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80392151-BE9C-489E-9EB3-6393CB312345}" xr6:coauthVersionLast="46" xr6:coauthVersionMax="46" xr10:uidLastSave="{00000000-0000-0000-0000-000000000000}"/>
  <bookViews>
    <workbookView xWindow="-120" yWindow="-120" windowWidth="29040" windowHeight="15840" activeTab="1" xr2:uid="{00000000-000D-0000-FFFF-FFFF00000000}"/>
  </bookViews>
  <sheets>
    <sheet name="Projections" sheetId="5" r:id="rId1"/>
    <sheet name="Historical Data" sheetId="6" r:id="rId2"/>
    <sheet name="Bloomberg Distribution Table" sheetId="7" r:id="rId3"/>
    <sheet name="Target Amounts" sheetId="2" r:id="rId4"/>
    <sheet name="Original Projection Method" sheetId="9" r:id="rId5"/>
    <sheet name="Original Projection History" sheetId="10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Z6" i="6" l="1"/>
  <c r="AP6" i="6"/>
  <c r="AF6" i="6"/>
  <c r="V6" i="6"/>
  <c r="L6" i="6"/>
  <c r="D64" i="6"/>
  <c r="AZ14" i="6"/>
  <c r="AP14" i="6"/>
  <c r="AF14" i="6"/>
  <c r="V14" i="6"/>
  <c r="L14" i="6"/>
  <c r="AZ22" i="6" l="1"/>
  <c r="AP22" i="6"/>
  <c r="AF22" i="6"/>
  <c r="V22" i="6"/>
  <c r="L22" i="6"/>
  <c r="C5" i="5"/>
  <c r="AG5" i="5" s="1"/>
  <c r="AZ30" i="6"/>
  <c r="AP30" i="6"/>
  <c r="AF30" i="6"/>
  <c r="V30" i="6"/>
  <c r="L30" i="6"/>
  <c r="AZ38" i="6"/>
  <c r="AP38" i="6"/>
  <c r="AF38" i="6"/>
  <c r="V38" i="6"/>
  <c r="L38" i="6"/>
  <c r="AZ46" i="6"/>
  <c r="AP46" i="6"/>
  <c r="AF46" i="6"/>
  <c r="V46" i="6"/>
  <c r="L46" i="6"/>
  <c r="AZ54" i="6"/>
  <c r="AP54" i="6"/>
  <c r="AF54" i="6"/>
  <c r="V54" i="6"/>
  <c r="L54" i="6"/>
  <c r="AZ62" i="6"/>
  <c r="AP62" i="6"/>
  <c r="AF62" i="6"/>
  <c r="V62" i="6"/>
  <c r="L62" i="6"/>
  <c r="AZ70" i="6"/>
  <c r="AP70" i="6"/>
  <c r="AF70" i="6"/>
  <c r="V70" i="6"/>
  <c r="L70" i="6"/>
  <c r="AZ78" i="6"/>
  <c r="AP78" i="6"/>
  <c r="AF78" i="6"/>
  <c r="V78" i="6"/>
  <c r="L78" i="6"/>
  <c r="AZ86" i="6"/>
  <c r="AP86" i="6"/>
  <c r="AF86" i="6"/>
  <c r="V86" i="6"/>
  <c r="L86" i="6"/>
  <c r="AZ94" i="6"/>
  <c r="AP94" i="6"/>
  <c r="AF94" i="6"/>
  <c r="V94" i="6"/>
  <c r="L94" i="6"/>
  <c r="AZ102" i="6"/>
  <c r="AP102" i="6"/>
  <c r="AF102" i="6"/>
  <c r="V102" i="6"/>
  <c r="L102" i="6"/>
  <c r="AZ110" i="6"/>
  <c r="AP110" i="6"/>
  <c r="AF110" i="6"/>
  <c r="V110" i="6"/>
  <c r="L110" i="6"/>
  <c r="AZ118" i="6"/>
  <c r="AP118" i="6"/>
  <c r="AF118" i="6"/>
  <c r="V118" i="6"/>
  <c r="L118" i="6"/>
  <c r="AZ126" i="6"/>
  <c r="AP126" i="6"/>
  <c r="AF126" i="6"/>
  <c r="V126" i="6"/>
  <c r="L126" i="6"/>
  <c r="AZ134" i="6"/>
  <c r="AP134" i="6"/>
  <c r="AF134" i="6"/>
  <c r="V134" i="6"/>
  <c r="L134" i="6"/>
  <c r="AZ142" i="6"/>
  <c r="AP142" i="6"/>
  <c r="AF142" i="6"/>
  <c r="V142" i="6"/>
  <c r="L142" i="6"/>
  <c r="AZ150" i="6"/>
  <c r="AP150" i="6"/>
  <c r="AF150" i="6"/>
  <c r="V150" i="6"/>
  <c r="L150" i="6"/>
  <c r="AZ158" i="6"/>
  <c r="AP158" i="6"/>
  <c r="AF158" i="6"/>
  <c r="V158" i="6"/>
  <c r="L158" i="6"/>
  <c r="AZ166" i="6"/>
  <c r="AP166" i="6"/>
  <c r="AF166" i="6"/>
  <c r="V166" i="6"/>
  <c r="L166" i="6"/>
  <c r="AZ174" i="6"/>
  <c r="AP174" i="6"/>
  <c r="AF174" i="6"/>
  <c r="V174" i="6"/>
  <c r="L174" i="6"/>
  <c r="AZ182" i="6"/>
  <c r="AP182" i="6"/>
  <c r="AF182" i="6"/>
  <c r="V182" i="6"/>
  <c r="L182" i="6"/>
  <c r="AZ190" i="6"/>
  <c r="AP190" i="6"/>
  <c r="AF190" i="6"/>
  <c r="V190" i="6"/>
  <c r="L190" i="6"/>
  <c r="AZ198" i="6"/>
  <c r="AP198" i="6"/>
  <c r="AF198" i="6"/>
  <c r="V198" i="6"/>
  <c r="L198" i="6"/>
  <c r="AZ206" i="6"/>
  <c r="AP206" i="6"/>
  <c r="AF206" i="6"/>
  <c r="V206" i="6"/>
  <c r="L206" i="6"/>
  <c r="AZ214" i="6"/>
  <c r="AP214" i="6"/>
  <c r="AF214" i="6"/>
  <c r="V214" i="6"/>
  <c r="L214" i="6"/>
  <c r="AZ222" i="6"/>
  <c r="AP222" i="6"/>
  <c r="AF222" i="6"/>
  <c r="V222" i="6"/>
  <c r="L222" i="6"/>
  <c r="AZ230" i="6"/>
  <c r="AP230" i="6"/>
  <c r="AF230" i="6"/>
  <c r="V230" i="6"/>
  <c r="L230" i="6"/>
  <c r="AZ238" i="6"/>
  <c r="AP238" i="6"/>
  <c r="AF238" i="6"/>
  <c r="V238" i="6"/>
  <c r="L238" i="6"/>
  <c r="AZ246" i="6"/>
  <c r="AP246" i="6"/>
  <c r="AF246" i="6"/>
  <c r="V246" i="6"/>
  <c r="L246" i="6"/>
  <c r="AZ254" i="6"/>
  <c r="AP254" i="6"/>
  <c r="AF254" i="6"/>
  <c r="V254" i="6"/>
  <c r="L254" i="6"/>
  <c r="AZ262" i="6"/>
  <c r="AP262" i="6"/>
  <c r="AF262" i="6"/>
  <c r="V262" i="6"/>
  <c r="L262" i="6"/>
  <c r="AZ270" i="6"/>
  <c r="AP270" i="6"/>
  <c r="AF270" i="6"/>
  <c r="V270" i="6"/>
  <c r="L270" i="6"/>
  <c r="AF278" i="6"/>
  <c r="AE3" i="5"/>
  <c r="U3" i="5"/>
  <c r="W5" i="5" l="1"/>
  <c r="AZ278" i="6"/>
  <c r="V278" i="6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H72" i="10"/>
  <c r="I72" i="10"/>
  <c r="J72" i="10"/>
  <c r="G73" i="10"/>
  <c r="H73" i="10"/>
  <c r="I73" i="10"/>
  <c r="J73" i="10"/>
  <c r="G74" i="10"/>
  <c r="H74" i="10"/>
  <c r="I74" i="10"/>
  <c r="J74" i="10"/>
  <c r="G75" i="10"/>
  <c r="H75" i="10"/>
  <c r="I75" i="10"/>
  <c r="J75" i="10"/>
  <c r="G76" i="10"/>
  <c r="H76" i="10"/>
  <c r="I76" i="10"/>
  <c r="J76" i="10"/>
  <c r="G77" i="10"/>
  <c r="H77" i="10"/>
  <c r="I77" i="10"/>
  <c r="J77" i="10"/>
  <c r="G78" i="10"/>
  <c r="H78" i="10"/>
  <c r="I78" i="10"/>
  <c r="J78" i="10"/>
  <c r="G79" i="10"/>
  <c r="H79" i="10"/>
  <c r="I79" i="10"/>
  <c r="J79" i="10"/>
  <c r="G80" i="10"/>
  <c r="H80" i="10"/>
  <c r="I80" i="10"/>
  <c r="J80" i="10"/>
  <c r="G81" i="10"/>
  <c r="H81" i="10"/>
  <c r="I81" i="10"/>
  <c r="J81" i="10"/>
  <c r="G82" i="10"/>
  <c r="H82" i="10"/>
  <c r="I82" i="10"/>
  <c r="J82" i="10"/>
  <c r="G83" i="10"/>
  <c r="H83" i="10"/>
  <c r="I83" i="10"/>
  <c r="J83" i="10"/>
  <c r="G84" i="10"/>
  <c r="H84" i="10"/>
  <c r="I84" i="10"/>
  <c r="J84" i="10"/>
  <c r="G85" i="10"/>
  <c r="H85" i="10"/>
  <c r="I85" i="10"/>
  <c r="J85" i="10"/>
  <c r="G86" i="10"/>
  <c r="H86" i="10"/>
  <c r="I86" i="10"/>
  <c r="J86" i="10"/>
  <c r="G87" i="10"/>
  <c r="H87" i="10"/>
  <c r="I87" i="10"/>
  <c r="J87" i="10"/>
  <c r="G88" i="10"/>
  <c r="H88" i="10"/>
  <c r="I88" i="10"/>
  <c r="J88" i="10"/>
  <c r="G89" i="10"/>
  <c r="H89" i="10"/>
  <c r="I89" i="10"/>
  <c r="J89" i="10"/>
  <c r="G90" i="10"/>
  <c r="H90" i="10"/>
  <c r="I90" i="10"/>
  <c r="J90" i="10"/>
  <c r="G91" i="10"/>
  <c r="H91" i="10"/>
  <c r="I91" i="10"/>
  <c r="J91" i="10"/>
  <c r="G92" i="10"/>
  <c r="H92" i="10"/>
  <c r="I92" i="10"/>
  <c r="J92" i="10"/>
  <c r="G93" i="10"/>
  <c r="H93" i="10"/>
  <c r="I93" i="10"/>
  <c r="J93" i="10"/>
  <c r="G94" i="10"/>
  <c r="H94" i="10"/>
  <c r="I94" i="10"/>
  <c r="J94" i="10"/>
  <c r="G95" i="10"/>
  <c r="H95" i="10"/>
  <c r="I95" i="10"/>
  <c r="J95" i="10"/>
  <c r="G96" i="10"/>
  <c r="H96" i="10"/>
  <c r="I96" i="10"/>
  <c r="J96" i="10"/>
  <c r="G97" i="10"/>
  <c r="H97" i="10"/>
  <c r="I97" i="10"/>
  <c r="J97" i="10"/>
  <c r="G98" i="10"/>
  <c r="H98" i="10"/>
  <c r="I98" i="10"/>
  <c r="J98" i="10"/>
  <c r="G99" i="10"/>
  <c r="H99" i="10"/>
  <c r="I99" i="10"/>
  <c r="J99" i="10"/>
  <c r="G100" i="10"/>
  <c r="H100" i="10"/>
  <c r="I100" i="10"/>
  <c r="J100" i="10"/>
  <c r="G101" i="10"/>
  <c r="H101" i="10"/>
  <c r="I101" i="10"/>
  <c r="J101" i="10"/>
  <c r="G102" i="10"/>
  <c r="H102" i="10"/>
  <c r="I102" i="10"/>
  <c r="J102" i="10"/>
  <c r="G103" i="10"/>
  <c r="H103" i="10"/>
  <c r="I103" i="10"/>
  <c r="J103" i="10"/>
  <c r="G104" i="10"/>
  <c r="H104" i="10"/>
  <c r="I104" i="10"/>
  <c r="J104" i="10"/>
  <c r="G105" i="10"/>
  <c r="H105" i="10"/>
  <c r="I105" i="10"/>
  <c r="J105" i="10"/>
  <c r="G106" i="10"/>
  <c r="H106" i="10"/>
  <c r="I106" i="10"/>
  <c r="J106" i="10"/>
  <c r="G107" i="10"/>
  <c r="H107" i="10"/>
  <c r="I107" i="10"/>
  <c r="J107" i="10"/>
  <c r="G108" i="10"/>
  <c r="H108" i="10"/>
  <c r="I108" i="10"/>
  <c r="J108" i="10"/>
  <c r="G109" i="10"/>
  <c r="H109" i="10"/>
  <c r="I109" i="10"/>
  <c r="J109" i="10"/>
  <c r="G110" i="10"/>
  <c r="H110" i="10"/>
  <c r="I110" i="10"/>
  <c r="J110" i="10"/>
  <c r="G111" i="10"/>
  <c r="H111" i="10"/>
  <c r="I111" i="10"/>
  <c r="J111" i="10"/>
  <c r="G112" i="10"/>
  <c r="H112" i="10"/>
  <c r="I112" i="10"/>
  <c r="J112" i="10"/>
  <c r="G113" i="10"/>
  <c r="H113" i="10"/>
  <c r="I113" i="10"/>
  <c r="J113" i="10"/>
  <c r="G114" i="10"/>
  <c r="H114" i="10"/>
  <c r="I114" i="10"/>
  <c r="J114" i="10"/>
  <c r="G115" i="10"/>
  <c r="H115" i="10"/>
  <c r="I115" i="10"/>
  <c r="J115" i="10"/>
  <c r="G116" i="10"/>
  <c r="H116" i="10"/>
  <c r="I116" i="10"/>
  <c r="J116" i="10"/>
  <c r="G117" i="10"/>
  <c r="H117" i="10"/>
  <c r="I117" i="10"/>
  <c r="J117" i="10"/>
  <c r="G118" i="10"/>
  <c r="H118" i="10"/>
  <c r="I118" i="10"/>
  <c r="J118" i="10"/>
  <c r="G119" i="10"/>
  <c r="H119" i="10"/>
  <c r="I119" i="10"/>
  <c r="J119" i="10"/>
  <c r="G120" i="10"/>
  <c r="H120" i="10"/>
  <c r="I120" i="10"/>
  <c r="J120" i="10"/>
  <c r="G121" i="10"/>
  <c r="H121" i="10"/>
  <c r="I121" i="10"/>
  <c r="J121" i="10"/>
  <c r="G122" i="10"/>
  <c r="H122" i="10"/>
  <c r="I122" i="10"/>
  <c r="J122" i="10"/>
  <c r="G123" i="10"/>
  <c r="H123" i="10"/>
  <c r="I123" i="10"/>
  <c r="J123" i="10"/>
  <c r="G124" i="10"/>
  <c r="H124" i="10"/>
  <c r="I124" i="10"/>
  <c r="J124" i="10"/>
  <c r="G125" i="10"/>
  <c r="H125" i="10"/>
  <c r="I125" i="10"/>
  <c r="J125" i="10"/>
  <c r="G126" i="10"/>
  <c r="H126" i="10"/>
  <c r="I126" i="10"/>
  <c r="J126" i="10"/>
  <c r="G127" i="10"/>
  <c r="H127" i="10"/>
  <c r="I127" i="10"/>
  <c r="J127" i="10"/>
  <c r="G128" i="10"/>
  <c r="H128" i="10"/>
  <c r="I128" i="10"/>
  <c r="J128" i="10"/>
  <c r="G129" i="10"/>
  <c r="H129" i="10"/>
  <c r="I129" i="10"/>
  <c r="J129" i="10"/>
  <c r="G130" i="10"/>
  <c r="H130" i="10"/>
  <c r="I130" i="10"/>
  <c r="J130" i="10"/>
  <c r="G131" i="10"/>
  <c r="H131" i="10"/>
  <c r="I131" i="10"/>
  <c r="J131" i="10"/>
  <c r="G132" i="10"/>
  <c r="H132" i="10"/>
  <c r="I132" i="10"/>
  <c r="J132" i="10"/>
  <c r="G133" i="10"/>
  <c r="H133" i="10"/>
  <c r="I133" i="10"/>
  <c r="J133" i="10"/>
  <c r="G134" i="10"/>
  <c r="H134" i="10"/>
  <c r="I134" i="10"/>
  <c r="J134" i="10"/>
  <c r="G135" i="10"/>
  <c r="H135" i="10"/>
  <c r="I135" i="10"/>
  <c r="J135" i="10"/>
  <c r="G136" i="10"/>
  <c r="H136" i="10"/>
  <c r="I136" i="10"/>
  <c r="J136" i="10"/>
  <c r="G137" i="10"/>
  <c r="H137" i="10"/>
  <c r="I137" i="10"/>
  <c r="J137" i="10"/>
  <c r="G138" i="10"/>
  <c r="H138" i="10"/>
  <c r="I138" i="10"/>
  <c r="J138" i="10"/>
  <c r="G139" i="10"/>
  <c r="H139" i="10"/>
  <c r="I139" i="10"/>
  <c r="J139" i="10"/>
  <c r="G140" i="10"/>
  <c r="H140" i="10"/>
  <c r="I140" i="10"/>
  <c r="J140" i="10"/>
  <c r="G141" i="10"/>
  <c r="H141" i="10"/>
  <c r="I141" i="10"/>
  <c r="J141" i="10"/>
  <c r="G142" i="10"/>
  <c r="H142" i="10"/>
  <c r="I142" i="10"/>
  <c r="J142" i="10"/>
  <c r="G143" i="10"/>
  <c r="H143" i="10"/>
  <c r="I143" i="10"/>
  <c r="J143" i="10"/>
  <c r="G144" i="10"/>
  <c r="H144" i="10"/>
  <c r="I144" i="10"/>
  <c r="J144" i="10"/>
  <c r="G145" i="10"/>
  <c r="H145" i="10"/>
  <c r="I145" i="10"/>
  <c r="J145" i="10"/>
  <c r="G146" i="10"/>
  <c r="H146" i="10"/>
  <c r="I146" i="10"/>
  <c r="J146" i="10"/>
  <c r="G147" i="10"/>
  <c r="H147" i="10"/>
  <c r="I147" i="10"/>
  <c r="J147" i="10"/>
  <c r="G148" i="10"/>
  <c r="H148" i="10"/>
  <c r="I148" i="10"/>
  <c r="J148" i="10"/>
  <c r="G149" i="10"/>
  <c r="H149" i="10"/>
  <c r="I149" i="10"/>
  <c r="J149" i="10"/>
  <c r="G150" i="10"/>
  <c r="H150" i="10"/>
  <c r="I150" i="10"/>
  <c r="J150" i="10"/>
  <c r="G151" i="10"/>
  <c r="H151" i="10"/>
  <c r="I151" i="10"/>
  <c r="J151" i="10"/>
  <c r="G152" i="10"/>
  <c r="H152" i="10"/>
  <c r="I152" i="10"/>
  <c r="J152" i="10"/>
  <c r="G153" i="10"/>
  <c r="H153" i="10"/>
  <c r="I153" i="10"/>
  <c r="J153" i="10"/>
  <c r="G154" i="10"/>
  <c r="H154" i="10"/>
  <c r="I154" i="10"/>
  <c r="J154" i="10"/>
  <c r="G155" i="10"/>
  <c r="H155" i="10"/>
  <c r="I155" i="10"/>
  <c r="J155" i="10"/>
  <c r="G156" i="10"/>
  <c r="H156" i="10"/>
  <c r="I156" i="10"/>
  <c r="J156" i="10"/>
  <c r="G157" i="10"/>
  <c r="H157" i="10"/>
  <c r="I157" i="10"/>
  <c r="J157" i="10"/>
  <c r="G158" i="10"/>
  <c r="H158" i="10"/>
  <c r="I158" i="10"/>
  <c r="J158" i="10"/>
  <c r="G159" i="10"/>
  <c r="H159" i="10"/>
  <c r="I159" i="10"/>
  <c r="J159" i="10"/>
  <c r="G160" i="10"/>
  <c r="H160" i="10"/>
  <c r="I160" i="10"/>
  <c r="J160" i="10"/>
  <c r="G161" i="10"/>
  <c r="H161" i="10"/>
  <c r="I161" i="10"/>
  <c r="J161" i="10"/>
  <c r="G162" i="10"/>
  <c r="H162" i="10"/>
  <c r="I162" i="10"/>
  <c r="J162" i="10"/>
  <c r="G163" i="10"/>
  <c r="H163" i="10"/>
  <c r="I163" i="10"/>
  <c r="J163" i="10"/>
  <c r="G164" i="10"/>
  <c r="H164" i="10"/>
  <c r="I164" i="10"/>
  <c r="J164" i="10"/>
  <c r="G165" i="10"/>
  <c r="H165" i="10"/>
  <c r="I165" i="10"/>
  <c r="J165" i="10"/>
  <c r="G166" i="10"/>
  <c r="H166" i="10"/>
  <c r="I166" i="10"/>
  <c r="J166" i="10"/>
  <c r="G167" i="10"/>
  <c r="H167" i="10"/>
  <c r="I167" i="10"/>
  <c r="J167" i="10"/>
  <c r="G168" i="10"/>
  <c r="H168" i="10"/>
  <c r="I168" i="10"/>
  <c r="J168" i="10"/>
  <c r="G169" i="10"/>
  <c r="H169" i="10"/>
  <c r="I169" i="10"/>
  <c r="J169" i="10"/>
  <c r="G170" i="10"/>
  <c r="H170" i="10"/>
  <c r="I170" i="10"/>
  <c r="J170" i="10"/>
  <c r="G171" i="10"/>
  <c r="H171" i="10"/>
  <c r="I171" i="10"/>
  <c r="J171" i="10"/>
  <c r="G172" i="10"/>
  <c r="H172" i="10"/>
  <c r="I172" i="10"/>
  <c r="J172" i="10"/>
  <c r="G173" i="10"/>
  <c r="H173" i="10"/>
  <c r="I173" i="10"/>
  <c r="J173" i="10"/>
  <c r="G174" i="10"/>
  <c r="H174" i="10"/>
  <c r="I174" i="10"/>
  <c r="J174" i="10"/>
  <c r="G175" i="10"/>
  <c r="H175" i="10"/>
  <c r="I175" i="10"/>
  <c r="J175" i="10"/>
  <c r="G176" i="10"/>
  <c r="H176" i="10"/>
  <c r="I176" i="10"/>
  <c r="J176" i="10"/>
  <c r="G177" i="10"/>
  <c r="H177" i="10"/>
  <c r="I177" i="10"/>
  <c r="J177" i="10"/>
  <c r="G178" i="10"/>
  <c r="H178" i="10"/>
  <c r="I178" i="10"/>
  <c r="J178" i="10"/>
  <c r="G179" i="10"/>
  <c r="H179" i="10"/>
  <c r="I179" i="10"/>
  <c r="J179" i="10"/>
  <c r="G180" i="10"/>
  <c r="H180" i="10"/>
  <c r="I180" i="10"/>
  <c r="J180" i="10"/>
  <c r="G181" i="10"/>
  <c r="H181" i="10"/>
  <c r="I181" i="10"/>
  <c r="J181" i="10"/>
  <c r="G182" i="10"/>
  <c r="H182" i="10"/>
  <c r="I182" i="10"/>
  <c r="J182" i="10"/>
  <c r="G183" i="10"/>
  <c r="H183" i="10"/>
  <c r="I183" i="10"/>
  <c r="J183" i="10"/>
  <c r="G184" i="10"/>
  <c r="H184" i="10"/>
  <c r="I184" i="10"/>
  <c r="J184" i="10"/>
  <c r="G185" i="10"/>
  <c r="H185" i="10"/>
  <c r="I185" i="10"/>
  <c r="J185" i="10"/>
  <c r="G186" i="10"/>
  <c r="H186" i="10"/>
  <c r="I186" i="10"/>
  <c r="J186" i="10"/>
  <c r="G187" i="10"/>
  <c r="H187" i="10"/>
  <c r="I187" i="10"/>
  <c r="J187" i="10"/>
  <c r="G188" i="10"/>
  <c r="H188" i="10"/>
  <c r="I188" i="10"/>
  <c r="J188" i="10"/>
  <c r="G189" i="10"/>
  <c r="H189" i="10"/>
  <c r="I189" i="10"/>
  <c r="J189" i="10"/>
  <c r="G190" i="10"/>
  <c r="H190" i="10"/>
  <c r="I190" i="10"/>
  <c r="J190" i="10"/>
  <c r="G191" i="10"/>
  <c r="H191" i="10"/>
  <c r="I191" i="10"/>
  <c r="J191" i="10"/>
  <c r="G192" i="10"/>
  <c r="H192" i="10"/>
  <c r="I192" i="10"/>
  <c r="J192" i="10"/>
  <c r="G193" i="10"/>
  <c r="H193" i="10"/>
  <c r="I193" i="10"/>
  <c r="J193" i="10"/>
  <c r="G194" i="10"/>
  <c r="H194" i="10"/>
  <c r="I194" i="10"/>
  <c r="J194" i="10"/>
  <c r="G195" i="10"/>
  <c r="H195" i="10"/>
  <c r="I195" i="10"/>
  <c r="J195" i="10"/>
  <c r="G196" i="10"/>
  <c r="H196" i="10"/>
  <c r="I196" i="10"/>
  <c r="J196" i="10"/>
  <c r="G197" i="10"/>
  <c r="H197" i="10"/>
  <c r="I197" i="10"/>
  <c r="J197" i="10"/>
  <c r="G198" i="10"/>
  <c r="H198" i="10"/>
  <c r="I198" i="10"/>
  <c r="J198" i="10"/>
  <c r="G199" i="10"/>
  <c r="H199" i="10"/>
  <c r="I199" i="10"/>
  <c r="J199" i="10"/>
  <c r="G200" i="10"/>
  <c r="H200" i="10"/>
  <c r="I200" i="10"/>
  <c r="J200" i="10"/>
  <c r="G201" i="10"/>
  <c r="H201" i="10"/>
  <c r="I201" i="10"/>
  <c r="J201" i="10"/>
  <c r="G202" i="10"/>
  <c r="H202" i="10"/>
  <c r="I202" i="10"/>
  <c r="J202" i="10"/>
  <c r="G203" i="10"/>
  <c r="H203" i="10"/>
  <c r="I203" i="10"/>
  <c r="J203" i="10"/>
  <c r="G204" i="10"/>
  <c r="H204" i="10"/>
  <c r="I204" i="10"/>
  <c r="J204" i="10"/>
  <c r="G205" i="10"/>
  <c r="H205" i="10"/>
  <c r="I205" i="10"/>
  <c r="J205" i="10"/>
  <c r="G206" i="10"/>
  <c r="H206" i="10"/>
  <c r="I206" i="10"/>
  <c r="J206" i="10"/>
  <c r="G207" i="10"/>
  <c r="H207" i="10"/>
  <c r="I207" i="10"/>
  <c r="J207" i="10"/>
  <c r="G208" i="10"/>
  <c r="H208" i="10"/>
  <c r="I208" i="10"/>
  <c r="J208" i="10"/>
  <c r="G209" i="10"/>
  <c r="H209" i="10"/>
  <c r="I209" i="10"/>
  <c r="J209" i="10"/>
  <c r="G210" i="10"/>
  <c r="H210" i="10"/>
  <c r="I210" i="10"/>
  <c r="J210" i="10"/>
  <c r="G211" i="10"/>
  <c r="H211" i="10"/>
  <c r="I211" i="10"/>
  <c r="J211" i="10"/>
  <c r="G212" i="10"/>
  <c r="H212" i="10"/>
  <c r="I212" i="10"/>
  <c r="J212" i="10"/>
  <c r="G213" i="10"/>
  <c r="H213" i="10"/>
  <c r="I213" i="10"/>
  <c r="J213" i="10"/>
  <c r="G214" i="10"/>
  <c r="H214" i="10"/>
  <c r="I214" i="10"/>
  <c r="J214" i="10"/>
  <c r="G215" i="10"/>
  <c r="H215" i="10"/>
  <c r="I215" i="10"/>
  <c r="J215" i="10"/>
  <c r="G216" i="10"/>
  <c r="H216" i="10"/>
  <c r="I216" i="10"/>
  <c r="J216" i="10"/>
  <c r="G217" i="10"/>
  <c r="H217" i="10"/>
  <c r="I217" i="10"/>
  <c r="J217" i="10"/>
  <c r="G218" i="10"/>
  <c r="H218" i="10"/>
  <c r="I218" i="10"/>
  <c r="J218" i="10"/>
  <c r="G219" i="10"/>
  <c r="H219" i="10"/>
  <c r="I219" i="10"/>
  <c r="J219" i="10"/>
  <c r="G220" i="10"/>
  <c r="H220" i="10"/>
  <c r="I220" i="10"/>
  <c r="J220" i="10"/>
  <c r="G221" i="10"/>
  <c r="H221" i="10"/>
  <c r="I221" i="10"/>
  <c r="J221" i="10"/>
  <c r="G222" i="10"/>
  <c r="H222" i="10"/>
  <c r="I222" i="10"/>
  <c r="J222" i="10"/>
  <c r="G223" i="10"/>
  <c r="H223" i="10"/>
  <c r="I223" i="10"/>
  <c r="J223" i="10"/>
  <c r="G224" i="10"/>
  <c r="H224" i="10"/>
  <c r="I224" i="10"/>
  <c r="J224" i="10"/>
  <c r="G225" i="10"/>
  <c r="H225" i="10"/>
  <c r="I225" i="10"/>
  <c r="J225" i="10"/>
  <c r="G226" i="10"/>
  <c r="H226" i="10"/>
  <c r="I226" i="10"/>
  <c r="J226" i="10"/>
  <c r="G227" i="10"/>
  <c r="H227" i="10"/>
  <c r="I227" i="10"/>
  <c r="J227" i="10"/>
  <c r="G228" i="10"/>
  <c r="H228" i="10"/>
  <c r="I228" i="10"/>
  <c r="J228" i="10"/>
  <c r="G229" i="10"/>
  <c r="H229" i="10"/>
  <c r="I229" i="10"/>
  <c r="J229" i="10"/>
  <c r="G230" i="10"/>
  <c r="H230" i="10"/>
  <c r="I230" i="10"/>
  <c r="J230" i="10"/>
  <c r="G231" i="10"/>
  <c r="H231" i="10"/>
  <c r="I231" i="10"/>
  <c r="J231" i="10"/>
  <c r="G232" i="10"/>
  <c r="H232" i="10"/>
  <c r="I232" i="10"/>
  <c r="J232" i="10"/>
  <c r="G233" i="10"/>
  <c r="H233" i="10"/>
  <c r="I233" i="10"/>
  <c r="J233" i="10"/>
  <c r="G234" i="10"/>
  <c r="H234" i="10"/>
  <c r="I234" i="10"/>
  <c r="J234" i="10"/>
  <c r="G235" i="10"/>
  <c r="H235" i="10"/>
  <c r="I235" i="10"/>
  <c r="J235" i="10"/>
  <c r="G236" i="10"/>
  <c r="H236" i="10"/>
  <c r="I236" i="10"/>
  <c r="J236" i="10"/>
  <c r="G237" i="10"/>
  <c r="H237" i="10"/>
  <c r="I237" i="10"/>
  <c r="J237" i="10"/>
  <c r="G238" i="10"/>
  <c r="H238" i="10"/>
  <c r="I238" i="10"/>
  <c r="J238" i="10"/>
  <c r="G239" i="10"/>
  <c r="H239" i="10"/>
  <c r="I239" i="10"/>
  <c r="J239" i="10"/>
  <c r="G240" i="10"/>
  <c r="H240" i="10"/>
  <c r="I240" i="10"/>
  <c r="J240" i="10"/>
  <c r="G241" i="10"/>
  <c r="H241" i="10"/>
  <c r="I241" i="10"/>
  <c r="J241" i="10"/>
  <c r="G242" i="10"/>
  <c r="H242" i="10"/>
  <c r="I242" i="10"/>
  <c r="J242" i="10"/>
  <c r="G243" i="10"/>
  <c r="H243" i="10"/>
  <c r="I243" i="10"/>
  <c r="J243" i="10"/>
  <c r="G244" i="10"/>
  <c r="H244" i="10"/>
  <c r="I244" i="10"/>
  <c r="J244" i="10"/>
  <c r="G245" i="10"/>
  <c r="H245" i="10"/>
  <c r="I245" i="10"/>
  <c r="J245" i="10"/>
  <c r="G246" i="10"/>
  <c r="H246" i="10"/>
  <c r="I246" i="10"/>
  <c r="J246" i="10"/>
  <c r="G247" i="10"/>
  <c r="H247" i="10"/>
  <c r="I247" i="10"/>
  <c r="J247" i="10"/>
  <c r="G248" i="10"/>
  <c r="H248" i="10"/>
  <c r="I248" i="10"/>
  <c r="J248" i="10"/>
  <c r="G249" i="10"/>
  <c r="H249" i="10"/>
  <c r="I249" i="10"/>
  <c r="J249" i="10"/>
  <c r="G250" i="10"/>
  <c r="H250" i="10"/>
  <c r="I250" i="10"/>
  <c r="J250" i="10"/>
  <c r="G251" i="10"/>
  <c r="H251" i="10"/>
  <c r="I251" i="10"/>
  <c r="J251" i="10"/>
  <c r="G252" i="10"/>
  <c r="H252" i="10"/>
  <c r="I252" i="10"/>
  <c r="J252" i="10"/>
  <c r="G253" i="10"/>
  <c r="H253" i="10"/>
  <c r="I253" i="10"/>
  <c r="J253" i="10"/>
  <c r="G254" i="10"/>
  <c r="H254" i="10"/>
  <c r="I254" i="10"/>
  <c r="J254" i="10"/>
  <c r="G255" i="10"/>
  <c r="H255" i="10"/>
  <c r="I255" i="10"/>
  <c r="J255" i="10"/>
  <c r="G256" i="10"/>
  <c r="H256" i="10"/>
  <c r="I256" i="10"/>
  <c r="J256" i="10"/>
  <c r="G257" i="10"/>
  <c r="H257" i="10"/>
  <c r="I257" i="10"/>
  <c r="J257" i="10"/>
  <c r="G258" i="10"/>
  <c r="H258" i="10"/>
  <c r="I258" i="10"/>
  <c r="J258" i="10"/>
  <c r="G259" i="10"/>
  <c r="H259" i="10"/>
  <c r="I259" i="10"/>
  <c r="J259" i="10"/>
  <c r="G260" i="10"/>
  <c r="H260" i="10"/>
  <c r="I260" i="10"/>
  <c r="J260" i="10"/>
  <c r="G261" i="10"/>
  <c r="H261" i="10"/>
  <c r="I261" i="10"/>
  <c r="J261" i="10"/>
  <c r="G262" i="10"/>
  <c r="H262" i="10"/>
  <c r="I262" i="10"/>
  <c r="J262" i="10"/>
  <c r="G263" i="10"/>
  <c r="H263" i="10"/>
  <c r="I263" i="10"/>
  <c r="J263" i="10"/>
  <c r="G264" i="10"/>
  <c r="H264" i="10"/>
  <c r="I264" i="10"/>
  <c r="J264" i="10"/>
  <c r="G265" i="10"/>
  <c r="H265" i="10"/>
  <c r="I265" i="10"/>
  <c r="J265" i="10"/>
  <c r="G266" i="10"/>
  <c r="H266" i="10"/>
  <c r="I266" i="10"/>
  <c r="J266" i="10"/>
  <c r="G267" i="10"/>
  <c r="H267" i="10"/>
  <c r="I267" i="10"/>
  <c r="J267" i="10"/>
  <c r="G268" i="10"/>
  <c r="H268" i="10"/>
  <c r="I268" i="10"/>
  <c r="J268" i="10"/>
  <c r="G269" i="10"/>
  <c r="H269" i="10"/>
  <c r="I269" i="10"/>
  <c r="J269" i="10"/>
  <c r="G270" i="10"/>
  <c r="H270" i="10"/>
  <c r="I270" i="10"/>
  <c r="J270" i="10"/>
  <c r="G271" i="10"/>
  <c r="H271" i="10"/>
  <c r="I271" i="10"/>
  <c r="J271" i="10"/>
  <c r="G272" i="10"/>
  <c r="H272" i="10"/>
  <c r="I272" i="10"/>
  <c r="J272" i="10"/>
  <c r="G273" i="10"/>
  <c r="H273" i="10"/>
  <c r="I273" i="10"/>
  <c r="J273" i="10"/>
  <c r="G274" i="10"/>
  <c r="H274" i="10"/>
  <c r="I274" i="10"/>
  <c r="J274" i="10"/>
  <c r="G275" i="10"/>
  <c r="H275" i="10"/>
  <c r="I275" i="10"/>
  <c r="J275" i="10"/>
  <c r="G276" i="10"/>
  <c r="H276" i="10"/>
  <c r="I276" i="10"/>
  <c r="J276" i="10"/>
  <c r="G277" i="10"/>
  <c r="H277" i="10"/>
  <c r="I277" i="10"/>
  <c r="J277" i="10"/>
  <c r="G278" i="10"/>
  <c r="H278" i="10"/>
  <c r="I278" i="10"/>
  <c r="J278" i="10"/>
  <c r="G279" i="10"/>
  <c r="H279" i="10"/>
  <c r="I279" i="10"/>
  <c r="J279" i="10"/>
  <c r="G280" i="10"/>
  <c r="H280" i="10"/>
  <c r="I280" i="10"/>
  <c r="J280" i="10"/>
  <c r="G281" i="10"/>
  <c r="H281" i="10"/>
  <c r="I281" i="10"/>
  <c r="J281" i="10"/>
  <c r="G282" i="10"/>
  <c r="H282" i="10"/>
  <c r="I282" i="10"/>
  <c r="J282" i="10"/>
  <c r="G283" i="10"/>
  <c r="H283" i="10"/>
  <c r="I283" i="10"/>
  <c r="J283" i="10"/>
  <c r="G284" i="10"/>
  <c r="H284" i="10"/>
  <c r="I284" i="10"/>
  <c r="J284" i="10"/>
  <c r="G285" i="10"/>
  <c r="H285" i="10"/>
  <c r="I285" i="10"/>
  <c r="J285" i="10"/>
  <c r="G286" i="10"/>
  <c r="H286" i="10"/>
  <c r="I286" i="10"/>
  <c r="J286" i="10"/>
  <c r="G287" i="10"/>
  <c r="H287" i="10"/>
  <c r="I287" i="10"/>
  <c r="J287" i="10"/>
  <c r="G288" i="10"/>
  <c r="H288" i="10"/>
  <c r="I288" i="10"/>
  <c r="J288" i="10"/>
  <c r="G289" i="10"/>
  <c r="H289" i="10"/>
  <c r="I289" i="10"/>
  <c r="J289" i="10"/>
  <c r="G290" i="10"/>
  <c r="H290" i="10"/>
  <c r="I290" i="10"/>
  <c r="J290" i="10"/>
  <c r="G291" i="10"/>
  <c r="H291" i="10"/>
  <c r="I291" i="10"/>
  <c r="J291" i="10"/>
  <c r="G292" i="10"/>
  <c r="H292" i="10"/>
  <c r="I292" i="10"/>
  <c r="J292" i="10"/>
  <c r="G293" i="10"/>
  <c r="H293" i="10"/>
  <c r="I293" i="10"/>
  <c r="J293" i="10"/>
  <c r="G294" i="10"/>
  <c r="H294" i="10"/>
  <c r="I294" i="10"/>
  <c r="J294" i="10"/>
  <c r="G295" i="10"/>
  <c r="H295" i="10"/>
  <c r="I295" i="10"/>
  <c r="J295" i="10"/>
  <c r="G296" i="10"/>
  <c r="H296" i="10"/>
  <c r="I296" i="10"/>
  <c r="J296" i="10"/>
  <c r="G297" i="10"/>
  <c r="H297" i="10"/>
  <c r="I297" i="10"/>
  <c r="J297" i="10"/>
  <c r="G298" i="10"/>
  <c r="H298" i="10"/>
  <c r="I298" i="10"/>
  <c r="J298" i="10"/>
  <c r="G299" i="10"/>
  <c r="H299" i="10"/>
  <c r="I299" i="10"/>
  <c r="J299" i="10"/>
  <c r="G300" i="10"/>
  <c r="H300" i="10"/>
  <c r="I300" i="10"/>
  <c r="J300" i="10"/>
  <c r="G301" i="10"/>
  <c r="H301" i="10"/>
  <c r="I301" i="10"/>
  <c r="J301" i="10"/>
  <c r="G302" i="10"/>
  <c r="H302" i="10"/>
  <c r="I302" i="10"/>
  <c r="J302" i="10"/>
  <c r="G303" i="10"/>
  <c r="H303" i="10"/>
  <c r="I303" i="10"/>
  <c r="J303" i="10"/>
  <c r="G304" i="10"/>
  <c r="H304" i="10"/>
  <c r="I304" i="10"/>
  <c r="J304" i="10"/>
  <c r="G305" i="10"/>
  <c r="H305" i="10"/>
  <c r="I305" i="10"/>
  <c r="J305" i="10"/>
  <c r="G306" i="10"/>
  <c r="H306" i="10"/>
  <c r="I306" i="10"/>
  <c r="J306" i="10"/>
  <c r="G307" i="10"/>
  <c r="H307" i="10"/>
  <c r="I307" i="10"/>
  <c r="J307" i="10"/>
  <c r="G308" i="10"/>
  <c r="H308" i="10"/>
  <c r="I308" i="10"/>
  <c r="J308" i="10"/>
  <c r="G309" i="10"/>
  <c r="H309" i="10"/>
  <c r="I309" i="10"/>
  <c r="J309" i="10"/>
  <c r="G310" i="10"/>
  <c r="H310" i="10"/>
  <c r="I310" i="10"/>
  <c r="J310" i="10"/>
  <c r="G311" i="10"/>
  <c r="H311" i="10"/>
  <c r="I311" i="10"/>
  <c r="J311" i="10"/>
  <c r="G312" i="10"/>
  <c r="H312" i="10"/>
  <c r="I312" i="10"/>
  <c r="J312" i="10"/>
  <c r="G313" i="10"/>
  <c r="H313" i="10"/>
  <c r="I313" i="10"/>
  <c r="J313" i="10"/>
  <c r="G314" i="10"/>
  <c r="H314" i="10"/>
  <c r="I314" i="10"/>
  <c r="J314" i="10"/>
  <c r="G315" i="10"/>
  <c r="H315" i="10"/>
  <c r="I315" i="10"/>
  <c r="J315" i="10"/>
  <c r="G316" i="10"/>
  <c r="H316" i="10"/>
  <c r="I316" i="10"/>
  <c r="J316" i="10"/>
  <c r="G317" i="10"/>
  <c r="H317" i="10"/>
  <c r="I317" i="10"/>
  <c r="J317" i="10"/>
  <c r="G318" i="10"/>
  <c r="H318" i="10"/>
  <c r="I318" i="10"/>
  <c r="J318" i="10"/>
  <c r="G319" i="10"/>
  <c r="H319" i="10"/>
  <c r="I319" i="10"/>
  <c r="J319" i="10"/>
  <c r="G320" i="10"/>
  <c r="H320" i="10"/>
  <c r="I320" i="10"/>
  <c r="J320" i="10"/>
  <c r="G321" i="10"/>
  <c r="H321" i="10"/>
  <c r="I321" i="10"/>
  <c r="J321" i="10"/>
  <c r="G322" i="10"/>
  <c r="H322" i="10"/>
  <c r="I322" i="10"/>
  <c r="J322" i="10"/>
  <c r="G323" i="10"/>
  <c r="H323" i="10"/>
  <c r="I323" i="10"/>
  <c r="J323" i="10"/>
  <c r="G324" i="10"/>
  <c r="H324" i="10"/>
  <c r="I324" i="10"/>
  <c r="J324" i="10"/>
  <c r="G325" i="10"/>
  <c r="H325" i="10"/>
  <c r="I325" i="10"/>
  <c r="J325" i="10"/>
  <c r="G326" i="10"/>
  <c r="H326" i="10"/>
  <c r="I326" i="10"/>
  <c r="J326" i="10"/>
  <c r="G327" i="10"/>
  <c r="H327" i="10"/>
  <c r="I327" i="10"/>
  <c r="J327" i="10"/>
  <c r="G328" i="10"/>
  <c r="H328" i="10"/>
  <c r="I328" i="10"/>
  <c r="J328" i="10"/>
  <c r="G329" i="10"/>
  <c r="H329" i="10"/>
  <c r="I329" i="10"/>
  <c r="J329" i="10"/>
  <c r="G330" i="10"/>
  <c r="H330" i="10"/>
  <c r="I330" i="10"/>
  <c r="J330" i="10"/>
  <c r="G331" i="10"/>
  <c r="H331" i="10"/>
  <c r="I331" i="10"/>
  <c r="J331" i="10"/>
  <c r="G332" i="10"/>
  <c r="H332" i="10"/>
  <c r="I332" i="10"/>
  <c r="J332" i="10"/>
  <c r="G333" i="10"/>
  <c r="H333" i="10"/>
  <c r="I333" i="10"/>
  <c r="J333" i="10"/>
  <c r="G334" i="10"/>
  <c r="H334" i="10"/>
  <c r="I334" i="10"/>
  <c r="J334" i="10"/>
  <c r="G335" i="10"/>
  <c r="H335" i="10"/>
  <c r="I335" i="10"/>
  <c r="J335" i="10"/>
  <c r="G336" i="10"/>
  <c r="H336" i="10"/>
  <c r="I336" i="10"/>
  <c r="J336" i="10"/>
  <c r="G337" i="10"/>
  <c r="H337" i="10"/>
  <c r="I337" i="10"/>
  <c r="J337" i="10"/>
  <c r="G338" i="10"/>
  <c r="H338" i="10"/>
  <c r="I338" i="10"/>
  <c r="J338" i="10"/>
  <c r="G339" i="10"/>
  <c r="H339" i="10"/>
  <c r="I339" i="10"/>
  <c r="J339" i="10"/>
  <c r="G340" i="10"/>
  <c r="H340" i="10"/>
  <c r="I340" i="10"/>
  <c r="J340" i="10"/>
  <c r="G341" i="10"/>
  <c r="H341" i="10"/>
  <c r="I341" i="10"/>
  <c r="J341" i="10"/>
  <c r="G342" i="10"/>
  <c r="H342" i="10"/>
  <c r="I342" i="10"/>
  <c r="J342" i="10"/>
  <c r="G343" i="10"/>
  <c r="H343" i="10"/>
  <c r="I343" i="10"/>
  <c r="J343" i="10"/>
  <c r="G344" i="10"/>
  <c r="H344" i="10"/>
  <c r="I344" i="10"/>
  <c r="J344" i="10"/>
  <c r="G345" i="10"/>
  <c r="H345" i="10"/>
  <c r="I345" i="10"/>
  <c r="J345" i="10"/>
  <c r="G346" i="10"/>
  <c r="H346" i="10"/>
  <c r="I346" i="10"/>
  <c r="J346" i="10"/>
  <c r="G347" i="10"/>
  <c r="H347" i="10"/>
  <c r="I347" i="10"/>
  <c r="J347" i="10"/>
  <c r="G348" i="10"/>
  <c r="H348" i="10"/>
  <c r="I348" i="10"/>
  <c r="J348" i="10"/>
  <c r="G349" i="10"/>
  <c r="H349" i="10"/>
  <c r="I349" i="10"/>
  <c r="J349" i="10"/>
  <c r="G350" i="10"/>
  <c r="H350" i="10"/>
  <c r="I350" i="10"/>
  <c r="J350" i="10"/>
  <c r="G351" i="10"/>
  <c r="H351" i="10"/>
  <c r="I351" i="10"/>
  <c r="J351" i="10"/>
  <c r="G352" i="10"/>
  <c r="H352" i="10"/>
  <c r="I352" i="10"/>
  <c r="J352" i="10"/>
  <c r="G353" i="10"/>
  <c r="H353" i="10"/>
  <c r="I353" i="10"/>
  <c r="J353" i="10"/>
  <c r="G354" i="10"/>
  <c r="H354" i="10"/>
  <c r="I354" i="10"/>
  <c r="J354" i="10"/>
  <c r="G355" i="10"/>
  <c r="H355" i="10"/>
  <c r="I355" i="10"/>
  <c r="J355" i="10"/>
  <c r="G356" i="10"/>
  <c r="H356" i="10"/>
  <c r="I356" i="10"/>
  <c r="J356" i="10"/>
  <c r="G357" i="10"/>
  <c r="H357" i="10"/>
  <c r="I357" i="10"/>
  <c r="J357" i="10"/>
  <c r="G358" i="10"/>
  <c r="H358" i="10"/>
  <c r="I358" i="10"/>
  <c r="J358" i="10"/>
  <c r="G359" i="10"/>
  <c r="H359" i="10"/>
  <c r="I359" i="10"/>
  <c r="J359" i="10"/>
  <c r="G360" i="10"/>
  <c r="H360" i="10"/>
  <c r="I360" i="10"/>
  <c r="J360" i="10"/>
  <c r="G361" i="10"/>
  <c r="H361" i="10"/>
  <c r="I361" i="10"/>
  <c r="J361" i="10"/>
  <c r="G362" i="10"/>
  <c r="H362" i="10"/>
  <c r="I362" i="10"/>
  <c r="J362" i="10"/>
  <c r="G363" i="10"/>
  <c r="H363" i="10"/>
  <c r="I363" i="10"/>
  <c r="J363" i="10"/>
  <c r="G364" i="10"/>
  <c r="H364" i="10"/>
  <c r="I364" i="10"/>
  <c r="J364" i="10"/>
  <c r="G365" i="10"/>
  <c r="H365" i="10"/>
  <c r="I365" i="10"/>
  <c r="J365" i="10"/>
  <c r="G366" i="10"/>
  <c r="H366" i="10"/>
  <c r="I366" i="10"/>
  <c r="J366" i="10"/>
  <c r="G367" i="10"/>
  <c r="H367" i="10"/>
  <c r="I367" i="10"/>
  <c r="J367" i="10"/>
  <c r="G368" i="10"/>
  <c r="H368" i="10"/>
  <c r="I368" i="10"/>
  <c r="J368" i="10"/>
  <c r="G369" i="10"/>
  <c r="H369" i="10"/>
  <c r="I369" i="10"/>
  <c r="J369" i="10"/>
  <c r="G370" i="10"/>
  <c r="H370" i="10"/>
  <c r="I370" i="10"/>
  <c r="J370" i="10"/>
  <c r="G371" i="10"/>
  <c r="H371" i="10"/>
  <c r="I371" i="10"/>
  <c r="J371" i="10"/>
  <c r="G372" i="10"/>
  <c r="H372" i="10"/>
  <c r="I372" i="10"/>
  <c r="J372" i="10"/>
  <c r="G373" i="10"/>
  <c r="H373" i="10"/>
  <c r="I373" i="10"/>
  <c r="J373" i="10"/>
  <c r="G374" i="10"/>
  <c r="H374" i="10"/>
  <c r="I374" i="10"/>
  <c r="J374" i="10"/>
  <c r="G375" i="10"/>
  <c r="H375" i="10"/>
  <c r="I375" i="10"/>
  <c r="J375" i="10"/>
  <c r="G376" i="10"/>
  <c r="H376" i="10"/>
  <c r="I376" i="10"/>
  <c r="J376" i="10"/>
  <c r="G377" i="10"/>
  <c r="H377" i="10"/>
  <c r="I377" i="10"/>
  <c r="J377" i="10"/>
  <c r="G378" i="10"/>
  <c r="H378" i="10"/>
  <c r="I378" i="10"/>
  <c r="J378" i="10"/>
  <c r="G379" i="10"/>
  <c r="H379" i="10"/>
  <c r="I379" i="10"/>
  <c r="J379" i="10"/>
  <c r="G380" i="10"/>
  <c r="H380" i="10"/>
  <c r="I380" i="10"/>
  <c r="J380" i="10"/>
  <c r="G381" i="10"/>
  <c r="H381" i="10"/>
  <c r="I381" i="10"/>
  <c r="J381" i="10"/>
  <c r="G382" i="10"/>
  <c r="H382" i="10"/>
  <c r="I382" i="10"/>
  <c r="J382" i="10"/>
  <c r="G383" i="10"/>
  <c r="H383" i="10"/>
  <c r="I383" i="10"/>
  <c r="J383" i="10"/>
  <c r="G384" i="10"/>
  <c r="H384" i="10"/>
  <c r="I384" i="10"/>
  <c r="J384" i="10"/>
  <c r="G385" i="10"/>
  <c r="H385" i="10"/>
  <c r="I385" i="10"/>
  <c r="J385" i="10"/>
  <c r="G386" i="10"/>
  <c r="H386" i="10"/>
  <c r="I386" i="10"/>
  <c r="J386" i="10"/>
  <c r="G387" i="10"/>
  <c r="H387" i="10"/>
  <c r="I387" i="10"/>
  <c r="J387" i="10"/>
  <c r="G388" i="10"/>
  <c r="H388" i="10"/>
  <c r="I388" i="10"/>
  <c r="J388" i="10"/>
  <c r="G389" i="10"/>
  <c r="H389" i="10"/>
  <c r="I389" i="10"/>
  <c r="J389" i="10"/>
  <c r="G390" i="10"/>
  <c r="H390" i="10"/>
  <c r="I390" i="10"/>
  <c r="J390" i="10"/>
  <c r="G391" i="10"/>
  <c r="H391" i="10"/>
  <c r="I391" i="10"/>
  <c r="J391" i="10"/>
  <c r="G392" i="10"/>
  <c r="H392" i="10"/>
  <c r="I392" i="10"/>
  <c r="J392" i="10"/>
  <c r="G393" i="10"/>
  <c r="H393" i="10"/>
  <c r="I393" i="10"/>
  <c r="J393" i="10"/>
  <c r="G394" i="10"/>
  <c r="H394" i="10"/>
  <c r="I394" i="10"/>
  <c r="J394" i="10"/>
  <c r="G395" i="10"/>
  <c r="H395" i="10"/>
  <c r="I395" i="10"/>
  <c r="J395" i="10"/>
  <c r="G396" i="10"/>
  <c r="H396" i="10"/>
  <c r="I396" i="10"/>
  <c r="J396" i="10"/>
  <c r="G397" i="10"/>
  <c r="H397" i="10"/>
  <c r="I397" i="10"/>
  <c r="J397" i="10"/>
  <c r="G398" i="10"/>
  <c r="H398" i="10"/>
  <c r="I398" i="10"/>
  <c r="J398" i="10"/>
  <c r="G399" i="10"/>
  <c r="H399" i="10"/>
  <c r="I399" i="10"/>
  <c r="J399" i="10"/>
  <c r="G400" i="10"/>
  <c r="H400" i="10"/>
  <c r="I400" i="10"/>
  <c r="J400" i="10"/>
  <c r="G401" i="10"/>
  <c r="H401" i="10"/>
  <c r="I401" i="10"/>
  <c r="J401" i="10"/>
  <c r="G402" i="10"/>
  <c r="H402" i="10"/>
  <c r="I402" i="10"/>
  <c r="J402" i="10"/>
  <c r="G403" i="10"/>
  <c r="H403" i="10"/>
  <c r="I403" i="10"/>
  <c r="J403" i="10"/>
  <c r="G404" i="10"/>
  <c r="H404" i="10"/>
  <c r="I404" i="10"/>
  <c r="J404" i="10"/>
  <c r="G405" i="10"/>
  <c r="H405" i="10"/>
  <c r="I405" i="10"/>
  <c r="J405" i="10"/>
  <c r="G406" i="10"/>
  <c r="H406" i="10"/>
  <c r="I406" i="10"/>
  <c r="J406" i="10"/>
  <c r="G407" i="10"/>
  <c r="H407" i="10"/>
  <c r="I407" i="10"/>
  <c r="J407" i="10"/>
  <c r="G408" i="10"/>
  <c r="H408" i="10"/>
  <c r="I408" i="10"/>
  <c r="J408" i="10"/>
  <c r="G409" i="10"/>
  <c r="H409" i="10"/>
  <c r="I409" i="10"/>
  <c r="J409" i="10"/>
  <c r="G410" i="10"/>
  <c r="H410" i="10"/>
  <c r="I410" i="10"/>
  <c r="J410" i="10"/>
  <c r="G411" i="10"/>
  <c r="H411" i="10"/>
  <c r="I411" i="10"/>
  <c r="J411" i="10"/>
  <c r="G412" i="10"/>
  <c r="H412" i="10"/>
  <c r="I412" i="10"/>
  <c r="J412" i="10"/>
  <c r="G413" i="10"/>
  <c r="H413" i="10"/>
  <c r="I413" i="10"/>
  <c r="J413" i="10"/>
  <c r="G414" i="10"/>
  <c r="H414" i="10"/>
  <c r="I414" i="10"/>
  <c r="J414" i="10"/>
  <c r="G415" i="10"/>
  <c r="H415" i="10"/>
  <c r="I415" i="10"/>
  <c r="J415" i="10"/>
  <c r="G416" i="10"/>
  <c r="H416" i="10"/>
  <c r="I416" i="10"/>
  <c r="J416" i="10"/>
  <c r="G417" i="10"/>
  <c r="H417" i="10"/>
  <c r="I417" i="10"/>
  <c r="J417" i="10"/>
  <c r="G418" i="10"/>
  <c r="H418" i="10"/>
  <c r="I418" i="10"/>
  <c r="J418" i="10"/>
  <c r="G419" i="10"/>
  <c r="H419" i="10"/>
  <c r="I419" i="10"/>
  <c r="J419" i="10"/>
  <c r="G420" i="10"/>
  <c r="H420" i="10"/>
  <c r="I420" i="10"/>
  <c r="J420" i="10"/>
  <c r="G421" i="10"/>
  <c r="H421" i="10"/>
  <c r="I421" i="10"/>
  <c r="J421" i="10"/>
  <c r="G422" i="10"/>
  <c r="H422" i="10"/>
  <c r="I422" i="10"/>
  <c r="J422" i="10"/>
  <c r="G423" i="10"/>
  <c r="H423" i="10"/>
  <c r="I423" i="10"/>
  <c r="J423" i="10"/>
  <c r="G424" i="10"/>
  <c r="H424" i="10"/>
  <c r="I424" i="10"/>
  <c r="J424" i="10"/>
  <c r="G425" i="10"/>
  <c r="H425" i="10"/>
  <c r="I425" i="10"/>
  <c r="J425" i="10"/>
  <c r="G426" i="10"/>
  <c r="H426" i="10"/>
  <c r="I426" i="10"/>
  <c r="J426" i="10"/>
  <c r="G427" i="10"/>
  <c r="H427" i="10"/>
  <c r="I427" i="10"/>
  <c r="J427" i="10"/>
  <c r="G428" i="10"/>
  <c r="H428" i="10"/>
  <c r="I428" i="10"/>
  <c r="J428" i="10"/>
  <c r="G429" i="10"/>
  <c r="H429" i="10"/>
  <c r="I429" i="10"/>
  <c r="J429" i="10"/>
  <c r="G430" i="10"/>
  <c r="H430" i="10"/>
  <c r="I430" i="10"/>
  <c r="J430" i="10"/>
  <c r="G431" i="10"/>
  <c r="H431" i="10"/>
  <c r="I431" i="10"/>
  <c r="J431" i="10"/>
  <c r="G432" i="10"/>
  <c r="H432" i="10"/>
  <c r="I432" i="10"/>
  <c r="J432" i="10"/>
  <c r="G433" i="10"/>
  <c r="H433" i="10"/>
  <c r="I433" i="10"/>
  <c r="J433" i="10"/>
  <c r="G434" i="10"/>
  <c r="H434" i="10"/>
  <c r="I434" i="10"/>
  <c r="J434" i="10"/>
  <c r="G435" i="10"/>
  <c r="H435" i="10"/>
  <c r="I435" i="10"/>
  <c r="J435" i="10"/>
  <c r="G436" i="10"/>
  <c r="H436" i="10"/>
  <c r="I436" i="10"/>
  <c r="J436" i="10"/>
  <c r="G437" i="10"/>
  <c r="H437" i="10"/>
  <c r="I437" i="10"/>
  <c r="J437" i="10"/>
  <c r="G438" i="10"/>
  <c r="H438" i="10"/>
  <c r="I438" i="10"/>
  <c r="J438" i="10"/>
  <c r="G439" i="10"/>
  <c r="H439" i="10"/>
  <c r="I439" i="10"/>
  <c r="J439" i="10"/>
  <c r="G440" i="10"/>
  <c r="H440" i="10"/>
  <c r="I440" i="10"/>
  <c r="J440" i="10"/>
  <c r="G441" i="10"/>
  <c r="H441" i="10"/>
  <c r="I441" i="10"/>
  <c r="J441" i="10"/>
  <c r="G442" i="10"/>
  <c r="H442" i="10"/>
  <c r="I442" i="10"/>
  <c r="J442" i="10"/>
  <c r="G443" i="10"/>
  <c r="H443" i="10"/>
  <c r="I443" i="10"/>
  <c r="J443" i="10"/>
  <c r="G444" i="10"/>
  <c r="H444" i="10"/>
  <c r="I444" i="10"/>
  <c r="J444" i="10"/>
  <c r="G445" i="10"/>
  <c r="H445" i="10"/>
  <c r="I445" i="10"/>
  <c r="J445" i="10"/>
  <c r="G446" i="10"/>
  <c r="H446" i="10"/>
  <c r="I446" i="10"/>
  <c r="J446" i="10"/>
  <c r="G447" i="10"/>
  <c r="H447" i="10"/>
  <c r="I447" i="10"/>
  <c r="J447" i="10"/>
  <c r="G448" i="10"/>
  <c r="H448" i="10"/>
  <c r="I448" i="10"/>
  <c r="J448" i="10"/>
  <c r="G449" i="10"/>
  <c r="H449" i="10"/>
  <c r="I449" i="10"/>
  <c r="J449" i="10"/>
  <c r="G450" i="10"/>
  <c r="H450" i="10"/>
  <c r="I450" i="10"/>
  <c r="J450" i="10"/>
  <c r="G451" i="10"/>
  <c r="H451" i="10"/>
  <c r="I451" i="10"/>
  <c r="J451" i="10"/>
  <c r="G452" i="10"/>
  <c r="H452" i="10"/>
  <c r="I452" i="10"/>
  <c r="J452" i="10"/>
  <c r="G453" i="10"/>
  <c r="H453" i="10"/>
  <c r="I453" i="10"/>
  <c r="J453" i="10"/>
  <c r="G454" i="10"/>
  <c r="H454" i="10"/>
  <c r="I454" i="10"/>
  <c r="J454" i="10"/>
  <c r="G455" i="10"/>
  <c r="H455" i="10"/>
  <c r="I455" i="10"/>
  <c r="J455" i="10"/>
  <c r="G456" i="10"/>
  <c r="H456" i="10"/>
  <c r="I456" i="10"/>
  <c r="J456" i="10"/>
  <c r="G457" i="10"/>
  <c r="H457" i="10"/>
  <c r="I457" i="10"/>
  <c r="J457" i="10"/>
  <c r="G458" i="10"/>
  <c r="H458" i="10"/>
  <c r="I458" i="10"/>
  <c r="J458" i="10"/>
  <c r="G459" i="10"/>
  <c r="H459" i="10"/>
  <c r="I459" i="10"/>
  <c r="J459" i="10"/>
  <c r="G460" i="10"/>
  <c r="H460" i="10"/>
  <c r="I460" i="10"/>
  <c r="J460" i="10"/>
  <c r="G461" i="10"/>
  <c r="H461" i="10"/>
  <c r="I461" i="10"/>
  <c r="J461" i="10"/>
  <c r="G462" i="10"/>
  <c r="H462" i="10"/>
  <c r="I462" i="10"/>
  <c r="J462" i="10"/>
  <c r="G463" i="10"/>
  <c r="H463" i="10"/>
  <c r="I463" i="10"/>
  <c r="J463" i="10"/>
  <c r="G464" i="10"/>
  <c r="H464" i="10"/>
  <c r="I464" i="10"/>
  <c r="J464" i="10"/>
  <c r="G465" i="10"/>
  <c r="H465" i="10"/>
  <c r="I465" i="10"/>
  <c r="J465" i="10"/>
  <c r="G466" i="10"/>
  <c r="H466" i="10"/>
  <c r="I466" i="10"/>
  <c r="J466" i="10"/>
  <c r="G467" i="10"/>
  <c r="H467" i="10"/>
  <c r="I467" i="10"/>
  <c r="J467" i="10"/>
  <c r="G468" i="10"/>
  <c r="H468" i="10"/>
  <c r="I468" i="10"/>
  <c r="J468" i="10"/>
  <c r="G469" i="10"/>
  <c r="H469" i="10"/>
  <c r="I469" i="10"/>
  <c r="J469" i="10"/>
  <c r="G470" i="10"/>
  <c r="H470" i="10"/>
  <c r="I470" i="10"/>
  <c r="J470" i="10"/>
  <c r="G471" i="10"/>
  <c r="H471" i="10"/>
  <c r="I471" i="10"/>
  <c r="J471" i="10"/>
  <c r="G472" i="10"/>
  <c r="H472" i="10"/>
  <c r="I472" i="10"/>
  <c r="J472" i="10"/>
  <c r="G473" i="10"/>
  <c r="H473" i="10"/>
  <c r="I473" i="10"/>
  <c r="J473" i="10"/>
  <c r="G474" i="10"/>
  <c r="H474" i="10"/>
  <c r="I474" i="10"/>
  <c r="J474" i="10"/>
  <c r="G475" i="10"/>
  <c r="H475" i="10"/>
  <c r="I475" i="10"/>
  <c r="J475" i="10"/>
  <c r="G476" i="10"/>
  <c r="H476" i="10"/>
  <c r="I476" i="10"/>
  <c r="J476" i="10"/>
  <c r="G477" i="10"/>
  <c r="H477" i="10"/>
  <c r="I477" i="10"/>
  <c r="J477" i="10"/>
  <c r="G478" i="10"/>
  <c r="H478" i="10"/>
  <c r="I478" i="10"/>
  <c r="J478" i="10"/>
  <c r="G479" i="10"/>
  <c r="H479" i="10"/>
  <c r="I479" i="10"/>
  <c r="J479" i="10"/>
  <c r="G480" i="10"/>
  <c r="H480" i="10"/>
  <c r="I480" i="10"/>
  <c r="J480" i="10"/>
  <c r="G481" i="10"/>
  <c r="H481" i="10"/>
  <c r="I481" i="10"/>
  <c r="J481" i="10"/>
  <c r="G482" i="10"/>
  <c r="H482" i="10"/>
  <c r="I482" i="10"/>
  <c r="J482" i="10"/>
  <c r="G483" i="10"/>
  <c r="H483" i="10"/>
  <c r="I483" i="10"/>
  <c r="J483" i="10"/>
  <c r="G484" i="10"/>
  <c r="H484" i="10"/>
  <c r="I484" i="10"/>
  <c r="J484" i="10"/>
  <c r="G485" i="10"/>
  <c r="H485" i="10"/>
  <c r="I485" i="10"/>
  <c r="J485" i="10"/>
  <c r="G486" i="10"/>
  <c r="H486" i="10"/>
  <c r="I486" i="10"/>
  <c r="J486" i="10"/>
  <c r="G487" i="10"/>
  <c r="H487" i="10"/>
  <c r="I487" i="10"/>
  <c r="J487" i="10"/>
  <c r="G488" i="10"/>
  <c r="H488" i="10"/>
  <c r="I488" i="10"/>
  <c r="J488" i="10"/>
  <c r="G489" i="10"/>
  <c r="H489" i="10"/>
  <c r="I489" i="10"/>
  <c r="J489" i="10"/>
  <c r="G490" i="10"/>
  <c r="H490" i="10"/>
  <c r="I490" i="10"/>
  <c r="J490" i="10"/>
  <c r="G491" i="10"/>
  <c r="H491" i="10"/>
  <c r="I491" i="10"/>
  <c r="J491" i="10"/>
  <c r="G492" i="10"/>
  <c r="H492" i="10"/>
  <c r="I492" i="10"/>
  <c r="J492" i="10"/>
  <c r="G493" i="10"/>
  <c r="H493" i="10"/>
  <c r="I493" i="10"/>
  <c r="J493" i="10"/>
  <c r="G494" i="10"/>
  <c r="H494" i="10"/>
  <c r="I494" i="10"/>
  <c r="J494" i="10"/>
  <c r="G495" i="10"/>
  <c r="H495" i="10"/>
  <c r="I495" i="10"/>
  <c r="J495" i="10"/>
  <c r="G496" i="10"/>
  <c r="H496" i="10"/>
  <c r="I496" i="10"/>
  <c r="J496" i="10"/>
  <c r="G497" i="10"/>
  <c r="H497" i="10"/>
  <c r="I497" i="10"/>
  <c r="J497" i="10"/>
  <c r="G498" i="10"/>
  <c r="H498" i="10"/>
  <c r="I498" i="10"/>
  <c r="J498" i="10"/>
  <c r="G499" i="10"/>
  <c r="H499" i="10"/>
  <c r="I499" i="10"/>
  <c r="J499" i="10"/>
  <c r="G500" i="10"/>
  <c r="H500" i="10"/>
  <c r="I500" i="10"/>
  <c r="J500" i="10"/>
  <c r="G501" i="10"/>
  <c r="H501" i="10"/>
  <c r="I501" i="10"/>
  <c r="J501" i="10"/>
  <c r="G502" i="10"/>
  <c r="H502" i="10"/>
  <c r="I502" i="10"/>
  <c r="J502" i="10"/>
  <c r="G503" i="10"/>
  <c r="H503" i="10"/>
  <c r="I503" i="10"/>
  <c r="J503" i="10"/>
  <c r="G504" i="10"/>
  <c r="H504" i="10"/>
  <c r="I504" i="10"/>
  <c r="J504" i="10"/>
  <c r="G505" i="10"/>
  <c r="H505" i="10"/>
  <c r="I505" i="10"/>
  <c r="J505" i="10"/>
  <c r="G506" i="10"/>
  <c r="H506" i="10"/>
  <c r="I506" i="10"/>
  <c r="J506" i="10"/>
  <c r="G507" i="10"/>
  <c r="H507" i="10"/>
  <c r="I507" i="10"/>
  <c r="J507" i="10"/>
  <c r="G508" i="10"/>
  <c r="H508" i="10"/>
  <c r="I508" i="10"/>
  <c r="J508" i="10"/>
  <c r="G509" i="10"/>
  <c r="H509" i="10"/>
  <c r="I509" i="10"/>
  <c r="J509" i="10"/>
  <c r="G510" i="10"/>
  <c r="H510" i="10"/>
  <c r="I510" i="10"/>
  <c r="J510" i="10"/>
  <c r="G511" i="10"/>
  <c r="H511" i="10"/>
  <c r="I511" i="10"/>
  <c r="J511" i="10"/>
  <c r="G512" i="10"/>
  <c r="H512" i="10"/>
  <c r="I512" i="10"/>
  <c r="J512" i="10"/>
  <c r="G513" i="10"/>
  <c r="H513" i="10"/>
  <c r="I513" i="10"/>
  <c r="J513" i="10"/>
  <c r="G514" i="10"/>
  <c r="H514" i="10"/>
  <c r="I514" i="10"/>
  <c r="J514" i="10"/>
  <c r="G515" i="10"/>
  <c r="H515" i="10"/>
  <c r="I515" i="10"/>
  <c r="J515" i="10"/>
  <c r="G516" i="10"/>
  <c r="H516" i="10"/>
  <c r="I516" i="10"/>
  <c r="J516" i="10"/>
  <c r="G517" i="10"/>
  <c r="H517" i="10"/>
  <c r="I517" i="10"/>
  <c r="J517" i="10"/>
  <c r="G518" i="10"/>
  <c r="H518" i="10"/>
  <c r="I518" i="10"/>
  <c r="J518" i="10"/>
  <c r="G519" i="10"/>
  <c r="H519" i="10"/>
  <c r="I519" i="10"/>
  <c r="J519" i="10"/>
  <c r="G520" i="10"/>
  <c r="H520" i="10"/>
  <c r="I520" i="10"/>
  <c r="J520" i="10"/>
  <c r="G521" i="10"/>
  <c r="H521" i="10"/>
  <c r="I521" i="10"/>
  <c r="J521" i="10"/>
  <c r="G522" i="10"/>
  <c r="H522" i="10"/>
  <c r="I522" i="10"/>
  <c r="J522" i="10"/>
  <c r="G523" i="10"/>
  <c r="H523" i="10"/>
  <c r="I523" i="10"/>
  <c r="J523" i="10"/>
  <c r="G524" i="10"/>
  <c r="H524" i="10"/>
  <c r="I524" i="10"/>
  <c r="J524" i="10"/>
  <c r="G525" i="10"/>
  <c r="H525" i="10"/>
  <c r="I525" i="10"/>
  <c r="J525" i="10"/>
  <c r="G526" i="10"/>
  <c r="H526" i="10"/>
  <c r="I526" i="10"/>
  <c r="J526" i="10"/>
  <c r="G527" i="10"/>
  <c r="H527" i="10"/>
  <c r="I527" i="10"/>
  <c r="J527" i="10"/>
  <c r="G528" i="10"/>
  <c r="H528" i="10"/>
  <c r="I528" i="10"/>
  <c r="J528" i="10"/>
  <c r="G529" i="10"/>
  <c r="H529" i="10"/>
  <c r="I529" i="10"/>
  <c r="J529" i="10"/>
  <c r="G530" i="10"/>
  <c r="H530" i="10"/>
  <c r="I530" i="10"/>
  <c r="J530" i="10"/>
  <c r="G531" i="10"/>
  <c r="H531" i="10"/>
  <c r="I531" i="10"/>
  <c r="J531" i="10"/>
  <c r="G532" i="10"/>
  <c r="H532" i="10"/>
  <c r="I532" i="10"/>
  <c r="J532" i="10"/>
  <c r="G533" i="10"/>
  <c r="H533" i="10"/>
  <c r="I533" i="10"/>
  <c r="J533" i="10"/>
  <c r="G534" i="10"/>
  <c r="H534" i="10"/>
  <c r="I534" i="10"/>
  <c r="J534" i="10"/>
  <c r="G535" i="10"/>
  <c r="H535" i="10"/>
  <c r="I535" i="10"/>
  <c r="J535" i="10"/>
  <c r="G536" i="10"/>
  <c r="H536" i="10"/>
  <c r="I536" i="10"/>
  <c r="J536" i="10"/>
  <c r="G537" i="10"/>
  <c r="H537" i="10"/>
  <c r="I537" i="10"/>
  <c r="J537" i="10"/>
  <c r="G538" i="10"/>
  <c r="H538" i="10"/>
  <c r="I538" i="10"/>
  <c r="J538" i="10"/>
  <c r="G539" i="10"/>
  <c r="H539" i="10"/>
  <c r="I539" i="10"/>
  <c r="J539" i="10"/>
  <c r="G540" i="10"/>
  <c r="H540" i="10"/>
  <c r="I540" i="10"/>
  <c r="J540" i="10"/>
  <c r="G541" i="10"/>
  <c r="H541" i="10"/>
  <c r="I541" i="10"/>
  <c r="J541" i="10"/>
  <c r="G542" i="10"/>
  <c r="H542" i="10"/>
  <c r="I542" i="10"/>
  <c r="J542" i="10"/>
  <c r="G543" i="10"/>
  <c r="H543" i="10"/>
  <c r="I543" i="10"/>
  <c r="J543" i="10"/>
  <c r="G544" i="10"/>
  <c r="H544" i="10"/>
  <c r="I544" i="10"/>
  <c r="J544" i="10"/>
  <c r="G545" i="10"/>
  <c r="H545" i="10"/>
  <c r="I545" i="10"/>
  <c r="J545" i="10"/>
  <c r="G546" i="10"/>
  <c r="H546" i="10"/>
  <c r="I546" i="10"/>
  <c r="J546" i="10"/>
  <c r="G547" i="10"/>
  <c r="H547" i="10"/>
  <c r="I547" i="10"/>
  <c r="J547" i="10"/>
  <c r="G548" i="10"/>
  <c r="H548" i="10"/>
  <c r="I548" i="10"/>
  <c r="J548" i="10"/>
  <c r="G549" i="10"/>
  <c r="H549" i="10"/>
  <c r="I549" i="10"/>
  <c r="J549" i="10"/>
  <c r="G550" i="10"/>
  <c r="H550" i="10"/>
  <c r="I550" i="10"/>
  <c r="J550" i="10"/>
  <c r="G551" i="10"/>
  <c r="H551" i="10"/>
  <c r="I551" i="10"/>
  <c r="J551" i="10"/>
  <c r="G552" i="10"/>
  <c r="H552" i="10"/>
  <c r="I552" i="10"/>
  <c r="J552" i="10"/>
  <c r="G553" i="10"/>
  <c r="H553" i="10"/>
  <c r="I553" i="10"/>
  <c r="J553" i="10"/>
  <c r="G554" i="10"/>
  <c r="H554" i="10"/>
  <c r="I554" i="10"/>
  <c r="J554" i="10"/>
  <c r="G555" i="10"/>
  <c r="H555" i="10"/>
  <c r="I555" i="10"/>
  <c r="J555" i="10"/>
  <c r="G556" i="10"/>
  <c r="H556" i="10"/>
  <c r="I556" i="10"/>
  <c r="J556" i="10"/>
  <c r="G557" i="10"/>
  <c r="H557" i="10"/>
  <c r="I557" i="10"/>
  <c r="J557" i="10"/>
  <c r="G558" i="10"/>
  <c r="H558" i="10"/>
  <c r="I558" i="10"/>
  <c r="J558" i="10"/>
  <c r="G559" i="10"/>
  <c r="H559" i="10"/>
  <c r="I559" i="10"/>
  <c r="J559" i="10"/>
  <c r="G560" i="10"/>
  <c r="H560" i="10"/>
  <c r="I560" i="10"/>
  <c r="J560" i="10"/>
  <c r="G561" i="10"/>
  <c r="H561" i="10"/>
  <c r="I561" i="10"/>
  <c r="J561" i="10"/>
  <c r="G562" i="10"/>
  <c r="H562" i="10"/>
  <c r="I562" i="10"/>
  <c r="J562" i="10"/>
  <c r="G563" i="10"/>
  <c r="H563" i="10"/>
  <c r="I563" i="10"/>
  <c r="J563" i="10"/>
  <c r="G564" i="10"/>
  <c r="H564" i="10"/>
  <c r="I564" i="10"/>
  <c r="J564" i="10"/>
  <c r="G565" i="10"/>
  <c r="H565" i="10"/>
  <c r="I565" i="10"/>
  <c r="J565" i="10"/>
  <c r="G566" i="10"/>
  <c r="H566" i="10"/>
  <c r="I566" i="10"/>
  <c r="J566" i="10"/>
  <c r="G567" i="10"/>
  <c r="H567" i="10"/>
  <c r="I567" i="10"/>
  <c r="J567" i="10"/>
  <c r="G568" i="10"/>
  <c r="H568" i="10"/>
  <c r="I568" i="10"/>
  <c r="J568" i="10"/>
  <c r="G569" i="10"/>
  <c r="H569" i="10"/>
  <c r="I569" i="10"/>
  <c r="J569" i="10"/>
  <c r="G570" i="10"/>
  <c r="H570" i="10"/>
  <c r="I570" i="10"/>
  <c r="J570" i="10"/>
  <c r="G571" i="10"/>
  <c r="H571" i="10"/>
  <c r="I571" i="10"/>
  <c r="J571" i="10"/>
  <c r="G572" i="10"/>
  <c r="H572" i="10"/>
  <c r="I572" i="10"/>
  <c r="J572" i="10"/>
  <c r="G573" i="10"/>
  <c r="H573" i="10"/>
  <c r="I573" i="10"/>
  <c r="J573" i="10"/>
  <c r="G574" i="10"/>
  <c r="H574" i="10"/>
  <c r="I574" i="10"/>
  <c r="J574" i="10"/>
  <c r="G575" i="10"/>
  <c r="H575" i="10"/>
  <c r="I575" i="10"/>
  <c r="J575" i="10"/>
  <c r="G576" i="10"/>
  <c r="H576" i="10"/>
  <c r="I576" i="10"/>
  <c r="J576" i="10"/>
  <c r="G577" i="10"/>
  <c r="H577" i="10"/>
  <c r="I577" i="10"/>
  <c r="J577" i="10"/>
  <c r="G578" i="10"/>
  <c r="H578" i="10"/>
  <c r="I578" i="10"/>
  <c r="J578" i="10"/>
  <c r="G579" i="10"/>
  <c r="H579" i="10"/>
  <c r="I579" i="10"/>
  <c r="J579" i="10"/>
  <c r="G580" i="10"/>
  <c r="H580" i="10"/>
  <c r="I580" i="10"/>
  <c r="J580" i="10"/>
  <c r="G581" i="10"/>
  <c r="H581" i="10"/>
  <c r="I581" i="10"/>
  <c r="J581" i="10"/>
  <c r="G582" i="10"/>
  <c r="H582" i="10"/>
  <c r="I582" i="10"/>
  <c r="J582" i="10"/>
  <c r="G583" i="10"/>
  <c r="H583" i="10"/>
  <c r="I583" i="10"/>
  <c r="J583" i="10"/>
  <c r="G584" i="10"/>
  <c r="H584" i="10"/>
  <c r="I584" i="10"/>
  <c r="J584" i="10"/>
  <c r="G585" i="10"/>
  <c r="H585" i="10"/>
  <c r="I585" i="10"/>
  <c r="J585" i="10"/>
  <c r="G586" i="10"/>
  <c r="H586" i="10"/>
  <c r="I586" i="10"/>
  <c r="J586" i="10"/>
  <c r="G587" i="10"/>
  <c r="H587" i="10"/>
  <c r="I587" i="10"/>
  <c r="J587" i="10"/>
  <c r="G588" i="10"/>
  <c r="H588" i="10"/>
  <c r="I588" i="10"/>
  <c r="J588" i="10"/>
  <c r="G589" i="10"/>
  <c r="H589" i="10"/>
  <c r="I589" i="10"/>
  <c r="J589" i="10"/>
  <c r="G590" i="10"/>
  <c r="H590" i="10"/>
  <c r="I590" i="10"/>
  <c r="J590" i="10"/>
  <c r="G591" i="10"/>
  <c r="H591" i="10"/>
  <c r="I591" i="10"/>
  <c r="J591" i="10"/>
  <c r="G592" i="10"/>
  <c r="H592" i="10"/>
  <c r="I592" i="10"/>
  <c r="J592" i="10"/>
  <c r="G593" i="10"/>
  <c r="H593" i="10"/>
  <c r="I593" i="10"/>
  <c r="J593" i="10"/>
  <c r="G594" i="10"/>
  <c r="H594" i="10"/>
  <c r="I594" i="10"/>
  <c r="J594" i="10"/>
  <c r="G595" i="10"/>
  <c r="H595" i="10"/>
  <c r="I595" i="10"/>
  <c r="J595" i="10"/>
  <c r="G596" i="10"/>
  <c r="H596" i="10"/>
  <c r="I596" i="10"/>
  <c r="J596" i="10"/>
  <c r="G597" i="10"/>
  <c r="H597" i="10"/>
  <c r="I597" i="10"/>
  <c r="J597" i="10"/>
  <c r="G598" i="10"/>
  <c r="H598" i="10"/>
  <c r="I598" i="10"/>
  <c r="J598" i="10"/>
  <c r="G599" i="10"/>
  <c r="H599" i="10"/>
  <c r="I599" i="10"/>
  <c r="J599" i="10"/>
  <c r="G600" i="10"/>
  <c r="H600" i="10"/>
  <c r="I600" i="10"/>
  <c r="J600" i="10"/>
  <c r="G601" i="10"/>
  <c r="H601" i="10"/>
  <c r="I601" i="10"/>
  <c r="J601" i="10"/>
  <c r="G602" i="10"/>
  <c r="H602" i="10"/>
  <c r="I602" i="10"/>
  <c r="J602" i="10"/>
  <c r="G603" i="10"/>
  <c r="H603" i="10"/>
  <c r="I603" i="10"/>
  <c r="J603" i="10"/>
  <c r="G604" i="10"/>
  <c r="H604" i="10"/>
  <c r="I604" i="10"/>
  <c r="J604" i="10"/>
  <c r="G605" i="10"/>
  <c r="H605" i="10"/>
  <c r="I605" i="10"/>
  <c r="J605" i="10"/>
  <c r="G606" i="10"/>
  <c r="H606" i="10"/>
  <c r="I606" i="10"/>
  <c r="J606" i="10"/>
  <c r="G607" i="10"/>
  <c r="H607" i="10"/>
  <c r="I607" i="10"/>
  <c r="J607" i="10"/>
  <c r="G608" i="10"/>
  <c r="H608" i="10"/>
  <c r="I608" i="10"/>
  <c r="J608" i="10"/>
  <c r="G609" i="10"/>
  <c r="H609" i="10"/>
  <c r="I609" i="10"/>
  <c r="J609" i="10"/>
  <c r="G610" i="10"/>
  <c r="H610" i="10"/>
  <c r="I610" i="10"/>
  <c r="J610" i="10"/>
  <c r="G611" i="10"/>
  <c r="H611" i="10"/>
  <c r="I611" i="10"/>
  <c r="J611" i="10"/>
  <c r="G612" i="10"/>
  <c r="H612" i="10"/>
  <c r="I612" i="10"/>
  <c r="J612" i="10"/>
  <c r="G613" i="10"/>
  <c r="H613" i="10"/>
  <c r="I613" i="10"/>
  <c r="J613" i="10"/>
  <c r="G614" i="10"/>
  <c r="H614" i="10"/>
  <c r="I614" i="10"/>
  <c r="J614" i="10"/>
  <c r="G615" i="10"/>
  <c r="H615" i="10"/>
  <c r="I615" i="10"/>
  <c r="J615" i="10"/>
  <c r="G616" i="10"/>
  <c r="H616" i="10"/>
  <c r="I616" i="10"/>
  <c r="J616" i="10"/>
  <c r="G617" i="10"/>
  <c r="H617" i="10"/>
  <c r="I617" i="10"/>
  <c r="J617" i="10"/>
  <c r="G618" i="10"/>
  <c r="H618" i="10"/>
  <c r="I618" i="10"/>
  <c r="J618" i="10"/>
  <c r="G619" i="10"/>
  <c r="H619" i="10"/>
  <c r="I619" i="10"/>
  <c r="J619" i="10"/>
  <c r="G620" i="10"/>
  <c r="H620" i="10"/>
  <c r="I620" i="10"/>
  <c r="J620" i="10"/>
  <c r="G621" i="10"/>
  <c r="H621" i="10"/>
  <c r="I621" i="10"/>
  <c r="J621" i="10"/>
  <c r="G622" i="10"/>
  <c r="H622" i="10"/>
  <c r="I622" i="10"/>
  <c r="J622" i="10"/>
  <c r="G623" i="10"/>
  <c r="H623" i="10"/>
  <c r="I623" i="10"/>
  <c r="J623" i="10"/>
  <c r="G624" i="10"/>
  <c r="H624" i="10"/>
  <c r="I624" i="10"/>
  <c r="J624" i="10"/>
  <c r="G625" i="10"/>
  <c r="H625" i="10"/>
  <c r="I625" i="10"/>
  <c r="J625" i="10"/>
  <c r="G626" i="10"/>
  <c r="H626" i="10"/>
  <c r="I626" i="10"/>
  <c r="J626" i="10"/>
  <c r="G627" i="10"/>
  <c r="H627" i="10"/>
  <c r="I627" i="10"/>
  <c r="J627" i="10"/>
  <c r="G628" i="10"/>
  <c r="H628" i="10"/>
  <c r="I628" i="10"/>
  <c r="J628" i="10"/>
  <c r="G629" i="10"/>
  <c r="H629" i="10"/>
  <c r="I629" i="10"/>
  <c r="J629" i="10"/>
  <c r="G630" i="10"/>
  <c r="H630" i="10"/>
  <c r="I630" i="10"/>
  <c r="J630" i="10"/>
  <c r="G631" i="10"/>
  <c r="H631" i="10"/>
  <c r="I631" i="10"/>
  <c r="J631" i="10"/>
  <c r="G632" i="10"/>
  <c r="H632" i="10"/>
  <c r="I632" i="10"/>
  <c r="J632" i="10"/>
  <c r="G633" i="10"/>
  <c r="H633" i="10"/>
  <c r="I633" i="10"/>
  <c r="J633" i="10"/>
  <c r="G634" i="10"/>
  <c r="H634" i="10"/>
  <c r="I634" i="10"/>
  <c r="J634" i="10"/>
  <c r="G635" i="10"/>
  <c r="H635" i="10"/>
  <c r="I635" i="10"/>
  <c r="J635" i="10"/>
  <c r="G636" i="10"/>
  <c r="H636" i="10"/>
  <c r="I636" i="10"/>
  <c r="J636" i="10"/>
  <c r="G637" i="10"/>
  <c r="H637" i="10"/>
  <c r="I637" i="10"/>
  <c r="J637" i="10"/>
  <c r="G638" i="10"/>
  <c r="H638" i="10"/>
  <c r="I638" i="10"/>
  <c r="J638" i="10"/>
  <c r="G639" i="10"/>
  <c r="H639" i="10"/>
  <c r="I639" i="10"/>
  <c r="J639" i="10"/>
  <c r="G640" i="10"/>
  <c r="H640" i="10"/>
  <c r="I640" i="10"/>
  <c r="J640" i="10"/>
  <c r="G641" i="10"/>
  <c r="H641" i="10"/>
  <c r="I641" i="10"/>
  <c r="J641" i="10"/>
  <c r="G642" i="10"/>
  <c r="H642" i="10"/>
  <c r="I642" i="10"/>
  <c r="J642" i="10"/>
  <c r="G643" i="10"/>
  <c r="H643" i="10"/>
  <c r="I643" i="10"/>
  <c r="J643" i="10"/>
  <c r="G644" i="10"/>
  <c r="H644" i="10"/>
  <c r="I644" i="10"/>
  <c r="J644" i="10"/>
  <c r="G645" i="10"/>
  <c r="H645" i="10"/>
  <c r="I645" i="10"/>
  <c r="J645" i="10"/>
  <c r="G646" i="10"/>
  <c r="H646" i="10"/>
  <c r="I646" i="10"/>
  <c r="J646" i="10"/>
  <c r="G647" i="10"/>
  <c r="H647" i="10"/>
  <c r="I647" i="10"/>
  <c r="J647" i="10"/>
  <c r="G648" i="10"/>
  <c r="H648" i="10"/>
  <c r="I648" i="10"/>
  <c r="J648" i="10"/>
  <c r="G649" i="10"/>
  <c r="H649" i="10"/>
  <c r="I649" i="10"/>
  <c r="J649" i="10"/>
  <c r="G650" i="10"/>
  <c r="H650" i="10"/>
  <c r="I650" i="10"/>
  <c r="J650" i="10"/>
  <c r="G651" i="10"/>
  <c r="H651" i="10"/>
  <c r="I651" i="10"/>
  <c r="J651" i="10"/>
  <c r="G652" i="10"/>
  <c r="H652" i="10"/>
  <c r="I652" i="10"/>
  <c r="J652" i="10"/>
  <c r="G653" i="10"/>
  <c r="H653" i="10"/>
  <c r="I653" i="10"/>
  <c r="J653" i="10"/>
  <c r="G654" i="10"/>
  <c r="H654" i="10"/>
  <c r="I654" i="10"/>
  <c r="J654" i="10"/>
  <c r="G655" i="10"/>
  <c r="H655" i="10"/>
  <c r="I655" i="10"/>
  <c r="J655" i="10"/>
  <c r="G656" i="10"/>
  <c r="H656" i="10"/>
  <c r="I656" i="10"/>
  <c r="J656" i="10"/>
  <c r="G657" i="10"/>
  <c r="H657" i="10"/>
  <c r="I657" i="10"/>
  <c r="J657" i="10"/>
  <c r="G658" i="10"/>
  <c r="H658" i="10"/>
  <c r="I658" i="10"/>
  <c r="J658" i="10"/>
  <c r="G659" i="10"/>
  <c r="H659" i="10"/>
  <c r="I659" i="10"/>
  <c r="J659" i="10"/>
  <c r="G660" i="10"/>
  <c r="H660" i="10"/>
  <c r="I660" i="10"/>
  <c r="J660" i="10"/>
  <c r="G661" i="10"/>
  <c r="H661" i="10"/>
  <c r="I661" i="10"/>
  <c r="J661" i="10"/>
  <c r="G662" i="10"/>
  <c r="H662" i="10"/>
  <c r="I662" i="10"/>
  <c r="J662" i="10"/>
  <c r="G663" i="10"/>
  <c r="H663" i="10"/>
  <c r="I663" i="10"/>
  <c r="J663" i="10"/>
  <c r="G664" i="10"/>
  <c r="H664" i="10"/>
  <c r="I664" i="10"/>
  <c r="J664" i="10"/>
  <c r="G665" i="10"/>
  <c r="H665" i="10"/>
  <c r="I665" i="10"/>
  <c r="J665" i="10"/>
  <c r="G666" i="10"/>
  <c r="H666" i="10"/>
  <c r="I666" i="10"/>
  <c r="J666" i="10"/>
  <c r="G667" i="10"/>
  <c r="H667" i="10"/>
  <c r="I667" i="10"/>
  <c r="J667" i="10"/>
  <c r="G668" i="10"/>
  <c r="H668" i="10"/>
  <c r="I668" i="10"/>
  <c r="J668" i="10"/>
  <c r="G669" i="10"/>
  <c r="H669" i="10"/>
  <c r="I669" i="10"/>
  <c r="J669" i="10"/>
  <c r="G670" i="10"/>
  <c r="H670" i="10"/>
  <c r="I670" i="10"/>
  <c r="J670" i="10"/>
  <c r="G671" i="10"/>
  <c r="H671" i="10"/>
  <c r="I671" i="10"/>
  <c r="J671" i="10"/>
  <c r="G672" i="10"/>
  <c r="H672" i="10"/>
  <c r="I672" i="10"/>
  <c r="J672" i="10"/>
  <c r="G673" i="10"/>
  <c r="H673" i="10"/>
  <c r="I673" i="10"/>
  <c r="J673" i="10"/>
  <c r="G674" i="10"/>
  <c r="H674" i="10"/>
  <c r="I674" i="10"/>
  <c r="J674" i="10"/>
  <c r="G675" i="10"/>
  <c r="H675" i="10"/>
  <c r="I675" i="10"/>
  <c r="J675" i="10"/>
  <c r="G676" i="10"/>
  <c r="H676" i="10"/>
  <c r="I676" i="10"/>
  <c r="J676" i="10"/>
  <c r="G677" i="10"/>
  <c r="H677" i="10"/>
  <c r="I677" i="10"/>
  <c r="J677" i="10"/>
  <c r="G678" i="10"/>
  <c r="H678" i="10"/>
  <c r="I678" i="10"/>
  <c r="J678" i="10"/>
  <c r="G679" i="10"/>
  <c r="H679" i="10"/>
  <c r="I679" i="10"/>
  <c r="J679" i="10"/>
  <c r="G680" i="10"/>
  <c r="H680" i="10"/>
  <c r="I680" i="10"/>
  <c r="J680" i="10"/>
  <c r="G681" i="10"/>
  <c r="H681" i="10"/>
  <c r="I681" i="10"/>
  <c r="J681" i="10"/>
  <c r="G682" i="10"/>
  <c r="H682" i="10"/>
  <c r="I682" i="10"/>
  <c r="J682" i="10"/>
  <c r="G683" i="10"/>
  <c r="H683" i="10"/>
  <c r="I683" i="10"/>
  <c r="J683" i="10"/>
  <c r="G684" i="10"/>
  <c r="H684" i="10"/>
  <c r="I684" i="10"/>
  <c r="J684" i="10"/>
  <c r="G685" i="10"/>
  <c r="H685" i="10"/>
  <c r="I685" i="10"/>
  <c r="J685" i="10"/>
  <c r="G686" i="10"/>
  <c r="H686" i="10"/>
  <c r="I686" i="10"/>
  <c r="J686" i="10"/>
  <c r="G687" i="10"/>
  <c r="H687" i="10"/>
  <c r="I687" i="10"/>
  <c r="J687" i="10"/>
  <c r="G688" i="10"/>
  <c r="H688" i="10"/>
  <c r="I688" i="10"/>
  <c r="J688" i="10"/>
  <c r="G689" i="10"/>
  <c r="H689" i="10"/>
  <c r="I689" i="10"/>
  <c r="J689" i="10"/>
  <c r="G690" i="10"/>
  <c r="H690" i="10"/>
  <c r="I690" i="10"/>
  <c r="J690" i="10"/>
  <c r="G691" i="10"/>
  <c r="H691" i="10"/>
  <c r="I691" i="10"/>
  <c r="J691" i="10"/>
  <c r="G692" i="10"/>
  <c r="H692" i="10"/>
  <c r="I692" i="10"/>
  <c r="J692" i="10"/>
  <c r="G693" i="10"/>
  <c r="H693" i="10"/>
  <c r="I693" i="10"/>
  <c r="J693" i="10"/>
  <c r="G694" i="10"/>
  <c r="H694" i="10"/>
  <c r="I694" i="10"/>
  <c r="J694" i="10"/>
  <c r="G695" i="10"/>
  <c r="H695" i="10"/>
  <c r="I695" i="10"/>
  <c r="J695" i="10"/>
  <c r="G696" i="10"/>
  <c r="H696" i="10"/>
  <c r="I696" i="10"/>
  <c r="J696" i="10"/>
  <c r="G697" i="10"/>
  <c r="H697" i="10"/>
  <c r="I697" i="10"/>
  <c r="J697" i="10"/>
  <c r="G698" i="10"/>
  <c r="H698" i="10"/>
  <c r="I698" i="10"/>
  <c r="J698" i="10"/>
  <c r="G699" i="10"/>
  <c r="H699" i="10"/>
  <c r="I699" i="10"/>
  <c r="J699" i="10"/>
  <c r="G700" i="10"/>
  <c r="H700" i="10"/>
  <c r="I700" i="10"/>
  <c r="J700" i="10"/>
  <c r="G701" i="10"/>
  <c r="H701" i="10"/>
  <c r="I701" i="10"/>
  <c r="J701" i="10"/>
  <c r="G702" i="10"/>
  <c r="H702" i="10"/>
  <c r="I702" i="10"/>
  <c r="J702" i="10"/>
  <c r="G703" i="10"/>
  <c r="H703" i="10"/>
  <c r="I703" i="10"/>
  <c r="J703" i="10"/>
  <c r="G704" i="10"/>
  <c r="H704" i="10"/>
  <c r="I704" i="10"/>
  <c r="J704" i="10"/>
  <c r="G705" i="10"/>
  <c r="H705" i="10"/>
  <c r="I705" i="10"/>
  <c r="J705" i="10"/>
  <c r="G706" i="10"/>
  <c r="H706" i="10"/>
  <c r="I706" i="10"/>
  <c r="J706" i="10"/>
  <c r="G707" i="10"/>
  <c r="H707" i="10"/>
  <c r="I707" i="10"/>
  <c r="J707" i="10"/>
  <c r="G708" i="10"/>
  <c r="H708" i="10"/>
  <c r="I708" i="10"/>
  <c r="J708" i="10"/>
  <c r="G709" i="10"/>
  <c r="H709" i="10"/>
  <c r="I709" i="10"/>
  <c r="J709" i="10"/>
  <c r="G710" i="10"/>
  <c r="H710" i="10"/>
  <c r="I710" i="10"/>
  <c r="J710" i="10"/>
  <c r="G711" i="10"/>
  <c r="H711" i="10"/>
  <c r="I711" i="10"/>
  <c r="J711" i="10"/>
  <c r="G712" i="10"/>
  <c r="H712" i="10"/>
  <c r="I712" i="10"/>
  <c r="J712" i="10"/>
  <c r="G713" i="10"/>
  <c r="H713" i="10"/>
  <c r="I713" i="10"/>
  <c r="J713" i="10"/>
  <c r="G714" i="10"/>
  <c r="H714" i="10"/>
  <c r="I714" i="10"/>
  <c r="J714" i="10"/>
  <c r="G715" i="10"/>
  <c r="H715" i="10"/>
  <c r="I715" i="10"/>
  <c r="J715" i="10"/>
  <c r="G716" i="10"/>
  <c r="H716" i="10"/>
  <c r="I716" i="10"/>
  <c r="J716" i="10"/>
  <c r="G717" i="10"/>
  <c r="H717" i="10"/>
  <c r="I717" i="10"/>
  <c r="J717" i="10"/>
  <c r="G718" i="10"/>
  <c r="H718" i="10"/>
  <c r="I718" i="10"/>
  <c r="J718" i="10"/>
  <c r="G719" i="10"/>
  <c r="H719" i="10"/>
  <c r="I719" i="10"/>
  <c r="J719" i="10"/>
  <c r="G720" i="10"/>
  <c r="H720" i="10"/>
  <c r="I720" i="10"/>
  <c r="J720" i="10"/>
  <c r="G721" i="10"/>
  <c r="H721" i="10"/>
  <c r="I721" i="10"/>
  <c r="J721" i="10"/>
  <c r="G722" i="10"/>
  <c r="H722" i="10"/>
  <c r="I722" i="10"/>
  <c r="J722" i="10"/>
  <c r="G723" i="10"/>
  <c r="H723" i="10"/>
  <c r="I723" i="10"/>
  <c r="J723" i="10"/>
  <c r="G724" i="10"/>
  <c r="H724" i="10"/>
  <c r="I724" i="10"/>
  <c r="J724" i="10"/>
  <c r="G725" i="10"/>
  <c r="H725" i="10"/>
  <c r="I725" i="10"/>
  <c r="J725" i="10"/>
  <c r="G726" i="10"/>
  <c r="H726" i="10"/>
  <c r="I726" i="10"/>
  <c r="J726" i="10"/>
  <c r="G727" i="10"/>
  <c r="H727" i="10"/>
  <c r="I727" i="10"/>
  <c r="J727" i="10"/>
  <c r="G728" i="10"/>
  <c r="H728" i="10"/>
  <c r="I728" i="10"/>
  <c r="J728" i="10"/>
  <c r="G729" i="10"/>
  <c r="H729" i="10"/>
  <c r="I729" i="10"/>
  <c r="J729" i="10"/>
  <c r="G730" i="10"/>
  <c r="H730" i="10"/>
  <c r="I730" i="10"/>
  <c r="J730" i="10"/>
  <c r="G731" i="10"/>
  <c r="H731" i="10"/>
  <c r="I731" i="10"/>
  <c r="J731" i="10"/>
  <c r="G732" i="10"/>
  <c r="H732" i="10"/>
  <c r="I732" i="10"/>
  <c r="J732" i="10"/>
  <c r="G733" i="10"/>
  <c r="H733" i="10"/>
  <c r="I733" i="10"/>
  <c r="J733" i="10"/>
  <c r="G734" i="10"/>
  <c r="H734" i="10"/>
  <c r="I734" i="10"/>
  <c r="J734" i="10"/>
  <c r="G735" i="10"/>
  <c r="H735" i="10"/>
  <c r="I735" i="10"/>
  <c r="J735" i="10"/>
  <c r="G736" i="10"/>
  <c r="H736" i="10"/>
  <c r="I736" i="10"/>
  <c r="J736" i="10"/>
  <c r="G737" i="10"/>
  <c r="H737" i="10"/>
  <c r="I737" i="10"/>
  <c r="J737" i="10"/>
  <c r="G738" i="10"/>
  <c r="H738" i="10"/>
  <c r="I738" i="10"/>
  <c r="J738" i="10"/>
  <c r="G739" i="10"/>
  <c r="H739" i="10"/>
  <c r="I739" i="10"/>
  <c r="J739" i="10"/>
  <c r="G740" i="10"/>
  <c r="H740" i="10"/>
  <c r="I740" i="10"/>
  <c r="J740" i="10"/>
  <c r="G741" i="10"/>
  <c r="H741" i="10"/>
  <c r="I741" i="10"/>
  <c r="J741" i="10"/>
  <c r="G742" i="10"/>
  <c r="H742" i="10"/>
  <c r="I742" i="10"/>
  <c r="J742" i="10"/>
  <c r="G743" i="10"/>
  <c r="H743" i="10"/>
  <c r="I743" i="10"/>
  <c r="J743" i="10"/>
  <c r="G744" i="10"/>
  <c r="H744" i="10"/>
  <c r="I744" i="10"/>
  <c r="J744" i="10"/>
  <c r="G745" i="10"/>
  <c r="H745" i="10"/>
  <c r="I745" i="10"/>
  <c r="J745" i="10"/>
  <c r="AP278" i="6"/>
  <c r="L278" i="6"/>
  <c r="A3" i="5"/>
  <c r="C7" i="5"/>
  <c r="AZ3" i="5"/>
  <c r="BJ3" i="5"/>
  <c r="BT3" i="5"/>
  <c r="CD3" i="5"/>
  <c r="AO3" i="5"/>
  <c r="E745" i="10"/>
  <c r="D745" i="10"/>
  <c r="E744" i="10"/>
  <c r="D744" i="10"/>
  <c r="E743" i="10"/>
  <c r="D743" i="10"/>
  <c r="E742" i="10"/>
  <c r="D742" i="10"/>
  <c r="E741" i="10"/>
  <c r="D741" i="10"/>
  <c r="E740" i="10"/>
  <c r="D740" i="10"/>
  <c r="E739" i="10"/>
  <c r="D739" i="10"/>
  <c r="E738" i="10"/>
  <c r="D738" i="10"/>
  <c r="E737" i="10"/>
  <c r="D737" i="10"/>
  <c r="E736" i="10"/>
  <c r="D736" i="10"/>
  <c r="E735" i="10"/>
  <c r="D735" i="10"/>
  <c r="E734" i="10"/>
  <c r="D734" i="10"/>
  <c r="E733" i="10"/>
  <c r="D733" i="10"/>
  <c r="E732" i="10"/>
  <c r="D732" i="10"/>
  <c r="E731" i="10"/>
  <c r="D731" i="10"/>
  <c r="E730" i="10"/>
  <c r="D730" i="10"/>
  <c r="E729" i="10"/>
  <c r="D729" i="10"/>
  <c r="E728" i="10"/>
  <c r="D728" i="10"/>
  <c r="E727" i="10"/>
  <c r="D727" i="10"/>
  <c r="E726" i="10"/>
  <c r="D726" i="10"/>
  <c r="E725" i="10"/>
  <c r="D725" i="10"/>
  <c r="E724" i="10"/>
  <c r="D724" i="10"/>
  <c r="E723" i="10"/>
  <c r="D723" i="10"/>
  <c r="E722" i="10"/>
  <c r="D722" i="10"/>
  <c r="E721" i="10"/>
  <c r="D721" i="10"/>
  <c r="E720" i="10"/>
  <c r="D720" i="10"/>
  <c r="E719" i="10"/>
  <c r="D719" i="10"/>
  <c r="E718" i="10"/>
  <c r="D718" i="10"/>
  <c r="E717" i="10"/>
  <c r="D717" i="10"/>
  <c r="E716" i="10"/>
  <c r="D716" i="10"/>
  <c r="E715" i="10"/>
  <c r="D715" i="10"/>
  <c r="E714" i="10"/>
  <c r="D714" i="10"/>
  <c r="E713" i="10"/>
  <c r="D713" i="10"/>
  <c r="E712" i="10"/>
  <c r="D712" i="10"/>
  <c r="E711" i="10"/>
  <c r="D711" i="10"/>
  <c r="E710" i="10"/>
  <c r="D710" i="10"/>
  <c r="E709" i="10"/>
  <c r="D709" i="10"/>
  <c r="E708" i="10"/>
  <c r="D708" i="10"/>
  <c r="E707" i="10"/>
  <c r="D707" i="10"/>
  <c r="E706" i="10"/>
  <c r="D706" i="10"/>
  <c r="E705" i="10"/>
  <c r="D705" i="10"/>
  <c r="E704" i="10"/>
  <c r="D704" i="10"/>
  <c r="E703" i="10"/>
  <c r="D703" i="10"/>
  <c r="E702" i="10"/>
  <c r="D702" i="10"/>
  <c r="E701" i="10"/>
  <c r="D701" i="10"/>
  <c r="E700" i="10"/>
  <c r="D700" i="10"/>
  <c r="E699" i="10"/>
  <c r="D699" i="10"/>
  <c r="E698" i="10"/>
  <c r="D698" i="10"/>
  <c r="E697" i="10"/>
  <c r="D697" i="10"/>
  <c r="E696" i="10"/>
  <c r="D696" i="10"/>
  <c r="E695" i="10"/>
  <c r="D695" i="10"/>
  <c r="E694" i="10"/>
  <c r="D694" i="10"/>
  <c r="E693" i="10"/>
  <c r="D693" i="10"/>
  <c r="E692" i="10"/>
  <c r="D692" i="10"/>
  <c r="E691" i="10"/>
  <c r="D691" i="10"/>
  <c r="E690" i="10"/>
  <c r="D690" i="10"/>
  <c r="E689" i="10"/>
  <c r="D689" i="10"/>
  <c r="E688" i="10"/>
  <c r="D688" i="10"/>
  <c r="E687" i="10"/>
  <c r="D687" i="10"/>
  <c r="E686" i="10"/>
  <c r="D686" i="10"/>
  <c r="E685" i="10"/>
  <c r="D685" i="10"/>
  <c r="E684" i="10"/>
  <c r="D684" i="10"/>
  <c r="E683" i="10"/>
  <c r="D683" i="10"/>
  <c r="E682" i="10"/>
  <c r="D682" i="10"/>
  <c r="E681" i="10"/>
  <c r="D681" i="10"/>
  <c r="E680" i="10"/>
  <c r="D680" i="10"/>
  <c r="E679" i="10"/>
  <c r="D679" i="10"/>
  <c r="E678" i="10"/>
  <c r="D678" i="10"/>
  <c r="E677" i="10"/>
  <c r="D677" i="10"/>
  <c r="E676" i="10"/>
  <c r="D676" i="10"/>
  <c r="E675" i="10"/>
  <c r="D675" i="10"/>
  <c r="E674" i="10"/>
  <c r="D674" i="10"/>
  <c r="E673" i="10"/>
  <c r="D673" i="10"/>
  <c r="E672" i="10"/>
  <c r="D672" i="10"/>
  <c r="E671" i="10"/>
  <c r="D671" i="10"/>
  <c r="E670" i="10"/>
  <c r="D670" i="10"/>
  <c r="E669" i="10"/>
  <c r="D669" i="10"/>
  <c r="E668" i="10"/>
  <c r="D668" i="10"/>
  <c r="E667" i="10"/>
  <c r="D667" i="10"/>
  <c r="E666" i="10"/>
  <c r="D666" i="10"/>
  <c r="E665" i="10"/>
  <c r="D665" i="10"/>
  <c r="E664" i="10"/>
  <c r="D664" i="10"/>
  <c r="E663" i="10"/>
  <c r="D663" i="10"/>
  <c r="E662" i="10"/>
  <c r="D662" i="10"/>
  <c r="E661" i="10"/>
  <c r="D661" i="10"/>
  <c r="E660" i="10"/>
  <c r="D660" i="10"/>
  <c r="E659" i="10"/>
  <c r="D659" i="10"/>
  <c r="E658" i="10"/>
  <c r="D658" i="10"/>
  <c r="E657" i="10"/>
  <c r="D657" i="10"/>
  <c r="E656" i="10"/>
  <c r="D656" i="10"/>
  <c r="E655" i="10"/>
  <c r="D655" i="10"/>
  <c r="E654" i="10"/>
  <c r="D654" i="10"/>
  <c r="E653" i="10"/>
  <c r="D653" i="10"/>
  <c r="E652" i="10"/>
  <c r="D652" i="10"/>
  <c r="E651" i="10"/>
  <c r="D651" i="10"/>
  <c r="E650" i="10"/>
  <c r="D650" i="10"/>
  <c r="E649" i="10"/>
  <c r="D649" i="10"/>
  <c r="E648" i="10"/>
  <c r="D648" i="10"/>
  <c r="E647" i="10"/>
  <c r="D647" i="10"/>
  <c r="E646" i="10"/>
  <c r="D646" i="10"/>
  <c r="E645" i="10"/>
  <c r="D645" i="10"/>
  <c r="E644" i="10"/>
  <c r="D644" i="10"/>
  <c r="E643" i="10"/>
  <c r="D643" i="10"/>
  <c r="E642" i="10"/>
  <c r="D642" i="10"/>
  <c r="E641" i="10"/>
  <c r="D641" i="10"/>
  <c r="E640" i="10"/>
  <c r="D640" i="10"/>
  <c r="E639" i="10"/>
  <c r="D639" i="10"/>
  <c r="E638" i="10"/>
  <c r="D638" i="10"/>
  <c r="E637" i="10"/>
  <c r="D637" i="10"/>
  <c r="E636" i="10"/>
  <c r="D636" i="10"/>
  <c r="E635" i="10"/>
  <c r="D635" i="10"/>
  <c r="E634" i="10"/>
  <c r="D634" i="10"/>
  <c r="E633" i="10"/>
  <c r="D633" i="10"/>
  <c r="E632" i="10"/>
  <c r="D632" i="10"/>
  <c r="E631" i="10"/>
  <c r="D631" i="10"/>
  <c r="E630" i="10"/>
  <c r="D630" i="10"/>
  <c r="E629" i="10"/>
  <c r="D629" i="10"/>
  <c r="E628" i="10"/>
  <c r="D628" i="10"/>
  <c r="E627" i="10"/>
  <c r="D627" i="10"/>
  <c r="E626" i="10"/>
  <c r="D626" i="10"/>
  <c r="E625" i="10"/>
  <c r="D625" i="10"/>
  <c r="E624" i="10"/>
  <c r="D624" i="10"/>
  <c r="E623" i="10"/>
  <c r="D623" i="10"/>
  <c r="E622" i="10"/>
  <c r="D622" i="10"/>
  <c r="E621" i="10"/>
  <c r="D621" i="10"/>
  <c r="E620" i="10"/>
  <c r="D620" i="10"/>
  <c r="E619" i="10"/>
  <c r="D619" i="10"/>
  <c r="E618" i="10"/>
  <c r="D618" i="10"/>
  <c r="E617" i="10"/>
  <c r="D617" i="10"/>
  <c r="E616" i="10"/>
  <c r="D616" i="10"/>
  <c r="E615" i="10"/>
  <c r="D615" i="10"/>
  <c r="E614" i="10"/>
  <c r="D614" i="10"/>
  <c r="E613" i="10"/>
  <c r="D613" i="10"/>
  <c r="E612" i="10"/>
  <c r="D612" i="10"/>
  <c r="E611" i="10"/>
  <c r="D611" i="10"/>
  <c r="E610" i="10"/>
  <c r="D610" i="10"/>
  <c r="E609" i="10"/>
  <c r="D609" i="10"/>
  <c r="E608" i="10"/>
  <c r="D608" i="10"/>
  <c r="E607" i="10"/>
  <c r="D607" i="10"/>
  <c r="E606" i="10"/>
  <c r="D606" i="10"/>
  <c r="E605" i="10"/>
  <c r="D605" i="10"/>
  <c r="E604" i="10"/>
  <c r="D604" i="10"/>
  <c r="E603" i="10"/>
  <c r="D603" i="10"/>
  <c r="E602" i="10"/>
  <c r="D602" i="10"/>
  <c r="E601" i="10"/>
  <c r="D601" i="10"/>
  <c r="E600" i="10"/>
  <c r="D600" i="10"/>
  <c r="E599" i="10"/>
  <c r="D599" i="10"/>
  <c r="E598" i="10"/>
  <c r="D598" i="10"/>
  <c r="E597" i="10"/>
  <c r="D597" i="10"/>
  <c r="E596" i="10"/>
  <c r="D596" i="10"/>
  <c r="E595" i="10"/>
  <c r="D595" i="10"/>
  <c r="E594" i="10"/>
  <c r="D594" i="10"/>
  <c r="E593" i="10"/>
  <c r="D593" i="10"/>
  <c r="E592" i="10"/>
  <c r="D592" i="10"/>
  <c r="E591" i="10"/>
  <c r="D591" i="10"/>
  <c r="E590" i="10"/>
  <c r="D590" i="10"/>
  <c r="E589" i="10"/>
  <c r="D589" i="10"/>
  <c r="E588" i="10"/>
  <c r="D588" i="10"/>
  <c r="E587" i="10"/>
  <c r="D587" i="10"/>
  <c r="E586" i="10"/>
  <c r="D586" i="10"/>
  <c r="E585" i="10"/>
  <c r="D585" i="10"/>
  <c r="E584" i="10"/>
  <c r="D584" i="10"/>
  <c r="E583" i="10"/>
  <c r="D583" i="10"/>
  <c r="E582" i="10"/>
  <c r="D582" i="10"/>
  <c r="E581" i="10"/>
  <c r="D581" i="10"/>
  <c r="E580" i="10"/>
  <c r="D580" i="10"/>
  <c r="E579" i="10"/>
  <c r="D579" i="10"/>
  <c r="E578" i="10"/>
  <c r="D578" i="10"/>
  <c r="E577" i="10"/>
  <c r="D577" i="10"/>
  <c r="E576" i="10"/>
  <c r="D576" i="10"/>
  <c r="E575" i="10"/>
  <c r="D575" i="10"/>
  <c r="E574" i="10"/>
  <c r="D574" i="10"/>
  <c r="E573" i="10"/>
  <c r="D573" i="10"/>
  <c r="E572" i="10"/>
  <c r="D572" i="10"/>
  <c r="E571" i="10"/>
  <c r="D571" i="10"/>
  <c r="E570" i="10"/>
  <c r="D570" i="10"/>
  <c r="E569" i="10"/>
  <c r="D569" i="10"/>
  <c r="E568" i="10"/>
  <c r="D568" i="10"/>
  <c r="E567" i="10"/>
  <c r="D567" i="10"/>
  <c r="E566" i="10"/>
  <c r="D566" i="10"/>
  <c r="E565" i="10"/>
  <c r="D565" i="10"/>
  <c r="E564" i="10"/>
  <c r="D564" i="10"/>
  <c r="E563" i="10"/>
  <c r="D563" i="10"/>
  <c r="E562" i="10"/>
  <c r="D562" i="10"/>
  <c r="E561" i="10"/>
  <c r="D561" i="10"/>
  <c r="E560" i="10"/>
  <c r="D560" i="10"/>
  <c r="E559" i="10"/>
  <c r="D559" i="10"/>
  <c r="E558" i="10"/>
  <c r="D558" i="10"/>
  <c r="E557" i="10"/>
  <c r="D557" i="10"/>
  <c r="E556" i="10"/>
  <c r="D556" i="10"/>
  <c r="E555" i="10"/>
  <c r="D555" i="10"/>
  <c r="E554" i="10"/>
  <c r="D554" i="10"/>
  <c r="E553" i="10"/>
  <c r="D553" i="10"/>
  <c r="E552" i="10"/>
  <c r="D552" i="10"/>
  <c r="E551" i="10"/>
  <c r="D551" i="10"/>
  <c r="E550" i="10"/>
  <c r="D550" i="10"/>
  <c r="E549" i="10"/>
  <c r="D549" i="10"/>
  <c r="E548" i="10"/>
  <c r="D548" i="10"/>
  <c r="E547" i="10"/>
  <c r="D547" i="10"/>
  <c r="E546" i="10"/>
  <c r="D546" i="10"/>
  <c r="E545" i="10"/>
  <c r="D545" i="10"/>
  <c r="E544" i="10"/>
  <c r="D544" i="10"/>
  <c r="E543" i="10"/>
  <c r="D543" i="10"/>
  <c r="E542" i="10"/>
  <c r="D542" i="10"/>
  <c r="E541" i="10"/>
  <c r="D541" i="10"/>
  <c r="E540" i="10"/>
  <c r="D540" i="10"/>
  <c r="E539" i="10"/>
  <c r="D539" i="10"/>
  <c r="E538" i="10"/>
  <c r="D538" i="10"/>
  <c r="E537" i="10"/>
  <c r="D537" i="10"/>
  <c r="E536" i="10"/>
  <c r="D536" i="10"/>
  <c r="E535" i="10"/>
  <c r="D535" i="10"/>
  <c r="E534" i="10"/>
  <c r="D534" i="10"/>
  <c r="E533" i="10"/>
  <c r="D533" i="10"/>
  <c r="E532" i="10"/>
  <c r="D532" i="10"/>
  <c r="E531" i="10"/>
  <c r="D531" i="10"/>
  <c r="E530" i="10"/>
  <c r="D530" i="10"/>
  <c r="E529" i="10"/>
  <c r="D529" i="10"/>
  <c r="E528" i="10"/>
  <c r="D528" i="10"/>
  <c r="E527" i="10"/>
  <c r="D527" i="10"/>
  <c r="E526" i="10"/>
  <c r="D526" i="10"/>
  <c r="E525" i="10"/>
  <c r="D525" i="10"/>
  <c r="E524" i="10"/>
  <c r="D524" i="10"/>
  <c r="E523" i="10"/>
  <c r="D523" i="10"/>
  <c r="E522" i="10"/>
  <c r="D522" i="10"/>
  <c r="E521" i="10"/>
  <c r="D521" i="10"/>
  <c r="E520" i="10"/>
  <c r="D520" i="10"/>
  <c r="E519" i="10"/>
  <c r="D519" i="10"/>
  <c r="E518" i="10"/>
  <c r="D518" i="10"/>
  <c r="E517" i="10"/>
  <c r="D517" i="10"/>
  <c r="E516" i="10"/>
  <c r="D516" i="10"/>
  <c r="E515" i="10"/>
  <c r="D515" i="10"/>
  <c r="E514" i="10"/>
  <c r="D514" i="10"/>
  <c r="E513" i="10"/>
  <c r="D513" i="10"/>
  <c r="E512" i="10"/>
  <c r="D512" i="10"/>
  <c r="E511" i="10"/>
  <c r="D511" i="10"/>
  <c r="E510" i="10"/>
  <c r="D510" i="10"/>
  <c r="E509" i="10"/>
  <c r="D509" i="10"/>
  <c r="E508" i="10"/>
  <c r="D508" i="10"/>
  <c r="E507" i="10"/>
  <c r="D507" i="10"/>
  <c r="E506" i="10"/>
  <c r="D506" i="10"/>
  <c r="E505" i="10"/>
  <c r="D505" i="10"/>
  <c r="E504" i="10"/>
  <c r="D504" i="10"/>
  <c r="E503" i="10"/>
  <c r="D503" i="10"/>
  <c r="E502" i="10"/>
  <c r="D502" i="10"/>
  <c r="E501" i="10"/>
  <c r="D501" i="10"/>
  <c r="E500" i="10"/>
  <c r="D500" i="10"/>
  <c r="E499" i="10"/>
  <c r="D499" i="10"/>
  <c r="E498" i="10"/>
  <c r="D498" i="10"/>
  <c r="E497" i="10"/>
  <c r="D497" i="10"/>
  <c r="E496" i="10"/>
  <c r="D496" i="10"/>
  <c r="E495" i="10"/>
  <c r="D495" i="10"/>
  <c r="E494" i="10"/>
  <c r="D494" i="10"/>
  <c r="E493" i="10"/>
  <c r="D493" i="10"/>
  <c r="E492" i="10"/>
  <c r="D492" i="10"/>
  <c r="E491" i="10"/>
  <c r="D491" i="10"/>
  <c r="E490" i="10"/>
  <c r="D490" i="10"/>
  <c r="E489" i="10"/>
  <c r="D489" i="10"/>
  <c r="E488" i="10"/>
  <c r="D488" i="10"/>
  <c r="E487" i="10"/>
  <c r="D487" i="10"/>
  <c r="E486" i="10"/>
  <c r="D486" i="10"/>
  <c r="E485" i="10"/>
  <c r="D485" i="10"/>
  <c r="E484" i="10"/>
  <c r="D484" i="10"/>
  <c r="E483" i="10"/>
  <c r="D483" i="10"/>
  <c r="E482" i="10"/>
  <c r="D482" i="10"/>
  <c r="E481" i="10"/>
  <c r="D481" i="10"/>
  <c r="E480" i="10"/>
  <c r="D480" i="10"/>
  <c r="E479" i="10"/>
  <c r="D479" i="10"/>
  <c r="E478" i="10"/>
  <c r="D478" i="10"/>
  <c r="E477" i="10"/>
  <c r="D477" i="10"/>
  <c r="E476" i="10"/>
  <c r="D476" i="10"/>
  <c r="E475" i="10"/>
  <c r="D475" i="10"/>
  <c r="E474" i="10"/>
  <c r="D474" i="10"/>
  <c r="E473" i="10"/>
  <c r="D473" i="10"/>
  <c r="E472" i="10"/>
  <c r="D472" i="10"/>
  <c r="E471" i="10"/>
  <c r="D471" i="10"/>
  <c r="E470" i="10"/>
  <c r="D470" i="10"/>
  <c r="E469" i="10"/>
  <c r="D469" i="10"/>
  <c r="E468" i="10"/>
  <c r="D468" i="10"/>
  <c r="E467" i="10"/>
  <c r="D467" i="10"/>
  <c r="E466" i="10"/>
  <c r="D466" i="10"/>
  <c r="E465" i="10"/>
  <c r="D465" i="10"/>
  <c r="E464" i="10"/>
  <c r="D464" i="10"/>
  <c r="E463" i="10"/>
  <c r="D463" i="10"/>
  <c r="E462" i="10"/>
  <c r="D462" i="10"/>
  <c r="E461" i="10"/>
  <c r="D461" i="10"/>
  <c r="E460" i="10"/>
  <c r="D460" i="10"/>
  <c r="E459" i="10"/>
  <c r="D459" i="10"/>
  <c r="E458" i="10"/>
  <c r="D458" i="10"/>
  <c r="E457" i="10"/>
  <c r="D457" i="10"/>
  <c r="E456" i="10"/>
  <c r="D456" i="10"/>
  <c r="E455" i="10"/>
  <c r="D455" i="10"/>
  <c r="E454" i="10"/>
  <c r="D454" i="10"/>
  <c r="E453" i="10"/>
  <c r="D453" i="10"/>
  <c r="E452" i="10"/>
  <c r="D452" i="10"/>
  <c r="E451" i="10"/>
  <c r="D451" i="10"/>
  <c r="E450" i="10"/>
  <c r="D450" i="10"/>
  <c r="E449" i="10"/>
  <c r="D449" i="10"/>
  <c r="E448" i="10"/>
  <c r="D448" i="10"/>
  <c r="E447" i="10"/>
  <c r="D447" i="10"/>
  <c r="E446" i="10"/>
  <c r="D446" i="10"/>
  <c r="E445" i="10"/>
  <c r="D445" i="10"/>
  <c r="E444" i="10"/>
  <c r="D444" i="10"/>
  <c r="E443" i="10"/>
  <c r="D443" i="10"/>
  <c r="E442" i="10"/>
  <c r="D442" i="10"/>
  <c r="E441" i="10"/>
  <c r="D441" i="10"/>
  <c r="E440" i="10"/>
  <c r="D440" i="10"/>
  <c r="E439" i="10"/>
  <c r="D439" i="10"/>
  <c r="E438" i="10"/>
  <c r="D438" i="10"/>
  <c r="E437" i="10"/>
  <c r="D437" i="10"/>
  <c r="E436" i="10"/>
  <c r="D436" i="10"/>
  <c r="E435" i="10"/>
  <c r="D435" i="10"/>
  <c r="E434" i="10"/>
  <c r="D434" i="10"/>
  <c r="E433" i="10"/>
  <c r="D433" i="10"/>
  <c r="E432" i="10"/>
  <c r="D432" i="10"/>
  <c r="E431" i="10"/>
  <c r="D431" i="10"/>
  <c r="E430" i="10"/>
  <c r="D430" i="10"/>
  <c r="E429" i="10"/>
  <c r="D429" i="10"/>
  <c r="E428" i="10"/>
  <c r="D428" i="10"/>
  <c r="E427" i="10"/>
  <c r="D427" i="10"/>
  <c r="E426" i="10"/>
  <c r="D426" i="10"/>
  <c r="E425" i="10"/>
  <c r="D425" i="10"/>
  <c r="E424" i="10"/>
  <c r="D424" i="10"/>
  <c r="E423" i="10"/>
  <c r="D423" i="10"/>
  <c r="E422" i="10"/>
  <c r="D422" i="10"/>
  <c r="E421" i="10"/>
  <c r="D421" i="10"/>
  <c r="E420" i="10"/>
  <c r="D420" i="10"/>
  <c r="E419" i="10"/>
  <c r="D419" i="10"/>
  <c r="E418" i="10"/>
  <c r="D418" i="10"/>
  <c r="E417" i="10"/>
  <c r="D417" i="10"/>
  <c r="E416" i="10"/>
  <c r="D416" i="10"/>
  <c r="E415" i="10"/>
  <c r="D415" i="10"/>
  <c r="E414" i="10"/>
  <c r="D414" i="10"/>
  <c r="E413" i="10"/>
  <c r="D413" i="10"/>
  <c r="E412" i="10"/>
  <c r="D412" i="10"/>
  <c r="E411" i="10"/>
  <c r="D411" i="10"/>
  <c r="E410" i="10"/>
  <c r="D410" i="10"/>
  <c r="E409" i="10"/>
  <c r="D409" i="10"/>
  <c r="E408" i="10"/>
  <c r="D408" i="10"/>
  <c r="E407" i="10"/>
  <c r="D407" i="10"/>
  <c r="E406" i="10"/>
  <c r="D406" i="10"/>
  <c r="E405" i="10"/>
  <c r="D405" i="10"/>
  <c r="E404" i="10"/>
  <c r="D404" i="10"/>
  <c r="E403" i="10"/>
  <c r="D403" i="10"/>
  <c r="E402" i="10"/>
  <c r="D402" i="10"/>
  <c r="E401" i="10"/>
  <c r="D401" i="10"/>
  <c r="E400" i="10"/>
  <c r="D400" i="10"/>
  <c r="E399" i="10"/>
  <c r="D399" i="10"/>
  <c r="E398" i="10"/>
  <c r="D398" i="10"/>
  <c r="E397" i="10"/>
  <c r="D397" i="10"/>
  <c r="E396" i="10"/>
  <c r="D396" i="10"/>
  <c r="E395" i="10"/>
  <c r="D395" i="10"/>
  <c r="E394" i="10"/>
  <c r="D394" i="10"/>
  <c r="E393" i="10"/>
  <c r="D393" i="10"/>
  <c r="E392" i="10"/>
  <c r="D392" i="10"/>
  <c r="E391" i="10"/>
  <c r="D391" i="10"/>
  <c r="E390" i="10"/>
  <c r="D390" i="10"/>
  <c r="E389" i="10"/>
  <c r="D389" i="10"/>
  <c r="E388" i="10"/>
  <c r="D388" i="10"/>
  <c r="E387" i="10"/>
  <c r="D387" i="10"/>
  <c r="E386" i="10"/>
  <c r="D386" i="10"/>
  <c r="E385" i="10"/>
  <c r="D385" i="10"/>
  <c r="E384" i="10"/>
  <c r="D384" i="10"/>
  <c r="E383" i="10"/>
  <c r="D383" i="10"/>
  <c r="E382" i="10"/>
  <c r="D382" i="10"/>
  <c r="E381" i="10"/>
  <c r="D381" i="10"/>
  <c r="E380" i="10"/>
  <c r="D380" i="10"/>
  <c r="E379" i="10"/>
  <c r="D379" i="10"/>
  <c r="E378" i="10"/>
  <c r="D378" i="10"/>
  <c r="E377" i="10"/>
  <c r="D377" i="10"/>
  <c r="E376" i="10"/>
  <c r="D376" i="10"/>
  <c r="E375" i="10"/>
  <c r="D375" i="10"/>
  <c r="E374" i="10"/>
  <c r="D374" i="10"/>
  <c r="E373" i="10"/>
  <c r="D373" i="10"/>
  <c r="E372" i="10"/>
  <c r="D372" i="10"/>
  <c r="E371" i="10"/>
  <c r="D371" i="10"/>
  <c r="E370" i="10"/>
  <c r="D370" i="10"/>
  <c r="E369" i="10"/>
  <c r="D369" i="10"/>
  <c r="E368" i="10"/>
  <c r="D368" i="10"/>
  <c r="E367" i="10"/>
  <c r="D367" i="10"/>
  <c r="E366" i="10"/>
  <c r="D366" i="10"/>
  <c r="E365" i="10"/>
  <c r="D365" i="10"/>
  <c r="E364" i="10"/>
  <c r="D364" i="10"/>
  <c r="E363" i="10"/>
  <c r="D363" i="10"/>
  <c r="E362" i="10"/>
  <c r="D362" i="10"/>
  <c r="E361" i="10"/>
  <c r="D361" i="10"/>
  <c r="E360" i="10"/>
  <c r="D360" i="10"/>
  <c r="E359" i="10"/>
  <c r="D359" i="10"/>
  <c r="E358" i="10"/>
  <c r="D358" i="10"/>
  <c r="E357" i="10"/>
  <c r="D357" i="10"/>
  <c r="E356" i="10"/>
  <c r="D356" i="10"/>
  <c r="E355" i="10"/>
  <c r="D355" i="10"/>
  <c r="E354" i="10"/>
  <c r="D354" i="10"/>
  <c r="E353" i="10"/>
  <c r="D353" i="10"/>
  <c r="E352" i="10"/>
  <c r="D352" i="10"/>
  <c r="E351" i="10"/>
  <c r="D351" i="10"/>
  <c r="E350" i="10"/>
  <c r="D350" i="10"/>
  <c r="E349" i="10"/>
  <c r="D349" i="10"/>
  <c r="E348" i="10"/>
  <c r="D348" i="10"/>
  <c r="E347" i="10"/>
  <c r="D347" i="10"/>
  <c r="E346" i="10"/>
  <c r="D346" i="10"/>
  <c r="E345" i="10"/>
  <c r="D345" i="10"/>
  <c r="E344" i="10"/>
  <c r="D344" i="10"/>
  <c r="E343" i="10"/>
  <c r="D343" i="10"/>
  <c r="E342" i="10"/>
  <c r="D342" i="10"/>
  <c r="E341" i="10"/>
  <c r="D341" i="10"/>
  <c r="E340" i="10"/>
  <c r="D340" i="10"/>
  <c r="E339" i="10"/>
  <c r="D339" i="10"/>
  <c r="E338" i="10"/>
  <c r="D338" i="10"/>
  <c r="E337" i="10"/>
  <c r="D337" i="10"/>
  <c r="E336" i="10"/>
  <c r="D336" i="10"/>
  <c r="E335" i="10"/>
  <c r="D335" i="10"/>
  <c r="E334" i="10"/>
  <c r="D334" i="10"/>
  <c r="E333" i="10"/>
  <c r="D333" i="10"/>
  <c r="E332" i="10"/>
  <c r="D332" i="10"/>
  <c r="E331" i="10"/>
  <c r="D331" i="10"/>
  <c r="E330" i="10"/>
  <c r="D330" i="10"/>
  <c r="E329" i="10"/>
  <c r="D329" i="10"/>
  <c r="E328" i="10"/>
  <c r="D328" i="10"/>
  <c r="E327" i="10"/>
  <c r="D327" i="10"/>
  <c r="E326" i="10"/>
  <c r="D326" i="10"/>
  <c r="E325" i="10"/>
  <c r="D325" i="10"/>
  <c r="E324" i="10"/>
  <c r="D324" i="10"/>
  <c r="E323" i="10"/>
  <c r="D323" i="10"/>
  <c r="E322" i="10"/>
  <c r="D322" i="10"/>
  <c r="E321" i="10"/>
  <c r="D321" i="10"/>
  <c r="E320" i="10"/>
  <c r="D320" i="10"/>
  <c r="E319" i="10"/>
  <c r="D319" i="10"/>
  <c r="E318" i="10"/>
  <c r="D318" i="10"/>
  <c r="E317" i="10"/>
  <c r="D317" i="10"/>
  <c r="E316" i="10"/>
  <c r="D316" i="10"/>
  <c r="E315" i="10"/>
  <c r="D315" i="10"/>
  <c r="E314" i="10"/>
  <c r="D314" i="10"/>
  <c r="E313" i="10"/>
  <c r="D313" i="10"/>
  <c r="E312" i="10"/>
  <c r="D312" i="10"/>
  <c r="E311" i="10"/>
  <c r="D311" i="10"/>
  <c r="E310" i="10"/>
  <c r="D310" i="10"/>
  <c r="E309" i="10"/>
  <c r="D309" i="10"/>
  <c r="E308" i="10"/>
  <c r="D308" i="10"/>
  <c r="E307" i="10"/>
  <c r="D307" i="10"/>
  <c r="E306" i="10"/>
  <c r="D306" i="10"/>
  <c r="E305" i="10"/>
  <c r="D305" i="10"/>
  <c r="E304" i="10"/>
  <c r="D304" i="10"/>
  <c r="E303" i="10"/>
  <c r="D303" i="10"/>
  <c r="E302" i="10"/>
  <c r="D302" i="10"/>
  <c r="E301" i="10"/>
  <c r="D301" i="10"/>
  <c r="E300" i="10"/>
  <c r="D300" i="10"/>
  <c r="E299" i="10"/>
  <c r="D299" i="10"/>
  <c r="E298" i="10"/>
  <c r="D298" i="10"/>
  <c r="E297" i="10"/>
  <c r="D297" i="10"/>
  <c r="E296" i="10"/>
  <c r="D296" i="10"/>
  <c r="E295" i="10"/>
  <c r="D295" i="10"/>
  <c r="E294" i="10"/>
  <c r="D294" i="10"/>
  <c r="E293" i="10"/>
  <c r="D293" i="10"/>
  <c r="E292" i="10"/>
  <c r="D292" i="10"/>
  <c r="E291" i="10"/>
  <c r="D291" i="10"/>
  <c r="E290" i="10"/>
  <c r="D290" i="10"/>
  <c r="E289" i="10"/>
  <c r="D289" i="10"/>
  <c r="E288" i="10"/>
  <c r="D288" i="10"/>
  <c r="E287" i="10"/>
  <c r="D287" i="10"/>
  <c r="E286" i="10"/>
  <c r="D286" i="10"/>
  <c r="E285" i="10"/>
  <c r="D285" i="10"/>
  <c r="E284" i="10"/>
  <c r="D284" i="10"/>
  <c r="E283" i="10"/>
  <c r="D283" i="10"/>
  <c r="E282" i="10"/>
  <c r="D282" i="10"/>
  <c r="E281" i="10"/>
  <c r="D281" i="10"/>
  <c r="E280" i="10"/>
  <c r="D280" i="10"/>
  <c r="E279" i="10"/>
  <c r="D279" i="10"/>
  <c r="E278" i="10"/>
  <c r="D278" i="10"/>
  <c r="E277" i="10"/>
  <c r="D277" i="10"/>
  <c r="E276" i="10"/>
  <c r="D276" i="10"/>
  <c r="E275" i="10"/>
  <c r="D275" i="10"/>
  <c r="E274" i="10"/>
  <c r="D274" i="10"/>
  <c r="E273" i="10"/>
  <c r="D273" i="10"/>
  <c r="E272" i="10"/>
  <c r="D272" i="10"/>
  <c r="E271" i="10"/>
  <c r="D271" i="10"/>
  <c r="E270" i="10"/>
  <c r="D270" i="10"/>
  <c r="E269" i="10"/>
  <c r="D269" i="10"/>
  <c r="E268" i="10"/>
  <c r="D268" i="10"/>
  <c r="E267" i="10"/>
  <c r="D267" i="10"/>
  <c r="E266" i="10"/>
  <c r="D266" i="10"/>
  <c r="E265" i="10"/>
  <c r="D265" i="10"/>
  <c r="E264" i="10"/>
  <c r="D264" i="10"/>
  <c r="E263" i="10"/>
  <c r="D263" i="10"/>
  <c r="E262" i="10"/>
  <c r="D262" i="10"/>
  <c r="E261" i="10"/>
  <c r="D261" i="10"/>
  <c r="E260" i="10"/>
  <c r="D260" i="10"/>
  <c r="E259" i="10"/>
  <c r="D259" i="10"/>
  <c r="E258" i="10"/>
  <c r="D258" i="10"/>
  <c r="E257" i="10"/>
  <c r="D257" i="10"/>
  <c r="E256" i="10"/>
  <c r="D256" i="10"/>
  <c r="E255" i="10"/>
  <c r="D255" i="10"/>
  <c r="E254" i="10"/>
  <c r="D254" i="10"/>
  <c r="E253" i="10"/>
  <c r="D253" i="10"/>
  <c r="E252" i="10"/>
  <c r="D252" i="10"/>
  <c r="E251" i="10"/>
  <c r="D251" i="10"/>
  <c r="E250" i="10"/>
  <c r="D250" i="10"/>
  <c r="E249" i="10"/>
  <c r="D249" i="10"/>
  <c r="E248" i="10"/>
  <c r="D248" i="10"/>
  <c r="E247" i="10"/>
  <c r="D247" i="10"/>
  <c r="E246" i="10"/>
  <c r="D246" i="10"/>
  <c r="E245" i="10"/>
  <c r="D245" i="10"/>
  <c r="E244" i="10"/>
  <c r="D244" i="10"/>
  <c r="E243" i="10"/>
  <c r="D243" i="10"/>
  <c r="E242" i="10"/>
  <c r="D242" i="10"/>
  <c r="E241" i="10"/>
  <c r="D241" i="10"/>
  <c r="E240" i="10"/>
  <c r="D240" i="10"/>
  <c r="E239" i="10"/>
  <c r="D239" i="10"/>
  <c r="E238" i="10"/>
  <c r="D238" i="10"/>
  <c r="E237" i="10"/>
  <c r="D237" i="10"/>
  <c r="E236" i="10"/>
  <c r="D236" i="10"/>
  <c r="E235" i="10"/>
  <c r="D235" i="10"/>
  <c r="E234" i="10"/>
  <c r="D234" i="10"/>
  <c r="E233" i="10"/>
  <c r="D233" i="10"/>
  <c r="E232" i="10"/>
  <c r="D232" i="10"/>
  <c r="E231" i="10"/>
  <c r="D231" i="10"/>
  <c r="E230" i="10"/>
  <c r="D230" i="10"/>
  <c r="E229" i="10"/>
  <c r="D229" i="10"/>
  <c r="E228" i="10"/>
  <c r="D228" i="10"/>
  <c r="E227" i="10"/>
  <c r="D227" i="10"/>
  <c r="E226" i="10"/>
  <c r="D226" i="10"/>
  <c r="E225" i="10"/>
  <c r="D225" i="10"/>
  <c r="E224" i="10"/>
  <c r="D224" i="10"/>
  <c r="E223" i="10"/>
  <c r="D223" i="10"/>
  <c r="E222" i="10"/>
  <c r="D222" i="10"/>
  <c r="E221" i="10"/>
  <c r="D221" i="10"/>
  <c r="E220" i="10"/>
  <c r="D220" i="10"/>
  <c r="E219" i="10"/>
  <c r="D219" i="10"/>
  <c r="E218" i="10"/>
  <c r="D218" i="10"/>
  <c r="E217" i="10"/>
  <c r="D217" i="10"/>
  <c r="E216" i="10"/>
  <c r="D216" i="10"/>
  <c r="E215" i="10"/>
  <c r="D215" i="10"/>
  <c r="E214" i="10"/>
  <c r="D214" i="10"/>
  <c r="E213" i="10"/>
  <c r="D213" i="10"/>
  <c r="E212" i="10"/>
  <c r="D212" i="10"/>
  <c r="E211" i="10"/>
  <c r="D211" i="10"/>
  <c r="E210" i="10"/>
  <c r="D210" i="10"/>
  <c r="E209" i="10"/>
  <c r="D209" i="10"/>
  <c r="E208" i="10"/>
  <c r="D208" i="10"/>
  <c r="E207" i="10"/>
  <c r="D207" i="10"/>
  <c r="E206" i="10"/>
  <c r="D206" i="10"/>
  <c r="E205" i="10"/>
  <c r="D205" i="10"/>
  <c r="E204" i="10"/>
  <c r="D204" i="10"/>
  <c r="E203" i="10"/>
  <c r="D203" i="10"/>
  <c r="E202" i="10"/>
  <c r="D202" i="10"/>
  <c r="E201" i="10"/>
  <c r="D201" i="10"/>
  <c r="E200" i="10"/>
  <c r="D200" i="10"/>
  <c r="E199" i="10"/>
  <c r="D199" i="10"/>
  <c r="E198" i="10"/>
  <c r="D198" i="10"/>
  <c r="E197" i="10"/>
  <c r="D197" i="10"/>
  <c r="E196" i="10"/>
  <c r="D196" i="10"/>
  <c r="E195" i="10"/>
  <c r="D195" i="10"/>
  <c r="E194" i="10"/>
  <c r="D194" i="10"/>
  <c r="E193" i="10"/>
  <c r="D193" i="10"/>
  <c r="E192" i="10"/>
  <c r="D192" i="10"/>
  <c r="E191" i="10"/>
  <c r="D191" i="10"/>
  <c r="E190" i="10"/>
  <c r="D190" i="10"/>
  <c r="E189" i="10"/>
  <c r="D189" i="10"/>
  <c r="E188" i="10"/>
  <c r="D188" i="10"/>
  <c r="E187" i="10"/>
  <c r="D187" i="10"/>
  <c r="E186" i="10"/>
  <c r="D186" i="10"/>
  <c r="E185" i="10"/>
  <c r="D185" i="10"/>
  <c r="E184" i="10"/>
  <c r="D184" i="10"/>
  <c r="E183" i="10"/>
  <c r="D183" i="10"/>
  <c r="E182" i="10"/>
  <c r="D182" i="10"/>
  <c r="E181" i="10"/>
  <c r="D181" i="10"/>
  <c r="E180" i="10"/>
  <c r="D180" i="10"/>
  <c r="E179" i="10"/>
  <c r="D179" i="10"/>
  <c r="E178" i="10"/>
  <c r="D178" i="10"/>
  <c r="E177" i="10"/>
  <c r="D177" i="10"/>
  <c r="E176" i="10"/>
  <c r="D176" i="10"/>
  <c r="E175" i="10"/>
  <c r="D175" i="10"/>
  <c r="E174" i="10"/>
  <c r="D174" i="10"/>
  <c r="E173" i="10"/>
  <c r="D173" i="10"/>
  <c r="E172" i="10"/>
  <c r="D172" i="10"/>
  <c r="E171" i="10"/>
  <c r="D171" i="10"/>
  <c r="E170" i="10"/>
  <c r="D170" i="10"/>
  <c r="E169" i="10"/>
  <c r="D169" i="10"/>
  <c r="E168" i="10"/>
  <c r="D168" i="10"/>
  <c r="E167" i="10"/>
  <c r="D167" i="10"/>
  <c r="E166" i="10"/>
  <c r="D166" i="10"/>
  <c r="E165" i="10"/>
  <c r="D165" i="10"/>
  <c r="E164" i="10"/>
  <c r="D164" i="10"/>
  <c r="E163" i="10"/>
  <c r="D163" i="10"/>
  <c r="E162" i="10"/>
  <c r="D162" i="10"/>
  <c r="E161" i="10"/>
  <c r="D161" i="10"/>
  <c r="E160" i="10"/>
  <c r="D160" i="10"/>
  <c r="E159" i="10"/>
  <c r="D159" i="10"/>
  <c r="E158" i="10"/>
  <c r="D158" i="10"/>
  <c r="E157" i="10"/>
  <c r="D157" i="10"/>
  <c r="E156" i="10"/>
  <c r="D156" i="10"/>
  <c r="E155" i="10"/>
  <c r="D155" i="10"/>
  <c r="E154" i="10"/>
  <c r="D154" i="10"/>
  <c r="E153" i="10"/>
  <c r="D153" i="10"/>
  <c r="E152" i="10"/>
  <c r="D152" i="10"/>
  <c r="E151" i="10"/>
  <c r="D151" i="10"/>
  <c r="E150" i="10"/>
  <c r="D150" i="10"/>
  <c r="E149" i="10"/>
  <c r="D149" i="10"/>
  <c r="E148" i="10"/>
  <c r="D148" i="10"/>
  <c r="E147" i="10"/>
  <c r="D147" i="10"/>
  <c r="E146" i="10"/>
  <c r="D146" i="10"/>
  <c r="E145" i="10"/>
  <c r="D145" i="10"/>
  <c r="E144" i="10"/>
  <c r="D144" i="10"/>
  <c r="E143" i="10"/>
  <c r="D143" i="10"/>
  <c r="E142" i="10"/>
  <c r="D142" i="10"/>
  <c r="E141" i="10"/>
  <c r="D141" i="10"/>
  <c r="E140" i="10"/>
  <c r="D140" i="10"/>
  <c r="E139" i="10"/>
  <c r="D139" i="10"/>
  <c r="E138" i="10"/>
  <c r="D138" i="10"/>
  <c r="E137" i="10"/>
  <c r="D137" i="10"/>
  <c r="E136" i="10"/>
  <c r="D136" i="10"/>
  <c r="E135" i="10"/>
  <c r="D135" i="10"/>
  <c r="E134" i="10"/>
  <c r="D134" i="10"/>
  <c r="E133" i="10"/>
  <c r="D133" i="10"/>
  <c r="E132" i="10"/>
  <c r="D132" i="10"/>
  <c r="E131" i="10"/>
  <c r="D131" i="10"/>
  <c r="E130" i="10"/>
  <c r="D130" i="10"/>
  <c r="E129" i="10"/>
  <c r="D129" i="10"/>
  <c r="E128" i="10"/>
  <c r="D128" i="10"/>
  <c r="E127" i="10"/>
  <c r="D127" i="10"/>
  <c r="E126" i="10"/>
  <c r="D126" i="10"/>
  <c r="E125" i="10"/>
  <c r="D125" i="10"/>
  <c r="E124" i="10"/>
  <c r="D124" i="10"/>
  <c r="E123" i="10"/>
  <c r="D123" i="10"/>
  <c r="E122" i="10"/>
  <c r="D122" i="10"/>
  <c r="E121" i="10"/>
  <c r="D121" i="10"/>
  <c r="E120" i="10"/>
  <c r="D120" i="10"/>
  <c r="E119" i="10"/>
  <c r="D119" i="10"/>
  <c r="E118" i="10"/>
  <c r="D118" i="10"/>
  <c r="E117" i="10"/>
  <c r="D117" i="10"/>
  <c r="E116" i="10"/>
  <c r="D116" i="10"/>
  <c r="E115" i="10"/>
  <c r="D115" i="10"/>
  <c r="E114" i="10"/>
  <c r="D114" i="10"/>
  <c r="E113" i="10"/>
  <c r="D113" i="10"/>
  <c r="E112" i="10"/>
  <c r="D112" i="10"/>
  <c r="E111" i="10"/>
  <c r="D111" i="10"/>
  <c r="E110" i="10"/>
  <c r="D110" i="10"/>
  <c r="E109" i="10"/>
  <c r="D109" i="10"/>
  <c r="E108" i="10"/>
  <c r="D108" i="10"/>
  <c r="E107" i="10"/>
  <c r="D107" i="10"/>
  <c r="E106" i="10"/>
  <c r="D106" i="10"/>
  <c r="E105" i="10"/>
  <c r="D105" i="10"/>
  <c r="E104" i="10"/>
  <c r="D104" i="10"/>
  <c r="E103" i="10"/>
  <c r="D103" i="10"/>
  <c r="E102" i="10"/>
  <c r="D102" i="10"/>
  <c r="E101" i="10"/>
  <c r="D101" i="10"/>
  <c r="E100" i="10"/>
  <c r="D100" i="10"/>
  <c r="E99" i="10"/>
  <c r="D99" i="10"/>
  <c r="E98" i="10"/>
  <c r="D98" i="10"/>
  <c r="E97" i="10"/>
  <c r="D97" i="10"/>
  <c r="E96" i="10"/>
  <c r="D96" i="10"/>
  <c r="E95" i="10"/>
  <c r="D95" i="10"/>
  <c r="E94" i="10"/>
  <c r="D94" i="10"/>
  <c r="E93" i="10"/>
  <c r="D93" i="10"/>
  <c r="E92" i="10"/>
  <c r="D92" i="10"/>
  <c r="E91" i="10"/>
  <c r="D91" i="10"/>
  <c r="E90" i="10"/>
  <c r="D90" i="10"/>
  <c r="E89" i="10"/>
  <c r="D89" i="10"/>
  <c r="E88" i="10"/>
  <c r="D88" i="10"/>
  <c r="E87" i="10"/>
  <c r="D87" i="10"/>
  <c r="E86" i="10"/>
  <c r="D86" i="10"/>
  <c r="E85" i="10"/>
  <c r="D85" i="10"/>
  <c r="E84" i="10"/>
  <c r="D84" i="10"/>
  <c r="E83" i="10"/>
  <c r="D83" i="10"/>
  <c r="E82" i="10"/>
  <c r="D82" i="10"/>
  <c r="E81" i="10"/>
  <c r="D81" i="10"/>
  <c r="E80" i="10"/>
  <c r="D80" i="10"/>
  <c r="E79" i="10"/>
  <c r="D79" i="10"/>
  <c r="E78" i="10"/>
  <c r="D78" i="10"/>
  <c r="E77" i="10"/>
  <c r="D77" i="10"/>
  <c r="E76" i="10"/>
  <c r="D76" i="10"/>
  <c r="E75" i="10"/>
  <c r="D75" i="10"/>
  <c r="E74" i="10"/>
  <c r="D74" i="10"/>
  <c r="E73" i="10"/>
  <c r="D73" i="10"/>
  <c r="E72" i="10"/>
  <c r="D72" i="10"/>
  <c r="E71" i="10"/>
  <c r="D71" i="10"/>
  <c r="D70" i="10"/>
  <c r="D69" i="10"/>
  <c r="D68" i="10"/>
  <c r="D67" i="10"/>
  <c r="D66" i="10"/>
  <c r="D65" i="10"/>
  <c r="D64" i="10"/>
  <c r="D63" i="10"/>
  <c r="D62" i="10"/>
  <c r="D61" i="10"/>
  <c r="D60" i="10"/>
  <c r="D59" i="10"/>
  <c r="D58" i="10"/>
  <c r="D57" i="10"/>
  <c r="D56" i="10"/>
  <c r="D55" i="10"/>
  <c r="D54" i="10"/>
  <c r="D53" i="10"/>
  <c r="D52" i="10"/>
  <c r="D51" i="10"/>
  <c r="D50" i="10"/>
  <c r="D49" i="10"/>
  <c r="D48" i="10"/>
  <c r="D47" i="10"/>
  <c r="D46" i="10"/>
  <c r="D45" i="10"/>
  <c r="D44" i="10"/>
  <c r="D43" i="10"/>
  <c r="D42" i="10"/>
  <c r="D41" i="10"/>
  <c r="D40" i="10"/>
  <c r="D39" i="10"/>
  <c r="D38" i="10"/>
  <c r="D37" i="10"/>
  <c r="D36" i="10"/>
  <c r="D35" i="10"/>
  <c r="D34" i="10"/>
  <c r="D33" i="10"/>
  <c r="D32" i="10"/>
  <c r="D31" i="10"/>
  <c r="D30" i="10"/>
  <c r="D29" i="10"/>
  <c r="D28" i="10"/>
  <c r="D27" i="10"/>
  <c r="D26" i="10"/>
  <c r="D25" i="10"/>
  <c r="D24" i="10"/>
  <c r="D23" i="10"/>
  <c r="D22" i="10"/>
  <c r="D21" i="10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K6" i="10"/>
  <c r="D6" i="10"/>
  <c r="D5" i="10"/>
  <c r="D4" i="10"/>
  <c r="D3" i="10"/>
  <c r="C7" i="9"/>
  <c r="C5" i="9"/>
  <c r="J745" i="6"/>
  <c r="I745" i="6"/>
  <c r="H745" i="6"/>
  <c r="G745" i="6"/>
  <c r="J744" i="6"/>
  <c r="I744" i="6"/>
  <c r="H744" i="6"/>
  <c r="G744" i="6"/>
  <c r="J743" i="6"/>
  <c r="I743" i="6"/>
  <c r="H743" i="6"/>
  <c r="G743" i="6"/>
  <c r="J742" i="6"/>
  <c r="I742" i="6"/>
  <c r="H742" i="6"/>
  <c r="G742" i="6"/>
  <c r="J741" i="6"/>
  <c r="I741" i="6"/>
  <c r="H741" i="6"/>
  <c r="G741" i="6"/>
  <c r="J740" i="6"/>
  <c r="I740" i="6"/>
  <c r="H740" i="6"/>
  <c r="G740" i="6"/>
  <c r="J739" i="6"/>
  <c r="I739" i="6"/>
  <c r="H739" i="6"/>
  <c r="G739" i="6"/>
  <c r="J738" i="6"/>
  <c r="I738" i="6"/>
  <c r="H738" i="6"/>
  <c r="G738" i="6"/>
  <c r="J737" i="6"/>
  <c r="I737" i="6"/>
  <c r="H737" i="6"/>
  <c r="G737" i="6"/>
  <c r="J736" i="6"/>
  <c r="I736" i="6"/>
  <c r="H736" i="6"/>
  <c r="G736" i="6"/>
  <c r="J735" i="6"/>
  <c r="I735" i="6"/>
  <c r="H735" i="6"/>
  <c r="G735" i="6"/>
  <c r="J734" i="6"/>
  <c r="I734" i="6"/>
  <c r="H734" i="6"/>
  <c r="G734" i="6"/>
  <c r="J733" i="6"/>
  <c r="I733" i="6"/>
  <c r="H733" i="6"/>
  <c r="G733" i="6"/>
  <c r="J732" i="6"/>
  <c r="I732" i="6"/>
  <c r="H732" i="6"/>
  <c r="G732" i="6"/>
  <c r="J731" i="6"/>
  <c r="I731" i="6"/>
  <c r="H731" i="6"/>
  <c r="G731" i="6"/>
  <c r="J730" i="6"/>
  <c r="I730" i="6"/>
  <c r="H730" i="6"/>
  <c r="G730" i="6"/>
  <c r="J729" i="6"/>
  <c r="I729" i="6"/>
  <c r="H729" i="6"/>
  <c r="G729" i="6"/>
  <c r="J728" i="6"/>
  <c r="I728" i="6"/>
  <c r="H728" i="6"/>
  <c r="G728" i="6"/>
  <c r="J727" i="6"/>
  <c r="I727" i="6"/>
  <c r="H727" i="6"/>
  <c r="G727" i="6"/>
  <c r="J726" i="6"/>
  <c r="I726" i="6"/>
  <c r="H726" i="6"/>
  <c r="G726" i="6"/>
  <c r="J725" i="6"/>
  <c r="I725" i="6"/>
  <c r="H725" i="6"/>
  <c r="G725" i="6"/>
  <c r="J724" i="6"/>
  <c r="I724" i="6"/>
  <c r="H724" i="6"/>
  <c r="G724" i="6"/>
  <c r="J723" i="6"/>
  <c r="I723" i="6"/>
  <c r="H723" i="6"/>
  <c r="G723" i="6"/>
  <c r="J722" i="6"/>
  <c r="I722" i="6"/>
  <c r="H722" i="6"/>
  <c r="G722" i="6"/>
  <c r="J721" i="6"/>
  <c r="I721" i="6"/>
  <c r="H721" i="6"/>
  <c r="G721" i="6"/>
  <c r="J720" i="6"/>
  <c r="I720" i="6"/>
  <c r="H720" i="6"/>
  <c r="G720" i="6"/>
  <c r="J719" i="6"/>
  <c r="I719" i="6"/>
  <c r="H719" i="6"/>
  <c r="G719" i="6"/>
  <c r="J718" i="6"/>
  <c r="I718" i="6"/>
  <c r="H718" i="6"/>
  <c r="G718" i="6"/>
  <c r="J717" i="6"/>
  <c r="I717" i="6"/>
  <c r="H717" i="6"/>
  <c r="G717" i="6"/>
  <c r="J716" i="6"/>
  <c r="I716" i="6"/>
  <c r="H716" i="6"/>
  <c r="G716" i="6"/>
  <c r="J715" i="6"/>
  <c r="I715" i="6"/>
  <c r="H715" i="6"/>
  <c r="G715" i="6"/>
  <c r="J714" i="6"/>
  <c r="I714" i="6"/>
  <c r="H714" i="6"/>
  <c r="G714" i="6"/>
  <c r="J713" i="6"/>
  <c r="I713" i="6"/>
  <c r="H713" i="6"/>
  <c r="G713" i="6"/>
  <c r="J712" i="6"/>
  <c r="I712" i="6"/>
  <c r="H712" i="6"/>
  <c r="G712" i="6"/>
  <c r="J711" i="6"/>
  <c r="I711" i="6"/>
  <c r="H711" i="6"/>
  <c r="G711" i="6"/>
  <c r="J710" i="6"/>
  <c r="I710" i="6"/>
  <c r="H710" i="6"/>
  <c r="G710" i="6"/>
  <c r="J709" i="6"/>
  <c r="I709" i="6"/>
  <c r="H709" i="6"/>
  <c r="G709" i="6"/>
  <c r="J708" i="6"/>
  <c r="I708" i="6"/>
  <c r="H708" i="6"/>
  <c r="G708" i="6"/>
  <c r="J707" i="6"/>
  <c r="I707" i="6"/>
  <c r="H707" i="6"/>
  <c r="G707" i="6"/>
  <c r="J706" i="6"/>
  <c r="I706" i="6"/>
  <c r="H706" i="6"/>
  <c r="G706" i="6"/>
  <c r="J705" i="6"/>
  <c r="I705" i="6"/>
  <c r="H705" i="6"/>
  <c r="G705" i="6"/>
  <c r="J704" i="6"/>
  <c r="I704" i="6"/>
  <c r="H704" i="6"/>
  <c r="G704" i="6"/>
  <c r="J703" i="6"/>
  <c r="I703" i="6"/>
  <c r="H703" i="6"/>
  <c r="G703" i="6"/>
  <c r="J702" i="6"/>
  <c r="I702" i="6"/>
  <c r="H702" i="6"/>
  <c r="G702" i="6"/>
  <c r="J701" i="6"/>
  <c r="I701" i="6"/>
  <c r="H701" i="6"/>
  <c r="G701" i="6"/>
  <c r="J700" i="6"/>
  <c r="I700" i="6"/>
  <c r="H700" i="6"/>
  <c r="G700" i="6"/>
  <c r="J699" i="6"/>
  <c r="I699" i="6"/>
  <c r="H699" i="6"/>
  <c r="G699" i="6"/>
  <c r="J698" i="6"/>
  <c r="I698" i="6"/>
  <c r="H698" i="6"/>
  <c r="G698" i="6"/>
  <c r="J697" i="6"/>
  <c r="I697" i="6"/>
  <c r="H697" i="6"/>
  <c r="G697" i="6"/>
  <c r="J696" i="6"/>
  <c r="I696" i="6"/>
  <c r="H696" i="6"/>
  <c r="G696" i="6"/>
  <c r="J695" i="6"/>
  <c r="I695" i="6"/>
  <c r="H695" i="6"/>
  <c r="G695" i="6"/>
  <c r="J694" i="6"/>
  <c r="I694" i="6"/>
  <c r="H694" i="6"/>
  <c r="G694" i="6"/>
  <c r="J693" i="6"/>
  <c r="I693" i="6"/>
  <c r="H693" i="6"/>
  <c r="G693" i="6"/>
  <c r="J692" i="6"/>
  <c r="I692" i="6"/>
  <c r="H692" i="6"/>
  <c r="G692" i="6"/>
  <c r="J691" i="6"/>
  <c r="I691" i="6"/>
  <c r="H691" i="6"/>
  <c r="G691" i="6"/>
  <c r="J690" i="6"/>
  <c r="I690" i="6"/>
  <c r="H690" i="6"/>
  <c r="G690" i="6"/>
  <c r="J689" i="6"/>
  <c r="I689" i="6"/>
  <c r="H689" i="6"/>
  <c r="G689" i="6"/>
  <c r="J688" i="6"/>
  <c r="I688" i="6"/>
  <c r="H688" i="6"/>
  <c r="G688" i="6"/>
  <c r="J687" i="6"/>
  <c r="I687" i="6"/>
  <c r="H687" i="6"/>
  <c r="G687" i="6"/>
  <c r="J686" i="6"/>
  <c r="I686" i="6"/>
  <c r="H686" i="6"/>
  <c r="G686" i="6"/>
  <c r="J685" i="6"/>
  <c r="I685" i="6"/>
  <c r="H685" i="6"/>
  <c r="G685" i="6"/>
  <c r="J684" i="6"/>
  <c r="I684" i="6"/>
  <c r="H684" i="6"/>
  <c r="G684" i="6"/>
  <c r="J683" i="6"/>
  <c r="I683" i="6"/>
  <c r="H683" i="6"/>
  <c r="G683" i="6"/>
  <c r="J682" i="6"/>
  <c r="I682" i="6"/>
  <c r="H682" i="6"/>
  <c r="G682" i="6"/>
  <c r="J681" i="6"/>
  <c r="I681" i="6"/>
  <c r="H681" i="6"/>
  <c r="G681" i="6"/>
  <c r="J680" i="6"/>
  <c r="I680" i="6"/>
  <c r="H680" i="6"/>
  <c r="G680" i="6"/>
  <c r="J679" i="6"/>
  <c r="I679" i="6"/>
  <c r="H679" i="6"/>
  <c r="G679" i="6"/>
  <c r="J678" i="6"/>
  <c r="I678" i="6"/>
  <c r="H678" i="6"/>
  <c r="G678" i="6"/>
  <c r="J677" i="6"/>
  <c r="I677" i="6"/>
  <c r="H677" i="6"/>
  <c r="G677" i="6"/>
  <c r="J676" i="6"/>
  <c r="I676" i="6"/>
  <c r="H676" i="6"/>
  <c r="G676" i="6"/>
  <c r="J675" i="6"/>
  <c r="I675" i="6"/>
  <c r="H675" i="6"/>
  <c r="G675" i="6"/>
  <c r="J674" i="6"/>
  <c r="I674" i="6"/>
  <c r="H674" i="6"/>
  <c r="G674" i="6"/>
  <c r="J673" i="6"/>
  <c r="I673" i="6"/>
  <c r="H673" i="6"/>
  <c r="G673" i="6"/>
  <c r="J672" i="6"/>
  <c r="I672" i="6"/>
  <c r="H672" i="6"/>
  <c r="G672" i="6"/>
  <c r="J671" i="6"/>
  <c r="I671" i="6"/>
  <c r="H671" i="6"/>
  <c r="G671" i="6"/>
  <c r="J670" i="6"/>
  <c r="I670" i="6"/>
  <c r="H670" i="6"/>
  <c r="G670" i="6"/>
  <c r="J669" i="6"/>
  <c r="I669" i="6"/>
  <c r="H669" i="6"/>
  <c r="G669" i="6"/>
  <c r="J668" i="6"/>
  <c r="I668" i="6"/>
  <c r="H668" i="6"/>
  <c r="G668" i="6"/>
  <c r="J667" i="6"/>
  <c r="I667" i="6"/>
  <c r="H667" i="6"/>
  <c r="G667" i="6"/>
  <c r="J666" i="6"/>
  <c r="I666" i="6"/>
  <c r="H666" i="6"/>
  <c r="G666" i="6"/>
  <c r="J665" i="6"/>
  <c r="I665" i="6"/>
  <c r="H665" i="6"/>
  <c r="G665" i="6"/>
  <c r="J664" i="6"/>
  <c r="I664" i="6"/>
  <c r="H664" i="6"/>
  <c r="G664" i="6"/>
  <c r="J663" i="6"/>
  <c r="I663" i="6"/>
  <c r="H663" i="6"/>
  <c r="G663" i="6"/>
  <c r="J662" i="6"/>
  <c r="I662" i="6"/>
  <c r="H662" i="6"/>
  <c r="G662" i="6"/>
  <c r="J661" i="6"/>
  <c r="I661" i="6"/>
  <c r="H661" i="6"/>
  <c r="G661" i="6"/>
  <c r="J660" i="6"/>
  <c r="I660" i="6"/>
  <c r="H660" i="6"/>
  <c r="G660" i="6"/>
  <c r="J659" i="6"/>
  <c r="I659" i="6"/>
  <c r="H659" i="6"/>
  <c r="G659" i="6"/>
  <c r="J658" i="6"/>
  <c r="I658" i="6"/>
  <c r="H658" i="6"/>
  <c r="G658" i="6"/>
  <c r="J657" i="6"/>
  <c r="I657" i="6"/>
  <c r="H657" i="6"/>
  <c r="G657" i="6"/>
  <c r="J656" i="6"/>
  <c r="I656" i="6"/>
  <c r="H656" i="6"/>
  <c r="G656" i="6"/>
  <c r="J655" i="6"/>
  <c r="I655" i="6"/>
  <c r="H655" i="6"/>
  <c r="G655" i="6"/>
  <c r="J654" i="6"/>
  <c r="I654" i="6"/>
  <c r="H654" i="6"/>
  <c r="G654" i="6"/>
  <c r="J653" i="6"/>
  <c r="I653" i="6"/>
  <c r="H653" i="6"/>
  <c r="G653" i="6"/>
  <c r="J652" i="6"/>
  <c r="I652" i="6"/>
  <c r="H652" i="6"/>
  <c r="G652" i="6"/>
  <c r="J651" i="6"/>
  <c r="I651" i="6"/>
  <c r="H651" i="6"/>
  <c r="G651" i="6"/>
  <c r="J650" i="6"/>
  <c r="I650" i="6"/>
  <c r="H650" i="6"/>
  <c r="G650" i="6"/>
  <c r="J649" i="6"/>
  <c r="I649" i="6"/>
  <c r="H649" i="6"/>
  <c r="G649" i="6"/>
  <c r="J648" i="6"/>
  <c r="I648" i="6"/>
  <c r="H648" i="6"/>
  <c r="G648" i="6"/>
  <c r="J647" i="6"/>
  <c r="I647" i="6"/>
  <c r="H647" i="6"/>
  <c r="G647" i="6"/>
  <c r="J646" i="6"/>
  <c r="I646" i="6"/>
  <c r="H646" i="6"/>
  <c r="G646" i="6"/>
  <c r="J645" i="6"/>
  <c r="I645" i="6"/>
  <c r="H645" i="6"/>
  <c r="G645" i="6"/>
  <c r="J644" i="6"/>
  <c r="I644" i="6"/>
  <c r="H644" i="6"/>
  <c r="G644" i="6"/>
  <c r="J643" i="6"/>
  <c r="I643" i="6"/>
  <c r="H643" i="6"/>
  <c r="G643" i="6"/>
  <c r="J642" i="6"/>
  <c r="I642" i="6"/>
  <c r="H642" i="6"/>
  <c r="G642" i="6"/>
  <c r="J641" i="6"/>
  <c r="I641" i="6"/>
  <c r="H641" i="6"/>
  <c r="G641" i="6"/>
  <c r="J640" i="6"/>
  <c r="I640" i="6"/>
  <c r="H640" i="6"/>
  <c r="G640" i="6"/>
  <c r="J639" i="6"/>
  <c r="I639" i="6"/>
  <c r="H639" i="6"/>
  <c r="G639" i="6"/>
  <c r="J638" i="6"/>
  <c r="I638" i="6"/>
  <c r="H638" i="6"/>
  <c r="G638" i="6"/>
  <c r="J637" i="6"/>
  <c r="I637" i="6"/>
  <c r="H637" i="6"/>
  <c r="G637" i="6"/>
  <c r="J636" i="6"/>
  <c r="I636" i="6"/>
  <c r="H636" i="6"/>
  <c r="G636" i="6"/>
  <c r="J635" i="6"/>
  <c r="I635" i="6"/>
  <c r="H635" i="6"/>
  <c r="G635" i="6"/>
  <c r="J634" i="6"/>
  <c r="I634" i="6"/>
  <c r="H634" i="6"/>
  <c r="G634" i="6"/>
  <c r="J633" i="6"/>
  <c r="I633" i="6"/>
  <c r="H633" i="6"/>
  <c r="G633" i="6"/>
  <c r="J632" i="6"/>
  <c r="I632" i="6"/>
  <c r="H632" i="6"/>
  <c r="G632" i="6"/>
  <c r="J631" i="6"/>
  <c r="I631" i="6"/>
  <c r="H631" i="6"/>
  <c r="G631" i="6"/>
  <c r="J630" i="6"/>
  <c r="I630" i="6"/>
  <c r="H630" i="6"/>
  <c r="G630" i="6"/>
  <c r="J629" i="6"/>
  <c r="I629" i="6"/>
  <c r="H629" i="6"/>
  <c r="G629" i="6"/>
  <c r="J628" i="6"/>
  <c r="I628" i="6"/>
  <c r="H628" i="6"/>
  <c r="G628" i="6"/>
  <c r="J627" i="6"/>
  <c r="I627" i="6"/>
  <c r="H627" i="6"/>
  <c r="G627" i="6"/>
  <c r="J626" i="6"/>
  <c r="I626" i="6"/>
  <c r="H626" i="6"/>
  <c r="G626" i="6"/>
  <c r="J625" i="6"/>
  <c r="I625" i="6"/>
  <c r="H625" i="6"/>
  <c r="G625" i="6"/>
  <c r="J624" i="6"/>
  <c r="I624" i="6"/>
  <c r="H624" i="6"/>
  <c r="G624" i="6"/>
  <c r="J623" i="6"/>
  <c r="I623" i="6"/>
  <c r="H623" i="6"/>
  <c r="G623" i="6"/>
  <c r="J622" i="6"/>
  <c r="I622" i="6"/>
  <c r="H622" i="6"/>
  <c r="G622" i="6"/>
  <c r="J621" i="6"/>
  <c r="I621" i="6"/>
  <c r="H621" i="6"/>
  <c r="G621" i="6"/>
  <c r="J620" i="6"/>
  <c r="I620" i="6"/>
  <c r="H620" i="6"/>
  <c r="G620" i="6"/>
  <c r="J619" i="6"/>
  <c r="I619" i="6"/>
  <c r="H619" i="6"/>
  <c r="G619" i="6"/>
  <c r="J618" i="6"/>
  <c r="I618" i="6"/>
  <c r="H618" i="6"/>
  <c r="G618" i="6"/>
  <c r="J617" i="6"/>
  <c r="I617" i="6"/>
  <c r="H617" i="6"/>
  <c r="G617" i="6"/>
  <c r="J616" i="6"/>
  <c r="I616" i="6"/>
  <c r="H616" i="6"/>
  <c r="G616" i="6"/>
  <c r="J615" i="6"/>
  <c r="I615" i="6"/>
  <c r="H615" i="6"/>
  <c r="G615" i="6"/>
  <c r="J614" i="6"/>
  <c r="I614" i="6"/>
  <c r="H614" i="6"/>
  <c r="G614" i="6"/>
  <c r="J613" i="6"/>
  <c r="I613" i="6"/>
  <c r="H613" i="6"/>
  <c r="G613" i="6"/>
  <c r="J612" i="6"/>
  <c r="I612" i="6"/>
  <c r="H612" i="6"/>
  <c r="G612" i="6"/>
  <c r="J611" i="6"/>
  <c r="I611" i="6"/>
  <c r="H611" i="6"/>
  <c r="G611" i="6"/>
  <c r="J610" i="6"/>
  <c r="I610" i="6"/>
  <c r="H610" i="6"/>
  <c r="G610" i="6"/>
  <c r="J609" i="6"/>
  <c r="I609" i="6"/>
  <c r="H609" i="6"/>
  <c r="G609" i="6"/>
  <c r="J608" i="6"/>
  <c r="I608" i="6"/>
  <c r="H608" i="6"/>
  <c r="G608" i="6"/>
  <c r="J607" i="6"/>
  <c r="I607" i="6"/>
  <c r="H607" i="6"/>
  <c r="G607" i="6"/>
  <c r="J606" i="6"/>
  <c r="I606" i="6"/>
  <c r="H606" i="6"/>
  <c r="G606" i="6"/>
  <c r="J605" i="6"/>
  <c r="I605" i="6"/>
  <c r="H605" i="6"/>
  <c r="G605" i="6"/>
  <c r="J604" i="6"/>
  <c r="I604" i="6"/>
  <c r="H604" i="6"/>
  <c r="G604" i="6"/>
  <c r="J603" i="6"/>
  <c r="I603" i="6"/>
  <c r="H603" i="6"/>
  <c r="G603" i="6"/>
  <c r="J602" i="6"/>
  <c r="I602" i="6"/>
  <c r="H602" i="6"/>
  <c r="G602" i="6"/>
  <c r="J601" i="6"/>
  <c r="I601" i="6"/>
  <c r="H601" i="6"/>
  <c r="G601" i="6"/>
  <c r="J600" i="6"/>
  <c r="I600" i="6"/>
  <c r="H600" i="6"/>
  <c r="G600" i="6"/>
  <c r="J599" i="6"/>
  <c r="I599" i="6"/>
  <c r="H599" i="6"/>
  <c r="G599" i="6"/>
  <c r="J598" i="6"/>
  <c r="I598" i="6"/>
  <c r="H598" i="6"/>
  <c r="G598" i="6"/>
  <c r="J597" i="6"/>
  <c r="I597" i="6"/>
  <c r="H597" i="6"/>
  <c r="G597" i="6"/>
  <c r="J596" i="6"/>
  <c r="I596" i="6"/>
  <c r="H596" i="6"/>
  <c r="G596" i="6"/>
  <c r="J595" i="6"/>
  <c r="I595" i="6"/>
  <c r="H595" i="6"/>
  <c r="G595" i="6"/>
  <c r="J594" i="6"/>
  <c r="I594" i="6"/>
  <c r="H594" i="6"/>
  <c r="G594" i="6"/>
  <c r="J593" i="6"/>
  <c r="I593" i="6"/>
  <c r="H593" i="6"/>
  <c r="G593" i="6"/>
  <c r="J592" i="6"/>
  <c r="I592" i="6"/>
  <c r="H592" i="6"/>
  <c r="G592" i="6"/>
  <c r="J591" i="6"/>
  <c r="I591" i="6"/>
  <c r="H591" i="6"/>
  <c r="G591" i="6"/>
  <c r="J590" i="6"/>
  <c r="I590" i="6"/>
  <c r="H590" i="6"/>
  <c r="G590" i="6"/>
  <c r="J589" i="6"/>
  <c r="I589" i="6"/>
  <c r="H589" i="6"/>
  <c r="G589" i="6"/>
  <c r="J588" i="6"/>
  <c r="I588" i="6"/>
  <c r="H588" i="6"/>
  <c r="G588" i="6"/>
  <c r="J587" i="6"/>
  <c r="I587" i="6"/>
  <c r="H587" i="6"/>
  <c r="G587" i="6"/>
  <c r="J586" i="6"/>
  <c r="I586" i="6"/>
  <c r="H586" i="6"/>
  <c r="G586" i="6"/>
  <c r="J585" i="6"/>
  <c r="I585" i="6"/>
  <c r="H585" i="6"/>
  <c r="G585" i="6"/>
  <c r="J584" i="6"/>
  <c r="I584" i="6"/>
  <c r="H584" i="6"/>
  <c r="G584" i="6"/>
  <c r="J583" i="6"/>
  <c r="I583" i="6"/>
  <c r="H583" i="6"/>
  <c r="G583" i="6"/>
  <c r="J582" i="6"/>
  <c r="I582" i="6"/>
  <c r="H582" i="6"/>
  <c r="G582" i="6"/>
  <c r="J581" i="6"/>
  <c r="I581" i="6"/>
  <c r="H581" i="6"/>
  <c r="G581" i="6"/>
  <c r="J580" i="6"/>
  <c r="I580" i="6"/>
  <c r="H580" i="6"/>
  <c r="G580" i="6"/>
  <c r="J579" i="6"/>
  <c r="I579" i="6"/>
  <c r="H579" i="6"/>
  <c r="G579" i="6"/>
  <c r="J578" i="6"/>
  <c r="I578" i="6"/>
  <c r="H578" i="6"/>
  <c r="G578" i="6"/>
  <c r="J577" i="6"/>
  <c r="I577" i="6"/>
  <c r="H577" i="6"/>
  <c r="G577" i="6"/>
  <c r="J576" i="6"/>
  <c r="I576" i="6"/>
  <c r="H576" i="6"/>
  <c r="G576" i="6"/>
  <c r="J575" i="6"/>
  <c r="I575" i="6"/>
  <c r="H575" i="6"/>
  <c r="G575" i="6"/>
  <c r="J574" i="6"/>
  <c r="I574" i="6"/>
  <c r="H574" i="6"/>
  <c r="G574" i="6"/>
  <c r="J573" i="6"/>
  <c r="I573" i="6"/>
  <c r="H573" i="6"/>
  <c r="G573" i="6"/>
  <c r="J572" i="6"/>
  <c r="I572" i="6"/>
  <c r="H572" i="6"/>
  <c r="G572" i="6"/>
  <c r="J571" i="6"/>
  <c r="I571" i="6"/>
  <c r="H571" i="6"/>
  <c r="G571" i="6"/>
  <c r="J570" i="6"/>
  <c r="I570" i="6"/>
  <c r="H570" i="6"/>
  <c r="G570" i="6"/>
  <c r="J569" i="6"/>
  <c r="I569" i="6"/>
  <c r="H569" i="6"/>
  <c r="G569" i="6"/>
  <c r="J568" i="6"/>
  <c r="I568" i="6"/>
  <c r="H568" i="6"/>
  <c r="G568" i="6"/>
  <c r="J567" i="6"/>
  <c r="I567" i="6"/>
  <c r="H567" i="6"/>
  <c r="G567" i="6"/>
  <c r="J566" i="6"/>
  <c r="I566" i="6"/>
  <c r="H566" i="6"/>
  <c r="G566" i="6"/>
  <c r="J565" i="6"/>
  <c r="I565" i="6"/>
  <c r="H565" i="6"/>
  <c r="G565" i="6"/>
  <c r="J564" i="6"/>
  <c r="I564" i="6"/>
  <c r="H564" i="6"/>
  <c r="G564" i="6"/>
  <c r="J563" i="6"/>
  <c r="I563" i="6"/>
  <c r="H563" i="6"/>
  <c r="G563" i="6"/>
  <c r="J562" i="6"/>
  <c r="I562" i="6"/>
  <c r="H562" i="6"/>
  <c r="G562" i="6"/>
  <c r="J561" i="6"/>
  <c r="I561" i="6"/>
  <c r="H561" i="6"/>
  <c r="G561" i="6"/>
  <c r="J560" i="6"/>
  <c r="I560" i="6"/>
  <c r="H560" i="6"/>
  <c r="G560" i="6"/>
  <c r="J559" i="6"/>
  <c r="I559" i="6"/>
  <c r="H559" i="6"/>
  <c r="G559" i="6"/>
  <c r="J558" i="6"/>
  <c r="I558" i="6"/>
  <c r="H558" i="6"/>
  <c r="G558" i="6"/>
  <c r="J557" i="6"/>
  <c r="I557" i="6"/>
  <c r="H557" i="6"/>
  <c r="G557" i="6"/>
  <c r="J556" i="6"/>
  <c r="I556" i="6"/>
  <c r="H556" i="6"/>
  <c r="G556" i="6"/>
  <c r="J555" i="6"/>
  <c r="I555" i="6"/>
  <c r="H555" i="6"/>
  <c r="G555" i="6"/>
  <c r="J554" i="6"/>
  <c r="I554" i="6"/>
  <c r="H554" i="6"/>
  <c r="G554" i="6"/>
  <c r="J553" i="6"/>
  <c r="I553" i="6"/>
  <c r="H553" i="6"/>
  <c r="G553" i="6"/>
  <c r="J552" i="6"/>
  <c r="I552" i="6"/>
  <c r="H552" i="6"/>
  <c r="G552" i="6"/>
  <c r="J551" i="6"/>
  <c r="I551" i="6"/>
  <c r="H551" i="6"/>
  <c r="G551" i="6"/>
  <c r="J550" i="6"/>
  <c r="I550" i="6"/>
  <c r="H550" i="6"/>
  <c r="G550" i="6"/>
  <c r="J549" i="6"/>
  <c r="I549" i="6"/>
  <c r="H549" i="6"/>
  <c r="G549" i="6"/>
  <c r="J548" i="6"/>
  <c r="I548" i="6"/>
  <c r="H548" i="6"/>
  <c r="G548" i="6"/>
  <c r="J547" i="6"/>
  <c r="I547" i="6"/>
  <c r="H547" i="6"/>
  <c r="G547" i="6"/>
  <c r="J546" i="6"/>
  <c r="I546" i="6"/>
  <c r="H546" i="6"/>
  <c r="G546" i="6"/>
  <c r="J545" i="6"/>
  <c r="I545" i="6"/>
  <c r="H545" i="6"/>
  <c r="G545" i="6"/>
  <c r="J544" i="6"/>
  <c r="I544" i="6"/>
  <c r="H544" i="6"/>
  <c r="G544" i="6"/>
  <c r="J543" i="6"/>
  <c r="I543" i="6"/>
  <c r="H543" i="6"/>
  <c r="G543" i="6"/>
  <c r="J542" i="6"/>
  <c r="I542" i="6"/>
  <c r="H542" i="6"/>
  <c r="G542" i="6"/>
  <c r="J541" i="6"/>
  <c r="I541" i="6"/>
  <c r="H541" i="6"/>
  <c r="G541" i="6"/>
  <c r="J540" i="6"/>
  <c r="I540" i="6"/>
  <c r="H540" i="6"/>
  <c r="G540" i="6"/>
  <c r="J539" i="6"/>
  <c r="I539" i="6"/>
  <c r="H539" i="6"/>
  <c r="G539" i="6"/>
  <c r="J538" i="6"/>
  <c r="I538" i="6"/>
  <c r="H538" i="6"/>
  <c r="G538" i="6"/>
  <c r="J537" i="6"/>
  <c r="I537" i="6"/>
  <c r="H537" i="6"/>
  <c r="G537" i="6"/>
  <c r="J536" i="6"/>
  <c r="I536" i="6"/>
  <c r="H536" i="6"/>
  <c r="G536" i="6"/>
  <c r="J535" i="6"/>
  <c r="I535" i="6"/>
  <c r="H535" i="6"/>
  <c r="G535" i="6"/>
  <c r="J534" i="6"/>
  <c r="I534" i="6"/>
  <c r="H534" i="6"/>
  <c r="G534" i="6"/>
  <c r="J533" i="6"/>
  <c r="I533" i="6"/>
  <c r="H533" i="6"/>
  <c r="G533" i="6"/>
  <c r="J532" i="6"/>
  <c r="I532" i="6"/>
  <c r="H532" i="6"/>
  <c r="G532" i="6"/>
  <c r="J531" i="6"/>
  <c r="I531" i="6"/>
  <c r="H531" i="6"/>
  <c r="G531" i="6"/>
  <c r="J530" i="6"/>
  <c r="I530" i="6"/>
  <c r="H530" i="6"/>
  <c r="G530" i="6"/>
  <c r="J529" i="6"/>
  <c r="I529" i="6"/>
  <c r="H529" i="6"/>
  <c r="G529" i="6"/>
  <c r="J528" i="6"/>
  <c r="I528" i="6"/>
  <c r="H528" i="6"/>
  <c r="G528" i="6"/>
  <c r="J527" i="6"/>
  <c r="I527" i="6"/>
  <c r="H527" i="6"/>
  <c r="G527" i="6"/>
  <c r="J526" i="6"/>
  <c r="I526" i="6"/>
  <c r="H526" i="6"/>
  <c r="G526" i="6"/>
  <c r="J525" i="6"/>
  <c r="I525" i="6"/>
  <c r="H525" i="6"/>
  <c r="G525" i="6"/>
  <c r="J524" i="6"/>
  <c r="I524" i="6"/>
  <c r="H524" i="6"/>
  <c r="G524" i="6"/>
  <c r="J523" i="6"/>
  <c r="I523" i="6"/>
  <c r="H523" i="6"/>
  <c r="G523" i="6"/>
  <c r="J522" i="6"/>
  <c r="I522" i="6"/>
  <c r="H522" i="6"/>
  <c r="G522" i="6"/>
  <c r="J521" i="6"/>
  <c r="I521" i="6"/>
  <c r="H521" i="6"/>
  <c r="G521" i="6"/>
  <c r="J520" i="6"/>
  <c r="I520" i="6"/>
  <c r="H520" i="6"/>
  <c r="G520" i="6"/>
  <c r="J519" i="6"/>
  <c r="I519" i="6"/>
  <c r="H519" i="6"/>
  <c r="G519" i="6"/>
  <c r="J518" i="6"/>
  <c r="I518" i="6"/>
  <c r="H518" i="6"/>
  <c r="G518" i="6"/>
  <c r="J517" i="6"/>
  <c r="I517" i="6"/>
  <c r="H517" i="6"/>
  <c r="G517" i="6"/>
  <c r="J516" i="6"/>
  <c r="I516" i="6"/>
  <c r="H516" i="6"/>
  <c r="G516" i="6"/>
  <c r="J515" i="6"/>
  <c r="I515" i="6"/>
  <c r="H515" i="6"/>
  <c r="G515" i="6"/>
  <c r="J514" i="6"/>
  <c r="I514" i="6"/>
  <c r="H514" i="6"/>
  <c r="G514" i="6"/>
  <c r="J513" i="6"/>
  <c r="I513" i="6"/>
  <c r="H513" i="6"/>
  <c r="G513" i="6"/>
  <c r="J512" i="6"/>
  <c r="I512" i="6"/>
  <c r="H512" i="6"/>
  <c r="G512" i="6"/>
  <c r="J511" i="6"/>
  <c r="I511" i="6"/>
  <c r="H511" i="6"/>
  <c r="G511" i="6"/>
  <c r="J510" i="6"/>
  <c r="I510" i="6"/>
  <c r="H510" i="6"/>
  <c r="G510" i="6"/>
  <c r="J509" i="6"/>
  <c r="I509" i="6"/>
  <c r="H509" i="6"/>
  <c r="G509" i="6"/>
  <c r="J508" i="6"/>
  <c r="I508" i="6"/>
  <c r="H508" i="6"/>
  <c r="G508" i="6"/>
  <c r="J507" i="6"/>
  <c r="I507" i="6"/>
  <c r="H507" i="6"/>
  <c r="G507" i="6"/>
  <c r="J506" i="6"/>
  <c r="I506" i="6"/>
  <c r="H506" i="6"/>
  <c r="G506" i="6"/>
  <c r="J505" i="6"/>
  <c r="I505" i="6"/>
  <c r="H505" i="6"/>
  <c r="G505" i="6"/>
  <c r="J504" i="6"/>
  <c r="I504" i="6"/>
  <c r="H504" i="6"/>
  <c r="G504" i="6"/>
  <c r="J503" i="6"/>
  <c r="I503" i="6"/>
  <c r="H503" i="6"/>
  <c r="G503" i="6"/>
  <c r="J502" i="6"/>
  <c r="I502" i="6"/>
  <c r="H502" i="6"/>
  <c r="G502" i="6"/>
  <c r="J501" i="6"/>
  <c r="I501" i="6"/>
  <c r="H501" i="6"/>
  <c r="G501" i="6"/>
  <c r="J500" i="6"/>
  <c r="I500" i="6"/>
  <c r="H500" i="6"/>
  <c r="G500" i="6"/>
  <c r="J499" i="6"/>
  <c r="I499" i="6"/>
  <c r="H499" i="6"/>
  <c r="G499" i="6"/>
  <c r="J498" i="6"/>
  <c r="I498" i="6"/>
  <c r="H498" i="6"/>
  <c r="G498" i="6"/>
  <c r="J497" i="6"/>
  <c r="I497" i="6"/>
  <c r="H497" i="6"/>
  <c r="G497" i="6"/>
  <c r="J496" i="6"/>
  <c r="I496" i="6"/>
  <c r="H496" i="6"/>
  <c r="G496" i="6"/>
  <c r="J495" i="6"/>
  <c r="I495" i="6"/>
  <c r="H495" i="6"/>
  <c r="G495" i="6"/>
  <c r="J494" i="6"/>
  <c r="I494" i="6"/>
  <c r="H494" i="6"/>
  <c r="G494" i="6"/>
  <c r="J493" i="6"/>
  <c r="I493" i="6"/>
  <c r="H493" i="6"/>
  <c r="G493" i="6"/>
  <c r="J492" i="6"/>
  <c r="I492" i="6"/>
  <c r="H492" i="6"/>
  <c r="G492" i="6"/>
  <c r="J491" i="6"/>
  <c r="I491" i="6"/>
  <c r="H491" i="6"/>
  <c r="G491" i="6"/>
  <c r="J490" i="6"/>
  <c r="I490" i="6"/>
  <c r="H490" i="6"/>
  <c r="G490" i="6"/>
  <c r="J489" i="6"/>
  <c r="I489" i="6"/>
  <c r="H489" i="6"/>
  <c r="G489" i="6"/>
  <c r="J488" i="6"/>
  <c r="I488" i="6"/>
  <c r="H488" i="6"/>
  <c r="G488" i="6"/>
  <c r="J487" i="6"/>
  <c r="I487" i="6"/>
  <c r="H487" i="6"/>
  <c r="G487" i="6"/>
  <c r="J486" i="6"/>
  <c r="I486" i="6"/>
  <c r="H486" i="6"/>
  <c r="G486" i="6"/>
  <c r="J485" i="6"/>
  <c r="I485" i="6"/>
  <c r="H485" i="6"/>
  <c r="G485" i="6"/>
  <c r="J484" i="6"/>
  <c r="I484" i="6"/>
  <c r="H484" i="6"/>
  <c r="G484" i="6"/>
  <c r="J483" i="6"/>
  <c r="I483" i="6"/>
  <c r="H483" i="6"/>
  <c r="G483" i="6"/>
  <c r="J482" i="6"/>
  <c r="I482" i="6"/>
  <c r="H482" i="6"/>
  <c r="G482" i="6"/>
  <c r="J481" i="6"/>
  <c r="I481" i="6"/>
  <c r="H481" i="6"/>
  <c r="G481" i="6"/>
  <c r="J480" i="6"/>
  <c r="I480" i="6"/>
  <c r="H480" i="6"/>
  <c r="G480" i="6"/>
  <c r="J479" i="6"/>
  <c r="I479" i="6"/>
  <c r="H479" i="6"/>
  <c r="G479" i="6"/>
  <c r="J478" i="6"/>
  <c r="I478" i="6"/>
  <c r="H478" i="6"/>
  <c r="G478" i="6"/>
  <c r="J477" i="6"/>
  <c r="I477" i="6"/>
  <c r="H477" i="6"/>
  <c r="G477" i="6"/>
  <c r="J476" i="6"/>
  <c r="I476" i="6"/>
  <c r="H476" i="6"/>
  <c r="G476" i="6"/>
  <c r="J475" i="6"/>
  <c r="I475" i="6"/>
  <c r="H475" i="6"/>
  <c r="G475" i="6"/>
  <c r="J474" i="6"/>
  <c r="I474" i="6"/>
  <c r="H474" i="6"/>
  <c r="G474" i="6"/>
  <c r="J473" i="6"/>
  <c r="I473" i="6"/>
  <c r="H473" i="6"/>
  <c r="G473" i="6"/>
  <c r="J472" i="6"/>
  <c r="I472" i="6"/>
  <c r="H472" i="6"/>
  <c r="G472" i="6"/>
  <c r="J471" i="6"/>
  <c r="I471" i="6"/>
  <c r="H471" i="6"/>
  <c r="G471" i="6"/>
  <c r="J470" i="6"/>
  <c r="I470" i="6"/>
  <c r="H470" i="6"/>
  <c r="G470" i="6"/>
  <c r="J469" i="6"/>
  <c r="I469" i="6"/>
  <c r="H469" i="6"/>
  <c r="G469" i="6"/>
  <c r="J468" i="6"/>
  <c r="I468" i="6"/>
  <c r="H468" i="6"/>
  <c r="G468" i="6"/>
  <c r="J467" i="6"/>
  <c r="I467" i="6"/>
  <c r="H467" i="6"/>
  <c r="G467" i="6"/>
  <c r="J466" i="6"/>
  <c r="I466" i="6"/>
  <c r="H466" i="6"/>
  <c r="G466" i="6"/>
  <c r="J465" i="6"/>
  <c r="I465" i="6"/>
  <c r="H465" i="6"/>
  <c r="G465" i="6"/>
  <c r="J464" i="6"/>
  <c r="I464" i="6"/>
  <c r="H464" i="6"/>
  <c r="G464" i="6"/>
  <c r="J463" i="6"/>
  <c r="I463" i="6"/>
  <c r="H463" i="6"/>
  <c r="G463" i="6"/>
  <c r="J462" i="6"/>
  <c r="I462" i="6"/>
  <c r="H462" i="6"/>
  <c r="G462" i="6"/>
  <c r="J461" i="6"/>
  <c r="I461" i="6"/>
  <c r="H461" i="6"/>
  <c r="G461" i="6"/>
  <c r="J460" i="6"/>
  <c r="I460" i="6"/>
  <c r="H460" i="6"/>
  <c r="G460" i="6"/>
  <c r="J459" i="6"/>
  <c r="I459" i="6"/>
  <c r="H459" i="6"/>
  <c r="G459" i="6"/>
  <c r="J458" i="6"/>
  <c r="I458" i="6"/>
  <c r="H458" i="6"/>
  <c r="G458" i="6"/>
  <c r="J457" i="6"/>
  <c r="I457" i="6"/>
  <c r="H457" i="6"/>
  <c r="G457" i="6"/>
  <c r="J456" i="6"/>
  <c r="I456" i="6"/>
  <c r="H456" i="6"/>
  <c r="G456" i="6"/>
  <c r="J455" i="6"/>
  <c r="I455" i="6"/>
  <c r="H455" i="6"/>
  <c r="G455" i="6"/>
  <c r="J454" i="6"/>
  <c r="I454" i="6"/>
  <c r="H454" i="6"/>
  <c r="G454" i="6"/>
  <c r="J453" i="6"/>
  <c r="I453" i="6"/>
  <c r="H453" i="6"/>
  <c r="G453" i="6"/>
  <c r="J452" i="6"/>
  <c r="I452" i="6"/>
  <c r="H452" i="6"/>
  <c r="G452" i="6"/>
  <c r="J451" i="6"/>
  <c r="I451" i="6"/>
  <c r="H451" i="6"/>
  <c r="G451" i="6"/>
  <c r="J450" i="6"/>
  <c r="I450" i="6"/>
  <c r="H450" i="6"/>
  <c r="G450" i="6"/>
  <c r="J449" i="6"/>
  <c r="I449" i="6"/>
  <c r="H449" i="6"/>
  <c r="G449" i="6"/>
  <c r="J448" i="6"/>
  <c r="I448" i="6"/>
  <c r="H448" i="6"/>
  <c r="G448" i="6"/>
  <c r="J447" i="6"/>
  <c r="I447" i="6"/>
  <c r="H447" i="6"/>
  <c r="G447" i="6"/>
  <c r="J446" i="6"/>
  <c r="I446" i="6"/>
  <c r="H446" i="6"/>
  <c r="G446" i="6"/>
  <c r="J445" i="6"/>
  <c r="I445" i="6"/>
  <c r="H445" i="6"/>
  <c r="G445" i="6"/>
  <c r="J444" i="6"/>
  <c r="I444" i="6"/>
  <c r="H444" i="6"/>
  <c r="G444" i="6"/>
  <c r="J443" i="6"/>
  <c r="I443" i="6"/>
  <c r="H443" i="6"/>
  <c r="G443" i="6"/>
  <c r="J442" i="6"/>
  <c r="I442" i="6"/>
  <c r="H442" i="6"/>
  <c r="G442" i="6"/>
  <c r="J441" i="6"/>
  <c r="I441" i="6"/>
  <c r="H441" i="6"/>
  <c r="G441" i="6"/>
  <c r="J440" i="6"/>
  <c r="I440" i="6"/>
  <c r="H440" i="6"/>
  <c r="G440" i="6"/>
  <c r="J439" i="6"/>
  <c r="I439" i="6"/>
  <c r="H439" i="6"/>
  <c r="G439" i="6"/>
  <c r="J438" i="6"/>
  <c r="I438" i="6"/>
  <c r="H438" i="6"/>
  <c r="G438" i="6"/>
  <c r="J437" i="6"/>
  <c r="I437" i="6"/>
  <c r="H437" i="6"/>
  <c r="G437" i="6"/>
  <c r="J436" i="6"/>
  <c r="I436" i="6"/>
  <c r="H436" i="6"/>
  <c r="G436" i="6"/>
  <c r="J435" i="6"/>
  <c r="I435" i="6"/>
  <c r="H435" i="6"/>
  <c r="G435" i="6"/>
  <c r="J434" i="6"/>
  <c r="I434" i="6"/>
  <c r="H434" i="6"/>
  <c r="G434" i="6"/>
  <c r="J433" i="6"/>
  <c r="I433" i="6"/>
  <c r="H433" i="6"/>
  <c r="G433" i="6"/>
  <c r="J432" i="6"/>
  <c r="I432" i="6"/>
  <c r="H432" i="6"/>
  <c r="G432" i="6"/>
  <c r="J431" i="6"/>
  <c r="I431" i="6"/>
  <c r="H431" i="6"/>
  <c r="G431" i="6"/>
  <c r="J430" i="6"/>
  <c r="I430" i="6"/>
  <c r="H430" i="6"/>
  <c r="G430" i="6"/>
  <c r="J429" i="6"/>
  <c r="I429" i="6"/>
  <c r="H429" i="6"/>
  <c r="G429" i="6"/>
  <c r="J428" i="6"/>
  <c r="I428" i="6"/>
  <c r="H428" i="6"/>
  <c r="G428" i="6"/>
  <c r="J427" i="6"/>
  <c r="I427" i="6"/>
  <c r="H427" i="6"/>
  <c r="G427" i="6"/>
  <c r="J426" i="6"/>
  <c r="I426" i="6"/>
  <c r="H426" i="6"/>
  <c r="G426" i="6"/>
  <c r="J425" i="6"/>
  <c r="I425" i="6"/>
  <c r="H425" i="6"/>
  <c r="G425" i="6"/>
  <c r="J424" i="6"/>
  <c r="I424" i="6"/>
  <c r="H424" i="6"/>
  <c r="G424" i="6"/>
  <c r="J423" i="6"/>
  <c r="I423" i="6"/>
  <c r="H423" i="6"/>
  <c r="G423" i="6"/>
  <c r="J422" i="6"/>
  <c r="I422" i="6"/>
  <c r="H422" i="6"/>
  <c r="G422" i="6"/>
  <c r="J421" i="6"/>
  <c r="I421" i="6"/>
  <c r="H421" i="6"/>
  <c r="G421" i="6"/>
  <c r="J420" i="6"/>
  <c r="I420" i="6"/>
  <c r="H420" i="6"/>
  <c r="G420" i="6"/>
  <c r="J419" i="6"/>
  <c r="I419" i="6"/>
  <c r="H419" i="6"/>
  <c r="G419" i="6"/>
  <c r="J418" i="6"/>
  <c r="I418" i="6"/>
  <c r="H418" i="6"/>
  <c r="G418" i="6"/>
  <c r="J417" i="6"/>
  <c r="I417" i="6"/>
  <c r="H417" i="6"/>
  <c r="G417" i="6"/>
  <c r="J416" i="6"/>
  <c r="I416" i="6"/>
  <c r="H416" i="6"/>
  <c r="G416" i="6"/>
  <c r="J415" i="6"/>
  <c r="I415" i="6"/>
  <c r="H415" i="6"/>
  <c r="G415" i="6"/>
  <c r="J414" i="6"/>
  <c r="I414" i="6"/>
  <c r="H414" i="6"/>
  <c r="G414" i="6"/>
  <c r="J413" i="6"/>
  <c r="I413" i="6"/>
  <c r="H413" i="6"/>
  <c r="G413" i="6"/>
  <c r="J412" i="6"/>
  <c r="I412" i="6"/>
  <c r="H412" i="6"/>
  <c r="G412" i="6"/>
  <c r="J411" i="6"/>
  <c r="I411" i="6"/>
  <c r="H411" i="6"/>
  <c r="G411" i="6"/>
  <c r="J410" i="6"/>
  <c r="I410" i="6"/>
  <c r="H410" i="6"/>
  <c r="G410" i="6"/>
  <c r="J409" i="6"/>
  <c r="I409" i="6"/>
  <c r="H409" i="6"/>
  <c r="G409" i="6"/>
  <c r="J408" i="6"/>
  <c r="I408" i="6"/>
  <c r="H408" i="6"/>
  <c r="G408" i="6"/>
  <c r="J407" i="6"/>
  <c r="I407" i="6"/>
  <c r="H407" i="6"/>
  <c r="G407" i="6"/>
  <c r="J406" i="6"/>
  <c r="I406" i="6"/>
  <c r="H406" i="6"/>
  <c r="G406" i="6"/>
  <c r="J405" i="6"/>
  <c r="I405" i="6"/>
  <c r="H405" i="6"/>
  <c r="G405" i="6"/>
  <c r="J404" i="6"/>
  <c r="I404" i="6"/>
  <c r="H404" i="6"/>
  <c r="G404" i="6"/>
  <c r="J403" i="6"/>
  <c r="I403" i="6"/>
  <c r="H403" i="6"/>
  <c r="G403" i="6"/>
  <c r="J402" i="6"/>
  <c r="I402" i="6"/>
  <c r="H402" i="6"/>
  <c r="G402" i="6"/>
  <c r="J401" i="6"/>
  <c r="I401" i="6"/>
  <c r="H401" i="6"/>
  <c r="G401" i="6"/>
  <c r="J400" i="6"/>
  <c r="I400" i="6"/>
  <c r="H400" i="6"/>
  <c r="G400" i="6"/>
  <c r="J399" i="6"/>
  <c r="I399" i="6"/>
  <c r="H399" i="6"/>
  <c r="G399" i="6"/>
  <c r="J398" i="6"/>
  <c r="I398" i="6"/>
  <c r="H398" i="6"/>
  <c r="G398" i="6"/>
  <c r="J397" i="6"/>
  <c r="I397" i="6"/>
  <c r="H397" i="6"/>
  <c r="G397" i="6"/>
  <c r="J396" i="6"/>
  <c r="I396" i="6"/>
  <c r="H396" i="6"/>
  <c r="G396" i="6"/>
  <c r="J395" i="6"/>
  <c r="I395" i="6"/>
  <c r="H395" i="6"/>
  <c r="G395" i="6"/>
  <c r="J394" i="6"/>
  <c r="I394" i="6"/>
  <c r="H394" i="6"/>
  <c r="G394" i="6"/>
  <c r="J393" i="6"/>
  <c r="I393" i="6"/>
  <c r="H393" i="6"/>
  <c r="G393" i="6"/>
  <c r="J392" i="6"/>
  <c r="I392" i="6"/>
  <c r="H392" i="6"/>
  <c r="G392" i="6"/>
  <c r="J391" i="6"/>
  <c r="I391" i="6"/>
  <c r="H391" i="6"/>
  <c r="G391" i="6"/>
  <c r="J390" i="6"/>
  <c r="I390" i="6"/>
  <c r="H390" i="6"/>
  <c r="G390" i="6"/>
  <c r="J389" i="6"/>
  <c r="I389" i="6"/>
  <c r="H389" i="6"/>
  <c r="G389" i="6"/>
  <c r="J388" i="6"/>
  <c r="I388" i="6"/>
  <c r="H388" i="6"/>
  <c r="G388" i="6"/>
  <c r="J387" i="6"/>
  <c r="I387" i="6"/>
  <c r="H387" i="6"/>
  <c r="G387" i="6"/>
  <c r="J386" i="6"/>
  <c r="I386" i="6"/>
  <c r="H386" i="6"/>
  <c r="G386" i="6"/>
  <c r="J385" i="6"/>
  <c r="I385" i="6"/>
  <c r="H385" i="6"/>
  <c r="G385" i="6"/>
  <c r="J384" i="6"/>
  <c r="I384" i="6"/>
  <c r="H384" i="6"/>
  <c r="G384" i="6"/>
  <c r="J383" i="6"/>
  <c r="I383" i="6"/>
  <c r="H383" i="6"/>
  <c r="G383" i="6"/>
  <c r="J382" i="6"/>
  <c r="I382" i="6"/>
  <c r="H382" i="6"/>
  <c r="G382" i="6"/>
  <c r="J381" i="6"/>
  <c r="I381" i="6"/>
  <c r="H381" i="6"/>
  <c r="G381" i="6"/>
  <c r="J380" i="6"/>
  <c r="I380" i="6"/>
  <c r="H380" i="6"/>
  <c r="G380" i="6"/>
  <c r="J379" i="6"/>
  <c r="I379" i="6"/>
  <c r="H379" i="6"/>
  <c r="G379" i="6"/>
  <c r="J378" i="6"/>
  <c r="I378" i="6"/>
  <c r="H378" i="6"/>
  <c r="G378" i="6"/>
  <c r="J377" i="6"/>
  <c r="I377" i="6"/>
  <c r="H377" i="6"/>
  <c r="G377" i="6"/>
  <c r="J376" i="6"/>
  <c r="I376" i="6"/>
  <c r="H376" i="6"/>
  <c r="G376" i="6"/>
  <c r="J375" i="6"/>
  <c r="I375" i="6"/>
  <c r="H375" i="6"/>
  <c r="G375" i="6"/>
  <c r="J374" i="6"/>
  <c r="I374" i="6"/>
  <c r="H374" i="6"/>
  <c r="G374" i="6"/>
  <c r="J373" i="6"/>
  <c r="I373" i="6"/>
  <c r="H373" i="6"/>
  <c r="G373" i="6"/>
  <c r="J372" i="6"/>
  <c r="I372" i="6"/>
  <c r="H372" i="6"/>
  <c r="G372" i="6"/>
  <c r="J371" i="6"/>
  <c r="I371" i="6"/>
  <c r="H371" i="6"/>
  <c r="G371" i="6"/>
  <c r="J370" i="6"/>
  <c r="I370" i="6"/>
  <c r="H370" i="6"/>
  <c r="G370" i="6"/>
  <c r="J369" i="6"/>
  <c r="I369" i="6"/>
  <c r="H369" i="6"/>
  <c r="G369" i="6"/>
  <c r="J368" i="6"/>
  <c r="I368" i="6"/>
  <c r="H368" i="6"/>
  <c r="G368" i="6"/>
  <c r="J367" i="6"/>
  <c r="I367" i="6"/>
  <c r="H367" i="6"/>
  <c r="G367" i="6"/>
  <c r="J366" i="6"/>
  <c r="I366" i="6"/>
  <c r="H366" i="6"/>
  <c r="G366" i="6"/>
  <c r="J365" i="6"/>
  <c r="I365" i="6"/>
  <c r="H365" i="6"/>
  <c r="G365" i="6"/>
  <c r="J364" i="6"/>
  <c r="I364" i="6"/>
  <c r="H364" i="6"/>
  <c r="G364" i="6"/>
  <c r="J363" i="6"/>
  <c r="I363" i="6"/>
  <c r="H363" i="6"/>
  <c r="G363" i="6"/>
  <c r="J362" i="6"/>
  <c r="I362" i="6"/>
  <c r="H362" i="6"/>
  <c r="G362" i="6"/>
  <c r="J361" i="6"/>
  <c r="I361" i="6"/>
  <c r="H361" i="6"/>
  <c r="G361" i="6"/>
  <c r="J360" i="6"/>
  <c r="I360" i="6"/>
  <c r="H360" i="6"/>
  <c r="G360" i="6"/>
  <c r="J359" i="6"/>
  <c r="I359" i="6"/>
  <c r="H359" i="6"/>
  <c r="G359" i="6"/>
  <c r="J358" i="6"/>
  <c r="I358" i="6"/>
  <c r="H358" i="6"/>
  <c r="G358" i="6"/>
  <c r="J357" i="6"/>
  <c r="I357" i="6"/>
  <c r="H357" i="6"/>
  <c r="G357" i="6"/>
  <c r="J356" i="6"/>
  <c r="I356" i="6"/>
  <c r="H356" i="6"/>
  <c r="G356" i="6"/>
  <c r="J355" i="6"/>
  <c r="I355" i="6"/>
  <c r="H355" i="6"/>
  <c r="G355" i="6"/>
  <c r="J354" i="6"/>
  <c r="I354" i="6"/>
  <c r="H354" i="6"/>
  <c r="G354" i="6"/>
  <c r="J353" i="6"/>
  <c r="I353" i="6"/>
  <c r="H353" i="6"/>
  <c r="G353" i="6"/>
  <c r="J352" i="6"/>
  <c r="I352" i="6"/>
  <c r="H352" i="6"/>
  <c r="G352" i="6"/>
  <c r="J351" i="6"/>
  <c r="I351" i="6"/>
  <c r="H351" i="6"/>
  <c r="G351" i="6"/>
  <c r="J350" i="6"/>
  <c r="I350" i="6"/>
  <c r="H350" i="6"/>
  <c r="G350" i="6"/>
  <c r="J349" i="6"/>
  <c r="I349" i="6"/>
  <c r="H349" i="6"/>
  <c r="G349" i="6"/>
  <c r="J348" i="6"/>
  <c r="I348" i="6"/>
  <c r="H348" i="6"/>
  <c r="G348" i="6"/>
  <c r="J347" i="6"/>
  <c r="I347" i="6"/>
  <c r="H347" i="6"/>
  <c r="G347" i="6"/>
  <c r="J346" i="6"/>
  <c r="I346" i="6"/>
  <c r="H346" i="6"/>
  <c r="G346" i="6"/>
  <c r="J345" i="6"/>
  <c r="I345" i="6"/>
  <c r="H345" i="6"/>
  <c r="G345" i="6"/>
  <c r="J344" i="6"/>
  <c r="I344" i="6"/>
  <c r="H344" i="6"/>
  <c r="G344" i="6"/>
  <c r="J343" i="6"/>
  <c r="I343" i="6"/>
  <c r="H343" i="6"/>
  <c r="G343" i="6"/>
  <c r="J342" i="6"/>
  <c r="I342" i="6"/>
  <c r="H342" i="6"/>
  <c r="G342" i="6"/>
  <c r="J341" i="6"/>
  <c r="I341" i="6"/>
  <c r="H341" i="6"/>
  <c r="G341" i="6"/>
  <c r="J340" i="6"/>
  <c r="I340" i="6"/>
  <c r="H340" i="6"/>
  <c r="G340" i="6"/>
  <c r="J339" i="6"/>
  <c r="I339" i="6"/>
  <c r="H339" i="6"/>
  <c r="G339" i="6"/>
  <c r="J338" i="6"/>
  <c r="I338" i="6"/>
  <c r="H338" i="6"/>
  <c r="G338" i="6"/>
  <c r="J337" i="6"/>
  <c r="I337" i="6"/>
  <c r="H337" i="6"/>
  <c r="G337" i="6"/>
  <c r="J336" i="6"/>
  <c r="I336" i="6"/>
  <c r="H336" i="6"/>
  <c r="G336" i="6"/>
  <c r="J335" i="6"/>
  <c r="I335" i="6"/>
  <c r="H335" i="6"/>
  <c r="G335" i="6"/>
  <c r="J334" i="6"/>
  <c r="I334" i="6"/>
  <c r="H334" i="6"/>
  <c r="G334" i="6"/>
  <c r="J333" i="6"/>
  <c r="I333" i="6"/>
  <c r="H333" i="6"/>
  <c r="G333" i="6"/>
  <c r="J332" i="6"/>
  <c r="I332" i="6"/>
  <c r="H332" i="6"/>
  <c r="G332" i="6"/>
  <c r="J331" i="6"/>
  <c r="I331" i="6"/>
  <c r="H331" i="6"/>
  <c r="G331" i="6"/>
  <c r="J330" i="6"/>
  <c r="I330" i="6"/>
  <c r="H330" i="6"/>
  <c r="G330" i="6"/>
  <c r="J329" i="6"/>
  <c r="I329" i="6"/>
  <c r="H329" i="6"/>
  <c r="G329" i="6"/>
  <c r="J328" i="6"/>
  <c r="I328" i="6"/>
  <c r="H328" i="6"/>
  <c r="G328" i="6"/>
  <c r="J327" i="6"/>
  <c r="I327" i="6"/>
  <c r="H327" i="6"/>
  <c r="G327" i="6"/>
  <c r="J326" i="6"/>
  <c r="I326" i="6"/>
  <c r="H326" i="6"/>
  <c r="G326" i="6"/>
  <c r="J325" i="6"/>
  <c r="I325" i="6"/>
  <c r="H325" i="6"/>
  <c r="G325" i="6"/>
  <c r="J324" i="6"/>
  <c r="I324" i="6"/>
  <c r="H324" i="6"/>
  <c r="G324" i="6"/>
  <c r="J323" i="6"/>
  <c r="I323" i="6"/>
  <c r="H323" i="6"/>
  <c r="G323" i="6"/>
  <c r="J322" i="6"/>
  <c r="I322" i="6"/>
  <c r="H322" i="6"/>
  <c r="G322" i="6"/>
  <c r="J321" i="6"/>
  <c r="I321" i="6"/>
  <c r="H321" i="6"/>
  <c r="G321" i="6"/>
  <c r="J320" i="6"/>
  <c r="I320" i="6"/>
  <c r="H320" i="6"/>
  <c r="G320" i="6"/>
  <c r="J319" i="6"/>
  <c r="I319" i="6"/>
  <c r="H319" i="6"/>
  <c r="G319" i="6"/>
  <c r="J318" i="6"/>
  <c r="I318" i="6"/>
  <c r="H318" i="6"/>
  <c r="G318" i="6"/>
  <c r="J317" i="6"/>
  <c r="I317" i="6"/>
  <c r="H317" i="6"/>
  <c r="G317" i="6"/>
  <c r="J316" i="6"/>
  <c r="I316" i="6"/>
  <c r="H316" i="6"/>
  <c r="G316" i="6"/>
  <c r="J315" i="6"/>
  <c r="I315" i="6"/>
  <c r="H315" i="6"/>
  <c r="G315" i="6"/>
  <c r="J314" i="6"/>
  <c r="I314" i="6"/>
  <c r="H314" i="6"/>
  <c r="G314" i="6"/>
  <c r="J313" i="6"/>
  <c r="I313" i="6"/>
  <c r="H313" i="6"/>
  <c r="G313" i="6"/>
  <c r="J312" i="6"/>
  <c r="I312" i="6"/>
  <c r="H312" i="6"/>
  <c r="G312" i="6"/>
  <c r="J311" i="6"/>
  <c r="I311" i="6"/>
  <c r="H311" i="6"/>
  <c r="G311" i="6"/>
  <c r="J310" i="6"/>
  <c r="I310" i="6"/>
  <c r="H310" i="6"/>
  <c r="G310" i="6"/>
  <c r="J309" i="6"/>
  <c r="I309" i="6"/>
  <c r="H309" i="6"/>
  <c r="G309" i="6"/>
  <c r="J308" i="6"/>
  <c r="I308" i="6"/>
  <c r="H308" i="6"/>
  <c r="G308" i="6"/>
  <c r="J307" i="6"/>
  <c r="I307" i="6"/>
  <c r="H307" i="6"/>
  <c r="G307" i="6"/>
  <c r="J306" i="6"/>
  <c r="I306" i="6"/>
  <c r="H306" i="6"/>
  <c r="G306" i="6"/>
  <c r="J305" i="6"/>
  <c r="I305" i="6"/>
  <c r="H305" i="6"/>
  <c r="G305" i="6"/>
  <c r="J304" i="6"/>
  <c r="I304" i="6"/>
  <c r="H304" i="6"/>
  <c r="G304" i="6"/>
  <c r="J303" i="6"/>
  <c r="I303" i="6"/>
  <c r="H303" i="6"/>
  <c r="G303" i="6"/>
  <c r="J302" i="6"/>
  <c r="I302" i="6"/>
  <c r="H302" i="6"/>
  <c r="G302" i="6"/>
  <c r="J301" i="6"/>
  <c r="I301" i="6"/>
  <c r="H301" i="6"/>
  <c r="G301" i="6"/>
  <c r="J300" i="6"/>
  <c r="I300" i="6"/>
  <c r="H300" i="6"/>
  <c r="G300" i="6"/>
  <c r="J299" i="6"/>
  <c r="I299" i="6"/>
  <c r="H299" i="6"/>
  <c r="G299" i="6"/>
  <c r="J298" i="6"/>
  <c r="I298" i="6"/>
  <c r="H298" i="6"/>
  <c r="G298" i="6"/>
  <c r="J297" i="6"/>
  <c r="I297" i="6"/>
  <c r="H297" i="6"/>
  <c r="G297" i="6"/>
  <c r="J296" i="6"/>
  <c r="I296" i="6"/>
  <c r="H296" i="6"/>
  <c r="G296" i="6"/>
  <c r="J295" i="6"/>
  <c r="I295" i="6"/>
  <c r="H295" i="6"/>
  <c r="G295" i="6"/>
  <c r="J294" i="6"/>
  <c r="I294" i="6"/>
  <c r="H294" i="6"/>
  <c r="G294" i="6"/>
  <c r="J293" i="6"/>
  <c r="I293" i="6"/>
  <c r="H293" i="6"/>
  <c r="G293" i="6"/>
  <c r="J292" i="6"/>
  <c r="I292" i="6"/>
  <c r="H292" i="6"/>
  <c r="G292" i="6"/>
  <c r="J291" i="6"/>
  <c r="I291" i="6"/>
  <c r="H291" i="6"/>
  <c r="G291" i="6"/>
  <c r="J290" i="6"/>
  <c r="I290" i="6"/>
  <c r="H290" i="6"/>
  <c r="G290" i="6"/>
  <c r="J289" i="6"/>
  <c r="I289" i="6"/>
  <c r="H289" i="6"/>
  <c r="G289" i="6"/>
  <c r="J288" i="6"/>
  <c r="I288" i="6"/>
  <c r="H288" i="6"/>
  <c r="G288" i="6"/>
  <c r="J287" i="6"/>
  <c r="I287" i="6"/>
  <c r="H287" i="6"/>
  <c r="G287" i="6"/>
  <c r="J286" i="6"/>
  <c r="I286" i="6"/>
  <c r="H286" i="6"/>
  <c r="G286" i="6"/>
  <c r="J285" i="6"/>
  <c r="I285" i="6"/>
  <c r="H285" i="6"/>
  <c r="G285" i="6"/>
  <c r="J284" i="6"/>
  <c r="I284" i="6"/>
  <c r="H284" i="6"/>
  <c r="G284" i="6"/>
  <c r="J283" i="6"/>
  <c r="I283" i="6"/>
  <c r="H283" i="6"/>
  <c r="G283" i="6"/>
  <c r="J282" i="6"/>
  <c r="I282" i="6"/>
  <c r="H282" i="6"/>
  <c r="G282" i="6"/>
  <c r="J281" i="6"/>
  <c r="I281" i="6"/>
  <c r="H281" i="6"/>
  <c r="G281" i="6"/>
  <c r="J280" i="6"/>
  <c r="I280" i="6"/>
  <c r="H280" i="6"/>
  <c r="G280" i="6"/>
  <c r="J279" i="6"/>
  <c r="I279" i="6"/>
  <c r="H279" i="6"/>
  <c r="G279" i="6"/>
  <c r="J278" i="6"/>
  <c r="I278" i="6"/>
  <c r="H278" i="6"/>
  <c r="G278" i="6"/>
  <c r="J277" i="6"/>
  <c r="I277" i="6"/>
  <c r="H277" i="6"/>
  <c r="G277" i="6"/>
  <c r="J276" i="6"/>
  <c r="I276" i="6"/>
  <c r="H276" i="6"/>
  <c r="G276" i="6"/>
  <c r="J275" i="6"/>
  <c r="I275" i="6"/>
  <c r="H275" i="6"/>
  <c r="G275" i="6"/>
  <c r="J274" i="6"/>
  <c r="I274" i="6"/>
  <c r="H274" i="6"/>
  <c r="G274" i="6"/>
  <c r="J273" i="6"/>
  <c r="I273" i="6"/>
  <c r="H273" i="6"/>
  <c r="G273" i="6"/>
  <c r="J272" i="6"/>
  <c r="I272" i="6"/>
  <c r="H272" i="6"/>
  <c r="G272" i="6"/>
  <c r="J271" i="6"/>
  <c r="I271" i="6"/>
  <c r="H271" i="6"/>
  <c r="G271" i="6"/>
  <c r="J270" i="6"/>
  <c r="I270" i="6"/>
  <c r="H270" i="6"/>
  <c r="G270" i="6"/>
  <c r="J269" i="6"/>
  <c r="I269" i="6"/>
  <c r="H269" i="6"/>
  <c r="G269" i="6"/>
  <c r="J268" i="6"/>
  <c r="I268" i="6"/>
  <c r="H268" i="6"/>
  <c r="G268" i="6"/>
  <c r="J267" i="6"/>
  <c r="I267" i="6"/>
  <c r="H267" i="6"/>
  <c r="G267" i="6"/>
  <c r="J266" i="6"/>
  <c r="I266" i="6"/>
  <c r="H266" i="6"/>
  <c r="G266" i="6"/>
  <c r="J265" i="6"/>
  <c r="I265" i="6"/>
  <c r="H265" i="6"/>
  <c r="G265" i="6"/>
  <c r="J264" i="6"/>
  <c r="I264" i="6"/>
  <c r="H264" i="6"/>
  <c r="G264" i="6"/>
  <c r="J263" i="6"/>
  <c r="I263" i="6"/>
  <c r="H263" i="6"/>
  <c r="G263" i="6"/>
  <c r="J262" i="6"/>
  <c r="I262" i="6"/>
  <c r="H262" i="6"/>
  <c r="G262" i="6"/>
  <c r="J261" i="6"/>
  <c r="I261" i="6"/>
  <c r="H261" i="6"/>
  <c r="G261" i="6"/>
  <c r="J260" i="6"/>
  <c r="I260" i="6"/>
  <c r="H260" i="6"/>
  <c r="G260" i="6"/>
  <c r="J259" i="6"/>
  <c r="I259" i="6"/>
  <c r="H259" i="6"/>
  <c r="G259" i="6"/>
  <c r="J258" i="6"/>
  <c r="I258" i="6"/>
  <c r="H258" i="6"/>
  <c r="G258" i="6"/>
  <c r="J257" i="6"/>
  <c r="I257" i="6"/>
  <c r="H257" i="6"/>
  <c r="G257" i="6"/>
  <c r="J256" i="6"/>
  <c r="I256" i="6"/>
  <c r="H256" i="6"/>
  <c r="G256" i="6"/>
  <c r="J255" i="6"/>
  <c r="I255" i="6"/>
  <c r="H255" i="6"/>
  <c r="G255" i="6"/>
  <c r="J254" i="6"/>
  <c r="I254" i="6"/>
  <c r="H254" i="6"/>
  <c r="G254" i="6"/>
  <c r="J253" i="6"/>
  <c r="I253" i="6"/>
  <c r="H253" i="6"/>
  <c r="G253" i="6"/>
  <c r="J252" i="6"/>
  <c r="I252" i="6"/>
  <c r="H252" i="6"/>
  <c r="G252" i="6"/>
  <c r="J251" i="6"/>
  <c r="I251" i="6"/>
  <c r="H251" i="6"/>
  <c r="G251" i="6"/>
  <c r="J250" i="6"/>
  <c r="I250" i="6"/>
  <c r="H250" i="6"/>
  <c r="G250" i="6"/>
  <c r="J249" i="6"/>
  <c r="I249" i="6"/>
  <c r="H249" i="6"/>
  <c r="G249" i="6"/>
  <c r="J248" i="6"/>
  <c r="I248" i="6"/>
  <c r="H248" i="6"/>
  <c r="G248" i="6"/>
  <c r="J247" i="6"/>
  <c r="I247" i="6"/>
  <c r="H247" i="6"/>
  <c r="G247" i="6"/>
  <c r="J246" i="6"/>
  <c r="I246" i="6"/>
  <c r="H246" i="6"/>
  <c r="G246" i="6"/>
  <c r="J245" i="6"/>
  <c r="I245" i="6"/>
  <c r="H245" i="6"/>
  <c r="G245" i="6"/>
  <c r="J244" i="6"/>
  <c r="I244" i="6"/>
  <c r="H244" i="6"/>
  <c r="G244" i="6"/>
  <c r="J243" i="6"/>
  <c r="I243" i="6"/>
  <c r="H243" i="6"/>
  <c r="G243" i="6"/>
  <c r="J242" i="6"/>
  <c r="I242" i="6"/>
  <c r="H242" i="6"/>
  <c r="G242" i="6"/>
  <c r="J241" i="6"/>
  <c r="I241" i="6"/>
  <c r="H241" i="6"/>
  <c r="G241" i="6"/>
  <c r="J240" i="6"/>
  <c r="I240" i="6"/>
  <c r="H240" i="6"/>
  <c r="G240" i="6"/>
  <c r="J239" i="6"/>
  <c r="I239" i="6"/>
  <c r="H239" i="6"/>
  <c r="G239" i="6"/>
  <c r="J238" i="6"/>
  <c r="I238" i="6"/>
  <c r="H238" i="6"/>
  <c r="G238" i="6"/>
  <c r="J237" i="6"/>
  <c r="I237" i="6"/>
  <c r="H237" i="6"/>
  <c r="G237" i="6"/>
  <c r="J236" i="6"/>
  <c r="I236" i="6"/>
  <c r="H236" i="6"/>
  <c r="G236" i="6"/>
  <c r="J235" i="6"/>
  <c r="I235" i="6"/>
  <c r="H235" i="6"/>
  <c r="G235" i="6"/>
  <c r="J234" i="6"/>
  <c r="I234" i="6"/>
  <c r="H234" i="6"/>
  <c r="G234" i="6"/>
  <c r="J233" i="6"/>
  <c r="I233" i="6"/>
  <c r="H233" i="6"/>
  <c r="G233" i="6"/>
  <c r="J232" i="6"/>
  <c r="I232" i="6"/>
  <c r="H232" i="6"/>
  <c r="G232" i="6"/>
  <c r="J231" i="6"/>
  <c r="I231" i="6"/>
  <c r="H231" i="6"/>
  <c r="G231" i="6"/>
  <c r="J230" i="6"/>
  <c r="I230" i="6"/>
  <c r="H230" i="6"/>
  <c r="G230" i="6"/>
  <c r="J229" i="6"/>
  <c r="I229" i="6"/>
  <c r="H229" i="6"/>
  <c r="G229" i="6"/>
  <c r="J228" i="6"/>
  <c r="I228" i="6"/>
  <c r="H228" i="6"/>
  <c r="G228" i="6"/>
  <c r="J227" i="6"/>
  <c r="I227" i="6"/>
  <c r="H227" i="6"/>
  <c r="G227" i="6"/>
  <c r="J226" i="6"/>
  <c r="I226" i="6"/>
  <c r="H226" i="6"/>
  <c r="G226" i="6"/>
  <c r="J225" i="6"/>
  <c r="I225" i="6"/>
  <c r="H225" i="6"/>
  <c r="G225" i="6"/>
  <c r="J224" i="6"/>
  <c r="I224" i="6"/>
  <c r="H224" i="6"/>
  <c r="G224" i="6"/>
  <c r="J223" i="6"/>
  <c r="I223" i="6"/>
  <c r="H223" i="6"/>
  <c r="G223" i="6"/>
  <c r="J222" i="6"/>
  <c r="I222" i="6"/>
  <c r="H222" i="6"/>
  <c r="G222" i="6"/>
  <c r="J221" i="6"/>
  <c r="I221" i="6"/>
  <c r="H221" i="6"/>
  <c r="G221" i="6"/>
  <c r="J220" i="6"/>
  <c r="I220" i="6"/>
  <c r="H220" i="6"/>
  <c r="G220" i="6"/>
  <c r="J219" i="6"/>
  <c r="I219" i="6"/>
  <c r="H219" i="6"/>
  <c r="G219" i="6"/>
  <c r="J218" i="6"/>
  <c r="I218" i="6"/>
  <c r="H218" i="6"/>
  <c r="G218" i="6"/>
  <c r="J217" i="6"/>
  <c r="I217" i="6"/>
  <c r="H217" i="6"/>
  <c r="G217" i="6"/>
  <c r="J216" i="6"/>
  <c r="I216" i="6"/>
  <c r="H216" i="6"/>
  <c r="G216" i="6"/>
  <c r="J215" i="6"/>
  <c r="I215" i="6"/>
  <c r="H215" i="6"/>
  <c r="G215" i="6"/>
  <c r="J214" i="6"/>
  <c r="I214" i="6"/>
  <c r="H214" i="6"/>
  <c r="G214" i="6"/>
  <c r="J213" i="6"/>
  <c r="I213" i="6"/>
  <c r="H213" i="6"/>
  <c r="G213" i="6"/>
  <c r="J212" i="6"/>
  <c r="I212" i="6"/>
  <c r="H212" i="6"/>
  <c r="G212" i="6"/>
  <c r="J211" i="6"/>
  <c r="I211" i="6"/>
  <c r="H211" i="6"/>
  <c r="G211" i="6"/>
  <c r="J210" i="6"/>
  <c r="I210" i="6"/>
  <c r="H210" i="6"/>
  <c r="G210" i="6"/>
  <c r="J209" i="6"/>
  <c r="I209" i="6"/>
  <c r="H209" i="6"/>
  <c r="G209" i="6"/>
  <c r="J208" i="6"/>
  <c r="I208" i="6"/>
  <c r="H208" i="6"/>
  <c r="G208" i="6"/>
  <c r="J207" i="6"/>
  <c r="I207" i="6"/>
  <c r="H207" i="6"/>
  <c r="G207" i="6"/>
  <c r="J206" i="6"/>
  <c r="I206" i="6"/>
  <c r="H206" i="6"/>
  <c r="G206" i="6"/>
  <c r="J205" i="6"/>
  <c r="I205" i="6"/>
  <c r="H205" i="6"/>
  <c r="G205" i="6"/>
  <c r="J204" i="6"/>
  <c r="I204" i="6"/>
  <c r="H204" i="6"/>
  <c r="G204" i="6"/>
  <c r="J203" i="6"/>
  <c r="I203" i="6"/>
  <c r="H203" i="6"/>
  <c r="G203" i="6"/>
  <c r="J202" i="6"/>
  <c r="I202" i="6"/>
  <c r="H202" i="6"/>
  <c r="G202" i="6"/>
  <c r="J201" i="6"/>
  <c r="I201" i="6"/>
  <c r="H201" i="6"/>
  <c r="G201" i="6"/>
  <c r="J200" i="6"/>
  <c r="I200" i="6"/>
  <c r="H200" i="6"/>
  <c r="G200" i="6"/>
  <c r="J199" i="6"/>
  <c r="I199" i="6"/>
  <c r="H199" i="6"/>
  <c r="G199" i="6"/>
  <c r="J198" i="6"/>
  <c r="I198" i="6"/>
  <c r="H198" i="6"/>
  <c r="G198" i="6"/>
  <c r="J197" i="6"/>
  <c r="I197" i="6"/>
  <c r="H197" i="6"/>
  <c r="G197" i="6"/>
  <c r="J196" i="6"/>
  <c r="I196" i="6"/>
  <c r="H196" i="6"/>
  <c r="G196" i="6"/>
  <c r="J195" i="6"/>
  <c r="I195" i="6"/>
  <c r="H195" i="6"/>
  <c r="G195" i="6"/>
  <c r="J194" i="6"/>
  <c r="I194" i="6"/>
  <c r="H194" i="6"/>
  <c r="G194" i="6"/>
  <c r="J193" i="6"/>
  <c r="I193" i="6"/>
  <c r="H193" i="6"/>
  <c r="G193" i="6"/>
  <c r="J192" i="6"/>
  <c r="I192" i="6"/>
  <c r="H192" i="6"/>
  <c r="G192" i="6"/>
  <c r="J191" i="6"/>
  <c r="I191" i="6"/>
  <c r="H191" i="6"/>
  <c r="G191" i="6"/>
  <c r="J190" i="6"/>
  <c r="I190" i="6"/>
  <c r="H190" i="6"/>
  <c r="G190" i="6"/>
  <c r="J189" i="6"/>
  <c r="I189" i="6"/>
  <c r="H189" i="6"/>
  <c r="G189" i="6"/>
  <c r="J188" i="6"/>
  <c r="I188" i="6"/>
  <c r="H188" i="6"/>
  <c r="G188" i="6"/>
  <c r="J187" i="6"/>
  <c r="I187" i="6"/>
  <c r="H187" i="6"/>
  <c r="G187" i="6"/>
  <c r="J186" i="6"/>
  <c r="I186" i="6"/>
  <c r="H186" i="6"/>
  <c r="G186" i="6"/>
  <c r="J185" i="6"/>
  <c r="I185" i="6"/>
  <c r="H185" i="6"/>
  <c r="G185" i="6"/>
  <c r="J184" i="6"/>
  <c r="I184" i="6"/>
  <c r="H184" i="6"/>
  <c r="G184" i="6"/>
  <c r="J183" i="6"/>
  <c r="I183" i="6"/>
  <c r="H183" i="6"/>
  <c r="G183" i="6"/>
  <c r="J182" i="6"/>
  <c r="I182" i="6"/>
  <c r="H182" i="6"/>
  <c r="G182" i="6"/>
  <c r="J181" i="6"/>
  <c r="I181" i="6"/>
  <c r="H181" i="6"/>
  <c r="G181" i="6"/>
  <c r="J180" i="6"/>
  <c r="I180" i="6"/>
  <c r="H180" i="6"/>
  <c r="G180" i="6"/>
  <c r="J179" i="6"/>
  <c r="I179" i="6"/>
  <c r="H179" i="6"/>
  <c r="G179" i="6"/>
  <c r="J178" i="6"/>
  <c r="I178" i="6"/>
  <c r="H178" i="6"/>
  <c r="G178" i="6"/>
  <c r="J177" i="6"/>
  <c r="I177" i="6"/>
  <c r="H177" i="6"/>
  <c r="G177" i="6"/>
  <c r="J176" i="6"/>
  <c r="I176" i="6"/>
  <c r="H176" i="6"/>
  <c r="G176" i="6"/>
  <c r="J175" i="6"/>
  <c r="I175" i="6"/>
  <c r="H175" i="6"/>
  <c r="G175" i="6"/>
  <c r="J174" i="6"/>
  <c r="I174" i="6"/>
  <c r="H174" i="6"/>
  <c r="G174" i="6"/>
  <c r="J173" i="6"/>
  <c r="I173" i="6"/>
  <c r="H173" i="6"/>
  <c r="G173" i="6"/>
  <c r="J172" i="6"/>
  <c r="I172" i="6"/>
  <c r="H172" i="6"/>
  <c r="G172" i="6"/>
  <c r="J171" i="6"/>
  <c r="I171" i="6"/>
  <c r="H171" i="6"/>
  <c r="G171" i="6"/>
  <c r="J170" i="6"/>
  <c r="I170" i="6"/>
  <c r="H170" i="6"/>
  <c r="G170" i="6"/>
  <c r="J169" i="6"/>
  <c r="I169" i="6"/>
  <c r="H169" i="6"/>
  <c r="G169" i="6"/>
  <c r="J168" i="6"/>
  <c r="I168" i="6"/>
  <c r="H168" i="6"/>
  <c r="G168" i="6"/>
  <c r="J167" i="6"/>
  <c r="I167" i="6"/>
  <c r="H167" i="6"/>
  <c r="G167" i="6"/>
  <c r="J166" i="6"/>
  <c r="I166" i="6"/>
  <c r="H166" i="6"/>
  <c r="G166" i="6"/>
  <c r="J165" i="6"/>
  <c r="I165" i="6"/>
  <c r="H165" i="6"/>
  <c r="G165" i="6"/>
  <c r="J164" i="6"/>
  <c r="I164" i="6"/>
  <c r="H164" i="6"/>
  <c r="G164" i="6"/>
  <c r="J163" i="6"/>
  <c r="I163" i="6"/>
  <c r="H163" i="6"/>
  <c r="G163" i="6"/>
  <c r="J162" i="6"/>
  <c r="I162" i="6"/>
  <c r="H162" i="6"/>
  <c r="G162" i="6"/>
  <c r="J161" i="6"/>
  <c r="I161" i="6"/>
  <c r="H161" i="6"/>
  <c r="G161" i="6"/>
  <c r="J160" i="6"/>
  <c r="I160" i="6"/>
  <c r="H160" i="6"/>
  <c r="G160" i="6"/>
  <c r="J159" i="6"/>
  <c r="I159" i="6"/>
  <c r="H159" i="6"/>
  <c r="G159" i="6"/>
  <c r="J158" i="6"/>
  <c r="I158" i="6"/>
  <c r="H158" i="6"/>
  <c r="G158" i="6"/>
  <c r="J157" i="6"/>
  <c r="I157" i="6"/>
  <c r="H157" i="6"/>
  <c r="G157" i="6"/>
  <c r="J156" i="6"/>
  <c r="I156" i="6"/>
  <c r="H156" i="6"/>
  <c r="G156" i="6"/>
  <c r="J155" i="6"/>
  <c r="I155" i="6"/>
  <c r="H155" i="6"/>
  <c r="G155" i="6"/>
  <c r="J154" i="6"/>
  <c r="I154" i="6"/>
  <c r="H154" i="6"/>
  <c r="G154" i="6"/>
  <c r="J153" i="6"/>
  <c r="I153" i="6"/>
  <c r="H153" i="6"/>
  <c r="G153" i="6"/>
  <c r="J152" i="6"/>
  <c r="I152" i="6"/>
  <c r="H152" i="6"/>
  <c r="G152" i="6"/>
  <c r="J151" i="6"/>
  <c r="I151" i="6"/>
  <c r="H151" i="6"/>
  <c r="G151" i="6"/>
  <c r="J150" i="6"/>
  <c r="I150" i="6"/>
  <c r="H150" i="6"/>
  <c r="G150" i="6"/>
  <c r="J149" i="6"/>
  <c r="I149" i="6"/>
  <c r="H149" i="6"/>
  <c r="G149" i="6"/>
  <c r="J148" i="6"/>
  <c r="I148" i="6"/>
  <c r="H148" i="6"/>
  <c r="G148" i="6"/>
  <c r="J147" i="6"/>
  <c r="I147" i="6"/>
  <c r="H147" i="6"/>
  <c r="G147" i="6"/>
  <c r="J146" i="6"/>
  <c r="I146" i="6"/>
  <c r="H146" i="6"/>
  <c r="G146" i="6"/>
  <c r="J145" i="6"/>
  <c r="I145" i="6"/>
  <c r="H145" i="6"/>
  <c r="G145" i="6"/>
  <c r="J144" i="6"/>
  <c r="I144" i="6"/>
  <c r="H144" i="6"/>
  <c r="G144" i="6"/>
  <c r="J143" i="6"/>
  <c r="I143" i="6"/>
  <c r="H143" i="6"/>
  <c r="G143" i="6"/>
  <c r="J142" i="6"/>
  <c r="I142" i="6"/>
  <c r="H142" i="6"/>
  <c r="G142" i="6"/>
  <c r="J141" i="6"/>
  <c r="I141" i="6"/>
  <c r="H141" i="6"/>
  <c r="G141" i="6"/>
  <c r="J140" i="6"/>
  <c r="I140" i="6"/>
  <c r="H140" i="6"/>
  <c r="G140" i="6"/>
  <c r="J139" i="6"/>
  <c r="I139" i="6"/>
  <c r="H139" i="6"/>
  <c r="G139" i="6"/>
  <c r="J138" i="6"/>
  <c r="I138" i="6"/>
  <c r="H138" i="6"/>
  <c r="G138" i="6"/>
  <c r="J137" i="6"/>
  <c r="I137" i="6"/>
  <c r="H137" i="6"/>
  <c r="G137" i="6"/>
  <c r="J136" i="6"/>
  <c r="I136" i="6"/>
  <c r="H136" i="6"/>
  <c r="G136" i="6"/>
  <c r="J135" i="6"/>
  <c r="I135" i="6"/>
  <c r="H135" i="6"/>
  <c r="G135" i="6"/>
  <c r="J134" i="6"/>
  <c r="I134" i="6"/>
  <c r="H134" i="6"/>
  <c r="G134" i="6"/>
  <c r="J133" i="6"/>
  <c r="I133" i="6"/>
  <c r="H133" i="6"/>
  <c r="G133" i="6"/>
  <c r="J132" i="6"/>
  <c r="I132" i="6"/>
  <c r="H132" i="6"/>
  <c r="G132" i="6"/>
  <c r="J131" i="6"/>
  <c r="I131" i="6"/>
  <c r="H131" i="6"/>
  <c r="G131" i="6"/>
  <c r="J130" i="6"/>
  <c r="I130" i="6"/>
  <c r="H130" i="6"/>
  <c r="G130" i="6"/>
  <c r="J129" i="6"/>
  <c r="I129" i="6"/>
  <c r="H129" i="6"/>
  <c r="G129" i="6"/>
  <c r="J128" i="6"/>
  <c r="I128" i="6"/>
  <c r="H128" i="6"/>
  <c r="G128" i="6"/>
  <c r="J127" i="6"/>
  <c r="I127" i="6"/>
  <c r="H127" i="6"/>
  <c r="G127" i="6"/>
  <c r="J126" i="6"/>
  <c r="I126" i="6"/>
  <c r="H126" i="6"/>
  <c r="G126" i="6"/>
  <c r="J125" i="6"/>
  <c r="I125" i="6"/>
  <c r="H125" i="6"/>
  <c r="G125" i="6"/>
  <c r="J124" i="6"/>
  <c r="I124" i="6"/>
  <c r="H124" i="6"/>
  <c r="G124" i="6"/>
  <c r="J123" i="6"/>
  <c r="I123" i="6"/>
  <c r="H123" i="6"/>
  <c r="G123" i="6"/>
  <c r="J122" i="6"/>
  <c r="I122" i="6"/>
  <c r="H122" i="6"/>
  <c r="G122" i="6"/>
  <c r="J121" i="6"/>
  <c r="I121" i="6"/>
  <c r="H121" i="6"/>
  <c r="G121" i="6"/>
  <c r="J120" i="6"/>
  <c r="I120" i="6"/>
  <c r="H120" i="6"/>
  <c r="G120" i="6"/>
  <c r="J119" i="6"/>
  <c r="I119" i="6"/>
  <c r="H119" i="6"/>
  <c r="G119" i="6"/>
  <c r="J118" i="6"/>
  <c r="I118" i="6"/>
  <c r="H118" i="6"/>
  <c r="G118" i="6"/>
  <c r="J117" i="6"/>
  <c r="I117" i="6"/>
  <c r="H117" i="6"/>
  <c r="G117" i="6"/>
  <c r="J116" i="6"/>
  <c r="I116" i="6"/>
  <c r="H116" i="6"/>
  <c r="G116" i="6"/>
  <c r="J115" i="6"/>
  <c r="I115" i="6"/>
  <c r="H115" i="6"/>
  <c r="G115" i="6"/>
  <c r="J114" i="6"/>
  <c r="I114" i="6"/>
  <c r="H114" i="6"/>
  <c r="G114" i="6"/>
  <c r="J113" i="6"/>
  <c r="I113" i="6"/>
  <c r="H113" i="6"/>
  <c r="G113" i="6"/>
  <c r="J112" i="6"/>
  <c r="I112" i="6"/>
  <c r="H112" i="6"/>
  <c r="G112" i="6"/>
  <c r="J111" i="6"/>
  <c r="I111" i="6"/>
  <c r="H111" i="6"/>
  <c r="G111" i="6"/>
  <c r="J110" i="6"/>
  <c r="I110" i="6"/>
  <c r="H110" i="6"/>
  <c r="G110" i="6"/>
  <c r="J109" i="6"/>
  <c r="I109" i="6"/>
  <c r="H109" i="6"/>
  <c r="G109" i="6"/>
  <c r="J108" i="6"/>
  <c r="I108" i="6"/>
  <c r="H108" i="6"/>
  <c r="G108" i="6"/>
  <c r="J107" i="6"/>
  <c r="I107" i="6"/>
  <c r="H107" i="6"/>
  <c r="G107" i="6"/>
  <c r="J106" i="6"/>
  <c r="I106" i="6"/>
  <c r="H106" i="6"/>
  <c r="G106" i="6"/>
  <c r="J105" i="6"/>
  <c r="I105" i="6"/>
  <c r="H105" i="6"/>
  <c r="G105" i="6"/>
  <c r="J104" i="6"/>
  <c r="I104" i="6"/>
  <c r="H104" i="6"/>
  <c r="G104" i="6"/>
  <c r="J103" i="6"/>
  <c r="I103" i="6"/>
  <c r="H103" i="6"/>
  <c r="G103" i="6"/>
  <c r="J102" i="6"/>
  <c r="I102" i="6"/>
  <c r="H102" i="6"/>
  <c r="G102" i="6"/>
  <c r="J101" i="6"/>
  <c r="I101" i="6"/>
  <c r="H101" i="6"/>
  <c r="G101" i="6"/>
  <c r="J100" i="6"/>
  <c r="I100" i="6"/>
  <c r="H100" i="6"/>
  <c r="G100" i="6"/>
  <c r="J99" i="6"/>
  <c r="I99" i="6"/>
  <c r="H99" i="6"/>
  <c r="G99" i="6"/>
  <c r="J98" i="6"/>
  <c r="I98" i="6"/>
  <c r="H98" i="6"/>
  <c r="G98" i="6"/>
  <c r="J97" i="6"/>
  <c r="I97" i="6"/>
  <c r="H97" i="6"/>
  <c r="G97" i="6"/>
  <c r="J96" i="6"/>
  <c r="I96" i="6"/>
  <c r="H96" i="6"/>
  <c r="G96" i="6"/>
  <c r="J95" i="6"/>
  <c r="I95" i="6"/>
  <c r="H95" i="6"/>
  <c r="G95" i="6"/>
  <c r="J94" i="6"/>
  <c r="I94" i="6"/>
  <c r="H94" i="6"/>
  <c r="G94" i="6"/>
  <c r="J93" i="6"/>
  <c r="I93" i="6"/>
  <c r="H93" i="6"/>
  <c r="G93" i="6"/>
  <c r="J92" i="6"/>
  <c r="I92" i="6"/>
  <c r="H92" i="6"/>
  <c r="G92" i="6"/>
  <c r="J91" i="6"/>
  <c r="I91" i="6"/>
  <c r="H91" i="6"/>
  <c r="G91" i="6"/>
  <c r="J90" i="6"/>
  <c r="I90" i="6"/>
  <c r="H90" i="6"/>
  <c r="G90" i="6"/>
  <c r="J89" i="6"/>
  <c r="I89" i="6"/>
  <c r="H89" i="6"/>
  <c r="G89" i="6"/>
  <c r="J88" i="6"/>
  <c r="I88" i="6"/>
  <c r="H88" i="6"/>
  <c r="G88" i="6"/>
  <c r="J87" i="6"/>
  <c r="I87" i="6"/>
  <c r="H87" i="6"/>
  <c r="G87" i="6"/>
  <c r="J86" i="6"/>
  <c r="I86" i="6"/>
  <c r="H86" i="6"/>
  <c r="G86" i="6"/>
  <c r="J85" i="6"/>
  <c r="I85" i="6"/>
  <c r="H85" i="6"/>
  <c r="G85" i="6"/>
  <c r="J84" i="6"/>
  <c r="I84" i="6"/>
  <c r="H84" i="6"/>
  <c r="G84" i="6"/>
  <c r="J83" i="6"/>
  <c r="I83" i="6"/>
  <c r="H83" i="6"/>
  <c r="G83" i="6"/>
  <c r="J82" i="6"/>
  <c r="I82" i="6"/>
  <c r="H82" i="6"/>
  <c r="G82" i="6"/>
  <c r="J81" i="6"/>
  <c r="I81" i="6"/>
  <c r="H81" i="6"/>
  <c r="G81" i="6"/>
  <c r="J80" i="6"/>
  <c r="I80" i="6"/>
  <c r="H80" i="6"/>
  <c r="G80" i="6"/>
  <c r="J79" i="6"/>
  <c r="I79" i="6"/>
  <c r="H79" i="6"/>
  <c r="G79" i="6"/>
  <c r="J78" i="6"/>
  <c r="I78" i="6"/>
  <c r="H78" i="6"/>
  <c r="G78" i="6"/>
  <c r="J77" i="6"/>
  <c r="I77" i="6"/>
  <c r="H77" i="6"/>
  <c r="G77" i="6"/>
  <c r="J76" i="6"/>
  <c r="I76" i="6"/>
  <c r="H76" i="6"/>
  <c r="G76" i="6"/>
  <c r="J75" i="6"/>
  <c r="I75" i="6"/>
  <c r="H75" i="6"/>
  <c r="G75" i="6"/>
  <c r="J74" i="6"/>
  <c r="I74" i="6"/>
  <c r="H74" i="6"/>
  <c r="G74" i="6"/>
  <c r="J73" i="6"/>
  <c r="I73" i="6"/>
  <c r="H73" i="6"/>
  <c r="G73" i="6"/>
  <c r="J72" i="6"/>
  <c r="I72" i="6"/>
  <c r="H72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E70" i="10" l="1"/>
  <c r="E69" i="10"/>
  <c r="E68" i="10"/>
  <c r="E19" i="10"/>
  <c r="E23" i="10"/>
  <c r="E27" i="10"/>
  <c r="E31" i="10"/>
  <c r="E35" i="10"/>
  <c r="E39" i="10"/>
  <c r="E43" i="10"/>
  <c r="E47" i="10"/>
  <c r="E51" i="10"/>
  <c r="E55" i="10"/>
  <c r="E59" i="10"/>
  <c r="E63" i="10"/>
  <c r="E67" i="10"/>
  <c r="E21" i="10"/>
  <c r="E25" i="10"/>
  <c r="E29" i="10"/>
  <c r="E33" i="10"/>
  <c r="E37" i="10"/>
  <c r="E41" i="10"/>
  <c r="E45" i="10"/>
  <c r="E49" i="10"/>
  <c r="E53" i="10"/>
  <c r="E57" i="10"/>
  <c r="E61" i="10"/>
  <c r="E65" i="10"/>
  <c r="E12" i="10"/>
  <c r="E15" i="10"/>
  <c r="E17" i="10"/>
  <c r="E10" i="10"/>
  <c r="E13" i="10"/>
  <c r="E14" i="10"/>
  <c r="E24" i="10"/>
  <c r="E32" i="10"/>
  <c r="E40" i="10"/>
  <c r="E48" i="10"/>
  <c r="E56" i="10"/>
  <c r="E64" i="10"/>
  <c r="E16" i="10"/>
  <c r="E18" i="10"/>
  <c r="E26" i="10"/>
  <c r="E34" i="10"/>
  <c r="E42" i="10"/>
  <c r="E50" i="10"/>
  <c r="E58" i="10"/>
  <c r="E66" i="10"/>
  <c r="E8" i="10"/>
  <c r="E11" i="10"/>
  <c r="E9" i="10"/>
  <c r="E20" i="10"/>
  <c r="E28" i="10"/>
  <c r="E36" i="10"/>
  <c r="E44" i="10"/>
  <c r="E52" i="10"/>
  <c r="E60" i="10"/>
  <c r="E22" i="10"/>
  <c r="E30" i="10"/>
  <c r="E38" i="10"/>
  <c r="E46" i="10"/>
  <c r="E54" i="10"/>
  <c r="E62" i="10"/>
  <c r="AQ5" i="9"/>
  <c r="M5" i="9"/>
  <c r="BA5" i="9"/>
  <c r="B12" i="9"/>
  <c r="W5" i="9"/>
  <c r="AG5" i="9"/>
  <c r="H71" i="10" l="1"/>
  <c r="I71" i="10" s="1"/>
  <c r="H70" i="10"/>
  <c r="I70" i="10" s="1"/>
  <c r="H69" i="10"/>
  <c r="I69" i="10" s="1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E12" i="9"/>
  <c r="L12" i="9"/>
  <c r="AF12" i="9"/>
  <c r="V12" i="9"/>
  <c r="AP12" i="9"/>
  <c r="AZ12" i="9"/>
  <c r="E745" i="6"/>
  <c r="E744" i="6"/>
  <c r="E743" i="6"/>
  <c r="E742" i="6"/>
  <c r="E741" i="6"/>
  <c r="E740" i="6"/>
  <c r="E739" i="6"/>
  <c r="E738" i="6"/>
  <c r="E737" i="6"/>
  <c r="E736" i="6"/>
  <c r="E735" i="6"/>
  <c r="E734" i="6"/>
  <c r="E733" i="6"/>
  <c r="E732" i="6"/>
  <c r="E731" i="6"/>
  <c r="E730" i="6"/>
  <c r="E729" i="6"/>
  <c r="E728" i="6"/>
  <c r="E727" i="6"/>
  <c r="E726" i="6"/>
  <c r="E725" i="6"/>
  <c r="E724" i="6"/>
  <c r="E723" i="6"/>
  <c r="E722" i="6"/>
  <c r="E721" i="6"/>
  <c r="E720" i="6"/>
  <c r="E719" i="6"/>
  <c r="E718" i="6"/>
  <c r="E717" i="6"/>
  <c r="E716" i="6"/>
  <c r="E715" i="6"/>
  <c r="E714" i="6"/>
  <c r="E713" i="6"/>
  <c r="E712" i="6"/>
  <c r="E711" i="6"/>
  <c r="E710" i="6"/>
  <c r="E709" i="6"/>
  <c r="E708" i="6"/>
  <c r="E707" i="6"/>
  <c r="E706" i="6"/>
  <c r="E705" i="6"/>
  <c r="E704" i="6"/>
  <c r="E703" i="6"/>
  <c r="E702" i="6"/>
  <c r="E701" i="6"/>
  <c r="E700" i="6"/>
  <c r="E699" i="6"/>
  <c r="E698" i="6"/>
  <c r="E697" i="6"/>
  <c r="E696" i="6"/>
  <c r="E695" i="6"/>
  <c r="E694" i="6"/>
  <c r="E693" i="6"/>
  <c r="E692" i="6"/>
  <c r="E691" i="6"/>
  <c r="E690" i="6"/>
  <c r="E689" i="6"/>
  <c r="E688" i="6"/>
  <c r="E687" i="6"/>
  <c r="E686" i="6"/>
  <c r="E685" i="6"/>
  <c r="E684" i="6"/>
  <c r="E683" i="6"/>
  <c r="E682" i="6"/>
  <c r="E681" i="6"/>
  <c r="E680" i="6"/>
  <c r="E679" i="6"/>
  <c r="E678" i="6"/>
  <c r="E677" i="6"/>
  <c r="E676" i="6"/>
  <c r="E675" i="6"/>
  <c r="E674" i="6"/>
  <c r="E673" i="6"/>
  <c r="E672" i="6"/>
  <c r="E671" i="6"/>
  <c r="E670" i="6"/>
  <c r="E669" i="6"/>
  <c r="E668" i="6"/>
  <c r="E667" i="6"/>
  <c r="E666" i="6"/>
  <c r="E665" i="6"/>
  <c r="E664" i="6"/>
  <c r="E663" i="6"/>
  <c r="E662" i="6"/>
  <c r="E661" i="6"/>
  <c r="E660" i="6"/>
  <c r="E659" i="6"/>
  <c r="E658" i="6"/>
  <c r="E657" i="6"/>
  <c r="E656" i="6"/>
  <c r="E655" i="6"/>
  <c r="E654" i="6"/>
  <c r="E653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J71" i="10" l="1"/>
  <c r="J70" i="10"/>
  <c r="J69" i="10"/>
  <c r="I65" i="10"/>
  <c r="J65" i="10" s="1"/>
  <c r="I61" i="10"/>
  <c r="J61" i="10" s="1"/>
  <c r="I57" i="10"/>
  <c r="J57" i="10" s="1"/>
  <c r="I53" i="10"/>
  <c r="J53" i="10" s="1"/>
  <c r="I49" i="10"/>
  <c r="J49" i="10" s="1"/>
  <c r="I45" i="10"/>
  <c r="J45" i="10" s="1"/>
  <c r="I41" i="10"/>
  <c r="J41" i="10" s="1"/>
  <c r="I37" i="10"/>
  <c r="J37" i="10" s="1"/>
  <c r="I33" i="10"/>
  <c r="J33" i="10" s="1"/>
  <c r="I29" i="10"/>
  <c r="J29" i="10" s="1"/>
  <c r="I25" i="10"/>
  <c r="J25" i="10" s="1"/>
  <c r="I21" i="10"/>
  <c r="J21" i="10" s="1"/>
  <c r="I17" i="10"/>
  <c r="J17" i="10" s="1"/>
  <c r="I13" i="10"/>
  <c r="J13" i="10" s="1"/>
  <c r="I68" i="10"/>
  <c r="J68" i="10" s="1"/>
  <c r="I64" i="10"/>
  <c r="J64" i="10" s="1"/>
  <c r="I60" i="10"/>
  <c r="J60" i="10" s="1"/>
  <c r="I56" i="10"/>
  <c r="J56" i="10" s="1"/>
  <c r="I52" i="10"/>
  <c r="J52" i="10" s="1"/>
  <c r="I48" i="10"/>
  <c r="J48" i="10" s="1"/>
  <c r="I44" i="10"/>
  <c r="J44" i="10" s="1"/>
  <c r="I40" i="10"/>
  <c r="J40" i="10" s="1"/>
  <c r="I36" i="10"/>
  <c r="J36" i="10" s="1"/>
  <c r="I32" i="10"/>
  <c r="J32" i="10" s="1"/>
  <c r="I28" i="10"/>
  <c r="J28" i="10" s="1"/>
  <c r="I24" i="10"/>
  <c r="J24" i="10" s="1"/>
  <c r="I20" i="10"/>
  <c r="J20" i="10" s="1"/>
  <c r="I16" i="10"/>
  <c r="J16" i="10" s="1"/>
  <c r="I12" i="10"/>
  <c r="J12" i="10" s="1"/>
  <c r="I67" i="10"/>
  <c r="J67" i="10" s="1"/>
  <c r="I63" i="10"/>
  <c r="J63" i="10" s="1"/>
  <c r="I59" i="10"/>
  <c r="J59" i="10" s="1"/>
  <c r="I55" i="10"/>
  <c r="J55" i="10" s="1"/>
  <c r="I51" i="10"/>
  <c r="J51" i="10" s="1"/>
  <c r="I47" i="10"/>
  <c r="J47" i="10" s="1"/>
  <c r="I43" i="10"/>
  <c r="J43" i="10" s="1"/>
  <c r="I39" i="10"/>
  <c r="J39" i="10" s="1"/>
  <c r="I35" i="10"/>
  <c r="J35" i="10" s="1"/>
  <c r="I31" i="10"/>
  <c r="J31" i="10" s="1"/>
  <c r="I27" i="10"/>
  <c r="J27" i="10" s="1"/>
  <c r="I23" i="10"/>
  <c r="J23" i="10" s="1"/>
  <c r="I19" i="10"/>
  <c r="J19" i="10" s="1"/>
  <c r="I15" i="10"/>
  <c r="J15" i="10" s="1"/>
  <c r="I11" i="10"/>
  <c r="J11" i="10" s="1"/>
  <c r="I66" i="10"/>
  <c r="J66" i="10" s="1"/>
  <c r="I62" i="10"/>
  <c r="J62" i="10" s="1"/>
  <c r="I58" i="10"/>
  <c r="J58" i="10" s="1"/>
  <c r="I54" i="10"/>
  <c r="J54" i="10" s="1"/>
  <c r="I50" i="10"/>
  <c r="J50" i="10" s="1"/>
  <c r="I46" i="10"/>
  <c r="J46" i="10" s="1"/>
  <c r="I42" i="10"/>
  <c r="J42" i="10" s="1"/>
  <c r="I38" i="10"/>
  <c r="J38" i="10" s="1"/>
  <c r="I34" i="10"/>
  <c r="J34" i="10" s="1"/>
  <c r="I30" i="10"/>
  <c r="J30" i="10" s="1"/>
  <c r="I26" i="10"/>
  <c r="J26" i="10" s="1"/>
  <c r="I22" i="10"/>
  <c r="J22" i="10" s="1"/>
  <c r="I18" i="10"/>
  <c r="J18" i="10" s="1"/>
  <c r="I14" i="10"/>
  <c r="J14" i="10" s="1"/>
  <c r="I10" i="10"/>
  <c r="J10" i="10" s="1"/>
  <c r="AQ5" i="5"/>
  <c r="CF5" i="5"/>
  <c r="BV5" i="5"/>
  <c r="BL5" i="5"/>
  <c r="BB5" i="5"/>
  <c r="BC12" i="9"/>
  <c r="AS12" i="9"/>
  <c r="AI12" i="9"/>
  <c r="O12" i="9"/>
  <c r="Y12" i="9"/>
  <c r="F12" i="9"/>
  <c r="I12" i="9"/>
  <c r="M5" i="5"/>
  <c r="H12" i="9" l="1"/>
  <c r="AJ12" i="9"/>
  <c r="AM12" i="9"/>
  <c r="BG12" i="9"/>
  <c r="BD12" i="9"/>
  <c r="P12" i="9"/>
  <c r="S12" i="9"/>
  <c r="AT12" i="9"/>
  <c r="AW12" i="9"/>
  <c r="AC12" i="9"/>
  <c r="Z12" i="9"/>
  <c r="AL12" i="9" l="1"/>
  <c r="BF12" i="9"/>
  <c r="AV12" i="9"/>
  <c r="AB12" i="9"/>
  <c r="R12" i="9"/>
  <c r="D43" i="6"/>
  <c r="B53" i="9" l="1"/>
  <c r="L53" i="9" s="1"/>
  <c r="D745" i="6"/>
  <c r="D744" i="6"/>
  <c r="D743" i="6"/>
  <c r="D742" i="6"/>
  <c r="D741" i="6"/>
  <c r="D740" i="6"/>
  <c r="D739" i="6"/>
  <c r="D738" i="6"/>
  <c r="D737" i="6"/>
  <c r="D736" i="6"/>
  <c r="D735" i="6"/>
  <c r="D734" i="6"/>
  <c r="D733" i="6"/>
  <c r="D732" i="6"/>
  <c r="D731" i="6"/>
  <c r="D730" i="6"/>
  <c r="D729" i="6"/>
  <c r="D728" i="6"/>
  <c r="D727" i="6"/>
  <c r="D726" i="6"/>
  <c r="D725" i="6"/>
  <c r="D724" i="6"/>
  <c r="D723" i="6"/>
  <c r="D722" i="6"/>
  <c r="D721" i="6"/>
  <c r="D720" i="6"/>
  <c r="D719" i="6"/>
  <c r="D718" i="6"/>
  <c r="D717" i="6"/>
  <c r="D716" i="6"/>
  <c r="D715" i="6"/>
  <c r="D714" i="6"/>
  <c r="D713" i="6"/>
  <c r="D712" i="6"/>
  <c r="D711" i="6"/>
  <c r="D710" i="6"/>
  <c r="D709" i="6"/>
  <c r="D708" i="6"/>
  <c r="D707" i="6"/>
  <c r="D706" i="6"/>
  <c r="D705" i="6"/>
  <c r="D704" i="6"/>
  <c r="D703" i="6"/>
  <c r="D702" i="6"/>
  <c r="D701" i="6"/>
  <c r="D700" i="6"/>
  <c r="D699" i="6"/>
  <c r="D698" i="6"/>
  <c r="D697" i="6"/>
  <c r="D696" i="6"/>
  <c r="D695" i="6"/>
  <c r="D694" i="6"/>
  <c r="D693" i="6"/>
  <c r="D692" i="6"/>
  <c r="D691" i="6"/>
  <c r="D690" i="6"/>
  <c r="D689" i="6"/>
  <c r="D688" i="6"/>
  <c r="D687" i="6"/>
  <c r="D686" i="6"/>
  <c r="D685" i="6"/>
  <c r="D684" i="6"/>
  <c r="D683" i="6"/>
  <c r="D682" i="6"/>
  <c r="D681" i="6"/>
  <c r="D680" i="6"/>
  <c r="D679" i="6"/>
  <c r="D678" i="6"/>
  <c r="D677" i="6"/>
  <c r="D676" i="6"/>
  <c r="D675" i="6"/>
  <c r="D674" i="6"/>
  <c r="D673" i="6"/>
  <c r="D672" i="6"/>
  <c r="D671" i="6"/>
  <c r="D670" i="6"/>
  <c r="D669" i="6"/>
  <c r="D668" i="6"/>
  <c r="D667" i="6"/>
  <c r="D666" i="6"/>
  <c r="D665" i="6"/>
  <c r="D664" i="6"/>
  <c r="D663" i="6"/>
  <c r="D662" i="6"/>
  <c r="D661" i="6"/>
  <c r="D660" i="6"/>
  <c r="D659" i="6"/>
  <c r="D658" i="6"/>
  <c r="D657" i="6"/>
  <c r="D656" i="6"/>
  <c r="D655" i="6"/>
  <c r="D654" i="6"/>
  <c r="D653" i="6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2" i="6"/>
  <c r="D61" i="6"/>
  <c r="D60" i="6"/>
  <c r="D59" i="6"/>
  <c r="D58" i="6"/>
  <c r="D57" i="6"/>
  <c r="D56" i="6"/>
  <c r="D52" i="6"/>
  <c r="D51" i="6"/>
  <c r="D50" i="6"/>
  <c r="D49" i="6"/>
  <c r="D48" i="6"/>
  <c r="D47" i="6"/>
  <c r="D46" i="6"/>
  <c r="D45" i="6"/>
  <c r="D44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B19" i="2"/>
  <c r="B17" i="2"/>
  <c r="B18" i="2"/>
  <c r="B9" i="2"/>
  <c r="B5" i="2"/>
  <c r="B13" i="2"/>
  <c r="B12" i="2"/>
  <c r="B11" i="2"/>
  <c r="B10" i="2"/>
  <c r="B8" i="2"/>
  <c r="B7" i="2"/>
  <c r="B6" i="2"/>
  <c r="AZ53" i="9" l="1"/>
  <c r="V53" i="9"/>
  <c r="B20" i="9"/>
  <c r="E20" i="9" s="1"/>
  <c r="F20" i="9" s="1"/>
  <c r="B28" i="9"/>
  <c r="AZ28" i="9" s="1"/>
  <c r="B36" i="9"/>
  <c r="AZ36" i="9" s="1"/>
  <c r="B13" i="9"/>
  <c r="AP13" i="9" s="1"/>
  <c r="B17" i="9"/>
  <c r="AP17" i="9" s="1"/>
  <c r="B21" i="9"/>
  <c r="B25" i="9"/>
  <c r="B29" i="9"/>
  <c r="AZ29" i="9" s="1"/>
  <c r="B33" i="9"/>
  <c r="E33" i="9" s="1"/>
  <c r="F33" i="9" s="1"/>
  <c r="B37" i="9"/>
  <c r="AZ37" i="9" s="1"/>
  <c r="B41" i="9"/>
  <c r="L41" i="9" s="1"/>
  <c r="B45" i="9"/>
  <c r="L45" i="9" s="1"/>
  <c r="B49" i="9"/>
  <c r="L49" i="9" s="1"/>
  <c r="B54" i="9"/>
  <c r="B58" i="9"/>
  <c r="B62" i="9"/>
  <c r="V62" i="9" s="1"/>
  <c r="B69" i="9"/>
  <c r="AZ69" i="9" s="1"/>
  <c r="B75" i="9"/>
  <c r="AZ75" i="9" s="1"/>
  <c r="AF53" i="9"/>
  <c r="B14" i="9"/>
  <c r="V14" i="9" s="1"/>
  <c r="B18" i="9"/>
  <c r="AZ18" i="9" s="1"/>
  <c r="B22" i="9"/>
  <c r="AZ22" i="9" s="1"/>
  <c r="B26" i="9"/>
  <c r="B30" i="9"/>
  <c r="L30" i="9" s="1"/>
  <c r="B34" i="9"/>
  <c r="L34" i="9" s="1"/>
  <c r="B38" i="9"/>
  <c r="V38" i="9" s="1"/>
  <c r="B42" i="9"/>
  <c r="V42" i="9" s="1"/>
  <c r="B46" i="9"/>
  <c r="AP46" i="9" s="1"/>
  <c r="B50" i="9"/>
  <c r="L50" i="9" s="1"/>
  <c r="B55" i="9"/>
  <c r="L55" i="9" s="1"/>
  <c r="B59" i="9"/>
  <c r="AF59" i="9" s="1"/>
  <c r="B66" i="9"/>
  <c r="AP66" i="9" s="1"/>
  <c r="B70" i="9"/>
  <c r="AZ70" i="9" s="1"/>
  <c r="B76" i="9"/>
  <c r="L76" i="9" s="1"/>
  <c r="AP53" i="9"/>
  <c r="B15" i="9"/>
  <c r="L15" i="9" s="1"/>
  <c r="B19" i="9"/>
  <c r="E19" i="9" s="1"/>
  <c r="F19" i="9" s="1"/>
  <c r="B23" i="9"/>
  <c r="V23" i="9" s="1"/>
  <c r="B27" i="9"/>
  <c r="B31" i="9"/>
  <c r="V31" i="9" s="1"/>
  <c r="B35" i="9"/>
  <c r="E35" i="9" s="1"/>
  <c r="B39" i="9"/>
  <c r="L39" i="9" s="1"/>
  <c r="B43" i="9"/>
  <c r="AP43" i="9" s="1"/>
  <c r="B47" i="9"/>
  <c r="AP47" i="9" s="1"/>
  <c r="B51" i="9"/>
  <c r="AZ51" i="9" s="1"/>
  <c r="B56" i="9"/>
  <c r="L56" i="9" s="1"/>
  <c r="B60" i="9"/>
  <c r="B67" i="9"/>
  <c r="V67" i="9" s="1"/>
  <c r="B71" i="9"/>
  <c r="AF71" i="9" s="1"/>
  <c r="B77" i="9"/>
  <c r="V77" i="9" s="1"/>
  <c r="B16" i="9"/>
  <c r="E16" i="9" s="1"/>
  <c r="F16" i="9" s="1"/>
  <c r="B24" i="9"/>
  <c r="L24" i="9" s="1"/>
  <c r="B32" i="9"/>
  <c r="E32" i="9" s="1"/>
  <c r="F32" i="9" s="1"/>
  <c r="B40" i="9"/>
  <c r="AF40" i="9" s="1"/>
  <c r="B44" i="9"/>
  <c r="L44" i="9" s="1"/>
  <c r="B48" i="9"/>
  <c r="AF48" i="9" s="1"/>
  <c r="B52" i="9"/>
  <c r="AF52" i="9" s="1"/>
  <c r="B57" i="9"/>
  <c r="AZ57" i="9" s="1"/>
  <c r="B61" i="9"/>
  <c r="L61" i="9" s="1"/>
  <c r="B68" i="9"/>
  <c r="AP68" i="9" s="1"/>
  <c r="B72" i="9"/>
  <c r="V72" i="9" s="1"/>
  <c r="L62" i="9"/>
  <c r="AF34" i="9"/>
  <c r="AP59" i="9"/>
  <c r="AZ59" i="9"/>
  <c r="L59" i="9"/>
  <c r="V59" i="9"/>
  <c r="AZ44" i="9"/>
  <c r="AP44" i="9"/>
  <c r="E25" i="9"/>
  <c r="F25" i="9" s="1"/>
  <c r="L25" i="9"/>
  <c r="AP25" i="9"/>
  <c r="AZ25" i="9"/>
  <c r="AF25" i="9"/>
  <c r="V25" i="9"/>
  <c r="V45" i="9"/>
  <c r="AP58" i="9"/>
  <c r="AF58" i="9"/>
  <c r="AZ58" i="9"/>
  <c r="L58" i="9"/>
  <c r="V58" i="9"/>
  <c r="E26" i="9"/>
  <c r="F26" i="9" s="1"/>
  <c r="L26" i="9"/>
  <c r="AF26" i="9"/>
  <c r="AP26" i="9"/>
  <c r="AZ26" i="9"/>
  <c r="V26" i="9"/>
  <c r="AZ30" i="9"/>
  <c r="E27" i="9"/>
  <c r="F27" i="9" s="1"/>
  <c r="L27" i="9"/>
  <c r="AP27" i="9"/>
  <c r="AF27" i="9"/>
  <c r="V27" i="9"/>
  <c r="AZ27" i="9"/>
  <c r="AZ60" i="9"/>
  <c r="L60" i="9"/>
  <c r="AF60" i="9"/>
  <c r="V60" i="9"/>
  <c r="AP60" i="9"/>
  <c r="E62" i="6"/>
  <c r="E49" i="6"/>
  <c r="E24" i="6"/>
  <c r="E48" i="6"/>
  <c r="E13" i="6"/>
  <c r="E21" i="6"/>
  <c r="E29" i="6"/>
  <c r="E37" i="6"/>
  <c r="E45" i="6"/>
  <c r="E14" i="6"/>
  <c r="E22" i="6"/>
  <c r="E30" i="6"/>
  <c r="E38" i="6"/>
  <c r="E46" i="6"/>
  <c r="E16" i="6"/>
  <c r="E40" i="6"/>
  <c r="E15" i="6"/>
  <c r="E23" i="6"/>
  <c r="E31" i="6"/>
  <c r="E39" i="6"/>
  <c r="E47" i="6"/>
  <c r="E32" i="6"/>
  <c r="E10" i="6"/>
  <c r="E18" i="6"/>
  <c r="E26" i="6"/>
  <c r="E34" i="6"/>
  <c r="E42" i="6"/>
  <c r="E51" i="6"/>
  <c r="E9" i="6"/>
  <c r="E25" i="6"/>
  <c r="E41" i="6"/>
  <c r="E11" i="6"/>
  <c r="E19" i="6"/>
  <c r="E27" i="6"/>
  <c r="E35" i="6"/>
  <c r="E43" i="6"/>
  <c r="E52" i="6"/>
  <c r="E17" i="6"/>
  <c r="E33" i="6"/>
  <c r="E50" i="6"/>
  <c r="E12" i="6"/>
  <c r="E20" i="6"/>
  <c r="E28" i="6"/>
  <c r="E36" i="6"/>
  <c r="E44" i="6"/>
  <c r="E8" i="6"/>
  <c r="AF44" i="9" l="1"/>
  <c r="AF13" i="9"/>
  <c r="V46" i="9"/>
  <c r="E29" i="9"/>
  <c r="F29" i="9" s="1"/>
  <c r="AZ62" i="9"/>
  <c r="AF30" i="9"/>
  <c r="L29" i="9"/>
  <c r="AF41" i="9"/>
  <c r="E31" i="9"/>
  <c r="F31" i="9" s="1"/>
  <c r="AF14" i="9"/>
  <c r="V30" i="9"/>
  <c r="AZ66" i="9"/>
  <c r="AP62" i="9"/>
  <c r="AF67" i="9"/>
  <c r="AP31" i="9"/>
  <c r="E30" i="9"/>
  <c r="F30" i="9" s="1"/>
  <c r="V66" i="9"/>
  <c r="L67" i="9"/>
  <c r="AZ31" i="9"/>
  <c r="AF66" i="9"/>
  <c r="AP29" i="9"/>
  <c r="AF31" i="9"/>
  <c r="L66" i="9"/>
  <c r="V29" i="9"/>
  <c r="Y29" i="9" s="1"/>
  <c r="Z29" i="9" s="1"/>
  <c r="AZ67" i="9"/>
  <c r="L31" i="9"/>
  <c r="O31" i="9" s="1"/>
  <c r="P31" i="9" s="1"/>
  <c r="AP30" i="9"/>
  <c r="AF62" i="9"/>
  <c r="AF29" i="9"/>
  <c r="AP67" i="9"/>
  <c r="E15" i="9"/>
  <c r="F15" i="9" s="1"/>
  <c r="AZ13" i="9"/>
  <c r="BC13" i="9" s="1"/>
  <c r="AZ46" i="9"/>
  <c r="L14" i="9"/>
  <c r="O14" i="9" s="1"/>
  <c r="P14" i="9" s="1"/>
  <c r="V47" i="9"/>
  <c r="AP45" i="9"/>
  <c r="G13" i="9"/>
  <c r="G14" i="9" s="1"/>
  <c r="G15" i="9" s="1"/>
  <c r="G16" i="9" s="1"/>
  <c r="G17" i="9" s="1"/>
  <c r="G18" i="9" s="1"/>
  <c r="G19" i="9" s="1"/>
  <c r="G20" i="9" s="1"/>
  <c r="G21" i="9" s="1"/>
  <c r="G22" i="9" s="1"/>
  <c r="G23" i="9" s="1"/>
  <c r="G24" i="9" s="1"/>
  <c r="G25" i="9" s="1"/>
  <c r="G26" i="9" s="1"/>
  <c r="G27" i="9" s="1"/>
  <c r="G28" i="9" s="1"/>
  <c r="G29" i="9" s="1"/>
  <c r="G30" i="9" s="1"/>
  <c r="G31" i="9" s="1"/>
  <c r="G32" i="9" s="1"/>
  <c r="G33" i="9" s="1"/>
  <c r="G34" i="9" s="1"/>
  <c r="G35" i="9" s="1"/>
  <c r="G36" i="9" s="1"/>
  <c r="G37" i="9" s="1"/>
  <c r="G38" i="9" s="1"/>
  <c r="G39" i="9" s="1"/>
  <c r="G40" i="9" s="1"/>
  <c r="G41" i="9" s="1"/>
  <c r="G42" i="9" s="1"/>
  <c r="G43" i="9" s="1"/>
  <c r="G44" i="9" s="1"/>
  <c r="G45" i="9" s="1"/>
  <c r="G46" i="9" s="1"/>
  <c r="G47" i="9" s="1"/>
  <c r="G48" i="9" s="1"/>
  <c r="G49" i="9" s="1"/>
  <c r="G50" i="9" s="1"/>
  <c r="G51" i="9" s="1"/>
  <c r="G52" i="9" s="1"/>
  <c r="G53" i="9" s="1"/>
  <c r="G54" i="9" s="1"/>
  <c r="G55" i="9" s="1"/>
  <c r="G56" i="9" s="1"/>
  <c r="G57" i="9" s="1"/>
  <c r="G58" i="9" s="1"/>
  <c r="G59" i="9" s="1"/>
  <c r="G60" i="9" s="1"/>
  <c r="G61" i="9" s="1"/>
  <c r="G62" i="9" s="1"/>
  <c r="AF46" i="9"/>
  <c r="AP14" i="9"/>
  <c r="AF47" i="9"/>
  <c r="AP15" i="9"/>
  <c r="AS15" i="9" s="1"/>
  <c r="AT15" i="9" s="1"/>
  <c r="AZ45" i="9"/>
  <c r="E13" i="9"/>
  <c r="L46" i="9"/>
  <c r="E14" i="9"/>
  <c r="F14" i="9" s="1"/>
  <c r="AF15" i="9"/>
  <c r="AI15" i="9" s="1"/>
  <c r="AJ15" i="9" s="1"/>
  <c r="AZ47" i="9"/>
  <c r="AZ15" i="9"/>
  <c r="BC15" i="9" s="1"/>
  <c r="BD15" i="9" s="1"/>
  <c r="AF45" i="9"/>
  <c r="V13" i="9"/>
  <c r="AA13" i="9" s="1"/>
  <c r="AA14" i="9" s="1"/>
  <c r="L47" i="9"/>
  <c r="V15" i="9"/>
  <c r="Y15" i="9" s="1"/>
  <c r="Z15" i="9" s="1"/>
  <c r="L13" i="9"/>
  <c r="Q13" i="9" s="1"/>
  <c r="AZ14" i="9"/>
  <c r="V61" i="9"/>
  <c r="V44" i="9"/>
  <c r="AP16" i="9"/>
  <c r="AS16" i="9" s="1"/>
  <c r="AT16" i="9" s="1"/>
  <c r="AF16" i="9"/>
  <c r="AI16" i="9" s="1"/>
  <c r="AJ16" i="9" s="1"/>
  <c r="V43" i="9"/>
  <c r="AP41" i="9"/>
  <c r="V41" i="9"/>
  <c r="V36" i="9"/>
  <c r="AF42" i="9"/>
  <c r="AZ42" i="9"/>
  <c r="AZ41" i="9"/>
  <c r="AF43" i="9"/>
  <c r="AZ16" i="9"/>
  <c r="AF36" i="9"/>
  <c r="L43" i="9"/>
  <c r="V16" i="9"/>
  <c r="Y16" i="9" s="1"/>
  <c r="Z16" i="9" s="1"/>
  <c r="L36" i="9"/>
  <c r="AZ43" i="9"/>
  <c r="L16" i="9"/>
  <c r="O16" i="9" s="1"/>
  <c r="P16" i="9" s="1"/>
  <c r="AP36" i="9"/>
  <c r="L42" i="9"/>
  <c r="AP42" i="9"/>
  <c r="AQ47" i="9" s="1"/>
  <c r="V24" i="9"/>
  <c r="Y24" i="9" s="1"/>
  <c r="Z24" i="9" s="1"/>
  <c r="AP50" i="9"/>
  <c r="AP49" i="9"/>
  <c r="AP19" i="9"/>
  <c r="AS19" i="9" s="1"/>
  <c r="AT19" i="9" s="1"/>
  <c r="L51" i="9"/>
  <c r="AZ48" i="9"/>
  <c r="AF17" i="9"/>
  <c r="V48" i="9"/>
  <c r="AP24" i="9"/>
  <c r="AS24" i="9" s="1"/>
  <c r="AT24" i="9" s="1"/>
  <c r="C35" i="9"/>
  <c r="C48" i="9"/>
  <c r="AP48" i="9"/>
  <c r="C47" i="9"/>
  <c r="AZ68" i="9"/>
  <c r="L68" i="9"/>
  <c r="L48" i="9"/>
  <c r="AZ24" i="9"/>
  <c r="BC24" i="9" s="1"/>
  <c r="BD24" i="9" s="1"/>
  <c r="E24" i="9"/>
  <c r="F24" i="9" s="1"/>
  <c r="C26" i="9"/>
  <c r="V68" i="9"/>
  <c r="AF24" i="9"/>
  <c r="AI24" i="9" s="1"/>
  <c r="AJ24" i="9" s="1"/>
  <c r="AF68" i="9"/>
  <c r="V70" i="9"/>
  <c r="E17" i="9"/>
  <c r="F17" i="9" s="1"/>
  <c r="L35" i="9"/>
  <c r="O35" i="9" s="1"/>
  <c r="AP32" i="9"/>
  <c r="AS32" i="9" s="1"/>
  <c r="AT32" i="9" s="1"/>
  <c r="AF69" i="9"/>
  <c r="C60" i="9"/>
  <c r="L52" i="9"/>
  <c r="AZ52" i="9"/>
  <c r="L71" i="9"/>
  <c r="AZ35" i="9"/>
  <c r="BC35" i="9" s="1"/>
  <c r="AF32" i="9"/>
  <c r="AI32" i="9" s="1"/>
  <c r="AJ32" i="9" s="1"/>
  <c r="AF70" i="9"/>
  <c r="L33" i="9"/>
  <c r="O33" i="9" s="1"/>
  <c r="P33" i="9" s="1"/>
  <c r="AZ61" i="9"/>
  <c r="V20" i="9"/>
  <c r="Y20" i="9" s="1"/>
  <c r="Z20" i="9" s="1"/>
  <c r="C53" i="9"/>
  <c r="AZ19" i="9"/>
  <c r="E18" i="9"/>
  <c r="F18" i="9" s="1"/>
  <c r="AP72" i="9"/>
  <c r="AF33" i="9"/>
  <c r="AI33" i="9" s="1"/>
  <c r="AJ33" i="9" s="1"/>
  <c r="AP20" i="9"/>
  <c r="AS20" i="9" s="1"/>
  <c r="AT20" i="9" s="1"/>
  <c r="C49" i="9"/>
  <c r="AP35" i="9"/>
  <c r="AS35" i="9" s="1"/>
  <c r="V18" i="9"/>
  <c r="Y18" i="9" s="1"/>
  <c r="Z18" i="9" s="1"/>
  <c r="AP70" i="9"/>
  <c r="V50" i="9"/>
  <c r="C52" i="9"/>
  <c r="AZ34" i="9"/>
  <c r="C20" i="9"/>
  <c r="V49" i="9"/>
  <c r="L17" i="9"/>
  <c r="O17" i="9" s="1"/>
  <c r="P17" i="9" s="1"/>
  <c r="L28" i="9"/>
  <c r="AZ20" i="9"/>
  <c r="BC20" i="9" s="1"/>
  <c r="BD20" i="9" s="1"/>
  <c r="H9" i="6"/>
  <c r="AF38" i="9"/>
  <c r="AZ55" i="9"/>
  <c r="AZ71" i="9"/>
  <c r="AZ39" i="9"/>
  <c r="AP23" i="9"/>
  <c r="AS23" i="9" s="1"/>
  <c r="AT23" i="9" s="1"/>
  <c r="C51" i="9"/>
  <c r="C50" i="9"/>
  <c r="AZ50" i="9"/>
  <c r="E34" i="9"/>
  <c r="F34" i="9" s="1"/>
  <c r="V69" i="9"/>
  <c r="AZ17" i="9"/>
  <c r="BC17" i="9" s="1"/>
  <c r="BD17" i="9" s="1"/>
  <c r="L20" i="9"/>
  <c r="AF20" i="9"/>
  <c r="AI20" i="9" s="1"/>
  <c r="AJ20" i="9" s="1"/>
  <c r="AP61" i="9"/>
  <c r="C57" i="9"/>
  <c r="C25" i="9"/>
  <c r="C19" i="9"/>
  <c r="AP52" i="9"/>
  <c r="C23" i="9"/>
  <c r="AF22" i="9"/>
  <c r="AI22" i="9" s="1"/>
  <c r="AJ22" i="9" s="1"/>
  <c r="V75" i="9"/>
  <c r="C30" i="9"/>
  <c r="V71" i="9"/>
  <c r="AP71" i="9"/>
  <c r="V51" i="9"/>
  <c r="AP51" i="9"/>
  <c r="V35" i="9"/>
  <c r="Y35" i="9" s="1"/>
  <c r="C41" i="9"/>
  <c r="V19" i="9"/>
  <c r="Y19" i="9" s="1"/>
  <c r="Z19" i="9" s="1"/>
  <c r="L19" i="9"/>
  <c r="O19" i="9" s="1"/>
  <c r="P19" i="9" s="1"/>
  <c r="C32" i="9"/>
  <c r="AP18" i="9"/>
  <c r="AP75" i="9"/>
  <c r="AZ72" i="9"/>
  <c r="AZ32" i="9"/>
  <c r="L32" i="9"/>
  <c r="O32" i="9" s="1"/>
  <c r="P32" i="9" s="1"/>
  <c r="AP76" i="9"/>
  <c r="L70" i="9"/>
  <c r="C72" i="9"/>
  <c r="AF50" i="9"/>
  <c r="C56" i="9"/>
  <c r="AP34" i="9"/>
  <c r="AS34" i="9" s="1"/>
  <c r="AT34" i="9" s="1"/>
  <c r="V22" i="9"/>
  <c r="Y22" i="9" s="1"/>
  <c r="Z22" i="9" s="1"/>
  <c r="AF21" i="9"/>
  <c r="AP69" i="9"/>
  <c r="L69" i="9"/>
  <c r="AF49" i="9"/>
  <c r="AZ33" i="9"/>
  <c r="BC33" i="9" s="1"/>
  <c r="BD33" i="9" s="1"/>
  <c r="AP33" i="9"/>
  <c r="AS33" i="9" s="1"/>
  <c r="AT33" i="9" s="1"/>
  <c r="V17" i="9"/>
  <c r="Y17" i="9" s="1"/>
  <c r="Z17" i="9" s="1"/>
  <c r="V52" i="9"/>
  <c r="C58" i="9"/>
  <c r="C55" i="9"/>
  <c r="C39" i="9"/>
  <c r="AF77" i="9"/>
  <c r="AP56" i="9"/>
  <c r="AF23" i="9"/>
  <c r="AI23" i="9" s="1"/>
  <c r="AJ23" i="9" s="1"/>
  <c r="L37" i="9"/>
  <c r="C34" i="9"/>
  <c r="AF51" i="9"/>
  <c r="AF35" i="9"/>
  <c r="AI35" i="9" s="1"/>
  <c r="AF19" i="9"/>
  <c r="C21" i="9"/>
  <c r="C36" i="9"/>
  <c r="AF18" i="9"/>
  <c r="AI18" i="9" s="1"/>
  <c r="AJ18" i="9" s="1"/>
  <c r="L18" i="9"/>
  <c r="C18" i="9"/>
  <c r="V57" i="9"/>
  <c r="V32" i="9"/>
  <c r="Y32" i="9" s="1"/>
  <c r="Z32" i="9" s="1"/>
  <c r="AZ76" i="9"/>
  <c r="V34" i="9"/>
  <c r="Y34" i="9" s="1"/>
  <c r="Z34" i="9" s="1"/>
  <c r="V54" i="9"/>
  <c r="E21" i="9"/>
  <c r="F21" i="9" s="1"/>
  <c r="AZ49" i="9"/>
  <c r="V33" i="9"/>
  <c r="L40" i="9"/>
  <c r="AP77" i="9"/>
  <c r="L77" i="9"/>
  <c r="V56" i="9"/>
  <c r="AZ56" i="9"/>
  <c r="V39" i="9"/>
  <c r="AP39" i="9"/>
  <c r="L23" i="9"/>
  <c r="O23" i="9" s="1"/>
  <c r="P23" i="9" s="1"/>
  <c r="C29" i="9"/>
  <c r="L38" i="9"/>
  <c r="AP38" i="9"/>
  <c r="AF75" i="9"/>
  <c r="C31" i="9"/>
  <c r="AF57" i="9"/>
  <c r="C22" i="9"/>
  <c r="V76" i="9"/>
  <c r="V55" i="9"/>
  <c r="AP55" i="9"/>
  <c r="AP22" i="9"/>
  <c r="E22" i="9"/>
  <c r="F22" i="9" s="1"/>
  <c r="AF54" i="9"/>
  <c r="AP21" i="9"/>
  <c r="AS21" i="9" s="1"/>
  <c r="AT21" i="9" s="1"/>
  <c r="C42" i="9"/>
  <c r="AP37" i="9"/>
  <c r="C43" i="9"/>
  <c r="AP40" i="9"/>
  <c r="AZ40" i="9"/>
  <c r="AP28" i="9"/>
  <c r="E28" i="9"/>
  <c r="F28" i="9" s="1"/>
  <c r="AZ77" i="9"/>
  <c r="AF56" i="9"/>
  <c r="C62" i="9"/>
  <c r="AF39" i="9"/>
  <c r="C45" i="9"/>
  <c r="C33" i="9"/>
  <c r="AZ23" i="9"/>
  <c r="E23" i="9"/>
  <c r="F23" i="9" s="1"/>
  <c r="AZ38" i="9"/>
  <c r="C44" i="9"/>
  <c r="L75" i="9"/>
  <c r="AP57" i="9"/>
  <c r="L57" i="9"/>
  <c r="M61" i="9" s="1"/>
  <c r="AF76" i="9"/>
  <c r="AF55" i="9"/>
  <c r="C61" i="9"/>
  <c r="L22" i="9"/>
  <c r="O22" i="9" s="1"/>
  <c r="P22" i="9" s="1"/>
  <c r="C28" i="9"/>
  <c r="L54" i="9"/>
  <c r="L21" i="9"/>
  <c r="O21" i="9" s="1"/>
  <c r="P21" i="9" s="1"/>
  <c r="AZ21" i="9"/>
  <c r="BC21" i="9" s="1"/>
  <c r="BD21" i="9" s="1"/>
  <c r="V37" i="9"/>
  <c r="V40" i="9"/>
  <c r="C46" i="9"/>
  <c r="V28" i="9"/>
  <c r="C37" i="9"/>
  <c r="C24" i="9"/>
  <c r="C38" i="9"/>
  <c r="C59" i="9"/>
  <c r="C40" i="9"/>
  <c r="AZ54" i="9"/>
  <c r="AP54" i="9"/>
  <c r="V21" i="9"/>
  <c r="C27" i="9"/>
  <c r="C54" i="9"/>
  <c r="AF37" i="9"/>
  <c r="AF28" i="9"/>
  <c r="AF61" i="9"/>
  <c r="AF72" i="9"/>
  <c r="L72" i="9"/>
  <c r="BC18" i="9"/>
  <c r="BD18" i="9" s="1"/>
  <c r="BC25" i="9"/>
  <c r="BD25" i="9" s="1"/>
  <c r="BA31" i="9"/>
  <c r="AU13" i="9"/>
  <c r="AU14" i="9" s="1"/>
  <c r="AS13" i="9"/>
  <c r="BC16" i="9"/>
  <c r="BD16" i="9" s="1"/>
  <c r="AI29" i="9"/>
  <c r="AJ29" i="9" s="1"/>
  <c r="BC28" i="9"/>
  <c r="BD28" i="9" s="1"/>
  <c r="F35" i="9"/>
  <c r="D36" i="9"/>
  <c r="AS27" i="9"/>
  <c r="AT27" i="9" s="1"/>
  <c r="BC30" i="9"/>
  <c r="BD30" i="9" s="1"/>
  <c r="BC22" i="9"/>
  <c r="BD22" i="9" s="1"/>
  <c r="AI14" i="9"/>
  <c r="AJ14" i="9" s="1"/>
  <c r="AI17" i="9"/>
  <c r="AJ17" i="9" s="1"/>
  <c r="AS31" i="9"/>
  <c r="AT31" i="9" s="1"/>
  <c r="BC27" i="9"/>
  <c r="BD27" i="9" s="1"/>
  <c r="O27" i="9"/>
  <c r="P27" i="9" s="1"/>
  <c r="O15" i="9"/>
  <c r="P15" i="9" s="1"/>
  <c r="AS30" i="9"/>
  <c r="AT30" i="9" s="1"/>
  <c r="Y30" i="9"/>
  <c r="Z30" i="9" s="1"/>
  <c r="Y26" i="9"/>
  <c r="Z26" i="9" s="1"/>
  <c r="O26" i="9"/>
  <c r="P26" i="9" s="1"/>
  <c r="Y25" i="9"/>
  <c r="Z25" i="9" s="1"/>
  <c r="O25" i="9"/>
  <c r="P25" i="9" s="1"/>
  <c r="F13" i="9"/>
  <c r="I13" i="9"/>
  <c r="I16" i="9"/>
  <c r="O34" i="9"/>
  <c r="P34" i="9" s="1"/>
  <c r="AS14" i="9"/>
  <c r="AT14" i="9" s="1"/>
  <c r="AS29" i="9"/>
  <c r="AT29" i="9" s="1"/>
  <c r="BC29" i="9"/>
  <c r="BD29" i="9" s="1"/>
  <c r="O24" i="9"/>
  <c r="P24" i="9" s="1"/>
  <c r="Y31" i="9"/>
  <c r="Z31" i="9" s="1"/>
  <c r="AI27" i="9"/>
  <c r="AJ27" i="9" s="1"/>
  <c r="O30" i="9"/>
  <c r="P30" i="9" s="1"/>
  <c r="AS26" i="9"/>
  <c r="AT26" i="9" s="1"/>
  <c r="AS17" i="9"/>
  <c r="AT17" i="9" s="1"/>
  <c r="AI31" i="9"/>
  <c r="AJ31" i="9" s="1"/>
  <c r="Y23" i="9"/>
  <c r="Z23" i="9" s="1"/>
  <c r="AI26" i="9"/>
  <c r="AJ26" i="9" s="1"/>
  <c r="AS25" i="9"/>
  <c r="AT25" i="9" s="1"/>
  <c r="O29" i="9"/>
  <c r="P29" i="9" s="1"/>
  <c r="BC31" i="9"/>
  <c r="BD31" i="9" s="1"/>
  <c r="Y27" i="9"/>
  <c r="Z27" i="9" s="1"/>
  <c r="AI30" i="9"/>
  <c r="AJ30" i="9" s="1"/>
  <c r="BC26" i="9"/>
  <c r="BD26" i="9" s="1"/>
  <c r="AI25" i="9"/>
  <c r="AJ25" i="9" s="1"/>
  <c r="O13" i="9"/>
  <c r="AI13" i="9"/>
  <c r="AK13" i="9"/>
  <c r="AK14" i="9" s="1"/>
  <c r="AI34" i="9"/>
  <c r="AJ34" i="9" s="1"/>
  <c r="Y14" i="9"/>
  <c r="Z14" i="9" s="1"/>
  <c r="H52" i="6"/>
  <c r="H51" i="6"/>
  <c r="H50" i="6"/>
  <c r="I50" i="6" s="1"/>
  <c r="H49" i="6"/>
  <c r="I49" i="6" s="1"/>
  <c r="H48" i="6"/>
  <c r="I48" i="6" s="1"/>
  <c r="H47" i="6"/>
  <c r="I47" i="6" s="1"/>
  <c r="H46" i="6"/>
  <c r="H45" i="6"/>
  <c r="H44" i="6"/>
  <c r="H43" i="6"/>
  <c r="H42" i="6"/>
  <c r="H41" i="6"/>
  <c r="I41" i="6" s="1"/>
  <c r="H40" i="6"/>
  <c r="I40" i="6" s="1"/>
  <c r="H39" i="6"/>
  <c r="I39" i="6" s="1"/>
  <c r="H38" i="6"/>
  <c r="H37" i="6"/>
  <c r="H36" i="6"/>
  <c r="H35" i="6"/>
  <c r="H34" i="6"/>
  <c r="H33" i="6"/>
  <c r="I33" i="6" s="1"/>
  <c r="H32" i="6"/>
  <c r="I32" i="6" s="1"/>
  <c r="H31" i="6"/>
  <c r="I31" i="6" s="1"/>
  <c r="H30" i="6"/>
  <c r="H29" i="6"/>
  <c r="I29" i="6" s="1"/>
  <c r="H28" i="6"/>
  <c r="H27" i="6"/>
  <c r="H26" i="6"/>
  <c r="H25" i="6"/>
  <c r="I25" i="6" s="1"/>
  <c r="H24" i="6"/>
  <c r="H23" i="6"/>
  <c r="I23" i="6" s="1"/>
  <c r="H22" i="6"/>
  <c r="I22" i="6" s="1"/>
  <c r="H21" i="6"/>
  <c r="I21" i="6" s="1"/>
  <c r="H20" i="6"/>
  <c r="I20" i="6" s="1"/>
  <c r="H19" i="6"/>
  <c r="I19" i="6" s="1"/>
  <c r="H18" i="6"/>
  <c r="H17" i="6"/>
  <c r="H16" i="6"/>
  <c r="I16" i="6" s="1"/>
  <c r="H15" i="6"/>
  <c r="H14" i="6"/>
  <c r="H13" i="6"/>
  <c r="I13" i="6" s="1"/>
  <c r="H12" i="6"/>
  <c r="H11" i="6"/>
  <c r="I34" i="6"/>
  <c r="H10" i="6"/>
  <c r="I10" i="6" s="1"/>
  <c r="D63" i="6"/>
  <c r="E70" i="6"/>
  <c r="M30" i="9" l="1"/>
  <c r="BE13" i="9"/>
  <c r="AU15" i="9"/>
  <c r="AU16" i="9" s="1"/>
  <c r="AU17" i="9" s="1"/>
  <c r="W31" i="9"/>
  <c r="AG31" i="9"/>
  <c r="BA47" i="9"/>
  <c r="BA46" i="9"/>
  <c r="BA48" i="9"/>
  <c r="BA49" i="9"/>
  <c r="W47" i="9"/>
  <c r="Q14" i="9"/>
  <c r="Q15" i="9" s="1"/>
  <c r="Q16" i="9" s="1"/>
  <c r="Q17" i="9" s="1"/>
  <c r="Q18" i="9" s="1"/>
  <c r="Q19" i="9" s="1"/>
  <c r="Q20" i="9" s="1"/>
  <c r="Q21" i="9" s="1"/>
  <c r="Q22" i="9" s="1"/>
  <c r="Q23" i="9" s="1"/>
  <c r="Q24" i="9" s="1"/>
  <c r="Q25" i="9" s="1"/>
  <c r="Q26" i="9" s="1"/>
  <c r="Q27" i="9" s="1"/>
  <c r="Q28" i="9" s="1"/>
  <c r="Q29" i="9" s="1"/>
  <c r="Q30" i="9" s="1"/>
  <c r="Q31" i="9" s="1"/>
  <c r="Q32" i="9" s="1"/>
  <c r="Q33" i="9" s="1"/>
  <c r="Q34" i="9" s="1"/>
  <c r="Q35" i="9" s="1"/>
  <c r="Q36" i="9" s="1"/>
  <c r="Q37" i="9" s="1"/>
  <c r="Q38" i="9" s="1"/>
  <c r="Q39" i="9" s="1"/>
  <c r="Q40" i="9" s="1"/>
  <c r="Q41" i="9" s="1"/>
  <c r="Q42" i="9" s="1"/>
  <c r="Q43" i="9" s="1"/>
  <c r="Q44" i="9" s="1"/>
  <c r="Q45" i="9" s="1"/>
  <c r="Q46" i="9" s="1"/>
  <c r="Q47" i="9" s="1"/>
  <c r="Q48" i="9" s="1"/>
  <c r="Q49" i="9" s="1"/>
  <c r="Q50" i="9" s="1"/>
  <c r="Q51" i="9" s="1"/>
  <c r="Q52" i="9" s="1"/>
  <c r="Q53" i="9" s="1"/>
  <c r="Q54" i="9" s="1"/>
  <c r="Q55" i="9" s="1"/>
  <c r="Q56" i="9" s="1"/>
  <c r="Q57" i="9" s="1"/>
  <c r="Q58" i="9" s="1"/>
  <c r="Q59" i="9" s="1"/>
  <c r="Q60" i="9" s="1"/>
  <c r="Q61" i="9" s="1"/>
  <c r="Q62" i="9" s="1"/>
  <c r="Y13" i="9"/>
  <c r="AC14" i="9" s="1"/>
  <c r="AA15" i="9"/>
  <c r="AA16" i="9" s="1"/>
  <c r="AA17" i="9" s="1"/>
  <c r="AA18" i="9" s="1"/>
  <c r="AA19" i="9" s="1"/>
  <c r="AA20" i="9" s="1"/>
  <c r="AA21" i="9" s="1"/>
  <c r="AA22" i="9" s="1"/>
  <c r="AA23" i="9" s="1"/>
  <c r="AA24" i="9" s="1"/>
  <c r="AA25" i="9" s="1"/>
  <c r="AA26" i="9" s="1"/>
  <c r="AA27" i="9" s="1"/>
  <c r="AA28" i="9" s="1"/>
  <c r="AA29" i="9" s="1"/>
  <c r="AA30" i="9" s="1"/>
  <c r="AA31" i="9" s="1"/>
  <c r="AA32" i="9" s="1"/>
  <c r="AA33" i="9" s="1"/>
  <c r="AA34" i="9" s="1"/>
  <c r="AA35" i="9" s="1"/>
  <c r="AA36" i="9" s="1"/>
  <c r="AA37" i="9" s="1"/>
  <c r="AA38" i="9" s="1"/>
  <c r="AA39" i="9" s="1"/>
  <c r="AA40" i="9" s="1"/>
  <c r="AA41" i="9" s="1"/>
  <c r="AA42" i="9" s="1"/>
  <c r="AA43" i="9" s="1"/>
  <c r="AA44" i="9" s="1"/>
  <c r="AA45" i="9" s="1"/>
  <c r="AA46" i="9" s="1"/>
  <c r="AA47" i="9" s="1"/>
  <c r="AA48" i="9" s="1"/>
  <c r="AA49" i="9" s="1"/>
  <c r="AA50" i="9" s="1"/>
  <c r="AA51" i="9" s="1"/>
  <c r="AA52" i="9" s="1"/>
  <c r="AA53" i="9" s="1"/>
  <c r="AA54" i="9" s="1"/>
  <c r="AA55" i="9" s="1"/>
  <c r="AA56" i="9" s="1"/>
  <c r="AA57" i="9" s="1"/>
  <c r="AA58" i="9" s="1"/>
  <c r="AA59" i="9" s="1"/>
  <c r="AA60" i="9" s="1"/>
  <c r="AA61" i="9" s="1"/>
  <c r="AA62" i="9" s="1"/>
  <c r="BA18" i="9"/>
  <c r="AG48" i="9"/>
  <c r="I15" i="9"/>
  <c r="BC14" i="9"/>
  <c r="BD14" i="9" s="1"/>
  <c r="AK15" i="9"/>
  <c r="AK16" i="9" s="1"/>
  <c r="AK17" i="9" s="1"/>
  <c r="AK18" i="9" s="1"/>
  <c r="AK19" i="9" s="1"/>
  <c r="AK20" i="9" s="1"/>
  <c r="AK21" i="9" s="1"/>
  <c r="AK22" i="9" s="1"/>
  <c r="AK23" i="9" s="1"/>
  <c r="AK24" i="9" s="1"/>
  <c r="AK25" i="9" s="1"/>
  <c r="AK26" i="9" s="1"/>
  <c r="AK27" i="9" s="1"/>
  <c r="AK28" i="9" s="1"/>
  <c r="AK29" i="9" s="1"/>
  <c r="AK30" i="9" s="1"/>
  <c r="AK31" i="9" s="1"/>
  <c r="AK32" i="9" s="1"/>
  <c r="AK33" i="9" s="1"/>
  <c r="AK34" i="9" s="1"/>
  <c r="AK35" i="9" s="1"/>
  <c r="AK36" i="9" s="1"/>
  <c r="AK37" i="9" s="1"/>
  <c r="AK38" i="9" s="1"/>
  <c r="AK39" i="9" s="1"/>
  <c r="AK40" i="9" s="1"/>
  <c r="AK41" i="9" s="1"/>
  <c r="AK42" i="9" s="1"/>
  <c r="AK43" i="9" s="1"/>
  <c r="AK44" i="9" s="1"/>
  <c r="AK45" i="9" s="1"/>
  <c r="AK46" i="9" s="1"/>
  <c r="AK47" i="9" s="1"/>
  <c r="AK48" i="9" s="1"/>
  <c r="AK49" i="9" s="1"/>
  <c r="AK50" i="9" s="1"/>
  <c r="AK51" i="9" s="1"/>
  <c r="AK52" i="9" s="1"/>
  <c r="AK53" i="9" s="1"/>
  <c r="AK54" i="9" s="1"/>
  <c r="AK55" i="9" s="1"/>
  <c r="AK56" i="9" s="1"/>
  <c r="AK57" i="9" s="1"/>
  <c r="AK58" i="9" s="1"/>
  <c r="AK59" i="9" s="1"/>
  <c r="AK60" i="9" s="1"/>
  <c r="AK61" i="9" s="1"/>
  <c r="AK62" i="9" s="1"/>
  <c r="BE14" i="9"/>
  <c r="BE15" i="9" s="1"/>
  <c r="BE16" i="9" s="1"/>
  <c r="BE17" i="9" s="1"/>
  <c r="BE18" i="9" s="1"/>
  <c r="BE19" i="9" s="1"/>
  <c r="BE20" i="9" s="1"/>
  <c r="BE21" i="9" s="1"/>
  <c r="BE22" i="9" s="1"/>
  <c r="BE23" i="9" s="1"/>
  <c r="BE24" i="9" s="1"/>
  <c r="BE25" i="9" s="1"/>
  <c r="BE26" i="9" s="1"/>
  <c r="BE27" i="9" s="1"/>
  <c r="BE28" i="9" s="1"/>
  <c r="BE29" i="9" s="1"/>
  <c r="BE30" i="9" s="1"/>
  <c r="BE31" i="9" s="1"/>
  <c r="BE32" i="9" s="1"/>
  <c r="BE33" i="9" s="1"/>
  <c r="BE34" i="9" s="1"/>
  <c r="BE35" i="9" s="1"/>
  <c r="BE36" i="9" s="1"/>
  <c r="BE37" i="9" s="1"/>
  <c r="BE38" i="9" s="1"/>
  <c r="BE39" i="9" s="1"/>
  <c r="BE40" i="9" s="1"/>
  <c r="BE41" i="9" s="1"/>
  <c r="BE42" i="9" s="1"/>
  <c r="BE43" i="9" s="1"/>
  <c r="BE44" i="9" s="1"/>
  <c r="BE45" i="9" s="1"/>
  <c r="BE46" i="9" s="1"/>
  <c r="BE47" i="9" s="1"/>
  <c r="BE48" i="9" s="1"/>
  <c r="BE49" i="9" s="1"/>
  <c r="BE50" i="9" s="1"/>
  <c r="BE51" i="9" s="1"/>
  <c r="BE52" i="9" s="1"/>
  <c r="BE53" i="9" s="1"/>
  <c r="BE54" i="9" s="1"/>
  <c r="BE55" i="9" s="1"/>
  <c r="BE56" i="9" s="1"/>
  <c r="BE57" i="9" s="1"/>
  <c r="BE58" i="9" s="1"/>
  <c r="BE59" i="9" s="1"/>
  <c r="BE60" i="9" s="1"/>
  <c r="BE61" i="9" s="1"/>
  <c r="BE62" i="9" s="1"/>
  <c r="AG49" i="9"/>
  <c r="AG47" i="9"/>
  <c r="I14" i="9"/>
  <c r="M47" i="9"/>
  <c r="BA72" i="9"/>
  <c r="AQ51" i="9"/>
  <c r="AG18" i="9"/>
  <c r="AQ50" i="9"/>
  <c r="AQ54" i="9"/>
  <c r="BA61" i="9"/>
  <c r="AG72" i="9"/>
  <c r="W72" i="9"/>
  <c r="AQ49" i="9"/>
  <c r="AG19" i="9"/>
  <c r="AQ53" i="9"/>
  <c r="AQ52" i="9"/>
  <c r="AG45" i="9"/>
  <c r="AG46" i="9"/>
  <c r="W50" i="9"/>
  <c r="AQ48" i="9"/>
  <c r="W49" i="9"/>
  <c r="M49" i="9"/>
  <c r="AQ45" i="9"/>
  <c r="M46" i="9"/>
  <c r="M50" i="9"/>
  <c r="M51" i="9"/>
  <c r="I19" i="9"/>
  <c r="W48" i="9"/>
  <c r="I17" i="9"/>
  <c r="AG30" i="9"/>
  <c r="AQ46" i="9"/>
  <c r="I18" i="9"/>
  <c r="I20" i="9"/>
  <c r="M48" i="9"/>
  <c r="BA59" i="9"/>
  <c r="BA20" i="9"/>
  <c r="M62" i="9"/>
  <c r="BA19" i="9"/>
  <c r="BC19" i="9"/>
  <c r="BD19" i="9" s="1"/>
  <c r="BA22" i="9"/>
  <c r="W51" i="9"/>
  <c r="BA30" i="9"/>
  <c r="W32" i="9"/>
  <c r="BA43" i="9"/>
  <c r="M52" i="9"/>
  <c r="AG29" i="9"/>
  <c r="I21" i="9"/>
  <c r="W44" i="9"/>
  <c r="AQ33" i="9"/>
  <c r="AQ26" i="9"/>
  <c r="AG42" i="9"/>
  <c r="M56" i="9"/>
  <c r="AQ41" i="9"/>
  <c r="E69" i="6"/>
  <c r="M58" i="9"/>
  <c r="M26" i="9"/>
  <c r="M45" i="9"/>
  <c r="W53" i="9"/>
  <c r="AQ36" i="9"/>
  <c r="W20" i="9"/>
  <c r="BA53" i="9"/>
  <c r="AG44" i="9"/>
  <c r="BA34" i="9"/>
  <c r="M35" i="9"/>
  <c r="M53" i="9"/>
  <c r="M36" i="9"/>
  <c r="M39" i="9"/>
  <c r="BA51" i="9"/>
  <c r="M23" i="9"/>
  <c r="BA26" i="9"/>
  <c r="AQ62" i="9"/>
  <c r="AG27" i="9"/>
  <c r="W42" i="9"/>
  <c r="AQ72" i="9"/>
  <c r="AG28" i="9"/>
  <c r="AG35" i="9"/>
  <c r="M32" i="9"/>
  <c r="BA39" i="9"/>
  <c r="AQ56" i="9"/>
  <c r="I30" i="9"/>
  <c r="AG34" i="9"/>
  <c r="W37" i="9"/>
  <c r="W52" i="9"/>
  <c r="BA36" i="9"/>
  <c r="AQ24" i="9"/>
  <c r="M25" i="9"/>
  <c r="AG39" i="9"/>
  <c r="AG40" i="9"/>
  <c r="BA32" i="9"/>
  <c r="AG21" i="9"/>
  <c r="AG37" i="9"/>
  <c r="AI21" i="9"/>
  <c r="AJ21" i="9" s="1"/>
  <c r="AG33" i="9"/>
  <c r="Y33" i="9"/>
  <c r="Z33" i="9" s="1"/>
  <c r="W19" i="9"/>
  <c r="AG24" i="9"/>
  <c r="O28" i="9"/>
  <c r="P28" i="9" s="1"/>
  <c r="AG20" i="9"/>
  <c r="M28" i="9"/>
  <c r="W27" i="9"/>
  <c r="BA42" i="9"/>
  <c r="AQ60" i="9"/>
  <c r="AQ44" i="9"/>
  <c r="M21" i="9"/>
  <c r="AG23" i="9"/>
  <c r="M37" i="9"/>
  <c r="W22" i="9"/>
  <c r="M72" i="9"/>
  <c r="AQ35" i="9"/>
  <c r="BA45" i="9"/>
  <c r="BA37" i="9"/>
  <c r="W21" i="9"/>
  <c r="I26" i="9"/>
  <c r="W18" i="9"/>
  <c r="M31" i="9"/>
  <c r="BA33" i="9"/>
  <c r="M42" i="9"/>
  <c r="AG59" i="9"/>
  <c r="AQ28" i="9"/>
  <c r="W61" i="9"/>
  <c r="AG52" i="9"/>
  <c r="BA55" i="9"/>
  <c r="AG36" i="9"/>
  <c r="M29" i="9"/>
  <c r="BC32" i="9"/>
  <c r="BD32" i="9" s="1"/>
  <c r="M34" i="9"/>
  <c r="AS18" i="9"/>
  <c r="AT18" i="9" s="1"/>
  <c r="AU18" i="9"/>
  <c r="AU19" i="9" s="1"/>
  <c r="AU20" i="9" s="1"/>
  <c r="AU21" i="9" s="1"/>
  <c r="AU22" i="9" s="1"/>
  <c r="AU23" i="9" s="1"/>
  <c r="AU24" i="9" s="1"/>
  <c r="AU25" i="9" s="1"/>
  <c r="AU26" i="9" s="1"/>
  <c r="AU27" i="9" s="1"/>
  <c r="AU28" i="9" s="1"/>
  <c r="AU29" i="9" s="1"/>
  <c r="AU30" i="9" s="1"/>
  <c r="AU31" i="9" s="1"/>
  <c r="AU32" i="9" s="1"/>
  <c r="AU33" i="9" s="1"/>
  <c r="AU34" i="9" s="1"/>
  <c r="AU35" i="9" s="1"/>
  <c r="AU36" i="9" s="1"/>
  <c r="AU37" i="9" s="1"/>
  <c r="AU38" i="9" s="1"/>
  <c r="AU39" i="9" s="1"/>
  <c r="AU40" i="9" s="1"/>
  <c r="AU41" i="9" s="1"/>
  <c r="AU42" i="9" s="1"/>
  <c r="AU43" i="9" s="1"/>
  <c r="AU44" i="9" s="1"/>
  <c r="AU45" i="9" s="1"/>
  <c r="AU46" i="9" s="1"/>
  <c r="AU47" i="9" s="1"/>
  <c r="AU48" i="9" s="1"/>
  <c r="AU49" i="9" s="1"/>
  <c r="AU50" i="9" s="1"/>
  <c r="AU51" i="9" s="1"/>
  <c r="AU52" i="9" s="1"/>
  <c r="AU53" i="9" s="1"/>
  <c r="AU54" i="9" s="1"/>
  <c r="AU55" i="9" s="1"/>
  <c r="AU56" i="9" s="1"/>
  <c r="AU57" i="9" s="1"/>
  <c r="AU58" i="9" s="1"/>
  <c r="AU59" i="9" s="1"/>
  <c r="AU60" i="9" s="1"/>
  <c r="AU61" i="9" s="1"/>
  <c r="AU62" i="9" s="1"/>
  <c r="W55" i="9"/>
  <c r="AG54" i="9"/>
  <c r="W35" i="9"/>
  <c r="AG22" i="9"/>
  <c r="W24" i="9"/>
  <c r="AG53" i="9"/>
  <c r="AG38" i="9"/>
  <c r="AG51" i="9"/>
  <c r="BA41" i="9"/>
  <c r="AQ23" i="9"/>
  <c r="BA40" i="9"/>
  <c r="W54" i="9"/>
  <c r="W28" i="9"/>
  <c r="AQ21" i="9"/>
  <c r="AQ19" i="9"/>
  <c r="Y28" i="9"/>
  <c r="Z28" i="9" s="1"/>
  <c r="W23" i="9"/>
  <c r="W30" i="9"/>
  <c r="Y21" i="9"/>
  <c r="Z21" i="9" s="1"/>
  <c r="AS22" i="9"/>
  <c r="AT22" i="9" s="1"/>
  <c r="M18" i="9"/>
  <c r="AI19" i="9"/>
  <c r="AJ19" i="9" s="1"/>
  <c r="W33" i="9"/>
  <c r="AG62" i="9"/>
  <c r="W59" i="9"/>
  <c r="AG32" i="9"/>
  <c r="W29" i="9"/>
  <c r="BC34" i="9"/>
  <c r="BD34" i="9" s="1"/>
  <c r="AG58" i="9"/>
  <c r="AQ55" i="9"/>
  <c r="AQ20" i="9"/>
  <c r="M40" i="9"/>
  <c r="AQ61" i="9"/>
  <c r="M38" i="9"/>
  <c r="BA50" i="9"/>
  <c r="O18" i="9"/>
  <c r="P18" i="9" s="1"/>
  <c r="W36" i="9"/>
  <c r="W25" i="9"/>
  <c r="M33" i="9"/>
  <c r="W26" i="9"/>
  <c r="AQ27" i="9"/>
  <c r="AI28" i="9"/>
  <c r="AJ28" i="9" s="1"/>
  <c r="M20" i="9"/>
  <c r="AQ18" i="9"/>
  <c r="AG41" i="9"/>
  <c r="W34" i="9"/>
  <c r="W39" i="9"/>
  <c r="BA35" i="9"/>
  <c r="W56" i="9"/>
  <c r="AQ22" i="9"/>
  <c r="BA38" i="9"/>
  <c r="W62" i="9"/>
  <c r="BA21" i="9"/>
  <c r="W60" i="9"/>
  <c r="W38" i="9"/>
  <c r="M19" i="9"/>
  <c r="BA44" i="9"/>
  <c r="AG25" i="9"/>
  <c r="AQ25" i="9"/>
  <c r="O20" i="9"/>
  <c r="P20" i="9" s="1"/>
  <c r="M27" i="9"/>
  <c r="BA52" i="9"/>
  <c r="M22" i="9"/>
  <c r="M24" i="9"/>
  <c r="AG43" i="9"/>
  <c r="AQ38" i="9"/>
  <c r="M41" i="9"/>
  <c r="W57" i="9"/>
  <c r="AQ58" i="9"/>
  <c r="AG26" i="9"/>
  <c r="AG50" i="9"/>
  <c r="M44" i="9"/>
  <c r="AQ57" i="9"/>
  <c r="W58" i="9"/>
  <c r="BA58" i="9"/>
  <c r="M59" i="9"/>
  <c r="M43" i="9"/>
  <c r="BA62" i="9"/>
  <c r="AQ30" i="9"/>
  <c r="AQ59" i="9"/>
  <c r="AG57" i="9"/>
  <c r="BA27" i="9"/>
  <c r="AQ40" i="9"/>
  <c r="W43" i="9"/>
  <c r="AG56" i="9"/>
  <c r="AQ32" i="9"/>
  <c r="BA29" i="9"/>
  <c r="AS28" i="9"/>
  <c r="AT28" i="9" s="1"/>
  <c r="BA23" i="9"/>
  <c r="AQ43" i="9"/>
  <c r="BA54" i="9"/>
  <c r="I33" i="9"/>
  <c r="I27" i="9"/>
  <c r="I34" i="9"/>
  <c r="I35" i="9"/>
  <c r="I23" i="9"/>
  <c r="W45" i="9"/>
  <c r="AQ39" i="9"/>
  <c r="AQ42" i="9"/>
  <c r="M60" i="9"/>
  <c r="BA28" i="9"/>
  <c r="BA56" i="9"/>
  <c r="AG55" i="9"/>
  <c r="AG60" i="9"/>
  <c r="BA24" i="9"/>
  <c r="BA25" i="9"/>
  <c r="AG61" i="9"/>
  <c r="W41" i="9"/>
  <c r="AQ31" i="9"/>
  <c r="M54" i="9"/>
  <c r="BC23" i="9"/>
  <c r="BD23" i="9" s="1"/>
  <c r="M57" i="9"/>
  <c r="AQ34" i="9"/>
  <c r="BA60" i="9"/>
  <c r="W40" i="9"/>
  <c r="I25" i="9"/>
  <c r="I24" i="9"/>
  <c r="I31" i="9"/>
  <c r="AQ29" i="9"/>
  <c r="AQ37" i="9"/>
  <c r="W46" i="9"/>
  <c r="BA57" i="9"/>
  <c r="I28" i="9"/>
  <c r="I22" i="9"/>
  <c r="I29" i="9"/>
  <c r="I32" i="9"/>
  <c r="M55" i="9"/>
  <c r="B74" i="9"/>
  <c r="AP74" i="9" s="1"/>
  <c r="B73" i="9"/>
  <c r="L73" i="9" s="1"/>
  <c r="E68" i="6"/>
  <c r="AT35" i="9"/>
  <c r="AR36" i="9"/>
  <c r="AT13" i="9"/>
  <c r="AW14" i="9"/>
  <c r="AW13" i="9"/>
  <c r="AW17" i="9"/>
  <c r="AW16" i="9"/>
  <c r="AW15" i="9"/>
  <c r="AJ13" i="9"/>
  <c r="AM15" i="9"/>
  <c r="AM17" i="9"/>
  <c r="AM18" i="9"/>
  <c r="AM14" i="9"/>
  <c r="AM13" i="9"/>
  <c r="AM16" i="9"/>
  <c r="P35" i="9"/>
  <c r="N36" i="9"/>
  <c r="AJ35" i="9"/>
  <c r="AH36" i="9"/>
  <c r="BD35" i="9"/>
  <c r="BB36" i="9"/>
  <c r="P13" i="9"/>
  <c r="S15" i="9"/>
  <c r="S13" i="9"/>
  <c r="S16" i="9"/>
  <c r="S14" i="9"/>
  <c r="S17" i="9"/>
  <c r="Z35" i="9"/>
  <c r="X36" i="9"/>
  <c r="H17" i="9"/>
  <c r="H13" i="9"/>
  <c r="H33" i="9"/>
  <c r="H25" i="9"/>
  <c r="H28" i="9"/>
  <c r="H34" i="9"/>
  <c r="H18" i="9"/>
  <c r="H29" i="9"/>
  <c r="H16" i="9"/>
  <c r="H32" i="9"/>
  <c r="H31" i="9"/>
  <c r="H23" i="9"/>
  <c r="H26" i="9"/>
  <c r="H30" i="9"/>
  <c r="H15" i="9"/>
  <c r="H21" i="9"/>
  <c r="H22" i="9"/>
  <c r="H24" i="9"/>
  <c r="H14" i="9"/>
  <c r="H35" i="9"/>
  <c r="H27" i="9"/>
  <c r="H19" i="9"/>
  <c r="H20" i="9"/>
  <c r="BD13" i="9"/>
  <c r="BG16" i="9"/>
  <c r="BG14" i="9"/>
  <c r="BG18" i="9"/>
  <c r="BG15" i="9"/>
  <c r="BG17" i="9"/>
  <c r="BG13" i="9"/>
  <c r="E36" i="9"/>
  <c r="F36" i="9" s="1"/>
  <c r="H36" i="9" s="1"/>
  <c r="J34" i="6"/>
  <c r="I18" i="6"/>
  <c r="J18" i="6" s="1"/>
  <c r="J19" i="6"/>
  <c r="J23" i="6"/>
  <c r="J31" i="6"/>
  <c r="J39" i="6"/>
  <c r="J47" i="6"/>
  <c r="I11" i="6"/>
  <c r="J11" i="6" s="1"/>
  <c r="I42" i="6"/>
  <c r="J42" i="6" s="1"/>
  <c r="J50" i="6"/>
  <c r="I26" i="6"/>
  <c r="J26" i="6" s="1"/>
  <c r="J16" i="6"/>
  <c r="J20" i="6"/>
  <c r="J32" i="6"/>
  <c r="J40" i="6"/>
  <c r="J48" i="6"/>
  <c r="I12" i="6"/>
  <c r="J12" i="6" s="1"/>
  <c r="I24" i="6"/>
  <c r="J24" i="6" s="1"/>
  <c r="I35" i="6"/>
  <c r="J35" i="6" s="1"/>
  <c r="I43" i="6"/>
  <c r="J43" i="6" s="1"/>
  <c r="I51" i="6"/>
  <c r="J51" i="6" s="1"/>
  <c r="I14" i="6"/>
  <c r="J14" i="6" s="1"/>
  <c r="I36" i="6"/>
  <c r="I44" i="6"/>
  <c r="J44" i="6" s="1"/>
  <c r="I52" i="6"/>
  <c r="J52" i="6" s="1"/>
  <c r="J22" i="6"/>
  <c r="I30" i="6"/>
  <c r="J30" i="6" s="1"/>
  <c r="J13" i="6"/>
  <c r="J21" i="6"/>
  <c r="J25" i="6"/>
  <c r="J29" i="6"/>
  <c r="J33" i="6"/>
  <c r="J41" i="6"/>
  <c r="J49" i="6"/>
  <c r="I15" i="6"/>
  <c r="J15" i="6" s="1"/>
  <c r="I27" i="6"/>
  <c r="J27" i="6" s="1"/>
  <c r="I37" i="6"/>
  <c r="J37" i="6" s="1"/>
  <c r="I45" i="6"/>
  <c r="J45" i="6" s="1"/>
  <c r="I17" i="6"/>
  <c r="J17" i="6" s="1"/>
  <c r="I28" i="6"/>
  <c r="J28" i="6" s="1"/>
  <c r="I38" i="6"/>
  <c r="J38" i="6" s="1"/>
  <c r="I46" i="6"/>
  <c r="J46" i="6" s="1"/>
  <c r="J10" i="6"/>
  <c r="E67" i="6"/>
  <c r="E66" i="6"/>
  <c r="E65" i="6"/>
  <c r="E64" i="6"/>
  <c r="E63" i="6"/>
  <c r="AC17" i="9" l="1"/>
  <c r="AC19" i="9"/>
  <c r="AC18" i="9"/>
  <c r="AC16" i="9"/>
  <c r="AC15" i="9"/>
  <c r="AC20" i="9"/>
  <c r="AC13" i="9"/>
  <c r="Z13" i="9"/>
  <c r="AB32" i="9" s="1"/>
  <c r="BG19" i="9"/>
  <c r="BG21" i="9"/>
  <c r="BG22" i="9"/>
  <c r="BG20" i="9"/>
  <c r="AM20" i="9"/>
  <c r="AM21" i="9"/>
  <c r="AW20" i="9"/>
  <c r="AC21" i="9"/>
  <c r="AM22" i="9"/>
  <c r="AM33" i="9"/>
  <c r="AM23" i="9"/>
  <c r="AM24" i="9"/>
  <c r="AM26" i="9"/>
  <c r="S19" i="9"/>
  <c r="S33" i="9"/>
  <c r="S27" i="9"/>
  <c r="BG35" i="9"/>
  <c r="S18" i="9"/>
  <c r="S30" i="9"/>
  <c r="AC25" i="9"/>
  <c r="AM34" i="9"/>
  <c r="AW21" i="9"/>
  <c r="AW18" i="9"/>
  <c r="S22" i="9"/>
  <c r="AC22" i="9"/>
  <c r="AC24" i="9"/>
  <c r="AM25" i="9"/>
  <c r="AM35" i="9"/>
  <c r="AM27" i="9"/>
  <c r="AM19" i="9"/>
  <c r="AW23" i="9"/>
  <c r="AW19" i="9"/>
  <c r="S31" i="9"/>
  <c r="AM28" i="9"/>
  <c r="S20" i="9"/>
  <c r="AC26" i="9"/>
  <c r="AM29" i="9"/>
  <c r="AW33" i="9"/>
  <c r="BG34" i="9"/>
  <c r="BG25" i="9"/>
  <c r="BG26" i="9"/>
  <c r="AC30" i="9"/>
  <c r="AW28" i="9"/>
  <c r="AW24" i="9"/>
  <c r="AW30" i="9"/>
  <c r="AW27" i="9"/>
  <c r="BG24" i="9"/>
  <c r="BG30" i="9"/>
  <c r="BG29" i="9"/>
  <c r="BG27" i="9"/>
  <c r="BG23" i="9"/>
  <c r="S26" i="9"/>
  <c r="S34" i="9"/>
  <c r="S35" i="9"/>
  <c r="S25" i="9"/>
  <c r="S21" i="9"/>
  <c r="AC27" i="9"/>
  <c r="AC29" i="9"/>
  <c r="AC34" i="9"/>
  <c r="AC23" i="9"/>
  <c r="AC28" i="9"/>
  <c r="AM31" i="9"/>
  <c r="AW32" i="9"/>
  <c r="AW26" i="9"/>
  <c r="AW35" i="9"/>
  <c r="BG32" i="9"/>
  <c r="BG33" i="9"/>
  <c r="BG28" i="9"/>
  <c r="BG31" i="9"/>
  <c r="S23" i="9"/>
  <c r="S32" i="9"/>
  <c r="S28" i="9"/>
  <c r="S24" i="9"/>
  <c r="S29" i="9"/>
  <c r="AC32" i="9"/>
  <c r="AC33" i="9"/>
  <c r="AC35" i="9"/>
  <c r="AC31" i="9"/>
  <c r="AM30" i="9"/>
  <c r="AM32" i="9"/>
  <c r="AW22" i="9"/>
  <c r="AW25" i="9"/>
  <c r="AW29" i="9"/>
  <c r="AW31" i="9"/>
  <c r="AW34" i="9"/>
  <c r="V74" i="9"/>
  <c r="AF74" i="9"/>
  <c r="L74" i="9"/>
  <c r="M77" i="9" s="1"/>
  <c r="AZ74" i="9"/>
  <c r="C76" i="9"/>
  <c r="C74" i="9"/>
  <c r="C75" i="9"/>
  <c r="C77" i="9"/>
  <c r="AP73" i="9"/>
  <c r="AQ76" i="9" s="1"/>
  <c r="C73" i="9"/>
  <c r="V73" i="9"/>
  <c r="W73" i="9" s="1"/>
  <c r="AZ73" i="9"/>
  <c r="AF73" i="9"/>
  <c r="J36" i="6"/>
  <c r="D37" i="9"/>
  <c r="R34" i="9"/>
  <c r="R26" i="9"/>
  <c r="R18" i="9"/>
  <c r="R31" i="9"/>
  <c r="R23" i="9"/>
  <c r="R16" i="9"/>
  <c r="R30" i="9"/>
  <c r="R27" i="9"/>
  <c r="R14" i="9"/>
  <c r="R20" i="9"/>
  <c r="R33" i="9"/>
  <c r="R25" i="9"/>
  <c r="R13" i="9"/>
  <c r="R32" i="9"/>
  <c r="R24" i="9"/>
  <c r="R29" i="9"/>
  <c r="R21" i="9"/>
  <c r="R15" i="9"/>
  <c r="R22" i="9"/>
  <c r="R35" i="9"/>
  <c r="R19" i="9"/>
  <c r="R28" i="9"/>
  <c r="R17" i="9"/>
  <c r="BC36" i="9"/>
  <c r="BD36" i="9" s="1"/>
  <c r="M73" i="9"/>
  <c r="BF30" i="9"/>
  <c r="BF22" i="9"/>
  <c r="BF33" i="9"/>
  <c r="BF25" i="9"/>
  <c r="BF17" i="9"/>
  <c r="BF13" i="9"/>
  <c r="BF26" i="9"/>
  <c r="BF29" i="9"/>
  <c r="BF15" i="9"/>
  <c r="BF32" i="9"/>
  <c r="BF27" i="9"/>
  <c r="BF14" i="9"/>
  <c r="BF28" i="9"/>
  <c r="BF20" i="9"/>
  <c r="BF31" i="9"/>
  <c r="BF23" i="9"/>
  <c r="BF16" i="9"/>
  <c r="BF34" i="9"/>
  <c r="BF18" i="9"/>
  <c r="BF21" i="9"/>
  <c r="BF24" i="9"/>
  <c r="BF35" i="9"/>
  <c r="BF19" i="9"/>
  <c r="Y36" i="9"/>
  <c r="Z36" i="9" s="1"/>
  <c r="AI36" i="9"/>
  <c r="AJ36" i="9" s="1"/>
  <c r="AL36" i="9" s="1"/>
  <c r="AB13" i="9"/>
  <c r="AB14" i="9"/>
  <c r="AB28" i="9"/>
  <c r="AS36" i="9"/>
  <c r="AT36" i="9" s="1"/>
  <c r="I36" i="9"/>
  <c r="O36" i="9"/>
  <c r="P36" i="9" s="1"/>
  <c r="AL35" i="9"/>
  <c r="AL27" i="9"/>
  <c r="AL19" i="9"/>
  <c r="AL32" i="9"/>
  <c r="AL24" i="9"/>
  <c r="AL17" i="9"/>
  <c r="AL13" i="9"/>
  <c r="AL23" i="9"/>
  <c r="AL28" i="9"/>
  <c r="AL20" i="9"/>
  <c r="AL15" i="9"/>
  <c r="AL29" i="9"/>
  <c r="AL34" i="9"/>
  <c r="AL18" i="9"/>
  <c r="AL14" i="9"/>
  <c r="AL33" i="9"/>
  <c r="AL25" i="9"/>
  <c r="AL30" i="9"/>
  <c r="AL22" i="9"/>
  <c r="AL16" i="9"/>
  <c r="AL31" i="9"/>
  <c r="AL21" i="9"/>
  <c r="AL26" i="9"/>
  <c r="AV16" i="9"/>
  <c r="AV26" i="9"/>
  <c r="AV35" i="9"/>
  <c r="AV27" i="9"/>
  <c r="AV19" i="9"/>
  <c r="AV28" i="9"/>
  <c r="AV22" i="9"/>
  <c r="AV31" i="9"/>
  <c r="AV32" i="9"/>
  <c r="AV18" i="9"/>
  <c r="AV13" i="9"/>
  <c r="AV21" i="9"/>
  <c r="AV30" i="9"/>
  <c r="AV15" i="9"/>
  <c r="AV24" i="9"/>
  <c r="AV33" i="9"/>
  <c r="AV25" i="9"/>
  <c r="AV20" i="9"/>
  <c r="AV14" i="9"/>
  <c r="AV23" i="9"/>
  <c r="AV17" i="9"/>
  <c r="AV29" i="9"/>
  <c r="AV34" i="9"/>
  <c r="AB35" i="9" l="1"/>
  <c r="AB25" i="9"/>
  <c r="AB17" i="9"/>
  <c r="AB20" i="9"/>
  <c r="AB29" i="9"/>
  <c r="AB19" i="9"/>
  <c r="AB22" i="9"/>
  <c r="AB15" i="9"/>
  <c r="AB36" i="9"/>
  <c r="AB23" i="9"/>
  <c r="AB30" i="9"/>
  <c r="AB21" i="9"/>
  <c r="AB33" i="9"/>
  <c r="AB34" i="9"/>
  <c r="AB16" i="9"/>
  <c r="AB24" i="9"/>
  <c r="AB26" i="9"/>
  <c r="AB31" i="9"/>
  <c r="AB27" i="9"/>
  <c r="AB18" i="9"/>
  <c r="BA76" i="9"/>
  <c r="M76" i="9"/>
  <c r="M75" i="9"/>
  <c r="M74" i="9"/>
  <c r="AG75" i="9"/>
  <c r="AQ77" i="9"/>
  <c r="AG74" i="9"/>
  <c r="AQ73" i="9"/>
  <c r="W77" i="9"/>
  <c r="W74" i="9"/>
  <c r="W76" i="9"/>
  <c r="W75" i="9"/>
  <c r="BA75" i="9"/>
  <c r="BA77" i="9"/>
  <c r="BA73" i="9"/>
  <c r="AG73" i="9"/>
  <c r="AG77" i="9"/>
  <c r="AQ74" i="9"/>
  <c r="AG76" i="9"/>
  <c r="AQ75" i="9"/>
  <c r="BA74" i="9"/>
  <c r="X37" i="9"/>
  <c r="Y37" i="9" s="1"/>
  <c r="Z37" i="9" s="1"/>
  <c r="AH37" i="9"/>
  <c r="AI37" i="9" s="1"/>
  <c r="AH38" i="9" s="1"/>
  <c r="AM36" i="9"/>
  <c r="AC36" i="9"/>
  <c r="N37" i="9"/>
  <c r="E37" i="9"/>
  <c r="I37" i="9" s="1"/>
  <c r="AV36" i="9"/>
  <c r="AR37" i="9"/>
  <c r="BG36" i="9"/>
  <c r="R36" i="9"/>
  <c r="BF36" i="9"/>
  <c r="BB37" i="9"/>
  <c r="S36" i="9"/>
  <c r="AW36" i="9"/>
  <c r="B78" i="9"/>
  <c r="AJ37" i="9" l="1"/>
  <c r="AL37" i="9" s="1"/>
  <c r="V78" i="9"/>
  <c r="W78" i="9" s="1"/>
  <c r="AP78" i="9"/>
  <c r="AQ78" i="9" s="1"/>
  <c r="AF78" i="9"/>
  <c r="L78" i="9"/>
  <c r="X38" i="9"/>
  <c r="Y38" i="9" s="1"/>
  <c r="Z38" i="9" s="1"/>
  <c r="AB38" i="9" s="1"/>
  <c r="AC37" i="9"/>
  <c r="AM37" i="9"/>
  <c r="F37" i="9"/>
  <c r="H37" i="9" s="1"/>
  <c r="D38" i="9"/>
  <c r="O37" i="9"/>
  <c r="S37" i="9" s="1"/>
  <c r="C78" i="9"/>
  <c r="AI38" i="9"/>
  <c r="AS37" i="9"/>
  <c r="AW37" i="9" s="1"/>
  <c r="BC37" i="9"/>
  <c r="BG37" i="9" s="1"/>
  <c r="AG78" i="9"/>
  <c r="AB37" i="9"/>
  <c r="M78" i="9" l="1"/>
  <c r="AC38" i="9"/>
  <c r="X39" i="9"/>
  <c r="Y39" i="9" s="1"/>
  <c r="P37" i="9"/>
  <c r="R37" i="9" s="1"/>
  <c r="N38" i="9"/>
  <c r="O38" i="9" s="1"/>
  <c r="N39" i="9" s="1"/>
  <c r="E38" i="9"/>
  <c r="I38" i="9" s="1"/>
  <c r="BD37" i="9"/>
  <c r="BB38" i="9"/>
  <c r="AJ38" i="9"/>
  <c r="AH39" i="9"/>
  <c r="AM38" i="9"/>
  <c r="AT37" i="9"/>
  <c r="AR38" i="9"/>
  <c r="B79" i="9" l="1"/>
  <c r="AF79" i="9" s="1"/>
  <c r="P38" i="9"/>
  <c r="R38" i="9" s="1"/>
  <c r="S38" i="9"/>
  <c r="F38" i="9"/>
  <c r="H38" i="9" s="1"/>
  <c r="D39" i="9"/>
  <c r="AV37" i="9"/>
  <c r="BC38" i="9"/>
  <c r="BG38" i="9" s="1"/>
  <c r="AS38" i="9"/>
  <c r="Z39" i="9"/>
  <c r="X40" i="9"/>
  <c r="AI39" i="9"/>
  <c r="AM39" i="9" s="1"/>
  <c r="AC39" i="9"/>
  <c r="BF37" i="9"/>
  <c r="O39" i="9"/>
  <c r="AL38" i="9"/>
  <c r="AP79" i="9" l="1"/>
  <c r="AQ79" i="9" s="1"/>
  <c r="L79" i="9"/>
  <c r="M79" i="9" s="1"/>
  <c r="V79" i="9"/>
  <c r="W79" i="9" s="1"/>
  <c r="AG79" i="9"/>
  <c r="C79" i="9"/>
  <c r="E39" i="9"/>
  <c r="I39" i="9" s="1"/>
  <c r="AB39" i="9"/>
  <c r="P39" i="9"/>
  <c r="N40" i="9"/>
  <c r="S39" i="9"/>
  <c r="AJ39" i="9"/>
  <c r="AH40" i="9"/>
  <c r="AT38" i="9"/>
  <c r="AR39" i="9"/>
  <c r="Y40" i="9"/>
  <c r="AC40" i="9" s="1"/>
  <c r="AW38" i="9"/>
  <c r="BD38" i="9"/>
  <c r="BB39" i="9"/>
  <c r="F39" i="9" l="1"/>
  <c r="H39" i="9" s="1"/>
  <c r="D40" i="9"/>
  <c r="Z40" i="9"/>
  <c r="X41" i="9"/>
  <c r="AL39" i="9"/>
  <c r="R39" i="9"/>
  <c r="AI40" i="9"/>
  <c r="AM40" i="9" s="1"/>
  <c r="O40" i="9"/>
  <c r="S40" i="9" s="1"/>
  <c r="AS39" i="9"/>
  <c r="AW39" i="9" s="1"/>
  <c r="BC39" i="9"/>
  <c r="BG39" i="9" s="1"/>
  <c r="BF38" i="9"/>
  <c r="AV38" i="9"/>
  <c r="B80" i="9" l="1"/>
  <c r="AP80" i="9" s="1"/>
  <c r="E40" i="9"/>
  <c r="I40" i="9" s="1"/>
  <c r="BD39" i="9"/>
  <c r="BB40" i="9"/>
  <c r="AJ40" i="9"/>
  <c r="AH41" i="9"/>
  <c r="P40" i="9"/>
  <c r="N41" i="9"/>
  <c r="Y41" i="9"/>
  <c r="AT39" i="9"/>
  <c r="AR40" i="9"/>
  <c r="AB40" i="9"/>
  <c r="V80" i="9" l="1"/>
  <c r="W80" i="9" s="1"/>
  <c r="AF80" i="9"/>
  <c r="AG80" i="9" s="1"/>
  <c r="L80" i="9"/>
  <c r="M80" i="9" s="1"/>
  <c r="C80" i="9"/>
  <c r="AQ80" i="9"/>
  <c r="F40" i="9"/>
  <c r="H40" i="9" s="1"/>
  <c r="D41" i="9"/>
  <c r="Z41" i="9"/>
  <c r="X42" i="9"/>
  <c r="AL40" i="9"/>
  <c r="AI41" i="9"/>
  <c r="AM41" i="9" s="1"/>
  <c r="AS40" i="9"/>
  <c r="AW40" i="9" s="1"/>
  <c r="AC41" i="9"/>
  <c r="O41" i="9"/>
  <c r="S41" i="9" s="1"/>
  <c r="BC40" i="9"/>
  <c r="BG40" i="9" s="1"/>
  <c r="AV39" i="9"/>
  <c r="R40" i="9"/>
  <c r="BF39" i="9"/>
  <c r="AG6" i="9" l="1"/>
  <c r="W6" i="9"/>
  <c r="C6" i="9"/>
  <c r="BA6" i="9"/>
  <c r="AQ6" i="9"/>
  <c r="M6" i="9"/>
  <c r="E41" i="9"/>
  <c r="I41" i="9" s="1"/>
  <c r="AT40" i="9"/>
  <c r="AR41" i="9"/>
  <c r="AJ41" i="9"/>
  <c r="AH42" i="9"/>
  <c r="Y42" i="9"/>
  <c r="AC42" i="9" s="1"/>
  <c r="BD40" i="9"/>
  <c r="BB41" i="9"/>
  <c r="P41" i="9"/>
  <c r="N42" i="9"/>
  <c r="AB41" i="9"/>
  <c r="AF380" i="9" l="1"/>
  <c r="AF628" i="9"/>
  <c r="AF203" i="9"/>
  <c r="AF521" i="9"/>
  <c r="AF379" i="9"/>
  <c r="AF506" i="9"/>
  <c r="AF675" i="9"/>
  <c r="AF94" i="9"/>
  <c r="AF476" i="9"/>
  <c r="AF502" i="9"/>
  <c r="AF545" i="9"/>
  <c r="AF724" i="9"/>
  <c r="AF151" i="9"/>
  <c r="AF317" i="9"/>
  <c r="AF544" i="9"/>
  <c r="AF161" i="9"/>
  <c r="AF106" i="9"/>
  <c r="AF645" i="9"/>
  <c r="AF496" i="9"/>
  <c r="AF323" i="9"/>
  <c r="AF485" i="9"/>
  <c r="AF616" i="9"/>
  <c r="AF513" i="9"/>
  <c r="AF303" i="9"/>
  <c r="AF262" i="9"/>
  <c r="AF515" i="9"/>
  <c r="AF483" i="9"/>
  <c r="AF310" i="9"/>
  <c r="AF82" i="9"/>
  <c r="AF367" i="9"/>
  <c r="AF426" i="9"/>
  <c r="AF116" i="9"/>
  <c r="AF299" i="9"/>
  <c r="AF214" i="9"/>
  <c r="AF366" i="9"/>
  <c r="AF655" i="9"/>
  <c r="AF563" i="9"/>
  <c r="AF726" i="9"/>
  <c r="AF412" i="9"/>
  <c r="AF626" i="9"/>
  <c r="AF543" i="9"/>
  <c r="AF677" i="9"/>
  <c r="AF491" i="9"/>
  <c r="AF489" i="9"/>
  <c r="AF296" i="9"/>
  <c r="AF186" i="9"/>
  <c r="AF603" i="9"/>
  <c r="AF599" i="9"/>
  <c r="AF406" i="9"/>
  <c r="AF479" i="9"/>
  <c r="AF671" i="9"/>
  <c r="AF606" i="9"/>
  <c r="AF643" i="9"/>
  <c r="AF554" i="9"/>
  <c r="AF602" i="9"/>
  <c r="AF193" i="9"/>
  <c r="AF97" i="9"/>
  <c r="AF386" i="9"/>
  <c r="AF159" i="9"/>
  <c r="AF680" i="9"/>
  <c r="AF751" i="9"/>
  <c r="AF664" i="9"/>
  <c r="AF735" i="9"/>
  <c r="AF388" i="9"/>
  <c r="AF325" i="9"/>
  <c r="AF332" i="9"/>
  <c r="AF635" i="9"/>
  <c r="AF336" i="9"/>
  <c r="AF467" i="9"/>
  <c r="AF369" i="9"/>
  <c r="AF651" i="9"/>
  <c r="AF175" i="9"/>
  <c r="AF355" i="9"/>
  <c r="AF335" i="9"/>
  <c r="AF459" i="9"/>
  <c r="AF132" i="9"/>
  <c r="AF155" i="9"/>
  <c r="AF229" i="9"/>
  <c r="AF547" i="9"/>
  <c r="AF236" i="9"/>
  <c r="AF120" i="9"/>
  <c r="AF196" i="9"/>
  <c r="AF540" i="9"/>
  <c r="AF321" i="9"/>
  <c r="AF548" i="9"/>
  <c r="AF753" i="9"/>
  <c r="AF204" i="9"/>
  <c r="AF320" i="9"/>
  <c r="AF511" i="9"/>
  <c r="AF612" i="9"/>
  <c r="AF176" i="9"/>
  <c r="AF85" i="9"/>
  <c r="AF507" i="9"/>
  <c r="AF457" i="9"/>
  <c r="AF653" i="9"/>
  <c r="AF269" i="9"/>
  <c r="AF444" i="9"/>
  <c r="AF455" i="9"/>
  <c r="AF518" i="9"/>
  <c r="AF198" i="9"/>
  <c r="AF581" i="9"/>
  <c r="AF213" i="9"/>
  <c r="AF456" i="9"/>
  <c r="AF88" i="9"/>
  <c r="AF439" i="9"/>
  <c r="AF140" i="9"/>
  <c r="AF430" i="9"/>
  <c r="AF208" i="9"/>
  <c r="AF184" i="9"/>
  <c r="AF257" i="9"/>
  <c r="AF191" i="9"/>
  <c r="AF473" i="9"/>
  <c r="AF465" i="9"/>
  <c r="AF405" i="9"/>
  <c r="AF549" i="9"/>
  <c r="AF529" i="9"/>
  <c r="AF528" i="9"/>
  <c r="AF135" i="9"/>
  <c r="AF530" i="9"/>
  <c r="AF514" i="9"/>
  <c r="AF558" i="9"/>
  <c r="AF95" i="9"/>
  <c r="AF494" i="9"/>
  <c r="AF453" i="9"/>
  <c r="AF587" i="9"/>
  <c r="AF117" i="9"/>
  <c r="AF101" i="9"/>
  <c r="AF212" i="9"/>
  <c r="AF183" i="9"/>
  <c r="AF472" i="9"/>
  <c r="AF464" i="9"/>
  <c r="AF665" i="9"/>
  <c r="AF482" i="9"/>
  <c r="AF124" i="9"/>
  <c r="AF302" i="9"/>
  <c r="AF470" i="9"/>
  <c r="AF480" i="9"/>
  <c r="AF403" i="9"/>
  <c r="AF437" i="9"/>
  <c r="AF512" i="9"/>
  <c r="AF389" i="9"/>
  <c r="AF145" i="9"/>
  <c r="AF345" i="9"/>
  <c r="AF627" i="9"/>
  <c r="AF309" i="9"/>
  <c r="AF607" i="9"/>
  <c r="AF636" i="9"/>
  <c r="AF552" i="9"/>
  <c r="AF265" i="9"/>
  <c r="AF342" i="9"/>
  <c r="AF683" i="9"/>
  <c r="AF613" i="9"/>
  <c r="AF329" i="9"/>
  <c r="AF84" i="9"/>
  <c r="AF557" i="9"/>
  <c r="AF109" i="9"/>
  <c r="AF89" i="9"/>
  <c r="AF370" i="9"/>
  <c r="AF452" i="9"/>
  <c r="AF463" i="9"/>
  <c r="AF685" i="9"/>
  <c r="AF103" i="9"/>
  <c r="AF450" i="9"/>
  <c r="AF305" i="9"/>
  <c r="AF532" i="9"/>
  <c r="AF733" i="9"/>
  <c r="AF168" i="9"/>
  <c r="AF304" i="9"/>
  <c r="AF353" i="9"/>
  <c r="AF580" i="9"/>
  <c r="AF142" i="9"/>
  <c r="AF267" i="9"/>
  <c r="AF352" i="9"/>
  <c r="AF250" i="9"/>
  <c r="AF743" i="9"/>
  <c r="AF316" i="9"/>
  <c r="AF232" i="9"/>
  <c r="AF230" i="9"/>
  <c r="AF709" i="9"/>
  <c r="AF520" i="9"/>
  <c r="AF163" i="9"/>
  <c r="AF241" i="9"/>
  <c r="AF601" i="9"/>
  <c r="AF715" i="9"/>
  <c r="AF590" i="9"/>
  <c r="AF666" i="9"/>
  <c r="AF661" i="9"/>
  <c r="AF657" i="9"/>
  <c r="AF583" i="9"/>
  <c r="AF158" i="9"/>
  <c r="AF429" i="9"/>
  <c r="AF413" i="9"/>
  <c r="AF746" i="9"/>
  <c r="AF358" i="9"/>
  <c r="AF519" i="9"/>
  <c r="AF346" i="9"/>
  <c r="AF712" i="9"/>
  <c r="AF322" i="9"/>
  <c r="AF351" i="9"/>
  <c r="AF298" i="9"/>
  <c r="AF618" i="9"/>
  <c r="AF669" i="9"/>
  <c r="AF538" i="9"/>
  <c r="AF510" i="9"/>
  <c r="AF157" i="9"/>
  <c r="AF147" i="9"/>
  <c r="AF555" i="9"/>
  <c r="AF474" i="9"/>
  <c r="AF734" i="9"/>
  <c r="AF92" i="9"/>
  <c r="AF748" i="9"/>
  <c r="AF216" i="9"/>
  <c r="AF658" i="9"/>
  <c r="AF597" i="9"/>
  <c r="AF206" i="9"/>
  <c r="AF150" i="9"/>
  <c r="AF396" i="9"/>
  <c r="AF99" i="9"/>
  <c r="AF461" i="9"/>
  <c r="AF228" i="9"/>
  <c r="AF394" i="9"/>
  <c r="AF219" i="9"/>
  <c r="AF722" i="9"/>
  <c r="AF83" i="9"/>
  <c r="AF326" i="9"/>
  <c r="AF238" i="9"/>
  <c r="AF170" i="9"/>
  <c r="AF730" i="9"/>
  <c r="AF164" i="9"/>
  <c r="AF173" i="9"/>
  <c r="AF306" i="9"/>
  <c r="AF454" i="9"/>
  <c r="AF354" i="9"/>
  <c r="AF542" i="9"/>
  <c r="AF271" i="9"/>
  <c r="AF622" i="9"/>
  <c r="AF598" i="9"/>
  <c r="AF718" i="9"/>
  <c r="AF283" i="9"/>
  <c r="AF252" i="9"/>
  <c r="AF86" i="9"/>
  <c r="AF278" i="9"/>
  <c r="AF356" i="9"/>
  <c r="AF621" i="9"/>
  <c r="AF187" i="9"/>
  <c r="AF276" i="9"/>
  <c r="AF497" i="9"/>
  <c r="AF399" i="9"/>
  <c r="AF668" i="9"/>
  <c r="AF277" i="9"/>
  <c r="AF481" i="9"/>
  <c r="AF289" i="9"/>
  <c r="AF589" i="9"/>
  <c r="AF717" i="9"/>
  <c r="AF139" i="9"/>
  <c r="AF288" i="9"/>
  <c r="AF701" i="9"/>
  <c r="AF617" i="9"/>
  <c r="AF266" i="9"/>
  <c r="AF723" i="9"/>
  <c r="AF149" i="9"/>
  <c r="AF565" i="9"/>
  <c r="AF188" i="9"/>
  <c r="AF703" i="9"/>
  <c r="AF123" i="9"/>
  <c r="AF468" i="9"/>
  <c r="AF571" i="9"/>
  <c r="AF493" i="9"/>
  <c r="AF434" i="9"/>
  <c r="AF425" i="9"/>
  <c r="AF275" i="9"/>
  <c r="AF469" i="9"/>
  <c r="AF695" i="9"/>
  <c r="AF708" i="9"/>
  <c r="AF90" i="9"/>
  <c r="AF620" i="9"/>
  <c r="AF363" i="9"/>
  <c r="AF307" i="9"/>
  <c r="AF280" i="9"/>
  <c r="AF568" i="9"/>
  <c r="AF416" i="9"/>
  <c r="AF287" i="9"/>
  <c r="AF177" i="9"/>
  <c r="AF314" i="9"/>
  <c r="AF286" i="9"/>
  <c r="AF446" i="9"/>
  <c r="AF148" i="9"/>
  <c r="AF108" i="9"/>
  <c r="AF96" i="9"/>
  <c r="AF706" i="9"/>
  <c r="AF218" i="9"/>
  <c r="AF436" i="9"/>
  <c r="AF674" i="9"/>
  <c r="AF400" i="9"/>
  <c r="AF648" i="9"/>
  <c r="AF270" i="9"/>
  <c r="AF122" i="9"/>
  <c r="AF393" i="9"/>
  <c r="AF210" i="9"/>
  <c r="AF663" i="9"/>
  <c r="AF572" i="9"/>
  <c r="AF291" i="9"/>
  <c r="AF536" i="9"/>
  <c r="AF484" i="9"/>
  <c r="AF462" i="9"/>
  <c r="AF169" i="9"/>
  <c r="AG9" i="9"/>
  <c r="AF338" i="9"/>
  <c r="AF505" i="9"/>
  <c r="AF258" i="9"/>
  <c r="AF619" i="9"/>
  <c r="AF537" i="9"/>
  <c r="AF522" i="9"/>
  <c r="AF160" i="9"/>
  <c r="AF574" i="9"/>
  <c r="AF308" i="9"/>
  <c r="AF87" i="9"/>
  <c r="AF487" i="9"/>
  <c r="AF642" i="9"/>
  <c r="AF611" i="9"/>
  <c r="AF471" i="9"/>
  <c r="AF527" i="9"/>
  <c r="AF629" i="9"/>
  <c r="AF721" i="9"/>
  <c r="AF146" i="9"/>
  <c r="AF292" i="9"/>
  <c r="AF541" i="9"/>
  <c r="AF720" i="9"/>
  <c r="AF144" i="9"/>
  <c r="AF244" i="9"/>
  <c r="AF340" i="9"/>
  <c r="AF605" i="9"/>
  <c r="AF152" i="9"/>
  <c r="AF243" i="9"/>
  <c r="AF415" i="9"/>
  <c r="AF383" i="9"/>
  <c r="AF646" i="9"/>
  <c r="AF248" i="9"/>
  <c r="AF411" i="9"/>
  <c r="AF495" i="9"/>
  <c r="AF441" i="9"/>
  <c r="AF253" i="9"/>
  <c r="AF652" i="9"/>
  <c r="AF268" i="9"/>
  <c r="AF368" i="9"/>
  <c r="AF185" i="9"/>
  <c r="AF639" i="9"/>
  <c r="AF224" i="9"/>
  <c r="AF143" i="9"/>
  <c r="AF374" i="9"/>
  <c r="AF696" i="9"/>
  <c r="AF311" i="9"/>
  <c r="AF290" i="9"/>
  <c r="AF282" i="9"/>
  <c r="AF534" i="9"/>
  <c r="AF509" i="9"/>
  <c r="AF523" i="9"/>
  <c r="AF167" i="9"/>
  <c r="AF447" i="9"/>
  <c r="AF154" i="9"/>
  <c r="AF360" i="9"/>
  <c r="AF222" i="9"/>
  <c r="AF371" i="9"/>
  <c r="AF421" i="9"/>
  <c r="AF407" i="9"/>
  <c r="AF127" i="9"/>
  <c r="AF104" i="9"/>
  <c r="AF725" i="9"/>
  <c r="AF741" i="9"/>
  <c r="AF297" i="9"/>
  <c r="AF293" i="9"/>
  <c r="AF600" i="9"/>
  <c r="AF431" i="9"/>
  <c r="AF672" i="9"/>
  <c r="AF260" i="9"/>
  <c r="AF531" i="9"/>
  <c r="AF181" i="9"/>
  <c r="AF584" i="9"/>
  <c r="AF418" i="9"/>
  <c r="AF227" i="9"/>
  <c r="AF390" i="9"/>
  <c r="AF391" i="9"/>
  <c r="AF237" i="9"/>
  <c r="AF442" i="9"/>
  <c r="AF215" i="9"/>
  <c r="AF424" i="9"/>
  <c r="AF171" i="9"/>
  <c r="AF644" i="9"/>
  <c r="AF567" i="9"/>
  <c r="AF328" i="9"/>
  <c r="AF318" i="9"/>
  <c r="AF443" i="9"/>
  <c r="AF373" i="9"/>
  <c r="AF192" i="9"/>
  <c r="AF466" i="9"/>
  <c r="AF716" i="9"/>
  <c r="AF679" i="9"/>
  <c r="AF546" i="9"/>
  <c r="AF630" i="9"/>
  <c r="AF121" i="9"/>
  <c r="AF729" i="9"/>
  <c r="AF591" i="9"/>
  <c r="AF264" i="9"/>
  <c r="AF174" i="9"/>
  <c r="AF420" i="9"/>
  <c r="AF300" i="9"/>
  <c r="AF500" i="9"/>
  <c r="AF650" i="9"/>
  <c r="AF255" i="9"/>
  <c r="AF427" i="9"/>
  <c r="AF449" i="9"/>
  <c r="AF649" i="9"/>
  <c r="AF705" i="9"/>
  <c r="AF125" i="9"/>
  <c r="AF504" i="9"/>
  <c r="AF525" i="9"/>
  <c r="AF704" i="9"/>
  <c r="AF749" i="9"/>
  <c r="AF211" i="9"/>
  <c r="AF324" i="9"/>
  <c r="AF573" i="9"/>
  <c r="AF754" i="9"/>
  <c r="AF209" i="9"/>
  <c r="AF118" i="9"/>
  <c r="AF281" i="9"/>
  <c r="AF690" i="9"/>
  <c r="AF579" i="9"/>
  <c r="AF128" i="9"/>
  <c r="AF362" i="9"/>
  <c r="AF647" i="9"/>
  <c r="AF559" i="9"/>
  <c r="AF714" i="9"/>
  <c r="AF486" i="9"/>
  <c r="AF440" i="9"/>
  <c r="AF475" i="9"/>
  <c r="AF256" i="9"/>
  <c r="AF660" i="9"/>
  <c r="AF656" i="9"/>
  <c r="AF553" i="9"/>
  <c r="AF697" i="9"/>
  <c r="AF130" i="9"/>
  <c r="AF713" i="9"/>
  <c r="AF284" i="9"/>
  <c r="AF182" i="9"/>
  <c r="AF247" i="9"/>
  <c r="AF676" i="9"/>
  <c r="AF365" i="9"/>
  <c r="AF752" i="9"/>
  <c r="AF207" i="9"/>
  <c r="AF594" i="9"/>
  <c r="AF682" i="9"/>
  <c r="AF384" i="9"/>
  <c r="AF615" i="9"/>
  <c r="AF524" i="9"/>
  <c r="AF593" i="9"/>
  <c r="AF419" i="9"/>
  <c r="AF638" i="9"/>
  <c r="AF91" i="9"/>
  <c r="AF684" i="9"/>
  <c r="AF339" i="9"/>
  <c r="AF667" i="9"/>
  <c r="AF319" i="9"/>
  <c r="AF478" i="9"/>
  <c r="AF499" i="9"/>
  <c r="AF397" i="9"/>
  <c r="AF414" i="9"/>
  <c r="AF422" i="9"/>
  <c r="AF750" i="9"/>
  <c r="AF201" i="9"/>
  <c r="AF710" i="9"/>
  <c r="AF165" i="9"/>
  <c r="AF315" i="9"/>
  <c r="AF364" i="9"/>
  <c r="AF249" i="9"/>
  <c r="AF233" i="9"/>
  <c r="AF739" i="9"/>
  <c r="AF719" i="9"/>
  <c r="AF460" i="9"/>
  <c r="AF732" i="9"/>
  <c r="AF138" i="9"/>
  <c r="AF98" i="9"/>
  <c r="AF438" i="9"/>
  <c r="AF577" i="9"/>
  <c r="AF111" i="9"/>
  <c r="AF217" i="9"/>
  <c r="AF349" i="9"/>
  <c r="AF576" i="9"/>
  <c r="AF641" i="9"/>
  <c r="AF221" i="9"/>
  <c r="AF408" i="9"/>
  <c r="AF392" i="9"/>
  <c r="AF640" i="9"/>
  <c r="AF689" i="9"/>
  <c r="AF107" i="9"/>
  <c r="AF458" i="9"/>
  <c r="AF582" i="9"/>
  <c r="AF688" i="9"/>
  <c r="AF609" i="9"/>
  <c r="AF608" i="9"/>
  <c r="AF189" i="9"/>
  <c r="AF562" i="9"/>
  <c r="AF588" i="9"/>
  <c r="AF614" i="9"/>
  <c r="AF131" i="9"/>
  <c r="AF526" i="9"/>
  <c r="AF498" i="9"/>
  <c r="AF550" i="9"/>
  <c r="AF234" i="9"/>
  <c r="AF137" i="9"/>
  <c r="AF113" i="9"/>
  <c r="AF242" i="9"/>
  <c r="AF331" i="9"/>
  <c r="AF327" i="9"/>
  <c r="AF166" i="9"/>
  <c r="AF410" i="9"/>
  <c r="AF637" i="9"/>
  <c r="AF569" i="9"/>
  <c r="AF202" i="9"/>
  <c r="AF707" i="9"/>
  <c r="AF129" i="9"/>
  <c r="AF533" i="9"/>
  <c r="AF134" i="9"/>
  <c r="AF687" i="9"/>
  <c r="AF105" i="9"/>
  <c r="AF81" i="9"/>
  <c r="AF539" i="9"/>
  <c r="AF153" i="9"/>
  <c r="AF402" i="9"/>
  <c r="AF702" i="9"/>
  <c r="AF694" i="9"/>
  <c r="AF295" i="9"/>
  <c r="AF551" i="9"/>
  <c r="AF361" i="9"/>
  <c r="AF348" i="9"/>
  <c r="AF404" i="9"/>
  <c r="AF312" i="9"/>
  <c r="AF274" i="9"/>
  <c r="AF745" i="9"/>
  <c r="AF678" i="9"/>
  <c r="AF199" i="9"/>
  <c r="AF387" i="9"/>
  <c r="AF395" i="9"/>
  <c r="AF433" i="9"/>
  <c r="AF595" i="9"/>
  <c r="AF401" i="9"/>
  <c r="AF451" i="9"/>
  <c r="AF251" i="9"/>
  <c r="AF738" i="9"/>
  <c r="AF693" i="9"/>
  <c r="AF337" i="9"/>
  <c r="AF398" i="9"/>
  <c r="AF378" i="9"/>
  <c r="AF659" i="9"/>
  <c r="AF728" i="9"/>
  <c r="AF330" i="9"/>
  <c r="AF294" i="9"/>
  <c r="AF578" i="9"/>
  <c r="AF156" i="9"/>
  <c r="AF115" i="9"/>
  <c r="AF654" i="9"/>
  <c r="AF736" i="9"/>
  <c r="AF596" i="9"/>
  <c r="AF681" i="9"/>
  <c r="AF727" i="9"/>
  <c r="AF592" i="9"/>
  <c r="AF586" i="9"/>
  <c r="AF692" i="9"/>
  <c r="AF110" i="9"/>
  <c r="AF285" i="9"/>
  <c r="AF585" i="9"/>
  <c r="AF561" i="9"/>
  <c r="AF740" i="9"/>
  <c r="AF180" i="9"/>
  <c r="AF333" i="9"/>
  <c r="AF560" i="9"/>
  <c r="AF625" i="9"/>
  <c r="AF195" i="9"/>
  <c r="AF417" i="9"/>
  <c r="AF376" i="9"/>
  <c r="AF624" i="9"/>
  <c r="AF492" i="9"/>
  <c r="AF488" i="9"/>
  <c r="AF178" i="9"/>
  <c r="AF377" i="9"/>
  <c r="AF382" i="9"/>
  <c r="AF381" i="9"/>
  <c r="AF742" i="9"/>
  <c r="AF350" i="9"/>
  <c r="AF503" i="9"/>
  <c r="AF334" i="9"/>
  <c r="AF673" i="9"/>
  <c r="AF755" i="9"/>
  <c r="AF610" i="9"/>
  <c r="AF570" i="9"/>
  <c r="AF409" i="9"/>
  <c r="AF273" i="9"/>
  <c r="AF699" i="9"/>
  <c r="AF114" i="9"/>
  <c r="AF301" i="9"/>
  <c r="AF372" i="9"/>
  <c r="AF194" i="9"/>
  <c r="AF662" i="9"/>
  <c r="AF235" i="9"/>
  <c r="AF341" i="9"/>
  <c r="AF744" i="9"/>
  <c r="AF623" i="9"/>
  <c r="AF197" i="9"/>
  <c r="AF700" i="9"/>
  <c r="AF347" i="9"/>
  <c r="AF632" i="9"/>
  <c r="AF516" i="9"/>
  <c r="AF245" i="9"/>
  <c r="AF231" i="9"/>
  <c r="AF223" i="9"/>
  <c r="AF698" i="9"/>
  <c r="AF490" i="9"/>
  <c r="AF102" i="9"/>
  <c r="AF93" i="9"/>
  <c r="AF246" i="9"/>
  <c r="AF259" i="9"/>
  <c r="AF445" i="9"/>
  <c r="AF343" i="9"/>
  <c r="AF385" i="9"/>
  <c r="AF501" i="9"/>
  <c r="AF261" i="9"/>
  <c r="AF432" i="9"/>
  <c r="AF205" i="9"/>
  <c r="AF254" i="9"/>
  <c r="AF126" i="9"/>
  <c r="AF477" i="9"/>
  <c r="AF240" i="9"/>
  <c r="AF112" i="9"/>
  <c r="AF747" i="9"/>
  <c r="AF179" i="9"/>
  <c r="AF141" i="9"/>
  <c r="AF535" i="9"/>
  <c r="AF604" i="9"/>
  <c r="AF691" i="9"/>
  <c r="AF670" i="9"/>
  <c r="AF263" i="9"/>
  <c r="AG269" i="9" s="1"/>
  <c r="AF631" i="9"/>
  <c r="AF423" i="9"/>
  <c r="AF711" i="9"/>
  <c r="AF428" i="9"/>
  <c r="AF225" i="9"/>
  <c r="AF575" i="9"/>
  <c r="AF357" i="9"/>
  <c r="AF359" i="9"/>
  <c r="AF220" i="9"/>
  <c r="AF634" i="9"/>
  <c r="AF162" i="9"/>
  <c r="AF737" i="9"/>
  <c r="AF517" i="9"/>
  <c r="AG523" i="9" s="1"/>
  <c r="AF564" i="9"/>
  <c r="AF686" i="9"/>
  <c r="AF435" i="9"/>
  <c r="AG441" i="9" s="1"/>
  <c r="AF448" i="9"/>
  <c r="AF566" i="9"/>
  <c r="AF133" i="9"/>
  <c r="AF100" i="9"/>
  <c r="AF239" i="9"/>
  <c r="AF119" i="9"/>
  <c r="AF313" i="9"/>
  <c r="AF226" i="9"/>
  <c r="AF136" i="9"/>
  <c r="AF375" i="9"/>
  <c r="AF508" i="9"/>
  <c r="AF633" i="9"/>
  <c r="AF279" i="9"/>
  <c r="AF344" i="9"/>
  <c r="AF556" i="9"/>
  <c r="AF272" i="9"/>
  <c r="AF172" i="9"/>
  <c r="AF200" i="9"/>
  <c r="AF731" i="9"/>
  <c r="AF190" i="9"/>
  <c r="L732" i="9"/>
  <c r="L605" i="9"/>
  <c r="L525" i="9"/>
  <c r="L388" i="9"/>
  <c r="L632" i="9"/>
  <c r="L206" i="9"/>
  <c r="L723" i="9"/>
  <c r="L159" i="9"/>
  <c r="L561" i="9"/>
  <c r="L724" i="9"/>
  <c r="L143" i="9"/>
  <c r="L416" i="9"/>
  <c r="L410" i="9"/>
  <c r="L651" i="9"/>
  <c r="L273" i="9"/>
  <c r="L281" i="9"/>
  <c r="L136" i="9"/>
  <c r="L356" i="9"/>
  <c r="L491" i="9"/>
  <c r="L599" i="9"/>
  <c r="L246" i="9"/>
  <c r="L482" i="9"/>
  <c r="L551" i="9"/>
  <c r="L223" i="9"/>
  <c r="L601" i="9"/>
  <c r="L742" i="9"/>
  <c r="L187" i="9"/>
  <c r="L157" i="9"/>
  <c r="L360" i="9"/>
  <c r="L725" i="9"/>
  <c r="L91" i="9"/>
  <c r="L361" i="9"/>
  <c r="L288" i="9"/>
  <c r="L333" i="9"/>
  <c r="L261" i="9"/>
  <c r="L454" i="9"/>
  <c r="L571" i="9"/>
  <c r="L347" i="9"/>
  <c r="L750" i="9"/>
  <c r="L105" i="9"/>
  <c r="L558" i="9"/>
  <c r="L284" i="9"/>
  <c r="L635" i="9"/>
  <c r="L328" i="9"/>
  <c r="L560" i="9"/>
  <c r="L190" i="9"/>
  <c r="L401" i="9"/>
  <c r="L340" i="9"/>
  <c r="L399" i="9"/>
  <c r="L559" i="9"/>
  <c r="L245" i="9"/>
  <c r="L165" i="9"/>
  <c r="L402" i="9"/>
  <c r="L471" i="9"/>
  <c r="L299" i="9"/>
  <c r="L637" i="9"/>
  <c r="L387" i="9"/>
  <c r="L547" i="9"/>
  <c r="L323" i="9"/>
  <c r="L726" i="9"/>
  <c r="L266" i="9"/>
  <c r="L610" i="9"/>
  <c r="L540" i="9"/>
  <c r="L163" i="9"/>
  <c r="L242" i="9"/>
  <c r="L633" i="9"/>
  <c r="L712" i="9"/>
  <c r="L680" i="9"/>
  <c r="L301" i="9"/>
  <c r="L283" i="9"/>
  <c r="L704" i="9"/>
  <c r="L296" i="9"/>
  <c r="L688" i="9"/>
  <c r="L207" i="9"/>
  <c r="L384" i="9"/>
  <c r="L684" i="9"/>
  <c r="L472" i="9"/>
  <c r="L228" i="9"/>
  <c r="L201" i="9"/>
  <c r="L345" i="9"/>
  <c r="L727" i="9"/>
  <c r="L172" i="9"/>
  <c r="L101" i="9"/>
  <c r="L279" i="9"/>
  <c r="L253" i="9"/>
  <c r="L290" i="9"/>
  <c r="L327" i="9"/>
  <c r="L552" i="9"/>
  <c r="L729" i="9"/>
  <c r="L653" i="9"/>
  <c r="L274" i="9"/>
  <c r="L464" i="9"/>
  <c r="L654" i="9"/>
  <c r="L260" i="9"/>
  <c r="L753" i="9"/>
  <c r="L221" i="9"/>
  <c r="L456" i="9"/>
  <c r="L252" i="9"/>
  <c r="L214" i="9"/>
  <c r="L747" i="9"/>
  <c r="L174" i="9"/>
  <c r="L629" i="9"/>
  <c r="L461" i="9"/>
  <c r="L506" i="9"/>
  <c r="L124" i="9"/>
  <c r="L220" i="9"/>
  <c r="L595" i="9"/>
  <c r="L435" i="9"/>
  <c r="L679" i="9"/>
  <c r="L98" i="9"/>
  <c r="L175" i="9"/>
  <c r="L263" i="9"/>
  <c r="L641" i="9"/>
  <c r="L166" i="9"/>
  <c r="L249" i="9"/>
  <c r="L269" i="9"/>
  <c r="L479" i="9"/>
  <c r="L181" i="9"/>
  <c r="L286" i="9"/>
  <c r="L374" i="9"/>
  <c r="L516" i="9"/>
  <c r="L602" i="9"/>
  <c r="L574" i="9"/>
  <c r="L241" i="9"/>
  <c r="L676" i="9"/>
  <c r="L297" i="9"/>
  <c r="L357" i="9"/>
  <c r="L566" i="9"/>
  <c r="L173" i="9"/>
  <c r="L277" i="9"/>
  <c r="L198" i="9"/>
  <c r="L499" i="9"/>
  <c r="L498" i="9"/>
  <c r="L544" i="9"/>
  <c r="L448" i="9"/>
  <c r="L203" i="9"/>
  <c r="L238" i="9"/>
  <c r="L391" i="9"/>
  <c r="M9" i="9"/>
  <c r="L463" i="9"/>
  <c r="L353" i="9"/>
  <c r="L404" i="9"/>
  <c r="L546" i="9"/>
  <c r="L586" i="9"/>
  <c r="L104" i="9"/>
  <c r="L500" i="9"/>
  <c r="L298" i="9"/>
  <c r="L334" i="9"/>
  <c r="L673" i="9"/>
  <c r="L371" i="9"/>
  <c r="L307" i="9"/>
  <c r="L235" i="9"/>
  <c r="L438" i="9"/>
  <c r="L735" i="9"/>
  <c r="L337" i="9"/>
  <c r="L204" i="9"/>
  <c r="L661" i="9"/>
  <c r="L628" i="9"/>
  <c r="L189" i="9"/>
  <c r="L224" i="9"/>
  <c r="L377" i="9"/>
  <c r="L575" i="9"/>
  <c r="L424" i="9"/>
  <c r="L226" i="9"/>
  <c r="L752" i="9"/>
  <c r="L465" i="9"/>
  <c r="L470" i="9"/>
  <c r="L660" i="9"/>
  <c r="L579" i="9"/>
  <c r="L154" i="9"/>
  <c r="L355" i="9"/>
  <c r="L580" i="9"/>
  <c r="L128" i="9"/>
  <c r="L687" i="9"/>
  <c r="L432" i="9"/>
  <c r="L287" i="9"/>
  <c r="L690" i="9"/>
  <c r="L199" i="9"/>
  <c r="L620" i="9"/>
  <c r="L711" i="9"/>
  <c r="L473" i="9"/>
  <c r="L162" i="9"/>
  <c r="L120" i="9"/>
  <c r="L363" i="9"/>
  <c r="L396" i="9"/>
  <c r="L320" i="9"/>
  <c r="L372" i="9"/>
  <c r="L616" i="9"/>
  <c r="L179" i="9"/>
  <c r="L707" i="9"/>
  <c r="L134" i="9"/>
  <c r="L537" i="9"/>
  <c r="L708" i="9"/>
  <c r="L125" i="9"/>
  <c r="L264" i="9"/>
  <c r="L87" i="9"/>
  <c r="L613" i="9"/>
  <c r="L208" i="9"/>
  <c r="L368" i="9"/>
  <c r="L99" i="9"/>
  <c r="L304" i="9"/>
  <c r="L147" i="9"/>
  <c r="L591" i="9"/>
  <c r="L303" i="9"/>
  <c r="L229" i="9"/>
  <c r="L389" i="9"/>
  <c r="L329" i="9"/>
  <c r="L667" i="9"/>
  <c r="L738" i="9"/>
  <c r="L597" i="9"/>
  <c r="L178" i="9"/>
  <c r="L476" i="9"/>
  <c r="L414" i="9"/>
  <c r="L195" i="9"/>
  <c r="L352" i="9"/>
  <c r="L603" i="9"/>
  <c r="L129" i="9"/>
  <c r="L565" i="9"/>
  <c r="L152" i="9"/>
  <c r="L426" i="9"/>
  <c r="L254" i="9"/>
  <c r="L467" i="9"/>
  <c r="L183" i="9"/>
  <c r="L539" i="9"/>
  <c r="L718" i="9"/>
  <c r="L381" i="9"/>
  <c r="L582" i="9"/>
  <c r="L168" i="9"/>
  <c r="L131" i="9"/>
  <c r="L225" i="9"/>
  <c r="L123" i="9"/>
  <c r="L686" i="9"/>
  <c r="L137" i="9"/>
  <c r="L420" i="9"/>
  <c r="L683" i="9"/>
  <c r="L701" i="9"/>
  <c r="L200" i="9"/>
  <c r="L392" i="9"/>
  <c r="L658" i="9"/>
  <c r="L617" i="9"/>
  <c r="L445" i="9"/>
  <c r="L268" i="9"/>
  <c r="L502" i="9"/>
  <c r="L748" i="9"/>
  <c r="L675" i="9"/>
  <c r="L412" i="9"/>
  <c r="L202" i="9"/>
  <c r="L378" i="9"/>
  <c r="L81" i="9"/>
  <c r="L358" i="9"/>
  <c r="L554" i="9"/>
  <c r="L587" i="9"/>
  <c r="L594" i="9"/>
  <c r="L291" i="9"/>
  <c r="L588" i="9"/>
  <c r="L694" i="9"/>
  <c r="L623" i="9"/>
  <c r="L205" i="9"/>
  <c r="L210" i="9"/>
  <c r="L466" i="9"/>
  <c r="L478" i="9"/>
  <c r="L446" i="9"/>
  <c r="L567" i="9"/>
  <c r="L151" i="9"/>
  <c r="L153" i="9"/>
  <c r="L608" i="9"/>
  <c r="L485" i="9"/>
  <c r="L497" i="9"/>
  <c r="L717" i="9"/>
  <c r="L311" i="9"/>
  <c r="L536" i="9"/>
  <c r="L714" i="9"/>
  <c r="L643" i="9"/>
  <c r="L243" i="9"/>
  <c r="L400" i="9"/>
  <c r="L663" i="9"/>
  <c r="L231" i="9"/>
  <c r="L734" i="9"/>
  <c r="L185" i="9"/>
  <c r="L380" i="9"/>
  <c r="L196" i="9"/>
  <c r="L142" i="9"/>
  <c r="L716" i="9"/>
  <c r="L96" i="9"/>
  <c r="L529" i="9"/>
  <c r="L534" i="9"/>
  <c r="L215" i="9"/>
  <c r="L108" i="9"/>
  <c r="L408" i="9"/>
  <c r="L685" i="9"/>
  <c r="L434" i="9"/>
  <c r="L611" i="9"/>
  <c r="L522" i="9"/>
  <c r="L171" i="9"/>
  <c r="L130" i="9"/>
  <c r="L722" i="9"/>
  <c r="L646" i="9"/>
  <c r="L331" i="9"/>
  <c r="L508" i="9"/>
  <c r="L100" i="9"/>
  <c r="L359" i="9"/>
  <c r="L149" i="9"/>
  <c r="L114" i="9"/>
  <c r="L692" i="9"/>
  <c r="L209" i="9"/>
  <c r="L553" i="9"/>
  <c r="L484" i="9"/>
  <c r="L367" i="9"/>
  <c r="L386" i="9"/>
  <c r="L477" i="9"/>
  <c r="L240" i="9"/>
  <c r="L578" i="9"/>
  <c r="L532" i="9"/>
  <c r="L275" i="9"/>
  <c r="L615" i="9"/>
  <c r="L672" i="9"/>
  <c r="L251" i="9"/>
  <c r="L265" i="9"/>
  <c r="L295" i="9"/>
  <c r="L719" i="9"/>
  <c r="L631" i="9"/>
  <c r="L326" i="9"/>
  <c r="L457" i="9"/>
  <c r="L148" i="9"/>
  <c r="L346" i="9"/>
  <c r="L671" i="9"/>
  <c r="L343" i="9"/>
  <c r="L94" i="9"/>
  <c r="L713" i="9"/>
  <c r="L292" i="9"/>
  <c r="L668" i="9"/>
  <c r="L155" i="9"/>
  <c r="L294" i="9"/>
  <c r="L373" i="9"/>
  <c r="L382" i="9"/>
  <c r="L300" i="9"/>
  <c r="L480" i="9"/>
  <c r="L383" i="9"/>
  <c r="L614" i="9"/>
  <c r="L543" i="9"/>
  <c r="L606" i="9"/>
  <c r="L188" i="9"/>
  <c r="L82" i="9"/>
  <c r="L234" i="9"/>
  <c r="L282" i="9"/>
  <c r="L370" i="9"/>
  <c r="L481" i="9"/>
  <c r="L521" i="9"/>
  <c r="L483" i="9"/>
  <c r="L232" i="9"/>
  <c r="L385" i="9"/>
  <c r="L647" i="9"/>
  <c r="L366" i="9"/>
  <c r="L403" i="9"/>
  <c r="L665" i="9"/>
  <c r="L563" i="9"/>
  <c r="L754" i="9"/>
  <c r="L339" i="9"/>
  <c r="L564" i="9"/>
  <c r="L746" i="9"/>
  <c r="L670" i="9"/>
  <c r="L97" i="9"/>
  <c r="L449" i="9"/>
  <c r="L652" i="9"/>
  <c r="L127" i="9"/>
  <c r="L572" i="9"/>
  <c r="L678" i="9"/>
  <c r="L85" i="9"/>
  <c r="L662" i="9"/>
  <c r="L528" i="9"/>
  <c r="L490" i="9"/>
  <c r="L492" i="9"/>
  <c r="L541" i="9"/>
  <c r="L310" i="9"/>
  <c r="L398" i="9"/>
  <c r="L362" i="9"/>
  <c r="L642" i="9"/>
  <c r="L644" i="9"/>
  <c r="L451" i="9"/>
  <c r="L314" i="9"/>
  <c r="L556" i="9"/>
  <c r="L395" i="9"/>
  <c r="L119" i="9"/>
  <c r="L409" i="9"/>
  <c r="L622" i="9"/>
  <c r="L618" i="9"/>
  <c r="L548" i="9"/>
  <c r="L649" i="9"/>
  <c r="L418" i="9"/>
  <c r="L598" i="9"/>
  <c r="L666" i="9"/>
  <c r="L89" i="9"/>
  <c r="L397" i="9"/>
  <c r="L169" i="9"/>
  <c r="L92" i="9"/>
  <c r="L407" i="9"/>
  <c r="L350" i="9"/>
  <c r="L193" i="9"/>
  <c r="L276" i="9"/>
  <c r="L338" i="9"/>
  <c r="L511" i="9"/>
  <c r="L592" i="9"/>
  <c r="L150" i="9"/>
  <c r="L90" i="9"/>
  <c r="L267" i="9"/>
  <c r="L121" i="9"/>
  <c r="L740" i="9"/>
  <c r="L530" i="9"/>
  <c r="L146" i="9"/>
  <c r="L95" i="9"/>
  <c r="L160" i="9"/>
  <c r="L325" i="9"/>
  <c r="L415" i="9"/>
  <c r="L709" i="9"/>
  <c r="L262" i="9"/>
  <c r="L405" i="9"/>
  <c r="L475" i="9"/>
  <c r="L321" i="9"/>
  <c r="L212" i="9"/>
  <c r="L218" i="9"/>
  <c r="L322" i="9"/>
  <c r="L474" i="9"/>
  <c r="L452" i="9"/>
  <c r="L510" i="9"/>
  <c r="L650" i="9"/>
  <c r="L745" i="9"/>
  <c r="L609" i="9"/>
  <c r="L194" i="9"/>
  <c r="L364" i="9"/>
  <c r="L230" i="9"/>
  <c r="L468" i="9"/>
  <c r="L164" i="9"/>
  <c r="L604" i="9"/>
  <c r="L469" i="9"/>
  <c r="L573" i="9"/>
  <c r="L259" i="9"/>
  <c r="L342" i="9"/>
  <c r="L526" i="9"/>
  <c r="L509" i="9"/>
  <c r="L458" i="9"/>
  <c r="L503" i="9"/>
  <c r="L513" i="9"/>
  <c r="L677" i="9"/>
  <c r="L607" i="9"/>
  <c r="L177" i="9"/>
  <c r="L140" i="9"/>
  <c r="L494" i="9"/>
  <c r="L523" i="9"/>
  <c r="L375" i="9"/>
  <c r="L535" i="9"/>
  <c r="L700" i="9"/>
  <c r="L406" i="9"/>
  <c r="L88" i="9"/>
  <c r="L116" i="9"/>
  <c r="L256" i="9"/>
  <c r="L664" i="9"/>
  <c r="L257" i="9"/>
  <c r="L495" i="9"/>
  <c r="L126" i="9"/>
  <c r="L344" i="9"/>
  <c r="L443" i="9"/>
  <c r="L645" i="9"/>
  <c r="L244" i="9"/>
  <c r="L733" i="9"/>
  <c r="L638" i="9"/>
  <c r="L542" i="9"/>
  <c r="L111" i="9"/>
  <c r="L324" i="9"/>
  <c r="L422" i="9"/>
  <c r="L354" i="9"/>
  <c r="L583" i="9"/>
  <c r="L720" i="9"/>
  <c r="L693" i="9"/>
  <c r="L309" i="9"/>
  <c r="L156" i="9"/>
  <c r="L425" i="9"/>
  <c r="L621" i="9"/>
  <c r="L531" i="9"/>
  <c r="L710" i="9"/>
  <c r="L538" i="9"/>
  <c r="L270" i="9"/>
  <c r="L278" i="9"/>
  <c r="L590" i="9"/>
  <c r="L421" i="9"/>
  <c r="L698" i="9"/>
  <c r="L351" i="9"/>
  <c r="L731" i="9"/>
  <c r="L505" i="9"/>
  <c r="L462" i="9"/>
  <c r="L103" i="9"/>
  <c r="L433" i="9"/>
  <c r="L569" i="9"/>
  <c r="L625" i="9"/>
  <c r="L144" i="9"/>
  <c r="L222" i="9"/>
  <c r="L219" i="9"/>
  <c r="L453" i="9"/>
  <c r="L749" i="9"/>
  <c r="L107" i="9"/>
  <c r="L455" i="9"/>
  <c r="L316" i="9"/>
  <c r="L349" i="9"/>
  <c r="L431" i="9"/>
  <c r="L584" i="9"/>
  <c r="L619" i="9"/>
  <c r="L376" i="9"/>
  <c r="L186" i="9"/>
  <c r="L138" i="9"/>
  <c r="L669" i="9"/>
  <c r="L429" i="9"/>
  <c r="L336" i="9"/>
  <c r="L84" i="9"/>
  <c r="L721" i="9"/>
  <c r="L743" i="9"/>
  <c r="L132" i="9"/>
  <c r="L515" i="9"/>
  <c r="L348" i="9"/>
  <c r="L514" i="9"/>
  <c r="L459" i="9"/>
  <c r="L411" i="9"/>
  <c r="L518" i="9"/>
  <c r="L570" i="9"/>
  <c r="L527" i="9"/>
  <c r="L550" i="9"/>
  <c r="L755" i="9"/>
  <c r="L191" i="9"/>
  <c r="L736" i="9"/>
  <c r="L439" i="9"/>
  <c r="L341" i="9"/>
  <c r="L486" i="9"/>
  <c r="L293" i="9"/>
  <c r="M299" i="9" s="1"/>
  <c r="L706" i="9"/>
  <c r="L596" i="9"/>
  <c r="L93" i="9"/>
  <c r="L440" i="9"/>
  <c r="L236" i="9"/>
  <c r="L192" i="9"/>
  <c r="L739" i="9"/>
  <c r="L141" i="9"/>
  <c r="L697" i="9"/>
  <c r="L313" i="9"/>
  <c r="L450" i="9"/>
  <c r="L657" i="9"/>
  <c r="L555" i="9"/>
  <c r="L302" i="9"/>
  <c r="L728" i="9"/>
  <c r="L117" i="9"/>
  <c r="L705" i="9"/>
  <c r="L430" i="9"/>
  <c r="L317" i="9"/>
  <c r="L379" i="9"/>
  <c r="L315" i="9"/>
  <c r="L250" i="9"/>
  <c r="L626" i="9"/>
  <c r="L330" i="9"/>
  <c r="L545" i="9"/>
  <c r="L520" i="9"/>
  <c r="L413" i="9"/>
  <c r="L437" i="9"/>
  <c r="L507" i="9"/>
  <c r="L335" i="9"/>
  <c r="L493" i="9"/>
  <c r="L122" i="9"/>
  <c r="L627" i="9"/>
  <c r="L113" i="9"/>
  <c r="L390" i="9"/>
  <c r="L751" i="9"/>
  <c r="L216" i="9"/>
  <c r="L447" i="9"/>
  <c r="L489" i="9"/>
  <c r="L702" i="9"/>
  <c r="L744" i="9"/>
  <c r="L585" i="9"/>
  <c r="L417" i="9"/>
  <c r="L272" i="9"/>
  <c r="L593" i="9"/>
  <c r="L696" i="9"/>
  <c r="L488" i="9"/>
  <c r="L227" i="9"/>
  <c r="L428" i="9"/>
  <c r="L655" i="9"/>
  <c r="L197" i="9"/>
  <c r="L280" i="9"/>
  <c r="L86" i="9"/>
  <c r="L285" i="9"/>
  <c r="L247" i="9"/>
  <c r="L318" i="9"/>
  <c r="L444" i="9"/>
  <c r="L441" i="9"/>
  <c r="L648" i="9"/>
  <c r="L112" i="9"/>
  <c r="L237" i="9"/>
  <c r="L737" i="9"/>
  <c r="L699" i="9"/>
  <c r="L630" i="9"/>
  <c r="L158" i="9"/>
  <c r="L689" i="9"/>
  <c r="L233" i="9"/>
  <c r="L423" i="9"/>
  <c r="L524" i="9"/>
  <c r="L305" i="9"/>
  <c r="L133" i="9"/>
  <c r="L182" i="9"/>
  <c r="L306" i="9"/>
  <c r="L393" i="9"/>
  <c r="L394" i="9"/>
  <c r="L332" i="9"/>
  <c r="L624" i="9"/>
  <c r="L715" i="9"/>
  <c r="L549" i="9"/>
  <c r="L135" i="9"/>
  <c r="L419" i="9"/>
  <c r="L115" i="9"/>
  <c r="L487" i="9"/>
  <c r="L496" i="9"/>
  <c r="L161" i="9"/>
  <c r="L533" i="9"/>
  <c r="L519" i="9"/>
  <c r="L681" i="9"/>
  <c r="L184" i="9"/>
  <c r="L612" i="9"/>
  <c r="L703" i="9"/>
  <c r="L319" i="9"/>
  <c r="L258" i="9"/>
  <c r="L741" i="9"/>
  <c r="L167" i="9"/>
  <c r="L634" i="9"/>
  <c r="L83" i="9"/>
  <c r="L600" i="9"/>
  <c r="L691" i="9"/>
  <c r="L589" i="9"/>
  <c r="L110" i="9"/>
  <c r="L504" i="9"/>
  <c r="L139" i="9"/>
  <c r="L239" i="9"/>
  <c r="L217" i="9"/>
  <c r="L176" i="9"/>
  <c r="L695" i="9"/>
  <c r="L427" i="9"/>
  <c r="L562" i="9"/>
  <c r="L639" i="9"/>
  <c r="L436" i="9"/>
  <c r="L312" i="9"/>
  <c r="L365" i="9"/>
  <c r="L442" i="9"/>
  <c r="L170" i="9"/>
  <c r="L211" i="9"/>
  <c r="L109" i="9"/>
  <c r="L557" i="9"/>
  <c r="L460" i="9"/>
  <c r="L656" i="9"/>
  <c r="L308" i="9"/>
  <c r="L636" i="9"/>
  <c r="L640" i="9"/>
  <c r="L674" i="9"/>
  <c r="L106" i="9"/>
  <c r="L512" i="9"/>
  <c r="L145" i="9"/>
  <c r="L289" i="9"/>
  <c r="L501" i="9"/>
  <c r="L568" i="9"/>
  <c r="L369" i="9"/>
  <c r="L248" i="9"/>
  <c r="L517" i="9"/>
  <c r="L576" i="9"/>
  <c r="L118" i="9"/>
  <c r="L255" i="9"/>
  <c r="L682" i="9"/>
  <c r="L730" i="9"/>
  <c r="L180" i="9"/>
  <c r="L581" i="9"/>
  <c r="L577" i="9"/>
  <c r="L102" i="9"/>
  <c r="L659" i="9"/>
  <c r="L271" i="9"/>
  <c r="L213" i="9"/>
  <c r="AP709" i="9"/>
  <c r="AP228" i="9"/>
  <c r="AP378" i="9"/>
  <c r="AP700" i="9"/>
  <c r="AP212" i="9"/>
  <c r="AP362" i="9"/>
  <c r="AP466" i="9"/>
  <c r="AP171" i="9"/>
  <c r="AP99" i="9"/>
  <c r="AP518" i="9"/>
  <c r="AP674" i="9"/>
  <c r="AP413" i="9"/>
  <c r="AP741" i="9"/>
  <c r="AP262" i="9"/>
  <c r="AP531" i="9"/>
  <c r="AP455" i="9"/>
  <c r="AP698" i="9"/>
  <c r="AP210" i="9"/>
  <c r="AP269" i="9"/>
  <c r="AP377" i="9"/>
  <c r="AP634" i="9"/>
  <c r="AP650" i="9"/>
  <c r="AP753" i="9"/>
  <c r="AP107" i="9"/>
  <c r="AP113" i="9"/>
  <c r="AP308" i="9"/>
  <c r="AP180" i="9"/>
  <c r="AP641" i="9"/>
  <c r="AP160" i="9"/>
  <c r="AP358" i="9"/>
  <c r="AP347" i="9"/>
  <c r="AP137" i="9"/>
  <c r="AP599" i="9"/>
  <c r="AP125" i="9"/>
  <c r="AP91" i="9"/>
  <c r="AP655" i="9"/>
  <c r="AP525" i="9"/>
  <c r="AP643" i="9"/>
  <c r="AP271" i="9"/>
  <c r="AP186" i="9"/>
  <c r="AP361" i="9"/>
  <c r="AP129" i="9"/>
  <c r="AP397" i="9"/>
  <c r="AP552" i="9"/>
  <c r="AP652" i="9"/>
  <c r="AP190" i="9"/>
  <c r="AP696" i="9"/>
  <c r="AP472" i="9"/>
  <c r="AP227" i="9"/>
  <c r="AP166" i="9"/>
  <c r="AP132" i="9"/>
  <c r="AP118" i="9"/>
  <c r="AP473" i="9"/>
  <c r="AP465" i="9"/>
  <c r="AP239" i="9"/>
  <c r="AP454" i="9"/>
  <c r="AP486" i="9"/>
  <c r="AP230" i="9"/>
  <c r="AP178" i="9"/>
  <c r="AP561" i="9"/>
  <c r="AP703" i="9"/>
  <c r="AP435" i="9"/>
  <c r="AP214" i="9"/>
  <c r="AP162" i="9"/>
  <c r="AP475" i="9"/>
  <c r="AP548" i="9"/>
  <c r="AP565" i="9"/>
  <c r="AP106" i="9"/>
  <c r="AP578" i="9"/>
  <c r="AP528" i="9"/>
  <c r="AP504" i="9"/>
  <c r="AP364" i="9"/>
  <c r="AP484" i="9"/>
  <c r="AP402" i="9"/>
  <c r="AP672" i="9"/>
  <c r="AP604" i="9"/>
  <c r="AP558" i="9"/>
  <c r="AP478" i="9"/>
  <c r="AP635" i="9"/>
  <c r="AP411" i="9"/>
  <c r="AP749" i="9"/>
  <c r="AP710" i="9"/>
  <c r="AP618" i="9"/>
  <c r="AP131" i="9"/>
  <c r="AP666" i="9"/>
  <c r="AP164" i="9"/>
  <c r="AP405" i="9"/>
  <c r="AP629" i="9"/>
  <c r="AP148" i="9"/>
  <c r="AP346" i="9"/>
  <c r="AP461" i="9"/>
  <c r="AP721" i="9"/>
  <c r="AP240" i="9"/>
  <c r="AP390" i="9"/>
  <c r="AP523" i="9"/>
  <c r="AP86" i="9"/>
  <c r="AP660" i="9"/>
  <c r="AP198" i="9"/>
  <c r="AP474" i="9"/>
  <c r="AP191" i="9"/>
  <c r="AP627" i="9"/>
  <c r="AP146" i="9"/>
  <c r="AP538" i="9"/>
  <c r="AP297" i="9"/>
  <c r="AP173" i="9"/>
  <c r="AP450" i="9"/>
  <c r="AP623" i="9"/>
  <c r="AP576" i="9"/>
  <c r="AP722" i="9"/>
  <c r="AP563" i="9"/>
  <c r="AP177" i="9"/>
  <c r="AP555" i="9"/>
  <c r="AP294" i="9"/>
  <c r="AP268" i="9"/>
  <c r="AP675" i="9"/>
  <c r="AP596" i="9"/>
  <c r="AP630" i="9"/>
  <c r="AP168" i="9"/>
  <c r="AP536" i="9"/>
  <c r="AP481" i="9"/>
  <c r="AP500" i="9"/>
  <c r="AP679" i="9"/>
  <c r="AP642" i="9"/>
  <c r="AP170" i="9"/>
  <c r="AP580" i="9"/>
  <c r="AP317" i="9"/>
  <c r="AP745" i="9"/>
  <c r="AP333" i="9"/>
  <c r="AP88" i="9"/>
  <c r="AP539" i="9"/>
  <c r="AP451" i="9"/>
  <c r="AP626" i="9"/>
  <c r="AP574" i="9"/>
  <c r="AP589" i="9"/>
  <c r="AP400" i="9"/>
  <c r="AP540" i="9"/>
  <c r="AP584" i="9"/>
  <c r="AP690" i="9"/>
  <c r="AP613" i="9"/>
  <c r="AP263" i="9"/>
  <c r="AP376" i="9"/>
  <c r="AP300" i="9"/>
  <c r="AP102" i="9"/>
  <c r="AP597" i="9"/>
  <c r="AP247" i="9"/>
  <c r="AP431" i="9"/>
  <c r="AP104" i="9"/>
  <c r="AP243" i="9"/>
  <c r="AP725" i="9"/>
  <c r="AP458" i="9"/>
  <c r="AP183" i="9"/>
  <c r="AP348" i="9"/>
  <c r="AP245" i="9"/>
  <c r="AP100" i="9"/>
  <c r="AP633" i="9"/>
  <c r="AP327" i="9"/>
  <c r="AP638" i="9"/>
  <c r="AP202" i="9"/>
  <c r="AP748" i="9"/>
  <c r="AP734" i="9"/>
  <c r="AP667" i="9"/>
  <c r="AP154" i="9"/>
  <c r="AP396" i="9"/>
  <c r="AP479" i="9"/>
  <c r="AP441" i="9"/>
  <c r="AP149" i="9"/>
  <c r="AP581" i="9"/>
  <c r="AP384" i="9"/>
  <c r="AP559" i="9"/>
  <c r="AP96" i="9"/>
  <c r="AP298" i="9"/>
  <c r="AP543" i="9"/>
  <c r="AP261" i="9"/>
  <c r="AP282" i="9"/>
  <c r="AP196" i="9"/>
  <c r="AP678" i="9"/>
  <c r="AP176" i="9"/>
  <c r="AP417" i="9"/>
  <c r="AP422" i="9"/>
  <c r="AP163" i="9"/>
  <c r="AP615" i="9"/>
  <c r="AP120" i="9"/>
  <c r="AP459" i="9"/>
  <c r="AP689" i="9"/>
  <c r="AP541" i="9"/>
  <c r="AP685" i="9"/>
  <c r="AP286" i="9"/>
  <c r="AP218" i="9"/>
  <c r="AP489" i="9"/>
  <c r="AP188" i="9"/>
  <c r="AP493" i="9"/>
  <c r="AP693" i="9"/>
  <c r="AP141" i="9"/>
  <c r="AP81" i="9"/>
  <c r="AP673" i="9"/>
  <c r="AP511" i="9"/>
  <c r="AP130" i="9"/>
  <c r="AP279" i="9"/>
  <c r="AP457" i="9"/>
  <c r="AP591" i="9"/>
  <c r="AP434" i="9"/>
  <c r="AP437" i="9"/>
  <c r="AP145" i="9"/>
  <c r="AP380" i="9"/>
  <c r="AP462" i="9"/>
  <c r="AP340" i="9"/>
  <c r="AP368" i="9"/>
  <c r="AP324" i="9"/>
  <c r="AP469" i="9"/>
  <c r="AP322" i="9"/>
  <c r="AP238" i="9"/>
  <c r="AP521" i="9"/>
  <c r="AP726" i="9"/>
  <c r="AP754" i="9"/>
  <c r="AP367" i="9"/>
  <c r="AP199" i="9"/>
  <c r="AP423" i="9"/>
  <c r="AP439" i="9"/>
  <c r="AP288" i="9"/>
  <c r="AP684" i="9"/>
  <c r="AP436" i="9"/>
  <c r="AP701" i="9"/>
  <c r="AP266" i="9"/>
  <c r="AP138" i="9"/>
  <c r="AP573" i="9"/>
  <c r="AP487" i="9"/>
  <c r="AP695" i="9"/>
  <c r="AP694" i="9"/>
  <c r="AP116" i="9"/>
  <c r="AP535" i="9"/>
  <c r="AP391" i="9"/>
  <c r="AP624" i="9"/>
  <c r="AP676" i="9"/>
  <c r="AP590" i="9"/>
  <c r="AP463" i="9"/>
  <c r="AP692" i="9"/>
  <c r="AP124" i="9"/>
  <c r="AP569" i="9"/>
  <c r="AP707" i="9"/>
  <c r="AP152" i="9"/>
  <c r="AP111" i="9"/>
  <c r="AP181" i="9"/>
  <c r="AP220" i="9"/>
  <c r="AP351" i="9"/>
  <c r="AP108" i="9"/>
  <c r="AP193" i="9"/>
  <c r="AP720" i="9"/>
  <c r="AP602" i="9"/>
  <c r="AP256" i="9"/>
  <c r="AP545" i="9"/>
  <c r="AP513" i="9"/>
  <c r="AP93" i="9"/>
  <c r="AP509" i="9"/>
  <c r="AP515" i="9"/>
  <c r="AP449" i="9"/>
  <c r="AP267" i="9"/>
  <c r="AP499" i="9"/>
  <c r="AP746" i="9"/>
  <c r="AP251" i="9"/>
  <c r="AP221" i="9"/>
  <c r="AP577" i="9"/>
  <c r="AP112" i="9"/>
  <c r="AP310" i="9"/>
  <c r="AP95" i="9"/>
  <c r="AP663" i="9"/>
  <c r="AP529" i="9"/>
  <c r="AP651" i="9"/>
  <c r="AP200" i="9"/>
  <c r="AP570" i="9"/>
  <c r="AP497" i="9"/>
  <c r="AP562" i="9"/>
  <c r="AP714" i="9"/>
  <c r="AP718" i="9"/>
  <c r="AP234" i="9"/>
  <c r="AP681" i="9"/>
  <c r="AP349" i="9"/>
  <c r="AP249" i="9"/>
  <c r="AP381" i="9"/>
  <c r="AP492" i="9"/>
  <c r="AP522" i="9"/>
  <c r="AP383" i="9"/>
  <c r="AP683" i="9"/>
  <c r="AP215" i="9"/>
  <c r="AP740" i="9"/>
  <c r="AP360" i="9"/>
  <c r="AP432" i="9"/>
  <c r="AP312" i="9"/>
  <c r="AP640" i="9"/>
  <c r="AP316" i="9"/>
  <c r="AP337" i="9"/>
  <c r="AP153" i="9"/>
  <c r="AP209" i="9"/>
  <c r="AP601" i="9"/>
  <c r="AP542" i="9"/>
  <c r="AP115" i="9"/>
  <c r="AP114" i="9"/>
  <c r="AP281" i="9"/>
  <c r="AP551" i="9"/>
  <c r="AP483" i="9"/>
  <c r="AP287" i="9"/>
  <c r="AP717" i="9"/>
  <c r="AP161" i="9"/>
  <c r="AP617" i="9"/>
  <c r="AP723" i="9"/>
  <c r="AP216" i="9"/>
  <c r="AP98" i="9"/>
  <c r="AP257" i="9"/>
  <c r="AP299" i="9"/>
  <c r="AP330" i="9"/>
  <c r="AP598" i="9"/>
  <c r="AP736" i="9"/>
  <c r="AP356" i="9"/>
  <c r="AP206" i="9"/>
  <c r="AP314" i="9"/>
  <c r="AP241" i="9"/>
  <c r="AP704" i="9"/>
  <c r="AP304" i="9"/>
  <c r="AP174" i="9"/>
  <c r="AP244" i="9"/>
  <c r="AP192" i="9"/>
  <c r="AP363" i="9"/>
  <c r="AP631" i="9"/>
  <c r="AP311" i="9"/>
  <c r="AP557" i="9"/>
  <c r="AP350" i="9"/>
  <c r="AP533" i="9"/>
  <c r="AP594" i="9"/>
  <c r="AP92" i="9"/>
  <c r="AP144" i="9"/>
  <c r="AP567" i="9"/>
  <c r="AP593" i="9"/>
  <c r="AP313" i="9"/>
  <c r="AP607" i="9"/>
  <c r="AP600" i="9"/>
  <c r="AP293" i="9"/>
  <c r="AP85" i="9"/>
  <c r="AP408" i="9"/>
  <c r="AP127" i="9"/>
  <c r="AP387" i="9"/>
  <c r="AP687" i="9"/>
  <c r="AP203" i="9"/>
  <c r="AP371" i="9"/>
  <c r="AP691" i="9"/>
  <c r="AP187" i="9"/>
  <c r="AP649" i="9"/>
  <c r="AP585" i="9"/>
  <c r="AP165" i="9"/>
  <c r="AP90" i="9"/>
  <c r="AP172" i="9"/>
  <c r="AP544" i="9"/>
  <c r="AP485" i="9"/>
  <c r="AP512" i="9"/>
  <c r="AP233" i="9"/>
  <c r="AP476" i="9"/>
  <c r="AP369" i="9"/>
  <c r="AP419" i="9"/>
  <c r="AP488" i="9"/>
  <c r="AP452" i="9"/>
  <c r="AP403" i="9"/>
  <c r="AP429" i="9"/>
  <c r="AP270" i="9"/>
  <c r="AP571" i="9"/>
  <c r="AP158" i="9"/>
  <c r="AP682" i="9"/>
  <c r="AP421" i="9"/>
  <c r="AP410" i="9"/>
  <c r="AP632" i="9"/>
  <c r="AP151" i="9"/>
  <c r="AP612" i="9"/>
  <c r="AP296" i="9"/>
  <c r="AP325" i="9"/>
  <c r="AP117" i="9"/>
  <c r="AP510" i="9"/>
  <c r="AP229" i="9"/>
  <c r="AP445" i="9"/>
  <c r="AP503" i="9"/>
  <c r="AP648" i="9"/>
  <c r="AP123" i="9"/>
  <c r="AP735" i="9"/>
  <c r="AP582" i="9"/>
  <c r="AP392" i="9"/>
  <c r="AP659" i="9"/>
  <c r="AP699" i="9"/>
  <c r="AP260" i="9"/>
  <c r="AP208" i="9"/>
  <c r="AP395" i="9"/>
  <c r="AP668" i="9"/>
  <c r="AP343" i="9"/>
  <c r="AP579" i="9"/>
  <c r="AP366" i="9"/>
  <c r="AP619" i="9"/>
  <c r="AP537" i="9"/>
  <c r="AP407" i="9"/>
  <c r="AP625" i="9"/>
  <c r="AP306" i="9"/>
  <c r="AP255" i="9"/>
  <c r="AP404" i="9"/>
  <c r="AP189" i="9"/>
  <c r="AP609" i="9"/>
  <c r="AP453" i="9"/>
  <c r="AP223" i="9"/>
  <c r="AP329" i="9"/>
  <c r="AP677" i="9"/>
  <c r="AP716" i="9"/>
  <c r="AP213" i="9"/>
  <c r="AP204" i="9"/>
  <c r="AP501" i="9"/>
  <c r="AP284" i="9"/>
  <c r="AP385" i="9"/>
  <c r="AP524" i="9"/>
  <c r="AP520" i="9"/>
  <c r="AP97" i="9"/>
  <c r="AP222" i="9"/>
  <c r="AP616" i="9"/>
  <c r="AP309" i="9"/>
  <c r="AP101" i="9"/>
  <c r="AP553" i="9"/>
  <c r="AP498" i="9"/>
  <c r="AP326" i="9"/>
  <c r="AP706" i="9"/>
  <c r="AP556" i="9"/>
  <c r="AP414" i="9"/>
  <c r="AP636" i="9"/>
  <c r="AP135" i="9"/>
  <c r="AP355" i="9"/>
  <c r="AP620" i="9"/>
  <c r="AP126" i="9"/>
  <c r="AP560" i="9"/>
  <c r="AP399" i="9"/>
  <c r="AP712" i="9"/>
  <c r="AP231" i="9"/>
  <c r="AP157" i="9"/>
  <c r="AP388" i="9"/>
  <c r="AP470" i="9"/>
  <c r="AP352" i="9"/>
  <c r="AP653" i="9"/>
  <c r="AP344" i="9"/>
  <c r="AP353" i="9"/>
  <c r="AP225" i="9"/>
  <c r="AP84" i="9"/>
  <c r="AP729" i="9"/>
  <c r="AP156" i="9"/>
  <c r="AP179" i="9"/>
  <c r="AP142" i="9"/>
  <c r="AP345" i="9"/>
  <c r="AP688" i="9"/>
  <c r="AP588" i="9"/>
  <c r="AP94" i="9"/>
  <c r="AP303" i="9"/>
  <c r="AP546" i="9"/>
  <c r="AP747" i="9"/>
  <c r="AP482" i="9"/>
  <c r="AP197" i="9"/>
  <c r="AP105" i="9"/>
  <c r="AP670" i="9"/>
  <c r="AP409" i="9"/>
  <c r="AP739" i="9"/>
  <c r="AP258" i="9"/>
  <c r="AP280" i="9"/>
  <c r="AP595" i="9"/>
  <c r="AP318" i="9"/>
  <c r="AP671" i="9"/>
  <c r="AP467" i="9"/>
  <c r="AP646" i="9"/>
  <c r="AP507" i="9"/>
  <c r="AP147" i="9"/>
  <c r="AP732" i="9"/>
  <c r="AP253" i="9"/>
  <c r="AP236" i="9"/>
  <c r="AP517" i="9"/>
  <c r="AP122" i="9"/>
  <c r="AP401" i="9"/>
  <c r="AP606" i="9"/>
  <c r="AP750" i="9"/>
  <c r="AP285" i="9"/>
  <c r="AP447" i="9"/>
  <c r="AP495" i="9"/>
  <c r="AP508" i="9"/>
  <c r="AP460" i="9"/>
  <c r="AP265" i="9"/>
  <c r="AP393" i="9"/>
  <c r="AP335" i="9"/>
  <c r="AP480" i="9"/>
  <c r="AP415" i="9"/>
  <c r="AP139" i="9"/>
  <c r="AP420" i="9"/>
  <c r="AP394" i="9"/>
  <c r="AP645" i="9"/>
  <c r="AP657" i="9"/>
  <c r="AP357" i="9"/>
  <c r="AP554" i="9"/>
  <c r="AP305" i="9"/>
  <c r="AP731" i="9"/>
  <c r="AP647" i="9"/>
  <c r="AP614" i="9"/>
  <c r="AP496" i="9"/>
  <c r="AP342" i="9"/>
  <c r="AP744" i="9"/>
  <c r="AP622" i="9"/>
  <c r="AP201" i="9"/>
  <c r="AP136" i="9"/>
  <c r="AP119" i="9"/>
  <c r="AP713" i="9"/>
  <c r="AP359" i="9"/>
  <c r="AP444" i="9"/>
  <c r="AP307" i="9"/>
  <c r="AP550" i="9"/>
  <c r="AP737" i="9"/>
  <c r="AP291" i="9"/>
  <c r="AP534" i="9"/>
  <c r="AP658" i="9"/>
  <c r="AP448" i="9"/>
  <c r="AP426" i="9"/>
  <c r="AP669" i="9"/>
  <c r="AP167" i="9"/>
  <c r="AP665" i="9"/>
  <c r="AP320" i="9"/>
  <c r="AP341" i="9"/>
  <c r="AP169" i="9"/>
  <c r="AP564" i="9"/>
  <c r="AP273" i="9"/>
  <c r="AP289" i="9"/>
  <c r="AP547" i="9"/>
  <c r="AP686" i="9"/>
  <c r="AP248" i="9"/>
  <c r="AP372" i="9"/>
  <c r="AP566" i="9"/>
  <c r="AP592" i="9"/>
  <c r="AP128" i="9"/>
  <c r="AP277" i="9"/>
  <c r="AP430" i="9"/>
  <c r="AP155" i="9"/>
  <c r="AP83" i="9"/>
  <c r="AP502" i="9"/>
  <c r="AP621" i="9"/>
  <c r="AP338" i="9"/>
  <c r="AP727" i="9"/>
  <c r="AP246" i="9"/>
  <c r="AP519" i="9"/>
  <c r="AP82" i="9"/>
  <c r="AP656" i="9"/>
  <c r="AP194" i="9"/>
  <c r="AP755" i="9"/>
  <c r="AP446" i="9"/>
  <c r="AP516" i="9"/>
  <c r="AP605" i="9"/>
  <c r="AP719" i="9"/>
  <c r="AP184" i="9"/>
  <c r="AP628" i="9"/>
  <c r="AP217" i="9"/>
  <c r="AP586" i="9"/>
  <c r="AP661" i="9"/>
  <c r="AP708" i="9"/>
  <c r="AP416" i="9"/>
  <c r="AP608" i="9"/>
  <c r="AP321" i="9"/>
  <c r="AP134" i="9"/>
  <c r="AP290" i="9"/>
  <c r="AP697" i="9"/>
  <c r="AP406" i="9"/>
  <c r="AP272" i="9"/>
  <c r="AP711" i="9"/>
  <c r="AP680" i="9"/>
  <c r="AP427" i="9"/>
  <c r="AP370" i="9"/>
  <c r="AP133" i="9"/>
  <c r="AP702" i="9"/>
  <c r="AP664" i="9"/>
  <c r="AP471" i="9"/>
  <c r="AP211" i="9"/>
  <c r="AP219" i="9"/>
  <c r="AP583" i="9"/>
  <c r="AP464" i="9"/>
  <c r="AP278" i="9"/>
  <c r="AP302" i="9"/>
  <c r="AP226" i="9"/>
  <c r="AP438" i="9"/>
  <c r="AP733" i="9"/>
  <c r="AP442" i="9"/>
  <c r="AP301" i="9"/>
  <c r="AP121" i="9"/>
  <c r="AP743" i="9"/>
  <c r="AP375" i="9"/>
  <c r="AP433" i="9"/>
  <c r="AP323" i="9"/>
  <c r="AP283" i="9"/>
  <c r="AP232" i="9"/>
  <c r="AP143" i="9"/>
  <c r="AP424" i="9"/>
  <c r="AP87" i="9"/>
  <c r="AP506" i="9"/>
  <c r="AQ9" i="9"/>
  <c r="AP276" i="9"/>
  <c r="AP490" i="9"/>
  <c r="AP527" i="9"/>
  <c r="AP110" i="9"/>
  <c r="AP319" i="9"/>
  <c r="AP568" i="9"/>
  <c r="AP752" i="9"/>
  <c r="AP514" i="9"/>
  <c r="AP237" i="9"/>
  <c r="AP443" i="9"/>
  <c r="AP662" i="9"/>
  <c r="AP456" i="9"/>
  <c r="AP751" i="9"/>
  <c r="AP274" i="9"/>
  <c r="AP295" i="9"/>
  <c r="AP549" i="9"/>
  <c r="AP398" i="9"/>
  <c r="AP254" i="9"/>
  <c r="AP336" i="9"/>
  <c r="AP205" i="9"/>
  <c r="AP637" i="9"/>
  <c r="AP275" i="9"/>
  <c r="AP103" i="9"/>
  <c r="AP705" i="9"/>
  <c r="AP224" i="9"/>
  <c r="AP374" i="9"/>
  <c r="AP491" i="9"/>
  <c r="AP259" i="9"/>
  <c r="AP644" i="9"/>
  <c r="AP182" i="9"/>
  <c r="AP418" i="9"/>
  <c r="AP159" i="9"/>
  <c r="AP611" i="9"/>
  <c r="AP140" i="9"/>
  <c r="AP494" i="9"/>
  <c r="AP109" i="9"/>
  <c r="AP715" i="9"/>
  <c r="AP331" i="9"/>
  <c r="AP575" i="9"/>
  <c r="AP425" i="9"/>
  <c r="AP532" i="9"/>
  <c r="AP477" i="9"/>
  <c r="AP235" i="9"/>
  <c r="AP530" i="9"/>
  <c r="AP386" i="9"/>
  <c r="AP89" i="9"/>
  <c r="AP334" i="9"/>
  <c r="AP242" i="9"/>
  <c r="AP505" i="9"/>
  <c r="AP332" i="9"/>
  <c r="AP587" i="9"/>
  <c r="AP610" i="9"/>
  <c r="AP742" i="9"/>
  <c r="AP389" i="9"/>
  <c r="AP428" i="9"/>
  <c r="AP185" i="9"/>
  <c r="AP468" i="9"/>
  <c r="AP728" i="9"/>
  <c r="AP373" i="9"/>
  <c r="AP412" i="9"/>
  <c r="AP379" i="9"/>
  <c r="AP354" i="9"/>
  <c r="AP654" i="9"/>
  <c r="AP440" i="9"/>
  <c r="AP195" i="9"/>
  <c r="AP150" i="9"/>
  <c r="AP730" i="9"/>
  <c r="AP738" i="9"/>
  <c r="AP250" i="9"/>
  <c r="AP252" i="9"/>
  <c r="AP175" i="9"/>
  <c r="AP339" i="9"/>
  <c r="AP315" i="9"/>
  <c r="AP264" i="9"/>
  <c r="AP207" i="9"/>
  <c r="AP365" i="9"/>
  <c r="AP572" i="9"/>
  <c r="AP526" i="9"/>
  <c r="AP382" i="9"/>
  <c r="AP603" i="9"/>
  <c r="AP292" i="9"/>
  <c r="AP724" i="9"/>
  <c r="AP328" i="9"/>
  <c r="AP639" i="9"/>
  <c r="B113" i="9"/>
  <c r="B170" i="9"/>
  <c r="B234" i="9"/>
  <c r="B456" i="9"/>
  <c r="B203" i="9"/>
  <c r="B733" i="9"/>
  <c r="B139" i="9"/>
  <c r="B637" i="9"/>
  <c r="B358" i="9"/>
  <c r="B337" i="9"/>
  <c r="B272" i="9"/>
  <c r="B189" i="9"/>
  <c r="B678" i="9"/>
  <c r="B679" i="9"/>
  <c r="B540" i="9"/>
  <c r="B394" i="9"/>
  <c r="B159" i="9"/>
  <c r="B178" i="9"/>
  <c r="B754" i="9"/>
  <c r="B477" i="9"/>
  <c r="B490" i="9"/>
  <c r="B465" i="9"/>
  <c r="B642" i="9"/>
  <c r="B615" i="9"/>
  <c r="B565" i="9"/>
  <c r="B378" i="9"/>
  <c r="B175" i="9"/>
  <c r="B210" i="9"/>
  <c r="B684" i="9"/>
  <c r="B363" i="9"/>
  <c r="B438" i="9"/>
  <c r="B455" i="9"/>
  <c r="B543" i="9"/>
  <c r="B362" i="9"/>
  <c r="B407" i="9"/>
  <c r="B200" i="9"/>
  <c r="B696" i="9"/>
  <c r="B183" i="9"/>
  <c r="B675" i="9"/>
  <c r="B531" i="9"/>
  <c r="B162" i="9"/>
  <c r="B95" i="9"/>
  <c r="B320" i="9"/>
  <c r="B286" i="9"/>
  <c r="B523" i="9"/>
  <c r="B493" i="9"/>
  <c r="B338" i="9"/>
  <c r="B430" i="9"/>
  <c r="B409" i="9"/>
  <c r="B244" i="9"/>
  <c r="B100" i="9"/>
  <c r="B89" i="9"/>
  <c r="B724" i="9"/>
  <c r="B484" i="9"/>
  <c r="B537" i="9"/>
  <c r="B277" i="9"/>
  <c r="B335" i="9"/>
  <c r="B172" i="9"/>
  <c r="B125" i="9"/>
  <c r="B745" i="9"/>
  <c r="B568" i="9"/>
  <c r="B105" i="9"/>
  <c r="B313" i="9"/>
  <c r="B352" i="9"/>
  <c r="B577" i="9"/>
  <c r="B322" i="9"/>
  <c r="B195" i="9"/>
  <c r="B590" i="9"/>
  <c r="B510" i="9"/>
  <c r="B353" i="9"/>
  <c r="B303" i="9"/>
  <c r="B656" i="9"/>
  <c r="B262" i="9"/>
  <c r="B676" i="9"/>
  <c r="B339" i="9"/>
  <c r="B623" i="9"/>
  <c r="B356" i="9"/>
  <c r="B665" i="9"/>
  <c r="B371" i="9"/>
  <c r="B334" i="9"/>
  <c r="B267" i="9"/>
  <c r="B651" i="9"/>
  <c r="B703" i="9"/>
  <c r="B552" i="9"/>
  <c r="B121" i="9"/>
  <c r="B467" i="9"/>
  <c r="B687" i="9"/>
  <c r="B671" i="9"/>
  <c r="B578" i="9"/>
  <c r="B437" i="9"/>
  <c r="B140" i="9"/>
  <c r="B422" i="9"/>
  <c r="B223" i="9"/>
  <c r="B729" i="9"/>
  <c r="B601" i="9"/>
  <c r="B453" i="9"/>
  <c r="B360" i="9"/>
  <c r="B343" i="9"/>
  <c r="B557" i="9"/>
  <c r="B474" i="9"/>
  <c r="B142" i="9"/>
  <c r="B406" i="9"/>
  <c r="B239" i="9"/>
  <c r="B685" i="9"/>
  <c r="B548" i="9"/>
  <c r="B115" i="9"/>
  <c r="B444" i="9"/>
  <c r="B141" i="9"/>
  <c r="B154" i="9"/>
  <c r="B741" i="9"/>
  <c r="B716" i="9"/>
  <c r="B628" i="9"/>
  <c r="B214" i="9"/>
  <c r="B725" i="9"/>
  <c r="B399" i="9"/>
  <c r="B486" i="9"/>
  <c r="B744" i="9"/>
  <c r="B699" i="9"/>
  <c r="B165" i="9"/>
  <c r="B411" i="9"/>
  <c r="B647" i="9"/>
  <c r="B730" i="9"/>
  <c r="B613" i="9"/>
  <c r="B82" i="9"/>
  <c r="B301" i="9"/>
  <c r="B728" i="9"/>
  <c r="B738" i="9"/>
  <c r="B713" i="9"/>
  <c r="B612" i="9"/>
  <c r="B719" i="9"/>
  <c r="B282" i="9"/>
  <c r="B192" i="9"/>
  <c r="B280" i="9"/>
  <c r="B150" i="9"/>
  <c r="B247" i="9"/>
  <c r="B538" i="9"/>
  <c r="B518" i="9"/>
  <c r="B226" i="9"/>
  <c r="B161" i="9"/>
  <c r="B288" i="9"/>
  <c r="B137" i="9"/>
  <c r="B279" i="9"/>
  <c r="B253" i="9"/>
  <c r="B156" i="9"/>
  <c r="B489" i="9"/>
  <c r="B177" i="9"/>
  <c r="B149" i="9"/>
  <c r="B683" i="9"/>
  <c r="B331" i="9"/>
  <c r="B386" i="9"/>
  <c r="B424" i="9"/>
  <c r="B542" i="9"/>
  <c r="B221" i="9"/>
  <c r="B367" i="9"/>
  <c r="B325" i="9"/>
  <c r="B528" i="9"/>
  <c r="B427" i="9"/>
  <c r="B443" i="9"/>
  <c r="B705" i="9"/>
  <c r="B606" i="9"/>
  <c r="B509" i="9"/>
  <c r="B507" i="9"/>
  <c r="B497" i="9"/>
  <c r="B145" i="9"/>
  <c r="B636" i="9"/>
  <c r="B379" i="9"/>
  <c r="B587" i="9"/>
  <c r="B451" i="9"/>
  <c r="B190" i="9"/>
  <c r="B314" i="9"/>
  <c r="B747" i="9"/>
  <c r="B602" i="9"/>
  <c r="B487" i="9"/>
  <c r="B160" i="9"/>
  <c r="B344" i="9"/>
  <c r="B662" i="9"/>
  <c r="B512" i="9"/>
  <c r="B109" i="9"/>
  <c r="B206" i="9"/>
  <c r="B298" i="9"/>
  <c r="B732" i="9"/>
  <c r="B549" i="9"/>
  <c r="B401" i="9"/>
  <c r="B176" i="9"/>
  <c r="B328" i="9"/>
  <c r="B617" i="9"/>
  <c r="B626" i="9"/>
  <c r="B191" i="9"/>
  <c r="B392" i="9"/>
  <c r="B384" i="9"/>
  <c r="B702" i="9"/>
  <c r="B597" i="9"/>
  <c r="B85" i="9"/>
  <c r="B468" i="9"/>
  <c r="B533" i="9"/>
  <c r="B291" i="9"/>
  <c r="B554" i="9"/>
  <c r="B721" i="9"/>
  <c r="B575" i="9"/>
  <c r="B532" i="9"/>
  <c r="B341" i="9"/>
  <c r="B652" i="9"/>
  <c r="B107" i="9"/>
  <c r="B645" i="9"/>
  <c r="B589" i="9"/>
  <c r="B499" i="9"/>
  <c r="B498" i="9"/>
  <c r="B750" i="9"/>
  <c r="B355" i="9"/>
  <c r="B572" i="9"/>
  <c r="B595" i="9"/>
  <c r="B278" i="9"/>
  <c r="B681" i="9"/>
  <c r="B351" i="9"/>
  <c r="B388" i="9"/>
  <c r="B670" i="9"/>
  <c r="B501" i="9"/>
  <c r="B727" i="9"/>
  <c r="B243" i="9"/>
  <c r="B333" i="9"/>
  <c r="B657" i="9"/>
  <c r="B720" i="9"/>
  <c r="B188" i="9"/>
  <c r="B364" i="9"/>
  <c r="B482" i="9"/>
  <c r="B372" i="9"/>
  <c r="B709" i="9"/>
  <c r="B627" i="9"/>
  <c r="B505" i="9"/>
  <c r="B751" i="9"/>
  <c r="B598" i="9"/>
  <c r="B418" i="9"/>
  <c r="B265" i="9"/>
  <c r="B309" i="9"/>
  <c r="B640" i="9"/>
  <c r="B690" i="9"/>
  <c r="B332" i="9"/>
  <c r="B457" i="9"/>
  <c r="B97" i="9"/>
  <c r="B264" i="9"/>
  <c r="B547" i="9"/>
  <c r="B737" i="9"/>
  <c r="B135" i="9"/>
  <c r="B641" i="9"/>
  <c r="B562" i="9"/>
  <c r="B307" i="9"/>
  <c r="B377" i="9"/>
  <c r="B147" i="9"/>
  <c r="B715" i="9"/>
  <c r="B551" i="9"/>
  <c r="B714" i="9"/>
  <c r="B398" i="9"/>
  <c r="B155" i="9"/>
  <c r="B254" i="9"/>
  <c r="B90" i="9"/>
  <c r="B693" i="9"/>
  <c r="B436" i="9"/>
  <c r="B429" i="9"/>
  <c r="B224" i="9"/>
  <c r="B596" i="9"/>
  <c r="B369" i="9"/>
  <c r="B382" i="9"/>
  <c r="B171" i="9"/>
  <c r="B270" i="9"/>
  <c r="B106" i="9"/>
  <c r="B650" i="9"/>
  <c r="B374" i="9"/>
  <c r="B413" i="9"/>
  <c r="B240" i="9"/>
  <c r="B88" i="9"/>
  <c r="B421" i="9"/>
  <c r="B350" i="9"/>
  <c r="B573" i="9"/>
  <c r="B686" i="9"/>
  <c r="B403" i="9"/>
  <c r="B545" i="9"/>
  <c r="B483" i="9"/>
  <c r="B164" i="9"/>
  <c r="B340" i="9"/>
  <c r="B310" i="9"/>
  <c r="B184" i="9"/>
  <c r="B122" i="9"/>
  <c r="B158" i="9"/>
  <c r="B581" i="9"/>
  <c r="B387" i="9"/>
  <c r="B473" i="9"/>
  <c r="B283" i="9"/>
  <c r="B241" i="9"/>
  <c r="B600" i="9"/>
  <c r="B315" i="9"/>
  <c r="B345" i="9"/>
  <c r="B412" i="9"/>
  <c r="B496" i="9"/>
  <c r="B717" i="9"/>
  <c r="B312" i="9"/>
  <c r="B261" i="9"/>
  <c r="B630" i="9"/>
  <c r="B582" i="9"/>
  <c r="B447" i="9"/>
  <c r="B416" i="9"/>
  <c r="B390" i="9"/>
  <c r="B119" i="9"/>
  <c r="B466" i="9"/>
  <c r="B522" i="9"/>
  <c r="B513" i="9"/>
  <c r="B123" i="9"/>
  <c r="B198" i="9"/>
  <c r="B704" i="9"/>
  <c r="B273" i="9"/>
  <c r="B417" i="9"/>
  <c r="B635" i="9"/>
  <c r="B365" i="9"/>
  <c r="B658" i="9"/>
  <c r="B225" i="9"/>
  <c r="B492" i="9"/>
  <c r="B485" i="9"/>
  <c r="B454" i="9"/>
  <c r="B323" i="9"/>
  <c r="B723" i="9"/>
  <c r="B408" i="9"/>
  <c r="B439" i="9"/>
  <c r="B104" i="9"/>
  <c r="B584" i="9"/>
  <c r="B494" i="9"/>
  <c r="B128" i="9"/>
  <c r="B755" i="9"/>
  <c r="B655" i="9"/>
  <c r="B707" i="9"/>
  <c r="B556" i="9"/>
  <c r="B476" i="9"/>
  <c r="B143" i="9"/>
  <c r="B146" i="9"/>
  <c r="B275" i="9"/>
  <c r="B521" i="9"/>
  <c r="B506" i="9"/>
  <c r="B136" i="9"/>
  <c r="B426" i="9"/>
  <c r="B219" i="9"/>
  <c r="B718" i="9"/>
  <c r="B193" i="9"/>
  <c r="B621" i="9"/>
  <c r="B326" i="9"/>
  <c r="B321" i="9"/>
  <c r="B746" i="9"/>
  <c r="B237" i="9"/>
  <c r="B134" i="9"/>
  <c r="B410" i="9"/>
  <c r="B235" i="9"/>
  <c r="B689" i="9"/>
  <c r="B245" i="9"/>
  <c r="B605" i="9"/>
  <c r="B294" i="9"/>
  <c r="B305" i="9"/>
  <c r="B731" i="9"/>
  <c r="B753" i="9"/>
  <c r="B111" i="9"/>
  <c r="B546" i="9"/>
  <c r="B242" i="9"/>
  <c r="B342" i="9"/>
  <c r="B529" i="9"/>
  <c r="B370" i="9"/>
  <c r="B425" i="9"/>
  <c r="B228" i="9"/>
  <c r="B449" i="9"/>
  <c r="B383" i="9"/>
  <c r="B739" i="9"/>
  <c r="B566" i="9"/>
  <c r="B622" i="9"/>
  <c r="B96" i="9"/>
  <c r="B232" i="9"/>
  <c r="B131" i="9"/>
  <c r="B215" i="9"/>
  <c r="B607" i="9"/>
  <c r="B594" i="9"/>
  <c r="B194" i="9"/>
  <c r="B116" i="9"/>
  <c r="B304" i="9"/>
  <c r="B92" i="9"/>
  <c r="B393" i="9"/>
  <c r="B441" i="9"/>
  <c r="B166" i="9"/>
  <c r="B500" i="9"/>
  <c r="B373" i="9"/>
  <c r="B196" i="9"/>
  <c r="B308" i="9"/>
  <c r="B205" i="9"/>
  <c r="B248" i="9"/>
  <c r="B752" i="9"/>
  <c r="B329" i="9"/>
  <c r="B276" i="9"/>
  <c r="B306" i="9"/>
  <c r="B516" i="9"/>
  <c r="B396" i="9"/>
  <c r="B478" i="9"/>
  <c r="B726" i="9"/>
  <c r="B570" i="9"/>
  <c r="B130" i="9"/>
  <c r="B433" i="9"/>
  <c r="B461" i="9"/>
  <c r="B124" i="9"/>
  <c r="B503" i="9"/>
  <c r="B152" i="9"/>
  <c r="B236" i="9"/>
  <c r="B101" i="9"/>
  <c r="B391" i="9"/>
  <c r="B336" i="9"/>
  <c r="B402" i="9"/>
  <c r="B555" i="9"/>
  <c r="B256" i="9"/>
  <c r="B126" i="9"/>
  <c r="B610" i="9"/>
  <c r="B517" i="9"/>
  <c r="B117" i="9"/>
  <c r="B448" i="9"/>
  <c r="B207" i="9"/>
  <c r="B274" i="9"/>
  <c r="B633" i="9"/>
  <c r="B311" i="9"/>
  <c r="B376" i="9"/>
  <c r="B186" i="9"/>
  <c r="B318" i="9"/>
  <c r="B749" i="9"/>
  <c r="B674" i="9"/>
  <c r="B667" i="9"/>
  <c r="B536" i="9"/>
  <c r="B257" i="9"/>
  <c r="B87" i="9"/>
  <c r="B692" i="9"/>
  <c r="B599" i="9"/>
  <c r="B202" i="9"/>
  <c r="B302" i="9"/>
  <c r="B736" i="9"/>
  <c r="B638" i="9"/>
  <c r="B603" i="9"/>
  <c r="B561" i="9"/>
  <c r="B691" i="9"/>
  <c r="B103" i="9"/>
  <c r="B649" i="9"/>
  <c r="B530" i="9"/>
  <c r="B526" i="9"/>
  <c r="B251" i="9"/>
  <c r="B110" i="9"/>
  <c r="B743" i="9"/>
  <c r="B740" i="9"/>
  <c r="B290" i="9"/>
  <c r="B317" i="9"/>
  <c r="B742" i="9"/>
  <c r="B249" i="9"/>
  <c r="B259" i="9"/>
  <c r="B664" i="9"/>
  <c r="B98" i="9"/>
  <c r="B346" i="9"/>
  <c r="B138" i="9"/>
  <c r="B580" i="9"/>
  <c r="B246" i="9"/>
  <c r="B701" i="9"/>
  <c r="B458" i="9"/>
  <c r="B434" i="9"/>
  <c r="B663" i="9"/>
  <c r="B579" i="9"/>
  <c r="B213" i="9"/>
  <c r="B132" i="9"/>
  <c r="B585" i="9"/>
  <c r="B563" i="9"/>
  <c r="B217" i="9"/>
  <c r="B354" i="9"/>
  <c r="B349" i="9"/>
  <c r="B260" i="9"/>
  <c r="B157" i="9"/>
  <c r="B163" i="9"/>
  <c r="B700" i="9"/>
  <c r="B464" i="9"/>
  <c r="B680" i="9"/>
  <c r="B502" i="9"/>
  <c r="B263" i="9"/>
  <c r="B112" i="9"/>
  <c r="B711" i="9"/>
  <c r="B366" i="9"/>
  <c r="B169" i="9"/>
  <c r="B569" i="9"/>
  <c r="B375" i="9"/>
  <c r="B173" i="9"/>
  <c r="B380" i="9"/>
  <c r="B550" i="9"/>
  <c r="B153" i="9"/>
  <c r="B368" i="9"/>
  <c r="B460" i="9"/>
  <c r="B252" i="9"/>
  <c r="B525" i="9"/>
  <c r="B319" i="9"/>
  <c r="B174" i="9"/>
  <c r="B330" i="9"/>
  <c r="B271" i="9"/>
  <c r="B634" i="9"/>
  <c r="B511" i="9"/>
  <c r="B144" i="9"/>
  <c r="B404" i="9"/>
  <c r="B250" i="9"/>
  <c r="B86" i="9"/>
  <c r="B697" i="9"/>
  <c r="B574" i="9"/>
  <c r="B395" i="9"/>
  <c r="B491" i="9"/>
  <c r="B431" i="9"/>
  <c r="B185" i="9"/>
  <c r="B620" i="9"/>
  <c r="B415" i="9"/>
  <c r="B266" i="9"/>
  <c r="B102" i="9"/>
  <c r="B654" i="9"/>
  <c r="B553" i="9"/>
  <c r="B450" i="9"/>
  <c r="B592" i="9"/>
  <c r="B295" i="9"/>
  <c r="B233" i="9"/>
  <c r="B604" i="9"/>
  <c r="B327" i="9"/>
  <c r="B168" i="9"/>
  <c r="B583" i="9"/>
  <c r="B646" i="9"/>
  <c r="B297" i="9"/>
  <c r="B357" i="9"/>
  <c r="B269" i="9"/>
  <c r="B91" i="9"/>
  <c r="B661" i="9"/>
  <c r="B571" i="9"/>
  <c r="B519" i="9"/>
  <c r="B514" i="9"/>
  <c r="B218" i="9"/>
  <c r="B534" i="9"/>
  <c r="B672" i="9"/>
  <c r="B459" i="9"/>
  <c r="B682" i="9"/>
  <c r="B544" i="9"/>
  <c r="B120" i="9"/>
  <c r="B432" i="9"/>
  <c r="B488" i="9"/>
  <c r="B93" i="9"/>
  <c r="B588" i="9"/>
  <c r="B677" i="9"/>
  <c r="B118" i="9"/>
  <c r="B479" i="9"/>
  <c r="B435" i="9"/>
  <c r="B84" i="9"/>
  <c r="B285" i="9"/>
  <c r="B712" i="9"/>
  <c r="B695" i="9"/>
  <c r="B669" i="9"/>
  <c r="B559" i="9"/>
  <c r="B591" i="9"/>
  <c r="B471" i="9"/>
  <c r="B201" i="9"/>
  <c r="B515" i="9"/>
  <c r="B231" i="9"/>
  <c r="B348" i="9"/>
  <c r="B748" i="9"/>
  <c r="B629" i="9"/>
  <c r="B442" i="9"/>
  <c r="B204" i="9"/>
  <c r="B423" i="9"/>
  <c r="B644" i="9"/>
  <c r="B472" i="9"/>
  <c r="B148" i="9"/>
  <c r="B347" i="9"/>
  <c r="B659" i="9"/>
  <c r="B576" i="9"/>
  <c r="B624" i="9"/>
  <c r="B463" i="9"/>
  <c r="B639" i="9"/>
  <c r="B440" i="9"/>
  <c r="B281" i="9"/>
  <c r="B129" i="9"/>
  <c r="B480" i="9"/>
  <c r="B127" i="9"/>
  <c r="B238" i="9"/>
  <c r="B445" i="9"/>
  <c r="B688" i="9"/>
  <c r="B504" i="9"/>
  <c r="B470" i="9"/>
  <c r="B208" i="9"/>
  <c r="B296" i="9"/>
  <c r="B722" i="9"/>
  <c r="B181" i="9"/>
  <c r="B625" i="9"/>
  <c r="B524" i="9"/>
  <c r="B81" i="9"/>
  <c r="B361" i="9"/>
  <c r="B179" i="9"/>
  <c r="B648" i="9"/>
  <c r="B535" i="9"/>
  <c r="B618" i="9"/>
  <c r="B706" i="9"/>
  <c r="B229" i="9"/>
  <c r="B609" i="9"/>
  <c r="B508" i="9"/>
  <c r="B114" i="9"/>
  <c r="B446" i="9"/>
  <c r="B211" i="9"/>
  <c r="B619" i="9"/>
  <c r="B593" i="9"/>
  <c r="B520" i="9"/>
  <c r="B708" i="9"/>
  <c r="B694" i="9"/>
  <c r="B289" i="9"/>
  <c r="B643" i="9"/>
  <c r="B567" i="9"/>
  <c r="B419" i="9"/>
  <c r="B197" i="9"/>
  <c r="B616" i="9"/>
  <c r="B359" i="9"/>
  <c r="B405" i="9"/>
  <c r="B428" i="9"/>
  <c r="B541" i="9"/>
  <c r="B255" i="9"/>
  <c r="B420" i="9"/>
  <c r="B299" i="9"/>
  <c r="B586" i="9"/>
  <c r="B397" i="9"/>
  <c r="B180" i="9"/>
  <c r="B324" i="9"/>
  <c r="B94" i="9"/>
  <c r="B216" i="9"/>
  <c r="B230" i="9"/>
  <c r="B222" i="9"/>
  <c r="B381" i="9"/>
  <c r="B209" i="9"/>
  <c r="B83" i="9"/>
  <c r="B558" i="9"/>
  <c r="B108" i="9"/>
  <c r="B668" i="9"/>
  <c r="B481" i="9"/>
  <c r="B389" i="9"/>
  <c r="B400" i="9"/>
  <c r="B698" i="9"/>
  <c r="B182" i="9"/>
  <c r="B258" i="9"/>
  <c r="B99" i="9"/>
  <c r="B385" i="9"/>
  <c r="B452" i="9"/>
  <c r="B673" i="9"/>
  <c r="B469" i="9"/>
  <c r="B527" i="9"/>
  <c r="B653" i="9"/>
  <c r="B220" i="9"/>
  <c r="B611" i="9"/>
  <c r="B734" i="9"/>
  <c r="B632" i="9"/>
  <c r="B167" i="9"/>
  <c r="B414" i="9"/>
  <c r="B316" i="9"/>
  <c r="B187" i="9"/>
  <c r="B495" i="9"/>
  <c r="B666" i="9"/>
  <c r="B710" i="9"/>
  <c r="B133" i="9"/>
  <c r="B475" i="9"/>
  <c r="B212" i="9"/>
  <c r="B300" i="9"/>
  <c r="B287" i="9"/>
  <c r="B660" i="9"/>
  <c r="B199" i="9"/>
  <c r="B564" i="9"/>
  <c r="B614" i="9"/>
  <c r="B462" i="9"/>
  <c r="B227" i="9"/>
  <c r="B284" i="9"/>
  <c r="B539" i="9"/>
  <c r="B268" i="9"/>
  <c r="B292" i="9"/>
  <c r="B293" i="9"/>
  <c r="B560" i="9"/>
  <c r="B735" i="9"/>
  <c r="B151" i="9"/>
  <c r="B608" i="9"/>
  <c r="B631" i="9"/>
  <c r="V674" i="9"/>
  <c r="V170" i="9"/>
  <c r="V286" i="9"/>
  <c r="V299" i="9"/>
  <c r="V478" i="9"/>
  <c r="V442" i="9"/>
  <c r="V743" i="9"/>
  <c r="V262" i="9"/>
  <c r="V421" i="9"/>
  <c r="V414" i="9"/>
  <c r="V729" i="9"/>
  <c r="V619" i="9"/>
  <c r="V739" i="9"/>
  <c r="V379" i="9"/>
  <c r="V725" i="9"/>
  <c r="V163" i="9"/>
  <c r="V144" i="9"/>
  <c r="V347" i="9"/>
  <c r="V145" i="9"/>
  <c r="V109" i="9"/>
  <c r="V377" i="9"/>
  <c r="V483" i="9"/>
  <c r="V169" i="9"/>
  <c r="V648" i="9"/>
  <c r="V190" i="9"/>
  <c r="V593" i="9"/>
  <c r="V501" i="9"/>
  <c r="V284" i="9"/>
  <c r="V192" i="9"/>
  <c r="V576" i="9"/>
  <c r="V731" i="9"/>
  <c r="V712" i="9"/>
  <c r="V736" i="9"/>
  <c r="V171" i="9"/>
  <c r="V380" i="9"/>
  <c r="V700" i="9"/>
  <c r="V376" i="9"/>
  <c r="V275" i="9"/>
  <c r="V91" i="9"/>
  <c r="V690" i="9"/>
  <c r="V102" i="9"/>
  <c r="V383" i="9"/>
  <c r="V270" i="9"/>
  <c r="V84" i="9"/>
  <c r="V535" i="9"/>
  <c r="V342" i="9"/>
  <c r="V410" i="9"/>
  <c r="V615" i="9"/>
  <c r="V99" i="9"/>
  <c r="V354" i="9"/>
  <c r="V345" i="9"/>
  <c r="V235" i="9"/>
  <c r="V264" i="9"/>
  <c r="V639" i="9"/>
  <c r="V738" i="9"/>
  <c r="V470" i="9"/>
  <c r="V598" i="9"/>
  <c r="V278" i="9"/>
  <c r="V635" i="9"/>
  <c r="V223" i="9"/>
  <c r="V623" i="9"/>
  <c r="V312" i="9"/>
  <c r="V492" i="9"/>
  <c r="V368" i="9"/>
  <c r="V658" i="9"/>
  <c r="V732" i="9"/>
  <c r="V128" i="9"/>
  <c r="V197" i="9"/>
  <c r="V175" i="9"/>
  <c r="V188" i="9"/>
  <c r="V159" i="9"/>
  <c r="V625" i="9"/>
  <c r="V429" i="9"/>
  <c r="V311" i="9"/>
  <c r="V508" i="9"/>
  <c r="V219" i="9"/>
  <c r="V85" i="9"/>
  <c r="V602" i="9"/>
  <c r="V232" i="9"/>
  <c r="V392" i="9"/>
  <c r="V252" i="9"/>
  <c r="V614" i="9"/>
  <c r="V573" i="9"/>
  <c r="V754" i="9"/>
  <c r="V273" i="9"/>
  <c r="V81" i="9"/>
  <c r="V455" i="9"/>
  <c r="V186" i="9"/>
  <c r="V662" i="9"/>
  <c r="V198" i="9"/>
  <c r="V314" i="9"/>
  <c r="V89" i="9"/>
  <c r="V618" i="9"/>
  <c r="V534" i="9"/>
  <c r="V612" i="9"/>
  <c r="V320" i="9"/>
  <c r="V402" i="9"/>
  <c r="V680" i="9"/>
  <c r="V655" i="9"/>
  <c r="V266" i="9"/>
  <c r="V753" i="9"/>
  <c r="V246" i="9"/>
  <c r="V405" i="9"/>
  <c r="V339" i="9"/>
  <c r="V689" i="9"/>
  <c r="V603" i="9"/>
  <c r="V708" i="9"/>
  <c r="V459" i="9"/>
  <c r="V682" i="9"/>
  <c r="V751" i="9"/>
  <c r="V131" i="9"/>
  <c r="V318" i="9"/>
  <c r="V604" i="9"/>
  <c r="V389" i="9"/>
  <c r="V479" i="9"/>
  <c r="V644" i="9"/>
  <c r="V301" i="9"/>
  <c r="V369" i="9"/>
  <c r="V404" i="9"/>
  <c r="V468" i="9"/>
  <c r="V168" i="9"/>
  <c r="V384" i="9"/>
  <c r="V432" i="9"/>
  <c r="V645" i="9"/>
  <c r="V592" i="9"/>
  <c r="V136" i="9"/>
  <c r="V361" i="9"/>
  <c r="V460" i="9"/>
  <c r="V158" i="9"/>
  <c r="V485" i="9"/>
  <c r="V176" i="9"/>
  <c r="V149" i="9"/>
  <c r="V281" i="9"/>
  <c r="V701" i="9"/>
  <c r="V139" i="9"/>
  <c r="V461" i="9"/>
  <c r="V325" i="9"/>
  <c r="V185" i="9"/>
  <c r="V439" i="9"/>
  <c r="V649" i="9"/>
  <c r="V609" i="9"/>
  <c r="V408" i="9"/>
  <c r="V445" i="9"/>
  <c r="V469" i="9"/>
  <c r="V146" i="9"/>
  <c r="V526" i="9"/>
  <c r="V310" i="9"/>
  <c r="V250" i="9"/>
  <c r="V307" i="9"/>
  <c r="V415" i="9"/>
  <c r="V319" i="9"/>
  <c r="V622" i="9"/>
  <c r="V401" i="9"/>
  <c r="V734" i="9"/>
  <c r="V720" i="9"/>
  <c r="V560" i="9"/>
  <c r="V493" i="9"/>
  <c r="V248" i="9"/>
  <c r="V630" i="9"/>
  <c r="V523" i="9"/>
  <c r="V696" i="9"/>
  <c r="V688" i="9"/>
  <c r="V218" i="9"/>
  <c r="V334" i="9"/>
  <c r="V704" i="9"/>
  <c r="V617" i="9"/>
  <c r="V141" i="9"/>
  <c r="V96" i="9"/>
  <c r="V162" i="9"/>
  <c r="V504" i="9"/>
  <c r="V489" i="9"/>
  <c r="V482" i="9"/>
  <c r="V259" i="9"/>
  <c r="V242" i="9"/>
  <c r="V596" i="9"/>
  <c r="V520" i="9"/>
  <c r="V121" i="9"/>
  <c r="V646" i="9"/>
  <c r="V182" i="9"/>
  <c r="V298" i="9"/>
  <c r="V258" i="9"/>
  <c r="V574" i="9"/>
  <c r="V594" i="9"/>
  <c r="V559" i="9"/>
  <c r="V292" i="9"/>
  <c r="V430" i="9"/>
  <c r="V627" i="9"/>
  <c r="V638" i="9"/>
  <c r="V177" i="9"/>
  <c r="V581" i="9"/>
  <c r="V233" i="9"/>
  <c r="V254" i="9"/>
  <c r="V595" i="9"/>
  <c r="V224" i="9"/>
  <c r="V213" i="9"/>
  <c r="V297" i="9"/>
  <c r="V291" i="9"/>
  <c r="V557" i="9"/>
  <c r="V305" i="9"/>
  <c r="V184" i="9"/>
  <c r="V372" i="9"/>
  <c r="V152" i="9"/>
  <c r="V670" i="9"/>
  <c r="V282" i="9"/>
  <c r="V541" i="9"/>
  <c r="V527" i="9"/>
  <c r="V323" i="9"/>
  <c r="V578" i="9"/>
  <c r="V545" i="9"/>
  <c r="V268" i="9"/>
  <c r="V210" i="9"/>
  <c r="V500" i="9"/>
  <c r="V448" i="9"/>
  <c r="V119" i="9"/>
  <c r="V293" i="9"/>
  <c r="V263" i="9"/>
  <c r="V447" i="9"/>
  <c r="V133" i="9"/>
  <c r="V160" i="9"/>
  <c r="V111" i="9"/>
  <c r="V200" i="9"/>
  <c r="V481" i="9"/>
  <c r="V276" i="9"/>
  <c r="V118" i="9"/>
  <c r="V409" i="9"/>
  <c r="V486" i="9"/>
  <c r="V660" i="9"/>
  <c r="V498" i="9"/>
  <c r="V296" i="9"/>
  <c r="V247" i="9"/>
  <c r="V115" i="9"/>
  <c r="V633" i="9"/>
  <c r="V715" i="9"/>
  <c r="V570" i="9"/>
  <c r="V607" i="9"/>
  <c r="V678" i="9"/>
  <c r="V387" i="9"/>
  <c r="V549" i="9"/>
  <c r="V117" i="9"/>
  <c r="V728" i="9"/>
  <c r="V216" i="9"/>
  <c r="V394" i="9"/>
  <c r="V624" i="9"/>
  <c r="V637" i="9"/>
  <c r="V154" i="9"/>
  <c r="V466" i="9"/>
  <c r="V555" i="9"/>
  <c r="V532" i="9"/>
  <c r="V716" i="9"/>
  <c r="V237" i="9"/>
  <c r="V661" i="9"/>
  <c r="V423" i="9"/>
  <c r="V705" i="9"/>
  <c r="V338" i="9"/>
  <c r="V143" i="9"/>
  <c r="V632" i="9"/>
  <c r="V364" i="9"/>
  <c r="V348" i="9"/>
  <c r="V677" i="9"/>
  <c r="V601" i="9"/>
  <c r="V123" i="9"/>
  <c r="V137" i="9"/>
  <c r="V476" i="9"/>
  <c r="V438" i="9"/>
  <c r="V385" i="9"/>
  <c r="V231" i="9"/>
  <c r="V178" i="9"/>
  <c r="V497" i="9"/>
  <c r="V480" i="9"/>
  <c r="V684" i="9"/>
  <c r="V330" i="9"/>
  <c r="V642" i="9"/>
  <c r="V665" i="9"/>
  <c r="V587" i="9"/>
  <c r="V706" i="9"/>
  <c r="V626" i="9"/>
  <c r="V220" i="9"/>
  <c r="V435" i="9"/>
  <c r="V94" i="9"/>
  <c r="V228" i="9"/>
  <c r="V288" i="9"/>
  <c r="V407" i="9"/>
  <c r="V148" i="9"/>
  <c r="V519" i="9"/>
  <c r="V205" i="9"/>
  <c r="V324" i="9"/>
  <c r="V456" i="9"/>
  <c r="V502" i="9"/>
  <c r="V450" i="9"/>
  <c r="V332" i="9"/>
  <c r="V204" i="9"/>
  <c r="V326" i="9"/>
  <c r="V227" i="9"/>
  <c r="V196" i="9"/>
  <c r="V191" i="9"/>
  <c r="V134" i="9"/>
  <c r="V255" i="9"/>
  <c r="V189" i="9"/>
  <c r="V88" i="9"/>
  <c r="V243" i="9"/>
  <c r="V236" i="9"/>
  <c r="V328" i="9"/>
  <c r="V395" i="9"/>
  <c r="V353" i="9"/>
  <c r="V505" i="9"/>
  <c r="V713" i="9"/>
  <c r="V651" i="9"/>
  <c r="V597" i="9"/>
  <c r="V659" i="9"/>
  <c r="V544" i="9"/>
  <c r="V412" i="9"/>
  <c r="V411" i="9"/>
  <c r="V150" i="9"/>
  <c r="V610" i="9"/>
  <c r="V370" i="9"/>
  <c r="V656" i="9"/>
  <c r="V752" i="9"/>
  <c r="V530" i="9"/>
  <c r="V104" i="9"/>
  <c r="V400" i="9"/>
  <c r="V388" i="9"/>
  <c r="V606" i="9"/>
  <c r="V422" i="9"/>
  <c r="V539" i="9"/>
  <c r="V552" i="9"/>
  <c r="V735" i="9"/>
  <c r="V257" i="9"/>
  <c r="V381" i="9"/>
  <c r="V487" i="9"/>
  <c r="V673" i="9"/>
  <c r="V173" i="9"/>
  <c r="V531" i="9"/>
  <c r="V440" i="9"/>
  <c r="V556" i="9"/>
  <c r="V261" i="9"/>
  <c r="V711" i="9"/>
  <c r="V358" i="9"/>
  <c r="V349" i="9"/>
  <c r="V207" i="9"/>
  <c r="V584" i="9"/>
  <c r="V586" i="9"/>
  <c r="V687" i="9"/>
  <c r="V221" i="9"/>
  <c r="V669" i="9"/>
  <c r="V352" i="9"/>
  <c r="V654" i="9"/>
  <c r="V306" i="9"/>
  <c r="V114" i="9"/>
  <c r="V547" i="9"/>
  <c r="V453" i="9"/>
  <c r="V308" i="9"/>
  <c r="V548" i="9"/>
  <c r="V253" i="9"/>
  <c r="V467" i="9"/>
  <c r="V413" i="9"/>
  <c r="V683" i="9"/>
  <c r="V431" i="9"/>
  <c r="V427" i="9"/>
  <c r="V156" i="9"/>
  <c r="V679" i="9"/>
  <c r="V540" i="9"/>
  <c r="V718" i="9"/>
  <c r="V142" i="9"/>
  <c r="V181" i="9"/>
  <c r="V605" i="9"/>
  <c r="V418" i="9"/>
  <c r="V709" i="9"/>
  <c r="V151" i="9"/>
  <c r="V722" i="9"/>
  <c r="V698" i="9"/>
  <c r="V721" i="9"/>
  <c r="V155" i="9"/>
  <c r="V127" i="9"/>
  <c r="V525" i="9"/>
  <c r="V366" i="9"/>
  <c r="V671" i="9"/>
  <c r="V583" i="9"/>
  <c r="V403" i="9"/>
  <c r="V283" i="9"/>
  <c r="V465" i="9"/>
  <c r="V437" i="9"/>
  <c r="V426" i="9"/>
  <c r="V737" i="9"/>
  <c r="V206" i="9"/>
  <c r="V710" i="9"/>
  <c r="V536" i="9"/>
  <c r="V335" i="9"/>
  <c r="V390" i="9"/>
  <c r="V267" i="9"/>
  <c r="V452" i="9"/>
  <c r="V271" i="9"/>
  <c r="V249" i="9"/>
  <c r="V164" i="9"/>
  <c r="V495" i="9"/>
  <c r="V444" i="9"/>
  <c r="V105" i="9"/>
  <c r="V664" i="9"/>
  <c r="V356" i="9"/>
  <c r="V172" i="9"/>
  <c r="V240" i="9"/>
  <c r="V652" i="9"/>
  <c r="V375" i="9"/>
  <c r="V585" i="9"/>
  <c r="V187" i="9"/>
  <c r="V315" i="9"/>
  <c r="V494" i="9"/>
  <c r="V507" i="9"/>
  <c r="V653" i="9"/>
  <c r="V650" i="9"/>
  <c r="V302" i="9"/>
  <c r="V473" i="9"/>
  <c r="V572" i="9"/>
  <c r="V112" i="9"/>
  <c r="V471" i="9"/>
  <c r="V211" i="9"/>
  <c r="V382" i="9"/>
  <c r="V140" i="9"/>
  <c r="V668" i="9"/>
  <c r="V153" i="9"/>
  <c r="V285" i="9"/>
  <c r="V747" i="9"/>
  <c r="V425" i="9"/>
  <c r="V436" i="9"/>
  <c r="V636" i="9"/>
  <c r="V157" i="9"/>
  <c r="V518" i="9"/>
  <c r="V90" i="9"/>
  <c r="V524" i="9"/>
  <c r="V229" i="9"/>
  <c r="V703" i="9"/>
  <c r="V294" i="9"/>
  <c r="V333" i="9"/>
  <c r="V693" i="9"/>
  <c r="V374" i="9"/>
  <c r="V132" i="9"/>
  <c r="V239" i="9"/>
  <c r="V165" i="9"/>
  <c r="V217" i="9"/>
  <c r="V122" i="9"/>
  <c r="V215" i="9"/>
  <c r="V685" i="9"/>
  <c r="V251" i="9"/>
  <c r="V724" i="9"/>
  <c r="V451" i="9"/>
  <c r="V484" i="9"/>
  <c r="V289" i="9"/>
  <c r="V331" i="9"/>
  <c r="V93" i="9"/>
  <c r="V386" i="9"/>
  <c r="V672" i="9"/>
  <c r="V496" i="9"/>
  <c r="V279" i="9"/>
  <c r="V398" i="9"/>
  <c r="V676" i="9"/>
  <c r="V647" i="9"/>
  <c r="V138" i="9"/>
  <c r="V580" i="9"/>
  <c r="V316" i="9"/>
  <c r="V98" i="9"/>
  <c r="V212" i="9"/>
  <c r="V397" i="9"/>
  <c r="V568" i="9"/>
  <c r="V727" i="9"/>
  <c r="V543" i="9"/>
  <c r="V367" i="9"/>
  <c r="V590" i="9"/>
  <c r="V103" i="9"/>
  <c r="V241" i="9"/>
  <c r="V514" i="9"/>
  <c r="V230" i="9"/>
  <c r="V571" i="9"/>
  <c r="V723" i="9"/>
  <c r="V575" i="9"/>
  <c r="V707" i="9"/>
  <c r="V86" i="9"/>
  <c r="V663" i="9"/>
  <c r="V194" i="9"/>
  <c r="V542" i="9"/>
  <c r="V675" i="9"/>
  <c r="V357" i="9"/>
  <c r="V97" i="9"/>
  <c r="V365" i="9"/>
  <c r="V378" i="9"/>
  <c r="V608" i="9"/>
  <c r="V562" i="9"/>
  <c r="V225" i="9"/>
  <c r="V343" i="9"/>
  <c r="V522" i="9"/>
  <c r="V666" i="9"/>
  <c r="V454" i="9"/>
  <c r="V745" i="9"/>
  <c r="V303" i="9"/>
  <c r="V643" i="9"/>
  <c r="V567" i="9"/>
  <c r="V553" i="9"/>
  <c r="V272" i="9"/>
  <c r="V621" i="9"/>
  <c r="V100" i="9"/>
  <c r="V441" i="9"/>
  <c r="V551" i="9"/>
  <c r="V740" i="9"/>
  <c r="V417" i="9"/>
  <c r="V179" i="9"/>
  <c r="V457" i="9"/>
  <c r="V748" i="9"/>
  <c r="V631" i="9"/>
  <c r="V755" i="9"/>
  <c r="V458" i="9"/>
  <c r="V362" i="9"/>
  <c r="V295" i="9"/>
  <c r="V528" i="9"/>
  <c r="V686" i="9"/>
  <c r="V566" i="9"/>
  <c r="V443" i="9"/>
  <c r="V588" i="9"/>
  <c r="V695" i="9"/>
  <c r="V529" i="9"/>
  <c r="V558" i="9"/>
  <c r="V245" i="9"/>
  <c r="V147" i="9"/>
  <c r="V477" i="9"/>
  <c r="V124" i="9"/>
  <c r="V129" i="9"/>
  <c r="V166" i="9"/>
  <c r="V226" i="9"/>
  <c r="V521" i="9"/>
  <c r="V110" i="9"/>
  <c r="V579" i="9"/>
  <c r="V238" i="9"/>
  <c r="V589" i="9"/>
  <c r="V512" i="9"/>
  <c r="V513" i="9"/>
  <c r="V120" i="9"/>
  <c r="V629" i="9"/>
  <c r="V428" i="9"/>
  <c r="V274" i="9"/>
  <c r="V116" i="9"/>
  <c r="V750" i="9"/>
  <c r="V434" i="9"/>
  <c r="V733" i="9"/>
  <c r="V167" i="9"/>
  <c r="V509" i="9"/>
  <c r="V499" i="9"/>
  <c r="V359" i="9"/>
  <c r="V702" i="9"/>
  <c r="V620" i="9"/>
  <c r="V511" i="9"/>
  <c r="V317" i="9"/>
  <c r="V420" i="9"/>
  <c r="V309" i="9"/>
  <c r="V714" i="9"/>
  <c r="W9" i="9"/>
  <c r="V591" i="9"/>
  <c r="V537" i="9"/>
  <c r="V322" i="9"/>
  <c r="V193" i="9"/>
  <c r="V697" i="9"/>
  <c r="V313" i="9"/>
  <c r="V746" i="9"/>
  <c r="V391" i="9"/>
  <c r="V87" i="9"/>
  <c r="V599" i="9"/>
  <c r="V717" i="9"/>
  <c r="V234" i="9"/>
  <c r="V350" i="9"/>
  <c r="V406" i="9"/>
  <c r="V565" i="9"/>
  <c r="V449" i="9"/>
  <c r="V161" i="9"/>
  <c r="V462" i="9"/>
  <c r="V393" i="9"/>
  <c r="V515" i="9"/>
  <c r="V201" i="9"/>
  <c r="V691" i="9"/>
  <c r="V222" i="9"/>
  <c r="V533" i="9"/>
  <c r="V517" i="9"/>
  <c r="V340" i="9"/>
  <c r="V208" i="9"/>
  <c r="V491" i="9"/>
  <c r="V209" i="9"/>
  <c r="V327" i="9"/>
  <c r="V506" i="9"/>
  <c r="V613" i="9"/>
  <c r="V92" i="9"/>
  <c r="V730" i="9"/>
  <c r="V474" i="9"/>
  <c r="V634" i="9"/>
  <c r="V546" i="9"/>
  <c r="V516" i="9"/>
  <c r="V256" i="9"/>
  <c r="V202" i="9"/>
  <c r="V214" i="9"/>
  <c r="V464" i="9"/>
  <c r="V550" i="9"/>
  <c r="V344" i="9"/>
  <c r="V699" i="9"/>
  <c r="V101" i="9"/>
  <c r="V538" i="9"/>
  <c r="V419" i="9"/>
  <c r="V416" i="9"/>
  <c r="V363" i="9"/>
  <c r="V582" i="9"/>
  <c r="V244" i="9"/>
  <c r="V280" i="9"/>
  <c r="V510" i="9"/>
  <c r="V692" i="9"/>
  <c r="V616" i="9"/>
  <c r="V641" i="9"/>
  <c r="V741" i="9"/>
  <c r="V424" i="9"/>
  <c r="V628" i="9"/>
  <c r="V360" i="9"/>
  <c r="V336" i="9"/>
  <c r="V341" i="9"/>
  <c r="V304" i="9"/>
  <c r="V108" i="9"/>
  <c r="V180" i="9"/>
  <c r="V563" i="9"/>
  <c r="V503" i="9"/>
  <c r="V300" i="9"/>
  <c r="V373" i="9"/>
  <c r="V472" i="9"/>
  <c r="V600" i="9"/>
  <c r="V260" i="9"/>
  <c r="V694" i="9"/>
  <c r="V561" i="9"/>
  <c r="V82" i="9"/>
  <c r="V346" i="9"/>
  <c r="V657" i="9"/>
  <c r="V744" i="9"/>
  <c r="V95" i="9"/>
  <c r="V726" i="9"/>
  <c r="V107" i="9"/>
  <c r="V195" i="9"/>
  <c r="V475" i="9"/>
  <c r="V174" i="9"/>
  <c r="V337" i="9"/>
  <c r="V265" i="9"/>
  <c r="V488" i="9"/>
  <c r="V199" i="9"/>
  <c r="V742" i="9"/>
  <c r="V396" i="9"/>
  <c r="V355" i="9"/>
  <c r="V269" i="9"/>
  <c r="V113" i="9"/>
  <c r="V106" i="9"/>
  <c r="V463" i="9"/>
  <c r="V183" i="9"/>
  <c r="V126" i="9"/>
  <c r="V577" i="9"/>
  <c r="V569" i="9"/>
  <c r="V321" i="9"/>
  <c r="V135" i="9"/>
  <c r="V719" i="9"/>
  <c r="V611" i="9"/>
  <c r="V433" i="9"/>
  <c r="V446" i="9"/>
  <c r="V399" i="9"/>
  <c r="V564" i="9"/>
  <c r="V667" i="9"/>
  <c r="V130" i="9"/>
  <c r="V277" i="9"/>
  <c r="V490" i="9"/>
  <c r="V351" i="9"/>
  <c r="V125" i="9"/>
  <c r="V554" i="9"/>
  <c r="V203" i="9"/>
  <c r="V287" i="9"/>
  <c r="V83" i="9"/>
  <c r="V681" i="9"/>
  <c r="V371" i="9"/>
  <c r="V640" i="9"/>
  <c r="V290" i="9"/>
  <c r="V749" i="9"/>
  <c r="V329" i="9"/>
  <c r="F41" i="9"/>
  <c r="H41" i="9" s="1"/>
  <c r="D42" i="9"/>
  <c r="BF40" i="9"/>
  <c r="AV40" i="9"/>
  <c r="BC41" i="9"/>
  <c r="BG41" i="9" s="1"/>
  <c r="O42" i="9"/>
  <c r="S42" i="9" s="1"/>
  <c r="AI42" i="9"/>
  <c r="AM42" i="9" s="1"/>
  <c r="AS41" i="9"/>
  <c r="AW41" i="9" s="1"/>
  <c r="R41" i="9"/>
  <c r="Z42" i="9"/>
  <c r="X43" i="9"/>
  <c r="AL41" i="9"/>
  <c r="AG706" i="9" l="1"/>
  <c r="AQ181" i="9"/>
  <c r="W189" i="9"/>
  <c r="AQ165" i="9"/>
  <c r="AQ555" i="9"/>
  <c r="AQ271" i="9"/>
  <c r="M219" i="9"/>
  <c r="M688" i="9"/>
  <c r="M223" i="9"/>
  <c r="M89" i="9"/>
  <c r="M190" i="9"/>
  <c r="AG147" i="9"/>
  <c r="AG640" i="9"/>
  <c r="AG278" i="9"/>
  <c r="AG365" i="9"/>
  <c r="AQ749" i="9"/>
  <c r="AQ677" i="9"/>
  <c r="AG483" i="9"/>
  <c r="AG545" i="9"/>
  <c r="W527" i="9"/>
  <c r="C406" i="9"/>
  <c r="AQ578" i="9"/>
  <c r="AG285" i="9"/>
  <c r="AG367" i="9"/>
  <c r="AG743" i="9"/>
  <c r="AG260" i="9"/>
  <c r="AG356" i="9"/>
  <c r="AG211" i="9"/>
  <c r="AQ750" i="9"/>
  <c r="AG370" i="9"/>
  <c r="W646" i="9"/>
  <c r="W469" i="9"/>
  <c r="AQ581" i="9"/>
  <c r="AG562" i="9"/>
  <c r="AG371" i="9"/>
  <c r="W283" i="9"/>
  <c r="W271" i="9"/>
  <c r="W347" i="9"/>
  <c r="W512" i="9"/>
  <c r="W228" i="9"/>
  <c r="W251" i="9"/>
  <c r="W534" i="9"/>
  <c r="W733" i="9"/>
  <c r="W337" i="9"/>
  <c r="C614" i="9"/>
  <c r="C306" i="9"/>
  <c r="C322" i="9"/>
  <c r="C365" i="9"/>
  <c r="C615" i="9"/>
  <c r="C510" i="9"/>
  <c r="C718" i="9"/>
  <c r="C99" i="9"/>
  <c r="C158" i="9"/>
  <c r="AQ258" i="9"/>
  <c r="AQ395" i="9"/>
  <c r="AQ281" i="9"/>
  <c r="AQ574" i="9"/>
  <c r="AQ223" i="9"/>
  <c r="AQ125" i="9"/>
  <c r="M124" i="9"/>
  <c r="M755" i="9"/>
  <c r="AG581" i="9"/>
  <c r="AQ241" i="9"/>
  <c r="W755" i="9"/>
  <c r="W384" i="9"/>
  <c r="C391" i="9"/>
  <c r="AQ730" i="9"/>
  <c r="AQ313" i="9"/>
  <c r="M176" i="9"/>
  <c r="M400" i="9"/>
  <c r="M355" i="9"/>
  <c r="AG185" i="9"/>
  <c r="AG668" i="9"/>
  <c r="W470" i="9"/>
  <c r="W617" i="9"/>
  <c r="C411" i="9"/>
  <c r="M277" i="9"/>
  <c r="M295" i="9"/>
  <c r="M128" i="9"/>
  <c r="AG676" i="9"/>
  <c r="AG679" i="9"/>
  <c r="AQ127" i="9"/>
  <c r="AG149" i="9"/>
  <c r="AQ462" i="9"/>
  <c r="W634" i="9"/>
  <c r="M254" i="9"/>
  <c r="M375" i="9"/>
  <c r="M646" i="9"/>
  <c r="M203" i="9"/>
  <c r="M357" i="9"/>
  <c r="M360" i="9"/>
  <c r="AG206" i="9"/>
  <c r="W560" i="9"/>
  <c r="C159" i="9"/>
  <c r="M606" i="9"/>
  <c r="AQ660" i="9"/>
  <c r="W481" i="9"/>
  <c r="C139" i="9"/>
  <c r="W440" i="9"/>
  <c r="W135" i="9"/>
  <c r="W312" i="9"/>
  <c r="C716" i="9"/>
  <c r="C541" i="9"/>
  <c r="C728" i="9"/>
  <c r="C448" i="9"/>
  <c r="C174" i="9"/>
  <c r="C640" i="9"/>
  <c r="C374" i="9"/>
  <c r="C138" i="9"/>
  <c r="C342" i="9"/>
  <c r="C248" i="9"/>
  <c r="AQ380" i="9"/>
  <c r="AQ217" i="9"/>
  <c r="AQ422" i="9"/>
  <c r="AQ675" i="9"/>
  <c r="AQ129" i="9"/>
  <c r="M323" i="9"/>
  <c r="M401" i="9"/>
  <c r="M483" i="9"/>
  <c r="AG591" i="9"/>
  <c r="AQ617" i="9"/>
  <c r="W687" i="9"/>
  <c r="W544" i="9"/>
  <c r="W262" i="9"/>
  <c r="W434" i="9"/>
  <c r="W185" i="9"/>
  <c r="W349" i="9"/>
  <c r="W653" i="9"/>
  <c r="W377" i="9"/>
  <c r="W112" i="9"/>
  <c r="W698" i="9"/>
  <c r="W571" i="9"/>
  <c r="W505" i="9"/>
  <c r="W116" i="9"/>
  <c r="W141" i="9"/>
  <c r="W119" i="9"/>
  <c r="W725" i="9"/>
  <c r="W478" i="9"/>
  <c r="W583" i="9"/>
  <c r="W567" i="9"/>
  <c r="W430" i="9"/>
  <c r="W214" i="9"/>
  <c r="W517" i="9"/>
  <c r="W594" i="9"/>
  <c r="W447" i="9"/>
  <c r="W92" i="9"/>
  <c r="W138" i="9"/>
  <c r="W96" i="9"/>
  <c r="W159" i="9"/>
  <c r="W361" i="9"/>
  <c r="W405" i="9"/>
  <c r="W201" i="9"/>
  <c r="W569" i="9"/>
  <c r="W588" i="9"/>
  <c r="W480" i="9"/>
  <c r="W328" i="9"/>
  <c r="W518" i="9"/>
  <c r="W452" i="9"/>
  <c r="W606" i="9"/>
  <c r="W622" i="9"/>
  <c r="W455" i="9"/>
  <c r="W549" i="9"/>
  <c r="W388" i="9"/>
  <c r="C193" i="9"/>
  <c r="C89" i="9"/>
  <c r="C514" i="9"/>
  <c r="C678" i="9"/>
  <c r="AQ434" i="9"/>
  <c r="AQ301" i="9"/>
  <c r="AQ594" i="9"/>
  <c r="M261" i="9"/>
  <c r="M245" i="9"/>
  <c r="M687" i="9"/>
  <c r="M188" i="9"/>
  <c r="AG319" i="9"/>
  <c r="AG363" i="9"/>
  <c r="AG246" i="9"/>
  <c r="AG391" i="9"/>
  <c r="AG307" i="9"/>
  <c r="AG620" i="9"/>
  <c r="AG484" i="9"/>
  <c r="AG215" i="9"/>
  <c r="W128" i="9"/>
  <c r="W300" i="9"/>
  <c r="W217" i="9"/>
  <c r="W178" i="9"/>
  <c r="W743" i="9"/>
  <c r="W162" i="9"/>
  <c r="W314" i="9"/>
  <c r="W462" i="9"/>
  <c r="W482" i="9"/>
  <c r="C290" i="9"/>
  <c r="C533" i="9"/>
  <c r="C704" i="9"/>
  <c r="C215" i="9"/>
  <c r="C403" i="9"/>
  <c r="C446" i="9"/>
  <c r="C478" i="9"/>
  <c r="C237" i="9"/>
  <c r="C626" i="9"/>
  <c r="C325" i="9"/>
  <c r="C179" i="9"/>
  <c r="C116" i="9"/>
  <c r="C263" i="9"/>
  <c r="C238" i="9"/>
  <c r="C431" i="9"/>
  <c r="C140" i="9"/>
  <c r="C225" i="9"/>
  <c r="C557" i="9"/>
  <c r="AQ532" i="9"/>
  <c r="AQ360" i="9"/>
  <c r="AQ95" i="9"/>
  <c r="AQ188" i="9"/>
  <c r="AQ284" i="9"/>
  <c r="AQ139" i="9"/>
  <c r="AQ296" i="9"/>
  <c r="AQ200" i="9"/>
  <c r="AQ508" i="9"/>
  <c r="AQ347" i="9"/>
  <c r="AQ540" i="9"/>
  <c r="AQ653" i="9"/>
  <c r="AQ426" i="9"/>
  <c r="AQ514" i="9"/>
  <c r="AQ523" i="9"/>
  <c r="AQ111" i="9"/>
  <c r="AQ694" i="9"/>
  <c r="AQ458" i="9"/>
  <c r="AQ118" i="9"/>
  <c r="AQ541" i="9"/>
  <c r="M665" i="9"/>
  <c r="M151" i="9"/>
  <c r="M466" i="9"/>
  <c r="M442" i="9"/>
  <c r="M525" i="9"/>
  <c r="M555" i="9"/>
  <c r="M253" i="9"/>
  <c r="M494" i="9"/>
  <c r="M495" i="9"/>
  <c r="M499" i="9"/>
  <c r="M632" i="9"/>
  <c r="M749" i="9"/>
  <c r="M382" i="9"/>
  <c r="M109" i="9"/>
  <c r="M284" i="9"/>
  <c r="M548" i="9"/>
  <c r="M541" i="9"/>
  <c r="M475" i="9"/>
  <c r="M327" i="9"/>
  <c r="M101" i="9"/>
  <c r="M409" i="9"/>
  <c r="M389" i="9"/>
  <c r="AG350" i="9"/>
  <c r="AG125" i="9"/>
  <c r="AG570" i="9"/>
  <c r="AG697" i="9"/>
  <c r="AG229" i="9"/>
  <c r="AG629" i="9"/>
  <c r="AG340" i="9"/>
  <c r="AG494" i="9"/>
  <c r="AG592" i="9"/>
  <c r="AG401" i="9"/>
  <c r="AG354" i="9"/>
  <c r="AG355" i="9"/>
  <c r="AG466" i="9"/>
  <c r="AG325" i="9"/>
  <c r="AG530" i="9"/>
  <c r="AG653" i="9"/>
  <c r="W522" i="9"/>
  <c r="W301" i="9"/>
  <c r="W231" i="9"/>
  <c r="W548" i="9"/>
  <c r="W487" i="9"/>
  <c r="C420" i="9"/>
  <c r="C526" i="9"/>
  <c r="C694" i="9"/>
  <c r="C494" i="9"/>
  <c r="C464" i="9"/>
  <c r="C265" i="9"/>
  <c r="AQ385" i="9"/>
  <c r="AQ721" i="9"/>
  <c r="AQ643" i="9"/>
  <c r="AQ325" i="9"/>
  <c r="AQ430" i="9"/>
  <c r="AQ634" i="9"/>
  <c r="AQ203" i="9"/>
  <c r="AQ351" i="9"/>
  <c r="AQ405" i="9"/>
  <c r="AQ562" i="9"/>
  <c r="M108" i="9"/>
  <c r="M582" i="9"/>
  <c r="M518" i="9"/>
  <c r="M563" i="9"/>
  <c r="M510" i="9"/>
  <c r="M747" i="9"/>
  <c r="M539" i="9"/>
  <c r="M721" i="9"/>
  <c r="M311" i="9"/>
  <c r="M341" i="9"/>
  <c r="M347" i="9"/>
  <c r="M727" i="9"/>
  <c r="M625" i="9"/>
  <c r="M459" i="9"/>
  <c r="M468" i="9"/>
  <c r="M610" i="9"/>
  <c r="M481" i="9"/>
  <c r="M152" i="9"/>
  <c r="M668" i="9"/>
  <c r="AG245" i="9"/>
  <c r="AG231" i="9"/>
  <c r="AG610" i="9"/>
  <c r="AG132" i="9"/>
  <c r="AG237" i="9"/>
  <c r="AG705" i="9"/>
  <c r="AG498" i="9"/>
  <c r="AG186" i="9"/>
  <c r="AG584" i="9"/>
  <c r="AG393" i="9"/>
  <c r="AG725" i="9"/>
  <c r="AG621" i="9"/>
  <c r="C679" i="9"/>
  <c r="AQ115" i="9"/>
  <c r="AQ116" i="9"/>
  <c r="M264" i="9"/>
  <c r="M92" i="9"/>
  <c r="AG196" i="9"/>
  <c r="AG630" i="9"/>
  <c r="AG643" i="9"/>
  <c r="AG646" i="9"/>
  <c r="AG515" i="9"/>
  <c r="W350" i="9"/>
  <c r="W640" i="9"/>
  <c r="W521" i="9"/>
  <c r="W240" i="9"/>
  <c r="W701" i="9"/>
  <c r="W669" i="9"/>
  <c r="C458" i="9"/>
  <c r="C487" i="9"/>
  <c r="C497" i="9"/>
  <c r="C466" i="9"/>
  <c r="C706" i="9"/>
  <c r="C748" i="9"/>
  <c r="AQ593" i="9"/>
  <c r="AQ500" i="9"/>
  <c r="AQ668" i="9"/>
  <c r="AQ686" i="9"/>
  <c r="AQ436" i="9"/>
  <c r="AQ553" i="9"/>
  <c r="AQ173" i="9"/>
  <c r="AQ556" i="9"/>
  <c r="AQ560" i="9"/>
  <c r="AQ486" i="9"/>
  <c r="M587" i="9"/>
  <c r="M680" i="9"/>
  <c r="M217" i="9"/>
  <c r="M433" i="9"/>
  <c r="M595" i="9"/>
  <c r="M325" i="9"/>
  <c r="M502" i="9"/>
  <c r="M385" i="9"/>
  <c r="M301" i="9"/>
  <c r="AG737" i="9"/>
  <c r="AG514" i="9"/>
  <c r="AG168" i="9"/>
  <c r="AG717" i="9"/>
  <c r="AG252" i="9"/>
  <c r="AG415" i="9"/>
  <c r="AG270" i="9"/>
  <c r="AG472" i="9"/>
  <c r="W450" i="9"/>
  <c r="W289" i="9"/>
  <c r="W148" i="9"/>
  <c r="W419" i="9"/>
  <c r="W657" i="9"/>
  <c r="W667" i="9"/>
  <c r="W166" i="9"/>
  <c r="W219" i="9"/>
  <c r="W188" i="9"/>
  <c r="W485" i="9"/>
  <c r="C299" i="9"/>
  <c r="C570" i="9"/>
  <c r="C740" i="9"/>
  <c r="C674" i="9"/>
  <c r="C222" i="9"/>
  <c r="C261" i="9"/>
  <c r="C573" i="9"/>
  <c r="C133" i="9"/>
  <c r="C582" i="9"/>
  <c r="C597" i="9"/>
  <c r="C485" i="9"/>
  <c r="C550" i="9"/>
  <c r="C660" i="9"/>
  <c r="C586" i="9"/>
  <c r="C208" i="9"/>
  <c r="C755" i="9"/>
  <c r="C454" i="9"/>
  <c r="C282" i="9"/>
  <c r="C600" i="9"/>
  <c r="C745" i="9"/>
  <c r="C332" i="9"/>
  <c r="C463" i="9"/>
  <c r="C392" i="9"/>
  <c r="C412" i="9"/>
  <c r="AQ270" i="9"/>
  <c r="AQ156" i="9"/>
  <c r="AQ734" i="9"/>
  <c r="AQ338" i="9"/>
  <c r="AQ483" i="9"/>
  <c r="AQ146" i="9"/>
  <c r="AQ260" i="9"/>
  <c r="AQ449" i="9"/>
  <c r="AQ496" i="9"/>
  <c r="AQ289" i="9"/>
  <c r="AQ739" i="9"/>
  <c r="AQ717" i="9"/>
  <c r="AQ611" i="9"/>
  <c r="AQ363" i="9"/>
  <c r="AQ552" i="9"/>
  <c r="AQ162" i="9"/>
  <c r="AQ476" i="9"/>
  <c r="AQ626" i="9"/>
  <c r="AQ302" i="9"/>
  <c r="AQ557" i="9"/>
  <c r="AQ596" i="9"/>
  <c r="AQ696" i="9"/>
  <c r="M186" i="9"/>
  <c r="M701" i="9"/>
  <c r="M709" i="9"/>
  <c r="M493" i="9"/>
  <c r="M239" i="9"/>
  <c r="M654" i="9"/>
  <c r="M423" i="9"/>
  <c r="M456" i="9"/>
  <c r="M99" i="9"/>
  <c r="M435" i="9"/>
  <c r="M480" i="9"/>
  <c r="M155" i="9"/>
  <c r="AG381" i="9"/>
  <c r="AG572" i="9"/>
  <c r="AG429" i="9"/>
  <c r="AG438" i="9"/>
  <c r="AG99" i="9"/>
  <c r="AG387" i="9"/>
  <c r="AG602" i="9"/>
  <c r="AG457" i="9"/>
  <c r="AG444" i="9"/>
  <c r="AG719" i="9"/>
  <c r="AG474" i="9"/>
  <c r="W700" i="9"/>
  <c r="W186" i="9"/>
  <c r="W736" i="9"/>
  <c r="W595" i="9"/>
  <c r="C617" i="9"/>
  <c r="C105" i="9"/>
  <c r="C333" i="9"/>
  <c r="C144" i="9"/>
  <c r="C335" i="9"/>
  <c r="AQ298" i="9"/>
  <c r="AQ321" i="9"/>
  <c r="AQ201" i="9"/>
  <c r="AQ474" i="9"/>
  <c r="AQ230" i="9"/>
  <c r="AQ404" i="9"/>
  <c r="AQ243" i="9"/>
  <c r="AQ450" i="9"/>
  <c r="AQ348" i="9"/>
  <c r="M736" i="9"/>
  <c r="M574" i="9"/>
  <c r="M448" i="9"/>
  <c r="M618" i="9"/>
  <c r="M526" i="9"/>
  <c r="M328" i="9"/>
  <c r="M300" i="9"/>
  <c r="AG178" i="9"/>
  <c r="AG142" i="9"/>
  <c r="AG454" i="9"/>
  <c r="AG753" i="9"/>
  <c r="AG267" i="9"/>
  <c r="AG108" i="9"/>
  <c r="AG353" i="9"/>
  <c r="AG616" i="9"/>
  <c r="AG291" i="9"/>
  <c r="AG407" i="9"/>
  <c r="AG708" i="9"/>
  <c r="AG532" i="9"/>
  <c r="AG644" i="9"/>
  <c r="AG213" i="9"/>
  <c r="AG150" i="9"/>
  <c r="W556" i="9"/>
  <c r="W723" i="9"/>
  <c r="W104" i="9"/>
  <c r="W591" i="9"/>
  <c r="W213" i="9"/>
  <c r="W376" i="9"/>
  <c r="W712" i="9"/>
  <c r="W296" i="9"/>
  <c r="W131" i="9"/>
  <c r="W132" i="9"/>
  <c r="W113" i="9"/>
  <c r="W369" i="9"/>
  <c r="W468" i="9"/>
  <c r="W543" i="9"/>
  <c r="W637" i="9"/>
  <c r="W357" i="9"/>
  <c r="W439" i="9"/>
  <c r="W205" i="9"/>
  <c r="W732" i="9"/>
  <c r="W266" i="9"/>
  <c r="W114" i="9"/>
  <c r="W647" i="9"/>
  <c r="W422" i="9"/>
  <c r="W220" i="9"/>
  <c r="W98" i="9"/>
  <c r="W523" i="9"/>
  <c r="W167" i="9"/>
  <c r="W93" i="9"/>
  <c r="W597" i="9"/>
  <c r="W708" i="9"/>
  <c r="W122" i="9"/>
  <c r="W244" i="9"/>
  <c r="W483" i="9"/>
  <c r="W572" i="9"/>
  <c r="W754" i="9"/>
  <c r="W627" i="9"/>
  <c r="W672" i="9"/>
  <c r="W103" i="9"/>
  <c r="W581" i="9"/>
  <c r="W373" i="9"/>
  <c r="W586" i="9"/>
  <c r="W392" i="9"/>
  <c r="W691" i="9"/>
  <c r="W699" i="9"/>
  <c r="W163" i="9"/>
  <c r="W146" i="9"/>
  <c r="W656" i="9"/>
  <c r="W658" i="9"/>
  <c r="W170" i="9"/>
  <c r="W716" i="9"/>
  <c r="W589" i="9"/>
  <c r="W728" i="9"/>
  <c r="W546" i="9"/>
  <c r="W259" i="9"/>
  <c r="W358" i="9"/>
  <c r="W364" i="9"/>
  <c r="W493" i="9"/>
  <c r="W394" i="9"/>
  <c r="W156" i="9"/>
  <c r="W511" i="9"/>
  <c r="W261" i="9"/>
  <c r="W456" i="9"/>
  <c r="W294" i="9"/>
  <c r="W671" i="9"/>
  <c r="W391" i="9"/>
  <c r="W370" i="9"/>
  <c r="W722" i="9"/>
  <c r="W222" i="9"/>
  <c r="W721" i="9"/>
  <c r="W415" i="9"/>
  <c r="W453" i="9"/>
  <c r="W551" i="9"/>
  <c r="W378" i="9"/>
  <c r="W601" i="9"/>
  <c r="W298" i="9"/>
  <c r="W127" i="9"/>
  <c r="W168" i="9"/>
  <c r="W702" i="9"/>
  <c r="W407" i="9"/>
  <c r="W399" i="9"/>
  <c r="W496" i="9"/>
  <c r="W494" i="9"/>
  <c r="W101" i="9"/>
  <c r="W310" i="9"/>
  <c r="W425" i="9"/>
  <c r="W208" i="9"/>
  <c r="W619" i="9"/>
  <c r="W539" i="9"/>
  <c r="W397" i="9"/>
  <c r="W365" i="9"/>
  <c r="W280" i="9"/>
  <c r="W585" i="9"/>
  <c r="W153" i="9"/>
  <c r="W692" i="9"/>
  <c r="W463" i="9"/>
  <c r="W278" i="9"/>
  <c r="W528" i="9"/>
  <c r="W363" i="9"/>
  <c r="W729" i="9"/>
  <c r="W144" i="9"/>
  <c r="W99" i="9"/>
  <c r="W221" i="9"/>
  <c r="W339" i="9"/>
  <c r="W642" i="9"/>
  <c r="W659" i="9"/>
  <c r="W246" i="9"/>
  <c r="W255" i="9"/>
  <c r="W212" i="9"/>
  <c r="W677" i="9"/>
  <c r="W157" i="9"/>
  <c r="W685" i="9"/>
  <c r="W554" i="9"/>
  <c r="W675" i="9"/>
  <c r="W717" i="9"/>
  <c r="W387" i="9"/>
  <c r="W406" i="9"/>
  <c r="W417" i="9"/>
  <c r="W359" i="9"/>
  <c r="W140" i="9"/>
  <c r="W508" i="9"/>
  <c r="W234" i="9"/>
  <c r="W648" i="9"/>
  <c r="W444" i="9"/>
  <c r="W638" i="9"/>
  <c r="W538" i="9"/>
  <c r="W734" i="9"/>
  <c r="W639" i="9"/>
  <c r="W124" i="9"/>
  <c r="W269" i="9"/>
  <c r="W584" i="9"/>
  <c r="W190" i="9"/>
  <c r="W260" i="9"/>
  <c r="W565" i="9"/>
  <c r="W526" i="9"/>
  <c r="W102" i="9"/>
  <c r="W529" i="9"/>
  <c r="W628" i="9"/>
  <c r="W475" i="9"/>
  <c r="W467" i="9"/>
  <c r="W466" i="9"/>
  <c r="W474" i="9"/>
  <c r="W324" i="9"/>
  <c r="W345" i="9"/>
  <c r="W326" i="9"/>
  <c r="W192" i="9"/>
  <c r="W398" i="9"/>
  <c r="W631" i="9"/>
  <c r="W374" i="9"/>
  <c r="W476" i="9"/>
  <c r="W621" i="9"/>
  <c r="W696" i="9"/>
  <c r="W718" i="9"/>
  <c r="W654" i="9"/>
  <c r="W169" i="9"/>
  <c r="W268" i="9"/>
  <c r="C637" i="9"/>
  <c r="C545" i="9"/>
  <c r="C293" i="9"/>
  <c r="C659" i="9"/>
  <c r="W720" i="9"/>
  <c r="W681" i="9"/>
  <c r="W513" i="9"/>
  <c r="W277" i="9"/>
  <c r="W715" i="9"/>
  <c r="W227" i="9"/>
  <c r="W110" i="9"/>
  <c r="W418" i="9"/>
  <c r="W401" i="9"/>
  <c r="W197" i="9"/>
  <c r="W336" i="9"/>
  <c r="W149" i="9"/>
  <c r="W561" i="9"/>
  <c r="W123" i="9"/>
  <c r="W121" i="9"/>
  <c r="W282" i="9"/>
  <c r="W299" i="9"/>
  <c r="W329" i="9"/>
  <c r="W311" i="9"/>
  <c r="W239" i="9"/>
  <c r="W600" i="9"/>
  <c r="W602" i="9"/>
  <c r="W147" i="9"/>
  <c r="W636" i="9"/>
  <c r="W325" i="9"/>
  <c r="W451" i="9"/>
  <c r="W145" i="9"/>
  <c r="W367" i="9"/>
  <c r="W410" i="9"/>
  <c r="W137" i="9"/>
  <c r="W411" i="9"/>
  <c r="W618" i="9"/>
  <c r="W461" i="9"/>
  <c r="W238" i="9"/>
  <c r="W165" i="9"/>
  <c r="W498" i="9"/>
  <c r="W744" i="9"/>
  <c r="W416" i="9"/>
  <c r="W97" i="9"/>
  <c r="W737" i="9"/>
  <c r="W175" i="9"/>
  <c r="W731" i="9"/>
  <c r="W749" i="9"/>
  <c r="C714" i="9"/>
  <c r="C85" i="9"/>
  <c r="C86" i="9"/>
  <c r="C82" i="9"/>
  <c r="C81" i="9"/>
  <c r="C83" i="9"/>
  <c r="C87" i="9"/>
  <c r="C84" i="9"/>
  <c r="C540" i="9"/>
  <c r="C363" i="9"/>
  <c r="C301" i="9"/>
  <c r="C256" i="9"/>
  <c r="C508" i="9"/>
  <c r="C360" i="9"/>
  <c r="C440" i="9"/>
  <c r="C670" i="9"/>
  <c r="C609" i="9"/>
  <c r="C317" i="9"/>
  <c r="C132" i="9"/>
  <c r="C484" i="9"/>
  <c r="C211" i="9"/>
  <c r="C98" i="9"/>
  <c r="C737" i="9"/>
  <c r="W750" i="9"/>
  <c r="W577" i="9"/>
  <c r="W267" i="9"/>
  <c r="W136" i="9"/>
  <c r="W663" i="9"/>
  <c r="W342" i="9"/>
  <c r="W107" i="9"/>
  <c r="W333" i="9"/>
  <c r="W412" i="9"/>
  <c r="W315" i="9"/>
  <c r="W635" i="9"/>
  <c r="W564" i="9"/>
  <c r="W423" i="9"/>
  <c r="W573" i="9"/>
  <c r="W236" i="9"/>
  <c r="W682" i="9"/>
  <c r="W295" i="9"/>
  <c r="W223" i="9"/>
  <c r="W709" i="9"/>
  <c r="W431" i="9"/>
  <c r="W477" i="9"/>
  <c r="W500" i="9"/>
  <c r="W362" i="9"/>
  <c r="W458" i="9"/>
  <c r="W432" i="9"/>
  <c r="W531" i="9"/>
  <c r="W424" i="9"/>
  <c r="W433" i="9"/>
  <c r="W459" i="9"/>
  <c r="W693" i="9"/>
  <c r="W562" i="9"/>
  <c r="W741" i="9"/>
  <c r="W536" i="9"/>
  <c r="W550" i="9"/>
  <c r="W334" i="9"/>
  <c r="W202" i="9"/>
  <c r="W330" i="9"/>
  <c r="W441" i="9"/>
  <c r="W690" i="9"/>
  <c r="W143" i="9"/>
  <c r="W344" i="9"/>
  <c r="W472" i="9"/>
  <c r="W555" i="9"/>
  <c r="W253" i="9"/>
  <c r="W125" i="9"/>
  <c r="W533" i="9"/>
  <c r="W563" i="9"/>
  <c r="W587" i="9"/>
  <c r="W580" i="9"/>
  <c r="W248" i="9"/>
  <c r="W623" i="9"/>
  <c r="W254" i="9"/>
  <c r="W421" i="9"/>
  <c r="W414" i="9"/>
  <c r="W707" i="9"/>
  <c r="W142" i="9"/>
  <c r="W375" i="9"/>
  <c r="W252" i="9"/>
  <c r="W540" i="9"/>
  <c r="W85" i="9"/>
  <c r="W83" i="9"/>
  <c r="W86" i="9"/>
  <c r="W81" i="9"/>
  <c r="W82" i="9"/>
  <c r="W84" i="9"/>
  <c r="W87" i="9"/>
  <c r="W608" i="9"/>
  <c r="W194" i="9"/>
  <c r="W318" i="9"/>
  <c r="W645" i="9"/>
  <c r="W348" i="9"/>
  <c r="W281" i="9"/>
  <c r="W582" i="9"/>
  <c r="W489" i="9"/>
  <c r="W385" i="9"/>
  <c r="W448" i="9"/>
  <c r="C157" i="9"/>
  <c r="C233" i="9"/>
  <c r="C218" i="9"/>
  <c r="C475" i="9"/>
  <c r="C387" i="9"/>
  <c r="C592" i="9"/>
  <c r="C622" i="9"/>
  <c r="C235" i="9"/>
  <c r="W752" i="9"/>
  <c r="W559" i="9"/>
  <c r="W442" i="9"/>
  <c r="W372" i="9"/>
  <c r="W263" i="9"/>
  <c r="W100" i="9"/>
  <c r="W89" i="9"/>
  <c r="W343" i="9"/>
  <c r="W379" i="9"/>
  <c r="W516" i="9"/>
  <c r="W697" i="9"/>
  <c r="W319" i="9"/>
  <c r="W515" i="9"/>
  <c r="W574" i="9"/>
  <c r="W293" i="9"/>
  <c r="W673" i="9"/>
  <c r="W327" i="9"/>
  <c r="W275" i="9"/>
  <c r="W180" i="9"/>
  <c r="W352" i="9"/>
  <c r="W306" i="9"/>
  <c r="W366" i="9"/>
  <c r="W286" i="9"/>
  <c r="W705" i="9"/>
  <c r="W552" i="9"/>
  <c r="W215" i="9"/>
  <c r="W207" i="9"/>
  <c r="W356" i="9"/>
  <c r="W703" i="9"/>
  <c r="W426" i="9"/>
  <c r="W173" i="9"/>
  <c r="W126" i="9"/>
  <c r="W232" i="9"/>
  <c r="W535" i="9"/>
  <c r="W368" i="9"/>
  <c r="W746" i="9"/>
  <c r="W649" i="9"/>
  <c r="W568" i="9"/>
  <c r="W200" i="9"/>
  <c r="W520" i="9"/>
  <c r="W403" i="9"/>
  <c r="W404" i="9"/>
  <c r="W490" i="9"/>
  <c r="W171" i="9"/>
  <c r="W235" i="9"/>
  <c r="W753" i="9"/>
  <c r="W118" i="9"/>
  <c r="W321" i="9"/>
  <c r="W670" i="9"/>
  <c r="W273" i="9"/>
  <c r="W443" i="9"/>
  <c r="W133" i="9"/>
  <c r="W611" i="9"/>
  <c r="W437" i="9"/>
  <c r="W553" i="9"/>
  <c r="W592" i="9"/>
  <c r="W446" i="9"/>
  <c r="W558" i="9"/>
  <c r="W665" i="9"/>
  <c r="W242" i="9"/>
  <c r="W233" i="9"/>
  <c r="W211" i="9"/>
  <c r="W226" i="9"/>
  <c r="W486" i="9"/>
  <c r="W129" i="9"/>
  <c r="W711" i="9"/>
  <c r="W160" i="9"/>
  <c r="W393" i="9"/>
  <c r="W302" i="9"/>
  <c r="W206" i="9"/>
  <c r="W454" i="9"/>
  <c r="W547" i="9"/>
  <c r="W297" i="9"/>
  <c r="W183" i="9"/>
  <c r="W264" i="9"/>
  <c r="W265" i="9"/>
  <c r="W710" i="9"/>
  <c r="W499" i="9"/>
  <c r="W313" i="9"/>
  <c r="W335" i="9"/>
  <c r="W209" i="9"/>
  <c r="W570" i="9"/>
  <c r="W575" i="9"/>
  <c r="W88" i="9"/>
  <c r="W509" i="9"/>
  <c r="W250" i="9"/>
  <c r="W497" i="9"/>
  <c r="W199" i="9"/>
  <c r="W323" i="9"/>
  <c r="W739" i="9"/>
  <c r="W519" i="9"/>
  <c r="W172" i="9"/>
  <c r="W464" i="9"/>
  <c r="W557" i="9"/>
  <c r="W309" i="9"/>
  <c r="W614" i="9"/>
  <c r="W247" i="9"/>
  <c r="W218" i="9"/>
  <c r="W285" i="9"/>
  <c r="W457" i="9"/>
  <c r="W245" i="9"/>
  <c r="W530" i="9"/>
  <c r="W291" i="9"/>
  <c r="W578" i="9"/>
  <c r="W193" i="9"/>
  <c r="W111" i="9"/>
  <c r="W396" i="9"/>
  <c r="W471" i="9"/>
  <c r="W161" i="9"/>
  <c r="W187" i="9"/>
  <c r="W689" i="9"/>
  <c r="W120" i="9"/>
  <c r="W590" i="9"/>
  <c r="W537" i="9"/>
  <c r="W545" i="9"/>
  <c r="W662" i="9"/>
  <c r="W603" i="9"/>
  <c r="W249" i="9"/>
  <c r="W332" i="9"/>
  <c r="W525" i="9"/>
  <c r="W632" i="9"/>
  <c r="W503" i="9"/>
  <c r="W607" i="9"/>
  <c r="W429" i="9"/>
  <c r="W643" i="9"/>
  <c r="W684" i="9"/>
  <c r="W504" i="9"/>
  <c r="W117" i="9"/>
  <c r="W506" i="9"/>
  <c r="W288" i="9"/>
  <c r="W303" i="9"/>
  <c r="W644" i="9"/>
  <c r="W304" i="9"/>
  <c r="W488" i="9"/>
  <c r="W340" i="9"/>
  <c r="W566" i="9"/>
  <c r="W256" i="9"/>
  <c r="W655" i="9"/>
  <c r="W155" i="9"/>
  <c r="W651" i="9"/>
  <c r="W650" i="9"/>
  <c r="W465" i="9"/>
  <c r="W272" i="9"/>
  <c r="W95" i="9"/>
  <c r="W225" i="9"/>
  <c r="W203" i="9"/>
  <c r="W229" i="9"/>
  <c r="W241" i="9"/>
  <c r="W90" i="9"/>
  <c r="W706" i="9"/>
  <c r="W290" i="9"/>
  <c r="W115" i="9"/>
  <c r="W625" i="9"/>
  <c r="W305" i="9"/>
  <c r="C566" i="9"/>
  <c r="C620" i="9"/>
  <c r="C638" i="9"/>
  <c r="W751" i="9"/>
  <c r="W109" i="9"/>
  <c r="W730" i="9"/>
  <c r="W479" i="9"/>
  <c r="W341" i="9"/>
  <c r="W179" i="9"/>
  <c r="W94" i="9"/>
  <c r="W210" i="9"/>
  <c r="W154" i="9"/>
  <c r="W184" i="9"/>
  <c r="W683" i="9"/>
  <c r="W630" i="9"/>
  <c r="W613" i="9"/>
  <c r="W666" i="9"/>
  <c r="W216" i="9"/>
  <c r="W676" i="9"/>
  <c r="W633" i="9"/>
  <c r="W495" i="9"/>
  <c r="W224" i="9"/>
  <c r="W726" i="9"/>
  <c r="W316" i="9"/>
  <c r="W445" i="9"/>
  <c r="W182" i="9"/>
  <c r="W438" i="9"/>
  <c r="W714" i="9"/>
  <c r="W661" i="9"/>
  <c r="W320" i="9"/>
  <c r="W579" i="9"/>
  <c r="W514" i="9"/>
  <c r="W134" i="9"/>
  <c r="W641" i="9"/>
  <c r="W351" i="9"/>
  <c r="W276" i="9"/>
  <c r="W386" i="9"/>
  <c r="W507" i="9"/>
  <c r="W151" i="9"/>
  <c r="W735" i="9"/>
  <c r="W292" i="9"/>
  <c r="C217" i="9"/>
  <c r="C577" i="9"/>
  <c r="C401" i="9"/>
  <c r="C372" i="9"/>
  <c r="C169" i="9"/>
  <c r="C323" i="9"/>
  <c r="C655" i="9"/>
  <c r="C439" i="9"/>
  <c r="C506" i="9"/>
  <c r="W402" i="9"/>
  <c r="W502" i="9"/>
  <c r="W727" i="9"/>
  <c r="W428" i="9"/>
  <c r="W748" i="9"/>
  <c r="W747" i="9"/>
  <c r="W346" i="9"/>
  <c r="W605" i="9"/>
  <c r="W626" i="9"/>
  <c r="W130" i="9"/>
  <c r="W449" i="9"/>
  <c r="W106" i="9"/>
  <c r="W460" i="9"/>
  <c r="W371" i="9"/>
  <c r="W713" i="9"/>
  <c r="W596" i="9"/>
  <c r="W322" i="9"/>
  <c r="W678" i="9"/>
  <c r="W257" i="9"/>
  <c r="W380" i="9"/>
  <c r="W524" i="9"/>
  <c r="W674" i="9"/>
  <c r="W308" i="9"/>
  <c r="W381" i="9"/>
  <c r="W501" i="9"/>
  <c r="W542" i="9"/>
  <c r="W409" i="9"/>
  <c r="W704" i="9"/>
  <c r="W724" i="9"/>
  <c r="W473" i="9"/>
  <c r="W660" i="9"/>
  <c r="W355" i="9"/>
  <c r="W679" i="9"/>
  <c r="W612" i="9"/>
  <c r="W616" i="9"/>
  <c r="W719" i="9"/>
  <c r="W195" i="9"/>
  <c r="W338" i="9"/>
  <c r="W413" i="9"/>
  <c r="W593" i="9"/>
  <c r="W237" i="9"/>
  <c r="W354" i="9"/>
  <c r="W243" i="9"/>
  <c r="W400" i="9"/>
  <c r="W576" i="9"/>
  <c r="W492" i="9"/>
  <c r="W139" i="9"/>
  <c r="W274" i="9"/>
  <c r="W158" i="9"/>
  <c r="W230" i="9"/>
  <c r="W436" i="9"/>
  <c r="W652" i="9"/>
  <c r="W510" i="9"/>
  <c r="W694" i="9"/>
  <c r="W740" i="9"/>
  <c r="W532" i="9"/>
  <c r="W191" i="9"/>
  <c r="W491" i="9"/>
  <c r="W390" i="9"/>
  <c r="W395" i="9"/>
  <c r="W609" i="9"/>
  <c r="W686" i="9"/>
  <c r="W204" i="9"/>
  <c r="W620" i="9"/>
  <c r="W317" i="9"/>
  <c r="W738" i="9"/>
  <c r="W284" i="9"/>
  <c r="W360" i="9"/>
  <c r="W389" i="9"/>
  <c r="W177" i="9"/>
  <c r="W599" i="9"/>
  <c r="W353" i="9"/>
  <c r="W420" i="9"/>
  <c r="W176" i="9"/>
  <c r="C298" i="9"/>
  <c r="C205" i="9"/>
  <c r="C672" i="9"/>
  <c r="C114" i="9"/>
  <c r="C100" i="9"/>
  <c r="C547" i="9"/>
  <c r="W152" i="9"/>
  <c r="W331" i="9"/>
  <c r="W164" i="9"/>
  <c r="W174" i="9"/>
  <c r="W610" i="9"/>
  <c r="W695" i="9"/>
  <c r="W408" i="9"/>
  <c r="W668" i="9"/>
  <c r="W258" i="9"/>
  <c r="W435" i="9"/>
  <c r="W664" i="9"/>
  <c r="W604" i="9"/>
  <c r="W105" i="9"/>
  <c r="W108" i="9"/>
  <c r="W742" i="9"/>
  <c r="W196" i="9"/>
  <c r="W150" i="9"/>
  <c r="W427" i="9"/>
  <c r="W680" i="9"/>
  <c r="C274" i="9"/>
  <c r="C666" i="9"/>
  <c r="C501" i="9"/>
  <c r="C226" i="9"/>
  <c r="C264" i="9"/>
  <c r="C564" i="9"/>
  <c r="C330" i="9"/>
  <c r="C434" i="9"/>
  <c r="C295" i="9"/>
  <c r="C120" i="9"/>
  <c r="C185" i="9"/>
  <c r="C214" i="9"/>
  <c r="C135" i="9"/>
  <c r="C353" i="9"/>
  <c r="C754" i="9"/>
  <c r="C675" i="9"/>
  <c r="C683" i="9"/>
  <c r="C465" i="9"/>
  <c r="C97" i="9"/>
  <c r="C610" i="9"/>
  <c r="C272" i="9"/>
  <c r="C703" i="9"/>
  <c r="C336" i="9"/>
  <c r="C556" i="9"/>
  <c r="C118" i="9"/>
  <c r="C266" i="9"/>
  <c r="C585" i="9"/>
  <c r="C352" i="9"/>
  <c r="C746" i="9"/>
  <c r="C697" i="9"/>
  <c r="C698" i="9"/>
  <c r="C192" i="9"/>
  <c r="C523" i="9"/>
  <c r="C107" i="9"/>
  <c r="C576" i="9"/>
  <c r="C447" i="9"/>
  <c r="C221" i="9"/>
  <c r="C455" i="9"/>
  <c r="C117" i="9"/>
  <c r="C241" i="9"/>
  <c r="C199" i="9"/>
  <c r="C152" i="9"/>
  <c r="C500" i="9"/>
  <c r="C491" i="9"/>
  <c r="C710" i="9"/>
  <c r="C422" i="9"/>
  <c r="C418" i="9"/>
  <c r="C587" i="9"/>
  <c r="C551" i="9"/>
  <c r="C419" i="9"/>
  <c r="C602" i="9"/>
  <c r="C404" i="9"/>
  <c r="C647" i="9"/>
  <c r="C696" i="9"/>
  <c r="C633" i="9"/>
  <c r="C339" i="9"/>
  <c r="C284" i="9"/>
  <c r="C651" i="9"/>
  <c r="C297" i="9"/>
  <c r="C197" i="9"/>
  <c r="C304" i="9"/>
  <c r="C608" i="9"/>
  <c r="C151" i="9"/>
  <c r="C534" i="9"/>
  <c r="C689" i="9"/>
  <c r="C294" i="9"/>
  <c r="C198" i="9"/>
  <c r="C88" i="9"/>
  <c r="C492" i="9"/>
  <c r="C147" i="9"/>
  <c r="C480" i="9"/>
  <c r="C428" i="9"/>
  <c r="C558" i="9"/>
  <c r="C629" i="9"/>
  <c r="C596" i="9"/>
  <c r="C751" i="9"/>
  <c r="C95" i="9"/>
  <c r="C292" i="9"/>
  <c r="C206" i="9"/>
  <c r="C216" i="9"/>
  <c r="C483" i="9"/>
  <c r="C195" i="9"/>
  <c r="C462" i="9"/>
  <c r="AQ609" i="9"/>
  <c r="AQ345" i="9"/>
  <c r="AQ446" i="9"/>
  <c r="AQ191" i="9"/>
  <c r="AQ248" i="9"/>
  <c r="AQ431" i="9"/>
  <c r="AQ711" i="9"/>
  <c r="AQ520" i="9"/>
  <c r="AQ439" i="9"/>
  <c r="AQ232" i="9"/>
  <c r="AQ670" i="9"/>
  <c r="AQ412" i="9"/>
  <c r="AQ667" i="9"/>
  <c r="AQ452" i="9"/>
  <c r="AQ344" i="9"/>
  <c r="AQ598" i="9"/>
  <c r="AQ570" i="9"/>
  <c r="AQ454" i="9"/>
  <c r="AQ365" i="9"/>
  <c r="AQ502" i="9"/>
  <c r="AQ651" i="9"/>
  <c r="AQ407" i="9"/>
  <c r="AQ652" i="9"/>
  <c r="AQ415" i="9"/>
  <c r="AQ100" i="9"/>
  <c r="AQ90" i="9"/>
  <c r="AQ163" i="9"/>
  <c r="AQ141" i="9"/>
  <c r="AQ107" i="9"/>
  <c r="AQ290" i="9"/>
  <c r="AQ459" i="9"/>
  <c r="AQ543" i="9"/>
  <c r="AQ266" i="9"/>
  <c r="AQ509" i="9"/>
  <c r="AQ157" i="9"/>
  <c r="AQ435" i="9"/>
  <c r="AQ518" i="9"/>
  <c r="AQ193" i="9"/>
  <c r="AQ91" i="9"/>
  <c r="AQ98" i="9"/>
  <c r="AQ198" i="9"/>
  <c r="AQ362" i="9"/>
  <c r="AQ729" i="9"/>
  <c r="AQ120" i="9"/>
  <c r="AQ646" i="9"/>
  <c r="AQ528" i="9"/>
  <c r="AQ720" i="9"/>
  <c r="AQ101" i="9"/>
  <c r="AQ273" i="9"/>
  <c r="AQ608" i="9"/>
  <c r="AQ158" i="9"/>
  <c r="AQ630" i="9"/>
  <c r="AQ144" i="9"/>
  <c r="AQ205" i="9"/>
  <c r="AQ330" i="9"/>
  <c r="AQ597" i="9"/>
  <c r="AQ699" i="9"/>
  <c r="AQ695" i="9"/>
  <c r="AQ684" i="9"/>
  <c r="AQ390" i="9"/>
  <c r="AQ740" i="9"/>
  <c r="AQ354" i="9"/>
  <c r="AQ603" i="9"/>
  <c r="AQ546" i="9"/>
  <c r="AQ339" i="9"/>
  <c r="AQ487" i="9"/>
  <c r="AQ561" i="9"/>
  <c r="AQ303" i="9"/>
  <c r="C188" i="9"/>
  <c r="C186" i="9"/>
  <c r="C700" i="9"/>
  <c r="C367" i="9"/>
  <c r="C476" i="9"/>
  <c r="C287" i="9"/>
  <c r="C154" i="9"/>
  <c r="C354" i="9"/>
  <c r="C701" i="9"/>
  <c r="C594" i="9"/>
  <c r="C275" i="9"/>
  <c r="C239" i="9"/>
  <c r="C421" i="9"/>
  <c r="C92" i="9"/>
  <c r="C180" i="9"/>
  <c r="C386" i="9"/>
  <c r="C269" i="9"/>
  <c r="C355" i="9"/>
  <c r="C669" i="9"/>
  <c r="C104" i="9"/>
  <c r="C749" i="9"/>
  <c r="C567" i="9"/>
  <c r="C93" i="9"/>
  <c r="C382" i="9"/>
  <c r="C616" i="9"/>
  <c r="C242" i="9"/>
  <c r="C732" i="9"/>
  <c r="C254" i="9"/>
  <c r="C399" i="9"/>
  <c r="C137" i="9"/>
  <c r="C234" i="9"/>
  <c r="C416" i="9"/>
  <c r="C724" i="9"/>
  <c r="C149" i="9"/>
  <c r="C590" i="9"/>
  <c r="C498" i="9"/>
  <c r="C204" i="9"/>
  <c r="C453" i="9"/>
  <c r="C351" i="9"/>
  <c r="C164" i="9"/>
  <c r="C409" i="9"/>
  <c r="C380" i="9"/>
  <c r="C230" i="9"/>
  <c r="C720" i="9"/>
  <c r="C141" i="9"/>
  <c r="C646" i="9"/>
  <c r="C715" i="9"/>
  <c r="C249" i="9"/>
  <c r="C601" i="9"/>
  <c r="C113" i="9"/>
  <c r="C539" i="9"/>
  <c r="C632" i="9"/>
  <c r="C212" i="9"/>
  <c r="C753" i="9"/>
  <c r="C503" i="9"/>
  <c r="C331" i="9"/>
  <c r="C155" i="9"/>
  <c r="C167" i="9"/>
  <c r="C288" i="9"/>
  <c r="C619" i="9"/>
  <c r="C405" i="9"/>
  <c r="C450" i="9"/>
  <c r="C563" i="9"/>
  <c r="C146" i="9"/>
  <c r="C709" i="9"/>
  <c r="C345" i="9"/>
  <c r="C201" i="9"/>
  <c r="C131" i="9"/>
  <c r="C106" i="9"/>
  <c r="C326" i="9"/>
  <c r="C413" i="9"/>
  <c r="C181" i="9"/>
  <c r="C278" i="9"/>
  <c r="C240" i="9"/>
  <c r="AQ388" i="9"/>
  <c r="AQ340" i="9"/>
  <c r="AQ424" i="9"/>
  <c r="AQ109" i="9"/>
  <c r="AQ512" i="9"/>
  <c r="AQ381" i="9"/>
  <c r="AQ308" i="9"/>
  <c r="AQ708" i="9"/>
  <c r="AQ703" i="9"/>
  <c r="AQ592" i="9"/>
  <c r="AQ627" i="9"/>
  <c r="AQ572" i="9"/>
  <c r="AQ175" i="9"/>
  <c r="AQ664" i="9"/>
  <c r="AQ719" i="9"/>
  <c r="AQ620" i="9"/>
  <c r="AQ400" i="9"/>
  <c r="AQ466" i="9"/>
  <c r="AQ128" i="9"/>
  <c r="AQ473" i="9"/>
  <c r="AQ676" i="9"/>
  <c r="AQ231" i="9"/>
  <c r="AQ237" i="9"/>
  <c r="AQ642" i="9"/>
  <c r="AQ315" i="9"/>
  <c r="AQ507" i="9"/>
  <c r="AQ615" i="9"/>
  <c r="AQ625" i="9"/>
  <c r="AQ705" i="9"/>
  <c r="AQ451" i="9"/>
  <c r="AQ638" i="9"/>
  <c r="AQ409" i="9"/>
  <c r="AQ491" i="9"/>
  <c r="AQ697" i="9"/>
  <c r="AQ299" i="9"/>
  <c r="AQ600" i="9"/>
  <c r="AQ250" i="9"/>
  <c r="AQ742" i="9"/>
  <c r="AQ623" i="9"/>
  <c r="AQ121" i="9"/>
  <c r="AQ318" i="9"/>
  <c r="AQ498" i="9"/>
  <c r="AQ568" i="9"/>
  <c r="AQ316" i="9"/>
  <c r="AQ455" i="9"/>
  <c r="AQ726" i="9"/>
  <c r="AQ713" i="9"/>
  <c r="AQ397" i="9"/>
  <c r="AQ272" i="9"/>
  <c r="AQ373" i="9"/>
  <c r="AQ374" i="9"/>
  <c r="AQ463" i="9"/>
  <c r="AQ499" i="9"/>
  <c r="AQ465" i="9"/>
  <c r="AQ202" i="9"/>
  <c r="AQ587" i="9"/>
  <c r="AQ754" i="9"/>
  <c r="AQ189" i="9"/>
  <c r="AQ108" i="9"/>
  <c r="AQ406" i="9"/>
  <c r="AQ751" i="9"/>
  <c r="AQ542" i="9"/>
  <c r="AQ183" i="9"/>
  <c r="AQ544" i="9"/>
  <c r="AQ529" i="9"/>
  <c r="AQ411" i="9"/>
  <c r="AQ641" i="9"/>
  <c r="AQ510" i="9"/>
  <c r="AQ220" i="9"/>
  <c r="AQ245" i="9"/>
  <c r="AQ702" i="9"/>
  <c r="AQ277" i="9"/>
  <c r="AQ353" i="9"/>
  <c r="AQ537" i="9"/>
  <c r="C482" i="9"/>
  <c r="C110" i="9"/>
  <c r="C231" i="9"/>
  <c r="C129" i="9"/>
  <c r="C588" i="9"/>
  <c r="C321" i="9"/>
  <c r="C128" i="9"/>
  <c r="C692" i="9"/>
  <c r="C656" i="9"/>
  <c r="C435" i="9"/>
  <c r="C743" i="9"/>
  <c r="C315" i="9"/>
  <c r="C378" i="9"/>
  <c r="C733" i="9"/>
  <c r="C578" i="9"/>
  <c r="C658" i="9"/>
  <c r="C474" i="9"/>
  <c r="C623" i="9"/>
  <c r="C115" i="9"/>
  <c r="C320" i="9"/>
  <c r="C513" i="9"/>
  <c r="C373" i="9"/>
  <c r="C183" i="9"/>
  <c r="C232" i="9"/>
  <c r="C725" i="9"/>
  <c r="C736" i="9"/>
  <c r="C731" i="9"/>
  <c r="C121" i="9"/>
  <c r="C349" i="9"/>
  <c r="C443" i="9"/>
  <c r="C657" i="9"/>
  <c r="C682" i="9"/>
  <c r="C328" i="9"/>
  <c r="C178" i="9"/>
  <c r="C250" i="9"/>
  <c r="C101" i="9"/>
  <c r="C368" i="9"/>
  <c r="C384" i="9"/>
  <c r="C184" i="9"/>
  <c r="C343" i="9"/>
  <c r="C176" i="9"/>
  <c r="AQ337" i="9"/>
  <c r="AQ280" i="9"/>
  <c r="AQ93" i="9"/>
  <c r="AQ378" i="9"/>
  <c r="AQ359" i="9"/>
  <c r="AQ718" i="9"/>
  <c r="AQ420" i="9"/>
  <c r="AQ622" i="9"/>
  <c r="AQ210" i="9"/>
  <c r="AQ195" i="9"/>
  <c r="AQ372" i="9"/>
  <c r="AQ665" i="9"/>
  <c r="AQ235" i="9"/>
  <c r="AQ416" i="9"/>
  <c r="AQ550" i="9"/>
  <c r="AQ377" i="9"/>
  <c r="AQ606" i="9"/>
  <c r="AQ539" i="9"/>
  <c r="AQ180" i="9"/>
  <c r="AQ604" i="9"/>
  <c r="AQ167" i="9"/>
  <c r="AQ548" i="9"/>
  <c r="AQ438" i="9"/>
  <c r="AQ387" i="9"/>
  <c r="AQ503" i="9"/>
  <c r="AQ521" i="9"/>
  <c r="AQ199" i="9"/>
  <c r="AQ575" i="9"/>
  <c r="AQ707" i="9"/>
  <c r="AQ346" i="9"/>
  <c r="AQ285" i="9"/>
  <c r="AQ194" i="9"/>
  <c r="AQ126" i="9"/>
  <c r="AQ288" i="9"/>
  <c r="AQ155" i="9"/>
  <c r="AQ208" i="9"/>
  <c r="AQ464" i="9"/>
  <c r="AQ306" i="9"/>
  <c r="AQ595" i="9"/>
  <c r="AQ323" i="9"/>
  <c r="AQ174" i="9"/>
  <c r="AQ569" i="9"/>
  <c r="AQ152" i="9"/>
  <c r="AQ396" i="9"/>
  <c r="AQ170" i="9"/>
  <c r="AQ484" i="9"/>
  <c r="AQ534" i="9"/>
  <c r="AQ441" i="9"/>
  <c r="AQ471" i="9"/>
  <c r="AQ196" i="9"/>
  <c r="AQ649" i="9"/>
  <c r="AQ364" i="9"/>
  <c r="AQ656" i="9"/>
  <c r="AQ268" i="9"/>
  <c r="AQ368" i="9"/>
  <c r="M145" i="9"/>
  <c r="M173" i="9"/>
  <c r="M139" i="9"/>
  <c r="M705" i="9"/>
  <c r="C530" i="9"/>
  <c r="C645" i="9"/>
  <c r="C650" i="9"/>
  <c r="C521" i="9"/>
  <c r="C291" i="9"/>
  <c r="C224" i="9"/>
  <c r="C303" i="9"/>
  <c r="C598" i="9"/>
  <c r="C191" i="9"/>
  <c r="C410" i="9"/>
  <c r="C531" i="9"/>
  <c r="C381" i="9"/>
  <c r="C686" i="9"/>
  <c r="C223" i="9"/>
  <c r="C257" i="9"/>
  <c r="C644" i="9"/>
  <c r="C542" i="9"/>
  <c r="C639" i="9"/>
  <c r="C262" i="9"/>
  <c r="C509" i="9"/>
  <c r="C402" i="9"/>
  <c r="C314" i="9"/>
  <c r="C310" i="9"/>
  <c r="C102" i="9"/>
  <c r="C376" i="9"/>
  <c r="C311" i="9"/>
  <c r="C243" i="9"/>
  <c r="C432" i="9"/>
  <c r="C562" i="9"/>
  <c r="C445" i="9"/>
  <c r="C664" i="9"/>
  <c r="C519" i="9"/>
  <c r="C636" i="9"/>
  <c r="C606" i="9"/>
  <c r="C190" i="9"/>
  <c r="C579" i="9"/>
  <c r="C112" i="9"/>
  <c r="C442" i="9"/>
  <c r="C721" i="9"/>
  <c r="C553" i="9"/>
  <c r="C271" i="9"/>
  <c r="C488" i="9"/>
  <c r="C507" i="9"/>
  <c r="C361" i="9"/>
  <c r="C347" i="9"/>
  <c r="C91" i="9"/>
  <c r="C334" i="9"/>
  <c r="C518" i="9"/>
  <c r="C196" i="9"/>
  <c r="C515" i="9"/>
  <c r="C227" i="9"/>
  <c r="C495" i="9"/>
  <c r="C524" i="9"/>
  <c r="C618" i="9"/>
  <c r="C653" i="9"/>
  <c r="C220" i="9"/>
  <c r="C554" i="9"/>
  <c r="C366" i="9"/>
  <c r="C584" i="9"/>
  <c r="C273" i="9"/>
  <c r="C268" i="9"/>
  <c r="C583" i="9"/>
  <c r="C341" i="9"/>
  <c r="C415" i="9"/>
  <c r="C168" i="9"/>
  <c r="C549" i="9"/>
  <c r="C571" i="9"/>
  <c r="C165" i="9"/>
  <c r="C364" i="9"/>
  <c r="C119" i="9"/>
  <c r="AQ256" i="9"/>
  <c r="AQ748" i="9"/>
  <c r="AQ392" i="9"/>
  <c r="AQ650" i="9"/>
  <c r="AQ470" i="9"/>
  <c r="AQ376" i="9"/>
  <c r="AQ140" i="9"/>
  <c r="AQ662" i="9"/>
  <c r="AQ89" i="9"/>
  <c r="AQ254" i="9"/>
  <c r="AQ326" i="9"/>
  <c r="AQ297" i="9"/>
  <c r="AQ142" i="9"/>
  <c r="AQ737" i="9"/>
  <c r="AQ145" i="9"/>
  <c r="AQ501" i="9"/>
  <c r="AQ242" i="9"/>
  <c r="AQ324" i="9"/>
  <c r="AQ350" i="9"/>
  <c r="AQ228" i="9"/>
  <c r="AQ219" i="9"/>
  <c r="AQ410" i="9"/>
  <c r="AQ585" i="9"/>
  <c r="AQ398" i="9"/>
  <c r="AQ516" i="9"/>
  <c r="AQ427" i="9"/>
  <c r="AQ494" i="9"/>
  <c r="AQ178" i="9"/>
  <c r="AQ209" i="9"/>
  <c r="AQ613" i="9"/>
  <c r="AQ356" i="9"/>
  <c r="AQ310" i="9"/>
  <c r="AQ336" i="9"/>
  <c r="AQ723" i="9"/>
  <c r="AQ607" i="9"/>
  <c r="AQ366" i="9"/>
  <c r="AQ255" i="9"/>
  <c r="AQ576" i="9"/>
  <c r="AQ583" i="9"/>
  <c r="AQ515" i="9"/>
  <c r="AQ114" i="9"/>
  <c r="AQ130" i="9"/>
  <c r="AQ122" i="9"/>
  <c r="AQ442" i="9"/>
  <c r="AQ732" i="9"/>
  <c r="AQ468" i="9"/>
  <c r="AQ136" i="9"/>
  <c r="AQ495" i="9"/>
  <c r="AQ621" i="9"/>
  <c r="AQ267" i="9"/>
  <c r="AQ447" i="9"/>
  <c r="AQ644" i="9"/>
  <c r="AQ731" i="9"/>
  <c r="AQ382" i="9"/>
  <c r="AQ580" i="9"/>
  <c r="AQ586" i="9"/>
  <c r="AQ636" i="9"/>
  <c r="AQ728" i="9"/>
  <c r="AQ633" i="9"/>
  <c r="AQ246" i="9"/>
  <c r="AQ672" i="9"/>
  <c r="AQ564" i="9"/>
  <c r="AQ584" i="9"/>
  <c r="AQ709" i="9"/>
  <c r="AQ479" i="9"/>
  <c r="AQ658" i="9"/>
  <c r="AQ531" i="9"/>
  <c r="AQ166" i="9"/>
  <c r="AQ640" i="9"/>
  <c r="AQ747" i="9"/>
  <c r="AQ218" i="9"/>
  <c r="M645" i="9"/>
  <c r="W615" i="9"/>
  <c r="W287" i="9"/>
  <c r="W598" i="9"/>
  <c r="W307" i="9"/>
  <c r="W688" i="9"/>
  <c r="W624" i="9"/>
  <c r="W279" i="9"/>
  <c r="W91" i="9"/>
  <c r="W181" i="9"/>
  <c r="W629" i="9"/>
  <c r="W270" i="9"/>
  <c r="W541" i="9"/>
  <c r="W382" i="9"/>
  <c r="W198" i="9"/>
  <c r="W383" i="9"/>
  <c r="W745" i="9"/>
  <c r="W484" i="9"/>
  <c r="C741" i="9"/>
  <c r="C468" i="9"/>
  <c r="C481" i="9"/>
  <c r="C173" i="9"/>
  <c r="C395" i="9"/>
  <c r="C228" i="9"/>
  <c r="C305" i="9"/>
  <c r="C203" i="9"/>
  <c r="C599" i="9"/>
  <c r="C712" i="9"/>
  <c r="C631" i="9"/>
  <c r="C451" i="9"/>
  <c r="C469" i="9"/>
  <c r="C429" i="9"/>
  <c r="C207" i="9"/>
  <c r="C90" i="9"/>
  <c r="C438" i="9"/>
  <c r="C520" i="9"/>
  <c r="C652" i="9"/>
  <c r="C456" i="9"/>
  <c r="C437" i="9"/>
  <c r="C150" i="9"/>
  <c r="C258" i="9"/>
  <c r="C575" i="9"/>
  <c r="C470" i="9"/>
  <c r="C569" i="9"/>
  <c r="C707" i="9"/>
  <c r="C255" i="9"/>
  <c r="C532" i="9"/>
  <c r="C742" i="9"/>
  <c r="C673" i="9"/>
  <c r="C280" i="9"/>
  <c r="C561" i="9"/>
  <c r="C130" i="9"/>
  <c r="C522" i="9"/>
  <c r="C202" i="9"/>
  <c r="C122" i="9"/>
  <c r="C628" i="9"/>
  <c r="C535" i="9"/>
  <c r="C300" i="9"/>
  <c r="C752" i="9"/>
  <c r="C142" i="9"/>
  <c r="C713" i="9"/>
  <c r="C414" i="9"/>
  <c r="C371" i="9"/>
  <c r="C528" i="9"/>
  <c r="C267" i="9"/>
  <c r="C247" i="9"/>
  <c r="C316" i="9"/>
  <c r="C356" i="9"/>
  <c r="C276" i="9"/>
  <c r="C699" i="9"/>
  <c r="C153" i="9"/>
  <c r="C270" i="9"/>
  <c r="C424" i="9"/>
  <c r="C370" i="9"/>
  <c r="C676" i="9"/>
  <c r="C538" i="9"/>
  <c r="C603" i="9"/>
  <c r="C182" i="9"/>
  <c r="C668" i="9"/>
  <c r="C457" i="9"/>
  <c r="C612" i="9"/>
  <c r="C548" i="9"/>
  <c r="C162" i="9"/>
  <c r="C544" i="9"/>
  <c r="C719" i="9"/>
  <c r="C417" i="9"/>
  <c r="C634" i="9"/>
  <c r="C691" i="9"/>
  <c r="C459" i="9"/>
  <c r="C677" i="9"/>
  <c r="C340" i="9"/>
  <c r="C662" i="9"/>
  <c r="C358" i="9"/>
  <c r="C283" i="9"/>
  <c r="C436" i="9"/>
  <c r="C537" i="9"/>
  <c r="C461" i="9"/>
  <c r="C621" i="9"/>
  <c r="C400" i="9"/>
  <c r="C643" i="9"/>
  <c r="AQ645" i="9"/>
  <c r="AQ371" i="9"/>
  <c r="AQ744" i="9"/>
  <c r="AQ418" i="9"/>
  <c r="AQ616" i="9"/>
  <c r="AQ536" i="9"/>
  <c r="AQ265" i="9"/>
  <c r="AQ211" i="9"/>
  <c r="AQ149" i="9"/>
  <c r="AQ307" i="9"/>
  <c r="AQ589" i="9"/>
  <c r="AQ433" i="9"/>
  <c r="AQ327" i="9"/>
  <c r="AQ190" i="9"/>
  <c r="AQ88" i="9"/>
  <c r="AQ161" i="9"/>
  <c r="AQ692" i="9"/>
  <c r="AQ671" i="9"/>
  <c r="AQ743" i="9"/>
  <c r="AQ207" i="9"/>
  <c r="AQ311" i="9"/>
  <c r="AQ421" i="9"/>
  <c r="AQ453" i="9"/>
  <c r="AQ259" i="9"/>
  <c r="AQ601" i="9"/>
  <c r="AQ488" i="9"/>
  <c r="AQ148" i="9"/>
  <c r="AQ659" i="9"/>
  <c r="AQ566" i="9"/>
  <c r="AQ712" i="9"/>
  <c r="AQ103" i="9"/>
  <c r="AQ722" i="9"/>
  <c r="AQ261" i="9"/>
  <c r="AQ349" i="9"/>
  <c r="AQ588" i="9"/>
  <c r="AQ123" i="9"/>
  <c r="AQ688" i="9"/>
  <c r="AQ425" i="9"/>
  <c r="AQ96" i="9"/>
  <c r="AQ693" i="9"/>
  <c r="AQ319" i="9"/>
  <c r="AQ563" i="9"/>
  <c r="AQ710" i="9"/>
  <c r="AQ305" i="9"/>
  <c r="AQ293" i="9"/>
  <c r="AQ215" i="9"/>
  <c r="AQ746" i="9"/>
  <c r="AQ355" i="9"/>
  <c r="AQ206" i="9"/>
  <c r="AQ227" i="9"/>
  <c r="AQ99" i="9"/>
  <c r="AQ357" i="9"/>
  <c r="AQ698" i="9"/>
  <c r="AQ700" i="9"/>
  <c r="AQ690" i="9"/>
  <c r="AQ527" i="9"/>
  <c r="AQ386" i="9"/>
  <c r="AQ517" i="9"/>
  <c r="AQ224" i="9"/>
  <c r="AQ169" i="9"/>
  <c r="AQ549" i="9"/>
  <c r="AQ485" i="9"/>
  <c r="AQ333" i="9"/>
  <c r="AQ249" i="9"/>
  <c r="AQ269" i="9"/>
  <c r="AQ632" i="9"/>
  <c r="AQ176" i="9"/>
  <c r="AQ602" i="9"/>
  <c r="AQ582" i="9"/>
  <c r="AQ197" i="9"/>
  <c r="C236" i="9"/>
  <c r="C426" i="9"/>
  <c r="C425" i="9"/>
  <c r="C625" i="9"/>
  <c r="C624" i="9"/>
  <c r="C187" i="9"/>
  <c r="C244" i="9"/>
  <c r="C630" i="9"/>
  <c r="C210" i="9"/>
  <c r="C477" i="9"/>
  <c r="C441" i="9"/>
  <c r="C126" i="9"/>
  <c r="C525" i="9"/>
  <c r="C589" i="9"/>
  <c r="C559" i="9"/>
  <c r="C517" i="9"/>
  <c r="C175" i="9"/>
  <c r="C591" i="9"/>
  <c r="C252" i="9"/>
  <c r="C536" i="9"/>
  <c r="C308" i="9"/>
  <c r="C680" i="9"/>
  <c r="C213" i="9"/>
  <c r="C408" i="9"/>
  <c r="C467" i="9"/>
  <c r="C312" i="9"/>
  <c r="C379" i="9"/>
  <c r="C200" i="9"/>
  <c r="C572" i="9"/>
  <c r="C348" i="9"/>
  <c r="C611" i="9"/>
  <c r="C327" i="9"/>
  <c r="C512" i="9"/>
  <c r="C661" i="9"/>
  <c r="C729" i="9"/>
  <c r="C641" i="9"/>
  <c r="C472" i="9"/>
  <c r="C318" i="9"/>
  <c r="C289" i="9"/>
  <c r="C346" i="9"/>
  <c r="C427" i="9"/>
  <c r="C177" i="9"/>
  <c r="C96" i="9"/>
  <c r="C383" i="9"/>
  <c r="C103" i="9"/>
  <c r="C604" i="9"/>
  <c r="C194" i="9"/>
  <c r="C394" i="9"/>
  <c r="C504" i="9"/>
  <c r="C581" i="9"/>
  <c r="C708" i="9"/>
  <c r="C407" i="9"/>
  <c r="C350" i="9"/>
  <c r="C593" i="9"/>
  <c r="C711" i="9"/>
  <c r="C430" i="9"/>
  <c r="C259" i="9"/>
  <c r="C253" i="9"/>
  <c r="C744" i="9"/>
  <c r="C171" i="9"/>
  <c r="C722" i="9"/>
  <c r="C245" i="9"/>
  <c r="C607" i="9"/>
  <c r="C693" i="9"/>
  <c r="C377" i="9"/>
  <c r="C309" i="9"/>
  <c r="C319" i="9"/>
  <c r="C543" i="9"/>
  <c r="C344" i="9"/>
  <c r="C681" i="9"/>
  <c r="C444" i="9"/>
  <c r="C648" i="9"/>
  <c r="C546" i="9"/>
  <c r="C145" i="9"/>
  <c r="AQ334" i="9"/>
  <c r="AQ213" i="9"/>
  <c r="AQ736" i="9"/>
  <c r="AQ379" i="9"/>
  <c r="AQ497" i="9"/>
  <c r="AQ342" i="9"/>
  <c r="AQ533" i="9"/>
  <c r="AQ238" i="9"/>
  <c r="AQ448" i="9"/>
  <c r="AQ225" i="9"/>
  <c r="AQ614" i="9"/>
  <c r="AQ725" i="9"/>
  <c r="AQ525" i="9"/>
  <c r="AQ628" i="9"/>
  <c r="AQ291" i="9"/>
  <c r="AQ738" i="9"/>
  <c r="AQ286" i="9"/>
  <c r="AQ753" i="9"/>
  <c r="AQ185" i="9"/>
  <c r="AQ358" i="9"/>
  <c r="AQ132" i="9"/>
  <c r="AQ332" i="9"/>
  <c r="AQ526" i="9"/>
  <c r="AQ683" i="9"/>
  <c r="AQ312" i="9"/>
  <c r="AQ674" i="9"/>
  <c r="AQ741" i="9"/>
  <c r="AQ331" i="9"/>
  <c r="AQ164" i="9"/>
  <c r="AQ375" i="9"/>
  <c r="AQ171" i="9"/>
  <c r="AQ393" i="9"/>
  <c r="AQ599" i="9"/>
  <c r="AQ317" i="9"/>
  <c r="AQ247" i="9"/>
  <c r="AQ263" i="9"/>
  <c r="AQ489" i="9"/>
  <c r="AQ159" i="9"/>
  <c r="AQ221" i="9"/>
  <c r="AQ687" i="9"/>
  <c r="AQ657" i="9"/>
  <c r="AQ257" i="9"/>
  <c r="AQ519" i="9"/>
  <c r="AQ226" i="9"/>
  <c r="AQ469" i="9"/>
  <c r="AQ701" i="9"/>
  <c r="AQ294" i="9"/>
  <c r="AQ244" i="9"/>
  <c r="AQ151" i="9"/>
  <c r="AQ679" i="9"/>
  <c r="AQ292" i="9"/>
  <c r="AQ428" i="9"/>
  <c r="AQ304" i="9"/>
  <c r="AQ402" i="9"/>
  <c r="AQ639" i="9"/>
  <c r="AQ110" i="9"/>
  <c r="AQ619" i="9"/>
  <c r="AQ457" i="9"/>
  <c r="AQ648" i="9"/>
  <c r="AQ681" i="9"/>
  <c r="AQ629" i="9"/>
  <c r="AQ480" i="9"/>
  <c r="AQ467" i="9"/>
  <c r="AQ624" i="9"/>
  <c r="AQ678" i="9"/>
  <c r="AQ571" i="9"/>
  <c r="AQ184" i="9"/>
  <c r="AQ138" i="9"/>
  <c r="AQ403" i="9"/>
  <c r="AQ97" i="9"/>
  <c r="AQ186" i="9"/>
  <c r="AQ275" i="9"/>
  <c r="AQ680" i="9"/>
  <c r="C251" i="9"/>
  <c r="C527" i="9"/>
  <c r="C329" i="9"/>
  <c r="C423" i="9"/>
  <c r="C125" i="9"/>
  <c r="C723" i="9"/>
  <c r="C479" i="9"/>
  <c r="C170" i="9"/>
  <c r="C94" i="9"/>
  <c r="C388" i="9"/>
  <c r="C260" i="9"/>
  <c r="C313" i="9"/>
  <c r="C726" i="9"/>
  <c r="C357" i="9"/>
  <c r="C505" i="9"/>
  <c r="C727" i="9"/>
  <c r="C390" i="9"/>
  <c r="C555" i="9"/>
  <c r="C166" i="9"/>
  <c r="C385" i="9"/>
  <c r="C449" i="9"/>
  <c r="C285" i="9"/>
  <c r="C156" i="9"/>
  <c r="C734" i="9"/>
  <c r="C705" i="9"/>
  <c r="C747" i="9"/>
  <c r="C735" i="9"/>
  <c r="C473" i="9"/>
  <c r="C671" i="9"/>
  <c r="C359" i="9"/>
  <c r="C111" i="9"/>
  <c r="C490" i="9"/>
  <c r="C499" i="9"/>
  <c r="C189" i="9"/>
  <c r="C369" i="9"/>
  <c r="C471" i="9"/>
  <c r="C685" i="9"/>
  <c r="C739" i="9"/>
  <c r="AQ252" i="9"/>
  <c r="AQ283" i="9"/>
  <c r="AQ295" i="9"/>
  <c r="AQ341" i="9"/>
  <c r="AQ153" i="9"/>
  <c r="AQ264" i="9"/>
  <c r="AQ504" i="9"/>
  <c r="AQ530" i="9"/>
  <c r="AQ335" i="9"/>
  <c r="AQ631" i="9"/>
  <c r="AQ401" i="9"/>
  <c r="AQ577" i="9"/>
  <c r="AQ482" i="9"/>
  <c r="AQ591" i="9"/>
  <c r="AQ133" i="9"/>
  <c r="AQ573" i="9"/>
  <c r="AQ637" i="9"/>
  <c r="AQ320" i="9"/>
  <c r="AQ104" i="9"/>
  <c r="AQ343" i="9"/>
  <c r="AQ689" i="9"/>
  <c r="AQ240" i="9"/>
  <c r="AQ535" i="9"/>
  <c r="AQ752" i="9"/>
  <c r="AQ551" i="9"/>
  <c r="AQ187" i="9"/>
  <c r="AQ493" i="9"/>
  <c r="AQ445" i="9"/>
  <c r="AQ328" i="9"/>
  <c r="AQ443" i="9"/>
  <c r="AQ87" i="9"/>
  <c r="AQ84" i="9"/>
  <c r="AQ83" i="9"/>
  <c r="AQ81" i="9"/>
  <c r="AQ82" i="9"/>
  <c r="AQ86" i="9"/>
  <c r="AQ85" i="9"/>
  <c r="AQ691" i="9"/>
  <c r="AQ423" i="9"/>
  <c r="AQ102" i="9"/>
  <c r="AQ160" i="9"/>
  <c r="AQ106" i="9"/>
  <c r="AQ437" i="9"/>
  <c r="AQ545" i="9"/>
  <c r="AQ685" i="9"/>
  <c r="AQ274" i="9"/>
  <c r="AQ456" i="9"/>
  <c r="AQ204" i="9"/>
  <c r="AQ352" i="9"/>
  <c r="AQ716" i="9"/>
  <c r="AQ408" i="9"/>
  <c r="AQ554" i="9"/>
  <c r="AQ236" i="9"/>
  <c r="AQ172" i="9"/>
  <c r="AQ135" i="9"/>
  <c r="AQ131" i="9"/>
  <c r="AQ314" i="9"/>
  <c r="AQ216" i="9"/>
  <c r="AQ524" i="9"/>
  <c r="AQ234" i="9"/>
  <c r="M697" i="9"/>
  <c r="C649" i="9"/>
  <c r="C452" i="9"/>
  <c r="C654" i="9"/>
  <c r="C302" i="9"/>
  <c r="C486" i="9"/>
  <c r="C665" i="9"/>
  <c r="C635" i="9"/>
  <c r="C565" i="9"/>
  <c r="C124" i="9"/>
  <c r="C688" i="9"/>
  <c r="C667" i="9"/>
  <c r="C108" i="9"/>
  <c r="C580" i="9"/>
  <c r="C277" i="9"/>
  <c r="C717" i="9"/>
  <c r="C163" i="9"/>
  <c r="C219" i="9"/>
  <c r="C296" i="9"/>
  <c r="C109" i="9"/>
  <c r="C605" i="9"/>
  <c r="C324" i="9"/>
  <c r="C123" i="9"/>
  <c r="C397" i="9"/>
  <c r="C136" i="9"/>
  <c r="C172" i="9"/>
  <c r="C613" i="9"/>
  <c r="C389" i="9"/>
  <c r="C552" i="9"/>
  <c r="C695" i="9"/>
  <c r="C627" i="9"/>
  <c r="C281" i="9"/>
  <c r="C134" i="9"/>
  <c r="C460" i="9"/>
  <c r="C279" i="9"/>
  <c r="C396" i="9"/>
  <c r="C502" i="9"/>
  <c r="C393" i="9"/>
  <c r="C489" i="9"/>
  <c r="C246" i="9"/>
  <c r="C375" i="9"/>
  <c r="C161" i="9"/>
  <c r="C568" i="9"/>
  <c r="C338" i="9"/>
  <c r="C511" i="9"/>
  <c r="C663" i="9"/>
  <c r="C687" i="9"/>
  <c r="C595" i="9"/>
  <c r="C560" i="9"/>
  <c r="C398" i="9"/>
  <c r="C738" i="9"/>
  <c r="C493" i="9"/>
  <c r="C642" i="9"/>
  <c r="C433" i="9"/>
  <c r="C337" i="9"/>
  <c r="C143" i="9"/>
  <c r="C286" i="9"/>
  <c r="C307" i="9"/>
  <c r="C750" i="9"/>
  <c r="C160" i="9"/>
  <c r="C148" i="9"/>
  <c r="C229" i="9"/>
  <c r="C127" i="9"/>
  <c r="C362" i="9"/>
  <c r="C516" i="9"/>
  <c r="C574" i="9"/>
  <c r="C730" i="9"/>
  <c r="C529" i="9"/>
  <c r="C702" i="9"/>
  <c r="C690" i="9"/>
  <c r="C496" i="9"/>
  <c r="C684" i="9"/>
  <c r="C209" i="9"/>
  <c r="AQ511" i="9"/>
  <c r="AQ538" i="9"/>
  <c r="AQ282" i="9"/>
  <c r="AQ329" i="9"/>
  <c r="AQ444" i="9"/>
  <c r="AQ477" i="9"/>
  <c r="AQ278" i="9"/>
  <c r="AQ714" i="9"/>
  <c r="AQ522" i="9"/>
  <c r="AQ733" i="9"/>
  <c r="AQ134" i="9"/>
  <c r="AQ279" i="9"/>
  <c r="AQ432" i="9"/>
  <c r="AQ663" i="9"/>
  <c r="AQ399" i="9"/>
  <c r="AQ612" i="9"/>
  <c r="AQ513" i="9"/>
  <c r="AQ745" i="9"/>
  <c r="AQ309" i="9"/>
  <c r="AQ735" i="9"/>
  <c r="AQ394" i="9"/>
  <c r="AQ361" i="9"/>
  <c r="AQ559" i="9"/>
  <c r="AQ391" i="9"/>
  <c r="AQ229" i="9"/>
  <c r="AQ413" i="9"/>
  <c r="AQ214" i="9"/>
  <c r="AQ654" i="9"/>
  <c r="AQ618" i="9"/>
  <c r="AQ276" i="9"/>
  <c r="AQ239" i="9"/>
  <c r="AQ655" i="9"/>
  <c r="AQ414" i="9"/>
  <c r="AQ150" i="9"/>
  <c r="AQ369" i="9"/>
  <c r="AQ212" i="9"/>
  <c r="AQ222" i="9"/>
  <c r="AQ287" i="9"/>
  <c r="AQ322" i="9"/>
  <c r="AQ389" i="9"/>
  <c r="AQ724" i="9"/>
  <c r="AQ669" i="9"/>
  <c r="AQ505" i="9"/>
  <c r="AQ262" i="9"/>
  <c r="AQ117" i="9"/>
  <c r="AQ682" i="9"/>
  <c r="AQ579" i="9"/>
  <c r="AQ429" i="9"/>
  <c r="AQ475" i="9"/>
  <c r="AQ440" i="9"/>
  <c r="AQ147" i="9"/>
  <c r="AQ547" i="9"/>
  <c r="AQ182" i="9"/>
  <c r="AQ565" i="9"/>
  <c r="AQ673" i="9"/>
  <c r="AQ251" i="9"/>
  <c r="AQ253" i="9"/>
  <c r="AQ590" i="9"/>
  <c r="AQ94" i="9"/>
  <c r="AQ506" i="9"/>
  <c r="AQ300" i="9"/>
  <c r="AQ179" i="9"/>
  <c r="AQ666" i="9"/>
  <c r="AQ154" i="9"/>
  <c r="AQ755" i="9"/>
  <c r="AQ490" i="9"/>
  <c r="AQ481" i="9"/>
  <c r="AQ492" i="9"/>
  <c r="AQ233" i="9"/>
  <c r="AQ367" i="9"/>
  <c r="AQ605" i="9"/>
  <c r="AQ119" i="9"/>
  <c r="AQ704" i="9"/>
  <c r="AQ105" i="9"/>
  <c r="AQ715" i="9"/>
  <c r="M642" i="9"/>
  <c r="AQ92" i="9"/>
  <c r="AQ635" i="9"/>
  <c r="AQ417" i="9"/>
  <c r="AQ370" i="9"/>
  <c r="AQ168" i="9"/>
  <c r="AQ460" i="9"/>
  <c r="AQ478" i="9"/>
  <c r="AQ192" i="9"/>
  <c r="AQ143" i="9"/>
  <c r="AQ113" i="9"/>
  <c r="AQ461" i="9"/>
  <c r="AQ177" i="9"/>
  <c r="M507" i="9"/>
  <c r="M314" i="9"/>
  <c r="M371" i="9"/>
  <c r="M425" i="9"/>
  <c r="M312" i="9"/>
  <c r="M164" i="9"/>
  <c r="M450" i="9"/>
  <c r="M434" i="9"/>
  <c r="M750" i="9"/>
  <c r="M633" i="9"/>
  <c r="M551" i="9"/>
  <c r="M711" i="9"/>
  <c r="M703" i="9"/>
  <c r="M712" i="9"/>
  <c r="M556" i="9"/>
  <c r="M521" i="9"/>
  <c r="M144" i="9"/>
  <c r="M461" i="9"/>
  <c r="M575" i="9"/>
  <c r="M427" i="9"/>
  <c r="M431" i="9"/>
  <c r="M330" i="9"/>
  <c r="M350" i="9"/>
  <c r="M412" i="9"/>
  <c r="M613" i="9"/>
  <c r="M265" i="9"/>
  <c r="M200" i="9"/>
  <c r="M224" i="9"/>
  <c r="M331" i="9"/>
  <c r="M96" i="9"/>
  <c r="M413" i="9"/>
  <c r="M655" i="9"/>
  <c r="M320" i="9"/>
  <c r="M498" i="9"/>
  <c r="M658" i="9"/>
  <c r="M569" i="9"/>
  <c r="M527" i="9"/>
  <c r="M549" i="9"/>
  <c r="M161" i="9"/>
  <c r="M154" i="9"/>
  <c r="M678" i="9"/>
  <c r="M373" i="9"/>
  <c r="M106" i="9"/>
  <c r="M617" i="9"/>
  <c r="M102" i="9"/>
  <c r="M669" i="9"/>
  <c r="M503" i="9"/>
  <c r="M472" i="9"/>
  <c r="M593" i="9"/>
  <c r="M754" i="9"/>
  <c r="M707" i="9"/>
  <c r="M174" i="9"/>
  <c r="M432" i="9"/>
  <c r="M482" i="9"/>
  <c r="M309" i="9"/>
  <c r="M93" i="9"/>
  <c r="M622" i="9"/>
  <c r="M717" i="9"/>
  <c r="M586" i="9"/>
  <c r="M232" i="9"/>
  <c r="M210" i="9"/>
  <c r="M340" i="9"/>
  <c r="M469" i="9"/>
  <c r="M505" i="9"/>
  <c r="M247" i="9"/>
  <c r="M275" i="9"/>
  <c r="M441" i="9"/>
  <c r="M753" i="9"/>
  <c r="M470" i="9"/>
  <c r="M285" i="9"/>
  <c r="M690" i="9"/>
  <c r="M686" i="9"/>
  <c r="M732" i="9"/>
  <c r="M171" i="9"/>
  <c r="M334" i="9"/>
  <c r="M460" i="9"/>
  <c r="M163" i="9"/>
  <c r="M605" i="9"/>
  <c r="M422" i="9"/>
  <c r="M394" i="9"/>
  <c r="AG232" i="9"/>
  <c r="AG118" i="9"/>
  <c r="AG507" i="9"/>
  <c r="AG496" i="9"/>
  <c r="AG378" i="9"/>
  <c r="AG383" i="9"/>
  <c r="AG631" i="9"/>
  <c r="AG116" i="9"/>
  <c r="AG660" i="9"/>
  <c r="AG384" i="9"/>
  <c r="AG601" i="9"/>
  <c r="AG318" i="9"/>
  <c r="AG408" i="9"/>
  <c r="AG135" i="9"/>
  <c r="AG337" i="9"/>
  <c r="AG137" i="9"/>
  <c r="AG588" i="9"/>
  <c r="AG647" i="9"/>
  <c r="AG144" i="9"/>
  <c r="AG321" i="9"/>
  <c r="AG505" i="9"/>
  <c r="AG425" i="9"/>
  <c r="AG703" i="9"/>
  <c r="AG720" i="9"/>
  <c r="AG124" i="9"/>
  <c r="AG531" i="9"/>
  <c r="AG656" i="9"/>
  <c r="AG127" i="9"/>
  <c r="AG449" i="9"/>
  <c r="AG448" i="9"/>
  <c r="AG537" i="9"/>
  <c r="AG731" i="9"/>
  <c r="AG160" i="9"/>
  <c r="AG317" i="9"/>
  <c r="AG274" i="9"/>
  <c r="AG389" i="9"/>
  <c r="AG726" i="9"/>
  <c r="AG617" i="9"/>
  <c r="AG543" i="9"/>
  <c r="AG490" i="9"/>
  <c r="AG276" i="9"/>
  <c r="AG114" i="9"/>
  <c r="AG574" i="9"/>
  <c r="AG475" i="9"/>
  <c r="AG709" i="9"/>
  <c r="AG294" i="9"/>
  <c r="AG405" i="9"/>
  <c r="AG258" i="9"/>
  <c r="AG460" i="9"/>
  <c r="AG89" i="9"/>
  <c r="AG156" i="9"/>
  <c r="AG480" i="9"/>
  <c r="AG304" i="9"/>
  <c r="AG419" i="9"/>
  <c r="AG721" i="9"/>
  <c r="AG322" i="9"/>
  <c r="AG310" i="9"/>
  <c r="AG469" i="9"/>
  <c r="AG619" i="9"/>
  <c r="AG633" i="9"/>
  <c r="AG476" i="9"/>
  <c r="AG218" i="9"/>
  <c r="AG520" i="9"/>
  <c r="AG479" i="9"/>
  <c r="AG94" i="9"/>
  <c r="AG275" i="9"/>
  <c r="AG326" i="9"/>
  <c r="AG242" i="9"/>
  <c r="AG181" i="9"/>
  <c r="AG394" i="9"/>
  <c r="AG199" i="9"/>
  <c r="AG605" i="9"/>
  <c r="AG632" i="9"/>
  <c r="AG122" i="9"/>
  <c r="AG309" i="9"/>
  <c r="AG167" i="9"/>
  <c r="AG100" i="9"/>
  <c r="AQ472" i="9"/>
  <c r="M662" i="9"/>
  <c r="M318" i="9"/>
  <c r="M640" i="9"/>
  <c r="M141" i="9"/>
  <c r="M636" i="9"/>
  <c r="M324" i="9"/>
  <c r="M233" i="9"/>
  <c r="M708" i="9"/>
  <c r="M336" i="9"/>
  <c r="M123" i="9"/>
  <c r="M147" i="9"/>
  <c r="M533" i="9"/>
  <c r="M138" i="9"/>
  <c r="M192" i="9"/>
  <c r="M113" i="9"/>
  <c r="M439" i="9"/>
  <c r="M596" i="9"/>
  <c r="M162" i="9"/>
  <c r="M117" i="9"/>
  <c r="M132" i="9"/>
  <c r="M706" i="9"/>
  <c r="M683" i="9"/>
  <c r="M579" i="9"/>
  <c r="M615" i="9"/>
  <c r="M218" i="9"/>
  <c r="M166" i="9"/>
  <c r="M156" i="9"/>
  <c r="M98" i="9"/>
  <c r="M554" i="9"/>
  <c r="M457" i="9"/>
  <c r="M496" i="9"/>
  <c r="M455" i="9"/>
  <c r="M671" i="9"/>
  <c r="M487" i="9"/>
  <c r="M620" i="9"/>
  <c r="M674" i="9"/>
  <c r="M463" i="9"/>
  <c r="M621" i="9"/>
  <c r="M490" i="9"/>
  <c r="M514" i="9"/>
  <c r="M440" i="9"/>
  <c r="M722" i="9"/>
  <c r="M406" i="9"/>
  <c r="M491" i="9"/>
  <c r="M216" i="9"/>
  <c r="M560" i="9"/>
  <c r="M508" i="9"/>
  <c r="M689" i="9"/>
  <c r="M588" i="9"/>
  <c r="M158" i="9"/>
  <c r="M184" i="9"/>
  <c r="M597" i="9"/>
  <c r="M270" i="9"/>
  <c r="M378" i="9"/>
  <c r="M626" i="9"/>
  <c r="M361" i="9"/>
  <c r="M430" i="9"/>
  <c r="M343" i="9"/>
  <c r="M304" i="9"/>
  <c r="M204" i="9"/>
  <c r="M580" i="9"/>
  <c r="M255" i="9"/>
  <c r="M601" i="9"/>
  <c r="M220" i="9"/>
  <c r="M280" i="9"/>
  <c r="M107" i="9"/>
  <c r="M390" i="9"/>
  <c r="M718" i="9"/>
  <c r="M329" i="9"/>
  <c r="M251" i="9"/>
  <c r="M641" i="9"/>
  <c r="M267" i="9"/>
  <c r="M193" i="9"/>
  <c r="M497" i="9"/>
  <c r="M149" i="9"/>
  <c r="M531" i="9"/>
  <c r="AG692" i="9"/>
  <c r="AG704" i="9"/>
  <c r="AG203" i="9"/>
  <c r="AG184" i="9"/>
  <c r="AG566" i="9"/>
  <c r="AG698" i="9"/>
  <c r="AG121" i="9"/>
  <c r="AG404" i="9"/>
  <c r="AG439" i="9"/>
  <c r="AG410" i="9"/>
  <c r="AG159" i="9"/>
  <c r="AG713" i="9"/>
  <c r="AG248" i="9"/>
  <c r="AG464" i="9"/>
  <c r="AG582" i="9"/>
  <c r="AG738" i="9"/>
  <c r="AG171" i="9"/>
  <c r="AG599" i="9"/>
  <c r="AG559" i="9"/>
  <c r="AG565" i="9"/>
  <c r="AG510" i="9"/>
  <c r="AG506" i="9"/>
  <c r="AG636" i="9"/>
  <c r="AG324" i="9"/>
  <c r="AG243" i="9"/>
  <c r="AG266" i="9"/>
  <c r="AG110" i="9"/>
  <c r="AG453" i="9"/>
  <c r="AG702" i="9"/>
  <c r="AG658" i="9"/>
  <c r="AG421" i="9"/>
  <c r="AG547" i="9"/>
  <c r="AG648" i="9"/>
  <c r="AG625" i="9"/>
  <c r="AG542" i="9"/>
  <c r="AG654" i="9"/>
  <c r="AG154" i="9"/>
  <c r="AG286" i="9"/>
  <c r="AG281" i="9"/>
  <c r="AG194" i="9"/>
  <c r="AG145" i="9"/>
  <c r="AG503" i="9"/>
  <c r="AG289" i="9"/>
  <c r="AG312" i="9"/>
  <c r="AG728" i="9"/>
  <c r="AG212" i="9"/>
  <c r="AG561" i="9"/>
  <c r="AG357" i="9"/>
  <c r="AG435" i="9"/>
  <c r="AG607" i="9"/>
  <c r="AG749" i="9"/>
  <c r="AG174" i="9"/>
  <c r="AG458" i="9"/>
  <c r="AG689" i="9"/>
  <c r="AG351" i="9"/>
  <c r="AG308" i="9"/>
  <c r="AG107" i="9"/>
  <c r="AG536" i="9"/>
  <c r="AG197" i="9"/>
  <c r="AG462" i="9"/>
  <c r="AG659" i="9"/>
  <c r="AG210" i="9"/>
  <c r="AG553" i="9"/>
  <c r="AG657" i="9"/>
  <c r="AG741" i="9"/>
  <c r="AG608" i="9"/>
  <c r="AG609" i="9"/>
  <c r="AG418" i="9"/>
  <c r="AG432" i="9"/>
  <c r="AG519" i="9"/>
  <c r="AG550" i="9"/>
  <c r="AG681" i="9"/>
  <c r="M734" i="9"/>
  <c r="M745" i="9"/>
  <c r="M492" i="9"/>
  <c r="M576" i="9"/>
  <c r="M315" i="9"/>
  <c r="M501" i="9"/>
  <c r="M519" i="9"/>
  <c r="M751" i="9"/>
  <c r="M598" i="9"/>
  <c r="M175" i="9"/>
  <c r="M624" i="9"/>
  <c r="M650" i="9"/>
  <c r="M534" i="9"/>
  <c r="M103" i="9"/>
  <c r="M376" i="9"/>
  <c r="M298" i="9"/>
  <c r="M332" i="9"/>
  <c r="M281" i="9"/>
  <c r="M559" i="9"/>
  <c r="M337" i="9"/>
  <c r="M691" i="9"/>
  <c r="M148" i="9"/>
  <c r="M249" i="9"/>
  <c r="M614" i="9"/>
  <c r="M211" i="9"/>
  <c r="M364" i="9"/>
  <c r="M274" i="9"/>
  <c r="M426" i="9"/>
  <c r="M387" i="9"/>
  <c r="M571" i="9"/>
  <c r="M603" i="9"/>
  <c r="M153" i="9"/>
  <c r="M131" i="9"/>
  <c r="M326" i="9"/>
  <c r="M205" i="9"/>
  <c r="M160" i="9"/>
  <c r="M581" i="9"/>
  <c r="M741" i="9"/>
  <c r="M506" i="9"/>
  <c r="M397" i="9"/>
  <c r="M283" i="9"/>
  <c r="M608" i="9"/>
  <c r="M172" i="9"/>
  <c r="M226" i="9"/>
  <c r="M258" i="9"/>
  <c r="M659" i="9"/>
  <c r="M178" i="9"/>
  <c r="M213" i="9"/>
  <c r="M639" i="9"/>
  <c r="M553" i="9"/>
  <c r="M565" i="9"/>
  <c r="M290" i="9"/>
  <c r="M339" i="9"/>
  <c r="M748" i="9"/>
  <c r="M362" i="9"/>
  <c r="M730" i="9"/>
  <c r="M611" i="9"/>
  <c r="AG349" i="9"/>
  <c r="AG120" i="9"/>
  <c r="AG339" i="9"/>
  <c r="AG162" i="9"/>
  <c r="AG343" i="9"/>
  <c r="AG208" i="9"/>
  <c r="AG119" i="9"/>
  <c r="AG594" i="9"/>
  <c r="AG113" i="9"/>
  <c r="AG716" i="9"/>
  <c r="AG682" i="9"/>
  <c r="AG662" i="9"/>
  <c r="AG131" i="9"/>
  <c r="AG306" i="9"/>
  <c r="AG552" i="9"/>
  <c r="AG334" i="9"/>
  <c r="AG397" i="9"/>
  <c r="AG678" i="9"/>
  <c r="AG133" i="9"/>
  <c r="AG173" i="9"/>
  <c r="AG380" i="9"/>
  <c r="AG259" i="9"/>
  <c r="AG249" i="9"/>
  <c r="AG298" i="9"/>
  <c r="AG493" i="9"/>
  <c r="AG264" i="9"/>
  <c r="AG297" i="9"/>
  <c r="AG406" i="9"/>
  <c r="AG452" i="9"/>
  <c r="AG313" i="9"/>
  <c r="AG431" i="9"/>
  <c r="AG571" i="9"/>
  <c r="AG723" i="9"/>
  <c r="AG282" i="9"/>
  <c r="AG724" i="9"/>
  <c r="AG179" i="9"/>
  <c r="AG225" i="9"/>
  <c r="AG603" i="9"/>
  <c r="AG153" i="9"/>
  <c r="AG328" i="9"/>
  <c r="AG164" i="9"/>
  <c r="AG247" i="9"/>
  <c r="AG256" i="9"/>
  <c r="AG739" i="9"/>
  <c r="AG376" i="9"/>
  <c r="AG348" i="9"/>
  <c r="AG151" i="9"/>
  <c r="AG130" i="9"/>
  <c r="AG123" i="9"/>
  <c r="AG141" i="9"/>
  <c r="AG263" i="9"/>
  <c r="AG219" i="9"/>
  <c r="AG463" i="9"/>
  <c r="AG235" i="9"/>
  <c r="AG375" i="9"/>
  <c r="AG670" i="9"/>
  <c r="AG560" i="9"/>
  <c r="AG192" i="9"/>
  <c r="AG732" i="9"/>
  <c r="AG373" i="9"/>
  <c r="AG622" i="9"/>
  <c r="AG323" i="9"/>
  <c r="AG512" i="9"/>
  <c r="M743" i="9"/>
  <c r="M291" i="9"/>
  <c r="M702" i="9"/>
  <c r="M453" i="9"/>
  <c r="M256" i="9"/>
  <c r="M308" i="9"/>
  <c r="M198" i="9"/>
  <c r="M524" i="9"/>
  <c r="M276" i="9"/>
  <c r="M699" i="9"/>
  <c r="M644" i="9"/>
  <c r="M263" i="9"/>
  <c r="M381" i="9"/>
  <c r="M509" i="9"/>
  <c r="M656" i="9"/>
  <c r="M517" i="9"/>
  <c r="M403" i="9"/>
  <c r="M628" i="9"/>
  <c r="M648" i="9"/>
  <c r="M676" i="9"/>
  <c r="M372" i="9"/>
  <c r="M288" i="9"/>
  <c r="M486" i="9"/>
  <c r="M719" i="9"/>
  <c r="M637" i="9"/>
  <c r="M538" i="9"/>
  <c r="M215" i="9"/>
  <c r="M652" i="9"/>
  <c r="M414" i="9"/>
  <c r="M202" i="9"/>
  <c r="M649" i="9"/>
  <c r="M159" i="9"/>
  <c r="M629" i="9"/>
  <c r="M84" i="9"/>
  <c r="M85" i="9"/>
  <c r="M87" i="9"/>
  <c r="M81" i="9"/>
  <c r="M83" i="9"/>
  <c r="M86" i="9"/>
  <c r="M82" i="9"/>
  <c r="M451" i="9"/>
  <c r="M143" i="9"/>
  <c r="M724" i="9"/>
  <c r="M135" i="9"/>
  <c r="M744" i="9"/>
  <c r="M310" i="9"/>
  <c r="M714" i="9"/>
  <c r="M402" i="9"/>
  <c r="M696" i="9"/>
  <c r="M585" i="9"/>
  <c r="M383" i="9"/>
  <c r="M444" i="9"/>
  <c r="M110" i="9"/>
  <c r="M244" i="9"/>
  <c r="M179" i="9"/>
  <c r="M522" i="9"/>
  <c r="M647" i="9"/>
  <c r="M130" i="9"/>
  <c r="M462" i="9"/>
  <c r="M735" i="9"/>
  <c r="M733" i="9"/>
  <c r="M694" i="9"/>
  <c r="M248" i="9"/>
  <c r="M393" i="9"/>
  <c r="M405" i="9"/>
  <c r="M564" i="9"/>
  <c r="M294" i="9"/>
  <c r="M607" i="9"/>
  <c r="M142" i="9"/>
  <c r="M567" i="9"/>
  <c r="M738" i="9"/>
  <c r="AG451" i="9"/>
  <c r="AG750" i="9"/>
  <c r="AG509" i="9"/>
  <c r="AG598" i="9"/>
  <c r="AG699" i="9"/>
  <c r="AG85" i="9"/>
  <c r="AG86" i="9"/>
  <c r="AG83" i="9"/>
  <c r="AG84" i="9"/>
  <c r="AG81" i="9"/>
  <c r="AG82" i="9"/>
  <c r="AG87" i="9"/>
  <c r="AG575" i="9"/>
  <c r="AG143" i="9"/>
  <c r="AG568" i="9"/>
  <c r="AG695" i="9"/>
  <c r="AG223" i="9"/>
  <c r="AG207" i="9"/>
  <c r="AG673" i="9"/>
  <c r="AG253" i="9"/>
  <c r="AG666" i="9"/>
  <c r="AG368" i="9"/>
  <c r="AG579" i="9"/>
  <c r="AG711" i="9"/>
  <c r="AG426" i="9"/>
  <c r="AG685" i="9"/>
  <c r="AG573" i="9"/>
  <c r="AG396" i="9"/>
  <c r="AG437" i="9"/>
  <c r="AG413" i="9"/>
  <c r="AG529" i="9"/>
  <c r="AG447" i="9"/>
  <c r="AG158" i="9"/>
  <c r="AG152" i="9"/>
  <c r="AG93" i="9"/>
  <c r="AG511" i="9"/>
  <c r="AG578" i="9"/>
  <c r="AG680" i="9"/>
  <c r="AG292" i="9"/>
  <c r="AG369" i="9"/>
  <c r="AG440" i="9"/>
  <c r="AG155" i="9"/>
  <c r="AG595" i="9"/>
  <c r="AG193" i="9"/>
  <c r="AG604" i="9"/>
  <c r="AG170" i="9"/>
  <c r="AG400" i="9"/>
  <c r="AG664" i="9"/>
  <c r="AG163" i="9"/>
  <c r="AG718" i="9"/>
  <c r="AG589" i="9"/>
  <c r="AG169" i="9"/>
  <c r="AG358" i="9"/>
  <c r="AG538" i="9"/>
  <c r="AG95" i="9"/>
  <c r="AG271" i="9"/>
  <c r="AG395" i="9"/>
  <c r="AG488" i="9"/>
  <c r="AG593" i="9"/>
  <c r="AG534" i="9"/>
  <c r="AG190" i="9"/>
  <c r="AG587" i="9"/>
  <c r="AG513" i="9"/>
  <c r="AG554" i="9"/>
  <c r="AG161" i="9"/>
  <c r="AG473" i="9"/>
  <c r="AG649" i="9"/>
  <c r="AG302" i="9"/>
  <c r="AG569" i="9"/>
  <c r="AG88" i="9"/>
  <c r="AG491" i="9"/>
  <c r="AG157" i="9"/>
  <c r="AG385" i="9"/>
  <c r="AQ727" i="9"/>
  <c r="AQ137" i="9"/>
  <c r="AQ610" i="9"/>
  <c r="AQ112" i="9"/>
  <c r="AQ567" i="9"/>
  <c r="AQ124" i="9"/>
  <c r="AQ558" i="9"/>
  <c r="AQ661" i="9"/>
  <c r="AQ647" i="9"/>
  <c r="AQ383" i="9"/>
  <c r="AQ419" i="9"/>
  <c r="AQ706" i="9"/>
  <c r="M583" i="9"/>
  <c r="M523" i="9"/>
  <c r="M112" i="9"/>
  <c r="M115" i="9"/>
  <c r="M568" i="9"/>
  <c r="M116" i="9"/>
  <c r="M167" i="9"/>
  <c r="M630" i="9"/>
  <c r="M530" i="9"/>
  <c r="M243" i="9"/>
  <c r="M599" i="9"/>
  <c r="M222" i="9"/>
  <c r="M513" i="9"/>
  <c r="M321" i="9"/>
  <c r="M561" i="9"/>
  <c r="M242" i="9"/>
  <c r="M445" i="9"/>
  <c r="M417" i="9"/>
  <c r="M90" i="9"/>
  <c r="M590" i="9"/>
  <c r="M225" i="9"/>
  <c r="M511" i="9"/>
  <c r="M544" i="9"/>
  <c r="M726" i="9"/>
  <c r="M739" i="9"/>
  <c r="M670" i="9"/>
  <c r="M529" i="9"/>
  <c r="M464" i="9"/>
  <c r="M170" i="9"/>
  <c r="M516" i="9"/>
  <c r="M411" i="9"/>
  <c r="M536" i="9"/>
  <c r="M344" i="9"/>
  <c r="M95" i="9"/>
  <c r="M415" i="9"/>
  <c r="M368" i="9"/>
  <c r="M91" i="9"/>
  <c r="M752" i="9"/>
  <c r="M653" i="9"/>
  <c r="M240" i="9"/>
  <c r="M306" i="9"/>
  <c r="M100" i="9"/>
  <c r="M725" i="9"/>
  <c r="M584" i="9"/>
  <c r="M698" i="9"/>
  <c r="M728" i="9"/>
  <c r="M114" i="9"/>
  <c r="M386" i="9"/>
  <c r="M720" i="9"/>
  <c r="M157" i="9"/>
  <c r="M700" i="9"/>
  <c r="M384" i="9"/>
  <c r="M623" i="9"/>
  <c r="M692" i="9"/>
  <c r="M545" i="9"/>
  <c r="M609" i="9"/>
  <c r="M673" i="9"/>
  <c r="M105" i="9"/>
  <c r="M543" i="9"/>
  <c r="M369" i="9"/>
  <c r="M293" i="9"/>
  <c r="M666" i="9"/>
  <c r="M230" i="9"/>
  <c r="M241" i="9"/>
  <c r="M592" i="9"/>
  <c r="M209" i="9"/>
  <c r="M572" i="9"/>
  <c r="M380" i="9"/>
  <c r="M269" i="9"/>
  <c r="M512" i="9"/>
  <c r="M227" i="9"/>
  <c r="M558" i="9"/>
  <c r="M351" i="9"/>
  <c r="M302" i="9"/>
  <c r="M169" i="9"/>
  <c r="M643" i="9"/>
  <c r="M346" i="9"/>
  <c r="M111" i="9"/>
  <c r="M367" i="9"/>
  <c r="M229" i="9"/>
  <c r="M287" i="9"/>
  <c r="M165" i="9"/>
  <c r="AG639" i="9"/>
  <c r="AG106" i="9"/>
  <c r="AG434" i="9"/>
  <c r="AG541" i="9"/>
  <c r="AG265" i="9"/>
  <c r="AG251" i="9"/>
  <c r="AG347" i="9"/>
  <c r="AG279" i="9"/>
  <c r="AG746" i="9"/>
  <c r="AG733" i="9"/>
  <c r="AG300" i="9"/>
  <c r="AG744" i="9"/>
  <c r="AG205" i="9"/>
  <c r="AG557" i="9"/>
  <c r="AG111" i="9"/>
  <c r="AG240" i="9"/>
  <c r="AG195" i="9"/>
  <c r="AG117" i="9"/>
  <c r="AG745" i="9"/>
  <c r="AG345" i="9"/>
  <c r="AG390" i="9"/>
  <c r="AG188" i="9"/>
  <c r="AG262" i="9"/>
  <c r="AG134" i="9"/>
  <c r="AG330" i="9"/>
  <c r="AG655" i="9"/>
  <c r="AG180" i="9"/>
  <c r="AG722" i="9"/>
  <c r="AG650" i="9"/>
  <c r="AG233" i="9"/>
  <c r="AG606" i="9"/>
  <c r="AG427" i="9"/>
  <c r="AG230" i="9"/>
  <c r="AG501" i="9"/>
  <c r="AG611" i="9"/>
  <c r="AG727" i="9"/>
  <c r="AG314" i="9"/>
  <c r="AG344" i="9"/>
  <c r="AG669" i="9"/>
  <c r="AG442" i="9"/>
  <c r="AG320" i="9"/>
  <c r="AG626" i="9"/>
  <c r="AG499" i="9"/>
  <c r="AG729" i="9"/>
  <c r="AG295" i="9"/>
  <c r="AG627" i="9"/>
  <c r="AG628" i="9"/>
  <c r="AG736" i="9"/>
  <c r="AG234" i="9"/>
  <c r="AG222" i="9"/>
  <c r="AG516" i="9"/>
  <c r="AG352" i="9"/>
  <c r="AG663" i="9"/>
  <c r="AG526" i="9"/>
  <c r="AG273" i="9"/>
  <c r="AG311" i="9"/>
  <c r="AG115" i="9"/>
  <c r="AG558" i="9"/>
  <c r="AG518" i="9"/>
  <c r="AG671" i="9"/>
  <c r="AG459" i="9"/>
  <c r="AG535" i="9"/>
  <c r="AG214" i="9"/>
  <c r="AG204" i="9"/>
  <c r="AG91" i="9"/>
  <c r="AG327" i="9"/>
  <c r="AG138" i="9"/>
  <c r="AG342" i="9"/>
  <c r="AG686" i="9"/>
  <c r="AG612" i="9"/>
  <c r="AG495" i="9"/>
  <c r="AG661" i="9"/>
  <c r="AG316" i="9"/>
  <c r="AG329" i="9"/>
  <c r="AG730" i="9"/>
  <c r="AG527" i="9"/>
  <c r="AQ384" i="9"/>
  <c r="M338" i="9"/>
  <c r="M429" i="9"/>
  <c r="M118" i="9"/>
  <c r="M286" i="9"/>
  <c r="M278" i="9"/>
  <c r="M443" i="9"/>
  <c r="M663" i="9"/>
  <c r="M446" i="9"/>
  <c r="M742" i="9"/>
  <c r="M465" i="9"/>
  <c r="M342" i="9"/>
  <c r="M437" i="9"/>
  <c r="M228" i="9"/>
  <c r="M737" i="9"/>
  <c r="M716" i="9"/>
  <c r="M589" i="9"/>
  <c r="M250" i="9"/>
  <c r="M262" i="9"/>
  <c r="M500" i="9"/>
  <c r="M515" i="9"/>
  <c r="M474" i="9"/>
  <c r="M458" i="9"/>
  <c r="M268" i="9"/>
  <c r="M746" i="9"/>
  <c r="M282" i="9"/>
  <c r="M672" i="9"/>
  <c r="M125" i="9"/>
  <c r="M404" i="9"/>
  <c r="M684" i="9"/>
  <c r="M570" i="9"/>
  <c r="M391" i="9"/>
  <c r="M88" i="9"/>
  <c r="M388" i="9"/>
  <c r="M349" i="9"/>
  <c r="M246" i="9"/>
  <c r="M120" i="9"/>
  <c r="M136" i="9"/>
  <c r="M221" i="9"/>
  <c r="M191" i="9"/>
  <c r="M542" i="9"/>
  <c r="M573" i="9"/>
  <c r="M594" i="9"/>
  <c r="M208" i="9"/>
  <c r="M664" i="9"/>
  <c r="M129" i="9"/>
  <c r="M189" i="9"/>
  <c r="M358" i="9"/>
  <c r="M335" i="9"/>
  <c r="M374" i="9"/>
  <c r="M140" i="9"/>
  <c r="M126" i="9"/>
  <c r="M438" i="9"/>
  <c r="M476" i="9"/>
  <c r="M195" i="9"/>
  <c r="M313" i="9"/>
  <c r="M552" i="9"/>
  <c r="M454" i="9"/>
  <c r="M363" i="9"/>
  <c r="M292" i="9"/>
  <c r="M181" i="9"/>
  <c r="M467" i="9"/>
  <c r="M333" i="9"/>
  <c r="M207" i="9"/>
  <c r="M710" i="9"/>
  <c r="M546" i="9"/>
  <c r="M305" i="9"/>
  <c r="M407" i="9"/>
  <c r="M97" i="9"/>
  <c r="M557" i="9"/>
  <c r="M279" i="9"/>
  <c r="M729" i="9"/>
  <c r="AG139" i="9"/>
  <c r="AG522" i="9"/>
  <c r="AG241" i="9"/>
  <c r="AG748" i="9"/>
  <c r="AG382" i="9"/>
  <c r="AG567" i="9"/>
  <c r="AG687" i="9"/>
  <c r="AG336" i="9"/>
  <c r="AG257" i="9"/>
  <c r="AG684" i="9"/>
  <c r="AG301" i="9"/>
  <c r="AG693" i="9"/>
  <c r="AG416" i="9"/>
  <c r="AG556" i="9"/>
  <c r="AG614" i="9"/>
  <c r="AG398" i="9"/>
  <c r="AG583" i="9"/>
  <c r="AG239" i="9"/>
  <c r="AG428" i="9"/>
  <c r="AG690" i="9"/>
  <c r="AG688" i="9"/>
  <c r="AG290" i="9"/>
  <c r="AG481" i="9"/>
  <c r="AG585" i="9"/>
  <c r="AG217" i="9"/>
  <c r="AG455" i="9"/>
  <c r="AG177" i="9"/>
  <c r="AG424" i="9"/>
  <c r="AG299" i="9"/>
  <c r="AG377" i="9"/>
  <c r="AG540" i="9"/>
  <c r="AG645" i="9"/>
  <c r="AG417" i="9"/>
  <c r="AG346" i="9"/>
  <c r="AG635" i="9"/>
  <c r="AG580" i="9"/>
  <c r="AG216" i="9"/>
  <c r="AG224" i="9"/>
  <c r="AG183" i="9"/>
  <c r="AG96" i="9"/>
  <c r="AG577" i="9"/>
  <c r="AG272" i="9"/>
  <c r="AG487" i="9"/>
  <c r="AG362" i="9"/>
  <c r="AG277" i="9"/>
  <c r="AG176" i="9"/>
  <c r="AG467" i="9"/>
  <c r="AG754" i="9"/>
  <c r="AG544" i="9"/>
  <c r="AG525" i="9"/>
  <c r="AG667" i="9"/>
  <c r="AG715" i="9"/>
  <c r="AG148" i="9"/>
  <c r="AG456" i="9"/>
  <c r="AG563" i="9"/>
  <c r="AG642" i="9"/>
  <c r="AG443" i="9"/>
  <c r="AG470" i="9"/>
  <c r="AG500" i="9"/>
  <c r="AG555" i="9"/>
  <c r="AG436" i="9"/>
  <c r="AG524" i="9"/>
  <c r="AG182" i="9"/>
  <c r="AG546" i="9"/>
  <c r="AG465" i="9"/>
  <c r="AG641" i="9"/>
  <c r="AG165" i="9"/>
  <c r="AG677" i="9"/>
  <c r="AG497" i="9"/>
  <c r="AG372" i="9"/>
  <c r="AG489" i="9"/>
  <c r="AG502" i="9"/>
  <c r="AG551" i="9"/>
  <c r="AG209" i="9"/>
  <c r="M396" i="9"/>
  <c r="M419" i="9"/>
  <c r="M197" i="9"/>
  <c r="M520" i="9"/>
  <c r="M150" i="9"/>
  <c r="M537" i="9"/>
  <c r="M651" i="9"/>
  <c r="M122" i="9"/>
  <c r="M146" i="9"/>
  <c r="M532" i="9"/>
  <c r="M236" i="9"/>
  <c r="M715" i="9"/>
  <c r="M127" i="9"/>
  <c r="M199" i="9"/>
  <c r="M604" i="9"/>
  <c r="M316" i="9"/>
  <c r="M578" i="9"/>
  <c r="M345" i="9"/>
  <c r="M238" i="9"/>
  <c r="M194" i="9"/>
  <c r="M379" i="9"/>
  <c r="M677" i="9"/>
  <c r="M271" i="9"/>
  <c r="M177" i="9"/>
  <c r="M540" i="9"/>
  <c r="M740" i="9"/>
  <c r="M317" i="9"/>
  <c r="M452" i="9"/>
  <c r="M297" i="9"/>
  <c r="M418" i="9"/>
  <c r="M398" i="9"/>
  <c r="M231" i="9"/>
  <c r="M473" i="9"/>
  <c r="M201" i="9"/>
  <c r="M395" i="9"/>
  <c r="M214" i="9"/>
  <c r="M713" i="9"/>
  <c r="M168" i="9"/>
  <c r="M693" i="9"/>
  <c r="M471" i="9"/>
  <c r="M634" i="9"/>
  <c r="M377" i="9"/>
  <c r="M410" i="9"/>
  <c r="M550" i="9"/>
  <c r="M303" i="9"/>
  <c r="M187" i="9"/>
  <c r="M104" i="9"/>
  <c r="M635" i="9"/>
  <c r="M266" i="9"/>
  <c r="M296" i="9"/>
  <c r="M234" i="9"/>
  <c r="M289" i="9"/>
  <c r="M616" i="9"/>
  <c r="M477" i="9"/>
  <c r="M196" i="9"/>
  <c r="M353" i="9"/>
  <c r="M731" i="9"/>
  <c r="M488" i="9"/>
  <c r="M657" i="9"/>
  <c r="M212" i="9"/>
  <c r="AG638" i="9"/>
  <c r="AG576" i="9"/>
  <c r="AG423" i="9"/>
  <c r="AG734" i="9"/>
  <c r="AG751" i="9"/>
  <c r="AG700" i="9"/>
  <c r="AG140" i="9"/>
  <c r="AG172" i="9"/>
  <c r="AG504" i="9"/>
  <c r="AG615" i="9"/>
  <c r="AG414" i="9"/>
  <c r="AG255" i="9"/>
  <c r="AG420" i="9"/>
  <c r="AG97" i="9"/>
  <c r="AG600" i="9"/>
  <c r="AG446" i="9"/>
  <c r="AG696" i="9"/>
  <c r="AG755" i="9"/>
  <c r="AG433" i="9"/>
  <c r="AG597" i="9"/>
  <c r="AG198" i="9"/>
  <c r="AG430" i="9"/>
  <c r="AG590" i="9"/>
  <c r="AG303" i="9"/>
  <c r="AG228" i="9"/>
  <c r="AG288" i="9"/>
  <c r="AG191" i="9"/>
  <c r="AG254" i="9"/>
  <c r="AG250" i="9"/>
  <c r="AG533" i="9"/>
  <c r="AG166" i="9"/>
  <c r="AG175" i="9"/>
  <c r="AG399" i="9"/>
  <c r="AG712" i="9"/>
  <c r="AG293" i="9"/>
  <c r="AG714" i="9"/>
  <c r="AG623" i="9"/>
  <c r="AG283" i="9"/>
  <c r="AG284" i="9"/>
  <c r="AG548" i="9"/>
  <c r="AG244" i="9"/>
  <c r="AG105" i="9"/>
  <c r="AG98" i="9"/>
  <c r="AG675" i="9"/>
  <c r="AG364" i="9"/>
  <c r="AG672" i="9"/>
  <c r="AG236" i="9"/>
  <c r="AG586" i="9"/>
  <c r="AG109" i="9"/>
  <c r="AG90" i="9"/>
  <c r="AG613" i="9"/>
  <c r="AG409" i="9"/>
  <c r="AG478" i="9"/>
  <c r="AG101" i="9"/>
  <c r="AG411" i="9"/>
  <c r="AG146" i="9"/>
  <c r="AG461" i="9"/>
  <c r="AG618" i="9"/>
  <c r="AG202" i="9"/>
  <c r="AG341" i="9"/>
  <c r="AG338" i="9"/>
  <c r="AG392" i="9"/>
  <c r="AG485" i="9"/>
  <c r="AG683" i="9"/>
  <c r="AG220" i="9"/>
  <c r="AG521" i="9"/>
  <c r="AG651" i="9"/>
  <c r="AG508" i="9"/>
  <c r="AG634" i="9"/>
  <c r="M182" i="9"/>
  <c r="M121" i="9"/>
  <c r="M399" i="9"/>
  <c r="M695" i="9"/>
  <c r="M447" i="9"/>
  <c r="M661" i="9"/>
  <c r="M591" i="9"/>
  <c r="M119" i="9"/>
  <c r="M436" i="9"/>
  <c r="M319" i="9"/>
  <c r="M602" i="9"/>
  <c r="M354" i="9"/>
  <c r="M675" i="9"/>
  <c r="M322" i="9"/>
  <c r="M631" i="9"/>
  <c r="M704" i="9"/>
  <c r="M627" i="9"/>
  <c r="M428" i="9"/>
  <c r="M449" i="9"/>
  <c r="M94" i="9"/>
  <c r="M183" i="9"/>
  <c r="M348" i="9"/>
  <c r="M370" i="9"/>
  <c r="M421" i="9"/>
  <c r="M273" i="9"/>
  <c r="M356" i="9"/>
  <c r="M424" i="9"/>
  <c r="M562" i="9"/>
  <c r="M547" i="9"/>
  <c r="M133" i="9"/>
  <c r="M489" i="9"/>
  <c r="M612" i="9"/>
  <c r="M352" i="9"/>
  <c r="M257" i="9"/>
  <c r="M392" i="9"/>
  <c r="M365" i="9"/>
  <c r="M528" i="9"/>
  <c r="M535" i="9"/>
  <c r="M237" i="9"/>
  <c r="M723" i="9"/>
  <c r="M484" i="9"/>
  <c r="M600" i="9"/>
  <c r="M681" i="9"/>
  <c r="M206" i="9"/>
  <c r="M137" i="9"/>
  <c r="M260" i="9"/>
  <c r="M420" i="9"/>
  <c r="M235" i="9"/>
  <c r="M619" i="9"/>
  <c r="M185" i="9"/>
  <c r="M479" i="9"/>
  <c r="M134" i="9"/>
  <c r="M667" i="9"/>
  <c r="M679" i="9"/>
  <c r="M359" i="9"/>
  <c r="M504" i="9"/>
  <c r="M682" i="9"/>
  <c r="M485" i="9"/>
  <c r="M685" i="9"/>
  <c r="M180" i="9"/>
  <c r="M660" i="9"/>
  <c r="M259" i="9"/>
  <c r="M478" i="9"/>
  <c r="M307" i="9"/>
  <c r="M272" i="9"/>
  <c r="M408" i="9"/>
  <c r="M566" i="9"/>
  <c r="M577" i="9"/>
  <c r="M366" i="9"/>
  <c r="M252" i="9"/>
  <c r="M416" i="9"/>
  <c r="M638" i="9"/>
  <c r="AG226" i="9"/>
  <c r="AG637" i="9"/>
  <c r="AG200" i="9"/>
  <c r="AG388" i="9"/>
  <c r="AG201" i="9"/>
  <c r="AG742" i="9"/>
  <c r="AG665" i="9"/>
  <c r="AG280" i="9"/>
  <c r="AG539" i="9"/>
  <c r="AG333" i="9"/>
  <c r="AG694" i="9"/>
  <c r="AG227" i="9"/>
  <c r="AG104" i="9"/>
  <c r="AG403" i="9"/>
  <c r="AG136" i="9"/>
  <c r="AG492" i="9"/>
  <c r="AG287" i="9"/>
  <c r="AG710" i="9"/>
  <c r="AG261" i="9"/>
  <c r="AG735" i="9"/>
  <c r="AG379" i="9"/>
  <c r="AG221" i="9"/>
  <c r="AG187" i="9"/>
  <c r="AG747" i="9"/>
  <c r="AG366" i="9"/>
  <c r="AG296" i="9"/>
  <c r="AG374" i="9"/>
  <c r="AG652" i="9"/>
  <c r="AG477" i="9"/>
  <c r="AG528" i="9"/>
  <c r="AG468" i="9"/>
  <c r="AG128" i="9"/>
  <c r="AG102" i="9"/>
  <c r="AG422" i="9"/>
  <c r="AG701" i="9"/>
  <c r="AG129" i="9"/>
  <c r="AG707" i="9"/>
  <c r="AG674" i="9"/>
  <c r="AG92" i="9"/>
  <c r="AG360" i="9"/>
  <c r="AG332" i="9"/>
  <c r="AG402" i="9"/>
  <c r="AG740" i="9"/>
  <c r="AG624" i="9"/>
  <c r="AG752" i="9"/>
  <c r="AG596" i="9"/>
  <c r="AG238" i="9"/>
  <c r="AG359" i="9"/>
  <c r="AG691" i="9"/>
  <c r="AG335" i="9"/>
  <c r="AG315" i="9"/>
  <c r="AG486" i="9"/>
  <c r="AG189" i="9"/>
  <c r="AG564" i="9"/>
  <c r="AG471" i="9"/>
  <c r="AG445" i="9"/>
  <c r="AG450" i="9"/>
  <c r="AG517" i="9"/>
  <c r="AG126" i="9"/>
  <c r="AG361" i="9"/>
  <c r="AG331" i="9"/>
  <c r="AG103" i="9"/>
  <c r="AG412" i="9"/>
  <c r="AG549" i="9"/>
  <c r="AG305" i="9"/>
  <c r="AG268" i="9"/>
  <c r="AG112" i="9"/>
  <c r="AG482" i="9"/>
  <c r="AG386" i="9"/>
  <c r="E42" i="9"/>
  <c r="I42" i="9" s="1"/>
  <c r="Y43" i="9"/>
  <c r="AC43" i="9" s="1"/>
  <c r="AB42" i="9"/>
  <c r="AT41" i="9"/>
  <c r="AR42" i="9"/>
  <c r="P42" i="9"/>
  <c r="N43" i="9"/>
  <c r="AJ42" i="9"/>
  <c r="AH43" i="9"/>
  <c r="BD41" i="9"/>
  <c r="BB42" i="9"/>
  <c r="F42" i="9" l="1"/>
  <c r="H42" i="9" s="1"/>
  <c r="D43" i="9"/>
  <c r="BC42" i="9"/>
  <c r="BG42" i="9" s="1"/>
  <c r="BF41" i="9"/>
  <c r="R42" i="9"/>
  <c r="Z43" i="9"/>
  <c r="X44" i="9"/>
  <c r="O43" i="9"/>
  <c r="S43" i="9" s="1"/>
  <c r="AI43" i="9"/>
  <c r="AM43" i="9" s="1"/>
  <c r="AS42" i="9"/>
  <c r="AW42" i="9" s="1"/>
  <c r="AL42" i="9"/>
  <c r="AV41" i="9"/>
  <c r="E43" i="9" l="1"/>
  <c r="I43" i="9" s="1"/>
  <c r="Y44" i="9"/>
  <c r="AC44" i="9" s="1"/>
  <c r="AJ43" i="9"/>
  <c r="AH44" i="9"/>
  <c r="AB43" i="9"/>
  <c r="AT42" i="9"/>
  <c r="AR43" i="9"/>
  <c r="P43" i="9"/>
  <c r="N44" i="9"/>
  <c r="BD42" i="9"/>
  <c r="BB43" i="9"/>
  <c r="F43" i="9" l="1"/>
  <c r="H43" i="9" s="1"/>
  <c r="D44" i="9"/>
  <c r="BC43" i="9"/>
  <c r="BG43" i="9" s="1"/>
  <c r="AS43" i="9"/>
  <c r="AW43" i="9" s="1"/>
  <c r="BF42" i="9"/>
  <c r="AV42" i="9"/>
  <c r="AI44" i="9"/>
  <c r="AM44" i="9" s="1"/>
  <c r="O44" i="9"/>
  <c r="S44" i="9" s="1"/>
  <c r="R43" i="9"/>
  <c r="AL43" i="9"/>
  <c r="Z44" i="9"/>
  <c r="X45" i="9"/>
  <c r="E44" i="9" l="1"/>
  <c r="I44" i="9" s="1"/>
  <c r="AB44" i="9"/>
  <c r="P44" i="9"/>
  <c r="N45" i="9"/>
  <c r="AT43" i="9"/>
  <c r="AR44" i="9"/>
  <c r="Y45" i="9"/>
  <c r="AC45" i="9" s="1"/>
  <c r="AJ44" i="9"/>
  <c r="AH45" i="9"/>
  <c r="BD43" i="9"/>
  <c r="BB44" i="9"/>
  <c r="F44" i="9" l="1"/>
  <c r="H44" i="9" s="1"/>
  <c r="D45" i="9"/>
  <c r="BC44" i="9"/>
  <c r="BG44" i="9" s="1"/>
  <c r="AS44" i="9"/>
  <c r="AW44" i="9" s="1"/>
  <c r="BF43" i="9"/>
  <c r="AV43" i="9"/>
  <c r="AI45" i="9"/>
  <c r="AM45" i="9" s="1"/>
  <c r="O45" i="9"/>
  <c r="S45" i="9" s="1"/>
  <c r="AL44" i="9"/>
  <c r="Z45" i="9"/>
  <c r="X46" i="9"/>
  <c r="R44" i="9"/>
  <c r="E45" i="9" l="1"/>
  <c r="I45" i="9" s="1"/>
  <c r="AJ45" i="9"/>
  <c r="AH46" i="9"/>
  <c r="AT44" i="9"/>
  <c r="AR45" i="9"/>
  <c r="Y46" i="9"/>
  <c r="AC46" i="9" s="1"/>
  <c r="AB45" i="9"/>
  <c r="P45" i="9"/>
  <c r="N46" i="9"/>
  <c r="BD44" i="9"/>
  <c r="BB45" i="9"/>
  <c r="D46" i="9" l="1"/>
  <c r="F45" i="9"/>
  <c r="H45" i="9" s="1"/>
  <c r="AI46" i="9"/>
  <c r="AM46" i="9" s="1"/>
  <c r="BF44" i="9"/>
  <c r="AV44" i="9"/>
  <c r="AL45" i="9"/>
  <c r="BC45" i="9"/>
  <c r="BG45" i="9" s="1"/>
  <c r="AS45" i="9"/>
  <c r="AW45" i="9" s="1"/>
  <c r="O46" i="9"/>
  <c r="S46" i="9" s="1"/>
  <c r="R45" i="9"/>
  <c r="Z46" i="9"/>
  <c r="X47" i="9"/>
  <c r="E46" i="9" l="1"/>
  <c r="I46" i="9" s="1"/>
  <c r="AT45" i="9"/>
  <c r="AR46" i="9"/>
  <c r="Y47" i="9"/>
  <c r="AC47" i="9" s="1"/>
  <c r="AB46" i="9"/>
  <c r="P46" i="9"/>
  <c r="N47" i="9"/>
  <c r="BD45" i="9"/>
  <c r="BB46" i="9"/>
  <c r="AJ46" i="9"/>
  <c r="AH47" i="9"/>
  <c r="D47" i="9" l="1"/>
  <c r="F46" i="9"/>
  <c r="H46" i="9" s="1"/>
  <c r="AS46" i="9"/>
  <c r="AW46" i="9" s="1"/>
  <c r="AL46" i="9"/>
  <c r="R46" i="9"/>
  <c r="Z47" i="9"/>
  <c r="X48" i="9"/>
  <c r="AV45" i="9"/>
  <c r="BC46" i="9"/>
  <c r="BG46" i="9" s="1"/>
  <c r="AI47" i="9"/>
  <c r="AM47" i="9" s="1"/>
  <c r="O47" i="9"/>
  <c r="S47" i="9" s="1"/>
  <c r="BF45" i="9"/>
  <c r="E47" i="9" l="1"/>
  <c r="I47" i="9" s="1"/>
  <c r="Y48" i="9"/>
  <c r="AC48" i="9" s="1"/>
  <c r="P47" i="9"/>
  <c r="N48" i="9"/>
  <c r="BD46" i="9"/>
  <c r="BB47" i="9"/>
  <c r="AB47" i="9"/>
  <c r="AJ47" i="9"/>
  <c r="AH48" i="9"/>
  <c r="AT46" i="9"/>
  <c r="AR47" i="9"/>
  <c r="F47" i="9" l="1"/>
  <c r="H47" i="9" s="1"/>
  <c r="D48" i="9"/>
  <c r="AV46" i="9"/>
  <c r="BF46" i="9"/>
  <c r="AS47" i="9"/>
  <c r="AW47" i="9" s="1"/>
  <c r="BC47" i="9"/>
  <c r="BG47" i="9" s="1"/>
  <c r="AI48" i="9"/>
  <c r="AM48" i="9" s="1"/>
  <c r="O48" i="9"/>
  <c r="S48" i="9" s="1"/>
  <c r="AL47" i="9"/>
  <c r="R47" i="9"/>
  <c r="Z48" i="9"/>
  <c r="X49" i="9"/>
  <c r="E48" i="9" l="1"/>
  <c r="I48" i="9" s="1"/>
  <c r="Y49" i="9"/>
  <c r="AC49" i="9" s="1"/>
  <c r="AB48" i="9"/>
  <c r="AJ48" i="9"/>
  <c r="AH49" i="9"/>
  <c r="AT47" i="9"/>
  <c r="AR48" i="9"/>
  <c r="P48" i="9"/>
  <c r="N49" i="9"/>
  <c r="BD47" i="9"/>
  <c r="BB48" i="9"/>
  <c r="D49" i="9" l="1"/>
  <c r="F48" i="9"/>
  <c r="H48" i="9" s="1"/>
  <c r="BC48" i="9"/>
  <c r="BG48" i="9" s="1"/>
  <c r="AI49" i="9"/>
  <c r="AM49" i="9" s="1"/>
  <c r="BF47" i="9"/>
  <c r="AL48" i="9"/>
  <c r="O49" i="9"/>
  <c r="S49" i="9" s="1"/>
  <c r="AS48" i="9"/>
  <c r="AW48" i="9" s="1"/>
  <c r="R48" i="9"/>
  <c r="AV47" i="9"/>
  <c r="Z49" i="9"/>
  <c r="X50" i="9"/>
  <c r="E49" i="9" l="1"/>
  <c r="I49" i="9" s="1"/>
  <c r="Y50" i="9"/>
  <c r="AC50" i="9" s="1"/>
  <c r="AB49" i="9"/>
  <c r="P49" i="9"/>
  <c r="N50" i="9"/>
  <c r="AJ49" i="9"/>
  <c r="AH50" i="9"/>
  <c r="AT48" i="9"/>
  <c r="AR49" i="9"/>
  <c r="BD48" i="9"/>
  <c r="BB49" i="9"/>
  <c r="F49" i="9" l="1"/>
  <c r="H49" i="9" s="1"/>
  <c r="D50" i="9"/>
  <c r="BC49" i="9"/>
  <c r="BG49" i="9" s="1"/>
  <c r="AS49" i="9"/>
  <c r="AW49" i="9" s="1"/>
  <c r="AI50" i="9"/>
  <c r="AM50" i="9" s="1"/>
  <c r="BF48" i="9"/>
  <c r="AV48" i="9"/>
  <c r="AL49" i="9"/>
  <c r="O50" i="9"/>
  <c r="S50" i="9" s="1"/>
  <c r="R49" i="9"/>
  <c r="Z50" i="9"/>
  <c r="X51" i="9"/>
  <c r="E50" i="9" l="1"/>
  <c r="I50" i="9" s="1"/>
  <c r="Y51" i="9"/>
  <c r="AC51" i="9" s="1"/>
  <c r="AB50" i="9"/>
  <c r="AT49" i="9"/>
  <c r="AR50" i="9"/>
  <c r="P50" i="9"/>
  <c r="N51" i="9"/>
  <c r="AJ50" i="9"/>
  <c r="AH51" i="9"/>
  <c r="BD49" i="9"/>
  <c r="BB50" i="9"/>
  <c r="F50" i="9" l="1"/>
  <c r="H50" i="9" s="1"/>
  <c r="D51" i="9"/>
  <c r="AS50" i="9"/>
  <c r="AW50" i="9" s="1"/>
  <c r="BF49" i="9"/>
  <c r="R50" i="9"/>
  <c r="AV49" i="9"/>
  <c r="BC50" i="9"/>
  <c r="BG50" i="9" s="1"/>
  <c r="O51" i="9"/>
  <c r="S51" i="9" s="1"/>
  <c r="AI51" i="9"/>
  <c r="AM51" i="9" s="1"/>
  <c r="AL50" i="9"/>
  <c r="Z51" i="9"/>
  <c r="X52" i="9"/>
  <c r="E51" i="9" l="1"/>
  <c r="I51" i="9" s="1"/>
  <c r="AB51" i="9"/>
  <c r="P51" i="9"/>
  <c r="N52" i="9"/>
  <c r="Y52" i="9"/>
  <c r="AC52" i="9" s="1"/>
  <c r="AJ51" i="9"/>
  <c r="AH52" i="9"/>
  <c r="BD50" i="9"/>
  <c r="BB51" i="9"/>
  <c r="AT50" i="9"/>
  <c r="AR51" i="9"/>
  <c r="F51" i="9" l="1"/>
  <c r="H51" i="9" s="1"/>
  <c r="D52" i="9"/>
  <c r="AS51" i="9"/>
  <c r="AW51" i="9" s="1"/>
  <c r="AV50" i="9"/>
  <c r="AL51" i="9"/>
  <c r="Z52" i="9"/>
  <c r="X53" i="9"/>
  <c r="R51" i="9"/>
  <c r="O52" i="9"/>
  <c r="S52" i="9" s="1"/>
  <c r="AI52" i="9"/>
  <c r="AM52" i="9" s="1"/>
  <c r="BC51" i="9"/>
  <c r="BG51" i="9" s="1"/>
  <c r="BF50" i="9"/>
  <c r="E52" i="9" l="1"/>
  <c r="I52" i="9" s="1"/>
  <c r="BD51" i="9"/>
  <c r="BB52" i="9"/>
  <c r="P52" i="9"/>
  <c r="N53" i="9"/>
  <c r="AB52" i="9"/>
  <c r="Y53" i="9"/>
  <c r="AC53" i="9" s="1"/>
  <c r="AJ52" i="9"/>
  <c r="AH53" i="9"/>
  <c r="AT51" i="9"/>
  <c r="AR52" i="9"/>
  <c r="F52" i="9" l="1"/>
  <c r="H52" i="9" s="1"/>
  <c r="D53" i="9"/>
  <c r="BC52" i="9"/>
  <c r="BG52" i="9" s="1"/>
  <c r="AV51" i="9"/>
  <c r="Z53" i="9"/>
  <c r="X54" i="9"/>
  <c r="BF51" i="9"/>
  <c r="AS52" i="9"/>
  <c r="AW52" i="9" s="1"/>
  <c r="O53" i="9"/>
  <c r="S53" i="9" s="1"/>
  <c r="AI53" i="9"/>
  <c r="AM53" i="9" s="1"/>
  <c r="AL52" i="9"/>
  <c r="R52" i="9"/>
  <c r="E53" i="9" l="1"/>
  <c r="I53" i="9" s="1"/>
  <c r="P53" i="9"/>
  <c r="N54" i="9"/>
  <c r="Y54" i="9"/>
  <c r="AC54" i="9" s="1"/>
  <c r="AJ53" i="9"/>
  <c r="AH54" i="9"/>
  <c r="AT52" i="9"/>
  <c r="AR53" i="9"/>
  <c r="AB53" i="9"/>
  <c r="BD52" i="9"/>
  <c r="BB53" i="9"/>
  <c r="D54" i="9" l="1"/>
  <c r="F53" i="9"/>
  <c r="H53" i="9" s="1"/>
  <c r="BC53" i="9"/>
  <c r="BG53" i="9" s="1"/>
  <c r="AS53" i="9"/>
  <c r="AW53" i="9" s="1"/>
  <c r="BF52" i="9"/>
  <c r="AV52" i="9"/>
  <c r="O54" i="9"/>
  <c r="S54" i="9" s="1"/>
  <c r="AI54" i="9"/>
  <c r="AM54" i="9" s="1"/>
  <c r="AL53" i="9"/>
  <c r="Z54" i="9"/>
  <c r="X55" i="9"/>
  <c r="R53" i="9"/>
  <c r="E54" i="9" l="1"/>
  <c r="I54" i="9" s="1"/>
  <c r="P54" i="9"/>
  <c r="N55" i="9"/>
  <c r="AT53" i="9"/>
  <c r="AR54" i="9"/>
  <c r="Y55" i="9"/>
  <c r="AC55" i="9" s="1"/>
  <c r="AB54" i="9"/>
  <c r="AJ54" i="9"/>
  <c r="AH55" i="9"/>
  <c r="BD53" i="9"/>
  <c r="BB54" i="9"/>
  <c r="F54" i="9" l="1"/>
  <c r="H54" i="9" s="1"/>
  <c r="D55" i="9"/>
  <c r="BF53" i="9"/>
  <c r="AL54" i="9"/>
  <c r="Z55" i="9"/>
  <c r="X56" i="9"/>
  <c r="AV53" i="9"/>
  <c r="BC54" i="9"/>
  <c r="BG54" i="9" s="1"/>
  <c r="AS54" i="9"/>
  <c r="AW54" i="9" s="1"/>
  <c r="O55" i="9"/>
  <c r="S55" i="9" s="1"/>
  <c r="AI55" i="9"/>
  <c r="AM55" i="9" s="1"/>
  <c r="R54" i="9"/>
  <c r="E55" i="9" l="1"/>
  <c r="I55" i="9" s="1"/>
  <c r="AJ55" i="9"/>
  <c r="AH56" i="9"/>
  <c r="AT54" i="9"/>
  <c r="AR55" i="9"/>
  <c r="Y56" i="9"/>
  <c r="AC56" i="9" s="1"/>
  <c r="P55" i="9"/>
  <c r="N56" i="9"/>
  <c r="BD54" i="9"/>
  <c r="BB55" i="9"/>
  <c r="AB55" i="9"/>
  <c r="F55" i="9" l="1"/>
  <c r="H55" i="9" s="1"/>
  <c r="D56" i="9"/>
  <c r="O56" i="9"/>
  <c r="S56" i="9" s="1"/>
  <c r="AS55" i="9"/>
  <c r="AW55" i="9" s="1"/>
  <c r="R55" i="9"/>
  <c r="Z56" i="9"/>
  <c r="X57" i="9"/>
  <c r="AV54" i="9"/>
  <c r="BC55" i="9"/>
  <c r="BG55" i="9" s="1"/>
  <c r="AI56" i="9"/>
  <c r="AM56" i="9" s="1"/>
  <c r="BF54" i="9"/>
  <c r="AL55" i="9"/>
  <c r="E56" i="9" l="1"/>
  <c r="I56" i="9" s="1"/>
  <c r="Y57" i="9"/>
  <c r="AC57" i="9" s="1"/>
  <c r="BD55" i="9"/>
  <c r="BB56" i="9"/>
  <c r="AB56" i="9"/>
  <c r="AT55" i="9"/>
  <c r="AR56" i="9"/>
  <c r="AJ56" i="9"/>
  <c r="AH57" i="9"/>
  <c r="P56" i="9"/>
  <c r="N57" i="9"/>
  <c r="D57" i="9" l="1"/>
  <c r="F56" i="9"/>
  <c r="H56" i="9" s="1"/>
  <c r="AS56" i="9"/>
  <c r="AW56" i="9" s="1"/>
  <c r="BC56" i="9"/>
  <c r="BG56" i="9" s="1"/>
  <c r="R56" i="9"/>
  <c r="AV55" i="9"/>
  <c r="BF55" i="9"/>
  <c r="O57" i="9"/>
  <c r="S57" i="9" s="1"/>
  <c r="AI57" i="9"/>
  <c r="AM57" i="9" s="1"/>
  <c r="AL56" i="9"/>
  <c r="Z57" i="9"/>
  <c r="X58" i="9"/>
  <c r="E57" i="9" l="1"/>
  <c r="I57" i="9" s="1"/>
  <c r="AB57" i="9"/>
  <c r="P57" i="9"/>
  <c r="N58" i="9"/>
  <c r="BD56" i="9"/>
  <c r="BB57" i="9"/>
  <c r="Y58" i="9"/>
  <c r="AC58" i="9" s="1"/>
  <c r="AJ57" i="9"/>
  <c r="AH58" i="9"/>
  <c r="AT56" i="9"/>
  <c r="AR57" i="9"/>
  <c r="F57" i="9" l="1"/>
  <c r="H57" i="9" s="1"/>
  <c r="D58" i="9"/>
  <c r="O58" i="9"/>
  <c r="S58" i="9" s="1"/>
  <c r="AV56" i="9"/>
  <c r="Z58" i="9"/>
  <c r="X59" i="9"/>
  <c r="R57" i="9"/>
  <c r="AS57" i="9"/>
  <c r="AW57" i="9" s="1"/>
  <c r="AI58" i="9"/>
  <c r="AM58" i="9" s="1"/>
  <c r="BC57" i="9"/>
  <c r="BG57" i="9" s="1"/>
  <c r="AL57" i="9"/>
  <c r="BF56" i="9"/>
  <c r="E58" i="9" l="1"/>
  <c r="I58" i="9" s="1"/>
  <c r="AJ58" i="9"/>
  <c r="AH59" i="9"/>
  <c r="Y59" i="9"/>
  <c r="AC59" i="9" s="1"/>
  <c r="BD57" i="9"/>
  <c r="BB58" i="9"/>
  <c r="AT57" i="9"/>
  <c r="AR58" i="9"/>
  <c r="AB58" i="9"/>
  <c r="P58" i="9"/>
  <c r="N59" i="9"/>
  <c r="D59" i="9" l="1"/>
  <c r="F58" i="9"/>
  <c r="H58" i="9" s="1"/>
  <c r="AS58" i="9"/>
  <c r="AW58" i="9" s="1"/>
  <c r="R58" i="9"/>
  <c r="AV57" i="9"/>
  <c r="O59" i="9"/>
  <c r="S59" i="9" s="1"/>
  <c r="BC58" i="9"/>
  <c r="BG58" i="9" s="1"/>
  <c r="AI59" i="9"/>
  <c r="AM59" i="9" s="1"/>
  <c r="BF57" i="9"/>
  <c r="Z59" i="9"/>
  <c r="X60" i="9"/>
  <c r="AL58" i="9"/>
  <c r="E59" i="9" l="1"/>
  <c r="I59" i="9" s="1"/>
  <c r="BD58" i="9"/>
  <c r="BB59" i="9"/>
  <c r="Y60" i="9"/>
  <c r="AC60" i="9" s="1"/>
  <c r="AB59" i="9"/>
  <c r="AJ59" i="9"/>
  <c r="AH60" i="9"/>
  <c r="P59" i="9"/>
  <c r="N60" i="9"/>
  <c r="AT58" i="9"/>
  <c r="AR59" i="9"/>
  <c r="F59" i="9" l="1"/>
  <c r="H59" i="9" s="1"/>
  <c r="D60" i="9"/>
  <c r="BC59" i="9"/>
  <c r="BG59" i="9" s="1"/>
  <c r="AV58" i="9"/>
  <c r="AL59" i="9"/>
  <c r="Z60" i="9"/>
  <c r="X61" i="9"/>
  <c r="BF58" i="9"/>
  <c r="AS59" i="9"/>
  <c r="AW59" i="9" s="1"/>
  <c r="AI60" i="9"/>
  <c r="AM60" i="9" s="1"/>
  <c r="O60" i="9"/>
  <c r="S60" i="9" s="1"/>
  <c r="R59" i="9"/>
  <c r="E60" i="9" l="1"/>
  <c r="I60" i="9" s="1"/>
  <c r="Y61" i="9"/>
  <c r="AC61" i="9" s="1"/>
  <c r="P60" i="9"/>
  <c r="N61" i="9"/>
  <c r="AT59" i="9"/>
  <c r="AR60" i="9"/>
  <c r="AB60" i="9"/>
  <c r="AJ60" i="9"/>
  <c r="AH61" i="9"/>
  <c r="BD59" i="9"/>
  <c r="BB60" i="9"/>
  <c r="F60" i="9" l="1"/>
  <c r="H60" i="9" s="1"/>
  <c r="D61" i="9"/>
  <c r="BC60" i="9"/>
  <c r="BG60" i="9" s="1"/>
  <c r="BF59" i="9"/>
  <c r="AV59" i="9"/>
  <c r="AS60" i="9"/>
  <c r="AW60" i="9" s="1"/>
  <c r="AI61" i="9"/>
  <c r="AM61" i="9" s="1"/>
  <c r="O61" i="9"/>
  <c r="S61" i="9" s="1"/>
  <c r="AL60" i="9"/>
  <c r="R60" i="9"/>
  <c r="Z61" i="9"/>
  <c r="X62" i="9"/>
  <c r="E61" i="9" l="1"/>
  <c r="I61" i="9" s="1"/>
  <c r="AB61" i="9"/>
  <c r="AJ61" i="9"/>
  <c r="AH62" i="9"/>
  <c r="Y62" i="9"/>
  <c r="AC62" i="9" s="1"/>
  <c r="P61" i="9"/>
  <c r="N62" i="9"/>
  <c r="AT60" i="9"/>
  <c r="AR61" i="9"/>
  <c r="BD60" i="9"/>
  <c r="BB61" i="9"/>
  <c r="F61" i="9" l="1"/>
  <c r="H61" i="9" s="1"/>
  <c r="D62" i="9"/>
  <c r="BF60" i="9"/>
  <c r="AV60" i="9"/>
  <c r="AL61" i="9"/>
  <c r="O62" i="9"/>
  <c r="S62" i="9" s="1"/>
  <c r="BC61" i="9"/>
  <c r="BG61" i="9" s="1"/>
  <c r="AS61" i="9"/>
  <c r="AW61" i="9" s="1"/>
  <c r="AI62" i="9"/>
  <c r="AM62" i="9" s="1"/>
  <c r="R61" i="9"/>
  <c r="Z62" i="9"/>
  <c r="X63" i="9"/>
  <c r="E62" i="9" l="1"/>
  <c r="I62" i="9" s="1"/>
  <c r="AB62" i="9"/>
  <c r="AJ62" i="9"/>
  <c r="AH63" i="9"/>
  <c r="BD61" i="9"/>
  <c r="BB62" i="9"/>
  <c r="AT61" i="9"/>
  <c r="AR62" i="9"/>
  <c r="P62" i="9"/>
  <c r="N63" i="9"/>
  <c r="F62" i="9" l="1"/>
  <c r="H62" i="9" s="1"/>
  <c r="D63" i="9"/>
  <c r="R62" i="9"/>
  <c r="AL62" i="9"/>
  <c r="AS62" i="9"/>
  <c r="AW62" i="9" s="1"/>
  <c r="BC62" i="9"/>
  <c r="AV61" i="9"/>
  <c r="BF61" i="9"/>
  <c r="AT62" i="9" l="1"/>
  <c r="AR63" i="9"/>
  <c r="BD62" i="9"/>
  <c r="BB63" i="9"/>
  <c r="BG62" i="9"/>
  <c r="BF62" i="9" l="1"/>
  <c r="AV62" i="9"/>
  <c r="D55" i="6" l="1"/>
  <c r="B65" i="9" l="1"/>
  <c r="C71" i="9" s="1"/>
  <c r="E61" i="6"/>
  <c r="AP65" i="9" l="1"/>
  <c r="AQ71" i="9" s="1"/>
  <c r="L65" i="9"/>
  <c r="M71" i="9" s="1"/>
  <c r="V65" i="9"/>
  <c r="W71" i="9" s="1"/>
  <c r="AF65" i="9"/>
  <c r="AG71" i="9" s="1"/>
  <c r="AZ65" i="9"/>
  <c r="BA71" i="9" s="1"/>
  <c r="D53" i="6"/>
  <c r="D54" i="6"/>
  <c r="B64" i="9" l="1"/>
  <c r="C70" i="9" s="1"/>
  <c r="B63" i="9"/>
  <c r="E60" i="6"/>
  <c r="E59" i="6"/>
  <c r="E58" i="6"/>
  <c r="E54" i="6"/>
  <c r="E55" i="6"/>
  <c r="E57" i="6"/>
  <c r="E56" i="6"/>
  <c r="E53" i="6"/>
  <c r="H71" i="6" l="1"/>
  <c r="I71" i="6" s="1"/>
  <c r="C69" i="9"/>
  <c r="AF64" i="9"/>
  <c r="L64" i="9"/>
  <c r="M70" i="9" s="1"/>
  <c r="H70" i="6"/>
  <c r="I70" i="6" s="1"/>
  <c r="AP64" i="9"/>
  <c r="AQ70" i="9" s="1"/>
  <c r="AZ64" i="9"/>
  <c r="BA70" i="9" s="1"/>
  <c r="V64" i="9"/>
  <c r="C63" i="9"/>
  <c r="AP63" i="9"/>
  <c r="C66" i="9"/>
  <c r="G63" i="9"/>
  <c r="G64" i="9" s="1"/>
  <c r="G65" i="9" s="1"/>
  <c r="G66" i="9" s="1"/>
  <c r="G67" i="9" s="1"/>
  <c r="G68" i="9" s="1"/>
  <c r="G69" i="9" s="1"/>
  <c r="G70" i="9" s="1"/>
  <c r="G71" i="9" s="1"/>
  <c r="G72" i="9" s="1"/>
  <c r="G73" i="9" s="1"/>
  <c r="G74" i="9" s="1"/>
  <c r="G75" i="9" s="1"/>
  <c r="G76" i="9" s="1"/>
  <c r="G77" i="9" s="1"/>
  <c r="G78" i="9" s="1"/>
  <c r="G79" i="9" s="1"/>
  <c r="G80" i="9" s="1"/>
  <c r="G81" i="9" s="1"/>
  <c r="G82" i="9" s="1"/>
  <c r="G83" i="9" s="1"/>
  <c r="G84" i="9" s="1"/>
  <c r="G85" i="9" s="1"/>
  <c r="G86" i="9" s="1"/>
  <c r="G87" i="9" s="1"/>
  <c r="G88" i="9" s="1"/>
  <c r="G89" i="9" s="1"/>
  <c r="G90" i="9" s="1"/>
  <c r="G91" i="9" s="1"/>
  <c r="G92" i="9" s="1"/>
  <c r="G93" i="9" s="1"/>
  <c r="G94" i="9" s="1"/>
  <c r="G95" i="9" s="1"/>
  <c r="G96" i="9" s="1"/>
  <c r="G97" i="9" s="1"/>
  <c r="G98" i="9" s="1"/>
  <c r="G99" i="9" s="1"/>
  <c r="G100" i="9" s="1"/>
  <c r="G101" i="9" s="1"/>
  <c r="G102" i="9" s="1"/>
  <c r="G103" i="9" s="1"/>
  <c r="G104" i="9" s="1"/>
  <c r="G105" i="9" s="1"/>
  <c r="G106" i="9" s="1"/>
  <c r="G107" i="9" s="1"/>
  <c r="G108" i="9" s="1"/>
  <c r="G109" i="9" s="1"/>
  <c r="G110" i="9" s="1"/>
  <c r="G111" i="9" s="1"/>
  <c r="G112" i="9" s="1"/>
  <c r="G113" i="9" s="1"/>
  <c r="G114" i="9" s="1"/>
  <c r="G115" i="9" s="1"/>
  <c r="G116" i="9" s="1"/>
  <c r="G117" i="9" s="1"/>
  <c r="G118" i="9" s="1"/>
  <c r="G119" i="9" s="1"/>
  <c r="G120" i="9" s="1"/>
  <c r="G121" i="9" s="1"/>
  <c r="G122" i="9" s="1"/>
  <c r="G123" i="9" s="1"/>
  <c r="G124" i="9" s="1"/>
  <c r="G125" i="9" s="1"/>
  <c r="G126" i="9" s="1"/>
  <c r="G127" i="9" s="1"/>
  <c r="G128" i="9" s="1"/>
  <c r="G129" i="9" s="1"/>
  <c r="G130" i="9" s="1"/>
  <c r="G131" i="9" s="1"/>
  <c r="G132" i="9" s="1"/>
  <c r="G133" i="9" s="1"/>
  <c r="G134" i="9" s="1"/>
  <c r="G135" i="9" s="1"/>
  <c r="G136" i="9" s="1"/>
  <c r="G137" i="9" s="1"/>
  <c r="G138" i="9" s="1"/>
  <c r="G139" i="9" s="1"/>
  <c r="G140" i="9" s="1"/>
  <c r="G141" i="9" s="1"/>
  <c r="G142" i="9" s="1"/>
  <c r="G143" i="9" s="1"/>
  <c r="G144" i="9" s="1"/>
  <c r="G145" i="9" s="1"/>
  <c r="G146" i="9" s="1"/>
  <c r="G147" i="9" s="1"/>
  <c r="G148" i="9" s="1"/>
  <c r="G149" i="9" s="1"/>
  <c r="G150" i="9" s="1"/>
  <c r="G151" i="9" s="1"/>
  <c r="G152" i="9" s="1"/>
  <c r="G153" i="9" s="1"/>
  <c r="G154" i="9" s="1"/>
  <c r="G155" i="9" s="1"/>
  <c r="G156" i="9" s="1"/>
  <c r="G157" i="9" s="1"/>
  <c r="G158" i="9" s="1"/>
  <c r="G159" i="9" s="1"/>
  <c r="G160" i="9" s="1"/>
  <c r="G161" i="9" s="1"/>
  <c r="G162" i="9" s="1"/>
  <c r="G163" i="9" s="1"/>
  <c r="G164" i="9" s="1"/>
  <c r="G165" i="9" s="1"/>
  <c r="G166" i="9" s="1"/>
  <c r="G167" i="9" s="1"/>
  <c r="G168" i="9" s="1"/>
  <c r="G169" i="9" s="1"/>
  <c r="G170" i="9" s="1"/>
  <c r="G171" i="9" s="1"/>
  <c r="G172" i="9" s="1"/>
  <c r="G173" i="9" s="1"/>
  <c r="G174" i="9" s="1"/>
  <c r="G175" i="9" s="1"/>
  <c r="G176" i="9" s="1"/>
  <c r="G177" i="9" s="1"/>
  <c r="G178" i="9" s="1"/>
  <c r="G179" i="9" s="1"/>
  <c r="G180" i="9" s="1"/>
  <c r="G181" i="9" s="1"/>
  <c r="G182" i="9" s="1"/>
  <c r="G183" i="9" s="1"/>
  <c r="G184" i="9" s="1"/>
  <c r="G185" i="9" s="1"/>
  <c r="G186" i="9" s="1"/>
  <c r="G187" i="9" s="1"/>
  <c r="G188" i="9" s="1"/>
  <c r="G189" i="9" s="1"/>
  <c r="G190" i="9" s="1"/>
  <c r="G191" i="9" s="1"/>
  <c r="G192" i="9" s="1"/>
  <c r="G193" i="9" s="1"/>
  <c r="G194" i="9" s="1"/>
  <c r="G195" i="9" s="1"/>
  <c r="G196" i="9" s="1"/>
  <c r="G197" i="9" s="1"/>
  <c r="G198" i="9" s="1"/>
  <c r="G199" i="9" s="1"/>
  <c r="G200" i="9" s="1"/>
  <c r="G201" i="9" s="1"/>
  <c r="G202" i="9" s="1"/>
  <c r="G203" i="9" s="1"/>
  <c r="G204" i="9" s="1"/>
  <c r="G205" i="9" s="1"/>
  <c r="G206" i="9" s="1"/>
  <c r="G207" i="9" s="1"/>
  <c r="G208" i="9" s="1"/>
  <c r="G209" i="9" s="1"/>
  <c r="G210" i="9" s="1"/>
  <c r="G211" i="9" s="1"/>
  <c r="G212" i="9" s="1"/>
  <c r="G213" i="9" s="1"/>
  <c r="G214" i="9" s="1"/>
  <c r="G215" i="9" s="1"/>
  <c r="G216" i="9" s="1"/>
  <c r="G217" i="9" s="1"/>
  <c r="G218" i="9" s="1"/>
  <c r="G219" i="9" s="1"/>
  <c r="G220" i="9" s="1"/>
  <c r="G221" i="9" s="1"/>
  <c r="G222" i="9" s="1"/>
  <c r="G223" i="9" s="1"/>
  <c r="G224" i="9" s="1"/>
  <c r="G225" i="9" s="1"/>
  <c r="G226" i="9" s="1"/>
  <c r="G227" i="9" s="1"/>
  <c r="G228" i="9" s="1"/>
  <c r="G229" i="9" s="1"/>
  <c r="G230" i="9" s="1"/>
  <c r="G231" i="9" s="1"/>
  <c r="G232" i="9" s="1"/>
  <c r="G233" i="9" s="1"/>
  <c r="G234" i="9" s="1"/>
  <c r="G235" i="9" s="1"/>
  <c r="G236" i="9" s="1"/>
  <c r="G237" i="9" s="1"/>
  <c r="G238" i="9" s="1"/>
  <c r="G239" i="9" s="1"/>
  <c r="G240" i="9" s="1"/>
  <c r="G241" i="9" s="1"/>
  <c r="G242" i="9" s="1"/>
  <c r="G243" i="9" s="1"/>
  <c r="G244" i="9" s="1"/>
  <c r="G245" i="9" s="1"/>
  <c r="G246" i="9" s="1"/>
  <c r="G247" i="9" s="1"/>
  <c r="G248" i="9" s="1"/>
  <c r="G249" i="9" s="1"/>
  <c r="G250" i="9" s="1"/>
  <c r="G251" i="9" s="1"/>
  <c r="G252" i="9" s="1"/>
  <c r="G253" i="9" s="1"/>
  <c r="G254" i="9" s="1"/>
  <c r="G255" i="9" s="1"/>
  <c r="G256" i="9" s="1"/>
  <c r="G257" i="9" s="1"/>
  <c r="G258" i="9" s="1"/>
  <c r="G259" i="9" s="1"/>
  <c r="G260" i="9" s="1"/>
  <c r="G261" i="9" s="1"/>
  <c r="G262" i="9" s="1"/>
  <c r="G263" i="9" s="1"/>
  <c r="G264" i="9" s="1"/>
  <c r="G265" i="9" s="1"/>
  <c r="G266" i="9" s="1"/>
  <c r="G267" i="9" s="1"/>
  <c r="G268" i="9" s="1"/>
  <c r="G269" i="9" s="1"/>
  <c r="G270" i="9" s="1"/>
  <c r="G271" i="9" s="1"/>
  <c r="G272" i="9" s="1"/>
  <c r="G273" i="9" s="1"/>
  <c r="G274" i="9" s="1"/>
  <c r="G275" i="9" s="1"/>
  <c r="G276" i="9" s="1"/>
  <c r="G277" i="9" s="1"/>
  <c r="G278" i="9" s="1"/>
  <c r="G279" i="9" s="1"/>
  <c r="G280" i="9" s="1"/>
  <c r="G281" i="9" s="1"/>
  <c r="G282" i="9" s="1"/>
  <c r="G283" i="9" s="1"/>
  <c r="G284" i="9" s="1"/>
  <c r="G285" i="9" s="1"/>
  <c r="G286" i="9" s="1"/>
  <c r="G287" i="9" s="1"/>
  <c r="G288" i="9" s="1"/>
  <c r="G289" i="9" s="1"/>
  <c r="G290" i="9" s="1"/>
  <c r="G291" i="9" s="1"/>
  <c r="G292" i="9" s="1"/>
  <c r="G293" i="9" s="1"/>
  <c r="G294" i="9" s="1"/>
  <c r="G295" i="9" s="1"/>
  <c r="G296" i="9" s="1"/>
  <c r="G297" i="9" s="1"/>
  <c r="G298" i="9" s="1"/>
  <c r="G299" i="9" s="1"/>
  <c r="G300" i="9" s="1"/>
  <c r="G301" i="9" s="1"/>
  <c r="G302" i="9" s="1"/>
  <c r="G303" i="9" s="1"/>
  <c r="G304" i="9" s="1"/>
  <c r="G305" i="9" s="1"/>
  <c r="G306" i="9" s="1"/>
  <c r="G307" i="9" s="1"/>
  <c r="G308" i="9" s="1"/>
  <c r="G309" i="9" s="1"/>
  <c r="G310" i="9" s="1"/>
  <c r="G311" i="9" s="1"/>
  <c r="G312" i="9" s="1"/>
  <c r="G313" i="9" s="1"/>
  <c r="G314" i="9" s="1"/>
  <c r="G315" i="9" s="1"/>
  <c r="G316" i="9" s="1"/>
  <c r="G317" i="9" s="1"/>
  <c r="G318" i="9" s="1"/>
  <c r="G319" i="9" s="1"/>
  <c r="G320" i="9" s="1"/>
  <c r="G321" i="9" s="1"/>
  <c r="G322" i="9" s="1"/>
  <c r="G323" i="9" s="1"/>
  <c r="G324" i="9" s="1"/>
  <c r="G325" i="9" s="1"/>
  <c r="G326" i="9" s="1"/>
  <c r="G327" i="9" s="1"/>
  <c r="G328" i="9" s="1"/>
  <c r="G329" i="9" s="1"/>
  <c r="G330" i="9" s="1"/>
  <c r="G331" i="9" s="1"/>
  <c r="G332" i="9" s="1"/>
  <c r="G333" i="9" s="1"/>
  <c r="G334" i="9" s="1"/>
  <c r="G335" i="9" s="1"/>
  <c r="G336" i="9" s="1"/>
  <c r="G337" i="9" s="1"/>
  <c r="G338" i="9" s="1"/>
  <c r="G339" i="9" s="1"/>
  <c r="G340" i="9" s="1"/>
  <c r="G341" i="9" s="1"/>
  <c r="G342" i="9" s="1"/>
  <c r="G343" i="9" s="1"/>
  <c r="G344" i="9" s="1"/>
  <c r="G345" i="9" s="1"/>
  <c r="G346" i="9" s="1"/>
  <c r="G347" i="9" s="1"/>
  <c r="G348" i="9" s="1"/>
  <c r="G349" i="9" s="1"/>
  <c r="G350" i="9" s="1"/>
  <c r="G351" i="9" s="1"/>
  <c r="G352" i="9" s="1"/>
  <c r="G353" i="9" s="1"/>
  <c r="G354" i="9" s="1"/>
  <c r="G355" i="9" s="1"/>
  <c r="G356" i="9" s="1"/>
  <c r="G357" i="9" s="1"/>
  <c r="G358" i="9" s="1"/>
  <c r="G359" i="9" s="1"/>
  <c r="G360" i="9" s="1"/>
  <c r="G361" i="9" s="1"/>
  <c r="G362" i="9" s="1"/>
  <c r="G363" i="9" s="1"/>
  <c r="G364" i="9" s="1"/>
  <c r="G365" i="9" s="1"/>
  <c r="G366" i="9" s="1"/>
  <c r="G367" i="9" s="1"/>
  <c r="G368" i="9" s="1"/>
  <c r="G369" i="9" s="1"/>
  <c r="G370" i="9" s="1"/>
  <c r="G371" i="9" s="1"/>
  <c r="G372" i="9" s="1"/>
  <c r="G373" i="9" s="1"/>
  <c r="G374" i="9" s="1"/>
  <c r="G375" i="9" s="1"/>
  <c r="G376" i="9" s="1"/>
  <c r="G377" i="9" s="1"/>
  <c r="G378" i="9" s="1"/>
  <c r="G379" i="9" s="1"/>
  <c r="G380" i="9" s="1"/>
  <c r="G381" i="9" s="1"/>
  <c r="G382" i="9" s="1"/>
  <c r="G383" i="9" s="1"/>
  <c r="G384" i="9" s="1"/>
  <c r="G385" i="9" s="1"/>
  <c r="G386" i="9" s="1"/>
  <c r="G387" i="9" s="1"/>
  <c r="G388" i="9" s="1"/>
  <c r="G389" i="9" s="1"/>
  <c r="G390" i="9" s="1"/>
  <c r="G391" i="9" s="1"/>
  <c r="G392" i="9" s="1"/>
  <c r="G393" i="9" s="1"/>
  <c r="G394" i="9" s="1"/>
  <c r="G395" i="9" s="1"/>
  <c r="G396" i="9" s="1"/>
  <c r="G397" i="9" s="1"/>
  <c r="G398" i="9" s="1"/>
  <c r="G399" i="9" s="1"/>
  <c r="G400" i="9" s="1"/>
  <c r="G401" i="9" s="1"/>
  <c r="G402" i="9" s="1"/>
  <c r="G403" i="9" s="1"/>
  <c r="G404" i="9" s="1"/>
  <c r="G405" i="9" s="1"/>
  <c r="G406" i="9" s="1"/>
  <c r="G407" i="9" s="1"/>
  <c r="G408" i="9" s="1"/>
  <c r="G409" i="9" s="1"/>
  <c r="G410" i="9" s="1"/>
  <c r="G411" i="9" s="1"/>
  <c r="G412" i="9" s="1"/>
  <c r="G413" i="9" s="1"/>
  <c r="G414" i="9" s="1"/>
  <c r="G415" i="9" s="1"/>
  <c r="G416" i="9" s="1"/>
  <c r="G417" i="9" s="1"/>
  <c r="G418" i="9" s="1"/>
  <c r="G419" i="9" s="1"/>
  <c r="G420" i="9" s="1"/>
  <c r="G421" i="9" s="1"/>
  <c r="G422" i="9" s="1"/>
  <c r="G423" i="9" s="1"/>
  <c r="G424" i="9" s="1"/>
  <c r="G425" i="9" s="1"/>
  <c r="G426" i="9" s="1"/>
  <c r="G427" i="9" s="1"/>
  <c r="G428" i="9" s="1"/>
  <c r="G429" i="9" s="1"/>
  <c r="G430" i="9" s="1"/>
  <c r="G431" i="9" s="1"/>
  <c r="G432" i="9" s="1"/>
  <c r="G433" i="9" s="1"/>
  <c r="G434" i="9" s="1"/>
  <c r="G435" i="9" s="1"/>
  <c r="G436" i="9" s="1"/>
  <c r="G437" i="9" s="1"/>
  <c r="G438" i="9" s="1"/>
  <c r="G439" i="9" s="1"/>
  <c r="G440" i="9" s="1"/>
  <c r="G441" i="9" s="1"/>
  <c r="G442" i="9" s="1"/>
  <c r="G443" i="9" s="1"/>
  <c r="G444" i="9" s="1"/>
  <c r="G445" i="9" s="1"/>
  <c r="G446" i="9" s="1"/>
  <c r="G447" i="9" s="1"/>
  <c r="G448" i="9" s="1"/>
  <c r="G449" i="9" s="1"/>
  <c r="G450" i="9" s="1"/>
  <c r="G451" i="9" s="1"/>
  <c r="G452" i="9" s="1"/>
  <c r="G453" i="9" s="1"/>
  <c r="G454" i="9" s="1"/>
  <c r="G455" i="9" s="1"/>
  <c r="G456" i="9" s="1"/>
  <c r="G457" i="9" s="1"/>
  <c r="G458" i="9" s="1"/>
  <c r="G459" i="9" s="1"/>
  <c r="G460" i="9" s="1"/>
  <c r="G461" i="9" s="1"/>
  <c r="G462" i="9" s="1"/>
  <c r="G463" i="9" s="1"/>
  <c r="G464" i="9" s="1"/>
  <c r="G465" i="9" s="1"/>
  <c r="G466" i="9" s="1"/>
  <c r="G467" i="9" s="1"/>
  <c r="G468" i="9" s="1"/>
  <c r="G469" i="9" s="1"/>
  <c r="G470" i="9" s="1"/>
  <c r="G471" i="9" s="1"/>
  <c r="G472" i="9" s="1"/>
  <c r="G473" i="9" s="1"/>
  <c r="G474" i="9" s="1"/>
  <c r="G475" i="9" s="1"/>
  <c r="G476" i="9" s="1"/>
  <c r="G477" i="9" s="1"/>
  <c r="G478" i="9" s="1"/>
  <c r="G479" i="9" s="1"/>
  <c r="G480" i="9" s="1"/>
  <c r="G481" i="9" s="1"/>
  <c r="G482" i="9" s="1"/>
  <c r="G483" i="9" s="1"/>
  <c r="G484" i="9" s="1"/>
  <c r="G485" i="9" s="1"/>
  <c r="G486" i="9" s="1"/>
  <c r="G487" i="9" s="1"/>
  <c r="G488" i="9" s="1"/>
  <c r="G489" i="9" s="1"/>
  <c r="G490" i="9" s="1"/>
  <c r="G491" i="9" s="1"/>
  <c r="G492" i="9" s="1"/>
  <c r="G493" i="9" s="1"/>
  <c r="G494" i="9" s="1"/>
  <c r="G495" i="9" s="1"/>
  <c r="G496" i="9" s="1"/>
  <c r="G497" i="9" s="1"/>
  <c r="G498" i="9" s="1"/>
  <c r="G499" i="9" s="1"/>
  <c r="G500" i="9" s="1"/>
  <c r="G501" i="9" s="1"/>
  <c r="G502" i="9" s="1"/>
  <c r="G503" i="9" s="1"/>
  <c r="G504" i="9" s="1"/>
  <c r="G505" i="9" s="1"/>
  <c r="G506" i="9" s="1"/>
  <c r="G507" i="9" s="1"/>
  <c r="G508" i="9" s="1"/>
  <c r="G509" i="9" s="1"/>
  <c r="G510" i="9" s="1"/>
  <c r="G511" i="9" s="1"/>
  <c r="G512" i="9" s="1"/>
  <c r="G513" i="9" s="1"/>
  <c r="G514" i="9" s="1"/>
  <c r="G515" i="9" s="1"/>
  <c r="G516" i="9" s="1"/>
  <c r="G517" i="9" s="1"/>
  <c r="G518" i="9" s="1"/>
  <c r="G519" i="9" s="1"/>
  <c r="G520" i="9" s="1"/>
  <c r="G521" i="9" s="1"/>
  <c r="G522" i="9" s="1"/>
  <c r="G523" i="9" s="1"/>
  <c r="G524" i="9" s="1"/>
  <c r="G525" i="9" s="1"/>
  <c r="G526" i="9" s="1"/>
  <c r="G527" i="9" s="1"/>
  <c r="G528" i="9" s="1"/>
  <c r="G529" i="9" s="1"/>
  <c r="G530" i="9" s="1"/>
  <c r="G531" i="9" s="1"/>
  <c r="G532" i="9" s="1"/>
  <c r="G533" i="9" s="1"/>
  <c r="G534" i="9" s="1"/>
  <c r="G535" i="9" s="1"/>
  <c r="G536" i="9" s="1"/>
  <c r="G537" i="9" s="1"/>
  <c r="G538" i="9" s="1"/>
  <c r="G539" i="9" s="1"/>
  <c r="G540" i="9" s="1"/>
  <c r="G541" i="9" s="1"/>
  <c r="G542" i="9" s="1"/>
  <c r="G543" i="9" s="1"/>
  <c r="G544" i="9" s="1"/>
  <c r="G545" i="9" s="1"/>
  <c r="G546" i="9" s="1"/>
  <c r="G547" i="9" s="1"/>
  <c r="G548" i="9" s="1"/>
  <c r="G549" i="9" s="1"/>
  <c r="G550" i="9" s="1"/>
  <c r="G551" i="9" s="1"/>
  <c r="G552" i="9" s="1"/>
  <c r="G553" i="9" s="1"/>
  <c r="G554" i="9" s="1"/>
  <c r="G555" i="9" s="1"/>
  <c r="G556" i="9" s="1"/>
  <c r="G557" i="9" s="1"/>
  <c r="G558" i="9" s="1"/>
  <c r="G559" i="9" s="1"/>
  <c r="G560" i="9" s="1"/>
  <c r="G561" i="9" s="1"/>
  <c r="G562" i="9" s="1"/>
  <c r="G563" i="9" s="1"/>
  <c r="G564" i="9" s="1"/>
  <c r="G565" i="9" s="1"/>
  <c r="G566" i="9" s="1"/>
  <c r="G567" i="9" s="1"/>
  <c r="G568" i="9" s="1"/>
  <c r="G569" i="9" s="1"/>
  <c r="G570" i="9" s="1"/>
  <c r="G571" i="9" s="1"/>
  <c r="G572" i="9" s="1"/>
  <c r="G573" i="9" s="1"/>
  <c r="G574" i="9" s="1"/>
  <c r="G575" i="9" s="1"/>
  <c r="G576" i="9" s="1"/>
  <c r="G577" i="9" s="1"/>
  <c r="G578" i="9" s="1"/>
  <c r="G579" i="9" s="1"/>
  <c r="G580" i="9" s="1"/>
  <c r="G581" i="9" s="1"/>
  <c r="G582" i="9" s="1"/>
  <c r="G583" i="9" s="1"/>
  <c r="G584" i="9" s="1"/>
  <c r="G585" i="9" s="1"/>
  <c r="G586" i="9" s="1"/>
  <c r="G587" i="9" s="1"/>
  <c r="G588" i="9" s="1"/>
  <c r="G589" i="9" s="1"/>
  <c r="G590" i="9" s="1"/>
  <c r="G591" i="9" s="1"/>
  <c r="G592" i="9" s="1"/>
  <c r="G593" i="9" s="1"/>
  <c r="G594" i="9" s="1"/>
  <c r="G595" i="9" s="1"/>
  <c r="G596" i="9" s="1"/>
  <c r="G597" i="9" s="1"/>
  <c r="G598" i="9" s="1"/>
  <c r="G599" i="9" s="1"/>
  <c r="G600" i="9" s="1"/>
  <c r="G601" i="9" s="1"/>
  <c r="G602" i="9" s="1"/>
  <c r="G603" i="9" s="1"/>
  <c r="G604" i="9" s="1"/>
  <c r="G605" i="9" s="1"/>
  <c r="G606" i="9" s="1"/>
  <c r="G607" i="9" s="1"/>
  <c r="G608" i="9" s="1"/>
  <c r="G609" i="9" s="1"/>
  <c r="G610" i="9" s="1"/>
  <c r="G611" i="9" s="1"/>
  <c r="G612" i="9" s="1"/>
  <c r="G613" i="9" s="1"/>
  <c r="G614" i="9" s="1"/>
  <c r="G615" i="9" s="1"/>
  <c r="G616" i="9" s="1"/>
  <c r="G617" i="9" s="1"/>
  <c r="G618" i="9" s="1"/>
  <c r="G619" i="9" s="1"/>
  <c r="G620" i="9" s="1"/>
  <c r="G621" i="9" s="1"/>
  <c r="G622" i="9" s="1"/>
  <c r="G623" i="9" s="1"/>
  <c r="G624" i="9" s="1"/>
  <c r="G625" i="9" s="1"/>
  <c r="G626" i="9" s="1"/>
  <c r="G627" i="9" s="1"/>
  <c r="G628" i="9" s="1"/>
  <c r="G629" i="9" s="1"/>
  <c r="G630" i="9" s="1"/>
  <c r="G631" i="9" s="1"/>
  <c r="G632" i="9" s="1"/>
  <c r="G633" i="9" s="1"/>
  <c r="G634" i="9" s="1"/>
  <c r="G635" i="9" s="1"/>
  <c r="G636" i="9" s="1"/>
  <c r="G637" i="9" s="1"/>
  <c r="G638" i="9" s="1"/>
  <c r="G639" i="9" s="1"/>
  <c r="G640" i="9" s="1"/>
  <c r="G641" i="9" s="1"/>
  <c r="G642" i="9" s="1"/>
  <c r="G643" i="9" s="1"/>
  <c r="G644" i="9" s="1"/>
  <c r="G645" i="9" s="1"/>
  <c r="G646" i="9" s="1"/>
  <c r="G647" i="9" s="1"/>
  <c r="G648" i="9" s="1"/>
  <c r="G649" i="9" s="1"/>
  <c r="G650" i="9" s="1"/>
  <c r="G651" i="9" s="1"/>
  <c r="G652" i="9" s="1"/>
  <c r="G653" i="9" s="1"/>
  <c r="G654" i="9" s="1"/>
  <c r="G655" i="9" s="1"/>
  <c r="G656" i="9" s="1"/>
  <c r="G657" i="9" s="1"/>
  <c r="G658" i="9" s="1"/>
  <c r="G659" i="9" s="1"/>
  <c r="G660" i="9" s="1"/>
  <c r="G661" i="9" s="1"/>
  <c r="G662" i="9" s="1"/>
  <c r="G663" i="9" s="1"/>
  <c r="G664" i="9" s="1"/>
  <c r="G665" i="9" s="1"/>
  <c r="G666" i="9" s="1"/>
  <c r="G667" i="9" s="1"/>
  <c r="G668" i="9" s="1"/>
  <c r="G669" i="9" s="1"/>
  <c r="G670" i="9" s="1"/>
  <c r="G671" i="9" s="1"/>
  <c r="G672" i="9" s="1"/>
  <c r="G673" i="9" s="1"/>
  <c r="G674" i="9" s="1"/>
  <c r="G675" i="9" s="1"/>
  <c r="G676" i="9" s="1"/>
  <c r="G677" i="9" s="1"/>
  <c r="G678" i="9" s="1"/>
  <c r="G679" i="9" s="1"/>
  <c r="G680" i="9" s="1"/>
  <c r="G681" i="9" s="1"/>
  <c r="G682" i="9" s="1"/>
  <c r="G683" i="9" s="1"/>
  <c r="G684" i="9" s="1"/>
  <c r="G685" i="9" s="1"/>
  <c r="G686" i="9" s="1"/>
  <c r="G687" i="9" s="1"/>
  <c r="G688" i="9" s="1"/>
  <c r="G689" i="9" s="1"/>
  <c r="G690" i="9" s="1"/>
  <c r="G691" i="9" s="1"/>
  <c r="G692" i="9" s="1"/>
  <c r="G693" i="9" s="1"/>
  <c r="G694" i="9" s="1"/>
  <c r="G695" i="9" s="1"/>
  <c r="G696" i="9" s="1"/>
  <c r="G697" i="9" s="1"/>
  <c r="G698" i="9" s="1"/>
  <c r="G699" i="9" s="1"/>
  <c r="G700" i="9" s="1"/>
  <c r="G701" i="9" s="1"/>
  <c r="G702" i="9" s="1"/>
  <c r="G703" i="9" s="1"/>
  <c r="G704" i="9" s="1"/>
  <c r="G705" i="9" s="1"/>
  <c r="G706" i="9" s="1"/>
  <c r="G707" i="9" s="1"/>
  <c r="G708" i="9" s="1"/>
  <c r="G709" i="9" s="1"/>
  <c r="G710" i="9" s="1"/>
  <c r="G711" i="9" s="1"/>
  <c r="G712" i="9" s="1"/>
  <c r="G713" i="9" s="1"/>
  <c r="G714" i="9" s="1"/>
  <c r="G715" i="9" s="1"/>
  <c r="G716" i="9" s="1"/>
  <c r="G717" i="9" s="1"/>
  <c r="G718" i="9" s="1"/>
  <c r="G719" i="9" s="1"/>
  <c r="G720" i="9" s="1"/>
  <c r="G721" i="9" s="1"/>
  <c r="G722" i="9" s="1"/>
  <c r="G723" i="9" s="1"/>
  <c r="G724" i="9" s="1"/>
  <c r="G725" i="9" s="1"/>
  <c r="G726" i="9" s="1"/>
  <c r="G727" i="9" s="1"/>
  <c r="G728" i="9" s="1"/>
  <c r="G729" i="9" s="1"/>
  <c r="G730" i="9" s="1"/>
  <c r="G731" i="9" s="1"/>
  <c r="G732" i="9" s="1"/>
  <c r="G733" i="9" s="1"/>
  <c r="G734" i="9" s="1"/>
  <c r="G735" i="9" s="1"/>
  <c r="G736" i="9" s="1"/>
  <c r="G737" i="9" s="1"/>
  <c r="G738" i="9" s="1"/>
  <c r="G739" i="9" s="1"/>
  <c r="G740" i="9" s="1"/>
  <c r="G741" i="9" s="1"/>
  <c r="G742" i="9" s="1"/>
  <c r="G743" i="9" s="1"/>
  <c r="G744" i="9" s="1"/>
  <c r="G745" i="9" s="1"/>
  <c r="G746" i="9" s="1"/>
  <c r="G747" i="9" s="1"/>
  <c r="G748" i="9" s="1"/>
  <c r="G749" i="9" s="1"/>
  <c r="G750" i="9" s="1"/>
  <c r="G751" i="9" s="1"/>
  <c r="G752" i="9" s="1"/>
  <c r="G753" i="9" s="1"/>
  <c r="G754" i="9" s="1"/>
  <c r="G755" i="9" s="1"/>
  <c r="V63" i="9"/>
  <c r="C64" i="9"/>
  <c r="AF63" i="9"/>
  <c r="AI63" i="9" s="1"/>
  <c r="C68" i="9"/>
  <c r="L63" i="9"/>
  <c r="M69" i="9" s="1"/>
  <c r="E63" i="9"/>
  <c r="I63" i="9" s="1"/>
  <c r="C65" i="9"/>
  <c r="C67" i="9"/>
  <c r="AZ63" i="9"/>
  <c r="H69" i="6"/>
  <c r="I69" i="6" s="1"/>
  <c r="AG70" i="9"/>
  <c r="W70" i="9"/>
  <c r="H68" i="6"/>
  <c r="I68" i="6" s="1"/>
  <c r="H65" i="6"/>
  <c r="I65" i="6" s="1"/>
  <c r="H61" i="6"/>
  <c r="I61" i="6" s="1"/>
  <c r="H57" i="6"/>
  <c r="I57" i="6" s="1"/>
  <c r="H53" i="6"/>
  <c r="H66" i="6"/>
  <c r="H58" i="6"/>
  <c r="H64" i="6"/>
  <c r="I64" i="6" s="1"/>
  <c r="H60" i="6"/>
  <c r="H56" i="6"/>
  <c r="I56" i="6" s="1"/>
  <c r="H62" i="6"/>
  <c r="H67" i="6"/>
  <c r="I67" i="6" s="1"/>
  <c r="H63" i="6"/>
  <c r="I63" i="6" s="1"/>
  <c r="H59" i="6"/>
  <c r="I59" i="6" s="1"/>
  <c r="H55" i="6"/>
  <c r="H54" i="6"/>
  <c r="W64" i="9" l="1"/>
  <c r="AG69" i="9"/>
  <c r="BA66" i="9"/>
  <c r="AG66" i="9"/>
  <c r="AG64" i="9"/>
  <c r="AG67" i="9"/>
  <c r="AK63" i="9"/>
  <c r="AK64" i="9" s="1"/>
  <c r="AK65" i="9" s="1"/>
  <c r="AK66" i="9" s="1"/>
  <c r="AK67" i="9" s="1"/>
  <c r="AK68" i="9" s="1"/>
  <c r="AK69" i="9" s="1"/>
  <c r="AK70" i="9" s="1"/>
  <c r="AK71" i="9" s="1"/>
  <c r="AK72" i="9" s="1"/>
  <c r="AK73" i="9" s="1"/>
  <c r="AK74" i="9" s="1"/>
  <c r="AK75" i="9" s="1"/>
  <c r="AK76" i="9" s="1"/>
  <c r="AK77" i="9" s="1"/>
  <c r="AK78" i="9" s="1"/>
  <c r="AK79" i="9" s="1"/>
  <c r="AK80" i="9" s="1"/>
  <c r="AK81" i="9" s="1"/>
  <c r="AK82" i="9" s="1"/>
  <c r="AK83" i="9" s="1"/>
  <c r="AK84" i="9" s="1"/>
  <c r="AK85" i="9" s="1"/>
  <c r="AK86" i="9" s="1"/>
  <c r="AK87" i="9" s="1"/>
  <c r="AK88" i="9" s="1"/>
  <c r="AK89" i="9" s="1"/>
  <c r="AK90" i="9" s="1"/>
  <c r="AK91" i="9" s="1"/>
  <c r="AK92" i="9" s="1"/>
  <c r="AK93" i="9" s="1"/>
  <c r="AK94" i="9" s="1"/>
  <c r="AK95" i="9" s="1"/>
  <c r="AK96" i="9" s="1"/>
  <c r="AK97" i="9" s="1"/>
  <c r="AK98" i="9" s="1"/>
  <c r="AK99" i="9" s="1"/>
  <c r="AK100" i="9" s="1"/>
  <c r="AK101" i="9" s="1"/>
  <c r="AK102" i="9" s="1"/>
  <c r="AK103" i="9" s="1"/>
  <c r="AK104" i="9" s="1"/>
  <c r="AK105" i="9" s="1"/>
  <c r="AK106" i="9" s="1"/>
  <c r="AK107" i="9" s="1"/>
  <c r="AK108" i="9" s="1"/>
  <c r="AK109" i="9" s="1"/>
  <c r="AK110" i="9" s="1"/>
  <c r="AK111" i="9" s="1"/>
  <c r="AK112" i="9" s="1"/>
  <c r="AK113" i="9" s="1"/>
  <c r="AK114" i="9" s="1"/>
  <c r="AK115" i="9" s="1"/>
  <c r="AK116" i="9" s="1"/>
  <c r="AK117" i="9" s="1"/>
  <c r="AK118" i="9" s="1"/>
  <c r="AK119" i="9" s="1"/>
  <c r="AK120" i="9" s="1"/>
  <c r="AK121" i="9" s="1"/>
  <c r="AK122" i="9" s="1"/>
  <c r="AK123" i="9" s="1"/>
  <c r="AK124" i="9" s="1"/>
  <c r="AK125" i="9" s="1"/>
  <c r="AK126" i="9" s="1"/>
  <c r="AK127" i="9" s="1"/>
  <c r="AK128" i="9" s="1"/>
  <c r="AK129" i="9" s="1"/>
  <c r="AK130" i="9" s="1"/>
  <c r="AK131" i="9" s="1"/>
  <c r="AK132" i="9" s="1"/>
  <c r="AK133" i="9" s="1"/>
  <c r="AK134" i="9" s="1"/>
  <c r="AK135" i="9" s="1"/>
  <c r="AK136" i="9" s="1"/>
  <c r="AK137" i="9" s="1"/>
  <c r="AK138" i="9" s="1"/>
  <c r="AK139" i="9" s="1"/>
  <c r="AK140" i="9" s="1"/>
  <c r="AK141" i="9" s="1"/>
  <c r="AK142" i="9" s="1"/>
  <c r="AK143" i="9" s="1"/>
  <c r="AK144" i="9" s="1"/>
  <c r="AK145" i="9" s="1"/>
  <c r="AK146" i="9" s="1"/>
  <c r="AK147" i="9" s="1"/>
  <c r="AK148" i="9" s="1"/>
  <c r="AK149" i="9" s="1"/>
  <c r="AK150" i="9" s="1"/>
  <c r="AK151" i="9" s="1"/>
  <c r="AK152" i="9" s="1"/>
  <c r="AK153" i="9" s="1"/>
  <c r="AK154" i="9" s="1"/>
  <c r="AK155" i="9" s="1"/>
  <c r="AK156" i="9" s="1"/>
  <c r="AK157" i="9" s="1"/>
  <c r="AK158" i="9" s="1"/>
  <c r="AK159" i="9" s="1"/>
  <c r="AK160" i="9" s="1"/>
  <c r="AK161" i="9" s="1"/>
  <c r="AK162" i="9" s="1"/>
  <c r="AK163" i="9" s="1"/>
  <c r="AK164" i="9" s="1"/>
  <c r="AK165" i="9" s="1"/>
  <c r="AK166" i="9" s="1"/>
  <c r="AK167" i="9" s="1"/>
  <c r="AK168" i="9" s="1"/>
  <c r="AK169" i="9" s="1"/>
  <c r="AK170" i="9" s="1"/>
  <c r="AK171" i="9" s="1"/>
  <c r="AK172" i="9" s="1"/>
  <c r="AK173" i="9" s="1"/>
  <c r="AK174" i="9" s="1"/>
  <c r="AK175" i="9" s="1"/>
  <c r="AK176" i="9" s="1"/>
  <c r="AK177" i="9" s="1"/>
  <c r="AK178" i="9" s="1"/>
  <c r="AK179" i="9" s="1"/>
  <c r="AK180" i="9" s="1"/>
  <c r="AK181" i="9" s="1"/>
  <c r="AK182" i="9" s="1"/>
  <c r="AK183" i="9" s="1"/>
  <c r="AK184" i="9" s="1"/>
  <c r="AK185" i="9" s="1"/>
  <c r="AK186" i="9" s="1"/>
  <c r="AK187" i="9" s="1"/>
  <c r="AK188" i="9" s="1"/>
  <c r="AK189" i="9" s="1"/>
  <c r="AK190" i="9" s="1"/>
  <c r="AK191" i="9" s="1"/>
  <c r="AK192" i="9" s="1"/>
  <c r="AK193" i="9" s="1"/>
  <c r="AK194" i="9" s="1"/>
  <c r="AK195" i="9" s="1"/>
  <c r="AK196" i="9" s="1"/>
  <c r="AK197" i="9" s="1"/>
  <c r="AK198" i="9" s="1"/>
  <c r="AK199" i="9" s="1"/>
  <c r="AK200" i="9" s="1"/>
  <c r="AK201" i="9" s="1"/>
  <c r="AK202" i="9" s="1"/>
  <c r="AK203" i="9" s="1"/>
  <c r="AK204" i="9" s="1"/>
  <c r="AK205" i="9" s="1"/>
  <c r="AK206" i="9" s="1"/>
  <c r="AK207" i="9" s="1"/>
  <c r="AK208" i="9" s="1"/>
  <c r="AK209" i="9" s="1"/>
  <c r="AK210" i="9" s="1"/>
  <c r="AK211" i="9" s="1"/>
  <c r="AK212" i="9" s="1"/>
  <c r="AK213" i="9" s="1"/>
  <c r="AK214" i="9" s="1"/>
  <c r="AK215" i="9" s="1"/>
  <c r="AK216" i="9" s="1"/>
  <c r="AK217" i="9" s="1"/>
  <c r="AK218" i="9" s="1"/>
  <c r="AK219" i="9" s="1"/>
  <c r="AK220" i="9" s="1"/>
  <c r="AK221" i="9" s="1"/>
  <c r="AK222" i="9" s="1"/>
  <c r="AK223" i="9" s="1"/>
  <c r="AK224" i="9" s="1"/>
  <c r="AK225" i="9" s="1"/>
  <c r="AK226" i="9" s="1"/>
  <c r="AK227" i="9" s="1"/>
  <c r="AK228" i="9" s="1"/>
  <c r="AK229" i="9" s="1"/>
  <c r="AK230" i="9" s="1"/>
  <c r="AK231" i="9" s="1"/>
  <c r="AK232" i="9" s="1"/>
  <c r="AK233" i="9" s="1"/>
  <c r="AK234" i="9" s="1"/>
  <c r="AK235" i="9" s="1"/>
  <c r="AK236" i="9" s="1"/>
  <c r="AK237" i="9" s="1"/>
  <c r="AK238" i="9" s="1"/>
  <c r="AK239" i="9" s="1"/>
  <c r="AK240" i="9" s="1"/>
  <c r="AK241" i="9" s="1"/>
  <c r="AK242" i="9" s="1"/>
  <c r="AK243" i="9" s="1"/>
  <c r="AK244" i="9" s="1"/>
  <c r="AK245" i="9" s="1"/>
  <c r="AK246" i="9" s="1"/>
  <c r="AK247" i="9" s="1"/>
  <c r="AK248" i="9" s="1"/>
  <c r="AK249" i="9" s="1"/>
  <c r="AK250" i="9" s="1"/>
  <c r="AK251" i="9" s="1"/>
  <c r="AK252" i="9" s="1"/>
  <c r="AK253" i="9" s="1"/>
  <c r="AK254" i="9" s="1"/>
  <c r="AK255" i="9" s="1"/>
  <c r="AK256" i="9" s="1"/>
  <c r="AK257" i="9" s="1"/>
  <c r="AK258" i="9" s="1"/>
  <c r="AK259" i="9" s="1"/>
  <c r="AK260" i="9" s="1"/>
  <c r="AK261" i="9" s="1"/>
  <c r="AK262" i="9" s="1"/>
  <c r="AK263" i="9" s="1"/>
  <c r="AK264" i="9" s="1"/>
  <c r="AK265" i="9" s="1"/>
  <c r="AK266" i="9" s="1"/>
  <c r="AK267" i="9" s="1"/>
  <c r="AK268" i="9" s="1"/>
  <c r="AK269" i="9" s="1"/>
  <c r="AK270" i="9" s="1"/>
  <c r="AK271" i="9" s="1"/>
  <c r="AK272" i="9" s="1"/>
  <c r="AK273" i="9" s="1"/>
  <c r="AK274" i="9" s="1"/>
  <c r="AK275" i="9" s="1"/>
  <c r="AK276" i="9" s="1"/>
  <c r="AK277" i="9" s="1"/>
  <c r="AK278" i="9" s="1"/>
  <c r="AK279" i="9" s="1"/>
  <c r="AK280" i="9" s="1"/>
  <c r="AK281" i="9" s="1"/>
  <c r="AK282" i="9" s="1"/>
  <c r="AK283" i="9" s="1"/>
  <c r="AK284" i="9" s="1"/>
  <c r="AK285" i="9" s="1"/>
  <c r="AK286" i="9" s="1"/>
  <c r="AK287" i="9" s="1"/>
  <c r="AK288" i="9" s="1"/>
  <c r="AK289" i="9" s="1"/>
  <c r="AK290" i="9" s="1"/>
  <c r="AK291" i="9" s="1"/>
  <c r="AK292" i="9" s="1"/>
  <c r="AK293" i="9" s="1"/>
  <c r="AK294" i="9" s="1"/>
  <c r="AK295" i="9" s="1"/>
  <c r="AK296" i="9" s="1"/>
  <c r="AK297" i="9" s="1"/>
  <c r="AK298" i="9" s="1"/>
  <c r="AK299" i="9" s="1"/>
  <c r="AK300" i="9" s="1"/>
  <c r="AK301" i="9" s="1"/>
  <c r="AK302" i="9" s="1"/>
  <c r="AK303" i="9" s="1"/>
  <c r="AK304" i="9" s="1"/>
  <c r="AK305" i="9" s="1"/>
  <c r="AK306" i="9" s="1"/>
  <c r="AK307" i="9" s="1"/>
  <c r="AK308" i="9" s="1"/>
  <c r="AK309" i="9" s="1"/>
  <c r="AK310" i="9" s="1"/>
  <c r="AK311" i="9" s="1"/>
  <c r="AK312" i="9" s="1"/>
  <c r="AK313" i="9" s="1"/>
  <c r="AK314" i="9" s="1"/>
  <c r="AK315" i="9" s="1"/>
  <c r="AK316" i="9" s="1"/>
  <c r="AK317" i="9" s="1"/>
  <c r="AK318" i="9" s="1"/>
  <c r="AK319" i="9" s="1"/>
  <c r="AK320" i="9" s="1"/>
  <c r="AK321" i="9" s="1"/>
  <c r="AK322" i="9" s="1"/>
  <c r="AK323" i="9" s="1"/>
  <c r="AK324" i="9" s="1"/>
  <c r="AK325" i="9" s="1"/>
  <c r="AK326" i="9" s="1"/>
  <c r="AK327" i="9" s="1"/>
  <c r="AK328" i="9" s="1"/>
  <c r="AK329" i="9" s="1"/>
  <c r="AK330" i="9" s="1"/>
  <c r="AK331" i="9" s="1"/>
  <c r="AK332" i="9" s="1"/>
  <c r="AK333" i="9" s="1"/>
  <c r="AK334" i="9" s="1"/>
  <c r="AK335" i="9" s="1"/>
  <c r="AK336" i="9" s="1"/>
  <c r="AK337" i="9" s="1"/>
  <c r="AK338" i="9" s="1"/>
  <c r="AK339" i="9" s="1"/>
  <c r="AK340" i="9" s="1"/>
  <c r="AK341" i="9" s="1"/>
  <c r="AK342" i="9" s="1"/>
  <c r="AK343" i="9" s="1"/>
  <c r="AK344" i="9" s="1"/>
  <c r="AK345" i="9" s="1"/>
  <c r="AK346" i="9" s="1"/>
  <c r="AK347" i="9" s="1"/>
  <c r="AK348" i="9" s="1"/>
  <c r="AK349" i="9" s="1"/>
  <c r="AK350" i="9" s="1"/>
  <c r="AK351" i="9" s="1"/>
  <c r="AK352" i="9" s="1"/>
  <c r="AK353" i="9" s="1"/>
  <c r="AK354" i="9" s="1"/>
  <c r="AK355" i="9" s="1"/>
  <c r="AK356" i="9" s="1"/>
  <c r="AK357" i="9" s="1"/>
  <c r="AK358" i="9" s="1"/>
  <c r="AK359" i="9" s="1"/>
  <c r="AK360" i="9" s="1"/>
  <c r="AK361" i="9" s="1"/>
  <c r="AK362" i="9" s="1"/>
  <c r="AK363" i="9" s="1"/>
  <c r="AK364" i="9" s="1"/>
  <c r="AK365" i="9" s="1"/>
  <c r="AK366" i="9" s="1"/>
  <c r="AK367" i="9" s="1"/>
  <c r="AK368" i="9" s="1"/>
  <c r="AK369" i="9" s="1"/>
  <c r="AK370" i="9" s="1"/>
  <c r="AK371" i="9" s="1"/>
  <c r="AK372" i="9" s="1"/>
  <c r="AK373" i="9" s="1"/>
  <c r="AK374" i="9" s="1"/>
  <c r="AK375" i="9" s="1"/>
  <c r="AK376" i="9" s="1"/>
  <c r="AK377" i="9" s="1"/>
  <c r="AK378" i="9" s="1"/>
  <c r="AK379" i="9" s="1"/>
  <c r="AK380" i="9" s="1"/>
  <c r="AK381" i="9" s="1"/>
  <c r="AK382" i="9" s="1"/>
  <c r="AK383" i="9" s="1"/>
  <c r="AK384" i="9" s="1"/>
  <c r="AK385" i="9" s="1"/>
  <c r="AK386" i="9" s="1"/>
  <c r="AK387" i="9" s="1"/>
  <c r="AK388" i="9" s="1"/>
  <c r="AK389" i="9" s="1"/>
  <c r="AK390" i="9" s="1"/>
  <c r="AK391" i="9" s="1"/>
  <c r="AK392" i="9" s="1"/>
  <c r="AK393" i="9" s="1"/>
  <c r="AK394" i="9" s="1"/>
  <c r="AK395" i="9" s="1"/>
  <c r="AK396" i="9" s="1"/>
  <c r="AK397" i="9" s="1"/>
  <c r="AK398" i="9" s="1"/>
  <c r="AK399" i="9" s="1"/>
  <c r="AK400" i="9" s="1"/>
  <c r="AK401" i="9" s="1"/>
  <c r="AK402" i="9" s="1"/>
  <c r="AK403" i="9" s="1"/>
  <c r="AK404" i="9" s="1"/>
  <c r="AK405" i="9" s="1"/>
  <c r="AK406" i="9" s="1"/>
  <c r="AK407" i="9" s="1"/>
  <c r="AK408" i="9" s="1"/>
  <c r="AK409" i="9" s="1"/>
  <c r="AK410" i="9" s="1"/>
  <c r="AK411" i="9" s="1"/>
  <c r="AK412" i="9" s="1"/>
  <c r="AK413" i="9" s="1"/>
  <c r="AK414" i="9" s="1"/>
  <c r="AK415" i="9" s="1"/>
  <c r="AK416" i="9" s="1"/>
  <c r="AK417" i="9" s="1"/>
  <c r="AK418" i="9" s="1"/>
  <c r="AK419" i="9" s="1"/>
  <c r="AK420" i="9" s="1"/>
  <c r="AK421" i="9" s="1"/>
  <c r="AK422" i="9" s="1"/>
  <c r="AK423" i="9" s="1"/>
  <c r="AK424" i="9" s="1"/>
  <c r="AK425" i="9" s="1"/>
  <c r="AK426" i="9" s="1"/>
  <c r="AK427" i="9" s="1"/>
  <c r="AK428" i="9" s="1"/>
  <c r="AK429" i="9" s="1"/>
  <c r="AK430" i="9" s="1"/>
  <c r="AK431" i="9" s="1"/>
  <c r="AK432" i="9" s="1"/>
  <c r="AK433" i="9" s="1"/>
  <c r="AK434" i="9" s="1"/>
  <c r="AK435" i="9" s="1"/>
  <c r="AK436" i="9" s="1"/>
  <c r="AK437" i="9" s="1"/>
  <c r="AK438" i="9" s="1"/>
  <c r="AK439" i="9" s="1"/>
  <c r="AK440" i="9" s="1"/>
  <c r="AK441" i="9" s="1"/>
  <c r="AK442" i="9" s="1"/>
  <c r="AK443" i="9" s="1"/>
  <c r="AK444" i="9" s="1"/>
  <c r="AK445" i="9" s="1"/>
  <c r="AK446" i="9" s="1"/>
  <c r="AK447" i="9" s="1"/>
  <c r="AK448" i="9" s="1"/>
  <c r="AK449" i="9" s="1"/>
  <c r="AK450" i="9" s="1"/>
  <c r="AK451" i="9" s="1"/>
  <c r="AK452" i="9" s="1"/>
  <c r="AK453" i="9" s="1"/>
  <c r="AK454" i="9" s="1"/>
  <c r="AK455" i="9" s="1"/>
  <c r="AK456" i="9" s="1"/>
  <c r="AK457" i="9" s="1"/>
  <c r="AK458" i="9" s="1"/>
  <c r="AK459" i="9" s="1"/>
  <c r="AK460" i="9" s="1"/>
  <c r="AK461" i="9" s="1"/>
  <c r="AK462" i="9" s="1"/>
  <c r="AK463" i="9" s="1"/>
  <c r="AK464" i="9" s="1"/>
  <c r="AK465" i="9" s="1"/>
  <c r="AK466" i="9" s="1"/>
  <c r="AK467" i="9" s="1"/>
  <c r="AK468" i="9" s="1"/>
  <c r="AK469" i="9" s="1"/>
  <c r="AK470" i="9" s="1"/>
  <c r="AK471" i="9" s="1"/>
  <c r="AK472" i="9" s="1"/>
  <c r="AK473" i="9" s="1"/>
  <c r="AK474" i="9" s="1"/>
  <c r="AK475" i="9" s="1"/>
  <c r="AK476" i="9" s="1"/>
  <c r="AK477" i="9" s="1"/>
  <c r="AK478" i="9" s="1"/>
  <c r="AK479" i="9" s="1"/>
  <c r="AK480" i="9" s="1"/>
  <c r="AK481" i="9" s="1"/>
  <c r="AK482" i="9" s="1"/>
  <c r="AK483" i="9" s="1"/>
  <c r="AK484" i="9" s="1"/>
  <c r="AK485" i="9" s="1"/>
  <c r="AK486" i="9" s="1"/>
  <c r="AK487" i="9" s="1"/>
  <c r="AK488" i="9" s="1"/>
  <c r="AK489" i="9" s="1"/>
  <c r="AK490" i="9" s="1"/>
  <c r="AK491" i="9" s="1"/>
  <c r="AK492" i="9" s="1"/>
  <c r="AK493" i="9" s="1"/>
  <c r="AK494" i="9" s="1"/>
  <c r="AK495" i="9" s="1"/>
  <c r="AK496" i="9" s="1"/>
  <c r="AK497" i="9" s="1"/>
  <c r="AK498" i="9" s="1"/>
  <c r="AK499" i="9" s="1"/>
  <c r="AK500" i="9" s="1"/>
  <c r="AK501" i="9" s="1"/>
  <c r="AK502" i="9" s="1"/>
  <c r="AK503" i="9" s="1"/>
  <c r="AK504" i="9" s="1"/>
  <c r="AK505" i="9" s="1"/>
  <c r="AK506" i="9" s="1"/>
  <c r="AK507" i="9" s="1"/>
  <c r="AK508" i="9" s="1"/>
  <c r="AK509" i="9" s="1"/>
  <c r="AK510" i="9" s="1"/>
  <c r="AK511" i="9" s="1"/>
  <c r="AK512" i="9" s="1"/>
  <c r="AK513" i="9" s="1"/>
  <c r="AK514" i="9" s="1"/>
  <c r="AK515" i="9" s="1"/>
  <c r="AK516" i="9" s="1"/>
  <c r="AK517" i="9" s="1"/>
  <c r="AK518" i="9" s="1"/>
  <c r="AK519" i="9" s="1"/>
  <c r="AK520" i="9" s="1"/>
  <c r="AK521" i="9" s="1"/>
  <c r="AK522" i="9" s="1"/>
  <c r="AK523" i="9" s="1"/>
  <c r="AK524" i="9" s="1"/>
  <c r="AK525" i="9" s="1"/>
  <c r="AK526" i="9" s="1"/>
  <c r="AK527" i="9" s="1"/>
  <c r="AK528" i="9" s="1"/>
  <c r="AK529" i="9" s="1"/>
  <c r="AK530" i="9" s="1"/>
  <c r="AK531" i="9" s="1"/>
  <c r="AK532" i="9" s="1"/>
  <c r="AK533" i="9" s="1"/>
  <c r="AK534" i="9" s="1"/>
  <c r="AK535" i="9" s="1"/>
  <c r="AK536" i="9" s="1"/>
  <c r="AK537" i="9" s="1"/>
  <c r="AK538" i="9" s="1"/>
  <c r="AK539" i="9" s="1"/>
  <c r="AK540" i="9" s="1"/>
  <c r="AK541" i="9" s="1"/>
  <c r="AK542" i="9" s="1"/>
  <c r="AK543" i="9" s="1"/>
  <c r="AK544" i="9" s="1"/>
  <c r="AK545" i="9" s="1"/>
  <c r="AK546" i="9" s="1"/>
  <c r="AK547" i="9" s="1"/>
  <c r="AK548" i="9" s="1"/>
  <c r="AK549" i="9" s="1"/>
  <c r="AK550" i="9" s="1"/>
  <c r="AK551" i="9" s="1"/>
  <c r="AK552" i="9" s="1"/>
  <c r="AK553" i="9" s="1"/>
  <c r="AK554" i="9" s="1"/>
  <c r="AK555" i="9" s="1"/>
  <c r="AK556" i="9" s="1"/>
  <c r="AK557" i="9" s="1"/>
  <c r="AK558" i="9" s="1"/>
  <c r="AK559" i="9" s="1"/>
  <c r="AK560" i="9" s="1"/>
  <c r="AK561" i="9" s="1"/>
  <c r="AK562" i="9" s="1"/>
  <c r="AK563" i="9" s="1"/>
  <c r="AK564" i="9" s="1"/>
  <c r="AK565" i="9" s="1"/>
  <c r="AK566" i="9" s="1"/>
  <c r="AK567" i="9" s="1"/>
  <c r="AK568" i="9" s="1"/>
  <c r="AK569" i="9" s="1"/>
  <c r="AK570" i="9" s="1"/>
  <c r="AK571" i="9" s="1"/>
  <c r="AK572" i="9" s="1"/>
  <c r="AK573" i="9" s="1"/>
  <c r="AK574" i="9" s="1"/>
  <c r="AK575" i="9" s="1"/>
  <c r="AK576" i="9" s="1"/>
  <c r="AK577" i="9" s="1"/>
  <c r="AK578" i="9" s="1"/>
  <c r="AK579" i="9" s="1"/>
  <c r="AK580" i="9" s="1"/>
  <c r="AK581" i="9" s="1"/>
  <c r="AK582" i="9" s="1"/>
  <c r="AK583" i="9" s="1"/>
  <c r="AK584" i="9" s="1"/>
  <c r="AK585" i="9" s="1"/>
  <c r="AK586" i="9" s="1"/>
  <c r="AK587" i="9" s="1"/>
  <c r="AK588" i="9" s="1"/>
  <c r="AK589" i="9" s="1"/>
  <c r="AK590" i="9" s="1"/>
  <c r="AK591" i="9" s="1"/>
  <c r="AK592" i="9" s="1"/>
  <c r="AK593" i="9" s="1"/>
  <c r="AK594" i="9" s="1"/>
  <c r="AK595" i="9" s="1"/>
  <c r="AK596" i="9" s="1"/>
  <c r="AK597" i="9" s="1"/>
  <c r="AK598" i="9" s="1"/>
  <c r="AK599" i="9" s="1"/>
  <c r="AK600" i="9" s="1"/>
  <c r="AK601" i="9" s="1"/>
  <c r="AK602" i="9" s="1"/>
  <c r="AK603" i="9" s="1"/>
  <c r="AK604" i="9" s="1"/>
  <c r="AK605" i="9" s="1"/>
  <c r="AK606" i="9" s="1"/>
  <c r="AK607" i="9" s="1"/>
  <c r="AK608" i="9" s="1"/>
  <c r="AK609" i="9" s="1"/>
  <c r="AK610" i="9" s="1"/>
  <c r="AK611" i="9" s="1"/>
  <c r="AK612" i="9" s="1"/>
  <c r="AK613" i="9" s="1"/>
  <c r="AK614" i="9" s="1"/>
  <c r="AK615" i="9" s="1"/>
  <c r="AK616" i="9" s="1"/>
  <c r="AK617" i="9" s="1"/>
  <c r="AK618" i="9" s="1"/>
  <c r="AK619" i="9" s="1"/>
  <c r="AK620" i="9" s="1"/>
  <c r="AK621" i="9" s="1"/>
  <c r="AK622" i="9" s="1"/>
  <c r="AK623" i="9" s="1"/>
  <c r="AK624" i="9" s="1"/>
  <c r="AK625" i="9" s="1"/>
  <c r="AK626" i="9" s="1"/>
  <c r="AK627" i="9" s="1"/>
  <c r="AK628" i="9" s="1"/>
  <c r="AK629" i="9" s="1"/>
  <c r="AK630" i="9" s="1"/>
  <c r="AK631" i="9" s="1"/>
  <c r="AK632" i="9" s="1"/>
  <c r="AK633" i="9" s="1"/>
  <c r="AK634" i="9" s="1"/>
  <c r="AK635" i="9" s="1"/>
  <c r="AK636" i="9" s="1"/>
  <c r="AK637" i="9" s="1"/>
  <c r="AK638" i="9" s="1"/>
  <c r="AK639" i="9" s="1"/>
  <c r="AK640" i="9" s="1"/>
  <c r="AK641" i="9" s="1"/>
  <c r="AK642" i="9" s="1"/>
  <c r="AK643" i="9" s="1"/>
  <c r="AK644" i="9" s="1"/>
  <c r="AK645" i="9" s="1"/>
  <c r="AK646" i="9" s="1"/>
  <c r="AK647" i="9" s="1"/>
  <c r="AK648" i="9" s="1"/>
  <c r="AK649" i="9" s="1"/>
  <c r="AK650" i="9" s="1"/>
  <c r="AK651" i="9" s="1"/>
  <c r="AK652" i="9" s="1"/>
  <c r="AK653" i="9" s="1"/>
  <c r="AK654" i="9" s="1"/>
  <c r="AK655" i="9" s="1"/>
  <c r="AK656" i="9" s="1"/>
  <c r="AK657" i="9" s="1"/>
  <c r="AK658" i="9" s="1"/>
  <c r="AK659" i="9" s="1"/>
  <c r="AK660" i="9" s="1"/>
  <c r="AK661" i="9" s="1"/>
  <c r="AK662" i="9" s="1"/>
  <c r="AK663" i="9" s="1"/>
  <c r="AK664" i="9" s="1"/>
  <c r="AK665" i="9" s="1"/>
  <c r="AK666" i="9" s="1"/>
  <c r="AK667" i="9" s="1"/>
  <c r="AK668" i="9" s="1"/>
  <c r="AK669" i="9" s="1"/>
  <c r="AK670" i="9" s="1"/>
  <c r="AK671" i="9" s="1"/>
  <c r="AK672" i="9" s="1"/>
  <c r="AK673" i="9" s="1"/>
  <c r="AK674" i="9" s="1"/>
  <c r="AK675" i="9" s="1"/>
  <c r="AK676" i="9" s="1"/>
  <c r="AK677" i="9" s="1"/>
  <c r="AK678" i="9" s="1"/>
  <c r="AK679" i="9" s="1"/>
  <c r="AK680" i="9" s="1"/>
  <c r="AK681" i="9" s="1"/>
  <c r="AK682" i="9" s="1"/>
  <c r="AK683" i="9" s="1"/>
  <c r="AK684" i="9" s="1"/>
  <c r="AK685" i="9" s="1"/>
  <c r="AK686" i="9" s="1"/>
  <c r="AK687" i="9" s="1"/>
  <c r="AK688" i="9" s="1"/>
  <c r="AK689" i="9" s="1"/>
  <c r="AK690" i="9" s="1"/>
  <c r="AK691" i="9" s="1"/>
  <c r="AK692" i="9" s="1"/>
  <c r="AK693" i="9" s="1"/>
  <c r="AK694" i="9" s="1"/>
  <c r="AK695" i="9" s="1"/>
  <c r="AK696" i="9" s="1"/>
  <c r="AK697" i="9" s="1"/>
  <c r="AK698" i="9" s="1"/>
  <c r="AK699" i="9" s="1"/>
  <c r="AK700" i="9" s="1"/>
  <c r="AK701" i="9" s="1"/>
  <c r="AK702" i="9" s="1"/>
  <c r="AK703" i="9" s="1"/>
  <c r="AK704" i="9" s="1"/>
  <c r="AK705" i="9" s="1"/>
  <c r="AK706" i="9" s="1"/>
  <c r="AK707" i="9" s="1"/>
  <c r="AK708" i="9" s="1"/>
  <c r="AK709" i="9" s="1"/>
  <c r="AK710" i="9" s="1"/>
  <c r="AK711" i="9" s="1"/>
  <c r="AK712" i="9" s="1"/>
  <c r="AK713" i="9" s="1"/>
  <c r="AK714" i="9" s="1"/>
  <c r="AK715" i="9" s="1"/>
  <c r="AK716" i="9" s="1"/>
  <c r="AK717" i="9" s="1"/>
  <c r="AK718" i="9" s="1"/>
  <c r="AK719" i="9" s="1"/>
  <c r="AK720" i="9" s="1"/>
  <c r="AK721" i="9" s="1"/>
  <c r="AK722" i="9" s="1"/>
  <c r="AK723" i="9" s="1"/>
  <c r="AK724" i="9" s="1"/>
  <c r="AK725" i="9" s="1"/>
  <c r="AK726" i="9" s="1"/>
  <c r="AK727" i="9" s="1"/>
  <c r="AK728" i="9" s="1"/>
  <c r="AK729" i="9" s="1"/>
  <c r="AK730" i="9" s="1"/>
  <c r="AK731" i="9" s="1"/>
  <c r="AK732" i="9" s="1"/>
  <c r="AK733" i="9" s="1"/>
  <c r="AK734" i="9" s="1"/>
  <c r="AK735" i="9" s="1"/>
  <c r="AK736" i="9" s="1"/>
  <c r="AK737" i="9" s="1"/>
  <c r="AK738" i="9" s="1"/>
  <c r="AK739" i="9" s="1"/>
  <c r="AK740" i="9" s="1"/>
  <c r="AK741" i="9" s="1"/>
  <c r="AK742" i="9" s="1"/>
  <c r="AK743" i="9" s="1"/>
  <c r="AK744" i="9" s="1"/>
  <c r="AK745" i="9" s="1"/>
  <c r="AK746" i="9" s="1"/>
  <c r="AK747" i="9" s="1"/>
  <c r="AK748" i="9" s="1"/>
  <c r="AK749" i="9" s="1"/>
  <c r="AK750" i="9" s="1"/>
  <c r="AK751" i="9" s="1"/>
  <c r="AK752" i="9" s="1"/>
  <c r="AK753" i="9" s="1"/>
  <c r="AK754" i="9" s="1"/>
  <c r="AK755" i="9" s="1"/>
  <c r="AQ69" i="9"/>
  <c r="J71" i="6"/>
  <c r="AQ64" i="9"/>
  <c r="AQ63" i="9"/>
  <c r="BE63" i="9"/>
  <c r="BE64" i="9" s="1"/>
  <c r="BE65" i="9" s="1"/>
  <c r="BE66" i="9" s="1"/>
  <c r="BE67" i="9" s="1"/>
  <c r="BE68" i="9" s="1"/>
  <c r="BE69" i="9" s="1"/>
  <c r="BE70" i="9" s="1"/>
  <c r="BE71" i="9" s="1"/>
  <c r="BE72" i="9" s="1"/>
  <c r="BE73" i="9" s="1"/>
  <c r="BE74" i="9" s="1"/>
  <c r="BE75" i="9" s="1"/>
  <c r="BE76" i="9" s="1"/>
  <c r="BE77" i="9" s="1"/>
  <c r="AS63" i="9"/>
  <c r="AT63" i="9" s="1"/>
  <c r="AQ68" i="9"/>
  <c r="AQ67" i="9"/>
  <c r="D64" i="9"/>
  <c r="E64" i="9" s="1"/>
  <c r="I64" i="9" s="1"/>
  <c r="AQ66" i="9"/>
  <c r="AU63" i="9"/>
  <c r="AU64" i="9" s="1"/>
  <c r="AU65" i="9" s="1"/>
  <c r="AU66" i="9" s="1"/>
  <c r="AU67" i="9" s="1"/>
  <c r="AU68" i="9" s="1"/>
  <c r="AU69" i="9" s="1"/>
  <c r="AU70" i="9" s="1"/>
  <c r="AU71" i="9" s="1"/>
  <c r="AU72" i="9" s="1"/>
  <c r="AU73" i="9" s="1"/>
  <c r="AU74" i="9" s="1"/>
  <c r="AU75" i="9" s="1"/>
  <c r="AU76" i="9" s="1"/>
  <c r="AU77" i="9" s="1"/>
  <c r="AU78" i="9" s="1"/>
  <c r="AU79" i="9" s="1"/>
  <c r="AU80" i="9" s="1"/>
  <c r="AU81" i="9" s="1"/>
  <c r="AU82" i="9" s="1"/>
  <c r="AU83" i="9" s="1"/>
  <c r="AU84" i="9" s="1"/>
  <c r="AU85" i="9" s="1"/>
  <c r="AU86" i="9" s="1"/>
  <c r="AU87" i="9" s="1"/>
  <c r="AU88" i="9" s="1"/>
  <c r="AU89" i="9" s="1"/>
  <c r="AU90" i="9" s="1"/>
  <c r="AU91" i="9" s="1"/>
  <c r="AU92" i="9" s="1"/>
  <c r="AU93" i="9" s="1"/>
  <c r="AU94" i="9" s="1"/>
  <c r="AU95" i="9" s="1"/>
  <c r="AU96" i="9" s="1"/>
  <c r="AU97" i="9" s="1"/>
  <c r="AU98" i="9" s="1"/>
  <c r="AU99" i="9" s="1"/>
  <c r="AU100" i="9" s="1"/>
  <c r="AU101" i="9" s="1"/>
  <c r="AU102" i="9" s="1"/>
  <c r="AU103" i="9" s="1"/>
  <c r="AU104" i="9" s="1"/>
  <c r="AU105" i="9" s="1"/>
  <c r="AU106" i="9" s="1"/>
  <c r="AU107" i="9" s="1"/>
  <c r="AU108" i="9" s="1"/>
  <c r="AU109" i="9" s="1"/>
  <c r="AU110" i="9" s="1"/>
  <c r="AU111" i="9" s="1"/>
  <c r="AU112" i="9" s="1"/>
  <c r="AU113" i="9" s="1"/>
  <c r="AU114" i="9" s="1"/>
  <c r="AU115" i="9" s="1"/>
  <c r="AU116" i="9" s="1"/>
  <c r="AU117" i="9" s="1"/>
  <c r="AU118" i="9" s="1"/>
  <c r="AU119" i="9" s="1"/>
  <c r="AU120" i="9" s="1"/>
  <c r="AU121" i="9" s="1"/>
  <c r="AU122" i="9" s="1"/>
  <c r="AU123" i="9" s="1"/>
  <c r="AU124" i="9" s="1"/>
  <c r="AU125" i="9" s="1"/>
  <c r="AU126" i="9" s="1"/>
  <c r="AU127" i="9" s="1"/>
  <c r="AU128" i="9" s="1"/>
  <c r="AU129" i="9" s="1"/>
  <c r="AU130" i="9" s="1"/>
  <c r="AU131" i="9" s="1"/>
  <c r="AU132" i="9" s="1"/>
  <c r="AU133" i="9" s="1"/>
  <c r="AU134" i="9" s="1"/>
  <c r="AU135" i="9" s="1"/>
  <c r="AU136" i="9" s="1"/>
  <c r="AU137" i="9" s="1"/>
  <c r="AU138" i="9" s="1"/>
  <c r="AU139" i="9" s="1"/>
  <c r="AU140" i="9" s="1"/>
  <c r="AU141" i="9" s="1"/>
  <c r="AU142" i="9" s="1"/>
  <c r="AU143" i="9" s="1"/>
  <c r="AU144" i="9" s="1"/>
  <c r="AU145" i="9" s="1"/>
  <c r="AU146" i="9" s="1"/>
  <c r="AU147" i="9" s="1"/>
  <c r="AU148" i="9" s="1"/>
  <c r="AU149" i="9" s="1"/>
  <c r="AU150" i="9" s="1"/>
  <c r="AU151" i="9" s="1"/>
  <c r="AU152" i="9" s="1"/>
  <c r="AU153" i="9" s="1"/>
  <c r="AU154" i="9" s="1"/>
  <c r="AU155" i="9" s="1"/>
  <c r="AU156" i="9" s="1"/>
  <c r="AU157" i="9" s="1"/>
  <c r="AU158" i="9" s="1"/>
  <c r="AU159" i="9" s="1"/>
  <c r="AU160" i="9" s="1"/>
  <c r="AU161" i="9" s="1"/>
  <c r="AU162" i="9" s="1"/>
  <c r="AU163" i="9" s="1"/>
  <c r="AU164" i="9" s="1"/>
  <c r="AU165" i="9" s="1"/>
  <c r="AU166" i="9" s="1"/>
  <c r="AU167" i="9" s="1"/>
  <c r="AU168" i="9" s="1"/>
  <c r="AU169" i="9" s="1"/>
  <c r="AU170" i="9" s="1"/>
  <c r="AU171" i="9" s="1"/>
  <c r="AU172" i="9" s="1"/>
  <c r="AU173" i="9" s="1"/>
  <c r="AU174" i="9" s="1"/>
  <c r="AU175" i="9" s="1"/>
  <c r="AU176" i="9" s="1"/>
  <c r="AU177" i="9" s="1"/>
  <c r="AU178" i="9" s="1"/>
  <c r="AU179" i="9" s="1"/>
  <c r="AU180" i="9" s="1"/>
  <c r="AU181" i="9" s="1"/>
  <c r="AU182" i="9" s="1"/>
  <c r="AU183" i="9" s="1"/>
  <c r="AU184" i="9" s="1"/>
  <c r="AU185" i="9" s="1"/>
  <c r="AU186" i="9" s="1"/>
  <c r="AU187" i="9" s="1"/>
  <c r="AU188" i="9" s="1"/>
  <c r="AU189" i="9" s="1"/>
  <c r="AU190" i="9" s="1"/>
  <c r="AU191" i="9" s="1"/>
  <c r="AU192" i="9" s="1"/>
  <c r="AU193" i="9" s="1"/>
  <c r="AU194" i="9" s="1"/>
  <c r="AU195" i="9" s="1"/>
  <c r="AU196" i="9" s="1"/>
  <c r="AU197" i="9" s="1"/>
  <c r="AU198" i="9" s="1"/>
  <c r="AU199" i="9" s="1"/>
  <c r="AU200" i="9" s="1"/>
  <c r="AU201" i="9" s="1"/>
  <c r="AU202" i="9" s="1"/>
  <c r="AU203" i="9" s="1"/>
  <c r="AU204" i="9" s="1"/>
  <c r="AU205" i="9" s="1"/>
  <c r="AU206" i="9" s="1"/>
  <c r="AU207" i="9" s="1"/>
  <c r="AU208" i="9" s="1"/>
  <c r="AU209" i="9" s="1"/>
  <c r="AU210" i="9" s="1"/>
  <c r="AU211" i="9" s="1"/>
  <c r="AU212" i="9" s="1"/>
  <c r="AU213" i="9" s="1"/>
  <c r="AU214" i="9" s="1"/>
  <c r="AU215" i="9" s="1"/>
  <c r="AU216" i="9" s="1"/>
  <c r="AU217" i="9" s="1"/>
  <c r="AU218" i="9" s="1"/>
  <c r="AU219" i="9" s="1"/>
  <c r="AU220" i="9" s="1"/>
  <c r="AU221" i="9" s="1"/>
  <c r="AU222" i="9" s="1"/>
  <c r="AU223" i="9" s="1"/>
  <c r="AU224" i="9" s="1"/>
  <c r="AU225" i="9" s="1"/>
  <c r="AU226" i="9" s="1"/>
  <c r="AU227" i="9" s="1"/>
  <c r="AU228" i="9" s="1"/>
  <c r="AU229" i="9" s="1"/>
  <c r="AU230" i="9" s="1"/>
  <c r="AU231" i="9" s="1"/>
  <c r="AU232" i="9" s="1"/>
  <c r="AU233" i="9" s="1"/>
  <c r="AU234" i="9" s="1"/>
  <c r="AU235" i="9" s="1"/>
  <c r="AU236" i="9" s="1"/>
  <c r="AU237" i="9" s="1"/>
  <c r="AU238" i="9" s="1"/>
  <c r="AU239" i="9" s="1"/>
  <c r="AU240" i="9" s="1"/>
  <c r="AU241" i="9" s="1"/>
  <c r="AU242" i="9" s="1"/>
  <c r="AU243" i="9" s="1"/>
  <c r="AU244" i="9" s="1"/>
  <c r="AU245" i="9" s="1"/>
  <c r="AU246" i="9" s="1"/>
  <c r="AU247" i="9" s="1"/>
  <c r="AU248" i="9" s="1"/>
  <c r="AU249" i="9" s="1"/>
  <c r="AU250" i="9" s="1"/>
  <c r="AU251" i="9" s="1"/>
  <c r="AU252" i="9" s="1"/>
  <c r="AU253" i="9" s="1"/>
  <c r="AU254" i="9" s="1"/>
  <c r="AU255" i="9" s="1"/>
  <c r="AU256" i="9" s="1"/>
  <c r="AU257" i="9" s="1"/>
  <c r="AU258" i="9" s="1"/>
  <c r="AU259" i="9" s="1"/>
  <c r="AU260" i="9" s="1"/>
  <c r="AU261" i="9" s="1"/>
  <c r="AU262" i="9" s="1"/>
  <c r="AU263" i="9" s="1"/>
  <c r="AU264" i="9" s="1"/>
  <c r="AU265" i="9" s="1"/>
  <c r="AU266" i="9" s="1"/>
  <c r="AU267" i="9" s="1"/>
  <c r="AU268" i="9" s="1"/>
  <c r="AU269" i="9" s="1"/>
  <c r="AU270" i="9" s="1"/>
  <c r="AU271" i="9" s="1"/>
  <c r="AU272" i="9" s="1"/>
  <c r="AU273" i="9" s="1"/>
  <c r="AU274" i="9" s="1"/>
  <c r="AU275" i="9" s="1"/>
  <c r="AU276" i="9" s="1"/>
  <c r="AU277" i="9" s="1"/>
  <c r="AU278" i="9" s="1"/>
  <c r="AU279" i="9" s="1"/>
  <c r="AU280" i="9" s="1"/>
  <c r="AU281" i="9" s="1"/>
  <c r="AU282" i="9" s="1"/>
  <c r="AU283" i="9" s="1"/>
  <c r="AU284" i="9" s="1"/>
  <c r="AU285" i="9" s="1"/>
  <c r="AU286" i="9" s="1"/>
  <c r="AU287" i="9" s="1"/>
  <c r="AU288" i="9" s="1"/>
  <c r="AU289" i="9" s="1"/>
  <c r="AU290" i="9" s="1"/>
  <c r="AU291" i="9" s="1"/>
  <c r="AU292" i="9" s="1"/>
  <c r="AU293" i="9" s="1"/>
  <c r="AU294" i="9" s="1"/>
  <c r="AU295" i="9" s="1"/>
  <c r="AU296" i="9" s="1"/>
  <c r="AU297" i="9" s="1"/>
  <c r="AU298" i="9" s="1"/>
  <c r="AU299" i="9" s="1"/>
  <c r="AU300" i="9" s="1"/>
  <c r="AU301" i="9" s="1"/>
  <c r="AU302" i="9" s="1"/>
  <c r="AU303" i="9" s="1"/>
  <c r="AU304" i="9" s="1"/>
  <c r="AU305" i="9" s="1"/>
  <c r="AU306" i="9" s="1"/>
  <c r="AU307" i="9" s="1"/>
  <c r="AU308" i="9" s="1"/>
  <c r="AU309" i="9" s="1"/>
  <c r="AU310" i="9" s="1"/>
  <c r="AU311" i="9" s="1"/>
  <c r="AU312" i="9" s="1"/>
  <c r="AU313" i="9" s="1"/>
  <c r="AU314" i="9" s="1"/>
  <c r="AU315" i="9" s="1"/>
  <c r="AU316" i="9" s="1"/>
  <c r="AU317" i="9" s="1"/>
  <c r="AU318" i="9" s="1"/>
  <c r="AU319" i="9" s="1"/>
  <c r="AU320" i="9" s="1"/>
  <c r="AU321" i="9" s="1"/>
  <c r="AU322" i="9" s="1"/>
  <c r="AU323" i="9" s="1"/>
  <c r="AU324" i="9" s="1"/>
  <c r="AU325" i="9" s="1"/>
  <c r="AU326" i="9" s="1"/>
  <c r="AU327" i="9" s="1"/>
  <c r="AU328" i="9" s="1"/>
  <c r="AU329" i="9" s="1"/>
  <c r="AU330" i="9" s="1"/>
  <c r="AU331" i="9" s="1"/>
  <c r="AU332" i="9" s="1"/>
  <c r="AU333" i="9" s="1"/>
  <c r="AU334" i="9" s="1"/>
  <c r="AU335" i="9" s="1"/>
  <c r="AU336" i="9" s="1"/>
  <c r="AU337" i="9" s="1"/>
  <c r="AU338" i="9" s="1"/>
  <c r="AU339" i="9" s="1"/>
  <c r="AU340" i="9" s="1"/>
  <c r="AU341" i="9" s="1"/>
  <c r="AU342" i="9" s="1"/>
  <c r="AU343" i="9" s="1"/>
  <c r="AU344" i="9" s="1"/>
  <c r="AU345" i="9" s="1"/>
  <c r="AU346" i="9" s="1"/>
  <c r="AU347" i="9" s="1"/>
  <c r="AU348" i="9" s="1"/>
  <c r="AU349" i="9" s="1"/>
  <c r="AU350" i="9" s="1"/>
  <c r="AU351" i="9" s="1"/>
  <c r="AU352" i="9" s="1"/>
  <c r="AU353" i="9" s="1"/>
  <c r="AU354" i="9" s="1"/>
  <c r="AU355" i="9" s="1"/>
  <c r="AU356" i="9" s="1"/>
  <c r="AU357" i="9" s="1"/>
  <c r="AU358" i="9" s="1"/>
  <c r="AU359" i="9" s="1"/>
  <c r="AU360" i="9" s="1"/>
  <c r="AU361" i="9" s="1"/>
  <c r="AU362" i="9" s="1"/>
  <c r="AU363" i="9" s="1"/>
  <c r="AU364" i="9" s="1"/>
  <c r="AU365" i="9" s="1"/>
  <c r="AU366" i="9" s="1"/>
  <c r="AU367" i="9" s="1"/>
  <c r="AU368" i="9" s="1"/>
  <c r="AU369" i="9" s="1"/>
  <c r="AU370" i="9" s="1"/>
  <c r="AU371" i="9" s="1"/>
  <c r="AU372" i="9" s="1"/>
  <c r="AU373" i="9" s="1"/>
  <c r="AU374" i="9" s="1"/>
  <c r="AU375" i="9" s="1"/>
  <c r="AU376" i="9" s="1"/>
  <c r="AU377" i="9" s="1"/>
  <c r="AU378" i="9" s="1"/>
  <c r="AU379" i="9" s="1"/>
  <c r="AU380" i="9" s="1"/>
  <c r="AU381" i="9" s="1"/>
  <c r="AU382" i="9" s="1"/>
  <c r="AU383" i="9" s="1"/>
  <c r="AU384" i="9" s="1"/>
  <c r="AU385" i="9" s="1"/>
  <c r="AU386" i="9" s="1"/>
  <c r="AU387" i="9" s="1"/>
  <c r="AU388" i="9" s="1"/>
  <c r="AU389" i="9" s="1"/>
  <c r="AU390" i="9" s="1"/>
  <c r="AU391" i="9" s="1"/>
  <c r="AU392" i="9" s="1"/>
  <c r="AU393" i="9" s="1"/>
  <c r="AU394" i="9" s="1"/>
  <c r="AU395" i="9" s="1"/>
  <c r="AU396" i="9" s="1"/>
  <c r="AU397" i="9" s="1"/>
  <c r="AU398" i="9" s="1"/>
  <c r="AU399" i="9" s="1"/>
  <c r="AU400" i="9" s="1"/>
  <c r="AU401" i="9" s="1"/>
  <c r="AU402" i="9" s="1"/>
  <c r="AU403" i="9" s="1"/>
  <c r="AU404" i="9" s="1"/>
  <c r="AU405" i="9" s="1"/>
  <c r="AU406" i="9" s="1"/>
  <c r="AU407" i="9" s="1"/>
  <c r="AU408" i="9" s="1"/>
  <c r="AU409" i="9" s="1"/>
  <c r="AU410" i="9" s="1"/>
  <c r="AU411" i="9" s="1"/>
  <c r="AU412" i="9" s="1"/>
  <c r="AU413" i="9" s="1"/>
  <c r="AU414" i="9" s="1"/>
  <c r="AU415" i="9" s="1"/>
  <c r="AU416" i="9" s="1"/>
  <c r="AU417" i="9" s="1"/>
  <c r="AU418" i="9" s="1"/>
  <c r="AU419" i="9" s="1"/>
  <c r="AU420" i="9" s="1"/>
  <c r="AU421" i="9" s="1"/>
  <c r="AU422" i="9" s="1"/>
  <c r="AU423" i="9" s="1"/>
  <c r="AU424" i="9" s="1"/>
  <c r="AU425" i="9" s="1"/>
  <c r="AU426" i="9" s="1"/>
  <c r="AU427" i="9" s="1"/>
  <c r="AU428" i="9" s="1"/>
  <c r="AU429" i="9" s="1"/>
  <c r="AU430" i="9" s="1"/>
  <c r="AU431" i="9" s="1"/>
  <c r="AU432" i="9" s="1"/>
  <c r="AU433" i="9" s="1"/>
  <c r="AU434" i="9" s="1"/>
  <c r="AU435" i="9" s="1"/>
  <c r="AU436" i="9" s="1"/>
  <c r="AU437" i="9" s="1"/>
  <c r="AU438" i="9" s="1"/>
  <c r="AU439" i="9" s="1"/>
  <c r="AU440" i="9" s="1"/>
  <c r="AU441" i="9" s="1"/>
  <c r="AU442" i="9" s="1"/>
  <c r="AU443" i="9" s="1"/>
  <c r="AU444" i="9" s="1"/>
  <c r="AU445" i="9" s="1"/>
  <c r="AU446" i="9" s="1"/>
  <c r="AU447" i="9" s="1"/>
  <c r="AU448" i="9" s="1"/>
  <c r="AU449" i="9" s="1"/>
  <c r="AU450" i="9" s="1"/>
  <c r="AU451" i="9" s="1"/>
  <c r="AU452" i="9" s="1"/>
  <c r="AU453" i="9" s="1"/>
  <c r="AU454" i="9" s="1"/>
  <c r="AU455" i="9" s="1"/>
  <c r="AU456" i="9" s="1"/>
  <c r="AU457" i="9" s="1"/>
  <c r="AU458" i="9" s="1"/>
  <c r="AU459" i="9" s="1"/>
  <c r="AU460" i="9" s="1"/>
  <c r="AU461" i="9" s="1"/>
  <c r="AU462" i="9" s="1"/>
  <c r="AU463" i="9" s="1"/>
  <c r="AU464" i="9" s="1"/>
  <c r="AU465" i="9" s="1"/>
  <c r="AU466" i="9" s="1"/>
  <c r="AU467" i="9" s="1"/>
  <c r="AU468" i="9" s="1"/>
  <c r="AU469" i="9" s="1"/>
  <c r="AU470" i="9" s="1"/>
  <c r="AU471" i="9" s="1"/>
  <c r="AU472" i="9" s="1"/>
  <c r="AU473" i="9" s="1"/>
  <c r="AU474" i="9" s="1"/>
  <c r="AU475" i="9" s="1"/>
  <c r="AU476" i="9" s="1"/>
  <c r="AU477" i="9" s="1"/>
  <c r="AU478" i="9" s="1"/>
  <c r="AU479" i="9" s="1"/>
  <c r="AU480" i="9" s="1"/>
  <c r="AU481" i="9" s="1"/>
  <c r="AU482" i="9" s="1"/>
  <c r="AU483" i="9" s="1"/>
  <c r="AU484" i="9" s="1"/>
  <c r="AU485" i="9" s="1"/>
  <c r="AU486" i="9" s="1"/>
  <c r="AU487" i="9" s="1"/>
  <c r="AU488" i="9" s="1"/>
  <c r="AU489" i="9" s="1"/>
  <c r="AU490" i="9" s="1"/>
  <c r="AU491" i="9" s="1"/>
  <c r="AU492" i="9" s="1"/>
  <c r="AU493" i="9" s="1"/>
  <c r="AU494" i="9" s="1"/>
  <c r="AU495" i="9" s="1"/>
  <c r="AU496" i="9" s="1"/>
  <c r="AU497" i="9" s="1"/>
  <c r="AU498" i="9" s="1"/>
  <c r="AU499" i="9" s="1"/>
  <c r="AU500" i="9" s="1"/>
  <c r="AU501" i="9" s="1"/>
  <c r="AU502" i="9" s="1"/>
  <c r="AU503" i="9" s="1"/>
  <c r="AU504" i="9" s="1"/>
  <c r="AU505" i="9" s="1"/>
  <c r="AU506" i="9" s="1"/>
  <c r="AU507" i="9" s="1"/>
  <c r="AU508" i="9" s="1"/>
  <c r="AU509" i="9" s="1"/>
  <c r="AU510" i="9" s="1"/>
  <c r="AU511" i="9" s="1"/>
  <c r="AU512" i="9" s="1"/>
  <c r="AU513" i="9" s="1"/>
  <c r="AU514" i="9" s="1"/>
  <c r="AU515" i="9" s="1"/>
  <c r="AU516" i="9" s="1"/>
  <c r="AU517" i="9" s="1"/>
  <c r="AU518" i="9" s="1"/>
  <c r="AU519" i="9" s="1"/>
  <c r="AU520" i="9" s="1"/>
  <c r="AU521" i="9" s="1"/>
  <c r="AU522" i="9" s="1"/>
  <c r="AU523" i="9" s="1"/>
  <c r="AU524" i="9" s="1"/>
  <c r="AU525" i="9" s="1"/>
  <c r="AU526" i="9" s="1"/>
  <c r="AU527" i="9" s="1"/>
  <c r="AU528" i="9" s="1"/>
  <c r="AU529" i="9" s="1"/>
  <c r="AU530" i="9" s="1"/>
  <c r="AU531" i="9" s="1"/>
  <c r="AU532" i="9" s="1"/>
  <c r="AU533" i="9" s="1"/>
  <c r="AU534" i="9" s="1"/>
  <c r="AU535" i="9" s="1"/>
  <c r="AU536" i="9" s="1"/>
  <c r="AU537" i="9" s="1"/>
  <c r="AU538" i="9" s="1"/>
  <c r="AU539" i="9" s="1"/>
  <c r="AU540" i="9" s="1"/>
  <c r="AU541" i="9" s="1"/>
  <c r="AU542" i="9" s="1"/>
  <c r="AU543" i="9" s="1"/>
  <c r="AU544" i="9" s="1"/>
  <c r="AU545" i="9" s="1"/>
  <c r="AU546" i="9" s="1"/>
  <c r="AU547" i="9" s="1"/>
  <c r="AU548" i="9" s="1"/>
  <c r="AU549" i="9" s="1"/>
  <c r="AU550" i="9" s="1"/>
  <c r="AU551" i="9" s="1"/>
  <c r="AU552" i="9" s="1"/>
  <c r="AU553" i="9" s="1"/>
  <c r="AU554" i="9" s="1"/>
  <c r="AU555" i="9" s="1"/>
  <c r="AU556" i="9" s="1"/>
  <c r="AU557" i="9" s="1"/>
  <c r="AU558" i="9" s="1"/>
  <c r="AU559" i="9" s="1"/>
  <c r="AU560" i="9" s="1"/>
  <c r="AU561" i="9" s="1"/>
  <c r="AU562" i="9" s="1"/>
  <c r="AU563" i="9" s="1"/>
  <c r="AU564" i="9" s="1"/>
  <c r="AU565" i="9" s="1"/>
  <c r="AU566" i="9" s="1"/>
  <c r="AU567" i="9" s="1"/>
  <c r="AU568" i="9" s="1"/>
  <c r="AU569" i="9" s="1"/>
  <c r="AU570" i="9" s="1"/>
  <c r="AU571" i="9" s="1"/>
  <c r="AU572" i="9" s="1"/>
  <c r="AU573" i="9" s="1"/>
  <c r="AU574" i="9" s="1"/>
  <c r="AU575" i="9" s="1"/>
  <c r="AU576" i="9" s="1"/>
  <c r="AU577" i="9" s="1"/>
  <c r="AU578" i="9" s="1"/>
  <c r="AU579" i="9" s="1"/>
  <c r="AU580" i="9" s="1"/>
  <c r="AU581" i="9" s="1"/>
  <c r="AU582" i="9" s="1"/>
  <c r="AU583" i="9" s="1"/>
  <c r="AU584" i="9" s="1"/>
  <c r="AU585" i="9" s="1"/>
  <c r="AU586" i="9" s="1"/>
  <c r="AU587" i="9" s="1"/>
  <c r="AU588" i="9" s="1"/>
  <c r="AU589" i="9" s="1"/>
  <c r="AU590" i="9" s="1"/>
  <c r="AU591" i="9" s="1"/>
  <c r="AU592" i="9" s="1"/>
  <c r="AU593" i="9" s="1"/>
  <c r="AU594" i="9" s="1"/>
  <c r="AU595" i="9" s="1"/>
  <c r="AU596" i="9" s="1"/>
  <c r="AU597" i="9" s="1"/>
  <c r="AU598" i="9" s="1"/>
  <c r="AU599" i="9" s="1"/>
  <c r="AU600" i="9" s="1"/>
  <c r="AU601" i="9" s="1"/>
  <c r="AU602" i="9" s="1"/>
  <c r="AU603" i="9" s="1"/>
  <c r="AU604" i="9" s="1"/>
  <c r="AU605" i="9" s="1"/>
  <c r="AU606" i="9" s="1"/>
  <c r="AU607" i="9" s="1"/>
  <c r="AU608" i="9" s="1"/>
  <c r="AU609" i="9" s="1"/>
  <c r="AU610" i="9" s="1"/>
  <c r="AU611" i="9" s="1"/>
  <c r="AU612" i="9" s="1"/>
  <c r="AU613" i="9" s="1"/>
  <c r="AU614" i="9" s="1"/>
  <c r="AU615" i="9" s="1"/>
  <c r="AU616" i="9" s="1"/>
  <c r="AU617" i="9" s="1"/>
  <c r="AU618" i="9" s="1"/>
  <c r="AU619" i="9" s="1"/>
  <c r="AU620" i="9" s="1"/>
  <c r="AU621" i="9" s="1"/>
  <c r="AU622" i="9" s="1"/>
  <c r="AU623" i="9" s="1"/>
  <c r="AU624" i="9" s="1"/>
  <c r="AU625" i="9" s="1"/>
  <c r="AU626" i="9" s="1"/>
  <c r="AU627" i="9" s="1"/>
  <c r="AU628" i="9" s="1"/>
  <c r="AU629" i="9" s="1"/>
  <c r="AU630" i="9" s="1"/>
  <c r="AU631" i="9" s="1"/>
  <c r="AU632" i="9" s="1"/>
  <c r="AU633" i="9" s="1"/>
  <c r="AU634" i="9" s="1"/>
  <c r="AU635" i="9" s="1"/>
  <c r="AU636" i="9" s="1"/>
  <c r="AU637" i="9" s="1"/>
  <c r="AU638" i="9" s="1"/>
  <c r="AU639" i="9" s="1"/>
  <c r="AU640" i="9" s="1"/>
  <c r="AU641" i="9" s="1"/>
  <c r="AU642" i="9" s="1"/>
  <c r="AU643" i="9" s="1"/>
  <c r="AU644" i="9" s="1"/>
  <c r="AU645" i="9" s="1"/>
  <c r="AU646" i="9" s="1"/>
  <c r="AU647" i="9" s="1"/>
  <c r="AU648" i="9" s="1"/>
  <c r="AU649" i="9" s="1"/>
  <c r="AU650" i="9" s="1"/>
  <c r="AU651" i="9" s="1"/>
  <c r="AU652" i="9" s="1"/>
  <c r="AU653" i="9" s="1"/>
  <c r="AU654" i="9" s="1"/>
  <c r="AU655" i="9" s="1"/>
  <c r="AU656" i="9" s="1"/>
  <c r="AU657" i="9" s="1"/>
  <c r="AU658" i="9" s="1"/>
  <c r="AU659" i="9" s="1"/>
  <c r="AU660" i="9" s="1"/>
  <c r="AU661" i="9" s="1"/>
  <c r="AU662" i="9" s="1"/>
  <c r="AU663" i="9" s="1"/>
  <c r="AU664" i="9" s="1"/>
  <c r="AU665" i="9" s="1"/>
  <c r="AU666" i="9" s="1"/>
  <c r="AU667" i="9" s="1"/>
  <c r="AU668" i="9" s="1"/>
  <c r="AU669" i="9" s="1"/>
  <c r="AU670" i="9" s="1"/>
  <c r="AU671" i="9" s="1"/>
  <c r="AU672" i="9" s="1"/>
  <c r="AU673" i="9" s="1"/>
  <c r="AU674" i="9" s="1"/>
  <c r="AU675" i="9" s="1"/>
  <c r="AU676" i="9" s="1"/>
  <c r="AU677" i="9" s="1"/>
  <c r="AU678" i="9" s="1"/>
  <c r="AU679" i="9" s="1"/>
  <c r="AU680" i="9" s="1"/>
  <c r="AU681" i="9" s="1"/>
  <c r="AU682" i="9" s="1"/>
  <c r="AU683" i="9" s="1"/>
  <c r="AU684" i="9" s="1"/>
  <c r="AU685" i="9" s="1"/>
  <c r="AU686" i="9" s="1"/>
  <c r="AU687" i="9" s="1"/>
  <c r="AU688" i="9" s="1"/>
  <c r="AU689" i="9" s="1"/>
  <c r="AU690" i="9" s="1"/>
  <c r="AU691" i="9" s="1"/>
  <c r="AU692" i="9" s="1"/>
  <c r="AU693" i="9" s="1"/>
  <c r="AU694" i="9" s="1"/>
  <c r="AU695" i="9" s="1"/>
  <c r="AU696" i="9" s="1"/>
  <c r="AU697" i="9" s="1"/>
  <c r="AU698" i="9" s="1"/>
  <c r="AU699" i="9" s="1"/>
  <c r="AU700" i="9" s="1"/>
  <c r="AU701" i="9" s="1"/>
  <c r="AU702" i="9" s="1"/>
  <c r="AU703" i="9" s="1"/>
  <c r="AU704" i="9" s="1"/>
  <c r="AU705" i="9" s="1"/>
  <c r="AU706" i="9" s="1"/>
  <c r="AU707" i="9" s="1"/>
  <c r="AU708" i="9" s="1"/>
  <c r="AU709" i="9" s="1"/>
  <c r="AU710" i="9" s="1"/>
  <c r="AU711" i="9" s="1"/>
  <c r="AU712" i="9" s="1"/>
  <c r="AU713" i="9" s="1"/>
  <c r="AU714" i="9" s="1"/>
  <c r="AU715" i="9" s="1"/>
  <c r="AU716" i="9" s="1"/>
  <c r="AU717" i="9" s="1"/>
  <c r="AU718" i="9" s="1"/>
  <c r="AU719" i="9" s="1"/>
  <c r="AU720" i="9" s="1"/>
  <c r="AU721" i="9" s="1"/>
  <c r="AU722" i="9" s="1"/>
  <c r="AU723" i="9" s="1"/>
  <c r="AU724" i="9" s="1"/>
  <c r="AU725" i="9" s="1"/>
  <c r="AU726" i="9" s="1"/>
  <c r="AU727" i="9" s="1"/>
  <c r="AU728" i="9" s="1"/>
  <c r="AU729" i="9" s="1"/>
  <c r="AU730" i="9" s="1"/>
  <c r="AU731" i="9" s="1"/>
  <c r="AU732" i="9" s="1"/>
  <c r="AU733" i="9" s="1"/>
  <c r="AU734" i="9" s="1"/>
  <c r="AU735" i="9" s="1"/>
  <c r="AU736" i="9" s="1"/>
  <c r="AU737" i="9" s="1"/>
  <c r="AU738" i="9" s="1"/>
  <c r="AU739" i="9" s="1"/>
  <c r="AU740" i="9" s="1"/>
  <c r="AU741" i="9" s="1"/>
  <c r="AU742" i="9" s="1"/>
  <c r="AU743" i="9" s="1"/>
  <c r="AU744" i="9" s="1"/>
  <c r="AU745" i="9" s="1"/>
  <c r="AU746" i="9" s="1"/>
  <c r="AU747" i="9" s="1"/>
  <c r="AU748" i="9" s="1"/>
  <c r="AU749" i="9" s="1"/>
  <c r="AU750" i="9" s="1"/>
  <c r="AU751" i="9" s="1"/>
  <c r="AU752" i="9" s="1"/>
  <c r="AU753" i="9" s="1"/>
  <c r="AU754" i="9" s="1"/>
  <c r="AU755" i="9" s="1"/>
  <c r="F63" i="9"/>
  <c r="AQ65" i="9"/>
  <c r="W67" i="9"/>
  <c r="W69" i="9"/>
  <c r="W66" i="9"/>
  <c r="AA63" i="9"/>
  <c r="AA64" i="9" s="1"/>
  <c r="AA65" i="9" s="1"/>
  <c r="AA66" i="9" s="1"/>
  <c r="AA67" i="9" s="1"/>
  <c r="AA68" i="9" s="1"/>
  <c r="AA69" i="9" s="1"/>
  <c r="AA70" i="9" s="1"/>
  <c r="AA71" i="9" s="1"/>
  <c r="AA72" i="9" s="1"/>
  <c r="AA73" i="9" s="1"/>
  <c r="AA74" i="9" s="1"/>
  <c r="AA75" i="9" s="1"/>
  <c r="AA76" i="9" s="1"/>
  <c r="AA77" i="9" s="1"/>
  <c r="AA78" i="9" s="1"/>
  <c r="AA79" i="9" s="1"/>
  <c r="AA80" i="9" s="1"/>
  <c r="AA81" i="9" s="1"/>
  <c r="AA82" i="9" s="1"/>
  <c r="AA83" i="9" s="1"/>
  <c r="AA84" i="9" s="1"/>
  <c r="AA85" i="9" s="1"/>
  <c r="AA86" i="9" s="1"/>
  <c r="AA87" i="9" s="1"/>
  <c r="AA88" i="9" s="1"/>
  <c r="AA89" i="9" s="1"/>
  <c r="AA90" i="9" s="1"/>
  <c r="AA91" i="9" s="1"/>
  <c r="AA92" i="9" s="1"/>
  <c r="AA93" i="9" s="1"/>
  <c r="AA94" i="9" s="1"/>
  <c r="AA95" i="9" s="1"/>
  <c r="AA96" i="9" s="1"/>
  <c r="AA97" i="9" s="1"/>
  <c r="AA98" i="9" s="1"/>
  <c r="AA99" i="9" s="1"/>
  <c r="AA100" i="9" s="1"/>
  <c r="AA101" i="9" s="1"/>
  <c r="AA102" i="9" s="1"/>
  <c r="AA103" i="9" s="1"/>
  <c r="AA104" i="9" s="1"/>
  <c r="AA105" i="9" s="1"/>
  <c r="AA106" i="9" s="1"/>
  <c r="AA107" i="9" s="1"/>
  <c r="AA108" i="9" s="1"/>
  <c r="AA109" i="9" s="1"/>
  <c r="AA110" i="9" s="1"/>
  <c r="AA111" i="9" s="1"/>
  <c r="AA112" i="9" s="1"/>
  <c r="AA113" i="9" s="1"/>
  <c r="AA114" i="9" s="1"/>
  <c r="AA115" i="9" s="1"/>
  <c r="AA116" i="9" s="1"/>
  <c r="AA117" i="9" s="1"/>
  <c r="AA118" i="9" s="1"/>
  <c r="AA119" i="9" s="1"/>
  <c r="AA120" i="9" s="1"/>
  <c r="AA121" i="9" s="1"/>
  <c r="AA122" i="9" s="1"/>
  <c r="AA123" i="9" s="1"/>
  <c r="AA124" i="9" s="1"/>
  <c r="AA125" i="9" s="1"/>
  <c r="AA126" i="9" s="1"/>
  <c r="AA127" i="9" s="1"/>
  <c r="AA128" i="9" s="1"/>
  <c r="AA129" i="9" s="1"/>
  <c r="AA130" i="9" s="1"/>
  <c r="AA131" i="9" s="1"/>
  <c r="AA132" i="9" s="1"/>
  <c r="AA133" i="9" s="1"/>
  <c r="AA134" i="9" s="1"/>
  <c r="AA135" i="9" s="1"/>
  <c r="AA136" i="9" s="1"/>
  <c r="AA137" i="9" s="1"/>
  <c r="AA138" i="9" s="1"/>
  <c r="AA139" i="9" s="1"/>
  <c r="AA140" i="9" s="1"/>
  <c r="AA141" i="9" s="1"/>
  <c r="AA142" i="9" s="1"/>
  <c r="AA143" i="9" s="1"/>
  <c r="AA144" i="9" s="1"/>
  <c r="AA145" i="9" s="1"/>
  <c r="AA146" i="9" s="1"/>
  <c r="AA147" i="9" s="1"/>
  <c r="AA148" i="9" s="1"/>
  <c r="AA149" i="9" s="1"/>
  <c r="AA150" i="9" s="1"/>
  <c r="AA151" i="9" s="1"/>
  <c r="AA152" i="9" s="1"/>
  <c r="AA153" i="9" s="1"/>
  <c r="AA154" i="9" s="1"/>
  <c r="AA155" i="9" s="1"/>
  <c r="AA156" i="9" s="1"/>
  <c r="AA157" i="9" s="1"/>
  <c r="AA158" i="9" s="1"/>
  <c r="AA159" i="9" s="1"/>
  <c r="AA160" i="9" s="1"/>
  <c r="AA161" i="9" s="1"/>
  <c r="AA162" i="9" s="1"/>
  <c r="AA163" i="9" s="1"/>
  <c r="AA164" i="9" s="1"/>
  <c r="AA165" i="9" s="1"/>
  <c r="AA166" i="9" s="1"/>
  <c r="AA167" i="9" s="1"/>
  <c r="AA168" i="9" s="1"/>
  <c r="AA169" i="9" s="1"/>
  <c r="AA170" i="9" s="1"/>
  <c r="AA171" i="9" s="1"/>
  <c r="AA172" i="9" s="1"/>
  <c r="AA173" i="9" s="1"/>
  <c r="AA174" i="9" s="1"/>
  <c r="AA175" i="9" s="1"/>
  <c r="AA176" i="9" s="1"/>
  <c r="AA177" i="9" s="1"/>
  <c r="AA178" i="9" s="1"/>
  <c r="AA179" i="9" s="1"/>
  <c r="AA180" i="9" s="1"/>
  <c r="AA181" i="9" s="1"/>
  <c r="AA182" i="9" s="1"/>
  <c r="AA183" i="9" s="1"/>
  <c r="AA184" i="9" s="1"/>
  <c r="AA185" i="9" s="1"/>
  <c r="AA186" i="9" s="1"/>
  <c r="AA187" i="9" s="1"/>
  <c r="AA188" i="9" s="1"/>
  <c r="AA189" i="9" s="1"/>
  <c r="AA190" i="9" s="1"/>
  <c r="AA191" i="9" s="1"/>
  <c r="AA192" i="9" s="1"/>
  <c r="AA193" i="9" s="1"/>
  <c r="AA194" i="9" s="1"/>
  <c r="AA195" i="9" s="1"/>
  <c r="AA196" i="9" s="1"/>
  <c r="AA197" i="9" s="1"/>
  <c r="AA198" i="9" s="1"/>
  <c r="AA199" i="9" s="1"/>
  <c r="AA200" i="9" s="1"/>
  <c r="AA201" i="9" s="1"/>
  <c r="AA202" i="9" s="1"/>
  <c r="AA203" i="9" s="1"/>
  <c r="AA204" i="9" s="1"/>
  <c r="AA205" i="9" s="1"/>
  <c r="AA206" i="9" s="1"/>
  <c r="AA207" i="9" s="1"/>
  <c r="AA208" i="9" s="1"/>
  <c r="AA209" i="9" s="1"/>
  <c r="AA210" i="9" s="1"/>
  <c r="AA211" i="9" s="1"/>
  <c r="AA212" i="9" s="1"/>
  <c r="AA213" i="9" s="1"/>
  <c r="AA214" i="9" s="1"/>
  <c r="AA215" i="9" s="1"/>
  <c r="AA216" i="9" s="1"/>
  <c r="AA217" i="9" s="1"/>
  <c r="AA218" i="9" s="1"/>
  <c r="AA219" i="9" s="1"/>
  <c r="AA220" i="9" s="1"/>
  <c r="AA221" i="9" s="1"/>
  <c r="AA222" i="9" s="1"/>
  <c r="AA223" i="9" s="1"/>
  <c r="AA224" i="9" s="1"/>
  <c r="AA225" i="9" s="1"/>
  <c r="AA226" i="9" s="1"/>
  <c r="AA227" i="9" s="1"/>
  <c r="AA228" i="9" s="1"/>
  <c r="AA229" i="9" s="1"/>
  <c r="AA230" i="9" s="1"/>
  <c r="AA231" i="9" s="1"/>
  <c r="AA232" i="9" s="1"/>
  <c r="AA233" i="9" s="1"/>
  <c r="AA234" i="9" s="1"/>
  <c r="AA235" i="9" s="1"/>
  <c r="AA236" i="9" s="1"/>
  <c r="AA237" i="9" s="1"/>
  <c r="AA238" i="9" s="1"/>
  <c r="AA239" i="9" s="1"/>
  <c r="AA240" i="9" s="1"/>
  <c r="AA241" i="9" s="1"/>
  <c r="AA242" i="9" s="1"/>
  <c r="AA243" i="9" s="1"/>
  <c r="AA244" i="9" s="1"/>
  <c r="AA245" i="9" s="1"/>
  <c r="AA246" i="9" s="1"/>
  <c r="AA247" i="9" s="1"/>
  <c r="AA248" i="9" s="1"/>
  <c r="AA249" i="9" s="1"/>
  <c r="AA250" i="9" s="1"/>
  <c r="AA251" i="9" s="1"/>
  <c r="AA252" i="9" s="1"/>
  <c r="AA253" i="9" s="1"/>
  <c r="AA254" i="9" s="1"/>
  <c r="AA255" i="9" s="1"/>
  <c r="AA256" i="9" s="1"/>
  <c r="AA257" i="9" s="1"/>
  <c r="AA258" i="9" s="1"/>
  <c r="AA259" i="9" s="1"/>
  <c r="AA260" i="9" s="1"/>
  <c r="AA261" i="9" s="1"/>
  <c r="AA262" i="9" s="1"/>
  <c r="AA263" i="9" s="1"/>
  <c r="AA264" i="9" s="1"/>
  <c r="AA265" i="9" s="1"/>
  <c r="AA266" i="9" s="1"/>
  <c r="AA267" i="9" s="1"/>
  <c r="AA268" i="9" s="1"/>
  <c r="AA269" i="9" s="1"/>
  <c r="AA270" i="9" s="1"/>
  <c r="AA271" i="9" s="1"/>
  <c r="AA272" i="9" s="1"/>
  <c r="AA273" i="9" s="1"/>
  <c r="AA274" i="9" s="1"/>
  <c r="AA275" i="9" s="1"/>
  <c r="AA276" i="9" s="1"/>
  <c r="AA277" i="9" s="1"/>
  <c r="AA278" i="9" s="1"/>
  <c r="AA279" i="9" s="1"/>
  <c r="AA280" i="9" s="1"/>
  <c r="AA281" i="9" s="1"/>
  <c r="AA282" i="9" s="1"/>
  <c r="AA283" i="9" s="1"/>
  <c r="AA284" i="9" s="1"/>
  <c r="AA285" i="9" s="1"/>
  <c r="AA286" i="9" s="1"/>
  <c r="AA287" i="9" s="1"/>
  <c r="AA288" i="9" s="1"/>
  <c r="AA289" i="9" s="1"/>
  <c r="AA290" i="9" s="1"/>
  <c r="AA291" i="9" s="1"/>
  <c r="AA292" i="9" s="1"/>
  <c r="AA293" i="9" s="1"/>
  <c r="AA294" i="9" s="1"/>
  <c r="AA295" i="9" s="1"/>
  <c r="AA296" i="9" s="1"/>
  <c r="AA297" i="9" s="1"/>
  <c r="AA298" i="9" s="1"/>
  <c r="AA299" i="9" s="1"/>
  <c r="AA300" i="9" s="1"/>
  <c r="AA301" i="9" s="1"/>
  <c r="AA302" i="9" s="1"/>
  <c r="AA303" i="9" s="1"/>
  <c r="AA304" i="9" s="1"/>
  <c r="AA305" i="9" s="1"/>
  <c r="AA306" i="9" s="1"/>
  <c r="AA307" i="9" s="1"/>
  <c r="AA308" i="9" s="1"/>
  <c r="AA309" i="9" s="1"/>
  <c r="AA310" i="9" s="1"/>
  <c r="AA311" i="9" s="1"/>
  <c r="AA312" i="9" s="1"/>
  <c r="AA313" i="9" s="1"/>
  <c r="AA314" i="9" s="1"/>
  <c r="AA315" i="9" s="1"/>
  <c r="AA316" i="9" s="1"/>
  <c r="AA317" i="9" s="1"/>
  <c r="AA318" i="9" s="1"/>
  <c r="AA319" i="9" s="1"/>
  <c r="AA320" i="9" s="1"/>
  <c r="AA321" i="9" s="1"/>
  <c r="AA322" i="9" s="1"/>
  <c r="AA323" i="9" s="1"/>
  <c r="AA324" i="9" s="1"/>
  <c r="AA325" i="9" s="1"/>
  <c r="AA326" i="9" s="1"/>
  <c r="AA327" i="9" s="1"/>
  <c r="AA328" i="9" s="1"/>
  <c r="AA329" i="9" s="1"/>
  <c r="AA330" i="9" s="1"/>
  <c r="AA331" i="9" s="1"/>
  <c r="AA332" i="9" s="1"/>
  <c r="AA333" i="9" s="1"/>
  <c r="AA334" i="9" s="1"/>
  <c r="AA335" i="9" s="1"/>
  <c r="AA336" i="9" s="1"/>
  <c r="AA337" i="9" s="1"/>
  <c r="AA338" i="9" s="1"/>
  <c r="AA339" i="9" s="1"/>
  <c r="AA340" i="9" s="1"/>
  <c r="AA341" i="9" s="1"/>
  <c r="AA342" i="9" s="1"/>
  <c r="AA343" i="9" s="1"/>
  <c r="AA344" i="9" s="1"/>
  <c r="AA345" i="9" s="1"/>
  <c r="AA346" i="9" s="1"/>
  <c r="AA347" i="9" s="1"/>
  <c r="AA348" i="9" s="1"/>
  <c r="AA349" i="9" s="1"/>
  <c r="AA350" i="9" s="1"/>
  <c r="AA351" i="9" s="1"/>
  <c r="AA352" i="9" s="1"/>
  <c r="AA353" i="9" s="1"/>
  <c r="AA354" i="9" s="1"/>
  <c r="AA355" i="9" s="1"/>
  <c r="AA356" i="9" s="1"/>
  <c r="AA357" i="9" s="1"/>
  <c r="AA358" i="9" s="1"/>
  <c r="AA359" i="9" s="1"/>
  <c r="AA360" i="9" s="1"/>
  <c r="AA361" i="9" s="1"/>
  <c r="AA362" i="9" s="1"/>
  <c r="AA363" i="9" s="1"/>
  <c r="AA364" i="9" s="1"/>
  <c r="AA365" i="9" s="1"/>
  <c r="AA366" i="9" s="1"/>
  <c r="AA367" i="9" s="1"/>
  <c r="AA368" i="9" s="1"/>
  <c r="AA369" i="9" s="1"/>
  <c r="AA370" i="9" s="1"/>
  <c r="AA371" i="9" s="1"/>
  <c r="AA372" i="9" s="1"/>
  <c r="AA373" i="9" s="1"/>
  <c r="AA374" i="9" s="1"/>
  <c r="AA375" i="9" s="1"/>
  <c r="AA376" i="9" s="1"/>
  <c r="AA377" i="9" s="1"/>
  <c r="AA378" i="9" s="1"/>
  <c r="AA379" i="9" s="1"/>
  <c r="AA380" i="9" s="1"/>
  <c r="AA381" i="9" s="1"/>
  <c r="AA382" i="9" s="1"/>
  <c r="AA383" i="9" s="1"/>
  <c r="AA384" i="9" s="1"/>
  <c r="AA385" i="9" s="1"/>
  <c r="AA386" i="9" s="1"/>
  <c r="AA387" i="9" s="1"/>
  <c r="AA388" i="9" s="1"/>
  <c r="AA389" i="9" s="1"/>
  <c r="AA390" i="9" s="1"/>
  <c r="AA391" i="9" s="1"/>
  <c r="AA392" i="9" s="1"/>
  <c r="AA393" i="9" s="1"/>
  <c r="AA394" i="9" s="1"/>
  <c r="AA395" i="9" s="1"/>
  <c r="AA396" i="9" s="1"/>
  <c r="AA397" i="9" s="1"/>
  <c r="AA398" i="9" s="1"/>
  <c r="AA399" i="9" s="1"/>
  <c r="AA400" i="9" s="1"/>
  <c r="AA401" i="9" s="1"/>
  <c r="AA402" i="9" s="1"/>
  <c r="AA403" i="9" s="1"/>
  <c r="AA404" i="9" s="1"/>
  <c r="AA405" i="9" s="1"/>
  <c r="AA406" i="9" s="1"/>
  <c r="AA407" i="9" s="1"/>
  <c r="AA408" i="9" s="1"/>
  <c r="AA409" i="9" s="1"/>
  <c r="AA410" i="9" s="1"/>
  <c r="AA411" i="9" s="1"/>
  <c r="AA412" i="9" s="1"/>
  <c r="AA413" i="9" s="1"/>
  <c r="AA414" i="9" s="1"/>
  <c r="AA415" i="9" s="1"/>
  <c r="AA416" i="9" s="1"/>
  <c r="AA417" i="9" s="1"/>
  <c r="AA418" i="9" s="1"/>
  <c r="AA419" i="9" s="1"/>
  <c r="AA420" i="9" s="1"/>
  <c r="AA421" i="9" s="1"/>
  <c r="AA422" i="9" s="1"/>
  <c r="AA423" i="9" s="1"/>
  <c r="AA424" i="9" s="1"/>
  <c r="AA425" i="9" s="1"/>
  <c r="AA426" i="9" s="1"/>
  <c r="AA427" i="9" s="1"/>
  <c r="AA428" i="9" s="1"/>
  <c r="AA429" i="9" s="1"/>
  <c r="AA430" i="9" s="1"/>
  <c r="AA431" i="9" s="1"/>
  <c r="AA432" i="9" s="1"/>
  <c r="AA433" i="9" s="1"/>
  <c r="AA434" i="9" s="1"/>
  <c r="AA435" i="9" s="1"/>
  <c r="AA436" i="9" s="1"/>
  <c r="AA437" i="9" s="1"/>
  <c r="AA438" i="9" s="1"/>
  <c r="AA439" i="9" s="1"/>
  <c r="AA440" i="9" s="1"/>
  <c r="AA441" i="9" s="1"/>
  <c r="AA442" i="9" s="1"/>
  <c r="AA443" i="9" s="1"/>
  <c r="AA444" i="9" s="1"/>
  <c r="AA445" i="9" s="1"/>
  <c r="AA446" i="9" s="1"/>
  <c r="AA447" i="9" s="1"/>
  <c r="AA448" i="9" s="1"/>
  <c r="AA449" i="9" s="1"/>
  <c r="AA450" i="9" s="1"/>
  <c r="AA451" i="9" s="1"/>
  <c r="AA452" i="9" s="1"/>
  <c r="AA453" i="9" s="1"/>
  <c r="AA454" i="9" s="1"/>
  <c r="AA455" i="9" s="1"/>
  <c r="AA456" i="9" s="1"/>
  <c r="AA457" i="9" s="1"/>
  <c r="AA458" i="9" s="1"/>
  <c r="AA459" i="9" s="1"/>
  <c r="AA460" i="9" s="1"/>
  <c r="AA461" i="9" s="1"/>
  <c r="AA462" i="9" s="1"/>
  <c r="AA463" i="9" s="1"/>
  <c r="AA464" i="9" s="1"/>
  <c r="AA465" i="9" s="1"/>
  <c r="AA466" i="9" s="1"/>
  <c r="AA467" i="9" s="1"/>
  <c r="AA468" i="9" s="1"/>
  <c r="AA469" i="9" s="1"/>
  <c r="AA470" i="9" s="1"/>
  <c r="AA471" i="9" s="1"/>
  <c r="AA472" i="9" s="1"/>
  <c r="AA473" i="9" s="1"/>
  <c r="AA474" i="9" s="1"/>
  <c r="AA475" i="9" s="1"/>
  <c r="AA476" i="9" s="1"/>
  <c r="AA477" i="9" s="1"/>
  <c r="AA478" i="9" s="1"/>
  <c r="AA479" i="9" s="1"/>
  <c r="AA480" i="9" s="1"/>
  <c r="AA481" i="9" s="1"/>
  <c r="AA482" i="9" s="1"/>
  <c r="AA483" i="9" s="1"/>
  <c r="AA484" i="9" s="1"/>
  <c r="AA485" i="9" s="1"/>
  <c r="AA486" i="9" s="1"/>
  <c r="AA487" i="9" s="1"/>
  <c r="AA488" i="9" s="1"/>
  <c r="AA489" i="9" s="1"/>
  <c r="AA490" i="9" s="1"/>
  <c r="AA491" i="9" s="1"/>
  <c r="AA492" i="9" s="1"/>
  <c r="AA493" i="9" s="1"/>
  <c r="AA494" i="9" s="1"/>
  <c r="AA495" i="9" s="1"/>
  <c r="AA496" i="9" s="1"/>
  <c r="AA497" i="9" s="1"/>
  <c r="AA498" i="9" s="1"/>
  <c r="AA499" i="9" s="1"/>
  <c r="AA500" i="9" s="1"/>
  <c r="AA501" i="9" s="1"/>
  <c r="AA502" i="9" s="1"/>
  <c r="AA503" i="9" s="1"/>
  <c r="AA504" i="9" s="1"/>
  <c r="AA505" i="9" s="1"/>
  <c r="AA506" i="9" s="1"/>
  <c r="AA507" i="9" s="1"/>
  <c r="AA508" i="9" s="1"/>
  <c r="AA509" i="9" s="1"/>
  <c r="AA510" i="9" s="1"/>
  <c r="AA511" i="9" s="1"/>
  <c r="AA512" i="9" s="1"/>
  <c r="AA513" i="9" s="1"/>
  <c r="AA514" i="9" s="1"/>
  <c r="AA515" i="9" s="1"/>
  <c r="AA516" i="9" s="1"/>
  <c r="AA517" i="9" s="1"/>
  <c r="AA518" i="9" s="1"/>
  <c r="AA519" i="9" s="1"/>
  <c r="AA520" i="9" s="1"/>
  <c r="AA521" i="9" s="1"/>
  <c r="AA522" i="9" s="1"/>
  <c r="AA523" i="9" s="1"/>
  <c r="AA524" i="9" s="1"/>
  <c r="AA525" i="9" s="1"/>
  <c r="AA526" i="9" s="1"/>
  <c r="AA527" i="9" s="1"/>
  <c r="AA528" i="9" s="1"/>
  <c r="AA529" i="9" s="1"/>
  <c r="AA530" i="9" s="1"/>
  <c r="AA531" i="9" s="1"/>
  <c r="AA532" i="9" s="1"/>
  <c r="AA533" i="9" s="1"/>
  <c r="AA534" i="9" s="1"/>
  <c r="AA535" i="9" s="1"/>
  <c r="AA536" i="9" s="1"/>
  <c r="AA537" i="9" s="1"/>
  <c r="AA538" i="9" s="1"/>
  <c r="AA539" i="9" s="1"/>
  <c r="AA540" i="9" s="1"/>
  <c r="AA541" i="9" s="1"/>
  <c r="AA542" i="9" s="1"/>
  <c r="AA543" i="9" s="1"/>
  <c r="AA544" i="9" s="1"/>
  <c r="AA545" i="9" s="1"/>
  <c r="AA546" i="9" s="1"/>
  <c r="AA547" i="9" s="1"/>
  <c r="AA548" i="9" s="1"/>
  <c r="AA549" i="9" s="1"/>
  <c r="AA550" i="9" s="1"/>
  <c r="AA551" i="9" s="1"/>
  <c r="AA552" i="9" s="1"/>
  <c r="AA553" i="9" s="1"/>
  <c r="AA554" i="9" s="1"/>
  <c r="AA555" i="9" s="1"/>
  <c r="AA556" i="9" s="1"/>
  <c r="AA557" i="9" s="1"/>
  <c r="AA558" i="9" s="1"/>
  <c r="AA559" i="9" s="1"/>
  <c r="AA560" i="9" s="1"/>
  <c r="AA561" i="9" s="1"/>
  <c r="AA562" i="9" s="1"/>
  <c r="AA563" i="9" s="1"/>
  <c r="AA564" i="9" s="1"/>
  <c r="AA565" i="9" s="1"/>
  <c r="AA566" i="9" s="1"/>
  <c r="AA567" i="9" s="1"/>
  <c r="AA568" i="9" s="1"/>
  <c r="AA569" i="9" s="1"/>
  <c r="AA570" i="9" s="1"/>
  <c r="AA571" i="9" s="1"/>
  <c r="AA572" i="9" s="1"/>
  <c r="AA573" i="9" s="1"/>
  <c r="AA574" i="9" s="1"/>
  <c r="AA575" i="9" s="1"/>
  <c r="AA576" i="9" s="1"/>
  <c r="AA577" i="9" s="1"/>
  <c r="AA578" i="9" s="1"/>
  <c r="AA579" i="9" s="1"/>
  <c r="AA580" i="9" s="1"/>
  <c r="AA581" i="9" s="1"/>
  <c r="AA582" i="9" s="1"/>
  <c r="AA583" i="9" s="1"/>
  <c r="AA584" i="9" s="1"/>
  <c r="AA585" i="9" s="1"/>
  <c r="AA586" i="9" s="1"/>
  <c r="AA587" i="9" s="1"/>
  <c r="AA588" i="9" s="1"/>
  <c r="AA589" i="9" s="1"/>
  <c r="AA590" i="9" s="1"/>
  <c r="AA591" i="9" s="1"/>
  <c r="AA592" i="9" s="1"/>
  <c r="AA593" i="9" s="1"/>
  <c r="AA594" i="9" s="1"/>
  <c r="AA595" i="9" s="1"/>
  <c r="AA596" i="9" s="1"/>
  <c r="AA597" i="9" s="1"/>
  <c r="AA598" i="9" s="1"/>
  <c r="AA599" i="9" s="1"/>
  <c r="AA600" i="9" s="1"/>
  <c r="AA601" i="9" s="1"/>
  <c r="AA602" i="9" s="1"/>
  <c r="AA603" i="9" s="1"/>
  <c r="AA604" i="9" s="1"/>
  <c r="AA605" i="9" s="1"/>
  <c r="AA606" i="9" s="1"/>
  <c r="AA607" i="9" s="1"/>
  <c r="AA608" i="9" s="1"/>
  <c r="AA609" i="9" s="1"/>
  <c r="AA610" i="9" s="1"/>
  <c r="AA611" i="9" s="1"/>
  <c r="AA612" i="9" s="1"/>
  <c r="AA613" i="9" s="1"/>
  <c r="AA614" i="9" s="1"/>
  <c r="AA615" i="9" s="1"/>
  <c r="AA616" i="9" s="1"/>
  <c r="AA617" i="9" s="1"/>
  <c r="AA618" i="9" s="1"/>
  <c r="AA619" i="9" s="1"/>
  <c r="AA620" i="9" s="1"/>
  <c r="AA621" i="9" s="1"/>
  <c r="AA622" i="9" s="1"/>
  <c r="AA623" i="9" s="1"/>
  <c r="AA624" i="9" s="1"/>
  <c r="AA625" i="9" s="1"/>
  <c r="AA626" i="9" s="1"/>
  <c r="AA627" i="9" s="1"/>
  <c r="AA628" i="9" s="1"/>
  <c r="AA629" i="9" s="1"/>
  <c r="AA630" i="9" s="1"/>
  <c r="AA631" i="9" s="1"/>
  <c r="AA632" i="9" s="1"/>
  <c r="AA633" i="9" s="1"/>
  <c r="AA634" i="9" s="1"/>
  <c r="AA635" i="9" s="1"/>
  <c r="AA636" i="9" s="1"/>
  <c r="AA637" i="9" s="1"/>
  <c r="AA638" i="9" s="1"/>
  <c r="AA639" i="9" s="1"/>
  <c r="AA640" i="9" s="1"/>
  <c r="AA641" i="9" s="1"/>
  <c r="AA642" i="9" s="1"/>
  <c r="AA643" i="9" s="1"/>
  <c r="AA644" i="9" s="1"/>
  <c r="AA645" i="9" s="1"/>
  <c r="AA646" i="9" s="1"/>
  <c r="AA647" i="9" s="1"/>
  <c r="AA648" i="9" s="1"/>
  <c r="AA649" i="9" s="1"/>
  <c r="AA650" i="9" s="1"/>
  <c r="AA651" i="9" s="1"/>
  <c r="AA652" i="9" s="1"/>
  <c r="AA653" i="9" s="1"/>
  <c r="AA654" i="9" s="1"/>
  <c r="AA655" i="9" s="1"/>
  <c r="AA656" i="9" s="1"/>
  <c r="AA657" i="9" s="1"/>
  <c r="AA658" i="9" s="1"/>
  <c r="AA659" i="9" s="1"/>
  <c r="AA660" i="9" s="1"/>
  <c r="AA661" i="9" s="1"/>
  <c r="AA662" i="9" s="1"/>
  <c r="AA663" i="9" s="1"/>
  <c r="AA664" i="9" s="1"/>
  <c r="AA665" i="9" s="1"/>
  <c r="AA666" i="9" s="1"/>
  <c r="AA667" i="9" s="1"/>
  <c r="AA668" i="9" s="1"/>
  <c r="AA669" i="9" s="1"/>
  <c r="AA670" i="9" s="1"/>
  <c r="AA671" i="9" s="1"/>
  <c r="AA672" i="9" s="1"/>
  <c r="AA673" i="9" s="1"/>
  <c r="AA674" i="9" s="1"/>
  <c r="AA675" i="9" s="1"/>
  <c r="AA676" i="9" s="1"/>
  <c r="AA677" i="9" s="1"/>
  <c r="AA678" i="9" s="1"/>
  <c r="AA679" i="9" s="1"/>
  <c r="AA680" i="9" s="1"/>
  <c r="AA681" i="9" s="1"/>
  <c r="AA682" i="9" s="1"/>
  <c r="AA683" i="9" s="1"/>
  <c r="AA684" i="9" s="1"/>
  <c r="AA685" i="9" s="1"/>
  <c r="AA686" i="9" s="1"/>
  <c r="AA687" i="9" s="1"/>
  <c r="AA688" i="9" s="1"/>
  <c r="AA689" i="9" s="1"/>
  <c r="AA690" i="9" s="1"/>
  <c r="AA691" i="9" s="1"/>
  <c r="AA692" i="9" s="1"/>
  <c r="AA693" i="9" s="1"/>
  <c r="AA694" i="9" s="1"/>
  <c r="AA695" i="9" s="1"/>
  <c r="AA696" i="9" s="1"/>
  <c r="AA697" i="9" s="1"/>
  <c r="AA698" i="9" s="1"/>
  <c r="AA699" i="9" s="1"/>
  <c r="AA700" i="9" s="1"/>
  <c r="AA701" i="9" s="1"/>
  <c r="AA702" i="9" s="1"/>
  <c r="AA703" i="9" s="1"/>
  <c r="AA704" i="9" s="1"/>
  <c r="AA705" i="9" s="1"/>
  <c r="AA706" i="9" s="1"/>
  <c r="AA707" i="9" s="1"/>
  <c r="AA708" i="9" s="1"/>
  <c r="AA709" i="9" s="1"/>
  <c r="AA710" i="9" s="1"/>
  <c r="AA711" i="9" s="1"/>
  <c r="AA712" i="9" s="1"/>
  <c r="AA713" i="9" s="1"/>
  <c r="AA714" i="9" s="1"/>
  <c r="AA715" i="9" s="1"/>
  <c r="AA716" i="9" s="1"/>
  <c r="AA717" i="9" s="1"/>
  <c r="AA718" i="9" s="1"/>
  <c r="AA719" i="9" s="1"/>
  <c r="AA720" i="9" s="1"/>
  <c r="AA721" i="9" s="1"/>
  <c r="AA722" i="9" s="1"/>
  <c r="AA723" i="9" s="1"/>
  <c r="AA724" i="9" s="1"/>
  <c r="AA725" i="9" s="1"/>
  <c r="AA726" i="9" s="1"/>
  <c r="AA727" i="9" s="1"/>
  <c r="AA728" i="9" s="1"/>
  <c r="AA729" i="9" s="1"/>
  <c r="AA730" i="9" s="1"/>
  <c r="AA731" i="9" s="1"/>
  <c r="AA732" i="9" s="1"/>
  <c r="AA733" i="9" s="1"/>
  <c r="AA734" i="9" s="1"/>
  <c r="AA735" i="9" s="1"/>
  <c r="AA736" i="9" s="1"/>
  <c r="AA737" i="9" s="1"/>
  <c r="AA738" i="9" s="1"/>
  <c r="AA739" i="9" s="1"/>
  <c r="AA740" i="9" s="1"/>
  <c r="AA741" i="9" s="1"/>
  <c r="AA742" i="9" s="1"/>
  <c r="AA743" i="9" s="1"/>
  <c r="AA744" i="9" s="1"/>
  <c r="AA745" i="9" s="1"/>
  <c r="AA746" i="9" s="1"/>
  <c r="AA747" i="9" s="1"/>
  <c r="AA748" i="9" s="1"/>
  <c r="AA749" i="9" s="1"/>
  <c r="AA750" i="9" s="1"/>
  <c r="AA751" i="9" s="1"/>
  <c r="AA752" i="9" s="1"/>
  <c r="AA753" i="9" s="1"/>
  <c r="AA754" i="9" s="1"/>
  <c r="AA755" i="9" s="1"/>
  <c r="M63" i="9"/>
  <c r="W68" i="9"/>
  <c r="W65" i="9"/>
  <c r="Y63" i="9"/>
  <c r="Z63" i="9" s="1"/>
  <c r="O63" i="9"/>
  <c r="S63" i="9" s="1"/>
  <c r="AG65" i="9"/>
  <c r="AG68" i="9"/>
  <c r="J70" i="6"/>
  <c r="W63" i="9"/>
  <c r="AG63" i="9"/>
  <c r="BA63" i="9"/>
  <c r="M66" i="9"/>
  <c r="M68" i="9"/>
  <c r="Q63" i="9"/>
  <c r="Q64" i="9" s="1"/>
  <c r="Q65" i="9" s="1"/>
  <c r="Q66" i="9" s="1"/>
  <c r="Q67" i="9" s="1"/>
  <c r="Q68" i="9" s="1"/>
  <c r="Q69" i="9" s="1"/>
  <c r="Q70" i="9" s="1"/>
  <c r="Q71" i="9" s="1"/>
  <c r="Q72" i="9" s="1"/>
  <c r="Q73" i="9" s="1"/>
  <c r="Q74" i="9" s="1"/>
  <c r="Q75" i="9" s="1"/>
  <c r="Q76" i="9" s="1"/>
  <c r="Q77" i="9" s="1"/>
  <c r="Q78" i="9" s="1"/>
  <c r="Q79" i="9" s="1"/>
  <c r="Q80" i="9" s="1"/>
  <c r="Q81" i="9" s="1"/>
  <c r="Q82" i="9" s="1"/>
  <c r="Q83" i="9" s="1"/>
  <c r="Q84" i="9" s="1"/>
  <c r="Q85" i="9" s="1"/>
  <c r="Q86" i="9" s="1"/>
  <c r="Q87" i="9" s="1"/>
  <c r="Q88" i="9" s="1"/>
  <c r="Q89" i="9" s="1"/>
  <c r="Q90" i="9" s="1"/>
  <c r="Q91" i="9" s="1"/>
  <c r="Q92" i="9" s="1"/>
  <c r="Q93" i="9" s="1"/>
  <c r="Q94" i="9" s="1"/>
  <c r="Q95" i="9" s="1"/>
  <c r="Q96" i="9" s="1"/>
  <c r="Q97" i="9" s="1"/>
  <c r="Q98" i="9" s="1"/>
  <c r="Q99" i="9" s="1"/>
  <c r="Q100" i="9" s="1"/>
  <c r="Q101" i="9" s="1"/>
  <c r="Q102" i="9" s="1"/>
  <c r="Q103" i="9" s="1"/>
  <c r="Q104" i="9" s="1"/>
  <c r="Q105" i="9" s="1"/>
  <c r="Q106" i="9" s="1"/>
  <c r="Q107" i="9" s="1"/>
  <c r="Q108" i="9" s="1"/>
  <c r="Q109" i="9" s="1"/>
  <c r="Q110" i="9" s="1"/>
  <c r="Q111" i="9" s="1"/>
  <c r="Q112" i="9" s="1"/>
  <c r="Q113" i="9" s="1"/>
  <c r="Q114" i="9" s="1"/>
  <c r="Q115" i="9" s="1"/>
  <c r="Q116" i="9" s="1"/>
  <c r="Q117" i="9" s="1"/>
  <c r="Q118" i="9" s="1"/>
  <c r="Q119" i="9" s="1"/>
  <c r="Q120" i="9" s="1"/>
  <c r="Q121" i="9" s="1"/>
  <c r="Q122" i="9" s="1"/>
  <c r="Q123" i="9" s="1"/>
  <c r="Q124" i="9" s="1"/>
  <c r="Q125" i="9" s="1"/>
  <c r="Q126" i="9" s="1"/>
  <c r="Q127" i="9" s="1"/>
  <c r="Q128" i="9" s="1"/>
  <c r="Q129" i="9" s="1"/>
  <c r="Q130" i="9" s="1"/>
  <c r="Q131" i="9" s="1"/>
  <c r="Q132" i="9" s="1"/>
  <c r="Q133" i="9" s="1"/>
  <c r="Q134" i="9" s="1"/>
  <c r="Q135" i="9" s="1"/>
  <c r="Q136" i="9" s="1"/>
  <c r="Q137" i="9" s="1"/>
  <c r="Q138" i="9" s="1"/>
  <c r="Q139" i="9" s="1"/>
  <c r="Q140" i="9" s="1"/>
  <c r="Q141" i="9" s="1"/>
  <c r="Q142" i="9" s="1"/>
  <c r="Q143" i="9" s="1"/>
  <c r="Q144" i="9" s="1"/>
  <c r="Q145" i="9" s="1"/>
  <c r="Q146" i="9" s="1"/>
  <c r="Q147" i="9" s="1"/>
  <c r="Q148" i="9" s="1"/>
  <c r="Q149" i="9" s="1"/>
  <c r="Q150" i="9" s="1"/>
  <c r="Q151" i="9" s="1"/>
  <c r="Q152" i="9" s="1"/>
  <c r="Q153" i="9" s="1"/>
  <c r="Q154" i="9" s="1"/>
  <c r="Q155" i="9" s="1"/>
  <c r="Q156" i="9" s="1"/>
  <c r="Q157" i="9" s="1"/>
  <c r="Q158" i="9" s="1"/>
  <c r="Q159" i="9" s="1"/>
  <c r="Q160" i="9" s="1"/>
  <c r="Q161" i="9" s="1"/>
  <c r="Q162" i="9" s="1"/>
  <c r="Q163" i="9" s="1"/>
  <c r="Q164" i="9" s="1"/>
  <c r="Q165" i="9" s="1"/>
  <c r="Q166" i="9" s="1"/>
  <c r="Q167" i="9" s="1"/>
  <c r="Q168" i="9" s="1"/>
  <c r="Q169" i="9" s="1"/>
  <c r="Q170" i="9" s="1"/>
  <c r="Q171" i="9" s="1"/>
  <c r="Q172" i="9" s="1"/>
  <c r="Q173" i="9" s="1"/>
  <c r="Q174" i="9" s="1"/>
  <c r="Q175" i="9" s="1"/>
  <c r="Q176" i="9" s="1"/>
  <c r="Q177" i="9" s="1"/>
  <c r="Q178" i="9" s="1"/>
  <c r="Q179" i="9" s="1"/>
  <c r="Q180" i="9" s="1"/>
  <c r="Q181" i="9" s="1"/>
  <c r="Q182" i="9" s="1"/>
  <c r="Q183" i="9" s="1"/>
  <c r="Q184" i="9" s="1"/>
  <c r="Q185" i="9" s="1"/>
  <c r="Q186" i="9" s="1"/>
  <c r="Q187" i="9" s="1"/>
  <c r="Q188" i="9" s="1"/>
  <c r="Q189" i="9" s="1"/>
  <c r="Q190" i="9" s="1"/>
  <c r="Q191" i="9" s="1"/>
  <c r="Q192" i="9" s="1"/>
  <c r="Q193" i="9" s="1"/>
  <c r="Q194" i="9" s="1"/>
  <c r="Q195" i="9" s="1"/>
  <c r="Q196" i="9" s="1"/>
  <c r="Q197" i="9" s="1"/>
  <c r="Q198" i="9" s="1"/>
  <c r="Q199" i="9" s="1"/>
  <c r="Q200" i="9" s="1"/>
  <c r="Q201" i="9" s="1"/>
  <c r="Q202" i="9" s="1"/>
  <c r="Q203" i="9" s="1"/>
  <c r="Q204" i="9" s="1"/>
  <c r="Q205" i="9" s="1"/>
  <c r="Q206" i="9" s="1"/>
  <c r="Q207" i="9" s="1"/>
  <c r="Q208" i="9" s="1"/>
  <c r="Q209" i="9" s="1"/>
  <c r="Q210" i="9" s="1"/>
  <c r="Q211" i="9" s="1"/>
  <c r="Q212" i="9" s="1"/>
  <c r="Q213" i="9" s="1"/>
  <c r="Q214" i="9" s="1"/>
  <c r="Q215" i="9" s="1"/>
  <c r="Q216" i="9" s="1"/>
  <c r="Q217" i="9" s="1"/>
  <c r="Q218" i="9" s="1"/>
  <c r="Q219" i="9" s="1"/>
  <c r="Q220" i="9" s="1"/>
  <c r="Q221" i="9" s="1"/>
  <c r="Q222" i="9" s="1"/>
  <c r="Q223" i="9" s="1"/>
  <c r="Q224" i="9" s="1"/>
  <c r="Q225" i="9" s="1"/>
  <c r="Q226" i="9" s="1"/>
  <c r="Q227" i="9" s="1"/>
  <c r="Q228" i="9" s="1"/>
  <c r="Q229" i="9" s="1"/>
  <c r="Q230" i="9" s="1"/>
  <c r="Q231" i="9" s="1"/>
  <c r="Q232" i="9" s="1"/>
  <c r="Q233" i="9" s="1"/>
  <c r="Q234" i="9" s="1"/>
  <c r="Q235" i="9" s="1"/>
  <c r="Q236" i="9" s="1"/>
  <c r="Q237" i="9" s="1"/>
  <c r="Q238" i="9" s="1"/>
  <c r="Q239" i="9" s="1"/>
  <c r="Q240" i="9" s="1"/>
  <c r="Q241" i="9" s="1"/>
  <c r="Q242" i="9" s="1"/>
  <c r="Q243" i="9" s="1"/>
  <c r="Q244" i="9" s="1"/>
  <c r="Q245" i="9" s="1"/>
  <c r="Q246" i="9" s="1"/>
  <c r="Q247" i="9" s="1"/>
  <c r="Q248" i="9" s="1"/>
  <c r="Q249" i="9" s="1"/>
  <c r="Q250" i="9" s="1"/>
  <c r="Q251" i="9" s="1"/>
  <c r="Q252" i="9" s="1"/>
  <c r="Q253" i="9" s="1"/>
  <c r="Q254" i="9" s="1"/>
  <c r="Q255" i="9" s="1"/>
  <c r="Q256" i="9" s="1"/>
  <c r="Q257" i="9" s="1"/>
  <c r="Q258" i="9" s="1"/>
  <c r="Q259" i="9" s="1"/>
  <c r="Q260" i="9" s="1"/>
  <c r="Q261" i="9" s="1"/>
  <c r="Q262" i="9" s="1"/>
  <c r="Q263" i="9" s="1"/>
  <c r="Q264" i="9" s="1"/>
  <c r="Q265" i="9" s="1"/>
  <c r="Q266" i="9" s="1"/>
  <c r="Q267" i="9" s="1"/>
  <c r="Q268" i="9" s="1"/>
  <c r="Q269" i="9" s="1"/>
  <c r="Q270" i="9" s="1"/>
  <c r="Q271" i="9" s="1"/>
  <c r="Q272" i="9" s="1"/>
  <c r="Q273" i="9" s="1"/>
  <c r="Q274" i="9" s="1"/>
  <c r="Q275" i="9" s="1"/>
  <c r="Q276" i="9" s="1"/>
  <c r="Q277" i="9" s="1"/>
  <c r="Q278" i="9" s="1"/>
  <c r="Q279" i="9" s="1"/>
  <c r="Q280" i="9" s="1"/>
  <c r="Q281" i="9" s="1"/>
  <c r="Q282" i="9" s="1"/>
  <c r="Q283" i="9" s="1"/>
  <c r="Q284" i="9" s="1"/>
  <c r="Q285" i="9" s="1"/>
  <c r="Q286" i="9" s="1"/>
  <c r="Q287" i="9" s="1"/>
  <c r="Q288" i="9" s="1"/>
  <c r="Q289" i="9" s="1"/>
  <c r="Q290" i="9" s="1"/>
  <c r="Q291" i="9" s="1"/>
  <c r="Q292" i="9" s="1"/>
  <c r="Q293" i="9" s="1"/>
  <c r="Q294" i="9" s="1"/>
  <c r="Q295" i="9" s="1"/>
  <c r="Q296" i="9" s="1"/>
  <c r="Q297" i="9" s="1"/>
  <c r="Q298" i="9" s="1"/>
  <c r="Q299" i="9" s="1"/>
  <c r="Q300" i="9" s="1"/>
  <c r="Q301" i="9" s="1"/>
  <c r="Q302" i="9" s="1"/>
  <c r="Q303" i="9" s="1"/>
  <c r="Q304" i="9" s="1"/>
  <c r="Q305" i="9" s="1"/>
  <c r="Q306" i="9" s="1"/>
  <c r="Q307" i="9" s="1"/>
  <c r="Q308" i="9" s="1"/>
  <c r="Q309" i="9" s="1"/>
  <c r="Q310" i="9" s="1"/>
  <c r="Q311" i="9" s="1"/>
  <c r="Q312" i="9" s="1"/>
  <c r="Q313" i="9" s="1"/>
  <c r="Q314" i="9" s="1"/>
  <c r="Q315" i="9" s="1"/>
  <c r="Q316" i="9" s="1"/>
  <c r="Q317" i="9" s="1"/>
  <c r="Q318" i="9" s="1"/>
  <c r="Q319" i="9" s="1"/>
  <c r="Q320" i="9" s="1"/>
  <c r="Q321" i="9" s="1"/>
  <c r="Q322" i="9" s="1"/>
  <c r="Q323" i="9" s="1"/>
  <c r="Q324" i="9" s="1"/>
  <c r="Q325" i="9" s="1"/>
  <c r="Q326" i="9" s="1"/>
  <c r="Q327" i="9" s="1"/>
  <c r="Q328" i="9" s="1"/>
  <c r="Q329" i="9" s="1"/>
  <c r="Q330" i="9" s="1"/>
  <c r="Q331" i="9" s="1"/>
  <c r="Q332" i="9" s="1"/>
  <c r="Q333" i="9" s="1"/>
  <c r="Q334" i="9" s="1"/>
  <c r="Q335" i="9" s="1"/>
  <c r="Q336" i="9" s="1"/>
  <c r="Q337" i="9" s="1"/>
  <c r="Q338" i="9" s="1"/>
  <c r="Q339" i="9" s="1"/>
  <c r="Q340" i="9" s="1"/>
  <c r="Q341" i="9" s="1"/>
  <c r="Q342" i="9" s="1"/>
  <c r="Q343" i="9" s="1"/>
  <c r="Q344" i="9" s="1"/>
  <c r="Q345" i="9" s="1"/>
  <c r="Q346" i="9" s="1"/>
  <c r="Q347" i="9" s="1"/>
  <c r="Q348" i="9" s="1"/>
  <c r="Q349" i="9" s="1"/>
  <c r="Q350" i="9" s="1"/>
  <c r="Q351" i="9" s="1"/>
  <c r="Q352" i="9" s="1"/>
  <c r="Q353" i="9" s="1"/>
  <c r="Q354" i="9" s="1"/>
  <c r="Q355" i="9" s="1"/>
  <c r="Q356" i="9" s="1"/>
  <c r="Q357" i="9" s="1"/>
  <c r="Q358" i="9" s="1"/>
  <c r="Q359" i="9" s="1"/>
  <c r="Q360" i="9" s="1"/>
  <c r="Q361" i="9" s="1"/>
  <c r="Q362" i="9" s="1"/>
  <c r="Q363" i="9" s="1"/>
  <c r="Q364" i="9" s="1"/>
  <c r="Q365" i="9" s="1"/>
  <c r="Q366" i="9" s="1"/>
  <c r="Q367" i="9" s="1"/>
  <c r="Q368" i="9" s="1"/>
  <c r="Q369" i="9" s="1"/>
  <c r="Q370" i="9" s="1"/>
  <c r="Q371" i="9" s="1"/>
  <c r="Q372" i="9" s="1"/>
  <c r="Q373" i="9" s="1"/>
  <c r="Q374" i="9" s="1"/>
  <c r="Q375" i="9" s="1"/>
  <c r="Q376" i="9" s="1"/>
  <c r="Q377" i="9" s="1"/>
  <c r="Q378" i="9" s="1"/>
  <c r="Q379" i="9" s="1"/>
  <c r="Q380" i="9" s="1"/>
  <c r="Q381" i="9" s="1"/>
  <c r="Q382" i="9" s="1"/>
  <c r="Q383" i="9" s="1"/>
  <c r="Q384" i="9" s="1"/>
  <c r="Q385" i="9" s="1"/>
  <c r="Q386" i="9" s="1"/>
  <c r="Q387" i="9" s="1"/>
  <c r="Q388" i="9" s="1"/>
  <c r="Q389" i="9" s="1"/>
  <c r="Q390" i="9" s="1"/>
  <c r="Q391" i="9" s="1"/>
  <c r="Q392" i="9" s="1"/>
  <c r="Q393" i="9" s="1"/>
  <c r="Q394" i="9" s="1"/>
  <c r="Q395" i="9" s="1"/>
  <c r="Q396" i="9" s="1"/>
  <c r="Q397" i="9" s="1"/>
  <c r="Q398" i="9" s="1"/>
  <c r="Q399" i="9" s="1"/>
  <c r="Q400" i="9" s="1"/>
  <c r="Q401" i="9" s="1"/>
  <c r="Q402" i="9" s="1"/>
  <c r="Q403" i="9" s="1"/>
  <c r="Q404" i="9" s="1"/>
  <c r="Q405" i="9" s="1"/>
  <c r="Q406" i="9" s="1"/>
  <c r="Q407" i="9" s="1"/>
  <c r="Q408" i="9" s="1"/>
  <c r="Q409" i="9" s="1"/>
  <c r="Q410" i="9" s="1"/>
  <c r="Q411" i="9" s="1"/>
  <c r="Q412" i="9" s="1"/>
  <c r="Q413" i="9" s="1"/>
  <c r="Q414" i="9" s="1"/>
  <c r="Q415" i="9" s="1"/>
  <c r="Q416" i="9" s="1"/>
  <c r="Q417" i="9" s="1"/>
  <c r="Q418" i="9" s="1"/>
  <c r="Q419" i="9" s="1"/>
  <c r="Q420" i="9" s="1"/>
  <c r="Q421" i="9" s="1"/>
  <c r="Q422" i="9" s="1"/>
  <c r="Q423" i="9" s="1"/>
  <c r="Q424" i="9" s="1"/>
  <c r="Q425" i="9" s="1"/>
  <c r="Q426" i="9" s="1"/>
  <c r="Q427" i="9" s="1"/>
  <c r="Q428" i="9" s="1"/>
  <c r="Q429" i="9" s="1"/>
  <c r="Q430" i="9" s="1"/>
  <c r="Q431" i="9" s="1"/>
  <c r="Q432" i="9" s="1"/>
  <c r="Q433" i="9" s="1"/>
  <c r="Q434" i="9" s="1"/>
  <c r="Q435" i="9" s="1"/>
  <c r="Q436" i="9" s="1"/>
  <c r="Q437" i="9" s="1"/>
  <c r="Q438" i="9" s="1"/>
  <c r="Q439" i="9" s="1"/>
  <c r="Q440" i="9" s="1"/>
  <c r="Q441" i="9" s="1"/>
  <c r="Q442" i="9" s="1"/>
  <c r="Q443" i="9" s="1"/>
  <c r="Q444" i="9" s="1"/>
  <c r="Q445" i="9" s="1"/>
  <c r="Q446" i="9" s="1"/>
  <c r="Q447" i="9" s="1"/>
  <c r="Q448" i="9" s="1"/>
  <c r="Q449" i="9" s="1"/>
  <c r="Q450" i="9" s="1"/>
  <c r="Q451" i="9" s="1"/>
  <c r="Q452" i="9" s="1"/>
  <c r="Q453" i="9" s="1"/>
  <c r="Q454" i="9" s="1"/>
  <c r="Q455" i="9" s="1"/>
  <c r="Q456" i="9" s="1"/>
  <c r="Q457" i="9" s="1"/>
  <c r="Q458" i="9" s="1"/>
  <c r="Q459" i="9" s="1"/>
  <c r="Q460" i="9" s="1"/>
  <c r="Q461" i="9" s="1"/>
  <c r="Q462" i="9" s="1"/>
  <c r="Q463" i="9" s="1"/>
  <c r="Q464" i="9" s="1"/>
  <c r="Q465" i="9" s="1"/>
  <c r="Q466" i="9" s="1"/>
  <c r="Q467" i="9" s="1"/>
  <c r="Q468" i="9" s="1"/>
  <c r="Q469" i="9" s="1"/>
  <c r="Q470" i="9" s="1"/>
  <c r="Q471" i="9" s="1"/>
  <c r="Q472" i="9" s="1"/>
  <c r="Q473" i="9" s="1"/>
  <c r="Q474" i="9" s="1"/>
  <c r="Q475" i="9" s="1"/>
  <c r="Q476" i="9" s="1"/>
  <c r="Q477" i="9" s="1"/>
  <c r="Q478" i="9" s="1"/>
  <c r="Q479" i="9" s="1"/>
  <c r="Q480" i="9" s="1"/>
  <c r="Q481" i="9" s="1"/>
  <c r="Q482" i="9" s="1"/>
  <c r="Q483" i="9" s="1"/>
  <c r="Q484" i="9" s="1"/>
  <c r="Q485" i="9" s="1"/>
  <c r="Q486" i="9" s="1"/>
  <c r="Q487" i="9" s="1"/>
  <c r="Q488" i="9" s="1"/>
  <c r="Q489" i="9" s="1"/>
  <c r="Q490" i="9" s="1"/>
  <c r="Q491" i="9" s="1"/>
  <c r="Q492" i="9" s="1"/>
  <c r="Q493" i="9" s="1"/>
  <c r="Q494" i="9" s="1"/>
  <c r="Q495" i="9" s="1"/>
  <c r="Q496" i="9" s="1"/>
  <c r="Q497" i="9" s="1"/>
  <c r="Q498" i="9" s="1"/>
  <c r="Q499" i="9" s="1"/>
  <c r="Q500" i="9" s="1"/>
  <c r="Q501" i="9" s="1"/>
  <c r="Q502" i="9" s="1"/>
  <c r="Q503" i="9" s="1"/>
  <c r="Q504" i="9" s="1"/>
  <c r="Q505" i="9" s="1"/>
  <c r="Q506" i="9" s="1"/>
  <c r="Q507" i="9" s="1"/>
  <c r="Q508" i="9" s="1"/>
  <c r="Q509" i="9" s="1"/>
  <c r="Q510" i="9" s="1"/>
  <c r="Q511" i="9" s="1"/>
  <c r="Q512" i="9" s="1"/>
  <c r="Q513" i="9" s="1"/>
  <c r="Q514" i="9" s="1"/>
  <c r="Q515" i="9" s="1"/>
  <c r="Q516" i="9" s="1"/>
  <c r="Q517" i="9" s="1"/>
  <c r="Q518" i="9" s="1"/>
  <c r="Q519" i="9" s="1"/>
  <c r="Q520" i="9" s="1"/>
  <c r="Q521" i="9" s="1"/>
  <c r="Q522" i="9" s="1"/>
  <c r="Q523" i="9" s="1"/>
  <c r="Q524" i="9" s="1"/>
  <c r="Q525" i="9" s="1"/>
  <c r="Q526" i="9" s="1"/>
  <c r="Q527" i="9" s="1"/>
  <c r="Q528" i="9" s="1"/>
  <c r="Q529" i="9" s="1"/>
  <c r="Q530" i="9" s="1"/>
  <c r="Q531" i="9" s="1"/>
  <c r="Q532" i="9" s="1"/>
  <c r="Q533" i="9" s="1"/>
  <c r="Q534" i="9" s="1"/>
  <c r="Q535" i="9" s="1"/>
  <c r="Q536" i="9" s="1"/>
  <c r="Q537" i="9" s="1"/>
  <c r="Q538" i="9" s="1"/>
  <c r="Q539" i="9" s="1"/>
  <c r="Q540" i="9" s="1"/>
  <c r="Q541" i="9" s="1"/>
  <c r="Q542" i="9" s="1"/>
  <c r="Q543" i="9" s="1"/>
  <c r="Q544" i="9" s="1"/>
  <c r="Q545" i="9" s="1"/>
  <c r="Q546" i="9" s="1"/>
  <c r="Q547" i="9" s="1"/>
  <c r="Q548" i="9" s="1"/>
  <c r="Q549" i="9" s="1"/>
  <c r="Q550" i="9" s="1"/>
  <c r="Q551" i="9" s="1"/>
  <c r="Q552" i="9" s="1"/>
  <c r="Q553" i="9" s="1"/>
  <c r="Q554" i="9" s="1"/>
  <c r="Q555" i="9" s="1"/>
  <c r="Q556" i="9" s="1"/>
  <c r="Q557" i="9" s="1"/>
  <c r="Q558" i="9" s="1"/>
  <c r="Q559" i="9" s="1"/>
  <c r="Q560" i="9" s="1"/>
  <c r="Q561" i="9" s="1"/>
  <c r="Q562" i="9" s="1"/>
  <c r="Q563" i="9" s="1"/>
  <c r="Q564" i="9" s="1"/>
  <c r="Q565" i="9" s="1"/>
  <c r="Q566" i="9" s="1"/>
  <c r="Q567" i="9" s="1"/>
  <c r="Q568" i="9" s="1"/>
  <c r="Q569" i="9" s="1"/>
  <c r="Q570" i="9" s="1"/>
  <c r="Q571" i="9" s="1"/>
  <c r="Q572" i="9" s="1"/>
  <c r="Q573" i="9" s="1"/>
  <c r="Q574" i="9" s="1"/>
  <c r="Q575" i="9" s="1"/>
  <c r="Q576" i="9" s="1"/>
  <c r="Q577" i="9" s="1"/>
  <c r="Q578" i="9" s="1"/>
  <c r="Q579" i="9" s="1"/>
  <c r="Q580" i="9" s="1"/>
  <c r="Q581" i="9" s="1"/>
  <c r="Q582" i="9" s="1"/>
  <c r="Q583" i="9" s="1"/>
  <c r="Q584" i="9" s="1"/>
  <c r="Q585" i="9" s="1"/>
  <c r="Q586" i="9" s="1"/>
  <c r="Q587" i="9" s="1"/>
  <c r="Q588" i="9" s="1"/>
  <c r="Q589" i="9" s="1"/>
  <c r="Q590" i="9" s="1"/>
  <c r="Q591" i="9" s="1"/>
  <c r="Q592" i="9" s="1"/>
  <c r="Q593" i="9" s="1"/>
  <c r="Q594" i="9" s="1"/>
  <c r="Q595" i="9" s="1"/>
  <c r="Q596" i="9" s="1"/>
  <c r="Q597" i="9" s="1"/>
  <c r="Q598" i="9" s="1"/>
  <c r="Q599" i="9" s="1"/>
  <c r="Q600" i="9" s="1"/>
  <c r="Q601" i="9" s="1"/>
  <c r="Q602" i="9" s="1"/>
  <c r="Q603" i="9" s="1"/>
  <c r="Q604" i="9" s="1"/>
  <c r="Q605" i="9" s="1"/>
  <c r="Q606" i="9" s="1"/>
  <c r="Q607" i="9" s="1"/>
  <c r="Q608" i="9" s="1"/>
  <c r="Q609" i="9" s="1"/>
  <c r="Q610" i="9" s="1"/>
  <c r="Q611" i="9" s="1"/>
  <c r="Q612" i="9" s="1"/>
  <c r="Q613" i="9" s="1"/>
  <c r="Q614" i="9" s="1"/>
  <c r="Q615" i="9" s="1"/>
  <c r="Q616" i="9" s="1"/>
  <c r="Q617" i="9" s="1"/>
  <c r="Q618" i="9" s="1"/>
  <c r="Q619" i="9" s="1"/>
  <c r="Q620" i="9" s="1"/>
  <c r="Q621" i="9" s="1"/>
  <c r="Q622" i="9" s="1"/>
  <c r="Q623" i="9" s="1"/>
  <c r="Q624" i="9" s="1"/>
  <c r="Q625" i="9" s="1"/>
  <c r="Q626" i="9" s="1"/>
  <c r="Q627" i="9" s="1"/>
  <c r="Q628" i="9" s="1"/>
  <c r="Q629" i="9" s="1"/>
  <c r="Q630" i="9" s="1"/>
  <c r="Q631" i="9" s="1"/>
  <c r="Q632" i="9" s="1"/>
  <c r="Q633" i="9" s="1"/>
  <c r="Q634" i="9" s="1"/>
  <c r="Q635" i="9" s="1"/>
  <c r="Q636" i="9" s="1"/>
  <c r="Q637" i="9" s="1"/>
  <c r="Q638" i="9" s="1"/>
  <c r="Q639" i="9" s="1"/>
  <c r="Q640" i="9" s="1"/>
  <c r="Q641" i="9" s="1"/>
  <c r="Q642" i="9" s="1"/>
  <c r="Q643" i="9" s="1"/>
  <c r="Q644" i="9" s="1"/>
  <c r="Q645" i="9" s="1"/>
  <c r="Q646" i="9" s="1"/>
  <c r="Q647" i="9" s="1"/>
  <c r="Q648" i="9" s="1"/>
  <c r="Q649" i="9" s="1"/>
  <c r="Q650" i="9" s="1"/>
  <c r="Q651" i="9" s="1"/>
  <c r="Q652" i="9" s="1"/>
  <c r="Q653" i="9" s="1"/>
  <c r="Q654" i="9" s="1"/>
  <c r="Q655" i="9" s="1"/>
  <c r="Q656" i="9" s="1"/>
  <c r="Q657" i="9" s="1"/>
  <c r="Q658" i="9" s="1"/>
  <c r="Q659" i="9" s="1"/>
  <c r="Q660" i="9" s="1"/>
  <c r="Q661" i="9" s="1"/>
  <c r="Q662" i="9" s="1"/>
  <c r="Q663" i="9" s="1"/>
  <c r="Q664" i="9" s="1"/>
  <c r="Q665" i="9" s="1"/>
  <c r="Q666" i="9" s="1"/>
  <c r="Q667" i="9" s="1"/>
  <c r="Q668" i="9" s="1"/>
  <c r="Q669" i="9" s="1"/>
  <c r="Q670" i="9" s="1"/>
  <c r="Q671" i="9" s="1"/>
  <c r="Q672" i="9" s="1"/>
  <c r="Q673" i="9" s="1"/>
  <c r="Q674" i="9" s="1"/>
  <c r="Q675" i="9" s="1"/>
  <c r="Q676" i="9" s="1"/>
  <c r="Q677" i="9" s="1"/>
  <c r="Q678" i="9" s="1"/>
  <c r="Q679" i="9" s="1"/>
  <c r="Q680" i="9" s="1"/>
  <c r="Q681" i="9" s="1"/>
  <c r="Q682" i="9" s="1"/>
  <c r="Q683" i="9" s="1"/>
  <c r="Q684" i="9" s="1"/>
  <c r="Q685" i="9" s="1"/>
  <c r="Q686" i="9" s="1"/>
  <c r="Q687" i="9" s="1"/>
  <c r="Q688" i="9" s="1"/>
  <c r="Q689" i="9" s="1"/>
  <c r="Q690" i="9" s="1"/>
  <c r="Q691" i="9" s="1"/>
  <c r="Q692" i="9" s="1"/>
  <c r="Q693" i="9" s="1"/>
  <c r="Q694" i="9" s="1"/>
  <c r="Q695" i="9" s="1"/>
  <c r="Q696" i="9" s="1"/>
  <c r="Q697" i="9" s="1"/>
  <c r="Q698" i="9" s="1"/>
  <c r="Q699" i="9" s="1"/>
  <c r="Q700" i="9" s="1"/>
  <c r="Q701" i="9" s="1"/>
  <c r="Q702" i="9" s="1"/>
  <c r="Q703" i="9" s="1"/>
  <c r="Q704" i="9" s="1"/>
  <c r="Q705" i="9" s="1"/>
  <c r="Q706" i="9" s="1"/>
  <c r="Q707" i="9" s="1"/>
  <c r="Q708" i="9" s="1"/>
  <c r="Q709" i="9" s="1"/>
  <c r="Q710" i="9" s="1"/>
  <c r="Q711" i="9" s="1"/>
  <c r="Q712" i="9" s="1"/>
  <c r="Q713" i="9" s="1"/>
  <c r="Q714" i="9" s="1"/>
  <c r="Q715" i="9" s="1"/>
  <c r="Q716" i="9" s="1"/>
  <c r="Q717" i="9" s="1"/>
  <c r="Q718" i="9" s="1"/>
  <c r="Q719" i="9" s="1"/>
  <c r="Q720" i="9" s="1"/>
  <c r="Q721" i="9" s="1"/>
  <c r="Q722" i="9" s="1"/>
  <c r="Q723" i="9" s="1"/>
  <c r="Q724" i="9" s="1"/>
  <c r="Q725" i="9" s="1"/>
  <c r="Q726" i="9" s="1"/>
  <c r="Q727" i="9" s="1"/>
  <c r="Q728" i="9" s="1"/>
  <c r="Q729" i="9" s="1"/>
  <c r="Q730" i="9" s="1"/>
  <c r="Q731" i="9" s="1"/>
  <c r="Q732" i="9" s="1"/>
  <c r="Q733" i="9" s="1"/>
  <c r="Q734" i="9" s="1"/>
  <c r="Q735" i="9" s="1"/>
  <c r="Q736" i="9" s="1"/>
  <c r="Q737" i="9" s="1"/>
  <c r="Q738" i="9" s="1"/>
  <c r="Q739" i="9" s="1"/>
  <c r="Q740" i="9" s="1"/>
  <c r="Q741" i="9" s="1"/>
  <c r="Q742" i="9" s="1"/>
  <c r="Q743" i="9" s="1"/>
  <c r="Q744" i="9" s="1"/>
  <c r="Q745" i="9" s="1"/>
  <c r="Q746" i="9" s="1"/>
  <c r="Q747" i="9" s="1"/>
  <c r="Q748" i="9" s="1"/>
  <c r="Q749" i="9" s="1"/>
  <c r="Q750" i="9" s="1"/>
  <c r="Q751" i="9" s="1"/>
  <c r="Q752" i="9" s="1"/>
  <c r="Q753" i="9" s="1"/>
  <c r="Q754" i="9" s="1"/>
  <c r="Q755" i="9" s="1"/>
  <c r="BA64" i="9"/>
  <c r="BA69" i="9"/>
  <c r="M65" i="9"/>
  <c r="M67" i="9"/>
  <c r="BA65" i="9"/>
  <c r="BA68" i="9"/>
  <c r="BC63" i="9"/>
  <c r="BG63" i="9" s="1"/>
  <c r="BA67" i="9"/>
  <c r="M64" i="9"/>
  <c r="E9" i="9"/>
  <c r="F9" i="9" s="1"/>
  <c r="J69" i="6"/>
  <c r="P63" i="9"/>
  <c r="AJ63" i="9"/>
  <c r="AH64" i="9"/>
  <c r="AM63" i="9"/>
  <c r="C8" i="9"/>
  <c r="AR64" i="9"/>
  <c r="H63" i="9"/>
  <c r="J68" i="6"/>
  <c r="J61" i="6"/>
  <c r="I66" i="6"/>
  <c r="J66" i="6" s="1"/>
  <c r="J59" i="6"/>
  <c r="J56" i="6"/>
  <c r="I55" i="6"/>
  <c r="J55" i="6" s="1"/>
  <c r="J65" i="6"/>
  <c r="I54" i="6"/>
  <c r="J54" i="6" s="1"/>
  <c r="J67" i="6"/>
  <c r="J64" i="6"/>
  <c r="J57" i="6"/>
  <c r="J63" i="6"/>
  <c r="I58" i="6"/>
  <c r="J58" i="6" s="1"/>
  <c r="I60" i="6"/>
  <c r="J60" i="6" s="1"/>
  <c r="I53" i="6"/>
  <c r="I62" i="6"/>
  <c r="J62" i="6" s="1"/>
  <c r="N64" i="9" l="1"/>
  <c r="O64" i="9" s="1"/>
  <c r="S64" i="9" s="1"/>
  <c r="BB64" i="9"/>
  <c r="BD63" i="9"/>
  <c r="BF63" i="9" s="1"/>
  <c r="AW63" i="9"/>
  <c r="AC63" i="9"/>
  <c r="X64" i="9"/>
  <c r="Y64" i="9" s="1"/>
  <c r="AC64" i="9" s="1"/>
  <c r="J53" i="6"/>
  <c r="C9" i="5" s="1"/>
  <c r="C8" i="5"/>
  <c r="AI9" i="9"/>
  <c r="AJ9" i="9" s="1"/>
  <c r="Y9" i="9"/>
  <c r="Z9" i="9" s="1"/>
  <c r="O9" i="9"/>
  <c r="P9" i="9" s="1"/>
  <c r="AS9" i="9"/>
  <c r="AT9" i="9" s="1"/>
  <c r="AI64" i="9"/>
  <c r="AM64" i="9" s="1"/>
  <c r="R63" i="9"/>
  <c r="BC64" i="9"/>
  <c r="BG64" i="9" s="1"/>
  <c r="AL63" i="9"/>
  <c r="AS64" i="9"/>
  <c r="AW64" i="9" s="1"/>
  <c r="C9" i="9"/>
  <c r="AV63" i="9"/>
  <c r="F64" i="9"/>
  <c r="D65" i="9"/>
  <c r="AB63" i="9"/>
  <c r="AG9" i="5" l="1"/>
  <c r="AG8" i="5"/>
  <c r="W8" i="5"/>
  <c r="W9" i="5"/>
  <c r="AQ8" i="5"/>
  <c r="AQ9" i="5"/>
  <c r="CF8" i="5"/>
  <c r="CF9" i="5"/>
  <c r="BV8" i="5"/>
  <c r="BV9" i="5"/>
  <c r="BL8" i="5"/>
  <c r="BL9" i="5"/>
  <c r="BB8" i="5"/>
  <c r="M7" i="5"/>
  <c r="BA9" i="9"/>
  <c r="BA8" i="9"/>
  <c r="H64" i="9"/>
  <c r="E65" i="9"/>
  <c r="P64" i="9"/>
  <c r="N65" i="9"/>
  <c r="Z64" i="9"/>
  <c r="X65" i="9"/>
  <c r="AT64" i="9"/>
  <c r="AR65" i="9"/>
  <c r="BD64" i="9"/>
  <c r="BB65" i="9"/>
  <c r="AJ64" i="9"/>
  <c r="AH65" i="9"/>
  <c r="V745" i="5" l="1"/>
  <c r="V689" i="5"/>
  <c r="V680" i="5"/>
  <c r="V664" i="5"/>
  <c r="V648" i="5"/>
  <c r="V632" i="5"/>
  <c r="V728" i="5"/>
  <c r="V579" i="5"/>
  <c r="V704" i="5"/>
  <c r="V609" i="5"/>
  <c r="V593" i="5"/>
  <c r="V542" i="5"/>
  <c r="V554" i="5"/>
  <c r="V529" i="5"/>
  <c r="V513" i="5"/>
  <c r="V497" i="5"/>
  <c r="V484" i="5"/>
  <c r="V475" i="5"/>
  <c r="V459" i="5"/>
  <c r="V443" i="5"/>
  <c r="V427" i="5"/>
  <c r="V411" i="5"/>
  <c r="V395" i="5"/>
  <c r="V379" i="5"/>
  <c r="V363" i="5"/>
  <c r="V347" i="5"/>
  <c r="V330" i="5"/>
  <c r="V298" i="5"/>
  <c r="V266" i="5"/>
  <c r="V321" i="5"/>
  <c r="V289" i="5"/>
  <c r="V257" i="5"/>
  <c r="V238" i="5"/>
  <c r="V222" i="5"/>
  <c r="V204" i="5"/>
  <c r="V188" i="5"/>
  <c r="V172" i="5"/>
  <c r="V156" i="5"/>
  <c r="V140" i="5"/>
  <c r="V124" i="5"/>
  <c r="V108" i="5"/>
  <c r="V92" i="5"/>
  <c r="V751" i="5"/>
  <c r="V719" i="5"/>
  <c r="V683" i="5"/>
  <c r="V667" i="5"/>
  <c r="V651" i="5"/>
  <c r="V635" i="5"/>
  <c r="V752" i="5"/>
  <c r="V684" i="5"/>
  <c r="V717" i="5"/>
  <c r="V612" i="5"/>
  <c r="V596" i="5"/>
  <c r="V545" i="5"/>
  <c r="V740" i="5"/>
  <c r="V551" i="5"/>
  <c r="V516" i="5"/>
  <c r="V500" i="5"/>
  <c r="V710" i="5"/>
  <c r="V479" i="5"/>
  <c r="V462" i="5"/>
  <c r="V446" i="5"/>
  <c r="V430" i="5"/>
  <c r="V414" i="5"/>
  <c r="V398" i="5"/>
  <c r="V382" i="5"/>
  <c r="V366" i="5"/>
  <c r="V350" i="5"/>
  <c r="V334" i="5"/>
  <c r="V304" i="5"/>
  <c r="V272" i="5"/>
  <c r="V327" i="5"/>
  <c r="V295" i="5"/>
  <c r="V263" i="5"/>
  <c r="V241" i="5"/>
  <c r="V225" i="5"/>
  <c r="V207" i="5"/>
  <c r="V191" i="5"/>
  <c r="V175" i="5"/>
  <c r="V159" i="5"/>
  <c r="V737" i="5"/>
  <c r="V750" i="5"/>
  <c r="V676" i="5"/>
  <c r="V660" i="5"/>
  <c r="V644" i="5"/>
  <c r="V628" i="5"/>
  <c r="V709" i="5"/>
  <c r="V571" i="5"/>
  <c r="V621" i="5"/>
  <c r="V605" i="5"/>
  <c r="V589" i="5"/>
  <c r="V538" i="5"/>
  <c r="V580" i="5"/>
  <c r="V525" i="5"/>
  <c r="V509" i="5"/>
  <c r="V493" i="5"/>
  <c r="V480" i="5"/>
  <c r="V471" i="5"/>
  <c r="V455" i="5"/>
  <c r="V439" i="5"/>
  <c r="V423" i="5"/>
  <c r="V407" i="5"/>
  <c r="V391" i="5"/>
  <c r="V375" i="5"/>
  <c r="V359" i="5"/>
  <c r="V343" i="5"/>
  <c r="V322" i="5"/>
  <c r="V290" i="5"/>
  <c r="V258" i="5"/>
  <c r="V313" i="5"/>
  <c r="V281" i="5"/>
  <c r="V250" i="5"/>
  <c r="V234" i="5"/>
  <c r="V216" i="5"/>
  <c r="V200" i="5"/>
  <c r="V184" i="5"/>
  <c r="V168" i="5"/>
  <c r="V152" i="5"/>
  <c r="V136" i="5"/>
  <c r="V120" i="5"/>
  <c r="V104" i="5"/>
  <c r="V88" i="5"/>
  <c r="V743" i="5"/>
  <c r="V687" i="5"/>
  <c r="V679" i="5"/>
  <c r="V663" i="5"/>
  <c r="V647" i="5"/>
  <c r="V631" i="5"/>
  <c r="V720" i="5"/>
  <c r="V577" i="5"/>
  <c r="V700" i="5"/>
  <c r="V608" i="5"/>
  <c r="V592" i="5"/>
  <c r="V541" i="5"/>
  <c r="V724" i="5"/>
  <c r="V528" i="5"/>
  <c r="V512" i="5"/>
  <c r="V496" i="5"/>
  <c r="V483" i="5"/>
  <c r="V474" i="5"/>
  <c r="V458" i="5"/>
  <c r="V442" i="5"/>
  <c r="V426" i="5"/>
  <c r="V410" i="5"/>
  <c r="V394" i="5"/>
  <c r="V378" i="5"/>
  <c r="V362" i="5"/>
  <c r="V346" i="5"/>
  <c r="V328" i="5"/>
  <c r="V296" i="5"/>
  <c r="V264" i="5"/>
  <c r="V319" i="5"/>
  <c r="V287" i="5"/>
  <c r="V255" i="5"/>
  <c r="V237" i="5"/>
  <c r="V221" i="5"/>
  <c r="V203" i="5"/>
  <c r="V187" i="5"/>
  <c r="V171" i="5"/>
  <c r="V155" i="5"/>
  <c r="V729" i="5"/>
  <c r="V734" i="5"/>
  <c r="V672" i="5"/>
  <c r="V656" i="5"/>
  <c r="V640" i="5"/>
  <c r="V624" i="5"/>
  <c r="V701" i="5"/>
  <c r="V563" i="5"/>
  <c r="V617" i="5"/>
  <c r="V601" i="5"/>
  <c r="V585" i="5"/>
  <c r="V534" i="5"/>
  <c r="V564" i="5"/>
  <c r="V521" i="5"/>
  <c r="V505" i="5"/>
  <c r="V489" i="5"/>
  <c r="V562" i="5"/>
  <c r="V467" i="5"/>
  <c r="V451" i="5"/>
  <c r="V435" i="5"/>
  <c r="V419" i="5"/>
  <c r="V403" i="5"/>
  <c r="V387" i="5"/>
  <c r="V371" i="5"/>
  <c r="V355" i="5"/>
  <c r="V339" i="5"/>
  <c r="V314" i="5"/>
  <c r="V282" i="5"/>
  <c r="V219" i="5"/>
  <c r="V305" i="5"/>
  <c r="V273" i="5"/>
  <c r="V246" i="5"/>
  <c r="V230" i="5"/>
  <c r="V212" i="5"/>
  <c r="V196" i="5"/>
  <c r="V180" i="5"/>
  <c r="V164" i="5"/>
  <c r="V148" i="5"/>
  <c r="V132" i="5"/>
  <c r="V116" i="5"/>
  <c r="V100" i="5"/>
  <c r="V84" i="5"/>
  <c r="V735" i="5"/>
  <c r="V746" i="5"/>
  <c r="V675" i="5"/>
  <c r="V659" i="5"/>
  <c r="V643" i="5"/>
  <c r="V627" i="5"/>
  <c r="V707" i="5"/>
  <c r="V569" i="5"/>
  <c r="V620" i="5"/>
  <c r="V604" i="5"/>
  <c r="V588" i="5"/>
  <c r="V537" i="5"/>
  <c r="V576" i="5"/>
  <c r="V524" i="5"/>
  <c r="V508" i="5"/>
  <c r="V492" i="5"/>
  <c r="V478" i="5"/>
  <c r="V470" i="5"/>
  <c r="V454" i="5"/>
  <c r="V438" i="5"/>
  <c r="V422" i="5"/>
  <c r="V406" i="5"/>
  <c r="V390" i="5"/>
  <c r="V374" i="5"/>
  <c r="V358" i="5"/>
  <c r="V342" i="5"/>
  <c r="V320" i="5"/>
  <c r="V288" i="5"/>
  <c r="V256" i="5"/>
  <c r="V311" i="5"/>
  <c r="V279" i="5"/>
  <c r="V249" i="5"/>
  <c r="V233" i="5"/>
  <c r="V215" i="5"/>
  <c r="V199" i="5"/>
  <c r="V183" i="5"/>
  <c r="V167" i="5"/>
  <c r="V753" i="5"/>
  <c r="V721" i="5"/>
  <c r="V718" i="5"/>
  <c r="V668" i="5"/>
  <c r="V652" i="5"/>
  <c r="V636" i="5"/>
  <c r="V686" i="5"/>
  <c r="V693" i="5"/>
  <c r="V732" i="5"/>
  <c r="V613" i="5"/>
  <c r="V597" i="5"/>
  <c r="V546" i="5"/>
  <c r="V688" i="5"/>
  <c r="V698" i="5"/>
  <c r="V517" i="5"/>
  <c r="V501" i="5"/>
  <c r="V485" i="5"/>
  <c r="V556" i="5"/>
  <c r="V463" i="5"/>
  <c r="V447" i="5"/>
  <c r="V431" i="5"/>
  <c r="V415" i="5"/>
  <c r="V399" i="5"/>
  <c r="V383" i="5"/>
  <c r="V367" i="5"/>
  <c r="V351" i="5"/>
  <c r="V335" i="5"/>
  <c r="V306" i="5"/>
  <c r="V274" i="5"/>
  <c r="V329" i="5"/>
  <c r="V297" i="5"/>
  <c r="V265" i="5"/>
  <c r="V242" i="5"/>
  <c r="V226" i="5"/>
  <c r="V208" i="5"/>
  <c r="V192" i="5"/>
  <c r="V176" i="5"/>
  <c r="V160" i="5"/>
  <c r="V144" i="5"/>
  <c r="V128" i="5"/>
  <c r="V112" i="5"/>
  <c r="V96" i="5"/>
  <c r="V716" i="5"/>
  <c r="V727" i="5"/>
  <c r="V730" i="5"/>
  <c r="V671" i="5"/>
  <c r="V655" i="5"/>
  <c r="V639" i="5"/>
  <c r="V623" i="5"/>
  <c r="V699" i="5"/>
  <c r="V561" i="5"/>
  <c r="V616" i="5"/>
  <c r="V600" i="5"/>
  <c r="V549" i="5"/>
  <c r="V533" i="5"/>
  <c r="V560" i="5"/>
  <c r="V520" i="5"/>
  <c r="V504" i="5"/>
  <c r="V488" i="5"/>
  <c r="V557" i="5"/>
  <c r="V466" i="5"/>
  <c r="V450" i="5"/>
  <c r="V434" i="5"/>
  <c r="V418" i="5"/>
  <c r="V402" i="5"/>
  <c r="V386" i="5"/>
  <c r="V370" i="5"/>
  <c r="V354" i="5"/>
  <c r="V338" i="5"/>
  <c r="V312" i="5"/>
  <c r="V280" i="5"/>
  <c r="V217" i="5"/>
  <c r="V303" i="5"/>
  <c r="V271" i="5"/>
  <c r="V245" i="5"/>
  <c r="V229" i="5"/>
  <c r="V211" i="5"/>
  <c r="V195" i="5"/>
  <c r="V179" i="5"/>
  <c r="V163" i="5"/>
  <c r="V139" i="5"/>
  <c r="V123" i="5"/>
  <c r="V107" i="5"/>
  <c r="V91" i="5"/>
  <c r="V749" i="5"/>
  <c r="V715" i="5"/>
  <c r="V682" i="5"/>
  <c r="V666" i="5"/>
  <c r="V650" i="5"/>
  <c r="V634" i="5"/>
  <c r="V744" i="5"/>
  <c r="V583" i="5"/>
  <c r="V712" i="5"/>
  <c r="V611" i="5"/>
  <c r="V595" i="5"/>
  <c r="V544" i="5"/>
  <c r="V706" i="5"/>
  <c r="V550" i="5"/>
  <c r="V515" i="5"/>
  <c r="V499" i="5"/>
  <c r="V574" i="5"/>
  <c r="V477" i="5"/>
  <c r="V461" i="5"/>
  <c r="V445" i="5"/>
  <c r="V429" i="5"/>
  <c r="V413" i="5"/>
  <c r="V397" i="5"/>
  <c r="V381" i="5"/>
  <c r="V365" i="5"/>
  <c r="V349" i="5"/>
  <c r="V333" i="5"/>
  <c r="V302" i="5"/>
  <c r="V270" i="5"/>
  <c r="V325" i="5"/>
  <c r="V293" i="5"/>
  <c r="V261" i="5"/>
  <c r="V240" i="5"/>
  <c r="V224" i="5"/>
  <c r="V206" i="5"/>
  <c r="V190" i="5"/>
  <c r="V174" i="5"/>
  <c r="V158" i="5"/>
  <c r="V142" i="5"/>
  <c r="V126" i="5"/>
  <c r="V110" i="5"/>
  <c r="V94" i="5"/>
  <c r="V755" i="5"/>
  <c r="V723" i="5"/>
  <c r="V722" i="5"/>
  <c r="V669" i="5"/>
  <c r="V653" i="5"/>
  <c r="V637" i="5"/>
  <c r="V690" i="5"/>
  <c r="V695" i="5"/>
  <c r="V748" i="5"/>
  <c r="V614" i="5"/>
  <c r="V598" i="5"/>
  <c r="V547" i="5"/>
  <c r="V531" i="5"/>
  <c r="V552" i="5"/>
  <c r="V518" i="5"/>
  <c r="V502" i="5"/>
  <c r="V486" i="5"/>
  <c r="V566" i="5"/>
  <c r="V452" i="5"/>
  <c r="V388" i="5"/>
  <c r="V316" i="5"/>
  <c r="V275" i="5"/>
  <c r="V197" i="5"/>
  <c r="V133" i="5"/>
  <c r="V464" i="5"/>
  <c r="V400" i="5"/>
  <c r="V336" i="5"/>
  <c r="V299" i="5"/>
  <c r="V209" i="5"/>
  <c r="V145" i="5"/>
  <c r="V81" i="5"/>
  <c r="V412" i="5"/>
  <c r="V348" i="5"/>
  <c r="V323" i="5"/>
  <c r="V223" i="5"/>
  <c r="V157" i="5"/>
  <c r="V93" i="5"/>
  <c r="V151" i="5"/>
  <c r="V135" i="5"/>
  <c r="V119" i="5"/>
  <c r="V103" i="5"/>
  <c r="V87" i="5"/>
  <c r="V741" i="5"/>
  <c r="V685" i="5"/>
  <c r="V678" i="5"/>
  <c r="V662" i="5"/>
  <c r="V646" i="5"/>
  <c r="V630" i="5"/>
  <c r="V713" i="5"/>
  <c r="V575" i="5"/>
  <c r="V696" i="5"/>
  <c r="V607" i="5"/>
  <c r="V591" i="5"/>
  <c r="V540" i="5"/>
  <c r="V702" i="5"/>
  <c r="V527" i="5"/>
  <c r="V511" i="5"/>
  <c r="V495" i="5"/>
  <c r="V482" i="5"/>
  <c r="V473" i="5"/>
  <c r="V457" i="5"/>
  <c r="V441" i="5"/>
  <c r="V425" i="5"/>
  <c r="V409" i="5"/>
  <c r="V393" i="5"/>
  <c r="V377" i="5"/>
  <c r="V361" i="5"/>
  <c r="V345" i="5"/>
  <c r="V326" i="5"/>
  <c r="V294" i="5"/>
  <c r="V262" i="5"/>
  <c r="V317" i="5"/>
  <c r="V285" i="5"/>
  <c r="V253" i="5"/>
  <c r="V236" i="5"/>
  <c r="V220" i="5"/>
  <c r="V202" i="5"/>
  <c r="V186" i="5"/>
  <c r="V170" i="5"/>
  <c r="V154" i="5"/>
  <c r="V138" i="5"/>
  <c r="V122" i="5"/>
  <c r="V106" i="5"/>
  <c r="V90" i="5"/>
  <c r="V747" i="5"/>
  <c r="V691" i="5"/>
  <c r="V681" i="5"/>
  <c r="V665" i="5"/>
  <c r="V649" i="5"/>
  <c r="V633" i="5"/>
  <c r="V736" i="5"/>
  <c r="V581" i="5"/>
  <c r="V708" i="5"/>
  <c r="V610" i="5"/>
  <c r="V594" i="5"/>
  <c r="V543" i="5"/>
  <c r="V555" i="5"/>
  <c r="V530" i="5"/>
  <c r="V514" i="5"/>
  <c r="V498" i="5"/>
  <c r="V558" i="5"/>
  <c r="V476" i="5"/>
  <c r="V436" i="5"/>
  <c r="V372" i="5"/>
  <c r="V284" i="5"/>
  <c r="V247" i="5"/>
  <c r="V181" i="5"/>
  <c r="V117" i="5"/>
  <c r="V448" i="5"/>
  <c r="V384" i="5"/>
  <c r="V308" i="5"/>
  <c r="V267" i="5"/>
  <c r="V193" i="5"/>
  <c r="V129" i="5"/>
  <c r="V460" i="5"/>
  <c r="V396" i="5"/>
  <c r="V332" i="5"/>
  <c r="V291" i="5"/>
  <c r="V205" i="5"/>
  <c r="V141" i="5"/>
  <c r="V456" i="5"/>
  <c r="V147" i="5"/>
  <c r="V131" i="5"/>
  <c r="V115" i="5"/>
  <c r="V99" i="5"/>
  <c r="V83" i="5"/>
  <c r="V733" i="5"/>
  <c r="V742" i="5"/>
  <c r="V674" i="5"/>
  <c r="V658" i="5"/>
  <c r="V642" i="5"/>
  <c r="V626" i="5"/>
  <c r="V705" i="5"/>
  <c r="V567" i="5"/>
  <c r="V619" i="5"/>
  <c r="V603" i="5"/>
  <c r="V587" i="5"/>
  <c r="V536" i="5"/>
  <c r="V572" i="5"/>
  <c r="V523" i="5"/>
  <c r="V507" i="5"/>
  <c r="V491" i="5"/>
  <c r="V694" i="5"/>
  <c r="V469" i="5"/>
  <c r="V453" i="5"/>
  <c r="V437" i="5"/>
  <c r="V421" i="5"/>
  <c r="V405" i="5"/>
  <c r="V389" i="5"/>
  <c r="V373" i="5"/>
  <c r="V357" i="5"/>
  <c r="V341" i="5"/>
  <c r="V318" i="5"/>
  <c r="V286" i="5"/>
  <c r="V254" i="5"/>
  <c r="V309" i="5"/>
  <c r="V277" i="5"/>
  <c r="V248" i="5"/>
  <c r="V232" i="5"/>
  <c r="V214" i="5"/>
  <c r="V198" i="5"/>
  <c r="V182" i="5"/>
  <c r="V166" i="5"/>
  <c r="V150" i="5"/>
  <c r="V134" i="5"/>
  <c r="V118" i="5"/>
  <c r="V102" i="5"/>
  <c r="V86" i="5"/>
  <c r="V739" i="5"/>
  <c r="V754" i="5"/>
  <c r="V677" i="5"/>
  <c r="V661" i="5"/>
  <c r="V645" i="5"/>
  <c r="V629" i="5"/>
  <c r="V711" i="5"/>
  <c r="V573" i="5"/>
  <c r="V692" i="5"/>
  <c r="V606" i="5"/>
  <c r="V590" i="5"/>
  <c r="V539" i="5"/>
  <c r="V584" i="5"/>
  <c r="V526" i="5"/>
  <c r="V510" i="5"/>
  <c r="V494" i="5"/>
  <c r="V481" i="5"/>
  <c r="V472" i="5"/>
  <c r="V420" i="5"/>
  <c r="V356" i="5"/>
  <c r="V252" i="5"/>
  <c r="V231" i="5"/>
  <c r="V165" i="5"/>
  <c r="V101" i="5"/>
  <c r="V432" i="5"/>
  <c r="V368" i="5"/>
  <c r="V276" i="5"/>
  <c r="V243" i="5"/>
  <c r="V177" i="5"/>
  <c r="V113" i="5"/>
  <c r="V444" i="5"/>
  <c r="V380" i="5"/>
  <c r="V300" i="5"/>
  <c r="V259" i="5"/>
  <c r="V189" i="5"/>
  <c r="V125" i="5"/>
  <c r="V440" i="5"/>
  <c r="V143" i="5"/>
  <c r="V127" i="5"/>
  <c r="V111" i="5"/>
  <c r="V95" i="5"/>
  <c r="V714" i="5"/>
  <c r="V725" i="5"/>
  <c r="V726" i="5"/>
  <c r="V670" i="5"/>
  <c r="V654" i="5"/>
  <c r="V638" i="5"/>
  <c r="V622" i="5"/>
  <c r="V697" i="5"/>
  <c r="V559" i="5"/>
  <c r="V615" i="5"/>
  <c r="V599" i="5"/>
  <c r="V548" i="5"/>
  <c r="V532" i="5"/>
  <c r="V553" i="5"/>
  <c r="V519" i="5"/>
  <c r="V503" i="5"/>
  <c r="V487" i="5"/>
  <c r="V582" i="5"/>
  <c r="V465" i="5"/>
  <c r="V449" i="5"/>
  <c r="V433" i="5"/>
  <c r="V417" i="5"/>
  <c r="V401" i="5"/>
  <c r="V385" i="5"/>
  <c r="V369" i="5"/>
  <c r="V353" i="5"/>
  <c r="V337" i="5"/>
  <c r="V310" i="5"/>
  <c r="V278" i="5"/>
  <c r="V570" i="5"/>
  <c r="V301" i="5"/>
  <c r="V269" i="5"/>
  <c r="V244" i="5"/>
  <c r="V228" i="5"/>
  <c r="V210" i="5"/>
  <c r="V194" i="5"/>
  <c r="V178" i="5"/>
  <c r="V162" i="5"/>
  <c r="V146" i="5"/>
  <c r="V130" i="5"/>
  <c r="V114" i="5"/>
  <c r="V98" i="5"/>
  <c r="V82" i="5"/>
  <c r="V731" i="5"/>
  <c r="V738" i="5"/>
  <c r="V673" i="5"/>
  <c r="V657" i="5"/>
  <c r="V641" i="5"/>
  <c r="V625" i="5"/>
  <c r="V703" i="5"/>
  <c r="V565" i="5"/>
  <c r="V618" i="5"/>
  <c r="V602" i="5"/>
  <c r="V586" i="5"/>
  <c r="V535" i="5"/>
  <c r="V568" i="5"/>
  <c r="V522" i="5"/>
  <c r="V506" i="5"/>
  <c r="V490" i="5"/>
  <c r="V578" i="5"/>
  <c r="V468" i="5"/>
  <c r="V404" i="5"/>
  <c r="V340" i="5"/>
  <c r="V307" i="5"/>
  <c r="V213" i="5"/>
  <c r="V149" i="5"/>
  <c r="V85" i="5"/>
  <c r="V416" i="5"/>
  <c r="V352" i="5"/>
  <c r="V331" i="5"/>
  <c r="V227" i="5"/>
  <c r="V161" i="5"/>
  <c r="V97" i="5"/>
  <c r="V428" i="5"/>
  <c r="V364" i="5"/>
  <c r="V268" i="5"/>
  <c r="V239" i="5"/>
  <c r="V173" i="5"/>
  <c r="V109" i="5"/>
  <c r="V376" i="5"/>
  <c r="V292" i="5"/>
  <c r="V251" i="5"/>
  <c r="V185" i="5"/>
  <c r="V121" i="5"/>
  <c r="V424" i="5"/>
  <c r="V360" i="5"/>
  <c r="V260" i="5"/>
  <c r="V235" i="5"/>
  <c r="V169" i="5"/>
  <c r="V105" i="5"/>
  <c r="V408" i="5"/>
  <c r="V344" i="5"/>
  <c r="V315" i="5"/>
  <c r="V218" i="5"/>
  <c r="V153" i="5"/>
  <c r="V89" i="5"/>
  <c r="V392" i="5"/>
  <c r="V324" i="5"/>
  <c r="V283" i="5"/>
  <c r="V201" i="5"/>
  <c r="V137" i="5"/>
  <c r="AF155" i="5"/>
  <c r="AF151" i="5"/>
  <c r="AF147" i="5"/>
  <c r="AF143" i="5"/>
  <c r="AF139" i="5"/>
  <c r="AF135" i="5"/>
  <c r="AF131" i="5"/>
  <c r="AF127" i="5"/>
  <c r="AF123" i="5"/>
  <c r="AF119" i="5"/>
  <c r="AF115" i="5"/>
  <c r="AF111" i="5"/>
  <c r="AF107" i="5"/>
  <c r="AF387" i="5"/>
  <c r="AF379" i="5"/>
  <c r="AF371" i="5"/>
  <c r="AF363" i="5"/>
  <c r="AF355" i="5"/>
  <c r="AF347" i="5"/>
  <c r="AF339" i="5"/>
  <c r="AF331" i="5"/>
  <c r="AF323" i="5"/>
  <c r="AF315" i="5"/>
  <c r="AF307" i="5"/>
  <c r="AF299" i="5"/>
  <c r="AF291" i="5"/>
  <c r="AF283" i="5"/>
  <c r="AF364" i="5"/>
  <c r="AF332" i="5"/>
  <c r="AF308" i="5"/>
  <c r="AF292" i="5"/>
  <c r="AF105" i="5"/>
  <c r="AF97" i="5"/>
  <c r="AF370" i="5"/>
  <c r="AF338" i="5"/>
  <c r="AF277" i="5"/>
  <c r="AF269" i="5"/>
  <c r="AF261" i="5"/>
  <c r="AF253" i="5"/>
  <c r="AF245" i="5"/>
  <c r="AF237" i="5"/>
  <c r="AF229" i="5"/>
  <c r="AF221" i="5"/>
  <c r="AF213" i="5"/>
  <c r="AF205" i="5"/>
  <c r="AF197" i="5"/>
  <c r="AF189" i="5"/>
  <c r="AF181" i="5"/>
  <c r="AF384" i="5"/>
  <c r="AF352" i="5"/>
  <c r="AF320" i="5"/>
  <c r="AF302" i="5"/>
  <c r="AF286" i="5"/>
  <c r="AF104" i="5"/>
  <c r="AF96" i="5"/>
  <c r="AF318" i="5"/>
  <c r="AF250" i="5"/>
  <c r="AF218" i="5"/>
  <c r="AF186" i="5"/>
  <c r="AF272" i="5"/>
  <c r="AF240" i="5"/>
  <c r="AF208" i="5"/>
  <c r="AF172" i="5"/>
  <c r="AF86" i="5"/>
  <c r="AF366" i="5"/>
  <c r="AF254" i="5"/>
  <c r="AF222" i="5"/>
  <c r="AF190" i="5"/>
  <c r="AF276" i="5"/>
  <c r="AF244" i="5"/>
  <c r="AF212" i="5"/>
  <c r="AF180" i="5"/>
  <c r="AF87" i="5"/>
  <c r="AF738" i="5"/>
  <c r="AF651" i="5"/>
  <c r="AF635" i="5"/>
  <c r="AF619" i="5"/>
  <c r="AF603" i="5"/>
  <c r="AF587" i="5"/>
  <c r="AF571" i="5"/>
  <c r="AF154" i="5"/>
  <c r="AF150" i="5"/>
  <c r="AF146" i="5"/>
  <c r="AF142" i="5"/>
  <c r="AF138" i="5"/>
  <c r="AF134" i="5"/>
  <c r="AF130" i="5"/>
  <c r="AF126" i="5"/>
  <c r="AF122" i="5"/>
  <c r="AF118" i="5"/>
  <c r="AF114" i="5"/>
  <c r="AF110" i="5"/>
  <c r="AF718" i="5"/>
  <c r="AF385" i="5"/>
  <c r="AF377" i="5"/>
  <c r="AF369" i="5"/>
  <c r="AF361" i="5"/>
  <c r="AF353" i="5"/>
  <c r="AF345" i="5"/>
  <c r="AF337" i="5"/>
  <c r="AF329" i="5"/>
  <c r="AF321" i="5"/>
  <c r="AF313" i="5"/>
  <c r="AF305" i="5"/>
  <c r="AF297" i="5"/>
  <c r="AF289" i="5"/>
  <c r="AF388" i="5"/>
  <c r="AF356" i="5"/>
  <c r="AF324" i="5"/>
  <c r="AF304" i="5"/>
  <c r="AF288" i="5"/>
  <c r="AF103" i="5"/>
  <c r="AF95" i="5"/>
  <c r="AF362" i="5"/>
  <c r="AF330" i="5"/>
  <c r="AF275" i="5"/>
  <c r="AF267" i="5"/>
  <c r="AF259" i="5"/>
  <c r="AF251" i="5"/>
  <c r="AF243" i="5"/>
  <c r="AF235" i="5"/>
  <c r="AF227" i="5"/>
  <c r="AF219" i="5"/>
  <c r="AF211" i="5"/>
  <c r="AF203" i="5"/>
  <c r="AF195" i="5"/>
  <c r="AF187" i="5"/>
  <c r="AF178" i="5"/>
  <c r="AF376" i="5"/>
  <c r="AF344" i="5"/>
  <c r="AF314" i="5"/>
  <c r="AF298" i="5"/>
  <c r="AF282" i="5"/>
  <c r="AF102" i="5"/>
  <c r="AF94" i="5"/>
  <c r="AF274" i="5"/>
  <c r="AF242" i="5"/>
  <c r="AF210" i="5"/>
  <c r="AF374" i="5"/>
  <c r="AF264" i="5"/>
  <c r="AF232" i="5"/>
  <c r="AF200" i="5"/>
  <c r="AF92" i="5"/>
  <c r="AF84" i="5"/>
  <c r="AF334" i="5"/>
  <c r="AF246" i="5"/>
  <c r="AF214" i="5"/>
  <c r="AF182" i="5"/>
  <c r="AF390" i="5"/>
  <c r="AF268" i="5"/>
  <c r="AF236" i="5"/>
  <c r="AF204" i="5"/>
  <c r="AF93" i="5"/>
  <c r="AF85" i="5"/>
  <c r="AF722" i="5"/>
  <c r="AF647" i="5"/>
  <c r="AF631" i="5"/>
  <c r="AF615" i="5"/>
  <c r="AF599" i="5"/>
  <c r="AF583" i="5"/>
  <c r="AF567" i="5"/>
  <c r="AF153" i="5"/>
  <c r="AF149" i="5"/>
  <c r="AF145" i="5"/>
  <c r="AF141" i="5"/>
  <c r="AF137" i="5"/>
  <c r="AF133" i="5"/>
  <c r="AF129" i="5"/>
  <c r="AF125" i="5"/>
  <c r="AF121" i="5"/>
  <c r="AF117" i="5"/>
  <c r="AF113" i="5"/>
  <c r="AF109" i="5"/>
  <c r="AF663" i="5"/>
  <c r="AF383" i="5"/>
  <c r="AF375" i="5"/>
  <c r="AF367" i="5"/>
  <c r="AF359" i="5"/>
  <c r="AF351" i="5"/>
  <c r="AF343" i="5"/>
  <c r="AF335" i="5"/>
  <c r="AF327" i="5"/>
  <c r="AF319" i="5"/>
  <c r="AF311" i="5"/>
  <c r="AF303" i="5"/>
  <c r="AF295" i="5"/>
  <c r="AF287" i="5"/>
  <c r="AF380" i="5"/>
  <c r="AF348" i="5"/>
  <c r="AF316" i="5"/>
  <c r="AF300" i="5"/>
  <c r="AF284" i="5"/>
  <c r="AF101" i="5"/>
  <c r="AF386" i="5"/>
  <c r="AF354" i="5"/>
  <c r="AF322" i="5"/>
  <c r="AF273" i="5"/>
  <c r="AF265" i="5"/>
  <c r="AF257" i="5"/>
  <c r="AF249" i="5"/>
  <c r="AF241" i="5"/>
  <c r="AF233" i="5"/>
  <c r="AF225" i="5"/>
  <c r="AF217" i="5"/>
  <c r="AF209" i="5"/>
  <c r="AF201" i="5"/>
  <c r="AF193" i="5"/>
  <c r="AF185" i="5"/>
  <c r="AF174" i="5"/>
  <c r="AF368" i="5"/>
  <c r="AF336" i="5"/>
  <c r="AF310" i="5"/>
  <c r="AF294" i="5"/>
  <c r="AF279" i="5"/>
  <c r="AF100" i="5"/>
  <c r="AF382" i="5"/>
  <c r="AF266" i="5"/>
  <c r="AF234" i="5"/>
  <c r="AF202" i="5"/>
  <c r="AF342" i="5"/>
  <c r="AF256" i="5"/>
  <c r="AF224" i="5"/>
  <c r="AF192" i="5"/>
  <c r="AF90" i="5"/>
  <c r="AF82" i="5"/>
  <c r="AF270" i="5"/>
  <c r="AF238" i="5"/>
  <c r="AF206" i="5"/>
  <c r="AF176" i="5"/>
  <c r="AF358" i="5"/>
  <c r="AF260" i="5"/>
  <c r="AF228" i="5"/>
  <c r="AF196" i="5"/>
  <c r="AF91" i="5"/>
  <c r="AF83" i="5"/>
  <c r="AF659" i="5"/>
  <c r="AF643" i="5"/>
  <c r="AF627" i="5"/>
  <c r="AF611" i="5"/>
  <c r="AF595" i="5"/>
  <c r="AF579" i="5"/>
  <c r="AF563" i="5"/>
  <c r="AF152" i="5"/>
  <c r="AF148" i="5"/>
  <c r="AF144" i="5"/>
  <c r="AF140" i="5"/>
  <c r="AF136" i="5"/>
  <c r="AF132" i="5"/>
  <c r="AF128" i="5"/>
  <c r="AF124" i="5"/>
  <c r="AF120" i="5"/>
  <c r="AF116" i="5"/>
  <c r="AF112" i="5"/>
  <c r="AF108" i="5"/>
  <c r="AF389" i="5"/>
  <c r="AF381" i="5"/>
  <c r="AF373" i="5"/>
  <c r="AF365" i="5"/>
  <c r="AF357" i="5"/>
  <c r="AF349" i="5"/>
  <c r="AF341" i="5"/>
  <c r="AF333" i="5"/>
  <c r="AF325" i="5"/>
  <c r="AF317" i="5"/>
  <c r="AF309" i="5"/>
  <c r="AF301" i="5"/>
  <c r="AF293" i="5"/>
  <c r="AF285" i="5"/>
  <c r="AF372" i="5"/>
  <c r="AF340" i="5"/>
  <c r="AF312" i="5"/>
  <c r="AF296" i="5"/>
  <c r="AF278" i="5"/>
  <c r="AF99" i="5"/>
  <c r="AF378" i="5"/>
  <c r="AF346" i="5"/>
  <c r="AF280" i="5"/>
  <c r="AF271" i="5"/>
  <c r="AF263" i="5"/>
  <c r="AF255" i="5"/>
  <c r="AF247" i="5"/>
  <c r="AF239" i="5"/>
  <c r="AF231" i="5"/>
  <c r="AF223" i="5"/>
  <c r="AF215" i="5"/>
  <c r="AF207" i="5"/>
  <c r="AF199" i="5"/>
  <c r="AF191" i="5"/>
  <c r="AF183" i="5"/>
  <c r="AF170" i="5"/>
  <c r="AF360" i="5"/>
  <c r="AF328" i="5"/>
  <c r="AF306" i="5"/>
  <c r="AF290" i="5"/>
  <c r="AF106" i="5"/>
  <c r="AF98" i="5"/>
  <c r="AF350" i="5"/>
  <c r="AF258" i="5"/>
  <c r="AF226" i="5"/>
  <c r="AF194" i="5"/>
  <c r="AF281" i="5"/>
  <c r="AF248" i="5"/>
  <c r="AF216" i="5"/>
  <c r="AF184" i="5"/>
  <c r="AF88" i="5"/>
  <c r="AF262" i="5"/>
  <c r="AF230" i="5"/>
  <c r="AF198" i="5"/>
  <c r="AF326" i="5"/>
  <c r="AF252" i="5"/>
  <c r="AF220" i="5"/>
  <c r="AF188" i="5"/>
  <c r="AF89" i="5"/>
  <c r="AF81" i="5"/>
  <c r="AF754" i="5"/>
  <c r="AF655" i="5"/>
  <c r="AF639" i="5"/>
  <c r="AF623" i="5"/>
  <c r="AF607" i="5"/>
  <c r="AF591" i="5"/>
  <c r="AF575" i="5"/>
  <c r="AF559" i="5"/>
  <c r="AF555" i="5"/>
  <c r="AF682" i="5"/>
  <c r="AF703" i="5"/>
  <c r="AF693" i="5"/>
  <c r="AF675" i="5"/>
  <c r="AF540" i="5"/>
  <c r="AF524" i="5"/>
  <c r="AF508" i="5"/>
  <c r="AF492" i="5"/>
  <c r="AF476" i="5"/>
  <c r="AF460" i="5"/>
  <c r="AF444" i="5"/>
  <c r="AF428" i="5"/>
  <c r="AF412" i="5"/>
  <c r="AF396" i="5"/>
  <c r="AF678" i="5"/>
  <c r="AF165" i="5"/>
  <c r="AF737" i="5"/>
  <c r="AF650" i="5"/>
  <c r="AF634" i="5"/>
  <c r="AF618" i="5"/>
  <c r="AF602" i="5"/>
  <c r="AF586" i="5"/>
  <c r="AF570" i="5"/>
  <c r="AF554" i="5"/>
  <c r="AF681" i="5"/>
  <c r="AF696" i="5"/>
  <c r="AF686" i="5"/>
  <c r="AF749" i="5"/>
  <c r="AF539" i="5"/>
  <c r="AF523" i="5"/>
  <c r="AF507" i="5"/>
  <c r="AF491" i="5"/>
  <c r="AF475" i="5"/>
  <c r="AF459" i="5"/>
  <c r="AF443" i="5"/>
  <c r="AF427" i="5"/>
  <c r="AF411" i="5"/>
  <c r="AF395" i="5"/>
  <c r="AF661" i="5"/>
  <c r="AF171" i="5"/>
  <c r="AF714" i="5"/>
  <c r="AF645" i="5"/>
  <c r="AF629" i="5"/>
  <c r="AF613" i="5"/>
  <c r="AF597" i="5"/>
  <c r="AF581" i="5"/>
  <c r="AF565" i="5"/>
  <c r="AF727" i="5"/>
  <c r="AF747" i="5"/>
  <c r="AF679" i="5"/>
  <c r="AF552" i="5"/>
  <c r="AF550" i="5"/>
  <c r="AF534" i="5"/>
  <c r="AF518" i="5"/>
  <c r="AF502" i="5"/>
  <c r="AF486" i="5"/>
  <c r="AF470" i="5"/>
  <c r="AF454" i="5"/>
  <c r="AF438" i="5"/>
  <c r="AF422" i="5"/>
  <c r="AF406" i="5"/>
  <c r="AF744" i="5"/>
  <c r="AF668" i="5"/>
  <c r="AF173" i="5"/>
  <c r="AF660" i="5"/>
  <c r="AF644" i="5"/>
  <c r="AF628" i="5"/>
  <c r="AF612" i="5"/>
  <c r="AF596" i="5"/>
  <c r="AF580" i="5"/>
  <c r="AF564" i="5"/>
  <c r="AF726" i="5"/>
  <c r="AF741" i="5"/>
  <c r="AF672" i="5"/>
  <c r="AF551" i="5"/>
  <c r="AF549" i="5"/>
  <c r="AF533" i="5"/>
  <c r="AF517" i="5"/>
  <c r="AF501" i="5"/>
  <c r="AF485" i="5"/>
  <c r="AF469" i="5"/>
  <c r="AF453" i="5"/>
  <c r="AF437" i="5"/>
  <c r="AF421" i="5"/>
  <c r="AF405" i="5"/>
  <c r="AF733" i="5"/>
  <c r="AF666" i="5"/>
  <c r="AF687" i="5"/>
  <c r="AF664" i="5"/>
  <c r="AF694" i="5"/>
  <c r="AF536" i="5"/>
  <c r="AF520" i="5"/>
  <c r="AF504" i="5"/>
  <c r="AF488" i="5"/>
  <c r="AF472" i="5"/>
  <c r="AF456" i="5"/>
  <c r="AF440" i="5"/>
  <c r="AF424" i="5"/>
  <c r="AF408" i="5"/>
  <c r="AF392" i="5"/>
  <c r="AF692" i="5"/>
  <c r="AF169" i="5"/>
  <c r="AF721" i="5"/>
  <c r="AF646" i="5"/>
  <c r="AF630" i="5"/>
  <c r="AF614" i="5"/>
  <c r="AF598" i="5"/>
  <c r="AF582" i="5"/>
  <c r="AF566" i="5"/>
  <c r="AF732" i="5"/>
  <c r="AF665" i="5"/>
  <c r="AF680" i="5"/>
  <c r="AF553" i="5"/>
  <c r="AF667" i="5"/>
  <c r="AF535" i="5"/>
  <c r="AF519" i="5"/>
  <c r="AF503" i="5"/>
  <c r="AF487" i="5"/>
  <c r="AF471" i="5"/>
  <c r="AF455" i="5"/>
  <c r="AF439" i="5"/>
  <c r="AF423" i="5"/>
  <c r="AF407" i="5"/>
  <c r="AF391" i="5"/>
  <c r="AF158" i="5"/>
  <c r="AF179" i="5"/>
  <c r="AF657" i="5"/>
  <c r="AF641" i="5"/>
  <c r="AF625" i="5"/>
  <c r="AF609" i="5"/>
  <c r="AF593" i="5"/>
  <c r="AF577" i="5"/>
  <c r="AF561" i="5"/>
  <c r="AF706" i="5"/>
  <c r="AF734" i="5"/>
  <c r="AF748" i="5"/>
  <c r="AF724" i="5"/>
  <c r="AF546" i="5"/>
  <c r="AF530" i="5"/>
  <c r="AF514" i="5"/>
  <c r="AF498" i="5"/>
  <c r="AF482" i="5"/>
  <c r="AF466" i="5"/>
  <c r="AF450" i="5"/>
  <c r="AF434" i="5"/>
  <c r="AF418" i="5"/>
  <c r="AF402" i="5"/>
  <c r="AF676" i="5"/>
  <c r="AF159" i="5"/>
  <c r="AF710" i="5"/>
  <c r="AF656" i="5"/>
  <c r="AF640" i="5"/>
  <c r="AF624" i="5"/>
  <c r="AF608" i="5"/>
  <c r="AF592" i="5"/>
  <c r="AF576" i="5"/>
  <c r="AF560" i="5"/>
  <c r="AF705" i="5"/>
  <c r="AF728" i="5"/>
  <c r="AF743" i="5"/>
  <c r="AF719" i="5"/>
  <c r="AF545" i="5"/>
  <c r="AF529" i="5"/>
  <c r="AF513" i="5"/>
  <c r="AF497" i="5"/>
  <c r="AF481" i="5"/>
  <c r="AF465" i="5"/>
  <c r="AF449" i="5"/>
  <c r="AF433" i="5"/>
  <c r="AF417" i="5"/>
  <c r="AF720" i="5"/>
  <c r="AF740" i="5"/>
  <c r="AF671" i="5"/>
  <c r="AF750" i="5"/>
  <c r="AF548" i="5"/>
  <c r="AF532" i="5"/>
  <c r="AF516" i="5"/>
  <c r="AF500" i="5"/>
  <c r="AF484" i="5"/>
  <c r="AF468" i="5"/>
  <c r="AF452" i="5"/>
  <c r="AF436" i="5"/>
  <c r="AF420" i="5"/>
  <c r="AF404" i="5"/>
  <c r="AF708" i="5"/>
  <c r="AF157" i="5"/>
  <c r="AF177" i="5"/>
  <c r="AF658" i="5"/>
  <c r="AF642" i="5"/>
  <c r="AF626" i="5"/>
  <c r="AF610" i="5"/>
  <c r="AF594" i="5"/>
  <c r="AF578" i="5"/>
  <c r="AF562" i="5"/>
  <c r="AF713" i="5"/>
  <c r="AF735" i="5"/>
  <c r="AF755" i="5"/>
  <c r="AF731" i="5"/>
  <c r="AF547" i="5"/>
  <c r="AF531" i="5"/>
  <c r="AF515" i="5"/>
  <c r="AF499" i="5"/>
  <c r="AF483" i="5"/>
  <c r="AF467" i="5"/>
  <c r="AF451" i="5"/>
  <c r="AF435" i="5"/>
  <c r="AF419" i="5"/>
  <c r="AF403" i="5"/>
  <c r="AF683" i="5"/>
  <c r="AF162" i="5"/>
  <c r="AF746" i="5"/>
  <c r="AF653" i="5"/>
  <c r="AF637" i="5"/>
  <c r="AF621" i="5"/>
  <c r="AF605" i="5"/>
  <c r="AF589" i="5"/>
  <c r="AF573" i="5"/>
  <c r="AF557" i="5"/>
  <c r="AF690" i="5"/>
  <c r="AF711" i="5"/>
  <c r="AF709" i="5"/>
  <c r="AF691" i="5"/>
  <c r="AF542" i="5"/>
  <c r="AF526" i="5"/>
  <c r="AF510" i="5"/>
  <c r="AF494" i="5"/>
  <c r="AF478" i="5"/>
  <c r="AF462" i="5"/>
  <c r="AF446" i="5"/>
  <c r="AF430" i="5"/>
  <c r="AF414" i="5"/>
  <c r="AF398" i="5"/>
  <c r="AF723" i="5"/>
  <c r="AF163" i="5"/>
  <c r="AF745" i="5"/>
  <c r="AF652" i="5"/>
  <c r="AF636" i="5"/>
  <c r="AF620" i="5"/>
  <c r="AF604" i="5"/>
  <c r="AF588" i="5"/>
  <c r="AF572" i="5"/>
  <c r="AF556" i="5"/>
  <c r="AF689" i="5"/>
  <c r="AF704" i="5"/>
  <c r="AF702" i="5"/>
  <c r="AF684" i="5"/>
  <c r="AF541" i="5"/>
  <c r="AF525" i="5"/>
  <c r="AF509" i="5"/>
  <c r="AF493" i="5"/>
  <c r="AF477" i="5"/>
  <c r="AF461" i="5"/>
  <c r="AF445" i="5"/>
  <c r="AF429" i="5"/>
  <c r="AF413" i="5"/>
  <c r="AF698" i="5"/>
  <c r="AF715" i="5"/>
  <c r="AF736" i="5"/>
  <c r="AF707" i="5"/>
  <c r="AF544" i="5"/>
  <c r="AF528" i="5"/>
  <c r="AF512" i="5"/>
  <c r="AF496" i="5"/>
  <c r="AF480" i="5"/>
  <c r="AF464" i="5"/>
  <c r="AF448" i="5"/>
  <c r="AF432" i="5"/>
  <c r="AF416" i="5"/>
  <c r="AF400" i="5"/>
  <c r="AF662" i="5"/>
  <c r="AF161" i="5"/>
  <c r="AF753" i="5"/>
  <c r="AF654" i="5"/>
  <c r="AF638" i="5"/>
  <c r="AF622" i="5"/>
  <c r="AF606" i="5"/>
  <c r="AF590" i="5"/>
  <c r="AF574" i="5"/>
  <c r="AF558" i="5"/>
  <c r="AF697" i="5"/>
  <c r="AF712" i="5"/>
  <c r="AF717" i="5"/>
  <c r="AF700" i="5"/>
  <c r="AF543" i="5"/>
  <c r="AF527" i="5"/>
  <c r="AF511" i="5"/>
  <c r="AF495" i="5"/>
  <c r="AF479" i="5"/>
  <c r="AF463" i="5"/>
  <c r="AF447" i="5"/>
  <c r="AF431" i="5"/>
  <c r="AF415" i="5"/>
  <c r="AF399" i="5"/>
  <c r="AF742" i="5"/>
  <c r="AF166" i="5"/>
  <c r="AF730" i="5"/>
  <c r="AF649" i="5"/>
  <c r="AF633" i="5"/>
  <c r="AF617" i="5"/>
  <c r="AF601" i="5"/>
  <c r="AF585" i="5"/>
  <c r="AF569" i="5"/>
  <c r="AF752" i="5"/>
  <c r="AF674" i="5"/>
  <c r="AF695" i="5"/>
  <c r="AF677" i="5"/>
  <c r="AF716" i="5"/>
  <c r="AF538" i="5"/>
  <c r="AF522" i="5"/>
  <c r="AF506" i="5"/>
  <c r="AF490" i="5"/>
  <c r="AF474" i="5"/>
  <c r="AF458" i="5"/>
  <c r="AF442" i="5"/>
  <c r="AF426" i="5"/>
  <c r="AF410" i="5"/>
  <c r="AF394" i="5"/>
  <c r="AF751" i="5"/>
  <c r="AF167" i="5"/>
  <c r="AF729" i="5"/>
  <c r="AF648" i="5"/>
  <c r="AF632" i="5"/>
  <c r="AF616" i="5"/>
  <c r="AF600" i="5"/>
  <c r="AF584" i="5"/>
  <c r="AF568" i="5"/>
  <c r="AF739" i="5"/>
  <c r="AF673" i="5"/>
  <c r="AF688" i="5"/>
  <c r="AF670" i="5"/>
  <c r="AF701" i="5"/>
  <c r="AF537" i="5"/>
  <c r="AF521" i="5"/>
  <c r="AF505" i="5"/>
  <c r="AF489" i="5"/>
  <c r="AF473" i="5"/>
  <c r="AF457" i="5"/>
  <c r="AF441" i="5"/>
  <c r="AF425" i="5"/>
  <c r="AF409" i="5"/>
  <c r="AF401" i="5"/>
  <c r="AF669" i="5"/>
  <c r="AF160" i="5"/>
  <c r="AF397" i="5"/>
  <c r="AF685" i="5"/>
  <c r="AF164" i="5"/>
  <c r="AF393" i="5"/>
  <c r="AF699" i="5"/>
  <c r="AF168" i="5"/>
  <c r="AF725" i="5"/>
  <c r="AF156" i="5"/>
  <c r="AF175" i="5"/>
  <c r="K3" i="5"/>
  <c r="M8" i="5"/>
  <c r="AP755" i="5"/>
  <c r="AP747" i="5"/>
  <c r="AP739" i="5"/>
  <c r="AP731" i="5"/>
  <c r="AP723" i="5"/>
  <c r="AP715" i="5"/>
  <c r="AP746" i="5"/>
  <c r="AP730" i="5"/>
  <c r="AP712" i="5"/>
  <c r="AP704" i="5"/>
  <c r="AP696" i="5"/>
  <c r="AP688" i="5"/>
  <c r="AP623" i="5"/>
  <c r="AP617" i="5"/>
  <c r="AP613" i="5"/>
  <c r="AP609" i="5"/>
  <c r="AP605" i="5"/>
  <c r="AP601" i="5"/>
  <c r="AP597" i="5"/>
  <c r="AP593" i="5"/>
  <c r="AP589" i="5"/>
  <c r="AP585" i="5"/>
  <c r="AP581" i="5"/>
  <c r="AP744" i="5"/>
  <c r="AP714" i="5"/>
  <c r="AP699" i="5"/>
  <c r="AP624" i="5"/>
  <c r="AP716" i="5"/>
  <c r="AP675" i="5"/>
  <c r="AP667" i="5"/>
  <c r="AP659" i="5"/>
  <c r="AP651" i="5"/>
  <c r="AP643" i="5"/>
  <c r="AP635" i="5"/>
  <c r="AP627" i="5"/>
  <c r="AP575" i="5"/>
  <c r="AP571" i="5"/>
  <c r="AP567" i="5"/>
  <c r="AP563" i="5"/>
  <c r="AP559" i="5"/>
  <c r="AP555" i="5"/>
  <c r="AP551" i="5"/>
  <c r="AP547" i="5"/>
  <c r="AP543" i="5"/>
  <c r="AP539" i="5"/>
  <c r="AP535" i="5"/>
  <c r="AP531" i="5"/>
  <c r="AP527" i="5"/>
  <c r="AP523" i="5"/>
  <c r="AP519" i="5"/>
  <c r="AP515" i="5"/>
  <c r="AP511" i="5"/>
  <c r="AP507" i="5"/>
  <c r="AP503" i="5"/>
  <c r="AP499" i="5"/>
  <c r="AP495" i="5"/>
  <c r="AP491" i="5"/>
  <c r="AP487" i="5"/>
  <c r="AP483" i="5"/>
  <c r="AP479" i="5"/>
  <c r="AP475" i="5"/>
  <c r="AP471" i="5"/>
  <c r="AP467" i="5"/>
  <c r="AP463" i="5"/>
  <c r="AP459" i="5"/>
  <c r="AP705" i="5"/>
  <c r="AP682" i="5"/>
  <c r="AP666" i="5"/>
  <c r="AP650" i="5"/>
  <c r="AP634" i="5"/>
  <c r="AP685" i="5"/>
  <c r="AP668" i="5"/>
  <c r="AP636" i="5"/>
  <c r="AP454" i="5"/>
  <c r="AP450" i="5"/>
  <c r="AP446" i="5"/>
  <c r="AP442" i="5"/>
  <c r="AP438" i="5"/>
  <c r="AP434" i="5"/>
  <c r="AP430" i="5"/>
  <c r="AP426" i="5"/>
  <c r="AP422" i="5"/>
  <c r="AP418" i="5"/>
  <c r="AP414" i="5"/>
  <c r="AP410" i="5"/>
  <c r="AP406" i="5"/>
  <c r="AP402" i="5"/>
  <c r="AP398" i="5"/>
  <c r="AP394" i="5"/>
  <c r="AP390" i="5"/>
  <c r="AP386" i="5"/>
  <c r="AP382" i="5"/>
  <c r="AP378" i="5"/>
  <c r="AP374" i="5"/>
  <c r="AP367" i="5"/>
  <c r="AP359" i="5"/>
  <c r="AP351" i="5"/>
  <c r="AP343" i="5"/>
  <c r="AP335" i="5"/>
  <c r="AP327" i="5"/>
  <c r="AP319" i="5"/>
  <c r="AP315" i="5"/>
  <c r="AP311" i="5"/>
  <c r="AP307" i="5"/>
  <c r="AP303" i="5"/>
  <c r="AP299" i="5"/>
  <c r="AP295" i="5"/>
  <c r="AP291" i="5"/>
  <c r="AP287" i="5"/>
  <c r="AP283" i="5"/>
  <c r="AP279" i="5"/>
  <c r="AP275" i="5"/>
  <c r="AP271" i="5"/>
  <c r="AP267" i="5"/>
  <c r="AP263" i="5"/>
  <c r="AP259" i="5"/>
  <c r="AP255" i="5"/>
  <c r="AP251" i="5"/>
  <c r="AP247" i="5"/>
  <c r="AP243" i="5"/>
  <c r="AP239" i="5"/>
  <c r="AP235" i="5"/>
  <c r="AP231" i="5"/>
  <c r="AP227" i="5"/>
  <c r="AP223" i="5"/>
  <c r="AP219" i="5"/>
  <c r="AP215" i="5"/>
  <c r="AP211" i="5"/>
  <c r="AP207" i="5"/>
  <c r="AP203" i="5"/>
  <c r="AP199" i="5"/>
  <c r="AP195" i="5"/>
  <c r="AP191" i="5"/>
  <c r="AP187" i="5"/>
  <c r="AP183" i="5"/>
  <c r="AP179" i="5"/>
  <c r="AP175" i="5"/>
  <c r="AP171" i="5"/>
  <c r="AP167" i="5"/>
  <c r="AP163" i="5"/>
  <c r="AP159" i="5"/>
  <c r="AP155" i="5"/>
  <c r="AP151" i="5"/>
  <c r="AP147" i="5"/>
  <c r="AP143" i="5"/>
  <c r="AP139" i="5"/>
  <c r="AP135" i="5"/>
  <c r="AP131" i="5"/>
  <c r="AP127" i="5"/>
  <c r="AP123" i="5"/>
  <c r="AP117" i="5"/>
  <c r="AP109" i="5"/>
  <c r="AP680" i="5"/>
  <c r="AP370" i="5"/>
  <c r="AP354" i="5"/>
  <c r="AP338" i="5"/>
  <c r="AP322" i="5"/>
  <c r="AP101" i="5"/>
  <c r="AP97" i="5"/>
  <c r="AP93" i="5"/>
  <c r="AP89" i="5"/>
  <c r="AP85" i="5"/>
  <c r="AP81" i="5"/>
  <c r="AP352" i="5"/>
  <c r="AP320" i="5"/>
  <c r="AP110" i="5"/>
  <c r="AP364" i="5"/>
  <c r="AP332" i="5"/>
  <c r="AP104" i="5"/>
  <c r="AP116" i="5"/>
  <c r="AP368" i="5"/>
  <c r="AP656" i="5"/>
  <c r="AP741" i="5"/>
  <c r="AP698" i="5"/>
  <c r="AP610" i="5"/>
  <c r="AP598" i="5"/>
  <c r="AP590" i="5"/>
  <c r="AP752" i="5"/>
  <c r="AP687" i="5"/>
  <c r="AP669" i="5"/>
  <c r="AP645" i="5"/>
  <c r="AP576" i="5"/>
  <c r="AP564" i="5"/>
  <c r="AP548" i="5"/>
  <c r="AP536" i="5"/>
  <c r="AP524" i="5"/>
  <c r="AP512" i="5"/>
  <c r="AP500" i="5"/>
  <c r="AP488" i="5"/>
  <c r="AP480" i="5"/>
  <c r="AP468" i="5"/>
  <c r="AP713" i="5"/>
  <c r="AP654" i="5"/>
  <c r="AP676" i="5"/>
  <c r="AP451" i="5"/>
  <c r="AP439" i="5"/>
  <c r="AP427" i="5"/>
  <c r="AP415" i="5"/>
  <c r="AP403" i="5"/>
  <c r="AP391" i="5"/>
  <c r="AP379" i="5"/>
  <c r="AP369" i="5"/>
  <c r="AP345" i="5"/>
  <c r="AP321" i="5"/>
  <c r="AP308" i="5"/>
  <c r="AP296" i="5"/>
  <c r="AP284" i="5"/>
  <c r="AP272" i="5"/>
  <c r="AP260" i="5"/>
  <c r="AP248" i="5"/>
  <c r="AP236" i="5"/>
  <c r="AP224" i="5"/>
  <c r="AP216" i="5"/>
  <c r="AP204" i="5"/>
  <c r="AP192" i="5"/>
  <c r="AP180" i="5"/>
  <c r="AP168" i="5"/>
  <c r="AP156" i="5"/>
  <c r="AP144" i="5"/>
  <c r="AP136" i="5"/>
  <c r="AP124" i="5"/>
  <c r="AP358" i="5"/>
  <c r="AP102" i="5"/>
  <c r="AP90" i="5"/>
  <c r="AP82" i="5"/>
  <c r="AP360" i="5"/>
  <c r="AP114" i="5"/>
  <c r="AP120" i="5"/>
  <c r="AP753" i="5"/>
  <c r="AP745" i="5"/>
  <c r="AP737" i="5"/>
  <c r="AP729" i="5"/>
  <c r="AP721" i="5"/>
  <c r="AP683" i="5"/>
  <c r="AP742" i="5"/>
  <c r="AP726" i="5"/>
  <c r="AP710" i="5"/>
  <c r="AP702" i="5"/>
  <c r="AP694" i="5"/>
  <c r="AP686" i="5"/>
  <c r="AP621" i="5"/>
  <c r="AP616" i="5"/>
  <c r="AP612" i="5"/>
  <c r="AP608" i="5"/>
  <c r="AP604" i="5"/>
  <c r="AP600" i="5"/>
  <c r="AP596" i="5"/>
  <c r="AP592" i="5"/>
  <c r="AP588" i="5"/>
  <c r="AP584" i="5"/>
  <c r="AP580" i="5"/>
  <c r="AP736" i="5"/>
  <c r="AP711" i="5"/>
  <c r="AP695" i="5"/>
  <c r="AP620" i="5"/>
  <c r="AP681" i="5"/>
  <c r="AP673" i="5"/>
  <c r="AP665" i="5"/>
  <c r="AP657" i="5"/>
  <c r="AP649" i="5"/>
  <c r="AP641" i="5"/>
  <c r="AP633" i="5"/>
  <c r="AP578" i="5"/>
  <c r="AP574" i="5"/>
  <c r="AP570" i="5"/>
  <c r="AP566" i="5"/>
  <c r="AP562" i="5"/>
  <c r="AP558" i="5"/>
  <c r="AP554" i="5"/>
  <c r="AP550" i="5"/>
  <c r="AP546" i="5"/>
  <c r="AP542" i="5"/>
  <c r="AP538" i="5"/>
  <c r="AP534" i="5"/>
  <c r="AP530" i="5"/>
  <c r="AP526" i="5"/>
  <c r="AP522" i="5"/>
  <c r="AP518" i="5"/>
  <c r="AP514" i="5"/>
  <c r="AP510" i="5"/>
  <c r="AP506" i="5"/>
  <c r="AP502" i="5"/>
  <c r="AP498" i="5"/>
  <c r="AP494" i="5"/>
  <c r="AP490" i="5"/>
  <c r="AP486" i="5"/>
  <c r="AP482" i="5"/>
  <c r="AP478" i="5"/>
  <c r="AP474" i="5"/>
  <c r="AP470" i="5"/>
  <c r="AP466" i="5"/>
  <c r="AP462" i="5"/>
  <c r="AP458" i="5"/>
  <c r="AP697" i="5"/>
  <c r="AP678" i="5"/>
  <c r="AP662" i="5"/>
  <c r="AP646" i="5"/>
  <c r="AP630" i="5"/>
  <c r="AP622" i="5"/>
  <c r="AP660" i="5"/>
  <c r="AP628" i="5"/>
  <c r="AP453" i="5"/>
  <c r="AP449" i="5"/>
  <c r="AP445" i="5"/>
  <c r="AP441" i="5"/>
  <c r="AP437" i="5"/>
  <c r="AP433" i="5"/>
  <c r="AP429" i="5"/>
  <c r="AP425" i="5"/>
  <c r="AP421" i="5"/>
  <c r="AP417" i="5"/>
  <c r="AP413" i="5"/>
  <c r="AP409" i="5"/>
  <c r="AP405" i="5"/>
  <c r="AP401" i="5"/>
  <c r="AP397" i="5"/>
  <c r="AP393" i="5"/>
  <c r="AP389" i="5"/>
  <c r="AP385" i="5"/>
  <c r="AP381" i="5"/>
  <c r="AP377" i="5"/>
  <c r="AP373" i="5"/>
  <c r="AP365" i="5"/>
  <c r="AP357" i="5"/>
  <c r="AP349" i="5"/>
  <c r="AP341" i="5"/>
  <c r="AP333" i="5"/>
  <c r="AP325" i="5"/>
  <c r="AP709" i="5"/>
  <c r="AP314" i="5"/>
  <c r="AP310" i="5"/>
  <c r="AP306" i="5"/>
  <c r="AP302" i="5"/>
  <c r="AP298" i="5"/>
  <c r="AP294" i="5"/>
  <c r="AP290" i="5"/>
  <c r="AP286" i="5"/>
  <c r="AP282" i="5"/>
  <c r="AP278" i="5"/>
  <c r="AP274" i="5"/>
  <c r="AP270" i="5"/>
  <c r="AP266" i="5"/>
  <c r="AP262" i="5"/>
  <c r="AP258" i="5"/>
  <c r="AP254" i="5"/>
  <c r="AP250" i="5"/>
  <c r="AP246" i="5"/>
  <c r="AP242" i="5"/>
  <c r="AP238" i="5"/>
  <c r="AP234" i="5"/>
  <c r="AP230" i="5"/>
  <c r="AP226" i="5"/>
  <c r="AP222" i="5"/>
  <c r="AP218" i="5"/>
  <c r="AP214" i="5"/>
  <c r="AP210" i="5"/>
  <c r="AP206" i="5"/>
  <c r="AP202" i="5"/>
  <c r="AP198" i="5"/>
  <c r="AP194" i="5"/>
  <c r="AP190" i="5"/>
  <c r="AP186" i="5"/>
  <c r="AP182" i="5"/>
  <c r="AP178" i="5"/>
  <c r="AP174" i="5"/>
  <c r="AP170" i="5"/>
  <c r="AP166" i="5"/>
  <c r="AP162" i="5"/>
  <c r="AP158" i="5"/>
  <c r="AP154" i="5"/>
  <c r="AP150" i="5"/>
  <c r="AP146" i="5"/>
  <c r="AP142" i="5"/>
  <c r="AP138" i="5"/>
  <c r="AP134" i="5"/>
  <c r="AP130" i="5"/>
  <c r="AP126" i="5"/>
  <c r="AP122" i="5"/>
  <c r="AP115" i="5"/>
  <c r="AP107" i="5"/>
  <c r="AP664" i="5"/>
  <c r="AP366" i="5"/>
  <c r="AP350" i="5"/>
  <c r="AP334" i="5"/>
  <c r="AP318" i="5"/>
  <c r="AP100" i="5"/>
  <c r="AP96" i="5"/>
  <c r="AP92" i="5"/>
  <c r="AP88" i="5"/>
  <c r="AP84" i="5"/>
  <c r="AP693" i="5"/>
  <c r="AP344" i="5"/>
  <c r="AP672" i="5"/>
  <c r="AP106" i="5"/>
  <c r="AP356" i="5"/>
  <c r="AP324" i="5"/>
  <c r="AP118" i="5"/>
  <c r="AP348" i="5"/>
  <c r="AP108" i="5"/>
  <c r="AP733" i="5"/>
  <c r="AP690" i="5"/>
  <c r="AP614" i="5"/>
  <c r="AP602" i="5"/>
  <c r="AP582" i="5"/>
  <c r="AP703" i="5"/>
  <c r="AP677" i="5"/>
  <c r="AP661" i="5"/>
  <c r="AP637" i="5"/>
  <c r="AP572" i="5"/>
  <c r="AP560" i="5"/>
  <c r="AP552" i="5"/>
  <c r="AP540" i="5"/>
  <c r="AP528" i="5"/>
  <c r="AP520" i="5"/>
  <c r="AP508" i="5"/>
  <c r="AP496" i="5"/>
  <c r="AP484" i="5"/>
  <c r="AP472" i="5"/>
  <c r="AP460" i="5"/>
  <c r="AP670" i="5"/>
  <c r="AP701" i="5"/>
  <c r="AP455" i="5"/>
  <c r="AP447" i="5"/>
  <c r="AP435" i="5"/>
  <c r="AP423" i="5"/>
  <c r="AP411" i="5"/>
  <c r="AP399" i="5"/>
  <c r="AP387" i="5"/>
  <c r="AP375" i="5"/>
  <c r="AP353" i="5"/>
  <c r="AP329" i="5"/>
  <c r="AP312" i="5"/>
  <c r="AP300" i="5"/>
  <c r="AP288" i="5"/>
  <c r="AP276" i="5"/>
  <c r="AP268" i="5"/>
  <c r="AP256" i="5"/>
  <c r="AP244" i="5"/>
  <c r="AP232" i="5"/>
  <c r="AP220" i="5"/>
  <c r="AP208" i="5"/>
  <c r="AP196" i="5"/>
  <c r="AP184" i="5"/>
  <c r="AP172" i="5"/>
  <c r="AP164" i="5"/>
  <c r="AP152" i="5"/>
  <c r="AP140" i="5"/>
  <c r="AP128" i="5"/>
  <c r="AP111" i="5"/>
  <c r="AP632" i="5"/>
  <c r="AP326" i="5"/>
  <c r="AP98" i="5"/>
  <c r="AP86" i="5"/>
  <c r="AP328" i="5"/>
  <c r="AP372" i="5"/>
  <c r="AP751" i="5"/>
  <c r="AP743" i="5"/>
  <c r="AP735" i="5"/>
  <c r="AP727" i="5"/>
  <c r="AP719" i="5"/>
  <c r="AP754" i="5"/>
  <c r="AP738" i="5"/>
  <c r="AP722" i="5"/>
  <c r="AP708" i="5"/>
  <c r="AP700" i="5"/>
  <c r="AP692" i="5"/>
  <c r="AP684" i="5"/>
  <c r="AP619" i="5"/>
  <c r="AP615" i="5"/>
  <c r="AP611" i="5"/>
  <c r="AP607" i="5"/>
  <c r="AP603" i="5"/>
  <c r="AP599" i="5"/>
  <c r="AP595" i="5"/>
  <c r="AP591" i="5"/>
  <c r="AP587" i="5"/>
  <c r="AP583" i="5"/>
  <c r="AP579" i="5"/>
  <c r="AP728" i="5"/>
  <c r="AP707" i="5"/>
  <c r="AP691" i="5"/>
  <c r="AP748" i="5"/>
  <c r="AP679" i="5"/>
  <c r="AP671" i="5"/>
  <c r="AP663" i="5"/>
  <c r="AP655" i="5"/>
  <c r="AP647" i="5"/>
  <c r="AP639" i="5"/>
  <c r="AP631" i="5"/>
  <c r="AP577" i="5"/>
  <c r="AP573" i="5"/>
  <c r="AP569" i="5"/>
  <c r="AP565" i="5"/>
  <c r="AP561" i="5"/>
  <c r="AP557" i="5"/>
  <c r="AP553" i="5"/>
  <c r="AP549" i="5"/>
  <c r="AP545" i="5"/>
  <c r="AP541" i="5"/>
  <c r="AP537" i="5"/>
  <c r="AP533" i="5"/>
  <c r="AP529" i="5"/>
  <c r="AP525" i="5"/>
  <c r="AP521" i="5"/>
  <c r="AP517" i="5"/>
  <c r="AP513" i="5"/>
  <c r="AP509" i="5"/>
  <c r="AP505" i="5"/>
  <c r="AP501" i="5"/>
  <c r="AP497" i="5"/>
  <c r="AP493" i="5"/>
  <c r="AP489" i="5"/>
  <c r="AP485" i="5"/>
  <c r="AP481" i="5"/>
  <c r="AP477" i="5"/>
  <c r="AP473" i="5"/>
  <c r="AP469" i="5"/>
  <c r="AP465" i="5"/>
  <c r="AP461" i="5"/>
  <c r="AP457" i="5"/>
  <c r="AP689" i="5"/>
  <c r="AP674" i="5"/>
  <c r="AP658" i="5"/>
  <c r="AP642" i="5"/>
  <c r="AP626" i="5"/>
  <c r="AP724" i="5"/>
  <c r="AP652" i="5"/>
  <c r="AP456" i="5"/>
  <c r="AP452" i="5"/>
  <c r="AP448" i="5"/>
  <c r="AP444" i="5"/>
  <c r="AP440" i="5"/>
  <c r="AP436" i="5"/>
  <c r="AP432" i="5"/>
  <c r="AP428" i="5"/>
  <c r="AP424" i="5"/>
  <c r="AP420" i="5"/>
  <c r="AP416" i="5"/>
  <c r="AP412" i="5"/>
  <c r="AP408" i="5"/>
  <c r="AP404" i="5"/>
  <c r="AP400" i="5"/>
  <c r="AP396" i="5"/>
  <c r="AP392" i="5"/>
  <c r="AP388" i="5"/>
  <c r="AP384" i="5"/>
  <c r="AP380" i="5"/>
  <c r="AP376" i="5"/>
  <c r="AP371" i="5"/>
  <c r="AP363" i="5"/>
  <c r="AP355" i="5"/>
  <c r="AP347" i="5"/>
  <c r="AP339" i="5"/>
  <c r="AP331" i="5"/>
  <c r="AP323" i="5"/>
  <c r="AP317" i="5"/>
  <c r="AP313" i="5"/>
  <c r="AP309" i="5"/>
  <c r="AP305" i="5"/>
  <c r="AP301" i="5"/>
  <c r="AP297" i="5"/>
  <c r="AP293" i="5"/>
  <c r="AP289" i="5"/>
  <c r="AP285" i="5"/>
  <c r="AP281" i="5"/>
  <c r="AP277" i="5"/>
  <c r="AP273" i="5"/>
  <c r="AP269" i="5"/>
  <c r="AP265" i="5"/>
  <c r="AP261" i="5"/>
  <c r="AP257" i="5"/>
  <c r="AP253" i="5"/>
  <c r="AP249" i="5"/>
  <c r="AP245" i="5"/>
  <c r="AP241" i="5"/>
  <c r="AP237" i="5"/>
  <c r="AP233" i="5"/>
  <c r="AP229" i="5"/>
  <c r="AP225" i="5"/>
  <c r="AP221" i="5"/>
  <c r="AP217" i="5"/>
  <c r="AP213" i="5"/>
  <c r="AP209" i="5"/>
  <c r="AP205" i="5"/>
  <c r="AP201" i="5"/>
  <c r="AP197" i="5"/>
  <c r="AP193" i="5"/>
  <c r="AP189" i="5"/>
  <c r="AP185" i="5"/>
  <c r="AP181" i="5"/>
  <c r="AP177" i="5"/>
  <c r="AP173" i="5"/>
  <c r="AP169" i="5"/>
  <c r="AP165" i="5"/>
  <c r="AP161" i="5"/>
  <c r="AP157" i="5"/>
  <c r="AP153" i="5"/>
  <c r="AP149" i="5"/>
  <c r="AP145" i="5"/>
  <c r="AP141" i="5"/>
  <c r="AP137" i="5"/>
  <c r="AP133" i="5"/>
  <c r="AP129" i="5"/>
  <c r="AP125" i="5"/>
  <c r="AP121" i="5"/>
  <c r="AP113" i="5"/>
  <c r="AP105" i="5"/>
  <c r="AP648" i="5"/>
  <c r="AP362" i="5"/>
  <c r="AP346" i="5"/>
  <c r="AP330" i="5"/>
  <c r="AP103" i="5"/>
  <c r="AP99" i="5"/>
  <c r="AP95" i="5"/>
  <c r="AP91" i="5"/>
  <c r="AP87" i="5"/>
  <c r="AP83" i="5"/>
  <c r="AP336" i="5"/>
  <c r="AP640" i="5"/>
  <c r="AP749" i="5"/>
  <c r="AP725" i="5"/>
  <c r="AP717" i="5"/>
  <c r="AP750" i="5"/>
  <c r="AP734" i="5"/>
  <c r="AP718" i="5"/>
  <c r="AP706" i="5"/>
  <c r="AP625" i="5"/>
  <c r="AP618" i="5"/>
  <c r="AP606" i="5"/>
  <c r="AP594" i="5"/>
  <c r="AP586" i="5"/>
  <c r="AP720" i="5"/>
  <c r="AP732" i="5"/>
  <c r="AP653" i="5"/>
  <c r="AP629" i="5"/>
  <c r="AP568" i="5"/>
  <c r="AP556" i="5"/>
  <c r="AP544" i="5"/>
  <c r="AP532" i="5"/>
  <c r="AP516" i="5"/>
  <c r="AP504" i="5"/>
  <c r="AP492" i="5"/>
  <c r="AP476" i="5"/>
  <c r="AP464" i="5"/>
  <c r="AP740" i="5"/>
  <c r="AP638" i="5"/>
  <c r="AP644" i="5"/>
  <c r="AP443" i="5"/>
  <c r="AP431" i="5"/>
  <c r="AP419" i="5"/>
  <c r="AP407" i="5"/>
  <c r="AP395" i="5"/>
  <c r="AP383" i="5"/>
  <c r="AP361" i="5"/>
  <c r="AP337" i="5"/>
  <c r="AP316" i="5"/>
  <c r="AP304" i="5"/>
  <c r="AP292" i="5"/>
  <c r="AP280" i="5"/>
  <c r="AP264" i="5"/>
  <c r="AP252" i="5"/>
  <c r="AP240" i="5"/>
  <c r="AP228" i="5"/>
  <c r="AP212" i="5"/>
  <c r="AP200" i="5"/>
  <c r="AP188" i="5"/>
  <c r="AP176" i="5"/>
  <c r="AP160" i="5"/>
  <c r="AP148" i="5"/>
  <c r="AP132" i="5"/>
  <c r="AP119" i="5"/>
  <c r="AP342" i="5"/>
  <c r="AP94" i="5"/>
  <c r="AP340" i="5"/>
  <c r="AP112" i="5"/>
  <c r="CE717" i="5"/>
  <c r="CE751" i="5"/>
  <c r="CE743" i="5"/>
  <c r="CE735" i="5"/>
  <c r="CE727" i="5"/>
  <c r="CE719" i="5"/>
  <c r="CE710" i="5"/>
  <c r="CE706" i="5"/>
  <c r="CE702" i="5"/>
  <c r="CE698" i="5"/>
  <c r="CE694" i="5"/>
  <c r="CE690" i="5"/>
  <c r="CE686" i="5"/>
  <c r="CE682" i="5"/>
  <c r="CE678" i="5"/>
  <c r="CE754" i="5"/>
  <c r="CE722" i="5"/>
  <c r="CE728" i="5"/>
  <c r="CE675" i="5"/>
  <c r="CE671" i="5"/>
  <c r="CE667" i="5"/>
  <c r="CE663" i="5"/>
  <c r="CE659" i="5"/>
  <c r="CE655" i="5"/>
  <c r="CE651" i="5"/>
  <c r="CE647" i="5"/>
  <c r="CE643" i="5"/>
  <c r="CE639" i="5"/>
  <c r="CE635" i="5"/>
  <c r="CE631" i="5"/>
  <c r="CE726" i="5"/>
  <c r="CE724" i="5"/>
  <c r="CE567" i="5"/>
  <c r="CE563" i="5"/>
  <c r="CE559" i="5"/>
  <c r="CE555" i="5"/>
  <c r="CE551" i="5"/>
  <c r="CE547" i="5"/>
  <c r="CE543" i="5"/>
  <c r="CE539" i="5"/>
  <c r="CE535" i="5"/>
  <c r="CE531" i="5"/>
  <c r="CE527" i="5"/>
  <c r="CE523" i="5"/>
  <c r="CE519" i="5"/>
  <c r="CE515" i="5"/>
  <c r="CE511" i="5"/>
  <c r="CE629" i="5"/>
  <c r="CE621" i="5"/>
  <c r="CE613" i="5"/>
  <c r="CE605" i="5"/>
  <c r="CE597" i="5"/>
  <c r="CE589" i="5"/>
  <c r="CE581" i="5"/>
  <c r="CE573" i="5"/>
  <c r="CE620" i="5"/>
  <c r="CE588" i="5"/>
  <c r="CE505" i="5"/>
  <c r="CE501" i="5"/>
  <c r="CE497" i="5"/>
  <c r="CE493" i="5"/>
  <c r="CE489" i="5"/>
  <c r="CE485" i="5"/>
  <c r="CE481" i="5"/>
  <c r="CE477" i="5"/>
  <c r="CE473" i="5"/>
  <c r="CE469" i="5"/>
  <c r="CE465" i="5"/>
  <c r="CE461" i="5"/>
  <c r="CE457" i="5"/>
  <c r="CE453" i="5"/>
  <c r="CE449" i="5"/>
  <c r="CE445" i="5"/>
  <c r="CE441" i="5"/>
  <c r="CE437" i="5"/>
  <c r="CE433" i="5"/>
  <c r="CE429" i="5"/>
  <c r="CE425" i="5"/>
  <c r="CE421" i="5"/>
  <c r="CE417" i="5"/>
  <c r="CE413" i="5"/>
  <c r="CE409" i="5"/>
  <c r="CE405" i="5"/>
  <c r="CE401" i="5"/>
  <c r="CE397" i="5"/>
  <c r="CE393" i="5"/>
  <c r="CE389" i="5"/>
  <c r="CE602" i="5"/>
  <c r="CE624" i="5"/>
  <c r="CE592" i="5"/>
  <c r="CE582" i="5"/>
  <c r="CE385" i="5"/>
  <c r="CE381" i="5"/>
  <c r="CE377" i="5"/>
  <c r="CE373" i="5"/>
  <c r="CE369" i="5"/>
  <c r="CE365" i="5"/>
  <c r="CE361" i="5"/>
  <c r="CE357" i="5"/>
  <c r="CE353" i="5"/>
  <c r="CE349" i="5"/>
  <c r="CE345" i="5"/>
  <c r="CE341" i="5"/>
  <c r="CE337" i="5"/>
  <c r="CE333" i="5"/>
  <c r="CE329" i="5"/>
  <c r="CE325" i="5"/>
  <c r="CE321" i="5"/>
  <c r="CE317" i="5"/>
  <c r="CE313" i="5"/>
  <c r="CE309" i="5"/>
  <c r="CE305" i="5"/>
  <c r="CE301" i="5"/>
  <c r="CE297" i="5"/>
  <c r="CE293" i="5"/>
  <c r="CE289" i="5"/>
  <c r="CE285" i="5"/>
  <c r="CE281" i="5"/>
  <c r="CE598" i="5"/>
  <c r="CE279" i="5"/>
  <c r="CE275" i="5"/>
  <c r="CE271" i="5"/>
  <c r="CE267" i="5"/>
  <c r="CE263" i="5"/>
  <c r="CE259" i="5"/>
  <c r="CE255" i="5"/>
  <c r="CE251" i="5"/>
  <c r="CE247" i="5"/>
  <c r="CE243" i="5"/>
  <c r="CE239" i="5"/>
  <c r="CE235" i="5"/>
  <c r="CE231" i="5"/>
  <c r="CE227" i="5"/>
  <c r="CE223" i="5"/>
  <c r="CE219" i="5"/>
  <c r="CE215" i="5"/>
  <c r="CE211" i="5"/>
  <c r="CE207" i="5"/>
  <c r="CE203" i="5"/>
  <c r="CE199" i="5"/>
  <c r="CE195" i="5"/>
  <c r="CE191" i="5"/>
  <c r="CE187" i="5"/>
  <c r="CE183" i="5"/>
  <c r="CE179" i="5"/>
  <c r="CE175" i="5"/>
  <c r="CE171" i="5"/>
  <c r="CE167" i="5"/>
  <c r="CE163" i="5"/>
  <c r="CE159" i="5"/>
  <c r="CE155" i="5"/>
  <c r="CE151" i="5"/>
  <c r="CE147" i="5"/>
  <c r="CE143" i="5"/>
  <c r="CE139" i="5"/>
  <c r="CE135" i="5"/>
  <c r="CE131" i="5"/>
  <c r="CE127" i="5"/>
  <c r="CE123" i="5"/>
  <c r="CE119" i="5"/>
  <c r="CE115" i="5"/>
  <c r="CE111" i="5"/>
  <c r="CE107" i="5"/>
  <c r="CE103" i="5"/>
  <c r="CE99" i="5"/>
  <c r="CE95" i="5"/>
  <c r="CE91" i="5"/>
  <c r="CE87" i="5"/>
  <c r="CE83" i="5"/>
  <c r="CE737" i="5"/>
  <c r="CE711" i="5"/>
  <c r="CE699" i="5"/>
  <c r="CE687" i="5"/>
  <c r="CE714" i="5"/>
  <c r="CE676" i="5"/>
  <c r="CE664" i="5"/>
  <c r="CE652" i="5"/>
  <c r="CE640" i="5"/>
  <c r="CE734" i="5"/>
  <c r="CE568" i="5"/>
  <c r="CE556" i="5"/>
  <c r="CE544" i="5"/>
  <c r="CE532" i="5"/>
  <c r="CE520" i="5"/>
  <c r="CE508" i="5"/>
  <c r="CE607" i="5"/>
  <c r="CE583" i="5"/>
  <c r="CE596" i="5"/>
  <c r="CE502" i="5"/>
  <c r="CE490" i="5"/>
  <c r="CE478" i="5"/>
  <c r="CE466" i="5"/>
  <c r="CE454" i="5"/>
  <c r="CE442" i="5"/>
  <c r="CE434" i="5"/>
  <c r="CE422" i="5"/>
  <c r="CE410" i="5"/>
  <c r="CE398" i="5"/>
  <c r="CE610" i="5"/>
  <c r="CE614" i="5"/>
  <c r="CE378" i="5"/>
  <c r="CE366" i="5"/>
  <c r="CE358" i="5"/>
  <c r="CE346" i="5"/>
  <c r="CE334" i="5"/>
  <c r="CE318" i="5"/>
  <c r="CE306" i="5"/>
  <c r="CE298" i="5"/>
  <c r="CE290" i="5"/>
  <c r="CE630" i="5"/>
  <c r="CE272" i="5"/>
  <c r="CE264" i="5"/>
  <c r="CE252" i="5"/>
  <c r="CE240" i="5"/>
  <c r="CE228" i="5"/>
  <c r="CE216" i="5"/>
  <c r="CE208" i="5"/>
  <c r="CE196" i="5"/>
  <c r="CE184" i="5"/>
  <c r="CE172" i="5"/>
  <c r="CE160" i="5"/>
  <c r="CE148" i="5"/>
  <c r="CE136" i="5"/>
  <c r="CE124" i="5"/>
  <c r="CE112" i="5"/>
  <c r="CE100" i="5"/>
  <c r="CE88" i="5"/>
  <c r="CE715" i="5"/>
  <c r="CE749" i="5"/>
  <c r="CE741" i="5"/>
  <c r="CE733" i="5"/>
  <c r="CE725" i="5"/>
  <c r="CE713" i="5"/>
  <c r="CE709" i="5"/>
  <c r="CE705" i="5"/>
  <c r="CE701" i="5"/>
  <c r="CE697" i="5"/>
  <c r="CE693" i="5"/>
  <c r="CE689" i="5"/>
  <c r="CE685" i="5"/>
  <c r="CE681" i="5"/>
  <c r="CE718" i="5"/>
  <c r="CE746" i="5"/>
  <c r="CE752" i="5"/>
  <c r="CE720" i="5"/>
  <c r="CE674" i="5"/>
  <c r="CE670" i="5"/>
  <c r="CE666" i="5"/>
  <c r="CE662" i="5"/>
  <c r="CE658" i="5"/>
  <c r="CE654" i="5"/>
  <c r="CE650" i="5"/>
  <c r="CE646" i="5"/>
  <c r="CE642" i="5"/>
  <c r="CE638" i="5"/>
  <c r="CE634" i="5"/>
  <c r="CE750" i="5"/>
  <c r="CE748" i="5"/>
  <c r="CE571" i="5"/>
  <c r="CE566" i="5"/>
  <c r="CE562" i="5"/>
  <c r="CE558" i="5"/>
  <c r="CE554" i="5"/>
  <c r="CE550" i="5"/>
  <c r="CE546" i="5"/>
  <c r="CE542" i="5"/>
  <c r="CE538" i="5"/>
  <c r="CE534" i="5"/>
  <c r="CE530" i="5"/>
  <c r="CE526" i="5"/>
  <c r="CE522" i="5"/>
  <c r="CE518" i="5"/>
  <c r="CE514" i="5"/>
  <c r="CE510" i="5"/>
  <c r="CE627" i="5"/>
  <c r="CE619" i="5"/>
  <c r="CE611" i="5"/>
  <c r="CE603" i="5"/>
  <c r="CE595" i="5"/>
  <c r="CE587" i="5"/>
  <c r="CE579" i="5"/>
  <c r="CE572" i="5"/>
  <c r="CE612" i="5"/>
  <c r="CE580" i="5"/>
  <c r="CE504" i="5"/>
  <c r="CE500" i="5"/>
  <c r="CE496" i="5"/>
  <c r="CE492" i="5"/>
  <c r="CE488" i="5"/>
  <c r="CE484" i="5"/>
  <c r="CE480" i="5"/>
  <c r="CE476" i="5"/>
  <c r="CE472" i="5"/>
  <c r="CE468" i="5"/>
  <c r="CE464" i="5"/>
  <c r="CE460" i="5"/>
  <c r="CE456" i="5"/>
  <c r="CE452" i="5"/>
  <c r="CE448" i="5"/>
  <c r="CE444" i="5"/>
  <c r="CE440" i="5"/>
  <c r="CE436" i="5"/>
  <c r="CE432" i="5"/>
  <c r="CE428" i="5"/>
  <c r="CE424" i="5"/>
  <c r="CE420" i="5"/>
  <c r="CE416" i="5"/>
  <c r="CE412" i="5"/>
  <c r="CE408" i="5"/>
  <c r="CE404" i="5"/>
  <c r="CE400" i="5"/>
  <c r="CE396" i="5"/>
  <c r="CE392" i="5"/>
  <c r="CE626" i="5"/>
  <c r="CE594" i="5"/>
  <c r="CE616" i="5"/>
  <c r="CE584" i="5"/>
  <c r="CE388" i="5"/>
  <c r="CE384" i="5"/>
  <c r="CE380" i="5"/>
  <c r="CE376" i="5"/>
  <c r="CE372" i="5"/>
  <c r="CE368" i="5"/>
  <c r="CE364" i="5"/>
  <c r="CE360" i="5"/>
  <c r="CE356" i="5"/>
  <c r="CE352" i="5"/>
  <c r="CE348" i="5"/>
  <c r="CE344" i="5"/>
  <c r="CE340" i="5"/>
  <c r="CE336" i="5"/>
  <c r="CE332" i="5"/>
  <c r="CE328" i="5"/>
  <c r="CE324" i="5"/>
  <c r="CE320" i="5"/>
  <c r="CE316" i="5"/>
  <c r="CE312" i="5"/>
  <c r="CE308" i="5"/>
  <c r="CE304" i="5"/>
  <c r="CE300" i="5"/>
  <c r="CE296" i="5"/>
  <c r="CE292" i="5"/>
  <c r="CE288" i="5"/>
  <c r="CE284" i="5"/>
  <c r="CE606" i="5"/>
  <c r="CE622" i="5"/>
  <c r="CE278" i="5"/>
  <c r="CE274" i="5"/>
  <c r="CE270" i="5"/>
  <c r="CE266" i="5"/>
  <c r="CE262" i="5"/>
  <c r="CE258" i="5"/>
  <c r="CE254" i="5"/>
  <c r="CE250" i="5"/>
  <c r="CE246" i="5"/>
  <c r="CE242" i="5"/>
  <c r="CE238" i="5"/>
  <c r="CE234" i="5"/>
  <c r="CE230" i="5"/>
  <c r="CE226" i="5"/>
  <c r="CE222" i="5"/>
  <c r="CE218" i="5"/>
  <c r="CE214" i="5"/>
  <c r="CE210" i="5"/>
  <c r="CE206" i="5"/>
  <c r="CE202" i="5"/>
  <c r="CE198" i="5"/>
  <c r="CE194" i="5"/>
  <c r="CE190" i="5"/>
  <c r="CE186" i="5"/>
  <c r="CE182" i="5"/>
  <c r="CE178" i="5"/>
  <c r="CE174" i="5"/>
  <c r="CE170" i="5"/>
  <c r="CE166" i="5"/>
  <c r="CE162" i="5"/>
  <c r="CE158" i="5"/>
  <c r="CE154" i="5"/>
  <c r="CE150" i="5"/>
  <c r="CE146" i="5"/>
  <c r="CE142" i="5"/>
  <c r="CE138" i="5"/>
  <c r="CE134" i="5"/>
  <c r="CE130" i="5"/>
  <c r="CE126" i="5"/>
  <c r="CE122" i="5"/>
  <c r="CE118" i="5"/>
  <c r="CE114" i="5"/>
  <c r="CE110" i="5"/>
  <c r="CE106" i="5"/>
  <c r="CE102" i="5"/>
  <c r="CE98" i="5"/>
  <c r="CE94" i="5"/>
  <c r="CE90" i="5"/>
  <c r="CE86" i="5"/>
  <c r="CE82" i="5"/>
  <c r="CE745" i="5"/>
  <c r="CE707" i="5"/>
  <c r="CE695" i="5"/>
  <c r="CE683" i="5"/>
  <c r="CE730" i="5"/>
  <c r="CE672" i="5"/>
  <c r="CE660" i="5"/>
  <c r="CE648" i="5"/>
  <c r="CE636" i="5"/>
  <c r="CE732" i="5"/>
  <c r="CE560" i="5"/>
  <c r="CE548" i="5"/>
  <c r="CE536" i="5"/>
  <c r="CE524" i="5"/>
  <c r="CE512" i="5"/>
  <c r="CE615" i="5"/>
  <c r="CE591" i="5"/>
  <c r="CE628" i="5"/>
  <c r="CE506" i="5"/>
  <c r="CE494" i="5"/>
  <c r="CE482" i="5"/>
  <c r="CE470" i="5"/>
  <c r="CE458" i="5"/>
  <c r="CE446" i="5"/>
  <c r="CE438" i="5"/>
  <c r="CE426" i="5"/>
  <c r="CE414" i="5"/>
  <c r="CE402" i="5"/>
  <c r="CE390" i="5"/>
  <c r="CE578" i="5"/>
  <c r="CE386" i="5"/>
  <c r="CE374" i="5"/>
  <c r="CE362" i="5"/>
  <c r="CE342" i="5"/>
  <c r="CE330" i="5"/>
  <c r="CE322" i="5"/>
  <c r="CE310" i="5"/>
  <c r="CE302" i="5"/>
  <c r="CE286" i="5"/>
  <c r="CE280" i="5"/>
  <c r="CE268" i="5"/>
  <c r="CE256" i="5"/>
  <c r="CE248" i="5"/>
  <c r="CE236" i="5"/>
  <c r="CE224" i="5"/>
  <c r="CE212" i="5"/>
  <c r="CE200" i="5"/>
  <c r="CE188" i="5"/>
  <c r="CE176" i="5"/>
  <c r="CE168" i="5"/>
  <c r="CE156" i="5"/>
  <c r="CE144" i="5"/>
  <c r="CE132" i="5"/>
  <c r="CE120" i="5"/>
  <c r="CE108" i="5"/>
  <c r="CE96" i="5"/>
  <c r="CE84" i="5"/>
  <c r="CE755" i="5"/>
  <c r="CE747" i="5"/>
  <c r="CE739" i="5"/>
  <c r="CE731" i="5"/>
  <c r="CE723" i="5"/>
  <c r="CE712" i="5"/>
  <c r="CE708" i="5"/>
  <c r="CE704" i="5"/>
  <c r="CE700" i="5"/>
  <c r="CE696" i="5"/>
  <c r="CE692" i="5"/>
  <c r="CE688" i="5"/>
  <c r="CE684" i="5"/>
  <c r="CE680" i="5"/>
  <c r="CE716" i="5"/>
  <c r="CE738" i="5"/>
  <c r="CE744" i="5"/>
  <c r="CE677" i="5"/>
  <c r="CE673" i="5"/>
  <c r="CE669" i="5"/>
  <c r="CE665" i="5"/>
  <c r="CE661" i="5"/>
  <c r="CE657" i="5"/>
  <c r="CE653" i="5"/>
  <c r="CE649" i="5"/>
  <c r="CE645" i="5"/>
  <c r="CE641" i="5"/>
  <c r="CE637" i="5"/>
  <c r="CE633" i="5"/>
  <c r="CE742" i="5"/>
  <c r="CE740" i="5"/>
  <c r="CE569" i="5"/>
  <c r="CE565" i="5"/>
  <c r="CE561" i="5"/>
  <c r="CE557" i="5"/>
  <c r="CE553" i="5"/>
  <c r="CE549" i="5"/>
  <c r="CE545" i="5"/>
  <c r="CE541" i="5"/>
  <c r="CE537" i="5"/>
  <c r="CE533" i="5"/>
  <c r="CE529" i="5"/>
  <c r="CE525" i="5"/>
  <c r="CE521" i="5"/>
  <c r="CE517" i="5"/>
  <c r="CE513" i="5"/>
  <c r="CE509" i="5"/>
  <c r="CE625" i="5"/>
  <c r="CE617" i="5"/>
  <c r="CE609" i="5"/>
  <c r="CE601" i="5"/>
  <c r="CE593" i="5"/>
  <c r="CE585" i="5"/>
  <c r="CE577" i="5"/>
  <c r="CE570" i="5"/>
  <c r="CE604" i="5"/>
  <c r="CE507" i="5"/>
  <c r="CE503" i="5"/>
  <c r="CE499" i="5"/>
  <c r="CE495" i="5"/>
  <c r="CE491" i="5"/>
  <c r="CE487" i="5"/>
  <c r="CE483" i="5"/>
  <c r="CE479" i="5"/>
  <c r="CE475" i="5"/>
  <c r="CE471" i="5"/>
  <c r="CE467" i="5"/>
  <c r="CE463" i="5"/>
  <c r="CE459" i="5"/>
  <c r="CE455" i="5"/>
  <c r="CE451" i="5"/>
  <c r="CE447" i="5"/>
  <c r="CE443" i="5"/>
  <c r="CE439" i="5"/>
  <c r="CE435" i="5"/>
  <c r="CE431" i="5"/>
  <c r="CE427" i="5"/>
  <c r="CE423" i="5"/>
  <c r="CE419" i="5"/>
  <c r="CE415" i="5"/>
  <c r="CE411" i="5"/>
  <c r="CE407" i="5"/>
  <c r="CE403" i="5"/>
  <c r="CE399" i="5"/>
  <c r="CE395" i="5"/>
  <c r="CE391" i="5"/>
  <c r="CE618" i="5"/>
  <c r="CE586" i="5"/>
  <c r="CE608" i="5"/>
  <c r="CE576" i="5"/>
  <c r="CE387" i="5"/>
  <c r="CE383" i="5"/>
  <c r="CE379" i="5"/>
  <c r="CE375" i="5"/>
  <c r="CE371" i="5"/>
  <c r="CE367" i="5"/>
  <c r="CE363" i="5"/>
  <c r="CE359" i="5"/>
  <c r="CE355" i="5"/>
  <c r="CE351" i="5"/>
  <c r="CE347" i="5"/>
  <c r="CE343" i="5"/>
  <c r="CE339" i="5"/>
  <c r="CE335" i="5"/>
  <c r="CE331" i="5"/>
  <c r="CE327" i="5"/>
  <c r="CE323" i="5"/>
  <c r="CE319" i="5"/>
  <c r="CE315" i="5"/>
  <c r="CE311" i="5"/>
  <c r="CE307" i="5"/>
  <c r="CE303" i="5"/>
  <c r="CE299" i="5"/>
  <c r="CE295" i="5"/>
  <c r="CE291" i="5"/>
  <c r="CE287" i="5"/>
  <c r="CE283" i="5"/>
  <c r="CE574" i="5"/>
  <c r="CE590" i="5"/>
  <c r="CE277" i="5"/>
  <c r="CE273" i="5"/>
  <c r="CE269" i="5"/>
  <c r="CE265" i="5"/>
  <c r="CE261" i="5"/>
  <c r="CE257" i="5"/>
  <c r="CE253" i="5"/>
  <c r="CE249" i="5"/>
  <c r="CE245" i="5"/>
  <c r="CE241" i="5"/>
  <c r="CE237" i="5"/>
  <c r="CE233" i="5"/>
  <c r="CE229" i="5"/>
  <c r="CE225" i="5"/>
  <c r="CE221" i="5"/>
  <c r="CE217" i="5"/>
  <c r="CE213" i="5"/>
  <c r="CE209" i="5"/>
  <c r="CE205" i="5"/>
  <c r="CE201" i="5"/>
  <c r="CE197" i="5"/>
  <c r="CE193" i="5"/>
  <c r="CE189" i="5"/>
  <c r="CE185" i="5"/>
  <c r="CE181" i="5"/>
  <c r="CE177" i="5"/>
  <c r="CE173" i="5"/>
  <c r="CE169" i="5"/>
  <c r="CE165" i="5"/>
  <c r="CE161" i="5"/>
  <c r="CE157" i="5"/>
  <c r="CE153" i="5"/>
  <c r="CE149" i="5"/>
  <c r="CE145" i="5"/>
  <c r="CE141" i="5"/>
  <c r="CE137" i="5"/>
  <c r="CE133" i="5"/>
  <c r="CE129" i="5"/>
  <c r="CE125" i="5"/>
  <c r="CE121" i="5"/>
  <c r="CE117" i="5"/>
  <c r="CE113" i="5"/>
  <c r="CE109" i="5"/>
  <c r="CE105" i="5"/>
  <c r="CE101" i="5"/>
  <c r="CE97" i="5"/>
  <c r="CE93" i="5"/>
  <c r="CE89" i="5"/>
  <c r="CE85" i="5"/>
  <c r="CE81" i="5"/>
  <c r="CE753" i="5"/>
  <c r="CE729" i="5"/>
  <c r="CE721" i="5"/>
  <c r="CE703" i="5"/>
  <c r="CE691" i="5"/>
  <c r="CE679" i="5"/>
  <c r="CE736" i="5"/>
  <c r="CE668" i="5"/>
  <c r="CE656" i="5"/>
  <c r="CE644" i="5"/>
  <c r="CE632" i="5"/>
  <c r="CE564" i="5"/>
  <c r="CE552" i="5"/>
  <c r="CE540" i="5"/>
  <c r="CE528" i="5"/>
  <c r="CE516" i="5"/>
  <c r="CE623" i="5"/>
  <c r="CE599" i="5"/>
  <c r="CE575" i="5"/>
  <c r="CE498" i="5"/>
  <c r="CE486" i="5"/>
  <c r="CE474" i="5"/>
  <c r="CE462" i="5"/>
  <c r="CE450" i="5"/>
  <c r="CE430" i="5"/>
  <c r="CE418" i="5"/>
  <c r="CE406" i="5"/>
  <c r="CE394" i="5"/>
  <c r="CE600" i="5"/>
  <c r="CE382" i="5"/>
  <c r="CE370" i="5"/>
  <c r="CE354" i="5"/>
  <c r="CE350" i="5"/>
  <c r="CE338" i="5"/>
  <c r="CE326" i="5"/>
  <c r="CE314" i="5"/>
  <c r="CE294" i="5"/>
  <c r="CE282" i="5"/>
  <c r="CE276" i="5"/>
  <c r="CE260" i="5"/>
  <c r="CE244" i="5"/>
  <c r="CE232" i="5"/>
  <c r="CE220" i="5"/>
  <c r="CE204" i="5"/>
  <c r="CE192" i="5"/>
  <c r="CE180" i="5"/>
  <c r="CE164" i="5"/>
  <c r="CE152" i="5"/>
  <c r="CE140" i="5"/>
  <c r="CE128" i="5"/>
  <c r="CE116" i="5"/>
  <c r="CE104" i="5"/>
  <c r="CE92" i="5"/>
  <c r="BU755" i="5"/>
  <c r="BU747" i="5"/>
  <c r="BU739" i="5"/>
  <c r="BU731" i="5"/>
  <c r="BU723" i="5"/>
  <c r="BU713" i="5"/>
  <c r="BU709" i="5"/>
  <c r="BU705" i="5"/>
  <c r="BU701" i="5"/>
  <c r="BU697" i="5"/>
  <c r="BU693" i="5"/>
  <c r="BU689" i="5"/>
  <c r="BU685" i="5"/>
  <c r="BU730" i="5"/>
  <c r="BU736" i="5"/>
  <c r="BU750" i="5"/>
  <c r="BU719" i="5"/>
  <c r="BU682" i="5"/>
  <c r="BU678" i="5"/>
  <c r="BU674" i="5"/>
  <c r="BU670" i="5"/>
  <c r="BU666" i="5"/>
  <c r="BU662" i="5"/>
  <c r="BU658" i="5"/>
  <c r="BU654" i="5"/>
  <c r="BU650" i="5"/>
  <c r="BU646" i="5"/>
  <c r="BU644" i="5"/>
  <c r="BU640" i="5"/>
  <c r="BU636" i="5"/>
  <c r="BU632" i="5"/>
  <c r="BU628" i="5"/>
  <c r="BU624" i="5"/>
  <c r="BU620" i="5"/>
  <c r="BU616" i="5"/>
  <c r="BU612" i="5"/>
  <c r="BU608" i="5"/>
  <c r="BU604" i="5"/>
  <c r="BU600" i="5"/>
  <c r="BU596" i="5"/>
  <c r="BU592" i="5"/>
  <c r="BU588" i="5"/>
  <c r="BU584" i="5"/>
  <c r="BU740" i="5"/>
  <c r="BU579" i="5"/>
  <c r="BU575" i="5"/>
  <c r="BU571" i="5"/>
  <c r="BU567" i="5"/>
  <c r="BU563" i="5"/>
  <c r="BU559" i="5"/>
  <c r="BU555" i="5"/>
  <c r="BU551" i="5"/>
  <c r="BU547" i="5"/>
  <c r="BU543" i="5"/>
  <c r="BU539" i="5"/>
  <c r="BU535" i="5"/>
  <c r="BU531" i="5"/>
  <c r="BU527" i="5"/>
  <c r="BU523" i="5"/>
  <c r="BU519" i="5"/>
  <c r="BU515" i="5"/>
  <c r="BU511" i="5"/>
  <c r="BU507" i="5"/>
  <c r="BU503" i="5"/>
  <c r="BU499" i="5"/>
  <c r="BU495" i="5"/>
  <c r="BU491" i="5"/>
  <c r="BU487" i="5"/>
  <c r="BU483" i="5"/>
  <c r="BU479" i="5"/>
  <c r="BU475" i="5"/>
  <c r="BU471" i="5"/>
  <c r="BU467" i="5"/>
  <c r="BU463" i="5"/>
  <c r="BU459" i="5"/>
  <c r="BU455" i="5"/>
  <c r="BU451" i="5"/>
  <c r="BU447" i="5"/>
  <c r="BU443" i="5"/>
  <c r="BU439" i="5"/>
  <c r="BU435" i="5"/>
  <c r="BU427" i="5"/>
  <c r="BU419" i="5"/>
  <c r="BU411" i="5"/>
  <c r="BU403" i="5"/>
  <c r="BU395" i="5"/>
  <c r="BU387" i="5"/>
  <c r="BU379" i="5"/>
  <c r="BU371" i="5"/>
  <c r="BU363" i="5"/>
  <c r="BU355" i="5"/>
  <c r="BU347" i="5"/>
  <c r="BU343" i="5"/>
  <c r="BU339" i="5"/>
  <c r="BU335" i="5"/>
  <c r="BU331" i="5"/>
  <c r="BU327" i="5"/>
  <c r="BU323" i="5"/>
  <c r="BU319" i="5"/>
  <c r="BU315" i="5"/>
  <c r="BU310" i="5"/>
  <c r="BU428" i="5"/>
  <c r="BU420" i="5"/>
  <c r="BU412" i="5"/>
  <c r="BU404" i="5"/>
  <c r="BU396" i="5"/>
  <c r="BU388" i="5"/>
  <c r="BU380" i="5"/>
  <c r="BU372" i="5"/>
  <c r="BU364" i="5"/>
  <c r="BU356" i="5"/>
  <c r="BU348" i="5"/>
  <c r="BU203" i="5"/>
  <c r="BU199" i="5"/>
  <c r="BU309" i="5"/>
  <c r="BU301" i="5"/>
  <c r="BU293" i="5"/>
  <c r="BU285" i="5"/>
  <c r="BU277" i="5"/>
  <c r="BU269" i="5"/>
  <c r="BU261" i="5"/>
  <c r="BU253" i="5"/>
  <c r="BU245" i="5"/>
  <c r="BU237" i="5"/>
  <c r="BU229" i="5"/>
  <c r="BU221" i="5"/>
  <c r="BU213" i="5"/>
  <c r="BU195" i="5"/>
  <c r="BU190" i="5"/>
  <c r="BU186" i="5"/>
  <c r="BU182" i="5"/>
  <c r="BU178" i="5"/>
  <c r="BU174" i="5"/>
  <c r="BU170" i="5"/>
  <c r="BU166" i="5"/>
  <c r="BU162" i="5"/>
  <c r="BU158" i="5"/>
  <c r="BU154" i="5"/>
  <c r="BU150" i="5"/>
  <c r="BU146" i="5"/>
  <c r="BU142" i="5"/>
  <c r="BU138" i="5"/>
  <c r="BU134" i="5"/>
  <c r="BU130" i="5"/>
  <c r="BU126" i="5"/>
  <c r="BU122" i="5"/>
  <c r="BU118" i="5"/>
  <c r="BU114" i="5"/>
  <c r="BU110" i="5"/>
  <c r="BU106" i="5"/>
  <c r="BU102" i="5"/>
  <c r="BU98" i="5"/>
  <c r="BU94" i="5"/>
  <c r="BU90" i="5"/>
  <c r="BU86" i="5"/>
  <c r="BU82" i="5"/>
  <c r="BU288" i="5"/>
  <c r="BU256" i="5"/>
  <c r="BU224" i="5"/>
  <c r="BU306" i="5"/>
  <c r="BU242" i="5"/>
  <c r="BU278" i="5"/>
  <c r="BU246" i="5"/>
  <c r="BU214" i="5"/>
  <c r="BU284" i="5"/>
  <c r="BU252" i="5"/>
  <c r="BU220" i="5"/>
  <c r="BU298" i="5"/>
  <c r="BU234" i="5"/>
  <c r="BU268" i="5"/>
  <c r="BU194" i="5"/>
  <c r="BU741" i="5"/>
  <c r="BU706" i="5"/>
  <c r="BU694" i="5"/>
  <c r="BU683" i="5"/>
  <c r="BU671" i="5"/>
  <c r="BU659" i="5"/>
  <c r="BU651" i="5"/>
  <c r="BU641" i="5"/>
  <c r="BU629" i="5"/>
  <c r="BU617" i="5"/>
  <c r="BU605" i="5"/>
  <c r="BU593" i="5"/>
  <c r="BU581" i="5"/>
  <c r="BU572" i="5"/>
  <c r="BU560" i="5"/>
  <c r="BU548" i="5"/>
  <c r="BU536" i="5"/>
  <c r="BU524" i="5"/>
  <c r="BU512" i="5"/>
  <c r="BU508" i="5"/>
  <c r="BU496" i="5"/>
  <c r="BU484" i="5"/>
  <c r="BU472" i="5"/>
  <c r="BU460" i="5"/>
  <c r="BU448" i="5"/>
  <c r="BU436" i="5"/>
  <c r="BU413" i="5"/>
  <c r="BU397" i="5"/>
  <c r="BU373" i="5"/>
  <c r="BU349" i="5"/>
  <c r="BU336" i="5"/>
  <c r="BU328" i="5"/>
  <c r="BU316" i="5"/>
  <c r="BU422" i="5"/>
  <c r="BU398" i="5"/>
  <c r="BU358" i="5"/>
  <c r="BU200" i="5"/>
  <c r="BU295" i="5"/>
  <c r="BU279" i="5"/>
  <c r="BU255" i="5"/>
  <c r="BU231" i="5"/>
  <c r="BU207" i="5"/>
  <c r="BU183" i="5"/>
  <c r="BU171" i="5"/>
  <c r="BU163" i="5"/>
  <c r="BU151" i="5"/>
  <c r="BU135" i="5"/>
  <c r="BU123" i="5"/>
  <c r="BU111" i="5"/>
  <c r="BU99" i="5"/>
  <c r="BU87" i="5"/>
  <c r="BU232" i="5"/>
  <c r="BU258" i="5"/>
  <c r="BU222" i="5"/>
  <c r="BU292" i="5"/>
  <c r="BU228" i="5"/>
  <c r="BU250" i="5"/>
  <c r="BU753" i="5"/>
  <c r="BU745" i="5"/>
  <c r="BU737" i="5"/>
  <c r="BU729" i="5"/>
  <c r="BU721" i="5"/>
  <c r="BU712" i="5"/>
  <c r="BU708" i="5"/>
  <c r="BU704" i="5"/>
  <c r="BU700" i="5"/>
  <c r="BU696" i="5"/>
  <c r="BU692" i="5"/>
  <c r="BU688" i="5"/>
  <c r="BU754" i="5"/>
  <c r="BU722" i="5"/>
  <c r="BU728" i="5"/>
  <c r="BU742" i="5"/>
  <c r="BU716" i="5"/>
  <c r="BU681" i="5"/>
  <c r="BU677" i="5"/>
  <c r="BU673" i="5"/>
  <c r="BU669" i="5"/>
  <c r="BU665" i="5"/>
  <c r="BU661" i="5"/>
  <c r="BU657" i="5"/>
  <c r="BU653" i="5"/>
  <c r="BU649" i="5"/>
  <c r="BU748" i="5"/>
  <c r="BU643" i="5"/>
  <c r="BU639" i="5"/>
  <c r="BU635" i="5"/>
  <c r="BU631" i="5"/>
  <c r="BU627" i="5"/>
  <c r="BU623" i="5"/>
  <c r="BU619" i="5"/>
  <c r="BU615" i="5"/>
  <c r="BU611" i="5"/>
  <c r="BU607" i="5"/>
  <c r="BU603" i="5"/>
  <c r="BU599" i="5"/>
  <c r="BU595" i="5"/>
  <c r="BU591" i="5"/>
  <c r="BU587" i="5"/>
  <c r="BU583" i="5"/>
  <c r="BU732" i="5"/>
  <c r="BU578" i="5"/>
  <c r="BU574" i="5"/>
  <c r="BU570" i="5"/>
  <c r="BU566" i="5"/>
  <c r="BU562" i="5"/>
  <c r="BU558" i="5"/>
  <c r="BU554" i="5"/>
  <c r="BU550" i="5"/>
  <c r="BU546" i="5"/>
  <c r="BU542" i="5"/>
  <c r="BU538" i="5"/>
  <c r="BU534" i="5"/>
  <c r="BU530" i="5"/>
  <c r="BU526" i="5"/>
  <c r="BU522" i="5"/>
  <c r="BU518" i="5"/>
  <c r="BU514" i="5"/>
  <c r="BU510" i="5"/>
  <c r="BU506" i="5"/>
  <c r="BU502" i="5"/>
  <c r="BU498" i="5"/>
  <c r="BU494" i="5"/>
  <c r="BU490" i="5"/>
  <c r="BU486" i="5"/>
  <c r="BU482" i="5"/>
  <c r="BU478" i="5"/>
  <c r="BU474" i="5"/>
  <c r="BU470" i="5"/>
  <c r="BU466" i="5"/>
  <c r="BU462" i="5"/>
  <c r="BU458" i="5"/>
  <c r="BU454" i="5"/>
  <c r="BU450" i="5"/>
  <c r="BU446" i="5"/>
  <c r="BU442" i="5"/>
  <c r="BU438" i="5"/>
  <c r="BU433" i="5"/>
  <c r="BU425" i="5"/>
  <c r="BU417" i="5"/>
  <c r="BU409" i="5"/>
  <c r="BU401" i="5"/>
  <c r="BU393" i="5"/>
  <c r="BU385" i="5"/>
  <c r="BU377" i="5"/>
  <c r="BU369" i="5"/>
  <c r="BU361" i="5"/>
  <c r="BU353" i="5"/>
  <c r="BU346" i="5"/>
  <c r="BU342" i="5"/>
  <c r="BU338" i="5"/>
  <c r="BU334" i="5"/>
  <c r="BU330" i="5"/>
  <c r="BU326" i="5"/>
  <c r="BU322" i="5"/>
  <c r="BU318" i="5"/>
  <c r="BU314" i="5"/>
  <c r="BU434" i="5"/>
  <c r="BU426" i="5"/>
  <c r="BU418" i="5"/>
  <c r="BU410" i="5"/>
  <c r="BU402" i="5"/>
  <c r="BU394" i="5"/>
  <c r="BU386" i="5"/>
  <c r="BU378" i="5"/>
  <c r="BU370" i="5"/>
  <c r="BU362" i="5"/>
  <c r="BU354" i="5"/>
  <c r="BU206" i="5"/>
  <c r="BU202" i="5"/>
  <c r="BU198" i="5"/>
  <c r="BU307" i="5"/>
  <c r="BU299" i="5"/>
  <c r="BU291" i="5"/>
  <c r="BU283" i="5"/>
  <c r="BU275" i="5"/>
  <c r="BU267" i="5"/>
  <c r="BU259" i="5"/>
  <c r="BU251" i="5"/>
  <c r="BU243" i="5"/>
  <c r="BU235" i="5"/>
  <c r="BU227" i="5"/>
  <c r="BU219" i="5"/>
  <c r="BU211" i="5"/>
  <c r="BU193" i="5"/>
  <c r="BU189" i="5"/>
  <c r="BU185" i="5"/>
  <c r="BU181" i="5"/>
  <c r="BU177" i="5"/>
  <c r="BU173" i="5"/>
  <c r="BU169" i="5"/>
  <c r="BU165" i="5"/>
  <c r="BU161" i="5"/>
  <c r="BU157" i="5"/>
  <c r="BU153" i="5"/>
  <c r="BU149" i="5"/>
  <c r="BU145" i="5"/>
  <c r="BU141" i="5"/>
  <c r="BU137" i="5"/>
  <c r="BU133" i="5"/>
  <c r="BU129" i="5"/>
  <c r="BU125" i="5"/>
  <c r="BU121" i="5"/>
  <c r="BU117" i="5"/>
  <c r="BU113" i="5"/>
  <c r="BU109" i="5"/>
  <c r="BU105" i="5"/>
  <c r="BU101" i="5"/>
  <c r="BU97" i="5"/>
  <c r="BU93" i="5"/>
  <c r="BU89" i="5"/>
  <c r="BU85" i="5"/>
  <c r="BU81" i="5"/>
  <c r="BU280" i="5"/>
  <c r="BU248" i="5"/>
  <c r="BU216" i="5"/>
  <c r="BU290" i="5"/>
  <c r="BU226" i="5"/>
  <c r="BU302" i="5"/>
  <c r="BU270" i="5"/>
  <c r="BU238" i="5"/>
  <c r="BU192" i="5"/>
  <c r="BU308" i="5"/>
  <c r="BU276" i="5"/>
  <c r="BU244" i="5"/>
  <c r="BU212" i="5"/>
  <c r="BU282" i="5"/>
  <c r="BU218" i="5"/>
  <c r="BU300" i="5"/>
  <c r="BU236" i="5"/>
  <c r="BU266" i="5"/>
  <c r="BU749" i="5"/>
  <c r="BU702" i="5"/>
  <c r="BU690" i="5"/>
  <c r="BU738" i="5"/>
  <c r="BU744" i="5"/>
  <c r="BU726" i="5"/>
  <c r="BU675" i="5"/>
  <c r="BU663" i="5"/>
  <c r="BU647" i="5"/>
  <c r="BU637" i="5"/>
  <c r="BU625" i="5"/>
  <c r="BU613" i="5"/>
  <c r="BU601" i="5"/>
  <c r="BU589" i="5"/>
  <c r="BU580" i="5"/>
  <c r="BU568" i="5"/>
  <c r="BU556" i="5"/>
  <c r="BU544" i="5"/>
  <c r="BU532" i="5"/>
  <c r="BU520" i="5"/>
  <c r="BU504" i="5"/>
  <c r="BU492" i="5"/>
  <c r="BU480" i="5"/>
  <c r="BU468" i="5"/>
  <c r="BU456" i="5"/>
  <c r="BU444" i="5"/>
  <c r="BU429" i="5"/>
  <c r="BU405" i="5"/>
  <c r="BU381" i="5"/>
  <c r="BU357" i="5"/>
  <c r="BU344" i="5"/>
  <c r="BU332" i="5"/>
  <c r="BU320" i="5"/>
  <c r="BU430" i="5"/>
  <c r="BU406" i="5"/>
  <c r="BU382" i="5"/>
  <c r="BU374" i="5"/>
  <c r="BU350" i="5"/>
  <c r="BU196" i="5"/>
  <c r="BU287" i="5"/>
  <c r="BU263" i="5"/>
  <c r="BU247" i="5"/>
  <c r="BU223" i="5"/>
  <c r="BU191" i="5"/>
  <c r="BU179" i="5"/>
  <c r="BU167" i="5"/>
  <c r="BU155" i="5"/>
  <c r="BU147" i="5"/>
  <c r="BU139" i="5"/>
  <c r="BU127" i="5"/>
  <c r="BU115" i="5"/>
  <c r="BU103" i="5"/>
  <c r="BU95" i="5"/>
  <c r="BU83" i="5"/>
  <c r="BU264" i="5"/>
  <c r="BU254" i="5"/>
  <c r="BU260" i="5"/>
  <c r="BU751" i="5"/>
  <c r="BU743" i="5"/>
  <c r="BU735" i="5"/>
  <c r="BU727" i="5"/>
  <c r="BU717" i="5"/>
  <c r="BU711" i="5"/>
  <c r="BU707" i="5"/>
  <c r="BU703" i="5"/>
  <c r="BU699" i="5"/>
  <c r="BU695" i="5"/>
  <c r="BU691" i="5"/>
  <c r="BU687" i="5"/>
  <c r="BU746" i="5"/>
  <c r="BU752" i="5"/>
  <c r="BU720" i="5"/>
  <c r="BU734" i="5"/>
  <c r="BU684" i="5"/>
  <c r="BU680" i="5"/>
  <c r="BU676" i="5"/>
  <c r="BU672" i="5"/>
  <c r="BU668" i="5"/>
  <c r="BU664" i="5"/>
  <c r="BU660" i="5"/>
  <c r="BU656" i="5"/>
  <c r="BU652" i="5"/>
  <c r="BU648" i="5"/>
  <c r="BU718" i="5"/>
  <c r="BU642" i="5"/>
  <c r="BU638" i="5"/>
  <c r="BU634" i="5"/>
  <c r="BU630" i="5"/>
  <c r="BU626" i="5"/>
  <c r="BU622" i="5"/>
  <c r="BU618" i="5"/>
  <c r="BU614" i="5"/>
  <c r="BU610" i="5"/>
  <c r="BU606" i="5"/>
  <c r="BU602" i="5"/>
  <c r="BU598" i="5"/>
  <c r="BU594" i="5"/>
  <c r="BU590" i="5"/>
  <c r="BU586" i="5"/>
  <c r="BU582" i="5"/>
  <c r="BU724" i="5"/>
  <c r="BU577" i="5"/>
  <c r="BU573" i="5"/>
  <c r="BU569" i="5"/>
  <c r="BU565" i="5"/>
  <c r="BU561" i="5"/>
  <c r="BU557" i="5"/>
  <c r="BU553" i="5"/>
  <c r="BU549" i="5"/>
  <c r="BU545" i="5"/>
  <c r="BU541" i="5"/>
  <c r="BU537" i="5"/>
  <c r="BU533" i="5"/>
  <c r="BU529" i="5"/>
  <c r="BU525" i="5"/>
  <c r="BU521" i="5"/>
  <c r="BU517" i="5"/>
  <c r="BU513" i="5"/>
  <c r="BU509" i="5"/>
  <c r="BU505" i="5"/>
  <c r="BU501" i="5"/>
  <c r="BU497" i="5"/>
  <c r="BU493" i="5"/>
  <c r="BU489" i="5"/>
  <c r="BU485" i="5"/>
  <c r="BU481" i="5"/>
  <c r="BU477" i="5"/>
  <c r="BU473" i="5"/>
  <c r="BU469" i="5"/>
  <c r="BU465" i="5"/>
  <c r="BU461" i="5"/>
  <c r="BU457" i="5"/>
  <c r="BU453" i="5"/>
  <c r="BU449" i="5"/>
  <c r="BU445" i="5"/>
  <c r="BU441" i="5"/>
  <c r="BU437" i="5"/>
  <c r="BU431" i="5"/>
  <c r="BU423" i="5"/>
  <c r="BU415" i="5"/>
  <c r="BU407" i="5"/>
  <c r="BU399" i="5"/>
  <c r="BU391" i="5"/>
  <c r="BU383" i="5"/>
  <c r="BU375" i="5"/>
  <c r="BU367" i="5"/>
  <c r="BU359" i="5"/>
  <c r="BU351" i="5"/>
  <c r="BU345" i="5"/>
  <c r="BU341" i="5"/>
  <c r="BU337" i="5"/>
  <c r="BU333" i="5"/>
  <c r="BU329" i="5"/>
  <c r="BU325" i="5"/>
  <c r="BU321" i="5"/>
  <c r="BU317" i="5"/>
  <c r="BU313" i="5"/>
  <c r="BU432" i="5"/>
  <c r="BU424" i="5"/>
  <c r="BU416" i="5"/>
  <c r="BU408" i="5"/>
  <c r="BU400" i="5"/>
  <c r="BU392" i="5"/>
  <c r="BU384" i="5"/>
  <c r="BU376" i="5"/>
  <c r="BU368" i="5"/>
  <c r="BU360" i="5"/>
  <c r="BU352" i="5"/>
  <c r="BU205" i="5"/>
  <c r="BU201" i="5"/>
  <c r="BU197" i="5"/>
  <c r="BU305" i="5"/>
  <c r="BU297" i="5"/>
  <c r="BU289" i="5"/>
  <c r="BU281" i="5"/>
  <c r="BU273" i="5"/>
  <c r="BU265" i="5"/>
  <c r="BU257" i="5"/>
  <c r="BU249" i="5"/>
  <c r="BU241" i="5"/>
  <c r="BU233" i="5"/>
  <c r="BU225" i="5"/>
  <c r="BU217" i="5"/>
  <c r="BU209" i="5"/>
  <c r="BU311" i="5"/>
  <c r="BU188" i="5"/>
  <c r="BU184" i="5"/>
  <c r="BU180" i="5"/>
  <c r="BU176" i="5"/>
  <c r="BU172" i="5"/>
  <c r="BU168" i="5"/>
  <c r="BU164" i="5"/>
  <c r="BU160" i="5"/>
  <c r="BU156" i="5"/>
  <c r="BU152" i="5"/>
  <c r="BU148" i="5"/>
  <c r="BU144" i="5"/>
  <c r="BU140" i="5"/>
  <c r="BU136" i="5"/>
  <c r="BU132" i="5"/>
  <c r="BU128" i="5"/>
  <c r="BU124" i="5"/>
  <c r="BU120" i="5"/>
  <c r="BU116" i="5"/>
  <c r="BU112" i="5"/>
  <c r="BU108" i="5"/>
  <c r="BU104" i="5"/>
  <c r="BU100" i="5"/>
  <c r="BU96" i="5"/>
  <c r="BU92" i="5"/>
  <c r="BU88" i="5"/>
  <c r="BU84" i="5"/>
  <c r="BU304" i="5"/>
  <c r="BU272" i="5"/>
  <c r="BU240" i="5"/>
  <c r="BU208" i="5"/>
  <c r="BU274" i="5"/>
  <c r="BU210" i="5"/>
  <c r="BU294" i="5"/>
  <c r="BU262" i="5"/>
  <c r="BU230" i="5"/>
  <c r="BU733" i="5"/>
  <c r="BU725" i="5"/>
  <c r="BU715" i="5"/>
  <c r="BU710" i="5"/>
  <c r="BU698" i="5"/>
  <c r="BU686" i="5"/>
  <c r="BU714" i="5"/>
  <c r="BU679" i="5"/>
  <c r="BU667" i="5"/>
  <c r="BU655" i="5"/>
  <c r="BU645" i="5"/>
  <c r="BU633" i="5"/>
  <c r="BU621" i="5"/>
  <c r="BU609" i="5"/>
  <c r="BU597" i="5"/>
  <c r="BU585" i="5"/>
  <c r="BU576" i="5"/>
  <c r="BU564" i="5"/>
  <c r="BU552" i="5"/>
  <c r="BU540" i="5"/>
  <c r="BU528" i="5"/>
  <c r="BU516" i="5"/>
  <c r="BU500" i="5"/>
  <c r="BU488" i="5"/>
  <c r="BU476" i="5"/>
  <c r="BU464" i="5"/>
  <c r="BU452" i="5"/>
  <c r="BU440" i="5"/>
  <c r="BU421" i="5"/>
  <c r="BU389" i="5"/>
  <c r="BU365" i="5"/>
  <c r="BU340" i="5"/>
  <c r="BU324" i="5"/>
  <c r="BU312" i="5"/>
  <c r="BU414" i="5"/>
  <c r="BU390" i="5"/>
  <c r="BU366" i="5"/>
  <c r="BU204" i="5"/>
  <c r="BU303" i="5"/>
  <c r="BU271" i="5"/>
  <c r="BU239" i="5"/>
  <c r="BU215" i="5"/>
  <c r="BU187" i="5"/>
  <c r="BU175" i="5"/>
  <c r="BU159" i="5"/>
  <c r="BU143" i="5"/>
  <c r="BU131" i="5"/>
  <c r="BU119" i="5"/>
  <c r="BU107" i="5"/>
  <c r="BU91" i="5"/>
  <c r="BU296" i="5"/>
  <c r="BU286" i="5"/>
  <c r="BK720" i="5"/>
  <c r="BK714" i="5"/>
  <c r="BK749" i="5"/>
  <c r="BK741" i="5"/>
  <c r="BK733" i="5"/>
  <c r="BK725" i="5"/>
  <c r="BK692" i="5"/>
  <c r="BK754" i="5"/>
  <c r="BK738" i="5"/>
  <c r="BK722" i="5"/>
  <c r="BK681" i="5"/>
  <c r="BK677" i="5"/>
  <c r="BK673" i="5"/>
  <c r="BK669" i="5"/>
  <c r="BK665" i="5"/>
  <c r="BK661" i="5"/>
  <c r="BK657" i="5"/>
  <c r="BK653" i="5"/>
  <c r="BK649" i="5"/>
  <c r="BK645" i="5"/>
  <c r="BK641" i="5"/>
  <c r="BK637" i="5"/>
  <c r="BK633" i="5"/>
  <c r="BK629" i="5"/>
  <c r="BK625" i="5"/>
  <c r="BK691" i="5"/>
  <c r="BK736" i="5"/>
  <c r="BK708" i="5"/>
  <c r="BK700" i="5"/>
  <c r="BK685" i="5"/>
  <c r="BK732" i="5"/>
  <c r="BK701" i="5"/>
  <c r="BK621" i="5"/>
  <c r="BK617" i="5"/>
  <c r="BK613" i="5"/>
  <c r="BK609" i="5"/>
  <c r="BK605" i="5"/>
  <c r="BK601" i="5"/>
  <c r="BK597" i="5"/>
  <c r="BK593" i="5"/>
  <c r="BK589" i="5"/>
  <c r="BK585" i="5"/>
  <c r="BK579" i="5"/>
  <c r="BK543" i="5"/>
  <c r="BK535" i="5"/>
  <c r="BK527" i="5"/>
  <c r="BK519" i="5"/>
  <c r="BK511" i="5"/>
  <c r="BK503" i="5"/>
  <c r="BK495" i="5"/>
  <c r="BK487" i="5"/>
  <c r="BK479" i="5"/>
  <c r="BK471" i="5"/>
  <c r="BK463" i="5"/>
  <c r="BK455" i="5"/>
  <c r="BK699" i="5"/>
  <c r="BK542" i="5"/>
  <c r="BK526" i="5"/>
  <c r="BK510" i="5"/>
  <c r="BK494" i="5"/>
  <c r="BK478" i="5"/>
  <c r="BK462" i="5"/>
  <c r="BK389" i="5"/>
  <c r="BK385" i="5"/>
  <c r="BK381" i="5"/>
  <c r="BK377" i="5"/>
  <c r="BK373" i="5"/>
  <c r="BK369" i="5"/>
  <c r="BK365" i="5"/>
  <c r="BK361" i="5"/>
  <c r="BK357" i="5"/>
  <c r="BK353" i="5"/>
  <c r="BK349" i="5"/>
  <c r="BK345" i="5"/>
  <c r="BK341" i="5"/>
  <c r="BK337" i="5"/>
  <c r="BK333" i="5"/>
  <c r="BK329" i="5"/>
  <c r="BK325" i="5"/>
  <c r="BK321" i="5"/>
  <c r="BK317" i="5"/>
  <c r="BK313" i="5"/>
  <c r="BK309" i="5"/>
  <c r="BK305" i="5"/>
  <c r="BK301" i="5"/>
  <c r="BK297" i="5"/>
  <c r="BK293" i="5"/>
  <c r="BK289" i="5"/>
  <c r="BK285" i="5"/>
  <c r="BK281" i="5"/>
  <c r="BK277" i="5"/>
  <c r="BK273" i="5"/>
  <c r="BK269" i="5"/>
  <c r="BK265" i="5"/>
  <c r="BK261" i="5"/>
  <c r="BK257" i="5"/>
  <c r="BK253" i="5"/>
  <c r="BK249" i="5"/>
  <c r="BK245" i="5"/>
  <c r="BK241" i="5"/>
  <c r="BK237" i="5"/>
  <c r="BK233" i="5"/>
  <c r="BK229" i="5"/>
  <c r="BK225" i="5"/>
  <c r="BK221" i="5"/>
  <c r="BK217" i="5"/>
  <c r="BK213" i="5"/>
  <c r="BK209" i="5"/>
  <c r="BK205" i="5"/>
  <c r="BK201" i="5"/>
  <c r="BK197" i="5"/>
  <c r="BK193" i="5"/>
  <c r="BK189" i="5"/>
  <c r="BK185" i="5"/>
  <c r="BK181" i="5"/>
  <c r="BK177" i="5"/>
  <c r="BK173" i="5"/>
  <c r="BK169" i="5"/>
  <c r="BK165" i="5"/>
  <c r="BK161" i="5"/>
  <c r="BK157" i="5"/>
  <c r="BK153" i="5"/>
  <c r="BK149" i="5"/>
  <c r="BK145" i="5"/>
  <c r="BK141" i="5"/>
  <c r="BK137" i="5"/>
  <c r="BK576" i="5"/>
  <c r="BK568" i="5"/>
  <c r="BK560" i="5"/>
  <c r="BK552" i="5"/>
  <c r="BK528" i="5"/>
  <c r="BK496" i="5"/>
  <c r="BK464" i="5"/>
  <c r="BK711" i="5"/>
  <c r="BK565" i="5"/>
  <c r="BK451" i="5"/>
  <c r="BK443" i="5"/>
  <c r="BK435" i="5"/>
  <c r="BK427" i="5"/>
  <c r="BK419" i="5"/>
  <c r="BK411" i="5"/>
  <c r="BK403" i="5"/>
  <c r="BK395" i="5"/>
  <c r="BK133" i="5"/>
  <c r="BK129" i="5"/>
  <c r="BK125" i="5"/>
  <c r="BK121" i="5"/>
  <c r="BK117" i="5"/>
  <c r="BK113" i="5"/>
  <c r="BK109" i="5"/>
  <c r="BK105" i="5"/>
  <c r="BK101" i="5"/>
  <c r="BK97" i="5"/>
  <c r="BK93" i="5"/>
  <c r="BK89" i="5"/>
  <c r="BK85" i="5"/>
  <c r="BK81" i="5"/>
  <c r="BK524" i="5"/>
  <c r="BK492" i="5"/>
  <c r="BK460" i="5"/>
  <c r="BK448" i="5"/>
  <c r="BK416" i="5"/>
  <c r="BK567" i="5"/>
  <c r="BK430" i="5"/>
  <c r="BK398" i="5"/>
  <c r="BK436" i="5"/>
  <c r="BK404" i="5"/>
  <c r="BK402" i="5"/>
  <c r="BK410" i="5"/>
  <c r="BK694" i="5"/>
  <c r="BK545" i="5"/>
  <c r="BK513" i="5"/>
  <c r="BK473" i="5"/>
  <c r="BK707" i="5"/>
  <c r="BK498" i="5"/>
  <c r="BK391" i="5"/>
  <c r="BK378" i="5"/>
  <c r="BK366" i="5"/>
  <c r="BK358" i="5"/>
  <c r="BK338" i="5"/>
  <c r="BK326" i="5"/>
  <c r="BK318" i="5"/>
  <c r="BK298" i="5"/>
  <c r="BK286" i="5"/>
  <c r="BK270" i="5"/>
  <c r="BK262" i="5"/>
  <c r="BK246" i="5"/>
  <c r="BK230" i="5"/>
  <c r="BK218" i="5"/>
  <c r="BK206" i="5"/>
  <c r="BK190" i="5"/>
  <c r="BK178" i="5"/>
  <c r="BK170" i="5"/>
  <c r="BK154" i="5"/>
  <c r="BK142" i="5"/>
  <c r="BK562" i="5"/>
  <c r="BK504" i="5"/>
  <c r="BK445" i="5"/>
  <c r="BK421" i="5"/>
  <c r="BK130" i="5"/>
  <c r="BK122" i="5"/>
  <c r="BK110" i="5"/>
  <c r="BK94" i="5"/>
  <c r="BK500" i="5"/>
  <c r="BK424" i="5"/>
  <c r="BK406" i="5"/>
  <c r="BK394" i="5"/>
  <c r="BK434" i="5"/>
  <c r="BK719" i="5"/>
  <c r="BK755" i="5"/>
  <c r="BK747" i="5"/>
  <c r="BK739" i="5"/>
  <c r="BK731" i="5"/>
  <c r="BK723" i="5"/>
  <c r="BK690" i="5"/>
  <c r="BK750" i="5"/>
  <c r="BK734" i="5"/>
  <c r="BK684" i="5"/>
  <c r="BK680" i="5"/>
  <c r="BK676" i="5"/>
  <c r="BK672" i="5"/>
  <c r="BK668" i="5"/>
  <c r="BK664" i="5"/>
  <c r="BK660" i="5"/>
  <c r="BK656" i="5"/>
  <c r="BK652" i="5"/>
  <c r="BK648" i="5"/>
  <c r="BK644" i="5"/>
  <c r="BK640" i="5"/>
  <c r="BK636" i="5"/>
  <c r="BK632" i="5"/>
  <c r="BK628" i="5"/>
  <c r="BK624" i="5"/>
  <c r="BK687" i="5"/>
  <c r="BK728" i="5"/>
  <c r="BK706" i="5"/>
  <c r="BK698" i="5"/>
  <c r="BK580" i="5"/>
  <c r="BK713" i="5"/>
  <c r="BK697" i="5"/>
  <c r="BK620" i="5"/>
  <c r="BK616" i="5"/>
  <c r="BK612" i="5"/>
  <c r="BK608" i="5"/>
  <c r="BK604" i="5"/>
  <c r="BK600" i="5"/>
  <c r="BK596" i="5"/>
  <c r="BK592" i="5"/>
  <c r="BK588" i="5"/>
  <c r="BK584" i="5"/>
  <c r="BK549" i="5"/>
  <c r="BK541" i="5"/>
  <c r="BK533" i="5"/>
  <c r="BK525" i="5"/>
  <c r="BK517" i="5"/>
  <c r="BK509" i="5"/>
  <c r="BK501" i="5"/>
  <c r="BK493" i="5"/>
  <c r="BK485" i="5"/>
  <c r="BK477" i="5"/>
  <c r="BK469" i="5"/>
  <c r="BK461" i="5"/>
  <c r="BK453" i="5"/>
  <c r="BK689" i="5"/>
  <c r="BK538" i="5"/>
  <c r="BK522" i="5"/>
  <c r="BK506" i="5"/>
  <c r="BK490" i="5"/>
  <c r="BK474" i="5"/>
  <c r="BK458" i="5"/>
  <c r="BK388" i="5"/>
  <c r="BK384" i="5"/>
  <c r="BK380" i="5"/>
  <c r="BK376" i="5"/>
  <c r="BK372" i="5"/>
  <c r="BK368" i="5"/>
  <c r="BK364" i="5"/>
  <c r="BK360" i="5"/>
  <c r="BK356" i="5"/>
  <c r="BK352" i="5"/>
  <c r="BK348" i="5"/>
  <c r="BK344" i="5"/>
  <c r="BK340" i="5"/>
  <c r="BK336" i="5"/>
  <c r="BK332" i="5"/>
  <c r="BK328" i="5"/>
  <c r="BK324" i="5"/>
  <c r="BK320" i="5"/>
  <c r="BK316" i="5"/>
  <c r="BK312" i="5"/>
  <c r="BK308" i="5"/>
  <c r="BK304" i="5"/>
  <c r="BK300" i="5"/>
  <c r="BK296" i="5"/>
  <c r="BK292" i="5"/>
  <c r="BK288" i="5"/>
  <c r="BK284" i="5"/>
  <c r="BK280" i="5"/>
  <c r="BK276" i="5"/>
  <c r="BK272" i="5"/>
  <c r="BK268" i="5"/>
  <c r="BK264" i="5"/>
  <c r="BK260" i="5"/>
  <c r="BK256" i="5"/>
  <c r="BK252" i="5"/>
  <c r="BK248" i="5"/>
  <c r="BK244" i="5"/>
  <c r="BK240" i="5"/>
  <c r="BK236" i="5"/>
  <c r="BK232" i="5"/>
  <c r="BK228" i="5"/>
  <c r="BK224" i="5"/>
  <c r="BK220" i="5"/>
  <c r="BK216" i="5"/>
  <c r="BK212" i="5"/>
  <c r="BK208" i="5"/>
  <c r="BK204" i="5"/>
  <c r="BK200" i="5"/>
  <c r="BK196" i="5"/>
  <c r="BK192" i="5"/>
  <c r="BK188" i="5"/>
  <c r="BK184" i="5"/>
  <c r="BK180" i="5"/>
  <c r="BK176" i="5"/>
  <c r="BK172" i="5"/>
  <c r="BK168" i="5"/>
  <c r="BK164" i="5"/>
  <c r="BK160" i="5"/>
  <c r="BK156" i="5"/>
  <c r="BK152" i="5"/>
  <c r="BK148" i="5"/>
  <c r="BK144" i="5"/>
  <c r="BK140" i="5"/>
  <c r="BK136" i="5"/>
  <c r="BK574" i="5"/>
  <c r="BK566" i="5"/>
  <c r="BK558" i="5"/>
  <c r="BK550" i="5"/>
  <c r="BK520" i="5"/>
  <c r="BK488" i="5"/>
  <c r="BK456" i="5"/>
  <c r="BK577" i="5"/>
  <c r="BK561" i="5"/>
  <c r="BK449" i="5"/>
  <c r="BK441" i="5"/>
  <c r="BK433" i="5"/>
  <c r="BK425" i="5"/>
  <c r="BK417" i="5"/>
  <c r="BK409" i="5"/>
  <c r="BK401" i="5"/>
  <c r="BK393" i="5"/>
  <c r="BK132" i="5"/>
  <c r="BK128" i="5"/>
  <c r="BK124" i="5"/>
  <c r="BK120" i="5"/>
  <c r="BK116" i="5"/>
  <c r="BK112" i="5"/>
  <c r="BK108" i="5"/>
  <c r="BK104" i="5"/>
  <c r="BK100" i="5"/>
  <c r="BK96" i="5"/>
  <c r="BK92" i="5"/>
  <c r="BK88" i="5"/>
  <c r="BK84" i="5"/>
  <c r="BK548" i="5"/>
  <c r="BK516" i="5"/>
  <c r="BK484" i="5"/>
  <c r="BK695" i="5"/>
  <c r="BK440" i="5"/>
  <c r="BK408" i="5"/>
  <c r="BK551" i="5"/>
  <c r="BK422" i="5"/>
  <c r="BK563" i="5"/>
  <c r="BK428" i="5"/>
  <c r="BK396" i="5"/>
  <c r="BK450" i="5"/>
  <c r="BK702" i="5"/>
  <c r="BK529" i="5"/>
  <c r="BK505" i="5"/>
  <c r="BK481" i="5"/>
  <c r="BK457" i="5"/>
  <c r="BK530" i="5"/>
  <c r="BK466" i="5"/>
  <c r="BK382" i="5"/>
  <c r="BK370" i="5"/>
  <c r="BK354" i="5"/>
  <c r="BK346" i="5"/>
  <c r="BK330" i="5"/>
  <c r="BK314" i="5"/>
  <c r="BK302" i="5"/>
  <c r="BK290" i="5"/>
  <c r="BK274" i="5"/>
  <c r="BK258" i="5"/>
  <c r="BK250" i="5"/>
  <c r="BK238" i="5"/>
  <c r="BK222" i="5"/>
  <c r="BK210" i="5"/>
  <c r="BK194" i="5"/>
  <c r="BK182" i="5"/>
  <c r="BK166" i="5"/>
  <c r="BK150" i="5"/>
  <c r="BK138" i="5"/>
  <c r="BK570" i="5"/>
  <c r="BK536" i="5"/>
  <c r="BK437" i="5"/>
  <c r="BK413" i="5"/>
  <c r="BK134" i="5"/>
  <c r="BK118" i="5"/>
  <c r="BK106" i="5"/>
  <c r="BK98" i="5"/>
  <c r="BK86" i="5"/>
  <c r="BK468" i="5"/>
  <c r="BK392" i="5"/>
  <c r="BK444" i="5"/>
  <c r="BK442" i="5"/>
  <c r="BK718" i="5"/>
  <c r="BK753" i="5"/>
  <c r="BK745" i="5"/>
  <c r="BK737" i="5"/>
  <c r="BK729" i="5"/>
  <c r="BK721" i="5"/>
  <c r="BK688" i="5"/>
  <c r="BK746" i="5"/>
  <c r="BK730" i="5"/>
  <c r="BK683" i="5"/>
  <c r="BK679" i="5"/>
  <c r="BK675" i="5"/>
  <c r="BK671" i="5"/>
  <c r="BK667" i="5"/>
  <c r="BK663" i="5"/>
  <c r="BK659" i="5"/>
  <c r="BK655" i="5"/>
  <c r="BK651" i="5"/>
  <c r="BK647" i="5"/>
  <c r="BK643" i="5"/>
  <c r="BK639" i="5"/>
  <c r="BK635" i="5"/>
  <c r="BK631" i="5"/>
  <c r="BK627" i="5"/>
  <c r="BK623" i="5"/>
  <c r="BK752" i="5"/>
  <c r="BK712" i="5"/>
  <c r="BK704" i="5"/>
  <c r="BK696" i="5"/>
  <c r="BK578" i="5"/>
  <c r="BK709" i="5"/>
  <c r="BK693" i="5"/>
  <c r="BK619" i="5"/>
  <c r="BK615" i="5"/>
  <c r="BK611" i="5"/>
  <c r="BK607" i="5"/>
  <c r="BK603" i="5"/>
  <c r="BK599" i="5"/>
  <c r="BK595" i="5"/>
  <c r="BK591" i="5"/>
  <c r="BK587" i="5"/>
  <c r="BK583" i="5"/>
  <c r="BK547" i="5"/>
  <c r="BK539" i="5"/>
  <c r="BK531" i="5"/>
  <c r="BK523" i="5"/>
  <c r="BK515" i="5"/>
  <c r="BK507" i="5"/>
  <c r="BK499" i="5"/>
  <c r="BK491" i="5"/>
  <c r="BK483" i="5"/>
  <c r="BK475" i="5"/>
  <c r="BK467" i="5"/>
  <c r="BK459" i="5"/>
  <c r="BK740" i="5"/>
  <c r="BK581" i="5"/>
  <c r="BK534" i="5"/>
  <c r="BK518" i="5"/>
  <c r="BK502" i="5"/>
  <c r="BK486" i="5"/>
  <c r="BK470" i="5"/>
  <c r="BK454" i="5"/>
  <c r="BK387" i="5"/>
  <c r="BK383" i="5"/>
  <c r="BK379" i="5"/>
  <c r="BK375" i="5"/>
  <c r="BK371" i="5"/>
  <c r="BK367" i="5"/>
  <c r="BK363" i="5"/>
  <c r="BK359" i="5"/>
  <c r="BK355" i="5"/>
  <c r="BK351" i="5"/>
  <c r="BK347" i="5"/>
  <c r="BK343" i="5"/>
  <c r="BK339" i="5"/>
  <c r="BK335" i="5"/>
  <c r="BK331" i="5"/>
  <c r="BK327" i="5"/>
  <c r="BK323" i="5"/>
  <c r="BK319" i="5"/>
  <c r="BK315" i="5"/>
  <c r="BK311" i="5"/>
  <c r="BK307" i="5"/>
  <c r="BK303" i="5"/>
  <c r="BK299" i="5"/>
  <c r="BK295" i="5"/>
  <c r="BK291" i="5"/>
  <c r="BK287" i="5"/>
  <c r="BK283" i="5"/>
  <c r="BK279" i="5"/>
  <c r="BK275" i="5"/>
  <c r="BK271" i="5"/>
  <c r="BK267" i="5"/>
  <c r="BK263" i="5"/>
  <c r="BK259" i="5"/>
  <c r="BK255" i="5"/>
  <c r="BK251" i="5"/>
  <c r="BK247" i="5"/>
  <c r="BK243" i="5"/>
  <c r="BK239" i="5"/>
  <c r="BK235" i="5"/>
  <c r="BK231" i="5"/>
  <c r="BK227" i="5"/>
  <c r="BK223" i="5"/>
  <c r="BK219" i="5"/>
  <c r="BK215" i="5"/>
  <c r="BK211" i="5"/>
  <c r="BK207" i="5"/>
  <c r="BK203" i="5"/>
  <c r="BK199" i="5"/>
  <c r="BK195" i="5"/>
  <c r="BK191" i="5"/>
  <c r="BK187" i="5"/>
  <c r="BK183" i="5"/>
  <c r="BK179" i="5"/>
  <c r="BK175" i="5"/>
  <c r="BK171" i="5"/>
  <c r="BK167" i="5"/>
  <c r="BK163" i="5"/>
  <c r="BK159" i="5"/>
  <c r="BK155" i="5"/>
  <c r="BK151" i="5"/>
  <c r="BK147" i="5"/>
  <c r="BK143" i="5"/>
  <c r="BK139" i="5"/>
  <c r="BK724" i="5"/>
  <c r="BK572" i="5"/>
  <c r="BK564" i="5"/>
  <c r="BK556" i="5"/>
  <c r="BK544" i="5"/>
  <c r="BK512" i="5"/>
  <c r="BK480" i="5"/>
  <c r="BK390" i="5"/>
  <c r="BK573" i="5"/>
  <c r="BK557" i="5"/>
  <c r="BK447" i="5"/>
  <c r="BK439" i="5"/>
  <c r="BK431" i="5"/>
  <c r="BK423" i="5"/>
  <c r="BK415" i="5"/>
  <c r="BK407" i="5"/>
  <c r="BK399" i="5"/>
  <c r="BK135" i="5"/>
  <c r="BK131" i="5"/>
  <c r="BK127" i="5"/>
  <c r="BK123" i="5"/>
  <c r="BK119" i="5"/>
  <c r="BK115" i="5"/>
  <c r="BK111" i="5"/>
  <c r="BK107" i="5"/>
  <c r="BK103" i="5"/>
  <c r="BK99" i="5"/>
  <c r="BK95" i="5"/>
  <c r="BK91" i="5"/>
  <c r="BK87" i="5"/>
  <c r="BK83" i="5"/>
  <c r="BK540" i="5"/>
  <c r="BK508" i="5"/>
  <c r="BK476" i="5"/>
  <c r="BK571" i="5"/>
  <c r="BK432" i="5"/>
  <c r="BK400" i="5"/>
  <c r="BK446" i="5"/>
  <c r="BK414" i="5"/>
  <c r="BK452" i="5"/>
  <c r="BK420" i="5"/>
  <c r="BK426" i="5"/>
  <c r="BK418" i="5"/>
  <c r="BK559" i="5"/>
  <c r="BK575" i="5"/>
  <c r="BK716" i="5"/>
  <c r="BK751" i="5"/>
  <c r="BK743" i="5"/>
  <c r="BK735" i="5"/>
  <c r="BK727" i="5"/>
  <c r="BK715" i="5"/>
  <c r="BK686" i="5"/>
  <c r="BK742" i="5"/>
  <c r="BK726" i="5"/>
  <c r="BK682" i="5"/>
  <c r="BK678" i="5"/>
  <c r="BK674" i="5"/>
  <c r="BK670" i="5"/>
  <c r="BK666" i="5"/>
  <c r="BK662" i="5"/>
  <c r="BK658" i="5"/>
  <c r="BK654" i="5"/>
  <c r="BK650" i="5"/>
  <c r="BK646" i="5"/>
  <c r="BK642" i="5"/>
  <c r="BK638" i="5"/>
  <c r="BK634" i="5"/>
  <c r="BK630" i="5"/>
  <c r="BK626" i="5"/>
  <c r="BK717" i="5"/>
  <c r="BK744" i="5"/>
  <c r="BK710" i="5"/>
  <c r="BK748" i="5"/>
  <c r="BK705" i="5"/>
  <c r="BK622" i="5"/>
  <c r="BK618" i="5"/>
  <c r="BK614" i="5"/>
  <c r="BK610" i="5"/>
  <c r="BK606" i="5"/>
  <c r="BK602" i="5"/>
  <c r="BK598" i="5"/>
  <c r="BK594" i="5"/>
  <c r="BK590" i="5"/>
  <c r="BK586" i="5"/>
  <c r="BK582" i="5"/>
  <c r="BK537" i="5"/>
  <c r="BK521" i="5"/>
  <c r="BK497" i="5"/>
  <c r="BK489" i="5"/>
  <c r="BK465" i="5"/>
  <c r="BK546" i="5"/>
  <c r="BK514" i="5"/>
  <c r="BK482" i="5"/>
  <c r="BK386" i="5"/>
  <c r="BK374" i="5"/>
  <c r="BK362" i="5"/>
  <c r="BK350" i="5"/>
  <c r="BK342" i="5"/>
  <c r="BK334" i="5"/>
  <c r="BK322" i="5"/>
  <c r="BK310" i="5"/>
  <c r="BK306" i="5"/>
  <c r="BK294" i="5"/>
  <c r="BK282" i="5"/>
  <c r="BK278" i="5"/>
  <c r="BK266" i="5"/>
  <c r="BK254" i="5"/>
  <c r="BK242" i="5"/>
  <c r="BK234" i="5"/>
  <c r="BK226" i="5"/>
  <c r="BK214" i="5"/>
  <c r="BK202" i="5"/>
  <c r="BK198" i="5"/>
  <c r="BK186" i="5"/>
  <c r="BK174" i="5"/>
  <c r="BK162" i="5"/>
  <c r="BK158" i="5"/>
  <c r="BK146" i="5"/>
  <c r="BK703" i="5"/>
  <c r="BK554" i="5"/>
  <c r="BK472" i="5"/>
  <c r="BK569" i="5"/>
  <c r="BK553" i="5"/>
  <c r="BK429" i="5"/>
  <c r="BK405" i="5"/>
  <c r="BK397" i="5"/>
  <c r="BK126" i="5"/>
  <c r="BK114" i="5"/>
  <c r="BK102" i="5"/>
  <c r="BK90" i="5"/>
  <c r="BK82" i="5"/>
  <c r="BK532" i="5"/>
  <c r="BK555" i="5"/>
  <c r="BK438" i="5"/>
  <c r="BK412" i="5"/>
  <c r="M9" i="5"/>
  <c r="L176" i="5" s="1"/>
  <c r="BB9" i="5"/>
  <c r="AI65" i="9"/>
  <c r="AM65" i="9" s="1"/>
  <c r="AS65" i="9"/>
  <c r="O65" i="9"/>
  <c r="S65" i="9" s="1"/>
  <c r="AL64" i="9"/>
  <c r="AV64" i="9"/>
  <c r="R64" i="9"/>
  <c r="BC65" i="9"/>
  <c r="BG65" i="9" s="1"/>
  <c r="Y65" i="9"/>
  <c r="F65" i="9"/>
  <c r="D66" i="9"/>
  <c r="BF64" i="9"/>
  <c r="AB64" i="9"/>
  <c r="I65" i="9"/>
  <c r="AZ755" i="9"/>
  <c r="AZ752" i="9"/>
  <c r="AZ743" i="9"/>
  <c r="AZ748" i="9"/>
  <c r="AZ736" i="9"/>
  <c r="AZ732" i="9"/>
  <c r="AZ728" i="9"/>
  <c r="AZ724" i="9"/>
  <c r="AZ720" i="9"/>
  <c r="AZ716" i="9"/>
  <c r="AZ713" i="9"/>
  <c r="AZ709" i="9"/>
  <c r="AZ705" i="9"/>
  <c r="AZ701" i="9"/>
  <c r="AZ697" i="9"/>
  <c r="AZ693" i="9"/>
  <c r="AZ689" i="9"/>
  <c r="AZ685" i="9"/>
  <c r="AZ680" i="9"/>
  <c r="AZ676" i="9"/>
  <c r="AZ672" i="9"/>
  <c r="AZ668" i="9"/>
  <c r="AZ658" i="9"/>
  <c r="AZ654" i="9"/>
  <c r="AZ650" i="9"/>
  <c r="AZ646" i="9"/>
  <c r="AZ667" i="9"/>
  <c r="AZ663" i="9"/>
  <c r="AZ641" i="9"/>
  <c r="AZ637" i="9"/>
  <c r="AZ633" i="9"/>
  <c r="AZ629" i="9"/>
  <c r="AZ625" i="9"/>
  <c r="AZ621" i="9"/>
  <c r="AZ617" i="9"/>
  <c r="AZ613" i="9"/>
  <c r="AZ609" i="9"/>
  <c r="AZ605" i="9"/>
  <c r="AZ601" i="9"/>
  <c r="AZ597" i="9"/>
  <c r="AZ576" i="9"/>
  <c r="AZ572" i="9"/>
  <c r="AZ568" i="9"/>
  <c r="AZ564" i="9"/>
  <c r="AZ560" i="9"/>
  <c r="AZ556" i="9"/>
  <c r="AZ552" i="9"/>
  <c r="AZ548" i="9"/>
  <c r="AZ544" i="9"/>
  <c r="AZ540" i="9"/>
  <c r="AZ536" i="9"/>
  <c r="AZ532" i="9"/>
  <c r="AZ528" i="9"/>
  <c r="AZ524" i="9"/>
  <c r="AZ593" i="9"/>
  <c r="AZ589" i="9"/>
  <c r="AZ585" i="9"/>
  <c r="AZ581" i="9"/>
  <c r="AZ436" i="9"/>
  <c r="AZ523" i="9"/>
  <c r="AZ507" i="9"/>
  <c r="AZ491" i="9"/>
  <c r="AZ475" i="9"/>
  <c r="AZ468" i="9"/>
  <c r="AZ460" i="9"/>
  <c r="AZ452" i="9"/>
  <c r="AZ444" i="9"/>
  <c r="AZ401" i="9"/>
  <c r="AZ397" i="9"/>
  <c r="AZ393" i="9"/>
  <c r="AZ389" i="9"/>
  <c r="AZ385" i="9"/>
  <c r="AZ381" i="9"/>
  <c r="AZ377" i="9"/>
  <c r="AZ373" i="9"/>
  <c r="AZ369" i="9"/>
  <c r="AZ512" i="9"/>
  <c r="AZ496" i="9"/>
  <c r="AZ480" i="9"/>
  <c r="AZ356" i="9"/>
  <c r="AZ352" i="9"/>
  <c r="AZ348" i="9"/>
  <c r="AZ344" i="9"/>
  <c r="AZ340" i="9"/>
  <c r="AZ336" i="9"/>
  <c r="AZ332" i="9"/>
  <c r="AZ328" i="9"/>
  <c r="AZ324" i="9"/>
  <c r="AZ320" i="9"/>
  <c r="AZ316" i="9"/>
  <c r="AZ312" i="9"/>
  <c r="AZ308" i="9"/>
  <c r="AZ304" i="9"/>
  <c r="AZ300" i="9"/>
  <c r="AZ296" i="9"/>
  <c r="AZ292" i="9"/>
  <c r="AZ288" i="9"/>
  <c r="AZ284" i="9"/>
  <c r="AZ521" i="9"/>
  <c r="AZ505" i="9"/>
  <c r="AZ489" i="9"/>
  <c r="AZ473" i="9"/>
  <c r="AZ465" i="9"/>
  <c r="AZ457" i="9"/>
  <c r="AZ449" i="9"/>
  <c r="AZ441" i="9"/>
  <c r="AZ365" i="9"/>
  <c r="AZ361" i="9"/>
  <c r="AZ502" i="9"/>
  <c r="AZ423" i="9"/>
  <c r="AZ407" i="9"/>
  <c r="AZ490" i="9"/>
  <c r="AZ420" i="9"/>
  <c r="AZ404" i="9"/>
  <c r="AZ429" i="9"/>
  <c r="AZ413" i="9"/>
  <c r="AZ418" i="9"/>
  <c r="AZ84" i="9"/>
  <c r="AZ80" i="9"/>
  <c r="AZ406" i="9"/>
  <c r="AZ277" i="9"/>
  <c r="AZ270" i="9"/>
  <c r="AZ261" i="9"/>
  <c r="AZ253" i="9"/>
  <c r="AZ244" i="9"/>
  <c r="AZ238" i="9"/>
  <c r="AZ232" i="9"/>
  <c r="AZ224" i="9"/>
  <c r="AZ216" i="9"/>
  <c r="AZ208" i="9"/>
  <c r="AZ201" i="9"/>
  <c r="AZ192" i="9"/>
  <c r="AZ182" i="9"/>
  <c r="AZ174" i="9"/>
  <c r="AZ165" i="9"/>
  <c r="AZ157" i="9"/>
  <c r="AZ150" i="9"/>
  <c r="AZ143" i="9"/>
  <c r="AZ138" i="9"/>
  <c r="AZ134" i="9"/>
  <c r="AZ129" i="9"/>
  <c r="AZ122" i="9"/>
  <c r="AZ115" i="9"/>
  <c r="AZ110" i="9"/>
  <c r="AZ106" i="9"/>
  <c r="AZ102" i="9"/>
  <c r="AZ98" i="9"/>
  <c r="AZ94" i="9"/>
  <c r="AZ90" i="9"/>
  <c r="AZ430" i="9"/>
  <c r="AZ278" i="9"/>
  <c r="AZ268" i="9"/>
  <c r="AZ262" i="9"/>
  <c r="AZ254" i="9"/>
  <c r="AZ247" i="9"/>
  <c r="AZ236" i="9"/>
  <c r="AZ227" i="9"/>
  <c r="AZ220" i="9"/>
  <c r="AZ211" i="9"/>
  <c r="AZ202" i="9"/>
  <c r="AZ197" i="9"/>
  <c r="AZ189" i="9"/>
  <c r="AZ181" i="9"/>
  <c r="AZ173" i="9"/>
  <c r="AZ166" i="9"/>
  <c r="AZ158" i="9"/>
  <c r="AZ149" i="9"/>
  <c r="AZ133" i="9"/>
  <c r="AZ121" i="9"/>
  <c r="AZ111" i="9"/>
  <c r="AZ754" i="9"/>
  <c r="AZ737" i="9"/>
  <c r="AZ729" i="9"/>
  <c r="AZ717" i="9"/>
  <c r="AZ710" i="9"/>
  <c r="AZ698" i="9"/>
  <c r="AZ690" i="9"/>
  <c r="AZ681" i="9"/>
  <c r="AZ669" i="9"/>
  <c r="AZ655" i="9"/>
  <c r="AZ643" i="9"/>
  <c r="AZ642" i="9"/>
  <c r="AZ630" i="9"/>
  <c r="AZ622" i="9"/>
  <c r="AZ610" i="9"/>
  <c r="AZ602" i="9"/>
  <c r="AZ573" i="9"/>
  <c r="AZ565" i="9"/>
  <c r="AZ553" i="9"/>
  <c r="AZ545" i="9"/>
  <c r="AZ537" i="9"/>
  <c r="AZ525" i="9"/>
  <c r="AZ590" i="9"/>
  <c r="AZ437" i="9"/>
  <c r="AZ495" i="9"/>
  <c r="AZ470" i="9"/>
  <c r="AZ446" i="9"/>
  <c r="AZ398" i="9"/>
  <c r="AZ390" i="9"/>
  <c r="AZ378" i="9"/>
  <c r="AZ370" i="9"/>
  <c r="AZ484" i="9"/>
  <c r="AZ353" i="9"/>
  <c r="AZ341" i="9"/>
  <c r="AZ333" i="9"/>
  <c r="AZ321" i="9"/>
  <c r="AZ313" i="9"/>
  <c r="AZ301" i="9"/>
  <c r="AZ293" i="9"/>
  <c r="AZ281" i="9"/>
  <c r="AZ493" i="9"/>
  <c r="AZ459" i="9"/>
  <c r="AZ443" i="9"/>
  <c r="AZ518" i="9"/>
  <c r="AZ411" i="9"/>
  <c r="AZ424" i="9"/>
  <c r="AZ417" i="9"/>
  <c r="AZ85" i="9"/>
  <c r="AZ422" i="9"/>
  <c r="AZ482" i="9"/>
  <c r="AZ271" i="9"/>
  <c r="AZ246" i="9"/>
  <c r="AZ226" i="9"/>
  <c r="AZ210" i="9"/>
  <c r="AZ203" i="9"/>
  <c r="AZ176" i="9"/>
  <c r="AZ167" i="9"/>
  <c r="AZ139" i="9"/>
  <c r="AZ123" i="9"/>
  <c r="AZ410" i="9"/>
  <c r="AZ103" i="9"/>
  <c r="AZ91" i="9"/>
  <c r="AZ264" i="9"/>
  <c r="AZ248" i="9"/>
  <c r="AZ221" i="9"/>
  <c r="AZ198" i="9"/>
  <c r="AZ184" i="9"/>
  <c r="AZ160" i="9"/>
  <c r="AZ141" i="9"/>
  <c r="AZ753" i="9"/>
  <c r="AZ746" i="9"/>
  <c r="AZ742" i="9"/>
  <c r="AZ739" i="9"/>
  <c r="AZ735" i="9"/>
  <c r="AZ731" i="9"/>
  <c r="AZ727" i="9"/>
  <c r="AZ723" i="9"/>
  <c r="AZ719" i="9"/>
  <c r="AZ715" i="9"/>
  <c r="AZ712" i="9"/>
  <c r="AZ708" i="9"/>
  <c r="AZ704" i="9"/>
  <c r="AZ700" i="9"/>
  <c r="AZ696" i="9"/>
  <c r="AZ692" i="9"/>
  <c r="AZ688" i="9"/>
  <c r="AZ684" i="9"/>
  <c r="AZ679" i="9"/>
  <c r="AZ675" i="9"/>
  <c r="AZ671" i="9"/>
  <c r="AZ661" i="9"/>
  <c r="AZ657" i="9"/>
  <c r="AZ653" i="9"/>
  <c r="AZ649" i="9"/>
  <c r="AZ645" i="9"/>
  <c r="AZ666" i="9"/>
  <c r="AZ662" i="9"/>
  <c r="AZ640" i="9"/>
  <c r="AZ636" i="9"/>
  <c r="AZ632" i="9"/>
  <c r="AZ628" i="9"/>
  <c r="AZ624" i="9"/>
  <c r="AZ620" i="9"/>
  <c r="AZ616" i="9"/>
  <c r="AZ612" i="9"/>
  <c r="AZ608" i="9"/>
  <c r="AZ604" i="9"/>
  <c r="AZ600" i="9"/>
  <c r="AZ579" i="9"/>
  <c r="AZ575" i="9"/>
  <c r="AZ571" i="9"/>
  <c r="AZ567" i="9"/>
  <c r="AZ563" i="9"/>
  <c r="AZ559" i="9"/>
  <c r="AZ555" i="9"/>
  <c r="AZ551" i="9"/>
  <c r="AZ547" i="9"/>
  <c r="AZ543" i="9"/>
  <c r="AZ539" i="9"/>
  <c r="AZ535" i="9"/>
  <c r="AZ531" i="9"/>
  <c r="AZ527" i="9"/>
  <c r="AZ596" i="9"/>
  <c r="AZ592" i="9"/>
  <c r="AZ588" i="9"/>
  <c r="AZ584" i="9"/>
  <c r="AZ580" i="9"/>
  <c r="AZ435" i="9"/>
  <c r="AZ519" i="9"/>
  <c r="AZ503" i="9"/>
  <c r="AZ487" i="9"/>
  <c r="AZ474" i="9"/>
  <c r="AZ466" i="9"/>
  <c r="AZ458" i="9"/>
  <c r="AZ450" i="9"/>
  <c r="AZ442" i="9"/>
  <c r="AZ400" i="9"/>
  <c r="AZ396" i="9"/>
  <c r="AZ392" i="9"/>
  <c r="AZ388" i="9"/>
  <c r="AZ384" i="9"/>
  <c r="AZ380" i="9"/>
  <c r="AZ376" i="9"/>
  <c r="AZ372" i="9"/>
  <c r="AZ368" i="9"/>
  <c r="AZ508" i="9"/>
  <c r="AZ492" i="9"/>
  <c r="AZ476" i="9"/>
  <c r="AZ355" i="9"/>
  <c r="AZ351" i="9"/>
  <c r="AZ347" i="9"/>
  <c r="AZ343" i="9"/>
  <c r="AZ339" i="9"/>
  <c r="AZ335" i="9"/>
  <c r="AZ331" i="9"/>
  <c r="AZ327" i="9"/>
  <c r="AZ323" i="9"/>
  <c r="AZ319" i="9"/>
  <c r="AZ315" i="9"/>
  <c r="AZ311" i="9"/>
  <c r="AZ307" i="9"/>
  <c r="AZ303" i="9"/>
  <c r="AZ299" i="9"/>
  <c r="AZ295" i="9"/>
  <c r="AZ291" i="9"/>
  <c r="AZ287" i="9"/>
  <c r="AZ283" i="9"/>
  <c r="AZ517" i="9"/>
  <c r="AZ501" i="9"/>
  <c r="AZ485" i="9"/>
  <c r="AZ471" i="9"/>
  <c r="AZ463" i="9"/>
  <c r="AZ455" i="9"/>
  <c r="AZ447" i="9"/>
  <c r="AZ439" i="9"/>
  <c r="AZ364" i="9"/>
  <c r="AZ360" i="9"/>
  <c r="AZ486" i="9"/>
  <c r="AZ419" i="9"/>
  <c r="AZ403" i="9"/>
  <c r="AZ432" i="9"/>
  <c r="AZ416" i="9"/>
  <c r="AZ510" i="9"/>
  <c r="AZ425" i="9"/>
  <c r="AZ409" i="9"/>
  <c r="AZ87" i="9"/>
  <c r="AZ83" i="9"/>
  <c r="AZ79" i="9"/>
  <c r="AZ275" i="9"/>
  <c r="AZ269" i="9"/>
  <c r="AZ259" i="9"/>
  <c r="AZ251" i="9"/>
  <c r="AZ243" i="9"/>
  <c r="AZ237" i="9"/>
  <c r="AZ230" i="9"/>
  <c r="AZ222" i="9"/>
  <c r="AZ214" i="9"/>
  <c r="AZ206" i="9"/>
  <c r="AZ196" i="9"/>
  <c r="AZ187" i="9"/>
  <c r="AZ179" i="9"/>
  <c r="AZ172" i="9"/>
  <c r="AZ163" i="9"/>
  <c r="AZ155" i="9"/>
  <c r="AZ148" i="9"/>
  <c r="AZ142" i="9"/>
  <c r="AZ137" i="9"/>
  <c r="AZ132" i="9"/>
  <c r="AZ125" i="9"/>
  <c r="AZ119" i="9"/>
  <c r="AZ114" i="9"/>
  <c r="AZ109" i="9"/>
  <c r="AZ105" i="9"/>
  <c r="AZ101" i="9"/>
  <c r="AZ97" i="9"/>
  <c r="AZ93" i="9"/>
  <c r="AZ89" i="9"/>
  <c r="AZ414" i="9"/>
  <c r="AZ276" i="9"/>
  <c r="AZ267" i="9"/>
  <c r="AZ260" i="9"/>
  <c r="AZ252" i="9"/>
  <c r="AZ245" i="9"/>
  <c r="AZ233" i="9"/>
  <c r="AZ225" i="9"/>
  <c r="AZ217" i="9"/>
  <c r="AZ209" i="9"/>
  <c r="AZ200" i="9"/>
  <c r="AZ193" i="9"/>
  <c r="AZ188" i="9"/>
  <c r="AZ180" i="9"/>
  <c r="AZ171" i="9"/>
  <c r="AZ164" i="9"/>
  <c r="AZ156" i="9"/>
  <c r="AZ146" i="9"/>
  <c r="AZ128" i="9"/>
  <c r="AZ120" i="9"/>
  <c r="AZ749" i="9"/>
  <c r="AZ740" i="9"/>
  <c r="AZ733" i="9"/>
  <c r="AZ721" i="9"/>
  <c r="AZ747" i="9"/>
  <c r="AZ706" i="9"/>
  <c r="AZ694" i="9"/>
  <c r="AZ686" i="9"/>
  <c r="AZ673" i="9"/>
  <c r="AZ659" i="9"/>
  <c r="AZ651" i="9"/>
  <c r="AZ664" i="9"/>
  <c r="AZ638" i="9"/>
  <c r="AZ626" i="9"/>
  <c r="AZ618" i="9"/>
  <c r="AZ606" i="9"/>
  <c r="AZ598" i="9"/>
  <c r="AZ569" i="9"/>
  <c r="AZ561" i="9"/>
  <c r="AZ549" i="9"/>
  <c r="AZ541" i="9"/>
  <c r="AZ529" i="9"/>
  <c r="AZ594" i="9"/>
  <c r="AZ582" i="9"/>
  <c r="AZ433" i="9"/>
  <c r="AZ479" i="9"/>
  <c r="AZ462" i="9"/>
  <c r="AZ402" i="9"/>
  <c r="AZ394" i="9"/>
  <c r="AZ382" i="9"/>
  <c r="AZ374" i="9"/>
  <c r="AZ500" i="9"/>
  <c r="AZ357" i="9"/>
  <c r="AZ349" i="9"/>
  <c r="AZ337" i="9"/>
  <c r="AZ329" i="9"/>
  <c r="AZ317" i="9"/>
  <c r="AZ309" i="9"/>
  <c r="AZ297" i="9"/>
  <c r="AZ289" i="9"/>
  <c r="AZ509" i="9"/>
  <c r="AZ477" i="9"/>
  <c r="AZ451" i="9"/>
  <c r="AZ366" i="9"/>
  <c r="AZ427" i="9"/>
  <c r="AZ506" i="9"/>
  <c r="AZ478" i="9"/>
  <c r="AZ498" i="9"/>
  <c r="AZ255" i="9"/>
  <c r="AZ240" i="9"/>
  <c r="AZ218" i="9"/>
  <c r="AZ194" i="9"/>
  <c r="AZ159" i="9"/>
  <c r="AZ145" i="9"/>
  <c r="AZ135" i="9"/>
  <c r="AZ116" i="9"/>
  <c r="AZ107" i="9"/>
  <c r="AZ99" i="9"/>
  <c r="AZ272" i="9"/>
  <c r="AZ256" i="9"/>
  <c r="AZ229" i="9"/>
  <c r="AZ213" i="9"/>
  <c r="AZ190" i="9"/>
  <c r="AZ175" i="9"/>
  <c r="AZ151" i="9"/>
  <c r="AZ126" i="9"/>
  <c r="AZ750" i="9"/>
  <c r="AZ751" i="9"/>
  <c r="AZ745" i="9"/>
  <c r="AZ741" i="9"/>
  <c r="AZ738" i="9"/>
  <c r="AZ734" i="9"/>
  <c r="AZ730" i="9"/>
  <c r="AZ726" i="9"/>
  <c r="AZ722" i="9"/>
  <c r="AZ718" i="9"/>
  <c r="AZ714" i="9"/>
  <c r="AZ711" i="9"/>
  <c r="AZ707" i="9"/>
  <c r="AZ703" i="9"/>
  <c r="AZ699" i="9"/>
  <c r="AZ695" i="9"/>
  <c r="AZ691" i="9"/>
  <c r="AZ687" i="9"/>
  <c r="AZ682" i="9"/>
  <c r="AZ678" i="9"/>
  <c r="AZ674" i="9"/>
  <c r="AZ670" i="9"/>
  <c r="AZ660" i="9"/>
  <c r="AZ656" i="9"/>
  <c r="AZ652" i="9"/>
  <c r="AZ648" i="9"/>
  <c r="AZ644" i="9"/>
  <c r="AZ665" i="9"/>
  <c r="AZ683" i="9"/>
  <c r="AZ639" i="9"/>
  <c r="AZ635" i="9"/>
  <c r="AZ631" i="9"/>
  <c r="AZ627" i="9"/>
  <c r="AZ623" i="9"/>
  <c r="AZ619" i="9"/>
  <c r="AZ615" i="9"/>
  <c r="AZ611" i="9"/>
  <c r="AZ607" i="9"/>
  <c r="AZ603" i="9"/>
  <c r="AZ599" i="9"/>
  <c r="AZ578" i="9"/>
  <c r="AZ574" i="9"/>
  <c r="AZ570" i="9"/>
  <c r="AZ566" i="9"/>
  <c r="AZ562" i="9"/>
  <c r="AZ558" i="9"/>
  <c r="AZ554" i="9"/>
  <c r="AZ550" i="9"/>
  <c r="AZ546" i="9"/>
  <c r="AZ542" i="9"/>
  <c r="AZ538" i="9"/>
  <c r="AZ534" i="9"/>
  <c r="AZ530" i="9"/>
  <c r="AZ526" i="9"/>
  <c r="AZ595" i="9"/>
  <c r="AZ591" i="9"/>
  <c r="AZ587" i="9"/>
  <c r="AZ583" i="9"/>
  <c r="AZ438" i="9"/>
  <c r="AZ434" i="9"/>
  <c r="AZ515" i="9"/>
  <c r="AZ499" i="9"/>
  <c r="AZ483" i="9"/>
  <c r="AZ472" i="9"/>
  <c r="AZ464" i="9"/>
  <c r="AZ456" i="9"/>
  <c r="AZ448" i="9"/>
  <c r="AZ440" i="9"/>
  <c r="AZ399" i="9"/>
  <c r="AZ395" i="9"/>
  <c r="AZ391" i="9"/>
  <c r="AZ387" i="9"/>
  <c r="AZ383" i="9"/>
  <c r="AZ379" i="9"/>
  <c r="AZ375" i="9"/>
  <c r="AZ371" i="9"/>
  <c r="AZ520" i="9"/>
  <c r="AZ504" i="9"/>
  <c r="AZ488" i="9"/>
  <c r="AZ358" i="9"/>
  <c r="AZ354" i="9"/>
  <c r="AZ350" i="9"/>
  <c r="AZ346" i="9"/>
  <c r="AZ342" i="9"/>
  <c r="AZ338" i="9"/>
  <c r="AZ334" i="9"/>
  <c r="AZ330" i="9"/>
  <c r="AZ326" i="9"/>
  <c r="AZ322" i="9"/>
  <c r="AZ318" i="9"/>
  <c r="AZ314" i="9"/>
  <c r="AZ310" i="9"/>
  <c r="AZ306" i="9"/>
  <c r="AZ302" i="9"/>
  <c r="AZ298" i="9"/>
  <c r="AZ294" i="9"/>
  <c r="AZ290" i="9"/>
  <c r="AZ286" i="9"/>
  <c r="AZ282" i="9"/>
  <c r="AZ513" i="9"/>
  <c r="AZ497" i="9"/>
  <c r="AZ481" i="9"/>
  <c r="AZ469" i="9"/>
  <c r="AZ461" i="9"/>
  <c r="AZ453" i="9"/>
  <c r="AZ445" i="9"/>
  <c r="AZ367" i="9"/>
  <c r="AZ363" i="9"/>
  <c r="AZ359" i="9"/>
  <c r="AZ431" i="9"/>
  <c r="AZ415" i="9"/>
  <c r="AZ522" i="9"/>
  <c r="AZ428" i="9"/>
  <c r="AZ412" i="9"/>
  <c r="AZ494" i="9"/>
  <c r="AZ421" i="9"/>
  <c r="AZ405" i="9"/>
  <c r="AZ86" i="9"/>
  <c r="AZ82" i="9"/>
  <c r="AZ78" i="9"/>
  <c r="AZ514" i="9"/>
  <c r="AZ273" i="9"/>
  <c r="AZ265" i="9"/>
  <c r="AZ257" i="9"/>
  <c r="AZ249" i="9"/>
  <c r="AZ242" i="9"/>
  <c r="AZ235" i="9"/>
  <c r="AZ228" i="9"/>
  <c r="AZ219" i="9"/>
  <c r="AZ212" i="9"/>
  <c r="AZ205" i="9"/>
  <c r="AZ195" i="9"/>
  <c r="AZ185" i="9"/>
  <c r="AZ178" i="9"/>
  <c r="AZ170" i="9"/>
  <c r="AZ161" i="9"/>
  <c r="AZ154" i="9"/>
  <c r="AZ147" i="9"/>
  <c r="AZ140" i="9"/>
  <c r="AZ136" i="9"/>
  <c r="AZ131" i="9"/>
  <c r="AZ124" i="9"/>
  <c r="AZ117" i="9"/>
  <c r="AZ113" i="9"/>
  <c r="AZ426" i="9"/>
  <c r="AZ108" i="9"/>
  <c r="AZ104" i="9"/>
  <c r="AZ100" i="9"/>
  <c r="AZ96" i="9"/>
  <c r="AZ92" i="9"/>
  <c r="AZ88" i="9"/>
  <c r="AZ280" i="9"/>
  <c r="AZ274" i="9"/>
  <c r="AZ266" i="9"/>
  <c r="AZ258" i="9"/>
  <c r="AZ250" i="9"/>
  <c r="AZ241" i="9"/>
  <c r="AZ231" i="9"/>
  <c r="AZ223" i="9"/>
  <c r="AZ215" i="9"/>
  <c r="AZ207" i="9"/>
  <c r="AZ199" i="9"/>
  <c r="AZ191" i="9"/>
  <c r="AZ186" i="9"/>
  <c r="AZ177" i="9"/>
  <c r="AZ169" i="9"/>
  <c r="AZ162" i="9"/>
  <c r="AZ153" i="9"/>
  <c r="AZ144" i="9"/>
  <c r="AZ127" i="9"/>
  <c r="AZ118" i="9"/>
  <c r="AZ744" i="9"/>
  <c r="AZ725" i="9"/>
  <c r="AZ702" i="9"/>
  <c r="AZ677" i="9"/>
  <c r="AZ647" i="9"/>
  <c r="AZ634" i="9"/>
  <c r="AZ614" i="9"/>
  <c r="AZ577" i="9"/>
  <c r="AZ557" i="9"/>
  <c r="AZ533" i="9"/>
  <c r="AZ586" i="9"/>
  <c r="AZ511" i="9"/>
  <c r="AZ454" i="9"/>
  <c r="AZ386" i="9"/>
  <c r="AZ516" i="9"/>
  <c r="AZ345" i="9"/>
  <c r="AZ325" i="9"/>
  <c r="AZ305" i="9"/>
  <c r="AZ285" i="9"/>
  <c r="AZ467" i="9"/>
  <c r="AZ362" i="9"/>
  <c r="AZ408" i="9"/>
  <c r="AZ81" i="9"/>
  <c r="AZ263" i="9"/>
  <c r="AZ234" i="9"/>
  <c r="AZ183" i="9"/>
  <c r="AZ152" i="9"/>
  <c r="AZ130" i="9"/>
  <c r="AZ95" i="9"/>
  <c r="AZ279" i="9"/>
  <c r="AZ239" i="9"/>
  <c r="AZ204" i="9"/>
  <c r="AZ168" i="9"/>
  <c r="AZ112" i="9"/>
  <c r="W337" i="5" l="1"/>
  <c r="W720" i="5"/>
  <c r="W721" i="5"/>
  <c r="W160" i="5"/>
  <c r="W351" i="5"/>
  <c r="W415" i="5"/>
  <c r="W687" i="5"/>
  <c r="W224" i="5"/>
  <c r="AG185" i="5"/>
  <c r="AG287" i="5"/>
  <c r="AG356" i="5"/>
  <c r="AG118" i="5"/>
  <c r="AG134" i="5"/>
  <c r="AG150" i="5"/>
  <c r="W298" i="5"/>
  <c r="W358" i="5"/>
  <c r="W330" i="5"/>
  <c r="W257" i="5"/>
  <c r="W709" i="5"/>
  <c r="AG194" i="5"/>
  <c r="AG318" i="5"/>
  <c r="W167" i="5"/>
  <c r="W422" i="5"/>
  <c r="AG258" i="5"/>
  <c r="W233" i="5"/>
  <c r="AG174" i="5"/>
  <c r="AG407" i="5"/>
  <c r="AG463" i="5"/>
  <c r="AG527" i="5"/>
  <c r="AG590" i="5"/>
  <c r="AG654" i="5"/>
  <c r="AG464" i="5"/>
  <c r="AG528" i="5"/>
  <c r="AG591" i="5"/>
  <c r="AG655" i="5"/>
  <c r="W143" i="5"/>
  <c r="W398" i="5"/>
  <c r="W321" i="5"/>
  <c r="W103" i="5"/>
  <c r="W576" i="5"/>
  <c r="AG112" i="5"/>
  <c r="AG366" i="5"/>
  <c r="AG205" i="5"/>
  <c r="AG237" i="5"/>
  <c r="AG269" i="5"/>
  <c r="AG384" i="5"/>
  <c r="AG126" i="5"/>
  <c r="W207" i="5"/>
  <c r="W95" i="5"/>
  <c r="W350" i="5"/>
  <c r="W241" i="5"/>
  <c r="W127" i="5"/>
  <c r="W382" i="5"/>
  <c r="W274" i="5"/>
  <c r="W313" i="5"/>
  <c r="W584" i="5"/>
  <c r="W574" i="5"/>
  <c r="W624" i="5"/>
  <c r="W647" i="5"/>
  <c r="W737" i="5"/>
  <c r="W120" i="5"/>
  <c r="W184" i="5"/>
  <c r="W250" i="5"/>
  <c r="W375" i="5"/>
  <c r="W439" i="5"/>
  <c r="W516" i="5"/>
  <c r="W596" i="5"/>
  <c r="W683" i="5"/>
  <c r="W748" i="5"/>
  <c r="W753" i="5"/>
  <c r="AG162" i="5"/>
  <c r="AG399" i="5"/>
  <c r="AG166" i="5"/>
  <c r="AG431" i="5"/>
  <c r="AG495" i="5"/>
  <c r="AG707" i="5"/>
  <c r="AG745" i="5"/>
  <c r="AG622" i="5"/>
  <c r="AG432" i="5"/>
  <c r="AG496" i="5"/>
  <c r="AG722" i="5"/>
  <c r="AG623" i="5"/>
  <c r="AG437" i="5"/>
  <c r="AG501" i="5"/>
  <c r="AG564" i="5"/>
  <c r="AG628" i="5"/>
  <c r="AG438" i="5"/>
  <c r="AG502" i="5"/>
  <c r="AG553" i="5"/>
  <c r="AG183" i="5"/>
  <c r="AG554" i="5"/>
  <c r="AG87" i="5"/>
  <c r="AG204" i="5"/>
  <c r="AG213" i="5"/>
  <c r="AG245" i="5"/>
  <c r="AG277" i="5"/>
  <c r="AG105" i="5"/>
  <c r="AG339" i="5"/>
  <c r="W289" i="5"/>
  <c r="W159" i="5"/>
  <c r="W414" i="5"/>
  <c r="W266" i="5"/>
  <c r="W496" i="5"/>
  <c r="W541" i="5"/>
  <c r="W663" i="5"/>
  <c r="W136" i="5"/>
  <c r="W200" i="5"/>
  <c r="W275" i="5"/>
  <c r="W391" i="5"/>
  <c r="W455" i="5"/>
  <c r="W478" i="5"/>
  <c r="W612" i="5"/>
  <c r="W635" i="5"/>
  <c r="AG222" i="5"/>
  <c r="AG142" i="5"/>
  <c r="W474" i="5"/>
  <c r="W528" i="5"/>
  <c r="W608" i="5"/>
  <c r="W631" i="5"/>
  <c r="W104" i="5"/>
  <c r="W234" i="5"/>
  <c r="W359" i="5"/>
  <c r="W500" i="5"/>
  <c r="W545" i="5"/>
  <c r="W667" i="5"/>
  <c r="W111" i="5"/>
  <c r="W366" i="5"/>
  <c r="W179" i="5"/>
  <c r="W434" i="5"/>
  <c r="W512" i="5"/>
  <c r="W592" i="5"/>
  <c r="W679" i="5"/>
  <c r="W446" i="5"/>
  <c r="W258" i="5"/>
  <c r="W651" i="5"/>
  <c r="W745" i="5"/>
  <c r="W226" i="5"/>
  <c r="AG232" i="5"/>
  <c r="AG299" i="5"/>
  <c r="AG713" i="5"/>
  <c r="AG731" i="5"/>
  <c r="AG675" i="5"/>
  <c r="AG447" i="5"/>
  <c r="AG511" i="5"/>
  <c r="AG676" i="5"/>
  <c r="AG574" i="5"/>
  <c r="AG638" i="5"/>
  <c r="AG448" i="5"/>
  <c r="AG512" i="5"/>
  <c r="AG683" i="5"/>
  <c r="AG575" i="5"/>
  <c r="AG639" i="5"/>
  <c r="AG453" i="5"/>
  <c r="AG517" i="5"/>
  <c r="AG723" i="5"/>
  <c r="AG580" i="5"/>
  <c r="AG644" i="5"/>
  <c r="AG668" i="5"/>
  <c r="AG454" i="5"/>
  <c r="AG518" i="5"/>
  <c r="AG95" i="5"/>
  <c r="AG332" i="5"/>
  <c r="AG97" i="5"/>
  <c r="AG173" i="5"/>
  <c r="AG419" i="5"/>
  <c r="AG483" i="5"/>
  <c r="AG547" i="5"/>
  <c r="AG610" i="5"/>
  <c r="AG420" i="5"/>
  <c r="AG484" i="5"/>
  <c r="AG548" i="5"/>
  <c r="AG611" i="5"/>
  <c r="AG471" i="5"/>
  <c r="AG535" i="5"/>
  <c r="AG598" i="5"/>
  <c r="AG408" i="5"/>
  <c r="AG472" i="5"/>
  <c r="AG536" i="5"/>
  <c r="AG599" i="5"/>
  <c r="AG331" i="5"/>
  <c r="AG400" i="5"/>
  <c r="AG94" i="5"/>
  <c r="AG347" i="5"/>
  <c r="AG96" i="5"/>
  <c r="W155" i="5"/>
  <c r="W410" i="5"/>
  <c r="AG695" i="5"/>
  <c r="AG751" i="5"/>
  <c r="AG696" i="5"/>
  <c r="AG734" i="5"/>
  <c r="AG89" i="5"/>
  <c r="AG212" i="5"/>
  <c r="AG240" i="5"/>
  <c r="AG285" i="5"/>
  <c r="AG374" i="5"/>
  <c r="AG271" i="5"/>
  <c r="AG322" i="5"/>
  <c r="AG301" i="5"/>
  <c r="AG333" i="5"/>
  <c r="AG127" i="5"/>
  <c r="AG143" i="5"/>
  <c r="W284" i="5"/>
  <c r="W493" i="5"/>
  <c r="W538" i="5"/>
  <c r="W565" i="5"/>
  <c r="W660" i="5"/>
  <c r="W133" i="5"/>
  <c r="W195" i="5"/>
  <c r="W450" i="5"/>
  <c r="W475" i="5"/>
  <c r="W529" i="5"/>
  <c r="W609" i="5"/>
  <c r="W632" i="5"/>
  <c r="W501" i="5"/>
  <c r="W546" i="5"/>
  <c r="W668" i="5"/>
  <c r="AG348" i="5"/>
  <c r="AG119" i="5"/>
  <c r="AG135" i="5"/>
  <c r="AG151" i="5"/>
  <c r="W88" i="5"/>
  <c r="W216" i="5"/>
  <c r="W343" i="5"/>
  <c r="W471" i="5"/>
  <c r="W525" i="5"/>
  <c r="W605" i="5"/>
  <c r="W628" i="5"/>
  <c r="W101" i="5"/>
  <c r="W698" i="5"/>
  <c r="W497" i="5"/>
  <c r="W542" i="5"/>
  <c r="W664" i="5"/>
  <c r="W479" i="5"/>
  <c r="W613" i="5"/>
  <c r="W636" i="5"/>
  <c r="W691" i="5"/>
  <c r="AG181" i="5"/>
  <c r="AG705" i="5"/>
  <c r="AG403" i="5"/>
  <c r="AG415" i="5"/>
  <c r="AG479" i="5"/>
  <c r="AG543" i="5"/>
  <c r="AG679" i="5"/>
  <c r="AG606" i="5"/>
  <c r="AG735" i="5"/>
  <c r="AG416" i="5"/>
  <c r="AG480" i="5"/>
  <c r="AG544" i="5"/>
  <c r="AG680" i="5"/>
  <c r="AG607" i="5"/>
  <c r="AG736" i="5"/>
  <c r="AG421" i="5"/>
  <c r="AG485" i="5"/>
  <c r="AG549" i="5"/>
  <c r="AG703" i="5"/>
  <c r="AG612" i="5"/>
  <c r="AG422" i="5"/>
  <c r="AG486" i="5"/>
  <c r="AG550" i="5"/>
  <c r="AG704" i="5"/>
  <c r="AG467" i="5"/>
  <c r="AG531" i="5"/>
  <c r="AG710" i="5"/>
  <c r="AG594" i="5"/>
  <c r="AG658" i="5"/>
  <c r="AG404" i="5"/>
  <c r="AG468" i="5"/>
  <c r="AG532" i="5"/>
  <c r="AG717" i="5"/>
  <c r="AG595" i="5"/>
  <c r="AG659" i="5"/>
  <c r="AG409" i="5"/>
  <c r="AG473" i="5"/>
  <c r="AG537" i="5"/>
  <c r="AG741" i="5"/>
  <c r="AG600" i="5"/>
  <c r="AG664" i="5"/>
  <c r="AG410" i="5"/>
  <c r="AG474" i="5"/>
  <c r="AG538" i="5"/>
  <c r="AG746" i="5"/>
  <c r="AG455" i="5"/>
  <c r="AG519" i="5"/>
  <c r="AG749" i="5"/>
  <c r="AG582" i="5"/>
  <c r="AG646" i="5"/>
  <c r="AG682" i="5"/>
  <c r="AG456" i="5"/>
  <c r="AG520" i="5"/>
  <c r="AG754" i="5"/>
  <c r="AG583" i="5"/>
  <c r="AG647" i="5"/>
  <c r="AG397" i="5"/>
  <c r="AG461" i="5"/>
  <c r="AG525" i="5"/>
  <c r="AG686" i="5"/>
  <c r="AG588" i="5"/>
  <c r="AG652" i="5"/>
  <c r="AG398" i="5"/>
  <c r="AG462" i="5"/>
  <c r="AG526" i="5"/>
  <c r="AG693" i="5"/>
  <c r="AG427" i="5"/>
  <c r="AG491" i="5"/>
  <c r="AG555" i="5"/>
  <c r="AG732" i="5"/>
  <c r="AG618" i="5"/>
  <c r="AG179" i="5"/>
  <c r="AG428" i="5"/>
  <c r="AG492" i="5"/>
  <c r="AG556" i="5"/>
  <c r="AG733" i="5"/>
  <c r="AG619" i="5"/>
  <c r="AG177" i="5"/>
  <c r="AG433" i="5"/>
  <c r="AG497" i="5"/>
  <c r="AG755" i="5"/>
  <c r="AG560" i="5"/>
  <c r="AG624" i="5"/>
  <c r="AG171" i="5"/>
  <c r="AG434" i="5"/>
  <c r="AG498" i="5"/>
  <c r="AG681" i="5"/>
  <c r="AG561" i="5"/>
  <c r="AG613" i="5"/>
  <c r="AG226" i="5"/>
  <c r="AG190" i="5"/>
  <c r="AG200" i="5"/>
  <c r="AG104" i="5"/>
  <c r="AG334" i="5"/>
  <c r="AG197" i="5"/>
  <c r="AG229" i="5"/>
  <c r="AG261" i="5"/>
  <c r="AG352" i="5"/>
  <c r="AG302" i="5"/>
  <c r="AG291" i="5"/>
  <c r="AG323" i="5"/>
  <c r="AG355" i="5"/>
  <c r="AG387" i="5"/>
  <c r="AG122" i="5"/>
  <c r="AG138" i="5"/>
  <c r="AG154" i="5"/>
  <c r="AG601" i="5"/>
  <c r="AG665" i="5"/>
  <c r="AG234" i="5"/>
  <c r="AG182" i="5"/>
  <c r="AG198" i="5"/>
  <c r="AG208" i="5"/>
  <c r="AG106" i="5"/>
  <c r="AG342" i="5"/>
  <c r="AG199" i="5"/>
  <c r="AG231" i="5"/>
  <c r="AG263" i="5"/>
  <c r="AG360" i="5"/>
  <c r="AG306" i="5"/>
  <c r="AG293" i="5"/>
  <c r="AG325" i="5"/>
  <c r="AG357" i="5"/>
  <c r="AG389" i="5"/>
  <c r="AG123" i="5"/>
  <c r="AG139" i="5"/>
  <c r="AG155" i="5"/>
  <c r="AG605" i="5"/>
  <c r="AG728" i="5"/>
  <c r="AG210" i="5"/>
  <c r="AG340" i="5"/>
  <c r="AG98" i="5"/>
  <c r="AG380" i="5"/>
  <c r="AG100" i="5"/>
  <c r="AG320" i="5"/>
  <c r="AG193" i="5"/>
  <c r="AG225" i="5"/>
  <c r="AG257" i="5"/>
  <c r="AG336" i="5"/>
  <c r="AG294" i="5"/>
  <c r="AG394" i="5"/>
  <c r="AG319" i="5"/>
  <c r="AG351" i="5"/>
  <c r="AG383" i="5"/>
  <c r="AG120" i="5"/>
  <c r="AG136" i="5"/>
  <c r="AG152" i="5"/>
  <c r="AG593" i="5"/>
  <c r="AG657" i="5"/>
  <c r="AG186" i="5"/>
  <c r="AG260" i="5"/>
  <c r="AG92" i="5"/>
  <c r="AG278" i="5"/>
  <c r="AG172" i="5"/>
  <c r="AG706" i="5"/>
  <c r="AG167" i="5"/>
  <c r="AG752" i="5"/>
  <c r="AG425" i="5"/>
  <c r="AG489" i="5"/>
  <c r="AG719" i="5"/>
  <c r="AG616" i="5"/>
  <c r="AG426" i="5"/>
  <c r="AG490" i="5"/>
  <c r="AG726" i="5"/>
  <c r="AG662" i="5"/>
  <c r="AG740" i="5"/>
  <c r="AG663" i="5"/>
  <c r="AG413" i="5"/>
  <c r="AG477" i="5"/>
  <c r="AG541" i="5"/>
  <c r="AG671" i="5"/>
  <c r="AG604" i="5"/>
  <c r="AG727" i="5"/>
  <c r="AG414" i="5"/>
  <c r="AG478" i="5"/>
  <c r="AG542" i="5"/>
  <c r="AG672" i="5"/>
  <c r="AG443" i="5"/>
  <c r="AG507" i="5"/>
  <c r="AG557" i="5"/>
  <c r="AG570" i="5"/>
  <c r="AG634" i="5"/>
  <c r="AG674" i="5"/>
  <c r="AG444" i="5"/>
  <c r="AG508" i="5"/>
  <c r="AG558" i="5"/>
  <c r="AG571" i="5"/>
  <c r="AG635" i="5"/>
  <c r="AG667" i="5"/>
  <c r="AG449" i="5"/>
  <c r="AG513" i="5"/>
  <c r="AG692" i="5"/>
  <c r="AG576" i="5"/>
  <c r="AG640" i="5"/>
  <c r="AG684" i="5"/>
  <c r="AG450" i="5"/>
  <c r="AG514" i="5"/>
  <c r="AG699" i="5"/>
  <c r="AG565" i="5"/>
  <c r="AG629" i="5"/>
  <c r="AG363" i="5"/>
  <c r="AG395" i="5"/>
  <c r="AG158" i="5"/>
  <c r="AG617" i="5"/>
  <c r="AG266" i="5"/>
  <c r="AG230" i="5"/>
  <c r="AG207" i="5"/>
  <c r="AG239" i="5"/>
  <c r="AG392" i="5"/>
  <c r="AG365" i="5"/>
  <c r="AG669" i="5"/>
  <c r="AG159" i="5"/>
  <c r="AG621" i="5"/>
  <c r="AG242" i="5"/>
  <c r="AG188" i="5"/>
  <c r="AG206" i="5"/>
  <c r="AG216" i="5"/>
  <c r="AG108" i="5"/>
  <c r="AG350" i="5"/>
  <c r="AG201" i="5"/>
  <c r="AG233" i="5"/>
  <c r="AG265" i="5"/>
  <c r="AG368" i="5"/>
  <c r="AG310" i="5"/>
  <c r="AG295" i="5"/>
  <c r="AG327" i="5"/>
  <c r="AG359" i="5"/>
  <c r="AG391" i="5"/>
  <c r="AG124" i="5"/>
  <c r="AG140" i="5"/>
  <c r="AG156" i="5"/>
  <c r="AG609" i="5"/>
  <c r="AG744" i="5"/>
  <c r="AG218" i="5"/>
  <c r="AG372" i="5"/>
  <c r="AG178" i="5"/>
  <c r="AG192" i="5"/>
  <c r="AG102" i="5"/>
  <c r="AG326" i="5"/>
  <c r="AG195" i="5"/>
  <c r="AG227" i="5"/>
  <c r="AG259" i="5"/>
  <c r="AG344" i="5"/>
  <c r="AG298" i="5"/>
  <c r="AG289" i="5"/>
  <c r="AG321" i="5"/>
  <c r="AG353" i="5"/>
  <c r="AG385" i="5"/>
  <c r="AG121" i="5"/>
  <c r="AG137" i="5"/>
  <c r="AG153" i="5"/>
  <c r="AG170" i="5"/>
  <c r="AG748" i="5"/>
  <c r="AG742" i="5"/>
  <c r="AG435" i="5"/>
  <c r="AG499" i="5"/>
  <c r="AG690" i="5"/>
  <c r="AG562" i="5"/>
  <c r="AG626" i="5"/>
  <c r="AG169" i="5"/>
  <c r="AG436" i="5"/>
  <c r="AG500" i="5"/>
  <c r="AG697" i="5"/>
  <c r="AG563" i="5"/>
  <c r="AG627" i="5"/>
  <c r="AG168" i="5"/>
  <c r="AG441" i="5"/>
  <c r="AG505" i="5"/>
  <c r="AG737" i="5"/>
  <c r="AG568" i="5"/>
  <c r="AG632" i="5"/>
  <c r="AG163" i="5"/>
  <c r="AG442" i="5"/>
  <c r="AG506" i="5"/>
  <c r="AG423" i="5"/>
  <c r="AG487" i="5"/>
  <c r="AG551" i="5"/>
  <c r="AG711" i="5"/>
  <c r="AG614" i="5"/>
  <c r="AG716" i="5"/>
  <c r="AG424" i="5"/>
  <c r="AG488" i="5"/>
  <c r="AG552" i="5"/>
  <c r="AG712" i="5"/>
  <c r="AG615" i="5"/>
  <c r="AG429" i="5"/>
  <c r="AG493" i="5"/>
  <c r="AG673" i="5"/>
  <c r="AG738" i="5"/>
  <c r="AG620" i="5"/>
  <c r="AG175" i="5"/>
  <c r="AG430" i="5"/>
  <c r="AG494" i="5"/>
  <c r="AG700" i="5"/>
  <c r="AG739" i="5"/>
  <c r="AG459" i="5"/>
  <c r="AG523" i="5"/>
  <c r="AG678" i="5"/>
  <c r="AG586" i="5"/>
  <c r="AG650" i="5"/>
  <c r="AG750" i="5"/>
  <c r="AG460" i="5"/>
  <c r="AG524" i="5"/>
  <c r="AG685" i="5"/>
  <c r="AG587" i="5"/>
  <c r="AG651" i="5"/>
  <c r="AG401" i="5"/>
  <c r="AG465" i="5"/>
  <c r="AG529" i="5"/>
  <c r="AG702" i="5"/>
  <c r="AG592" i="5"/>
  <c r="AG656" i="5"/>
  <c r="AG402" i="5"/>
  <c r="AG466" i="5"/>
  <c r="AG530" i="5"/>
  <c r="AG709" i="5"/>
  <c r="AG581" i="5"/>
  <c r="AG645" i="5"/>
  <c r="AG236" i="5"/>
  <c r="AG254" i="5"/>
  <c r="AG264" i="5"/>
  <c r="AG296" i="5"/>
  <c r="AG176" i="5"/>
  <c r="AG346" i="5"/>
  <c r="AG307" i="5"/>
  <c r="AG371" i="5"/>
  <c r="AG114" i="5"/>
  <c r="AG130" i="5"/>
  <c r="AG146" i="5"/>
  <c r="AG569" i="5"/>
  <c r="AG633" i="5"/>
  <c r="AG364" i="5"/>
  <c r="AG244" i="5"/>
  <c r="AG88" i="5"/>
  <c r="AG262" i="5"/>
  <c r="AG272" i="5"/>
  <c r="AG300" i="5"/>
  <c r="AG180" i="5"/>
  <c r="AG215" i="5"/>
  <c r="AG247" i="5"/>
  <c r="AG279" i="5"/>
  <c r="AG107" i="5"/>
  <c r="AG354" i="5"/>
  <c r="AG309" i="5"/>
  <c r="AG341" i="5"/>
  <c r="AG373" i="5"/>
  <c r="AG115" i="5"/>
  <c r="AG131" i="5"/>
  <c r="AG147" i="5"/>
  <c r="AG573" i="5"/>
  <c r="AG637" i="5"/>
  <c r="AG91" i="5"/>
  <c r="AG274" i="5"/>
  <c r="AG220" i="5"/>
  <c r="AG238" i="5"/>
  <c r="AG248" i="5"/>
  <c r="AG288" i="5"/>
  <c r="AG382" i="5"/>
  <c r="AG209" i="5"/>
  <c r="AG241" i="5"/>
  <c r="AG273" i="5"/>
  <c r="AG101" i="5"/>
  <c r="AG330" i="5"/>
  <c r="AG303" i="5"/>
  <c r="AG335" i="5"/>
  <c r="AG367" i="5"/>
  <c r="AG724" i="5"/>
  <c r="AG128" i="5"/>
  <c r="AG144" i="5"/>
  <c r="AG160" i="5"/>
  <c r="AG625" i="5"/>
  <c r="AG250" i="5"/>
  <c r="AG196" i="5"/>
  <c r="AG691" i="5"/>
  <c r="AG694" i="5"/>
  <c r="AG701" i="5"/>
  <c r="AG405" i="5"/>
  <c r="AG469" i="5"/>
  <c r="AG533" i="5"/>
  <c r="AG718" i="5"/>
  <c r="AG596" i="5"/>
  <c r="AG660" i="5"/>
  <c r="AG406" i="5"/>
  <c r="AG470" i="5"/>
  <c r="AG534" i="5"/>
  <c r="AG721" i="5"/>
  <c r="AG451" i="5"/>
  <c r="AG515" i="5"/>
  <c r="AG708" i="5"/>
  <c r="AG578" i="5"/>
  <c r="AG642" i="5"/>
  <c r="AG729" i="5"/>
  <c r="AG452" i="5"/>
  <c r="AG516" i="5"/>
  <c r="AG715" i="5"/>
  <c r="AG579" i="5"/>
  <c r="AG643" i="5"/>
  <c r="AG689" i="5"/>
  <c r="AG457" i="5"/>
  <c r="AG521" i="5"/>
  <c r="AG584" i="5"/>
  <c r="AG648" i="5"/>
  <c r="AG714" i="5"/>
  <c r="AG458" i="5"/>
  <c r="AG522" i="5"/>
  <c r="AG677" i="5"/>
  <c r="AG439" i="5"/>
  <c r="AG503" i="5"/>
  <c r="AG725" i="5"/>
  <c r="AG566" i="5"/>
  <c r="AG630" i="5"/>
  <c r="AG165" i="5"/>
  <c r="AG440" i="5"/>
  <c r="AG504" i="5"/>
  <c r="AG730" i="5"/>
  <c r="AG567" i="5"/>
  <c r="AG631" i="5"/>
  <c r="AG164" i="5"/>
  <c r="AG445" i="5"/>
  <c r="AG509" i="5"/>
  <c r="AG559" i="5"/>
  <c r="AG572" i="5"/>
  <c r="AG636" i="5"/>
  <c r="AG698" i="5"/>
  <c r="AG446" i="5"/>
  <c r="AG510" i="5"/>
  <c r="AG670" i="5"/>
  <c r="AG411" i="5"/>
  <c r="AG475" i="5"/>
  <c r="AG539" i="5"/>
  <c r="AG747" i="5"/>
  <c r="AG602" i="5"/>
  <c r="AG666" i="5"/>
  <c r="AG412" i="5"/>
  <c r="AG476" i="5"/>
  <c r="AG540" i="5"/>
  <c r="AG753" i="5"/>
  <c r="AG603" i="5"/>
  <c r="AG720" i="5"/>
  <c r="AG417" i="5"/>
  <c r="AG481" i="5"/>
  <c r="AG545" i="5"/>
  <c r="AG687" i="5"/>
  <c r="AG608" i="5"/>
  <c r="AG743" i="5"/>
  <c r="AG418" i="5"/>
  <c r="AG482" i="5"/>
  <c r="AG546" i="5"/>
  <c r="AG688" i="5"/>
  <c r="AG597" i="5"/>
  <c r="AG661" i="5"/>
  <c r="AG268" i="5"/>
  <c r="AG312" i="5"/>
  <c r="AG189" i="5"/>
  <c r="AG221" i="5"/>
  <c r="AG253" i="5"/>
  <c r="AG286" i="5"/>
  <c r="AG284" i="5"/>
  <c r="AG378" i="5"/>
  <c r="AG315" i="5"/>
  <c r="AG379" i="5"/>
  <c r="AG585" i="5"/>
  <c r="AG649" i="5"/>
  <c r="AG202" i="5"/>
  <c r="AG276" i="5"/>
  <c r="AG388" i="5"/>
  <c r="AG316" i="5"/>
  <c r="AG191" i="5"/>
  <c r="AG223" i="5"/>
  <c r="AG255" i="5"/>
  <c r="AG328" i="5"/>
  <c r="AG290" i="5"/>
  <c r="AG386" i="5"/>
  <c r="AG317" i="5"/>
  <c r="AG349" i="5"/>
  <c r="AG381" i="5"/>
  <c r="AG589" i="5"/>
  <c r="AG653" i="5"/>
  <c r="AG99" i="5"/>
  <c r="AG396" i="5"/>
  <c r="AG252" i="5"/>
  <c r="AG90" i="5"/>
  <c r="AG270" i="5"/>
  <c r="AG280" i="5"/>
  <c r="AG304" i="5"/>
  <c r="AG184" i="5"/>
  <c r="AG217" i="5"/>
  <c r="AG249" i="5"/>
  <c r="AG281" i="5"/>
  <c r="AG109" i="5"/>
  <c r="AG362" i="5"/>
  <c r="AG311" i="5"/>
  <c r="AG343" i="5"/>
  <c r="AG375" i="5"/>
  <c r="AG116" i="5"/>
  <c r="AG132" i="5"/>
  <c r="AG148" i="5"/>
  <c r="AG577" i="5"/>
  <c r="AG641" i="5"/>
  <c r="AG93" i="5"/>
  <c r="AG282" i="5"/>
  <c r="AG228" i="5"/>
  <c r="AG246" i="5"/>
  <c r="AG256" i="5"/>
  <c r="AG292" i="5"/>
  <c r="AG390" i="5"/>
  <c r="AG211" i="5"/>
  <c r="AG243" i="5"/>
  <c r="AG275" i="5"/>
  <c r="AG103" i="5"/>
  <c r="AG338" i="5"/>
  <c r="AG305" i="5"/>
  <c r="AG337" i="5"/>
  <c r="AG369" i="5"/>
  <c r="AG113" i="5"/>
  <c r="AG129" i="5"/>
  <c r="AG145" i="5"/>
  <c r="AG161" i="5"/>
  <c r="W152" i="5"/>
  <c r="W307" i="5"/>
  <c r="AG324" i="5"/>
  <c r="AG308" i="5"/>
  <c r="AG187" i="5"/>
  <c r="AG219" i="5"/>
  <c r="AG251" i="5"/>
  <c r="AG283" i="5"/>
  <c r="AG111" i="5"/>
  <c r="AG370" i="5"/>
  <c r="AG313" i="5"/>
  <c r="AG345" i="5"/>
  <c r="AG377" i="5"/>
  <c r="AG117" i="5"/>
  <c r="AG133" i="5"/>
  <c r="AG149" i="5"/>
  <c r="W175" i="5"/>
  <c r="W430" i="5"/>
  <c r="W245" i="5"/>
  <c r="W219" i="5"/>
  <c r="W744" i="5"/>
  <c r="W168" i="5"/>
  <c r="W423" i="5"/>
  <c r="W588" i="5"/>
  <c r="W559" i="5"/>
  <c r="W621" i="5"/>
  <c r="W644" i="5"/>
  <c r="W731" i="5"/>
  <c r="W117" i="5"/>
  <c r="W131" i="5"/>
  <c r="W386" i="5"/>
  <c r="W249" i="5"/>
  <c r="W107" i="5"/>
  <c r="W362" i="5"/>
  <c r="W579" i="5"/>
  <c r="W140" i="5"/>
  <c r="W204" i="5"/>
  <c r="W283" i="5"/>
  <c r="W324" i="5"/>
  <c r="W395" i="5"/>
  <c r="W459" i="5"/>
  <c r="W513" i="5"/>
  <c r="W593" i="5"/>
  <c r="W711" i="5"/>
  <c r="W680" i="5"/>
  <c r="W89" i="5"/>
  <c r="W153" i="5"/>
  <c r="W297" i="5"/>
  <c r="W135" i="5"/>
  <c r="W390" i="5"/>
  <c r="W253" i="5"/>
  <c r="W482" i="5"/>
  <c r="W536" i="5"/>
  <c r="W616" i="5"/>
  <c r="W639" i="5"/>
  <c r="W697" i="5"/>
  <c r="W112" i="5"/>
  <c r="W176" i="5"/>
  <c r="W242" i="5"/>
  <c r="W268" i="5"/>
  <c r="W367" i="5"/>
  <c r="W431" i="5"/>
  <c r="W488" i="5"/>
  <c r="W708" i="5"/>
  <c r="W702" i="5"/>
  <c r="W652" i="5"/>
  <c r="W747" i="5"/>
  <c r="W125" i="5"/>
  <c r="W163" i="5"/>
  <c r="W418" i="5"/>
  <c r="W305" i="5"/>
  <c r="W139" i="5"/>
  <c r="W394" i="5"/>
  <c r="W508" i="5"/>
  <c r="W553" i="5"/>
  <c r="W701" i="5"/>
  <c r="W675" i="5"/>
  <c r="W148" i="5"/>
  <c r="W212" i="5"/>
  <c r="W299" i="5"/>
  <c r="W339" i="5"/>
  <c r="W403" i="5"/>
  <c r="W467" i="5"/>
  <c r="W521" i="5"/>
  <c r="W601" i="5"/>
  <c r="W750" i="5"/>
  <c r="W688" i="5"/>
  <c r="W97" i="5"/>
  <c r="W169" i="5"/>
  <c r="W235" i="5"/>
  <c r="W223" i="5"/>
  <c r="W360" i="5"/>
  <c r="W424" i="5"/>
  <c r="W563" i="5"/>
  <c r="W566" i="5"/>
  <c r="W622" i="5"/>
  <c r="W645" i="5"/>
  <c r="W733" i="5"/>
  <c r="W118" i="5"/>
  <c r="W182" i="5"/>
  <c r="W248" i="5"/>
  <c r="W280" i="5"/>
  <c r="W373" i="5"/>
  <c r="W437" i="5"/>
  <c r="W491" i="5"/>
  <c r="W694" i="5"/>
  <c r="W738" i="5"/>
  <c r="W658" i="5"/>
  <c r="W205" i="5"/>
  <c r="W285" i="5"/>
  <c r="W326" i="5"/>
  <c r="W396" i="5"/>
  <c r="W460" i="5"/>
  <c r="W514" i="5"/>
  <c r="W594" i="5"/>
  <c r="W713" i="5"/>
  <c r="W681" i="5"/>
  <c r="W90" i="5"/>
  <c r="W154" i="5"/>
  <c r="W218" i="5"/>
  <c r="W311" i="5"/>
  <c r="W345" i="5"/>
  <c r="W409" i="5"/>
  <c r="W473" i="5"/>
  <c r="W527" i="5"/>
  <c r="W607" i="5"/>
  <c r="W630" i="5"/>
  <c r="W740" i="5"/>
  <c r="W177" i="5"/>
  <c r="W243" i="5"/>
  <c r="W270" i="5"/>
  <c r="W368" i="5"/>
  <c r="W432" i="5"/>
  <c r="W489" i="5"/>
  <c r="W730" i="5"/>
  <c r="W706" i="5"/>
  <c r="W653" i="5"/>
  <c r="W749" i="5"/>
  <c r="W126" i="5"/>
  <c r="W190" i="5"/>
  <c r="W256" i="5"/>
  <c r="W296" i="5"/>
  <c r="W381" i="5"/>
  <c r="W445" i="5"/>
  <c r="W499" i="5"/>
  <c r="W544" i="5"/>
  <c r="W577" i="5"/>
  <c r="W666" i="5"/>
  <c r="W197" i="5"/>
  <c r="W269" i="5"/>
  <c r="W310" i="5"/>
  <c r="W388" i="5"/>
  <c r="W452" i="5"/>
  <c r="W506" i="5"/>
  <c r="W551" i="5"/>
  <c r="W690" i="5"/>
  <c r="W673" i="5"/>
  <c r="W146" i="5"/>
  <c r="W210" i="5"/>
  <c r="W295" i="5"/>
  <c r="W336" i="5"/>
  <c r="W401" i="5"/>
  <c r="W465" i="5"/>
  <c r="W519" i="5"/>
  <c r="W599" i="5"/>
  <c r="W734" i="5"/>
  <c r="W686" i="5"/>
  <c r="W282" i="5"/>
  <c r="W171" i="5"/>
  <c r="W426" i="5"/>
  <c r="W717" i="5"/>
  <c r="W92" i="5"/>
  <c r="W156" i="5"/>
  <c r="W220" i="5"/>
  <c r="W315" i="5"/>
  <c r="W347" i="5"/>
  <c r="W411" i="5"/>
  <c r="W105" i="5"/>
  <c r="W462" i="5"/>
  <c r="W338" i="5"/>
  <c r="W199" i="5"/>
  <c r="W454" i="5"/>
  <c r="W290" i="5"/>
  <c r="W564" i="5"/>
  <c r="W561" i="5"/>
  <c r="W714" i="5"/>
  <c r="W655" i="5"/>
  <c r="W128" i="5"/>
  <c r="W192" i="5"/>
  <c r="W259" i="5"/>
  <c r="W300" i="5"/>
  <c r="W383" i="5"/>
  <c r="W447" i="5"/>
  <c r="W581" i="5"/>
  <c r="W141" i="5"/>
  <c r="W229" i="5"/>
  <c r="W87" i="5"/>
  <c r="W342" i="5"/>
  <c r="W203" i="5"/>
  <c r="W458" i="5"/>
  <c r="W524" i="5"/>
  <c r="W604" i="5"/>
  <c r="W696" i="5"/>
  <c r="W728" i="5"/>
  <c r="W100" i="5"/>
  <c r="W164" i="5"/>
  <c r="W230" i="5"/>
  <c r="W331" i="5"/>
  <c r="W355" i="5"/>
  <c r="W419" i="5"/>
  <c r="W483" i="5"/>
  <c r="W556" i="5"/>
  <c r="W617" i="5"/>
  <c r="W640" i="5"/>
  <c r="W113" i="5"/>
  <c r="W185" i="5"/>
  <c r="W251" i="5"/>
  <c r="W286" i="5"/>
  <c r="W376" i="5"/>
  <c r="W440" i="5"/>
  <c r="W494" i="5"/>
  <c r="W539" i="5"/>
  <c r="W567" i="5"/>
  <c r="W661" i="5"/>
  <c r="W722" i="5"/>
  <c r="W134" i="5"/>
  <c r="W198" i="5"/>
  <c r="W271" i="5"/>
  <c r="W312" i="5"/>
  <c r="W389" i="5"/>
  <c r="W453" i="5"/>
  <c r="W507" i="5"/>
  <c r="W552" i="5"/>
  <c r="W699" i="5"/>
  <c r="W674" i="5"/>
  <c r="W221" i="5"/>
  <c r="W317" i="5"/>
  <c r="W348" i="5"/>
  <c r="W412" i="5"/>
  <c r="W476" i="5"/>
  <c r="W530" i="5"/>
  <c r="W610" i="5"/>
  <c r="W633" i="5"/>
  <c r="W752" i="5"/>
  <c r="W106" i="5"/>
  <c r="W170" i="5"/>
  <c r="W236" i="5"/>
  <c r="W225" i="5"/>
  <c r="W361" i="5"/>
  <c r="W425" i="5"/>
  <c r="W568" i="5"/>
  <c r="W570" i="5"/>
  <c r="W623" i="5"/>
  <c r="W646" i="5"/>
  <c r="W735" i="5"/>
  <c r="W193" i="5"/>
  <c r="W261" i="5"/>
  <c r="W302" i="5"/>
  <c r="W384" i="5"/>
  <c r="W448" i="5"/>
  <c r="W502" i="5"/>
  <c r="W547" i="5"/>
  <c r="W583" i="5"/>
  <c r="W669" i="5"/>
  <c r="W142" i="5"/>
  <c r="W206" i="5"/>
  <c r="W287" i="5"/>
  <c r="W328" i="5"/>
  <c r="W397" i="5"/>
  <c r="W461" i="5"/>
  <c r="W515" i="5"/>
  <c r="W595" i="5"/>
  <c r="W715" i="5"/>
  <c r="W682" i="5"/>
  <c r="W213" i="5"/>
  <c r="W301" i="5"/>
  <c r="W340" i="5"/>
  <c r="W404" i="5"/>
  <c r="W468" i="5"/>
  <c r="W522" i="5"/>
  <c r="W602" i="5"/>
  <c r="W689" i="5"/>
  <c r="W98" i="5"/>
  <c r="W162" i="5"/>
  <c r="W228" i="5"/>
  <c r="W327" i="5"/>
  <c r="W353" i="5"/>
  <c r="W417" i="5"/>
  <c r="W481" i="5"/>
  <c r="W535" i="5"/>
  <c r="W615" i="5"/>
  <c r="W638" i="5"/>
  <c r="W695" i="5"/>
  <c r="AG214" i="5"/>
  <c r="AG224" i="5"/>
  <c r="AG110" i="5"/>
  <c r="AG358" i="5"/>
  <c r="AG203" i="5"/>
  <c r="AG235" i="5"/>
  <c r="AG267" i="5"/>
  <c r="AG376" i="5"/>
  <c r="AG314" i="5"/>
  <c r="AG297" i="5"/>
  <c r="AG329" i="5"/>
  <c r="AG361" i="5"/>
  <c r="AG393" i="5"/>
  <c r="AG125" i="5"/>
  <c r="AG141" i="5"/>
  <c r="AG157" i="5"/>
  <c r="W191" i="5"/>
  <c r="W115" i="5"/>
  <c r="W370" i="5"/>
  <c r="W91" i="5"/>
  <c r="W346" i="5"/>
  <c r="W571" i="5"/>
  <c r="W316" i="5"/>
  <c r="W509" i="5"/>
  <c r="W554" i="5"/>
  <c r="W703" i="5"/>
  <c r="W676" i="5"/>
  <c r="W149" i="5"/>
  <c r="W265" i="5"/>
  <c r="W119" i="5"/>
  <c r="W374" i="5"/>
  <c r="W237" i="5"/>
  <c r="W532" i="5"/>
  <c r="W108" i="5"/>
  <c r="W172" i="5"/>
  <c r="W238" i="5"/>
  <c r="W260" i="5"/>
  <c r="W363" i="5"/>
  <c r="W427" i="5"/>
  <c r="W700" i="5"/>
  <c r="W578" i="5"/>
  <c r="W625" i="5"/>
  <c r="W648" i="5"/>
  <c r="W739" i="5"/>
  <c r="W121" i="5"/>
  <c r="W147" i="5"/>
  <c r="W402" i="5"/>
  <c r="W273" i="5"/>
  <c r="W123" i="5"/>
  <c r="W378" i="5"/>
  <c r="W504" i="5"/>
  <c r="W549" i="5"/>
  <c r="W587" i="5"/>
  <c r="W671" i="5"/>
  <c r="W144" i="5"/>
  <c r="W208" i="5"/>
  <c r="W291" i="5"/>
  <c r="W332" i="5"/>
  <c r="W399" i="5"/>
  <c r="W463" i="5"/>
  <c r="W517" i="5"/>
  <c r="W597" i="5"/>
  <c r="W719" i="5"/>
  <c r="W684" i="5"/>
  <c r="W93" i="5"/>
  <c r="W157" i="5"/>
  <c r="W329" i="5"/>
  <c r="W151" i="5"/>
  <c r="W406" i="5"/>
  <c r="W281" i="5"/>
  <c r="W572" i="5"/>
  <c r="W558" i="5"/>
  <c r="W620" i="5"/>
  <c r="W643" i="5"/>
  <c r="W729" i="5"/>
  <c r="W116" i="5"/>
  <c r="W180" i="5"/>
  <c r="W246" i="5"/>
  <c r="W276" i="5"/>
  <c r="W371" i="5"/>
  <c r="W435" i="5"/>
  <c r="W580" i="5"/>
  <c r="W712" i="5"/>
  <c r="W718" i="5"/>
  <c r="W656" i="5"/>
  <c r="W755" i="5"/>
  <c r="W129" i="5"/>
  <c r="W201" i="5"/>
  <c r="W277" i="5"/>
  <c r="W318" i="5"/>
  <c r="W392" i="5"/>
  <c r="W456" i="5"/>
  <c r="W510" i="5"/>
  <c r="W555" i="5"/>
  <c r="W705" i="5"/>
  <c r="W677" i="5"/>
  <c r="W150" i="5"/>
  <c r="W214" i="5"/>
  <c r="W303" i="5"/>
  <c r="W341" i="5"/>
  <c r="W405" i="5"/>
  <c r="W469" i="5"/>
  <c r="W523" i="5"/>
  <c r="W603" i="5"/>
  <c r="W692" i="5"/>
  <c r="W724" i="5"/>
  <c r="W173" i="5"/>
  <c r="W239" i="5"/>
  <c r="W262" i="5"/>
  <c r="W364" i="5"/>
  <c r="W428" i="5"/>
  <c r="W484" i="5"/>
  <c r="W582" i="5"/>
  <c r="W626" i="5"/>
  <c r="W649" i="5"/>
  <c r="W741" i="5"/>
  <c r="W122" i="5"/>
  <c r="W186" i="5"/>
  <c r="W252" i="5"/>
  <c r="W288" i="5"/>
  <c r="W377" i="5"/>
  <c r="W441" i="5"/>
  <c r="W495" i="5"/>
  <c r="W540" i="5"/>
  <c r="W569" i="5"/>
  <c r="W662" i="5"/>
  <c r="W209" i="5"/>
  <c r="W293" i="5"/>
  <c r="W334" i="5"/>
  <c r="W400" i="5"/>
  <c r="W464" i="5"/>
  <c r="W518" i="5"/>
  <c r="W598" i="5"/>
  <c r="W726" i="5"/>
  <c r="W685" i="5"/>
  <c r="W94" i="5"/>
  <c r="W158" i="5"/>
  <c r="W222" i="5"/>
  <c r="W319" i="5"/>
  <c r="W349" i="5"/>
  <c r="W413" i="5"/>
  <c r="W477" i="5"/>
  <c r="W531" i="5"/>
  <c r="W611" i="5"/>
  <c r="W634" i="5"/>
  <c r="W165" i="5"/>
  <c r="W231" i="5"/>
  <c r="W333" i="5"/>
  <c r="W356" i="5"/>
  <c r="W420" i="5"/>
  <c r="W485" i="5"/>
  <c r="W557" i="5"/>
  <c r="W618" i="5"/>
  <c r="W641" i="5"/>
  <c r="W725" i="5"/>
  <c r="W114" i="5"/>
  <c r="W178" i="5"/>
  <c r="W244" i="5"/>
  <c r="W272" i="5"/>
  <c r="W369" i="5"/>
  <c r="W433" i="5"/>
  <c r="W490" i="5"/>
  <c r="W560" i="5"/>
  <c r="W710" i="5"/>
  <c r="W654" i="5"/>
  <c r="W751" i="5"/>
  <c r="W407" i="5"/>
  <c r="W732" i="5"/>
  <c r="W306" i="5"/>
  <c r="W183" i="5"/>
  <c r="W438" i="5"/>
  <c r="W487" i="5"/>
  <c r="W590" i="5"/>
  <c r="W124" i="5"/>
  <c r="W188" i="5"/>
  <c r="W254" i="5"/>
  <c r="W292" i="5"/>
  <c r="W379" i="5"/>
  <c r="W443" i="5"/>
  <c r="W573" i="5"/>
  <c r="W137" i="5"/>
  <c r="W211" i="5"/>
  <c r="W466" i="5"/>
  <c r="W314" i="5"/>
  <c r="W187" i="5"/>
  <c r="W442" i="5"/>
  <c r="W520" i="5"/>
  <c r="W600" i="5"/>
  <c r="W742" i="5"/>
  <c r="W96" i="5"/>
  <c r="W323" i="5"/>
  <c r="W533" i="5"/>
  <c r="W109" i="5"/>
  <c r="W99" i="5"/>
  <c r="W354" i="5"/>
  <c r="W215" i="5"/>
  <c r="W470" i="5"/>
  <c r="W322" i="5"/>
  <c r="W492" i="5"/>
  <c r="W537" i="5"/>
  <c r="W754" i="5"/>
  <c r="W659" i="5"/>
  <c r="W132" i="5"/>
  <c r="W196" i="5"/>
  <c r="W267" i="5"/>
  <c r="W308" i="5"/>
  <c r="W387" i="5"/>
  <c r="W451" i="5"/>
  <c r="W505" i="5"/>
  <c r="W550" i="5"/>
  <c r="W589" i="5"/>
  <c r="W672" i="5"/>
  <c r="W145" i="5"/>
  <c r="W217" i="5"/>
  <c r="W309" i="5"/>
  <c r="W344" i="5"/>
  <c r="W408" i="5"/>
  <c r="W472" i="5"/>
  <c r="W526" i="5"/>
  <c r="W606" i="5"/>
  <c r="W629" i="5"/>
  <c r="W736" i="5"/>
  <c r="W102" i="5"/>
  <c r="W166" i="5"/>
  <c r="W232" i="5"/>
  <c r="W335" i="5"/>
  <c r="W357" i="5"/>
  <c r="W421" i="5"/>
  <c r="W562" i="5"/>
  <c r="W704" i="5"/>
  <c r="W619" i="5"/>
  <c r="W642" i="5"/>
  <c r="W727" i="5"/>
  <c r="W189" i="5"/>
  <c r="W255" i="5"/>
  <c r="W294" i="5"/>
  <c r="W380" i="5"/>
  <c r="W444" i="5"/>
  <c r="W498" i="5"/>
  <c r="W543" i="5"/>
  <c r="W575" i="5"/>
  <c r="W665" i="5"/>
  <c r="W138" i="5"/>
  <c r="W202" i="5"/>
  <c r="W279" i="5"/>
  <c r="W320" i="5"/>
  <c r="W393" i="5"/>
  <c r="W457" i="5"/>
  <c r="W511" i="5"/>
  <c r="W591" i="5"/>
  <c r="W707" i="5"/>
  <c r="W678" i="5"/>
  <c r="W161" i="5"/>
  <c r="W227" i="5"/>
  <c r="W325" i="5"/>
  <c r="W352" i="5"/>
  <c r="W416" i="5"/>
  <c r="W480" i="5"/>
  <c r="W534" i="5"/>
  <c r="W614" i="5"/>
  <c r="W637" i="5"/>
  <c r="W693" i="5"/>
  <c r="W110" i="5"/>
  <c r="W174" i="5"/>
  <c r="W240" i="5"/>
  <c r="W264" i="5"/>
  <c r="W365" i="5"/>
  <c r="W429" i="5"/>
  <c r="W486" i="5"/>
  <c r="W586" i="5"/>
  <c r="W627" i="5"/>
  <c r="W650" i="5"/>
  <c r="W743" i="5"/>
  <c r="W181" i="5"/>
  <c r="W247" i="5"/>
  <c r="W278" i="5"/>
  <c r="W372" i="5"/>
  <c r="W436" i="5"/>
  <c r="W716" i="5"/>
  <c r="W746" i="5"/>
  <c r="W723" i="5"/>
  <c r="W657" i="5"/>
  <c r="W130" i="5"/>
  <c r="W194" i="5"/>
  <c r="W263" i="5"/>
  <c r="W304" i="5"/>
  <c r="W385" i="5"/>
  <c r="W449" i="5"/>
  <c r="W503" i="5"/>
  <c r="W548" i="5"/>
  <c r="W585" i="5"/>
  <c r="W670" i="5"/>
  <c r="BL741" i="5"/>
  <c r="BL272" i="5"/>
  <c r="BL471" i="5"/>
  <c r="BL192" i="5"/>
  <c r="BV149" i="5"/>
  <c r="BV318" i="5"/>
  <c r="BV522" i="5"/>
  <c r="BV570" i="5"/>
  <c r="BV615" i="5"/>
  <c r="BV358" i="5"/>
  <c r="BV741" i="5"/>
  <c r="BL108" i="5"/>
  <c r="BL495" i="5"/>
  <c r="BV292" i="5"/>
  <c r="BV372" i="5"/>
  <c r="BV427" i="5"/>
  <c r="BV482" i="5"/>
  <c r="BV582" i="5"/>
  <c r="BV126" i="5"/>
  <c r="BV158" i="5"/>
  <c r="BV174" i="5"/>
  <c r="BV203" i="5"/>
  <c r="BV398" i="5"/>
  <c r="BV430" i="5"/>
  <c r="BV451" i="5"/>
  <c r="BV483" i="5"/>
  <c r="BV499" i="5"/>
  <c r="BV515" i="5"/>
  <c r="BV547" i="5"/>
  <c r="BV563" i="5"/>
  <c r="BV592" i="5"/>
  <c r="BV608" i="5"/>
  <c r="BV640" i="5"/>
  <c r="BV654" i="5"/>
  <c r="CF122" i="5"/>
  <c r="CF170" i="5"/>
  <c r="CF468" i="5"/>
  <c r="CF638" i="5"/>
  <c r="CF727" i="5"/>
  <c r="BL220" i="5"/>
  <c r="BL300" i="5"/>
  <c r="BL380" i="5"/>
  <c r="BL527" i="5"/>
  <c r="BV309" i="5"/>
  <c r="BV420" i="5"/>
  <c r="BV458" i="5"/>
  <c r="BV506" i="5"/>
  <c r="BV150" i="5"/>
  <c r="BV166" i="5"/>
  <c r="BV182" i="5"/>
  <c r="BV382" i="5"/>
  <c r="BV319" i="5"/>
  <c r="BV335" i="5"/>
  <c r="BV459" i="5"/>
  <c r="BV475" i="5"/>
  <c r="BV507" i="5"/>
  <c r="BV523" i="5"/>
  <c r="BV539" i="5"/>
  <c r="BV571" i="5"/>
  <c r="BV616" i="5"/>
  <c r="BV632" i="5"/>
  <c r="BV740" i="5"/>
  <c r="CF98" i="5"/>
  <c r="CF146" i="5"/>
  <c r="CF300" i="5"/>
  <c r="CF492" i="5"/>
  <c r="CF99" i="5"/>
  <c r="CF115" i="5"/>
  <c r="CF147" i="5"/>
  <c r="CF163" i="5"/>
  <c r="CF211" i="5"/>
  <c r="CF243" i="5"/>
  <c r="CF259" i="5"/>
  <c r="CF301" i="5"/>
  <c r="CF333" i="5"/>
  <c r="CF349" i="5"/>
  <c r="CF381" i="5"/>
  <c r="CF582" i="5"/>
  <c r="CF413" i="5"/>
  <c r="CF429" i="5"/>
  <c r="CF445" i="5"/>
  <c r="CF461" i="5"/>
  <c r="CF493" i="5"/>
  <c r="CF509" i="5"/>
  <c r="CF551" i="5"/>
  <c r="CF651" i="5"/>
  <c r="CF667" i="5"/>
  <c r="CF686" i="5"/>
  <c r="CF702" i="5"/>
  <c r="BL348" i="5"/>
  <c r="BL723" i="5"/>
  <c r="BL435" i="5"/>
  <c r="BL168" i="5"/>
  <c r="BL248" i="5"/>
  <c r="BL328" i="5"/>
  <c r="BL520" i="5"/>
  <c r="BL692" i="5"/>
  <c r="BL458" i="5"/>
  <c r="BL418" i="5"/>
  <c r="BL88" i="5"/>
  <c r="BL132" i="5"/>
  <c r="BL559" i="5"/>
  <c r="BL709" i="5"/>
  <c r="BL180" i="5"/>
  <c r="BL260" i="5"/>
  <c r="BL340" i="5"/>
  <c r="BL552" i="5"/>
  <c r="BL596" i="5"/>
  <c r="BL612" i="5"/>
  <c r="BL628" i="5"/>
  <c r="BL750" i="5"/>
  <c r="BL640" i="5"/>
  <c r="BL656" i="5"/>
  <c r="BL672" i="5"/>
  <c r="BL688" i="5"/>
  <c r="BL424" i="5"/>
  <c r="BL577" i="5"/>
  <c r="BL403" i="5"/>
  <c r="BL152" i="5"/>
  <c r="BL232" i="5"/>
  <c r="BL312" i="5"/>
  <c r="BL543" i="5"/>
  <c r="BL600" i="5"/>
  <c r="BL616" i="5"/>
  <c r="BL644" i="5"/>
  <c r="BL660" i="5"/>
  <c r="BL676" i="5"/>
  <c r="BL732" i="5"/>
  <c r="BL733" i="5"/>
  <c r="BL452" i="5"/>
  <c r="BL482" i="5"/>
  <c r="BL89" i="5"/>
  <c r="BL121" i="5"/>
  <c r="BL137" i="5"/>
  <c r="BL486" i="5"/>
  <c r="BL181" i="5"/>
  <c r="BL197" i="5"/>
  <c r="BL213" i="5"/>
  <c r="BL261" i="5"/>
  <c r="BL277" i="5"/>
  <c r="BL293" i="5"/>
  <c r="BL341" i="5"/>
  <c r="BL529" i="5"/>
  <c r="BV125" i="5"/>
  <c r="BV396" i="5"/>
  <c r="BV546" i="5"/>
  <c r="BV591" i="5"/>
  <c r="BV639" i="5"/>
  <c r="BV685" i="5"/>
  <c r="BV280" i="5"/>
  <c r="BV194" i="5"/>
  <c r="BV406" i="5"/>
  <c r="CF186" i="5"/>
  <c r="CF480" i="5"/>
  <c r="CF735" i="5"/>
  <c r="CF596" i="5"/>
  <c r="CF607" i="5"/>
  <c r="BL101" i="5"/>
  <c r="BL117" i="5"/>
  <c r="BL133" i="5"/>
  <c r="BL445" i="5"/>
  <c r="BL396" i="5"/>
  <c r="BL562" i="5"/>
  <c r="BL145" i="5"/>
  <c r="BL193" i="5"/>
  <c r="BL209" i="5"/>
  <c r="BL225" i="5"/>
  <c r="BL241" i="5"/>
  <c r="BL273" i="5"/>
  <c r="BL289" i="5"/>
  <c r="BL305" i="5"/>
  <c r="BL369" i="5"/>
  <c r="BL385" i="5"/>
  <c r="BL505" i="5"/>
  <c r="BL702" i="5"/>
  <c r="BV137" i="5"/>
  <c r="BV193" i="5"/>
  <c r="BV371" i="5"/>
  <c r="BV558" i="5"/>
  <c r="BV603" i="5"/>
  <c r="BV651" i="5"/>
  <c r="BV720" i="5"/>
  <c r="BV721" i="5"/>
  <c r="BV268" i="5"/>
  <c r="BV214" i="5"/>
  <c r="BV102" i="5"/>
  <c r="BV118" i="5"/>
  <c r="BV239" i="5"/>
  <c r="BV271" i="5"/>
  <c r="BV351" i="5"/>
  <c r="BV443" i="5"/>
  <c r="BV491" i="5"/>
  <c r="BV662" i="5"/>
  <c r="BV678" i="5"/>
  <c r="BV693" i="5"/>
  <c r="BV709" i="5"/>
  <c r="BV562" i="5"/>
  <c r="BV607" i="5"/>
  <c r="BV653" i="5"/>
  <c r="BV750" i="5"/>
  <c r="BV755" i="5"/>
  <c r="BV224" i="5"/>
  <c r="CF198" i="5"/>
  <c r="CF250" i="5"/>
  <c r="CF356" i="5"/>
  <c r="CF606" i="5"/>
  <c r="CF436" i="5"/>
  <c r="CF629" i="5"/>
  <c r="CF558" i="5"/>
  <c r="CF662" i="5"/>
  <c r="CF697" i="5"/>
  <c r="CF131" i="5"/>
  <c r="CF179" i="5"/>
  <c r="CF227" i="5"/>
  <c r="CF275" i="5"/>
  <c r="CF580" i="5"/>
  <c r="CF317" i="5"/>
  <c r="CF365" i="5"/>
  <c r="CF397" i="5"/>
  <c r="CF477" i="5"/>
  <c r="CF583" i="5"/>
  <c r="CF615" i="5"/>
  <c r="CF519" i="5"/>
  <c r="CF535" i="5"/>
  <c r="CF748" i="5"/>
  <c r="CF683" i="5"/>
  <c r="CF718" i="5"/>
  <c r="CF292" i="5"/>
  <c r="CF336" i="5"/>
  <c r="CF420" i="5"/>
  <c r="CF464" i="5"/>
  <c r="CF512" i="5"/>
  <c r="CF88" i="5"/>
  <c r="CF120" i="5"/>
  <c r="CF136" i="5"/>
  <c r="CF216" i="5"/>
  <c r="CF306" i="5"/>
  <c r="CF322" i="5"/>
  <c r="CF402" i="5"/>
  <c r="CF482" i="5"/>
  <c r="CF640" i="5"/>
  <c r="BL357" i="5"/>
  <c r="BL373" i="5"/>
  <c r="BV97" i="5"/>
  <c r="BV221" i="5"/>
  <c r="BV395" i="5"/>
  <c r="BV470" i="5"/>
  <c r="BV661" i="5"/>
  <c r="BV692" i="5"/>
  <c r="BV731" i="5"/>
  <c r="BV246" i="5"/>
  <c r="BV90" i="5"/>
  <c r="BV106" i="5"/>
  <c r="BV122" i="5"/>
  <c r="BV138" i="5"/>
  <c r="BV154" i="5"/>
  <c r="BV170" i="5"/>
  <c r="BV186" i="5"/>
  <c r="BV247" i="5"/>
  <c r="BV279" i="5"/>
  <c r="BV422" i="5"/>
  <c r="BV323" i="5"/>
  <c r="BV339" i="5"/>
  <c r="BV447" i="5"/>
  <c r="BV463" i="5"/>
  <c r="BV479" i="5"/>
  <c r="BV495" i="5"/>
  <c r="BV511" i="5"/>
  <c r="BV527" i="5"/>
  <c r="BV559" i="5"/>
  <c r="BV575" i="5"/>
  <c r="BV604" i="5"/>
  <c r="BV620" i="5"/>
  <c r="BV666" i="5"/>
  <c r="BV697" i="5"/>
  <c r="CF266" i="5"/>
  <c r="CF320" i="5"/>
  <c r="CF400" i="5"/>
  <c r="CF522" i="5"/>
  <c r="CF570" i="5"/>
  <c r="CF674" i="5"/>
  <c r="CF709" i="5"/>
  <c r="CF87" i="5"/>
  <c r="CF103" i="5"/>
  <c r="CF119" i="5"/>
  <c r="CF135" i="5"/>
  <c r="CF151" i="5"/>
  <c r="CF167" i="5"/>
  <c r="CF183" i="5"/>
  <c r="CF199" i="5"/>
  <c r="CF215" i="5"/>
  <c r="CF231" i="5"/>
  <c r="CF279" i="5"/>
  <c r="CF305" i="5"/>
  <c r="CF321" i="5"/>
  <c r="CF337" i="5"/>
  <c r="CF369" i="5"/>
  <c r="CF401" i="5"/>
  <c r="CF449" i="5"/>
  <c r="CF465" i="5"/>
  <c r="CF481" i="5"/>
  <c r="CF497" i="5"/>
  <c r="CF591" i="5"/>
  <c r="CF523" i="5"/>
  <c r="CF539" i="5"/>
  <c r="CF571" i="5"/>
  <c r="CF639" i="5"/>
  <c r="CF655" i="5"/>
  <c r="CF690" i="5"/>
  <c r="CF584" i="5"/>
  <c r="BL356" i="5"/>
  <c r="BL488" i="5"/>
  <c r="BL581" i="5"/>
  <c r="BV534" i="5"/>
  <c r="BV627" i="5"/>
  <c r="BV673" i="5"/>
  <c r="BV704" i="5"/>
  <c r="BV739" i="5"/>
  <c r="BV142" i="5"/>
  <c r="BV223" i="5"/>
  <c r="CF226" i="5"/>
  <c r="CF282" i="5"/>
  <c r="CF332" i="5"/>
  <c r="CF376" i="5"/>
  <c r="CF412" i="5"/>
  <c r="CF581" i="5"/>
  <c r="CF534" i="5"/>
  <c r="CF742" i="5"/>
  <c r="CF91" i="5"/>
  <c r="CF107" i="5"/>
  <c r="CF123" i="5"/>
  <c r="CF139" i="5"/>
  <c r="CF155" i="5"/>
  <c r="CF171" i="5"/>
  <c r="CF187" i="5"/>
  <c r="CF203" i="5"/>
  <c r="CF219" i="5"/>
  <c r="CF235" i="5"/>
  <c r="CF251" i="5"/>
  <c r="CF267" i="5"/>
  <c r="CF283" i="5"/>
  <c r="CF293" i="5"/>
  <c r="CF309" i="5"/>
  <c r="CF325" i="5"/>
  <c r="CF341" i="5"/>
  <c r="CF357" i="5"/>
  <c r="CF373" i="5"/>
  <c r="CF389" i="5"/>
  <c r="CF592" i="5"/>
  <c r="CF405" i="5"/>
  <c r="CF421" i="5"/>
  <c r="CF437" i="5"/>
  <c r="CF453" i="5"/>
  <c r="CF469" i="5"/>
  <c r="CF485" i="5"/>
  <c r="CF501" i="5"/>
  <c r="CF610" i="5"/>
  <c r="CF599" i="5"/>
  <c r="CF631" i="5"/>
  <c r="CF527" i="5"/>
  <c r="CF543" i="5"/>
  <c r="CF559" i="5"/>
  <c r="CF575" i="5"/>
  <c r="CF643" i="5"/>
  <c r="CF659" i="5"/>
  <c r="CF675" i="5"/>
  <c r="CF744" i="5"/>
  <c r="CF694" i="5"/>
  <c r="CF710" i="5"/>
  <c r="CF737" i="5"/>
  <c r="CF90" i="5"/>
  <c r="CF138" i="5"/>
  <c r="CF182" i="5"/>
  <c r="CF230" i="5"/>
  <c r="CF274" i="5"/>
  <c r="CF316" i="5"/>
  <c r="CF368" i="5"/>
  <c r="CF396" i="5"/>
  <c r="CF444" i="5"/>
  <c r="CF488" i="5"/>
  <c r="CF597" i="5"/>
  <c r="CF542" i="5"/>
  <c r="CF642" i="5"/>
  <c r="CF736" i="5"/>
  <c r="CF751" i="5"/>
  <c r="CF96" i="5"/>
  <c r="CF112" i="5"/>
  <c r="CF128" i="5"/>
  <c r="CF144" i="5"/>
  <c r="CF160" i="5"/>
  <c r="CF176" i="5"/>
  <c r="CF192" i="5"/>
  <c r="CF208" i="5"/>
  <c r="CF224" i="5"/>
  <c r="CF240" i="5"/>
  <c r="CF256" i="5"/>
  <c r="CF272" i="5"/>
  <c r="CF628" i="5"/>
  <c r="CF298" i="5"/>
  <c r="CF314" i="5"/>
  <c r="CF330" i="5"/>
  <c r="CF346" i="5"/>
  <c r="CF362" i="5"/>
  <c r="CF378" i="5"/>
  <c r="BL120" i="5"/>
  <c r="BL208" i="5"/>
  <c r="BL288" i="5"/>
  <c r="BL368" i="5"/>
  <c r="BL503" i="5"/>
  <c r="BL460" i="5"/>
  <c r="CF134" i="5"/>
  <c r="CF238" i="5"/>
  <c r="CF288" i="5"/>
  <c r="CF344" i="5"/>
  <c r="CF388" i="5"/>
  <c r="CF424" i="5"/>
  <c r="CF605" i="5"/>
  <c r="CF546" i="5"/>
  <c r="CF650" i="5"/>
  <c r="CF685" i="5"/>
  <c r="CF95" i="5"/>
  <c r="CF111" i="5"/>
  <c r="CF127" i="5"/>
  <c r="CF143" i="5"/>
  <c r="CF159" i="5"/>
  <c r="CF175" i="5"/>
  <c r="CF191" i="5"/>
  <c r="CF207" i="5"/>
  <c r="CF223" i="5"/>
  <c r="CF239" i="5"/>
  <c r="CF255" i="5"/>
  <c r="CF271" i="5"/>
  <c r="CF297" i="5"/>
  <c r="CF313" i="5"/>
  <c r="CF329" i="5"/>
  <c r="CF345" i="5"/>
  <c r="CF361" i="5"/>
  <c r="CF377" i="5"/>
  <c r="CF393" i="5"/>
  <c r="CF624" i="5"/>
  <c r="CF409" i="5"/>
  <c r="CF425" i="5"/>
  <c r="CF441" i="5"/>
  <c r="CF457" i="5"/>
  <c r="CF473" i="5"/>
  <c r="CF489" i="5"/>
  <c r="CF505" i="5"/>
  <c r="CF576" i="5"/>
  <c r="CF515" i="5"/>
  <c r="CF531" i="5"/>
  <c r="CF547" i="5"/>
  <c r="CF563" i="5"/>
  <c r="CF746" i="5"/>
  <c r="CF647" i="5"/>
  <c r="CF663" i="5"/>
  <c r="CF679" i="5"/>
  <c r="CF722" i="5"/>
  <c r="CF698" i="5"/>
  <c r="CF714" i="5"/>
  <c r="CF745" i="5"/>
  <c r="CF102" i="5"/>
  <c r="CF150" i="5"/>
  <c r="CF194" i="5"/>
  <c r="CF242" i="5"/>
  <c r="CF286" i="5"/>
  <c r="CF328" i="5"/>
  <c r="CF380" i="5"/>
  <c r="CF408" i="5"/>
  <c r="CF452" i="5"/>
  <c r="CF500" i="5"/>
  <c r="CF621" i="5"/>
  <c r="CF554" i="5"/>
  <c r="CF654" i="5"/>
  <c r="CF689" i="5"/>
  <c r="CF100" i="5"/>
  <c r="CF116" i="5"/>
  <c r="CF132" i="5"/>
  <c r="CF148" i="5"/>
  <c r="CF164" i="5"/>
  <c r="CF180" i="5"/>
  <c r="CF196" i="5"/>
  <c r="CF212" i="5"/>
  <c r="CF228" i="5"/>
  <c r="CF244" i="5"/>
  <c r="CF260" i="5"/>
  <c r="CF276" i="5"/>
  <c r="CF612" i="5"/>
  <c r="CF302" i="5"/>
  <c r="CF318" i="5"/>
  <c r="CF334" i="5"/>
  <c r="CF350" i="5"/>
  <c r="CF366" i="5"/>
  <c r="CF382" i="5"/>
  <c r="CF590" i="5"/>
  <c r="CF398" i="5"/>
  <c r="CF414" i="5"/>
  <c r="CF430" i="5"/>
  <c r="CF446" i="5"/>
  <c r="CF462" i="5"/>
  <c r="CF478" i="5"/>
  <c r="CF494" i="5"/>
  <c r="CF510" i="5"/>
  <c r="CF585" i="5"/>
  <c r="CF617" i="5"/>
  <c r="CF520" i="5"/>
  <c r="CF536" i="5"/>
  <c r="CF552" i="5"/>
  <c r="CF568" i="5"/>
  <c r="CF652" i="5"/>
  <c r="CF668" i="5"/>
  <c r="CF726" i="5"/>
  <c r="CF687" i="5"/>
  <c r="CF703" i="5"/>
  <c r="CF719" i="5"/>
  <c r="CF755" i="5"/>
  <c r="CF106" i="5"/>
  <c r="CF154" i="5"/>
  <c r="CF202" i="5"/>
  <c r="CF246" i="5"/>
  <c r="CF636" i="5"/>
  <c r="CF324" i="5"/>
  <c r="CF372" i="5"/>
  <c r="CF404" i="5"/>
  <c r="CF448" i="5"/>
  <c r="BL321" i="5"/>
  <c r="CF195" i="5"/>
  <c r="CF567" i="5"/>
  <c r="CF753" i="5"/>
  <c r="CF114" i="5"/>
  <c r="CF162" i="5"/>
  <c r="CF206" i="5"/>
  <c r="CF254" i="5"/>
  <c r="CF392" i="5"/>
  <c r="CF518" i="5"/>
  <c r="CF566" i="5"/>
  <c r="CF666" i="5"/>
  <c r="CF701" i="5"/>
  <c r="CF104" i="5"/>
  <c r="CF152" i="5"/>
  <c r="CF168" i="5"/>
  <c r="CF184" i="5"/>
  <c r="CF200" i="5"/>
  <c r="CF232" i="5"/>
  <c r="CF248" i="5"/>
  <c r="CF264" i="5"/>
  <c r="CF280" i="5"/>
  <c r="CF290" i="5"/>
  <c r="CF338" i="5"/>
  <c r="CF354" i="5"/>
  <c r="CF370" i="5"/>
  <c r="CF386" i="5"/>
  <c r="CF622" i="5"/>
  <c r="CF418" i="5"/>
  <c r="CF434" i="5"/>
  <c r="CF450" i="5"/>
  <c r="CF466" i="5"/>
  <c r="CF498" i="5"/>
  <c r="CF586" i="5"/>
  <c r="CF593" i="5"/>
  <c r="CF625" i="5"/>
  <c r="CF524" i="5"/>
  <c r="CF540" i="5"/>
  <c r="CF556" i="5"/>
  <c r="CF572" i="5"/>
  <c r="CF656" i="5"/>
  <c r="CF672" i="5"/>
  <c r="CF691" i="5"/>
  <c r="CF707" i="5"/>
  <c r="CF731" i="5"/>
  <c r="CF721" i="5"/>
  <c r="CF118" i="5"/>
  <c r="CF166" i="5"/>
  <c r="CF214" i="5"/>
  <c r="CF258" i="5"/>
  <c r="CF296" i="5"/>
  <c r="CF340" i="5"/>
  <c r="CF384" i="5"/>
  <c r="CF416" i="5"/>
  <c r="CF460" i="5"/>
  <c r="BV210" i="5"/>
  <c r="BV300" i="5"/>
  <c r="BV543" i="5"/>
  <c r="BV260" i="5"/>
  <c r="BV197" i="5"/>
  <c r="BV744" i="5"/>
  <c r="CF110" i="5"/>
  <c r="CF158" i="5"/>
  <c r="CF210" i="5"/>
  <c r="CF360" i="5"/>
  <c r="CF456" i="5"/>
  <c r="CF504" i="5"/>
  <c r="CF247" i="5"/>
  <c r="CF263" i="5"/>
  <c r="CF289" i="5"/>
  <c r="CF353" i="5"/>
  <c r="CF385" i="5"/>
  <c r="CF614" i="5"/>
  <c r="CF417" i="5"/>
  <c r="CF433" i="5"/>
  <c r="CF513" i="5"/>
  <c r="CF623" i="5"/>
  <c r="CF555" i="5"/>
  <c r="CF671" i="5"/>
  <c r="CF750" i="5"/>
  <c r="CF706" i="5"/>
  <c r="CF729" i="5"/>
  <c r="CF126" i="5"/>
  <c r="CF174" i="5"/>
  <c r="CF218" i="5"/>
  <c r="CF262" i="5"/>
  <c r="CF308" i="5"/>
  <c r="CF348" i="5"/>
  <c r="CF432" i="5"/>
  <c r="CF476" i="5"/>
  <c r="CF634" i="5"/>
  <c r="CF530" i="5"/>
  <c r="CF738" i="5"/>
  <c r="CF678" i="5"/>
  <c r="CF713" i="5"/>
  <c r="CF92" i="5"/>
  <c r="CF108" i="5"/>
  <c r="CF124" i="5"/>
  <c r="CF140" i="5"/>
  <c r="CF156" i="5"/>
  <c r="CF172" i="5"/>
  <c r="CF188" i="5"/>
  <c r="CF204" i="5"/>
  <c r="CF220" i="5"/>
  <c r="CF236" i="5"/>
  <c r="CF252" i="5"/>
  <c r="CF268" i="5"/>
  <c r="CF284" i="5"/>
  <c r="CF294" i="5"/>
  <c r="CF310" i="5"/>
  <c r="CF326" i="5"/>
  <c r="CF342" i="5"/>
  <c r="CF358" i="5"/>
  <c r="CF374" i="5"/>
  <c r="CF394" i="5"/>
  <c r="CF632" i="5"/>
  <c r="CF410" i="5"/>
  <c r="CF426" i="5"/>
  <c r="CF442" i="5"/>
  <c r="CF458" i="5"/>
  <c r="CF474" i="5"/>
  <c r="CF490" i="5"/>
  <c r="CF506" i="5"/>
  <c r="CF578" i="5"/>
  <c r="CF609" i="5"/>
  <c r="CF516" i="5"/>
  <c r="CF532" i="5"/>
  <c r="CF548" i="5"/>
  <c r="CF564" i="5"/>
  <c r="CF754" i="5"/>
  <c r="CF648" i="5"/>
  <c r="CF664" i="5"/>
  <c r="CF680" i="5"/>
  <c r="CF724" i="5"/>
  <c r="CF699" i="5"/>
  <c r="CF715" i="5"/>
  <c r="CF747" i="5"/>
  <c r="CF94" i="5"/>
  <c r="CF142" i="5"/>
  <c r="CF190" i="5"/>
  <c r="CF234" i="5"/>
  <c r="CF278" i="5"/>
  <c r="CF312" i="5"/>
  <c r="CF364" i="5"/>
  <c r="CF616" i="5"/>
  <c r="CF440" i="5"/>
  <c r="CF484" i="5"/>
  <c r="CF589" i="5"/>
  <c r="CF538" i="5"/>
  <c r="CF740" i="5"/>
  <c r="CF682" i="5"/>
  <c r="CF717" i="5"/>
  <c r="CF93" i="5"/>
  <c r="CF109" i="5"/>
  <c r="CF125" i="5"/>
  <c r="CF141" i="5"/>
  <c r="CF157" i="5"/>
  <c r="CF173" i="5"/>
  <c r="CF189" i="5"/>
  <c r="CF205" i="5"/>
  <c r="CF221" i="5"/>
  <c r="CF237" i="5"/>
  <c r="CF253" i="5"/>
  <c r="CF269" i="5"/>
  <c r="CF285" i="5"/>
  <c r="CF295" i="5"/>
  <c r="CF311" i="5"/>
  <c r="CF327" i="5"/>
  <c r="CF343" i="5"/>
  <c r="CF359" i="5"/>
  <c r="CF375" i="5"/>
  <c r="CF391" i="5"/>
  <c r="CF608" i="5"/>
  <c r="CF407" i="5"/>
  <c r="CF423" i="5"/>
  <c r="CF439" i="5"/>
  <c r="CF455" i="5"/>
  <c r="CF471" i="5"/>
  <c r="CF487" i="5"/>
  <c r="CF503" i="5"/>
  <c r="CF626" i="5"/>
  <c r="CF603" i="5"/>
  <c r="CF635" i="5"/>
  <c r="CF529" i="5"/>
  <c r="CF545" i="5"/>
  <c r="CF561" i="5"/>
  <c r="CF730" i="5"/>
  <c r="CF645" i="5"/>
  <c r="CF661" i="5"/>
  <c r="CF677" i="5"/>
  <c r="CF696" i="5"/>
  <c r="CF712" i="5"/>
  <c r="CF741" i="5"/>
  <c r="CF496" i="5"/>
  <c r="CF613" i="5"/>
  <c r="CF550" i="5"/>
  <c r="CF646" i="5"/>
  <c r="CF720" i="5"/>
  <c r="CF743" i="5"/>
  <c r="CF97" i="5"/>
  <c r="CF113" i="5"/>
  <c r="CF129" i="5"/>
  <c r="CF145" i="5"/>
  <c r="CF161" i="5"/>
  <c r="CF177" i="5"/>
  <c r="CF193" i="5"/>
  <c r="CF209" i="5"/>
  <c r="CF225" i="5"/>
  <c r="CF241" i="5"/>
  <c r="CF257" i="5"/>
  <c r="CF273" i="5"/>
  <c r="CF604" i="5"/>
  <c r="CF299" i="5"/>
  <c r="CF315" i="5"/>
  <c r="CF331" i="5"/>
  <c r="CF347" i="5"/>
  <c r="CF363" i="5"/>
  <c r="CF379" i="5"/>
  <c r="CF588" i="5"/>
  <c r="CF395" i="5"/>
  <c r="CF411" i="5"/>
  <c r="CF427" i="5"/>
  <c r="CF443" i="5"/>
  <c r="CF459" i="5"/>
  <c r="CF475" i="5"/>
  <c r="CF491" i="5"/>
  <c r="CF507" i="5"/>
  <c r="CF579" i="5"/>
  <c r="CF611" i="5"/>
  <c r="CF517" i="5"/>
  <c r="CF533" i="5"/>
  <c r="CF549" i="5"/>
  <c r="CF565" i="5"/>
  <c r="CF732" i="5"/>
  <c r="CF649" i="5"/>
  <c r="CF665" i="5"/>
  <c r="CF681" i="5"/>
  <c r="CF684" i="5"/>
  <c r="CF700" i="5"/>
  <c r="CF716" i="5"/>
  <c r="CF749" i="5"/>
  <c r="CF508" i="5"/>
  <c r="CF514" i="5"/>
  <c r="CF562" i="5"/>
  <c r="CF658" i="5"/>
  <c r="CF693" i="5"/>
  <c r="CF101" i="5"/>
  <c r="CF117" i="5"/>
  <c r="CF133" i="5"/>
  <c r="CF149" i="5"/>
  <c r="CF165" i="5"/>
  <c r="CF181" i="5"/>
  <c r="CF197" i="5"/>
  <c r="CF213" i="5"/>
  <c r="CF229" i="5"/>
  <c r="CF245" i="5"/>
  <c r="CF261" i="5"/>
  <c r="CF277" i="5"/>
  <c r="CF287" i="5"/>
  <c r="CF303" i="5"/>
  <c r="CF319" i="5"/>
  <c r="CF335" i="5"/>
  <c r="CF351" i="5"/>
  <c r="CF367" i="5"/>
  <c r="CF383" i="5"/>
  <c r="CF598" i="5"/>
  <c r="CF399" i="5"/>
  <c r="CF415" i="5"/>
  <c r="CF431" i="5"/>
  <c r="CF447" i="5"/>
  <c r="CF463" i="5"/>
  <c r="CF479" i="5"/>
  <c r="CF495" i="5"/>
  <c r="CF511" i="5"/>
  <c r="CF587" i="5"/>
  <c r="CF619" i="5"/>
  <c r="CF521" i="5"/>
  <c r="CF537" i="5"/>
  <c r="CF553" i="5"/>
  <c r="CF569" i="5"/>
  <c r="CF637" i="5"/>
  <c r="CF653" i="5"/>
  <c r="CF669" i="5"/>
  <c r="CF734" i="5"/>
  <c r="CF688" i="5"/>
  <c r="CF704" i="5"/>
  <c r="CF725" i="5"/>
  <c r="CF390" i="5"/>
  <c r="CF600" i="5"/>
  <c r="CF406" i="5"/>
  <c r="CF422" i="5"/>
  <c r="CF438" i="5"/>
  <c r="CF454" i="5"/>
  <c r="CF470" i="5"/>
  <c r="CF486" i="5"/>
  <c r="CF502" i="5"/>
  <c r="CF618" i="5"/>
  <c r="CF601" i="5"/>
  <c r="CF633" i="5"/>
  <c r="CF528" i="5"/>
  <c r="CF544" i="5"/>
  <c r="CF560" i="5"/>
  <c r="CF577" i="5"/>
  <c r="CF644" i="5"/>
  <c r="CF660" i="5"/>
  <c r="CF676" i="5"/>
  <c r="CF752" i="5"/>
  <c r="CF695" i="5"/>
  <c r="CF711" i="5"/>
  <c r="CF739" i="5"/>
  <c r="CF130" i="5"/>
  <c r="CF178" i="5"/>
  <c r="CF222" i="5"/>
  <c r="CF270" i="5"/>
  <c r="CF304" i="5"/>
  <c r="CF352" i="5"/>
  <c r="CF620" i="5"/>
  <c r="CF428" i="5"/>
  <c r="CF472" i="5"/>
  <c r="CF602" i="5"/>
  <c r="CF526" i="5"/>
  <c r="CF574" i="5"/>
  <c r="CF670" i="5"/>
  <c r="CF705" i="5"/>
  <c r="CF89" i="5"/>
  <c r="CF105" i="5"/>
  <c r="CF121" i="5"/>
  <c r="CF137" i="5"/>
  <c r="CF153" i="5"/>
  <c r="CF169" i="5"/>
  <c r="CF185" i="5"/>
  <c r="CF201" i="5"/>
  <c r="CF217" i="5"/>
  <c r="CF233" i="5"/>
  <c r="CF249" i="5"/>
  <c r="CF265" i="5"/>
  <c r="CF281" i="5"/>
  <c r="CF291" i="5"/>
  <c r="CF307" i="5"/>
  <c r="CF323" i="5"/>
  <c r="CF339" i="5"/>
  <c r="CF355" i="5"/>
  <c r="CF371" i="5"/>
  <c r="CF387" i="5"/>
  <c r="CF630" i="5"/>
  <c r="CF403" i="5"/>
  <c r="CF419" i="5"/>
  <c r="CF435" i="5"/>
  <c r="CF451" i="5"/>
  <c r="CF467" i="5"/>
  <c r="CF483" i="5"/>
  <c r="CF499" i="5"/>
  <c r="CF594" i="5"/>
  <c r="CF595" i="5"/>
  <c r="CF627" i="5"/>
  <c r="CF525" i="5"/>
  <c r="CF541" i="5"/>
  <c r="CF557" i="5"/>
  <c r="CF573" i="5"/>
  <c r="CF641" i="5"/>
  <c r="CF657" i="5"/>
  <c r="CF673" i="5"/>
  <c r="CF728" i="5"/>
  <c r="CF692" i="5"/>
  <c r="CF708" i="5"/>
  <c r="CF733" i="5"/>
  <c r="CF723" i="5"/>
  <c r="BV113" i="5"/>
  <c r="BV165" i="5"/>
  <c r="BV245" i="5"/>
  <c r="BV330" i="5"/>
  <c r="BV216" i="5"/>
  <c r="BV278" i="5"/>
  <c r="BV94" i="5"/>
  <c r="BV110" i="5"/>
  <c r="BV190" i="5"/>
  <c r="BV255" i="5"/>
  <c r="BV287" i="5"/>
  <c r="BV366" i="5"/>
  <c r="BV327" i="5"/>
  <c r="BV343" i="5"/>
  <c r="BV365" i="5"/>
  <c r="BV397" i="5"/>
  <c r="BV429" i="5"/>
  <c r="BV467" i="5"/>
  <c r="BV531" i="5"/>
  <c r="BV579" i="5"/>
  <c r="BV624" i="5"/>
  <c r="BV670" i="5"/>
  <c r="BV686" i="5"/>
  <c r="BV701" i="5"/>
  <c r="BV717" i="5"/>
  <c r="BV749" i="5"/>
  <c r="BV270" i="5"/>
  <c r="BV121" i="5"/>
  <c r="BV161" i="5"/>
  <c r="BV229" i="5"/>
  <c r="BV202" i="5"/>
  <c r="BV412" i="5"/>
  <c r="BV350" i="5"/>
  <c r="BV435" i="5"/>
  <c r="BV486" i="5"/>
  <c r="BV538" i="5"/>
  <c r="BV586" i="5"/>
  <c r="BV631" i="5"/>
  <c r="BV681" i="5"/>
  <c r="BV696" i="5"/>
  <c r="BV242" i="5"/>
  <c r="BV218" i="5"/>
  <c r="BV198" i="5"/>
  <c r="BV232" i="5"/>
  <c r="BV286" i="5"/>
  <c r="BV99" i="5"/>
  <c r="BV115" i="5"/>
  <c r="BV131" i="5"/>
  <c r="BV147" i="5"/>
  <c r="BV163" i="5"/>
  <c r="BV179" i="5"/>
  <c r="BV195" i="5"/>
  <c r="BV233" i="5"/>
  <c r="BV265" i="5"/>
  <c r="BV297" i="5"/>
  <c r="BV208" i="5"/>
  <c r="BV376" i="5"/>
  <c r="BV408" i="5"/>
  <c r="BV440" i="5"/>
  <c r="BV332" i="5"/>
  <c r="BV348" i="5"/>
  <c r="BL538" i="5"/>
  <c r="BL560" i="5"/>
  <c r="BL565" i="5"/>
  <c r="BL579" i="5"/>
  <c r="BV302" i="5"/>
  <c r="BV181" i="5"/>
  <c r="BV277" i="5"/>
  <c r="BV346" i="5"/>
  <c r="BV446" i="5"/>
  <c r="BV494" i="5"/>
  <c r="BV716" i="5"/>
  <c r="BV236" i="5"/>
  <c r="BV310" i="5"/>
  <c r="BV98" i="5"/>
  <c r="BV114" i="5"/>
  <c r="BV130" i="5"/>
  <c r="BV146" i="5"/>
  <c r="BV162" i="5"/>
  <c r="BV178" i="5"/>
  <c r="BV231" i="5"/>
  <c r="BV263" i="5"/>
  <c r="BV295" i="5"/>
  <c r="BV207" i="5"/>
  <c r="BV374" i="5"/>
  <c r="BV438" i="5"/>
  <c r="BV331" i="5"/>
  <c r="BV347" i="5"/>
  <c r="BV373" i="5"/>
  <c r="BV405" i="5"/>
  <c r="BV437" i="5"/>
  <c r="BV455" i="5"/>
  <c r="BV471" i="5"/>
  <c r="BV487" i="5"/>
  <c r="BV503" i="5"/>
  <c r="BV519" i="5"/>
  <c r="BV535" i="5"/>
  <c r="BV551" i="5"/>
  <c r="BV567" i="5"/>
  <c r="BV583" i="5"/>
  <c r="BV596" i="5"/>
  <c r="BV612" i="5"/>
  <c r="BV628" i="5"/>
  <c r="BV644" i="5"/>
  <c r="BV658" i="5"/>
  <c r="BV674" i="5"/>
  <c r="BV690" i="5"/>
  <c r="BV752" i="5"/>
  <c r="BV705" i="5"/>
  <c r="BV723" i="5"/>
  <c r="BV89" i="5"/>
  <c r="BV133" i="5"/>
  <c r="BV173" i="5"/>
  <c r="BV253" i="5"/>
  <c r="BV356" i="5"/>
  <c r="BV436" i="5"/>
  <c r="BV363" i="5"/>
  <c r="BV450" i="5"/>
  <c r="BV498" i="5"/>
  <c r="BV550" i="5"/>
  <c r="BV595" i="5"/>
  <c r="BV643" i="5"/>
  <c r="BV732" i="5"/>
  <c r="BV708" i="5"/>
  <c r="BV306" i="5"/>
  <c r="BV250" i="5"/>
  <c r="BV244" i="5"/>
  <c r="BV296" i="5"/>
  <c r="BV87" i="5"/>
  <c r="BV103" i="5"/>
  <c r="BV119" i="5"/>
  <c r="BV135" i="5"/>
  <c r="BV151" i="5"/>
  <c r="BV167" i="5"/>
  <c r="BV183" i="5"/>
  <c r="BV199" i="5"/>
  <c r="BV241" i="5"/>
  <c r="BV273" i="5"/>
  <c r="BV305" i="5"/>
  <c r="BV212" i="5"/>
  <c r="BV384" i="5"/>
  <c r="BV416" i="5"/>
  <c r="BV320" i="5"/>
  <c r="BV336" i="5"/>
  <c r="BL721" i="5"/>
  <c r="BL161" i="5"/>
  <c r="BL353" i="5"/>
  <c r="BL476" i="5"/>
  <c r="BL629" i="5"/>
  <c r="BL645" i="5"/>
  <c r="BL661" i="5"/>
  <c r="BL677" i="5"/>
  <c r="BL736" i="5"/>
  <c r="BV134" i="5"/>
  <c r="BV317" i="5"/>
  <c r="BV303" i="5"/>
  <c r="BV211" i="5"/>
  <c r="BV414" i="5"/>
  <c r="BV381" i="5"/>
  <c r="BV413" i="5"/>
  <c r="BV555" i="5"/>
  <c r="BV730" i="5"/>
  <c r="BV600" i="5"/>
  <c r="BV648" i="5"/>
  <c r="BV733" i="5"/>
  <c r="BV266" i="5"/>
  <c r="BV101" i="5"/>
  <c r="BV145" i="5"/>
  <c r="BV185" i="5"/>
  <c r="BV269" i="5"/>
  <c r="BV380" i="5"/>
  <c r="BV326" i="5"/>
  <c r="BV387" i="5"/>
  <c r="BV462" i="5"/>
  <c r="BV510" i="5"/>
  <c r="BV282" i="5"/>
  <c r="BV276" i="5"/>
  <c r="BV222" i="5"/>
  <c r="BV91" i="5"/>
  <c r="BV107" i="5"/>
  <c r="BV123" i="5"/>
  <c r="BV139" i="5"/>
  <c r="BV155" i="5"/>
  <c r="BV171" i="5"/>
  <c r="BV187" i="5"/>
  <c r="BV217" i="5"/>
  <c r="BV249" i="5"/>
  <c r="BV281" i="5"/>
  <c r="BV313" i="5"/>
  <c r="BV360" i="5"/>
  <c r="BV392" i="5"/>
  <c r="BV424" i="5"/>
  <c r="BV324" i="5"/>
  <c r="BV340" i="5"/>
  <c r="BV215" i="5"/>
  <c r="BV311" i="5"/>
  <c r="BV390" i="5"/>
  <c r="BV357" i="5"/>
  <c r="BV389" i="5"/>
  <c r="BV421" i="5"/>
  <c r="BV588" i="5"/>
  <c r="BV636" i="5"/>
  <c r="BV724" i="5"/>
  <c r="BV682" i="5"/>
  <c r="BV726" i="5"/>
  <c r="BV713" i="5"/>
  <c r="BV109" i="5"/>
  <c r="BV153" i="5"/>
  <c r="BV293" i="5"/>
  <c r="BV388" i="5"/>
  <c r="BV338" i="5"/>
  <c r="BV411" i="5"/>
  <c r="BV474" i="5"/>
  <c r="BV526" i="5"/>
  <c r="BV574" i="5"/>
  <c r="BV619" i="5"/>
  <c r="BV669" i="5"/>
  <c r="BV272" i="5"/>
  <c r="BV288" i="5"/>
  <c r="BV314" i="5"/>
  <c r="BV308" i="5"/>
  <c r="BV254" i="5"/>
  <c r="BV95" i="5"/>
  <c r="BV111" i="5"/>
  <c r="BV127" i="5"/>
  <c r="BV143" i="5"/>
  <c r="BV159" i="5"/>
  <c r="BV175" i="5"/>
  <c r="BV191" i="5"/>
  <c r="BV225" i="5"/>
  <c r="BV257" i="5"/>
  <c r="BV289" i="5"/>
  <c r="BV204" i="5"/>
  <c r="BV368" i="5"/>
  <c r="BV400" i="5"/>
  <c r="BV432" i="5"/>
  <c r="BV328" i="5"/>
  <c r="BV344" i="5"/>
  <c r="BV375" i="5"/>
  <c r="BV407" i="5"/>
  <c r="BV439" i="5"/>
  <c r="BV456" i="5"/>
  <c r="BV472" i="5"/>
  <c r="BV488" i="5"/>
  <c r="BV504" i="5"/>
  <c r="BV520" i="5"/>
  <c r="BV536" i="5"/>
  <c r="BV552" i="5"/>
  <c r="BV568" i="5"/>
  <c r="BV584" i="5"/>
  <c r="BV597" i="5"/>
  <c r="BV613" i="5"/>
  <c r="BV629" i="5"/>
  <c r="BV645" i="5"/>
  <c r="BV659" i="5"/>
  <c r="BV675" i="5"/>
  <c r="BV722" i="5"/>
  <c r="BV706" i="5"/>
  <c r="BV727" i="5"/>
  <c r="BV228" i="5"/>
  <c r="BV105" i="5"/>
  <c r="BV157" i="5"/>
  <c r="BV213" i="5"/>
  <c r="BV301" i="5"/>
  <c r="BV428" i="5"/>
  <c r="BV355" i="5"/>
  <c r="BV442" i="5"/>
  <c r="BV490" i="5"/>
  <c r="BV530" i="5"/>
  <c r="BV578" i="5"/>
  <c r="BV623" i="5"/>
  <c r="BV665" i="5"/>
  <c r="BV712" i="5"/>
  <c r="BV240" i="5"/>
  <c r="BV290" i="5"/>
  <c r="BV248" i="5"/>
  <c r="BV294" i="5"/>
  <c r="BV96" i="5"/>
  <c r="BV112" i="5"/>
  <c r="BV128" i="5"/>
  <c r="BV144" i="5"/>
  <c r="BV160" i="5"/>
  <c r="BV176" i="5"/>
  <c r="BV192" i="5"/>
  <c r="BV227" i="5"/>
  <c r="BV259" i="5"/>
  <c r="BV291" i="5"/>
  <c r="BV205" i="5"/>
  <c r="BV370" i="5"/>
  <c r="BV402" i="5"/>
  <c r="BV434" i="5"/>
  <c r="BV329" i="5"/>
  <c r="BV345" i="5"/>
  <c r="BV369" i="5"/>
  <c r="BV401" i="5"/>
  <c r="BV433" i="5"/>
  <c r="BV453" i="5"/>
  <c r="BV469" i="5"/>
  <c r="BV485" i="5"/>
  <c r="BV501" i="5"/>
  <c r="BV517" i="5"/>
  <c r="BV533" i="5"/>
  <c r="BV549" i="5"/>
  <c r="BV565" i="5"/>
  <c r="BV581" i="5"/>
  <c r="BV594" i="5"/>
  <c r="BV610" i="5"/>
  <c r="BV626" i="5"/>
  <c r="BV642" i="5"/>
  <c r="BV656" i="5"/>
  <c r="BV672" i="5"/>
  <c r="BV688" i="5"/>
  <c r="BV736" i="5"/>
  <c r="BV703" i="5"/>
  <c r="BV719" i="5"/>
  <c r="BV753" i="5"/>
  <c r="BV352" i="5"/>
  <c r="BV383" i="5"/>
  <c r="BV415" i="5"/>
  <c r="BV444" i="5"/>
  <c r="BV460" i="5"/>
  <c r="BV476" i="5"/>
  <c r="BV492" i="5"/>
  <c r="BV508" i="5"/>
  <c r="BV524" i="5"/>
  <c r="BV540" i="5"/>
  <c r="BV556" i="5"/>
  <c r="BV572" i="5"/>
  <c r="BV738" i="5"/>
  <c r="BV601" i="5"/>
  <c r="BV617" i="5"/>
  <c r="BV633" i="5"/>
  <c r="BV649" i="5"/>
  <c r="BV663" i="5"/>
  <c r="BV679" i="5"/>
  <c r="BV748" i="5"/>
  <c r="BV694" i="5"/>
  <c r="BV710" i="5"/>
  <c r="BV735" i="5"/>
  <c r="BV256" i="5"/>
  <c r="BV264" i="5"/>
  <c r="BV117" i="5"/>
  <c r="BV169" i="5"/>
  <c r="BV237" i="5"/>
  <c r="BV206" i="5"/>
  <c r="BV322" i="5"/>
  <c r="BV379" i="5"/>
  <c r="BV454" i="5"/>
  <c r="BV502" i="5"/>
  <c r="BV542" i="5"/>
  <c r="BV587" i="5"/>
  <c r="BV635" i="5"/>
  <c r="BV677" i="5"/>
  <c r="BV747" i="5"/>
  <c r="BV304" i="5"/>
  <c r="BV220" i="5"/>
  <c r="BV312" i="5"/>
  <c r="BV100" i="5"/>
  <c r="BV116" i="5"/>
  <c r="BV132" i="5"/>
  <c r="BV148" i="5"/>
  <c r="BV164" i="5"/>
  <c r="BV180" i="5"/>
  <c r="BV196" i="5"/>
  <c r="BV235" i="5"/>
  <c r="BV267" i="5"/>
  <c r="BV299" i="5"/>
  <c r="BV209" i="5"/>
  <c r="BV378" i="5"/>
  <c r="BV410" i="5"/>
  <c r="BV316" i="5"/>
  <c r="BV333" i="5"/>
  <c r="BV349" i="5"/>
  <c r="BV377" i="5"/>
  <c r="BV409" i="5"/>
  <c r="BV441" i="5"/>
  <c r="BV457" i="5"/>
  <c r="BV473" i="5"/>
  <c r="BV489" i="5"/>
  <c r="BV505" i="5"/>
  <c r="BV521" i="5"/>
  <c r="BV537" i="5"/>
  <c r="BV553" i="5"/>
  <c r="BV569" i="5"/>
  <c r="BV585" i="5"/>
  <c r="BV598" i="5"/>
  <c r="BV614" i="5"/>
  <c r="BV630" i="5"/>
  <c r="BV646" i="5"/>
  <c r="BV660" i="5"/>
  <c r="BV676" i="5"/>
  <c r="BV725" i="5"/>
  <c r="BV691" i="5"/>
  <c r="BV707" i="5"/>
  <c r="BV729" i="5"/>
  <c r="BV359" i="5"/>
  <c r="BV391" i="5"/>
  <c r="BV423" i="5"/>
  <c r="BV448" i="5"/>
  <c r="BV464" i="5"/>
  <c r="BV480" i="5"/>
  <c r="BV496" i="5"/>
  <c r="BV512" i="5"/>
  <c r="BV528" i="5"/>
  <c r="BV544" i="5"/>
  <c r="BV560" i="5"/>
  <c r="BV576" i="5"/>
  <c r="BV589" i="5"/>
  <c r="BV605" i="5"/>
  <c r="BV621" i="5"/>
  <c r="BV637" i="5"/>
  <c r="BV754" i="5"/>
  <c r="BV667" i="5"/>
  <c r="BV683" i="5"/>
  <c r="BV734" i="5"/>
  <c r="BV698" i="5"/>
  <c r="BV714" i="5"/>
  <c r="BV743" i="5"/>
  <c r="BV234" i="5"/>
  <c r="BV238" i="5"/>
  <c r="BV129" i="5"/>
  <c r="BV177" i="5"/>
  <c r="BV261" i="5"/>
  <c r="BV364" i="5"/>
  <c r="BV334" i="5"/>
  <c r="BV403" i="5"/>
  <c r="BV466" i="5"/>
  <c r="BV514" i="5"/>
  <c r="BV554" i="5"/>
  <c r="BV599" i="5"/>
  <c r="BV647" i="5"/>
  <c r="BV689" i="5"/>
  <c r="BV200" i="5"/>
  <c r="BV226" i="5"/>
  <c r="BV252" i="5"/>
  <c r="BV230" i="5"/>
  <c r="BV88" i="5"/>
  <c r="BV104" i="5"/>
  <c r="BV120" i="5"/>
  <c r="BV136" i="5"/>
  <c r="BV152" i="5"/>
  <c r="BV168" i="5"/>
  <c r="BV184" i="5"/>
  <c r="BV201" i="5"/>
  <c r="BV243" i="5"/>
  <c r="BV275" i="5"/>
  <c r="BV307" i="5"/>
  <c r="BV354" i="5"/>
  <c r="BV386" i="5"/>
  <c r="BV418" i="5"/>
  <c r="BV321" i="5"/>
  <c r="BV337" i="5"/>
  <c r="BV353" i="5"/>
  <c r="BV385" i="5"/>
  <c r="BV417" i="5"/>
  <c r="BV445" i="5"/>
  <c r="BV461" i="5"/>
  <c r="BV477" i="5"/>
  <c r="BV493" i="5"/>
  <c r="BV509" i="5"/>
  <c r="BV525" i="5"/>
  <c r="BV541" i="5"/>
  <c r="BV557" i="5"/>
  <c r="BV573" i="5"/>
  <c r="BV746" i="5"/>
  <c r="BV602" i="5"/>
  <c r="BV618" i="5"/>
  <c r="BV634" i="5"/>
  <c r="BV650" i="5"/>
  <c r="BV664" i="5"/>
  <c r="BV680" i="5"/>
  <c r="BV695" i="5"/>
  <c r="BV711" i="5"/>
  <c r="BV737" i="5"/>
  <c r="BV367" i="5"/>
  <c r="BV399" i="5"/>
  <c r="BV431" i="5"/>
  <c r="BV452" i="5"/>
  <c r="BV468" i="5"/>
  <c r="BV484" i="5"/>
  <c r="BV500" i="5"/>
  <c r="BV516" i="5"/>
  <c r="BV532" i="5"/>
  <c r="BV548" i="5"/>
  <c r="BV564" i="5"/>
  <c r="BV580" i="5"/>
  <c r="BV593" i="5"/>
  <c r="BV609" i="5"/>
  <c r="BV625" i="5"/>
  <c r="BV641" i="5"/>
  <c r="BV655" i="5"/>
  <c r="BV671" i="5"/>
  <c r="BV687" i="5"/>
  <c r="BV728" i="5"/>
  <c r="BV702" i="5"/>
  <c r="BV718" i="5"/>
  <c r="BV751" i="5"/>
  <c r="BV298" i="5"/>
  <c r="BV93" i="5"/>
  <c r="BV141" i="5"/>
  <c r="BV189" i="5"/>
  <c r="BV285" i="5"/>
  <c r="BV404" i="5"/>
  <c r="BV342" i="5"/>
  <c r="BV419" i="5"/>
  <c r="BV478" i="5"/>
  <c r="BV518" i="5"/>
  <c r="BV566" i="5"/>
  <c r="BV611" i="5"/>
  <c r="BV657" i="5"/>
  <c r="BV700" i="5"/>
  <c r="BV274" i="5"/>
  <c r="BV258" i="5"/>
  <c r="BV284" i="5"/>
  <c r="BV262" i="5"/>
  <c r="BV92" i="5"/>
  <c r="BV108" i="5"/>
  <c r="BV124" i="5"/>
  <c r="BV140" i="5"/>
  <c r="BV156" i="5"/>
  <c r="BV172" i="5"/>
  <c r="BV188" i="5"/>
  <c r="BV219" i="5"/>
  <c r="BV251" i="5"/>
  <c r="BV283" i="5"/>
  <c r="BV315" i="5"/>
  <c r="BV362" i="5"/>
  <c r="BV394" i="5"/>
  <c r="BV426" i="5"/>
  <c r="BV325" i="5"/>
  <c r="BV341" i="5"/>
  <c r="BV361" i="5"/>
  <c r="BV393" i="5"/>
  <c r="BV425" i="5"/>
  <c r="BV449" i="5"/>
  <c r="BV465" i="5"/>
  <c r="BV481" i="5"/>
  <c r="BV497" i="5"/>
  <c r="BV513" i="5"/>
  <c r="BV529" i="5"/>
  <c r="BV545" i="5"/>
  <c r="BV561" i="5"/>
  <c r="BV577" i="5"/>
  <c r="BV590" i="5"/>
  <c r="BV606" i="5"/>
  <c r="BV622" i="5"/>
  <c r="BV638" i="5"/>
  <c r="BV652" i="5"/>
  <c r="BV668" i="5"/>
  <c r="BV684" i="5"/>
  <c r="BV742" i="5"/>
  <c r="BV699" i="5"/>
  <c r="BV715" i="5"/>
  <c r="BV745" i="5"/>
  <c r="BL561" i="5"/>
  <c r="BL411" i="5"/>
  <c r="BL478" i="5"/>
  <c r="BL164" i="5"/>
  <c r="BL204" i="5"/>
  <c r="BL240" i="5"/>
  <c r="BL284" i="5"/>
  <c r="BL316" i="5"/>
  <c r="BL588" i="5"/>
  <c r="BL604" i="5"/>
  <c r="BL620" i="5"/>
  <c r="BL754" i="5"/>
  <c r="BL632" i="5"/>
  <c r="BL648" i="5"/>
  <c r="BL664" i="5"/>
  <c r="BL680" i="5"/>
  <c r="BL748" i="5"/>
  <c r="BL426" i="5"/>
  <c r="BL406" i="5"/>
  <c r="BL514" i="5"/>
  <c r="BL93" i="5"/>
  <c r="BL109" i="5"/>
  <c r="BL125" i="5"/>
  <c r="BL141" i="5"/>
  <c r="BL429" i="5"/>
  <c r="BL563" i="5"/>
  <c r="BL518" i="5"/>
  <c r="BL578" i="5"/>
  <c r="BL153" i="5"/>
  <c r="BL169" i="5"/>
  <c r="BL185" i="5"/>
  <c r="BL201" i="5"/>
  <c r="BL217" i="5"/>
  <c r="BL233" i="5"/>
  <c r="BL249" i="5"/>
  <c r="BL265" i="5"/>
  <c r="BL281" i="5"/>
  <c r="BL297" i="5"/>
  <c r="BL313" i="5"/>
  <c r="BL329" i="5"/>
  <c r="BL345" i="5"/>
  <c r="BL361" i="5"/>
  <c r="BL377" i="5"/>
  <c r="BL393" i="5"/>
  <c r="BL508" i="5"/>
  <c r="BL746" i="5"/>
  <c r="BL489" i="5"/>
  <c r="BL521" i="5"/>
  <c r="BL553" i="5"/>
  <c r="BL601" i="5"/>
  <c r="BL617" i="5"/>
  <c r="BL715" i="5"/>
  <c r="BL718" i="5"/>
  <c r="BL637" i="5"/>
  <c r="BL653" i="5"/>
  <c r="BL669" i="5"/>
  <c r="BL685" i="5"/>
  <c r="BL694" i="5"/>
  <c r="BL751" i="5"/>
  <c r="BL450" i="5"/>
  <c r="BL104" i="5"/>
  <c r="BL419" i="5"/>
  <c r="BL144" i="5"/>
  <c r="BL200" i="5"/>
  <c r="BL256" i="5"/>
  <c r="BL308" i="5"/>
  <c r="BL360" i="5"/>
  <c r="BL536" i="5"/>
  <c r="BL535" i="5"/>
  <c r="BL434" i="5"/>
  <c r="BL414" i="5"/>
  <c r="BL522" i="5"/>
  <c r="BL94" i="5"/>
  <c r="BL110" i="5"/>
  <c r="BL126" i="5"/>
  <c r="BL399" i="5"/>
  <c r="BL431" i="5"/>
  <c r="BL567" i="5"/>
  <c r="BL526" i="5"/>
  <c r="BL580" i="5"/>
  <c r="BL154" i="5"/>
  <c r="BL170" i="5"/>
  <c r="BL186" i="5"/>
  <c r="BL592" i="5"/>
  <c r="BL608" i="5"/>
  <c r="BL624" i="5"/>
  <c r="BL716" i="5"/>
  <c r="BL636" i="5"/>
  <c r="BL652" i="5"/>
  <c r="BL668" i="5"/>
  <c r="BL684" i="5"/>
  <c r="BL749" i="5"/>
  <c r="BL438" i="5"/>
  <c r="BL546" i="5"/>
  <c r="BL97" i="5"/>
  <c r="BL113" i="5"/>
  <c r="BL129" i="5"/>
  <c r="BL405" i="5"/>
  <c r="BL437" i="5"/>
  <c r="BL550" i="5"/>
  <c r="BL730" i="5"/>
  <c r="BL157" i="5"/>
  <c r="BL173" i="5"/>
  <c r="BL189" i="5"/>
  <c r="BL205" i="5"/>
  <c r="BL221" i="5"/>
  <c r="BL237" i="5"/>
  <c r="BL253" i="5"/>
  <c r="BL269" i="5"/>
  <c r="BL285" i="5"/>
  <c r="BL301" i="5"/>
  <c r="BL317" i="5"/>
  <c r="BL333" i="5"/>
  <c r="BL349" i="5"/>
  <c r="BL365" i="5"/>
  <c r="BL381" i="5"/>
  <c r="BL524" i="5"/>
  <c r="BL465" i="5"/>
  <c r="BL497" i="5"/>
  <c r="BL589" i="5"/>
  <c r="BL605" i="5"/>
  <c r="BL621" i="5"/>
  <c r="BL584" i="5"/>
  <c r="BL641" i="5"/>
  <c r="BL657" i="5"/>
  <c r="BL673" i="5"/>
  <c r="BL689" i="5"/>
  <c r="BL727" i="5"/>
  <c r="BL398" i="5"/>
  <c r="BL112" i="5"/>
  <c r="BL443" i="5"/>
  <c r="BL156" i="5"/>
  <c r="BL216" i="5"/>
  <c r="BL264" i="5"/>
  <c r="BL320" i="5"/>
  <c r="BL376" i="5"/>
  <c r="BL463" i="5"/>
  <c r="BL708" i="5"/>
  <c r="BL569" i="5"/>
  <c r="BL446" i="5"/>
  <c r="BL554" i="5"/>
  <c r="BL98" i="5"/>
  <c r="BL114" i="5"/>
  <c r="BL130" i="5"/>
  <c r="BL407" i="5"/>
  <c r="BL439" i="5"/>
  <c r="BL583" i="5"/>
  <c r="BL556" i="5"/>
  <c r="BL142" i="5"/>
  <c r="BL158" i="5"/>
  <c r="BL174" i="5"/>
  <c r="BL190" i="5"/>
  <c r="BL420" i="5"/>
  <c r="BL413" i="5"/>
  <c r="BL177" i="5"/>
  <c r="BL257" i="5"/>
  <c r="BL337" i="5"/>
  <c r="BL540" i="5"/>
  <c r="BL473" i="5"/>
  <c r="BL537" i="5"/>
  <c r="BL593" i="5"/>
  <c r="BL609" i="5"/>
  <c r="BL625" i="5"/>
  <c r="BL735" i="5"/>
  <c r="BL724" i="5"/>
  <c r="BL474" i="5"/>
  <c r="BL124" i="5"/>
  <c r="BL542" i="5"/>
  <c r="BL172" i="5"/>
  <c r="BL228" i="5"/>
  <c r="BL280" i="5"/>
  <c r="BL336" i="5"/>
  <c r="BL388" i="5"/>
  <c r="BL487" i="5"/>
  <c r="BL456" i="5"/>
  <c r="BL428" i="5"/>
  <c r="BL701" i="5"/>
  <c r="BL102" i="5"/>
  <c r="BL118" i="5"/>
  <c r="BL134" i="5"/>
  <c r="BL415" i="5"/>
  <c r="BL447" i="5"/>
  <c r="BL462" i="5"/>
  <c r="BL564" i="5"/>
  <c r="BL146" i="5"/>
  <c r="BL162" i="5"/>
  <c r="BL178" i="5"/>
  <c r="BL194" i="5"/>
  <c r="BL210" i="5"/>
  <c r="BL226" i="5"/>
  <c r="BL242" i="5"/>
  <c r="BL258" i="5"/>
  <c r="BL274" i="5"/>
  <c r="BL290" i="5"/>
  <c r="BL306" i="5"/>
  <c r="BL322" i="5"/>
  <c r="BL338" i="5"/>
  <c r="BL354" i="5"/>
  <c r="BL370" i="5"/>
  <c r="BL386" i="5"/>
  <c r="BL480" i="5"/>
  <c r="BL544" i="5"/>
  <c r="BL475" i="5"/>
  <c r="BL507" i="5"/>
  <c r="BL539" i="5"/>
  <c r="BL594" i="5"/>
  <c r="BL610" i="5"/>
  <c r="BL626" i="5"/>
  <c r="BL704" i="5"/>
  <c r="BL630" i="5"/>
  <c r="BL646" i="5"/>
  <c r="BL662" i="5"/>
  <c r="BL678" i="5"/>
  <c r="BL740" i="5"/>
  <c r="BL737" i="5"/>
  <c r="BL725" i="5"/>
  <c r="BL444" i="5"/>
  <c r="BL96" i="5"/>
  <c r="BL575" i="5"/>
  <c r="BL392" i="5"/>
  <c r="BL711" i="5"/>
  <c r="BL722" i="5"/>
  <c r="BL432" i="5"/>
  <c r="BL105" i="5"/>
  <c r="BL421" i="5"/>
  <c r="BL453" i="5"/>
  <c r="BL570" i="5"/>
  <c r="BL149" i="5"/>
  <c r="BL165" i="5"/>
  <c r="BL229" i="5"/>
  <c r="BL245" i="5"/>
  <c r="BL309" i="5"/>
  <c r="BL325" i="5"/>
  <c r="BL389" i="5"/>
  <c r="BL492" i="5"/>
  <c r="BL587" i="5"/>
  <c r="BL481" i="5"/>
  <c r="BL513" i="5"/>
  <c r="BL545" i="5"/>
  <c r="BL597" i="5"/>
  <c r="BL613" i="5"/>
  <c r="BL699" i="5"/>
  <c r="BL710" i="5"/>
  <c r="BL633" i="5"/>
  <c r="BL649" i="5"/>
  <c r="BL665" i="5"/>
  <c r="BL681" i="5"/>
  <c r="BL752" i="5"/>
  <c r="BL743" i="5"/>
  <c r="BL448" i="5"/>
  <c r="BL92" i="5"/>
  <c r="BL140" i="5"/>
  <c r="BL576" i="5"/>
  <c r="BL188" i="5"/>
  <c r="BL244" i="5"/>
  <c r="BL296" i="5"/>
  <c r="BL352" i="5"/>
  <c r="BL472" i="5"/>
  <c r="BL511" i="5"/>
  <c r="BL402" i="5"/>
  <c r="BL557" i="5"/>
  <c r="BL490" i="5"/>
  <c r="BL90" i="5"/>
  <c r="BL106" i="5"/>
  <c r="BL122" i="5"/>
  <c r="BL138" i="5"/>
  <c r="BL423" i="5"/>
  <c r="BL455" i="5"/>
  <c r="BL494" i="5"/>
  <c r="BL572" i="5"/>
  <c r="BL150" i="5"/>
  <c r="BL166" i="5"/>
  <c r="BL182" i="5"/>
  <c r="BL198" i="5"/>
  <c r="BL214" i="5"/>
  <c r="BL230" i="5"/>
  <c r="BL246" i="5"/>
  <c r="BL262" i="5"/>
  <c r="BL278" i="5"/>
  <c r="BL294" i="5"/>
  <c r="BL310" i="5"/>
  <c r="BL326" i="5"/>
  <c r="BL342" i="5"/>
  <c r="BL358" i="5"/>
  <c r="BL374" i="5"/>
  <c r="BL390" i="5"/>
  <c r="BL496" i="5"/>
  <c r="BL695" i="5"/>
  <c r="BL483" i="5"/>
  <c r="BL515" i="5"/>
  <c r="BL547" i="5"/>
  <c r="BL598" i="5"/>
  <c r="BL614" i="5"/>
  <c r="BL703" i="5"/>
  <c r="BL712" i="5"/>
  <c r="BL634" i="5"/>
  <c r="BL650" i="5"/>
  <c r="BL666" i="5"/>
  <c r="BL682" i="5"/>
  <c r="BL745" i="5"/>
  <c r="BL202" i="5"/>
  <c r="BL218" i="5"/>
  <c r="BL234" i="5"/>
  <c r="BL250" i="5"/>
  <c r="BL266" i="5"/>
  <c r="BL282" i="5"/>
  <c r="BL298" i="5"/>
  <c r="BL314" i="5"/>
  <c r="BL330" i="5"/>
  <c r="BL346" i="5"/>
  <c r="BL362" i="5"/>
  <c r="BL378" i="5"/>
  <c r="BL394" i="5"/>
  <c r="BL512" i="5"/>
  <c r="BL459" i="5"/>
  <c r="BL491" i="5"/>
  <c r="BL523" i="5"/>
  <c r="BL555" i="5"/>
  <c r="BL602" i="5"/>
  <c r="BL618" i="5"/>
  <c r="BL719" i="5"/>
  <c r="BL734" i="5"/>
  <c r="BL638" i="5"/>
  <c r="BL654" i="5"/>
  <c r="BL670" i="5"/>
  <c r="BL686" i="5"/>
  <c r="BL696" i="5"/>
  <c r="BL753" i="5"/>
  <c r="BL400" i="5"/>
  <c r="BL136" i="5"/>
  <c r="BL568" i="5"/>
  <c r="BL184" i="5"/>
  <c r="BL236" i="5"/>
  <c r="BL292" i="5"/>
  <c r="BL344" i="5"/>
  <c r="BL397" i="5"/>
  <c r="BL519" i="5"/>
  <c r="BL408" i="5"/>
  <c r="BL436" i="5"/>
  <c r="BL466" i="5"/>
  <c r="BL91" i="5"/>
  <c r="BL107" i="5"/>
  <c r="BL123" i="5"/>
  <c r="BL139" i="5"/>
  <c r="BL425" i="5"/>
  <c r="BL457" i="5"/>
  <c r="BL502" i="5"/>
  <c r="BL574" i="5"/>
  <c r="BL151" i="5"/>
  <c r="BL167" i="5"/>
  <c r="BL183" i="5"/>
  <c r="BL199" i="5"/>
  <c r="BL215" i="5"/>
  <c r="BL231" i="5"/>
  <c r="BL247" i="5"/>
  <c r="BL263" i="5"/>
  <c r="BL279" i="5"/>
  <c r="BL295" i="5"/>
  <c r="BL311" i="5"/>
  <c r="BL327" i="5"/>
  <c r="BL343" i="5"/>
  <c r="BL359" i="5"/>
  <c r="BL375" i="5"/>
  <c r="BL391" i="5"/>
  <c r="BL500" i="5"/>
  <c r="BL705" i="5"/>
  <c r="BL485" i="5"/>
  <c r="BL517" i="5"/>
  <c r="BL549" i="5"/>
  <c r="BL599" i="5"/>
  <c r="BL615" i="5"/>
  <c r="BL707" i="5"/>
  <c r="BL714" i="5"/>
  <c r="BL635" i="5"/>
  <c r="BL651" i="5"/>
  <c r="BL667" i="5"/>
  <c r="BL683" i="5"/>
  <c r="BL747" i="5"/>
  <c r="BL206" i="5"/>
  <c r="BL222" i="5"/>
  <c r="BL238" i="5"/>
  <c r="BL254" i="5"/>
  <c r="BL270" i="5"/>
  <c r="BL286" i="5"/>
  <c r="BL302" i="5"/>
  <c r="BL318" i="5"/>
  <c r="BL334" i="5"/>
  <c r="BL350" i="5"/>
  <c r="BL366" i="5"/>
  <c r="BL382" i="5"/>
  <c r="BL464" i="5"/>
  <c r="BL528" i="5"/>
  <c r="BL467" i="5"/>
  <c r="BL499" i="5"/>
  <c r="BL531" i="5"/>
  <c r="BL590" i="5"/>
  <c r="BL606" i="5"/>
  <c r="BL622" i="5"/>
  <c r="BL586" i="5"/>
  <c r="BL693" i="5"/>
  <c r="BL642" i="5"/>
  <c r="BL658" i="5"/>
  <c r="BL674" i="5"/>
  <c r="BL690" i="5"/>
  <c r="BL729" i="5"/>
  <c r="BL412" i="5"/>
  <c r="BL100" i="5"/>
  <c r="BL427" i="5"/>
  <c r="BL148" i="5"/>
  <c r="BL196" i="5"/>
  <c r="BL252" i="5"/>
  <c r="BL304" i="5"/>
  <c r="BL364" i="5"/>
  <c r="BL504" i="5"/>
  <c r="BL551" i="5"/>
  <c r="BL410" i="5"/>
  <c r="BL573" i="5"/>
  <c r="BL498" i="5"/>
  <c r="BL95" i="5"/>
  <c r="BL111" i="5"/>
  <c r="BL127" i="5"/>
  <c r="BL401" i="5"/>
  <c r="BL433" i="5"/>
  <c r="BL571" i="5"/>
  <c r="BL534" i="5"/>
  <c r="BL582" i="5"/>
  <c r="BL155" i="5"/>
  <c r="BL171" i="5"/>
  <c r="BL187" i="5"/>
  <c r="BL203" i="5"/>
  <c r="BL219" i="5"/>
  <c r="BL235" i="5"/>
  <c r="BL251" i="5"/>
  <c r="BL267" i="5"/>
  <c r="BL283" i="5"/>
  <c r="BL299" i="5"/>
  <c r="BL315" i="5"/>
  <c r="BL331" i="5"/>
  <c r="BL347" i="5"/>
  <c r="BL363" i="5"/>
  <c r="BL379" i="5"/>
  <c r="BL395" i="5"/>
  <c r="BL516" i="5"/>
  <c r="BL461" i="5"/>
  <c r="BL493" i="5"/>
  <c r="BL525" i="5"/>
  <c r="BL585" i="5"/>
  <c r="BL603" i="5"/>
  <c r="BL619" i="5"/>
  <c r="BL738" i="5"/>
  <c r="BL742" i="5"/>
  <c r="BL639" i="5"/>
  <c r="BL655" i="5"/>
  <c r="BL671" i="5"/>
  <c r="BL687" i="5"/>
  <c r="BL698" i="5"/>
  <c r="BL755" i="5"/>
  <c r="BL430" i="5"/>
  <c r="BL116" i="5"/>
  <c r="BL451" i="5"/>
  <c r="BL160" i="5"/>
  <c r="BL212" i="5"/>
  <c r="BL268" i="5"/>
  <c r="BL324" i="5"/>
  <c r="BL372" i="5"/>
  <c r="BL713" i="5"/>
  <c r="BL700" i="5"/>
  <c r="BL442" i="5"/>
  <c r="BL422" i="5"/>
  <c r="BL530" i="5"/>
  <c r="BL99" i="5"/>
  <c r="BL115" i="5"/>
  <c r="BL131" i="5"/>
  <c r="BL409" i="5"/>
  <c r="BL441" i="5"/>
  <c r="BL717" i="5"/>
  <c r="BL558" i="5"/>
  <c r="BL143" i="5"/>
  <c r="BL159" i="5"/>
  <c r="BL175" i="5"/>
  <c r="BL191" i="5"/>
  <c r="BL207" i="5"/>
  <c r="BL223" i="5"/>
  <c r="BL239" i="5"/>
  <c r="BL255" i="5"/>
  <c r="BL271" i="5"/>
  <c r="BL287" i="5"/>
  <c r="BL303" i="5"/>
  <c r="BL319" i="5"/>
  <c r="BL335" i="5"/>
  <c r="BL351" i="5"/>
  <c r="BL367" i="5"/>
  <c r="BL383" i="5"/>
  <c r="BL468" i="5"/>
  <c r="BL532" i="5"/>
  <c r="BL469" i="5"/>
  <c r="BL501" i="5"/>
  <c r="BL533" i="5"/>
  <c r="BL591" i="5"/>
  <c r="BL607" i="5"/>
  <c r="BL623" i="5"/>
  <c r="BL691" i="5"/>
  <c r="BL697" i="5"/>
  <c r="BL643" i="5"/>
  <c r="BL659" i="5"/>
  <c r="BL675" i="5"/>
  <c r="BL728" i="5"/>
  <c r="BL731" i="5"/>
  <c r="BL720" i="5"/>
  <c r="BL440" i="5"/>
  <c r="BL506" i="5"/>
  <c r="BL128" i="5"/>
  <c r="BL510" i="5"/>
  <c r="BL176" i="5"/>
  <c r="BL224" i="5"/>
  <c r="BL276" i="5"/>
  <c r="BL332" i="5"/>
  <c r="BL384" i="5"/>
  <c r="BL479" i="5"/>
  <c r="BL416" i="5"/>
  <c r="BL404" i="5"/>
  <c r="BL454" i="5"/>
  <c r="BL87" i="5"/>
  <c r="BL103" i="5"/>
  <c r="BL119" i="5"/>
  <c r="BL135" i="5"/>
  <c r="BL417" i="5"/>
  <c r="BL449" i="5"/>
  <c r="BL470" i="5"/>
  <c r="BL566" i="5"/>
  <c r="BL147" i="5"/>
  <c r="BL163" i="5"/>
  <c r="BL179" i="5"/>
  <c r="BL195" i="5"/>
  <c r="BL211" i="5"/>
  <c r="BL227" i="5"/>
  <c r="BL243" i="5"/>
  <c r="BL259" i="5"/>
  <c r="BL275" i="5"/>
  <c r="BL291" i="5"/>
  <c r="BL307" i="5"/>
  <c r="BL323" i="5"/>
  <c r="BL339" i="5"/>
  <c r="BL355" i="5"/>
  <c r="BL371" i="5"/>
  <c r="BL387" i="5"/>
  <c r="BL484" i="5"/>
  <c r="BL548" i="5"/>
  <c r="BL477" i="5"/>
  <c r="BL509" i="5"/>
  <c r="BL541" i="5"/>
  <c r="BL595" i="5"/>
  <c r="BL611" i="5"/>
  <c r="BL627" i="5"/>
  <c r="BL706" i="5"/>
  <c r="BL631" i="5"/>
  <c r="BL647" i="5"/>
  <c r="BL663" i="5"/>
  <c r="BL679" i="5"/>
  <c r="BL744" i="5"/>
  <c r="BL739" i="5"/>
  <c r="BL726" i="5"/>
  <c r="L126" i="5"/>
  <c r="L366" i="5"/>
  <c r="L197" i="5"/>
  <c r="AQ753" i="5"/>
  <c r="AQ166" i="5"/>
  <c r="AQ322" i="5"/>
  <c r="AQ522" i="5"/>
  <c r="AQ624" i="5"/>
  <c r="AQ89" i="5"/>
  <c r="AQ127" i="5"/>
  <c r="AQ175" i="5"/>
  <c r="AQ223" i="5"/>
  <c r="AQ271" i="5"/>
  <c r="AQ319" i="5"/>
  <c r="AQ394" i="5"/>
  <c r="AQ442" i="5"/>
  <c r="AQ695" i="5"/>
  <c r="AQ507" i="5"/>
  <c r="AQ555" i="5"/>
  <c r="AQ669" i="5"/>
  <c r="AQ605" i="5"/>
  <c r="AQ117" i="5"/>
  <c r="AQ262" i="5"/>
  <c r="AQ429" i="5"/>
  <c r="AQ534" i="5"/>
  <c r="AQ696" i="5"/>
  <c r="AQ90" i="5"/>
  <c r="AQ128" i="5"/>
  <c r="AQ176" i="5"/>
  <c r="AQ224" i="5"/>
  <c r="AQ272" i="5"/>
  <c r="AQ320" i="5"/>
  <c r="AQ395" i="5"/>
  <c r="AQ443" i="5"/>
  <c r="AQ703" i="5"/>
  <c r="AQ508" i="5"/>
  <c r="AQ572" i="5"/>
  <c r="AQ590" i="5"/>
  <c r="AQ708" i="5"/>
  <c r="AQ366" i="5"/>
  <c r="AQ210" i="5"/>
  <c r="AQ254" i="5"/>
  <c r="AQ421" i="5"/>
  <c r="AQ582" i="5"/>
  <c r="AQ122" i="5"/>
  <c r="AQ107" i="5"/>
  <c r="AQ145" i="5"/>
  <c r="AQ193" i="5"/>
  <c r="AQ241" i="5"/>
  <c r="AQ305" i="5"/>
  <c r="AQ380" i="5"/>
  <c r="AQ428" i="5"/>
  <c r="AQ640" i="5"/>
  <c r="AQ493" i="5"/>
  <c r="AQ541" i="5"/>
  <c r="AQ641" i="5"/>
  <c r="AQ607" i="5"/>
  <c r="AQ710" i="5"/>
  <c r="AQ346" i="5"/>
  <c r="AQ125" i="5"/>
  <c r="AQ182" i="5"/>
  <c r="AQ234" i="5"/>
  <c r="AQ286" i="5"/>
  <c r="AQ343" i="5"/>
  <c r="AQ413" i="5"/>
  <c r="AQ650" i="5"/>
  <c r="AQ482" i="5"/>
  <c r="AQ538" i="5"/>
  <c r="AQ635" i="5"/>
  <c r="AQ592" i="5"/>
  <c r="AQ631" i="5"/>
  <c r="AQ646" i="5"/>
  <c r="AQ93" i="5"/>
  <c r="AQ109" i="5"/>
  <c r="AQ654" i="5"/>
  <c r="AQ131" i="5"/>
  <c r="AQ147" i="5"/>
  <c r="AQ163" i="5"/>
  <c r="AQ179" i="5"/>
  <c r="AQ195" i="5"/>
  <c r="AQ211" i="5"/>
  <c r="AQ227" i="5"/>
  <c r="AQ243" i="5"/>
  <c r="AQ259" i="5"/>
  <c r="AQ275" i="5"/>
  <c r="AQ291" i="5"/>
  <c r="AQ307" i="5"/>
  <c r="AQ323" i="5"/>
  <c r="AQ353" i="5"/>
  <c r="AQ382" i="5"/>
  <c r="AQ398" i="5"/>
  <c r="AQ414" i="5"/>
  <c r="AQ430" i="5"/>
  <c r="AQ446" i="5"/>
  <c r="AQ462" i="5"/>
  <c r="AQ648" i="5"/>
  <c r="AQ463" i="5"/>
  <c r="AQ479" i="5"/>
  <c r="AQ495" i="5"/>
  <c r="AQ511" i="5"/>
  <c r="AQ527" i="5"/>
  <c r="AQ543" i="5"/>
  <c r="AQ559" i="5"/>
  <c r="AQ575" i="5"/>
  <c r="AQ645" i="5"/>
  <c r="AQ677" i="5"/>
  <c r="AQ713" i="5"/>
  <c r="AQ593" i="5"/>
  <c r="AQ609" i="5"/>
  <c r="AQ625" i="5"/>
  <c r="AQ714" i="5"/>
  <c r="AQ725" i="5"/>
  <c r="AQ104" i="5"/>
  <c r="AQ134" i="5"/>
  <c r="AQ178" i="5"/>
  <c r="AQ226" i="5"/>
  <c r="AQ274" i="5"/>
  <c r="AQ318" i="5"/>
  <c r="AQ393" i="5"/>
  <c r="AQ441" i="5"/>
  <c r="AQ676" i="5"/>
  <c r="AQ502" i="5"/>
  <c r="AQ546" i="5"/>
  <c r="AQ643" i="5"/>
  <c r="AQ588" i="5"/>
  <c r="AQ739" i="5"/>
  <c r="AQ330" i="5"/>
  <c r="AQ350" i="5"/>
  <c r="AQ94" i="5"/>
  <c r="AQ324" i="5"/>
  <c r="AQ670" i="5"/>
  <c r="AQ132" i="5"/>
  <c r="AQ148" i="5"/>
  <c r="AQ164" i="5"/>
  <c r="AQ180" i="5"/>
  <c r="AQ196" i="5"/>
  <c r="AQ212" i="5"/>
  <c r="AQ228" i="5"/>
  <c r="AQ244" i="5"/>
  <c r="AQ260" i="5"/>
  <c r="AQ276" i="5"/>
  <c r="AQ292" i="5"/>
  <c r="AQ308" i="5"/>
  <c r="AQ715" i="5"/>
  <c r="AQ355" i="5"/>
  <c r="AQ383" i="5"/>
  <c r="AQ399" i="5"/>
  <c r="AQ415" i="5"/>
  <c r="AQ431" i="5"/>
  <c r="AQ447" i="5"/>
  <c r="AQ634" i="5"/>
  <c r="AQ652" i="5"/>
  <c r="AQ464" i="5"/>
  <c r="AQ480" i="5"/>
  <c r="AQ496" i="5"/>
  <c r="AQ512" i="5"/>
  <c r="AQ528" i="5"/>
  <c r="AQ544" i="5"/>
  <c r="AQ560" i="5"/>
  <c r="AQ576" i="5"/>
  <c r="AQ647" i="5"/>
  <c r="AQ679" i="5"/>
  <c r="AQ717" i="5"/>
  <c r="AQ594" i="5"/>
  <c r="AQ610" i="5"/>
  <c r="AQ627" i="5"/>
  <c r="AQ716" i="5"/>
  <c r="AQ727" i="5"/>
  <c r="AQ88" i="5"/>
  <c r="AQ130" i="5"/>
  <c r="AQ174" i="5"/>
  <c r="AQ222" i="5"/>
  <c r="AQ266" i="5"/>
  <c r="AQ314" i="5"/>
  <c r="AQ385" i="5"/>
  <c r="AQ433" i="5"/>
  <c r="AQ660" i="5"/>
  <c r="AQ494" i="5"/>
  <c r="AQ542" i="5"/>
  <c r="AQ651" i="5"/>
  <c r="AQ596" i="5"/>
  <c r="AQ747" i="5"/>
  <c r="AQ110" i="5"/>
  <c r="AQ326" i="5"/>
  <c r="AQ95" i="5"/>
  <c r="AQ328" i="5"/>
  <c r="AQ686" i="5"/>
  <c r="AQ133" i="5"/>
  <c r="AQ149" i="5"/>
  <c r="AQ165" i="5"/>
  <c r="AQ181" i="5"/>
  <c r="AQ197" i="5"/>
  <c r="AQ213" i="5"/>
  <c r="AQ229" i="5"/>
  <c r="AQ245" i="5"/>
  <c r="AQ261" i="5"/>
  <c r="AQ277" i="5"/>
  <c r="AQ293" i="5"/>
  <c r="AQ309" i="5"/>
  <c r="AQ325" i="5"/>
  <c r="AQ357" i="5"/>
  <c r="AQ384" i="5"/>
  <c r="AQ400" i="5"/>
  <c r="AQ416" i="5"/>
  <c r="AQ432" i="5"/>
  <c r="AQ448" i="5"/>
  <c r="AQ642" i="5"/>
  <c r="AQ656" i="5"/>
  <c r="AQ465" i="5"/>
  <c r="AQ481" i="5"/>
  <c r="AQ497" i="5"/>
  <c r="AQ513" i="5"/>
  <c r="AQ529" i="5"/>
  <c r="AQ545" i="5"/>
  <c r="AQ561" i="5"/>
  <c r="AQ577" i="5"/>
  <c r="AQ649" i="5"/>
  <c r="AQ681" i="5"/>
  <c r="AQ720" i="5"/>
  <c r="AQ595" i="5"/>
  <c r="AQ611" i="5"/>
  <c r="AQ629" i="5"/>
  <c r="AQ718" i="5"/>
  <c r="AQ729" i="5"/>
  <c r="AQ348" i="5"/>
  <c r="AQ270" i="5"/>
  <c r="AQ449" i="5"/>
  <c r="AQ574" i="5"/>
  <c r="AQ740" i="5"/>
  <c r="AQ105" i="5"/>
  <c r="AQ143" i="5"/>
  <c r="AQ191" i="5"/>
  <c r="AQ239" i="5"/>
  <c r="AQ287" i="5"/>
  <c r="AQ345" i="5"/>
  <c r="AQ410" i="5"/>
  <c r="AQ458" i="5"/>
  <c r="AQ491" i="5"/>
  <c r="AQ539" i="5"/>
  <c r="AQ637" i="5"/>
  <c r="AQ589" i="5"/>
  <c r="AQ621" i="5"/>
  <c r="AQ749" i="5"/>
  <c r="AQ170" i="5"/>
  <c r="AQ306" i="5"/>
  <c r="AQ707" i="5"/>
  <c r="AQ578" i="5"/>
  <c r="AQ124" i="5"/>
  <c r="AQ106" i="5"/>
  <c r="AQ144" i="5"/>
  <c r="AQ192" i="5"/>
  <c r="AQ240" i="5"/>
  <c r="AQ288" i="5"/>
  <c r="AQ347" i="5"/>
  <c r="AQ411" i="5"/>
  <c r="AQ459" i="5"/>
  <c r="AQ492" i="5"/>
  <c r="AQ540" i="5"/>
  <c r="AQ639" i="5"/>
  <c r="AQ701" i="5"/>
  <c r="AQ606" i="5"/>
  <c r="AQ751" i="5"/>
  <c r="AQ162" i="5"/>
  <c r="AQ302" i="5"/>
  <c r="AQ682" i="5"/>
  <c r="AQ530" i="5"/>
  <c r="AQ704" i="5"/>
  <c r="AQ91" i="5"/>
  <c r="AQ129" i="5"/>
  <c r="AQ209" i="5"/>
  <c r="AQ257" i="5"/>
  <c r="AQ289" i="5"/>
  <c r="AQ349" i="5"/>
  <c r="AQ412" i="5"/>
  <c r="AQ460" i="5"/>
  <c r="AQ477" i="5"/>
  <c r="AQ525" i="5"/>
  <c r="AQ573" i="5"/>
  <c r="AQ591" i="5"/>
  <c r="AQ721" i="5"/>
  <c r="L481" i="5"/>
  <c r="AQ138" i="5"/>
  <c r="AQ194" i="5"/>
  <c r="AQ246" i="5"/>
  <c r="AQ298" i="5"/>
  <c r="AQ367" i="5"/>
  <c r="AQ425" i="5"/>
  <c r="AQ644" i="5"/>
  <c r="AQ498" i="5"/>
  <c r="AQ550" i="5"/>
  <c r="AQ659" i="5"/>
  <c r="AQ600" i="5"/>
  <c r="AQ712" i="5"/>
  <c r="AQ723" i="5"/>
  <c r="AQ342" i="5"/>
  <c r="AQ97" i="5"/>
  <c r="AQ336" i="5"/>
  <c r="AQ111" i="5"/>
  <c r="AQ135" i="5"/>
  <c r="AQ151" i="5"/>
  <c r="AQ167" i="5"/>
  <c r="AQ183" i="5"/>
  <c r="AQ199" i="5"/>
  <c r="AQ215" i="5"/>
  <c r="AQ231" i="5"/>
  <c r="AQ247" i="5"/>
  <c r="AQ263" i="5"/>
  <c r="AQ279" i="5"/>
  <c r="AQ295" i="5"/>
  <c r="AQ311" i="5"/>
  <c r="AQ329" i="5"/>
  <c r="AQ361" i="5"/>
  <c r="AQ386" i="5"/>
  <c r="AQ402" i="5"/>
  <c r="AQ418" i="5"/>
  <c r="AQ434" i="5"/>
  <c r="AQ450" i="5"/>
  <c r="AQ658" i="5"/>
  <c r="AQ664" i="5"/>
  <c r="AQ467" i="5"/>
  <c r="AQ483" i="5"/>
  <c r="AQ499" i="5"/>
  <c r="AQ515" i="5"/>
  <c r="AQ531" i="5"/>
  <c r="AQ547" i="5"/>
  <c r="AQ563" i="5"/>
  <c r="AQ579" i="5"/>
  <c r="AQ653" i="5"/>
  <c r="AQ685" i="5"/>
  <c r="AQ734" i="5"/>
  <c r="AQ597" i="5"/>
  <c r="AQ613" i="5"/>
  <c r="AQ690" i="5"/>
  <c r="AQ728" i="5"/>
  <c r="AQ733" i="5"/>
  <c r="AQ378" i="5"/>
  <c r="AQ332" i="5"/>
  <c r="AQ146" i="5"/>
  <c r="AQ190" i="5"/>
  <c r="AQ238" i="5"/>
  <c r="AQ282" i="5"/>
  <c r="AQ335" i="5"/>
  <c r="AQ405" i="5"/>
  <c r="AQ453" i="5"/>
  <c r="AQ466" i="5"/>
  <c r="AQ514" i="5"/>
  <c r="AQ558" i="5"/>
  <c r="AQ667" i="5"/>
  <c r="AQ608" i="5"/>
  <c r="AQ114" i="5"/>
  <c r="AQ362" i="5"/>
  <c r="AQ699" i="5"/>
  <c r="AQ98" i="5"/>
  <c r="AQ340" i="5"/>
  <c r="AQ113" i="5"/>
  <c r="AQ136" i="5"/>
  <c r="AQ152" i="5"/>
  <c r="AQ168" i="5"/>
  <c r="AQ184" i="5"/>
  <c r="AQ200" i="5"/>
  <c r="AQ216" i="5"/>
  <c r="AQ232" i="5"/>
  <c r="AQ248" i="5"/>
  <c r="AQ264" i="5"/>
  <c r="AQ280" i="5"/>
  <c r="AQ296" i="5"/>
  <c r="AQ312" i="5"/>
  <c r="AQ331" i="5"/>
  <c r="AQ363" i="5"/>
  <c r="AQ387" i="5"/>
  <c r="AQ403" i="5"/>
  <c r="AQ419" i="5"/>
  <c r="AQ435" i="5"/>
  <c r="AQ451" i="5"/>
  <c r="AQ666" i="5"/>
  <c r="AQ668" i="5"/>
  <c r="AQ468" i="5"/>
  <c r="AQ484" i="5"/>
  <c r="AQ500" i="5"/>
  <c r="AQ516" i="5"/>
  <c r="AQ532" i="5"/>
  <c r="AQ548" i="5"/>
  <c r="AQ564" i="5"/>
  <c r="AQ580" i="5"/>
  <c r="AQ655" i="5"/>
  <c r="AQ687" i="5"/>
  <c r="AQ742" i="5"/>
  <c r="AQ598" i="5"/>
  <c r="AQ614" i="5"/>
  <c r="AQ692" i="5"/>
  <c r="AQ732" i="5"/>
  <c r="AQ735" i="5"/>
  <c r="AQ126" i="5"/>
  <c r="AQ96" i="5"/>
  <c r="AQ142" i="5"/>
  <c r="AQ186" i="5"/>
  <c r="AQ230" i="5"/>
  <c r="AQ278" i="5"/>
  <c r="AQ327" i="5"/>
  <c r="AQ397" i="5"/>
  <c r="AQ445" i="5"/>
  <c r="AQ719" i="5"/>
  <c r="AQ506" i="5"/>
  <c r="AQ554" i="5"/>
  <c r="AQ675" i="5"/>
  <c r="AQ604" i="5"/>
  <c r="AQ662" i="5"/>
  <c r="AQ338" i="5"/>
  <c r="AQ358" i="5"/>
  <c r="AQ99" i="5"/>
  <c r="AQ344" i="5"/>
  <c r="AQ115" i="5"/>
  <c r="AQ137" i="5"/>
  <c r="AQ153" i="5"/>
  <c r="AQ169" i="5"/>
  <c r="AQ185" i="5"/>
  <c r="AQ201" i="5"/>
  <c r="AQ217" i="5"/>
  <c r="AQ233" i="5"/>
  <c r="AQ249" i="5"/>
  <c r="AQ265" i="5"/>
  <c r="AQ281" i="5"/>
  <c r="AQ297" i="5"/>
  <c r="AQ313" i="5"/>
  <c r="AQ333" i="5"/>
  <c r="AQ365" i="5"/>
  <c r="AQ388" i="5"/>
  <c r="AQ404" i="5"/>
  <c r="AQ420" i="5"/>
  <c r="AQ436" i="5"/>
  <c r="AQ452" i="5"/>
  <c r="AQ674" i="5"/>
  <c r="AQ672" i="5"/>
  <c r="AQ469" i="5"/>
  <c r="AQ485" i="5"/>
  <c r="AQ501" i="5"/>
  <c r="AQ517" i="5"/>
  <c r="AQ533" i="5"/>
  <c r="AQ549" i="5"/>
  <c r="AQ565" i="5"/>
  <c r="AQ581" i="5"/>
  <c r="AQ657" i="5"/>
  <c r="AQ722" i="5"/>
  <c r="AQ750" i="5"/>
  <c r="AQ599" i="5"/>
  <c r="AQ615" i="5"/>
  <c r="AQ694" i="5"/>
  <c r="AQ736" i="5"/>
  <c r="AQ737" i="5"/>
  <c r="AQ118" i="5"/>
  <c r="AQ218" i="5"/>
  <c r="AQ401" i="5"/>
  <c r="AQ470" i="5"/>
  <c r="AQ726" i="5"/>
  <c r="AQ755" i="5"/>
  <c r="AQ368" i="5"/>
  <c r="AQ159" i="5"/>
  <c r="AQ207" i="5"/>
  <c r="AQ255" i="5"/>
  <c r="AQ303" i="5"/>
  <c r="AQ377" i="5"/>
  <c r="AQ426" i="5"/>
  <c r="AQ632" i="5"/>
  <c r="AQ475" i="5"/>
  <c r="AQ523" i="5"/>
  <c r="AQ571" i="5"/>
  <c r="AQ697" i="5"/>
  <c r="AQ706" i="5"/>
  <c r="AQ92" i="5"/>
  <c r="AQ214" i="5"/>
  <c r="AQ381" i="5"/>
  <c r="AQ490" i="5"/>
  <c r="AQ709" i="5"/>
  <c r="AQ678" i="5"/>
  <c r="AQ372" i="5"/>
  <c r="AQ160" i="5"/>
  <c r="AQ208" i="5"/>
  <c r="AQ256" i="5"/>
  <c r="AQ304" i="5"/>
  <c r="AQ379" i="5"/>
  <c r="AQ427" i="5"/>
  <c r="AQ636" i="5"/>
  <c r="AQ476" i="5"/>
  <c r="AQ524" i="5"/>
  <c r="AQ556" i="5"/>
  <c r="AQ671" i="5"/>
  <c r="AQ622" i="5"/>
  <c r="AQ689" i="5"/>
  <c r="AQ364" i="5"/>
  <c r="AQ375" i="5"/>
  <c r="AQ486" i="5"/>
  <c r="AQ116" i="5"/>
  <c r="AQ376" i="5"/>
  <c r="AQ161" i="5"/>
  <c r="AQ177" i="5"/>
  <c r="AQ225" i="5"/>
  <c r="AQ273" i="5"/>
  <c r="AQ321" i="5"/>
  <c r="AQ396" i="5"/>
  <c r="AQ444" i="5"/>
  <c r="AQ711" i="5"/>
  <c r="AQ509" i="5"/>
  <c r="AQ557" i="5"/>
  <c r="AQ673" i="5"/>
  <c r="AQ705" i="5"/>
  <c r="AQ623" i="5"/>
  <c r="L617" i="5"/>
  <c r="AQ100" i="5"/>
  <c r="AQ154" i="5"/>
  <c r="AQ206" i="5"/>
  <c r="AQ258" i="5"/>
  <c r="AQ310" i="5"/>
  <c r="AQ389" i="5"/>
  <c r="AQ437" i="5"/>
  <c r="AQ746" i="5"/>
  <c r="AQ510" i="5"/>
  <c r="AQ562" i="5"/>
  <c r="AQ738" i="5"/>
  <c r="AQ612" i="5"/>
  <c r="AQ724" i="5"/>
  <c r="AQ731" i="5"/>
  <c r="AQ101" i="5"/>
  <c r="AQ352" i="5"/>
  <c r="AQ119" i="5"/>
  <c r="AQ139" i="5"/>
  <c r="AQ155" i="5"/>
  <c r="AQ171" i="5"/>
  <c r="AQ187" i="5"/>
  <c r="AQ203" i="5"/>
  <c r="AQ219" i="5"/>
  <c r="AQ235" i="5"/>
  <c r="AQ251" i="5"/>
  <c r="AQ267" i="5"/>
  <c r="AQ283" i="5"/>
  <c r="AQ299" i="5"/>
  <c r="AQ315" i="5"/>
  <c r="AQ337" i="5"/>
  <c r="AQ369" i="5"/>
  <c r="AQ390" i="5"/>
  <c r="AQ406" i="5"/>
  <c r="AQ422" i="5"/>
  <c r="AQ438" i="5"/>
  <c r="AQ454" i="5"/>
  <c r="AQ730" i="5"/>
  <c r="AQ680" i="5"/>
  <c r="AQ471" i="5"/>
  <c r="AQ487" i="5"/>
  <c r="AQ503" i="5"/>
  <c r="AQ519" i="5"/>
  <c r="AQ535" i="5"/>
  <c r="AQ551" i="5"/>
  <c r="AQ567" i="5"/>
  <c r="AQ583" i="5"/>
  <c r="AQ661" i="5"/>
  <c r="AQ754" i="5"/>
  <c r="AQ585" i="5"/>
  <c r="AQ601" i="5"/>
  <c r="AQ617" i="5"/>
  <c r="AQ698" i="5"/>
  <c r="AQ744" i="5"/>
  <c r="AQ741" i="5"/>
  <c r="AQ334" i="5"/>
  <c r="AQ638" i="5"/>
  <c r="AQ158" i="5"/>
  <c r="AQ202" i="5"/>
  <c r="AQ250" i="5"/>
  <c r="AQ294" i="5"/>
  <c r="AQ359" i="5"/>
  <c r="AQ417" i="5"/>
  <c r="AQ461" i="5"/>
  <c r="AQ478" i="5"/>
  <c r="AQ526" i="5"/>
  <c r="AQ566" i="5"/>
  <c r="AQ683" i="5"/>
  <c r="AQ620" i="5"/>
  <c r="AQ354" i="5"/>
  <c r="AQ112" i="5"/>
  <c r="AQ102" i="5"/>
  <c r="AQ356" i="5"/>
  <c r="AQ121" i="5"/>
  <c r="AQ140" i="5"/>
  <c r="AQ156" i="5"/>
  <c r="AQ172" i="5"/>
  <c r="AQ188" i="5"/>
  <c r="AQ204" i="5"/>
  <c r="AQ220" i="5"/>
  <c r="AQ236" i="5"/>
  <c r="AQ252" i="5"/>
  <c r="AQ268" i="5"/>
  <c r="AQ284" i="5"/>
  <c r="AQ300" i="5"/>
  <c r="AQ316" i="5"/>
  <c r="AQ339" i="5"/>
  <c r="AQ371" i="5"/>
  <c r="AQ391" i="5"/>
  <c r="AQ407" i="5"/>
  <c r="AQ423" i="5"/>
  <c r="AQ439" i="5"/>
  <c r="AQ455" i="5"/>
  <c r="AQ628" i="5"/>
  <c r="AQ684" i="5"/>
  <c r="AQ472" i="5"/>
  <c r="AQ488" i="5"/>
  <c r="AQ504" i="5"/>
  <c r="AQ520" i="5"/>
  <c r="AQ536" i="5"/>
  <c r="AQ552" i="5"/>
  <c r="AQ568" i="5"/>
  <c r="AQ584" i="5"/>
  <c r="AQ663" i="5"/>
  <c r="AQ626" i="5"/>
  <c r="AQ586" i="5"/>
  <c r="AQ602" i="5"/>
  <c r="AQ618" i="5"/>
  <c r="AQ700" i="5"/>
  <c r="AQ748" i="5"/>
  <c r="AQ743" i="5"/>
  <c r="AQ120" i="5"/>
  <c r="AQ108" i="5"/>
  <c r="AQ150" i="5"/>
  <c r="AQ198" i="5"/>
  <c r="AQ242" i="5"/>
  <c r="AQ290" i="5"/>
  <c r="AQ351" i="5"/>
  <c r="AQ409" i="5"/>
  <c r="AQ457" i="5"/>
  <c r="AQ474" i="5"/>
  <c r="AQ518" i="5"/>
  <c r="AQ570" i="5"/>
  <c r="AQ693" i="5"/>
  <c r="AQ616" i="5"/>
  <c r="AQ374" i="5"/>
  <c r="AQ370" i="5"/>
  <c r="AQ87" i="5"/>
  <c r="AQ103" i="5"/>
  <c r="AQ360" i="5"/>
  <c r="AQ123" i="5"/>
  <c r="AQ141" i="5"/>
  <c r="AQ157" i="5"/>
  <c r="AQ173" i="5"/>
  <c r="AQ189" i="5"/>
  <c r="AQ205" i="5"/>
  <c r="AQ221" i="5"/>
  <c r="AQ237" i="5"/>
  <c r="AQ253" i="5"/>
  <c r="AQ269" i="5"/>
  <c r="AQ285" i="5"/>
  <c r="AQ301" i="5"/>
  <c r="AQ317" i="5"/>
  <c r="AQ341" i="5"/>
  <c r="AQ373" i="5"/>
  <c r="AQ392" i="5"/>
  <c r="AQ408" i="5"/>
  <c r="AQ424" i="5"/>
  <c r="AQ440" i="5"/>
  <c r="AQ456" i="5"/>
  <c r="AQ691" i="5"/>
  <c r="AQ688" i="5"/>
  <c r="AQ473" i="5"/>
  <c r="AQ489" i="5"/>
  <c r="AQ505" i="5"/>
  <c r="AQ521" i="5"/>
  <c r="AQ537" i="5"/>
  <c r="AQ553" i="5"/>
  <c r="AQ569" i="5"/>
  <c r="AQ633" i="5"/>
  <c r="AQ665" i="5"/>
  <c r="AQ630" i="5"/>
  <c r="AQ587" i="5"/>
  <c r="AQ603" i="5"/>
  <c r="AQ619" i="5"/>
  <c r="AQ702" i="5"/>
  <c r="AQ752" i="5"/>
  <c r="AQ745" i="5"/>
  <c r="L237" i="5"/>
  <c r="L751" i="5"/>
  <c r="L243" i="5"/>
  <c r="L564" i="5"/>
  <c r="L144" i="5"/>
  <c r="L169" i="5"/>
  <c r="L343" i="5"/>
  <c r="L531" i="5"/>
  <c r="L606" i="5"/>
  <c r="L707" i="5"/>
  <c r="L284" i="5"/>
  <c r="L431" i="5"/>
  <c r="L623" i="5"/>
  <c r="L311" i="5"/>
  <c r="L223" i="5"/>
  <c r="L612" i="5"/>
  <c r="L661" i="5"/>
  <c r="L438" i="5"/>
  <c r="L258" i="5"/>
  <c r="L398" i="5"/>
  <c r="L674" i="5"/>
  <c r="L651" i="5"/>
  <c r="L524" i="5"/>
  <c r="L202" i="5"/>
  <c r="L575" i="5"/>
  <c r="L332" i="5"/>
  <c r="L404" i="5"/>
  <c r="L716" i="5"/>
  <c r="L693" i="5"/>
  <c r="L378" i="5"/>
  <c r="L614" i="5"/>
  <c r="L198" i="5"/>
  <c r="L643" i="5"/>
  <c r="L151" i="5"/>
  <c r="L509" i="5"/>
  <c r="L376" i="5"/>
  <c r="L594" i="5"/>
  <c r="L411" i="5"/>
  <c r="L736" i="5"/>
  <c r="L338" i="5"/>
  <c r="L231" i="5"/>
  <c r="L157" i="5"/>
  <c r="L601" i="5"/>
  <c r="L645" i="5"/>
  <c r="L510" i="5"/>
  <c r="L554" i="5"/>
  <c r="L591" i="5"/>
  <c r="L181" i="5"/>
  <c r="L235" i="5"/>
  <c r="L494" i="5"/>
  <c r="L113" i="5"/>
  <c r="L358" i="5"/>
  <c r="L373" i="5"/>
  <c r="L724" i="5"/>
  <c r="L260" i="5"/>
  <c r="L329" i="5"/>
  <c r="L353" i="5"/>
  <c r="L106" i="5"/>
  <c r="L572" i="5"/>
  <c r="L584" i="5"/>
  <c r="L416" i="5"/>
  <c r="L701" i="5"/>
  <c r="L388" i="5"/>
  <c r="L673" i="5"/>
  <c r="L395" i="5"/>
  <c r="L619" i="5"/>
  <c r="L735" i="5"/>
  <c r="L560" i="5"/>
  <c r="L750" i="5"/>
  <c r="L419" i="5"/>
  <c r="L463" i="5"/>
  <c r="L694" i="5"/>
  <c r="L656" i="5"/>
  <c r="L666" i="5"/>
  <c r="L607" i="5"/>
  <c r="L521" i="5"/>
  <c r="L491" i="5"/>
  <c r="L506" i="5"/>
  <c r="L150" i="5"/>
  <c r="L471" i="5"/>
  <c r="L228" i="5"/>
  <c r="L413" i="5"/>
  <c r="L400" i="5"/>
  <c r="L141" i="5"/>
  <c r="L688" i="5"/>
  <c r="L639" i="5"/>
  <c r="L160" i="5"/>
  <c r="L252" i="5"/>
  <c r="L89" i="5"/>
  <c r="L333" i="5"/>
  <c r="L536" i="5"/>
  <c r="L473" i="5"/>
  <c r="L517" i="5"/>
  <c r="L731" i="5"/>
  <c r="L391" i="5"/>
  <c r="L420" i="5"/>
  <c r="L117" i="5"/>
  <c r="L171" i="5"/>
  <c r="L362" i="5"/>
  <c r="L389" i="5"/>
  <c r="L740" i="5"/>
  <c r="L264" i="5"/>
  <c r="L620" i="5"/>
  <c r="L196" i="5"/>
  <c r="L250" i="5"/>
  <c r="L195" i="5"/>
  <c r="L211" i="5"/>
  <c r="L658" i="5"/>
  <c r="L670" i="5"/>
  <c r="L502" i="5"/>
  <c r="L706" i="5"/>
  <c r="L464" i="5"/>
  <c r="L737" i="5"/>
  <c r="L474" i="5"/>
  <c r="L720" i="5"/>
  <c r="L415" i="5"/>
  <c r="L646" i="5"/>
  <c r="L590" i="5"/>
  <c r="L548" i="5"/>
  <c r="L717" i="5"/>
  <c r="L689" i="5"/>
  <c r="L640" i="5"/>
  <c r="L582" i="5"/>
  <c r="L732" i="5"/>
  <c r="L744" i="5"/>
  <c r="L622" i="5"/>
  <c r="L269" i="5"/>
  <c r="L148" i="5"/>
  <c r="L170" i="5"/>
  <c r="L403" i="5"/>
  <c r="L248" i="5"/>
  <c r="L380" i="5"/>
  <c r="L447" i="5"/>
  <c r="L460" i="5"/>
  <c r="L172" i="5"/>
  <c r="L339" i="5"/>
  <c r="L657" i="5"/>
  <c r="L316" i="5"/>
  <c r="L360" i="5"/>
  <c r="L465" i="5"/>
  <c r="L493" i="5"/>
  <c r="L675" i="5"/>
  <c r="L208" i="5"/>
  <c r="L262" i="5"/>
  <c r="L546" i="5"/>
  <c r="L140" i="5"/>
  <c r="L303" i="5"/>
  <c r="L503" i="5"/>
  <c r="L233" i="5"/>
  <c r="L287" i="5"/>
  <c r="L349" i="5"/>
  <c r="L279" i="5"/>
  <c r="L142" i="5"/>
  <c r="L547" i="5"/>
  <c r="L527" i="5"/>
  <c r="L445" i="5"/>
  <c r="L490" i="5"/>
  <c r="L417" i="5"/>
  <c r="L446" i="5"/>
  <c r="L312" i="5"/>
  <c r="L597" i="5"/>
  <c r="L671" i="5"/>
  <c r="L553" i="5"/>
  <c r="L428" i="5"/>
  <c r="L520" i="5"/>
  <c r="L368" i="5"/>
  <c r="L426" i="5"/>
  <c r="L390" i="5"/>
  <c r="L549" i="5"/>
  <c r="L505" i="5"/>
  <c r="L649" i="5"/>
  <c r="L507" i="5"/>
  <c r="L256" i="5"/>
  <c r="L81" i="5"/>
  <c r="L515" i="5"/>
  <c r="L135" i="5"/>
  <c r="L543" i="5"/>
  <c r="L367" i="5"/>
  <c r="L381" i="5"/>
  <c r="L687" i="5"/>
  <c r="L627" i="5"/>
  <c r="L579" i="5"/>
  <c r="L253" i="5"/>
  <c r="L110" i="5"/>
  <c r="L685" i="5"/>
  <c r="L653" i="5"/>
  <c r="L340" i="5"/>
  <c r="L625" i="5"/>
  <c r="L347" i="5"/>
  <c r="L555" i="5"/>
  <c r="L746" i="5"/>
  <c r="L496" i="5"/>
  <c r="L702" i="5"/>
  <c r="L698" i="5"/>
  <c r="L710" i="5"/>
  <c r="L429" i="5"/>
  <c r="L293" i="5"/>
  <c r="L123" i="5"/>
  <c r="L409" i="5"/>
  <c r="L440" i="5"/>
  <c r="L216" i="5"/>
  <c r="L201" i="5"/>
  <c r="L99" i="5"/>
  <c r="L102" i="5"/>
  <c r="L592" i="5"/>
  <c r="L128" i="5"/>
  <c r="L568" i="5"/>
  <c r="L508" i="5"/>
  <c r="L242" i="5"/>
  <c r="L565" i="5"/>
  <c r="L529" i="5"/>
  <c r="L459" i="5"/>
  <c r="L133" i="5"/>
  <c r="L294" i="5"/>
  <c r="L225" i="5"/>
  <c r="L310" i="5"/>
  <c r="L642" i="5"/>
  <c r="L98" i="5"/>
  <c r="L501" i="5"/>
  <c r="L385" i="5"/>
  <c r="L461" i="5"/>
  <c r="L511" i="5"/>
  <c r="L433" i="5"/>
  <c r="L467" i="5"/>
  <c r="L328" i="5"/>
  <c r="L613" i="5"/>
  <c r="L692" i="5"/>
  <c r="L569" i="5"/>
  <c r="L603" i="5"/>
  <c r="L458" i="5"/>
  <c r="L424" i="5"/>
  <c r="L605" i="5"/>
  <c r="L708" i="5"/>
  <c r="L203" i="5"/>
  <c r="L610" i="5"/>
  <c r="L696" i="5"/>
  <c r="L296" i="5"/>
  <c r="L281" i="5"/>
  <c r="L175" i="5"/>
  <c r="L259" i="5"/>
  <c r="L206" i="5"/>
  <c r="L715" i="5"/>
  <c r="L309" i="5"/>
  <c r="L156" i="5"/>
  <c r="L249" i="5"/>
  <c r="L323" i="5"/>
  <c r="L709" i="5"/>
  <c r="L705" i="5"/>
  <c r="L752" i="5"/>
  <c r="L245" i="5"/>
  <c r="L91" i="5"/>
  <c r="L345" i="5"/>
  <c r="L402" i="5"/>
  <c r="L104" i="5"/>
  <c r="L266" i="5"/>
  <c r="L350" i="5"/>
  <c r="L88" i="5"/>
  <c r="L583" i="5"/>
  <c r="L153" i="5"/>
  <c r="L184" i="5"/>
  <c r="L185" i="5"/>
  <c r="L455" i="5"/>
  <c r="L337" i="5"/>
  <c r="L86" i="5"/>
  <c r="L574" i="5"/>
  <c r="L563" i="5"/>
  <c r="L182" i="5"/>
  <c r="L374" i="5"/>
  <c r="L377" i="5"/>
  <c r="L322" i="5"/>
  <c r="L116" i="5"/>
  <c r="L226" i="5"/>
  <c r="L146" i="5"/>
  <c r="L719" i="5"/>
  <c r="L743" i="5"/>
  <c r="L224" i="5"/>
  <c r="L209" i="5"/>
  <c r="L168" i="5"/>
  <c r="L498" i="5"/>
  <c r="L755" i="5"/>
  <c r="L624" i="5"/>
  <c r="L399" i="5"/>
  <c r="L683" i="5"/>
  <c r="L452" i="5"/>
  <c r="L721" i="5"/>
  <c r="L443" i="5"/>
  <c r="L749" i="5"/>
  <c r="L480" i="5"/>
  <c r="L648" i="5"/>
  <c r="L636" i="5"/>
  <c r="L405" i="5"/>
  <c r="L107" i="5"/>
  <c r="L134" i="5"/>
  <c r="L298" i="5"/>
  <c r="L241" i="5"/>
  <c r="L268" i="5"/>
  <c r="L654" i="5"/>
  <c r="L626" i="5"/>
  <c r="L173" i="5"/>
  <c r="L200" i="5"/>
  <c r="L472" i="5"/>
  <c r="L535" i="5"/>
  <c r="L105" i="5"/>
  <c r="L132" i="5"/>
  <c r="L159" i="5"/>
  <c r="L295" i="5"/>
  <c r="L114" i="5"/>
  <c r="L476" i="5"/>
  <c r="L313" i="5"/>
  <c r="L83" i="5"/>
  <c r="L261" i="5"/>
  <c r="L318" i="5"/>
  <c r="L414" i="5"/>
  <c r="L371" i="5"/>
  <c r="L700" i="5"/>
  <c r="L587" i="5"/>
  <c r="L573" i="5"/>
  <c r="L711" i="5"/>
  <c r="L660" i="5"/>
  <c r="L550" i="5"/>
  <c r="L545" i="5"/>
  <c r="L742" i="5"/>
  <c r="L616" i="5"/>
  <c r="L559" i="5"/>
  <c r="L448" i="5"/>
  <c r="L469" i="5"/>
  <c r="L725" i="5"/>
  <c r="L500" i="5"/>
  <c r="L396" i="5"/>
  <c r="L425" i="5"/>
  <c r="L681" i="5"/>
  <c r="L213" i="5"/>
  <c r="L679" i="5"/>
  <c r="L375" i="5"/>
  <c r="L691" i="5"/>
  <c r="L634" i="5"/>
  <c r="L523" i="5"/>
  <c r="L525" i="5"/>
  <c r="L722" i="5"/>
  <c r="L596" i="5"/>
  <c r="L486" i="5"/>
  <c r="L497" i="5"/>
  <c r="L753" i="5"/>
  <c r="L552" i="5"/>
  <c r="L495" i="5"/>
  <c r="L392" i="5"/>
  <c r="L421" i="5"/>
  <c r="L677" i="5"/>
  <c r="L436" i="5"/>
  <c r="L348" i="5"/>
  <c r="L667" i="5"/>
  <c r="L633" i="5"/>
  <c r="L739" i="5"/>
  <c r="L718" i="5"/>
  <c r="L432" i="5"/>
  <c r="L581" i="5"/>
  <c r="L516" i="5"/>
  <c r="L577" i="5"/>
  <c r="L468" i="5"/>
  <c r="L544" i="5"/>
  <c r="L456" i="5"/>
  <c r="L149" i="5"/>
  <c r="L96" i="5"/>
  <c r="L321" i="5"/>
  <c r="L410" i="5"/>
  <c r="L257" i="5"/>
  <c r="L188" i="5"/>
  <c r="L326" i="5"/>
  <c r="L189" i="5"/>
  <c r="L120" i="5"/>
  <c r="L663" i="5"/>
  <c r="L121" i="5"/>
  <c r="L401" i="5"/>
  <c r="L282" i="5"/>
  <c r="L138" i="5"/>
  <c r="L154" i="5"/>
  <c r="L275" i="5"/>
  <c r="L734" i="5"/>
  <c r="L598" i="5"/>
  <c r="L618" i="5"/>
  <c r="L382" i="5"/>
  <c r="L155" i="5"/>
  <c r="L289" i="5"/>
  <c r="L690" i="5"/>
  <c r="L600" i="5"/>
  <c r="L180" i="5"/>
  <c r="L178" i="5"/>
  <c r="L179" i="5"/>
  <c r="L628" i="5"/>
  <c r="L662" i="5"/>
  <c r="L595" i="5"/>
  <c r="L678" i="5"/>
  <c r="L733" i="5"/>
  <c r="L676" i="5"/>
  <c r="L462" i="5"/>
  <c r="L341" i="5"/>
  <c r="L267" i="5"/>
  <c r="L214" i="5"/>
  <c r="L695" i="5"/>
  <c r="L145" i="5"/>
  <c r="L92" i="5"/>
  <c r="L604" i="5"/>
  <c r="L530" i="5"/>
  <c r="L686" i="5"/>
  <c r="L450" i="5"/>
  <c r="L292" i="5"/>
  <c r="L239" i="5"/>
  <c r="L263" i="5"/>
  <c r="L94" i="5"/>
  <c r="L183" i="5"/>
  <c r="L397" i="5"/>
  <c r="L537" i="5"/>
  <c r="L408" i="5"/>
  <c r="L513" i="5"/>
  <c r="L630" i="5"/>
  <c r="L551" i="5"/>
  <c r="L251" i="5"/>
  <c r="L346" i="5"/>
  <c r="L236" i="5"/>
  <c r="L221" i="5"/>
  <c r="L394" i="5"/>
  <c r="L100" i="5"/>
  <c r="L119" i="5"/>
  <c r="L90" i="5"/>
  <c r="L729" i="5"/>
  <c r="L454" i="5"/>
  <c r="L714" i="5"/>
  <c r="L512" i="5"/>
  <c r="L680" i="5"/>
  <c r="L593" i="5"/>
  <c r="L308" i="5"/>
  <c r="L621" i="5"/>
  <c r="L336" i="5"/>
  <c r="L478" i="5"/>
  <c r="L319" i="5"/>
  <c r="L272" i="5"/>
  <c r="L300" i="5"/>
  <c r="L365" i="5"/>
  <c r="L664" i="5"/>
  <c r="L631" i="5"/>
  <c r="L177" i="5"/>
  <c r="L204" i="5"/>
  <c r="L483" i="5"/>
  <c r="L540" i="5"/>
  <c r="L109" i="5"/>
  <c r="L136" i="5"/>
  <c r="L354" i="5"/>
  <c r="L297" i="5"/>
  <c r="L357" i="5"/>
  <c r="L482" i="5"/>
  <c r="L95" i="5"/>
  <c r="L167" i="5"/>
  <c r="L174" i="5"/>
  <c r="L194" i="5"/>
  <c r="L190" i="5"/>
  <c r="L238" i="5"/>
  <c r="L361" i="5"/>
  <c r="L386" i="5"/>
  <c r="L499" i="5"/>
  <c r="L442" i="5"/>
  <c r="L352" i="5"/>
  <c r="L672" i="5"/>
  <c r="L637" i="5"/>
  <c r="L407" i="5"/>
  <c r="L324" i="5"/>
  <c r="L635" i="5"/>
  <c r="L609" i="5"/>
  <c r="L747" i="5"/>
  <c r="L712" i="5"/>
  <c r="L644" i="5"/>
  <c r="L534" i="5"/>
  <c r="L533" i="5"/>
  <c r="L730" i="5"/>
  <c r="L586" i="5"/>
  <c r="L475" i="5"/>
  <c r="L489" i="5"/>
  <c r="L745" i="5"/>
  <c r="L277" i="5"/>
  <c r="L334" i="5"/>
  <c r="L435" i="5"/>
  <c r="L387" i="5"/>
  <c r="L304" i="5"/>
  <c r="L608" i="5"/>
  <c r="L589" i="5"/>
  <c r="L727" i="5"/>
  <c r="L682" i="5"/>
  <c r="L571" i="5"/>
  <c r="L561" i="5"/>
  <c r="L699" i="5"/>
  <c r="L638" i="5"/>
  <c r="L580" i="5"/>
  <c r="L470" i="5"/>
  <c r="L485" i="5"/>
  <c r="L741" i="5"/>
  <c r="L522" i="5"/>
  <c r="L412" i="5"/>
  <c r="L441" i="5"/>
  <c r="L697" i="5"/>
  <c r="L665" i="5"/>
  <c r="L650" i="5"/>
  <c r="L437" i="5"/>
  <c r="L659" i="5"/>
  <c r="L704" i="5"/>
  <c r="L738" i="5"/>
  <c r="L320" i="5"/>
  <c r="L504" i="5"/>
  <c r="L487" i="5"/>
  <c r="L283" i="5"/>
  <c r="L230" i="5"/>
  <c r="L314" i="5"/>
  <c r="L161" i="5"/>
  <c r="L108" i="5"/>
  <c r="L647" i="5"/>
  <c r="L93" i="5"/>
  <c r="L351" i="5"/>
  <c r="L556" i="5"/>
  <c r="L317" i="5"/>
  <c r="L255" i="5"/>
  <c r="L369" i="5"/>
  <c r="L130" i="5"/>
  <c r="L215" i="5"/>
  <c r="L115" i="5"/>
  <c r="L539" i="5"/>
  <c r="L379" i="5"/>
  <c r="L541" i="5"/>
  <c r="L229" i="5"/>
  <c r="L278" i="5"/>
  <c r="L129" i="5"/>
  <c r="L335" i="5"/>
  <c r="L306" i="5"/>
  <c r="L307" i="5"/>
  <c r="L163" i="5"/>
  <c r="L585" i="5"/>
  <c r="L383" i="5"/>
  <c r="L427" i="5"/>
  <c r="L406" i="5"/>
  <c r="L422" i="5"/>
  <c r="L557" i="5"/>
  <c r="L484" i="5"/>
  <c r="L615" i="5"/>
  <c r="L240" i="5"/>
  <c r="L187" i="5"/>
  <c r="L118" i="5"/>
  <c r="L588" i="5"/>
  <c r="L466" i="5"/>
  <c r="L611" i="5"/>
  <c r="L393" i="5"/>
  <c r="L280" i="5"/>
  <c r="L430" i="5"/>
  <c r="L265" i="5"/>
  <c r="L212" i="5"/>
  <c r="L143" i="5"/>
  <c r="L103" i="5"/>
  <c r="L227" i="5"/>
  <c r="L274" i="5"/>
  <c r="L186" i="5"/>
  <c r="L364" i="5"/>
  <c r="L602" i="5"/>
  <c r="L372" i="5"/>
  <c r="L655" i="5"/>
  <c r="L101" i="5"/>
  <c r="L519" i="5"/>
  <c r="L567" i="5"/>
  <c r="L439" i="5"/>
  <c r="L444" i="5"/>
  <c r="L599" i="5"/>
  <c r="L127" i="5"/>
  <c r="L207" i="5"/>
  <c r="L82" i="5"/>
  <c r="L305" i="5"/>
  <c r="L276" i="5"/>
  <c r="L234" i="5"/>
  <c r="L286" i="5"/>
  <c r="L162" i="5"/>
  <c r="L723" i="5"/>
  <c r="L457" i="5"/>
  <c r="L703" i="5"/>
  <c r="L344" i="5"/>
  <c r="L726" i="5"/>
  <c r="L356" i="5"/>
  <c r="L477" i="5"/>
  <c r="L355" i="5"/>
  <c r="L514" i="5"/>
  <c r="L192" i="5"/>
  <c r="L139" i="5"/>
  <c r="L728" i="5"/>
  <c r="L492" i="5"/>
  <c r="L301" i="5"/>
  <c r="L526" i="5"/>
  <c r="L285" i="5"/>
  <c r="L232" i="5"/>
  <c r="L370" i="5"/>
  <c r="L217" i="5"/>
  <c r="L164" i="5"/>
  <c r="L111" i="5"/>
  <c r="L290" i="5"/>
  <c r="L131" i="5"/>
  <c r="L210" i="5"/>
  <c r="L122" i="5"/>
  <c r="L479" i="5"/>
  <c r="L528" i="5"/>
  <c r="L302" i="5"/>
  <c r="L166" i="5"/>
  <c r="L359" i="5"/>
  <c r="L327" i="5"/>
  <c r="L199" i="5"/>
  <c r="L518" i="5"/>
  <c r="L629" i="5"/>
  <c r="L538" i="5"/>
  <c r="L641" i="5"/>
  <c r="L532" i="5"/>
  <c r="L566" i="5"/>
  <c r="L542" i="5"/>
  <c r="L165" i="5"/>
  <c r="L112" i="5"/>
  <c r="L434" i="5"/>
  <c r="L451" i="5"/>
  <c r="L273" i="5"/>
  <c r="L220" i="5"/>
  <c r="L342" i="5"/>
  <c r="L205" i="5"/>
  <c r="L152" i="5"/>
  <c r="L684" i="5"/>
  <c r="L137" i="5"/>
  <c r="L84" i="5"/>
  <c r="L299" i="5"/>
  <c r="L158" i="5"/>
  <c r="L254" i="5"/>
  <c r="L315" i="5"/>
  <c r="L488" i="5"/>
  <c r="L288" i="5"/>
  <c r="L652" i="5"/>
  <c r="L562" i="5"/>
  <c r="L558" i="5"/>
  <c r="L191" i="5"/>
  <c r="L87" i="5"/>
  <c r="L748" i="5"/>
  <c r="L453" i="5"/>
  <c r="L363" i="5"/>
  <c r="L449" i="5"/>
  <c r="L754" i="5"/>
  <c r="L384" i="5"/>
  <c r="L632" i="5"/>
  <c r="L85" i="5"/>
  <c r="L331" i="5"/>
  <c r="L246" i="5"/>
  <c r="L330" i="5"/>
  <c r="L193" i="5"/>
  <c r="L124" i="5"/>
  <c r="L668" i="5"/>
  <c r="L125" i="5"/>
  <c r="L418" i="5"/>
  <c r="L578" i="5"/>
  <c r="L423" i="5"/>
  <c r="L271" i="5"/>
  <c r="L218" i="5"/>
  <c r="L222" i="5"/>
  <c r="L247" i="5"/>
  <c r="L147" i="5"/>
  <c r="L713" i="5"/>
  <c r="L576" i="5"/>
  <c r="L669" i="5"/>
  <c r="L570" i="5"/>
  <c r="L219" i="5"/>
  <c r="L97" i="5"/>
  <c r="L325" i="5"/>
  <c r="L244" i="5"/>
  <c r="L291" i="5"/>
  <c r="L270" i="5"/>
  <c r="BA713" i="5"/>
  <c r="BA709" i="5"/>
  <c r="BA705" i="5"/>
  <c r="BA701" i="5"/>
  <c r="BA697" i="5"/>
  <c r="BA693" i="5"/>
  <c r="BA689" i="5"/>
  <c r="BA685" i="5"/>
  <c r="BA749" i="5"/>
  <c r="BA741" i="5"/>
  <c r="BA733" i="5"/>
  <c r="BA725" i="5"/>
  <c r="BA716" i="5"/>
  <c r="BA738" i="5"/>
  <c r="BA752" i="5"/>
  <c r="BA720" i="5"/>
  <c r="BA682" i="5"/>
  <c r="BA678" i="5"/>
  <c r="BA674" i="5"/>
  <c r="BA670" i="5"/>
  <c r="BA666" i="5"/>
  <c r="BA662" i="5"/>
  <c r="BA658" i="5"/>
  <c r="BA654" i="5"/>
  <c r="BA650" i="5"/>
  <c r="BA734" i="5"/>
  <c r="BA648" i="5"/>
  <c r="BA644" i="5"/>
  <c r="BA640" i="5"/>
  <c r="BA636" i="5"/>
  <c r="BA632" i="5"/>
  <c r="BA628" i="5"/>
  <c r="BA624" i="5"/>
  <c r="BA620" i="5"/>
  <c r="BA616" i="5"/>
  <c r="BA612" i="5"/>
  <c r="BA608" i="5"/>
  <c r="BA604" i="5"/>
  <c r="BA600" i="5"/>
  <c r="BA596" i="5"/>
  <c r="BA592" i="5"/>
  <c r="BA588" i="5"/>
  <c r="BA584" i="5"/>
  <c r="BA740" i="5"/>
  <c r="BA579" i="5"/>
  <c r="BA575" i="5"/>
  <c r="BA571" i="5"/>
  <c r="BA567" i="5"/>
  <c r="BA563" i="5"/>
  <c r="BA559" i="5"/>
  <c r="BA555" i="5"/>
  <c r="BA551" i="5"/>
  <c r="BA547" i="5"/>
  <c r="BA543" i="5"/>
  <c r="BA539" i="5"/>
  <c r="BA535" i="5"/>
  <c r="BA531" i="5"/>
  <c r="BA527" i="5"/>
  <c r="BA523" i="5"/>
  <c r="BA519" i="5"/>
  <c r="BA515" i="5"/>
  <c r="BA511" i="5"/>
  <c r="BA507" i="5"/>
  <c r="BA503" i="5"/>
  <c r="BA499" i="5"/>
  <c r="BA495" i="5"/>
  <c r="BA491" i="5"/>
  <c r="BA487" i="5"/>
  <c r="BA483" i="5"/>
  <c r="BA479" i="5"/>
  <c r="BA475" i="5"/>
  <c r="BA471" i="5"/>
  <c r="BA467" i="5"/>
  <c r="BA463" i="5"/>
  <c r="BA459" i="5"/>
  <c r="BA455" i="5"/>
  <c r="BA451" i="5"/>
  <c r="BA447" i="5"/>
  <c r="BA443" i="5"/>
  <c r="BA439" i="5"/>
  <c r="BA435" i="5"/>
  <c r="BA431" i="5"/>
  <c r="BA427" i="5"/>
  <c r="BA423" i="5"/>
  <c r="BA419" i="5"/>
  <c r="BA415" i="5"/>
  <c r="BA411" i="5"/>
  <c r="BA407" i="5"/>
  <c r="BA403" i="5"/>
  <c r="BA399" i="5"/>
  <c r="BA395" i="5"/>
  <c r="BA391" i="5"/>
  <c r="BA387" i="5"/>
  <c r="BA383" i="5"/>
  <c r="BA379" i="5"/>
  <c r="BA375" i="5"/>
  <c r="BA371" i="5"/>
  <c r="BA367" i="5"/>
  <c r="BA363" i="5"/>
  <c r="BA359" i="5"/>
  <c r="BA355" i="5"/>
  <c r="BA351" i="5"/>
  <c r="BA347" i="5"/>
  <c r="BA343" i="5"/>
  <c r="BA339" i="5"/>
  <c r="BA335" i="5"/>
  <c r="BA331" i="5"/>
  <c r="BA327" i="5"/>
  <c r="BA323" i="5"/>
  <c r="BA319" i="5"/>
  <c r="BA315" i="5"/>
  <c r="BA311" i="5"/>
  <c r="BA307" i="5"/>
  <c r="BA303" i="5"/>
  <c r="BA299" i="5"/>
  <c r="BA295" i="5"/>
  <c r="BA291" i="5"/>
  <c r="BA287" i="5"/>
  <c r="BA283" i="5"/>
  <c r="BA279" i="5"/>
  <c r="BA275" i="5"/>
  <c r="BA271" i="5"/>
  <c r="BA267" i="5"/>
  <c r="BA263" i="5"/>
  <c r="BA259" i="5"/>
  <c r="BA255" i="5"/>
  <c r="BA251" i="5"/>
  <c r="BA247" i="5"/>
  <c r="BA243" i="5"/>
  <c r="BA239" i="5"/>
  <c r="BA235" i="5"/>
  <c r="BA231" i="5"/>
  <c r="BA227" i="5"/>
  <c r="BA223" i="5"/>
  <c r="BA219" i="5"/>
  <c r="BA215" i="5"/>
  <c r="BA211" i="5"/>
  <c r="BA207" i="5"/>
  <c r="BA203" i="5"/>
  <c r="BA199" i="5"/>
  <c r="BA195" i="5"/>
  <c r="BA191" i="5"/>
  <c r="BA187" i="5"/>
  <c r="BA183" i="5"/>
  <c r="BA179" i="5"/>
  <c r="BA175" i="5"/>
  <c r="BA171" i="5"/>
  <c r="BA167" i="5"/>
  <c r="BA163" i="5"/>
  <c r="BA159" i="5"/>
  <c r="BA155" i="5"/>
  <c r="BA151" i="5"/>
  <c r="BA147" i="5"/>
  <c r="BA143" i="5"/>
  <c r="BA139" i="5"/>
  <c r="BA135" i="5"/>
  <c r="BA131" i="5"/>
  <c r="BA127" i="5"/>
  <c r="BA123" i="5"/>
  <c r="BA119" i="5"/>
  <c r="BA115" i="5"/>
  <c r="BA111" i="5"/>
  <c r="BA107" i="5"/>
  <c r="BA103" i="5"/>
  <c r="BA99" i="5"/>
  <c r="BA95" i="5"/>
  <c r="BA91" i="5"/>
  <c r="BA87" i="5"/>
  <c r="BA83" i="5"/>
  <c r="BA621" i="5"/>
  <c r="BA564" i="5"/>
  <c r="BA548" i="5"/>
  <c r="BA528" i="5"/>
  <c r="BA516" i="5"/>
  <c r="BA508" i="5"/>
  <c r="BA492" i="5"/>
  <c r="BA480" i="5"/>
  <c r="BA468" i="5"/>
  <c r="BA456" i="5"/>
  <c r="BA440" i="5"/>
  <c r="BA428" i="5"/>
  <c r="BA416" i="5"/>
  <c r="BA404" i="5"/>
  <c r="BA388" i="5"/>
  <c r="BA376" i="5"/>
  <c r="BA364" i="5"/>
  <c r="BA352" i="5"/>
  <c r="BA336" i="5"/>
  <c r="BA324" i="5"/>
  <c r="BA312" i="5"/>
  <c r="BA300" i="5"/>
  <c r="BA284" i="5"/>
  <c r="BA272" i="5"/>
  <c r="BA260" i="5"/>
  <c r="BA236" i="5"/>
  <c r="BA220" i="5"/>
  <c r="BA208" i="5"/>
  <c r="BA196" i="5"/>
  <c r="BA184" i="5"/>
  <c r="BA172" i="5"/>
  <c r="BA160" i="5"/>
  <c r="BA120" i="5"/>
  <c r="BA104" i="5"/>
  <c r="BA92" i="5"/>
  <c r="BA84" i="5"/>
  <c r="BA712" i="5"/>
  <c r="BA708" i="5"/>
  <c r="BA704" i="5"/>
  <c r="BA700" i="5"/>
  <c r="BA696" i="5"/>
  <c r="BA692" i="5"/>
  <c r="BA688" i="5"/>
  <c r="BA755" i="5"/>
  <c r="BA747" i="5"/>
  <c r="BA739" i="5"/>
  <c r="BA731" i="5"/>
  <c r="BA723" i="5"/>
  <c r="BA714" i="5"/>
  <c r="BA730" i="5"/>
  <c r="BA744" i="5"/>
  <c r="BA717" i="5"/>
  <c r="BA681" i="5"/>
  <c r="BA677" i="5"/>
  <c r="BA673" i="5"/>
  <c r="BA669" i="5"/>
  <c r="BA665" i="5"/>
  <c r="BA661" i="5"/>
  <c r="BA657" i="5"/>
  <c r="BA653" i="5"/>
  <c r="BA649" i="5"/>
  <c r="BA726" i="5"/>
  <c r="BA647" i="5"/>
  <c r="BA643" i="5"/>
  <c r="BA639" i="5"/>
  <c r="BA635" i="5"/>
  <c r="BA631" i="5"/>
  <c r="BA627" i="5"/>
  <c r="BA623" i="5"/>
  <c r="BA619" i="5"/>
  <c r="BA615" i="5"/>
  <c r="BA611" i="5"/>
  <c r="BA607" i="5"/>
  <c r="BA603" i="5"/>
  <c r="BA599" i="5"/>
  <c r="BA595" i="5"/>
  <c r="BA591" i="5"/>
  <c r="BA587" i="5"/>
  <c r="BA583" i="5"/>
  <c r="BA732" i="5"/>
  <c r="BA578" i="5"/>
  <c r="BA574" i="5"/>
  <c r="BA570" i="5"/>
  <c r="BA566" i="5"/>
  <c r="BA562" i="5"/>
  <c r="BA558" i="5"/>
  <c r="BA554" i="5"/>
  <c r="BA550" i="5"/>
  <c r="BA546" i="5"/>
  <c r="BA542" i="5"/>
  <c r="BA538" i="5"/>
  <c r="BA534" i="5"/>
  <c r="BA530" i="5"/>
  <c r="BA526" i="5"/>
  <c r="BA522" i="5"/>
  <c r="BA518" i="5"/>
  <c r="BA514" i="5"/>
  <c r="BA510" i="5"/>
  <c r="BA506" i="5"/>
  <c r="BA502" i="5"/>
  <c r="BA498" i="5"/>
  <c r="BA494" i="5"/>
  <c r="BA490" i="5"/>
  <c r="BA486" i="5"/>
  <c r="BA482" i="5"/>
  <c r="BA478" i="5"/>
  <c r="BA474" i="5"/>
  <c r="BA470" i="5"/>
  <c r="BA466" i="5"/>
  <c r="BA462" i="5"/>
  <c r="BA458" i="5"/>
  <c r="BA454" i="5"/>
  <c r="BA450" i="5"/>
  <c r="BA446" i="5"/>
  <c r="BA442" i="5"/>
  <c r="BA438" i="5"/>
  <c r="BA434" i="5"/>
  <c r="BA430" i="5"/>
  <c r="BA426" i="5"/>
  <c r="BA422" i="5"/>
  <c r="BA418" i="5"/>
  <c r="BA414" i="5"/>
  <c r="BA410" i="5"/>
  <c r="BA406" i="5"/>
  <c r="BA402" i="5"/>
  <c r="BA398" i="5"/>
  <c r="BA394" i="5"/>
  <c r="BA390" i="5"/>
  <c r="BA386" i="5"/>
  <c r="BA382" i="5"/>
  <c r="BA378" i="5"/>
  <c r="BA374" i="5"/>
  <c r="BA370" i="5"/>
  <c r="BA366" i="5"/>
  <c r="BA362" i="5"/>
  <c r="BA358" i="5"/>
  <c r="BA354" i="5"/>
  <c r="BA350" i="5"/>
  <c r="BA346" i="5"/>
  <c r="BA342" i="5"/>
  <c r="BA338" i="5"/>
  <c r="BA334" i="5"/>
  <c r="BA330" i="5"/>
  <c r="BA326" i="5"/>
  <c r="BA322" i="5"/>
  <c r="BA318" i="5"/>
  <c r="BA314" i="5"/>
  <c r="BA310" i="5"/>
  <c r="BA306" i="5"/>
  <c r="BA302" i="5"/>
  <c r="BA298" i="5"/>
  <c r="BA294" i="5"/>
  <c r="BA290" i="5"/>
  <c r="BA286" i="5"/>
  <c r="BA282" i="5"/>
  <c r="BA278" i="5"/>
  <c r="BA274" i="5"/>
  <c r="BA270" i="5"/>
  <c r="BA266" i="5"/>
  <c r="BA262" i="5"/>
  <c r="BA258" i="5"/>
  <c r="BA254" i="5"/>
  <c r="BA250" i="5"/>
  <c r="BA246" i="5"/>
  <c r="BA242" i="5"/>
  <c r="BA238" i="5"/>
  <c r="BA234" i="5"/>
  <c r="BA230" i="5"/>
  <c r="BA226" i="5"/>
  <c r="BA222" i="5"/>
  <c r="BA218" i="5"/>
  <c r="BA214" i="5"/>
  <c r="BA210" i="5"/>
  <c r="BA206" i="5"/>
  <c r="BA202" i="5"/>
  <c r="BA198" i="5"/>
  <c r="BA194" i="5"/>
  <c r="BA190" i="5"/>
  <c r="BA186" i="5"/>
  <c r="BA182" i="5"/>
  <c r="BA178" i="5"/>
  <c r="BA174" i="5"/>
  <c r="BA170" i="5"/>
  <c r="BA166" i="5"/>
  <c r="BA162" i="5"/>
  <c r="BA158" i="5"/>
  <c r="BA154" i="5"/>
  <c r="BA150" i="5"/>
  <c r="BA146" i="5"/>
  <c r="BA142" i="5"/>
  <c r="BA138" i="5"/>
  <c r="BA134" i="5"/>
  <c r="BA130" i="5"/>
  <c r="BA126" i="5"/>
  <c r="BA122" i="5"/>
  <c r="BA118" i="5"/>
  <c r="BA114" i="5"/>
  <c r="BA110" i="5"/>
  <c r="BA106" i="5"/>
  <c r="BA102" i="5"/>
  <c r="BA98" i="5"/>
  <c r="BA94" i="5"/>
  <c r="BA90" i="5"/>
  <c r="BA86" i="5"/>
  <c r="BA82" i="5"/>
  <c r="BA617" i="5"/>
  <c r="BA560" i="5"/>
  <c r="BA544" i="5"/>
  <c r="BA536" i="5"/>
  <c r="BA520" i="5"/>
  <c r="BA504" i="5"/>
  <c r="BA488" i="5"/>
  <c r="BA476" i="5"/>
  <c r="BA460" i="5"/>
  <c r="BA448" i="5"/>
  <c r="BA436" i="5"/>
  <c r="BA424" i="5"/>
  <c r="BA408" i="5"/>
  <c r="BA396" i="5"/>
  <c r="BA384" i="5"/>
  <c r="BA368" i="5"/>
  <c r="BA356" i="5"/>
  <c r="BA344" i="5"/>
  <c r="BA332" i="5"/>
  <c r="BA316" i="5"/>
  <c r="BA304" i="5"/>
  <c r="BA292" i="5"/>
  <c r="BA276" i="5"/>
  <c r="BA264" i="5"/>
  <c r="BA252" i="5"/>
  <c r="BA244" i="5"/>
  <c r="BA232" i="5"/>
  <c r="BA224" i="5"/>
  <c r="BA212" i="5"/>
  <c r="BA200" i="5"/>
  <c r="BA188" i="5"/>
  <c r="BA176" i="5"/>
  <c r="BA168" i="5"/>
  <c r="BA156" i="5"/>
  <c r="BA148" i="5"/>
  <c r="BA140" i="5"/>
  <c r="BA128" i="5"/>
  <c r="BA116" i="5"/>
  <c r="BA108" i="5"/>
  <c r="BA96" i="5"/>
  <c r="BA711" i="5"/>
  <c r="BA707" i="5"/>
  <c r="BA703" i="5"/>
  <c r="BA699" i="5"/>
  <c r="BA695" i="5"/>
  <c r="BA691" i="5"/>
  <c r="BA687" i="5"/>
  <c r="BA753" i="5"/>
  <c r="BA745" i="5"/>
  <c r="BA737" i="5"/>
  <c r="BA729" i="5"/>
  <c r="BA721" i="5"/>
  <c r="BA754" i="5"/>
  <c r="BA722" i="5"/>
  <c r="BA736" i="5"/>
  <c r="BA684" i="5"/>
  <c r="BA680" i="5"/>
  <c r="BA676" i="5"/>
  <c r="BA672" i="5"/>
  <c r="BA668" i="5"/>
  <c r="BA664" i="5"/>
  <c r="BA660" i="5"/>
  <c r="BA656" i="5"/>
  <c r="BA652" i="5"/>
  <c r="BA750" i="5"/>
  <c r="BA719" i="5"/>
  <c r="BA646" i="5"/>
  <c r="BA642" i="5"/>
  <c r="BA638" i="5"/>
  <c r="BA634" i="5"/>
  <c r="BA630" i="5"/>
  <c r="BA626" i="5"/>
  <c r="BA622" i="5"/>
  <c r="BA618" i="5"/>
  <c r="BA614" i="5"/>
  <c r="BA610" i="5"/>
  <c r="BA606" i="5"/>
  <c r="BA602" i="5"/>
  <c r="BA598" i="5"/>
  <c r="BA594" i="5"/>
  <c r="BA590" i="5"/>
  <c r="BA586" i="5"/>
  <c r="BA582" i="5"/>
  <c r="BA724" i="5"/>
  <c r="BA577" i="5"/>
  <c r="BA573" i="5"/>
  <c r="BA569" i="5"/>
  <c r="BA565" i="5"/>
  <c r="BA561" i="5"/>
  <c r="BA557" i="5"/>
  <c r="BA553" i="5"/>
  <c r="BA549" i="5"/>
  <c r="BA545" i="5"/>
  <c r="BA541" i="5"/>
  <c r="BA537" i="5"/>
  <c r="BA533" i="5"/>
  <c r="BA529" i="5"/>
  <c r="BA525" i="5"/>
  <c r="BA521" i="5"/>
  <c r="BA517" i="5"/>
  <c r="BA513" i="5"/>
  <c r="BA509" i="5"/>
  <c r="BA505" i="5"/>
  <c r="BA501" i="5"/>
  <c r="BA497" i="5"/>
  <c r="BA493" i="5"/>
  <c r="BA489" i="5"/>
  <c r="BA485" i="5"/>
  <c r="BA481" i="5"/>
  <c r="BA477" i="5"/>
  <c r="BA473" i="5"/>
  <c r="BA469" i="5"/>
  <c r="BA465" i="5"/>
  <c r="BA461" i="5"/>
  <c r="BA457" i="5"/>
  <c r="BA453" i="5"/>
  <c r="BA449" i="5"/>
  <c r="BA445" i="5"/>
  <c r="BA441" i="5"/>
  <c r="BA437" i="5"/>
  <c r="BA433" i="5"/>
  <c r="BA429" i="5"/>
  <c r="BA425" i="5"/>
  <c r="BA421" i="5"/>
  <c r="BA417" i="5"/>
  <c r="BA413" i="5"/>
  <c r="BA409" i="5"/>
  <c r="BA405" i="5"/>
  <c r="BA401" i="5"/>
  <c r="BA397" i="5"/>
  <c r="BA393" i="5"/>
  <c r="BA389" i="5"/>
  <c r="BA385" i="5"/>
  <c r="BA381" i="5"/>
  <c r="BA377" i="5"/>
  <c r="BA373" i="5"/>
  <c r="BA369" i="5"/>
  <c r="BA365" i="5"/>
  <c r="BA361" i="5"/>
  <c r="BA357" i="5"/>
  <c r="BA353" i="5"/>
  <c r="BA349" i="5"/>
  <c r="BA345" i="5"/>
  <c r="BA341" i="5"/>
  <c r="BA337" i="5"/>
  <c r="BA333" i="5"/>
  <c r="BA329" i="5"/>
  <c r="BA325" i="5"/>
  <c r="BA321" i="5"/>
  <c r="BA317" i="5"/>
  <c r="BA313" i="5"/>
  <c r="BA309" i="5"/>
  <c r="BA305" i="5"/>
  <c r="BA301" i="5"/>
  <c r="BA297" i="5"/>
  <c r="BA293" i="5"/>
  <c r="BA289" i="5"/>
  <c r="BA285" i="5"/>
  <c r="BA281" i="5"/>
  <c r="BA277" i="5"/>
  <c r="BA273" i="5"/>
  <c r="BA269" i="5"/>
  <c r="BA265" i="5"/>
  <c r="BA261" i="5"/>
  <c r="BA257" i="5"/>
  <c r="BA253" i="5"/>
  <c r="BA249" i="5"/>
  <c r="BA245" i="5"/>
  <c r="BA241" i="5"/>
  <c r="BA237" i="5"/>
  <c r="BA233" i="5"/>
  <c r="BA229" i="5"/>
  <c r="BA225" i="5"/>
  <c r="BA221" i="5"/>
  <c r="BA217" i="5"/>
  <c r="BA213" i="5"/>
  <c r="BA209" i="5"/>
  <c r="BA205" i="5"/>
  <c r="BA201" i="5"/>
  <c r="BA197" i="5"/>
  <c r="BA193" i="5"/>
  <c r="BA189" i="5"/>
  <c r="BA185" i="5"/>
  <c r="BA181" i="5"/>
  <c r="BA177" i="5"/>
  <c r="BA173" i="5"/>
  <c r="BA169" i="5"/>
  <c r="BA165" i="5"/>
  <c r="BA161" i="5"/>
  <c r="BA157" i="5"/>
  <c r="BA153" i="5"/>
  <c r="BA149" i="5"/>
  <c r="BA145" i="5"/>
  <c r="BA141" i="5"/>
  <c r="BA137" i="5"/>
  <c r="BA133" i="5"/>
  <c r="BA129" i="5"/>
  <c r="BA125" i="5"/>
  <c r="BA121" i="5"/>
  <c r="BA117" i="5"/>
  <c r="BA113" i="5"/>
  <c r="BA109" i="5"/>
  <c r="BA105" i="5"/>
  <c r="BA101" i="5"/>
  <c r="BA97" i="5"/>
  <c r="BA93" i="5"/>
  <c r="BA89" i="5"/>
  <c r="BA85" i="5"/>
  <c r="BA81" i="5"/>
  <c r="BA710" i="5"/>
  <c r="BA706" i="5"/>
  <c r="BA702" i="5"/>
  <c r="BA698" i="5"/>
  <c r="BA694" i="5"/>
  <c r="BA690" i="5"/>
  <c r="BA686" i="5"/>
  <c r="BA751" i="5"/>
  <c r="BA743" i="5"/>
  <c r="BA735" i="5"/>
  <c r="BA727" i="5"/>
  <c r="BA718" i="5"/>
  <c r="BA746" i="5"/>
  <c r="BA715" i="5"/>
  <c r="BA728" i="5"/>
  <c r="BA683" i="5"/>
  <c r="BA679" i="5"/>
  <c r="BA675" i="5"/>
  <c r="BA671" i="5"/>
  <c r="BA667" i="5"/>
  <c r="BA663" i="5"/>
  <c r="BA659" i="5"/>
  <c r="BA655" i="5"/>
  <c r="BA651" i="5"/>
  <c r="BA742" i="5"/>
  <c r="BA748" i="5"/>
  <c r="BA645" i="5"/>
  <c r="BA641" i="5"/>
  <c r="BA637" i="5"/>
  <c r="BA633" i="5"/>
  <c r="BA629" i="5"/>
  <c r="BA625" i="5"/>
  <c r="BA613" i="5"/>
  <c r="BA609" i="5"/>
  <c r="BA605" i="5"/>
  <c r="BA601" i="5"/>
  <c r="BA597" i="5"/>
  <c r="BA593" i="5"/>
  <c r="BA589" i="5"/>
  <c r="BA585" i="5"/>
  <c r="BA581" i="5"/>
  <c r="BA580" i="5"/>
  <c r="BA576" i="5"/>
  <c r="BA572" i="5"/>
  <c r="BA568" i="5"/>
  <c r="BA556" i="5"/>
  <c r="BA552" i="5"/>
  <c r="BA540" i="5"/>
  <c r="BA532" i="5"/>
  <c r="BA524" i="5"/>
  <c r="BA512" i="5"/>
  <c r="BA500" i="5"/>
  <c r="BA496" i="5"/>
  <c r="BA484" i="5"/>
  <c r="BA472" i="5"/>
  <c r="BA464" i="5"/>
  <c r="BA452" i="5"/>
  <c r="BA444" i="5"/>
  <c r="BA432" i="5"/>
  <c r="BA420" i="5"/>
  <c r="BA412" i="5"/>
  <c r="BA400" i="5"/>
  <c r="BA392" i="5"/>
  <c r="BA380" i="5"/>
  <c r="BA372" i="5"/>
  <c r="BA360" i="5"/>
  <c r="BA348" i="5"/>
  <c r="BA340" i="5"/>
  <c r="BA328" i="5"/>
  <c r="BA320" i="5"/>
  <c r="BA308" i="5"/>
  <c r="BA296" i="5"/>
  <c r="BA288" i="5"/>
  <c r="BA280" i="5"/>
  <c r="BA268" i="5"/>
  <c r="BA256" i="5"/>
  <c r="BA248" i="5"/>
  <c r="BA240" i="5"/>
  <c r="BA228" i="5"/>
  <c r="BA216" i="5"/>
  <c r="BA204" i="5"/>
  <c r="BA192" i="5"/>
  <c r="BA180" i="5"/>
  <c r="BA164" i="5"/>
  <c r="BA152" i="5"/>
  <c r="BA144" i="5"/>
  <c r="BA136" i="5"/>
  <c r="BA132" i="5"/>
  <c r="BA124" i="5"/>
  <c r="BA112" i="5"/>
  <c r="BA100" i="5"/>
  <c r="BA88" i="5"/>
  <c r="BA174" i="9"/>
  <c r="BA240" i="9"/>
  <c r="BA331" i="9"/>
  <c r="BA460" i="9"/>
  <c r="BA653" i="9"/>
  <c r="BA159" i="9"/>
  <c r="BA192" i="9"/>
  <c r="BA256" i="9"/>
  <c r="BA106" i="9"/>
  <c r="BA119" i="9"/>
  <c r="BA167" i="9"/>
  <c r="BA201" i="9"/>
  <c r="BA263" i="9"/>
  <c r="BA427" i="9"/>
  <c r="BA528" i="9"/>
  <c r="BA467" i="9"/>
  <c r="BA519" i="9"/>
  <c r="BA316" i="9"/>
  <c r="BA332" i="9"/>
  <c r="BA364" i="9"/>
  <c r="BA393" i="9"/>
  <c r="BA446" i="9"/>
  <c r="BA440" i="9"/>
  <c r="BA540" i="9"/>
  <c r="BA556" i="9"/>
  <c r="BA605" i="9"/>
  <c r="BA621" i="9"/>
  <c r="BA671" i="9"/>
  <c r="BA662" i="9"/>
  <c r="BA701" i="9"/>
  <c r="BA732" i="9"/>
  <c r="BA747" i="9"/>
  <c r="BA219" i="9"/>
  <c r="BA151" i="9"/>
  <c r="BA246" i="9"/>
  <c r="BA483" i="9"/>
  <c r="BA355" i="9"/>
  <c r="BA485" i="9"/>
  <c r="BA535" i="9"/>
  <c r="BA632" i="9"/>
  <c r="BA712" i="9"/>
  <c r="BA746" i="9"/>
  <c r="BA186" i="9"/>
  <c r="BA251" i="9"/>
  <c r="BA103" i="9"/>
  <c r="BA120" i="9"/>
  <c r="BA169" i="9"/>
  <c r="BA236" i="9"/>
  <c r="BA265" i="9"/>
  <c r="BA516" i="9"/>
  <c r="BA445" i="9"/>
  <c r="BA477" i="9"/>
  <c r="BA305" i="9"/>
  <c r="BA337" i="9"/>
  <c r="BA498" i="9"/>
  <c r="BA398" i="9"/>
  <c r="BA456" i="9"/>
  <c r="BA493" i="9"/>
  <c r="BA602" i="9"/>
  <c r="BA561" i="9"/>
  <c r="BA610" i="9"/>
  <c r="BA626" i="9"/>
  <c r="BA651" i="9"/>
  <c r="BA667" i="9"/>
  <c r="BA706" i="9"/>
  <c r="BA737" i="9"/>
  <c r="BA190" i="9"/>
  <c r="BA270" i="9"/>
  <c r="BA209" i="9"/>
  <c r="BA423" i="9"/>
  <c r="BA449" i="9"/>
  <c r="BA339" i="9"/>
  <c r="BA376" i="9"/>
  <c r="BA596" i="9"/>
  <c r="BA616" i="9"/>
  <c r="BA696" i="9"/>
  <c r="BA735" i="9"/>
  <c r="BA172" i="9"/>
  <c r="BA203" i="9"/>
  <c r="BA268" i="9"/>
  <c r="BA112" i="9"/>
  <c r="BA135" i="9"/>
  <c r="BA188" i="9"/>
  <c r="BA250" i="9"/>
  <c r="BA283" i="9"/>
  <c r="BA426" i="9"/>
  <c r="BA455" i="9"/>
  <c r="BA294" i="9"/>
  <c r="BA326" i="9"/>
  <c r="BA358" i="9"/>
  <c r="BA518" i="9"/>
  <c r="BA403" i="9"/>
  <c r="BA513" i="9"/>
  <c r="BA534" i="9"/>
  <c r="BA550" i="9"/>
  <c r="BA582" i="9"/>
  <c r="BA631" i="9"/>
  <c r="BA647" i="9"/>
  <c r="BA656" i="9"/>
  <c r="BA695" i="9"/>
  <c r="BA711" i="9"/>
  <c r="BA726" i="9"/>
  <c r="BA742" i="9"/>
  <c r="Z65" i="9"/>
  <c r="X66" i="9"/>
  <c r="AT65" i="9"/>
  <c r="AR66" i="9"/>
  <c r="BA210" i="9"/>
  <c r="BA136" i="9"/>
  <c r="BA473" i="9"/>
  <c r="BA517" i="9"/>
  <c r="BA583" i="9"/>
  <c r="BA124" i="9"/>
  <c r="BA197" i="9"/>
  <c r="BA264" i="9"/>
  <c r="BA110" i="9"/>
  <c r="BA123" i="9"/>
  <c r="BA176" i="9"/>
  <c r="BA241" i="9"/>
  <c r="BA271" i="9"/>
  <c r="BA500" i="9"/>
  <c r="BA421" i="9"/>
  <c r="BA475" i="9"/>
  <c r="BA304" i="9"/>
  <c r="BA320" i="9"/>
  <c r="BA352" i="9"/>
  <c r="BA381" i="9"/>
  <c r="BA454" i="9"/>
  <c r="BA489" i="9"/>
  <c r="BA601" i="9"/>
  <c r="BA560" i="9"/>
  <c r="BA576" i="9"/>
  <c r="BA625" i="9"/>
  <c r="BA650" i="9"/>
  <c r="BA666" i="9"/>
  <c r="BA705" i="9"/>
  <c r="BA736" i="9"/>
  <c r="BA157" i="9"/>
  <c r="BA235" i="9"/>
  <c r="BA165" i="9"/>
  <c r="BA433" i="9"/>
  <c r="BA323" i="9"/>
  <c r="BA363" i="9"/>
  <c r="BA439" i="9"/>
  <c r="BA604" i="9"/>
  <c r="BA679" i="9"/>
  <c r="BA755" i="9"/>
  <c r="BA162" i="9"/>
  <c r="BA223" i="9"/>
  <c r="BA420" i="9"/>
  <c r="BA107" i="9"/>
  <c r="BA148" i="9"/>
  <c r="BA178" i="9"/>
  <c r="BA243" i="9"/>
  <c r="BA93" i="9"/>
  <c r="BA492" i="9"/>
  <c r="BA453" i="9"/>
  <c r="BA293" i="9"/>
  <c r="BA325" i="9"/>
  <c r="BA341" i="9"/>
  <c r="BA514" i="9"/>
  <c r="BA402" i="9"/>
  <c r="BA464" i="9"/>
  <c r="BA590" i="9"/>
  <c r="BA533" i="9"/>
  <c r="BA565" i="9"/>
  <c r="BA614" i="9"/>
  <c r="BA646" i="9"/>
  <c r="BA677" i="9"/>
  <c r="BA694" i="9"/>
  <c r="BA725" i="9"/>
  <c r="BA741" i="9"/>
  <c r="BA204" i="9"/>
  <c r="BA145" i="9"/>
  <c r="BA216" i="9"/>
  <c r="BA430" i="9"/>
  <c r="BA465" i="9"/>
  <c r="BA347" i="9"/>
  <c r="BA384" i="9"/>
  <c r="BA531" i="9"/>
  <c r="BA628" i="9"/>
  <c r="BA661" i="9"/>
  <c r="BA743" i="9"/>
  <c r="BA179" i="9"/>
  <c r="BA242" i="9"/>
  <c r="BA274" i="9"/>
  <c r="BA116" i="9"/>
  <c r="BA163" i="9"/>
  <c r="BA230" i="9"/>
  <c r="BA259" i="9"/>
  <c r="BA419" i="9"/>
  <c r="BA496" i="9"/>
  <c r="BA463" i="9"/>
  <c r="BA511" i="9"/>
  <c r="BA298" i="9"/>
  <c r="BA314" i="9"/>
  <c r="BA330" i="9"/>
  <c r="BA346" i="9"/>
  <c r="BA362" i="9"/>
  <c r="BA375" i="9"/>
  <c r="BA391" i="9"/>
  <c r="BA407" i="9"/>
  <c r="BA474" i="9"/>
  <c r="BA529" i="9"/>
  <c r="BA595" i="9"/>
  <c r="BA538" i="9"/>
  <c r="BA554" i="9"/>
  <c r="BA570" i="9"/>
  <c r="BA619" i="9"/>
  <c r="BA635" i="9"/>
  <c r="BA669" i="9"/>
  <c r="BA660" i="9"/>
  <c r="BA682" i="9"/>
  <c r="BA699" i="9"/>
  <c r="BA715" i="9"/>
  <c r="BA730" i="9"/>
  <c r="BA754" i="9"/>
  <c r="AC65" i="9"/>
  <c r="AW65" i="9"/>
  <c r="BA245" i="9"/>
  <c r="BA158" i="9"/>
  <c r="BA87" i="9"/>
  <c r="BA291" i="9"/>
  <c r="BA522" i="9"/>
  <c r="BA592" i="9"/>
  <c r="BA620" i="9"/>
  <c r="BA708" i="9"/>
  <c r="BA133" i="9"/>
  <c r="BA175" i="9"/>
  <c r="BA205" i="9"/>
  <c r="BA237" i="9"/>
  <c r="BA272" i="9"/>
  <c r="BA98" i="9"/>
  <c r="BA114" i="9"/>
  <c r="BA130" i="9"/>
  <c r="BA153" i="9"/>
  <c r="BA184" i="9"/>
  <c r="BA218" i="9"/>
  <c r="BA248" i="9"/>
  <c r="BA279" i="9"/>
  <c r="BA92" i="9"/>
  <c r="BA418" i="9"/>
  <c r="BA437" i="9"/>
  <c r="BA451" i="9"/>
  <c r="BA487" i="9"/>
  <c r="BA292" i="9"/>
  <c r="BA308" i="9"/>
  <c r="BA324" i="9"/>
  <c r="BA340" i="9"/>
  <c r="BA356" i="9"/>
  <c r="BA510" i="9"/>
  <c r="BA385" i="9"/>
  <c r="BA401" i="9"/>
  <c r="BA462" i="9"/>
  <c r="BA505" i="9"/>
  <c r="BA589" i="9"/>
  <c r="BA532" i="9"/>
  <c r="BA548" i="9"/>
  <c r="BA564" i="9"/>
  <c r="BA580" i="9"/>
  <c r="BA613" i="9"/>
  <c r="BA629" i="9"/>
  <c r="BA645" i="9"/>
  <c r="BA654" i="9"/>
  <c r="BA676" i="9"/>
  <c r="BA693" i="9"/>
  <c r="BA709" i="9"/>
  <c r="BA724" i="9"/>
  <c r="BA740" i="9"/>
  <c r="BA181" i="9"/>
  <c r="BA262" i="9"/>
  <c r="BA122" i="9"/>
  <c r="BA200" i="9"/>
  <c r="BA504" i="9"/>
  <c r="BA372" i="9"/>
  <c r="BA295" i="9"/>
  <c r="BA335" i="9"/>
  <c r="BA506" i="9"/>
  <c r="BA408" i="9"/>
  <c r="BA588" i="9"/>
  <c r="BA555" i="9"/>
  <c r="BA612" i="9"/>
  <c r="BA670" i="9"/>
  <c r="BA692" i="9"/>
  <c r="BA727" i="9"/>
  <c r="BA126" i="9"/>
  <c r="BA170" i="9"/>
  <c r="BA199" i="9"/>
  <c r="BA231" i="9"/>
  <c r="BA266" i="9"/>
  <c r="BA95" i="9"/>
  <c r="BA111" i="9"/>
  <c r="BA131" i="9"/>
  <c r="BA154" i="9"/>
  <c r="BA185" i="9"/>
  <c r="BA220" i="9"/>
  <c r="BA249" i="9"/>
  <c r="BA281" i="9"/>
  <c r="BA415" i="9"/>
  <c r="BA438" i="9"/>
  <c r="BA366" i="9"/>
  <c r="BA461" i="9"/>
  <c r="BA507" i="9"/>
  <c r="BA297" i="9"/>
  <c r="BA313" i="9"/>
  <c r="BA329" i="9"/>
  <c r="BA345" i="9"/>
  <c r="BA361" i="9"/>
  <c r="BA374" i="9"/>
  <c r="BA390" i="9"/>
  <c r="BA406" i="9"/>
  <c r="BA472" i="9"/>
  <c r="BA525" i="9"/>
  <c r="BA594" i="9"/>
  <c r="BA537" i="9"/>
  <c r="BA553" i="9"/>
  <c r="BA569" i="9"/>
  <c r="BA585" i="9"/>
  <c r="BA618" i="9"/>
  <c r="BA634" i="9"/>
  <c r="BA668" i="9"/>
  <c r="BA659" i="9"/>
  <c r="BA681" i="9"/>
  <c r="BA698" i="9"/>
  <c r="BA714" i="9"/>
  <c r="BA729" i="9"/>
  <c r="BA745" i="9"/>
  <c r="BA147" i="9"/>
  <c r="BA227" i="9"/>
  <c r="BA109" i="9"/>
  <c r="BA173" i="9"/>
  <c r="BA232" i="9"/>
  <c r="BA428" i="9"/>
  <c r="BA417" i="9"/>
  <c r="BA499" i="9"/>
  <c r="BA319" i="9"/>
  <c r="BA359" i="9"/>
  <c r="BA396" i="9"/>
  <c r="BA501" i="9"/>
  <c r="BA543" i="9"/>
  <c r="BA579" i="9"/>
  <c r="BA636" i="9"/>
  <c r="BA675" i="9"/>
  <c r="BA716" i="9"/>
  <c r="BA155" i="9"/>
  <c r="BA187" i="9"/>
  <c r="BA217" i="9"/>
  <c r="BA253" i="9"/>
  <c r="BA284" i="9"/>
  <c r="BA104" i="9"/>
  <c r="BA121" i="9"/>
  <c r="BA144" i="9"/>
  <c r="BA171" i="9"/>
  <c r="BA207" i="9"/>
  <c r="BA238" i="9"/>
  <c r="BA267" i="9"/>
  <c r="BA86" i="9"/>
  <c r="BA435" i="9"/>
  <c r="BA413" i="9"/>
  <c r="BA371" i="9"/>
  <c r="BA471" i="9"/>
  <c r="BA527" i="9"/>
  <c r="BA302" i="9"/>
  <c r="BA318" i="9"/>
  <c r="BA334" i="9"/>
  <c r="BA350" i="9"/>
  <c r="BA486" i="9"/>
  <c r="BA379" i="9"/>
  <c r="BA395" i="9"/>
  <c r="BA450" i="9"/>
  <c r="BA481" i="9"/>
  <c r="BA442" i="9"/>
  <c r="BA599" i="9"/>
  <c r="BA542" i="9"/>
  <c r="BA558" i="9"/>
  <c r="BA574" i="9"/>
  <c r="BA607" i="9"/>
  <c r="BA623" i="9"/>
  <c r="BA639" i="9"/>
  <c r="BA673" i="9"/>
  <c r="BA664" i="9"/>
  <c r="BA686" i="9"/>
  <c r="BA703" i="9"/>
  <c r="BA719" i="9"/>
  <c r="BA734" i="9"/>
  <c r="BA749" i="9"/>
  <c r="E66" i="9"/>
  <c r="I66" i="9" s="1"/>
  <c r="BD65" i="9"/>
  <c r="BB66" i="9"/>
  <c r="P65" i="9"/>
  <c r="N66" i="9"/>
  <c r="AJ65" i="9"/>
  <c r="AH66" i="9"/>
  <c r="BA101" i="9"/>
  <c r="BA368" i="9"/>
  <c r="BA563" i="9"/>
  <c r="BA750" i="9"/>
  <c r="BA221" i="9"/>
  <c r="BA286" i="9"/>
  <c r="BA142" i="9"/>
  <c r="BA234" i="9"/>
  <c r="BA84" i="9"/>
  <c r="BE78" i="9"/>
  <c r="BE79" i="9" s="1"/>
  <c r="BE80" i="9" s="1"/>
  <c r="BE81" i="9" s="1"/>
  <c r="BE82" i="9" s="1"/>
  <c r="BE83" i="9" s="1"/>
  <c r="BE84" i="9" s="1"/>
  <c r="BE85" i="9" s="1"/>
  <c r="BE86" i="9" s="1"/>
  <c r="BE87" i="9" s="1"/>
  <c r="BE88" i="9" s="1"/>
  <c r="BE89" i="9" s="1"/>
  <c r="BE90" i="9" s="1"/>
  <c r="BE91" i="9" s="1"/>
  <c r="BE92" i="9" s="1"/>
  <c r="BE93" i="9" s="1"/>
  <c r="BE94" i="9" s="1"/>
  <c r="BE95" i="9" s="1"/>
  <c r="BE96" i="9" s="1"/>
  <c r="BE97" i="9" s="1"/>
  <c r="BE98" i="9" s="1"/>
  <c r="BE99" i="9" s="1"/>
  <c r="BE100" i="9" s="1"/>
  <c r="BE101" i="9" s="1"/>
  <c r="BE102" i="9" s="1"/>
  <c r="BE103" i="9" s="1"/>
  <c r="BE104" i="9" s="1"/>
  <c r="BE105" i="9" s="1"/>
  <c r="BE106" i="9" s="1"/>
  <c r="BE107" i="9" s="1"/>
  <c r="BE108" i="9" s="1"/>
  <c r="BE109" i="9" s="1"/>
  <c r="BE110" i="9" s="1"/>
  <c r="BE111" i="9" s="1"/>
  <c r="BE112" i="9" s="1"/>
  <c r="BE113" i="9" s="1"/>
  <c r="BE114" i="9" s="1"/>
  <c r="BE115" i="9" s="1"/>
  <c r="BE116" i="9" s="1"/>
  <c r="BE117" i="9" s="1"/>
  <c r="BE118" i="9" s="1"/>
  <c r="BE119" i="9" s="1"/>
  <c r="BE120" i="9" s="1"/>
  <c r="BE121" i="9" s="1"/>
  <c r="BE122" i="9" s="1"/>
  <c r="BE123" i="9" s="1"/>
  <c r="BE124" i="9" s="1"/>
  <c r="BE125" i="9" s="1"/>
  <c r="BE126" i="9" s="1"/>
  <c r="BE127" i="9" s="1"/>
  <c r="BE128" i="9" s="1"/>
  <c r="BE129" i="9" s="1"/>
  <c r="BE130" i="9" s="1"/>
  <c r="BE131" i="9" s="1"/>
  <c r="BE132" i="9" s="1"/>
  <c r="BE133" i="9" s="1"/>
  <c r="BE134" i="9" s="1"/>
  <c r="BE135" i="9" s="1"/>
  <c r="BE136" i="9" s="1"/>
  <c r="BE137" i="9" s="1"/>
  <c r="BE138" i="9" s="1"/>
  <c r="BE139" i="9" s="1"/>
  <c r="BE140" i="9" s="1"/>
  <c r="BE141" i="9" s="1"/>
  <c r="BE142" i="9" s="1"/>
  <c r="BE143" i="9" s="1"/>
  <c r="BE144" i="9" s="1"/>
  <c r="BE145" i="9" s="1"/>
  <c r="BE146" i="9" s="1"/>
  <c r="BE147" i="9" s="1"/>
  <c r="BE148" i="9" s="1"/>
  <c r="BE149" i="9" s="1"/>
  <c r="BE150" i="9" s="1"/>
  <c r="BE151" i="9" s="1"/>
  <c r="BE152" i="9" s="1"/>
  <c r="BE153" i="9" s="1"/>
  <c r="BE154" i="9" s="1"/>
  <c r="BE155" i="9" s="1"/>
  <c r="BE156" i="9" s="1"/>
  <c r="BE157" i="9" s="1"/>
  <c r="BE158" i="9" s="1"/>
  <c r="BE159" i="9" s="1"/>
  <c r="BE160" i="9" s="1"/>
  <c r="BE161" i="9" s="1"/>
  <c r="BE162" i="9" s="1"/>
  <c r="BE163" i="9" s="1"/>
  <c r="BE164" i="9" s="1"/>
  <c r="BE165" i="9" s="1"/>
  <c r="BE166" i="9" s="1"/>
  <c r="BE167" i="9" s="1"/>
  <c r="BE168" i="9" s="1"/>
  <c r="BE169" i="9" s="1"/>
  <c r="BE170" i="9" s="1"/>
  <c r="BE171" i="9" s="1"/>
  <c r="BE172" i="9" s="1"/>
  <c r="BE173" i="9" s="1"/>
  <c r="BE174" i="9" s="1"/>
  <c r="BE175" i="9" s="1"/>
  <c r="BE176" i="9" s="1"/>
  <c r="BE177" i="9" s="1"/>
  <c r="BE178" i="9" s="1"/>
  <c r="BE179" i="9" s="1"/>
  <c r="BE180" i="9" s="1"/>
  <c r="BE181" i="9" s="1"/>
  <c r="BE182" i="9" s="1"/>
  <c r="BE183" i="9" s="1"/>
  <c r="BE184" i="9" s="1"/>
  <c r="BE185" i="9" s="1"/>
  <c r="BE186" i="9" s="1"/>
  <c r="BE187" i="9" s="1"/>
  <c r="BE188" i="9" s="1"/>
  <c r="BE189" i="9" s="1"/>
  <c r="BE190" i="9" s="1"/>
  <c r="BE191" i="9" s="1"/>
  <c r="BE192" i="9" s="1"/>
  <c r="BE193" i="9" s="1"/>
  <c r="BE194" i="9" s="1"/>
  <c r="BE195" i="9" s="1"/>
  <c r="BE196" i="9" s="1"/>
  <c r="BE197" i="9" s="1"/>
  <c r="BE198" i="9" s="1"/>
  <c r="BE199" i="9" s="1"/>
  <c r="BE200" i="9" s="1"/>
  <c r="BE201" i="9" s="1"/>
  <c r="BE202" i="9" s="1"/>
  <c r="BE203" i="9" s="1"/>
  <c r="BE204" i="9" s="1"/>
  <c r="BE205" i="9" s="1"/>
  <c r="BE206" i="9" s="1"/>
  <c r="BE207" i="9" s="1"/>
  <c r="BE208" i="9" s="1"/>
  <c r="BE209" i="9" s="1"/>
  <c r="BE210" i="9" s="1"/>
  <c r="BE211" i="9" s="1"/>
  <c r="BE212" i="9" s="1"/>
  <c r="BE213" i="9" s="1"/>
  <c r="BE214" i="9" s="1"/>
  <c r="BE215" i="9" s="1"/>
  <c r="BE216" i="9" s="1"/>
  <c r="BE217" i="9" s="1"/>
  <c r="BE218" i="9" s="1"/>
  <c r="BE219" i="9" s="1"/>
  <c r="BE220" i="9" s="1"/>
  <c r="BE221" i="9" s="1"/>
  <c r="BE222" i="9" s="1"/>
  <c r="BE223" i="9" s="1"/>
  <c r="BE224" i="9" s="1"/>
  <c r="BE225" i="9" s="1"/>
  <c r="BE226" i="9" s="1"/>
  <c r="BE227" i="9" s="1"/>
  <c r="BE228" i="9" s="1"/>
  <c r="BE229" i="9" s="1"/>
  <c r="BE230" i="9" s="1"/>
  <c r="BE231" i="9" s="1"/>
  <c r="BE232" i="9" s="1"/>
  <c r="BE233" i="9" s="1"/>
  <c r="BE234" i="9" s="1"/>
  <c r="BE235" i="9" s="1"/>
  <c r="BE236" i="9" s="1"/>
  <c r="BE237" i="9" s="1"/>
  <c r="BE238" i="9" s="1"/>
  <c r="BE239" i="9" s="1"/>
  <c r="BE240" i="9" s="1"/>
  <c r="BE241" i="9" s="1"/>
  <c r="BE242" i="9" s="1"/>
  <c r="BE243" i="9" s="1"/>
  <c r="BE244" i="9" s="1"/>
  <c r="BE245" i="9" s="1"/>
  <c r="BE246" i="9" s="1"/>
  <c r="BE247" i="9" s="1"/>
  <c r="BE248" i="9" s="1"/>
  <c r="BE249" i="9" s="1"/>
  <c r="BE250" i="9" s="1"/>
  <c r="BE251" i="9" s="1"/>
  <c r="BE252" i="9" s="1"/>
  <c r="BE253" i="9" s="1"/>
  <c r="BE254" i="9" s="1"/>
  <c r="BE255" i="9" s="1"/>
  <c r="BE256" i="9" s="1"/>
  <c r="BE257" i="9" s="1"/>
  <c r="BE258" i="9" s="1"/>
  <c r="BE259" i="9" s="1"/>
  <c r="BE260" i="9" s="1"/>
  <c r="BE261" i="9" s="1"/>
  <c r="BE262" i="9" s="1"/>
  <c r="BE263" i="9" s="1"/>
  <c r="BE264" i="9" s="1"/>
  <c r="BE265" i="9" s="1"/>
  <c r="BE266" i="9" s="1"/>
  <c r="BE267" i="9" s="1"/>
  <c r="BE268" i="9" s="1"/>
  <c r="BE269" i="9" s="1"/>
  <c r="BE270" i="9" s="1"/>
  <c r="BE271" i="9" s="1"/>
  <c r="BE272" i="9" s="1"/>
  <c r="BE273" i="9" s="1"/>
  <c r="BE274" i="9" s="1"/>
  <c r="BE275" i="9" s="1"/>
  <c r="BE276" i="9" s="1"/>
  <c r="BE277" i="9" s="1"/>
  <c r="BE278" i="9" s="1"/>
  <c r="BE279" i="9" s="1"/>
  <c r="BE280" i="9" s="1"/>
  <c r="BE281" i="9" s="1"/>
  <c r="BE282" i="9" s="1"/>
  <c r="BE283" i="9" s="1"/>
  <c r="BE284" i="9" s="1"/>
  <c r="BE285" i="9" s="1"/>
  <c r="BE286" i="9" s="1"/>
  <c r="BE287" i="9" s="1"/>
  <c r="BE288" i="9" s="1"/>
  <c r="BE289" i="9" s="1"/>
  <c r="BE290" i="9" s="1"/>
  <c r="BE291" i="9" s="1"/>
  <c r="BE292" i="9" s="1"/>
  <c r="BE293" i="9" s="1"/>
  <c r="BE294" i="9" s="1"/>
  <c r="BE295" i="9" s="1"/>
  <c r="BE296" i="9" s="1"/>
  <c r="BE297" i="9" s="1"/>
  <c r="BE298" i="9" s="1"/>
  <c r="BE299" i="9" s="1"/>
  <c r="BE300" i="9" s="1"/>
  <c r="BE301" i="9" s="1"/>
  <c r="BE302" i="9" s="1"/>
  <c r="BE303" i="9" s="1"/>
  <c r="BE304" i="9" s="1"/>
  <c r="BE305" i="9" s="1"/>
  <c r="BE306" i="9" s="1"/>
  <c r="BE307" i="9" s="1"/>
  <c r="BE308" i="9" s="1"/>
  <c r="BE309" i="9" s="1"/>
  <c r="BE310" i="9" s="1"/>
  <c r="BE311" i="9" s="1"/>
  <c r="BE312" i="9" s="1"/>
  <c r="BE313" i="9" s="1"/>
  <c r="BE314" i="9" s="1"/>
  <c r="BE315" i="9" s="1"/>
  <c r="BE316" i="9" s="1"/>
  <c r="BE317" i="9" s="1"/>
  <c r="BE318" i="9" s="1"/>
  <c r="BE319" i="9" s="1"/>
  <c r="BE320" i="9" s="1"/>
  <c r="BE321" i="9" s="1"/>
  <c r="BE322" i="9" s="1"/>
  <c r="BE323" i="9" s="1"/>
  <c r="BE324" i="9" s="1"/>
  <c r="BE325" i="9" s="1"/>
  <c r="BE326" i="9" s="1"/>
  <c r="BE327" i="9" s="1"/>
  <c r="BE328" i="9" s="1"/>
  <c r="BE329" i="9" s="1"/>
  <c r="BE330" i="9" s="1"/>
  <c r="BE331" i="9" s="1"/>
  <c r="BE332" i="9" s="1"/>
  <c r="BE333" i="9" s="1"/>
  <c r="BE334" i="9" s="1"/>
  <c r="BE335" i="9" s="1"/>
  <c r="BE336" i="9" s="1"/>
  <c r="BE337" i="9" s="1"/>
  <c r="BE338" i="9" s="1"/>
  <c r="BE339" i="9" s="1"/>
  <c r="BE340" i="9" s="1"/>
  <c r="BE341" i="9" s="1"/>
  <c r="BE342" i="9" s="1"/>
  <c r="BE343" i="9" s="1"/>
  <c r="BE344" i="9" s="1"/>
  <c r="BE345" i="9" s="1"/>
  <c r="BE346" i="9" s="1"/>
  <c r="BE347" i="9" s="1"/>
  <c r="BE348" i="9" s="1"/>
  <c r="BE349" i="9" s="1"/>
  <c r="BE350" i="9" s="1"/>
  <c r="BE351" i="9" s="1"/>
  <c r="BE352" i="9" s="1"/>
  <c r="BE353" i="9" s="1"/>
  <c r="BE354" i="9" s="1"/>
  <c r="BE355" i="9" s="1"/>
  <c r="BE356" i="9" s="1"/>
  <c r="BE357" i="9" s="1"/>
  <c r="BE358" i="9" s="1"/>
  <c r="BE359" i="9" s="1"/>
  <c r="BE360" i="9" s="1"/>
  <c r="BE361" i="9" s="1"/>
  <c r="BE362" i="9" s="1"/>
  <c r="BE363" i="9" s="1"/>
  <c r="BE364" i="9" s="1"/>
  <c r="BE365" i="9" s="1"/>
  <c r="BE366" i="9" s="1"/>
  <c r="BE367" i="9" s="1"/>
  <c r="BE368" i="9" s="1"/>
  <c r="BE369" i="9" s="1"/>
  <c r="BE370" i="9" s="1"/>
  <c r="BE371" i="9" s="1"/>
  <c r="BE372" i="9" s="1"/>
  <c r="BE373" i="9" s="1"/>
  <c r="BE374" i="9" s="1"/>
  <c r="BE375" i="9" s="1"/>
  <c r="BE376" i="9" s="1"/>
  <c r="BE377" i="9" s="1"/>
  <c r="BE378" i="9" s="1"/>
  <c r="BE379" i="9" s="1"/>
  <c r="BE380" i="9" s="1"/>
  <c r="BE381" i="9" s="1"/>
  <c r="BE382" i="9" s="1"/>
  <c r="BE383" i="9" s="1"/>
  <c r="BA83" i="9"/>
  <c r="BA81" i="9"/>
  <c r="BA82" i="9"/>
  <c r="BA80" i="9"/>
  <c r="BA78" i="9"/>
  <c r="BA79" i="9"/>
  <c r="BA369" i="9"/>
  <c r="BA300" i="9"/>
  <c r="BA348" i="9"/>
  <c r="BA377" i="9"/>
  <c r="BA478" i="9"/>
  <c r="BA597" i="9"/>
  <c r="BA572" i="9"/>
  <c r="BA637" i="9"/>
  <c r="BA684" i="9"/>
  <c r="BA717" i="9"/>
  <c r="BA132" i="9"/>
  <c r="BA105" i="9"/>
  <c r="BA512" i="9"/>
  <c r="BA315" i="9"/>
  <c r="BA388" i="9"/>
  <c r="BA575" i="9"/>
  <c r="BA665" i="9"/>
  <c r="BA152" i="9"/>
  <c r="BA215" i="9"/>
  <c r="BA282" i="9"/>
  <c r="BA143" i="9"/>
  <c r="BA202" i="9"/>
  <c r="BA89" i="9"/>
  <c r="BA425" i="9"/>
  <c r="BA289" i="9"/>
  <c r="BA321" i="9"/>
  <c r="BA353" i="9"/>
  <c r="BA382" i="9"/>
  <c r="BA586" i="9"/>
  <c r="BA545" i="9"/>
  <c r="BA577" i="9"/>
  <c r="BA642" i="9"/>
  <c r="BA690" i="9"/>
  <c r="BA721" i="9"/>
  <c r="BA752" i="9"/>
  <c r="BA129" i="9"/>
  <c r="BA277" i="9"/>
  <c r="BA299" i="9"/>
  <c r="BA452" i="9"/>
  <c r="BA559" i="9"/>
  <c r="BA649" i="9"/>
  <c r="BA127" i="9"/>
  <c r="BA233" i="9"/>
  <c r="BA96" i="9"/>
  <c r="BA156" i="9"/>
  <c r="BA222" i="9"/>
  <c r="BA424" i="9"/>
  <c r="BA508" i="9"/>
  <c r="BA495" i="9"/>
  <c r="BA310" i="9"/>
  <c r="BA342" i="9"/>
  <c r="BA387" i="9"/>
  <c r="BA466" i="9"/>
  <c r="BA591" i="9"/>
  <c r="BA566" i="9"/>
  <c r="BA615" i="9"/>
  <c r="BA678" i="9"/>
  <c r="BA269" i="9"/>
  <c r="BA351" i="9"/>
  <c r="BA683" i="9"/>
  <c r="BA168" i="9"/>
  <c r="BA229" i="9"/>
  <c r="BA94" i="9"/>
  <c r="BA146" i="9"/>
  <c r="BA211" i="9"/>
  <c r="BA88" i="9"/>
  <c r="BA373" i="9"/>
  <c r="BA288" i="9"/>
  <c r="BA336" i="9"/>
  <c r="BA494" i="9"/>
  <c r="BA397" i="9"/>
  <c r="BA444" i="9"/>
  <c r="BA544" i="9"/>
  <c r="BA609" i="9"/>
  <c r="BA641" i="9"/>
  <c r="BA688" i="9"/>
  <c r="BA720" i="9"/>
  <c r="BA751" i="9"/>
  <c r="BA113" i="9"/>
  <c r="BA261" i="9"/>
  <c r="BA515" i="9"/>
  <c r="BA400" i="9"/>
  <c r="BA547" i="9"/>
  <c r="BA644" i="9"/>
  <c r="BA753" i="9"/>
  <c r="BA194" i="9"/>
  <c r="BA258" i="9"/>
  <c r="BA125" i="9"/>
  <c r="BA212" i="9"/>
  <c r="BA275" i="9"/>
  <c r="BA422" i="9"/>
  <c r="BA491" i="9"/>
  <c r="BA309" i="9"/>
  <c r="BA357" i="9"/>
  <c r="BA386" i="9"/>
  <c r="BA509" i="9"/>
  <c r="BA549" i="9"/>
  <c r="BA581" i="9"/>
  <c r="BA630" i="9"/>
  <c r="BA655" i="9"/>
  <c r="BA710" i="9"/>
  <c r="BA97" i="9"/>
  <c r="BA488" i="9"/>
  <c r="BA307" i="9"/>
  <c r="BA476" i="9"/>
  <c r="BA571" i="9"/>
  <c r="BA704" i="9"/>
  <c r="BA139" i="9"/>
  <c r="BA208" i="9"/>
  <c r="BA100" i="9"/>
  <c r="BA140" i="9"/>
  <c r="BA198" i="9"/>
  <c r="BA412" i="9"/>
  <c r="BA367" i="9"/>
  <c r="BA603" i="9"/>
  <c r="BA118" i="9"/>
  <c r="BA285" i="9"/>
  <c r="BA189" i="9"/>
  <c r="BA414" i="9"/>
  <c r="BA311" i="9"/>
  <c r="BA392" i="9"/>
  <c r="BA539" i="9"/>
  <c r="BA640" i="9"/>
  <c r="BA731" i="9"/>
  <c r="BA150" i="9"/>
  <c r="BA183" i="9"/>
  <c r="BA213" i="9"/>
  <c r="BA247" i="9"/>
  <c r="BA280" i="9"/>
  <c r="BA102" i="9"/>
  <c r="BA432" i="9"/>
  <c r="BA137" i="9"/>
  <c r="BA160" i="9"/>
  <c r="BA191" i="9"/>
  <c r="BA225" i="9"/>
  <c r="BA255" i="9"/>
  <c r="BA520" i="9"/>
  <c r="BA411" i="9"/>
  <c r="BA434" i="9"/>
  <c r="BA365" i="9"/>
  <c r="BA459" i="9"/>
  <c r="BA503" i="9"/>
  <c r="BA296" i="9"/>
  <c r="BA312" i="9"/>
  <c r="BA328" i="9"/>
  <c r="BA344" i="9"/>
  <c r="BA360" i="9"/>
  <c r="BA526" i="9"/>
  <c r="BA389" i="9"/>
  <c r="BA405" i="9"/>
  <c r="BA470" i="9"/>
  <c r="BA521" i="9"/>
  <c r="BA593" i="9"/>
  <c r="BA536" i="9"/>
  <c r="BA552" i="9"/>
  <c r="BA568" i="9"/>
  <c r="BA584" i="9"/>
  <c r="BA617" i="9"/>
  <c r="BA633" i="9"/>
  <c r="BA689" i="9"/>
  <c r="BA658" i="9"/>
  <c r="BA680" i="9"/>
  <c r="BA697" i="9"/>
  <c r="BA713" i="9"/>
  <c r="BA728" i="9"/>
  <c r="BA744" i="9"/>
  <c r="BA196" i="9"/>
  <c r="BA278" i="9"/>
  <c r="BA141" i="9"/>
  <c r="BA224" i="9"/>
  <c r="BA484" i="9"/>
  <c r="BA457" i="9"/>
  <c r="BA303" i="9"/>
  <c r="BA343" i="9"/>
  <c r="BA380" i="9"/>
  <c r="BA468" i="9"/>
  <c r="BA600" i="9"/>
  <c r="BA567" i="9"/>
  <c r="BA624" i="9"/>
  <c r="BA657" i="9"/>
  <c r="BA700" i="9"/>
  <c r="BA739" i="9"/>
  <c r="BA134" i="9"/>
  <c r="BA177" i="9"/>
  <c r="BA206" i="9"/>
  <c r="BA239" i="9"/>
  <c r="BA273" i="9"/>
  <c r="BA99" i="9"/>
  <c r="BA115" i="9"/>
  <c r="BA138" i="9"/>
  <c r="BA161" i="9"/>
  <c r="BA193" i="9"/>
  <c r="BA228" i="9"/>
  <c r="BA257" i="9"/>
  <c r="BA85" i="9"/>
  <c r="BA431" i="9"/>
  <c r="BA409" i="9"/>
  <c r="BA370" i="9"/>
  <c r="BA469" i="9"/>
  <c r="BA523" i="9"/>
  <c r="BA301" i="9"/>
  <c r="BA317" i="9"/>
  <c r="BA333" i="9"/>
  <c r="BA349" i="9"/>
  <c r="BA482" i="9"/>
  <c r="BA378" i="9"/>
  <c r="BA394" i="9"/>
  <c r="BA448" i="9"/>
  <c r="BA480" i="9"/>
  <c r="BA441" i="9"/>
  <c r="BA598" i="9"/>
  <c r="BA541" i="9"/>
  <c r="BA557" i="9"/>
  <c r="BA573" i="9"/>
  <c r="BA606" i="9"/>
  <c r="BA622" i="9"/>
  <c r="BA638" i="9"/>
  <c r="BA672" i="9"/>
  <c r="BA663" i="9"/>
  <c r="BA685" i="9"/>
  <c r="BA702" i="9"/>
  <c r="BA718" i="9"/>
  <c r="BA733" i="9"/>
  <c r="BA748" i="9"/>
  <c r="BA166" i="9"/>
  <c r="BA254" i="9"/>
  <c r="BA416" i="9"/>
  <c r="BA182" i="9"/>
  <c r="BA252" i="9"/>
  <c r="BA91" i="9"/>
  <c r="BA524" i="9"/>
  <c r="BA287" i="9"/>
  <c r="BA327" i="9"/>
  <c r="BA490" i="9"/>
  <c r="BA404" i="9"/>
  <c r="BA443" i="9"/>
  <c r="BA551" i="9"/>
  <c r="BA608" i="9"/>
  <c r="BA648" i="9"/>
  <c r="BA687" i="9"/>
  <c r="BA723" i="9"/>
  <c r="BA117" i="9"/>
  <c r="BA164" i="9"/>
  <c r="BA195" i="9"/>
  <c r="BA226" i="9"/>
  <c r="BA260" i="9"/>
  <c r="BA436" i="9"/>
  <c r="BA108" i="9"/>
  <c r="BA128" i="9"/>
  <c r="BA149" i="9"/>
  <c r="BA180" i="9"/>
  <c r="BA214" i="9"/>
  <c r="BA244" i="9"/>
  <c r="BA276" i="9"/>
  <c r="BA90" i="9"/>
  <c r="BA410" i="9"/>
  <c r="BA429" i="9"/>
  <c r="BA447" i="9"/>
  <c r="BA479" i="9"/>
  <c r="BA290" i="9"/>
  <c r="BA306" i="9"/>
  <c r="BA322" i="9"/>
  <c r="BA338" i="9"/>
  <c r="BA354" i="9"/>
  <c r="BA502" i="9"/>
  <c r="BA383" i="9"/>
  <c r="BA399" i="9"/>
  <c r="BA458" i="9"/>
  <c r="BA497" i="9"/>
  <c r="BA587" i="9"/>
  <c r="BA530" i="9"/>
  <c r="BA546" i="9"/>
  <c r="BA562" i="9"/>
  <c r="BA578" i="9"/>
  <c r="BA611" i="9"/>
  <c r="BA627" i="9"/>
  <c r="BA643" i="9"/>
  <c r="BA652" i="9"/>
  <c r="BA674" i="9"/>
  <c r="BA691" i="9"/>
  <c r="BA707" i="9"/>
  <c r="BA722" i="9"/>
  <c r="BA738" i="9"/>
  <c r="H65" i="9"/>
  <c r="M584" i="5" l="1"/>
  <c r="M321" i="5"/>
  <c r="M548" i="5"/>
  <c r="BB450" i="5"/>
  <c r="BB530" i="5"/>
  <c r="BB562" i="5"/>
  <c r="BB741" i="5"/>
  <c r="BB210" i="5"/>
  <c r="BB418" i="5"/>
  <c r="BB518" i="5"/>
  <c r="BB286" i="5"/>
  <c r="BB326" i="5"/>
  <c r="BB366" i="5"/>
  <c r="BB406" i="5"/>
  <c r="BB490" i="5"/>
  <c r="BB754" i="5"/>
  <c r="BB721" i="5"/>
  <c r="M103" i="5"/>
  <c r="M582" i="5"/>
  <c r="M228" i="5"/>
  <c r="M337" i="5"/>
  <c r="M145" i="5"/>
  <c r="M709" i="5"/>
  <c r="M736" i="5"/>
  <c r="BB685" i="5"/>
  <c r="BB700" i="5"/>
  <c r="BB99" i="5"/>
  <c r="BB131" i="5"/>
  <c r="BB163" i="5"/>
  <c r="BB179" i="5"/>
  <c r="BB211" i="5"/>
  <c r="BB227" i="5"/>
  <c r="BB275" i="5"/>
  <c r="BB307" i="5"/>
  <c r="BB339" i="5"/>
  <c r="BB355" i="5"/>
  <c r="BB387" i="5"/>
  <c r="BB419" i="5"/>
  <c r="BB451" i="5"/>
  <c r="BB483" i="5"/>
  <c r="BB531" i="5"/>
  <c r="BB547" i="5"/>
  <c r="BB563" i="5"/>
  <c r="BB624" i="5"/>
  <c r="M297" i="5"/>
  <c r="M91" i="5"/>
  <c r="BB118" i="5"/>
  <c r="BB150" i="5"/>
  <c r="BB198" i="5"/>
  <c r="BB246" i="5"/>
  <c r="BB130" i="5"/>
  <c r="BB254" i="5"/>
  <c r="BB294" i="5"/>
  <c r="BB334" i="5"/>
  <c r="BB378" i="5"/>
  <c r="BB458" i="5"/>
  <c r="BB502" i="5"/>
  <c r="BB538" i="5"/>
  <c r="BB574" i="5"/>
  <c r="BB587" i="5"/>
  <c r="BB603" i="5"/>
  <c r="BB619" i="5"/>
  <c r="BB643" i="5"/>
  <c r="BB669" i="5"/>
  <c r="BB262" i="5"/>
  <c r="BB470" i="5"/>
  <c r="M498" i="5"/>
  <c r="M710" i="5"/>
  <c r="M510" i="5"/>
  <c r="BB106" i="5"/>
  <c r="BB186" i="5"/>
  <c r="BB234" i="5"/>
  <c r="BB314" i="5"/>
  <c r="BB438" i="5"/>
  <c r="BB734" i="5"/>
  <c r="M734" i="5"/>
  <c r="M605" i="5"/>
  <c r="BB346" i="5"/>
  <c r="BB386" i="5"/>
  <c r="BB426" i="5"/>
  <c r="BB506" i="5"/>
  <c r="BB546" i="5"/>
  <c r="BB724" i="5"/>
  <c r="M238" i="5"/>
  <c r="BB158" i="5"/>
  <c r="BB748" i="5"/>
  <c r="BB752" i="5"/>
  <c r="BB716" i="5"/>
  <c r="BB259" i="5"/>
  <c r="BB371" i="5"/>
  <c r="BB435" i="5"/>
  <c r="BB515" i="5"/>
  <c r="BB725" i="5"/>
  <c r="M93" i="5"/>
  <c r="M440" i="5"/>
  <c r="M240" i="5"/>
  <c r="M550" i="5"/>
  <c r="BB138" i="5"/>
  <c r="BB170" i="5"/>
  <c r="BB578" i="5"/>
  <c r="BB591" i="5"/>
  <c r="BB607" i="5"/>
  <c r="BB631" i="5"/>
  <c r="BB647" i="5"/>
  <c r="BB657" i="5"/>
  <c r="BB673" i="5"/>
  <c r="BB689" i="5"/>
  <c r="BB704" i="5"/>
  <c r="BB87" i="5"/>
  <c r="BB119" i="5"/>
  <c r="BB151" i="5"/>
  <c r="BB199" i="5"/>
  <c r="BB215" i="5"/>
  <c r="BB247" i="5"/>
  <c r="BB263" i="5"/>
  <c r="BB279" i="5"/>
  <c r="BB295" i="5"/>
  <c r="BB327" i="5"/>
  <c r="BB359" i="5"/>
  <c r="BB391" i="5"/>
  <c r="BB407" i="5"/>
  <c r="BB439" i="5"/>
  <c r="BB471" i="5"/>
  <c r="BB519" i="5"/>
  <c r="BB551" i="5"/>
  <c r="BB567" i="5"/>
  <c r="M378" i="5"/>
  <c r="M399" i="5"/>
  <c r="M313" i="5"/>
  <c r="M284" i="5"/>
  <c r="M720" i="5"/>
  <c r="BB142" i="5"/>
  <c r="BB274" i="5"/>
  <c r="BB354" i="5"/>
  <c r="BB398" i="5"/>
  <c r="BB478" i="5"/>
  <c r="BB558" i="5"/>
  <c r="BB582" i="5"/>
  <c r="BB595" i="5"/>
  <c r="BB611" i="5"/>
  <c r="BB635" i="5"/>
  <c r="BB651" i="5"/>
  <c r="BB661" i="5"/>
  <c r="BB677" i="5"/>
  <c r="BB733" i="5"/>
  <c r="BB692" i="5"/>
  <c r="BB708" i="5"/>
  <c r="BB91" i="5"/>
  <c r="BB107" i="5"/>
  <c r="BB123" i="5"/>
  <c r="BB139" i="5"/>
  <c r="BB155" i="5"/>
  <c r="BB171" i="5"/>
  <c r="BB187" i="5"/>
  <c r="BB203" i="5"/>
  <c r="BB219" i="5"/>
  <c r="BB235" i="5"/>
  <c r="BB251" i="5"/>
  <c r="BB267" i="5"/>
  <c r="BB283" i="5"/>
  <c r="BB299" i="5"/>
  <c r="BB315" i="5"/>
  <c r="BB331" i="5"/>
  <c r="BB347" i="5"/>
  <c r="BB363" i="5"/>
  <c r="BB379" i="5"/>
  <c r="BB395" i="5"/>
  <c r="BB411" i="5"/>
  <c r="BB427" i="5"/>
  <c r="BB443" i="5"/>
  <c r="BB459" i="5"/>
  <c r="BB475" i="5"/>
  <c r="BB491" i="5"/>
  <c r="BB507" i="5"/>
  <c r="BB523" i="5"/>
  <c r="BB539" i="5"/>
  <c r="BB555" i="5"/>
  <c r="BB571" i="5"/>
  <c r="BB730" i="5"/>
  <c r="BB600" i="5"/>
  <c r="BB616" i="5"/>
  <c r="BB632" i="5"/>
  <c r="BB648" i="5"/>
  <c r="BB658" i="5"/>
  <c r="BB674" i="5"/>
  <c r="BB690" i="5"/>
  <c r="BB727" i="5"/>
  <c r="BB705" i="5"/>
  <c r="BB134" i="5"/>
  <c r="BB174" i="5"/>
  <c r="BB218" i="5"/>
  <c r="BB258" i="5"/>
  <c r="BB310" i="5"/>
  <c r="BB362" i="5"/>
  <c r="BB414" i="5"/>
  <c r="BB466" i="5"/>
  <c r="BB526" i="5"/>
  <c r="BB623" i="5"/>
  <c r="BB96" i="5"/>
  <c r="BB112" i="5"/>
  <c r="BB128" i="5"/>
  <c r="BB144" i="5"/>
  <c r="BB160" i="5"/>
  <c r="BB176" i="5"/>
  <c r="BB192" i="5"/>
  <c r="BB208" i="5"/>
  <c r="BB224" i="5"/>
  <c r="BB240" i="5"/>
  <c r="BB256" i="5"/>
  <c r="BB272" i="5"/>
  <c r="BB288" i="5"/>
  <c r="BB304" i="5"/>
  <c r="BB320" i="5"/>
  <c r="BB336" i="5"/>
  <c r="BB352" i="5"/>
  <c r="BB368" i="5"/>
  <c r="BB384" i="5"/>
  <c r="BB400" i="5"/>
  <c r="BB586" i="5"/>
  <c r="BB599" i="5"/>
  <c r="BB615" i="5"/>
  <c r="BB639" i="5"/>
  <c r="BB665" i="5"/>
  <c r="BB681" i="5"/>
  <c r="BB696" i="5"/>
  <c r="BB712" i="5"/>
  <c r="BB95" i="5"/>
  <c r="BB111" i="5"/>
  <c r="BB127" i="5"/>
  <c r="BB143" i="5"/>
  <c r="BB159" i="5"/>
  <c r="BB175" i="5"/>
  <c r="BB191" i="5"/>
  <c r="BB207" i="5"/>
  <c r="BB223" i="5"/>
  <c r="BB239" i="5"/>
  <c r="BB255" i="5"/>
  <c r="BB271" i="5"/>
  <c r="BB287" i="5"/>
  <c r="BB303" i="5"/>
  <c r="BB319" i="5"/>
  <c r="BB335" i="5"/>
  <c r="BB351" i="5"/>
  <c r="BB367" i="5"/>
  <c r="BB383" i="5"/>
  <c r="BB399" i="5"/>
  <c r="BB415" i="5"/>
  <c r="BB431" i="5"/>
  <c r="BB447" i="5"/>
  <c r="BB463" i="5"/>
  <c r="BB479" i="5"/>
  <c r="BB495" i="5"/>
  <c r="BB511" i="5"/>
  <c r="BB527" i="5"/>
  <c r="BB543" i="5"/>
  <c r="BB559" i="5"/>
  <c r="BB575" i="5"/>
  <c r="BB588" i="5"/>
  <c r="BB604" i="5"/>
  <c r="BB620" i="5"/>
  <c r="BB636" i="5"/>
  <c r="BB652" i="5"/>
  <c r="BB662" i="5"/>
  <c r="BB678" i="5"/>
  <c r="BB742" i="5"/>
  <c r="BB735" i="5"/>
  <c r="BB693" i="5"/>
  <c r="BB709" i="5"/>
  <c r="BB102" i="5"/>
  <c r="BB146" i="5"/>
  <c r="BB182" i="5"/>
  <c r="BB230" i="5"/>
  <c r="BB270" i="5"/>
  <c r="BB322" i="5"/>
  <c r="BB374" i="5"/>
  <c r="BB430" i="5"/>
  <c r="BB482" i="5"/>
  <c r="BB542" i="5"/>
  <c r="BB100" i="5"/>
  <c r="BB116" i="5"/>
  <c r="BB132" i="5"/>
  <c r="BB148" i="5"/>
  <c r="BB164" i="5"/>
  <c r="BB180" i="5"/>
  <c r="BB196" i="5"/>
  <c r="BB212" i="5"/>
  <c r="BB228" i="5"/>
  <c r="BB244" i="5"/>
  <c r="BB260" i="5"/>
  <c r="BB276" i="5"/>
  <c r="BB292" i="5"/>
  <c r="BB308" i="5"/>
  <c r="BB324" i="5"/>
  <c r="BB340" i="5"/>
  <c r="BB356" i="5"/>
  <c r="BB372" i="5"/>
  <c r="BB388" i="5"/>
  <c r="BB404" i="5"/>
  <c r="BB749" i="5"/>
  <c r="BB115" i="5"/>
  <c r="BB147" i="5"/>
  <c r="BB195" i="5"/>
  <c r="BB243" i="5"/>
  <c r="BB291" i="5"/>
  <c r="BB323" i="5"/>
  <c r="BB403" i="5"/>
  <c r="BB467" i="5"/>
  <c r="BB499" i="5"/>
  <c r="BB579" i="5"/>
  <c r="BB592" i="5"/>
  <c r="BB608" i="5"/>
  <c r="BB640" i="5"/>
  <c r="BB666" i="5"/>
  <c r="BB682" i="5"/>
  <c r="BB728" i="5"/>
  <c r="BB743" i="5"/>
  <c r="BB697" i="5"/>
  <c r="BB713" i="5"/>
  <c r="BB114" i="5"/>
  <c r="BB154" i="5"/>
  <c r="BB194" i="5"/>
  <c r="BB238" i="5"/>
  <c r="BB282" i="5"/>
  <c r="BB338" i="5"/>
  <c r="BB390" i="5"/>
  <c r="BB442" i="5"/>
  <c r="BB494" i="5"/>
  <c r="BB550" i="5"/>
  <c r="BB88" i="5"/>
  <c r="BB104" i="5"/>
  <c r="BB120" i="5"/>
  <c r="BB136" i="5"/>
  <c r="BB152" i="5"/>
  <c r="BB168" i="5"/>
  <c r="BB184" i="5"/>
  <c r="BB200" i="5"/>
  <c r="BB216" i="5"/>
  <c r="BB232" i="5"/>
  <c r="BB248" i="5"/>
  <c r="BB264" i="5"/>
  <c r="BB280" i="5"/>
  <c r="BB296" i="5"/>
  <c r="BB312" i="5"/>
  <c r="BB328" i="5"/>
  <c r="BB344" i="5"/>
  <c r="BB360" i="5"/>
  <c r="BB376" i="5"/>
  <c r="BB392" i="5"/>
  <c r="BB408" i="5"/>
  <c r="BB424" i="5"/>
  <c r="BB440" i="5"/>
  <c r="BB456" i="5"/>
  <c r="BB472" i="5"/>
  <c r="BB488" i="5"/>
  <c r="BB504" i="5"/>
  <c r="BB520" i="5"/>
  <c r="BB536" i="5"/>
  <c r="BB552" i="5"/>
  <c r="BB568" i="5"/>
  <c r="BB584" i="5"/>
  <c r="BB597" i="5"/>
  <c r="BB613" i="5"/>
  <c r="BB629" i="5"/>
  <c r="BB645" i="5"/>
  <c r="BB655" i="5"/>
  <c r="BB671" i="5"/>
  <c r="BB687" i="5"/>
  <c r="BB720" i="5"/>
  <c r="BB753" i="5"/>
  <c r="BB94" i="5"/>
  <c r="BB222" i="5"/>
  <c r="BB302" i="5"/>
  <c r="BB103" i="5"/>
  <c r="BB135" i="5"/>
  <c r="BB167" i="5"/>
  <c r="BB183" i="5"/>
  <c r="BB231" i="5"/>
  <c r="BB311" i="5"/>
  <c r="BB343" i="5"/>
  <c r="BB375" i="5"/>
  <c r="BB423" i="5"/>
  <c r="BB455" i="5"/>
  <c r="BB487" i="5"/>
  <c r="BB503" i="5"/>
  <c r="BB535" i="5"/>
  <c r="BB583" i="5"/>
  <c r="BB596" i="5"/>
  <c r="BB612" i="5"/>
  <c r="BB628" i="5"/>
  <c r="BB644" i="5"/>
  <c r="BB670" i="5"/>
  <c r="BB686" i="5"/>
  <c r="BB751" i="5"/>
  <c r="BB701" i="5"/>
  <c r="BB717" i="5"/>
  <c r="BB122" i="5"/>
  <c r="BB162" i="5"/>
  <c r="BB206" i="5"/>
  <c r="BB250" i="5"/>
  <c r="BB298" i="5"/>
  <c r="BB350" i="5"/>
  <c r="BB402" i="5"/>
  <c r="BB454" i="5"/>
  <c r="BB510" i="5"/>
  <c r="BB566" i="5"/>
  <c r="BB92" i="5"/>
  <c r="BB108" i="5"/>
  <c r="BB124" i="5"/>
  <c r="BB140" i="5"/>
  <c r="BB156" i="5"/>
  <c r="BB172" i="5"/>
  <c r="BB188" i="5"/>
  <c r="BB204" i="5"/>
  <c r="BB220" i="5"/>
  <c r="BB236" i="5"/>
  <c r="BB252" i="5"/>
  <c r="BB268" i="5"/>
  <c r="BB284" i="5"/>
  <c r="BB300" i="5"/>
  <c r="BB316" i="5"/>
  <c r="BB332" i="5"/>
  <c r="BB348" i="5"/>
  <c r="BB364" i="5"/>
  <c r="BB380" i="5"/>
  <c r="BB396" i="5"/>
  <c r="BB412" i="5"/>
  <c r="BB428" i="5"/>
  <c r="BB444" i="5"/>
  <c r="BB460" i="5"/>
  <c r="BB476" i="5"/>
  <c r="BB492" i="5"/>
  <c r="BB508" i="5"/>
  <c r="BB524" i="5"/>
  <c r="BB540" i="5"/>
  <c r="BB556" i="5"/>
  <c r="BB572" i="5"/>
  <c r="BB738" i="5"/>
  <c r="BB601" i="5"/>
  <c r="BB617" i="5"/>
  <c r="BB633" i="5"/>
  <c r="BB649" i="5"/>
  <c r="BB659" i="5"/>
  <c r="BB675" i="5"/>
  <c r="BB723" i="5"/>
  <c r="BB729" i="5"/>
  <c r="BB416" i="5"/>
  <c r="BB432" i="5"/>
  <c r="BB448" i="5"/>
  <c r="BB464" i="5"/>
  <c r="BB480" i="5"/>
  <c r="BB496" i="5"/>
  <c r="BB512" i="5"/>
  <c r="BB528" i="5"/>
  <c r="BB544" i="5"/>
  <c r="BB560" i="5"/>
  <c r="BB576" i="5"/>
  <c r="BB589" i="5"/>
  <c r="BB605" i="5"/>
  <c r="BB621" i="5"/>
  <c r="BB637" i="5"/>
  <c r="BB653" i="5"/>
  <c r="BB663" i="5"/>
  <c r="BB679" i="5"/>
  <c r="BB750" i="5"/>
  <c r="BB737" i="5"/>
  <c r="BB694" i="5"/>
  <c r="BB710" i="5"/>
  <c r="BB98" i="5"/>
  <c r="BB178" i="5"/>
  <c r="BB226" i="5"/>
  <c r="BB290" i="5"/>
  <c r="BB342" i="5"/>
  <c r="BB394" i="5"/>
  <c r="BB446" i="5"/>
  <c r="BB498" i="5"/>
  <c r="BB554" i="5"/>
  <c r="BB89" i="5"/>
  <c r="BB105" i="5"/>
  <c r="BB121" i="5"/>
  <c r="BB137" i="5"/>
  <c r="BB153" i="5"/>
  <c r="BB169" i="5"/>
  <c r="BB185" i="5"/>
  <c r="BB201" i="5"/>
  <c r="BB217" i="5"/>
  <c r="BB233" i="5"/>
  <c r="BB249" i="5"/>
  <c r="BB265" i="5"/>
  <c r="BB281" i="5"/>
  <c r="BB297" i="5"/>
  <c r="BB313" i="5"/>
  <c r="BB329" i="5"/>
  <c r="BB345" i="5"/>
  <c r="BB361" i="5"/>
  <c r="BB377" i="5"/>
  <c r="BB393" i="5"/>
  <c r="BB409" i="5"/>
  <c r="BB425" i="5"/>
  <c r="BB441" i="5"/>
  <c r="BB457" i="5"/>
  <c r="BB473" i="5"/>
  <c r="BB489" i="5"/>
  <c r="BB505" i="5"/>
  <c r="BB521" i="5"/>
  <c r="BB537" i="5"/>
  <c r="BB553" i="5"/>
  <c r="BB569" i="5"/>
  <c r="BB585" i="5"/>
  <c r="BB598" i="5"/>
  <c r="BB614" i="5"/>
  <c r="BB630" i="5"/>
  <c r="BB646" i="5"/>
  <c r="BB656" i="5"/>
  <c r="BB672" i="5"/>
  <c r="BB688" i="5"/>
  <c r="BB722" i="5"/>
  <c r="BB755" i="5"/>
  <c r="BB703" i="5"/>
  <c r="BB719" i="5"/>
  <c r="M494" i="5"/>
  <c r="M445" i="5"/>
  <c r="M594" i="5"/>
  <c r="M744" i="5"/>
  <c r="M595" i="5"/>
  <c r="M400" i="5"/>
  <c r="BB420" i="5"/>
  <c r="BB436" i="5"/>
  <c r="BB452" i="5"/>
  <c r="BB468" i="5"/>
  <c r="BB484" i="5"/>
  <c r="BB500" i="5"/>
  <c r="BB516" i="5"/>
  <c r="BB532" i="5"/>
  <c r="BB548" i="5"/>
  <c r="BB564" i="5"/>
  <c r="BB580" i="5"/>
  <c r="BB593" i="5"/>
  <c r="BB609" i="5"/>
  <c r="BB625" i="5"/>
  <c r="BB641" i="5"/>
  <c r="BB732" i="5"/>
  <c r="BB667" i="5"/>
  <c r="BB683" i="5"/>
  <c r="BB736" i="5"/>
  <c r="BB745" i="5"/>
  <c r="BB698" i="5"/>
  <c r="BB714" i="5"/>
  <c r="BB110" i="5"/>
  <c r="BB190" i="5"/>
  <c r="BB242" i="5"/>
  <c r="BB306" i="5"/>
  <c r="BB358" i="5"/>
  <c r="BB410" i="5"/>
  <c r="BB462" i="5"/>
  <c r="BB514" i="5"/>
  <c r="BB570" i="5"/>
  <c r="BB93" i="5"/>
  <c r="BB109" i="5"/>
  <c r="BB125" i="5"/>
  <c r="BB141" i="5"/>
  <c r="BB157" i="5"/>
  <c r="BB173" i="5"/>
  <c r="BB189" i="5"/>
  <c r="BB205" i="5"/>
  <c r="BB221" i="5"/>
  <c r="BB237" i="5"/>
  <c r="BB253" i="5"/>
  <c r="BB269" i="5"/>
  <c r="BB285" i="5"/>
  <c r="BB301" i="5"/>
  <c r="BB317" i="5"/>
  <c r="BB333" i="5"/>
  <c r="BB349" i="5"/>
  <c r="BB365" i="5"/>
  <c r="BB381" i="5"/>
  <c r="BB397" i="5"/>
  <c r="BB413" i="5"/>
  <c r="BB429" i="5"/>
  <c r="BB445" i="5"/>
  <c r="BB461" i="5"/>
  <c r="BB477" i="5"/>
  <c r="BB493" i="5"/>
  <c r="BB509" i="5"/>
  <c r="BB525" i="5"/>
  <c r="BB541" i="5"/>
  <c r="BB557" i="5"/>
  <c r="BB573" i="5"/>
  <c r="BB746" i="5"/>
  <c r="BB602" i="5"/>
  <c r="BB618" i="5"/>
  <c r="BB634" i="5"/>
  <c r="BB650" i="5"/>
  <c r="BB660" i="5"/>
  <c r="BB676" i="5"/>
  <c r="BB726" i="5"/>
  <c r="BB731" i="5"/>
  <c r="BB691" i="5"/>
  <c r="BB707" i="5"/>
  <c r="M276" i="5"/>
  <c r="M130" i="5"/>
  <c r="M568" i="5"/>
  <c r="M90" i="5"/>
  <c r="M211" i="5"/>
  <c r="M457" i="5"/>
  <c r="M534" i="5"/>
  <c r="M137" i="5"/>
  <c r="M483" i="5"/>
  <c r="M292" i="5"/>
  <c r="M573" i="5"/>
  <c r="M280" i="5"/>
  <c r="M490" i="5"/>
  <c r="M433" i="5"/>
  <c r="M357" i="5"/>
  <c r="M167" i="5"/>
  <c r="M493" i="5"/>
  <c r="M671" i="5"/>
  <c r="M586" i="5"/>
  <c r="M614" i="5"/>
  <c r="M340" i="5"/>
  <c r="M615" i="5"/>
  <c r="M643" i="5"/>
  <c r="M505" i="5"/>
  <c r="M196" i="5"/>
  <c r="M360" i="5"/>
  <c r="M325" i="5"/>
  <c r="M314" i="5"/>
  <c r="M557" i="5"/>
  <c r="M269" i="5"/>
  <c r="M692" i="5"/>
  <c r="M151" i="5"/>
  <c r="M347" i="5"/>
  <c r="M684" i="5"/>
  <c r="M185" i="5"/>
  <c r="M696" i="5"/>
  <c r="M624" i="5"/>
  <c r="M160" i="5"/>
  <c r="M587" i="5"/>
  <c r="M558" i="5"/>
  <c r="M602" i="5"/>
  <c r="M506" i="5"/>
  <c r="M593" i="5"/>
  <c r="M138" i="5"/>
  <c r="M113" i="5"/>
  <c r="M654" i="5"/>
  <c r="M727" i="5"/>
  <c r="M630" i="5"/>
  <c r="M174" i="5"/>
  <c r="M461" i="5"/>
  <c r="M251" i="5"/>
  <c r="M464" i="5"/>
  <c r="M517" i="5"/>
  <c r="M300" i="5"/>
  <c r="M415" i="5"/>
  <c r="M259" i="5"/>
  <c r="M387" i="5"/>
  <c r="M521" i="5"/>
  <c r="M655" i="5"/>
  <c r="M366" i="5"/>
  <c r="M178" i="5"/>
  <c r="M421" i="5"/>
  <c r="M470" i="5"/>
  <c r="M700" i="5"/>
  <c r="M187" i="5"/>
  <c r="M229" i="5"/>
  <c r="BB702" i="5"/>
  <c r="BB718" i="5"/>
  <c r="BB126" i="5"/>
  <c r="BB202" i="5"/>
  <c r="BB266" i="5"/>
  <c r="BB318" i="5"/>
  <c r="BB370" i="5"/>
  <c r="BB422" i="5"/>
  <c r="BB474" i="5"/>
  <c r="BB522" i="5"/>
  <c r="BB627" i="5"/>
  <c r="BB97" i="5"/>
  <c r="BB113" i="5"/>
  <c r="BB129" i="5"/>
  <c r="BB145" i="5"/>
  <c r="BB161" i="5"/>
  <c r="BB177" i="5"/>
  <c r="BB193" i="5"/>
  <c r="BB209" i="5"/>
  <c r="BB225" i="5"/>
  <c r="BB241" i="5"/>
  <c r="BB257" i="5"/>
  <c r="BB273" i="5"/>
  <c r="BB289" i="5"/>
  <c r="BB305" i="5"/>
  <c r="BB321" i="5"/>
  <c r="BB337" i="5"/>
  <c r="BB353" i="5"/>
  <c r="BB369" i="5"/>
  <c r="BB385" i="5"/>
  <c r="BB401" i="5"/>
  <c r="BB417" i="5"/>
  <c r="BB433" i="5"/>
  <c r="BB449" i="5"/>
  <c r="BB465" i="5"/>
  <c r="BB481" i="5"/>
  <c r="BB497" i="5"/>
  <c r="BB513" i="5"/>
  <c r="BB529" i="5"/>
  <c r="BB545" i="5"/>
  <c r="BB561" i="5"/>
  <c r="BB577" i="5"/>
  <c r="BB590" i="5"/>
  <c r="BB606" i="5"/>
  <c r="BB622" i="5"/>
  <c r="BB638" i="5"/>
  <c r="BB654" i="5"/>
  <c r="BB664" i="5"/>
  <c r="BB680" i="5"/>
  <c r="BB739" i="5"/>
  <c r="BB695" i="5"/>
  <c r="BB711" i="5"/>
  <c r="BB706" i="5"/>
  <c r="BB90" i="5"/>
  <c r="BB166" i="5"/>
  <c r="BB214" i="5"/>
  <c r="BB278" i="5"/>
  <c r="BB330" i="5"/>
  <c r="BB382" i="5"/>
  <c r="BB434" i="5"/>
  <c r="BB486" i="5"/>
  <c r="BB534" i="5"/>
  <c r="BB101" i="5"/>
  <c r="BB117" i="5"/>
  <c r="BB133" i="5"/>
  <c r="BB149" i="5"/>
  <c r="BB165" i="5"/>
  <c r="BB181" i="5"/>
  <c r="BB197" i="5"/>
  <c r="BB213" i="5"/>
  <c r="BB229" i="5"/>
  <c r="BB245" i="5"/>
  <c r="BB261" i="5"/>
  <c r="BB277" i="5"/>
  <c r="BB293" i="5"/>
  <c r="BB309" i="5"/>
  <c r="BB325" i="5"/>
  <c r="BB341" i="5"/>
  <c r="BB357" i="5"/>
  <c r="BB373" i="5"/>
  <c r="BB389" i="5"/>
  <c r="BB405" i="5"/>
  <c r="BB421" i="5"/>
  <c r="BB437" i="5"/>
  <c r="BB453" i="5"/>
  <c r="BB469" i="5"/>
  <c r="BB485" i="5"/>
  <c r="BB501" i="5"/>
  <c r="BB517" i="5"/>
  <c r="BB533" i="5"/>
  <c r="BB549" i="5"/>
  <c r="BB565" i="5"/>
  <c r="BB581" i="5"/>
  <c r="BB594" i="5"/>
  <c r="BB610" i="5"/>
  <c r="BB626" i="5"/>
  <c r="BB642" i="5"/>
  <c r="BB740" i="5"/>
  <c r="BB668" i="5"/>
  <c r="BB684" i="5"/>
  <c r="BB744" i="5"/>
  <c r="BB747" i="5"/>
  <c r="BB699" i="5"/>
  <c r="BB715" i="5"/>
  <c r="M225" i="5"/>
  <c r="M719" i="5"/>
  <c r="M224" i="5"/>
  <c r="M250" i="5"/>
  <c r="M576" i="5"/>
  <c r="M153" i="5"/>
  <c r="M331" i="5"/>
  <c r="M675" i="5"/>
  <c r="M253" i="5"/>
  <c r="M429" i="5"/>
  <c r="M674" i="5"/>
  <c r="M252" i="5"/>
  <c r="M390" i="5"/>
  <c r="M459" i="5"/>
  <c r="M564" i="5"/>
  <c r="M305" i="5"/>
  <c r="M158" i="5"/>
  <c r="M279" i="5"/>
  <c r="M171" i="5"/>
  <c r="M647" i="5"/>
  <c r="M205" i="5"/>
  <c r="M308" i="5"/>
  <c r="M216" i="5"/>
  <c r="M170" i="5"/>
  <c r="M291" i="5"/>
  <c r="M361" i="5"/>
  <c r="M350" i="5"/>
  <c r="M168" i="5"/>
  <c r="M311" i="5"/>
  <c r="M754" i="5"/>
  <c r="M544" i="5"/>
  <c r="M333" i="5"/>
  <c r="M223" i="5"/>
  <c r="M532" i="5"/>
  <c r="M88" i="5"/>
  <c r="M133" i="5"/>
  <c r="M218" i="5"/>
  <c r="M124" i="5"/>
  <c r="M545" i="5"/>
  <c r="M375" i="5"/>
  <c r="M528" i="5"/>
  <c r="M577" i="5"/>
  <c r="M481" i="5"/>
  <c r="M540" i="5"/>
  <c r="M101" i="5"/>
  <c r="M489" i="5"/>
  <c r="M670" i="5"/>
  <c r="M227" i="5"/>
  <c r="M543" i="5"/>
  <c r="M127" i="5"/>
  <c r="M332" i="5"/>
  <c r="M327" i="5"/>
  <c r="M639" i="5"/>
  <c r="M683" i="5"/>
  <c r="M640" i="5"/>
  <c r="M219" i="5"/>
  <c r="M565" i="5"/>
  <c r="M556" i="5"/>
  <c r="M324" i="5"/>
  <c r="M482" i="5"/>
  <c r="M206" i="5"/>
  <c r="M274" i="5"/>
  <c r="M725" i="5"/>
  <c r="M328" i="5"/>
  <c r="M569" i="5"/>
  <c r="M589" i="5"/>
  <c r="M110" i="5"/>
  <c r="M329" i="5"/>
  <c r="M721" i="5"/>
  <c r="M287" i="5"/>
  <c r="M209" i="5"/>
  <c r="M619" i="5"/>
  <c r="M104" i="5"/>
  <c r="M571" i="5"/>
  <c r="M134" i="5"/>
  <c r="M716" i="5"/>
  <c r="M752" i="5"/>
  <c r="M346" i="5"/>
  <c r="M432" i="5"/>
  <c r="M559" i="5"/>
  <c r="M452" i="5"/>
  <c r="M533" i="5"/>
  <c r="M355" i="5"/>
  <c r="M309" i="5"/>
  <c r="M214" i="5"/>
  <c r="M254" i="5"/>
  <c r="M275" i="5"/>
  <c r="M588" i="5"/>
  <c r="M554" i="5"/>
  <c r="M664" i="5"/>
  <c r="M202" i="5"/>
  <c r="M395" i="5"/>
  <c r="M426" i="5"/>
  <c r="M479" i="5"/>
  <c r="M258" i="5"/>
  <c r="M147" i="5"/>
  <c r="M477" i="5"/>
  <c r="M527" i="5"/>
  <c r="M566" i="5"/>
  <c r="M679" i="5"/>
  <c r="M590" i="5"/>
  <c r="M335" i="5"/>
  <c r="M364" i="5"/>
  <c r="M651" i="5"/>
  <c r="M344" i="5"/>
  <c r="M382" i="5"/>
  <c r="M204" i="5"/>
  <c r="M722" i="5"/>
  <c r="M208" i="5"/>
  <c r="M264" i="5"/>
  <c r="M713" i="5"/>
  <c r="M175" i="5"/>
  <c r="M487" i="5"/>
  <c r="M424" i="5"/>
  <c r="M199" i="5"/>
  <c r="M455" i="5"/>
  <c r="M658" i="5"/>
  <c r="M260" i="5"/>
  <c r="M143" i="5"/>
  <c r="M348" i="5"/>
  <c r="M572" i="5"/>
  <c r="M635" i="5"/>
  <c r="M365" i="5"/>
  <c r="M485" i="5"/>
  <c r="M296" i="5"/>
  <c r="M376" i="5"/>
  <c r="M307" i="5"/>
  <c r="M198" i="5"/>
  <c r="M362" i="5"/>
  <c r="M463" i="5"/>
  <c r="M213" i="5"/>
  <c r="M525" i="5"/>
  <c r="M608" i="5"/>
  <c r="M233" i="5"/>
  <c r="M271" i="5"/>
  <c r="M617" i="5"/>
  <c r="M193" i="5"/>
  <c r="M563" i="5"/>
  <c r="M389" i="5"/>
  <c r="M312" i="5"/>
  <c r="M235" i="5"/>
  <c r="M121" i="5"/>
  <c r="M261" i="5"/>
  <c r="M99" i="5"/>
  <c r="M320" i="5"/>
  <c r="M665" i="5"/>
  <c r="M703" i="5"/>
  <c r="M747" i="5"/>
  <c r="M644" i="5"/>
  <c r="M688" i="5"/>
  <c r="M310" i="5"/>
  <c r="M283" i="5"/>
  <c r="M592" i="5"/>
  <c r="M650" i="5"/>
  <c r="M641" i="5"/>
  <c r="M678" i="5"/>
  <c r="M392" i="5"/>
  <c r="M200" i="5"/>
  <c r="M488" i="5"/>
  <c r="M142" i="5"/>
  <c r="M210" i="5"/>
  <c r="M371" i="5"/>
  <c r="M484" i="5"/>
  <c r="M599" i="5"/>
  <c r="M460" i="5"/>
  <c r="M96" i="5"/>
  <c r="M125" i="5"/>
  <c r="M242" i="5"/>
  <c r="M636" i="5"/>
  <c r="M403" i="5"/>
  <c r="M245" i="5"/>
  <c r="M536" i="5"/>
  <c r="M701" i="5"/>
  <c r="M468" i="5"/>
  <c r="M601" i="5"/>
  <c r="M184" i="5"/>
  <c r="M295" i="5"/>
  <c r="M604" i="5"/>
  <c r="M144" i="5"/>
  <c r="M669" i="5"/>
  <c r="M194" i="5"/>
  <c r="M102" i="5"/>
  <c r="M474" i="5"/>
  <c r="M438" i="5"/>
  <c r="M673" i="5"/>
  <c r="M427" i="5"/>
  <c r="M728" i="5"/>
  <c r="M697" i="5"/>
  <c r="M687" i="5"/>
  <c r="M731" i="5"/>
  <c r="M622" i="5"/>
  <c r="M666" i="5"/>
  <c r="M706" i="5"/>
  <c r="M267" i="5"/>
  <c r="M120" i="5"/>
  <c r="M111" i="5"/>
  <c r="M179" i="5"/>
  <c r="M247" i="5"/>
  <c r="M486" i="5"/>
  <c r="M458" i="5"/>
  <c r="M215" i="5"/>
  <c r="M152" i="5"/>
  <c r="M383" i="5"/>
  <c r="M580" i="5"/>
  <c r="M191" i="5"/>
  <c r="M94" i="5"/>
  <c r="M408" i="5"/>
  <c r="M255" i="5"/>
  <c r="M212" i="5"/>
  <c r="M302" i="5"/>
  <c r="M714" i="5"/>
  <c r="M609" i="5"/>
  <c r="M334" i="5"/>
  <c r="M467" i="5"/>
  <c r="M648" i="5"/>
  <c r="M139" i="5"/>
  <c r="M248" i="5"/>
  <c r="M598" i="5"/>
  <c r="M207" i="5"/>
  <c r="M129" i="5"/>
  <c r="M704" i="5"/>
  <c r="M561" i="5"/>
  <c r="M659" i="5"/>
  <c r="M585" i="5"/>
  <c r="M373" i="5"/>
  <c r="M87" i="5"/>
  <c r="M511" i="5"/>
  <c r="M374" i="5"/>
  <c r="M677" i="5"/>
  <c r="M423" i="5"/>
  <c r="M553" i="5"/>
  <c r="M293" i="5"/>
  <c r="M146" i="5"/>
  <c r="M681" i="5"/>
  <c r="M322" i="5"/>
  <c r="M466" i="5"/>
  <c r="M409" i="5"/>
  <c r="M628" i="5"/>
  <c r="M646" i="5"/>
  <c r="M596" i="5"/>
  <c r="M726" i="5"/>
  <c r="M712" i="5"/>
  <c r="M217" i="5"/>
  <c r="M626" i="5"/>
  <c r="M368" i="5"/>
  <c r="M397" i="5"/>
  <c r="M542" i="5"/>
  <c r="M166" i="5"/>
  <c r="M406" i="5"/>
  <c r="M156" i="5"/>
  <c r="M613" i="5"/>
  <c r="M469" i="5"/>
  <c r="M741" i="5"/>
  <c r="M394" i="5"/>
  <c r="M578" i="5"/>
  <c r="M266" i="5"/>
  <c r="M119" i="5"/>
  <c r="M597" i="5"/>
  <c r="M607" i="5"/>
  <c r="M742" i="5"/>
  <c r="M515" i="5"/>
  <c r="M620" i="5"/>
  <c r="M410" i="5"/>
  <c r="M530" i="5"/>
  <c r="M444" i="5"/>
  <c r="M317" i="5"/>
  <c r="M612" i="5"/>
  <c r="M150" i="5"/>
  <c r="M249" i="5"/>
  <c r="M623" i="5"/>
  <c r="M277" i="5"/>
  <c r="M131" i="5"/>
  <c r="M336" i="5"/>
  <c r="M638" i="5"/>
  <c r="M369" i="5"/>
  <c r="M197" i="5"/>
  <c r="M294" i="5"/>
  <c r="M164" i="5"/>
  <c r="M690" i="5"/>
  <c r="M226" i="5"/>
  <c r="M118" i="5"/>
  <c r="M538" i="5"/>
  <c r="M524" i="5"/>
  <c r="M172" i="5"/>
  <c r="M128" i="5"/>
  <c r="M117" i="5"/>
  <c r="M520" i="5"/>
  <c r="M732" i="5"/>
  <c r="M729" i="5"/>
  <c r="M282" i="5"/>
  <c r="M450" i="5"/>
  <c r="M107" i="5"/>
  <c r="M370" i="5"/>
  <c r="M109" i="5"/>
  <c r="M436" i="5"/>
  <c r="M472" i="5"/>
  <c r="M246" i="5"/>
  <c r="M428" i="5"/>
  <c r="M591" i="5"/>
  <c r="M341" i="5"/>
  <c r="M547" i="5"/>
  <c r="M221" i="5"/>
  <c r="M323" i="5"/>
  <c r="M653" i="5"/>
  <c r="M236" i="5"/>
  <c r="M326" i="5"/>
  <c r="M443" i="5"/>
  <c r="M447" i="5"/>
  <c r="M491" i="5"/>
  <c r="M705" i="5"/>
  <c r="M733" i="5"/>
  <c r="M393" i="5"/>
  <c r="M751" i="5"/>
  <c r="M718" i="5"/>
  <c r="M330" i="5"/>
  <c r="M358" i="5"/>
  <c r="M367" i="5"/>
  <c r="M180" i="5"/>
  <c r="M363" i="5"/>
  <c r="M115" i="5"/>
  <c r="M183" i="5"/>
  <c r="M306" i="5"/>
  <c r="M342" i="5"/>
  <c r="M686" i="5"/>
  <c r="M735" i="5"/>
  <c r="M106" i="5"/>
  <c r="M352" i="5"/>
  <c r="M519" i="5"/>
  <c r="M189" i="5"/>
  <c r="M298" i="5"/>
  <c r="M610" i="5"/>
  <c r="M220" i="5"/>
  <c r="M682" i="5"/>
  <c r="M668" i="5"/>
  <c r="M186" i="5"/>
  <c r="M161" i="5"/>
  <c r="M740" i="5"/>
  <c r="M288" i="5"/>
  <c r="M126" i="5"/>
  <c r="M263" i="5"/>
  <c r="M155" i="5"/>
  <c r="M583" i="5"/>
  <c r="M724" i="5"/>
  <c r="M354" i="5"/>
  <c r="M398" i="5"/>
  <c r="M503" i="5"/>
  <c r="M531" i="5"/>
  <c r="M381" i="5"/>
  <c r="M431" i="5"/>
  <c r="M475" i="5"/>
  <c r="M748" i="5"/>
  <c r="M717" i="5"/>
  <c r="M377" i="5"/>
  <c r="M89" i="5"/>
  <c r="M301" i="5"/>
  <c r="M541" i="5"/>
  <c r="M632" i="5"/>
  <c r="M304" i="5"/>
  <c r="M411" i="5"/>
  <c r="M755" i="5"/>
  <c r="M689" i="5"/>
  <c r="M230" i="5"/>
  <c r="M232" i="5"/>
  <c r="M380" i="5"/>
  <c r="M92" i="5"/>
  <c r="M190" i="5"/>
  <c r="M356" i="5"/>
  <c r="M351" i="5"/>
  <c r="M711" i="5"/>
  <c r="M162" i="5"/>
  <c r="M265" i="5"/>
  <c r="M702" i="5"/>
  <c r="M611" i="5"/>
  <c r="M575" i="5"/>
  <c r="M473" i="5"/>
  <c r="M391" i="5"/>
  <c r="M316" i="5"/>
  <c r="M465" i="5"/>
  <c r="M514" i="5"/>
  <c r="M108" i="5"/>
  <c r="M222" i="5"/>
  <c r="M299" i="5"/>
  <c r="M708" i="5"/>
  <c r="M353" i="5"/>
  <c r="M691" i="5"/>
  <c r="M633" i="5"/>
  <c r="M549" i="5"/>
  <c r="M262" i="5"/>
  <c r="M555" i="5"/>
  <c r="M526" i="5"/>
  <c r="M603" i="5"/>
  <c r="M496" i="5"/>
  <c r="M148" i="5"/>
  <c r="M239" i="5"/>
  <c r="M552" i="5"/>
  <c r="M499" i="5"/>
  <c r="M663" i="5"/>
  <c r="M453" i="5"/>
  <c r="M176" i="5"/>
  <c r="M750" i="5"/>
  <c r="M695" i="5"/>
  <c r="M480" i="5"/>
  <c r="M508" i="5"/>
  <c r="M201" i="5"/>
  <c r="M270" i="5"/>
  <c r="M177" i="5"/>
  <c r="M737" i="5"/>
  <c r="M339" i="5"/>
  <c r="M645" i="5"/>
  <c r="M419" i="5"/>
  <c r="M512" i="5"/>
  <c r="M672" i="5"/>
  <c r="M425" i="5"/>
  <c r="M625" i="5"/>
  <c r="M707" i="5"/>
  <c r="M112" i="5"/>
  <c r="M730" i="5"/>
  <c r="M500" i="5"/>
  <c r="M560" i="5"/>
  <c r="M163" i="5"/>
  <c r="M417" i="5"/>
  <c r="M157" i="5"/>
  <c r="M384" i="5"/>
  <c r="M338" i="5"/>
  <c r="M657" i="5"/>
  <c r="M680" i="5"/>
  <c r="M667" i="5"/>
  <c r="M629" i="5"/>
  <c r="M437" i="5"/>
  <c r="M537" i="5"/>
  <c r="M570" i="5"/>
  <c r="M203" i="5"/>
  <c r="M132" i="5"/>
  <c r="M661" i="5"/>
  <c r="M192" i="5"/>
  <c r="M149" i="5"/>
  <c r="M286" i="5"/>
  <c r="M621" i="5"/>
  <c r="M412" i="5"/>
  <c r="M169" i="5"/>
  <c r="M135" i="5"/>
  <c r="M385" i="5"/>
  <c r="M136" i="5"/>
  <c r="M562" i="5"/>
  <c r="M114" i="5"/>
  <c r="M289" i="5"/>
  <c r="M656" i="5"/>
  <c r="M418" i="5"/>
  <c r="M476" i="5"/>
  <c r="M567" i="5"/>
  <c r="M441" i="5"/>
  <c r="M495" i="5"/>
  <c r="M539" i="5"/>
  <c r="M753" i="5"/>
  <c r="M413" i="5"/>
  <c r="M448" i="5"/>
  <c r="M244" i="5"/>
  <c r="M173" i="5"/>
  <c r="M303" i="5"/>
  <c r="M546" i="5"/>
  <c r="M637" i="5"/>
  <c r="M278" i="5"/>
  <c r="M627" i="5"/>
  <c r="M518" i="5"/>
  <c r="M257" i="5"/>
  <c r="M414" i="5"/>
  <c r="M100" i="5"/>
  <c r="M456" i="5"/>
  <c r="M98" i="5"/>
  <c r="M273" i="5"/>
  <c r="M739" i="5"/>
  <c r="M634" i="5"/>
  <c r="M606" i="5"/>
  <c r="M388" i="5"/>
  <c r="M281" i="5"/>
  <c r="M407" i="5"/>
  <c r="M195" i="5"/>
  <c r="M416" i="5"/>
  <c r="M462" i="5"/>
  <c r="M522" i="5"/>
  <c r="M745" i="5"/>
  <c r="M442" i="5"/>
  <c r="M501" i="5"/>
  <c r="M492" i="5"/>
  <c r="M529" i="5"/>
  <c r="M685" i="5"/>
  <c r="M402" i="5"/>
  <c r="M454" i="5"/>
  <c r="M551" i="5"/>
  <c r="M579" i="5"/>
  <c r="M420" i="5"/>
  <c r="M319" i="5"/>
  <c r="M165" i="5"/>
  <c r="M478" i="5"/>
  <c r="M660" i="5"/>
  <c r="M140" i="5"/>
  <c r="M642" i="5"/>
  <c r="M449" i="5"/>
  <c r="M405" i="5"/>
  <c r="M504" i="5"/>
  <c r="M749" i="5"/>
  <c r="M122" i="5"/>
  <c r="M188" i="5"/>
  <c r="M343" i="5"/>
  <c r="M159" i="5"/>
  <c r="M272" i="5"/>
  <c r="M97" i="5"/>
  <c r="M715" i="5"/>
  <c r="M315" i="5"/>
  <c r="M181" i="5"/>
  <c r="M616" i="5"/>
  <c r="M430" i="5"/>
  <c r="M698" i="5"/>
  <c r="M439" i="5"/>
  <c r="M507" i="5"/>
  <c r="M231" i="5"/>
  <c r="M535" i="5"/>
  <c r="M574" i="5"/>
  <c r="M105" i="5"/>
  <c r="M446" i="5"/>
  <c r="M435" i="5"/>
  <c r="M502" i="5"/>
  <c r="M631" i="5"/>
  <c r="M116" i="5"/>
  <c r="M693" i="5"/>
  <c r="M141" i="5"/>
  <c r="M513" i="5"/>
  <c r="M396" i="5"/>
  <c r="M434" i="5"/>
  <c r="M318" i="5"/>
  <c r="M451" i="5"/>
  <c r="M285" i="5"/>
  <c r="M509" i="5"/>
  <c r="M268" i="5"/>
  <c r="M471" i="5"/>
  <c r="M345" i="5"/>
  <c r="M386" i="5"/>
  <c r="M154" i="5"/>
  <c r="M738" i="5"/>
  <c r="M723" i="5"/>
  <c r="M652" i="5"/>
  <c r="M743" i="5"/>
  <c r="M676" i="5"/>
  <c r="M256" i="5"/>
  <c r="M746" i="5"/>
  <c r="M123" i="5"/>
  <c r="M523" i="5"/>
  <c r="M95" i="5"/>
  <c r="M694" i="5"/>
  <c r="M234" i="5"/>
  <c r="M497" i="5"/>
  <c r="M662" i="5"/>
  <c r="M401" i="5"/>
  <c r="M422" i="5"/>
  <c r="M359" i="5"/>
  <c r="M379" i="5"/>
  <c r="M241" i="5"/>
  <c r="M516" i="5"/>
  <c r="M237" i="5"/>
  <c r="M600" i="5"/>
  <c r="M649" i="5"/>
  <c r="M699" i="5"/>
  <c r="M581" i="5"/>
  <c r="M404" i="5"/>
  <c r="M618" i="5"/>
  <c r="M290" i="5"/>
  <c r="M349" i="5"/>
  <c r="M243" i="5"/>
  <c r="M372" i="5"/>
  <c r="M182" i="5"/>
  <c r="BC9" i="9"/>
  <c r="BD9" i="9" s="1"/>
  <c r="BE384" i="9"/>
  <c r="BE385" i="9" s="1"/>
  <c r="BE386" i="9" s="1"/>
  <c r="BE387" i="9" s="1"/>
  <c r="BE388" i="9" s="1"/>
  <c r="BE389" i="9" s="1"/>
  <c r="BE390" i="9" s="1"/>
  <c r="BE391" i="9" s="1"/>
  <c r="BE392" i="9" s="1"/>
  <c r="BE393" i="9" s="1"/>
  <c r="BE394" i="9" s="1"/>
  <c r="BE395" i="9" s="1"/>
  <c r="BE396" i="9" s="1"/>
  <c r="BE397" i="9" s="1"/>
  <c r="BE398" i="9" s="1"/>
  <c r="BE399" i="9" s="1"/>
  <c r="BE400" i="9" s="1"/>
  <c r="BE401" i="9" s="1"/>
  <c r="BE402" i="9" s="1"/>
  <c r="BE403" i="9" s="1"/>
  <c r="BE404" i="9" s="1"/>
  <c r="BE405" i="9" s="1"/>
  <c r="BE406" i="9" s="1"/>
  <c r="BE407" i="9" s="1"/>
  <c r="BE408" i="9" s="1"/>
  <c r="BE409" i="9" s="1"/>
  <c r="BE410" i="9" s="1"/>
  <c r="BE411" i="9" s="1"/>
  <c r="BE412" i="9" s="1"/>
  <c r="BE413" i="9" s="1"/>
  <c r="BE414" i="9" s="1"/>
  <c r="BE415" i="9" s="1"/>
  <c r="BE416" i="9" s="1"/>
  <c r="BE417" i="9" s="1"/>
  <c r="BE418" i="9" s="1"/>
  <c r="BE419" i="9" s="1"/>
  <c r="BE420" i="9" s="1"/>
  <c r="BE421" i="9" s="1"/>
  <c r="BE422" i="9" s="1"/>
  <c r="BE423" i="9" s="1"/>
  <c r="BE424" i="9" s="1"/>
  <c r="BE425" i="9" s="1"/>
  <c r="BE426" i="9" s="1"/>
  <c r="BE427" i="9" s="1"/>
  <c r="BE428" i="9" s="1"/>
  <c r="BE429" i="9" s="1"/>
  <c r="BE430" i="9" s="1"/>
  <c r="BE431" i="9" s="1"/>
  <c r="BE432" i="9" s="1"/>
  <c r="BE433" i="9" s="1"/>
  <c r="BE434" i="9" s="1"/>
  <c r="BE435" i="9" s="1"/>
  <c r="BE436" i="9" s="1"/>
  <c r="BE437" i="9" s="1"/>
  <c r="BE438" i="9" s="1"/>
  <c r="BE439" i="9" s="1"/>
  <c r="BE440" i="9" s="1"/>
  <c r="BE441" i="9" s="1"/>
  <c r="BE442" i="9" s="1"/>
  <c r="BE443" i="9" s="1"/>
  <c r="BE444" i="9" s="1"/>
  <c r="BE445" i="9" s="1"/>
  <c r="BE446" i="9" s="1"/>
  <c r="BE447" i="9" s="1"/>
  <c r="BE448" i="9" s="1"/>
  <c r="BE449" i="9" s="1"/>
  <c r="BE450" i="9" s="1"/>
  <c r="BE451" i="9" s="1"/>
  <c r="BE452" i="9" s="1"/>
  <c r="BE453" i="9" s="1"/>
  <c r="BE454" i="9" s="1"/>
  <c r="BE455" i="9" s="1"/>
  <c r="BE456" i="9" s="1"/>
  <c r="BE457" i="9" s="1"/>
  <c r="BE458" i="9" s="1"/>
  <c r="BE459" i="9" s="1"/>
  <c r="BE460" i="9" s="1"/>
  <c r="BE461" i="9" s="1"/>
  <c r="BE462" i="9" s="1"/>
  <c r="BE463" i="9" s="1"/>
  <c r="BE464" i="9" s="1"/>
  <c r="BE465" i="9" s="1"/>
  <c r="BE466" i="9" s="1"/>
  <c r="BE467" i="9" s="1"/>
  <c r="BE468" i="9" s="1"/>
  <c r="BE469" i="9" s="1"/>
  <c r="BE470" i="9" s="1"/>
  <c r="BE471" i="9" s="1"/>
  <c r="BE472" i="9" s="1"/>
  <c r="BE473" i="9" s="1"/>
  <c r="BE474" i="9" s="1"/>
  <c r="BE475" i="9" s="1"/>
  <c r="BE476" i="9" s="1"/>
  <c r="BE477" i="9" s="1"/>
  <c r="BE478" i="9" s="1"/>
  <c r="BE479" i="9" s="1"/>
  <c r="BE480" i="9" s="1"/>
  <c r="BE481" i="9" s="1"/>
  <c r="BE482" i="9" s="1"/>
  <c r="BE483" i="9" s="1"/>
  <c r="BE484" i="9" s="1"/>
  <c r="BE485" i="9" s="1"/>
  <c r="BE486" i="9" s="1"/>
  <c r="BE487" i="9" s="1"/>
  <c r="BE488" i="9" s="1"/>
  <c r="BE489" i="9" s="1"/>
  <c r="BE490" i="9" s="1"/>
  <c r="BE491" i="9" s="1"/>
  <c r="BE492" i="9" s="1"/>
  <c r="BE493" i="9" s="1"/>
  <c r="BE494" i="9" s="1"/>
  <c r="BE495" i="9" s="1"/>
  <c r="BE496" i="9" s="1"/>
  <c r="BE497" i="9" s="1"/>
  <c r="BE498" i="9" s="1"/>
  <c r="BE499" i="9" s="1"/>
  <c r="BE500" i="9" s="1"/>
  <c r="BE501" i="9" s="1"/>
  <c r="BE502" i="9" s="1"/>
  <c r="BE503" i="9" s="1"/>
  <c r="BE504" i="9" s="1"/>
  <c r="BE505" i="9" s="1"/>
  <c r="BE506" i="9" s="1"/>
  <c r="BE507" i="9" s="1"/>
  <c r="BE508" i="9" s="1"/>
  <c r="BE509" i="9" s="1"/>
  <c r="BE510" i="9" s="1"/>
  <c r="BE511" i="9" s="1"/>
  <c r="BE512" i="9" s="1"/>
  <c r="BE513" i="9" s="1"/>
  <c r="BE514" i="9" s="1"/>
  <c r="BE515" i="9" s="1"/>
  <c r="BE516" i="9" s="1"/>
  <c r="BE517" i="9" s="1"/>
  <c r="BE518" i="9" s="1"/>
  <c r="BE519" i="9" s="1"/>
  <c r="BE520" i="9" s="1"/>
  <c r="BE521" i="9" s="1"/>
  <c r="BE522" i="9" s="1"/>
  <c r="BE523" i="9" s="1"/>
  <c r="BE524" i="9" s="1"/>
  <c r="BE525" i="9" s="1"/>
  <c r="BE526" i="9" s="1"/>
  <c r="BE527" i="9" s="1"/>
  <c r="BE528" i="9" s="1"/>
  <c r="BE529" i="9" s="1"/>
  <c r="BE530" i="9" s="1"/>
  <c r="BE531" i="9" s="1"/>
  <c r="BE532" i="9" s="1"/>
  <c r="BE533" i="9" s="1"/>
  <c r="BE534" i="9" s="1"/>
  <c r="BE535" i="9" s="1"/>
  <c r="BE536" i="9" s="1"/>
  <c r="BE537" i="9" s="1"/>
  <c r="BE538" i="9" s="1"/>
  <c r="BE539" i="9" s="1"/>
  <c r="BE540" i="9" s="1"/>
  <c r="BE541" i="9" s="1"/>
  <c r="BE542" i="9" s="1"/>
  <c r="BE543" i="9" s="1"/>
  <c r="BE544" i="9" s="1"/>
  <c r="BE545" i="9" s="1"/>
  <c r="BE546" i="9" s="1"/>
  <c r="BE547" i="9" s="1"/>
  <c r="BE548" i="9" s="1"/>
  <c r="BE549" i="9" s="1"/>
  <c r="BE550" i="9" s="1"/>
  <c r="BE551" i="9" s="1"/>
  <c r="BE552" i="9" s="1"/>
  <c r="BE553" i="9" s="1"/>
  <c r="BE554" i="9" s="1"/>
  <c r="BE555" i="9" s="1"/>
  <c r="BE556" i="9" s="1"/>
  <c r="BE557" i="9" s="1"/>
  <c r="BE558" i="9" s="1"/>
  <c r="BE559" i="9" s="1"/>
  <c r="BE560" i="9" s="1"/>
  <c r="BE561" i="9" s="1"/>
  <c r="BE562" i="9" s="1"/>
  <c r="BE563" i="9" s="1"/>
  <c r="BE564" i="9" s="1"/>
  <c r="BE565" i="9" s="1"/>
  <c r="BE566" i="9" s="1"/>
  <c r="BE567" i="9" s="1"/>
  <c r="BE568" i="9" s="1"/>
  <c r="BE569" i="9" s="1"/>
  <c r="BE570" i="9" s="1"/>
  <c r="BE571" i="9" s="1"/>
  <c r="BE572" i="9" s="1"/>
  <c r="BE573" i="9" s="1"/>
  <c r="BE574" i="9" s="1"/>
  <c r="BE575" i="9" s="1"/>
  <c r="BE576" i="9" s="1"/>
  <c r="BE577" i="9" s="1"/>
  <c r="BE578" i="9" s="1"/>
  <c r="BE579" i="9" s="1"/>
  <c r="BE580" i="9" s="1"/>
  <c r="BE581" i="9" s="1"/>
  <c r="BE582" i="9" s="1"/>
  <c r="BE583" i="9" s="1"/>
  <c r="BE584" i="9" s="1"/>
  <c r="BE585" i="9" s="1"/>
  <c r="BE586" i="9" s="1"/>
  <c r="BE587" i="9" s="1"/>
  <c r="BE588" i="9" s="1"/>
  <c r="BE589" i="9" s="1"/>
  <c r="BE590" i="9" s="1"/>
  <c r="BE591" i="9" s="1"/>
  <c r="BE592" i="9" s="1"/>
  <c r="BE593" i="9" s="1"/>
  <c r="BE594" i="9" s="1"/>
  <c r="BE595" i="9" s="1"/>
  <c r="BE596" i="9" s="1"/>
  <c r="BE597" i="9" s="1"/>
  <c r="BE598" i="9" s="1"/>
  <c r="BE599" i="9" s="1"/>
  <c r="BE600" i="9" s="1"/>
  <c r="BE601" i="9" s="1"/>
  <c r="BE602" i="9" s="1"/>
  <c r="BE603" i="9" s="1"/>
  <c r="BE604" i="9" s="1"/>
  <c r="BE605" i="9" s="1"/>
  <c r="BE606" i="9" s="1"/>
  <c r="BE607" i="9" s="1"/>
  <c r="BE608" i="9" s="1"/>
  <c r="BE609" i="9" s="1"/>
  <c r="BE610" i="9" s="1"/>
  <c r="BE611" i="9" s="1"/>
  <c r="BE612" i="9" s="1"/>
  <c r="BE613" i="9" s="1"/>
  <c r="BE614" i="9" s="1"/>
  <c r="BE615" i="9" s="1"/>
  <c r="BE616" i="9" s="1"/>
  <c r="BE617" i="9" s="1"/>
  <c r="BE618" i="9" s="1"/>
  <c r="BE619" i="9" s="1"/>
  <c r="BE620" i="9" s="1"/>
  <c r="BE621" i="9" s="1"/>
  <c r="BE622" i="9" s="1"/>
  <c r="BE623" i="9" s="1"/>
  <c r="BE624" i="9" s="1"/>
  <c r="BE625" i="9" s="1"/>
  <c r="BE626" i="9" s="1"/>
  <c r="BE627" i="9" s="1"/>
  <c r="BE628" i="9" s="1"/>
  <c r="BE629" i="9" s="1"/>
  <c r="BE630" i="9" s="1"/>
  <c r="BE631" i="9" s="1"/>
  <c r="BE632" i="9" s="1"/>
  <c r="BE633" i="9" s="1"/>
  <c r="BE634" i="9" s="1"/>
  <c r="BE635" i="9" s="1"/>
  <c r="BE636" i="9" s="1"/>
  <c r="BE637" i="9" s="1"/>
  <c r="BE638" i="9" s="1"/>
  <c r="BE639" i="9" s="1"/>
  <c r="BE640" i="9" s="1"/>
  <c r="BE641" i="9" s="1"/>
  <c r="BE642" i="9" s="1"/>
  <c r="BE643" i="9" s="1"/>
  <c r="BE644" i="9" s="1"/>
  <c r="BE645" i="9" s="1"/>
  <c r="BE646" i="9" s="1"/>
  <c r="BE647" i="9" s="1"/>
  <c r="BE648" i="9" s="1"/>
  <c r="BE649" i="9" s="1"/>
  <c r="BE650" i="9" s="1"/>
  <c r="BE651" i="9" s="1"/>
  <c r="BE652" i="9" s="1"/>
  <c r="BE653" i="9" s="1"/>
  <c r="BE654" i="9" s="1"/>
  <c r="BE655" i="9" s="1"/>
  <c r="BE656" i="9" s="1"/>
  <c r="BE657" i="9" s="1"/>
  <c r="BE658" i="9" s="1"/>
  <c r="BE659" i="9" s="1"/>
  <c r="BE660" i="9" s="1"/>
  <c r="BE661" i="9" s="1"/>
  <c r="BE662" i="9" s="1"/>
  <c r="BE663" i="9" s="1"/>
  <c r="BE664" i="9" s="1"/>
  <c r="BE665" i="9" s="1"/>
  <c r="BE666" i="9" s="1"/>
  <c r="BE667" i="9" s="1"/>
  <c r="BE668" i="9" s="1"/>
  <c r="BE669" i="9" s="1"/>
  <c r="BE670" i="9" s="1"/>
  <c r="BE671" i="9" s="1"/>
  <c r="BE672" i="9" s="1"/>
  <c r="BE673" i="9" s="1"/>
  <c r="BE674" i="9" s="1"/>
  <c r="BE675" i="9" s="1"/>
  <c r="BE676" i="9" s="1"/>
  <c r="BE677" i="9" s="1"/>
  <c r="BE678" i="9" s="1"/>
  <c r="BE679" i="9" s="1"/>
  <c r="BE680" i="9" s="1"/>
  <c r="BE681" i="9" s="1"/>
  <c r="BE682" i="9" s="1"/>
  <c r="BE683" i="9" s="1"/>
  <c r="BE684" i="9" s="1"/>
  <c r="BE685" i="9" s="1"/>
  <c r="BE686" i="9" s="1"/>
  <c r="BE687" i="9" s="1"/>
  <c r="BE688" i="9" s="1"/>
  <c r="BE689" i="9" s="1"/>
  <c r="BE690" i="9" s="1"/>
  <c r="BE691" i="9" s="1"/>
  <c r="BE692" i="9" s="1"/>
  <c r="BE693" i="9" s="1"/>
  <c r="BE694" i="9" s="1"/>
  <c r="BE695" i="9" s="1"/>
  <c r="BE696" i="9" s="1"/>
  <c r="BE697" i="9" s="1"/>
  <c r="BE698" i="9" s="1"/>
  <c r="BE699" i="9" s="1"/>
  <c r="BE700" i="9" s="1"/>
  <c r="BE701" i="9" s="1"/>
  <c r="BE702" i="9" s="1"/>
  <c r="BE703" i="9" s="1"/>
  <c r="BE704" i="9" s="1"/>
  <c r="BE705" i="9" s="1"/>
  <c r="BE706" i="9" s="1"/>
  <c r="BE707" i="9" s="1"/>
  <c r="BE708" i="9" s="1"/>
  <c r="BE709" i="9" s="1"/>
  <c r="BE710" i="9" s="1"/>
  <c r="BE711" i="9" s="1"/>
  <c r="BE712" i="9" s="1"/>
  <c r="BE713" i="9" s="1"/>
  <c r="BE714" i="9" s="1"/>
  <c r="BE715" i="9" s="1"/>
  <c r="BE716" i="9" s="1"/>
  <c r="BE717" i="9" s="1"/>
  <c r="BE718" i="9" s="1"/>
  <c r="BE719" i="9" s="1"/>
  <c r="BE720" i="9" s="1"/>
  <c r="BE721" i="9" s="1"/>
  <c r="BE722" i="9" s="1"/>
  <c r="BE723" i="9" s="1"/>
  <c r="BE724" i="9" s="1"/>
  <c r="BE725" i="9" s="1"/>
  <c r="BE726" i="9" s="1"/>
  <c r="BE727" i="9" s="1"/>
  <c r="BE728" i="9" s="1"/>
  <c r="BE729" i="9" s="1"/>
  <c r="BE730" i="9" s="1"/>
  <c r="BE731" i="9" s="1"/>
  <c r="BE732" i="9" s="1"/>
  <c r="BE733" i="9" s="1"/>
  <c r="BE734" i="9" s="1"/>
  <c r="BE735" i="9" s="1"/>
  <c r="BE736" i="9" s="1"/>
  <c r="BE737" i="9" s="1"/>
  <c r="BE738" i="9" s="1"/>
  <c r="BE739" i="9" s="1"/>
  <c r="BE740" i="9" s="1"/>
  <c r="BE741" i="9" s="1"/>
  <c r="BE742" i="9" s="1"/>
  <c r="BE743" i="9" s="1"/>
  <c r="BE744" i="9" s="1"/>
  <c r="BE745" i="9" s="1"/>
  <c r="BE746" i="9" s="1"/>
  <c r="BE747" i="9" s="1"/>
  <c r="BE748" i="9" s="1"/>
  <c r="BE749" i="9" s="1"/>
  <c r="BE750" i="9" s="1"/>
  <c r="BE751" i="9" s="1"/>
  <c r="BE752" i="9" s="1"/>
  <c r="BE753" i="9" s="1"/>
  <c r="BE754" i="9" s="1"/>
  <c r="BE755" i="9" s="1"/>
  <c r="AB65" i="9"/>
  <c r="AL65" i="9"/>
  <c r="BF65" i="9"/>
  <c r="AS66" i="9"/>
  <c r="AW66" i="9" s="1"/>
  <c r="AI66" i="9"/>
  <c r="AM66" i="9" s="1"/>
  <c r="O66" i="9"/>
  <c r="S66" i="9" s="1"/>
  <c r="AV65" i="9"/>
  <c r="BC66" i="9"/>
  <c r="BG66" i="9" s="1"/>
  <c r="R65" i="9"/>
  <c r="F66" i="9"/>
  <c r="D67" i="9"/>
  <c r="Y66" i="9"/>
  <c r="AC66" i="9" s="1"/>
  <c r="Z66" i="9" l="1"/>
  <c r="X67" i="9"/>
  <c r="AJ66" i="9"/>
  <c r="AH67" i="9"/>
  <c r="E67" i="9"/>
  <c r="I67" i="9" s="1"/>
  <c r="H66" i="9"/>
  <c r="BD66" i="9"/>
  <c r="BB67" i="9"/>
  <c r="P66" i="9"/>
  <c r="N67" i="9"/>
  <c r="AT66" i="9"/>
  <c r="AR67" i="9"/>
  <c r="O67" i="9" l="1"/>
  <c r="S67" i="9" s="1"/>
  <c r="AI67" i="9"/>
  <c r="AM67" i="9" s="1"/>
  <c r="R66" i="9"/>
  <c r="AL66" i="9"/>
  <c r="AS67" i="9"/>
  <c r="AW67" i="9" s="1"/>
  <c r="BC67" i="9"/>
  <c r="BG67" i="9" s="1"/>
  <c r="Y67" i="9"/>
  <c r="AC67" i="9" s="1"/>
  <c r="AV66" i="9"/>
  <c r="BF66" i="9"/>
  <c r="F67" i="9"/>
  <c r="D68" i="9"/>
  <c r="AB66" i="9"/>
  <c r="E68" i="9" l="1"/>
  <c r="I68" i="9" s="1"/>
  <c r="H67" i="9"/>
  <c r="BD67" i="9"/>
  <c r="BB68" i="9"/>
  <c r="AJ67" i="9"/>
  <c r="AH68" i="9"/>
  <c r="Z67" i="9"/>
  <c r="X68" i="9"/>
  <c r="AT67" i="9"/>
  <c r="AR68" i="9"/>
  <c r="P67" i="9"/>
  <c r="N68" i="9"/>
  <c r="AS68" i="9" l="1"/>
  <c r="AW68" i="9" s="1"/>
  <c r="AI68" i="9"/>
  <c r="AM68" i="9" s="1"/>
  <c r="AV67" i="9"/>
  <c r="AL67" i="9"/>
  <c r="O68" i="9"/>
  <c r="S68" i="9" s="1"/>
  <c r="Y68" i="9"/>
  <c r="AC68" i="9" s="1"/>
  <c r="BC68" i="9"/>
  <c r="BG68" i="9" s="1"/>
  <c r="R67" i="9"/>
  <c r="AB67" i="9"/>
  <c r="BF67" i="9"/>
  <c r="F68" i="9"/>
  <c r="D69" i="9"/>
  <c r="Z68" i="9" l="1"/>
  <c r="X69" i="9"/>
  <c r="AJ68" i="9"/>
  <c r="AH69" i="9"/>
  <c r="E69" i="9"/>
  <c r="I69" i="9" s="1"/>
  <c r="H68" i="9"/>
  <c r="BD68" i="9"/>
  <c r="BB69" i="9"/>
  <c r="P68" i="9"/>
  <c r="N69" i="9"/>
  <c r="AT68" i="9"/>
  <c r="AR69" i="9"/>
  <c r="O69" i="9" l="1"/>
  <c r="S69" i="9" s="1"/>
  <c r="AI69" i="9"/>
  <c r="AM69" i="9" s="1"/>
  <c r="R68" i="9"/>
  <c r="AL68" i="9"/>
  <c r="AS69" i="9"/>
  <c r="AW69" i="9" s="1"/>
  <c r="BC69" i="9"/>
  <c r="BG69" i="9" s="1"/>
  <c r="Y69" i="9"/>
  <c r="AC69" i="9" s="1"/>
  <c r="AV68" i="9"/>
  <c r="BF68" i="9"/>
  <c r="F69" i="9"/>
  <c r="D70" i="9"/>
  <c r="AB68" i="9"/>
  <c r="E70" i="9" l="1"/>
  <c r="I70" i="9" s="1"/>
  <c r="H69" i="9"/>
  <c r="BD69" i="9"/>
  <c r="BB70" i="9"/>
  <c r="AJ69" i="9"/>
  <c r="AH70" i="9"/>
  <c r="Z69" i="9"/>
  <c r="X70" i="9"/>
  <c r="AT69" i="9"/>
  <c r="AR70" i="9"/>
  <c r="P69" i="9"/>
  <c r="N70" i="9"/>
  <c r="AS70" i="9" l="1"/>
  <c r="AW70" i="9" s="1"/>
  <c r="AI70" i="9"/>
  <c r="AM70" i="9" s="1"/>
  <c r="AV69" i="9"/>
  <c r="AL69" i="9"/>
  <c r="O70" i="9"/>
  <c r="S70" i="9" s="1"/>
  <c r="Y70" i="9"/>
  <c r="AC70" i="9" s="1"/>
  <c r="BC70" i="9"/>
  <c r="BG70" i="9" s="1"/>
  <c r="R69" i="9"/>
  <c r="AB69" i="9"/>
  <c r="BF69" i="9"/>
  <c r="F70" i="9"/>
  <c r="D71" i="9"/>
  <c r="Z70" i="9" l="1"/>
  <c r="X71" i="9"/>
  <c r="AJ70" i="9"/>
  <c r="AH71" i="9"/>
  <c r="E71" i="9"/>
  <c r="I71" i="9" s="1"/>
  <c r="H70" i="9"/>
  <c r="BD70" i="9"/>
  <c r="BB71" i="9"/>
  <c r="P70" i="9"/>
  <c r="N71" i="9"/>
  <c r="AT70" i="9"/>
  <c r="AR71" i="9"/>
  <c r="O71" i="9" l="1"/>
  <c r="S71" i="9" s="1"/>
  <c r="AI71" i="9"/>
  <c r="AM71" i="9" s="1"/>
  <c r="R70" i="9"/>
  <c r="AL70" i="9"/>
  <c r="AS71" i="9"/>
  <c r="AW71" i="9" s="1"/>
  <c r="BC71" i="9"/>
  <c r="BG71" i="9" s="1"/>
  <c r="Y71" i="9"/>
  <c r="AC71" i="9" s="1"/>
  <c r="AV70" i="9"/>
  <c r="BF70" i="9"/>
  <c r="F71" i="9"/>
  <c r="D72" i="9"/>
  <c r="AB70" i="9"/>
  <c r="BD71" i="9" l="1"/>
  <c r="BB72" i="9"/>
  <c r="AJ71" i="9"/>
  <c r="AH72" i="9"/>
  <c r="H71" i="9"/>
  <c r="E72" i="9"/>
  <c r="I72" i="9" s="1"/>
  <c r="Z71" i="9"/>
  <c r="X72" i="9"/>
  <c r="AT71" i="9"/>
  <c r="AR72" i="9"/>
  <c r="P71" i="9"/>
  <c r="N72" i="9"/>
  <c r="AI72" i="9" l="1"/>
  <c r="AM72" i="9" s="1"/>
  <c r="AV71" i="9"/>
  <c r="F72" i="9"/>
  <c r="D73" i="9"/>
  <c r="AL71" i="9"/>
  <c r="O72" i="9"/>
  <c r="S72" i="9" s="1"/>
  <c r="Y72" i="9"/>
  <c r="AC72" i="9" s="1"/>
  <c r="BC72" i="9"/>
  <c r="BG72" i="9" s="1"/>
  <c r="AS72" i="9"/>
  <c r="AW72" i="9" s="1"/>
  <c r="R71" i="9"/>
  <c r="AB71" i="9"/>
  <c r="BF71" i="9"/>
  <c r="AT72" i="9" l="1"/>
  <c r="AR73" i="9"/>
  <c r="Z72" i="9"/>
  <c r="X73" i="9"/>
  <c r="E73" i="9"/>
  <c r="I73" i="9" s="1"/>
  <c r="BD72" i="9"/>
  <c r="BB73" i="9"/>
  <c r="P72" i="9"/>
  <c r="N73" i="9"/>
  <c r="H72" i="9"/>
  <c r="AJ72" i="9"/>
  <c r="AH73" i="9"/>
  <c r="B36" i="5" l="1"/>
  <c r="B12" i="5"/>
  <c r="B35" i="5"/>
  <c r="B19" i="5"/>
  <c r="B45" i="5"/>
  <c r="B38" i="5"/>
  <c r="B31" i="5"/>
  <c r="B24" i="5"/>
  <c r="B17" i="5"/>
  <c r="B42" i="5"/>
  <c r="B27" i="5"/>
  <c r="B40" i="5"/>
  <c r="B28" i="5"/>
  <c r="B32" i="5"/>
  <c r="B25" i="5"/>
  <c r="B13" i="5"/>
  <c r="B14" i="5"/>
  <c r="B46" i="5"/>
  <c r="B39" i="5"/>
  <c r="B33" i="5"/>
  <c r="B37" i="5"/>
  <c r="B44" i="5"/>
  <c r="B29" i="5"/>
  <c r="B23" i="5"/>
  <c r="B43" i="5"/>
  <c r="B20" i="5"/>
  <c r="B18" i="5"/>
  <c r="B21" i="5"/>
  <c r="B22" i="5"/>
  <c r="B15" i="5"/>
  <c r="B16" i="5"/>
  <c r="B34" i="5"/>
  <c r="B41" i="5"/>
  <c r="B30" i="5"/>
  <c r="B26" i="5"/>
  <c r="BF72" i="9"/>
  <c r="AB72" i="9"/>
  <c r="AI73" i="9"/>
  <c r="AM73" i="9" s="1"/>
  <c r="O73" i="9"/>
  <c r="S73" i="9" s="1"/>
  <c r="AS73" i="9"/>
  <c r="AW73" i="9" s="1"/>
  <c r="BC73" i="9"/>
  <c r="BG73" i="9" s="1"/>
  <c r="Y73" i="9"/>
  <c r="AC73" i="9" s="1"/>
  <c r="AL72" i="9"/>
  <c r="R72" i="9"/>
  <c r="F73" i="9"/>
  <c r="D74" i="9"/>
  <c r="AV72" i="9"/>
  <c r="V34" i="5" l="1"/>
  <c r="Y34" i="5" s="1"/>
  <c r="Z34" i="5" s="1"/>
  <c r="AF34" i="5"/>
  <c r="V21" i="5"/>
  <c r="Y21" i="5" s="1"/>
  <c r="Z21" i="5" s="1"/>
  <c r="AF21" i="5"/>
  <c r="V23" i="5"/>
  <c r="Y23" i="5" s="1"/>
  <c r="Z23" i="5" s="1"/>
  <c r="AF23" i="5"/>
  <c r="V33" i="5"/>
  <c r="Y33" i="5" s="1"/>
  <c r="Z33" i="5" s="1"/>
  <c r="AF33" i="5"/>
  <c r="V13" i="5"/>
  <c r="Y13" i="5" s="1"/>
  <c r="Z13" i="5" s="1"/>
  <c r="AF13" i="5"/>
  <c r="V40" i="5"/>
  <c r="AF40" i="5"/>
  <c r="V24" i="5"/>
  <c r="Y24" i="5" s="1"/>
  <c r="Z24" i="5" s="1"/>
  <c r="AF24" i="5"/>
  <c r="V19" i="5"/>
  <c r="Y19" i="5" s="1"/>
  <c r="Z19" i="5" s="1"/>
  <c r="AF19" i="5"/>
  <c r="V26" i="5"/>
  <c r="Y26" i="5" s="1"/>
  <c r="Z26" i="5" s="1"/>
  <c r="AF26" i="5"/>
  <c r="V16" i="5"/>
  <c r="Y16" i="5" s="1"/>
  <c r="Z16" i="5" s="1"/>
  <c r="AF16" i="5"/>
  <c r="V18" i="5"/>
  <c r="Y18" i="5" s="1"/>
  <c r="Z18" i="5" s="1"/>
  <c r="AF18" i="5"/>
  <c r="V29" i="5"/>
  <c r="Y29" i="5" s="1"/>
  <c r="Z29" i="5" s="1"/>
  <c r="AF29" i="5"/>
  <c r="V39" i="5"/>
  <c r="AF39" i="5"/>
  <c r="V25" i="5"/>
  <c r="Y25" i="5" s="1"/>
  <c r="Z25" i="5" s="1"/>
  <c r="AF25" i="5"/>
  <c r="V27" i="5"/>
  <c r="Y27" i="5" s="1"/>
  <c r="Z27" i="5" s="1"/>
  <c r="AF27" i="5"/>
  <c r="V31" i="5"/>
  <c r="Y31" i="5" s="1"/>
  <c r="Z31" i="5" s="1"/>
  <c r="AF31" i="5"/>
  <c r="V35" i="5"/>
  <c r="Y35" i="5" s="1"/>
  <c r="Z35" i="5" s="1"/>
  <c r="AF35" i="5"/>
  <c r="V30" i="5"/>
  <c r="Y30" i="5" s="1"/>
  <c r="Z30" i="5" s="1"/>
  <c r="AF30" i="5"/>
  <c r="V15" i="5"/>
  <c r="Y15" i="5" s="1"/>
  <c r="Z15" i="5" s="1"/>
  <c r="AF15" i="5"/>
  <c r="V20" i="5"/>
  <c r="Y20" i="5" s="1"/>
  <c r="Z20" i="5" s="1"/>
  <c r="AF20" i="5"/>
  <c r="V44" i="5"/>
  <c r="AF44" i="5"/>
  <c r="V46" i="5"/>
  <c r="AF46" i="5"/>
  <c r="V32" i="5"/>
  <c r="Y32" i="5" s="1"/>
  <c r="Z32" i="5" s="1"/>
  <c r="AF32" i="5"/>
  <c r="V42" i="5"/>
  <c r="AF42" i="5"/>
  <c r="V38" i="5"/>
  <c r="AF38" i="5"/>
  <c r="V12" i="5"/>
  <c r="Y12" i="5" s="1"/>
  <c r="AF12" i="5"/>
  <c r="V41" i="5"/>
  <c r="AF41" i="5"/>
  <c r="V22" i="5"/>
  <c r="Y22" i="5" s="1"/>
  <c r="Z22" i="5" s="1"/>
  <c r="AF22" i="5"/>
  <c r="V43" i="5"/>
  <c r="AF43" i="5"/>
  <c r="V37" i="5"/>
  <c r="AF37" i="5"/>
  <c r="V14" i="5"/>
  <c r="Y14" i="5" s="1"/>
  <c r="Z14" i="5" s="1"/>
  <c r="AF14" i="5"/>
  <c r="V28" i="5"/>
  <c r="AF28" i="5"/>
  <c r="V17" i="5"/>
  <c r="Y17" i="5" s="1"/>
  <c r="Z17" i="5" s="1"/>
  <c r="AF17" i="5"/>
  <c r="V45" i="5"/>
  <c r="AF45" i="5"/>
  <c r="V36" i="5"/>
  <c r="AF36" i="5"/>
  <c r="C32" i="5"/>
  <c r="C27" i="5"/>
  <c r="C29" i="5"/>
  <c r="C19" i="5"/>
  <c r="C46" i="5"/>
  <c r="C30" i="5"/>
  <c r="C39" i="5"/>
  <c r="C25" i="5"/>
  <c r="C22" i="5"/>
  <c r="C24" i="5"/>
  <c r="C35" i="5"/>
  <c r="C45" i="5"/>
  <c r="C31" i="5"/>
  <c r="C33" i="5"/>
  <c r="C37" i="5"/>
  <c r="C41" i="5"/>
  <c r="C36" i="5"/>
  <c r="C21" i="5"/>
  <c r="C26" i="5"/>
  <c r="C38" i="5"/>
  <c r="C44" i="5"/>
  <c r="C40" i="5"/>
  <c r="C28" i="5"/>
  <c r="C43" i="5"/>
  <c r="C20" i="5"/>
  <c r="C34" i="5"/>
  <c r="C23" i="5"/>
  <c r="C42" i="5"/>
  <c r="C18" i="5"/>
  <c r="CE41" i="5"/>
  <c r="BK41" i="5"/>
  <c r="BU41" i="5"/>
  <c r="AP41" i="5"/>
  <c r="BA41" i="5"/>
  <c r="L41" i="5"/>
  <c r="BK22" i="5"/>
  <c r="CE22" i="5"/>
  <c r="BU22" i="5"/>
  <c r="AP22" i="5"/>
  <c r="BA22" i="5"/>
  <c r="L22" i="5"/>
  <c r="BU43" i="5"/>
  <c r="AP43" i="5"/>
  <c r="CE43" i="5"/>
  <c r="BK43" i="5"/>
  <c r="BA43" i="5"/>
  <c r="L43" i="5"/>
  <c r="BU37" i="5"/>
  <c r="AP37" i="5"/>
  <c r="BK37" i="5"/>
  <c r="CE37" i="5"/>
  <c r="BA37" i="5"/>
  <c r="L37" i="5"/>
  <c r="BK14" i="5"/>
  <c r="AP14" i="5"/>
  <c r="CE14" i="5"/>
  <c r="BU14" i="5"/>
  <c r="BA14" i="5"/>
  <c r="L14" i="5"/>
  <c r="BU28" i="5"/>
  <c r="CE28" i="5"/>
  <c r="BK28" i="5"/>
  <c r="AP28" i="5"/>
  <c r="BA28" i="5"/>
  <c r="L28" i="5"/>
  <c r="AP17" i="5"/>
  <c r="CE17" i="5"/>
  <c r="BK17" i="5"/>
  <c r="BU17" i="5"/>
  <c r="BA17" i="5"/>
  <c r="L17" i="5"/>
  <c r="BK45" i="5"/>
  <c r="BU45" i="5"/>
  <c r="AP45" i="5"/>
  <c r="CE45" i="5"/>
  <c r="BA45" i="5"/>
  <c r="L45" i="5"/>
  <c r="AP36" i="5"/>
  <c r="CE36" i="5"/>
  <c r="BK36" i="5"/>
  <c r="BU36" i="5"/>
  <c r="BA36" i="5"/>
  <c r="L36" i="5"/>
  <c r="AP34" i="5"/>
  <c r="CE34" i="5"/>
  <c r="BK34" i="5"/>
  <c r="BU34" i="5"/>
  <c r="L34" i="5"/>
  <c r="BA34" i="5"/>
  <c r="BU21" i="5"/>
  <c r="CE21" i="5"/>
  <c r="AP21" i="5"/>
  <c r="BK21" i="5"/>
  <c r="L21" i="5"/>
  <c r="BA21" i="5"/>
  <c r="AP23" i="5"/>
  <c r="BK23" i="5"/>
  <c r="BU23" i="5"/>
  <c r="CE23" i="5"/>
  <c r="L23" i="5"/>
  <c r="BA23" i="5"/>
  <c r="BK33" i="5"/>
  <c r="AP33" i="5"/>
  <c r="BU33" i="5"/>
  <c r="CE33" i="5"/>
  <c r="BA33" i="5"/>
  <c r="L33" i="5"/>
  <c r="CE13" i="5"/>
  <c r="BK13" i="5"/>
  <c r="BU13" i="5"/>
  <c r="AP13" i="5"/>
  <c r="BA13" i="5"/>
  <c r="L13" i="5"/>
  <c r="CE40" i="5"/>
  <c r="AP40" i="5"/>
  <c r="BK40" i="5"/>
  <c r="BU40" i="5"/>
  <c r="BA40" i="5"/>
  <c r="L40" i="5"/>
  <c r="BK24" i="5"/>
  <c r="AP24" i="5"/>
  <c r="BU24" i="5"/>
  <c r="CE24" i="5"/>
  <c r="L24" i="5"/>
  <c r="BA24" i="5"/>
  <c r="BU19" i="5"/>
  <c r="CE19" i="5"/>
  <c r="AP19" i="5"/>
  <c r="BK19" i="5"/>
  <c r="BA19" i="5"/>
  <c r="L19" i="5"/>
  <c r="BK26" i="5"/>
  <c r="BU26" i="5"/>
  <c r="AP26" i="5"/>
  <c r="CE26" i="5"/>
  <c r="BA26" i="5"/>
  <c r="L26" i="5"/>
  <c r="BU16" i="5"/>
  <c r="AP16" i="5"/>
  <c r="CE16" i="5"/>
  <c r="BK16" i="5"/>
  <c r="BA16" i="5"/>
  <c r="L16" i="5"/>
  <c r="CE18" i="5"/>
  <c r="BK18" i="5"/>
  <c r="BU18" i="5"/>
  <c r="AP18" i="5"/>
  <c r="BA18" i="5"/>
  <c r="L18" i="5"/>
  <c r="BK29" i="5"/>
  <c r="BU29" i="5"/>
  <c r="CE29" i="5"/>
  <c r="AP29" i="5"/>
  <c r="BA29" i="5"/>
  <c r="L29" i="5"/>
  <c r="CE39" i="5"/>
  <c r="BK39" i="5"/>
  <c r="AP39" i="5"/>
  <c r="BU39" i="5"/>
  <c r="BA39" i="5"/>
  <c r="L39" i="5"/>
  <c r="BU25" i="5"/>
  <c r="BK25" i="5"/>
  <c r="AP25" i="5"/>
  <c r="CE25" i="5"/>
  <c r="BA25" i="5"/>
  <c r="L25" i="5"/>
  <c r="BU27" i="5"/>
  <c r="AP27" i="5"/>
  <c r="CE27" i="5"/>
  <c r="BK27" i="5"/>
  <c r="L27" i="5"/>
  <c r="BA27" i="5"/>
  <c r="BK31" i="5"/>
  <c r="BU31" i="5"/>
  <c r="AP31" i="5"/>
  <c r="CE31" i="5"/>
  <c r="BA31" i="5"/>
  <c r="L31" i="5"/>
  <c r="CE35" i="5"/>
  <c r="AP35" i="5"/>
  <c r="BK35" i="5"/>
  <c r="BU35" i="5"/>
  <c r="BA35" i="5"/>
  <c r="L35" i="5"/>
  <c r="BU30" i="5"/>
  <c r="AP30" i="5"/>
  <c r="BK30" i="5"/>
  <c r="CE30" i="5"/>
  <c r="BA30" i="5"/>
  <c r="L30" i="5"/>
  <c r="BU15" i="5"/>
  <c r="CE15" i="5"/>
  <c r="AP15" i="5"/>
  <c r="BK15" i="5"/>
  <c r="L15" i="5"/>
  <c r="BA15" i="5"/>
  <c r="BK20" i="5"/>
  <c r="AP20" i="5"/>
  <c r="BU20" i="5"/>
  <c r="CE20" i="5"/>
  <c r="BA20" i="5"/>
  <c r="L20" i="5"/>
  <c r="BU44" i="5"/>
  <c r="CE44" i="5"/>
  <c r="AP44" i="5"/>
  <c r="BK44" i="5"/>
  <c r="BA44" i="5"/>
  <c r="L44" i="5"/>
  <c r="BU46" i="5"/>
  <c r="BK46" i="5"/>
  <c r="AP46" i="5"/>
  <c r="CE46" i="5"/>
  <c r="BA46" i="5"/>
  <c r="L46" i="5"/>
  <c r="BU32" i="5"/>
  <c r="CE32" i="5"/>
  <c r="BK32" i="5"/>
  <c r="AP32" i="5"/>
  <c r="BA32" i="5"/>
  <c r="L32" i="5"/>
  <c r="BK42" i="5"/>
  <c r="CE42" i="5"/>
  <c r="BU42" i="5"/>
  <c r="AP42" i="5"/>
  <c r="BA42" i="5"/>
  <c r="L42" i="5"/>
  <c r="BU38" i="5"/>
  <c r="CE38" i="5"/>
  <c r="BK38" i="5"/>
  <c r="AP38" i="5"/>
  <c r="L38" i="5"/>
  <c r="BA38" i="5"/>
  <c r="BK12" i="5"/>
  <c r="BU12" i="5"/>
  <c r="CE12" i="5"/>
  <c r="AP12" i="5"/>
  <c r="BA12" i="5"/>
  <c r="L12" i="5"/>
  <c r="E26" i="5"/>
  <c r="F26" i="5" s="1"/>
  <c r="E16" i="5"/>
  <c r="F16" i="5" s="1"/>
  <c r="E18" i="5"/>
  <c r="F18" i="5" s="1"/>
  <c r="E29" i="5"/>
  <c r="F29" i="5" s="1"/>
  <c r="E25" i="5"/>
  <c r="F25" i="5" s="1"/>
  <c r="E27" i="5"/>
  <c r="F27" i="5" s="1"/>
  <c r="E31" i="5"/>
  <c r="F31" i="5" s="1"/>
  <c r="E35" i="5"/>
  <c r="F35" i="5" s="1"/>
  <c r="E30" i="5"/>
  <c r="F30" i="5" s="1"/>
  <c r="E15" i="5"/>
  <c r="F15" i="5" s="1"/>
  <c r="E20" i="5"/>
  <c r="F20" i="5" s="1"/>
  <c r="E32" i="5"/>
  <c r="F32" i="5" s="1"/>
  <c r="E12" i="5"/>
  <c r="E22" i="5"/>
  <c r="F22" i="5" s="1"/>
  <c r="E14" i="5"/>
  <c r="F14" i="5" s="1"/>
  <c r="E28" i="5"/>
  <c r="F28" i="5" s="1"/>
  <c r="E17" i="5"/>
  <c r="F17" i="5" s="1"/>
  <c r="E34" i="5"/>
  <c r="F34" i="5" s="1"/>
  <c r="E21" i="5"/>
  <c r="F21" i="5" s="1"/>
  <c r="E23" i="5"/>
  <c r="F23" i="5" s="1"/>
  <c r="E33" i="5"/>
  <c r="F33" i="5" s="1"/>
  <c r="G13" i="5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E13" i="5"/>
  <c r="F13" i="5" s="1"/>
  <c r="E24" i="5"/>
  <c r="F24" i="5" s="1"/>
  <c r="E19" i="5"/>
  <c r="F19" i="5" s="1"/>
  <c r="H73" i="9"/>
  <c r="BD73" i="9"/>
  <c r="BB74" i="9"/>
  <c r="P73" i="9"/>
  <c r="N74" i="9"/>
  <c r="E74" i="9"/>
  <c r="I74" i="9" s="1"/>
  <c r="Z73" i="9"/>
  <c r="X74" i="9"/>
  <c r="AT73" i="9"/>
  <c r="AR74" i="9"/>
  <c r="AJ73" i="9"/>
  <c r="AH74" i="9"/>
  <c r="AA13" i="5" l="1"/>
  <c r="AA14" i="5" s="1"/>
  <c r="AA15" i="5" s="1"/>
  <c r="AA16" i="5" s="1"/>
  <c r="AA17" i="5" s="1"/>
  <c r="AA18" i="5" s="1"/>
  <c r="AA19" i="5" s="1"/>
  <c r="AA20" i="5" s="1"/>
  <c r="AA21" i="5" s="1"/>
  <c r="AA22" i="5" s="1"/>
  <c r="AA23" i="5" s="1"/>
  <c r="AA24" i="5" s="1"/>
  <c r="AA25" i="5" s="1"/>
  <c r="AA26" i="5" s="1"/>
  <c r="AA27" i="5" s="1"/>
  <c r="AA28" i="5" s="1"/>
  <c r="AA29" i="5" s="1"/>
  <c r="AA30" i="5" s="1"/>
  <c r="AA31" i="5" s="1"/>
  <c r="AA32" i="5" s="1"/>
  <c r="AA33" i="5" s="1"/>
  <c r="AA34" i="5" s="1"/>
  <c r="AA35" i="5" s="1"/>
  <c r="AA36" i="5" s="1"/>
  <c r="AA37" i="5" s="1"/>
  <c r="AA38" i="5" s="1"/>
  <c r="AA39" i="5" s="1"/>
  <c r="AA40" i="5" s="1"/>
  <c r="AA41" i="5" s="1"/>
  <c r="AA42" i="5" s="1"/>
  <c r="AA43" i="5" s="1"/>
  <c r="AA44" i="5" s="1"/>
  <c r="AA45" i="5" s="1"/>
  <c r="AA46" i="5" s="1"/>
  <c r="W29" i="5"/>
  <c r="W43" i="5"/>
  <c r="W27" i="5"/>
  <c r="W38" i="5"/>
  <c r="Y28" i="5"/>
  <c r="Z28" i="5" s="1"/>
  <c r="W28" i="5"/>
  <c r="W36" i="5"/>
  <c r="W44" i="5"/>
  <c r="W23" i="5"/>
  <c r="W25" i="5"/>
  <c r="W39" i="5"/>
  <c r="W33" i="5"/>
  <c r="W26" i="5"/>
  <c r="W31" i="5"/>
  <c r="W22" i="5"/>
  <c r="W46" i="5"/>
  <c r="W41" i="5"/>
  <c r="W35" i="5"/>
  <c r="W30" i="5"/>
  <c r="W18" i="5"/>
  <c r="W37" i="5"/>
  <c r="W42" i="5"/>
  <c r="W20" i="5"/>
  <c r="W21" i="5"/>
  <c r="W45" i="5"/>
  <c r="W24" i="5"/>
  <c r="W32" i="5"/>
  <c r="W19" i="5"/>
  <c r="W34" i="5"/>
  <c r="W40" i="5"/>
  <c r="AG34" i="5"/>
  <c r="AI28" i="5"/>
  <c r="AJ28" i="5" s="1"/>
  <c r="AG43" i="5"/>
  <c r="AI22" i="5"/>
  <c r="AJ22" i="5" s="1"/>
  <c r="AG28" i="5"/>
  <c r="AG18" i="5"/>
  <c r="AI12" i="5"/>
  <c r="AG26" i="5"/>
  <c r="AI20" i="5"/>
  <c r="AJ20" i="5" s="1"/>
  <c r="AG36" i="5"/>
  <c r="AI30" i="5"/>
  <c r="AJ30" i="5" s="1"/>
  <c r="AI31" i="5"/>
  <c r="AJ31" i="5" s="1"/>
  <c r="AG37" i="5"/>
  <c r="AI25" i="5"/>
  <c r="AJ25" i="5" s="1"/>
  <c r="AG31" i="5"/>
  <c r="AI29" i="5"/>
  <c r="AJ29" i="5" s="1"/>
  <c r="AG35" i="5"/>
  <c r="AG22" i="5"/>
  <c r="AI16" i="5"/>
  <c r="AJ16" i="5" s="1"/>
  <c r="AI19" i="5"/>
  <c r="AJ19" i="5" s="1"/>
  <c r="AG25" i="5"/>
  <c r="AG46" i="5"/>
  <c r="AG39" i="5"/>
  <c r="AI33" i="5"/>
  <c r="AJ33" i="5" s="1"/>
  <c r="AI21" i="5"/>
  <c r="AJ21" i="5" s="1"/>
  <c r="AG27" i="5"/>
  <c r="AG42" i="5"/>
  <c r="AG23" i="5"/>
  <c r="AI17" i="5"/>
  <c r="AJ17" i="5" s="1"/>
  <c r="AI14" i="5"/>
  <c r="AJ14" i="5" s="1"/>
  <c r="AG20" i="5"/>
  <c r="AG44" i="5"/>
  <c r="AG38" i="5"/>
  <c r="AI32" i="5"/>
  <c r="AJ32" i="5" s="1"/>
  <c r="AI15" i="5"/>
  <c r="AJ15" i="5" s="1"/>
  <c r="AG21" i="5"/>
  <c r="AI35" i="5"/>
  <c r="AJ35" i="5" s="1"/>
  <c r="AG41" i="5"/>
  <c r="AI27" i="5"/>
  <c r="AJ27" i="5" s="1"/>
  <c r="AG33" i="5"/>
  <c r="AG45" i="5"/>
  <c r="AI18" i="5"/>
  <c r="AJ18" i="5" s="1"/>
  <c r="AG24" i="5"/>
  <c r="AI26" i="5"/>
  <c r="AJ26" i="5" s="1"/>
  <c r="AG32" i="5"/>
  <c r="AG30" i="5"/>
  <c r="AI24" i="5"/>
  <c r="AJ24" i="5" s="1"/>
  <c r="AK13" i="5"/>
  <c r="AK14" i="5" s="1"/>
  <c r="AK15" i="5" s="1"/>
  <c r="AK16" i="5" s="1"/>
  <c r="AK17" i="5" s="1"/>
  <c r="AK18" i="5" s="1"/>
  <c r="AK19" i="5" s="1"/>
  <c r="AK20" i="5" s="1"/>
  <c r="AK21" i="5" s="1"/>
  <c r="AK22" i="5" s="1"/>
  <c r="AK23" i="5" s="1"/>
  <c r="AK24" i="5" s="1"/>
  <c r="AK25" i="5" s="1"/>
  <c r="AK26" i="5" s="1"/>
  <c r="AK27" i="5" s="1"/>
  <c r="AK28" i="5" s="1"/>
  <c r="AK29" i="5" s="1"/>
  <c r="AK30" i="5" s="1"/>
  <c r="AK31" i="5" s="1"/>
  <c r="AK32" i="5" s="1"/>
  <c r="AK33" i="5" s="1"/>
  <c r="AK34" i="5" s="1"/>
  <c r="AK35" i="5" s="1"/>
  <c r="AK36" i="5" s="1"/>
  <c r="AK37" i="5" s="1"/>
  <c r="AK38" i="5" s="1"/>
  <c r="AK39" i="5" s="1"/>
  <c r="AK40" i="5" s="1"/>
  <c r="AK41" i="5" s="1"/>
  <c r="AK42" i="5" s="1"/>
  <c r="AK43" i="5" s="1"/>
  <c r="AK44" i="5" s="1"/>
  <c r="AK45" i="5" s="1"/>
  <c r="AK46" i="5" s="1"/>
  <c r="AG19" i="5"/>
  <c r="AI13" i="5"/>
  <c r="AJ13" i="5" s="1"/>
  <c r="AI23" i="5"/>
  <c r="AJ23" i="5" s="1"/>
  <c r="AG29" i="5"/>
  <c r="AG40" i="5"/>
  <c r="AI34" i="5"/>
  <c r="AJ34" i="5" s="1"/>
  <c r="AC25" i="5"/>
  <c r="AC21" i="5"/>
  <c r="AC17" i="5"/>
  <c r="AC15" i="5"/>
  <c r="AC13" i="5"/>
  <c r="Z12" i="5"/>
  <c r="AC24" i="5"/>
  <c r="AC20" i="5"/>
  <c r="AC26" i="5"/>
  <c r="AC22" i="5"/>
  <c r="AC18" i="5"/>
  <c r="AC16" i="5"/>
  <c r="AC12" i="5"/>
  <c r="AC27" i="5"/>
  <c r="AC23" i="5"/>
  <c r="AC19" i="5"/>
  <c r="AC14" i="5"/>
  <c r="CF26" i="5"/>
  <c r="M44" i="5"/>
  <c r="BV44" i="5"/>
  <c r="BV26" i="5"/>
  <c r="BL44" i="5"/>
  <c r="BB26" i="5"/>
  <c r="BL26" i="5"/>
  <c r="CF44" i="5"/>
  <c r="CF38" i="5"/>
  <c r="CF21" i="5"/>
  <c r="CF36" i="5"/>
  <c r="CF37" i="5"/>
  <c r="CF31" i="5"/>
  <c r="CF39" i="5"/>
  <c r="CF40" i="5"/>
  <c r="CF34" i="5"/>
  <c r="CF28" i="5"/>
  <c r="CF41" i="5"/>
  <c r="CF45" i="5"/>
  <c r="CF35" i="5"/>
  <c r="CF24" i="5"/>
  <c r="CF22" i="5"/>
  <c r="CF18" i="5"/>
  <c r="CF19" i="5"/>
  <c r="CF20" i="5"/>
  <c r="CF32" i="5"/>
  <c r="CF25" i="5"/>
  <c r="CF30" i="5"/>
  <c r="CF29" i="5"/>
  <c r="CF27" i="5"/>
  <c r="CF42" i="5"/>
  <c r="CF23" i="5"/>
  <c r="CF43" i="5"/>
  <c r="CF33" i="5"/>
  <c r="CF46" i="5"/>
  <c r="BV32" i="5"/>
  <c r="BV46" i="5"/>
  <c r="BV42" i="5"/>
  <c r="BV23" i="5"/>
  <c r="BV20" i="5"/>
  <c r="BV38" i="5"/>
  <c r="BV21" i="5"/>
  <c r="BV33" i="5"/>
  <c r="BV39" i="5"/>
  <c r="BV34" i="5"/>
  <c r="BV43" i="5"/>
  <c r="BV41" i="5"/>
  <c r="BV37" i="5"/>
  <c r="BV45" i="5"/>
  <c r="BV35" i="5"/>
  <c r="BV40" i="5"/>
  <c r="BV36" i="5"/>
  <c r="BV31" i="5"/>
  <c r="BV24" i="5"/>
  <c r="BV22" i="5"/>
  <c r="BV25" i="5"/>
  <c r="BV30" i="5"/>
  <c r="BV18" i="5"/>
  <c r="BV19" i="5"/>
  <c r="BV29" i="5"/>
  <c r="BV27" i="5"/>
  <c r="BV28" i="5"/>
  <c r="BB44" i="5"/>
  <c r="BL45" i="5"/>
  <c r="BL24" i="5"/>
  <c r="BL22" i="5"/>
  <c r="BL25" i="5"/>
  <c r="BL19" i="5"/>
  <c r="BL18" i="5"/>
  <c r="BL29" i="5"/>
  <c r="BL27" i="5"/>
  <c r="BL36" i="5"/>
  <c r="BL32" i="5"/>
  <c r="BL30" i="5"/>
  <c r="BL46" i="5"/>
  <c r="BL42" i="5"/>
  <c r="BL23" i="5"/>
  <c r="BL28" i="5"/>
  <c r="BL21" i="5"/>
  <c r="BL33" i="5"/>
  <c r="BL31" i="5"/>
  <c r="BL38" i="5"/>
  <c r="BL41" i="5"/>
  <c r="BL37" i="5"/>
  <c r="BL35" i="5"/>
  <c r="BL39" i="5"/>
  <c r="BL40" i="5"/>
  <c r="BL34" i="5"/>
  <c r="BL20" i="5"/>
  <c r="BL43" i="5"/>
  <c r="M38" i="5"/>
  <c r="BB21" i="5"/>
  <c r="BB33" i="5"/>
  <c r="BB30" i="5"/>
  <c r="BB29" i="5"/>
  <c r="BB40" i="5"/>
  <c r="BB38" i="5"/>
  <c r="BB41" i="5"/>
  <c r="BB45" i="5"/>
  <c r="BB24" i="5"/>
  <c r="BB32" i="5"/>
  <c r="BB18" i="5"/>
  <c r="BB19" i="5"/>
  <c r="BB34" i="5"/>
  <c r="BB43" i="5"/>
  <c r="BB28" i="5"/>
  <c r="BB27" i="5"/>
  <c r="BB36" i="5"/>
  <c r="BB37" i="5"/>
  <c r="BB31" i="5"/>
  <c r="BB35" i="5"/>
  <c r="BB22" i="5"/>
  <c r="BB25" i="5"/>
  <c r="BB46" i="5"/>
  <c r="BB39" i="5"/>
  <c r="M27" i="5"/>
  <c r="BB42" i="5"/>
  <c r="BB23" i="5"/>
  <c r="BB20" i="5"/>
  <c r="M41" i="5"/>
  <c r="M45" i="5"/>
  <c r="M24" i="5"/>
  <c r="M32" i="5"/>
  <c r="M19" i="5"/>
  <c r="M34" i="5"/>
  <c r="M43" i="5"/>
  <c r="M28" i="5"/>
  <c r="M21" i="5"/>
  <c r="M33" i="5"/>
  <c r="M30" i="5"/>
  <c r="M29" i="5"/>
  <c r="M40" i="5"/>
  <c r="M26" i="5"/>
  <c r="M36" i="5"/>
  <c r="M37" i="5"/>
  <c r="M31" i="5"/>
  <c r="M35" i="5"/>
  <c r="M22" i="5"/>
  <c r="M25" i="5"/>
  <c r="M46" i="5"/>
  <c r="M39" i="5"/>
  <c r="M42" i="5"/>
  <c r="M23" i="5"/>
  <c r="M20" i="5"/>
  <c r="M18" i="5"/>
  <c r="BN12" i="5"/>
  <c r="O20" i="5"/>
  <c r="P20" i="5" s="1"/>
  <c r="O30" i="5"/>
  <c r="P30" i="5" s="1"/>
  <c r="BX35" i="5"/>
  <c r="BY35" i="5" s="1"/>
  <c r="BN27" i="5"/>
  <c r="BO27" i="5" s="1"/>
  <c r="AQ24" i="5"/>
  <c r="AS18" i="5"/>
  <c r="AT18" i="5" s="1"/>
  <c r="CH26" i="5"/>
  <c r="CI26" i="5" s="1"/>
  <c r="CH24" i="5"/>
  <c r="CI24" i="5" s="1"/>
  <c r="AS13" i="5"/>
  <c r="AT13" i="5" s="1"/>
  <c r="AU13" i="5"/>
  <c r="AU14" i="5" s="1"/>
  <c r="AU15" i="5" s="1"/>
  <c r="AU16" i="5" s="1"/>
  <c r="AU17" i="5" s="1"/>
  <c r="AU18" i="5" s="1"/>
  <c r="AU19" i="5" s="1"/>
  <c r="AU20" i="5" s="1"/>
  <c r="AU21" i="5" s="1"/>
  <c r="AU22" i="5" s="1"/>
  <c r="AU23" i="5" s="1"/>
  <c r="AU24" i="5" s="1"/>
  <c r="AU25" i="5" s="1"/>
  <c r="AU26" i="5" s="1"/>
  <c r="AU27" i="5" s="1"/>
  <c r="AU28" i="5" s="1"/>
  <c r="AU29" i="5" s="1"/>
  <c r="AU30" i="5" s="1"/>
  <c r="AU31" i="5" s="1"/>
  <c r="AU32" i="5" s="1"/>
  <c r="AU33" i="5" s="1"/>
  <c r="AU34" i="5" s="1"/>
  <c r="AU35" i="5" s="1"/>
  <c r="AU36" i="5" s="1"/>
  <c r="AU37" i="5" s="1"/>
  <c r="AU38" i="5" s="1"/>
  <c r="AU39" i="5" s="1"/>
  <c r="AU40" i="5" s="1"/>
  <c r="AU41" i="5" s="1"/>
  <c r="AU42" i="5" s="1"/>
  <c r="AU43" i="5" s="1"/>
  <c r="AU44" i="5" s="1"/>
  <c r="AU45" i="5" s="1"/>
  <c r="AU46" i="5" s="1"/>
  <c r="AQ19" i="5"/>
  <c r="CH23" i="5"/>
  <c r="CI23" i="5" s="1"/>
  <c r="CH21" i="5"/>
  <c r="CI21" i="5" s="1"/>
  <c r="BX28" i="5"/>
  <c r="BY28" i="5" s="1"/>
  <c r="O22" i="5"/>
  <c r="P22" i="5" s="1"/>
  <c r="BD12" i="5"/>
  <c r="BN15" i="5"/>
  <c r="BO15" i="5" s="1"/>
  <c r="O31" i="5"/>
  <c r="P31" i="5" s="1"/>
  <c r="BN25" i="5"/>
  <c r="BO25" i="5" s="1"/>
  <c r="BX29" i="5"/>
  <c r="BY29" i="5" s="1"/>
  <c r="AQ22" i="5"/>
  <c r="AS16" i="5"/>
  <c r="AT16" i="5" s="1"/>
  <c r="CH19" i="5"/>
  <c r="CI19" i="5" s="1"/>
  <c r="AQ46" i="5"/>
  <c r="AQ39" i="5"/>
  <c r="AS33" i="5"/>
  <c r="AT33" i="5" s="1"/>
  <c r="BD21" i="5"/>
  <c r="BE21" i="5" s="1"/>
  <c r="BX34" i="5"/>
  <c r="BY34" i="5" s="1"/>
  <c r="BD28" i="5"/>
  <c r="BE28" i="5" s="1"/>
  <c r="CH22" i="5"/>
  <c r="CI22" i="5" s="1"/>
  <c r="AQ38" i="5"/>
  <c r="AS32" i="5"/>
  <c r="AT32" i="5" s="1"/>
  <c r="AQ26" i="5"/>
  <c r="AS20" i="5"/>
  <c r="AT20" i="5" s="1"/>
  <c r="AS30" i="5"/>
  <c r="AT30" i="5" s="1"/>
  <c r="AQ36" i="5"/>
  <c r="BX31" i="5"/>
  <c r="BY31" i="5" s="1"/>
  <c r="O25" i="5"/>
  <c r="P25" i="5" s="1"/>
  <c r="O29" i="5"/>
  <c r="P29" i="5" s="1"/>
  <c r="O16" i="5"/>
  <c r="P16" i="5" s="1"/>
  <c r="O19" i="5"/>
  <c r="P19" i="5" s="1"/>
  <c r="O33" i="5"/>
  <c r="P33" i="5" s="1"/>
  <c r="BN17" i="5"/>
  <c r="BO17" i="5" s="1"/>
  <c r="CH14" i="5"/>
  <c r="CI14" i="5" s="1"/>
  <c r="AS12" i="5"/>
  <c r="AQ18" i="5"/>
  <c r="BN32" i="5"/>
  <c r="BO32" i="5" s="1"/>
  <c r="BD20" i="5"/>
  <c r="BE20" i="5" s="1"/>
  <c r="BN20" i="5"/>
  <c r="BO20" i="5" s="1"/>
  <c r="AS15" i="5"/>
  <c r="AT15" i="5" s="1"/>
  <c r="AQ21" i="5"/>
  <c r="BD30" i="5"/>
  <c r="BE30" i="5" s="1"/>
  <c r="BX30" i="5"/>
  <c r="BY30" i="5" s="1"/>
  <c r="BN35" i="5"/>
  <c r="BO35" i="5" s="1"/>
  <c r="BD31" i="5"/>
  <c r="BE31" i="5" s="1"/>
  <c r="BN31" i="5"/>
  <c r="BO31" i="5" s="1"/>
  <c r="CH27" i="5"/>
  <c r="CI27" i="5" s="1"/>
  <c r="BD25" i="5"/>
  <c r="BE25" i="5" s="1"/>
  <c r="BX25" i="5"/>
  <c r="BY25" i="5" s="1"/>
  <c r="AQ45" i="5"/>
  <c r="BD29" i="5"/>
  <c r="BE29" i="5" s="1"/>
  <c r="BN29" i="5"/>
  <c r="BO29" i="5" s="1"/>
  <c r="BX18" i="5"/>
  <c r="BY18" i="5" s="1"/>
  <c r="BD16" i="5"/>
  <c r="BE16" i="5" s="1"/>
  <c r="BX16" i="5"/>
  <c r="BY16" i="5" s="1"/>
  <c r="AS26" i="5"/>
  <c r="AT26" i="5" s="1"/>
  <c r="AQ32" i="5"/>
  <c r="BD19" i="5"/>
  <c r="BE19" i="5" s="1"/>
  <c r="BX19" i="5"/>
  <c r="BY19" i="5" s="1"/>
  <c r="BX24" i="5"/>
  <c r="BY24" i="5" s="1"/>
  <c r="BZ13" i="5"/>
  <c r="BZ14" i="5" s="1"/>
  <c r="BZ15" i="5" s="1"/>
  <c r="BZ16" i="5" s="1"/>
  <c r="BZ17" i="5" s="1"/>
  <c r="BZ18" i="5" s="1"/>
  <c r="BZ19" i="5" s="1"/>
  <c r="BZ20" i="5" s="1"/>
  <c r="BZ21" i="5" s="1"/>
  <c r="BZ22" i="5" s="1"/>
  <c r="BZ23" i="5" s="1"/>
  <c r="BZ24" i="5" s="1"/>
  <c r="BZ25" i="5" s="1"/>
  <c r="BZ26" i="5" s="1"/>
  <c r="BZ27" i="5" s="1"/>
  <c r="BZ28" i="5" s="1"/>
  <c r="BZ29" i="5" s="1"/>
  <c r="BZ30" i="5" s="1"/>
  <c r="BZ31" i="5" s="1"/>
  <c r="BZ32" i="5" s="1"/>
  <c r="BZ33" i="5" s="1"/>
  <c r="BZ34" i="5" s="1"/>
  <c r="BZ35" i="5" s="1"/>
  <c r="BZ36" i="5" s="1"/>
  <c r="BZ37" i="5" s="1"/>
  <c r="BZ38" i="5" s="1"/>
  <c r="BZ39" i="5" s="1"/>
  <c r="BZ40" i="5" s="1"/>
  <c r="BZ41" i="5" s="1"/>
  <c r="BZ42" i="5" s="1"/>
  <c r="BZ43" i="5" s="1"/>
  <c r="BZ44" i="5" s="1"/>
  <c r="BZ45" i="5" s="1"/>
  <c r="BZ46" i="5" s="1"/>
  <c r="BX13" i="5"/>
  <c r="BY13" i="5" s="1"/>
  <c r="BD33" i="5"/>
  <c r="BE33" i="5" s="1"/>
  <c r="BN33" i="5"/>
  <c r="BO33" i="5" s="1"/>
  <c r="BX23" i="5"/>
  <c r="BY23" i="5" s="1"/>
  <c r="O21" i="5"/>
  <c r="P21" i="5" s="1"/>
  <c r="BX21" i="5"/>
  <c r="BY21" i="5" s="1"/>
  <c r="BN34" i="5"/>
  <c r="BO34" i="5" s="1"/>
  <c r="AQ42" i="5"/>
  <c r="O17" i="5"/>
  <c r="P17" i="5" s="1"/>
  <c r="CH17" i="5"/>
  <c r="CI17" i="5" s="1"/>
  <c r="AS28" i="5"/>
  <c r="AT28" i="5" s="1"/>
  <c r="AQ34" i="5"/>
  <c r="O14" i="5"/>
  <c r="P14" i="5" s="1"/>
  <c r="AS14" i="5"/>
  <c r="AT14" i="5" s="1"/>
  <c r="AQ20" i="5"/>
  <c r="BD22" i="5"/>
  <c r="BE22" i="5" s="1"/>
  <c r="BN22" i="5"/>
  <c r="BO22" i="5" s="1"/>
  <c r="CH12" i="5"/>
  <c r="O32" i="5"/>
  <c r="P32" i="5" s="1"/>
  <c r="CH32" i="5"/>
  <c r="CI32" i="5" s="1"/>
  <c r="CH20" i="5"/>
  <c r="CI20" i="5" s="1"/>
  <c r="BD15" i="5"/>
  <c r="BE15" i="5" s="1"/>
  <c r="CH15" i="5"/>
  <c r="CI15" i="5" s="1"/>
  <c r="CH30" i="5"/>
  <c r="CI30" i="5" s="1"/>
  <c r="O35" i="5"/>
  <c r="P35" i="5" s="1"/>
  <c r="AQ41" i="5"/>
  <c r="AS35" i="5"/>
  <c r="AT35" i="5" s="1"/>
  <c r="CH31" i="5"/>
  <c r="CI31" i="5" s="1"/>
  <c r="BD27" i="5"/>
  <c r="BE27" i="5" s="1"/>
  <c r="AQ33" i="5"/>
  <c r="AS27" i="5"/>
  <c r="AT27" i="5" s="1"/>
  <c r="CH25" i="5"/>
  <c r="CI25" i="5" s="1"/>
  <c r="AS29" i="5"/>
  <c r="AT29" i="5" s="1"/>
  <c r="AQ35" i="5"/>
  <c r="O18" i="5"/>
  <c r="P18" i="5" s="1"/>
  <c r="BN18" i="5"/>
  <c r="BO18" i="5" s="1"/>
  <c r="BN16" i="5"/>
  <c r="BO16" i="5" s="1"/>
  <c r="O26" i="5"/>
  <c r="P26" i="5" s="1"/>
  <c r="BX26" i="5"/>
  <c r="BY26" i="5" s="1"/>
  <c r="BN19" i="5"/>
  <c r="BO19" i="5" s="1"/>
  <c r="BD24" i="5"/>
  <c r="BE24" i="5" s="1"/>
  <c r="AQ30" i="5"/>
  <c r="AS24" i="5"/>
  <c r="AT24" i="5" s="1"/>
  <c r="O13" i="5"/>
  <c r="P13" i="5" s="1"/>
  <c r="Q13" i="5"/>
  <c r="Q14" i="5" s="1"/>
  <c r="Q15" i="5" s="1"/>
  <c r="Q16" i="5" s="1"/>
  <c r="Q17" i="5" s="1"/>
  <c r="Q18" i="5" s="1"/>
  <c r="Q19" i="5" s="1"/>
  <c r="Q20" i="5" s="1"/>
  <c r="Q21" i="5" s="1"/>
  <c r="Q22" i="5" s="1"/>
  <c r="Q23" i="5" s="1"/>
  <c r="Q24" i="5" s="1"/>
  <c r="Q25" i="5" s="1"/>
  <c r="Q26" i="5" s="1"/>
  <c r="Q27" i="5" s="1"/>
  <c r="Q28" i="5" s="1"/>
  <c r="Q29" i="5" s="1"/>
  <c r="Q30" i="5" s="1"/>
  <c r="Q31" i="5" s="1"/>
  <c r="Q32" i="5" s="1"/>
  <c r="Q33" i="5" s="1"/>
  <c r="Q34" i="5" s="1"/>
  <c r="Q35" i="5" s="1"/>
  <c r="Q36" i="5" s="1"/>
  <c r="Q37" i="5" s="1"/>
  <c r="Q38" i="5" s="1"/>
  <c r="Q39" i="5" s="1"/>
  <c r="Q40" i="5" s="1"/>
  <c r="Q41" i="5" s="1"/>
  <c r="Q42" i="5" s="1"/>
  <c r="Q43" i="5" s="1"/>
  <c r="Q44" i="5" s="1"/>
  <c r="Q45" i="5" s="1"/>
  <c r="Q46" i="5" s="1"/>
  <c r="BP13" i="5"/>
  <c r="BP14" i="5" s="1"/>
  <c r="BP15" i="5" s="1"/>
  <c r="BP16" i="5" s="1"/>
  <c r="BP17" i="5" s="1"/>
  <c r="BP18" i="5" s="1"/>
  <c r="BP19" i="5" s="1"/>
  <c r="BP20" i="5" s="1"/>
  <c r="BP21" i="5" s="1"/>
  <c r="BP22" i="5" s="1"/>
  <c r="BP23" i="5" s="1"/>
  <c r="BP24" i="5" s="1"/>
  <c r="BP25" i="5" s="1"/>
  <c r="BP26" i="5" s="1"/>
  <c r="BP27" i="5" s="1"/>
  <c r="BP28" i="5" s="1"/>
  <c r="BP29" i="5" s="1"/>
  <c r="BP30" i="5" s="1"/>
  <c r="BP31" i="5" s="1"/>
  <c r="BP32" i="5" s="1"/>
  <c r="BP33" i="5" s="1"/>
  <c r="BP34" i="5" s="1"/>
  <c r="BP35" i="5" s="1"/>
  <c r="BP36" i="5" s="1"/>
  <c r="BP37" i="5" s="1"/>
  <c r="BP38" i="5" s="1"/>
  <c r="BP39" i="5" s="1"/>
  <c r="BP40" i="5" s="1"/>
  <c r="BP41" i="5" s="1"/>
  <c r="BP42" i="5" s="1"/>
  <c r="BP43" i="5" s="1"/>
  <c r="BP44" i="5" s="1"/>
  <c r="BP45" i="5" s="1"/>
  <c r="BP46" i="5" s="1"/>
  <c r="BN13" i="5"/>
  <c r="BO13" i="5" s="1"/>
  <c r="CH33" i="5"/>
  <c r="CI33" i="5" s="1"/>
  <c r="BD23" i="5"/>
  <c r="BE23" i="5" s="1"/>
  <c r="BN23" i="5"/>
  <c r="BO23" i="5" s="1"/>
  <c r="BN21" i="5"/>
  <c r="BO21" i="5" s="1"/>
  <c r="BD34" i="5"/>
  <c r="BE34" i="5" s="1"/>
  <c r="CH34" i="5"/>
  <c r="CI34" i="5" s="1"/>
  <c r="BD17" i="5"/>
  <c r="BE17" i="5" s="1"/>
  <c r="AS17" i="5"/>
  <c r="AT17" i="5" s="1"/>
  <c r="AQ23" i="5"/>
  <c r="BN28" i="5"/>
  <c r="BO28" i="5" s="1"/>
  <c r="BD14" i="5"/>
  <c r="BE14" i="5" s="1"/>
  <c r="BN14" i="5"/>
  <c r="BO14" i="5" s="1"/>
  <c r="AQ28" i="5"/>
  <c r="AS22" i="5"/>
  <c r="AT22" i="5" s="1"/>
  <c r="O12" i="5"/>
  <c r="BX12" i="5"/>
  <c r="AQ44" i="5"/>
  <c r="BD32" i="5"/>
  <c r="BE32" i="5" s="1"/>
  <c r="BX32" i="5"/>
  <c r="BY32" i="5" s="1"/>
  <c r="BX20" i="5"/>
  <c r="BY20" i="5" s="1"/>
  <c r="O15" i="5"/>
  <c r="P15" i="5" s="1"/>
  <c r="BX15" i="5"/>
  <c r="BY15" i="5" s="1"/>
  <c r="BN30" i="5"/>
  <c r="BO30" i="5" s="1"/>
  <c r="BD35" i="5"/>
  <c r="BE35" i="5" s="1"/>
  <c r="CH35" i="5"/>
  <c r="CI35" i="5" s="1"/>
  <c r="AS31" i="5"/>
  <c r="AT31" i="5" s="1"/>
  <c r="AQ37" i="5"/>
  <c r="O27" i="5"/>
  <c r="P27" i="5" s="1"/>
  <c r="BX27" i="5"/>
  <c r="BY27" i="5" s="1"/>
  <c r="AS25" i="5"/>
  <c r="AT25" i="5" s="1"/>
  <c r="AQ31" i="5"/>
  <c r="CH29" i="5"/>
  <c r="CI29" i="5" s="1"/>
  <c r="BD18" i="5"/>
  <c r="BE18" i="5" s="1"/>
  <c r="CH18" i="5"/>
  <c r="CI18" i="5" s="1"/>
  <c r="CH16" i="5"/>
  <c r="CI16" i="5" s="1"/>
  <c r="BD26" i="5"/>
  <c r="BE26" i="5" s="1"/>
  <c r="BN26" i="5"/>
  <c r="BO26" i="5" s="1"/>
  <c r="AQ25" i="5"/>
  <c r="AS19" i="5"/>
  <c r="AT19" i="5" s="1"/>
  <c r="O24" i="5"/>
  <c r="P24" i="5" s="1"/>
  <c r="BN24" i="5"/>
  <c r="BO24" i="5" s="1"/>
  <c r="BD13" i="5"/>
  <c r="BE13" i="5" s="1"/>
  <c r="BF13" i="5"/>
  <c r="BF14" i="5" s="1"/>
  <c r="BF15" i="5" s="1"/>
  <c r="BF16" i="5" s="1"/>
  <c r="BF17" i="5" s="1"/>
  <c r="BF18" i="5" s="1"/>
  <c r="BF19" i="5" s="1"/>
  <c r="BF20" i="5" s="1"/>
  <c r="BF21" i="5" s="1"/>
  <c r="BF22" i="5" s="1"/>
  <c r="BF23" i="5" s="1"/>
  <c r="BF24" i="5" s="1"/>
  <c r="BF25" i="5" s="1"/>
  <c r="BF26" i="5" s="1"/>
  <c r="BF27" i="5" s="1"/>
  <c r="BF28" i="5" s="1"/>
  <c r="BF29" i="5" s="1"/>
  <c r="BF30" i="5" s="1"/>
  <c r="BF31" i="5" s="1"/>
  <c r="BF32" i="5" s="1"/>
  <c r="BF33" i="5" s="1"/>
  <c r="BF34" i="5" s="1"/>
  <c r="BF35" i="5" s="1"/>
  <c r="BF36" i="5" s="1"/>
  <c r="BF37" i="5" s="1"/>
  <c r="BF38" i="5" s="1"/>
  <c r="BF39" i="5" s="1"/>
  <c r="BF40" i="5" s="1"/>
  <c r="BF41" i="5" s="1"/>
  <c r="BF42" i="5" s="1"/>
  <c r="BF43" i="5" s="1"/>
  <c r="BF44" i="5" s="1"/>
  <c r="BF45" i="5" s="1"/>
  <c r="BF46" i="5" s="1"/>
  <c r="CH13" i="5"/>
  <c r="CI13" i="5" s="1"/>
  <c r="CJ13" i="5"/>
  <c r="CJ14" i="5" s="1"/>
  <c r="CJ15" i="5" s="1"/>
  <c r="CJ16" i="5" s="1"/>
  <c r="CJ17" i="5" s="1"/>
  <c r="CJ18" i="5" s="1"/>
  <c r="CJ19" i="5" s="1"/>
  <c r="CJ20" i="5" s="1"/>
  <c r="CJ21" i="5" s="1"/>
  <c r="CJ22" i="5" s="1"/>
  <c r="CJ23" i="5" s="1"/>
  <c r="CJ24" i="5" s="1"/>
  <c r="CJ25" i="5" s="1"/>
  <c r="CJ26" i="5" s="1"/>
  <c r="CJ27" i="5" s="1"/>
  <c r="CJ28" i="5" s="1"/>
  <c r="CJ29" i="5" s="1"/>
  <c r="CJ30" i="5" s="1"/>
  <c r="CJ31" i="5" s="1"/>
  <c r="CJ32" i="5" s="1"/>
  <c r="CJ33" i="5" s="1"/>
  <c r="CJ34" i="5" s="1"/>
  <c r="CJ35" i="5" s="1"/>
  <c r="CJ36" i="5" s="1"/>
  <c r="CJ37" i="5" s="1"/>
  <c r="CJ38" i="5" s="1"/>
  <c r="CJ39" i="5" s="1"/>
  <c r="CJ40" i="5" s="1"/>
  <c r="CJ41" i="5" s="1"/>
  <c r="CJ42" i="5" s="1"/>
  <c r="CJ43" i="5" s="1"/>
  <c r="CJ44" i="5" s="1"/>
  <c r="CJ45" i="5" s="1"/>
  <c r="CJ46" i="5" s="1"/>
  <c r="BX33" i="5"/>
  <c r="BY33" i="5" s="1"/>
  <c r="O23" i="5"/>
  <c r="P23" i="5" s="1"/>
  <c r="AQ29" i="5"/>
  <c r="AS23" i="5"/>
  <c r="AT23" i="5" s="1"/>
  <c r="AS21" i="5"/>
  <c r="AT21" i="5" s="1"/>
  <c r="AQ27" i="5"/>
  <c r="O34" i="5"/>
  <c r="P34" i="5" s="1"/>
  <c r="AS34" i="5"/>
  <c r="AT34" i="5" s="1"/>
  <c r="AQ40" i="5"/>
  <c r="BX17" i="5"/>
  <c r="BY17" i="5" s="1"/>
  <c r="O28" i="5"/>
  <c r="P28" i="5" s="1"/>
  <c r="CH28" i="5"/>
  <c r="CI28" i="5" s="1"/>
  <c r="BX14" i="5"/>
  <c r="BY14" i="5" s="1"/>
  <c r="AQ43" i="5"/>
  <c r="BX22" i="5"/>
  <c r="BY22" i="5" s="1"/>
  <c r="F12" i="5"/>
  <c r="I12" i="5"/>
  <c r="I16" i="5"/>
  <c r="I23" i="5"/>
  <c r="I13" i="5"/>
  <c r="I17" i="5"/>
  <c r="I20" i="5"/>
  <c r="I32" i="5"/>
  <c r="I28" i="5"/>
  <c r="I34" i="5"/>
  <c r="I14" i="5"/>
  <c r="I18" i="5"/>
  <c r="I22" i="5"/>
  <c r="I21" i="5"/>
  <c r="I24" i="5"/>
  <c r="I33" i="5"/>
  <c r="I25" i="5"/>
  <c r="I35" i="5"/>
  <c r="I31" i="5"/>
  <c r="I19" i="5"/>
  <c r="I26" i="5"/>
  <c r="I29" i="5"/>
  <c r="I15" i="5"/>
  <c r="I27" i="5"/>
  <c r="I30" i="5"/>
  <c r="AS74" i="9"/>
  <c r="AW74" i="9" s="1"/>
  <c r="BC74" i="9"/>
  <c r="BG74" i="9" s="1"/>
  <c r="AV73" i="9"/>
  <c r="F74" i="9"/>
  <c r="D75" i="9"/>
  <c r="BF73" i="9"/>
  <c r="AI74" i="9"/>
  <c r="AM74" i="9" s="1"/>
  <c r="Y74" i="9"/>
  <c r="AC74" i="9" s="1"/>
  <c r="O74" i="9"/>
  <c r="S74" i="9" s="1"/>
  <c r="AL73" i="9"/>
  <c r="AB73" i="9"/>
  <c r="R73" i="9"/>
  <c r="AC35" i="5" l="1"/>
  <c r="AC30" i="5"/>
  <c r="AC28" i="5"/>
  <c r="AC34" i="5"/>
  <c r="AC32" i="5"/>
  <c r="AC29" i="5"/>
  <c r="AC31" i="5"/>
  <c r="AC33" i="5"/>
  <c r="AM35" i="5"/>
  <c r="AM31" i="5"/>
  <c r="AM27" i="5"/>
  <c r="AM23" i="5"/>
  <c r="AM19" i="5"/>
  <c r="AM16" i="5"/>
  <c r="AM14" i="5"/>
  <c r="AM12" i="5"/>
  <c r="AM33" i="5"/>
  <c r="AM30" i="5"/>
  <c r="AM20" i="5"/>
  <c r="AM17" i="5"/>
  <c r="AM32" i="5"/>
  <c r="AM29" i="5"/>
  <c r="AM26" i="5"/>
  <c r="AM15" i="5"/>
  <c r="AM28" i="5"/>
  <c r="AM25" i="5"/>
  <c r="AM22" i="5"/>
  <c r="AM13" i="5"/>
  <c r="AM34" i="5"/>
  <c r="AM24" i="5"/>
  <c r="AM21" i="5"/>
  <c r="AM18" i="5"/>
  <c r="AJ12" i="5"/>
  <c r="AB32" i="5"/>
  <c r="AB28" i="5"/>
  <c r="AB24" i="5"/>
  <c r="AB20" i="5"/>
  <c r="X36" i="5"/>
  <c r="AB31" i="5"/>
  <c r="AB27" i="5"/>
  <c r="AB12" i="5"/>
  <c r="AB33" i="5"/>
  <c r="AB29" i="5"/>
  <c r="AB25" i="5"/>
  <c r="AB21" i="5"/>
  <c r="AB17" i="5"/>
  <c r="AB15" i="5"/>
  <c r="AB13" i="5"/>
  <c r="AB18" i="5"/>
  <c r="AB34" i="5"/>
  <c r="AB30" i="5"/>
  <c r="AB26" i="5"/>
  <c r="AB22" i="5"/>
  <c r="AB35" i="5"/>
  <c r="AB23" i="5"/>
  <c r="AB19" i="5"/>
  <c r="AB16" i="5"/>
  <c r="AB14" i="5"/>
  <c r="CB15" i="5"/>
  <c r="CB14" i="5"/>
  <c r="CB25" i="5"/>
  <c r="CB23" i="5"/>
  <c r="CB21" i="5"/>
  <c r="CB19" i="5"/>
  <c r="CB24" i="5"/>
  <c r="CB17" i="5"/>
  <c r="CB13" i="5"/>
  <c r="CB12" i="5"/>
  <c r="BY12" i="5"/>
  <c r="CB32" i="5"/>
  <c r="CB22" i="5"/>
  <c r="CB26" i="5"/>
  <c r="CB34" i="5"/>
  <c r="CB33" i="5"/>
  <c r="CB30" i="5"/>
  <c r="CB28" i="5"/>
  <c r="CB29" i="5"/>
  <c r="CB27" i="5"/>
  <c r="CB20" i="5"/>
  <c r="CB18" i="5"/>
  <c r="CB16" i="5"/>
  <c r="CB35" i="5"/>
  <c r="CB31" i="5"/>
  <c r="B47" i="5"/>
  <c r="AT12" i="5"/>
  <c r="AW12" i="5"/>
  <c r="AW17" i="5"/>
  <c r="AW31" i="5"/>
  <c r="AW29" i="5"/>
  <c r="AW28" i="5"/>
  <c r="AW22" i="5"/>
  <c r="AW26" i="5"/>
  <c r="AW34" i="5"/>
  <c r="AW24" i="5"/>
  <c r="AW15" i="5"/>
  <c r="AW23" i="5"/>
  <c r="AW21" i="5"/>
  <c r="AW19" i="5"/>
  <c r="AW16" i="5"/>
  <c r="AW18" i="5"/>
  <c r="AW25" i="5"/>
  <c r="AW30" i="5"/>
  <c r="AW13" i="5"/>
  <c r="AW32" i="5"/>
  <c r="AW33" i="5"/>
  <c r="AW27" i="5"/>
  <c r="AW14" i="5"/>
  <c r="AW20" i="5"/>
  <c r="AW35" i="5"/>
  <c r="CL27" i="5"/>
  <c r="CL14" i="5"/>
  <c r="CL22" i="5"/>
  <c r="CL20" i="5"/>
  <c r="CL29" i="5"/>
  <c r="CL25" i="5"/>
  <c r="CL13" i="5"/>
  <c r="CL12" i="5"/>
  <c r="CL35" i="5"/>
  <c r="CL26" i="5"/>
  <c r="CL28" i="5"/>
  <c r="CL19" i="5"/>
  <c r="CI12" i="5"/>
  <c r="CL31" i="5"/>
  <c r="CL21" i="5"/>
  <c r="CL16" i="5"/>
  <c r="CL17" i="5"/>
  <c r="CL24" i="5"/>
  <c r="CL30" i="5"/>
  <c r="CL32" i="5"/>
  <c r="CL33" i="5"/>
  <c r="CL15" i="5"/>
  <c r="CL18" i="5"/>
  <c r="CL34" i="5"/>
  <c r="CL23" i="5"/>
  <c r="P12" i="5"/>
  <c r="S18" i="5"/>
  <c r="S19" i="5"/>
  <c r="S23" i="5"/>
  <c r="S31" i="5"/>
  <c r="S16" i="5"/>
  <c r="S13" i="5"/>
  <c r="S24" i="5"/>
  <c r="S26" i="5"/>
  <c r="S33" i="5"/>
  <c r="S27" i="5"/>
  <c r="S34" i="5"/>
  <c r="S29" i="5"/>
  <c r="S12" i="5"/>
  <c r="S32" i="5"/>
  <c r="S17" i="5"/>
  <c r="S14" i="5"/>
  <c r="S21" i="5"/>
  <c r="S25" i="5"/>
  <c r="S15" i="5"/>
  <c r="S22" i="5"/>
  <c r="S35" i="5"/>
  <c r="S30" i="5"/>
  <c r="S20" i="5"/>
  <c r="S28" i="5"/>
  <c r="BH23" i="5"/>
  <c r="BH13" i="5"/>
  <c r="BH31" i="5"/>
  <c r="BH14" i="5"/>
  <c r="BH16" i="5"/>
  <c r="BH24" i="5"/>
  <c r="BH26" i="5"/>
  <c r="BH30" i="5"/>
  <c r="BH33" i="5"/>
  <c r="BH21" i="5"/>
  <c r="BH32" i="5"/>
  <c r="BH20" i="5"/>
  <c r="BH27" i="5"/>
  <c r="BH18" i="5"/>
  <c r="BH29" i="5"/>
  <c r="BH19" i="5"/>
  <c r="BH15" i="5"/>
  <c r="BH25" i="5"/>
  <c r="BE12" i="5"/>
  <c r="BH34" i="5"/>
  <c r="BH17" i="5"/>
  <c r="BH28" i="5"/>
  <c r="BH35" i="5"/>
  <c r="BH12" i="5"/>
  <c r="BH22" i="5"/>
  <c r="BR12" i="5"/>
  <c r="BR19" i="5"/>
  <c r="BR31" i="5"/>
  <c r="BR15" i="5"/>
  <c r="BR14" i="5"/>
  <c r="BR32" i="5"/>
  <c r="BR13" i="5"/>
  <c r="BR20" i="5"/>
  <c r="BR28" i="5"/>
  <c r="BR30" i="5"/>
  <c r="BR34" i="5"/>
  <c r="BR33" i="5"/>
  <c r="BR26" i="5"/>
  <c r="BR24" i="5"/>
  <c r="BO12" i="5"/>
  <c r="BR23" i="5"/>
  <c r="BR25" i="5"/>
  <c r="BR21" i="5"/>
  <c r="BR27" i="5"/>
  <c r="BR17" i="5"/>
  <c r="BR16" i="5"/>
  <c r="BR22" i="5"/>
  <c r="BR29" i="5"/>
  <c r="BR18" i="5"/>
  <c r="BR35" i="5"/>
  <c r="H34" i="5"/>
  <c r="D36" i="5"/>
  <c r="H27" i="5"/>
  <c r="H23" i="5"/>
  <c r="H14" i="5"/>
  <c r="H35" i="5"/>
  <c r="H31" i="5"/>
  <c r="H29" i="5"/>
  <c r="H24" i="5"/>
  <c r="H26" i="5"/>
  <c r="H21" i="5"/>
  <c r="H19" i="5"/>
  <c r="H13" i="5"/>
  <c r="H12" i="5"/>
  <c r="H20" i="5"/>
  <c r="H32" i="5"/>
  <c r="H25" i="5"/>
  <c r="H22" i="5"/>
  <c r="H28" i="5"/>
  <c r="H30" i="5"/>
  <c r="H16" i="5"/>
  <c r="H15" i="5"/>
  <c r="H18" i="5"/>
  <c r="H33" i="5"/>
  <c r="H17" i="5"/>
  <c r="P74" i="9"/>
  <c r="N75" i="9"/>
  <c r="AJ74" i="9"/>
  <c r="AH75" i="9"/>
  <c r="H74" i="9"/>
  <c r="BD74" i="9"/>
  <c r="BB75" i="9"/>
  <c r="E75" i="9"/>
  <c r="I75" i="9" s="1"/>
  <c r="Z74" i="9"/>
  <c r="X75" i="9"/>
  <c r="AT74" i="9"/>
  <c r="AR75" i="9"/>
  <c r="V47" i="5" l="1"/>
  <c r="AF47" i="5"/>
  <c r="CE47" i="5"/>
  <c r="AP47" i="5"/>
  <c r="BK47" i="5"/>
  <c r="BU47" i="5"/>
  <c r="L47" i="5"/>
  <c r="BA47" i="5"/>
  <c r="AL34" i="5"/>
  <c r="AL30" i="5"/>
  <c r="AL26" i="5"/>
  <c r="AL22" i="5"/>
  <c r="AL18" i="5"/>
  <c r="AL27" i="5"/>
  <c r="AL24" i="5"/>
  <c r="AL21" i="5"/>
  <c r="AL33" i="5"/>
  <c r="AL23" i="5"/>
  <c r="AL20" i="5"/>
  <c r="AL17" i="5"/>
  <c r="AL16" i="5"/>
  <c r="AL35" i="5"/>
  <c r="AL32" i="5"/>
  <c r="AL29" i="5"/>
  <c r="AL19" i="5"/>
  <c r="AL15" i="5"/>
  <c r="AL14" i="5"/>
  <c r="AL13" i="5"/>
  <c r="AL31" i="5"/>
  <c r="AL28" i="5"/>
  <c r="AL25" i="5"/>
  <c r="AL12" i="5"/>
  <c r="AH36" i="5"/>
  <c r="Y36" i="5"/>
  <c r="AC36" i="5" s="1"/>
  <c r="C47" i="5"/>
  <c r="BG13" i="5"/>
  <c r="BG25" i="5"/>
  <c r="BG17" i="5"/>
  <c r="BG21" i="5"/>
  <c r="BG23" i="5"/>
  <c r="BG28" i="5"/>
  <c r="BG24" i="5"/>
  <c r="BG12" i="5"/>
  <c r="BG32" i="5"/>
  <c r="BG19" i="5"/>
  <c r="BG31" i="5"/>
  <c r="BG14" i="5"/>
  <c r="BG22" i="5"/>
  <c r="BG35" i="5"/>
  <c r="BG16" i="5"/>
  <c r="BG34" i="5"/>
  <c r="BG15" i="5"/>
  <c r="BG29" i="5"/>
  <c r="BG30" i="5"/>
  <c r="BG26" i="5"/>
  <c r="BG33" i="5"/>
  <c r="BG20" i="5"/>
  <c r="BG18" i="5"/>
  <c r="BG27" i="5"/>
  <c r="BC36" i="5"/>
  <c r="CK24" i="5"/>
  <c r="CK30" i="5"/>
  <c r="CK20" i="5"/>
  <c r="CK26" i="5"/>
  <c r="CK32" i="5"/>
  <c r="CK16" i="5"/>
  <c r="CK34" i="5"/>
  <c r="CK13" i="5"/>
  <c r="CK33" i="5"/>
  <c r="CK19" i="5"/>
  <c r="CK29" i="5"/>
  <c r="CK14" i="5"/>
  <c r="CG36" i="5"/>
  <c r="CK22" i="5"/>
  <c r="CK31" i="5"/>
  <c r="CK18" i="5"/>
  <c r="CK35" i="5"/>
  <c r="CK23" i="5"/>
  <c r="CK17" i="5"/>
  <c r="CK21" i="5"/>
  <c r="CK15" i="5"/>
  <c r="CK28" i="5"/>
  <c r="CK25" i="5"/>
  <c r="CK12" i="5"/>
  <c r="CK27" i="5"/>
  <c r="R18" i="5"/>
  <c r="R28" i="5"/>
  <c r="R35" i="5"/>
  <c r="R17" i="5"/>
  <c r="R31" i="5"/>
  <c r="R22" i="5"/>
  <c r="R34" i="5"/>
  <c r="R33" i="5"/>
  <c r="R29" i="5"/>
  <c r="R20" i="5"/>
  <c r="N36" i="5"/>
  <c r="R21" i="5"/>
  <c r="R19" i="5"/>
  <c r="R14" i="5"/>
  <c r="R16" i="5"/>
  <c r="R15" i="5"/>
  <c r="R23" i="5"/>
  <c r="R30" i="5"/>
  <c r="R24" i="5"/>
  <c r="R26" i="5"/>
  <c r="R13" i="5"/>
  <c r="R27" i="5"/>
  <c r="R12" i="5"/>
  <c r="R25" i="5"/>
  <c r="R32" i="5"/>
  <c r="AV33" i="5"/>
  <c r="AV14" i="5"/>
  <c r="AV29" i="5"/>
  <c r="AV16" i="5"/>
  <c r="AV30" i="5"/>
  <c r="AR36" i="5"/>
  <c r="AV23" i="5"/>
  <c r="AV19" i="5"/>
  <c r="AV17" i="5"/>
  <c r="AV22" i="5"/>
  <c r="AV15" i="5"/>
  <c r="AV21" i="5"/>
  <c r="AV24" i="5"/>
  <c r="AV27" i="5"/>
  <c r="AV32" i="5"/>
  <c r="AV35" i="5"/>
  <c r="AV20" i="5"/>
  <c r="AV26" i="5"/>
  <c r="AV34" i="5"/>
  <c r="AV18" i="5"/>
  <c r="AV31" i="5"/>
  <c r="AV25" i="5"/>
  <c r="AV12" i="5"/>
  <c r="AV28" i="5"/>
  <c r="AV13" i="5"/>
  <c r="BQ17" i="5"/>
  <c r="BQ22" i="5"/>
  <c r="BQ23" i="5"/>
  <c r="BM36" i="5"/>
  <c r="BQ13" i="5"/>
  <c r="BQ21" i="5"/>
  <c r="BQ35" i="5"/>
  <c r="BQ25" i="5"/>
  <c r="BQ31" i="5"/>
  <c r="BQ28" i="5"/>
  <c r="BQ26" i="5"/>
  <c r="BQ14" i="5"/>
  <c r="BQ16" i="5"/>
  <c r="BQ12" i="5"/>
  <c r="BQ15" i="5"/>
  <c r="BQ32" i="5"/>
  <c r="BQ34" i="5"/>
  <c r="BQ29" i="5"/>
  <c r="BQ27" i="5"/>
  <c r="BQ24" i="5"/>
  <c r="BQ18" i="5"/>
  <c r="BQ30" i="5"/>
  <c r="BQ33" i="5"/>
  <c r="BQ20" i="5"/>
  <c r="BQ19" i="5"/>
  <c r="CA24" i="5"/>
  <c r="CA23" i="5"/>
  <c r="CA25" i="5"/>
  <c r="CA28" i="5"/>
  <c r="CA27" i="5"/>
  <c r="CA12" i="5"/>
  <c r="CA18" i="5"/>
  <c r="CA14" i="5"/>
  <c r="BW36" i="5"/>
  <c r="CA19" i="5"/>
  <c r="CA26" i="5"/>
  <c r="CA13" i="5"/>
  <c r="CA31" i="5"/>
  <c r="CA30" i="5"/>
  <c r="CA21" i="5"/>
  <c r="CA22" i="5"/>
  <c r="CA34" i="5"/>
  <c r="CA29" i="5"/>
  <c r="CA20" i="5"/>
  <c r="CA16" i="5"/>
  <c r="CA33" i="5"/>
  <c r="CA32" i="5"/>
  <c r="CA35" i="5"/>
  <c r="CA15" i="5"/>
  <c r="CA17" i="5"/>
  <c r="G47" i="5"/>
  <c r="E36" i="5"/>
  <c r="I36" i="5" s="1"/>
  <c r="AB74" i="9"/>
  <c r="BF74" i="9"/>
  <c r="AL74" i="9"/>
  <c r="AS75" i="9"/>
  <c r="AW75" i="9" s="1"/>
  <c r="O75" i="9"/>
  <c r="S75" i="9" s="1"/>
  <c r="Y75" i="9"/>
  <c r="AC75" i="9" s="1"/>
  <c r="BC75" i="9"/>
  <c r="BG75" i="9" s="1"/>
  <c r="AI75" i="9"/>
  <c r="AM75" i="9" s="1"/>
  <c r="AV74" i="9"/>
  <c r="F75" i="9"/>
  <c r="D76" i="9"/>
  <c r="R74" i="9"/>
  <c r="BB47" i="5" l="1"/>
  <c r="BF47" i="5"/>
  <c r="AQ47" i="5"/>
  <c r="AU47" i="5"/>
  <c r="M47" i="5"/>
  <c r="Q47" i="5"/>
  <c r="CF47" i="5"/>
  <c r="CJ47" i="5"/>
  <c r="BV47" i="5"/>
  <c r="BZ47" i="5"/>
  <c r="AG47" i="5"/>
  <c r="AK47" i="5"/>
  <c r="BL47" i="5"/>
  <c r="BP47" i="5"/>
  <c r="W47" i="5"/>
  <c r="AA47" i="5"/>
  <c r="AI36" i="5"/>
  <c r="Z36" i="5"/>
  <c r="X37" i="5"/>
  <c r="O36" i="5"/>
  <c r="S36" i="5" s="1"/>
  <c r="BX36" i="5"/>
  <c r="BN36" i="5"/>
  <c r="AS36" i="5"/>
  <c r="AW36" i="5" s="1"/>
  <c r="CH36" i="5"/>
  <c r="BD36" i="5"/>
  <c r="F36" i="5"/>
  <c r="D37" i="5"/>
  <c r="E37" i="5" s="1"/>
  <c r="E76" i="9"/>
  <c r="H75" i="9"/>
  <c r="Z75" i="9"/>
  <c r="X76" i="9"/>
  <c r="AJ75" i="9"/>
  <c r="AH76" i="9"/>
  <c r="AT75" i="9"/>
  <c r="AR76" i="9"/>
  <c r="BD75" i="9"/>
  <c r="BB76" i="9"/>
  <c r="P75" i="9"/>
  <c r="N76" i="9"/>
  <c r="B48" i="5" l="1"/>
  <c r="AJ36" i="5"/>
  <c r="AH37" i="5"/>
  <c r="AM36" i="5"/>
  <c r="Y37" i="5"/>
  <c r="AC37" i="5" s="1"/>
  <c r="AB36" i="5"/>
  <c r="BO36" i="5"/>
  <c r="BM37" i="5"/>
  <c r="BY36" i="5"/>
  <c r="BW37" i="5"/>
  <c r="P36" i="5"/>
  <c r="N37" i="5"/>
  <c r="BE36" i="5"/>
  <c r="BC37" i="5"/>
  <c r="CI36" i="5"/>
  <c r="CG37" i="5"/>
  <c r="BH36" i="5"/>
  <c r="CL36" i="5"/>
  <c r="AT36" i="5"/>
  <c r="AR37" i="5"/>
  <c r="BR36" i="5"/>
  <c r="CB36" i="5"/>
  <c r="I37" i="5"/>
  <c r="F37" i="5"/>
  <c r="D38" i="5"/>
  <c r="E38" i="5" s="1"/>
  <c r="H36" i="5"/>
  <c r="R75" i="9"/>
  <c r="AV75" i="9"/>
  <c r="AB75" i="9"/>
  <c r="F76" i="9"/>
  <c r="D77" i="9"/>
  <c r="BC76" i="9"/>
  <c r="BG76" i="9" s="1"/>
  <c r="AI76" i="9"/>
  <c r="AM76" i="9" s="1"/>
  <c r="BF75" i="9"/>
  <c r="AL75" i="9"/>
  <c r="O76" i="9"/>
  <c r="S76" i="9" s="1"/>
  <c r="AS76" i="9"/>
  <c r="AW76" i="9" s="1"/>
  <c r="Y76" i="9"/>
  <c r="AC76" i="9" s="1"/>
  <c r="I76" i="9"/>
  <c r="V48" i="5" l="1"/>
  <c r="AF48" i="5"/>
  <c r="BK48" i="5"/>
  <c r="BU48" i="5"/>
  <c r="CE48" i="5"/>
  <c r="AP48" i="5"/>
  <c r="BA48" i="5"/>
  <c r="L48" i="5"/>
  <c r="C48" i="5"/>
  <c r="G48" i="5"/>
  <c r="AI37" i="5"/>
  <c r="AM37" i="5" s="1"/>
  <c r="AL36" i="5"/>
  <c r="Z37" i="5"/>
  <c r="X38" i="5"/>
  <c r="CH37" i="5"/>
  <c r="CL37" i="5" s="1"/>
  <c r="AV36" i="5"/>
  <c r="CK36" i="5"/>
  <c r="R36" i="5"/>
  <c r="CA36" i="5"/>
  <c r="AS37" i="5"/>
  <c r="O37" i="5"/>
  <c r="S37" i="5" s="1"/>
  <c r="BX37" i="5"/>
  <c r="CB37" i="5" s="1"/>
  <c r="BD37" i="5"/>
  <c r="BH37" i="5" s="1"/>
  <c r="BN37" i="5"/>
  <c r="BR37" i="5" s="1"/>
  <c r="BG36" i="5"/>
  <c r="BQ36" i="5"/>
  <c r="I38" i="5"/>
  <c r="F38" i="5"/>
  <c r="D39" i="5"/>
  <c r="E39" i="5" s="1"/>
  <c r="H37" i="5"/>
  <c r="AJ76" i="9"/>
  <c r="AH77" i="9"/>
  <c r="E77" i="9"/>
  <c r="I77" i="9" s="1"/>
  <c r="AT76" i="9"/>
  <c r="AR77" i="9"/>
  <c r="H76" i="9"/>
  <c r="Z76" i="9"/>
  <c r="X77" i="9"/>
  <c r="P76" i="9"/>
  <c r="N77" i="9"/>
  <c r="BD76" i="9"/>
  <c r="BB77" i="9"/>
  <c r="M48" i="5" l="1"/>
  <c r="Q48" i="5"/>
  <c r="BV48" i="5"/>
  <c r="BZ48" i="5"/>
  <c r="BB48" i="5"/>
  <c r="BF48" i="5"/>
  <c r="BL48" i="5"/>
  <c r="BP48" i="5"/>
  <c r="AQ48" i="5"/>
  <c r="AU48" i="5"/>
  <c r="AG48" i="5"/>
  <c r="AK48" i="5"/>
  <c r="CF48" i="5"/>
  <c r="CJ48" i="5"/>
  <c r="W48" i="5"/>
  <c r="AA48" i="5"/>
  <c r="AJ37" i="5"/>
  <c r="AH38" i="5"/>
  <c r="Y38" i="5"/>
  <c r="AC38" i="5" s="1"/>
  <c r="AB37" i="5"/>
  <c r="BE37" i="5"/>
  <c r="BC38" i="5"/>
  <c r="CI37" i="5"/>
  <c r="CG38" i="5"/>
  <c r="H38" i="5"/>
  <c r="BO37" i="5"/>
  <c r="BM38" i="5"/>
  <c r="AT37" i="5"/>
  <c r="AR38" i="5"/>
  <c r="BY37" i="5"/>
  <c r="BW38" i="5"/>
  <c r="P37" i="5"/>
  <c r="N38" i="5"/>
  <c r="AW37" i="5"/>
  <c r="I39" i="5"/>
  <c r="F39" i="5"/>
  <c r="D40" i="5"/>
  <c r="E40" i="5" s="1"/>
  <c r="R76" i="9"/>
  <c r="F77" i="9"/>
  <c r="D78" i="9"/>
  <c r="BC77" i="9"/>
  <c r="BG77" i="9" s="1"/>
  <c r="Y77" i="9"/>
  <c r="AC77" i="9" s="1"/>
  <c r="AS77" i="9"/>
  <c r="AW77" i="9" s="1"/>
  <c r="AI77" i="9"/>
  <c r="AM77" i="9" s="1"/>
  <c r="O77" i="9"/>
  <c r="S77" i="9" s="1"/>
  <c r="BF76" i="9"/>
  <c r="AB76" i="9"/>
  <c r="AV76" i="9"/>
  <c r="AL76" i="9"/>
  <c r="B49" i="5" l="1"/>
  <c r="AI38" i="5"/>
  <c r="AM38" i="5" s="1"/>
  <c r="AL37" i="5"/>
  <c r="Z38" i="5"/>
  <c r="X39" i="5"/>
  <c r="O38" i="5"/>
  <c r="S38" i="5" s="1"/>
  <c r="H39" i="5"/>
  <c r="R37" i="5"/>
  <c r="BN38" i="5"/>
  <c r="BR38" i="5" s="1"/>
  <c r="BG37" i="5"/>
  <c r="AV37" i="5"/>
  <c r="BD38" i="5"/>
  <c r="BH38" i="5" s="1"/>
  <c r="BX38" i="5"/>
  <c r="CB38" i="5" s="1"/>
  <c r="BQ37" i="5"/>
  <c r="CH38" i="5"/>
  <c r="CA37" i="5"/>
  <c r="AS38" i="5"/>
  <c r="AW38" i="5" s="1"/>
  <c r="CK37" i="5"/>
  <c r="I40" i="5"/>
  <c r="F40" i="5"/>
  <c r="D41" i="5"/>
  <c r="E41" i="5" s="1"/>
  <c r="H77" i="9"/>
  <c r="E78" i="9"/>
  <c r="I78" i="9" s="1"/>
  <c r="AJ77" i="9"/>
  <c r="AH78" i="9"/>
  <c r="Z77" i="9"/>
  <c r="X78" i="9"/>
  <c r="P77" i="9"/>
  <c r="N78" i="9"/>
  <c r="AT77" i="9"/>
  <c r="AR78" i="9"/>
  <c r="BD77" i="9"/>
  <c r="BB78" i="9"/>
  <c r="V49" i="5" l="1"/>
  <c r="AF49" i="5"/>
  <c r="CE49" i="5"/>
  <c r="BU49" i="5"/>
  <c r="BK49" i="5"/>
  <c r="AP49" i="5"/>
  <c r="BA49" i="5"/>
  <c r="L49" i="5"/>
  <c r="C49" i="5"/>
  <c r="G49" i="5"/>
  <c r="AJ38" i="5"/>
  <c r="AH39" i="5"/>
  <c r="Y39" i="5"/>
  <c r="AC39" i="5" s="1"/>
  <c r="AB38" i="5"/>
  <c r="CI38" i="5"/>
  <c r="CG39" i="5"/>
  <c r="BE38" i="5"/>
  <c r="BC39" i="5"/>
  <c r="H40" i="5"/>
  <c r="AT38" i="5"/>
  <c r="AR39" i="5"/>
  <c r="P38" i="5"/>
  <c r="N39" i="5"/>
  <c r="BO38" i="5"/>
  <c r="BM39" i="5"/>
  <c r="CL38" i="5"/>
  <c r="BY38" i="5"/>
  <c r="BW39" i="5"/>
  <c r="I41" i="5"/>
  <c r="F41" i="5"/>
  <c r="H41" i="5" s="1"/>
  <c r="D42" i="5"/>
  <c r="E42" i="5" s="1"/>
  <c r="AV77" i="9"/>
  <c r="AB77" i="9"/>
  <c r="F78" i="9"/>
  <c r="D79" i="9"/>
  <c r="BC78" i="9"/>
  <c r="BG78" i="9" s="1"/>
  <c r="O78" i="9"/>
  <c r="S78" i="9" s="1"/>
  <c r="AI78" i="9"/>
  <c r="AM78" i="9" s="1"/>
  <c r="AS78" i="9"/>
  <c r="AW78" i="9" s="1"/>
  <c r="Y78" i="9"/>
  <c r="AC78" i="9" s="1"/>
  <c r="BF77" i="9"/>
  <c r="R77" i="9"/>
  <c r="AL77" i="9"/>
  <c r="M49" i="5" l="1"/>
  <c r="Q49" i="5"/>
  <c r="BV49" i="5"/>
  <c r="BZ49" i="5"/>
  <c r="BB49" i="5"/>
  <c r="BF49" i="5"/>
  <c r="CF49" i="5"/>
  <c r="CJ49" i="5"/>
  <c r="AQ49" i="5"/>
  <c r="AU49" i="5"/>
  <c r="AG49" i="5"/>
  <c r="AK49" i="5"/>
  <c r="BL49" i="5"/>
  <c r="BP49" i="5"/>
  <c r="W49" i="5"/>
  <c r="AA49" i="5"/>
  <c r="AI39" i="5"/>
  <c r="AM39" i="5" s="1"/>
  <c r="AL38" i="5"/>
  <c r="Z39" i="5"/>
  <c r="X40" i="5"/>
  <c r="CK38" i="5"/>
  <c r="BX39" i="5"/>
  <c r="CB39" i="5" s="1"/>
  <c r="BQ38" i="5"/>
  <c r="O39" i="5"/>
  <c r="S39" i="5" s="1"/>
  <c r="AV38" i="5"/>
  <c r="BD39" i="5"/>
  <c r="BH39" i="5" s="1"/>
  <c r="CA38" i="5"/>
  <c r="R38" i="5"/>
  <c r="BG38" i="5"/>
  <c r="BN39" i="5"/>
  <c r="BR39" i="5" s="1"/>
  <c r="AS39" i="5"/>
  <c r="AW39" i="5" s="1"/>
  <c r="CH39" i="5"/>
  <c r="CL39" i="5" s="1"/>
  <c r="I42" i="5"/>
  <c r="F42" i="5"/>
  <c r="D43" i="5"/>
  <c r="E43" i="5" s="1"/>
  <c r="E79" i="9"/>
  <c r="I79" i="9" s="1"/>
  <c r="BD78" i="9"/>
  <c r="BB79" i="9"/>
  <c r="Z78" i="9"/>
  <c r="X79" i="9"/>
  <c r="AJ78" i="9"/>
  <c r="AH79" i="9"/>
  <c r="AT78" i="9"/>
  <c r="AR79" i="9"/>
  <c r="P78" i="9"/>
  <c r="N79" i="9"/>
  <c r="H78" i="9"/>
  <c r="B50" i="5" l="1"/>
  <c r="AJ39" i="5"/>
  <c r="AH40" i="5"/>
  <c r="Y40" i="5"/>
  <c r="AC40" i="5" s="1"/>
  <c r="AB39" i="5"/>
  <c r="CI39" i="5"/>
  <c r="CG40" i="5"/>
  <c r="BO39" i="5"/>
  <c r="BM40" i="5"/>
  <c r="AT39" i="5"/>
  <c r="AR40" i="5"/>
  <c r="BE39" i="5"/>
  <c r="BC40" i="5"/>
  <c r="P39" i="5"/>
  <c r="N40" i="5"/>
  <c r="H42" i="5"/>
  <c r="BY39" i="5"/>
  <c r="BW40" i="5"/>
  <c r="I43" i="5"/>
  <c r="F43" i="5"/>
  <c r="H43" i="5" s="1"/>
  <c r="D44" i="5"/>
  <c r="E44" i="5" s="1"/>
  <c r="AI79" i="9"/>
  <c r="AM79" i="9" s="1"/>
  <c r="AS79" i="9"/>
  <c r="AW79" i="9" s="1"/>
  <c r="Y79" i="9"/>
  <c r="AC79" i="9" s="1"/>
  <c r="O79" i="9"/>
  <c r="S79" i="9" s="1"/>
  <c r="BC79" i="9"/>
  <c r="R78" i="9"/>
  <c r="AL78" i="9"/>
  <c r="BF78" i="9"/>
  <c r="AV78" i="9"/>
  <c r="AB78" i="9"/>
  <c r="F79" i="9"/>
  <c r="D80" i="9"/>
  <c r="V50" i="5" l="1"/>
  <c r="AF50" i="5"/>
  <c r="BU50" i="5"/>
  <c r="AP50" i="5"/>
  <c r="BK50" i="5"/>
  <c r="CE50" i="5"/>
  <c r="BA50" i="5"/>
  <c r="L50" i="5"/>
  <c r="C50" i="5"/>
  <c r="G50" i="5"/>
  <c r="AI40" i="5"/>
  <c r="AM40" i="5" s="1"/>
  <c r="AL39" i="5"/>
  <c r="Z40" i="5"/>
  <c r="X41" i="5"/>
  <c r="BN40" i="5"/>
  <c r="BR40" i="5" s="1"/>
  <c r="BX40" i="5"/>
  <c r="CB40" i="5" s="1"/>
  <c r="BG39" i="5"/>
  <c r="BQ39" i="5"/>
  <c r="BD40" i="5"/>
  <c r="BH40" i="5" s="1"/>
  <c r="CA39" i="5"/>
  <c r="O40" i="5"/>
  <c r="S40" i="5" s="1"/>
  <c r="AS40" i="5"/>
  <c r="AW40" i="5" s="1"/>
  <c r="CH40" i="5"/>
  <c r="R39" i="5"/>
  <c r="AV39" i="5"/>
  <c r="CK39" i="5"/>
  <c r="I44" i="5"/>
  <c r="F44" i="5"/>
  <c r="H44" i="5" s="1"/>
  <c r="D45" i="5"/>
  <c r="E45" i="5" s="1"/>
  <c r="E80" i="9"/>
  <c r="I80" i="9" s="1"/>
  <c r="P79" i="9"/>
  <c r="N80" i="9"/>
  <c r="AT79" i="9"/>
  <c r="AR80" i="9"/>
  <c r="BD79" i="9"/>
  <c r="BB80" i="9"/>
  <c r="H79" i="9"/>
  <c r="BG79" i="9"/>
  <c r="Z79" i="9"/>
  <c r="X80" i="9"/>
  <c r="AJ79" i="9"/>
  <c r="AH80" i="9"/>
  <c r="M50" i="5" l="1"/>
  <c r="Q50" i="5"/>
  <c r="AQ50" i="5"/>
  <c r="AU50" i="5"/>
  <c r="BB50" i="5"/>
  <c r="BF50" i="5"/>
  <c r="BV50" i="5"/>
  <c r="BZ50" i="5"/>
  <c r="CF50" i="5"/>
  <c r="CJ50" i="5"/>
  <c r="AG50" i="5"/>
  <c r="AK50" i="5"/>
  <c r="BL50" i="5"/>
  <c r="BP50" i="5"/>
  <c r="W50" i="5"/>
  <c r="AA50" i="5"/>
  <c r="AJ40" i="5"/>
  <c r="AH41" i="5"/>
  <c r="Y41" i="5"/>
  <c r="AC41" i="5" s="1"/>
  <c r="AB40" i="5"/>
  <c r="AT40" i="5"/>
  <c r="AR41" i="5"/>
  <c r="P40" i="5"/>
  <c r="N41" i="5"/>
  <c r="BE40" i="5"/>
  <c r="BC41" i="5"/>
  <c r="BY40" i="5"/>
  <c r="BW41" i="5"/>
  <c r="CL40" i="5"/>
  <c r="CI40" i="5"/>
  <c r="CG41" i="5"/>
  <c r="BO40" i="5"/>
  <c r="BM41" i="5"/>
  <c r="I45" i="5"/>
  <c r="F45" i="5"/>
  <c r="H45" i="5" s="1"/>
  <c r="D46" i="5"/>
  <c r="E46" i="5" s="1"/>
  <c r="AB79" i="9"/>
  <c r="BC80" i="9"/>
  <c r="BG80" i="9" s="1"/>
  <c r="O80" i="9"/>
  <c r="S80" i="9" s="1"/>
  <c r="AI80" i="9"/>
  <c r="AM80" i="9" s="1"/>
  <c r="BF79" i="9"/>
  <c r="R79" i="9"/>
  <c r="AL79" i="9"/>
  <c r="AS80" i="9"/>
  <c r="AW80" i="9" s="1"/>
  <c r="Y80" i="9"/>
  <c r="AC80" i="9" s="1"/>
  <c r="AV79" i="9"/>
  <c r="F80" i="9"/>
  <c r="D81" i="9"/>
  <c r="B51" i="5" l="1"/>
  <c r="AI41" i="5"/>
  <c r="AM41" i="5" s="1"/>
  <c r="AL40" i="5"/>
  <c r="Z41" i="5"/>
  <c r="X42" i="5"/>
  <c r="CH41" i="5"/>
  <c r="CL41" i="5" s="1"/>
  <c r="CA40" i="5"/>
  <c r="R40" i="5"/>
  <c r="BQ40" i="5"/>
  <c r="O41" i="5"/>
  <c r="S41" i="5" s="1"/>
  <c r="CK40" i="5"/>
  <c r="BD41" i="5"/>
  <c r="AS41" i="5"/>
  <c r="AW41" i="5" s="1"/>
  <c r="BX41" i="5"/>
  <c r="CB41" i="5" s="1"/>
  <c r="BN41" i="5"/>
  <c r="BG40" i="5"/>
  <c r="AV40" i="5"/>
  <c r="I46" i="5"/>
  <c r="F46" i="5"/>
  <c r="H46" i="5" s="1"/>
  <c r="D47" i="5"/>
  <c r="E47" i="5" s="1"/>
  <c r="AT80" i="9"/>
  <c r="AR81" i="9"/>
  <c r="AJ80" i="9"/>
  <c r="AH81" i="9"/>
  <c r="E81" i="9"/>
  <c r="I81" i="9" s="1"/>
  <c r="BD80" i="9"/>
  <c r="BB81" i="9"/>
  <c r="H80" i="9"/>
  <c r="Z80" i="9"/>
  <c r="X81" i="9"/>
  <c r="P80" i="9"/>
  <c r="N81" i="9"/>
  <c r="AF51" i="5" l="1"/>
  <c r="V51" i="5"/>
  <c r="CE51" i="5"/>
  <c r="AP51" i="5"/>
  <c r="BK51" i="5"/>
  <c r="BU51" i="5"/>
  <c r="BA51" i="5"/>
  <c r="L51" i="5"/>
  <c r="C51" i="5"/>
  <c r="G51" i="5"/>
  <c r="AJ41" i="5"/>
  <c r="AH42" i="5"/>
  <c r="Y42" i="5"/>
  <c r="AC42" i="5" s="1"/>
  <c r="AB41" i="5"/>
  <c r="P41" i="5"/>
  <c r="N42" i="5"/>
  <c r="AT41" i="5"/>
  <c r="AR42" i="5"/>
  <c r="BE41" i="5"/>
  <c r="BC42" i="5"/>
  <c r="BO41" i="5"/>
  <c r="BM42" i="5"/>
  <c r="BH41" i="5"/>
  <c r="CI41" i="5"/>
  <c r="CG42" i="5"/>
  <c r="BY41" i="5"/>
  <c r="BW42" i="5"/>
  <c r="BR41" i="5"/>
  <c r="F47" i="5"/>
  <c r="H47" i="5" s="1"/>
  <c r="D48" i="5"/>
  <c r="E48" i="5" s="1"/>
  <c r="I47" i="5"/>
  <c r="AB80" i="9"/>
  <c r="BF80" i="9"/>
  <c r="AL80" i="9"/>
  <c r="Y81" i="9"/>
  <c r="AC81" i="9" s="1"/>
  <c r="BC81" i="9"/>
  <c r="BG81" i="9" s="1"/>
  <c r="O81" i="9"/>
  <c r="S81" i="9" s="1"/>
  <c r="AS81" i="9"/>
  <c r="AW81" i="9" s="1"/>
  <c r="AI81" i="9"/>
  <c r="AM81" i="9" s="1"/>
  <c r="R80" i="9"/>
  <c r="F81" i="9"/>
  <c r="D82" i="9"/>
  <c r="AV80" i="9"/>
  <c r="M51" i="5" l="1"/>
  <c r="Q51" i="5"/>
  <c r="AQ51" i="5"/>
  <c r="AU51" i="5"/>
  <c r="BB51" i="5"/>
  <c r="BF51" i="5"/>
  <c r="CF51" i="5"/>
  <c r="CJ51" i="5"/>
  <c r="BV51" i="5"/>
  <c r="BZ51" i="5"/>
  <c r="W51" i="5"/>
  <c r="AA51" i="5"/>
  <c r="BL51" i="5"/>
  <c r="BP51" i="5"/>
  <c r="AG51" i="5"/>
  <c r="AK51" i="5"/>
  <c r="AI42" i="5"/>
  <c r="AM42" i="5" s="1"/>
  <c r="AL41" i="5"/>
  <c r="Z42" i="5"/>
  <c r="X43" i="5"/>
  <c r="CA41" i="5"/>
  <c r="BN42" i="5"/>
  <c r="AS42" i="5"/>
  <c r="AW42" i="5" s="1"/>
  <c r="CH42" i="5"/>
  <c r="CL42" i="5" s="1"/>
  <c r="BQ41" i="5"/>
  <c r="AV41" i="5"/>
  <c r="CK41" i="5"/>
  <c r="BD42" i="5"/>
  <c r="BH42" i="5" s="1"/>
  <c r="O42" i="5"/>
  <c r="S42" i="5" s="1"/>
  <c r="BX42" i="5"/>
  <c r="CB42" i="5" s="1"/>
  <c r="BG41" i="5"/>
  <c r="R41" i="5"/>
  <c r="F48" i="5"/>
  <c r="H48" i="5" s="1"/>
  <c r="D49" i="5"/>
  <c r="E49" i="5" s="1"/>
  <c r="I48" i="5"/>
  <c r="E82" i="9"/>
  <c r="I82" i="9" s="1"/>
  <c r="H81" i="9"/>
  <c r="AJ81" i="9"/>
  <c r="AH82" i="9"/>
  <c r="P81" i="9"/>
  <c r="N82" i="9"/>
  <c r="Z81" i="9"/>
  <c r="X82" i="9"/>
  <c r="BD81" i="9"/>
  <c r="BB82" i="9"/>
  <c r="AT81" i="9"/>
  <c r="AR82" i="9"/>
  <c r="B52" i="5" l="1"/>
  <c r="AJ42" i="5"/>
  <c r="AH43" i="5"/>
  <c r="Y43" i="5"/>
  <c r="AC43" i="5" s="1"/>
  <c r="AB42" i="5"/>
  <c r="BO42" i="5"/>
  <c r="BM43" i="5"/>
  <c r="BY42" i="5"/>
  <c r="BW43" i="5"/>
  <c r="BE42" i="5"/>
  <c r="BC43" i="5"/>
  <c r="CI42" i="5"/>
  <c r="CG43" i="5"/>
  <c r="N43" i="5"/>
  <c r="P42" i="5"/>
  <c r="AT42" i="5"/>
  <c r="AR43" i="5"/>
  <c r="BR42" i="5"/>
  <c r="F49" i="5"/>
  <c r="D50" i="5"/>
  <c r="E50" i="5" s="1"/>
  <c r="I49" i="5"/>
  <c r="BF81" i="9"/>
  <c r="R81" i="9"/>
  <c r="O82" i="9"/>
  <c r="S82" i="9" s="1"/>
  <c r="AS82" i="9"/>
  <c r="AW82" i="9" s="1"/>
  <c r="Y82" i="9"/>
  <c r="AC82" i="9" s="1"/>
  <c r="AI82" i="9"/>
  <c r="AM82" i="9" s="1"/>
  <c r="BC82" i="9"/>
  <c r="AV81" i="9"/>
  <c r="AB81" i="9"/>
  <c r="AL81" i="9"/>
  <c r="F82" i="9"/>
  <c r="D83" i="9"/>
  <c r="AF52" i="5" l="1"/>
  <c r="V52" i="5"/>
  <c r="BK52" i="5"/>
  <c r="BU52" i="5"/>
  <c r="CE52" i="5"/>
  <c r="AP52" i="5"/>
  <c r="BA52" i="5"/>
  <c r="L52" i="5"/>
  <c r="C52" i="5"/>
  <c r="G52" i="5"/>
  <c r="AI43" i="5"/>
  <c r="AM43" i="5" s="1"/>
  <c r="AL42" i="5"/>
  <c r="Z43" i="5"/>
  <c r="X44" i="5"/>
  <c r="AV42" i="5"/>
  <c r="CK42" i="5"/>
  <c r="CA42" i="5"/>
  <c r="AS43" i="5"/>
  <c r="AW43" i="5" s="1"/>
  <c r="CH43" i="5"/>
  <c r="CL43" i="5" s="1"/>
  <c r="BX43" i="5"/>
  <c r="R42" i="5"/>
  <c r="BD43" i="5"/>
  <c r="BH43" i="5" s="1"/>
  <c r="BN43" i="5"/>
  <c r="O43" i="5"/>
  <c r="S43" i="5" s="1"/>
  <c r="BG42" i="5"/>
  <c r="BQ42" i="5"/>
  <c r="F50" i="5"/>
  <c r="D51" i="5"/>
  <c r="E51" i="5" s="1"/>
  <c r="I50" i="5"/>
  <c r="H49" i="5"/>
  <c r="AJ82" i="9"/>
  <c r="AH83" i="9"/>
  <c r="AT82" i="9"/>
  <c r="AR83" i="9"/>
  <c r="E83" i="9"/>
  <c r="I83" i="9" s="1"/>
  <c r="BD82" i="9"/>
  <c r="BB83" i="9"/>
  <c r="H82" i="9"/>
  <c r="BG82" i="9"/>
  <c r="Z82" i="9"/>
  <c r="X83" i="9"/>
  <c r="P82" i="9"/>
  <c r="N83" i="9"/>
  <c r="M52" i="5" l="1"/>
  <c r="Q52" i="5"/>
  <c r="BV52" i="5"/>
  <c r="BZ52" i="5"/>
  <c r="BB52" i="5"/>
  <c r="BF52" i="5"/>
  <c r="BL52" i="5"/>
  <c r="BP52" i="5"/>
  <c r="AQ52" i="5"/>
  <c r="AU52" i="5"/>
  <c r="W52" i="5"/>
  <c r="AA52" i="5"/>
  <c r="CF52" i="5"/>
  <c r="CJ52" i="5"/>
  <c r="AG52" i="5"/>
  <c r="AK52" i="5"/>
  <c r="AJ43" i="5"/>
  <c r="AH44" i="5"/>
  <c r="Y44" i="5"/>
  <c r="AC44" i="5" s="1"/>
  <c r="AB43" i="5"/>
  <c r="BE43" i="5"/>
  <c r="BC44" i="5"/>
  <c r="CB43" i="5"/>
  <c r="BY43" i="5"/>
  <c r="BW44" i="5"/>
  <c r="AR44" i="5"/>
  <c r="AT43" i="5"/>
  <c r="BM44" i="5"/>
  <c r="BO43" i="5"/>
  <c r="N44" i="5"/>
  <c r="P43" i="5"/>
  <c r="BR43" i="5"/>
  <c r="CI43" i="5"/>
  <c r="CG44" i="5"/>
  <c r="D52" i="5"/>
  <c r="E52" i="5" s="1"/>
  <c r="F51" i="5"/>
  <c r="I51" i="5"/>
  <c r="H50" i="5"/>
  <c r="AB82" i="9"/>
  <c r="BC83" i="9"/>
  <c r="AS83" i="9"/>
  <c r="AW83" i="9" s="1"/>
  <c r="O83" i="9"/>
  <c r="S83" i="9" s="1"/>
  <c r="BF82" i="9"/>
  <c r="AV82" i="9"/>
  <c r="R82" i="9"/>
  <c r="AI83" i="9"/>
  <c r="AM83" i="9" s="1"/>
  <c r="Y83" i="9"/>
  <c r="AC83" i="9" s="1"/>
  <c r="F83" i="9"/>
  <c r="D84" i="9"/>
  <c r="AL82" i="9"/>
  <c r="B53" i="5" l="1"/>
  <c r="AI44" i="5"/>
  <c r="AM44" i="5" s="1"/>
  <c r="AL43" i="5"/>
  <c r="Z44" i="5"/>
  <c r="X45" i="5"/>
  <c r="R43" i="5"/>
  <c r="AV43" i="5"/>
  <c r="BN44" i="5"/>
  <c r="BR44" i="5" s="1"/>
  <c r="CA43" i="5"/>
  <c r="CH44" i="5"/>
  <c r="O44" i="5"/>
  <c r="S44" i="5" s="1"/>
  <c r="AS44" i="5"/>
  <c r="AW44" i="5" s="1"/>
  <c r="BD44" i="5"/>
  <c r="BH44" i="5" s="1"/>
  <c r="CK43" i="5"/>
  <c r="BQ43" i="5"/>
  <c r="BX44" i="5"/>
  <c r="CB44" i="5" s="1"/>
  <c r="BG43" i="5"/>
  <c r="H51" i="5"/>
  <c r="F52" i="5"/>
  <c r="D53" i="5"/>
  <c r="I52" i="5"/>
  <c r="E84" i="9"/>
  <c r="I84" i="9" s="1"/>
  <c r="BD83" i="9"/>
  <c r="BB84" i="9"/>
  <c r="H83" i="9"/>
  <c r="AJ83" i="9"/>
  <c r="AH84" i="9"/>
  <c r="P83" i="9"/>
  <c r="N84" i="9"/>
  <c r="BG83" i="9"/>
  <c r="Z83" i="9"/>
  <c r="X84" i="9"/>
  <c r="AT83" i="9"/>
  <c r="AR84" i="9"/>
  <c r="E53" i="5" l="1"/>
  <c r="D54" i="5" s="1"/>
  <c r="AF53" i="5"/>
  <c r="V53" i="5"/>
  <c r="CE53" i="5"/>
  <c r="BU53" i="5"/>
  <c r="BK53" i="5"/>
  <c r="AP53" i="5"/>
  <c r="BA53" i="5"/>
  <c r="L53" i="5"/>
  <c r="C53" i="5"/>
  <c r="G53" i="5"/>
  <c r="AJ44" i="5"/>
  <c r="AH45" i="5"/>
  <c r="Y45" i="5"/>
  <c r="AC45" i="5" s="1"/>
  <c r="AB44" i="5"/>
  <c r="CG45" i="5"/>
  <c r="CI44" i="5"/>
  <c r="BY44" i="5"/>
  <c r="BW45" i="5"/>
  <c r="AT44" i="5"/>
  <c r="AR45" i="5"/>
  <c r="BE44" i="5"/>
  <c r="BC45" i="5"/>
  <c r="N45" i="5"/>
  <c r="P44" i="5"/>
  <c r="CL44" i="5"/>
  <c r="BO44" i="5"/>
  <c r="BM45" i="5"/>
  <c r="H52" i="5"/>
  <c r="AB83" i="9"/>
  <c r="BC84" i="9"/>
  <c r="BG84" i="9" s="1"/>
  <c r="AS84" i="9"/>
  <c r="AW84" i="9" s="1"/>
  <c r="AL83" i="9"/>
  <c r="BF83" i="9"/>
  <c r="AI84" i="9"/>
  <c r="AM84" i="9" s="1"/>
  <c r="AV83" i="9"/>
  <c r="O84" i="9"/>
  <c r="S84" i="9" s="1"/>
  <c r="Y84" i="9"/>
  <c r="AC84" i="9" s="1"/>
  <c r="R83" i="9"/>
  <c r="F84" i="9"/>
  <c r="D85" i="9"/>
  <c r="I53" i="5" l="1"/>
  <c r="F53" i="5"/>
  <c r="H53" i="5" s="1"/>
  <c r="M53" i="5"/>
  <c r="Q53" i="5"/>
  <c r="BV53" i="5"/>
  <c r="BZ53" i="5"/>
  <c r="BB53" i="5"/>
  <c r="BF53" i="5"/>
  <c r="CF53" i="5"/>
  <c r="CJ53" i="5"/>
  <c r="AQ53" i="5"/>
  <c r="AU53" i="5"/>
  <c r="W53" i="5"/>
  <c r="AA53" i="5"/>
  <c r="BL53" i="5"/>
  <c r="BP53" i="5"/>
  <c r="AG53" i="5"/>
  <c r="AK53" i="5"/>
  <c r="AI45" i="5"/>
  <c r="AM45" i="5" s="1"/>
  <c r="AL44" i="5"/>
  <c r="Z45" i="5"/>
  <c r="X46" i="5"/>
  <c r="BQ44" i="5"/>
  <c r="BD45" i="5"/>
  <c r="BH45" i="5" s="1"/>
  <c r="BX45" i="5"/>
  <c r="CB45" i="5" s="1"/>
  <c r="BG44" i="5"/>
  <c r="CA44" i="5"/>
  <c r="R44" i="5"/>
  <c r="AS45" i="5"/>
  <c r="CK44" i="5"/>
  <c r="BN45" i="5"/>
  <c r="BR45" i="5" s="1"/>
  <c r="O45" i="5"/>
  <c r="S45" i="5" s="1"/>
  <c r="AV44" i="5"/>
  <c r="CH45" i="5"/>
  <c r="CL45" i="5" s="1"/>
  <c r="P84" i="9"/>
  <c r="N85" i="9"/>
  <c r="AJ84" i="9"/>
  <c r="AH85" i="9"/>
  <c r="BD84" i="9"/>
  <c r="BB85" i="9"/>
  <c r="E85" i="9"/>
  <c r="I85" i="9" s="1"/>
  <c r="H84" i="9"/>
  <c r="Z84" i="9"/>
  <c r="X85" i="9"/>
  <c r="AT84" i="9"/>
  <c r="AR85" i="9"/>
  <c r="B54" i="5" l="1"/>
  <c r="AJ45" i="5"/>
  <c r="AH46" i="5"/>
  <c r="Y46" i="5"/>
  <c r="AC46" i="5" s="1"/>
  <c r="AB45" i="5"/>
  <c r="AW45" i="5"/>
  <c r="AR46" i="5"/>
  <c r="AT45" i="5"/>
  <c r="BY45" i="5"/>
  <c r="BW46" i="5"/>
  <c r="BE45" i="5"/>
  <c r="BC46" i="5"/>
  <c r="CG46" i="5"/>
  <c r="CI45" i="5"/>
  <c r="P45" i="5"/>
  <c r="N46" i="5"/>
  <c r="BM46" i="5"/>
  <c r="BO45" i="5"/>
  <c r="AI85" i="9"/>
  <c r="AM85" i="9" s="1"/>
  <c r="AB84" i="9"/>
  <c r="F85" i="9"/>
  <c r="D86" i="9"/>
  <c r="AL84" i="9"/>
  <c r="Y85" i="9"/>
  <c r="AC85" i="9" s="1"/>
  <c r="AS85" i="9"/>
  <c r="AW85" i="9" s="1"/>
  <c r="BC85" i="9"/>
  <c r="O85" i="9"/>
  <c r="S85" i="9" s="1"/>
  <c r="AV84" i="9"/>
  <c r="BF84" i="9"/>
  <c r="R84" i="9"/>
  <c r="AF54" i="5" l="1"/>
  <c r="V54" i="5"/>
  <c r="BU54" i="5"/>
  <c r="AP54" i="5"/>
  <c r="BK54" i="5"/>
  <c r="CE54" i="5"/>
  <c r="L54" i="5"/>
  <c r="BA54" i="5"/>
  <c r="C54" i="5"/>
  <c r="E54" i="5"/>
  <c r="G54" i="5"/>
  <c r="AI46" i="5"/>
  <c r="AM46" i="5" s="1"/>
  <c r="AL45" i="5"/>
  <c r="Z46" i="5"/>
  <c r="X47" i="5"/>
  <c r="O46" i="5"/>
  <c r="S46" i="5" s="1"/>
  <c r="R45" i="5"/>
  <c r="BG45" i="5"/>
  <c r="AS46" i="5"/>
  <c r="BN46" i="5"/>
  <c r="BR46" i="5" s="1"/>
  <c r="CH46" i="5"/>
  <c r="CL46" i="5" s="1"/>
  <c r="CA45" i="5"/>
  <c r="BD46" i="5"/>
  <c r="BH46" i="5" s="1"/>
  <c r="AV45" i="5"/>
  <c r="BQ45" i="5"/>
  <c r="CK45" i="5"/>
  <c r="BX46" i="5"/>
  <c r="CB46" i="5" s="1"/>
  <c r="P85" i="9"/>
  <c r="N86" i="9"/>
  <c r="AT85" i="9"/>
  <c r="AR86" i="9"/>
  <c r="E86" i="9"/>
  <c r="I86" i="9" s="1"/>
  <c r="BD85" i="9"/>
  <c r="BB86" i="9"/>
  <c r="BG85" i="9"/>
  <c r="Z85" i="9"/>
  <c r="X86" i="9"/>
  <c r="H85" i="9"/>
  <c r="AJ85" i="9"/>
  <c r="AH86" i="9"/>
  <c r="BB54" i="5" l="1"/>
  <c r="BF54" i="5"/>
  <c r="AQ54" i="5"/>
  <c r="AU54" i="5"/>
  <c r="M54" i="5"/>
  <c r="Q54" i="5"/>
  <c r="BV54" i="5"/>
  <c r="BZ54" i="5"/>
  <c r="CF54" i="5"/>
  <c r="CJ54" i="5"/>
  <c r="W54" i="5"/>
  <c r="AA54" i="5"/>
  <c r="BL54" i="5"/>
  <c r="BP54" i="5"/>
  <c r="AG54" i="5"/>
  <c r="AK54" i="5"/>
  <c r="F54" i="5"/>
  <c r="D55" i="5"/>
  <c r="I54" i="5"/>
  <c r="AJ46" i="5"/>
  <c r="AH47" i="5"/>
  <c r="Y47" i="5"/>
  <c r="AC47" i="5" s="1"/>
  <c r="AB46" i="5"/>
  <c r="BW47" i="5"/>
  <c r="BY46" i="5"/>
  <c r="CG47" i="5"/>
  <c r="CI46" i="5"/>
  <c r="N47" i="5"/>
  <c r="P46" i="5"/>
  <c r="AW46" i="5"/>
  <c r="AT46" i="5"/>
  <c r="AR47" i="5"/>
  <c r="BC47" i="5"/>
  <c r="BE46" i="5"/>
  <c r="BM47" i="5"/>
  <c r="BO46" i="5"/>
  <c r="BC86" i="9"/>
  <c r="AS86" i="9"/>
  <c r="AW86" i="9" s="1"/>
  <c r="AI86" i="9"/>
  <c r="AM86" i="9" s="1"/>
  <c r="Y86" i="9"/>
  <c r="AC86" i="9" s="1"/>
  <c r="BF85" i="9"/>
  <c r="AV85" i="9"/>
  <c r="O86" i="9"/>
  <c r="S86" i="9" s="1"/>
  <c r="AL85" i="9"/>
  <c r="AB85" i="9"/>
  <c r="F86" i="9"/>
  <c r="D87" i="9"/>
  <c r="R85" i="9"/>
  <c r="B55" i="5" l="1"/>
  <c r="H54" i="5"/>
  <c r="AI47" i="5"/>
  <c r="AM47" i="5" s="1"/>
  <c r="AL46" i="5"/>
  <c r="Z47" i="5"/>
  <c r="X48" i="5"/>
  <c r="BN47" i="5"/>
  <c r="BR47" i="5" s="1"/>
  <c r="AV46" i="5"/>
  <c r="CK46" i="5"/>
  <c r="BG46" i="5"/>
  <c r="CH47" i="5"/>
  <c r="BD47" i="5"/>
  <c r="BH47" i="5" s="1"/>
  <c r="R46" i="5"/>
  <c r="CA46" i="5"/>
  <c r="BQ46" i="5"/>
  <c r="AS47" i="5"/>
  <c r="O47" i="5"/>
  <c r="BX47" i="5"/>
  <c r="E87" i="9"/>
  <c r="I87" i="9" s="1"/>
  <c r="H86" i="9"/>
  <c r="Z86" i="9"/>
  <c r="X87" i="9"/>
  <c r="AT86" i="9"/>
  <c r="AR87" i="9"/>
  <c r="BD86" i="9"/>
  <c r="BB87" i="9"/>
  <c r="P86" i="9"/>
  <c r="N87" i="9"/>
  <c r="AJ86" i="9"/>
  <c r="AH87" i="9"/>
  <c r="BG86" i="9"/>
  <c r="E55" i="5" l="1"/>
  <c r="I55" i="5" s="1"/>
  <c r="AF55" i="5"/>
  <c r="V55" i="5"/>
  <c r="CE55" i="5"/>
  <c r="AP55" i="5"/>
  <c r="BK55" i="5"/>
  <c r="BU55" i="5"/>
  <c r="L55" i="5"/>
  <c r="BA55" i="5"/>
  <c r="C55" i="5"/>
  <c r="G55" i="5"/>
  <c r="AJ47" i="5"/>
  <c r="AH48" i="5"/>
  <c r="Y48" i="5"/>
  <c r="AC48" i="5" s="1"/>
  <c r="AB47" i="5"/>
  <c r="CL47" i="5"/>
  <c r="CI47" i="5"/>
  <c r="CG48" i="5"/>
  <c r="BC48" i="5"/>
  <c r="BE47" i="5"/>
  <c r="AR48" i="5"/>
  <c r="AT47" i="5"/>
  <c r="CB47" i="5"/>
  <c r="BY47" i="5"/>
  <c r="BW48" i="5"/>
  <c r="S47" i="5"/>
  <c r="N48" i="5"/>
  <c r="P47" i="5"/>
  <c r="AW47" i="5"/>
  <c r="BO47" i="5"/>
  <c r="BM48" i="5"/>
  <c r="R86" i="9"/>
  <c r="AV86" i="9"/>
  <c r="O87" i="9"/>
  <c r="AS87" i="9"/>
  <c r="AW87" i="9" s="1"/>
  <c r="AI87" i="9"/>
  <c r="BC87" i="9"/>
  <c r="Y87" i="9"/>
  <c r="AL86" i="9"/>
  <c r="BF86" i="9"/>
  <c r="AB86" i="9"/>
  <c r="F87" i="9"/>
  <c r="D88" i="9"/>
  <c r="D56" i="5" l="1"/>
  <c r="F55" i="5"/>
  <c r="H55" i="5" s="1"/>
  <c r="M55" i="5"/>
  <c r="Q55" i="5"/>
  <c r="CF55" i="5"/>
  <c r="CJ55" i="5"/>
  <c r="BV55" i="5"/>
  <c r="BZ55" i="5"/>
  <c r="W55" i="5"/>
  <c r="AA55" i="5"/>
  <c r="BL55" i="5"/>
  <c r="BP55" i="5"/>
  <c r="AG55" i="5"/>
  <c r="AK55" i="5"/>
  <c r="BB55" i="5"/>
  <c r="BF55" i="5"/>
  <c r="AQ55" i="5"/>
  <c r="AU55" i="5"/>
  <c r="AI48" i="5"/>
  <c r="AM48" i="5" s="1"/>
  <c r="AL47" i="5"/>
  <c r="Z48" i="5"/>
  <c r="X49" i="5"/>
  <c r="BN48" i="5"/>
  <c r="BQ47" i="5"/>
  <c r="AV47" i="5"/>
  <c r="CH48" i="5"/>
  <c r="CL48" i="5" s="1"/>
  <c r="BX48" i="5"/>
  <c r="CB48" i="5" s="1"/>
  <c r="AS48" i="5"/>
  <c r="CK47" i="5"/>
  <c r="O48" i="5"/>
  <c r="S48" i="5" s="1"/>
  <c r="BD48" i="5"/>
  <c r="R47" i="5"/>
  <c r="CA47" i="5"/>
  <c r="BG47" i="5"/>
  <c r="AJ87" i="9"/>
  <c r="AH88" i="9"/>
  <c r="BD87" i="9"/>
  <c r="BB88" i="9"/>
  <c r="BG87" i="9"/>
  <c r="AT87" i="9"/>
  <c r="AR88" i="9"/>
  <c r="H87" i="9"/>
  <c r="Z87" i="9"/>
  <c r="X88" i="9"/>
  <c r="P87" i="9"/>
  <c r="N88" i="9"/>
  <c r="E88" i="9"/>
  <c r="I88" i="9" s="1"/>
  <c r="AC87" i="9"/>
  <c r="AM87" i="9"/>
  <c r="S87" i="9"/>
  <c r="B56" i="5" l="1"/>
  <c r="AJ48" i="5"/>
  <c r="AH49" i="5"/>
  <c r="Y49" i="5"/>
  <c r="AC49" i="5" s="1"/>
  <c r="AB48" i="5"/>
  <c r="AR49" i="5"/>
  <c r="AT48" i="5"/>
  <c r="P48" i="5"/>
  <c r="N49" i="5"/>
  <c r="BE48" i="5"/>
  <c r="BC49" i="5"/>
  <c r="BY48" i="5"/>
  <c r="BW49" i="5"/>
  <c r="BH48" i="5"/>
  <c r="AW48" i="5"/>
  <c r="CI48" i="5"/>
  <c r="CG49" i="5"/>
  <c r="BR48" i="5"/>
  <c r="BO48" i="5"/>
  <c r="BM49" i="5"/>
  <c r="Y88" i="9"/>
  <c r="AC88" i="9" s="1"/>
  <c r="AS88" i="9"/>
  <c r="AW88" i="9" s="1"/>
  <c r="BF87" i="9"/>
  <c r="F88" i="9"/>
  <c r="D89" i="9"/>
  <c r="AB87" i="9"/>
  <c r="AV87" i="9"/>
  <c r="AI88" i="9"/>
  <c r="AM88" i="9" s="1"/>
  <c r="R87" i="9"/>
  <c r="BC88" i="9"/>
  <c r="O88" i="9"/>
  <c r="S88" i="9" s="1"/>
  <c r="AL87" i="9"/>
  <c r="V56" i="5" l="1"/>
  <c r="AF56" i="5"/>
  <c r="BK56" i="5"/>
  <c r="BU56" i="5"/>
  <c r="CE56" i="5"/>
  <c r="AP56" i="5"/>
  <c r="BA56" i="5"/>
  <c r="L56" i="5"/>
  <c r="C56" i="5"/>
  <c r="G56" i="5"/>
  <c r="E56" i="5"/>
  <c r="AI49" i="5"/>
  <c r="AM49" i="5" s="1"/>
  <c r="AL48" i="5"/>
  <c r="Z49" i="5"/>
  <c r="X50" i="5"/>
  <c r="CH49" i="5"/>
  <c r="CL49" i="5" s="1"/>
  <c r="BX49" i="5"/>
  <c r="CB49" i="5" s="1"/>
  <c r="O49" i="5"/>
  <c r="S49" i="5" s="1"/>
  <c r="BQ48" i="5"/>
  <c r="BD49" i="5"/>
  <c r="AV48" i="5"/>
  <c r="BN49" i="5"/>
  <c r="CK48" i="5"/>
  <c r="CA48" i="5"/>
  <c r="R48" i="5"/>
  <c r="BG48" i="5"/>
  <c r="AS49" i="5"/>
  <c r="AW49" i="5" s="1"/>
  <c r="P88" i="9"/>
  <c r="N89" i="9"/>
  <c r="H88" i="9"/>
  <c r="AT88" i="9"/>
  <c r="AR89" i="9"/>
  <c r="E89" i="9"/>
  <c r="I89" i="9" s="1"/>
  <c r="BD88" i="9"/>
  <c r="BB89" i="9"/>
  <c r="BG88" i="9"/>
  <c r="AJ88" i="9"/>
  <c r="AH89" i="9"/>
  <c r="Z88" i="9"/>
  <c r="X89" i="9"/>
  <c r="M56" i="5" l="1"/>
  <c r="Q56" i="5"/>
  <c r="BV56" i="5"/>
  <c r="BZ56" i="5"/>
  <c r="BB56" i="5"/>
  <c r="BF56" i="5"/>
  <c r="BL56" i="5"/>
  <c r="BP56" i="5"/>
  <c r="AQ56" i="5"/>
  <c r="AU56" i="5"/>
  <c r="AG56" i="5"/>
  <c r="AK56" i="5"/>
  <c r="CF56" i="5"/>
  <c r="CJ56" i="5"/>
  <c r="W56" i="5"/>
  <c r="AA56" i="5"/>
  <c r="I56" i="5"/>
  <c r="F56" i="5"/>
  <c r="H56" i="5" s="1"/>
  <c r="D57" i="5"/>
  <c r="AJ49" i="5"/>
  <c r="AH50" i="5"/>
  <c r="Y50" i="5"/>
  <c r="AC50" i="5" s="1"/>
  <c r="AB49" i="5"/>
  <c r="AR50" i="5"/>
  <c r="AT49" i="5"/>
  <c r="BH49" i="5"/>
  <c r="BE49" i="5"/>
  <c r="BC50" i="5"/>
  <c r="P49" i="5"/>
  <c r="N50" i="5"/>
  <c r="BY49" i="5"/>
  <c r="BW50" i="5"/>
  <c r="BR49" i="5"/>
  <c r="BO49" i="5"/>
  <c r="BM50" i="5"/>
  <c r="CI49" i="5"/>
  <c r="CG50" i="5"/>
  <c r="Y89" i="9"/>
  <c r="AC89" i="9" s="1"/>
  <c r="F89" i="9"/>
  <c r="D90" i="9"/>
  <c r="AB88" i="9"/>
  <c r="BC89" i="9"/>
  <c r="BG89" i="9" s="1"/>
  <c r="AS89" i="9"/>
  <c r="AW89" i="9" s="1"/>
  <c r="O89" i="9"/>
  <c r="S89" i="9" s="1"/>
  <c r="AL88" i="9"/>
  <c r="AI89" i="9"/>
  <c r="AM89" i="9" s="1"/>
  <c r="BF88" i="9"/>
  <c r="AV88" i="9"/>
  <c r="R88" i="9"/>
  <c r="B57" i="5" l="1"/>
  <c r="AI50" i="5"/>
  <c r="AM50" i="5" s="1"/>
  <c r="AL49" i="5"/>
  <c r="Z50" i="5"/>
  <c r="X51" i="5"/>
  <c r="CA49" i="5"/>
  <c r="BQ49" i="5"/>
  <c r="O50" i="5"/>
  <c r="S50" i="5" s="1"/>
  <c r="CH50" i="5"/>
  <c r="R49" i="5"/>
  <c r="AV49" i="5"/>
  <c r="BN50" i="5"/>
  <c r="BG49" i="5"/>
  <c r="CK49" i="5"/>
  <c r="BX50" i="5"/>
  <c r="CB50" i="5" s="1"/>
  <c r="BD50" i="5"/>
  <c r="AS50" i="5"/>
  <c r="AW50" i="5" s="1"/>
  <c r="E90" i="9"/>
  <c r="I90" i="9" s="1"/>
  <c r="AJ89" i="9"/>
  <c r="AH90" i="9"/>
  <c r="P89" i="9"/>
  <c r="N90" i="9"/>
  <c r="H89" i="9"/>
  <c r="BD89" i="9"/>
  <c r="BB90" i="9"/>
  <c r="AT89" i="9"/>
  <c r="AR90" i="9"/>
  <c r="Z89" i="9"/>
  <c r="X90" i="9"/>
  <c r="V57" i="5" l="1"/>
  <c r="AF57" i="5"/>
  <c r="CE57" i="5"/>
  <c r="AP57" i="5"/>
  <c r="BU57" i="5"/>
  <c r="BK57" i="5"/>
  <c r="BA57" i="5"/>
  <c r="L57" i="5"/>
  <c r="C57" i="5"/>
  <c r="G57" i="5"/>
  <c r="E57" i="5"/>
  <c r="D58" i="5" s="1"/>
  <c r="AJ50" i="5"/>
  <c r="AH51" i="5"/>
  <c r="Y51" i="5"/>
  <c r="AC51" i="5" s="1"/>
  <c r="AB50" i="5"/>
  <c r="BH50" i="5"/>
  <c r="BE50" i="5"/>
  <c r="BC51" i="5"/>
  <c r="AR51" i="5"/>
  <c r="AT50" i="5"/>
  <c r="BY50" i="5"/>
  <c r="BW51" i="5"/>
  <c r="BM51" i="5"/>
  <c r="BO50" i="5"/>
  <c r="CI50" i="5"/>
  <c r="CG51" i="5"/>
  <c r="BR50" i="5"/>
  <c r="CL50" i="5"/>
  <c r="P50" i="5"/>
  <c r="N51" i="5"/>
  <c r="AS90" i="9"/>
  <c r="AW90" i="9" s="1"/>
  <c r="AV89" i="9"/>
  <c r="AL89" i="9"/>
  <c r="AI90" i="9"/>
  <c r="AM90" i="9" s="1"/>
  <c r="Y90" i="9"/>
  <c r="AC90" i="9" s="1"/>
  <c r="BC90" i="9"/>
  <c r="BG90" i="9" s="1"/>
  <c r="O90" i="9"/>
  <c r="S90" i="9" s="1"/>
  <c r="AB89" i="9"/>
  <c r="BF89" i="9"/>
  <c r="R89" i="9"/>
  <c r="F90" i="9"/>
  <c r="D91" i="9"/>
  <c r="F57" i="5" l="1"/>
  <c r="H57" i="5" s="1"/>
  <c r="I57" i="5"/>
  <c r="M57" i="5"/>
  <c r="Q57" i="5"/>
  <c r="AQ57" i="5"/>
  <c r="AU57" i="5"/>
  <c r="BB57" i="5"/>
  <c r="BF57" i="5"/>
  <c r="CF57" i="5"/>
  <c r="CJ57" i="5"/>
  <c r="BL57" i="5"/>
  <c r="BP57" i="5"/>
  <c r="AG57" i="5"/>
  <c r="AK57" i="5"/>
  <c r="BV57" i="5"/>
  <c r="BZ57" i="5"/>
  <c r="W57" i="5"/>
  <c r="AA57" i="5"/>
  <c r="AI51" i="5"/>
  <c r="AM51" i="5" s="1"/>
  <c r="AL50" i="5"/>
  <c r="Z51" i="5"/>
  <c r="X52" i="5"/>
  <c r="O51" i="5"/>
  <c r="CH51" i="5"/>
  <c r="BX51" i="5"/>
  <c r="CB51" i="5" s="1"/>
  <c r="BD51" i="5"/>
  <c r="BH51" i="5" s="1"/>
  <c r="BN51" i="5"/>
  <c r="BR51" i="5" s="1"/>
  <c r="AS51" i="5"/>
  <c r="R50" i="5"/>
  <c r="CK50" i="5"/>
  <c r="CA50" i="5"/>
  <c r="BG50" i="5"/>
  <c r="BQ50" i="5"/>
  <c r="AV50" i="5"/>
  <c r="AJ90" i="9"/>
  <c r="AH91" i="9"/>
  <c r="E91" i="9"/>
  <c r="I91" i="9" s="1"/>
  <c r="BD90" i="9"/>
  <c r="BB91" i="9"/>
  <c r="H90" i="9"/>
  <c r="P90" i="9"/>
  <c r="N91" i="9"/>
  <c r="Z90" i="9"/>
  <c r="X91" i="9"/>
  <c r="AT90" i="9"/>
  <c r="AR91" i="9"/>
  <c r="B58" i="5" l="1"/>
  <c r="AJ51" i="5"/>
  <c r="AH52" i="5"/>
  <c r="Y52" i="5"/>
  <c r="AC52" i="5" s="1"/>
  <c r="AB51" i="5"/>
  <c r="BO51" i="5"/>
  <c r="BM52" i="5"/>
  <c r="CL51" i="5"/>
  <c r="CI51" i="5"/>
  <c r="CG52" i="5"/>
  <c r="BC52" i="5"/>
  <c r="BE51" i="5"/>
  <c r="S51" i="5"/>
  <c r="P51" i="5"/>
  <c r="N52" i="5"/>
  <c r="AW51" i="5"/>
  <c r="AT51" i="5"/>
  <c r="AR52" i="5"/>
  <c r="BY51" i="5"/>
  <c r="BW52" i="5"/>
  <c r="AB90" i="9"/>
  <c r="F91" i="9"/>
  <c r="D92" i="9"/>
  <c r="AS91" i="9"/>
  <c r="AW91" i="9" s="1"/>
  <c r="O91" i="9"/>
  <c r="S91" i="9" s="1"/>
  <c r="BC91" i="9"/>
  <c r="AI91" i="9"/>
  <c r="AM91" i="9" s="1"/>
  <c r="Y91" i="9"/>
  <c r="AC91" i="9" s="1"/>
  <c r="AV90" i="9"/>
  <c r="R90" i="9"/>
  <c r="BF90" i="9"/>
  <c r="AL90" i="9"/>
  <c r="AF58" i="5" l="1"/>
  <c r="V58" i="5"/>
  <c r="BU58" i="5"/>
  <c r="AP58" i="5"/>
  <c r="BK58" i="5"/>
  <c r="CE58" i="5"/>
  <c r="BA58" i="5"/>
  <c r="L58" i="5"/>
  <c r="C58" i="5"/>
  <c r="G58" i="5"/>
  <c r="E58" i="5"/>
  <c r="AI52" i="5"/>
  <c r="AM52" i="5" s="1"/>
  <c r="AL51" i="5"/>
  <c r="Z52" i="5"/>
  <c r="X53" i="5"/>
  <c r="AV51" i="5"/>
  <c r="BX52" i="5"/>
  <c r="CB52" i="5" s="1"/>
  <c r="BG51" i="5"/>
  <c r="CK51" i="5"/>
  <c r="CA51" i="5"/>
  <c r="O52" i="5"/>
  <c r="S52" i="5" s="1"/>
  <c r="BD52" i="5"/>
  <c r="BH52" i="5" s="1"/>
  <c r="BN52" i="5"/>
  <c r="AS52" i="5"/>
  <c r="R51" i="5"/>
  <c r="CH52" i="5"/>
  <c r="CL52" i="5" s="1"/>
  <c r="BQ51" i="5"/>
  <c r="E92" i="9"/>
  <c r="I92" i="9" s="1"/>
  <c r="AJ91" i="9"/>
  <c r="AH92" i="9"/>
  <c r="P91" i="9"/>
  <c r="N92" i="9"/>
  <c r="H91" i="9"/>
  <c r="BD91" i="9"/>
  <c r="BB92" i="9"/>
  <c r="Z91" i="9"/>
  <c r="X92" i="9"/>
  <c r="BG91" i="9"/>
  <c r="AT91" i="9"/>
  <c r="AR92" i="9"/>
  <c r="M58" i="5" l="1"/>
  <c r="Q58" i="5"/>
  <c r="AQ58" i="5"/>
  <c r="AU58" i="5"/>
  <c r="BB58" i="5"/>
  <c r="BF58" i="5"/>
  <c r="BV58" i="5"/>
  <c r="BZ58" i="5"/>
  <c r="CF58" i="5"/>
  <c r="CJ58" i="5"/>
  <c r="W58" i="5"/>
  <c r="AA58" i="5"/>
  <c r="BL58" i="5"/>
  <c r="BP58" i="5"/>
  <c r="AG58" i="5"/>
  <c r="AK58" i="5"/>
  <c r="I58" i="5"/>
  <c r="D59" i="5"/>
  <c r="F58" i="5"/>
  <c r="H58" i="5" s="1"/>
  <c r="AJ52" i="5"/>
  <c r="AH53" i="5"/>
  <c r="Y53" i="5"/>
  <c r="AC53" i="5" s="1"/>
  <c r="AB52" i="5"/>
  <c r="AT52" i="5"/>
  <c r="AR53" i="5"/>
  <c r="CG53" i="5"/>
  <c r="CI52" i="5"/>
  <c r="BE52" i="5"/>
  <c r="BC53" i="5"/>
  <c r="N53" i="5"/>
  <c r="P52" i="5"/>
  <c r="BW53" i="5"/>
  <c r="BY52" i="5"/>
  <c r="AW52" i="5"/>
  <c r="BR52" i="5"/>
  <c r="BO52" i="5"/>
  <c r="BM53" i="5"/>
  <c r="Y92" i="9"/>
  <c r="AC92" i="9" s="1"/>
  <c r="AS92" i="9"/>
  <c r="AW92" i="9" s="1"/>
  <c r="AB91" i="9"/>
  <c r="AL91" i="9"/>
  <c r="AI92" i="9"/>
  <c r="AM92" i="9" s="1"/>
  <c r="AV91" i="9"/>
  <c r="BC92" i="9"/>
  <c r="O92" i="9"/>
  <c r="S92" i="9" s="1"/>
  <c r="BF91" i="9"/>
  <c r="R91" i="9"/>
  <c r="F92" i="9"/>
  <c r="D93" i="9"/>
  <c r="B59" i="5" l="1"/>
  <c r="E59" i="5" s="1"/>
  <c r="I59" i="5" s="1"/>
  <c r="AI53" i="5"/>
  <c r="AM53" i="5" s="1"/>
  <c r="AL52" i="5"/>
  <c r="Z53" i="5"/>
  <c r="X54" i="5"/>
  <c r="O53" i="5"/>
  <c r="S53" i="5" s="1"/>
  <c r="CH53" i="5"/>
  <c r="R52" i="5"/>
  <c r="CK52" i="5"/>
  <c r="BN53" i="5"/>
  <c r="BR53" i="5" s="1"/>
  <c r="CA52" i="5"/>
  <c r="BD53" i="5"/>
  <c r="AS53" i="5"/>
  <c r="BQ52" i="5"/>
  <c r="BX53" i="5"/>
  <c r="BG52" i="5"/>
  <c r="AV52" i="5"/>
  <c r="P92" i="9"/>
  <c r="N93" i="9"/>
  <c r="AT92" i="9"/>
  <c r="AR93" i="9"/>
  <c r="E93" i="9"/>
  <c r="I93" i="9" s="1"/>
  <c r="BD92" i="9"/>
  <c r="BB93" i="9"/>
  <c r="H92" i="9"/>
  <c r="BG92" i="9"/>
  <c r="AJ92" i="9"/>
  <c r="AH93" i="9"/>
  <c r="Z92" i="9"/>
  <c r="X93" i="9"/>
  <c r="AF59" i="5" l="1"/>
  <c r="V59" i="5"/>
  <c r="CE59" i="5"/>
  <c r="AP59" i="5"/>
  <c r="BK59" i="5"/>
  <c r="BU59" i="5"/>
  <c r="BA59" i="5"/>
  <c r="L59" i="5"/>
  <c r="C59" i="5"/>
  <c r="G59" i="5"/>
  <c r="F59" i="5"/>
  <c r="H59" i="5" s="1"/>
  <c r="D60" i="5"/>
  <c r="AJ53" i="5"/>
  <c r="AH54" i="5"/>
  <c r="Y54" i="5"/>
  <c r="AC54" i="5" s="1"/>
  <c r="AB53" i="5"/>
  <c r="BH53" i="5"/>
  <c r="BE53" i="5"/>
  <c r="BC54" i="5"/>
  <c r="BM54" i="5"/>
  <c r="BO53" i="5"/>
  <c r="BW54" i="5"/>
  <c r="BY53" i="5"/>
  <c r="AT53" i="5"/>
  <c r="AR54" i="5"/>
  <c r="CB53" i="5"/>
  <c r="AW53" i="5"/>
  <c r="CL53" i="5"/>
  <c r="CG54" i="5"/>
  <c r="CI53" i="5"/>
  <c r="P53" i="5"/>
  <c r="N54" i="5"/>
  <c r="Y93" i="9"/>
  <c r="AC93" i="9" s="1"/>
  <c r="BF92" i="9"/>
  <c r="AV92" i="9"/>
  <c r="AL92" i="9"/>
  <c r="BC93" i="9"/>
  <c r="AS93" i="9"/>
  <c r="AW93" i="9" s="1"/>
  <c r="AB92" i="9"/>
  <c r="O93" i="9"/>
  <c r="S93" i="9" s="1"/>
  <c r="AI93" i="9"/>
  <c r="AM93" i="9" s="1"/>
  <c r="F93" i="9"/>
  <c r="D94" i="9"/>
  <c r="R92" i="9"/>
  <c r="M59" i="5" l="1"/>
  <c r="Q59" i="5"/>
  <c r="AQ59" i="5"/>
  <c r="AU59" i="5"/>
  <c r="BB59" i="5"/>
  <c r="BF59" i="5"/>
  <c r="CF59" i="5"/>
  <c r="CJ59" i="5"/>
  <c r="BV59" i="5"/>
  <c r="BZ59" i="5"/>
  <c r="W59" i="5"/>
  <c r="AA59" i="5"/>
  <c r="BL59" i="5"/>
  <c r="BP59" i="5"/>
  <c r="AG59" i="5"/>
  <c r="AK59" i="5"/>
  <c r="AI54" i="5"/>
  <c r="AM54" i="5" s="1"/>
  <c r="AL53" i="5"/>
  <c r="Z54" i="5"/>
  <c r="X55" i="5"/>
  <c r="AV53" i="5"/>
  <c r="R53" i="5"/>
  <c r="CA53" i="5"/>
  <c r="BD54" i="5"/>
  <c r="BN54" i="5"/>
  <c r="CK53" i="5"/>
  <c r="BX54" i="5"/>
  <c r="BG53" i="5"/>
  <c r="O54" i="5"/>
  <c r="CH54" i="5"/>
  <c r="CL54" i="5" s="1"/>
  <c r="AS54" i="5"/>
  <c r="AW54" i="5" s="1"/>
  <c r="BQ53" i="5"/>
  <c r="H93" i="9"/>
  <c r="P93" i="9"/>
  <c r="N94" i="9"/>
  <c r="AT93" i="9"/>
  <c r="AR94" i="9"/>
  <c r="BD93" i="9"/>
  <c r="BB94" i="9"/>
  <c r="E94" i="9"/>
  <c r="I94" i="9" s="1"/>
  <c r="AJ93" i="9"/>
  <c r="AH94" i="9"/>
  <c r="BG93" i="9"/>
  <c r="Z93" i="9"/>
  <c r="X94" i="9"/>
  <c r="B60" i="5" l="1"/>
  <c r="AJ54" i="5"/>
  <c r="AH55" i="5"/>
  <c r="Y55" i="5"/>
  <c r="AC55" i="5" s="1"/>
  <c r="AB54" i="5"/>
  <c r="AR55" i="5"/>
  <c r="AT54" i="5"/>
  <c r="S54" i="5"/>
  <c r="N55" i="5"/>
  <c r="P54" i="5"/>
  <c r="BR54" i="5"/>
  <c r="BO54" i="5"/>
  <c r="BM55" i="5"/>
  <c r="BH54" i="5"/>
  <c r="BC55" i="5"/>
  <c r="BE54" i="5"/>
  <c r="CG55" i="5"/>
  <c r="CI54" i="5"/>
  <c r="CB54" i="5"/>
  <c r="BW55" i="5"/>
  <c r="BY54" i="5"/>
  <c r="AI94" i="9"/>
  <c r="AM94" i="9" s="1"/>
  <c r="BC94" i="9"/>
  <c r="O94" i="9"/>
  <c r="S94" i="9" s="1"/>
  <c r="Y94" i="9"/>
  <c r="AC94" i="9" s="1"/>
  <c r="AL93" i="9"/>
  <c r="BF93" i="9"/>
  <c r="R93" i="9"/>
  <c r="AB93" i="9"/>
  <c r="AS94" i="9"/>
  <c r="AW94" i="9" s="1"/>
  <c r="F94" i="9"/>
  <c r="D95" i="9"/>
  <c r="AV93" i="9"/>
  <c r="AF60" i="5" l="1"/>
  <c r="V60" i="5"/>
  <c r="BK60" i="5"/>
  <c r="BU60" i="5"/>
  <c r="CE60" i="5"/>
  <c r="AP60" i="5"/>
  <c r="L60" i="5"/>
  <c r="BA60" i="5"/>
  <c r="C60" i="5"/>
  <c r="E60" i="5"/>
  <c r="G60" i="5"/>
  <c r="AI55" i="5"/>
  <c r="AM55" i="5" s="1"/>
  <c r="AL54" i="5"/>
  <c r="Z55" i="5"/>
  <c r="X56" i="5"/>
  <c r="BX55" i="5"/>
  <c r="CB55" i="5" s="1"/>
  <c r="BG54" i="5"/>
  <c r="BQ54" i="5"/>
  <c r="BD55" i="5"/>
  <c r="BH55" i="5" s="1"/>
  <c r="AV54" i="5"/>
  <c r="CA54" i="5"/>
  <c r="CH55" i="5"/>
  <c r="CL55" i="5" s="1"/>
  <c r="BN55" i="5"/>
  <c r="BR55" i="5" s="1"/>
  <c r="O55" i="5"/>
  <c r="S55" i="5" s="1"/>
  <c r="CK54" i="5"/>
  <c r="R54" i="5"/>
  <c r="AS55" i="5"/>
  <c r="E95" i="9"/>
  <c r="I95" i="9" s="1"/>
  <c r="BD94" i="9"/>
  <c r="BB95" i="9"/>
  <c r="H94" i="9"/>
  <c r="Z94" i="9"/>
  <c r="X95" i="9"/>
  <c r="BG94" i="9"/>
  <c r="AT94" i="9"/>
  <c r="AR95" i="9"/>
  <c r="P94" i="9"/>
  <c r="N95" i="9"/>
  <c r="AJ94" i="9"/>
  <c r="AH95" i="9"/>
  <c r="BB60" i="5" l="1"/>
  <c r="BF60" i="5"/>
  <c r="BV60" i="5"/>
  <c r="BZ60" i="5"/>
  <c r="M60" i="5"/>
  <c r="Q60" i="5"/>
  <c r="BL60" i="5"/>
  <c r="BP60" i="5"/>
  <c r="AQ60" i="5"/>
  <c r="AU60" i="5"/>
  <c r="W60" i="5"/>
  <c r="AA60" i="5"/>
  <c r="CF60" i="5"/>
  <c r="CJ60" i="5"/>
  <c r="AG60" i="5"/>
  <c r="AK60" i="5"/>
  <c r="D61" i="5"/>
  <c r="F60" i="5"/>
  <c r="H60" i="5" s="1"/>
  <c r="I60" i="5"/>
  <c r="AJ55" i="5"/>
  <c r="AH56" i="5"/>
  <c r="Y56" i="5"/>
  <c r="AC56" i="5" s="1"/>
  <c r="AB55" i="5"/>
  <c r="AW55" i="5"/>
  <c r="AT55" i="5"/>
  <c r="AR56" i="5"/>
  <c r="BO55" i="5"/>
  <c r="BM56" i="5"/>
  <c r="N56" i="5"/>
  <c r="P55" i="5"/>
  <c r="CI55" i="5"/>
  <c r="CG56" i="5"/>
  <c r="BY55" i="5"/>
  <c r="BW56" i="5"/>
  <c r="BC56" i="5"/>
  <c r="BE55" i="5"/>
  <c r="AI95" i="9"/>
  <c r="AM95" i="9" s="1"/>
  <c r="AS95" i="9"/>
  <c r="AW95" i="9" s="1"/>
  <c r="AB94" i="9"/>
  <c r="BF94" i="9"/>
  <c r="R94" i="9"/>
  <c r="Y95" i="9"/>
  <c r="AC95" i="9" s="1"/>
  <c r="BC95" i="9"/>
  <c r="AL94" i="9"/>
  <c r="AV94" i="9"/>
  <c r="O95" i="9"/>
  <c r="S95" i="9" s="1"/>
  <c r="F95" i="9"/>
  <c r="D96" i="9"/>
  <c r="B61" i="5" l="1"/>
  <c r="E61" i="5" s="1"/>
  <c r="I61" i="5" s="1"/>
  <c r="AI56" i="5"/>
  <c r="AM56" i="5" s="1"/>
  <c r="AL55" i="5"/>
  <c r="Z56" i="5"/>
  <c r="X57" i="5"/>
  <c r="CK55" i="5"/>
  <c r="R55" i="5"/>
  <c r="CA55" i="5"/>
  <c r="O56" i="5"/>
  <c r="AV55" i="5"/>
  <c r="BD56" i="5"/>
  <c r="BQ55" i="5"/>
  <c r="BX56" i="5"/>
  <c r="CB56" i="5" s="1"/>
  <c r="AS56" i="5"/>
  <c r="BG55" i="5"/>
  <c r="CH56" i="5"/>
  <c r="BN56" i="5"/>
  <c r="BR56" i="5" s="1"/>
  <c r="P95" i="9"/>
  <c r="N96" i="9"/>
  <c r="Z95" i="9"/>
  <c r="X96" i="9"/>
  <c r="AT95" i="9"/>
  <c r="AR96" i="9"/>
  <c r="E96" i="9"/>
  <c r="I96" i="9" s="1"/>
  <c r="BD95" i="9"/>
  <c r="BB96" i="9"/>
  <c r="H95" i="9"/>
  <c r="BG95" i="9"/>
  <c r="AJ95" i="9"/>
  <c r="AH96" i="9"/>
  <c r="AF61" i="5" l="1"/>
  <c r="V61" i="5"/>
  <c r="CE61" i="5"/>
  <c r="BU61" i="5"/>
  <c r="BK61" i="5"/>
  <c r="AP61" i="5"/>
  <c r="L61" i="5"/>
  <c r="BA61" i="5"/>
  <c r="C61" i="5"/>
  <c r="G61" i="5"/>
  <c r="F61" i="5"/>
  <c r="H61" i="5" s="1"/>
  <c r="D62" i="5"/>
  <c r="AJ56" i="5"/>
  <c r="AH57" i="5"/>
  <c r="Y57" i="5"/>
  <c r="AC57" i="5" s="1"/>
  <c r="AB56" i="5"/>
  <c r="AW56" i="5"/>
  <c r="AT56" i="5"/>
  <c r="AR57" i="5"/>
  <c r="N57" i="5"/>
  <c r="P56" i="5"/>
  <c r="BM57" i="5"/>
  <c r="BO56" i="5"/>
  <c r="CL56" i="5"/>
  <c r="CG57" i="5"/>
  <c r="CI56" i="5"/>
  <c r="BY56" i="5"/>
  <c r="BW57" i="5"/>
  <c r="BH56" i="5"/>
  <c r="BE56" i="5"/>
  <c r="BC57" i="5"/>
  <c r="S56" i="5"/>
  <c r="Y96" i="9"/>
  <c r="AC96" i="9" s="1"/>
  <c r="AI96" i="9"/>
  <c r="AM96" i="9" s="1"/>
  <c r="F96" i="9"/>
  <c r="D97" i="9"/>
  <c r="AB95" i="9"/>
  <c r="AL95" i="9"/>
  <c r="BC96" i="9"/>
  <c r="BG96" i="9" s="1"/>
  <c r="AS96" i="9"/>
  <c r="AW96" i="9" s="1"/>
  <c r="O96" i="9"/>
  <c r="S96" i="9" s="1"/>
  <c r="BF95" i="9"/>
  <c r="AV95" i="9"/>
  <c r="R95" i="9"/>
  <c r="BB61" i="5" l="1"/>
  <c r="BF61" i="5"/>
  <c r="BV61" i="5"/>
  <c r="BZ61" i="5"/>
  <c r="M61" i="5"/>
  <c r="Q61" i="5"/>
  <c r="CF61" i="5"/>
  <c r="CJ61" i="5"/>
  <c r="AQ61" i="5"/>
  <c r="AU61" i="5"/>
  <c r="W61" i="5"/>
  <c r="AA61" i="5"/>
  <c r="BL61" i="5"/>
  <c r="BP61" i="5"/>
  <c r="AG61" i="5"/>
  <c r="AK61" i="5"/>
  <c r="AI57" i="5"/>
  <c r="AM57" i="5" s="1"/>
  <c r="AL56" i="5"/>
  <c r="Z57" i="5"/>
  <c r="X58" i="5"/>
  <c r="BX57" i="5"/>
  <c r="CB57" i="5" s="1"/>
  <c r="O57" i="5"/>
  <c r="BD57" i="5"/>
  <c r="CA56" i="5"/>
  <c r="BQ56" i="5"/>
  <c r="AS57" i="5"/>
  <c r="BG56" i="5"/>
  <c r="CK56" i="5"/>
  <c r="BN57" i="5"/>
  <c r="BR57" i="5" s="1"/>
  <c r="AV56" i="5"/>
  <c r="CH57" i="5"/>
  <c r="R56" i="5"/>
  <c r="P96" i="9"/>
  <c r="N97" i="9"/>
  <c r="AJ96" i="9"/>
  <c r="AH97" i="9"/>
  <c r="BD96" i="9"/>
  <c r="BB97" i="9"/>
  <c r="E97" i="9"/>
  <c r="I97" i="9" s="1"/>
  <c r="AT96" i="9"/>
  <c r="AR97" i="9"/>
  <c r="H96" i="9"/>
  <c r="Z96" i="9"/>
  <c r="X97" i="9"/>
  <c r="B62" i="5" l="1"/>
  <c r="AJ57" i="5"/>
  <c r="AH58" i="5"/>
  <c r="Y58" i="5"/>
  <c r="AC58" i="5" s="1"/>
  <c r="AB57" i="5"/>
  <c r="N58" i="5"/>
  <c r="P57" i="5"/>
  <c r="AT57" i="5"/>
  <c r="AR58" i="5"/>
  <c r="BE57" i="5"/>
  <c r="BC58" i="5"/>
  <c r="CL57" i="5"/>
  <c r="CI57" i="5"/>
  <c r="CG58" i="5"/>
  <c r="BO57" i="5"/>
  <c r="BM58" i="5"/>
  <c r="BW58" i="5"/>
  <c r="BY57" i="5"/>
  <c r="AW57" i="5"/>
  <c r="BH57" i="5"/>
  <c r="S57" i="5"/>
  <c r="AI97" i="9"/>
  <c r="AM97" i="9" s="1"/>
  <c r="F97" i="9"/>
  <c r="D98" i="9"/>
  <c r="AL96" i="9"/>
  <c r="Y97" i="9"/>
  <c r="AC97" i="9" s="1"/>
  <c r="AS97" i="9"/>
  <c r="AW97" i="9" s="1"/>
  <c r="BC97" i="9"/>
  <c r="BG97" i="9" s="1"/>
  <c r="O97" i="9"/>
  <c r="S97" i="9" s="1"/>
  <c r="AB96" i="9"/>
  <c r="AV96" i="9"/>
  <c r="BF96" i="9"/>
  <c r="R96" i="9"/>
  <c r="AF62" i="5" l="1"/>
  <c r="V62" i="5"/>
  <c r="BU62" i="5"/>
  <c r="AP62" i="5"/>
  <c r="BK62" i="5"/>
  <c r="CE62" i="5"/>
  <c r="BA62" i="5"/>
  <c r="L62" i="5"/>
  <c r="C62" i="5"/>
  <c r="G62" i="5"/>
  <c r="E62" i="5"/>
  <c r="AI58" i="5"/>
  <c r="AM58" i="5" s="1"/>
  <c r="AL57" i="5"/>
  <c r="Z58" i="5"/>
  <c r="X59" i="5"/>
  <c r="AV57" i="5"/>
  <c r="BQ57" i="5"/>
  <c r="BD58" i="5"/>
  <c r="BH58" i="5" s="1"/>
  <c r="R57" i="5"/>
  <c r="BX58" i="5"/>
  <c r="CK57" i="5"/>
  <c r="AS58" i="5"/>
  <c r="BN58" i="5"/>
  <c r="CA57" i="5"/>
  <c r="CH58" i="5"/>
  <c r="CL58" i="5" s="1"/>
  <c r="BG57" i="5"/>
  <c r="O58" i="5"/>
  <c r="S58" i="5" s="1"/>
  <c r="E98" i="9"/>
  <c r="I98" i="9" s="1"/>
  <c r="Z97" i="9"/>
  <c r="X98" i="9"/>
  <c r="H97" i="9"/>
  <c r="BD97" i="9"/>
  <c r="BB98" i="9"/>
  <c r="P97" i="9"/>
  <c r="N98" i="9"/>
  <c r="AT97" i="9"/>
  <c r="AR98" i="9"/>
  <c r="AJ97" i="9"/>
  <c r="AH98" i="9"/>
  <c r="M62" i="5" l="1"/>
  <c r="Q62" i="5"/>
  <c r="AQ62" i="5"/>
  <c r="AU62" i="5"/>
  <c r="BB62" i="5"/>
  <c r="BF62" i="5"/>
  <c r="BV62" i="5"/>
  <c r="BZ62" i="5"/>
  <c r="CF62" i="5"/>
  <c r="CJ62" i="5"/>
  <c r="W62" i="5"/>
  <c r="AA62" i="5"/>
  <c r="BL62" i="5"/>
  <c r="BP62" i="5"/>
  <c r="AG62" i="5"/>
  <c r="AK62" i="5"/>
  <c r="I62" i="5"/>
  <c r="D63" i="5"/>
  <c r="F62" i="5"/>
  <c r="H62" i="5" s="1"/>
  <c r="AJ58" i="5"/>
  <c r="AH59" i="5"/>
  <c r="Y59" i="5"/>
  <c r="AC59" i="5" s="1"/>
  <c r="AB58" i="5"/>
  <c r="BO58" i="5"/>
  <c r="BM59" i="5"/>
  <c r="N59" i="5"/>
  <c r="P58" i="5"/>
  <c r="AW58" i="5"/>
  <c r="AT58" i="5"/>
  <c r="AR59" i="5"/>
  <c r="BE58" i="5"/>
  <c r="BC59" i="5"/>
  <c r="CI58" i="5"/>
  <c r="CG59" i="5"/>
  <c r="BR58" i="5"/>
  <c r="CB58" i="5"/>
  <c r="BY58" i="5"/>
  <c r="BW59" i="5"/>
  <c r="AV97" i="9"/>
  <c r="BF97" i="9"/>
  <c r="AB97" i="9"/>
  <c r="AS98" i="9"/>
  <c r="AW98" i="9" s="1"/>
  <c r="BC98" i="9"/>
  <c r="BG98" i="9" s="1"/>
  <c r="Y98" i="9"/>
  <c r="AC98" i="9" s="1"/>
  <c r="AI98" i="9"/>
  <c r="O98" i="9"/>
  <c r="S98" i="9" s="1"/>
  <c r="AL97" i="9"/>
  <c r="R97" i="9"/>
  <c r="F98" i="9"/>
  <c r="D99" i="9"/>
  <c r="B63" i="5" l="1"/>
  <c r="E63" i="5" s="1"/>
  <c r="I63" i="5" s="1"/>
  <c r="AI59" i="5"/>
  <c r="AM59" i="5" s="1"/>
  <c r="AL58" i="5"/>
  <c r="Z59" i="5"/>
  <c r="X60" i="5"/>
  <c r="BX59" i="5"/>
  <c r="CH59" i="5"/>
  <c r="AS59" i="5"/>
  <c r="AW59" i="5" s="1"/>
  <c r="O59" i="5"/>
  <c r="CA58" i="5"/>
  <c r="CK58" i="5"/>
  <c r="AV58" i="5"/>
  <c r="BN59" i="5"/>
  <c r="BR59" i="5" s="1"/>
  <c r="BG58" i="5"/>
  <c r="R58" i="5"/>
  <c r="BD59" i="5"/>
  <c r="BQ58" i="5"/>
  <c r="P98" i="9"/>
  <c r="N99" i="9"/>
  <c r="Z98" i="9"/>
  <c r="X99" i="9"/>
  <c r="AT98" i="9"/>
  <c r="AR99" i="9"/>
  <c r="H98" i="9"/>
  <c r="AJ98" i="9"/>
  <c r="AH99" i="9"/>
  <c r="E99" i="9"/>
  <c r="I99" i="9" s="1"/>
  <c r="AM98" i="9"/>
  <c r="BD98" i="9"/>
  <c r="BB99" i="9"/>
  <c r="AF63" i="5" l="1"/>
  <c r="V63" i="5"/>
  <c r="AP63" i="5"/>
  <c r="BK63" i="5"/>
  <c r="BU63" i="5"/>
  <c r="CE63" i="5"/>
  <c r="BA63" i="5"/>
  <c r="L63" i="5"/>
  <c r="C63" i="5"/>
  <c r="G63" i="5"/>
  <c r="F63" i="5"/>
  <c r="H63" i="5" s="1"/>
  <c r="D64" i="5"/>
  <c r="AJ59" i="5"/>
  <c r="AH60" i="5"/>
  <c r="Y60" i="5"/>
  <c r="AC60" i="5" s="1"/>
  <c r="AB59" i="5"/>
  <c r="BO59" i="5"/>
  <c r="BM60" i="5"/>
  <c r="AT59" i="5"/>
  <c r="AR60" i="5"/>
  <c r="N60" i="5"/>
  <c r="P59" i="5"/>
  <c r="CG60" i="5"/>
  <c r="CI59" i="5"/>
  <c r="BH59" i="5"/>
  <c r="BE59" i="5"/>
  <c r="BC60" i="5"/>
  <c r="S59" i="5"/>
  <c r="CL59" i="5"/>
  <c r="CB59" i="5"/>
  <c r="BW60" i="5"/>
  <c r="BY59" i="5"/>
  <c r="Y99" i="9"/>
  <c r="AC99" i="9" s="1"/>
  <c r="BC99" i="9"/>
  <c r="F99" i="9"/>
  <c r="D100" i="9"/>
  <c r="AB98" i="9"/>
  <c r="BF98" i="9"/>
  <c r="AI99" i="9"/>
  <c r="AM99" i="9" s="1"/>
  <c r="AS99" i="9"/>
  <c r="AW99" i="9" s="1"/>
  <c r="O99" i="9"/>
  <c r="S99" i="9" s="1"/>
  <c r="AL98" i="9"/>
  <c r="AV98" i="9"/>
  <c r="R98" i="9"/>
  <c r="M63" i="5" l="1"/>
  <c r="Q63" i="5"/>
  <c r="BL63" i="5"/>
  <c r="BP63" i="5"/>
  <c r="BB63" i="5"/>
  <c r="BF63" i="5"/>
  <c r="AQ63" i="5"/>
  <c r="AU63" i="5"/>
  <c r="CF63" i="5"/>
  <c r="CJ63" i="5"/>
  <c r="W63" i="5"/>
  <c r="AA63" i="5"/>
  <c r="BV63" i="5"/>
  <c r="BZ63" i="5"/>
  <c r="AG63" i="5"/>
  <c r="AK63" i="5"/>
  <c r="AI60" i="5"/>
  <c r="AM60" i="5" s="1"/>
  <c r="AL59" i="5"/>
  <c r="Z60" i="5"/>
  <c r="X61" i="5"/>
  <c r="BX60" i="5"/>
  <c r="CB60" i="5" s="1"/>
  <c r="BG59" i="5"/>
  <c r="R59" i="5"/>
  <c r="BN60" i="5"/>
  <c r="CA59" i="5"/>
  <c r="CK59" i="5"/>
  <c r="AS60" i="5"/>
  <c r="AW60" i="5" s="1"/>
  <c r="BD60" i="5"/>
  <c r="CH60" i="5"/>
  <c r="AV59" i="5"/>
  <c r="O60" i="5"/>
  <c r="S60" i="5" s="1"/>
  <c r="BQ59" i="5"/>
  <c r="BD99" i="9"/>
  <c r="BB100" i="9"/>
  <c r="P99" i="9"/>
  <c r="N100" i="9"/>
  <c r="AJ99" i="9"/>
  <c r="AH100" i="9"/>
  <c r="BG99" i="9"/>
  <c r="E100" i="9"/>
  <c r="AT99" i="9"/>
  <c r="AR100" i="9"/>
  <c r="H99" i="9"/>
  <c r="Z99" i="9"/>
  <c r="X100" i="9"/>
  <c r="B64" i="5" l="1"/>
  <c r="AJ60" i="5"/>
  <c r="AH61" i="5"/>
  <c r="Y61" i="5"/>
  <c r="AC61" i="5" s="1"/>
  <c r="AB60" i="5"/>
  <c r="N61" i="5"/>
  <c r="P60" i="5"/>
  <c r="AT60" i="5"/>
  <c r="AR61" i="5"/>
  <c r="BY60" i="5"/>
  <c r="BW61" i="5"/>
  <c r="BC61" i="5"/>
  <c r="BE60" i="5"/>
  <c r="BO60" i="5"/>
  <c r="BM61" i="5"/>
  <c r="CL60" i="5"/>
  <c r="CG61" i="5"/>
  <c r="CI60" i="5"/>
  <c r="BH60" i="5"/>
  <c r="BR60" i="5"/>
  <c r="F100" i="9"/>
  <c r="D101" i="9"/>
  <c r="Y100" i="9"/>
  <c r="AC100" i="9" s="1"/>
  <c r="AS100" i="9"/>
  <c r="AW100" i="9" s="1"/>
  <c r="R99" i="9"/>
  <c r="O100" i="9"/>
  <c r="S100" i="9" s="1"/>
  <c r="AB99" i="9"/>
  <c r="AV99" i="9"/>
  <c r="AI100" i="9"/>
  <c r="AM100" i="9" s="1"/>
  <c r="BC100" i="9"/>
  <c r="I100" i="9"/>
  <c r="AL99" i="9"/>
  <c r="BF99" i="9"/>
  <c r="BK64" i="5" l="1"/>
  <c r="BU64" i="5"/>
  <c r="CE64" i="5"/>
  <c r="AP64" i="5"/>
  <c r="V64" i="5"/>
  <c r="AF64" i="5"/>
  <c r="BA64" i="5"/>
  <c r="L64" i="5"/>
  <c r="C64" i="5"/>
  <c r="E64" i="5"/>
  <c r="G64" i="5"/>
  <c r="AI61" i="5"/>
  <c r="AM61" i="5" s="1"/>
  <c r="AL60" i="5"/>
  <c r="Z61" i="5"/>
  <c r="X62" i="5"/>
  <c r="BG60" i="5"/>
  <c r="AS61" i="5"/>
  <c r="AW61" i="5" s="1"/>
  <c r="BN61" i="5"/>
  <c r="BX61" i="5"/>
  <c r="CB61" i="5" s="1"/>
  <c r="R60" i="5"/>
  <c r="CH61" i="5"/>
  <c r="BD61" i="5"/>
  <c r="AV60" i="5"/>
  <c r="CK60" i="5"/>
  <c r="BQ60" i="5"/>
  <c r="CA60" i="5"/>
  <c r="O61" i="5"/>
  <c r="S61" i="5" s="1"/>
  <c r="AJ100" i="9"/>
  <c r="AH101" i="9"/>
  <c r="Z100" i="9"/>
  <c r="X101" i="9"/>
  <c r="BD100" i="9"/>
  <c r="BB101" i="9"/>
  <c r="E101" i="9"/>
  <c r="I101" i="9" s="1"/>
  <c r="BG100" i="9"/>
  <c r="P100" i="9"/>
  <c r="N101" i="9"/>
  <c r="AT100" i="9"/>
  <c r="AR101" i="9"/>
  <c r="H100" i="9"/>
  <c r="M64" i="5" l="1"/>
  <c r="Q64" i="5"/>
  <c r="AQ64" i="5"/>
  <c r="AU64" i="5"/>
  <c r="BB64" i="5"/>
  <c r="BF64" i="5"/>
  <c r="CF64" i="5"/>
  <c r="CJ64" i="5"/>
  <c r="AG64" i="5"/>
  <c r="AK64" i="5"/>
  <c r="BV64" i="5"/>
  <c r="BZ64" i="5"/>
  <c r="W64" i="5"/>
  <c r="AA64" i="5"/>
  <c r="BL64" i="5"/>
  <c r="BP64" i="5"/>
  <c r="I64" i="5"/>
  <c r="D65" i="5"/>
  <c r="F64" i="5"/>
  <c r="H64" i="5" s="1"/>
  <c r="AJ61" i="5"/>
  <c r="AH62" i="5"/>
  <c r="Y62" i="5"/>
  <c r="AC62" i="5" s="1"/>
  <c r="AB61" i="5"/>
  <c r="AR62" i="5"/>
  <c r="AT61" i="5"/>
  <c r="P61" i="5"/>
  <c r="N62" i="5"/>
  <c r="BW62" i="5"/>
  <c r="BY61" i="5"/>
  <c r="BR61" i="5"/>
  <c r="BO61" i="5"/>
  <c r="BM62" i="5"/>
  <c r="BH61" i="5"/>
  <c r="BE61" i="5"/>
  <c r="BC62" i="5"/>
  <c r="CI61" i="5"/>
  <c r="CG62" i="5"/>
  <c r="CL61" i="5"/>
  <c r="Y101" i="9"/>
  <c r="AC101" i="9" s="1"/>
  <c r="O101" i="9"/>
  <c r="S101" i="9" s="1"/>
  <c r="F101" i="9"/>
  <c r="D102" i="9"/>
  <c r="AB100" i="9"/>
  <c r="AV100" i="9"/>
  <c r="R100" i="9"/>
  <c r="BC101" i="9"/>
  <c r="AI101" i="9"/>
  <c r="AM101" i="9" s="1"/>
  <c r="AS101" i="9"/>
  <c r="AW101" i="9" s="1"/>
  <c r="BF100" i="9"/>
  <c r="AL100" i="9"/>
  <c r="B65" i="5" l="1"/>
  <c r="E65" i="5" s="1"/>
  <c r="I65" i="5" s="1"/>
  <c r="AI62" i="5"/>
  <c r="AM62" i="5" s="1"/>
  <c r="AL61" i="5"/>
  <c r="Z62" i="5"/>
  <c r="X63" i="5"/>
  <c r="BD62" i="5"/>
  <c r="BQ61" i="5"/>
  <c r="O62" i="5"/>
  <c r="S62" i="5" s="1"/>
  <c r="BG61" i="5"/>
  <c r="R61" i="5"/>
  <c r="CH62" i="5"/>
  <c r="CA61" i="5"/>
  <c r="AV61" i="5"/>
  <c r="CK61" i="5"/>
  <c r="BN62" i="5"/>
  <c r="BX62" i="5"/>
  <c r="AS62" i="5"/>
  <c r="AW62" i="5" s="1"/>
  <c r="AJ101" i="9"/>
  <c r="AH102" i="9"/>
  <c r="P101" i="9"/>
  <c r="N102" i="9"/>
  <c r="BD101" i="9"/>
  <c r="BB102" i="9"/>
  <c r="E102" i="9"/>
  <c r="I102" i="9" s="1"/>
  <c r="AT101" i="9"/>
  <c r="AR102" i="9"/>
  <c r="BG101" i="9"/>
  <c r="H101" i="9"/>
  <c r="Z101" i="9"/>
  <c r="X102" i="9"/>
  <c r="V65" i="5" l="1"/>
  <c r="BU65" i="5"/>
  <c r="BK65" i="5"/>
  <c r="AF65" i="5"/>
  <c r="AP65" i="5"/>
  <c r="CE65" i="5"/>
  <c r="BA65" i="5"/>
  <c r="L65" i="5"/>
  <c r="C65" i="5"/>
  <c r="G65" i="5"/>
  <c r="F65" i="5"/>
  <c r="H65" i="5" s="1"/>
  <c r="D66" i="5"/>
  <c r="AJ62" i="5"/>
  <c r="AH63" i="5"/>
  <c r="Y63" i="5"/>
  <c r="AC63" i="5" s="1"/>
  <c r="AB62" i="5"/>
  <c r="BO62" i="5"/>
  <c r="BM63" i="5"/>
  <c r="CB62" i="5"/>
  <c r="BY62" i="5"/>
  <c r="BW63" i="5"/>
  <c r="P62" i="5"/>
  <c r="N63" i="5"/>
  <c r="AR63" i="5"/>
  <c r="AT62" i="5"/>
  <c r="BR62" i="5"/>
  <c r="CL62" i="5"/>
  <c r="CI62" i="5"/>
  <c r="CG63" i="5"/>
  <c r="BH62" i="5"/>
  <c r="BC63" i="5"/>
  <c r="BE62" i="5"/>
  <c r="Y102" i="9"/>
  <c r="AC102" i="9" s="1"/>
  <c r="F102" i="9"/>
  <c r="D103" i="9"/>
  <c r="R101" i="9"/>
  <c r="AB101" i="9"/>
  <c r="AS102" i="9"/>
  <c r="AW102" i="9" s="1"/>
  <c r="BC102" i="9"/>
  <c r="BG102" i="9" s="1"/>
  <c r="AI102" i="9"/>
  <c r="AM102" i="9" s="1"/>
  <c r="O102" i="9"/>
  <c r="S102" i="9" s="1"/>
  <c r="AV101" i="9"/>
  <c r="BF101" i="9"/>
  <c r="AL101" i="9"/>
  <c r="M65" i="5" l="1"/>
  <c r="Q65" i="5"/>
  <c r="AG65" i="5"/>
  <c r="AK65" i="5"/>
  <c r="BB65" i="5"/>
  <c r="BF65" i="5"/>
  <c r="BL65" i="5"/>
  <c r="BP65" i="5"/>
  <c r="CF65" i="5"/>
  <c r="CJ65" i="5"/>
  <c r="BV65" i="5"/>
  <c r="BZ65" i="5"/>
  <c r="AQ65" i="5"/>
  <c r="AU65" i="5"/>
  <c r="W65" i="5"/>
  <c r="AA65" i="5"/>
  <c r="AI63" i="5"/>
  <c r="AM63" i="5" s="1"/>
  <c r="AL62" i="5"/>
  <c r="Z63" i="5"/>
  <c r="X64" i="5"/>
  <c r="CK62" i="5"/>
  <c r="AS63" i="5"/>
  <c r="CA62" i="5"/>
  <c r="BD63" i="5"/>
  <c r="BH63" i="5" s="1"/>
  <c r="O63" i="5"/>
  <c r="S63" i="5" s="1"/>
  <c r="BG62" i="5"/>
  <c r="R62" i="5"/>
  <c r="BN63" i="5"/>
  <c r="CH63" i="5"/>
  <c r="CL63" i="5" s="1"/>
  <c r="AV62" i="5"/>
  <c r="BX63" i="5"/>
  <c r="CB63" i="5" s="1"/>
  <c r="BQ62" i="5"/>
  <c r="P102" i="9"/>
  <c r="N103" i="9"/>
  <c r="H102" i="9"/>
  <c r="E103" i="9"/>
  <c r="I103" i="9" s="1"/>
  <c r="BD102" i="9"/>
  <c r="BB103" i="9"/>
  <c r="AJ102" i="9"/>
  <c r="AH103" i="9"/>
  <c r="AT102" i="9"/>
  <c r="AR103" i="9"/>
  <c r="Z102" i="9"/>
  <c r="X103" i="9"/>
  <c r="B66" i="5" l="1"/>
  <c r="AJ63" i="5"/>
  <c r="AH64" i="5"/>
  <c r="Y64" i="5"/>
  <c r="AC64" i="5" s="1"/>
  <c r="AB63" i="5"/>
  <c r="BM64" i="5"/>
  <c r="BO63" i="5"/>
  <c r="N64" i="5"/>
  <c r="P63" i="5"/>
  <c r="BE63" i="5"/>
  <c r="BC64" i="5"/>
  <c r="AW63" i="5"/>
  <c r="AT63" i="5"/>
  <c r="AR64" i="5"/>
  <c r="BY63" i="5"/>
  <c r="BW64" i="5"/>
  <c r="CI63" i="5"/>
  <c r="CG64" i="5"/>
  <c r="BR63" i="5"/>
  <c r="BC103" i="9"/>
  <c r="BG103" i="9" s="1"/>
  <c r="AV102" i="9"/>
  <c r="BF102" i="9"/>
  <c r="AS103" i="9"/>
  <c r="AW103" i="9" s="1"/>
  <c r="Y103" i="9"/>
  <c r="AC103" i="9" s="1"/>
  <c r="AI103" i="9"/>
  <c r="AM103" i="9" s="1"/>
  <c r="O103" i="9"/>
  <c r="S103" i="9" s="1"/>
  <c r="AB102" i="9"/>
  <c r="AL102" i="9"/>
  <c r="F103" i="9"/>
  <c r="D104" i="9"/>
  <c r="R102" i="9"/>
  <c r="AF66" i="5" l="1"/>
  <c r="BU66" i="5"/>
  <c r="AP66" i="5"/>
  <c r="V66" i="5"/>
  <c r="BK66" i="5"/>
  <c r="CE66" i="5"/>
  <c r="L66" i="5"/>
  <c r="BA66" i="5"/>
  <c r="C66" i="5"/>
  <c r="G66" i="5"/>
  <c r="E66" i="5"/>
  <c r="AI64" i="5"/>
  <c r="AM64" i="5" s="1"/>
  <c r="AL63" i="5"/>
  <c r="Z64" i="5"/>
  <c r="X65" i="5"/>
  <c r="CK63" i="5"/>
  <c r="AV63" i="5"/>
  <c r="R63" i="5"/>
  <c r="BX64" i="5"/>
  <c r="CB64" i="5" s="1"/>
  <c r="O64" i="5"/>
  <c r="CA63" i="5"/>
  <c r="BD64" i="5"/>
  <c r="BQ63" i="5"/>
  <c r="CH64" i="5"/>
  <c r="CL64" i="5" s="1"/>
  <c r="AS64" i="5"/>
  <c r="AW64" i="5" s="1"/>
  <c r="BG63" i="5"/>
  <c r="BN64" i="5"/>
  <c r="H103" i="9"/>
  <c r="AJ103" i="9"/>
  <c r="AH104" i="9"/>
  <c r="AT103" i="9"/>
  <c r="AR104" i="9"/>
  <c r="E104" i="9"/>
  <c r="I104" i="9" s="1"/>
  <c r="BD103" i="9"/>
  <c r="BB104" i="9"/>
  <c r="P103" i="9"/>
  <c r="N104" i="9"/>
  <c r="Z103" i="9"/>
  <c r="X104" i="9"/>
  <c r="BB66" i="5" l="1"/>
  <c r="BF66" i="5"/>
  <c r="W66" i="5"/>
  <c r="AA66" i="5"/>
  <c r="M66" i="5"/>
  <c r="Q66" i="5"/>
  <c r="AQ66" i="5"/>
  <c r="AU66" i="5"/>
  <c r="CF66" i="5"/>
  <c r="CJ66" i="5"/>
  <c r="BV66" i="5"/>
  <c r="BZ66" i="5"/>
  <c r="BL66" i="5"/>
  <c r="BP66" i="5"/>
  <c r="AG66" i="5"/>
  <c r="AK66" i="5"/>
  <c r="I66" i="5"/>
  <c r="F66" i="5"/>
  <c r="H66" i="5" s="1"/>
  <c r="D67" i="5"/>
  <c r="AJ64" i="5"/>
  <c r="AH65" i="5"/>
  <c r="Y65" i="5"/>
  <c r="AC65" i="5" s="1"/>
  <c r="AB64" i="5"/>
  <c r="BC65" i="5"/>
  <c r="BE64" i="5"/>
  <c r="P64" i="5"/>
  <c r="N65" i="5"/>
  <c r="AT64" i="5"/>
  <c r="AR65" i="5"/>
  <c r="BR64" i="5"/>
  <c r="BM65" i="5"/>
  <c r="BO64" i="5"/>
  <c r="CI64" i="5"/>
  <c r="CG65" i="5"/>
  <c r="BH64" i="5"/>
  <c r="S64" i="5"/>
  <c r="BY64" i="5"/>
  <c r="BW65" i="5"/>
  <c r="AI104" i="9"/>
  <c r="AM104" i="9" s="1"/>
  <c r="R103" i="9"/>
  <c r="F104" i="9"/>
  <c r="D105" i="9"/>
  <c r="AL103" i="9"/>
  <c r="O104" i="9"/>
  <c r="S104" i="9" s="1"/>
  <c r="Y104" i="9"/>
  <c r="AC104" i="9" s="1"/>
  <c r="BC104" i="9"/>
  <c r="AS104" i="9"/>
  <c r="AW104" i="9" s="1"/>
  <c r="AB103" i="9"/>
  <c r="BF103" i="9"/>
  <c r="AV103" i="9"/>
  <c r="B67" i="5" l="1"/>
  <c r="E67" i="5" s="1"/>
  <c r="I67" i="5" s="1"/>
  <c r="AI65" i="5"/>
  <c r="AM65" i="5" s="1"/>
  <c r="AL64" i="5"/>
  <c r="Z65" i="5"/>
  <c r="X66" i="5"/>
  <c r="BN65" i="5"/>
  <c r="BR65" i="5" s="1"/>
  <c r="O65" i="5"/>
  <c r="S65" i="5" s="1"/>
  <c r="BX65" i="5"/>
  <c r="CH65" i="5"/>
  <c r="CL65" i="5" s="1"/>
  <c r="R64" i="5"/>
  <c r="CA64" i="5"/>
  <c r="CK64" i="5"/>
  <c r="AS65" i="5"/>
  <c r="AW65" i="5" s="1"/>
  <c r="BG64" i="5"/>
  <c r="BQ64" i="5"/>
  <c r="AV64" i="5"/>
  <c r="BD65" i="5"/>
  <c r="BH65" i="5" s="1"/>
  <c r="AT104" i="9"/>
  <c r="AR105" i="9"/>
  <c r="Z104" i="9"/>
  <c r="X105" i="9"/>
  <c r="E105" i="9"/>
  <c r="I105" i="9" s="1"/>
  <c r="BD104" i="9"/>
  <c r="BB105" i="9"/>
  <c r="BG104" i="9"/>
  <c r="P104" i="9"/>
  <c r="N105" i="9"/>
  <c r="H104" i="9"/>
  <c r="AJ104" i="9"/>
  <c r="AH105" i="9"/>
  <c r="BK67" i="5" l="1"/>
  <c r="BU67" i="5"/>
  <c r="V67" i="5"/>
  <c r="AF67" i="5"/>
  <c r="CE67" i="5"/>
  <c r="AP67" i="5"/>
  <c r="L67" i="5"/>
  <c r="BA67" i="5"/>
  <c r="C67" i="5"/>
  <c r="G67" i="5"/>
  <c r="D68" i="5"/>
  <c r="F67" i="5"/>
  <c r="H67" i="5" s="1"/>
  <c r="AJ65" i="5"/>
  <c r="AH66" i="5"/>
  <c r="Y66" i="5"/>
  <c r="AC66" i="5" s="1"/>
  <c r="AB65" i="5"/>
  <c r="BC66" i="5"/>
  <c r="BE65" i="5"/>
  <c r="AT65" i="5"/>
  <c r="AR66" i="5"/>
  <c r="CB65" i="5"/>
  <c r="BY65" i="5"/>
  <c r="BW66" i="5"/>
  <c r="CI65" i="5"/>
  <c r="CG66" i="5"/>
  <c r="P65" i="5"/>
  <c r="N66" i="5"/>
  <c r="BO65" i="5"/>
  <c r="BM66" i="5"/>
  <c r="BC105" i="9"/>
  <c r="BG105" i="9" s="1"/>
  <c r="Y105" i="9"/>
  <c r="AC105" i="9" s="1"/>
  <c r="AI105" i="9"/>
  <c r="AM105" i="9" s="1"/>
  <c r="O105" i="9"/>
  <c r="S105" i="9" s="1"/>
  <c r="BF104" i="9"/>
  <c r="AB104" i="9"/>
  <c r="AL104" i="9"/>
  <c r="R104" i="9"/>
  <c r="AS105" i="9"/>
  <c r="AW105" i="9" s="1"/>
  <c r="F105" i="9"/>
  <c r="D106" i="9"/>
  <c r="AV104" i="9"/>
  <c r="BB67" i="5" l="1"/>
  <c r="BF67" i="5"/>
  <c r="AG67" i="5"/>
  <c r="AK67" i="5"/>
  <c r="M67" i="5"/>
  <c r="Q67" i="5"/>
  <c r="W67" i="5"/>
  <c r="AA67" i="5"/>
  <c r="AQ67" i="5"/>
  <c r="AU67" i="5"/>
  <c r="BV67" i="5"/>
  <c r="BZ67" i="5"/>
  <c r="CF67" i="5"/>
  <c r="CJ67" i="5"/>
  <c r="BL67" i="5"/>
  <c r="BP67" i="5"/>
  <c r="AI66" i="5"/>
  <c r="AM66" i="5" s="1"/>
  <c r="AL65" i="5"/>
  <c r="Z66" i="5"/>
  <c r="X67" i="5"/>
  <c r="BQ65" i="5"/>
  <c r="CK65" i="5"/>
  <c r="AS66" i="5"/>
  <c r="AW66" i="5" s="1"/>
  <c r="O66" i="5"/>
  <c r="S66" i="5" s="1"/>
  <c r="BX66" i="5"/>
  <c r="CB66" i="5" s="1"/>
  <c r="AV65" i="5"/>
  <c r="R65" i="5"/>
  <c r="CA65" i="5"/>
  <c r="BG65" i="5"/>
  <c r="BN66" i="5"/>
  <c r="CH66" i="5"/>
  <c r="CL66" i="5" s="1"/>
  <c r="BD66" i="5"/>
  <c r="E106" i="9"/>
  <c r="I106" i="9" s="1"/>
  <c r="H105" i="9"/>
  <c r="P105" i="9"/>
  <c r="N106" i="9"/>
  <c r="Z105" i="9"/>
  <c r="X106" i="9"/>
  <c r="BD105" i="9"/>
  <c r="BB106" i="9"/>
  <c r="AT105" i="9"/>
  <c r="AR106" i="9"/>
  <c r="AJ105" i="9"/>
  <c r="AH106" i="9"/>
  <c r="B68" i="5" l="1"/>
  <c r="AJ66" i="5"/>
  <c r="AH67" i="5"/>
  <c r="Y67" i="5"/>
  <c r="AC67" i="5" s="1"/>
  <c r="AB66" i="5"/>
  <c r="BO66" i="5"/>
  <c r="BM67" i="5"/>
  <c r="N67" i="5"/>
  <c r="P66" i="5"/>
  <c r="BE66" i="5"/>
  <c r="BC67" i="5"/>
  <c r="BH66" i="5"/>
  <c r="CG67" i="5"/>
  <c r="CI66" i="5"/>
  <c r="BR66" i="5"/>
  <c r="BW67" i="5"/>
  <c r="BY66" i="5"/>
  <c r="AT66" i="5"/>
  <c r="AR67" i="5"/>
  <c r="AS106" i="9"/>
  <c r="AW106" i="9" s="1"/>
  <c r="Y106" i="9"/>
  <c r="AC106" i="9" s="1"/>
  <c r="AV105" i="9"/>
  <c r="AB105" i="9"/>
  <c r="AI106" i="9"/>
  <c r="AM106" i="9" s="1"/>
  <c r="BC106" i="9"/>
  <c r="BG106" i="9" s="1"/>
  <c r="O106" i="9"/>
  <c r="S106" i="9" s="1"/>
  <c r="AL105" i="9"/>
  <c r="BF105" i="9"/>
  <c r="R105" i="9"/>
  <c r="F106" i="9"/>
  <c r="D107" i="9"/>
  <c r="AF68" i="5" l="1"/>
  <c r="BK68" i="5"/>
  <c r="BU68" i="5"/>
  <c r="CE68" i="5"/>
  <c r="AP68" i="5"/>
  <c r="V68" i="5"/>
  <c r="BA68" i="5"/>
  <c r="L68" i="5"/>
  <c r="C68" i="5"/>
  <c r="G68" i="5"/>
  <c r="E68" i="5"/>
  <c r="AI67" i="5"/>
  <c r="AM67" i="5" s="1"/>
  <c r="AL66" i="5"/>
  <c r="Z67" i="5"/>
  <c r="X68" i="5"/>
  <c r="BX67" i="5"/>
  <c r="CB67" i="5" s="1"/>
  <c r="O67" i="5"/>
  <c r="S67" i="5" s="1"/>
  <c r="CA66" i="5"/>
  <c r="CH67" i="5"/>
  <c r="CL67" i="5" s="1"/>
  <c r="R66" i="5"/>
  <c r="AS67" i="5"/>
  <c r="AW67" i="5" s="1"/>
  <c r="BD67" i="5"/>
  <c r="BH67" i="5" s="1"/>
  <c r="BN67" i="5"/>
  <c r="AV66" i="5"/>
  <c r="CK66" i="5"/>
  <c r="BG66" i="5"/>
  <c r="BQ66" i="5"/>
  <c r="Z106" i="9"/>
  <c r="X107" i="9"/>
  <c r="BD106" i="9"/>
  <c r="BB107" i="9"/>
  <c r="E107" i="9"/>
  <c r="I107" i="9" s="1"/>
  <c r="H106" i="9"/>
  <c r="P106" i="9"/>
  <c r="N107" i="9"/>
  <c r="AJ106" i="9"/>
  <c r="AH107" i="9"/>
  <c r="AT106" i="9"/>
  <c r="AR107" i="9"/>
  <c r="M68" i="5" l="1"/>
  <c r="Q68" i="5"/>
  <c r="CF68" i="5"/>
  <c r="CJ68" i="5"/>
  <c r="BB68" i="5"/>
  <c r="BF68" i="5"/>
  <c r="BV68" i="5"/>
  <c r="BZ68" i="5"/>
  <c r="W68" i="5"/>
  <c r="AA68" i="5"/>
  <c r="BL68" i="5"/>
  <c r="BP68" i="5"/>
  <c r="AQ68" i="5"/>
  <c r="AU68" i="5"/>
  <c r="AG68" i="5"/>
  <c r="AK68" i="5"/>
  <c r="I68" i="5"/>
  <c r="F68" i="5"/>
  <c r="H68" i="5" s="1"/>
  <c r="D69" i="5"/>
  <c r="AJ67" i="5"/>
  <c r="AH68" i="5"/>
  <c r="Y68" i="5"/>
  <c r="AC68" i="5" s="1"/>
  <c r="AB67" i="5"/>
  <c r="BM68" i="5"/>
  <c r="BO67" i="5"/>
  <c r="AR68" i="5"/>
  <c r="AT67" i="5"/>
  <c r="CI67" i="5"/>
  <c r="CG68" i="5"/>
  <c r="BW68" i="5"/>
  <c r="BY67" i="5"/>
  <c r="BR67" i="5"/>
  <c r="BE67" i="5"/>
  <c r="BC68" i="5"/>
  <c r="P67" i="5"/>
  <c r="N68" i="5"/>
  <c r="AI107" i="9"/>
  <c r="AM107" i="9" s="1"/>
  <c r="BC107" i="9"/>
  <c r="AL106" i="9"/>
  <c r="BF106" i="9"/>
  <c r="AS107" i="9"/>
  <c r="AW107" i="9" s="1"/>
  <c r="O107" i="9"/>
  <c r="S107" i="9" s="1"/>
  <c r="Y107" i="9"/>
  <c r="AC107" i="9" s="1"/>
  <c r="AV106" i="9"/>
  <c r="R106" i="9"/>
  <c r="F107" i="9"/>
  <c r="D108" i="9"/>
  <c r="AB106" i="9"/>
  <c r="B69" i="5" l="1"/>
  <c r="E69" i="5" s="1"/>
  <c r="I69" i="5" s="1"/>
  <c r="AI68" i="5"/>
  <c r="AM68" i="5" s="1"/>
  <c r="AL67" i="5"/>
  <c r="Z68" i="5"/>
  <c r="X69" i="5"/>
  <c r="R67" i="5"/>
  <c r="CA67" i="5"/>
  <c r="AV67" i="5"/>
  <c r="BD68" i="5"/>
  <c r="BX68" i="5"/>
  <c r="AS68" i="5"/>
  <c r="AW68" i="5" s="1"/>
  <c r="BG67" i="5"/>
  <c r="CH68" i="5"/>
  <c r="CL68" i="5" s="1"/>
  <c r="BQ67" i="5"/>
  <c r="O68" i="5"/>
  <c r="S68" i="5" s="1"/>
  <c r="CK67" i="5"/>
  <c r="BN68" i="5"/>
  <c r="BR68" i="5" s="1"/>
  <c r="BD107" i="9"/>
  <c r="BB108" i="9"/>
  <c r="H107" i="9"/>
  <c r="P107" i="9"/>
  <c r="N108" i="9"/>
  <c r="BG107" i="9"/>
  <c r="E108" i="9"/>
  <c r="Z107" i="9"/>
  <c r="X108" i="9"/>
  <c r="AT107" i="9"/>
  <c r="AR108" i="9"/>
  <c r="AJ107" i="9"/>
  <c r="AH108" i="9"/>
  <c r="AF69" i="5" l="1"/>
  <c r="BK69" i="5"/>
  <c r="V69" i="5"/>
  <c r="Y69" i="5" s="1"/>
  <c r="AC69" i="5" s="1"/>
  <c r="AP69" i="5"/>
  <c r="CE69" i="5"/>
  <c r="BU69" i="5"/>
  <c r="BA69" i="5"/>
  <c r="L69" i="5"/>
  <c r="C69" i="5"/>
  <c r="G69" i="5"/>
  <c r="F69" i="5"/>
  <c r="H69" i="5" s="1"/>
  <c r="D70" i="5"/>
  <c r="AJ68" i="5"/>
  <c r="AH69" i="5"/>
  <c r="AB68" i="5"/>
  <c r="BM69" i="5"/>
  <c r="BO68" i="5"/>
  <c r="AT68" i="5"/>
  <c r="AR69" i="5"/>
  <c r="N69" i="5"/>
  <c r="P68" i="5"/>
  <c r="BW69" i="5"/>
  <c r="BY68" i="5"/>
  <c r="BE68" i="5"/>
  <c r="BC69" i="5"/>
  <c r="CI68" i="5"/>
  <c r="CG69" i="5"/>
  <c r="CB68" i="5"/>
  <c r="BH68" i="5"/>
  <c r="F108" i="9"/>
  <c r="D109" i="9"/>
  <c r="AI108" i="9"/>
  <c r="AM108" i="9" s="1"/>
  <c r="Y108" i="9"/>
  <c r="AC108" i="9" s="1"/>
  <c r="AL107" i="9"/>
  <c r="AB107" i="9"/>
  <c r="O108" i="9"/>
  <c r="S108" i="9" s="1"/>
  <c r="BC108" i="9"/>
  <c r="AV107" i="9"/>
  <c r="AS108" i="9"/>
  <c r="AW108" i="9" s="1"/>
  <c r="I108" i="9"/>
  <c r="R107" i="9"/>
  <c r="BF107" i="9"/>
  <c r="M69" i="5" l="1"/>
  <c r="Q69" i="5"/>
  <c r="AQ69" i="5"/>
  <c r="AU69" i="5"/>
  <c r="BB69" i="5"/>
  <c r="BF69" i="5"/>
  <c r="W69" i="5"/>
  <c r="AA69" i="5"/>
  <c r="BV69" i="5"/>
  <c r="BZ69" i="5"/>
  <c r="BL69" i="5"/>
  <c r="BP69" i="5"/>
  <c r="CF69" i="5"/>
  <c r="CJ69" i="5"/>
  <c r="AG69" i="5"/>
  <c r="AK69" i="5"/>
  <c r="AI69" i="5"/>
  <c r="AM69" i="5" s="1"/>
  <c r="AL68" i="5"/>
  <c r="Z69" i="5"/>
  <c r="X70" i="5"/>
  <c r="CH69" i="5"/>
  <c r="CL69" i="5" s="1"/>
  <c r="CA68" i="5"/>
  <c r="AS69" i="5"/>
  <c r="AW69" i="5" s="1"/>
  <c r="CK68" i="5"/>
  <c r="BX69" i="5"/>
  <c r="CB69" i="5" s="1"/>
  <c r="AV68" i="5"/>
  <c r="BD69" i="5"/>
  <c r="BH69" i="5" s="1"/>
  <c r="R68" i="5"/>
  <c r="BQ68" i="5"/>
  <c r="BG68" i="5"/>
  <c r="O69" i="5"/>
  <c r="S69" i="5" s="1"/>
  <c r="BN69" i="5"/>
  <c r="BR69" i="5" s="1"/>
  <c r="P108" i="9"/>
  <c r="N109" i="9"/>
  <c r="AJ108" i="9"/>
  <c r="AH109" i="9"/>
  <c r="E109" i="9"/>
  <c r="I109" i="9" s="1"/>
  <c r="BD108" i="9"/>
  <c r="BB109" i="9"/>
  <c r="AT108" i="9"/>
  <c r="AR109" i="9"/>
  <c r="BG108" i="9"/>
  <c r="Z108" i="9"/>
  <c r="X109" i="9"/>
  <c r="H108" i="9"/>
  <c r="B70" i="5" l="1"/>
  <c r="AJ69" i="5"/>
  <c r="AH70" i="5"/>
  <c r="AB69" i="5"/>
  <c r="BM70" i="5"/>
  <c r="BO69" i="5"/>
  <c r="P69" i="5"/>
  <c r="N70" i="5"/>
  <c r="BC70" i="5"/>
  <c r="BE69" i="5"/>
  <c r="BY69" i="5"/>
  <c r="BW70" i="5"/>
  <c r="AT69" i="5"/>
  <c r="AR70" i="5"/>
  <c r="CI69" i="5"/>
  <c r="CG70" i="5"/>
  <c r="BF108" i="9"/>
  <c r="AL108" i="9"/>
  <c r="AB108" i="9"/>
  <c r="BC109" i="9"/>
  <c r="BG109" i="9" s="1"/>
  <c r="AI109" i="9"/>
  <c r="AM109" i="9" s="1"/>
  <c r="O109" i="9"/>
  <c r="S109" i="9" s="1"/>
  <c r="AS109" i="9"/>
  <c r="AW109" i="9" s="1"/>
  <c r="Y109" i="9"/>
  <c r="AC109" i="9" s="1"/>
  <c r="AV108" i="9"/>
  <c r="F109" i="9"/>
  <c r="D110" i="9"/>
  <c r="R108" i="9"/>
  <c r="V70" i="5" l="1"/>
  <c r="BU70" i="5"/>
  <c r="BX70" i="5" s="1"/>
  <c r="CB70" i="5" s="1"/>
  <c r="AP70" i="5"/>
  <c r="AS70" i="5" s="1"/>
  <c r="AW70" i="5" s="1"/>
  <c r="BK70" i="5"/>
  <c r="BN70" i="5" s="1"/>
  <c r="BR70" i="5" s="1"/>
  <c r="CE70" i="5"/>
  <c r="CH70" i="5" s="1"/>
  <c r="CL70" i="5" s="1"/>
  <c r="AF70" i="5"/>
  <c r="L70" i="5"/>
  <c r="O70" i="5" s="1"/>
  <c r="S70" i="5" s="1"/>
  <c r="BA70" i="5"/>
  <c r="BD70" i="5" s="1"/>
  <c r="BH70" i="5" s="1"/>
  <c r="C70" i="5"/>
  <c r="G70" i="5"/>
  <c r="E70" i="5"/>
  <c r="AI70" i="5"/>
  <c r="AM70" i="5" s="1"/>
  <c r="AL69" i="5"/>
  <c r="CK69" i="5"/>
  <c r="CA69" i="5"/>
  <c r="R69" i="5"/>
  <c r="BG69" i="5"/>
  <c r="BQ69" i="5"/>
  <c r="AV69" i="5"/>
  <c r="E110" i="9"/>
  <c r="I110" i="9" s="1"/>
  <c r="H109" i="9"/>
  <c r="Z109" i="9"/>
  <c r="X110" i="9"/>
  <c r="P109" i="9"/>
  <c r="N110" i="9"/>
  <c r="BD109" i="9"/>
  <c r="BB110" i="9"/>
  <c r="AT109" i="9"/>
  <c r="AR110" i="9"/>
  <c r="AJ109" i="9"/>
  <c r="AH110" i="9"/>
  <c r="BB70" i="5" l="1"/>
  <c r="BF70" i="5"/>
  <c r="BL70" i="5"/>
  <c r="BP70" i="5"/>
  <c r="M70" i="5"/>
  <c r="Q70" i="5"/>
  <c r="AQ70" i="5"/>
  <c r="AU70" i="5"/>
  <c r="AG70" i="5"/>
  <c r="AK70" i="5"/>
  <c r="BV70" i="5"/>
  <c r="BZ70" i="5"/>
  <c r="CF70" i="5"/>
  <c r="CJ70" i="5"/>
  <c r="W70" i="5"/>
  <c r="AA70" i="5"/>
  <c r="Y70" i="5"/>
  <c r="I70" i="5"/>
  <c r="F70" i="5"/>
  <c r="H70" i="5" s="1"/>
  <c r="D71" i="5"/>
  <c r="AJ70" i="5"/>
  <c r="AH71" i="5"/>
  <c r="BO70" i="5"/>
  <c r="BM71" i="5"/>
  <c r="BE70" i="5"/>
  <c r="BC71" i="5"/>
  <c r="AT70" i="5"/>
  <c r="AR71" i="5"/>
  <c r="N71" i="5"/>
  <c r="P70" i="5"/>
  <c r="CG71" i="5"/>
  <c r="CI70" i="5"/>
  <c r="BW71" i="5"/>
  <c r="BY70" i="5"/>
  <c r="AV109" i="9"/>
  <c r="R109" i="9"/>
  <c r="AS110" i="9"/>
  <c r="AW110" i="9" s="1"/>
  <c r="O110" i="9"/>
  <c r="S110" i="9" s="1"/>
  <c r="AI110" i="9"/>
  <c r="AM110" i="9" s="1"/>
  <c r="BC110" i="9"/>
  <c r="BG110" i="9" s="1"/>
  <c r="Y110" i="9"/>
  <c r="AC110" i="9" s="1"/>
  <c r="AL109" i="9"/>
  <c r="BF109" i="9"/>
  <c r="AB109" i="9"/>
  <c r="F110" i="9"/>
  <c r="D111" i="9"/>
  <c r="AC70" i="5" l="1"/>
  <c r="Z70" i="5"/>
  <c r="AB70" i="5" s="1"/>
  <c r="X71" i="5"/>
  <c r="B71" i="5"/>
  <c r="AL70" i="5"/>
  <c r="CA70" i="5"/>
  <c r="R70" i="5"/>
  <c r="BG70" i="5"/>
  <c r="CK70" i="5"/>
  <c r="AV70" i="5"/>
  <c r="BQ70" i="5"/>
  <c r="P110" i="9"/>
  <c r="N111" i="9"/>
  <c r="BD110" i="9"/>
  <c r="BB111" i="9"/>
  <c r="E111" i="9"/>
  <c r="I111" i="9" s="1"/>
  <c r="H110" i="9"/>
  <c r="Z110" i="9"/>
  <c r="X111" i="9"/>
  <c r="AJ110" i="9"/>
  <c r="AH111" i="9"/>
  <c r="AT110" i="9"/>
  <c r="AR111" i="9"/>
  <c r="V71" i="5" l="1"/>
  <c r="BK71" i="5"/>
  <c r="AF71" i="5"/>
  <c r="BU71" i="5"/>
  <c r="CE71" i="5"/>
  <c r="AP71" i="5"/>
  <c r="L71" i="5"/>
  <c r="BA71" i="5"/>
  <c r="Y71" i="5"/>
  <c r="C71" i="5"/>
  <c r="G71" i="5"/>
  <c r="E71" i="5"/>
  <c r="AI111" i="9"/>
  <c r="AM111" i="9" s="1"/>
  <c r="BC111" i="9"/>
  <c r="BG111" i="9" s="1"/>
  <c r="AL110" i="9"/>
  <c r="BF110" i="9"/>
  <c r="AS111" i="9"/>
  <c r="AW111" i="9" s="1"/>
  <c r="Y111" i="9"/>
  <c r="AC111" i="9" s="1"/>
  <c r="O111" i="9"/>
  <c r="S111" i="9" s="1"/>
  <c r="AV110" i="9"/>
  <c r="AB110" i="9"/>
  <c r="F111" i="9"/>
  <c r="D112" i="9"/>
  <c r="R110" i="9"/>
  <c r="BB71" i="5" l="1"/>
  <c r="BF71" i="5"/>
  <c r="BD71" i="5"/>
  <c r="BV71" i="5"/>
  <c r="BZ71" i="5"/>
  <c r="BX71" i="5"/>
  <c r="M71" i="5"/>
  <c r="Q71" i="5"/>
  <c r="O71" i="5"/>
  <c r="AG71" i="5"/>
  <c r="AK71" i="5"/>
  <c r="AI71" i="5"/>
  <c r="AQ71" i="5"/>
  <c r="AU71" i="5"/>
  <c r="AS71" i="5"/>
  <c r="BL71" i="5"/>
  <c r="BP71" i="5"/>
  <c r="BN71" i="5"/>
  <c r="AC71" i="5"/>
  <c r="Z71" i="5"/>
  <c r="AB71" i="5" s="1"/>
  <c r="X72" i="5"/>
  <c r="CF71" i="5"/>
  <c r="CJ71" i="5"/>
  <c r="CH71" i="5"/>
  <c r="W71" i="5"/>
  <c r="AA71" i="5"/>
  <c r="D72" i="5"/>
  <c r="I71" i="5"/>
  <c r="F71" i="5"/>
  <c r="H71" i="5" s="1"/>
  <c r="H111" i="9"/>
  <c r="Z111" i="9"/>
  <c r="X112" i="9"/>
  <c r="E112" i="9"/>
  <c r="I112" i="9" s="1"/>
  <c r="BD111" i="9"/>
  <c r="BB112" i="9"/>
  <c r="P111" i="9"/>
  <c r="N112" i="9"/>
  <c r="AT111" i="9"/>
  <c r="AR112" i="9"/>
  <c r="AJ111" i="9"/>
  <c r="AH112" i="9"/>
  <c r="CL71" i="5" l="1"/>
  <c r="CG72" i="5"/>
  <c r="CI71" i="5"/>
  <c r="CK71" i="5" s="1"/>
  <c r="BR71" i="5"/>
  <c r="BM72" i="5"/>
  <c r="BO71" i="5"/>
  <c r="BQ71" i="5" s="1"/>
  <c r="BW72" i="5"/>
  <c r="CB71" i="5"/>
  <c r="BY71" i="5"/>
  <c r="CA71" i="5" s="1"/>
  <c r="AW71" i="5"/>
  <c r="AT71" i="5"/>
  <c r="AV71" i="5" s="1"/>
  <c r="AR72" i="5"/>
  <c r="BH71" i="5"/>
  <c r="BE71" i="5"/>
  <c r="BG71" i="5" s="1"/>
  <c r="BC72" i="5"/>
  <c r="B72" i="5"/>
  <c r="AM71" i="5"/>
  <c r="AJ71" i="5"/>
  <c r="AL71" i="5" s="1"/>
  <c r="AH72" i="5"/>
  <c r="S71" i="5"/>
  <c r="P71" i="5"/>
  <c r="R71" i="5" s="1"/>
  <c r="N72" i="5"/>
  <c r="AS112" i="9"/>
  <c r="AW112" i="9" s="1"/>
  <c r="BC112" i="9"/>
  <c r="BG112" i="9" s="1"/>
  <c r="Y112" i="9"/>
  <c r="AC112" i="9" s="1"/>
  <c r="AV111" i="9"/>
  <c r="BF111" i="9"/>
  <c r="AB111" i="9"/>
  <c r="AI112" i="9"/>
  <c r="AM112" i="9" s="1"/>
  <c r="O112" i="9"/>
  <c r="S112" i="9" s="1"/>
  <c r="AL111" i="9"/>
  <c r="R111" i="9"/>
  <c r="F112" i="9"/>
  <c r="D113" i="9"/>
  <c r="V72" i="5" l="1"/>
  <c r="AF72" i="5"/>
  <c r="CE72" i="5"/>
  <c r="CH72" i="5" s="1"/>
  <c r="L72" i="5"/>
  <c r="AP72" i="5"/>
  <c r="AS72" i="5" s="1"/>
  <c r="BA72" i="5"/>
  <c r="BD72" i="5" s="1"/>
  <c r="BK72" i="5"/>
  <c r="BN72" i="5" s="1"/>
  <c r="BU72" i="5"/>
  <c r="C72" i="5"/>
  <c r="G72" i="5"/>
  <c r="E72" i="5"/>
  <c r="I72" i="5" s="1"/>
  <c r="E113" i="9"/>
  <c r="I113" i="9" s="1"/>
  <c r="BD112" i="9"/>
  <c r="BB113" i="9"/>
  <c r="P112" i="9"/>
  <c r="N113" i="9"/>
  <c r="H112" i="9"/>
  <c r="AJ112" i="9"/>
  <c r="AH113" i="9"/>
  <c r="Z112" i="9"/>
  <c r="X113" i="9"/>
  <c r="AT112" i="9"/>
  <c r="AR113" i="9"/>
  <c r="F72" i="5" l="1"/>
  <c r="H72" i="5" s="1"/>
  <c r="AW72" i="5"/>
  <c r="AT72" i="5"/>
  <c r="AV72" i="5" s="1"/>
  <c r="BH72" i="5"/>
  <c r="BC73" i="5"/>
  <c r="BE72" i="5"/>
  <c r="BG72" i="5" s="1"/>
  <c r="BB72" i="5"/>
  <c r="BF72" i="5"/>
  <c r="AG72" i="5"/>
  <c r="AK72" i="5"/>
  <c r="CL72" i="5"/>
  <c r="CG73" i="5"/>
  <c r="CI72" i="5"/>
  <c r="CK72" i="5" s="1"/>
  <c r="AQ72" i="5"/>
  <c r="AU72" i="5"/>
  <c r="W72" i="5"/>
  <c r="Y72" i="5"/>
  <c r="AA72" i="5"/>
  <c r="BR72" i="5"/>
  <c r="BO72" i="5"/>
  <c r="BQ72" i="5" s="1"/>
  <c r="BM73" i="5"/>
  <c r="BV72" i="5"/>
  <c r="BZ72" i="5"/>
  <c r="M72" i="5"/>
  <c r="Q72" i="5"/>
  <c r="AI72" i="5"/>
  <c r="AR73" i="5"/>
  <c r="BX72" i="5"/>
  <c r="BL72" i="5"/>
  <c r="BP72" i="5"/>
  <c r="CF72" i="5"/>
  <c r="CJ72" i="5"/>
  <c r="O72" i="5"/>
  <c r="D73" i="5"/>
  <c r="Y113" i="9"/>
  <c r="AC113" i="9" s="1"/>
  <c r="AS113" i="9"/>
  <c r="AW113" i="9" s="1"/>
  <c r="AI113" i="9"/>
  <c r="AM113" i="9" s="1"/>
  <c r="O113" i="9"/>
  <c r="S113" i="9" s="1"/>
  <c r="BC113" i="9"/>
  <c r="AB112" i="9"/>
  <c r="BF112" i="9"/>
  <c r="AV112" i="9"/>
  <c r="AL112" i="9"/>
  <c r="R112" i="9"/>
  <c r="F113" i="9"/>
  <c r="D114" i="9"/>
  <c r="BY72" i="5" l="1"/>
  <c r="CA72" i="5" s="1"/>
  <c r="BW73" i="5"/>
  <c r="CB72" i="5"/>
  <c r="S72" i="5"/>
  <c r="N73" i="5"/>
  <c r="P72" i="5"/>
  <c r="R72" i="5" s="1"/>
  <c r="AM72" i="5"/>
  <c r="AJ72" i="5"/>
  <c r="AL72" i="5" s="1"/>
  <c r="AH73" i="5"/>
  <c r="B73" i="5"/>
  <c r="AC72" i="5"/>
  <c r="Z72" i="5"/>
  <c r="X73" i="5"/>
  <c r="P113" i="9"/>
  <c r="N114" i="9"/>
  <c r="E114" i="9"/>
  <c r="I114" i="9" s="1"/>
  <c r="AT113" i="9"/>
  <c r="AR114" i="9"/>
  <c r="BD113" i="9"/>
  <c r="BB114" i="9"/>
  <c r="H113" i="9"/>
  <c r="BG113" i="9"/>
  <c r="AJ113" i="9"/>
  <c r="AH114" i="9"/>
  <c r="Z113" i="9"/>
  <c r="X114" i="9"/>
  <c r="AF73" i="5" l="1"/>
  <c r="V73" i="5"/>
  <c r="CE73" i="5"/>
  <c r="AP73" i="5"/>
  <c r="BK73" i="5"/>
  <c r="L73" i="5"/>
  <c r="O73" i="5" s="1"/>
  <c r="BA73" i="5"/>
  <c r="BU73" i="5"/>
  <c r="BX73" i="5" s="1"/>
  <c r="AI73" i="5"/>
  <c r="AH74" i="5" s="1"/>
  <c r="AB72" i="5"/>
  <c r="C73" i="5"/>
  <c r="G73" i="5"/>
  <c r="E73" i="5"/>
  <c r="BC114" i="9"/>
  <c r="BG114" i="9" s="1"/>
  <c r="Y114" i="9"/>
  <c r="AC114" i="9" s="1"/>
  <c r="AB113" i="9"/>
  <c r="AS114" i="9"/>
  <c r="AW114" i="9" s="1"/>
  <c r="O114" i="9"/>
  <c r="S114" i="9" s="1"/>
  <c r="AL113" i="9"/>
  <c r="BF113" i="9"/>
  <c r="F114" i="9"/>
  <c r="D115" i="9"/>
  <c r="AI114" i="9"/>
  <c r="AM114" i="9" s="1"/>
  <c r="AV113" i="9"/>
  <c r="R113" i="9"/>
  <c r="P73" i="5" l="1"/>
  <c r="R73" i="5" s="1"/>
  <c r="S73" i="5"/>
  <c r="AJ73" i="5"/>
  <c r="AL73" i="5" s="1"/>
  <c r="AM73" i="5"/>
  <c r="N74" i="5"/>
  <c r="BY73" i="5"/>
  <c r="CA73" i="5" s="1"/>
  <c r="CB73" i="5"/>
  <c r="BW74" i="5"/>
  <c r="BB73" i="5"/>
  <c r="BF73" i="5"/>
  <c r="BD73" i="5"/>
  <c r="CF73" i="5"/>
  <c r="CJ73" i="5"/>
  <c r="CH73" i="5"/>
  <c r="M73" i="5"/>
  <c r="Q73" i="5"/>
  <c r="W73" i="5"/>
  <c r="AA73" i="5"/>
  <c r="BL73" i="5"/>
  <c r="BN73" i="5"/>
  <c r="BP73" i="5"/>
  <c r="AG73" i="5"/>
  <c r="AK73" i="5"/>
  <c r="BV73" i="5"/>
  <c r="BZ73" i="5"/>
  <c r="AQ73" i="5"/>
  <c r="AS73" i="5"/>
  <c r="AU73" i="5"/>
  <c r="Y73" i="5"/>
  <c r="I73" i="5"/>
  <c r="F73" i="5"/>
  <c r="H73" i="5" s="1"/>
  <c r="D74" i="5"/>
  <c r="E115" i="9"/>
  <c r="I115" i="9" s="1"/>
  <c r="H114" i="9"/>
  <c r="AT114" i="9"/>
  <c r="AR115" i="9"/>
  <c r="BD114" i="9"/>
  <c r="BB115" i="9"/>
  <c r="Z114" i="9"/>
  <c r="X115" i="9"/>
  <c r="AJ114" i="9"/>
  <c r="AH115" i="9"/>
  <c r="P114" i="9"/>
  <c r="N115" i="9"/>
  <c r="BO73" i="5" l="1"/>
  <c r="BM74" i="5"/>
  <c r="BR73" i="5"/>
  <c r="CL73" i="5"/>
  <c r="CI73" i="5"/>
  <c r="CG74" i="5"/>
  <c r="X74" i="5"/>
  <c r="Z73" i="5"/>
  <c r="AB73" i="5" s="1"/>
  <c r="AC73" i="5"/>
  <c r="BH73" i="5"/>
  <c r="BC74" i="5"/>
  <c r="BE73" i="5"/>
  <c r="B74" i="5"/>
  <c r="E74" i="5" s="1"/>
  <c r="I74" i="5" s="1"/>
  <c r="AR74" i="5"/>
  <c r="AT73" i="5"/>
  <c r="AW73" i="5"/>
  <c r="AI115" i="9"/>
  <c r="AM115" i="9" s="1"/>
  <c r="BC115" i="9"/>
  <c r="BG115" i="9" s="1"/>
  <c r="O115" i="9"/>
  <c r="S115" i="9" s="1"/>
  <c r="Y115" i="9"/>
  <c r="AC115" i="9" s="1"/>
  <c r="AS115" i="9"/>
  <c r="AW115" i="9" s="1"/>
  <c r="AL114" i="9"/>
  <c r="BF114" i="9"/>
  <c r="R114" i="9"/>
  <c r="AB114" i="9"/>
  <c r="AV114" i="9"/>
  <c r="F115" i="9"/>
  <c r="D116" i="9"/>
  <c r="V74" i="5" l="1"/>
  <c r="Y74" i="5" s="1"/>
  <c r="AC74" i="5" s="1"/>
  <c r="AF74" i="5"/>
  <c r="CE74" i="5"/>
  <c r="CH74" i="5" s="1"/>
  <c r="CL74" i="5" s="1"/>
  <c r="L74" i="5"/>
  <c r="AP74" i="5"/>
  <c r="BA74" i="5"/>
  <c r="BD74" i="5" s="1"/>
  <c r="BU74" i="5"/>
  <c r="BK74" i="5"/>
  <c r="BN74" i="5" s="1"/>
  <c r="AV73" i="5"/>
  <c r="C74" i="5"/>
  <c r="G74" i="5"/>
  <c r="BG73" i="5"/>
  <c r="CK73" i="5"/>
  <c r="BQ73" i="5"/>
  <c r="F74" i="5"/>
  <c r="H74" i="5" s="1"/>
  <c r="D75" i="5"/>
  <c r="E116" i="9"/>
  <c r="I116" i="9" s="1"/>
  <c r="BD115" i="9"/>
  <c r="BB116" i="9"/>
  <c r="Z115" i="9"/>
  <c r="X116" i="9"/>
  <c r="H115" i="9"/>
  <c r="AT115" i="9"/>
  <c r="AR116" i="9"/>
  <c r="P115" i="9"/>
  <c r="N116" i="9"/>
  <c r="AJ115" i="9"/>
  <c r="AH116" i="9"/>
  <c r="BM75" i="5" l="1"/>
  <c r="BR74" i="5"/>
  <c r="BO74" i="5"/>
  <c r="BQ74" i="5" s="1"/>
  <c r="BE74" i="5"/>
  <c r="BG74" i="5" s="1"/>
  <c r="BH74" i="5"/>
  <c r="BC75" i="5"/>
  <c r="BV74" i="5"/>
  <c r="BZ74" i="5"/>
  <c r="BX74" i="5"/>
  <c r="CF74" i="5"/>
  <c r="CJ74" i="5"/>
  <c r="BB74" i="5"/>
  <c r="BF74" i="5"/>
  <c r="AI74" i="5"/>
  <c r="AG74" i="5"/>
  <c r="AK74" i="5"/>
  <c r="AQ74" i="5"/>
  <c r="AU74" i="5"/>
  <c r="W74" i="5"/>
  <c r="AA74" i="5"/>
  <c r="BL74" i="5"/>
  <c r="BP74" i="5"/>
  <c r="O74" i="5"/>
  <c r="M74" i="5"/>
  <c r="Q74" i="5"/>
  <c r="AS74" i="5"/>
  <c r="Z74" i="5"/>
  <c r="X75" i="5"/>
  <c r="CG75" i="5"/>
  <c r="CI74" i="5"/>
  <c r="O116" i="9"/>
  <c r="BC116" i="9"/>
  <c r="AI116" i="9"/>
  <c r="AS116" i="9"/>
  <c r="AW116" i="9" s="1"/>
  <c r="Y116" i="9"/>
  <c r="R115" i="9"/>
  <c r="BF115" i="9"/>
  <c r="AL115" i="9"/>
  <c r="AV115" i="9"/>
  <c r="AB115" i="9"/>
  <c r="F116" i="9"/>
  <c r="D117" i="9"/>
  <c r="AT74" i="5" l="1"/>
  <c r="AV74" i="5" s="1"/>
  <c r="AR75" i="5"/>
  <c r="AW74" i="5"/>
  <c r="P74" i="5"/>
  <c r="S74" i="5"/>
  <c r="N75" i="5"/>
  <c r="AM74" i="5"/>
  <c r="AH75" i="5"/>
  <c r="AJ74" i="5"/>
  <c r="B75" i="5"/>
  <c r="CB74" i="5"/>
  <c r="BY74" i="5"/>
  <c r="BW75" i="5"/>
  <c r="CK74" i="5"/>
  <c r="AB74" i="5"/>
  <c r="H116" i="9"/>
  <c r="Z116" i="9"/>
  <c r="X117" i="9"/>
  <c r="AJ116" i="9"/>
  <c r="AH117" i="9"/>
  <c r="P116" i="9"/>
  <c r="N117" i="9"/>
  <c r="BD116" i="9"/>
  <c r="BB117" i="9"/>
  <c r="AT116" i="9"/>
  <c r="AR117" i="9"/>
  <c r="BG116" i="9"/>
  <c r="E117" i="9"/>
  <c r="I117" i="9" s="1"/>
  <c r="AC116" i="9"/>
  <c r="AM116" i="9"/>
  <c r="S116" i="9"/>
  <c r="V75" i="5" l="1"/>
  <c r="AF75" i="5"/>
  <c r="CE75" i="5"/>
  <c r="L75" i="5"/>
  <c r="O75" i="5" s="1"/>
  <c r="S75" i="5" s="1"/>
  <c r="AP75" i="5"/>
  <c r="AS75" i="5" s="1"/>
  <c r="AW75" i="5" s="1"/>
  <c r="BA75" i="5"/>
  <c r="BK75" i="5"/>
  <c r="BU75" i="5"/>
  <c r="C75" i="5"/>
  <c r="E75" i="5"/>
  <c r="G75" i="5"/>
  <c r="AL74" i="5"/>
  <c r="R74" i="5"/>
  <c r="CA74" i="5"/>
  <c r="AV116" i="9"/>
  <c r="R116" i="9"/>
  <c r="AB116" i="9"/>
  <c r="F117" i="9"/>
  <c r="D118" i="9"/>
  <c r="BC117" i="9"/>
  <c r="AI117" i="9"/>
  <c r="AM117" i="9" s="1"/>
  <c r="AS117" i="9"/>
  <c r="AW117" i="9" s="1"/>
  <c r="O117" i="9"/>
  <c r="S117" i="9" s="1"/>
  <c r="Y117" i="9"/>
  <c r="AC117" i="9" s="1"/>
  <c r="BF116" i="9"/>
  <c r="AL116" i="9"/>
  <c r="BD75" i="5" l="1"/>
  <c r="BB75" i="5"/>
  <c r="BF75" i="5"/>
  <c r="AG75" i="5"/>
  <c r="AK75" i="5"/>
  <c r="AQ75" i="5"/>
  <c r="AU75" i="5"/>
  <c r="W75" i="5"/>
  <c r="AA75" i="5"/>
  <c r="Y75" i="5"/>
  <c r="BV75" i="5"/>
  <c r="BZ75" i="5"/>
  <c r="M75" i="5"/>
  <c r="Q75" i="5"/>
  <c r="BX75" i="5"/>
  <c r="BL75" i="5"/>
  <c r="BP75" i="5"/>
  <c r="BN75" i="5"/>
  <c r="CF75" i="5"/>
  <c r="CJ75" i="5"/>
  <c r="CH75" i="5"/>
  <c r="AI75" i="5"/>
  <c r="AT75" i="5"/>
  <c r="AR76" i="5"/>
  <c r="N76" i="5"/>
  <c r="P75" i="5"/>
  <c r="I75" i="5"/>
  <c r="F75" i="5"/>
  <c r="H75" i="5" s="1"/>
  <c r="D76" i="5"/>
  <c r="E118" i="9"/>
  <c r="I118" i="9" s="1"/>
  <c r="P117" i="9"/>
  <c r="N118" i="9"/>
  <c r="AJ117" i="9"/>
  <c r="AH118" i="9"/>
  <c r="H117" i="9"/>
  <c r="BD117" i="9"/>
  <c r="BB118" i="9"/>
  <c r="Z117" i="9"/>
  <c r="X118" i="9"/>
  <c r="AT117" i="9"/>
  <c r="AR118" i="9"/>
  <c r="BG117" i="9"/>
  <c r="B76" i="5" l="1"/>
  <c r="E76" i="5" s="1"/>
  <c r="I76" i="5" s="1"/>
  <c r="AH76" i="5"/>
  <c r="AM75" i="5"/>
  <c r="AJ75" i="5"/>
  <c r="AL75" i="5" s="1"/>
  <c r="BW76" i="5"/>
  <c r="CB75" i="5"/>
  <c r="BY75" i="5"/>
  <c r="CA75" i="5" s="1"/>
  <c r="AC75" i="5"/>
  <c r="Z75" i="5"/>
  <c r="X76" i="5"/>
  <c r="BE75" i="5"/>
  <c r="BH75" i="5"/>
  <c r="BC76" i="5"/>
  <c r="CL75" i="5"/>
  <c r="CG76" i="5"/>
  <c r="CI75" i="5"/>
  <c r="BO75" i="5"/>
  <c r="BM76" i="5"/>
  <c r="BR75" i="5"/>
  <c r="R75" i="5"/>
  <c r="AV75" i="5"/>
  <c r="AB117" i="9"/>
  <c r="R117" i="9"/>
  <c r="AS118" i="9"/>
  <c r="AW118" i="9" s="1"/>
  <c r="BC118" i="9"/>
  <c r="Y118" i="9"/>
  <c r="AC118" i="9" s="1"/>
  <c r="O118" i="9"/>
  <c r="S118" i="9" s="1"/>
  <c r="AI118" i="9"/>
  <c r="AM118" i="9" s="1"/>
  <c r="AV117" i="9"/>
  <c r="BF117" i="9"/>
  <c r="AL117" i="9"/>
  <c r="F118" i="9"/>
  <c r="D119" i="9"/>
  <c r="V76" i="5" l="1"/>
  <c r="Y76" i="5" s="1"/>
  <c r="AC76" i="5" s="1"/>
  <c r="AF76" i="5"/>
  <c r="AI76" i="5" s="1"/>
  <c r="CE76" i="5"/>
  <c r="L76" i="5"/>
  <c r="AP76" i="5"/>
  <c r="BA76" i="5"/>
  <c r="BD76" i="5" s="1"/>
  <c r="BH76" i="5" s="1"/>
  <c r="BK76" i="5"/>
  <c r="BU76" i="5"/>
  <c r="BX76" i="5" s="1"/>
  <c r="CB76" i="5" s="1"/>
  <c r="BG75" i="5"/>
  <c r="CK75" i="5"/>
  <c r="BQ75" i="5"/>
  <c r="AB75" i="5"/>
  <c r="C76" i="5"/>
  <c r="G76" i="5"/>
  <c r="D77" i="5"/>
  <c r="F76" i="5"/>
  <c r="H76" i="5" s="1"/>
  <c r="BD118" i="9"/>
  <c r="BB119" i="9"/>
  <c r="P118" i="9"/>
  <c r="N119" i="9"/>
  <c r="BG118" i="9"/>
  <c r="E119" i="9"/>
  <c r="I119" i="9" s="1"/>
  <c r="H118" i="9"/>
  <c r="AJ118" i="9"/>
  <c r="AH119" i="9"/>
  <c r="Z118" i="9"/>
  <c r="X119" i="9"/>
  <c r="AT118" i="9"/>
  <c r="AR119" i="9"/>
  <c r="BL76" i="5" l="1"/>
  <c r="BP76" i="5"/>
  <c r="BN76" i="5"/>
  <c r="CF76" i="5"/>
  <c r="CJ76" i="5"/>
  <c r="CH76" i="5"/>
  <c r="CL76" i="5" s="1"/>
  <c r="BB76" i="5"/>
  <c r="BF76" i="5"/>
  <c r="AG76" i="5"/>
  <c r="AK76" i="5"/>
  <c r="AQ76" i="5"/>
  <c r="AU76" i="5"/>
  <c r="AS76" i="5"/>
  <c r="W76" i="5"/>
  <c r="AA76" i="5"/>
  <c r="BV76" i="5"/>
  <c r="BZ76" i="5"/>
  <c r="M76" i="5"/>
  <c r="Q76" i="5"/>
  <c r="O76" i="5"/>
  <c r="AH77" i="5"/>
  <c r="AJ76" i="5"/>
  <c r="BY76" i="5"/>
  <c r="BW77" i="5"/>
  <c r="X77" i="5"/>
  <c r="Z76" i="5"/>
  <c r="BC77" i="5"/>
  <c r="BE76" i="5"/>
  <c r="AM76" i="5"/>
  <c r="CG77" i="5"/>
  <c r="AB118" i="9"/>
  <c r="AS119" i="9"/>
  <c r="AW119" i="9" s="1"/>
  <c r="R118" i="9"/>
  <c r="O119" i="9"/>
  <c r="S119" i="9" s="1"/>
  <c r="AI119" i="9"/>
  <c r="AM119" i="9" s="1"/>
  <c r="AV118" i="9"/>
  <c r="AL118" i="9"/>
  <c r="F119" i="9"/>
  <c r="D120" i="9"/>
  <c r="BC119" i="9"/>
  <c r="Y119" i="9"/>
  <c r="AC119" i="9" s="1"/>
  <c r="BF118" i="9"/>
  <c r="CI76" i="5" l="1"/>
  <c r="CK76" i="5" s="1"/>
  <c r="AR77" i="5"/>
  <c r="AW76" i="5"/>
  <c r="AT76" i="5"/>
  <c r="AV76" i="5" s="1"/>
  <c r="B77" i="5"/>
  <c r="P76" i="5"/>
  <c r="R76" i="5" s="1"/>
  <c r="N77" i="5"/>
  <c r="S76" i="5"/>
  <c r="BO76" i="5"/>
  <c r="BQ76" i="5" s="1"/>
  <c r="BM77" i="5"/>
  <c r="BR76" i="5"/>
  <c r="BG76" i="5"/>
  <c r="CA76" i="5"/>
  <c r="AL76" i="5"/>
  <c r="AB76" i="5"/>
  <c r="Z119" i="9"/>
  <c r="X120" i="9"/>
  <c r="H119" i="9"/>
  <c r="P119" i="9"/>
  <c r="N120" i="9"/>
  <c r="AT119" i="9"/>
  <c r="AR120" i="9"/>
  <c r="E120" i="9"/>
  <c r="I120" i="9" s="1"/>
  <c r="BD119" i="9"/>
  <c r="BB120" i="9"/>
  <c r="BG119" i="9"/>
  <c r="AJ119" i="9"/>
  <c r="AH120" i="9"/>
  <c r="V77" i="5" l="1"/>
  <c r="AF77" i="5"/>
  <c r="CE77" i="5"/>
  <c r="L77" i="5"/>
  <c r="O77" i="5" s="1"/>
  <c r="S77" i="5" s="1"/>
  <c r="AP77" i="5"/>
  <c r="AS77" i="5" s="1"/>
  <c r="AW77" i="5" s="1"/>
  <c r="BA77" i="5"/>
  <c r="BK77" i="5"/>
  <c r="BN77" i="5" s="1"/>
  <c r="BR77" i="5" s="1"/>
  <c r="BU77" i="5"/>
  <c r="C77" i="5"/>
  <c r="G77" i="5"/>
  <c r="E77" i="5"/>
  <c r="AI120" i="9"/>
  <c r="AM120" i="9" s="1"/>
  <c r="BF119" i="9"/>
  <c r="AV119" i="9"/>
  <c r="AS120" i="9"/>
  <c r="AW120" i="9" s="1"/>
  <c r="AL119" i="9"/>
  <c r="O120" i="9"/>
  <c r="S120" i="9" s="1"/>
  <c r="Y120" i="9"/>
  <c r="AC120" i="9" s="1"/>
  <c r="BC120" i="9"/>
  <c r="BG120" i="9" s="1"/>
  <c r="F120" i="9"/>
  <c r="D121" i="9"/>
  <c r="R119" i="9"/>
  <c r="AB119" i="9"/>
  <c r="BV77" i="5" l="1"/>
  <c r="BZ77" i="5"/>
  <c r="BX77" i="5"/>
  <c r="M77" i="5"/>
  <c r="Q77" i="5"/>
  <c r="BL77" i="5"/>
  <c r="BP77" i="5"/>
  <c r="CF77" i="5"/>
  <c r="CH77" i="5"/>
  <c r="CJ77" i="5"/>
  <c r="BB77" i="5"/>
  <c r="BF77" i="5"/>
  <c r="BD77" i="5"/>
  <c r="AG77" i="5"/>
  <c r="AK77" i="5"/>
  <c r="AI77" i="5"/>
  <c r="AQ77" i="5"/>
  <c r="AU77" i="5"/>
  <c r="W77" i="5"/>
  <c r="AA77" i="5"/>
  <c r="Y77" i="5"/>
  <c r="P77" i="5"/>
  <c r="N78" i="5"/>
  <c r="BO77" i="5"/>
  <c r="BQ77" i="5" s="1"/>
  <c r="BM78" i="5"/>
  <c r="AR78" i="5"/>
  <c r="AT77" i="5"/>
  <c r="I77" i="5"/>
  <c r="D78" i="5"/>
  <c r="F77" i="5"/>
  <c r="H77" i="5" s="1"/>
  <c r="P120" i="9"/>
  <c r="N121" i="9"/>
  <c r="AT120" i="9"/>
  <c r="AR121" i="9"/>
  <c r="BD120" i="9"/>
  <c r="BB121" i="9"/>
  <c r="E121" i="9"/>
  <c r="I121" i="9" s="1"/>
  <c r="H120" i="9"/>
  <c r="Z120" i="9"/>
  <c r="X121" i="9"/>
  <c r="AJ120" i="9"/>
  <c r="AH121" i="9"/>
  <c r="CI77" i="5" l="1"/>
  <c r="CK77" i="5" s="1"/>
  <c r="CG78" i="5"/>
  <c r="CL77" i="5"/>
  <c r="BH77" i="5"/>
  <c r="BC78" i="5"/>
  <c r="BE77" i="5"/>
  <c r="BG77" i="5" s="1"/>
  <c r="AC77" i="5"/>
  <c r="X78" i="5"/>
  <c r="Z77" i="5"/>
  <c r="AB77" i="5" s="1"/>
  <c r="CB77" i="5"/>
  <c r="BY77" i="5"/>
  <c r="CA77" i="5" s="1"/>
  <c r="BW78" i="5"/>
  <c r="B78" i="5"/>
  <c r="AM77" i="5"/>
  <c r="AJ77" i="5"/>
  <c r="AL77" i="5" s="1"/>
  <c r="AH78" i="5"/>
  <c r="AV77" i="5"/>
  <c r="R77" i="5"/>
  <c r="AB120" i="9"/>
  <c r="F121" i="9"/>
  <c r="D122" i="9"/>
  <c r="AV120" i="9"/>
  <c r="AS121" i="9"/>
  <c r="AW121" i="9" s="1"/>
  <c r="AI121" i="9"/>
  <c r="AM121" i="9" s="1"/>
  <c r="BC121" i="9"/>
  <c r="BG121" i="9" s="1"/>
  <c r="O121" i="9"/>
  <c r="S121" i="9" s="1"/>
  <c r="Y121" i="9"/>
  <c r="AC121" i="9" s="1"/>
  <c r="AL120" i="9"/>
  <c r="BF120" i="9"/>
  <c r="R120" i="9"/>
  <c r="V78" i="5" l="1"/>
  <c r="Y78" i="5" s="1"/>
  <c r="AP78" i="5"/>
  <c r="BK78" i="5"/>
  <c r="AF78" i="5"/>
  <c r="AI78" i="5" s="1"/>
  <c r="AM78" i="5" s="1"/>
  <c r="CE78" i="5"/>
  <c r="CH78" i="5" s="1"/>
  <c r="BU78" i="5"/>
  <c r="BA78" i="5"/>
  <c r="BD78" i="5" s="1"/>
  <c r="BH78" i="5" s="1"/>
  <c r="L78" i="5"/>
  <c r="C78" i="5"/>
  <c r="G78" i="5"/>
  <c r="E78" i="5"/>
  <c r="E122" i="9"/>
  <c r="I122" i="9" s="1"/>
  <c r="Z121" i="9"/>
  <c r="X122" i="9"/>
  <c r="AT121" i="9"/>
  <c r="AR122" i="9"/>
  <c r="H121" i="9"/>
  <c r="BD121" i="9"/>
  <c r="BB122" i="9"/>
  <c r="P121" i="9"/>
  <c r="N122" i="9"/>
  <c r="AJ121" i="9"/>
  <c r="AH122" i="9"/>
  <c r="BV78" i="5" l="1"/>
  <c r="BZ78" i="5"/>
  <c r="BX78" i="5"/>
  <c r="AQ78" i="5"/>
  <c r="AU78" i="5"/>
  <c r="AS78" i="5"/>
  <c r="CF78" i="5"/>
  <c r="CJ78" i="5"/>
  <c r="W78" i="5"/>
  <c r="AA78" i="5"/>
  <c r="M78" i="5"/>
  <c r="Q78" i="5"/>
  <c r="O78" i="5"/>
  <c r="AG78" i="5"/>
  <c r="AK78" i="5"/>
  <c r="BB78" i="5"/>
  <c r="BF78" i="5"/>
  <c r="BL78" i="5"/>
  <c r="BP78" i="5"/>
  <c r="BN78" i="5"/>
  <c r="CI78" i="5"/>
  <c r="CK78" i="5" s="1"/>
  <c r="CG79" i="5"/>
  <c r="Z78" i="5"/>
  <c r="AB78" i="5" s="1"/>
  <c r="X79" i="5"/>
  <c r="BC79" i="5"/>
  <c r="BE78" i="5"/>
  <c r="AJ78" i="5"/>
  <c r="AH79" i="5"/>
  <c r="CL78" i="5"/>
  <c r="AC78" i="5"/>
  <c r="I78" i="5"/>
  <c r="F78" i="5"/>
  <c r="H78" i="5" s="1"/>
  <c r="D79" i="5"/>
  <c r="R121" i="9"/>
  <c r="AB121" i="9"/>
  <c r="AI122" i="9"/>
  <c r="AM122" i="9" s="1"/>
  <c r="BC122" i="9"/>
  <c r="AS122" i="9"/>
  <c r="AW122" i="9" s="1"/>
  <c r="O122" i="9"/>
  <c r="S122" i="9" s="1"/>
  <c r="Y122" i="9"/>
  <c r="AC122" i="9" s="1"/>
  <c r="AL121" i="9"/>
  <c r="BF121" i="9"/>
  <c r="AV121" i="9"/>
  <c r="F122" i="9"/>
  <c r="D123" i="9"/>
  <c r="S78" i="5" l="1"/>
  <c r="N79" i="5"/>
  <c r="P78" i="5"/>
  <c r="R78" i="5" s="1"/>
  <c r="BR78" i="5"/>
  <c r="BM79" i="5"/>
  <c r="BO78" i="5"/>
  <c r="BQ78" i="5" s="1"/>
  <c r="B79" i="5"/>
  <c r="AW78" i="5"/>
  <c r="AR79" i="5"/>
  <c r="AT78" i="5"/>
  <c r="AV78" i="5" s="1"/>
  <c r="BW79" i="5"/>
  <c r="BY78" i="5"/>
  <c r="CA78" i="5" s="1"/>
  <c r="CB78" i="5"/>
  <c r="AL78" i="5"/>
  <c r="BG78" i="5"/>
  <c r="BD122" i="9"/>
  <c r="BB123" i="9"/>
  <c r="P122" i="9"/>
  <c r="N123" i="9"/>
  <c r="BG122" i="9"/>
  <c r="E123" i="9"/>
  <c r="I123" i="9" s="1"/>
  <c r="H122" i="9"/>
  <c r="Z122" i="9"/>
  <c r="X123" i="9"/>
  <c r="AT122" i="9"/>
  <c r="AR123" i="9"/>
  <c r="AJ122" i="9"/>
  <c r="AH123" i="9"/>
  <c r="BU79" i="5" l="1"/>
  <c r="BX79" i="5" s="1"/>
  <c r="V79" i="5"/>
  <c r="AF79" i="5"/>
  <c r="AP79" i="5"/>
  <c r="CE79" i="5"/>
  <c r="BK79" i="5"/>
  <c r="BN79" i="5" s="1"/>
  <c r="BR79" i="5" s="1"/>
  <c r="BA79" i="5"/>
  <c r="L79" i="5"/>
  <c r="O79" i="5" s="1"/>
  <c r="S79" i="5" s="1"/>
  <c r="C79" i="5"/>
  <c r="G79" i="5"/>
  <c r="E79" i="5"/>
  <c r="AI123" i="9"/>
  <c r="AM123" i="9" s="1"/>
  <c r="Y123" i="9"/>
  <c r="AC123" i="9" s="1"/>
  <c r="R122" i="9"/>
  <c r="AV122" i="9"/>
  <c r="O123" i="9"/>
  <c r="S123" i="9" s="1"/>
  <c r="AL122" i="9"/>
  <c r="AB122" i="9"/>
  <c r="F123" i="9"/>
  <c r="D124" i="9"/>
  <c r="BC123" i="9"/>
  <c r="AS123" i="9"/>
  <c r="AW123" i="9" s="1"/>
  <c r="BF122" i="9"/>
  <c r="BB79" i="5" l="1"/>
  <c r="BF79" i="5"/>
  <c r="BD79" i="5"/>
  <c r="AG79" i="5"/>
  <c r="AK79" i="5"/>
  <c r="AI79" i="5"/>
  <c r="BL79" i="5"/>
  <c r="BP79" i="5"/>
  <c r="W79" i="5"/>
  <c r="AA79" i="5"/>
  <c r="Y79" i="5"/>
  <c r="CF79" i="5"/>
  <c r="CJ79" i="5"/>
  <c r="CH79" i="5"/>
  <c r="BV79" i="5"/>
  <c r="BZ79" i="5"/>
  <c r="M79" i="5"/>
  <c r="Q79" i="5"/>
  <c r="AQ79" i="5"/>
  <c r="AU79" i="5"/>
  <c r="AS79" i="5"/>
  <c r="P79" i="5"/>
  <c r="R79" i="5" s="1"/>
  <c r="N80" i="5"/>
  <c r="BM80" i="5"/>
  <c r="BO79" i="5"/>
  <c r="BQ79" i="5" s="1"/>
  <c r="I79" i="5"/>
  <c r="F79" i="5"/>
  <c r="H79" i="5" s="1"/>
  <c r="D80" i="5"/>
  <c r="CB79" i="5"/>
  <c r="BW80" i="5"/>
  <c r="BY79" i="5"/>
  <c r="CA79" i="5" s="1"/>
  <c r="AT123" i="9"/>
  <c r="AR124" i="9"/>
  <c r="Z123" i="9"/>
  <c r="X124" i="9"/>
  <c r="BD123" i="9"/>
  <c r="BB124" i="9"/>
  <c r="E124" i="9"/>
  <c r="I124" i="9" s="1"/>
  <c r="H123" i="9"/>
  <c r="BG123" i="9"/>
  <c r="P123" i="9"/>
  <c r="N124" i="9"/>
  <c r="AJ123" i="9"/>
  <c r="AH124" i="9"/>
  <c r="AR80" i="5" l="1"/>
  <c r="AW79" i="5"/>
  <c r="AT79" i="5"/>
  <c r="AV79" i="5" s="1"/>
  <c r="CL79" i="5"/>
  <c r="CG80" i="5"/>
  <c r="CI79" i="5"/>
  <c r="CK79" i="5" s="1"/>
  <c r="AC79" i="5"/>
  <c r="X80" i="5"/>
  <c r="Z79" i="5"/>
  <c r="AB79" i="5" s="1"/>
  <c r="AM79" i="5"/>
  <c r="AH80" i="5"/>
  <c r="AJ79" i="5"/>
  <c r="AL79" i="5" s="1"/>
  <c r="BH79" i="5"/>
  <c r="BE79" i="5"/>
  <c r="BG79" i="5" s="1"/>
  <c r="BC80" i="5"/>
  <c r="B80" i="5"/>
  <c r="Y124" i="9"/>
  <c r="AC124" i="9" s="1"/>
  <c r="AI124" i="9"/>
  <c r="AM124" i="9" s="1"/>
  <c r="F124" i="9"/>
  <c r="D125" i="9"/>
  <c r="AB123" i="9"/>
  <c r="AL123" i="9"/>
  <c r="BC124" i="9"/>
  <c r="AS124" i="9"/>
  <c r="AW124" i="9" s="1"/>
  <c r="R123" i="9"/>
  <c r="O124" i="9"/>
  <c r="S124" i="9" s="1"/>
  <c r="BF123" i="9"/>
  <c r="AV123" i="9"/>
  <c r="E80" i="5" l="1"/>
  <c r="I80" i="5" s="1"/>
  <c r="V80" i="5"/>
  <c r="AP80" i="5"/>
  <c r="BU80" i="5"/>
  <c r="CE80" i="5"/>
  <c r="CH80" i="5" s="1"/>
  <c r="BK80" i="5"/>
  <c r="AF80" i="5"/>
  <c r="AI80" i="5" s="1"/>
  <c r="L80" i="5"/>
  <c r="BA80" i="5"/>
  <c r="C80" i="5"/>
  <c r="G80" i="5"/>
  <c r="BD124" i="9"/>
  <c r="BB125" i="9"/>
  <c r="BG124" i="9"/>
  <c r="AJ124" i="9"/>
  <c r="AH125" i="9"/>
  <c r="E125" i="9"/>
  <c r="I125" i="9" s="1"/>
  <c r="P124" i="9"/>
  <c r="N125" i="9"/>
  <c r="AT124" i="9"/>
  <c r="AR125" i="9"/>
  <c r="H124" i="9"/>
  <c r="Z124" i="9"/>
  <c r="X125" i="9"/>
  <c r="D81" i="5" l="1"/>
  <c r="F80" i="5"/>
  <c r="H80" i="5" s="1"/>
  <c r="CL80" i="5"/>
  <c r="CG81" i="5"/>
  <c r="CH81" i="5" s="1"/>
  <c r="CL81" i="5" s="1"/>
  <c r="CI80" i="5"/>
  <c r="CK80" i="5" s="1"/>
  <c r="BV86" i="5"/>
  <c r="BV80" i="5"/>
  <c r="BV84" i="5"/>
  <c r="BV83" i="5"/>
  <c r="BV82" i="5"/>
  <c r="BV81" i="5"/>
  <c r="BV85" i="5"/>
  <c r="BZ80" i="5"/>
  <c r="BZ81" i="5" s="1"/>
  <c r="BZ82" i="5" s="1"/>
  <c r="BZ83" i="5" s="1"/>
  <c r="BZ84" i="5" s="1"/>
  <c r="BZ85" i="5" s="1"/>
  <c r="BZ86" i="5" s="1"/>
  <c r="BZ87" i="5" s="1"/>
  <c r="BZ88" i="5" s="1"/>
  <c r="BZ89" i="5" s="1"/>
  <c r="BZ90" i="5" s="1"/>
  <c r="BZ91" i="5" s="1"/>
  <c r="BZ92" i="5" s="1"/>
  <c r="BZ93" i="5" s="1"/>
  <c r="BZ94" i="5" s="1"/>
  <c r="BZ95" i="5" s="1"/>
  <c r="BZ96" i="5" s="1"/>
  <c r="BZ97" i="5" s="1"/>
  <c r="BZ98" i="5" s="1"/>
  <c r="BZ99" i="5" s="1"/>
  <c r="BZ100" i="5" s="1"/>
  <c r="BZ101" i="5" s="1"/>
  <c r="BZ102" i="5" s="1"/>
  <c r="BZ103" i="5" s="1"/>
  <c r="BZ104" i="5" s="1"/>
  <c r="BZ105" i="5" s="1"/>
  <c r="BZ106" i="5" s="1"/>
  <c r="BZ107" i="5" s="1"/>
  <c r="BZ108" i="5" s="1"/>
  <c r="BZ109" i="5" s="1"/>
  <c r="BZ110" i="5" s="1"/>
  <c r="BZ111" i="5" s="1"/>
  <c r="BZ112" i="5" s="1"/>
  <c r="BZ113" i="5" s="1"/>
  <c r="BZ114" i="5" s="1"/>
  <c r="BZ115" i="5" s="1"/>
  <c r="BZ116" i="5" s="1"/>
  <c r="BZ117" i="5" s="1"/>
  <c r="BZ118" i="5" s="1"/>
  <c r="BZ119" i="5" s="1"/>
  <c r="BZ120" i="5" s="1"/>
  <c r="BZ121" i="5" s="1"/>
  <c r="BZ122" i="5" s="1"/>
  <c r="BZ123" i="5" s="1"/>
  <c r="BZ124" i="5" s="1"/>
  <c r="BZ125" i="5" s="1"/>
  <c r="BZ126" i="5" s="1"/>
  <c r="BZ127" i="5" s="1"/>
  <c r="BZ128" i="5" s="1"/>
  <c r="BZ129" i="5" s="1"/>
  <c r="BZ130" i="5" s="1"/>
  <c r="BZ131" i="5" s="1"/>
  <c r="BZ132" i="5" s="1"/>
  <c r="BZ133" i="5" s="1"/>
  <c r="BZ134" i="5" s="1"/>
  <c r="BZ135" i="5" s="1"/>
  <c r="BZ136" i="5" s="1"/>
  <c r="BZ137" i="5" s="1"/>
  <c r="BZ138" i="5" s="1"/>
  <c r="BZ139" i="5" s="1"/>
  <c r="BZ140" i="5" s="1"/>
  <c r="BZ141" i="5" s="1"/>
  <c r="BZ142" i="5" s="1"/>
  <c r="BZ143" i="5" s="1"/>
  <c r="BZ144" i="5" s="1"/>
  <c r="BZ145" i="5" s="1"/>
  <c r="BZ146" i="5" s="1"/>
  <c r="BZ147" i="5" s="1"/>
  <c r="BZ148" i="5" s="1"/>
  <c r="BZ149" i="5" s="1"/>
  <c r="BZ150" i="5" s="1"/>
  <c r="BZ151" i="5" s="1"/>
  <c r="BZ152" i="5" s="1"/>
  <c r="BZ153" i="5" s="1"/>
  <c r="BZ154" i="5" s="1"/>
  <c r="BZ155" i="5" s="1"/>
  <c r="BZ156" i="5" s="1"/>
  <c r="BZ157" i="5" s="1"/>
  <c r="BZ158" i="5" s="1"/>
  <c r="BZ159" i="5" s="1"/>
  <c r="BZ160" i="5" s="1"/>
  <c r="BZ161" i="5" s="1"/>
  <c r="BZ162" i="5" s="1"/>
  <c r="BZ163" i="5" s="1"/>
  <c r="BZ164" i="5" s="1"/>
  <c r="BZ165" i="5" s="1"/>
  <c r="BZ166" i="5" s="1"/>
  <c r="BZ167" i="5" s="1"/>
  <c r="BZ168" i="5" s="1"/>
  <c r="BZ169" i="5" s="1"/>
  <c r="BZ170" i="5" s="1"/>
  <c r="BZ171" i="5" s="1"/>
  <c r="BZ172" i="5" s="1"/>
  <c r="BZ173" i="5" s="1"/>
  <c r="BZ174" i="5" s="1"/>
  <c r="BZ175" i="5" s="1"/>
  <c r="BZ176" i="5" s="1"/>
  <c r="BZ177" i="5" s="1"/>
  <c r="BZ178" i="5" s="1"/>
  <c r="BZ179" i="5" s="1"/>
  <c r="BZ180" i="5" s="1"/>
  <c r="BZ181" i="5" s="1"/>
  <c r="BZ182" i="5" s="1"/>
  <c r="BZ183" i="5" s="1"/>
  <c r="BZ184" i="5" s="1"/>
  <c r="BZ185" i="5" s="1"/>
  <c r="BZ186" i="5" s="1"/>
  <c r="BZ187" i="5" s="1"/>
  <c r="BZ188" i="5" s="1"/>
  <c r="BZ189" i="5" s="1"/>
  <c r="BZ190" i="5" s="1"/>
  <c r="BZ191" i="5" s="1"/>
  <c r="BZ192" i="5" s="1"/>
  <c r="BZ193" i="5" s="1"/>
  <c r="BZ194" i="5" s="1"/>
  <c r="BZ195" i="5" s="1"/>
  <c r="BZ196" i="5" s="1"/>
  <c r="BZ197" i="5" s="1"/>
  <c r="BZ198" i="5" s="1"/>
  <c r="BZ199" i="5" s="1"/>
  <c r="BZ200" i="5" s="1"/>
  <c r="BZ201" i="5" s="1"/>
  <c r="BZ202" i="5" s="1"/>
  <c r="BZ203" i="5" s="1"/>
  <c r="BZ204" i="5" s="1"/>
  <c r="BZ205" i="5" s="1"/>
  <c r="BZ206" i="5" s="1"/>
  <c r="BZ207" i="5" s="1"/>
  <c r="BZ208" i="5" s="1"/>
  <c r="BZ209" i="5" s="1"/>
  <c r="BZ210" i="5" s="1"/>
  <c r="BZ211" i="5" s="1"/>
  <c r="BZ212" i="5" s="1"/>
  <c r="BZ213" i="5" s="1"/>
  <c r="BZ214" i="5" s="1"/>
  <c r="BZ215" i="5" s="1"/>
  <c r="BZ216" i="5" s="1"/>
  <c r="BZ217" i="5" s="1"/>
  <c r="BZ218" i="5" s="1"/>
  <c r="BZ219" i="5" s="1"/>
  <c r="BZ220" i="5" s="1"/>
  <c r="BZ221" i="5" s="1"/>
  <c r="BZ222" i="5" s="1"/>
  <c r="BZ223" i="5" s="1"/>
  <c r="BZ224" i="5" s="1"/>
  <c r="BZ225" i="5" s="1"/>
  <c r="BZ226" i="5" s="1"/>
  <c r="BZ227" i="5" s="1"/>
  <c r="BZ228" i="5" s="1"/>
  <c r="BZ229" i="5" s="1"/>
  <c r="BZ230" i="5" s="1"/>
  <c r="BZ231" i="5" s="1"/>
  <c r="BZ232" i="5" s="1"/>
  <c r="BZ233" i="5" s="1"/>
  <c r="BZ234" i="5" s="1"/>
  <c r="BZ235" i="5" s="1"/>
  <c r="BZ236" i="5" s="1"/>
  <c r="BZ237" i="5" s="1"/>
  <c r="BZ238" i="5" s="1"/>
  <c r="BZ239" i="5" s="1"/>
  <c r="BZ240" i="5" s="1"/>
  <c r="BZ241" i="5" s="1"/>
  <c r="BZ242" i="5" s="1"/>
  <c r="BZ243" i="5" s="1"/>
  <c r="BZ244" i="5" s="1"/>
  <c r="BZ245" i="5" s="1"/>
  <c r="BZ246" i="5" s="1"/>
  <c r="BZ247" i="5" s="1"/>
  <c r="BZ248" i="5" s="1"/>
  <c r="BZ249" i="5" s="1"/>
  <c r="BZ250" i="5" s="1"/>
  <c r="BZ251" i="5" s="1"/>
  <c r="BZ252" i="5" s="1"/>
  <c r="BZ253" i="5" s="1"/>
  <c r="BZ254" i="5" s="1"/>
  <c r="BZ255" i="5" s="1"/>
  <c r="BZ256" i="5" s="1"/>
  <c r="BZ257" i="5" s="1"/>
  <c r="BZ258" i="5" s="1"/>
  <c r="BZ259" i="5" s="1"/>
  <c r="BZ260" i="5" s="1"/>
  <c r="BZ261" i="5" s="1"/>
  <c r="BZ262" i="5" s="1"/>
  <c r="BZ263" i="5" s="1"/>
  <c r="BZ264" i="5" s="1"/>
  <c r="BZ265" i="5" s="1"/>
  <c r="BZ266" i="5" s="1"/>
  <c r="BZ267" i="5" s="1"/>
  <c r="BZ268" i="5" s="1"/>
  <c r="BZ269" i="5" s="1"/>
  <c r="BZ270" i="5" s="1"/>
  <c r="BZ271" i="5" s="1"/>
  <c r="BZ272" i="5" s="1"/>
  <c r="BZ273" i="5" s="1"/>
  <c r="BZ274" i="5" s="1"/>
  <c r="BZ275" i="5" s="1"/>
  <c r="BZ276" i="5" s="1"/>
  <c r="BZ277" i="5" s="1"/>
  <c r="BZ278" i="5" s="1"/>
  <c r="BZ279" i="5" s="1"/>
  <c r="BZ280" i="5" s="1"/>
  <c r="BZ281" i="5" s="1"/>
  <c r="BZ282" i="5" s="1"/>
  <c r="BZ283" i="5" s="1"/>
  <c r="BZ284" i="5" s="1"/>
  <c r="BZ285" i="5" s="1"/>
  <c r="BZ286" i="5" s="1"/>
  <c r="BZ287" i="5" s="1"/>
  <c r="BZ288" i="5" s="1"/>
  <c r="BZ289" i="5" s="1"/>
  <c r="BZ290" i="5" s="1"/>
  <c r="BZ291" i="5" s="1"/>
  <c r="BZ292" i="5" s="1"/>
  <c r="BZ293" i="5" s="1"/>
  <c r="BZ294" i="5" s="1"/>
  <c r="BZ295" i="5" s="1"/>
  <c r="BZ296" i="5" s="1"/>
  <c r="BZ297" i="5" s="1"/>
  <c r="BZ298" i="5" s="1"/>
  <c r="BZ299" i="5" s="1"/>
  <c r="BZ300" i="5" s="1"/>
  <c r="BZ301" i="5" s="1"/>
  <c r="BZ302" i="5" s="1"/>
  <c r="BZ303" i="5" s="1"/>
  <c r="BZ304" i="5" s="1"/>
  <c r="BZ305" i="5" s="1"/>
  <c r="BZ306" i="5" s="1"/>
  <c r="BZ307" i="5" s="1"/>
  <c r="BZ308" i="5" s="1"/>
  <c r="BZ309" i="5" s="1"/>
  <c r="BZ310" i="5" s="1"/>
  <c r="BZ311" i="5" s="1"/>
  <c r="BZ312" i="5" s="1"/>
  <c r="BZ313" i="5" s="1"/>
  <c r="BZ314" i="5" s="1"/>
  <c r="BZ315" i="5" s="1"/>
  <c r="BZ316" i="5" s="1"/>
  <c r="BZ317" i="5" s="1"/>
  <c r="BZ318" i="5" s="1"/>
  <c r="BZ319" i="5" s="1"/>
  <c r="BZ320" i="5" s="1"/>
  <c r="BZ321" i="5" s="1"/>
  <c r="BZ322" i="5" s="1"/>
  <c r="BZ323" i="5" s="1"/>
  <c r="BZ324" i="5" s="1"/>
  <c r="BZ325" i="5" s="1"/>
  <c r="BZ326" i="5" s="1"/>
  <c r="BZ327" i="5" s="1"/>
  <c r="BZ328" i="5" s="1"/>
  <c r="BZ329" i="5" s="1"/>
  <c r="BZ330" i="5" s="1"/>
  <c r="BZ331" i="5" s="1"/>
  <c r="BZ332" i="5" s="1"/>
  <c r="BZ333" i="5" s="1"/>
  <c r="BZ334" i="5" s="1"/>
  <c r="BZ335" i="5" s="1"/>
  <c r="BZ336" i="5" s="1"/>
  <c r="BZ337" i="5" s="1"/>
  <c r="BZ338" i="5" s="1"/>
  <c r="BZ339" i="5" s="1"/>
  <c r="BZ340" i="5" s="1"/>
  <c r="BZ341" i="5" s="1"/>
  <c r="BZ342" i="5" s="1"/>
  <c r="BZ343" i="5" s="1"/>
  <c r="BZ344" i="5" s="1"/>
  <c r="BZ345" i="5" s="1"/>
  <c r="BZ346" i="5" s="1"/>
  <c r="BZ347" i="5" s="1"/>
  <c r="BZ348" i="5" s="1"/>
  <c r="BZ349" i="5" s="1"/>
  <c r="BZ350" i="5" s="1"/>
  <c r="BZ351" i="5" s="1"/>
  <c r="BZ352" i="5" s="1"/>
  <c r="BZ353" i="5" s="1"/>
  <c r="BZ354" i="5" s="1"/>
  <c r="BZ355" i="5" s="1"/>
  <c r="BZ356" i="5" s="1"/>
  <c r="BZ357" i="5" s="1"/>
  <c r="BZ358" i="5" s="1"/>
  <c r="BZ359" i="5" s="1"/>
  <c r="BZ360" i="5" s="1"/>
  <c r="BZ361" i="5" s="1"/>
  <c r="BZ362" i="5" s="1"/>
  <c r="BZ363" i="5" s="1"/>
  <c r="BZ364" i="5" s="1"/>
  <c r="BZ365" i="5" s="1"/>
  <c r="BZ366" i="5" s="1"/>
  <c r="BZ367" i="5" s="1"/>
  <c r="BZ368" i="5" s="1"/>
  <c r="BZ369" i="5" s="1"/>
  <c r="BZ370" i="5" s="1"/>
  <c r="BZ371" i="5" s="1"/>
  <c r="BZ372" i="5" s="1"/>
  <c r="BZ373" i="5" s="1"/>
  <c r="BZ374" i="5" s="1"/>
  <c r="BZ375" i="5" s="1"/>
  <c r="BZ376" i="5" s="1"/>
  <c r="BZ377" i="5" s="1"/>
  <c r="BZ378" i="5" s="1"/>
  <c r="BZ379" i="5" s="1"/>
  <c r="BZ380" i="5" s="1"/>
  <c r="BZ381" i="5" s="1"/>
  <c r="BZ382" i="5" s="1"/>
  <c r="BZ383" i="5" s="1"/>
  <c r="BX80" i="5"/>
  <c r="AQ86" i="5"/>
  <c r="AQ81" i="5"/>
  <c r="AQ80" i="5"/>
  <c r="AQ83" i="5"/>
  <c r="AQ82" i="5"/>
  <c r="AQ85" i="5"/>
  <c r="AQ84" i="5"/>
  <c r="AU80" i="5"/>
  <c r="AU81" i="5" s="1"/>
  <c r="AU82" i="5" s="1"/>
  <c r="AU83" i="5" s="1"/>
  <c r="AU84" i="5" s="1"/>
  <c r="AU85" i="5" s="1"/>
  <c r="AU86" i="5" s="1"/>
  <c r="AU87" i="5" s="1"/>
  <c r="AU88" i="5" s="1"/>
  <c r="AU89" i="5" s="1"/>
  <c r="AU90" i="5" s="1"/>
  <c r="AU91" i="5" s="1"/>
  <c r="AU92" i="5" s="1"/>
  <c r="AU93" i="5" s="1"/>
  <c r="AU94" i="5" s="1"/>
  <c r="AU95" i="5" s="1"/>
  <c r="AU96" i="5" s="1"/>
  <c r="AU97" i="5" s="1"/>
  <c r="AU98" i="5" s="1"/>
  <c r="AU99" i="5" s="1"/>
  <c r="AU100" i="5" s="1"/>
  <c r="AU101" i="5" s="1"/>
  <c r="AU102" i="5" s="1"/>
  <c r="AU103" i="5" s="1"/>
  <c r="AU104" i="5" s="1"/>
  <c r="AU105" i="5" s="1"/>
  <c r="AU106" i="5" s="1"/>
  <c r="AU107" i="5" s="1"/>
  <c r="AU108" i="5" s="1"/>
  <c r="AU109" i="5" s="1"/>
  <c r="AU110" i="5" s="1"/>
  <c r="AU111" i="5" s="1"/>
  <c r="AU112" i="5" s="1"/>
  <c r="AU113" i="5" s="1"/>
  <c r="AU114" i="5" s="1"/>
  <c r="AU115" i="5" s="1"/>
  <c r="AU116" i="5" s="1"/>
  <c r="AU117" i="5" s="1"/>
  <c r="AU118" i="5" s="1"/>
  <c r="AU119" i="5" s="1"/>
  <c r="AU120" i="5" s="1"/>
  <c r="AU121" i="5" s="1"/>
  <c r="AU122" i="5" s="1"/>
  <c r="AU123" i="5" s="1"/>
  <c r="AU124" i="5" s="1"/>
  <c r="AU125" i="5" s="1"/>
  <c r="AU126" i="5" s="1"/>
  <c r="AU127" i="5" s="1"/>
  <c r="AU128" i="5" s="1"/>
  <c r="AU129" i="5" s="1"/>
  <c r="AU130" i="5" s="1"/>
  <c r="AU131" i="5" s="1"/>
  <c r="AU132" i="5" s="1"/>
  <c r="AU133" i="5" s="1"/>
  <c r="AU134" i="5" s="1"/>
  <c r="AU135" i="5" s="1"/>
  <c r="AU136" i="5" s="1"/>
  <c r="AU137" i="5" s="1"/>
  <c r="AU138" i="5" s="1"/>
  <c r="AU139" i="5" s="1"/>
  <c r="AU140" i="5" s="1"/>
  <c r="AU141" i="5" s="1"/>
  <c r="AU142" i="5" s="1"/>
  <c r="AU143" i="5" s="1"/>
  <c r="AU144" i="5" s="1"/>
  <c r="AU145" i="5" s="1"/>
  <c r="AU146" i="5" s="1"/>
  <c r="AU147" i="5" s="1"/>
  <c r="AU148" i="5" s="1"/>
  <c r="AU149" i="5" s="1"/>
  <c r="AU150" i="5" s="1"/>
  <c r="AU151" i="5" s="1"/>
  <c r="AU152" i="5" s="1"/>
  <c r="AU153" i="5" s="1"/>
  <c r="AU154" i="5" s="1"/>
  <c r="AU155" i="5" s="1"/>
  <c r="AU156" i="5" s="1"/>
  <c r="AU157" i="5" s="1"/>
  <c r="AU158" i="5" s="1"/>
  <c r="AU159" i="5" s="1"/>
  <c r="AU160" i="5" s="1"/>
  <c r="AU161" i="5" s="1"/>
  <c r="AU162" i="5" s="1"/>
  <c r="AU163" i="5" s="1"/>
  <c r="AU164" i="5" s="1"/>
  <c r="AU165" i="5" s="1"/>
  <c r="AU166" i="5" s="1"/>
  <c r="AU167" i="5" s="1"/>
  <c r="AU168" i="5" s="1"/>
  <c r="AU169" i="5" s="1"/>
  <c r="AU170" i="5" s="1"/>
  <c r="AU171" i="5" s="1"/>
  <c r="AU172" i="5" s="1"/>
  <c r="AU173" i="5" s="1"/>
  <c r="AU174" i="5" s="1"/>
  <c r="AU175" i="5" s="1"/>
  <c r="AU176" i="5" s="1"/>
  <c r="AU177" i="5" s="1"/>
  <c r="AU178" i="5" s="1"/>
  <c r="AU179" i="5" s="1"/>
  <c r="AU180" i="5" s="1"/>
  <c r="AU181" i="5" s="1"/>
  <c r="AU182" i="5" s="1"/>
  <c r="AU183" i="5" s="1"/>
  <c r="AU184" i="5" s="1"/>
  <c r="AU185" i="5" s="1"/>
  <c r="AU186" i="5" s="1"/>
  <c r="AU187" i="5" s="1"/>
  <c r="AU188" i="5" s="1"/>
  <c r="AU189" i="5" s="1"/>
  <c r="AU190" i="5" s="1"/>
  <c r="AU191" i="5" s="1"/>
  <c r="AU192" i="5" s="1"/>
  <c r="AU193" i="5" s="1"/>
  <c r="AU194" i="5" s="1"/>
  <c r="AU195" i="5" s="1"/>
  <c r="AU196" i="5" s="1"/>
  <c r="AU197" i="5" s="1"/>
  <c r="AU198" i="5" s="1"/>
  <c r="AU199" i="5" s="1"/>
  <c r="AU200" i="5" s="1"/>
  <c r="AU201" i="5" s="1"/>
  <c r="AU202" i="5" s="1"/>
  <c r="AU203" i="5" s="1"/>
  <c r="AU204" i="5" s="1"/>
  <c r="AU205" i="5" s="1"/>
  <c r="AU206" i="5" s="1"/>
  <c r="AU207" i="5" s="1"/>
  <c r="AU208" i="5" s="1"/>
  <c r="AU209" i="5" s="1"/>
  <c r="AU210" i="5" s="1"/>
  <c r="AU211" i="5" s="1"/>
  <c r="AU212" i="5" s="1"/>
  <c r="AU213" i="5" s="1"/>
  <c r="AU214" i="5" s="1"/>
  <c r="AU215" i="5" s="1"/>
  <c r="AU216" i="5" s="1"/>
  <c r="AU217" i="5" s="1"/>
  <c r="AU218" i="5" s="1"/>
  <c r="AU219" i="5" s="1"/>
  <c r="AU220" i="5" s="1"/>
  <c r="AU221" i="5" s="1"/>
  <c r="AU222" i="5" s="1"/>
  <c r="AU223" i="5" s="1"/>
  <c r="AU224" i="5" s="1"/>
  <c r="AU225" i="5" s="1"/>
  <c r="AU226" i="5" s="1"/>
  <c r="AU227" i="5" s="1"/>
  <c r="AU228" i="5" s="1"/>
  <c r="AU229" i="5" s="1"/>
  <c r="AU230" i="5" s="1"/>
  <c r="AU231" i="5" s="1"/>
  <c r="AU232" i="5" s="1"/>
  <c r="AU233" i="5" s="1"/>
  <c r="AU234" i="5" s="1"/>
  <c r="AU235" i="5" s="1"/>
  <c r="AU236" i="5" s="1"/>
  <c r="AU237" i="5" s="1"/>
  <c r="AU238" i="5" s="1"/>
  <c r="AU239" i="5" s="1"/>
  <c r="AU240" i="5" s="1"/>
  <c r="AU241" i="5" s="1"/>
  <c r="AU242" i="5" s="1"/>
  <c r="AU243" i="5" s="1"/>
  <c r="AU244" i="5" s="1"/>
  <c r="AU245" i="5" s="1"/>
  <c r="AU246" i="5" s="1"/>
  <c r="AU247" i="5" s="1"/>
  <c r="AU248" i="5" s="1"/>
  <c r="AU249" i="5" s="1"/>
  <c r="AU250" i="5" s="1"/>
  <c r="AU251" i="5" s="1"/>
  <c r="AU252" i="5" s="1"/>
  <c r="AU253" i="5" s="1"/>
  <c r="AU254" i="5" s="1"/>
  <c r="AU255" i="5" s="1"/>
  <c r="AU256" i="5" s="1"/>
  <c r="AU257" i="5" s="1"/>
  <c r="AU258" i="5" s="1"/>
  <c r="AU259" i="5" s="1"/>
  <c r="AU260" i="5" s="1"/>
  <c r="AU261" i="5" s="1"/>
  <c r="AU262" i="5" s="1"/>
  <c r="AU263" i="5" s="1"/>
  <c r="AU264" i="5" s="1"/>
  <c r="AU265" i="5" s="1"/>
  <c r="AU266" i="5" s="1"/>
  <c r="AU267" i="5" s="1"/>
  <c r="AU268" i="5" s="1"/>
  <c r="AU269" i="5" s="1"/>
  <c r="AU270" i="5" s="1"/>
  <c r="AU271" i="5" s="1"/>
  <c r="AU272" i="5" s="1"/>
  <c r="AU273" i="5" s="1"/>
  <c r="AU274" i="5" s="1"/>
  <c r="AU275" i="5" s="1"/>
  <c r="AU276" i="5" s="1"/>
  <c r="AU277" i="5" s="1"/>
  <c r="AU278" i="5" s="1"/>
  <c r="AU279" i="5" s="1"/>
  <c r="AU280" i="5" s="1"/>
  <c r="AU281" i="5" s="1"/>
  <c r="AU282" i="5" s="1"/>
  <c r="AU283" i="5" s="1"/>
  <c r="AU284" i="5" s="1"/>
  <c r="AU285" i="5" s="1"/>
  <c r="AU286" i="5" s="1"/>
  <c r="AU287" i="5" s="1"/>
  <c r="AU288" i="5" s="1"/>
  <c r="AU289" i="5" s="1"/>
  <c r="AU290" i="5" s="1"/>
  <c r="AU291" i="5" s="1"/>
  <c r="AU292" i="5" s="1"/>
  <c r="AU293" i="5" s="1"/>
  <c r="AU294" i="5" s="1"/>
  <c r="AU295" i="5" s="1"/>
  <c r="AU296" i="5" s="1"/>
  <c r="AU297" i="5" s="1"/>
  <c r="AU298" i="5" s="1"/>
  <c r="AU299" i="5" s="1"/>
  <c r="AU300" i="5" s="1"/>
  <c r="AU301" i="5" s="1"/>
  <c r="AU302" i="5" s="1"/>
  <c r="AU303" i="5" s="1"/>
  <c r="AU304" i="5" s="1"/>
  <c r="AU305" i="5" s="1"/>
  <c r="AU306" i="5" s="1"/>
  <c r="AU307" i="5" s="1"/>
  <c r="AU308" i="5" s="1"/>
  <c r="AU309" i="5" s="1"/>
  <c r="AU310" i="5" s="1"/>
  <c r="AU311" i="5" s="1"/>
  <c r="AU312" i="5" s="1"/>
  <c r="AU313" i="5" s="1"/>
  <c r="AU314" i="5" s="1"/>
  <c r="AU315" i="5" s="1"/>
  <c r="AU316" i="5" s="1"/>
  <c r="AU317" i="5" s="1"/>
  <c r="AU318" i="5" s="1"/>
  <c r="AU319" i="5" s="1"/>
  <c r="AU320" i="5" s="1"/>
  <c r="AU321" i="5" s="1"/>
  <c r="AU322" i="5" s="1"/>
  <c r="AU323" i="5" s="1"/>
  <c r="AU324" i="5" s="1"/>
  <c r="AU325" i="5" s="1"/>
  <c r="AU326" i="5" s="1"/>
  <c r="AU327" i="5" s="1"/>
  <c r="AU328" i="5" s="1"/>
  <c r="AU329" i="5" s="1"/>
  <c r="AU330" i="5" s="1"/>
  <c r="AU331" i="5" s="1"/>
  <c r="AU332" i="5" s="1"/>
  <c r="AU333" i="5" s="1"/>
  <c r="AU334" i="5" s="1"/>
  <c r="AU335" i="5" s="1"/>
  <c r="AU336" i="5" s="1"/>
  <c r="AU337" i="5" s="1"/>
  <c r="AU338" i="5" s="1"/>
  <c r="AU339" i="5" s="1"/>
  <c r="AU340" i="5" s="1"/>
  <c r="AU341" i="5" s="1"/>
  <c r="AU342" i="5" s="1"/>
  <c r="AU343" i="5" s="1"/>
  <c r="AU344" i="5" s="1"/>
  <c r="AU345" i="5" s="1"/>
  <c r="AU346" i="5" s="1"/>
  <c r="AU347" i="5" s="1"/>
  <c r="AU348" i="5" s="1"/>
  <c r="AU349" i="5" s="1"/>
  <c r="AU350" i="5" s="1"/>
  <c r="AU351" i="5" s="1"/>
  <c r="AU352" i="5" s="1"/>
  <c r="AU353" i="5" s="1"/>
  <c r="AU354" i="5" s="1"/>
  <c r="AU355" i="5" s="1"/>
  <c r="AU356" i="5" s="1"/>
  <c r="AU357" i="5" s="1"/>
  <c r="AU358" i="5" s="1"/>
  <c r="AU359" i="5" s="1"/>
  <c r="AU360" i="5" s="1"/>
  <c r="AU361" i="5" s="1"/>
  <c r="AU362" i="5" s="1"/>
  <c r="AU363" i="5" s="1"/>
  <c r="AU364" i="5" s="1"/>
  <c r="AU365" i="5" s="1"/>
  <c r="AU366" i="5" s="1"/>
  <c r="AU367" i="5" s="1"/>
  <c r="AU368" i="5" s="1"/>
  <c r="AU369" i="5" s="1"/>
  <c r="AU370" i="5" s="1"/>
  <c r="AU371" i="5" s="1"/>
  <c r="AU372" i="5" s="1"/>
  <c r="AU373" i="5" s="1"/>
  <c r="AU374" i="5" s="1"/>
  <c r="AU375" i="5" s="1"/>
  <c r="AU376" i="5" s="1"/>
  <c r="AU377" i="5" s="1"/>
  <c r="AU378" i="5" s="1"/>
  <c r="AU379" i="5" s="1"/>
  <c r="AU380" i="5" s="1"/>
  <c r="AU381" i="5" s="1"/>
  <c r="AU382" i="5" s="1"/>
  <c r="AU383" i="5" s="1"/>
  <c r="AQ6" i="5"/>
  <c r="M6" i="5"/>
  <c r="BB6" i="5"/>
  <c r="BL6" i="5"/>
  <c r="BV6" i="5"/>
  <c r="CF6" i="5"/>
  <c r="W6" i="5"/>
  <c r="AG6" i="5"/>
  <c r="C6" i="5"/>
  <c r="W86" i="5"/>
  <c r="W82" i="5"/>
  <c r="W81" i="5"/>
  <c r="W84" i="5"/>
  <c r="W85" i="5"/>
  <c r="W83" i="5"/>
  <c r="W80" i="5"/>
  <c r="AA80" i="5"/>
  <c r="AA81" i="5" s="1"/>
  <c r="AA82" i="5" s="1"/>
  <c r="AA83" i="5" s="1"/>
  <c r="AA84" i="5" s="1"/>
  <c r="AA85" i="5" s="1"/>
  <c r="AA86" i="5" s="1"/>
  <c r="AA87" i="5" s="1"/>
  <c r="AA88" i="5" s="1"/>
  <c r="AA89" i="5" s="1"/>
  <c r="AA90" i="5" s="1"/>
  <c r="AA91" i="5" s="1"/>
  <c r="AA92" i="5" s="1"/>
  <c r="AA93" i="5" s="1"/>
  <c r="AA94" i="5" s="1"/>
  <c r="AA95" i="5" s="1"/>
  <c r="AA96" i="5" s="1"/>
  <c r="AA97" i="5" s="1"/>
  <c r="AA98" i="5" s="1"/>
  <c r="AA99" i="5" s="1"/>
  <c r="AA100" i="5" s="1"/>
  <c r="AA101" i="5" s="1"/>
  <c r="AA102" i="5" s="1"/>
  <c r="AA103" i="5" s="1"/>
  <c r="AA104" i="5" s="1"/>
  <c r="AA105" i="5" s="1"/>
  <c r="AA106" i="5" s="1"/>
  <c r="AA107" i="5" s="1"/>
  <c r="AA108" i="5" s="1"/>
  <c r="AA109" i="5" s="1"/>
  <c r="AA110" i="5" s="1"/>
  <c r="AA111" i="5" s="1"/>
  <c r="AA112" i="5" s="1"/>
  <c r="AA113" i="5" s="1"/>
  <c r="AA114" i="5" s="1"/>
  <c r="AA115" i="5" s="1"/>
  <c r="AA116" i="5" s="1"/>
  <c r="AA117" i="5" s="1"/>
  <c r="AA118" i="5" s="1"/>
  <c r="AA119" i="5" s="1"/>
  <c r="AA120" i="5" s="1"/>
  <c r="AA121" i="5" s="1"/>
  <c r="AA122" i="5" s="1"/>
  <c r="AA123" i="5" s="1"/>
  <c r="AA124" i="5" s="1"/>
  <c r="AA125" i="5" s="1"/>
  <c r="AA126" i="5" s="1"/>
  <c r="AA127" i="5" s="1"/>
  <c r="AA128" i="5" s="1"/>
  <c r="AA129" i="5" s="1"/>
  <c r="AA130" i="5" s="1"/>
  <c r="AA131" i="5" s="1"/>
  <c r="AA132" i="5" s="1"/>
  <c r="AA133" i="5" s="1"/>
  <c r="AA134" i="5" s="1"/>
  <c r="AA135" i="5" s="1"/>
  <c r="AA136" i="5" s="1"/>
  <c r="AA137" i="5" s="1"/>
  <c r="AA138" i="5" s="1"/>
  <c r="AA139" i="5" s="1"/>
  <c r="AA140" i="5" s="1"/>
  <c r="AA141" i="5" s="1"/>
  <c r="AA142" i="5" s="1"/>
  <c r="AA143" i="5" s="1"/>
  <c r="AA144" i="5" s="1"/>
  <c r="AA145" i="5" s="1"/>
  <c r="AA146" i="5" s="1"/>
  <c r="AA147" i="5" s="1"/>
  <c r="AA148" i="5" s="1"/>
  <c r="AA149" i="5" s="1"/>
  <c r="AA150" i="5" s="1"/>
  <c r="AA151" i="5" s="1"/>
  <c r="AA152" i="5" s="1"/>
  <c r="AA153" i="5" s="1"/>
  <c r="AA154" i="5" s="1"/>
  <c r="AA155" i="5" s="1"/>
  <c r="AA156" i="5" s="1"/>
  <c r="AA157" i="5" s="1"/>
  <c r="AA158" i="5" s="1"/>
  <c r="AA159" i="5" s="1"/>
  <c r="AA160" i="5" s="1"/>
  <c r="AA161" i="5" s="1"/>
  <c r="AA162" i="5" s="1"/>
  <c r="AA163" i="5" s="1"/>
  <c r="AA164" i="5" s="1"/>
  <c r="AA165" i="5" s="1"/>
  <c r="AA166" i="5" s="1"/>
  <c r="AA167" i="5" s="1"/>
  <c r="AA168" i="5" s="1"/>
  <c r="AA169" i="5" s="1"/>
  <c r="AA170" i="5" s="1"/>
  <c r="AA171" i="5" s="1"/>
  <c r="AA172" i="5" s="1"/>
  <c r="AA173" i="5" s="1"/>
  <c r="AA174" i="5" s="1"/>
  <c r="AA175" i="5" s="1"/>
  <c r="AA176" i="5" s="1"/>
  <c r="AA177" i="5" s="1"/>
  <c r="AA178" i="5" s="1"/>
  <c r="AA179" i="5" s="1"/>
  <c r="AA180" i="5" s="1"/>
  <c r="AA181" i="5" s="1"/>
  <c r="AA182" i="5" s="1"/>
  <c r="AA183" i="5" s="1"/>
  <c r="AA184" i="5" s="1"/>
  <c r="AA185" i="5" s="1"/>
  <c r="AA186" i="5" s="1"/>
  <c r="AA187" i="5" s="1"/>
  <c r="AA188" i="5" s="1"/>
  <c r="AA189" i="5" s="1"/>
  <c r="AA190" i="5" s="1"/>
  <c r="AA191" i="5" s="1"/>
  <c r="AA192" i="5" s="1"/>
  <c r="AA193" i="5" s="1"/>
  <c r="AA194" i="5" s="1"/>
  <c r="AA195" i="5" s="1"/>
  <c r="AA196" i="5" s="1"/>
  <c r="AA197" i="5" s="1"/>
  <c r="AA198" i="5" s="1"/>
  <c r="AA199" i="5" s="1"/>
  <c r="AA200" i="5" s="1"/>
  <c r="AA201" i="5" s="1"/>
  <c r="AA202" i="5" s="1"/>
  <c r="AA203" i="5" s="1"/>
  <c r="AA204" i="5" s="1"/>
  <c r="AA205" i="5" s="1"/>
  <c r="AA206" i="5" s="1"/>
  <c r="AA207" i="5" s="1"/>
  <c r="AA208" i="5" s="1"/>
  <c r="AA209" i="5" s="1"/>
  <c r="AA210" i="5" s="1"/>
  <c r="AA211" i="5" s="1"/>
  <c r="AA212" i="5" s="1"/>
  <c r="AA213" i="5" s="1"/>
  <c r="AA214" i="5" s="1"/>
  <c r="AA215" i="5" s="1"/>
  <c r="AA216" i="5" s="1"/>
  <c r="AA217" i="5" s="1"/>
  <c r="AA218" i="5" s="1"/>
  <c r="AA219" i="5" s="1"/>
  <c r="AA220" i="5" s="1"/>
  <c r="AA221" i="5" s="1"/>
  <c r="AA222" i="5" s="1"/>
  <c r="AA223" i="5" s="1"/>
  <c r="AA224" i="5" s="1"/>
  <c r="AA225" i="5" s="1"/>
  <c r="AA226" i="5" s="1"/>
  <c r="AA227" i="5" s="1"/>
  <c r="AA228" i="5" s="1"/>
  <c r="AA229" i="5" s="1"/>
  <c r="AA230" i="5" s="1"/>
  <c r="AA231" i="5" s="1"/>
  <c r="AA232" i="5" s="1"/>
  <c r="AA233" i="5" s="1"/>
  <c r="AA234" i="5" s="1"/>
  <c r="AA235" i="5" s="1"/>
  <c r="AA236" i="5" s="1"/>
  <c r="AA237" i="5" s="1"/>
  <c r="AA238" i="5" s="1"/>
  <c r="AA239" i="5" s="1"/>
  <c r="AA240" i="5" s="1"/>
  <c r="AA241" i="5" s="1"/>
  <c r="AA242" i="5" s="1"/>
  <c r="AA243" i="5" s="1"/>
  <c r="AA244" i="5" s="1"/>
  <c r="AA245" i="5" s="1"/>
  <c r="AA246" i="5" s="1"/>
  <c r="AA247" i="5" s="1"/>
  <c r="AA248" i="5" s="1"/>
  <c r="AA249" i="5" s="1"/>
  <c r="AA250" i="5" s="1"/>
  <c r="AA251" i="5" s="1"/>
  <c r="AA252" i="5" s="1"/>
  <c r="AA253" i="5" s="1"/>
  <c r="AA254" i="5" s="1"/>
  <c r="AA255" i="5" s="1"/>
  <c r="AA256" i="5" s="1"/>
  <c r="AA257" i="5" s="1"/>
  <c r="AA258" i="5" s="1"/>
  <c r="AA259" i="5" s="1"/>
  <c r="AA260" i="5" s="1"/>
  <c r="AA261" i="5" s="1"/>
  <c r="AA262" i="5" s="1"/>
  <c r="AA263" i="5" s="1"/>
  <c r="AA264" i="5" s="1"/>
  <c r="AA265" i="5" s="1"/>
  <c r="AA266" i="5" s="1"/>
  <c r="AA267" i="5" s="1"/>
  <c r="AA268" i="5" s="1"/>
  <c r="AA269" i="5" s="1"/>
  <c r="AA270" i="5" s="1"/>
  <c r="AA271" i="5" s="1"/>
  <c r="AA272" i="5" s="1"/>
  <c r="AA273" i="5" s="1"/>
  <c r="AA274" i="5" s="1"/>
  <c r="AA275" i="5" s="1"/>
  <c r="AA276" i="5" s="1"/>
  <c r="AA277" i="5" s="1"/>
  <c r="AA278" i="5" s="1"/>
  <c r="AA279" i="5" s="1"/>
  <c r="AA280" i="5" s="1"/>
  <c r="AA281" i="5" s="1"/>
  <c r="AA282" i="5" s="1"/>
  <c r="AA283" i="5" s="1"/>
  <c r="AA284" i="5" s="1"/>
  <c r="AA285" i="5" s="1"/>
  <c r="AA286" i="5" s="1"/>
  <c r="AA287" i="5" s="1"/>
  <c r="AA288" i="5" s="1"/>
  <c r="AA289" i="5" s="1"/>
  <c r="AA290" i="5" s="1"/>
  <c r="AA291" i="5" s="1"/>
  <c r="AA292" i="5" s="1"/>
  <c r="AA293" i="5" s="1"/>
  <c r="AA294" i="5" s="1"/>
  <c r="AA295" i="5" s="1"/>
  <c r="AA296" i="5" s="1"/>
  <c r="AA297" i="5" s="1"/>
  <c r="AA298" i="5" s="1"/>
  <c r="AA299" i="5" s="1"/>
  <c r="AA300" i="5" s="1"/>
  <c r="AA301" i="5" s="1"/>
  <c r="AA302" i="5" s="1"/>
  <c r="AA303" i="5" s="1"/>
  <c r="AA304" i="5" s="1"/>
  <c r="AA305" i="5" s="1"/>
  <c r="AA306" i="5" s="1"/>
  <c r="AA307" i="5" s="1"/>
  <c r="AA308" i="5" s="1"/>
  <c r="AA309" i="5" s="1"/>
  <c r="AA310" i="5" s="1"/>
  <c r="AA311" i="5" s="1"/>
  <c r="AA312" i="5" s="1"/>
  <c r="AA313" i="5" s="1"/>
  <c r="AA314" i="5" s="1"/>
  <c r="AA315" i="5" s="1"/>
  <c r="AA316" i="5" s="1"/>
  <c r="AA317" i="5" s="1"/>
  <c r="AA318" i="5" s="1"/>
  <c r="AA319" i="5" s="1"/>
  <c r="AA320" i="5" s="1"/>
  <c r="AA321" i="5" s="1"/>
  <c r="AA322" i="5" s="1"/>
  <c r="AA323" i="5" s="1"/>
  <c r="AA324" i="5" s="1"/>
  <c r="AA325" i="5" s="1"/>
  <c r="AA326" i="5" s="1"/>
  <c r="AA327" i="5" s="1"/>
  <c r="AA328" i="5" s="1"/>
  <c r="AA329" i="5" s="1"/>
  <c r="AA330" i="5" s="1"/>
  <c r="AA331" i="5" s="1"/>
  <c r="AA332" i="5" s="1"/>
  <c r="AA333" i="5" s="1"/>
  <c r="AA334" i="5" s="1"/>
  <c r="AA335" i="5" s="1"/>
  <c r="AA336" i="5" s="1"/>
  <c r="AA337" i="5" s="1"/>
  <c r="AA338" i="5" s="1"/>
  <c r="AA339" i="5" s="1"/>
  <c r="AA340" i="5" s="1"/>
  <c r="AA341" i="5" s="1"/>
  <c r="AA342" i="5" s="1"/>
  <c r="AA343" i="5" s="1"/>
  <c r="AA344" i="5" s="1"/>
  <c r="AA345" i="5" s="1"/>
  <c r="AA346" i="5" s="1"/>
  <c r="AA347" i="5" s="1"/>
  <c r="AA348" i="5" s="1"/>
  <c r="AA349" i="5" s="1"/>
  <c r="AA350" i="5" s="1"/>
  <c r="AA351" i="5" s="1"/>
  <c r="AA352" i="5" s="1"/>
  <c r="AA353" i="5" s="1"/>
  <c r="AA354" i="5" s="1"/>
  <c r="AA355" i="5" s="1"/>
  <c r="AA356" i="5" s="1"/>
  <c r="AA357" i="5" s="1"/>
  <c r="AA358" i="5" s="1"/>
  <c r="AA359" i="5" s="1"/>
  <c r="AA360" i="5" s="1"/>
  <c r="AA361" i="5" s="1"/>
  <c r="AA362" i="5" s="1"/>
  <c r="AA363" i="5" s="1"/>
  <c r="AA364" i="5" s="1"/>
  <c r="AA365" i="5" s="1"/>
  <c r="AA366" i="5" s="1"/>
  <c r="AA367" i="5" s="1"/>
  <c r="AA368" i="5" s="1"/>
  <c r="AA369" i="5" s="1"/>
  <c r="AA370" i="5" s="1"/>
  <c r="AA371" i="5" s="1"/>
  <c r="AA372" i="5" s="1"/>
  <c r="AA373" i="5" s="1"/>
  <c r="AA374" i="5" s="1"/>
  <c r="AA375" i="5" s="1"/>
  <c r="AA376" i="5" s="1"/>
  <c r="AA377" i="5" s="1"/>
  <c r="AA378" i="5" s="1"/>
  <c r="AA379" i="5" s="1"/>
  <c r="AA380" i="5" s="1"/>
  <c r="AA381" i="5" s="1"/>
  <c r="AA382" i="5" s="1"/>
  <c r="AA383" i="5" s="1"/>
  <c r="BB86" i="5"/>
  <c r="BB85" i="5"/>
  <c r="BB84" i="5"/>
  <c r="BB82" i="5"/>
  <c r="BB83" i="5"/>
  <c r="BB81" i="5"/>
  <c r="BB80" i="5"/>
  <c r="BF80" i="5"/>
  <c r="BF81" i="5" s="1"/>
  <c r="BF82" i="5" s="1"/>
  <c r="BF83" i="5" s="1"/>
  <c r="BF84" i="5" s="1"/>
  <c r="BF85" i="5" s="1"/>
  <c r="BF86" i="5" s="1"/>
  <c r="BF87" i="5" s="1"/>
  <c r="BF88" i="5" s="1"/>
  <c r="BF89" i="5" s="1"/>
  <c r="BF90" i="5" s="1"/>
  <c r="BF91" i="5" s="1"/>
  <c r="BF92" i="5" s="1"/>
  <c r="BF93" i="5" s="1"/>
  <c r="BF94" i="5" s="1"/>
  <c r="BF95" i="5" s="1"/>
  <c r="BF96" i="5" s="1"/>
  <c r="BF97" i="5" s="1"/>
  <c r="BF98" i="5" s="1"/>
  <c r="BF99" i="5" s="1"/>
  <c r="BF100" i="5" s="1"/>
  <c r="BF101" i="5" s="1"/>
  <c r="BF102" i="5" s="1"/>
  <c r="BF103" i="5" s="1"/>
  <c r="BF104" i="5" s="1"/>
  <c r="BF105" i="5" s="1"/>
  <c r="BF106" i="5" s="1"/>
  <c r="BF107" i="5" s="1"/>
  <c r="BF108" i="5" s="1"/>
  <c r="BF109" i="5" s="1"/>
  <c r="BF110" i="5" s="1"/>
  <c r="BF111" i="5" s="1"/>
  <c r="BF112" i="5" s="1"/>
  <c r="BF113" i="5" s="1"/>
  <c r="BF114" i="5" s="1"/>
  <c r="BF115" i="5" s="1"/>
  <c r="BF116" i="5" s="1"/>
  <c r="BF117" i="5" s="1"/>
  <c r="BF118" i="5" s="1"/>
  <c r="BF119" i="5" s="1"/>
  <c r="BF120" i="5" s="1"/>
  <c r="BF121" i="5" s="1"/>
  <c r="BF122" i="5" s="1"/>
  <c r="BF123" i="5" s="1"/>
  <c r="BF124" i="5" s="1"/>
  <c r="BF125" i="5" s="1"/>
  <c r="BF126" i="5" s="1"/>
  <c r="BF127" i="5" s="1"/>
  <c r="BF128" i="5" s="1"/>
  <c r="BF129" i="5" s="1"/>
  <c r="BF130" i="5" s="1"/>
  <c r="BF131" i="5" s="1"/>
  <c r="BF132" i="5" s="1"/>
  <c r="BF133" i="5" s="1"/>
  <c r="BF134" i="5" s="1"/>
  <c r="BF135" i="5" s="1"/>
  <c r="BF136" i="5" s="1"/>
  <c r="BF137" i="5" s="1"/>
  <c r="BF138" i="5" s="1"/>
  <c r="BF139" i="5" s="1"/>
  <c r="BF140" i="5" s="1"/>
  <c r="BF141" i="5" s="1"/>
  <c r="BF142" i="5" s="1"/>
  <c r="BF143" i="5" s="1"/>
  <c r="BF144" i="5" s="1"/>
  <c r="BF145" i="5" s="1"/>
  <c r="BF146" i="5" s="1"/>
  <c r="BF147" i="5" s="1"/>
  <c r="BF148" i="5" s="1"/>
  <c r="BF149" i="5" s="1"/>
  <c r="BF150" i="5" s="1"/>
  <c r="BF151" i="5" s="1"/>
  <c r="BF152" i="5" s="1"/>
  <c r="BF153" i="5" s="1"/>
  <c r="BF154" i="5" s="1"/>
  <c r="BF155" i="5" s="1"/>
  <c r="BF156" i="5" s="1"/>
  <c r="BF157" i="5" s="1"/>
  <c r="BF158" i="5" s="1"/>
  <c r="BF159" i="5" s="1"/>
  <c r="BF160" i="5" s="1"/>
  <c r="BF161" i="5" s="1"/>
  <c r="BF162" i="5" s="1"/>
  <c r="BF163" i="5" s="1"/>
  <c r="BF164" i="5" s="1"/>
  <c r="BF165" i="5" s="1"/>
  <c r="BF166" i="5" s="1"/>
  <c r="BF167" i="5" s="1"/>
  <c r="BF168" i="5" s="1"/>
  <c r="BF169" i="5" s="1"/>
  <c r="BF170" i="5" s="1"/>
  <c r="BF171" i="5" s="1"/>
  <c r="BF172" i="5" s="1"/>
  <c r="BF173" i="5" s="1"/>
  <c r="BF174" i="5" s="1"/>
  <c r="BF175" i="5" s="1"/>
  <c r="BF176" i="5" s="1"/>
  <c r="BF177" i="5" s="1"/>
  <c r="BF178" i="5" s="1"/>
  <c r="BF179" i="5" s="1"/>
  <c r="BF180" i="5" s="1"/>
  <c r="BF181" i="5" s="1"/>
  <c r="BF182" i="5" s="1"/>
  <c r="BF183" i="5" s="1"/>
  <c r="BF184" i="5" s="1"/>
  <c r="BF185" i="5" s="1"/>
  <c r="BF186" i="5" s="1"/>
  <c r="BF187" i="5" s="1"/>
  <c r="BF188" i="5" s="1"/>
  <c r="BF189" i="5" s="1"/>
  <c r="BF190" i="5" s="1"/>
  <c r="BF191" i="5" s="1"/>
  <c r="BF192" i="5" s="1"/>
  <c r="BF193" i="5" s="1"/>
  <c r="BF194" i="5" s="1"/>
  <c r="BF195" i="5" s="1"/>
  <c r="BF196" i="5" s="1"/>
  <c r="BF197" i="5" s="1"/>
  <c r="BF198" i="5" s="1"/>
  <c r="BF199" i="5" s="1"/>
  <c r="BF200" i="5" s="1"/>
  <c r="BF201" i="5" s="1"/>
  <c r="BF202" i="5" s="1"/>
  <c r="BF203" i="5" s="1"/>
  <c r="BF204" i="5" s="1"/>
  <c r="BF205" i="5" s="1"/>
  <c r="BF206" i="5" s="1"/>
  <c r="BF207" i="5" s="1"/>
  <c r="BF208" i="5" s="1"/>
  <c r="BF209" i="5" s="1"/>
  <c r="BF210" i="5" s="1"/>
  <c r="BF211" i="5" s="1"/>
  <c r="BF212" i="5" s="1"/>
  <c r="BF213" i="5" s="1"/>
  <c r="BF214" i="5" s="1"/>
  <c r="BF215" i="5" s="1"/>
  <c r="BF216" i="5" s="1"/>
  <c r="BF217" i="5" s="1"/>
  <c r="BF218" i="5" s="1"/>
  <c r="BF219" i="5" s="1"/>
  <c r="BF220" i="5" s="1"/>
  <c r="BF221" i="5" s="1"/>
  <c r="BF222" i="5" s="1"/>
  <c r="BF223" i="5" s="1"/>
  <c r="BF224" i="5" s="1"/>
  <c r="BF225" i="5" s="1"/>
  <c r="BF226" i="5" s="1"/>
  <c r="BF227" i="5" s="1"/>
  <c r="BF228" i="5" s="1"/>
  <c r="BF229" i="5" s="1"/>
  <c r="BF230" i="5" s="1"/>
  <c r="BF231" i="5" s="1"/>
  <c r="BF232" i="5" s="1"/>
  <c r="BF233" i="5" s="1"/>
  <c r="BF234" i="5" s="1"/>
  <c r="BF235" i="5" s="1"/>
  <c r="BF236" i="5" s="1"/>
  <c r="BF237" i="5" s="1"/>
  <c r="BF238" i="5" s="1"/>
  <c r="BF239" i="5" s="1"/>
  <c r="BF240" i="5" s="1"/>
  <c r="BF241" i="5" s="1"/>
  <c r="BF242" i="5" s="1"/>
  <c r="BF243" i="5" s="1"/>
  <c r="BF244" i="5" s="1"/>
  <c r="BF245" i="5" s="1"/>
  <c r="BF246" i="5" s="1"/>
  <c r="BF247" i="5" s="1"/>
  <c r="BF248" i="5" s="1"/>
  <c r="BF249" i="5" s="1"/>
  <c r="BF250" i="5" s="1"/>
  <c r="BF251" i="5" s="1"/>
  <c r="BF252" i="5" s="1"/>
  <c r="BF253" i="5" s="1"/>
  <c r="BF254" i="5" s="1"/>
  <c r="BF255" i="5" s="1"/>
  <c r="BF256" i="5" s="1"/>
  <c r="BF257" i="5" s="1"/>
  <c r="BF258" i="5" s="1"/>
  <c r="BF259" i="5" s="1"/>
  <c r="BF260" i="5" s="1"/>
  <c r="BF261" i="5" s="1"/>
  <c r="BF262" i="5" s="1"/>
  <c r="BF263" i="5" s="1"/>
  <c r="BF264" i="5" s="1"/>
  <c r="BF265" i="5" s="1"/>
  <c r="BF266" i="5" s="1"/>
  <c r="BF267" i="5" s="1"/>
  <c r="BF268" i="5" s="1"/>
  <c r="BF269" i="5" s="1"/>
  <c r="BF270" i="5" s="1"/>
  <c r="BF271" i="5" s="1"/>
  <c r="BF272" i="5" s="1"/>
  <c r="BF273" i="5" s="1"/>
  <c r="BF274" i="5" s="1"/>
  <c r="BF275" i="5" s="1"/>
  <c r="BF276" i="5" s="1"/>
  <c r="BF277" i="5" s="1"/>
  <c r="BF278" i="5" s="1"/>
  <c r="BF279" i="5" s="1"/>
  <c r="BF280" i="5" s="1"/>
  <c r="BF281" i="5" s="1"/>
  <c r="BF282" i="5" s="1"/>
  <c r="BF283" i="5" s="1"/>
  <c r="BF284" i="5" s="1"/>
  <c r="BF285" i="5" s="1"/>
  <c r="BF286" i="5" s="1"/>
  <c r="BF287" i="5" s="1"/>
  <c r="BF288" i="5" s="1"/>
  <c r="BF289" i="5" s="1"/>
  <c r="BF290" i="5" s="1"/>
  <c r="BF291" i="5" s="1"/>
  <c r="BF292" i="5" s="1"/>
  <c r="BF293" i="5" s="1"/>
  <c r="BF294" i="5" s="1"/>
  <c r="BF295" i="5" s="1"/>
  <c r="BF296" i="5" s="1"/>
  <c r="BF297" i="5" s="1"/>
  <c r="BF298" i="5" s="1"/>
  <c r="BF299" i="5" s="1"/>
  <c r="BF300" i="5" s="1"/>
  <c r="BF301" i="5" s="1"/>
  <c r="BF302" i="5" s="1"/>
  <c r="BF303" i="5" s="1"/>
  <c r="BF304" i="5" s="1"/>
  <c r="BF305" i="5" s="1"/>
  <c r="BF306" i="5" s="1"/>
  <c r="BF307" i="5" s="1"/>
  <c r="BF308" i="5" s="1"/>
  <c r="BF309" i="5" s="1"/>
  <c r="BF310" i="5" s="1"/>
  <c r="BF311" i="5" s="1"/>
  <c r="BF312" i="5" s="1"/>
  <c r="BF313" i="5" s="1"/>
  <c r="BF314" i="5" s="1"/>
  <c r="BF315" i="5" s="1"/>
  <c r="BF316" i="5" s="1"/>
  <c r="BF317" i="5" s="1"/>
  <c r="BF318" i="5" s="1"/>
  <c r="BF319" i="5" s="1"/>
  <c r="BF320" i="5" s="1"/>
  <c r="BF321" i="5" s="1"/>
  <c r="BF322" i="5" s="1"/>
  <c r="BF323" i="5" s="1"/>
  <c r="BF324" i="5" s="1"/>
  <c r="BF325" i="5" s="1"/>
  <c r="BF326" i="5" s="1"/>
  <c r="BF327" i="5" s="1"/>
  <c r="BF328" i="5" s="1"/>
  <c r="BF329" i="5" s="1"/>
  <c r="BF330" i="5" s="1"/>
  <c r="BF331" i="5" s="1"/>
  <c r="BF332" i="5" s="1"/>
  <c r="BF333" i="5" s="1"/>
  <c r="BF334" i="5" s="1"/>
  <c r="BF335" i="5" s="1"/>
  <c r="BF336" i="5" s="1"/>
  <c r="BF337" i="5" s="1"/>
  <c r="BF338" i="5" s="1"/>
  <c r="BF339" i="5" s="1"/>
  <c r="BF340" i="5" s="1"/>
  <c r="BF341" i="5" s="1"/>
  <c r="BF342" i="5" s="1"/>
  <c r="BF343" i="5" s="1"/>
  <c r="BF344" i="5" s="1"/>
  <c r="BF345" i="5" s="1"/>
  <c r="BF346" i="5" s="1"/>
  <c r="BF347" i="5" s="1"/>
  <c r="BF348" i="5" s="1"/>
  <c r="BF349" i="5" s="1"/>
  <c r="BF350" i="5" s="1"/>
  <c r="BF351" i="5" s="1"/>
  <c r="BF352" i="5" s="1"/>
  <c r="BF353" i="5" s="1"/>
  <c r="BF354" i="5" s="1"/>
  <c r="BF355" i="5" s="1"/>
  <c r="BF356" i="5" s="1"/>
  <c r="BF357" i="5" s="1"/>
  <c r="BF358" i="5" s="1"/>
  <c r="BF359" i="5" s="1"/>
  <c r="BF360" i="5" s="1"/>
  <c r="BF361" i="5" s="1"/>
  <c r="BF362" i="5" s="1"/>
  <c r="BF363" i="5" s="1"/>
  <c r="BF364" i="5" s="1"/>
  <c r="BF365" i="5" s="1"/>
  <c r="BF366" i="5" s="1"/>
  <c r="BF367" i="5" s="1"/>
  <c r="BF368" i="5" s="1"/>
  <c r="BF369" i="5" s="1"/>
  <c r="BF370" i="5" s="1"/>
  <c r="BF371" i="5" s="1"/>
  <c r="BF372" i="5" s="1"/>
  <c r="BF373" i="5" s="1"/>
  <c r="BF374" i="5" s="1"/>
  <c r="BF375" i="5" s="1"/>
  <c r="BF376" i="5" s="1"/>
  <c r="BF377" i="5" s="1"/>
  <c r="BF378" i="5" s="1"/>
  <c r="BF379" i="5" s="1"/>
  <c r="BF380" i="5" s="1"/>
  <c r="BF381" i="5" s="1"/>
  <c r="BF382" i="5" s="1"/>
  <c r="BF383" i="5" s="1"/>
  <c r="M86" i="5"/>
  <c r="M83" i="5"/>
  <c r="M80" i="5"/>
  <c r="M84" i="5"/>
  <c r="M82" i="5"/>
  <c r="M81" i="5"/>
  <c r="M85" i="5"/>
  <c r="Q80" i="5"/>
  <c r="Q81" i="5" s="1"/>
  <c r="Q82" i="5" s="1"/>
  <c r="Q83" i="5" s="1"/>
  <c r="Q84" i="5" s="1"/>
  <c r="Q85" i="5" s="1"/>
  <c r="Q86" i="5" s="1"/>
  <c r="Q87" i="5" s="1"/>
  <c r="Q88" i="5" s="1"/>
  <c r="Q89" i="5" s="1"/>
  <c r="Q90" i="5" s="1"/>
  <c r="Q91" i="5" s="1"/>
  <c r="Q92" i="5" s="1"/>
  <c r="Q93" i="5" s="1"/>
  <c r="Q94" i="5" s="1"/>
  <c r="Q95" i="5" s="1"/>
  <c r="Q96" i="5" s="1"/>
  <c r="Q97" i="5" s="1"/>
  <c r="Q98" i="5" s="1"/>
  <c r="Q99" i="5" s="1"/>
  <c r="Q100" i="5" s="1"/>
  <c r="Q101" i="5" s="1"/>
  <c r="Q102" i="5" s="1"/>
  <c r="Q103" i="5" s="1"/>
  <c r="Q104" i="5" s="1"/>
  <c r="Q105" i="5" s="1"/>
  <c r="Q106" i="5" s="1"/>
  <c r="Q107" i="5" s="1"/>
  <c r="Q108" i="5" s="1"/>
  <c r="Q109" i="5" s="1"/>
  <c r="Q110" i="5" s="1"/>
  <c r="Q111" i="5" s="1"/>
  <c r="Q112" i="5" s="1"/>
  <c r="Q113" i="5" s="1"/>
  <c r="Q114" i="5" s="1"/>
  <c r="Q115" i="5" s="1"/>
  <c r="Q116" i="5" s="1"/>
  <c r="Q117" i="5" s="1"/>
  <c r="Q118" i="5" s="1"/>
  <c r="Q119" i="5" s="1"/>
  <c r="Q120" i="5" s="1"/>
  <c r="Q121" i="5" s="1"/>
  <c r="Q122" i="5" s="1"/>
  <c r="Q123" i="5" s="1"/>
  <c r="Q124" i="5" s="1"/>
  <c r="Q125" i="5" s="1"/>
  <c r="Q126" i="5" s="1"/>
  <c r="Q127" i="5" s="1"/>
  <c r="Q128" i="5" s="1"/>
  <c r="Q129" i="5" s="1"/>
  <c r="Q130" i="5" s="1"/>
  <c r="Q131" i="5" s="1"/>
  <c r="Q132" i="5" s="1"/>
  <c r="Q133" i="5" s="1"/>
  <c r="Q134" i="5" s="1"/>
  <c r="Q135" i="5" s="1"/>
  <c r="Q136" i="5" s="1"/>
  <c r="Q137" i="5" s="1"/>
  <c r="Q138" i="5" s="1"/>
  <c r="Q139" i="5" s="1"/>
  <c r="Q140" i="5" s="1"/>
  <c r="Q141" i="5" s="1"/>
  <c r="Q142" i="5" s="1"/>
  <c r="Q143" i="5" s="1"/>
  <c r="Q144" i="5" s="1"/>
  <c r="Q145" i="5" s="1"/>
  <c r="Q146" i="5" s="1"/>
  <c r="Q147" i="5" s="1"/>
  <c r="Q148" i="5" s="1"/>
  <c r="Q149" i="5" s="1"/>
  <c r="Q150" i="5" s="1"/>
  <c r="Q151" i="5" s="1"/>
  <c r="Q152" i="5" s="1"/>
  <c r="Q153" i="5" s="1"/>
  <c r="Q154" i="5" s="1"/>
  <c r="Q155" i="5" s="1"/>
  <c r="Q156" i="5" s="1"/>
  <c r="Q157" i="5" s="1"/>
  <c r="Q158" i="5" s="1"/>
  <c r="Q159" i="5" s="1"/>
  <c r="Q160" i="5" s="1"/>
  <c r="Q161" i="5" s="1"/>
  <c r="Q162" i="5" s="1"/>
  <c r="Q163" i="5" s="1"/>
  <c r="Q164" i="5" s="1"/>
  <c r="Q165" i="5" s="1"/>
  <c r="Q166" i="5" s="1"/>
  <c r="Q167" i="5" s="1"/>
  <c r="Q168" i="5" s="1"/>
  <c r="Q169" i="5" s="1"/>
  <c r="Q170" i="5" s="1"/>
  <c r="Q171" i="5" s="1"/>
  <c r="Q172" i="5" s="1"/>
  <c r="Q173" i="5" s="1"/>
  <c r="Q174" i="5" s="1"/>
  <c r="Q175" i="5" s="1"/>
  <c r="Q176" i="5" s="1"/>
  <c r="Q177" i="5" s="1"/>
  <c r="Q178" i="5" s="1"/>
  <c r="Q179" i="5" s="1"/>
  <c r="Q180" i="5" s="1"/>
  <c r="Q181" i="5" s="1"/>
  <c r="Q182" i="5" s="1"/>
  <c r="Q183" i="5" s="1"/>
  <c r="Q184" i="5" s="1"/>
  <c r="Q185" i="5" s="1"/>
  <c r="Q186" i="5" s="1"/>
  <c r="Q187" i="5" s="1"/>
  <c r="Q188" i="5" s="1"/>
  <c r="Q189" i="5" s="1"/>
  <c r="Q190" i="5" s="1"/>
  <c r="Q191" i="5" s="1"/>
  <c r="Q192" i="5" s="1"/>
  <c r="Q193" i="5" s="1"/>
  <c r="Q194" i="5" s="1"/>
  <c r="Q195" i="5" s="1"/>
  <c r="Q196" i="5" s="1"/>
  <c r="Q197" i="5" s="1"/>
  <c r="Q198" i="5" s="1"/>
  <c r="Q199" i="5" s="1"/>
  <c r="Q200" i="5" s="1"/>
  <c r="Q201" i="5" s="1"/>
  <c r="Q202" i="5" s="1"/>
  <c r="Q203" i="5" s="1"/>
  <c r="Q204" i="5" s="1"/>
  <c r="Q205" i="5" s="1"/>
  <c r="Q206" i="5" s="1"/>
  <c r="Q207" i="5" s="1"/>
  <c r="Q208" i="5" s="1"/>
  <c r="Q209" i="5" s="1"/>
  <c r="Q210" i="5" s="1"/>
  <c r="Q211" i="5" s="1"/>
  <c r="Q212" i="5" s="1"/>
  <c r="Q213" i="5" s="1"/>
  <c r="Q214" i="5" s="1"/>
  <c r="Q215" i="5" s="1"/>
  <c r="Q216" i="5" s="1"/>
  <c r="Q217" i="5" s="1"/>
  <c r="Q218" i="5" s="1"/>
  <c r="Q219" i="5" s="1"/>
  <c r="Q220" i="5" s="1"/>
  <c r="Q221" i="5" s="1"/>
  <c r="Q222" i="5" s="1"/>
  <c r="Q223" i="5" s="1"/>
  <c r="Q224" i="5" s="1"/>
  <c r="Q225" i="5" s="1"/>
  <c r="Q226" i="5" s="1"/>
  <c r="Q227" i="5" s="1"/>
  <c r="Q228" i="5" s="1"/>
  <c r="Q229" i="5" s="1"/>
  <c r="Q230" i="5" s="1"/>
  <c r="Q231" i="5" s="1"/>
  <c r="Q232" i="5" s="1"/>
  <c r="Q233" i="5" s="1"/>
  <c r="Q234" i="5" s="1"/>
  <c r="Q235" i="5" s="1"/>
  <c r="Q236" i="5" s="1"/>
  <c r="Q237" i="5" s="1"/>
  <c r="Q238" i="5" s="1"/>
  <c r="Q239" i="5" s="1"/>
  <c r="Q240" i="5" s="1"/>
  <c r="Q241" i="5" s="1"/>
  <c r="Q242" i="5" s="1"/>
  <c r="Q243" i="5" s="1"/>
  <c r="Q244" i="5" s="1"/>
  <c r="Q245" i="5" s="1"/>
  <c r="Q246" i="5" s="1"/>
  <c r="Q247" i="5" s="1"/>
  <c r="Q248" i="5" s="1"/>
  <c r="Q249" i="5" s="1"/>
  <c r="Q250" i="5" s="1"/>
  <c r="Q251" i="5" s="1"/>
  <c r="Q252" i="5" s="1"/>
  <c r="Q253" i="5" s="1"/>
  <c r="Q254" i="5" s="1"/>
  <c r="Q255" i="5" s="1"/>
  <c r="Q256" i="5" s="1"/>
  <c r="Q257" i="5" s="1"/>
  <c r="Q258" i="5" s="1"/>
  <c r="Q259" i="5" s="1"/>
  <c r="Q260" i="5" s="1"/>
  <c r="Q261" i="5" s="1"/>
  <c r="Q262" i="5" s="1"/>
  <c r="Q263" i="5" s="1"/>
  <c r="Q264" i="5" s="1"/>
  <c r="Q265" i="5" s="1"/>
  <c r="Q266" i="5" s="1"/>
  <c r="Q267" i="5" s="1"/>
  <c r="Q268" i="5" s="1"/>
  <c r="Q269" i="5" s="1"/>
  <c r="Q270" i="5" s="1"/>
  <c r="Q271" i="5" s="1"/>
  <c r="Q272" i="5" s="1"/>
  <c r="Q273" i="5" s="1"/>
  <c r="Q274" i="5" s="1"/>
  <c r="Q275" i="5" s="1"/>
  <c r="Q276" i="5" s="1"/>
  <c r="Q277" i="5" s="1"/>
  <c r="Q278" i="5" s="1"/>
  <c r="Q279" i="5" s="1"/>
  <c r="Q280" i="5" s="1"/>
  <c r="Q281" i="5" s="1"/>
  <c r="Q282" i="5" s="1"/>
  <c r="Q283" i="5" s="1"/>
  <c r="Q284" i="5" s="1"/>
  <c r="Q285" i="5" s="1"/>
  <c r="Q286" i="5" s="1"/>
  <c r="Q287" i="5" s="1"/>
  <c r="Q288" i="5" s="1"/>
  <c r="Q289" i="5" s="1"/>
  <c r="Q290" i="5" s="1"/>
  <c r="Q291" i="5" s="1"/>
  <c r="Q292" i="5" s="1"/>
  <c r="Q293" i="5" s="1"/>
  <c r="Q294" i="5" s="1"/>
  <c r="Q295" i="5" s="1"/>
  <c r="Q296" i="5" s="1"/>
  <c r="Q297" i="5" s="1"/>
  <c r="Q298" i="5" s="1"/>
  <c r="Q299" i="5" s="1"/>
  <c r="Q300" i="5" s="1"/>
  <c r="Q301" i="5" s="1"/>
  <c r="Q302" i="5" s="1"/>
  <c r="Q303" i="5" s="1"/>
  <c r="Q304" i="5" s="1"/>
  <c r="Q305" i="5" s="1"/>
  <c r="Q306" i="5" s="1"/>
  <c r="Q307" i="5" s="1"/>
  <c r="Q308" i="5" s="1"/>
  <c r="Q309" i="5" s="1"/>
  <c r="Q310" i="5" s="1"/>
  <c r="Q311" i="5" s="1"/>
  <c r="Q312" i="5" s="1"/>
  <c r="Q313" i="5" s="1"/>
  <c r="Q314" i="5" s="1"/>
  <c r="Q315" i="5" s="1"/>
  <c r="Q316" i="5" s="1"/>
  <c r="Q317" i="5" s="1"/>
  <c r="Q318" i="5" s="1"/>
  <c r="Q319" i="5" s="1"/>
  <c r="Q320" i="5" s="1"/>
  <c r="Q321" i="5" s="1"/>
  <c r="Q322" i="5" s="1"/>
  <c r="Q323" i="5" s="1"/>
  <c r="Q324" i="5" s="1"/>
  <c r="Q325" i="5" s="1"/>
  <c r="Q326" i="5" s="1"/>
  <c r="Q327" i="5" s="1"/>
  <c r="Q328" i="5" s="1"/>
  <c r="Q329" i="5" s="1"/>
  <c r="Q330" i="5" s="1"/>
  <c r="Q331" i="5" s="1"/>
  <c r="Q332" i="5" s="1"/>
  <c r="Q333" i="5" s="1"/>
  <c r="Q334" i="5" s="1"/>
  <c r="Q335" i="5" s="1"/>
  <c r="Q336" i="5" s="1"/>
  <c r="Q337" i="5" s="1"/>
  <c r="Q338" i="5" s="1"/>
  <c r="Q339" i="5" s="1"/>
  <c r="Q340" i="5" s="1"/>
  <c r="Q341" i="5" s="1"/>
  <c r="Q342" i="5" s="1"/>
  <c r="Q343" i="5" s="1"/>
  <c r="Q344" i="5" s="1"/>
  <c r="Q345" i="5" s="1"/>
  <c r="Q346" i="5" s="1"/>
  <c r="Q347" i="5" s="1"/>
  <c r="Q348" i="5" s="1"/>
  <c r="Q349" i="5" s="1"/>
  <c r="Q350" i="5" s="1"/>
  <c r="Q351" i="5" s="1"/>
  <c r="Q352" i="5" s="1"/>
  <c r="Q353" i="5" s="1"/>
  <c r="Q354" i="5" s="1"/>
  <c r="Q355" i="5" s="1"/>
  <c r="Q356" i="5" s="1"/>
  <c r="Q357" i="5" s="1"/>
  <c r="Q358" i="5" s="1"/>
  <c r="Q359" i="5" s="1"/>
  <c r="Q360" i="5" s="1"/>
  <c r="Q361" i="5" s="1"/>
  <c r="Q362" i="5" s="1"/>
  <c r="Q363" i="5" s="1"/>
  <c r="Q364" i="5" s="1"/>
  <c r="Q365" i="5" s="1"/>
  <c r="Q366" i="5" s="1"/>
  <c r="Q367" i="5" s="1"/>
  <c r="Q368" i="5" s="1"/>
  <c r="Q369" i="5" s="1"/>
  <c r="Q370" i="5" s="1"/>
  <c r="Q371" i="5" s="1"/>
  <c r="Q372" i="5" s="1"/>
  <c r="Q373" i="5" s="1"/>
  <c r="Q374" i="5" s="1"/>
  <c r="Q375" i="5" s="1"/>
  <c r="Q376" i="5" s="1"/>
  <c r="Q377" i="5" s="1"/>
  <c r="Q378" i="5" s="1"/>
  <c r="Q379" i="5" s="1"/>
  <c r="Q380" i="5" s="1"/>
  <c r="Q381" i="5" s="1"/>
  <c r="Q382" i="5" s="1"/>
  <c r="Q383" i="5" s="1"/>
  <c r="O80" i="5"/>
  <c r="AM80" i="5"/>
  <c r="AH81" i="5"/>
  <c r="AI81" i="5" s="1"/>
  <c r="AM81" i="5" s="1"/>
  <c r="AJ80" i="5"/>
  <c r="AL80" i="5" s="1"/>
  <c r="AS80" i="5"/>
  <c r="AW80" i="5" s="1"/>
  <c r="AG86" i="5"/>
  <c r="AG85" i="5"/>
  <c r="AG84" i="5"/>
  <c r="AG81" i="5"/>
  <c r="AG83" i="5"/>
  <c r="AG82" i="5"/>
  <c r="AG80" i="5"/>
  <c r="AK80" i="5"/>
  <c r="AK81" i="5" s="1"/>
  <c r="AK82" i="5" s="1"/>
  <c r="AK83" i="5" s="1"/>
  <c r="AK84" i="5" s="1"/>
  <c r="AK85" i="5" s="1"/>
  <c r="AK86" i="5" s="1"/>
  <c r="AK87" i="5" s="1"/>
  <c r="AK88" i="5" s="1"/>
  <c r="AK89" i="5" s="1"/>
  <c r="AK90" i="5" s="1"/>
  <c r="AK91" i="5" s="1"/>
  <c r="AK92" i="5" s="1"/>
  <c r="AK93" i="5" s="1"/>
  <c r="AK94" i="5" s="1"/>
  <c r="AK95" i="5" s="1"/>
  <c r="AK96" i="5" s="1"/>
  <c r="AK97" i="5" s="1"/>
  <c r="AK98" i="5" s="1"/>
  <c r="AK99" i="5" s="1"/>
  <c r="AK100" i="5" s="1"/>
  <c r="AK101" i="5" s="1"/>
  <c r="AK102" i="5" s="1"/>
  <c r="AK103" i="5" s="1"/>
  <c r="AK104" i="5" s="1"/>
  <c r="AK105" i="5" s="1"/>
  <c r="AK106" i="5" s="1"/>
  <c r="AK107" i="5" s="1"/>
  <c r="AK108" i="5" s="1"/>
  <c r="AK109" i="5" s="1"/>
  <c r="AK110" i="5" s="1"/>
  <c r="AK111" i="5" s="1"/>
  <c r="AK112" i="5" s="1"/>
  <c r="AK113" i="5" s="1"/>
  <c r="AK114" i="5" s="1"/>
  <c r="AK115" i="5" s="1"/>
  <c r="AK116" i="5" s="1"/>
  <c r="AK117" i="5" s="1"/>
  <c r="AK118" i="5" s="1"/>
  <c r="AK119" i="5" s="1"/>
  <c r="AK120" i="5" s="1"/>
  <c r="AK121" i="5" s="1"/>
  <c r="AK122" i="5" s="1"/>
  <c r="AK123" i="5" s="1"/>
  <c r="AK124" i="5" s="1"/>
  <c r="AK125" i="5" s="1"/>
  <c r="AK126" i="5" s="1"/>
  <c r="AK127" i="5" s="1"/>
  <c r="AK128" i="5" s="1"/>
  <c r="AK129" i="5" s="1"/>
  <c r="AK130" i="5" s="1"/>
  <c r="AK131" i="5" s="1"/>
  <c r="AK132" i="5" s="1"/>
  <c r="AK133" i="5" s="1"/>
  <c r="AK134" i="5" s="1"/>
  <c r="AK135" i="5" s="1"/>
  <c r="AK136" i="5" s="1"/>
  <c r="AK137" i="5" s="1"/>
  <c r="AK138" i="5" s="1"/>
  <c r="AK139" i="5" s="1"/>
  <c r="AK140" i="5" s="1"/>
  <c r="AK141" i="5" s="1"/>
  <c r="AK142" i="5" s="1"/>
  <c r="AK143" i="5" s="1"/>
  <c r="AK144" i="5" s="1"/>
  <c r="AK145" i="5" s="1"/>
  <c r="AK146" i="5" s="1"/>
  <c r="AK147" i="5" s="1"/>
  <c r="AK148" i="5" s="1"/>
  <c r="AK149" i="5" s="1"/>
  <c r="AK150" i="5" s="1"/>
  <c r="AK151" i="5" s="1"/>
  <c r="AK152" i="5" s="1"/>
  <c r="AK153" i="5" s="1"/>
  <c r="AK154" i="5" s="1"/>
  <c r="AK155" i="5" s="1"/>
  <c r="AK156" i="5" s="1"/>
  <c r="AK157" i="5" s="1"/>
  <c r="AK158" i="5" s="1"/>
  <c r="AK159" i="5" s="1"/>
  <c r="AK160" i="5" s="1"/>
  <c r="AK161" i="5" s="1"/>
  <c r="AK162" i="5" s="1"/>
  <c r="AK163" i="5" s="1"/>
  <c r="AK164" i="5" s="1"/>
  <c r="AK165" i="5" s="1"/>
  <c r="AK166" i="5" s="1"/>
  <c r="AK167" i="5" s="1"/>
  <c r="AK168" i="5" s="1"/>
  <c r="AK169" i="5" s="1"/>
  <c r="AK170" i="5" s="1"/>
  <c r="AK171" i="5" s="1"/>
  <c r="AK172" i="5" s="1"/>
  <c r="AK173" i="5" s="1"/>
  <c r="AK174" i="5" s="1"/>
  <c r="AK175" i="5" s="1"/>
  <c r="AK176" i="5" s="1"/>
  <c r="AK177" i="5" s="1"/>
  <c r="AK178" i="5" s="1"/>
  <c r="AK179" i="5" s="1"/>
  <c r="AK180" i="5" s="1"/>
  <c r="AK181" i="5" s="1"/>
  <c r="AK182" i="5" s="1"/>
  <c r="AK183" i="5" s="1"/>
  <c r="AK184" i="5" s="1"/>
  <c r="AK185" i="5" s="1"/>
  <c r="AK186" i="5" s="1"/>
  <c r="AK187" i="5" s="1"/>
  <c r="AK188" i="5" s="1"/>
  <c r="AK189" i="5" s="1"/>
  <c r="AK190" i="5" s="1"/>
  <c r="AK191" i="5" s="1"/>
  <c r="AK192" i="5" s="1"/>
  <c r="AK193" i="5" s="1"/>
  <c r="AK194" i="5" s="1"/>
  <c r="AK195" i="5" s="1"/>
  <c r="AK196" i="5" s="1"/>
  <c r="AK197" i="5" s="1"/>
  <c r="AK198" i="5" s="1"/>
  <c r="AK199" i="5" s="1"/>
  <c r="AK200" i="5" s="1"/>
  <c r="AK201" i="5" s="1"/>
  <c r="AK202" i="5" s="1"/>
  <c r="AK203" i="5" s="1"/>
  <c r="AK204" i="5" s="1"/>
  <c r="AK205" i="5" s="1"/>
  <c r="AK206" i="5" s="1"/>
  <c r="AK207" i="5" s="1"/>
  <c r="AK208" i="5" s="1"/>
  <c r="AK209" i="5" s="1"/>
  <c r="AK210" i="5" s="1"/>
  <c r="AK211" i="5" s="1"/>
  <c r="AK212" i="5" s="1"/>
  <c r="AK213" i="5" s="1"/>
  <c r="AK214" i="5" s="1"/>
  <c r="AK215" i="5" s="1"/>
  <c r="AK216" i="5" s="1"/>
  <c r="AK217" i="5" s="1"/>
  <c r="AK218" i="5" s="1"/>
  <c r="AK219" i="5" s="1"/>
  <c r="AK220" i="5" s="1"/>
  <c r="AK221" i="5" s="1"/>
  <c r="AK222" i="5" s="1"/>
  <c r="AK223" i="5" s="1"/>
  <c r="AK224" i="5" s="1"/>
  <c r="AK225" i="5" s="1"/>
  <c r="AK226" i="5" s="1"/>
  <c r="AK227" i="5" s="1"/>
  <c r="AK228" i="5" s="1"/>
  <c r="AK229" i="5" s="1"/>
  <c r="AK230" i="5" s="1"/>
  <c r="AK231" i="5" s="1"/>
  <c r="AK232" i="5" s="1"/>
  <c r="AK233" i="5" s="1"/>
  <c r="AK234" i="5" s="1"/>
  <c r="AK235" i="5" s="1"/>
  <c r="AK236" i="5" s="1"/>
  <c r="AK237" i="5" s="1"/>
  <c r="AK238" i="5" s="1"/>
  <c r="AK239" i="5" s="1"/>
  <c r="AK240" i="5" s="1"/>
  <c r="AK241" i="5" s="1"/>
  <c r="AK242" i="5" s="1"/>
  <c r="AK243" i="5" s="1"/>
  <c r="AK244" i="5" s="1"/>
  <c r="AK245" i="5" s="1"/>
  <c r="AK246" i="5" s="1"/>
  <c r="AK247" i="5" s="1"/>
  <c r="AK248" i="5" s="1"/>
  <c r="AK249" i="5" s="1"/>
  <c r="AK250" i="5" s="1"/>
  <c r="AK251" i="5" s="1"/>
  <c r="AK252" i="5" s="1"/>
  <c r="AK253" i="5" s="1"/>
  <c r="AK254" i="5" s="1"/>
  <c r="AK255" i="5" s="1"/>
  <c r="AK256" i="5" s="1"/>
  <c r="AK257" i="5" s="1"/>
  <c r="AK258" i="5" s="1"/>
  <c r="AK259" i="5" s="1"/>
  <c r="AK260" i="5" s="1"/>
  <c r="AK261" i="5" s="1"/>
  <c r="AK262" i="5" s="1"/>
  <c r="AK263" i="5" s="1"/>
  <c r="AK264" i="5" s="1"/>
  <c r="AK265" i="5" s="1"/>
  <c r="AK266" i="5" s="1"/>
  <c r="AK267" i="5" s="1"/>
  <c r="AK268" i="5" s="1"/>
  <c r="AK269" i="5" s="1"/>
  <c r="AK270" i="5" s="1"/>
  <c r="AK271" i="5" s="1"/>
  <c r="AK272" i="5" s="1"/>
  <c r="AK273" i="5" s="1"/>
  <c r="AK274" i="5" s="1"/>
  <c r="AK275" i="5" s="1"/>
  <c r="AK276" i="5" s="1"/>
  <c r="AK277" i="5" s="1"/>
  <c r="AK278" i="5" s="1"/>
  <c r="AK279" i="5" s="1"/>
  <c r="AK280" i="5" s="1"/>
  <c r="AK281" i="5" s="1"/>
  <c r="AK282" i="5" s="1"/>
  <c r="AK283" i="5" s="1"/>
  <c r="AK284" i="5" s="1"/>
  <c r="AK285" i="5" s="1"/>
  <c r="AK286" i="5" s="1"/>
  <c r="AK287" i="5" s="1"/>
  <c r="AK288" i="5" s="1"/>
  <c r="AK289" i="5" s="1"/>
  <c r="AK290" i="5" s="1"/>
  <c r="AK291" i="5" s="1"/>
  <c r="AK292" i="5" s="1"/>
  <c r="AK293" i="5" s="1"/>
  <c r="AK294" i="5" s="1"/>
  <c r="AK295" i="5" s="1"/>
  <c r="AK296" i="5" s="1"/>
  <c r="AK297" i="5" s="1"/>
  <c r="AK298" i="5" s="1"/>
  <c r="AK299" i="5" s="1"/>
  <c r="AK300" i="5" s="1"/>
  <c r="AK301" i="5" s="1"/>
  <c r="AK302" i="5" s="1"/>
  <c r="AK303" i="5" s="1"/>
  <c r="AK304" i="5" s="1"/>
  <c r="AK305" i="5" s="1"/>
  <c r="AK306" i="5" s="1"/>
  <c r="AK307" i="5" s="1"/>
  <c r="AK308" i="5" s="1"/>
  <c r="AK309" i="5" s="1"/>
  <c r="AK310" i="5" s="1"/>
  <c r="AK311" i="5" s="1"/>
  <c r="AK312" i="5" s="1"/>
  <c r="AK313" i="5" s="1"/>
  <c r="AK314" i="5" s="1"/>
  <c r="AK315" i="5" s="1"/>
  <c r="AK316" i="5" s="1"/>
  <c r="AK317" i="5" s="1"/>
  <c r="AK318" i="5" s="1"/>
  <c r="AK319" i="5" s="1"/>
  <c r="AK320" i="5" s="1"/>
  <c r="AK321" i="5" s="1"/>
  <c r="AK322" i="5" s="1"/>
  <c r="AK323" i="5" s="1"/>
  <c r="AK324" i="5" s="1"/>
  <c r="AK325" i="5" s="1"/>
  <c r="AK326" i="5" s="1"/>
  <c r="AK327" i="5" s="1"/>
  <c r="AK328" i="5" s="1"/>
  <c r="AK329" i="5" s="1"/>
  <c r="AK330" i="5" s="1"/>
  <c r="AK331" i="5" s="1"/>
  <c r="AK332" i="5" s="1"/>
  <c r="AK333" i="5" s="1"/>
  <c r="AK334" i="5" s="1"/>
  <c r="AK335" i="5" s="1"/>
  <c r="AK336" i="5" s="1"/>
  <c r="AK337" i="5" s="1"/>
  <c r="AK338" i="5" s="1"/>
  <c r="AK339" i="5" s="1"/>
  <c r="AK340" i="5" s="1"/>
  <c r="AK341" i="5" s="1"/>
  <c r="AK342" i="5" s="1"/>
  <c r="AK343" i="5" s="1"/>
  <c r="AK344" i="5" s="1"/>
  <c r="AK345" i="5" s="1"/>
  <c r="AK346" i="5" s="1"/>
  <c r="AK347" i="5" s="1"/>
  <c r="AK348" i="5" s="1"/>
  <c r="AK349" i="5" s="1"/>
  <c r="AK350" i="5" s="1"/>
  <c r="AK351" i="5" s="1"/>
  <c r="AK352" i="5" s="1"/>
  <c r="AK353" i="5" s="1"/>
  <c r="AK354" i="5" s="1"/>
  <c r="AK355" i="5" s="1"/>
  <c r="AK356" i="5" s="1"/>
  <c r="AK357" i="5" s="1"/>
  <c r="AK358" i="5" s="1"/>
  <c r="AK359" i="5" s="1"/>
  <c r="AK360" i="5" s="1"/>
  <c r="AK361" i="5" s="1"/>
  <c r="AK362" i="5" s="1"/>
  <c r="AK363" i="5" s="1"/>
  <c r="AK364" i="5" s="1"/>
  <c r="AK365" i="5" s="1"/>
  <c r="AK366" i="5" s="1"/>
  <c r="AK367" i="5" s="1"/>
  <c r="AK368" i="5" s="1"/>
  <c r="AK369" i="5" s="1"/>
  <c r="AK370" i="5" s="1"/>
  <c r="AK371" i="5" s="1"/>
  <c r="AK372" i="5" s="1"/>
  <c r="AK373" i="5" s="1"/>
  <c r="AK374" i="5" s="1"/>
  <c r="AK375" i="5" s="1"/>
  <c r="AK376" i="5" s="1"/>
  <c r="AK377" i="5" s="1"/>
  <c r="AK378" i="5" s="1"/>
  <c r="AK379" i="5" s="1"/>
  <c r="AK380" i="5" s="1"/>
  <c r="AK381" i="5" s="1"/>
  <c r="AK382" i="5" s="1"/>
  <c r="AK383" i="5" s="1"/>
  <c r="BD80" i="5"/>
  <c r="BL86" i="5"/>
  <c r="BL83" i="5"/>
  <c r="BL85" i="5"/>
  <c r="BL84" i="5"/>
  <c r="BL82" i="5"/>
  <c r="BL81" i="5"/>
  <c r="BL80" i="5"/>
  <c r="BP80" i="5"/>
  <c r="BP81" i="5" s="1"/>
  <c r="BP82" i="5" s="1"/>
  <c r="BP83" i="5" s="1"/>
  <c r="BP84" i="5" s="1"/>
  <c r="BP85" i="5" s="1"/>
  <c r="BP86" i="5" s="1"/>
  <c r="BP87" i="5" s="1"/>
  <c r="BP88" i="5" s="1"/>
  <c r="BP89" i="5" s="1"/>
  <c r="BP90" i="5" s="1"/>
  <c r="BP91" i="5" s="1"/>
  <c r="BP92" i="5" s="1"/>
  <c r="BP93" i="5" s="1"/>
  <c r="BP94" i="5" s="1"/>
  <c r="BP95" i="5" s="1"/>
  <c r="BP96" i="5" s="1"/>
  <c r="BP97" i="5" s="1"/>
  <c r="BP98" i="5" s="1"/>
  <c r="BP99" i="5" s="1"/>
  <c r="BP100" i="5" s="1"/>
  <c r="BP101" i="5" s="1"/>
  <c r="BP102" i="5" s="1"/>
  <c r="BP103" i="5" s="1"/>
  <c r="BP104" i="5" s="1"/>
  <c r="BP105" i="5" s="1"/>
  <c r="BP106" i="5" s="1"/>
  <c r="BP107" i="5" s="1"/>
  <c r="BP108" i="5" s="1"/>
  <c r="BP109" i="5" s="1"/>
  <c r="BP110" i="5" s="1"/>
  <c r="BP111" i="5" s="1"/>
  <c r="BP112" i="5" s="1"/>
  <c r="BP113" i="5" s="1"/>
  <c r="BP114" i="5" s="1"/>
  <c r="BP115" i="5" s="1"/>
  <c r="BP116" i="5" s="1"/>
  <c r="BP117" i="5" s="1"/>
  <c r="BP118" i="5" s="1"/>
  <c r="BP119" i="5" s="1"/>
  <c r="BP120" i="5" s="1"/>
  <c r="BP121" i="5" s="1"/>
  <c r="BP122" i="5" s="1"/>
  <c r="BP123" i="5" s="1"/>
  <c r="BP124" i="5" s="1"/>
  <c r="BP125" i="5" s="1"/>
  <c r="BP126" i="5" s="1"/>
  <c r="BP127" i="5" s="1"/>
  <c r="BP128" i="5" s="1"/>
  <c r="BP129" i="5" s="1"/>
  <c r="BP130" i="5" s="1"/>
  <c r="BP131" i="5" s="1"/>
  <c r="BP132" i="5" s="1"/>
  <c r="BP133" i="5" s="1"/>
  <c r="BP134" i="5" s="1"/>
  <c r="BP135" i="5" s="1"/>
  <c r="BP136" i="5" s="1"/>
  <c r="BP137" i="5" s="1"/>
  <c r="BP138" i="5" s="1"/>
  <c r="BP139" i="5" s="1"/>
  <c r="BP140" i="5" s="1"/>
  <c r="BP141" i="5" s="1"/>
  <c r="BP142" i="5" s="1"/>
  <c r="BP143" i="5" s="1"/>
  <c r="BP144" i="5" s="1"/>
  <c r="BP145" i="5" s="1"/>
  <c r="BP146" i="5" s="1"/>
  <c r="BP147" i="5" s="1"/>
  <c r="BP148" i="5" s="1"/>
  <c r="BP149" i="5" s="1"/>
  <c r="BP150" i="5" s="1"/>
  <c r="BP151" i="5" s="1"/>
  <c r="BP152" i="5" s="1"/>
  <c r="BP153" i="5" s="1"/>
  <c r="BP154" i="5" s="1"/>
  <c r="BP155" i="5" s="1"/>
  <c r="BP156" i="5" s="1"/>
  <c r="BP157" i="5" s="1"/>
  <c r="BP158" i="5" s="1"/>
  <c r="BP159" i="5" s="1"/>
  <c r="BP160" i="5" s="1"/>
  <c r="BP161" i="5" s="1"/>
  <c r="BP162" i="5" s="1"/>
  <c r="BP163" i="5" s="1"/>
  <c r="BP164" i="5" s="1"/>
  <c r="BP165" i="5" s="1"/>
  <c r="BP166" i="5" s="1"/>
  <c r="BP167" i="5" s="1"/>
  <c r="BP168" i="5" s="1"/>
  <c r="BP169" i="5" s="1"/>
  <c r="BP170" i="5" s="1"/>
  <c r="BP171" i="5" s="1"/>
  <c r="BP172" i="5" s="1"/>
  <c r="BP173" i="5" s="1"/>
  <c r="BP174" i="5" s="1"/>
  <c r="BP175" i="5" s="1"/>
  <c r="BP176" i="5" s="1"/>
  <c r="BP177" i="5" s="1"/>
  <c r="BP178" i="5" s="1"/>
  <c r="BP179" i="5" s="1"/>
  <c r="BP180" i="5" s="1"/>
  <c r="BP181" i="5" s="1"/>
  <c r="BP182" i="5" s="1"/>
  <c r="BP183" i="5" s="1"/>
  <c r="BP184" i="5" s="1"/>
  <c r="BP185" i="5" s="1"/>
  <c r="BP186" i="5" s="1"/>
  <c r="BP187" i="5" s="1"/>
  <c r="BP188" i="5" s="1"/>
  <c r="BP189" i="5" s="1"/>
  <c r="BP190" i="5" s="1"/>
  <c r="BP191" i="5" s="1"/>
  <c r="BP192" i="5" s="1"/>
  <c r="BP193" i="5" s="1"/>
  <c r="BP194" i="5" s="1"/>
  <c r="BP195" i="5" s="1"/>
  <c r="BP196" i="5" s="1"/>
  <c r="BP197" i="5" s="1"/>
  <c r="BP198" i="5" s="1"/>
  <c r="BP199" i="5" s="1"/>
  <c r="BP200" i="5" s="1"/>
  <c r="BP201" i="5" s="1"/>
  <c r="BP202" i="5" s="1"/>
  <c r="BP203" i="5" s="1"/>
  <c r="BP204" i="5" s="1"/>
  <c r="BP205" i="5" s="1"/>
  <c r="BP206" i="5" s="1"/>
  <c r="BP207" i="5" s="1"/>
  <c r="BP208" i="5" s="1"/>
  <c r="BP209" i="5" s="1"/>
  <c r="BP210" i="5" s="1"/>
  <c r="BP211" i="5" s="1"/>
  <c r="BP212" i="5" s="1"/>
  <c r="BP213" i="5" s="1"/>
  <c r="BP214" i="5" s="1"/>
  <c r="BP215" i="5" s="1"/>
  <c r="BP216" i="5" s="1"/>
  <c r="BP217" i="5" s="1"/>
  <c r="BP218" i="5" s="1"/>
  <c r="BP219" i="5" s="1"/>
  <c r="BP220" i="5" s="1"/>
  <c r="BP221" i="5" s="1"/>
  <c r="BP222" i="5" s="1"/>
  <c r="BP223" i="5" s="1"/>
  <c r="BP224" i="5" s="1"/>
  <c r="BP225" i="5" s="1"/>
  <c r="BP226" i="5" s="1"/>
  <c r="BP227" i="5" s="1"/>
  <c r="BP228" i="5" s="1"/>
  <c r="BP229" i="5" s="1"/>
  <c r="BP230" i="5" s="1"/>
  <c r="BP231" i="5" s="1"/>
  <c r="BP232" i="5" s="1"/>
  <c r="BP233" i="5" s="1"/>
  <c r="BP234" i="5" s="1"/>
  <c r="BP235" i="5" s="1"/>
  <c r="BP236" i="5" s="1"/>
  <c r="BP237" i="5" s="1"/>
  <c r="BP238" i="5" s="1"/>
  <c r="BP239" i="5" s="1"/>
  <c r="BP240" i="5" s="1"/>
  <c r="BP241" i="5" s="1"/>
  <c r="BP242" i="5" s="1"/>
  <c r="BP243" i="5" s="1"/>
  <c r="BP244" i="5" s="1"/>
  <c r="BP245" i="5" s="1"/>
  <c r="BP246" i="5" s="1"/>
  <c r="BP247" i="5" s="1"/>
  <c r="BP248" i="5" s="1"/>
  <c r="BP249" i="5" s="1"/>
  <c r="BP250" i="5" s="1"/>
  <c r="BP251" i="5" s="1"/>
  <c r="BP252" i="5" s="1"/>
  <c r="BP253" i="5" s="1"/>
  <c r="BP254" i="5" s="1"/>
  <c r="BP255" i="5" s="1"/>
  <c r="BP256" i="5" s="1"/>
  <c r="BP257" i="5" s="1"/>
  <c r="BP258" i="5" s="1"/>
  <c r="BP259" i="5" s="1"/>
  <c r="BP260" i="5" s="1"/>
  <c r="BP261" i="5" s="1"/>
  <c r="BP262" i="5" s="1"/>
  <c r="BP263" i="5" s="1"/>
  <c r="BP264" i="5" s="1"/>
  <c r="BP265" i="5" s="1"/>
  <c r="BP266" i="5" s="1"/>
  <c r="BP267" i="5" s="1"/>
  <c r="BP268" i="5" s="1"/>
  <c r="BP269" i="5" s="1"/>
  <c r="BP270" i="5" s="1"/>
  <c r="BP271" i="5" s="1"/>
  <c r="BP272" i="5" s="1"/>
  <c r="BP273" i="5" s="1"/>
  <c r="BP274" i="5" s="1"/>
  <c r="BP275" i="5" s="1"/>
  <c r="BP276" i="5" s="1"/>
  <c r="BP277" i="5" s="1"/>
  <c r="BP278" i="5" s="1"/>
  <c r="BP279" i="5" s="1"/>
  <c r="BP280" i="5" s="1"/>
  <c r="BP281" i="5" s="1"/>
  <c r="BP282" i="5" s="1"/>
  <c r="BP283" i="5" s="1"/>
  <c r="BP284" i="5" s="1"/>
  <c r="BP285" i="5" s="1"/>
  <c r="BP286" i="5" s="1"/>
  <c r="BP287" i="5" s="1"/>
  <c r="BP288" i="5" s="1"/>
  <c r="BP289" i="5" s="1"/>
  <c r="BP290" i="5" s="1"/>
  <c r="BP291" i="5" s="1"/>
  <c r="BP292" i="5" s="1"/>
  <c r="BP293" i="5" s="1"/>
  <c r="BP294" i="5" s="1"/>
  <c r="BP295" i="5" s="1"/>
  <c r="BP296" i="5" s="1"/>
  <c r="BP297" i="5" s="1"/>
  <c r="BP298" i="5" s="1"/>
  <c r="BP299" i="5" s="1"/>
  <c r="BP300" i="5" s="1"/>
  <c r="BP301" i="5" s="1"/>
  <c r="BP302" i="5" s="1"/>
  <c r="BP303" i="5" s="1"/>
  <c r="BP304" i="5" s="1"/>
  <c r="BP305" i="5" s="1"/>
  <c r="BP306" i="5" s="1"/>
  <c r="BP307" i="5" s="1"/>
  <c r="BP308" i="5" s="1"/>
  <c r="BP309" i="5" s="1"/>
  <c r="BP310" i="5" s="1"/>
  <c r="BP311" i="5" s="1"/>
  <c r="BP312" i="5" s="1"/>
  <c r="BP313" i="5" s="1"/>
  <c r="BP314" i="5" s="1"/>
  <c r="BP315" i="5" s="1"/>
  <c r="BP316" i="5" s="1"/>
  <c r="BP317" i="5" s="1"/>
  <c r="BP318" i="5" s="1"/>
  <c r="BP319" i="5" s="1"/>
  <c r="BP320" i="5" s="1"/>
  <c r="BP321" i="5" s="1"/>
  <c r="BP322" i="5" s="1"/>
  <c r="BP323" i="5" s="1"/>
  <c r="BP324" i="5" s="1"/>
  <c r="BP325" i="5" s="1"/>
  <c r="BP326" i="5" s="1"/>
  <c r="BP327" i="5" s="1"/>
  <c r="BP328" i="5" s="1"/>
  <c r="BP329" i="5" s="1"/>
  <c r="BP330" i="5" s="1"/>
  <c r="BP331" i="5" s="1"/>
  <c r="BP332" i="5" s="1"/>
  <c r="BP333" i="5" s="1"/>
  <c r="BP334" i="5" s="1"/>
  <c r="BP335" i="5" s="1"/>
  <c r="BP336" i="5" s="1"/>
  <c r="BP337" i="5" s="1"/>
  <c r="BP338" i="5" s="1"/>
  <c r="BP339" i="5" s="1"/>
  <c r="BP340" i="5" s="1"/>
  <c r="BP341" i="5" s="1"/>
  <c r="BP342" i="5" s="1"/>
  <c r="BP343" i="5" s="1"/>
  <c r="BP344" i="5" s="1"/>
  <c r="BP345" i="5" s="1"/>
  <c r="BP346" i="5" s="1"/>
  <c r="BP347" i="5" s="1"/>
  <c r="BP348" i="5" s="1"/>
  <c r="BP349" i="5" s="1"/>
  <c r="BP350" i="5" s="1"/>
  <c r="BP351" i="5" s="1"/>
  <c r="BP352" i="5" s="1"/>
  <c r="BP353" i="5" s="1"/>
  <c r="BP354" i="5" s="1"/>
  <c r="BP355" i="5" s="1"/>
  <c r="BP356" i="5" s="1"/>
  <c r="BP357" i="5" s="1"/>
  <c r="BP358" i="5" s="1"/>
  <c r="BP359" i="5" s="1"/>
  <c r="BP360" i="5" s="1"/>
  <c r="BP361" i="5" s="1"/>
  <c r="BP362" i="5" s="1"/>
  <c r="BP363" i="5" s="1"/>
  <c r="BP364" i="5" s="1"/>
  <c r="BP365" i="5" s="1"/>
  <c r="BP366" i="5" s="1"/>
  <c r="BP367" i="5" s="1"/>
  <c r="BP368" i="5" s="1"/>
  <c r="BP369" i="5" s="1"/>
  <c r="BP370" i="5" s="1"/>
  <c r="BP371" i="5" s="1"/>
  <c r="BP372" i="5" s="1"/>
  <c r="BP373" i="5" s="1"/>
  <c r="BP374" i="5" s="1"/>
  <c r="BP375" i="5" s="1"/>
  <c r="BP376" i="5" s="1"/>
  <c r="BP377" i="5" s="1"/>
  <c r="BP378" i="5" s="1"/>
  <c r="BP379" i="5" s="1"/>
  <c r="BP380" i="5" s="1"/>
  <c r="BP381" i="5" s="1"/>
  <c r="BP382" i="5" s="1"/>
  <c r="BP383" i="5" s="1"/>
  <c r="BN80" i="5"/>
  <c r="CF86" i="5"/>
  <c r="CF80" i="5"/>
  <c r="CF84" i="5"/>
  <c r="CF81" i="5"/>
  <c r="CF83" i="5"/>
  <c r="CF85" i="5"/>
  <c r="CF82" i="5"/>
  <c r="CJ80" i="5"/>
  <c r="CJ81" i="5" s="1"/>
  <c r="CJ82" i="5" s="1"/>
  <c r="CJ83" i="5" s="1"/>
  <c r="CJ84" i="5" s="1"/>
  <c r="CJ85" i="5" s="1"/>
  <c r="CJ86" i="5" s="1"/>
  <c r="CJ87" i="5" s="1"/>
  <c r="CJ88" i="5" s="1"/>
  <c r="CJ89" i="5" s="1"/>
  <c r="CJ90" i="5" s="1"/>
  <c r="CJ91" i="5" s="1"/>
  <c r="CJ92" i="5" s="1"/>
  <c r="CJ93" i="5" s="1"/>
  <c r="CJ94" i="5" s="1"/>
  <c r="CJ95" i="5" s="1"/>
  <c r="CJ96" i="5" s="1"/>
  <c r="CJ97" i="5" s="1"/>
  <c r="CJ98" i="5" s="1"/>
  <c r="CJ99" i="5" s="1"/>
  <c r="CJ100" i="5" s="1"/>
  <c r="CJ101" i="5" s="1"/>
  <c r="CJ102" i="5" s="1"/>
  <c r="CJ103" i="5" s="1"/>
  <c r="CJ104" i="5" s="1"/>
  <c r="CJ105" i="5" s="1"/>
  <c r="CJ106" i="5" s="1"/>
  <c r="CJ107" i="5" s="1"/>
  <c r="CJ108" i="5" s="1"/>
  <c r="CJ109" i="5" s="1"/>
  <c r="CJ110" i="5" s="1"/>
  <c r="CJ111" i="5" s="1"/>
  <c r="CJ112" i="5" s="1"/>
  <c r="CJ113" i="5" s="1"/>
  <c r="CJ114" i="5" s="1"/>
  <c r="CJ115" i="5" s="1"/>
  <c r="CJ116" i="5" s="1"/>
  <c r="CJ117" i="5" s="1"/>
  <c r="CJ118" i="5" s="1"/>
  <c r="CJ119" i="5" s="1"/>
  <c r="CJ120" i="5" s="1"/>
  <c r="CJ121" i="5" s="1"/>
  <c r="CJ122" i="5" s="1"/>
  <c r="CJ123" i="5" s="1"/>
  <c r="CJ124" i="5" s="1"/>
  <c r="CJ125" i="5" s="1"/>
  <c r="CJ126" i="5" s="1"/>
  <c r="CJ127" i="5" s="1"/>
  <c r="CJ128" i="5" s="1"/>
  <c r="CJ129" i="5" s="1"/>
  <c r="CJ130" i="5" s="1"/>
  <c r="CJ131" i="5" s="1"/>
  <c r="CJ132" i="5" s="1"/>
  <c r="CJ133" i="5" s="1"/>
  <c r="CJ134" i="5" s="1"/>
  <c r="CJ135" i="5" s="1"/>
  <c r="CJ136" i="5" s="1"/>
  <c r="CJ137" i="5" s="1"/>
  <c r="CJ138" i="5" s="1"/>
  <c r="CJ139" i="5" s="1"/>
  <c r="CJ140" i="5" s="1"/>
  <c r="CJ141" i="5" s="1"/>
  <c r="CJ142" i="5" s="1"/>
  <c r="CJ143" i="5" s="1"/>
  <c r="CJ144" i="5" s="1"/>
  <c r="CJ145" i="5" s="1"/>
  <c r="CJ146" i="5" s="1"/>
  <c r="CJ147" i="5" s="1"/>
  <c r="CJ148" i="5" s="1"/>
  <c r="CJ149" i="5" s="1"/>
  <c r="CJ150" i="5" s="1"/>
  <c r="CJ151" i="5" s="1"/>
  <c r="CJ152" i="5" s="1"/>
  <c r="CJ153" i="5" s="1"/>
  <c r="CJ154" i="5" s="1"/>
  <c r="CJ155" i="5" s="1"/>
  <c r="CJ156" i="5" s="1"/>
  <c r="CJ157" i="5" s="1"/>
  <c r="CJ158" i="5" s="1"/>
  <c r="CJ159" i="5" s="1"/>
  <c r="CJ160" i="5" s="1"/>
  <c r="CJ161" i="5" s="1"/>
  <c r="CJ162" i="5" s="1"/>
  <c r="CJ163" i="5" s="1"/>
  <c r="CJ164" i="5" s="1"/>
  <c r="CJ165" i="5" s="1"/>
  <c r="CJ166" i="5" s="1"/>
  <c r="CJ167" i="5" s="1"/>
  <c r="CJ168" i="5" s="1"/>
  <c r="CJ169" i="5" s="1"/>
  <c r="CJ170" i="5" s="1"/>
  <c r="CJ171" i="5" s="1"/>
  <c r="CJ172" i="5" s="1"/>
  <c r="CJ173" i="5" s="1"/>
  <c r="CJ174" i="5" s="1"/>
  <c r="CJ175" i="5" s="1"/>
  <c r="CJ176" i="5" s="1"/>
  <c r="CJ177" i="5" s="1"/>
  <c r="CJ178" i="5" s="1"/>
  <c r="CJ179" i="5" s="1"/>
  <c r="CJ180" i="5" s="1"/>
  <c r="CJ181" i="5" s="1"/>
  <c r="CJ182" i="5" s="1"/>
  <c r="CJ183" i="5" s="1"/>
  <c r="CJ184" i="5" s="1"/>
  <c r="CJ185" i="5" s="1"/>
  <c r="CJ186" i="5" s="1"/>
  <c r="CJ187" i="5" s="1"/>
  <c r="CJ188" i="5" s="1"/>
  <c r="CJ189" i="5" s="1"/>
  <c r="CJ190" i="5" s="1"/>
  <c r="CJ191" i="5" s="1"/>
  <c r="CJ192" i="5" s="1"/>
  <c r="CJ193" i="5" s="1"/>
  <c r="CJ194" i="5" s="1"/>
  <c r="CJ195" i="5" s="1"/>
  <c r="CJ196" i="5" s="1"/>
  <c r="CJ197" i="5" s="1"/>
  <c r="CJ198" i="5" s="1"/>
  <c r="CJ199" i="5" s="1"/>
  <c r="CJ200" i="5" s="1"/>
  <c r="CJ201" i="5" s="1"/>
  <c r="CJ202" i="5" s="1"/>
  <c r="CJ203" i="5" s="1"/>
  <c r="CJ204" i="5" s="1"/>
  <c r="CJ205" i="5" s="1"/>
  <c r="CJ206" i="5" s="1"/>
  <c r="CJ207" i="5" s="1"/>
  <c r="CJ208" i="5" s="1"/>
  <c r="CJ209" i="5" s="1"/>
  <c r="CJ210" i="5" s="1"/>
  <c r="CJ211" i="5" s="1"/>
  <c r="CJ212" i="5" s="1"/>
  <c r="CJ213" i="5" s="1"/>
  <c r="CJ214" i="5" s="1"/>
  <c r="CJ215" i="5" s="1"/>
  <c r="CJ216" i="5" s="1"/>
  <c r="CJ217" i="5" s="1"/>
  <c r="CJ218" i="5" s="1"/>
  <c r="CJ219" i="5" s="1"/>
  <c r="CJ220" i="5" s="1"/>
  <c r="CJ221" i="5" s="1"/>
  <c r="CJ222" i="5" s="1"/>
  <c r="CJ223" i="5" s="1"/>
  <c r="CJ224" i="5" s="1"/>
  <c r="CJ225" i="5" s="1"/>
  <c r="CJ226" i="5" s="1"/>
  <c r="CJ227" i="5" s="1"/>
  <c r="CJ228" i="5" s="1"/>
  <c r="CJ229" i="5" s="1"/>
  <c r="CJ230" i="5" s="1"/>
  <c r="CJ231" i="5" s="1"/>
  <c r="CJ232" i="5" s="1"/>
  <c r="CJ233" i="5" s="1"/>
  <c r="CJ234" i="5" s="1"/>
  <c r="CJ235" i="5" s="1"/>
  <c r="CJ236" i="5" s="1"/>
  <c r="CJ237" i="5" s="1"/>
  <c r="CJ238" i="5" s="1"/>
  <c r="CJ239" i="5" s="1"/>
  <c r="CJ240" i="5" s="1"/>
  <c r="CJ241" i="5" s="1"/>
  <c r="CJ242" i="5" s="1"/>
  <c r="CJ243" i="5" s="1"/>
  <c r="CJ244" i="5" s="1"/>
  <c r="CJ245" i="5" s="1"/>
  <c r="CJ246" i="5" s="1"/>
  <c r="CJ247" i="5" s="1"/>
  <c r="CJ248" i="5" s="1"/>
  <c r="CJ249" i="5" s="1"/>
  <c r="CJ250" i="5" s="1"/>
  <c r="CJ251" i="5" s="1"/>
  <c r="CJ252" i="5" s="1"/>
  <c r="CJ253" i="5" s="1"/>
  <c r="CJ254" i="5" s="1"/>
  <c r="CJ255" i="5" s="1"/>
  <c r="CJ256" i="5" s="1"/>
  <c r="CJ257" i="5" s="1"/>
  <c r="CJ258" i="5" s="1"/>
  <c r="CJ259" i="5" s="1"/>
  <c r="CJ260" i="5" s="1"/>
  <c r="CJ261" i="5" s="1"/>
  <c r="CJ262" i="5" s="1"/>
  <c r="CJ263" i="5" s="1"/>
  <c r="CJ264" i="5" s="1"/>
  <c r="CJ265" i="5" s="1"/>
  <c r="CJ266" i="5" s="1"/>
  <c r="CJ267" i="5" s="1"/>
  <c r="CJ268" i="5" s="1"/>
  <c r="CJ269" i="5" s="1"/>
  <c r="CJ270" i="5" s="1"/>
  <c r="CJ271" i="5" s="1"/>
  <c r="CJ272" i="5" s="1"/>
  <c r="CJ273" i="5" s="1"/>
  <c r="CJ274" i="5" s="1"/>
  <c r="CJ275" i="5" s="1"/>
  <c r="CJ276" i="5" s="1"/>
  <c r="CJ277" i="5" s="1"/>
  <c r="CJ278" i="5" s="1"/>
  <c r="CJ279" i="5" s="1"/>
  <c r="CJ280" i="5" s="1"/>
  <c r="CJ281" i="5" s="1"/>
  <c r="CJ282" i="5" s="1"/>
  <c r="CJ283" i="5" s="1"/>
  <c r="CJ284" i="5" s="1"/>
  <c r="CJ285" i="5" s="1"/>
  <c r="CJ286" i="5" s="1"/>
  <c r="CJ287" i="5" s="1"/>
  <c r="CJ288" i="5" s="1"/>
  <c r="CJ289" i="5" s="1"/>
  <c r="CJ290" i="5" s="1"/>
  <c r="CJ291" i="5" s="1"/>
  <c r="CJ292" i="5" s="1"/>
  <c r="CJ293" i="5" s="1"/>
  <c r="CJ294" i="5" s="1"/>
  <c r="CJ295" i="5" s="1"/>
  <c r="CJ296" i="5" s="1"/>
  <c r="CJ297" i="5" s="1"/>
  <c r="CJ298" i="5" s="1"/>
  <c r="CJ299" i="5" s="1"/>
  <c r="CJ300" i="5" s="1"/>
  <c r="CJ301" i="5" s="1"/>
  <c r="CJ302" i="5" s="1"/>
  <c r="CJ303" i="5" s="1"/>
  <c r="CJ304" i="5" s="1"/>
  <c r="CJ305" i="5" s="1"/>
  <c r="CJ306" i="5" s="1"/>
  <c r="CJ307" i="5" s="1"/>
  <c r="CJ308" i="5" s="1"/>
  <c r="CJ309" i="5" s="1"/>
  <c r="CJ310" i="5" s="1"/>
  <c r="CJ311" i="5" s="1"/>
  <c r="CJ312" i="5" s="1"/>
  <c r="CJ313" i="5" s="1"/>
  <c r="CJ314" i="5" s="1"/>
  <c r="CJ315" i="5" s="1"/>
  <c r="CJ316" i="5" s="1"/>
  <c r="CJ317" i="5" s="1"/>
  <c r="CJ318" i="5" s="1"/>
  <c r="CJ319" i="5" s="1"/>
  <c r="CJ320" i="5" s="1"/>
  <c r="CJ321" i="5" s="1"/>
  <c r="CJ322" i="5" s="1"/>
  <c r="CJ323" i="5" s="1"/>
  <c r="CJ324" i="5" s="1"/>
  <c r="CJ325" i="5" s="1"/>
  <c r="CJ326" i="5" s="1"/>
  <c r="CJ327" i="5" s="1"/>
  <c r="CJ328" i="5" s="1"/>
  <c r="CJ329" i="5" s="1"/>
  <c r="CJ330" i="5" s="1"/>
  <c r="CJ331" i="5" s="1"/>
  <c r="CJ332" i="5" s="1"/>
  <c r="CJ333" i="5" s="1"/>
  <c r="CJ334" i="5" s="1"/>
  <c r="CJ335" i="5" s="1"/>
  <c r="CJ336" i="5" s="1"/>
  <c r="CJ337" i="5" s="1"/>
  <c r="CJ338" i="5" s="1"/>
  <c r="CJ339" i="5" s="1"/>
  <c r="CJ340" i="5" s="1"/>
  <c r="CJ341" i="5" s="1"/>
  <c r="CJ342" i="5" s="1"/>
  <c r="CJ343" i="5" s="1"/>
  <c r="CJ344" i="5" s="1"/>
  <c r="CJ345" i="5" s="1"/>
  <c r="CJ346" i="5" s="1"/>
  <c r="CJ347" i="5" s="1"/>
  <c r="CJ348" i="5" s="1"/>
  <c r="CJ349" i="5" s="1"/>
  <c r="CJ350" i="5" s="1"/>
  <c r="CJ351" i="5" s="1"/>
  <c r="CJ352" i="5" s="1"/>
  <c r="CJ353" i="5" s="1"/>
  <c r="CJ354" i="5" s="1"/>
  <c r="CJ355" i="5" s="1"/>
  <c r="CJ356" i="5" s="1"/>
  <c r="CJ357" i="5" s="1"/>
  <c r="CJ358" i="5" s="1"/>
  <c r="CJ359" i="5" s="1"/>
  <c r="CJ360" i="5" s="1"/>
  <c r="CJ361" i="5" s="1"/>
  <c r="CJ362" i="5" s="1"/>
  <c r="CJ363" i="5" s="1"/>
  <c r="CJ364" i="5" s="1"/>
  <c r="CJ365" i="5" s="1"/>
  <c r="CJ366" i="5" s="1"/>
  <c r="CJ367" i="5" s="1"/>
  <c r="CJ368" i="5" s="1"/>
  <c r="CJ369" i="5" s="1"/>
  <c r="CJ370" i="5" s="1"/>
  <c r="CJ371" i="5" s="1"/>
  <c r="CJ372" i="5" s="1"/>
  <c r="CJ373" i="5" s="1"/>
  <c r="CJ374" i="5" s="1"/>
  <c r="CJ375" i="5" s="1"/>
  <c r="CJ376" i="5" s="1"/>
  <c r="CJ377" i="5" s="1"/>
  <c r="CJ378" i="5" s="1"/>
  <c r="CJ379" i="5" s="1"/>
  <c r="CJ380" i="5" s="1"/>
  <c r="CJ381" i="5" s="1"/>
  <c r="CJ382" i="5" s="1"/>
  <c r="CJ383" i="5" s="1"/>
  <c r="Y80" i="5"/>
  <c r="CG82" i="5"/>
  <c r="CI81" i="5"/>
  <c r="AH82" i="5"/>
  <c r="AI82" i="5" s="1"/>
  <c r="AS125" i="9"/>
  <c r="AW125" i="9" s="1"/>
  <c r="R124" i="9"/>
  <c r="AL124" i="9"/>
  <c r="Y125" i="9"/>
  <c r="AC125" i="9" s="1"/>
  <c r="AB124" i="9"/>
  <c r="AV124" i="9"/>
  <c r="F125" i="9"/>
  <c r="D126" i="9"/>
  <c r="BC125" i="9"/>
  <c r="BG125" i="9" s="1"/>
  <c r="O125" i="9"/>
  <c r="S125" i="9" s="1"/>
  <c r="AI125" i="9"/>
  <c r="AM125" i="9" s="1"/>
  <c r="BF124" i="9"/>
  <c r="AJ81" i="5" l="1"/>
  <c r="CH9" i="5"/>
  <c r="CI9" i="5" s="1"/>
  <c r="CJ384" i="5"/>
  <c r="CJ385" i="5" s="1"/>
  <c r="CJ386" i="5" s="1"/>
  <c r="CJ387" i="5" s="1"/>
  <c r="CJ388" i="5" s="1"/>
  <c r="CJ389" i="5" s="1"/>
  <c r="CJ390" i="5" s="1"/>
  <c r="CJ391" i="5" s="1"/>
  <c r="CJ392" i="5" s="1"/>
  <c r="CJ393" i="5" s="1"/>
  <c r="CJ394" i="5" s="1"/>
  <c r="CJ395" i="5" s="1"/>
  <c r="CJ396" i="5" s="1"/>
  <c r="CJ397" i="5" s="1"/>
  <c r="CJ398" i="5" s="1"/>
  <c r="CJ399" i="5" s="1"/>
  <c r="CJ400" i="5" s="1"/>
  <c r="CJ401" i="5" s="1"/>
  <c r="CJ402" i="5" s="1"/>
  <c r="CJ403" i="5" s="1"/>
  <c r="CJ404" i="5" s="1"/>
  <c r="CJ405" i="5" s="1"/>
  <c r="CJ406" i="5" s="1"/>
  <c r="CJ407" i="5" s="1"/>
  <c r="CJ408" i="5" s="1"/>
  <c r="CJ409" i="5" s="1"/>
  <c r="CJ410" i="5" s="1"/>
  <c r="CJ411" i="5" s="1"/>
  <c r="CJ412" i="5" s="1"/>
  <c r="CJ413" i="5" s="1"/>
  <c r="CJ414" i="5" s="1"/>
  <c r="CJ415" i="5" s="1"/>
  <c r="CJ416" i="5" s="1"/>
  <c r="CJ417" i="5" s="1"/>
  <c r="CJ418" i="5" s="1"/>
  <c r="CJ419" i="5" s="1"/>
  <c r="CJ420" i="5" s="1"/>
  <c r="CJ421" i="5" s="1"/>
  <c r="CJ422" i="5" s="1"/>
  <c r="CJ423" i="5" s="1"/>
  <c r="CJ424" i="5" s="1"/>
  <c r="CJ425" i="5" s="1"/>
  <c r="CJ426" i="5" s="1"/>
  <c r="CJ427" i="5" s="1"/>
  <c r="CJ428" i="5" s="1"/>
  <c r="CJ429" i="5" s="1"/>
  <c r="CJ430" i="5" s="1"/>
  <c r="CJ431" i="5" s="1"/>
  <c r="CJ432" i="5" s="1"/>
  <c r="CJ433" i="5" s="1"/>
  <c r="CJ434" i="5" s="1"/>
  <c r="CJ435" i="5" s="1"/>
  <c r="CJ436" i="5" s="1"/>
  <c r="CJ437" i="5" s="1"/>
  <c r="CJ438" i="5" s="1"/>
  <c r="CJ439" i="5" s="1"/>
  <c r="CJ440" i="5" s="1"/>
  <c r="CJ441" i="5" s="1"/>
  <c r="CJ442" i="5" s="1"/>
  <c r="CJ443" i="5" s="1"/>
  <c r="CJ444" i="5" s="1"/>
  <c r="CJ445" i="5" s="1"/>
  <c r="CJ446" i="5" s="1"/>
  <c r="CJ447" i="5" s="1"/>
  <c r="CJ448" i="5" s="1"/>
  <c r="CJ449" i="5" s="1"/>
  <c r="CJ450" i="5" s="1"/>
  <c r="CJ451" i="5" s="1"/>
  <c r="CJ452" i="5" s="1"/>
  <c r="CJ453" i="5" s="1"/>
  <c r="CJ454" i="5" s="1"/>
  <c r="CJ455" i="5" s="1"/>
  <c r="CJ456" i="5" s="1"/>
  <c r="CJ457" i="5" s="1"/>
  <c r="CJ458" i="5" s="1"/>
  <c r="CJ459" i="5" s="1"/>
  <c r="CJ460" i="5" s="1"/>
  <c r="CJ461" i="5" s="1"/>
  <c r="CJ462" i="5" s="1"/>
  <c r="CJ463" i="5" s="1"/>
  <c r="CJ464" i="5" s="1"/>
  <c r="CJ465" i="5" s="1"/>
  <c r="CJ466" i="5" s="1"/>
  <c r="CJ467" i="5" s="1"/>
  <c r="CJ468" i="5" s="1"/>
  <c r="CJ469" i="5" s="1"/>
  <c r="CJ470" i="5" s="1"/>
  <c r="CJ471" i="5" s="1"/>
  <c r="CJ472" i="5" s="1"/>
  <c r="CJ473" i="5" s="1"/>
  <c r="CJ474" i="5" s="1"/>
  <c r="CJ475" i="5" s="1"/>
  <c r="CJ476" i="5" s="1"/>
  <c r="CJ477" i="5" s="1"/>
  <c r="CJ478" i="5" s="1"/>
  <c r="CJ479" i="5" s="1"/>
  <c r="CJ480" i="5" s="1"/>
  <c r="CJ481" i="5" s="1"/>
  <c r="CJ482" i="5" s="1"/>
  <c r="CJ483" i="5" s="1"/>
  <c r="CJ484" i="5" s="1"/>
  <c r="CJ485" i="5" s="1"/>
  <c r="CJ486" i="5" s="1"/>
  <c r="CJ487" i="5" s="1"/>
  <c r="CJ488" i="5" s="1"/>
  <c r="CJ489" i="5" s="1"/>
  <c r="CJ490" i="5" s="1"/>
  <c r="CJ491" i="5" s="1"/>
  <c r="CJ492" i="5" s="1"/>
  <c r="CJ493" i="5" s="1"/>
  <c r="CJ494" i="5" s="1"/>
  <c r="CJ495" i="5" s="1"/>
  <c r="CJ496" i="5" s="1"/>
  <c r="CJ497" i="5" s="1"/>
  <c r="CJ498" i="5" s="1"/>
  <c r="CJ499" i="5" s="1"/>
  <c r="CJ500" i="5" s="1"/>
  <c r="CJ501" i="5" s="1"/>
  <c r="CJ502" i="5" s="1"/>
  <c r="CJ503" i="5" s="1"/>
  <c r="CJ504" i="5" s="1"/>
  <c r="CJ505" i="5" s="1"/>
  <c r="CJ506" i="5" s="1"/>
  <c r="CJ507" i="5" s="1"/>
  <c r="CJ508" i="5" s="1"/>
  <c r="CJ509" i="5" s="1"/>
  <c r="CJ510" i="5" s="1"/>
  <c r="CJ511" i="5" s="1"/>
  <c r="CJ512" i="5" s="1"/>
  <c r="CJ513" i="5" s="1"/>
  <c r="CJ514" i="5" s="1"/>
  <c r="CJ515" i="5" s="1"/>
  <c r="CJ516" i="5" s="1"/>
  <c r="CJ517" i="5" s="1"/>
  <c r="CJ518" i="5" s="1"/>
  <c r="CJ519" i="5" s="1"/>
  <c r="CJ520" i="5" s="1"/>
  <c r="CJ521" i="5" s="1"/>
  <c r="CJ522" i="5" s="1"/>
  <c r="CJ523" i="5" s="1"/>
  <c r="CJ524" i="5" s="1"/>
  <c r="CJ525" i="5" s="1"/>
  <c r="CJ526" i="5" s="1"/>
  <c r="CJ527" i="5" s="1"/>
  <c r="CJ528" i="5" s="1"/>
  <c r="CJ529" i="5" s="1"/>
  <c r="CJ530" i="5" s="1"/>
  <c r="CJ531" i="5" s="1"/>
  <c r="CJ532" i="5" s="1"/>
  <c r="CJ533" i="5" s="1"/>
  <c r="CJ534" i="5" s="1"/>
  <c r="CJ535" i="5" s="1"/>
  <c r="CJ536" i="5" s="1"/>
  <c r="CJ537" i="5" s="1"/>
  <c r="CJ538" i="5" s="1"/>
  <c r="CJ539" i="5" s="1"/>
  <c r="CJ540" i="5" s="1"/>
  <c r="CJ541" i="5" s="1"/>
  <c r="CJ542" i="5" s="1"/>
  <c r="CJ543" i="5" s="1"/>
  <c r="CJ544" i="5" s="1"/>
  <c r="CJ545" i="5" s="1"/>
  <c r="CJ546" i="5" s="1"/>
  <c r="CJ547" i="5" s="1"/>
  <c r="CJ548" i="5" s="1"/>
  <c r="CJ549" i="5" s="1"/>
  <c r="CJ550" i="5" s="1"/>
  <c r="CJ551" i="5" s="1"/>
  <c r="CJ552" i="5" s="1"/>
  <c r="CJ553" i="5" s="1"/>
  <c r="CJ554" i="5" s="1"/>
  <c r="CJ555" i="5" s="1"/>
  <c r="CJ556" i="5" s="1"/>
  <c r="CJ557" i="5" s="1"/>
  <c r="CJ558" i="5" s="1"/>
  <c r="CJ559" i="5" s="1"/>
  <c r="CJ560" i="5" s="1"/>
  <c r="CJ561" i="5" s="1"/>
  <c r="CJ562" i="5" s="1"/>
  <c r="CJ563" i="5" s="1"/>
  <c r="CJ564" i="5" s="1"/>
  <c r="CJ565" i="5" s="1"/>
  <c r="CJ566" i="5" s="1"/>
  <c r="CJ567" i="5" s="1"/>
  <c r="CJ568" i="5" s="1"/>
  <c r="CJ569" i="5" s="1"/>
  <c r="CJ570" i="5" s="1"/>
  <c r="CJ571" i="5" s="1"/>
  <c r="CJ572" i="5" s="1"/>
  <c r="CJ573" i="5" s="1"/>
  <c r="CJ574" i="5" s="1"/>
  <c r="CJ575" i="5" s="1"/>
  <c r="CJ576" i="5" s="1"/>
  <c r="CJ577" i="5" s="1"/>
  <c r="CJ578" i="5" s="1"/>
  <c r="CJ579" i="5" s="1"/>
  <c r="CJ580" i="5" s="1"/>
  <c r="CJ581" i="5" s="1"/>
  <c r="CJ582" i="5" s="1"/>
  <c r="CJ583" i="5" s="1"/>
  <c r="CJ584" i="5" s="1"/>
  <c r="CJ585" i="5" s="1"/>
  <c r="CJ586" i="5" s="1"/>
  <c r="CJ587" i="5" s="1"/>
  <c r="CJ588" i="5" s="1"/>
  <c r="CJ589" i="5" s="1"/>
  <c r="CJ590" i="5" s="1"/>
  <c r="CJ591" i="5" s="1"/>
  <c r="CJ592" i="5" s="1"/>
  <c r="CJ593" i="5" s="1"/>
  <c r="CJ594" i="5" s="1"/>
  <c r="CJ595" i="5" s="1"/>
  <c r="CJ596" i="5" s="1"/>
  <c r="CJ597" i="5" s="1"/>
  <c r="CJ598" i="5" s="1"/>
  <c r="CJ599" i="5" s="1"/>
  <c r="CJ600" i="5" s="1"/>
  <c r="CJ601" i="5" s="1"/>
  <c r="CJ602" i="5" s="1"/>
  <c r="CJ603" i="5" s="1"/>
  <c r="CJ604" i="5" s="1"/>
  <c r="CJ605" i="5" s="1"/>
  <c r="CJ606" i="5" s="1"/>
  <c r="CJ607" i="5" s="1"/>
  <c r="CJ608" i="5" s="1"/>
  <c r="CJ609" i="5" s="1"/>
  <c r="CJ610" i="5" s="1"/>
  <c r="CJ611" i="5" s="1"/>
  <c r="CJ612" i="5" s="1"/>
  <c r="CJ613" i="5" s="1"/>
  <c r="CJ614" i="5" s="1"/>
  <c r="CJ615" i="5" s="1"/>
  <c r="CJ616" i="5" s="1"/>
  <c r="CJ617" i="5" s="1"/>
  <c r="CJ618" i="5" s="1"/>
  <c r="CJ619" i="5" s="1"/>
  <c r="CJ620" i="5" s="1"/>
  <c r="CJ621" i="5" s="1"/>
  <c r="CJ622" i="5" s="1"/>
  <c r="CJ623" i="5" s="1"/>
  <c r="CJ624" i="5" s="1"/>
  <c r="CJ625" i="5" s="1"/>
  <c r="CJ626" i="5" s="1"/>
  <c r="CJ627" i="5" s="1"/>
  <c r="CJ628" i="5" s="1"/>
  <c r="CJ629" i="5" s="1"/>
  <c r="CJ630" i="5" s="1"/>
  <c r="CJ631" i="5" s="1"/>
  <c r="CJ632" i="5" s="1"/>
  <c r="CJ633" i="5" s="1"/>
  <c r="CJ634" i="5" s="1"/>
  <c r="CJ635" i="5" s="1"/>
  <c r="CJ636" i="5" s="1"/>
  <c r="CJ637" i="5" s="1"/>
  <c r="CJ638" i="5" s="1"/>
  <c r="CJ639" i="5" s="1"/>
  <c r="CJ640" i="5" s="1"/>
  <c r="CJ641" i="5" s="1"/>
  <c r="CJ642" i="5" s="1"/>
  <c r="CJ643" i="5" s="1"/>
  <c r="CJ644" i="5" s="1"/>
  <c r="CJ645" i="5" s="1"/>
  <c r="CJ646" i="5" s="1"/>
  <c r="CJ647" i="5" s="1"/>
  <c r="CJ648" i="5" s="1"/>
  <c r="CJ649" i="5" s="1"/>
  <c r="CJ650" i="5" s="1"/>
  <c r="CJ651" i="5" s="1"/>
  <c r="CJ652" i="5" s="1"/>
  <c r="CJ653" i="5" s="1"/>
  <c r="CJ654" i="5" s="1"/>
  <c r="CJ655" i="5" s="1"/>
  <c r="CJ656" i="5" s="1"/>
  <c r="CJ657" i="5" s="1"/>
  <c r="CJ658" i="5" s="1"/>
  <c r="CJ659" i="5" s="1"/>
  <c r="CJ660" i="5" s="1"/>
  <c r="CJ661" i="5" s="1"/>
  <c r="CJ662" i="5" s="1"/>
  <c r="CJ663" i="5" s="1"/>
  <c r="CJ664" i="5" s="1"/>
  <c r="CJ665" i="5" s="1"/>
  <c r="CJ666" i="5" s="1"/>
  <c r="CJ667" i="5" s="1"/>
  <c r="CJ668" i="5" s="1"/>
  <c r="CJ669" i="5" s="1"/>
  <c r="CJ670" i="5" s="1"/>
  <c r="CJ671" i="5" s="1"/>
  <c r="CJ672" i="5" s="1"/>
  <c r="CJ673" i="5" s="1"/>
  <c r="CJ674" i="5" s="1"/>
  <c r="CJ675" i="5" s="1"/>
  <c r="CJ676" i="5" s="1"/>
  <c r="CJ677" i="5" s="1"/>
  <c r="CJ678" i="5" s="1"/>
  <c r="CJ679" i="5" s="1"/>
  <c r="CJ680" i="5" s="1"/>
  <c r="CJ681" i="5" s="1"/>
  <c r="CJ682" i="5" s="1"/>
  <c r="CJ683" i="5" s="1"/>
  <c r="CJ684" i="5" s="1"/>
  <c r="CJ685" i="5" s="1"/>
  <c r="CJ686" i="5" s="1"/>
  <c r="CJ687" i="5" s="1"/>
  <c r="CJ688" i="5" s="1"/>
  <c r="CJ689" i="5" s="1"/>
  <c r="CJ690" i="5" s="1"/>
  <c r="CJ691" i="5" s="1"/>
  <c r="CJ692" i="5" s="1"/>
  <c r="CJ693" i="5" s="1"/>
  <c r="CJ694" i="5" s="1"/>
  <c r="CJ695" i="5" s="1"/>
  <c r="CJ696" i="5" s="1"/>
  <c r="CJ697" i="5" s="1"/>
  <c r="CJ698" i="5" s="1"/>
  <c r="CJ699" i="5" s="1"/>
  <c r="CJ700" i="5" s="1"/>
  <c r="CJ701" i="5" s="1"/>
  <c r="CJ702" i="5" s="1"/>
  <c r="CJ703" i="5" s="1"/>
  <c r="CJ704" i="5" s="1"/>
  <c r="CJ705" i="5" s="1"/>
  <c r="CJ706" i="5" s="1"/>
  <c r="CJ707" i="5" s="1"/>
  <c r="CJ708" i="5" s="1"/>
  <c r="CJ709" i="5" s="1"/>
  <c r="CJ710" i="5" s="1"/>
  <c r="CJ711" i="5" s="1"/>
  <c r="CJ712" i="5" s="1"/>
  <c r="CJ713" i="5" s="1"/>
  <c r="CJ714" i="5" s="1"/>
  <c r="CJ715" i="5" s="1"/>
  <c r="CJ716" i="5" s="1"/>
  <c r="CJ717" i="5" s="1"/>
  <c r="CJ718" i="5" s="1"/>
  <c r="CJ719" i="5" s="1"/>
  <c r="CJ720" i="5" s="1"/>
  <c r="CJ721" i="5" s="1"/>
  <c r="CJ722" i="5" s="1"/>
  <c r="CJ723" i="5" s="1"/>
  <c r="CJ724" i="5" s="1"/>
  <c r="CJ725" i="5" s="1"/>
  <c r="CJ726" i="5" s="1"/>
  <c r="CJ727" i="5" s="1"/>
  <c r="CJ728" i="5" s="1"/>
  <c r="CJ729" i="5" s="1"/>
  <c r="CJ730" i="5" s="1"/>
  <c r="CJ731" i="5" s="1"/>
  <c r="CJ732" i="5" s="1"/>
  <c r="CJ733" i="5" s="1"/>
  <c r="CJ734" i="5" s="1"/>
  <c r="CJ735" i="5" s="1"/>
  <c r="CJ736" i="5" s="1"/>
  <c r="CJ737" i="5" s="1"/>
  <c r="CJ738" i="5" s="1"/>
  <c r="CJ739" i="5" s="1"/>
  <c r="CJ740" i="5" s="1"/>
  <c r="CJ741" i="5" s="1"/>
  <c r="CJ742" i="5" s="1"/>
  <c r="CJ743" i="5" s="1"/>
  <c r="CJ744" i="5" s="1"/>
  <c r="CJ745" i="5" s="1"/>
  <c r="CJ746" i="5" s="1"/>
  <c r="CJ747" i="5" s="1"/>
  <c r="CJ748" i="5" s="1"/>
  <c r="CJ749" i="5" s="1"/>
  <c r="CJ750" i="5" s="1"/>
  <c r="CJ751" i="5" s="1"/>
  <c r="CJ752" i="5" s="1"/>
  <c r="CJ753" i="5" s="1"/>
  <c r="CJ754" i="5" s="1"/>
  <c r="CJ755" i="5" s="1"/>
  <c r="BM81" i="5"/>
  <c r="BO80" i="5"/>
  <c r="BQ80" i="5" s="1"/>
  <c r="BR80" i="5"/>
  <c r="BN9" i="5"/>
  <c r="BO9" i="5" s="1"/>
  <c r="BP384" i="5"/>
  <c r="BP385" i="5" s="1"/>
  <c r="BP386" i="5" s="1"/>
  <c r="BP387" i="5" s="1"/>
  <c r="BP388" i="5" s="1"/>
  <c r="BP389" i="5" s="1"/>
  <c r="BP390" i="5" s="1"/>
  <c r="BP391" i="5" s="1"/>
  <c r="BP392" i="5" s="1"/>
  <c r="BP393" i="5" s="1"/>
  <c r="BP394" i="5" s="1"/>
  <c r="BP395" i="5" s="1"/>
  <c r="BP396" i="5" s="1"/>
  <c r="BP397" i="5" s="1"/>
  <c r="BP398" i="5" s="1"/>
  <c r="BP399" i="5" s="1"/>
  <c r="BP400" i="5" s="1"/>
  <c r="BP401" i="5" s="1"/>
  <c r="BP402" i="5" s="1"/>
  <c r="BP403" i="5" s="1"/>
  <c r="BP404" i="5" s="1"/>
  <c r="BP405" i="5" s="1"/>
  <c r="BP406" i="5" s="1"/>
  <c r="BP407" i="5" s="1"/>
  <c r="BP408" i="5" s="1"/>
  <c r="BP409" i="5" s="1"/>
  <c r="BP410" i="5" s="1"/>
  <c r="BP411" i="5" s="1"/>
  <c r="BP412" i="5" s="1"/>
  <c r="BP413" i="5" s="1"/>
  <c r="BP414" i="5" s="1"/>
  <c r="BP415" i="5" s="1"/>
  <c r="BP416" i="5" s="1"/>
  <c r="BP417" i="5" s="1"/>
  <c r="BP418" i="5" s="1"/>
  <c r="BP419" i="5" s="1"/>
  <c r="BP420" i="5" s="1"/>
  <c r="BP421" i="5" s="1"/>
  <c r="BP422" i="5" s="1"/>
  <c r="BP423" i="5" s="1"/>
  <c r="BP424" i="5" s="1"/>
  <c r="BP425" i="5" s="1"/>
  <c r="BP426" i="5" s="1"/>
  <c r="BP427" i="5" s="1"/>
  <c r="BP428" i="5" s="1"/>
  <c r="BP429" i="5" s="1"/>
  <c r="BP430" i="5" s="1"/>
  <c r="BP431" i="5" s="1"/>
  <c r="BP432" i="5" s="1"/>
  <c r="BP433" i="5" s="1"/>
  <c r="BP434" i="5" s="1"/>
  <c r="BP435" i="5" s="1"/>
  <c r="BP436" i="5" s="1"/>
  <c r="BP437" i="5" s="1"/>
  <c r="BP438" i="5" s="1"/>
  <c r="BP439" i="5" s="1"/>
  <c r="BP440" i="5" s="1"/>
  <c r="BP441" i="5" s="1"/>
  <c r="BP442" i="5" s="1"/>
  <c r="BP443" i="5" s="1"/>
  <c r="BP444" i="5" s="1"/>
  <c r="BP445" i="5" s="1"/>
  <c r="BP446" i="5" s="1"/>
  <c r="BP447" i="5" s="1"/>
  <c r="BP448" i="5" s="1"/>
  <c r="BP449" i="5" s="1"/>
  <c r="BP450" i="5" s="1"/>
  <c r="BP451" i="5" s="1"/>
  <c r="BP452" i="5" s="1"/>
  <c r="BP453" i="5" s="1"/>
  <c r="BP454" i="5" s="1"/>
  <c r="BP455" i="5" s="1"/>
  <c r="BP456" i="5" s="1"/>
  <c r="BP457" i="5" s="1"/>
  <c r="BP458" i="5" s="1"/>
  <c r="BP459" i="5" s="1"/>
  <c r="BP460" i="5" s="1"/>
  <c r="BP461" i="5" s="1"/>
  <c r="BP462" i="5" s="1"/>
  <c r="BP463" i="5" s="1"/>
  <c r="BP464" i="5" s="1"/>
  <c r="BP465" i="5" s="1"/>
  <c r="BP466" i="5" s="1"/>
  <c r="BP467" i="5" s="1"/>
  <c r="BP468" i="5" s="1"/>
  <c r="BP469" i="5" s="1"/>
  <c r="BP470" i="5" s="1"/>
  <c r="BP471" i="5" s="1"/>
  <c r="BP472" i="5" s="1"/>
  <c r="BP473" i="5" s="1"/>
  <c r="BP474" i="5" s="1"/>
  <c r="BP475" i="5" s="1"/>
  <c r="BP476" i="5" s="1"/>
  <c r="BP477" i="5" s="1"/>
  <c r="BP478" i="5" s="1"/>
  <c r="BP479" i="5" s="1"/>
  <c r="BP480" i="5" s="1"/>
  <c r="BP481" i="5" s="1"/>
  <c r="BP482" i="5" s="1"/>
  <c r="BP483" i="5" s="1"/>
  <c r="BP484" i="5" s="1"/>
  <c r="BP485" i="5" s="1"/>
  <c r="BP486" i="5" s="1"/>
  <c r="BP487" i="5" s="1"/>
  <c r="BP488" i="5" s="1"/>
  <c r="BP489" i="5" s="1"/>
  <c r="BP490" i="5" s="1"/>
  <c r="BP491" i="5" s="1"/>
  <c r="BP492" i="5" s="1"/>
  <c r="BP493" i="5" s="1"/>
  <c r="BP494" i="5" s="1"/>
  <c r="BP495" i="5" s="1"/>
  <c r="BP496" i="5" s="1"/>
  <c r="BP497" i="5" s="1"/>
  <c r="BP498" i="5" s="1"/>
  <c r="BP499" i="5" s="1"/>
  <c r="BP500" i="5" s="1"/>
  <c r="BP501" i="5" s="1"/>
  <c r="BP502" i="5" s="1"/>
  <c r="BP503" i="5" s="1"/>
  <c r="BP504" i="5" s="1"/>
  <c r="BP505" i="5" s="1"/>
  <c r="BP506" i="5" s="1"/>
  <c r="BP507" i="5" s="1"/>
  <c r="BP508" i="5" s="1"/>
  <c r="BP509" i="5" s="1"/>
  <c r="BP510" i="5" s="1"/>
  <c r="BP511" i="5" s="1"/>
  <c r="BP512" i="5" s="1"/>
  <c r="BP513" i="5" s="1"/>
  <c r="BP514" i="5" s="1"/>
  <c r="BP515" i="5" s="1"/>
  <c r="BP516" i="5" s="1"/>
  <c r="BP517" i="5" s="1"/>
  <c r="BP518" i="5" s="1"/>
  <c r="BP519" i="5" s="1"/>
  <c r="BP520" i="5" s="1"/>
  <c r="BP521" i="5" s="1"/>
  <c r="BP522" i="5" s="1"/>
  <c r="BP523" i="5" s="1"/>
  <c r="BP524" i="5" s="1"/>
  <c r="BP525" i="5" s="1"/>
  <c r="BP526" i="5" s="1"/>
  <c r="BP527" i="5" s="1"/>
  <c r="BP528" i="5" s="1"/>
  <c r="BP529" i="5" s="1"/>
  <c r="BP530" i="5" s="1"/>
  <c r="BP531" i="5" s="1"/>
  <c r="BP532" i="5" s="1"/>
  <c r="BP533" i="5" s="1"/>
  <c r="BP534" i="5" s="1"/>
  <c r="BP535" i="5" s="1"/>
  <c r="BP536" i="5" s="1"/>
  <c r="BP537" i="5" s="1"/>
  <c r="BP538" i="5" s="1"/>
  <c r="BP539" i="5" s="1"/>
  <c r="BP540" i="5" s="1"/>
  <c r="BP541" i="5" s="1"/>
  <c r="BP542" i="5" s="1"/>
  <c r="BP543" i="5" s="1"/>
  <c r="BP544" i="5" s="1"/>
  <c r="BP545" i="5" s="1"/>
  <c r="BP546" i="5" s="1"/>
  <c r="BP547" i="5" s="1"/>
  <c r="BP548" i="5" s="1"/>
  <c r="BP549" i="5" s="1"/>
  <c r="BP550" i="5" s="1"/>
  <c r="BP551" i="5" s="1"/>
  <c r="BP552" i="5" s="1"/>
  <c r="BP553" i="5" s="1"/>
  <c r="BP554" i="5" s="1"/>
  <c r="BP555" i="5" s="1"/>
  <c r="BP556" i="5" s="1"/>
  <c r="BP557" i="5" s="1"/>
  <c r="BP558" i="5" s="1"/>
  <c r="BP559" i="5" s="1"/>
  <c r="BP560" i="5" s="1"/>
  <c r="BP561" i="5" s="1"/>
  <c r="BP562" i="5" s="1"/>
  <c r="BP563" i="5" s="1"/>
  <c r="BP564" i="5" s="1"/>
  <c r="BP565" i="5" s="1"/>
  <c r="BP566" i="5" s="1"/>
  <c r="BP567" i="5" s="1"/>
  <c r="BP568" i="5" s="1"/>
  <c r="BP569" i="5" s="1"/>
  <c r="BP570" i="5" s="1"/>
  <c r="BP571" i="5" s="1"/>
  <c r="BP572" i="5" s="1"/>
  <c r="BP573" i="5" s="1"/>
  <c r="BP574" i="5" s="1"/>
  <c r="BP575" i="5" s="1"/>
  <c r="BP576" i="5" s="1"/>
  <c r="BP577" i="5" s="1"/>
  <c r="BP578" i="5" s="1"/>
  <c r="BP579" i="5" s="1"/>
  <c r="BP580" i="5" s="1"/>
  <c r="BP581" i="5" s="1"/>
  <c r="BP582" i="5" s="1"/>
  <c r="BP583" i="5" s="1"/>
  <c r="BP584" i="5" s="1"/>
  <c r="BP585" i="5" s="1"/>
  <c r="BP586" i="5" s="1"/>
  <c r="BP587" i="5" s="1"/>
  <c r="BP588" i="5" s="1"/>
  <c r="BP589" i="5" s="1"/>
  <c r="BP590" i="5" s="1"/>
  <c r="BP591" i="5" s="1"/>
  <c r="BP592" i="5" s="1"/>
  <c r="BP593" i="5" s="1"/>
  <c r="BP594" i="5" s="1"/>
  <c r="BP595" i="5" s="1"/>
  <c r="BP596" i="5" s="1"/>
  <c r="BP597" i="5" s="1"/>
  <c r="BP598" i="5" s="1"/>
  <c r="BP599" i="5" s="1"/>
  <c r="BP600" i="5" s="1"/>
  <c r="BP601" i="5" s="1"/>
  <c r="BP602" i="5" s="1"/>
  <c r="BP603" i="5" s="1"/>
  <c r="BP604" i="5" s="1"/>
  <c r="BP605" i="5" s="1"/>
  <c r="BP606" i="5" s="1"/>
  <c r="BP607" i="5" s="1"/>
  <c r="BP608" i="5" s="1"/>
  <c r="BP609" i="5" s="1"/>
  <c r="BP610" i="5" s="1"/>
  <c r="BP611" i="5" s="1"/>
  <c r="BP612" i="5" s="1"/>
  <c r="BP613" i="5" s="1"/>
  <c r="BP614" i="5" s="1"/>
  <c r="BP615" i="5" s="1"/>
  <c r="BP616" i="5" s="1"/>
  <c r="BP617" i="5" s="1"/>
  <c r="BP618" i="5" s="1"/>
  <c r="BP619" i="5" s="1"/>
  <c r="BP620" i="5" s="1"/>
  <c r="BP621" i="5" s="1"/>
  <c r="BP622" i="5" s="1"/>
  <c r="BP623" i="5" s="1"/>
  <c r="BP624" i="5" s="1"/>
  <c r="BP625" i="5" s="1"/>
  <c r="BP626" i="5" s="1"/>
  <c r="BP627" i="5" s="1"/>
  <c r="BP628" i="5" s="1"/>
  <c r="BP629" i="5" s="1"/>
  <c r="BP630" i="5" s="1"/>
  <c r="BP631" i="5" s="1"/>
  <c r="BP632" i="5" s="1"/>
  <c r="BP633" i="5" s="1"/>
  <c r="BP634" i="5" s="1"/>
  <c r="BP635" i="5" s="1"/>
  <c r="BP636" i="5" s="1"/>
  <c r="BP637" i="5" s="1"/>
  <c r="BP638" i="5" s="1"/>
  <c r="BP639" i="5" s="1"/>
  <c r="BP640" i="5" s="1"/>
  <c r="BP641" i="5" s="1"/>
  <c r="BP642" i="5" s="1"/>
  <c r="BP643" i="5" s="1"/>
  <c r="BP644" i="5" s="1"/>
  <c r="BP645" i="5" s="1"/>
  <c r="BP646" i="5" s="1"/>
  <c r="BP647" i="5" s="1"/>
  <c r="BP648" i="5" s="1"/>
  <c r="BP649" i="5" s="1"/>
  <c r="BP650" i="5" s="1"/>
  <c r="BP651" i="5" s="1"/>
  <c r="BP652" i="5" s="1"/>
  <c r="BP653" i="5" s="1"/>
  <c r="BP654" i="5" s="1"/>
  <c r="BP655" i="5" s="1"/>
  <c r="BP656" i="5" s="1"/>
  <c r="BP657" i="5" s="1"/>
  <c r="BP658" i="5" s="1"/>
  <c r="BP659" i="5" s="1"/>
  <c r="BP660" i="5" s="1"/>
  <c r="BP661" i="5" s="1"/>
  <c r="BP662" i="5" s="1"/>
  <c r="BP663" i="5" s="1"/>
  <c r="BP664" i="5" s="1"/>
  <c r="BP665" i="5" s="1"/>
  <c r="BP666" i="5" s="1"/>
  <c r="BP667" i="5" s="1"/>
  <c r="BP668" i="5" s="1"/>
  <c r="BP669" i="5" s="1"/>
  <c r="BP670" i="5" s="1"/>
  <c r="BP671" i="5" s="1"/>
  <c r="BP672" i="5" s="1"/>
  <c r="BP673" i="5" s="1"/>
  <c r="BP674" i="5" s="1"/>
  <c r="BP675" i="5" s="1"/>
  <c r="BP676" i="5" s="1"/>
  <c r="BP677" i="5" s="1"/>
  <c r="BP678" i="5" s="1"/>
  <c r="BP679" i="5" s="1"/>
  <c r="BP680" i="5" s="1"/>
  <c r="BP681" i="5" s="1"/>
  <c r="BP682" i="5" s="1"/>
  <c r="BP683" i="5" s="1"/>
  <c r="BP684" i="5" s="1"/>
  <c r="BP685" i="5" s="1"/>
  <c r="BP686" i="5" s="1"/>
  <c r="BP687" i="5" s="1"/>
  <c r="BP688" i="5" s="1"/>
  <c r="BP689" i="5" s="1"/>
  <c r="BP690" i="5" s="1"/>
  <c r="BP691" i="5" s="1"/>
  <c r="BP692" i="5" s="1"/>
  <c r="BP693" i="5" s="1"/>
  <c r="BP694" i="5" s="1"/>
  <c r="BP695" i="5" s="1"/>
  <c r="BP696" i="5" s="1"/>
  <c r="BP697" i="5" s="1"/>
  <c r="BP698" i="5" s="1"/>
  <c r="BP699" i="5" s="1"/>
  <c r="BP700" i="5" s="1"/>
  <c r="BP701" i="5" s="1"/>
  <c r="BP702" i="5" s="1"/>
  <c r="BP703" i="5" s="1"/>
  <c r="BP704" i="5" s="1"/>
  <c r="BP705" i="5" s="1"/>
  <c r="BP706" i="5" s="1"/>
  <c r="BP707" i="5" s="1"/>
  <c r="BP708" i="5" s="1"/>
  <c r="BP709" i="5" s="1"/>
  <c r="BP710" i="5" s="1"/>
  <c r="BP711" i="5" s="1"/>
  <c r="BP712" i="5" s="1"/>
  <c r="BP713" i="5" s="1"/>
  <c r="BP714" i="5" s="1"/>
  <c r="BP715" i="5" s="1"/>
  <c r="BP716" i="5" s="1"/>
  <c r="BP717" i="5" s="1"/>
  <c r="BP718" i="5" s="1"/>
  <c r="BP719" i="5" s="1"/>
  <c r="BP720" i="5" s="1"/>
  <c r="BP721" i="5" s="1"/>
  <c r="BP722" i="5" s="1"/>
  <c r="BP723" i="5" s="1"/>
  <c r="BP724" i="5" s="1"/>
  <c r="BP725" i="5" s="1"/>
  <c r="BP726" i="5" s="1"/>
  <c r="BP727" i="5" s="1"/>
  <c r="BP728" i="5" s="1"/>
  <c r="BP729" i="5" s="1"/>
  <c r="BP730" i="5" s="1"/>
  <c r="BP731" i="5" s="1"/>
  <c r="BP732" i="5" s="1"/>
  <c r="BP733" i="5" s="1"/>
  <c r="BP734" i="5" s="1"/>
  <c r="BP735" i="5" s="1"/>
  <c r="BP736" i="5" s="1"/>
  <c r="BP737" i="5" s="1"/>
  <c r="BP738" i="5" s="1"/>
  <c r="BP739" i="5" s="1"/>
  <c r="BP740" i="5" s="1"/>
  <c r="BP741" i="5" s="1"/>
  <c r="BP742" i="5" s="1"/>
  <c r="BP743" i="5" s="1"/>
  <c r="BP744" i="5" s="1"/>
  <c r="BP745" i="5" s="1"/>
  <c r="BP746" i="5" s="1"/>
  <c r="BP747" i="5" s="1"/>
  <c r="BP748" i="5" s="1"/>
  <c r="BP749" i="5" s="1"/>
  <c r="BP750" i="5" s="1"/>
  <c r="BP751" i="5" s="1"/>
  <c r="BP752" i="5" s="1"/>
  <c r="BP753" i="5" s="1"/>
  <c r="BP754" i="5" s="1"/>
  <c r="BP755" i="5" s="1"/>
  <c r="AC80" i="5"/>
  <c r="X81" i="5"/>
  <c r="Y81" i="5" s="1"/>
  <c r="Z80" i="5"/>
  <c r="AB80" i="5" s="1"/>
  <c r="S80" i="5"/>
  <c r="P80" i="5"/>
  <c r="R80" i="5" s="1"/>
  <c r="N81" i="5"/>
  <c r="O81" i="5" s="1"/>
  <c r="S81" i="5" s="1"/>
  <c r="O9" i="5"/>
  <c r="P9" i="5" s="1"/>
  <c r="Q384" i="5"/>
  <c r="Q385" i="5" s="1"/>
  <c r="Q386" i="5" s="1"/>
  <c r="Q387" i="5" s="1"/>
  <c r="Q388" i="5" s="1"/>
  <c r="Q389" i="5" s="1"/>
  <c r="Q390" i="5" s="1"/>
  <c r="Q391" i="5" s="1"/>
  <c r="Q392" i="5" s="1"/>
  <c r="Q393" i="5" s="1"/>
  <c r="Q394" i="5" s="1"/>
  <c r="Q395" i="5" s="1"/>
  <c r="Q396" i="5" s="1"/>
  <c r="Q397" i="5" s="1"/>
  <c r="Q398" i="5" s="1"/>
  <c r="Q399" i="5" s="1"/>
  <c r="Q400" i="5" s="1"/>
  <c r="Q401" i="5" s="1"/>
  <c r="Q402" i="5" s="1"/>
  <c r="Q403" i="5" s="1"/>
  <c r="Q404" i="5" s="1"/>
  <c r="Q405" i="5" s="1"/>
  <c r="Q406" i="5" s="1"/>
  <c r="Q407" i="5" s="1"/>
  <c r="Q408" i="5" s="1"/>
  <c r="Q409" i="5" s="1"/>
  <c r="Q410" i="5" s="1"/>
  <c r="Q411" i="5" s="1"/>
  <c r="Q412" i="5" s="1"/>
  <c r="Q413" i="5" s="1"/>
  <c r="Q414" i="5" s="1"/>
  <c r="Q415" i="5" s="1"/>
  <c r="Q416" i="5" s="1"/>
  <c r="Q417" i="5" s="1"/>
  <c r="Q418" i="5" s="1"/>
  <c r="Q419" i="5" s="1"/>
  <c r="Q420" i="5" s="1"/>
  <c r="Q421" i="5" s="1"/>
  <c r="Q422" i="5" s="1"/>
  <c r="Q423" i="5" s="1"/>
  <c r="Q424" i="5" s="1"/>
  <c r="Q425" i="5" s="1"/>
  <c r="Q426" i="5" s="1"/>
  <c r="Q427" i="5" s="1"/>
  <c r="Q428" i="5" s="1"/>
  <c r="Q429" i="5" s="1"/>
  <c r="Q430" i="5" s="1"/>
  <c r="Q431" i="5" s="1"/>
  <c r="Q432" i="5" s="1"/>
  <c r="Q433" i="5" s="1"/>
  <c r="Q434" i="5" s="1"/>
  <c r="Q435" i="5" s="1"/>
  <c r="Q436" i="5" s="1"/>
  <c r="Q437" i="5" s="1"/>
  <c r="Q438" i="5" s="1"/>
  <c r="Q439" i="5" s="1"/>
  <c r="Q440" i="5" s="1"/>
  <c r="Q441" i="5" s="1"/>
  <c r="Q442" i="5" s="1"/>
  <c r="Q443" i="5" s="1"/>
  <c r="Q444" i="5" s="1"/>
  <c r="Q445" i="5" s="1"/>
  <c r="Q446" i="5" s="1"/>
  <c r="Q447" i="5" s="1"/>
  <c r="Q448" i="5" s="1"/>
  <c r="Q449" i="5" s="1"/>
  <c r="Q450" i="5" s="1"/>
  <c r="Q451" i="5" s="1"/>
  <c r="Q452" i="5" s="1"/>
  <c r="Q453" i="5" s="1"/>
  <c r="Q454" i="5" s="1"/>
  <c r="Q455" i="5" s="1"/>
  <c r="Q456" i="5" s="1"/>
  <c r="Q457" i="5" s="1"/>
  <c r="Q458" i="5" s="1"/>
  <c r="Q459" i="5" s="1"/>
  <c r="Q460" i="5" s="1"/>
  <c r="Q461" i="5" s="1"/>
  <c r="Q462" i="5" s="1"/>
  <c r="Q463" i="5" s="1"/>
  <c r="Q464" i="5" s="1"/>
  <c r="Q465" i="5" s="1"/>
  <c r="Q466" i="5" s="1"/>
  <c r="Q467" i="5" s="1"/>
  <c r="Q468" i="5" s="1"/>
  <c r="Q469" i="5" s="1"/>
  <c r="Q470" i="5" s="1"/>
  <c r="Q471" i="5" s="1"/>
  <c r="Q472" i="5" s="1"/>
  <c r="Q473" i="5" s="1"/>
  <c r="Q474" i="5" s="1"/>
  <c r="Q475" i="5" s="1"/>
  <c r="Q476" i="5" s="1"/>
  <c r="Q477" i="5" s="1"/>
  <c r="Q478" i="5" s="1"/>
  <c r="Q479" i="5" s="1"/>
  <c r="Q480" i="5" s="1"/>
  <c r="Q481" i="5" s="1"/>
  <c r="Q482" i="5" s="1"/>
  <c r="Q483" i="5" s="1"/>
  <c r="Q484" i="5" s="1"/>
  <c r="Q485" i="5" s="1"/>
  <c r="Q486" i="5" s="1"/>
  <c r="Q487" i="5" s="1"/>
  <c r="Q488" i="5" s="1"/>
  <c r="Q489" i="5" s="1"/>
  <c r="Q490" i="5" s="1"/>
  <c r="Q491" i="5" s="1"/>
  <c r="Q492" i="5" s="1"/>
  <c r="Q493" i="5" s="1"/>
  <c r="Q494" i="5" s="1"/>
  <c r="Q495" i="5" s="1"/>
  <c r="Q496" i="5" s="1"/>
  <c r="Q497" i="5" s="1"/>
  <c r="Q498" i="5" s="1"/>
  <c r="Q499" i="5" s="1"/>
  <c r="Q500" i="5" s="1"/>
  <c r="Q501" i="5" s="1"/>
  <c r="Q502" i="5" s="1"/>
  <c r="Q503" i="5" s="1"/>
  <c r="Q504" i="5" s="1"/>
  <c r="Q505" i="5" s="1"/>
  <c r="Q506" i="5" s="1"/>
  <c r="Q507" i="5" s="1"/>
  <c r="Q508" i="5" s="1"/>
  <c r="Q509" i="5" s="1"/>
  <c r="Q510" i="5" s="1"/>
  <c r="Q511" i="5" s="1"/>
  <c r="Q512" i="5" s="1"/>
  <c r="Q513" i="5" s="1"/>
  <c r="Q514" i="5" s="1"/>
  <c r="Q515" i="5" s="1"/>
  <c r="Q516" i="5" s="1"/>
  <c r="Q517" i="5" s="1"/>
  <c r="Q518" i="5" s="1"/>
  <c r="Q519" i="5" s="1"/>
  <c r="Q520" i="5" s="1"/>
  <c r="Q521" i="5" s="1"/>
  <c r="Q522" i="5" s="1"/>
  <c r="Q523" i="5" s="1"/>
  <c r="Q524" i="5" s="1"/>
  <c r="Q525" i="5" s="1"/>
  <c r="Q526" i="5" s="1"/>
  <c r="Q527" i="5" s="1"/>
  <c r="Q528" i="5" s="1"/>
  <c r="Q529" i="5" s="1"/>
  <c r="Q530" i="5" s="1"/>
  <c r="Q531" i="5" s="1"/>
  <c r="Q532" i="5" s="1"/>
  <c r="Q533" i="5" s="1"/>
  <c r="Q534" i="5" s="1"/>
  <c r="Q535" i="5" s="1"/>
  <c r="Q536" i="5" s="1"/>
  <c r="Q537" i="5" s="1"/>
  <c r="Q538" i="5" s="1"/>
  <c r="Q539" i="5" s="1"/>
  <c r="Q540" i="5" s="1"/>
  <c r="Q541" i="5" s="1"/>
  <c r="Q542" i="5" s="1"/>
  <c r="Q543" i="5" s="1"/>
  <c r="Q544" i="5" s="1"/>
  <c r="Q545" i="5" s="1"/>
  <c r="Q546" i="5" s="1"/>
  <c r="Q547" i="5" s="1"/>
  <c r="Q548" i="5" s="1"/>
  <c r="Q549" i="5" s="1"/>
  <c r="Q550" i="5" s="1"/>
  <c r="Q551" i="5" s="1"/>
  <c r="Q552" i="5" s="1"/>
  <c r="Q553" i="5" s="1"/>
  <c r="Q554" i="5" s="1"/>
  <c r="Q555" i="5" s="1"/>
  <c r="Q556" i="5" s="1"/>
  <c r="Q557" i="5" s="1"/>
  <c r="Q558" i="5" s="1"/>
  <c r="Q559" i="5" s="1"/>
  <c r="Q560" i="5" s="1"/>
  <c r="Q561" i="5" s="1"/>
  <c r="Q562" i="5" s="1"/>
  <c r="Q563" i="5" s="1"/>
  <c r="Q564" i="5" s="1"/>
  <c r="Q565" i="5" s="1"/>
  <c r="Q566" i="5" s="1"/>
  <c r="Q567" i="5" s="1"/>
  <c r="Q568" i="5" s="1"/>
  <c r="Q569" i="5" s="1"/>
  <c r="Q570" i="5" s="1"/>
  <c r="Q571" i="5" s="1"/>
  <c r="Q572" i="5" s="1"/>
  <c r="Q573" i="5" s="1"/>
  <c r="Q574" i="5" s="1"/>
  <c r="Q575" i="5" s="1"/>
  <c r="Q576" i="5" s="1"/>
  <c r="Q577" i="5" s="1"/>
  <c r="Q578" i="5" s="1"/>
  <c r="Q579" i="5" s="1"/>
  <c r="Q580" i="5" s="1"/>
  <c r="Q581" i="5" s="1"/>
  <c r="Q582" i="5" s="1"/>
  <c r="Q583" i="5" s="1"/>
  <c r="Q584" i="5" s="1"/>
  <c r="Q585" i="5" s="1"/>
  <c r="Q586" i="5" s="1"/>
  <c r="Q587" i="5" s="1"/>
  <c r="Q588" i="5" s="1"/>
  <c r="Q589" i="5" s="1"/>
  <c r="Q590" i="5" s="1"/>
  <c r="Q591" i="5" s="1"/>
  <c r="Q592" i="5" s="1"/>
  <c r="Q593" i="5" s="1"/>
  <c r="Q594" i="5" s="1"/>
  <c r="Q595" i="5" s="1"/>
  <c r="Q596" i="5" s="1"/>
  <c r="Q597" i="5" s="1"/>
  <c r="Q598" i="5" s="1"/>
  <c r="Q599" i="5" s="1"/>
  <c r="Q600" i="5" s="1"/>
  <c r="Q601" i="5" s="1"/>
  <c r="Q602" i="5" s="1"/>
  <c r="Q603" i="5" s="1"/>
  <c r="Q604" i="5" s="1"/>
  <c r="Q605" i="5" s="1"/>
  <c r="Q606" i="5" s="1"/>
  <c r="Q607" i="5" s="1"/>
  <c r="Q608" i="5" s="1"/>
  <c r="Q609" i="5" s="1"/>
  <c r="Q610" i="5" s="1"/>
  <c r="Q611" i="5" s="1"/>
  <c r="Q612" i="5" s="1"/>
  <c r="Q613" i="5" s="1"/>
  <c r="Q614" i="5" s="1"/>
  <c r="Q615" i="5" s="1"/>
  <c r="Q616" i="5" s="1"/>
  <c r="Q617" i="5" s="1"/>
  <c r="Q618" i="5" s="1"/>
  <c r="Q619" i="5" s="1"/>
  <c r="Q620" i="5" s="1"/>
  <c r="Q621" i="5" s="1"/>
  <c r="Q622" i="5" s="1"/>
  <c r="Q623" i="5" s="1"/>
  <c r="Q624" i="5" s="1"/>
  <c r="Q625" i="5" s="1"/>
  <c r="Q626" i="5" s="1"/>
  <c r="Q627" i="5" s="1"/>
  <c r="Q628" i="5" s="1"/>
  <c r="Q629" i="5" s="1"/>
  <c r="Q630" i="5" s="1"/>
  <c r="Q631" i="5" s="1"/>
  <c r="Q632" i="5" s="1"/>
  <c r="Q633" i="5" s="1"/>
  <c r="Q634" i="5" s="1"/>
  <c r="Q635" i="5" s="1"/>
  <c r="Q636" i="5" s="1"/>
  <c r="Q637" i="5" s="1"/>
  <c r="Q638" i="5" s="1"/>
  <c r="Q639" i="5" s="1"/>
  <c r="Q640" i="5" s="1"/>
  <c r="Q641" i="5" s="1"/>
  <c r="Q642" i="5" s="1"/>
  <c r="Q643" i="5" s="1"/>
  <c r="Q644" i="5" s="1"/>
  <c r="Q645" i="5" s="1"/>
  <c r="Q646" i="5" s="1"/>
  <c r="Q647" i="5" s="1"/>
  <c r="Q648" i="5" s="1"/>
  <c r="Q649" i="5" s="1"/>
  <c r="Q650" i="5" s="1"/>
  <c r="Q651" i="5" s="1"/>
  <c r="Q652" i="5" s="1"/>
  <c r="Q653" i="5" s="1"/>
  <c r="Q654" i="5" s="1"/>
  <c r="Q655" i="5" s="1"/>
  <c r="Q656" i="5" s="1"/>
  <c r="Q657" i="5" s="1"/>
  <c r="Q658" i="5" s="1"/>
  <c r="Q659" i="5" s="1"/>
  <c r="Q660" i="5" s="1"/>
  <c r="Q661" i="5" s="1"/>
  <c r="Q662" i="5" s="1"/>
  <c r="Q663" i="5" s="1"/>
  <c r="Q664" i="5" s="1"/>
  <c r="Q665" i="5" s="1"/>
  <c r="Q666" i="5" s="1"/>
  <c r="Q667" i="5" s="1"/>
  <c r="Q668" i="5" s="1"/>
  <c r="Q669" i="5" s="1"/>
  <c r="Q670" i="5" s="1"/>
  <c r="Q671" i="5" s="1"/>
  <c r="Q672" i="5" s="1"/>
  <c r="Q673" i="5" s="1"/>
  <c r="Q674" i="5" s="1"/>
  <c r="Q675" i="5" s="1"/>
  <c r="Q676" i="5" s="1"/>
  <c r="Q677" i="5" s="1"/>
  <c r="Q678" i="5" s="1"/>
  <c r="Q679" i="5" s="1"/>
  <c r="Q680" i="5" s="1"/>
  <c r="Q681" i="5" s="1"/>
  <c r="Q682" i="5" s="1"/>
  <c r="Q683" i="5" s="1"/>
  <c r="Q684" i="5" s="1"/>
  <c r="Q685" i="5" s="1"/>
  <c r="Q686" i="5" s="1"/>
  <c r="Q687" i="5" s="1"/>
  <c r="Q688" i="5" s="1"/>
  <c r="Q689" i="5" s="1"/>
  <c r="Q690" i="5" s="1"/>
  <c r="Q691" i="5" s="1"/>
  <c r="Q692" i="5" s="1"/>
  <c r="Q693" i="5" s="1"/>
  <c r="Q694" i="5" s="1"/>
  <c r="Q695" i="5" s="1"/>
  <c r="Q696" i="5" s="1"/>
  <c r="Q697" i="5" s="1"/>
  <c r="Q698" i="5" s="1"/>
  <c r="Q699" i="5" s="1"/>
  <c r="Q700" i="5" s="1"/>
  <c r="Q701" i="5" s="1"/>
  <c r="Q702" i="5" s="1"/>
  <c r="Q703" i="5" s="1"/>
  <c r="Q704" i="5" s="1"/>
  <c r="Q705" i="5" s="1"/>
  <c r="Q706" i="5" s="1"/>
  <c r="Q707" i="5" s="1"/>
  <c r="Q708" i="5" s="1"/>
  <c r="Q709" i="5" s="1"/>
  <c r="Q710" i="5" s="1"/>
  <c r="Q711" i="5" s="1"/>
  <c r="Q712" i="5" s="1"/>
  <c r="Q713" i="5" s="1"/>
  <c r="Q714" i="5" s="1"/>
  <c r="Q715" i="5" s="1"/>
  <c r="Q716" i="5" s="1"/>
  <c r="Q717" i="5" s="1"/>
  <c r="Q718" i="5" s="1"/>
  <c r="Q719" i="5" s="1"/>
  <c r="Q720" i="5" s="1"/>
  <c r="Q721" i="5" s="1"/>
  <c r="Q722" i="5" s="1"/>
  <c r="Q723" i="5" s="1"/>
  <c r="Q724" i="5" s="1"/>
  <c r="Q725" i="5" s="1"/>
  <c r="Q726" i="5" s="1"/>
  <c r="Q727" i="5" s="1"/>
  <c r="Q728" i="5" s="1"/>
  <c r="Q729" i="5" s="1"/>
  <c r="Q730" i="5" s="1"/>
  <c r="Q731" i="5" s="1"/>
  <c r="Q732" i="5" s="1"/>
  <c r="Q733" i="5" s="1"/>
  <c r="Q734" i="5" s="1"/>
  <c r="Q735" i="5" s="1"/>
  <c r="Q736" i="5" s="1"/>
  <c r="Q737" i="5" s="1"/>
  <c r="Q738" i="5" s="1"/>
  <c r="Q739" i="5" s="1"/>
  <c r="Q740" i="5" s="1"/>
  <c r="Q741" i="5" s="1"/>
  <c r="Q742" i="5" s="1"/>
  <c r="Q743" i="5" s="1"/>
  <c r="Q744" i="5" s="1"/>
  <c r="Q745" i="5" s="1"/>
  <c r="Q746" i="5" s="1"/>
  <c r="Q747" i="5" s="1"/>
  <c r="Q748" i="5" s="1"/>
  <c r="Q749" i="5" s="1"/>
  <c r="Q750" i="5" s="1"/>
  <c r="Q751" i="5" s="1"/>
  <c r="Q752" i="5" s="1"/>
  <c r="Q753" i="5" s="1"/>
  <c r="Q754" i="5" s="1"/>
  <c r="Q755" i="5" s="1"/>
  <c r="Y9" i="5"/>
  <c r="Z9" i="5" s="1"/>
  <c r="AA384" i="5"/>
  <c r="AA385" i="5" s="1"/>
  <c r="AA386" i="5" s="1"/>
  <c r="AA387" i="5" s="1"/>
  <c r="AA388" i="5" s="1"/>
  <c r="AA389" i="5" s="1"/>
  <c r="AA390" i="5" s="1"/>
  <c r="AA391" i="5" s="1"/>
  <c r="AA392" i="5" s="1"/>
  <c r="AA393" i="5" s="1"/>
  <c r="AA394" i="5" s="1"/>
  <c r="AA395" i="5" s="1"/>
  <c r="AA396" i="5" s="1"/>
  <c r="AA397" i="5" s="1"/>
  <c r="AA398" i="5" s="1"/>
  <c r="AA399" i="5" s="1"/>
  <c r="AA400" i="5" s="1"/>
  <c r="AA401" i="5" s="1"/>
  <c r="AA402" i="5" s="1"/>
  <c r="AA403" i="5" s="1"/>
  <c r="AA404" i="5" s="1"/>
  <c r="AA405" i="5" s="1"/>
  <c r="AA406" i="5" s="1"/>
  <c r="AA407" i="5" s="1"/>
  <c r="AA408" i="5" s="1"/>
  <c r="AA409" i="5" s="1"/>
  <c r="AA410" i="5" s="1"/>
  <c r="AA411" i="5" s="1"/>
  <c r="AA412" i="5" s="1"/>
  <c r="AA413" i="5" s="1"/>
  <c r="AA414" i="5" s="1"/>
  <c r="AA415" i="5" s="1"/>
  <c r="AA416" i="5" s="1"/>
  <c r="AA417" i="5" s="1"/>
  <c r="AA418" i="5" s="1"/>
  <c r="AA419" i="5" s="1"/>
  <c r="AA420" i="5" s="1"/>
  <c r="AA421" i="5" s="1"/>
  <c r="AA422" i="5" s="1"/>
  <c r="AA423" i="5" s="1"/>
  <c r="AA424" i="5" s="1"/>
  <c r="AA425" i="5" s="1"/>
  <c r="AA426" i="5" s="1"/>
  <c r="AA427" i="5" s="1"/>
  <c r="AA428" i="5" s="1"/>
  <c r="AA429" i="5" s="1"/>
  <c r="AA430" i="5" s="1"/>
  <c r="AA431" i="5" s="1"/>
  <c r="AA432" i="5" s="1"/>
  <c r="AA433" i="5" s="1"/>
  <c r="AA434" i="5" s="1"/>
  <c r="AA435" i="5" s="1"/>
  <c r="AA436" i="5" s="1"/>
  <c r="AA437" i="5" s="1"/>
  <c r="AA438" i="5" s="1"/>
  <c r="AA439" i="5" s="1"/>
  <c r="AA440" i="5" s="1"/>
  <c r="AA441" i="5" s="1"/>
  <c r="AA442" i="5" s="1"/>
  <c r="AA443" i="5" s="1"/>
  <c r="AA444" i="5" s="1"/>
  <c r="AA445" i="5" s="1"/>
  <c r="AA446" i="5" s="1"/>
  <c r="AA447" i="5" s="1"/>
  <c r="AA448" i="5" s="1"/>
  <c r="AA449" i="5" s="1"/>
  <c r="AA450" i="5" s="1"/>
  <c r="AA451" i="5" s="1"/>
  <c r="AA452" i="5" s="1"/>
  <c r="AA453" i="5" s="1"/>
  <c r="AA454" i="5" s="1"/>
  <c r="AA455" i="5" s="1"/>
  <c r="AA456" i="5" s="1"/>
  <c r="AA457" i="5" s="1"/>
  <c r="AA458" i="5" s="1"/>
  <c r="AA459" i="5" s="1"/>
  <c r="AA460" i="5" s="1"/>
  <c r="AA461" i="5" s="1"/>
  <c r="AA462" i="5" s="1"/>
  <c r="AA463" i="5" s="1"/>
  <c r="AA464" i="5" s="1"/>
  <c r="AA465" i="5" s="1"/>
  <c r="AA466" i="5" s="1"/>
  <c r="AA467" i="5" s="1"/>
  <c r="AA468" i="5" s="1"/>
  <c r="AA469" i="5" s="1"/>
  <c r="AA470" i="5" s="1"/>
  <c r="AA471" i="5" s="1"/>
  <c r="AA472" i="5" s="1"/>
  <c r="AA473" i="5" s="1"/>
  <c r="AA474" i="5" s="1"/>
  <c r="AA475" i="5" s="1"/>
  <c r="AA476" i="5" s="1"/>
  <c r="AA477" i="5" s="1"/>
  <c r="AA478" i="5" s="1"/>
  <c r="AA479" i="5" s="1"/>
  <c r="AA480" i="5" s="1"/>
  <c r="AA481" i="5" s="1"/>
  <c r="AA482" i="5" s="1"/>
  <c r="AA483" i="5" s="1"/>
  <c r="AA484" i="5" s="1"/>
  <c r="AA485" i="5" s="1"/>
  <c r="AA486" i="5" s="1"/>
  <c r="AA487" i="5" s="1"/>
  <c r="AA488" i="5" s="1"/>
  <c r="AA489" i="5" s="1"/>
  <c r="AA490" i="5" s="1"/>
  <c r="AA491" i="5" s="1"/>
  <c r="AA492" i="5" s="1"/>
  <c r="AA493" i="5" s="1"/>
  <c r="AA494" i="5" s="1"/>
  <c r="AA495" i="5" s="1"/>
  <c r="AA496" i="5" s="1"/>
  <c r="AA497" i="5" s="1"/>
  <c r="AA498" i="5" s="1"/>
  <c r="AA499" i="5" s="1"/>
  <c r="AA500" i="5" s="1"/>
  <c r="AA501" i="5" s="1"/>
  <c r="AA502" i="5" s="1"/>
  <c r="AA503" i="5" s="1"/>
  <c r="AA504" i="5" s="1"/>
  <c r="AA505" i="5" s="1"/>
  <c r="AA506" i="5" s="1"/>
  <c r="AA507" i="5" s="1"/>
  <c r="AA508" i="5" s="1"/>
  <c r="AA509" i="5" s="1"/>
  <c r="AA510" i="5" s="1"/>
  <c r="AA511" i="5" s="1"/>
  <c r="AA512" i="5" s="1"/>
  <c r="AA513" i="5" s="1"/>
  <c r="AA514" i="5" s="1"/>
  <c r="AA515" i="5" s="1"/>
  <c r="AA516" i="5" s="1"/>
  <c r="AA517" i="5" s="1"/>
  <c r="AA518" i="5" s="1"/>
  <c r="AA519" i="5" s="1"/>
  <c r="AA520" i="5" s="1"/>
  <c r="AA521" i="5" s="1"/>
  <c r="AA522" i="5" s="1"/>
  <c r="AA523" i="5" s="1"/>
  <c r="AA524" i="5" s="1"/>
  <c r="AA525" i="5" s="1"/>
  <c r="AA526" i="5" s="1"/>
  <c r="AA527" i="5" s="1"/>
  <c r="AA528" i="5" s="1"/>
  <c r="AA529" i="5" s="1"/>
  <c r="AA530" i="5" s="1"/>
  <c r="AA531" i="5" s="1"/>
  <c r="AA532" i="5" s="1"/>
  <c r="AA533" i="5" s="1"/>
  <c r="AA534" i="5" s="1"/>
  <c r="AA535" i="5" s="1"/>
  <c r="AA536" i="5" s="1"/>
  <c r="AA537" i="5" s="1"/>
  <c r="AA538" i="5" s="1"/>
  <c r="AA539" i="5" s="1"/>
  <c r="AA540" i="5" s="1"/>
  <c r="AA541" i="5" s="1"/>
  <c r="AA542" i="5" s="1"/>
  <c r="AA543" i="5" s="1"/>
  <c r="AA544" i="5" s="1"/>
  <c r="AA545" i="5" s="1"/>
  <c r="AA546" i="5" s="1"/>
  <c r="AA547" i="5" s="1"/>
  <c r="AA548" i="5" s="1"/>
  <c r="AA549" i="5" s="1"/>
  <c r="AA550" i="5" s="1"/>
  <c r="AA551" i="5" s="1"/>
  <c r="AA552" i="5" s="1"/>
  <c r="AA553" i="5" s="1"/>
  <c r="AA554" i="5" s="1"/>
  <c r="AA555" i="5" s="1"/>
  <c r="AA556" i="5" s="1"/>
  <c r="AA557" i="5" s="1"/>
  <c r="AA558" i="5" s="1"/>
  <c r="AA559" i="5" s="1"/>
  <c r="AA560" i="5" s="1"/>
  <c r="AA561" i="5" s="1"/>
  <c r="AA562" i="5" s="1"/>
  <c r="AA563" i="5" s="1"/>
  <c r="AA564" i="5" s="1"/>
  <c r="AA565" i="5" s="1"/>
  <c r="AA566" i="5" s="1"/>
  <c r="AA567" i="5" s="1"/>
  <c r="AA568" i="5" s="1"/>
  <c r="AA569" i="5" s="1"/>
  <c r="AA570" i="5" s="1"/>
  <c r="AA571" i="5" s="1"/>
  <c r="AA572" i="5" s="1"/>
  <c r="AA573" i="5" s="1"/>
  <c r="AA574" i="5" s="1"/>
  <c r="AA575" i="5" s="1"/>
  <c r="AA576" i="5" s="1"/>
  <c r="AA577" i="5" s="1"/>
  <c r="AA578" i="5" s="1"/>
  <c r="AA579" i="5" s="1"/>
  <c r="AA580" i="5" s="1"/>
  <c r="AA581" i="5" s="1"/>
  <c r="AA582" i="5" s="1"/>
  <c r="AA583" i="5" s="1"/>
  <c r="AA584" i="5" s="1"/>
  <c r="AA585" i="5" s="1"/>
  <c r="AA586" i="5" s="1"/>
  <c r="AA587" i="5" s="1"/>
  <c r="AA588" i="5" s="1"/>
  <c r="AA589" i="5" s="1"/>
  <c r="AA590" i="5" s="1"/>
  <c r="AA591" i="5" s="1"/>
  <c r="AA592" i="5" s="1"/>
  <c r="AA593" i="5" s="1"/>
  <c r="AA594" i="5" s="1"/>
  <c r="AA595" i="5" s="1"/>
  <c r="AA596" i="5" s="1"/>
  <c r="AA597" i="5" s="1"/>
  <c r="AA598" i="5" s="1"/>
  <c r="AA599" i="5" s="1"/>
  <c r="AA600" i="5" s="1"/>
  <c r="AA601" i="5" s="1"/>
  <c r="AA602" i="5" s="1"/>
  <c r="AA603" i="5" s="1"/>
  <c r="AA604" i="5" s="1"/>
  <c r="AA605" i="5" s="1"/>
  <c r="AA606" i="5" s="1"/>
  <c r="AA607" i="5" s="1"/>
  <c r="AA608" i="5" s="1"/>
  <c r="AA609" i="5" s="1"/>
  <c r="AA610" i="5" s="1"/>
  <c r="AA611" i="5" s="1"/>
  <c r="AA612" i="5" s="1"/>
  <c r="AA613" i="5" s="1"/>
  <c r="AA614" i="5" s="1"/>
  <c r="AA615" i="5" s="1"/>
  <c r="AA616" i="5" s="1"/>
  <c r="AA617" i="5" s="1"/>
  <c r="AA618" i="5" s="1"/>
  <c r="AA619" i="5" s="1"/>
  <c r="AA620" i="5" s="1"/>
  <c r="AA621" i="5" s="1"/>
  <c r="AA622" i="5" s="1"/>
  <c r="AA623" i="5" s="1"/>
  <c r="AA624" i="5" s="1"/>
  <c r="AA625" i="5" s="1"/>
  <c r="AA626" i="5" s="1"/>
  <c r="AA627" i="5" s="1"/>
  <c r="AA628" i="5" s="1"/>
  <c r="AA629" i="5" s="1"/>
  <c r="AA630" i="5" s="1"/>
  <c r="AA631" i="5" s="1"/>
  <c r="AA632" i="5" s="1"/>
  <c r="AA633" i="5" s="1"/>
  <c r="AA634" i="5" s="1"/>
  <c r="AA635" i="5" s="1"/>
  <c r="AA636" i="5" s="1"/>
  <c r="AA637" i="5" s="1"/>
  <c r="AA638" i="5" s="1"/>
  <c r="AA639" i="5" s="1"/>
  <c r="AA640" i="5" s="1"/>
  <c r="AA641" i="5" s="1"/>
  <c r="AA642" i="5" s="1"/>
  <c r="AA643" i="5" s="1"/>
  <c r="AA644" i="5" s="1"/>
  <c r="AA645" i="5" s="1"/>
  <c r="AA646" i="5" s="1"/>
  <c r="AA647" i="5" s="1"/>
  <c r="AA648" i="5" s="1"/>
  <c r="AA649" i="5" s="1"/>
  <c r="AA650" i="5" s="1"/>
  <c r="AA651" i="5" s="1"/>
  <c r="AA652" i="5" s="1"/>
  <c r="AA653" i="5" s="1"/>
  <c r="AA654" i="5" s="1"/>
  <c r="AA655" i="5" s="1"/>
  <c r="AA656" i="5" s="1"/>
  <c r="AA657" i="5" s="1"/>
  <c r="AA658" i="5" s="1"/>
  <c r="AA659" i="5" s="1"/>
  <c r="AA660" i="5" s="1"/>
  <c r="AA661" i="5" s="1"/>
  <c r="AA662" i="5" s="1"/>
  <c r="AA663" i="5" s="1"/>
  <c r="AA664" i="5" s="1"/>
  <c r="AA665" i="5" s="1"/>
  <c r="AA666" i="5" s="1"/>
  <c r="AA667" i="5" s="1"/>
  <c r="AA668" i="5" s="1"/>
  <c r="AA669" i="5" s="1"/>
  <c r="AA670" i="5" s="1"/>
  <c r="AA671" i="5" s="1"/>
  <c r="AA672" i="5" s="1"/>
  <c r="AA673" i="5" s="1"/>
  <c r="AA674" i="5" s="1"/>
  <c r="AA675" i="5" s="1"/>
  <c r="AA676" i="5" s="1"/>
  <c r="AA677" i="5" s="1"/>
  <c r="AA678" i="5" s="1"/>
  <c r="AA679" i="5" s="1"/>
  <c r="AA680" i="5" s="1"/>
  <c r="AA681" i="5" s="1"/>
  <c r="AA682" i="5" s="1"/>
  <c r="AA683" i="5" s="1"/>
  <c r="AA684" i="5" s="1"/>
  <c r="AA685" i="5" s="1"/>
  <c r="AA686" i="5" s="1"/>
  <c r="AA687" i="5" s="1"/>
  <c r="AA688" i="5" s="1"/>
  <c r="AA689" i="5" s="1"/>
  <c r="AA690" i="5" s="1"/>
  <c r="AA691" i="5" s="1"/>
  <c r="AA692" i="5" s="1"/>
  <c r="AA693" i="5" s="1"/>
  <c r="AA694" i="5" s="1"/>
  <c r="AA695" i="5" s="1"/>
  <c r="AA696" i="5" s="1"/>
  <c r="AA697" i="5" s="1"/>
  <c r="AA698" i="5" s="1"/>
  <c r="AA699" i="5" s="1"/>
  <c r="AA700" i="5" s="1"/>
  <c r="AA701" i="5" s="1"/>
  <c r="AA702" i="5" s="1"/>
  <c r="AA703" i="5" s="1"/>
  <c r="AA704" i="5" s="1"/>
  <c r="AA705" i="5" s="1"/>
  <c r="AA706" i="5" s="1"/>
  <c r="AA707" i="5" s="1"/>
  <c r="AA708" i="5" s="1"/>
  <c r="AA709" i="5" s="1"/>
  <c r="AA710" i="5" s="1"/>
  <c r="AA711" i="5" s="1"/>
  <c r="AA712" i="5" s="1"/>
  <c r="AA713" i="5" s="1"/>
  <c r="AA714" i="5" s="1"/>
  <c r="AA715" i="5" s="1"/>
  <c r="AA716" i="5" s="1"/>
  <c r="AA717" i="5" s="1"/>
  <c r="AA718" i="5" s="1"/>
  <c r="AA719" i="5" s="1"/>
  <c r="AA720" i="5" s="1"/>
  <c r="AA721" i="5" s="1"/>
  <c r="AA722" i="5" s="1"/>
  <c r="AA723" i="5" s="1"/>
  <c r="AA724" i="5" s="1"/>
  <c r="AA725" i="5" s="1"/>
  <c r="AA726" i="5" s="1"/>
  <c r="AA727" i="5" s="1"/>
  <c r="AA728" i="5" s="1"/>
  <c r="AA729" i="5" s="1"/>
  <c r="AA730" i="5" s="1"/>
  <c r="AA731" i="5" s="1"/>
  <c r="AA732" i="5" s="1"/>
  <c r="AA733" i="5" s="1"/>
  <c r="AA734" i="5" s="1"/>
  <c r="AA735" i="5" s="1"/>
  <c r="AA736" i="5" s="1"/>
  <c r="AA737" i="5" s="1"/>
  <c r="AA738" i="5" s="1"/>
  <c r="AA739" i="5" s="1"/>
  <c r="AA740" i="5" s="1"/>
  <c r="AA741" i="5" s="1"/>
  <c r="AA742" i="5" s="1"/>
  <c r="AA743" i="5" s="1"/>
  <c r="AA744" i="5" s="1"/>
  <c r="AA745" i="5" s="1"/>
  <c r="AA746" i="5" s="1"/>
  <c r="AA747" i="5" s="1"/>
  <c r="AA748" i="5" s="1"/>
  <c r="AA749" i="5" s="1"/>
  <c r="AA750" i="5" s="1"/>
  <c r="AA751" i="5" s="1"/>
  <c r="AA752" i="5" s="1"/>
  <c r="AA753" i="5" s="1"/>
  <c r="AA754" i="5" s="1"/>
  <c r="AA755" i="5" s="1"/>
  <c r="B123" i="5"/>
  <c r="B95" i="5"/>
  <c r="B292" i="5"/>
  <c r="B318" i="5"/>
  <c r="B102" i="5"/>
  <c r="B726" i="5"/>
  <c r="B612" i="5"/>
  <c r="B545" i="5"/>
  <c r="B191" i="5"/>
  <c r="B566" i="5"/>
  <c r="B703" i="5"/>
  <c r="B717" i="5"/>
  <c r="B322" i="5"/>
  <c r="B573" i="5"/>
  <c r="B249" i="5"/>
  <c r="B302" i="5"/>
  <c r="B89" i="5"/>
  <c r="B530" i="5"/>
  <c r="B445" i="5"/>
  <c r="B733" i="5"/>
  <c r="B437" i="5"/>
  <c r="B672" i="5"/>
  <c r="B452" i="5"/>
  <c r="B492" i="5"/>
  <c r="B609" i="5"/>
  <c r="B128" i="5"/>
  <c r="B305" i="5"/>
  <c r="B208" i="5"/>
  <c r="B686" i="5"/>
  <c r="B250" i="5"/>
  <c r="B755" i="5"/>
  <c r="B153" i="5"/>
  <c r="B361" i="5"/>
  <c r="B745" i="5"/>
  <c r="B204" i="5"/>
  <c r="B414" i="5"/>
  <c r="B260" i="5"/>
  <c r="B230" i="5"/>
  <c r="B707" i="5"/>
  <c r="B458" i="5"/>
  <c r="B136" i="5"/>
  <c r="B624" i="5"/>
  <c r="B654" i="5"/>
  <c r="B144" i="5"/>
  <c r="B364" i="5"/>
  <c r="B180" i="5"/>
  <c r="B502" i="5"/>
  <c r="B355" i="5"/>
  <c r="B93" i="5"/>
  <c r="B124" i="5"/>
  <c r="B704" i="5"/>
  <c r="B371" i="5"/>
  <c r="B390" i="5"/>
  <c r="B721" i="5"/>
  <c r="B212" i="5"/>
  <c r="B294" i="5"/>
  <c r="B656" i="5"/>
  <c r="B245" i="5"/>
  <c r="B265" i="5"/>
  <c r="B296" i="5"/>
  <c r="B692" i="5"/>
  <c r="B579" i="5"/>
  <c r="B749" i="5"/>
  <c r="B412" i="5"/>
  <c r="B97" i="5"/>
  <c r="B632" i="5"/>
  <c r="B332" i="5"/>
  <c r="B196" i="5"/>
  <c r="B430" i="5"/>
  <c r="B542" i="5"/>
  <c r="B596" i="5"/>
  <c r="B243" i="5"/>
  <c r="B434" i="5"/>
  <c r="B735" i="5"/>
  <c r="B600" i="5"/>
  <c r="B278" i="5"/>
  <c r="B343" i="5"/>
  <c r="B637" i="5"/>
  <c r="B680" i="5"/>
  <c r="B248" i="5"/>
  <c r="B658" i="5"/>
  <c r="B346" i="5"/>
  <c r="B750" i="5"/>
  <c r="B541" i="5"/>
  <c r="B214" i="5"/>
  <c r="B161" i="5"/>
  <c r="B103" i="5"/>
  <c r="B503" i="5"/>
  <c r="B188" i="5"/>
  <c r="B433" i="5"/>
  <c r="B650" i="5"/>
  <c r="B635" i="5"/>
  <c r="B438" i="5"/>
  <c r="B647" i="5"/>
  <c r="B255" i="5"/>
  <c r="B657" i="5"/>
  <c r="B348" i="5"/>
  <c r="B619" i="5"/>
  <c r="B681" i="5"/>
  <c r="B465" i="5"/>
  <c r="B213" i="5"/>
  <c r="B324" i="5"/>
  <c r="B577" i="5"/>
  <c r="B737" i="5"/>
  <c r="B147" i="5"/>
  <c r="B380" i="5"/>
  <c r="B712" i="5"/>
  <c r="B100" i="5"/>
  <c r="B578" i="5"/>
  <c r="B217" i="5"/>
  <c r="B211" i="5"/>
  <c r="B463" i="5"/>
  <c r="B201" i="5"/>
  <c r="C207" i="5" s="1"/>
  <c r="B528" i="5"/>
  <c r="B387" i="5"/>
  <c r="B538" i="5"/>
  <c r="B362" i="5"/>
  <c r="B264" i="5"/>
  <c r="B509" i="5"/>
  <c r="B304" i="5"/>
  <c r="B690" i="5"/>
  <c r="B751" i="5"/>
  <c r="B639" i="5"/>
  <c r="B105" i="5"/>
  <c r="B630" i="5"/>
  <c r="B591" i="5"/>
  <c r="B186" i="5"/>
  <c r="B481" i="5"/>
  <c r="B274" i="5"/>
  <c r="B740" i="5"/>
  <c r="B426" i="5"/>
  <c r="B377" i="5"/>
  <c r="B500" i="5"/>
  <c r="B608" i="5"/>
  <c r="B98" i="5"/>
  <c r="B491" i="5"/>
  <c r="B518" i="5"/>
  <c r="B697" i="5"/>
  <c r="B488" i="5"/>
  <c r="B228" i="5"/>
  <c r="B293" i="5"/>
  <c r="B544" i="5"/>
  <c r="B470" i="5"/>
  <c r="B451" i="5"/>
  <c r="B224" i="5"/>
  <c r="B557" i="5"/>
  <c r="B352" i="5"/>
  <c r="B223" i="5"/>
  <c r="B471" i="5"/>
  <c r="B307" i="5"/>
  <c r="B666" i="5"/>
  <c r="B699" i="5"/>
  <c r="B411" i="5"/>
  <c r="B473" i="5"/>
  <c r="B328" i="5"/>
  <c r="B485" i="5"/>
  <c r="B649" i="5"/>
  <c r="B558" i="5"/>
  <c r="B678" i="5"/>
  <c r="B674" i="5"/>
  <c r="B101" i="5"/>
  <c r="B713" i="5"/>
  <c r="B368" i="5"/>
  <c r="B746" i="5"/>
  <c r="B310" i="5"/>
  <c r="B174" i="5"/>
  <c r="B447" i="5"/>
  <c r="B693" i="5"/>
  <c r="B216" i="5"/>
  <c r="B661" i="5"/>
  <c r="B415" i="5"/>
  <c r="B207" i="5"/>
  <c r="B628" i="5"/>
  <c r="B429" i="5"/>
  <c r="B602" i="5"/>
  <c r="B589" i="5"/>
  <c r="B457" i="5"/>
  <c r="B83" i="5"/>
  <c r="B399" i="5"/>
  <c r="B543" i="5"/>
  <c r="B487" i="5"/>
  <c r="B696" i="5"/>
  <c r="B194" i="5"/>
  <c r="B405" i="5"/>
  <c r="B308" i="5"/>
  <c r="B342" i="5"/>
  <c r="B148" i="5"/>
  <c r="B134" i="5"/>
  <c r="B695" i="5"/>
  <c r="B546" i="5"/>
  <c r="B341" i="5"/>
  <c r="B576" i="5"/>
  <c r="B197" i="5"/>
  <c r="C203" i="5" s="1"/>
  <c r="B400" i="5"/>
  <c r="B701" i="5"/>
  <c r="B184" i="5"/>
  <c r="B629" i="5"/>
  <c r="B507" i="5"/>
  <c r="B691" i="5"/>
  <c r="B461" i="5"/>
  <c r="B312" i="5"/>
  <c r="B588" i="5"/>
  <c r="B694" i="5"/>
  <c r="B146" i="5"/>
  <c r="B622" i="5"/>
  <c r="B498" i="5"/>
  <c r="B171" i="5"/>
  <c r="B568" i="5"/>
  <c r="B718" i="5"/>
  <c r="B238" i="5"/>
  <c r="B219" i="5"/>
  <c r="B476" i="5"/>
  <c r="B722" i="5"/>
  <c r="B516" i="5"/>
  <c r="B218" i="5"/>
  <c r="B664" i="5"/>
  <c r="B574" i="5"/>
  <c r="B448" i="5"/>
  <c r="B253" i="5"/>
  <c r="B493" i="5"/>
  <c r="B139" i="5"/>
  <c r="B112" i="5"/>
  <c r="B353" i="5"/>
  <c r="B142" i="5"/>
  <c r="B552" i="5"/>
  <c r="B556" i="5"/>
  <c r="B363" i="5"/>
  <c r="B420" i="5"/>
  <c r="B374" i="5"/>
  <c r="B743" i="5"/>
  <c r="B270" i="5"/>
  <c r="B569" i="5"/>
  <c r="B356" i="5"/>
  <c r="B383" i="5"/>
  <c r="B446" i="5"/>
  <c r="B610" i="5"/>
  <c r="B724" i="5"/>
  <c r="B510" i="5"/>
  <c r="B644" i="5"/>
  <c r="B152" i="5"/>
  <c r="B129" i="5"/>
  <c r="B99" i="5"/>
  <c r="B719" i="5"/>
  <c r="B303" i="5"/>
  <c r="B645" i="5"/>
  <c r="B561" i="5"/>
  <c r="B607" i="5"/>
  <c r="B151" i="5"/>
  <c r="B728" i="5"/>
  <c r="B382" i="5"/>
  <c r="B269" i="5"/>
  <c r="B570" i="5"/>
  <c r="B534" i="5"/>
  <c r="B652" i="5"/>
  <c r="B266" i="5"/>
  <c r="B563" i="5"/>
  <c r="B685" i="5"/>
  <c r="B300" i="5"/>
  <c r="B345" i="5"/>
  <c r="B734" i="5"/>
  <c r="B113" i="5"/>
  <c r="B598" i="5"/>
  <c r="B231" i="5"/>
  <c r="B164" i="5"/>
  <c r="B92" i="5"/>
  <c r="C98" i="5" s="1"/>
  <c r="B170" i="5"/>
  <c r="B376" i="5"/>
  <c r="B741" i="5"/>
  <c r="B106" i="5"/>
  <c r="B373" i="5"/>
  <c r="B226" i="5"/>
  <c r="B523" i="5"/>
  <c r="B460" i="5"/>
  <c r="B285" i="5"/>
  <c r="B606" i="5"/>
  <c r="B279" i="5"/>
  <c r="B246" i="5"/>
  <c r="B262" i="5"/>
  <c r="B422" i="5"/>
  <c r="B477" i="5"/>
  <c r="B215" i="5"/>
  <c r="B705" i="5"/>
  <c r="B475" i="5"/>
  <c r="B84" i="5"/>
  <c r="B679" i="5"/>
  <c r="B480" i="5"/>
  <c r="B365" i="5"/>
  <c r="B135" i="5"/>
  <c r="B494" i="5"/>
  <c r="B521" i="5"/>
  <c r="B548" i="5"/>
  <c r="B711" i="5"/>
  <c r="B625" i="5"/>
  <c r="B239" i="5"/>
  <c r="B389" i="5"/>
  <c r="B333" i="5"/>
  <c r="B289" i="5"/>
  <c r="B277" i="5"/>
  <c r="B169" i="5"/>
  <c r="B232" i="5"/>
  <c r="B508" i="5"/>
  <c r="B338" i="5"/>
  <c r="C344" i="5" s="1"/>
  <c r="B456" i="5"/>
  <c r="B366" i="5"/>
  <c r="B732" i="5"/>
  <c r="C738" i="5" s="1"/>
  <c r="B513" i="5"/>
  <c r="B670" i="5"/>
  <c r="B385" i="5"/>
  <c r="B360" i="5"/>
  <c r="B284" i="5"/>
  <c r="B675" i="5"/>
  <c r="B177" i="5"/>
  <c r="B453" i="5"/>
  <c r="B119" i="5"/>
  <c r="B200" i="5"/>
  <c r="B580" i="5"/>
  <c r="B125" i="5"/>
  <c r="B283" i="5"/>
  <c r="B379" i="5"/>
  <c r="B436" i="5"/>
  <c r="B235" i="5"/>
  <c r="B347" i="5"/>
  <c r="B110" i="5"/>
  <c r="B653" i="5"/>
  <c r="B702" i="5"/>
  <c r="B263" i="5"/>
  <c r="B708" i="5"/>
  <c r="B549" i="5"/>
  <c r="B172" i="5"/>
  <c r="B359" i="5"/>
  <c r="B339" i="5"/>
  <c r="B394" i="5"/>
  <c r="B354" i="5"/>
  <c r="B257" i="5"/>
  <c r="B723" i="5"/>
  <c r="B532" i="5"/>
  <c r="B537" i="5"/>
  <c r="B91" i="5"/>
  <c r="B641" i="5"/>
  <c r="B505" i="5"/>
  <c r="B185" i="5"/>
  <c r="B419" i="5"/>
  <c r="B468" i="5"/>
  <c r="B234" i="5"/>
  <c r="B391" i="5"/>
  <c r="B725" i="5"/>
  <c r="B225" i="5"/>
  <c r="B497" i="5"/>
  <c r="B406" i="5"/>
  <c r="B706" i="5"/>
  <c r="B533" i="5"/>
  <c r="B268" i="5"/>
  <c r="B336" i="5"/>
  <c r="B282" i="5"/>
  <c r="B449" i="5"/>
  <c r="B512" i="5"/>
  <c r="B559" i="5"/>
  <c r="B490" i="5"/>
  <c r="B340" i="5"/>
  <c r="B525" i="5"/>
  <c r="B464" i="5"/>
  <c r="B96" i="5"/>
  <c r="B280" i="5"/>
  <c r="B298" i="5"/>
  <c r="B325" i="5"/>
  <c r="B166" i="5"/>
  <c r="B167" i="5"/>
  <c r="B627" i="5"/>
  <c r="B85" i="5"/>
  <c r="B586" i="5"/>
  <c r="B613" i="5"/>
  <c r="B252" i="5"/>
  <c r="B82" i="5"/>
  <c r="B179" i="5"/>
  <c r="B536" i="5"/>
  <c r="B439" i="5"/>
  <c r="B417" i="5"/>
  <c r="B315" i="5"/>
  <c r="B553" i="5"/>
  <c r="B402" i="5"/>
  <c r="B504" i="5"/>
  <c r="B744" i="5"/>
  <c r="C750" i="5" s="1"/>
  <c r="B634" i="5"/>
  <c r="B469" i="5"/>
  <c r="B467" i="5"/>
  <c r="B495" i="5"/>
  <c r="B133" i="5"/>
  <c r="B314" i="5"/>
  <c r="B581" i="5"/>
  <c r="B720" i="5"/>
  <c r="C726" i="5" s="1"/>
  <c r="B499" i="5"/>
  <c r="B397" i="5"/>
  <c r="B259" i="5"/>
  <c r="B550" i="5"/>
  <c r="B178" i="5"/>
  <c r="B671" i="5"/>
  <c r="B143" i="5"/>
  <c r="B160" i="5"/>
  <c r="B731" i="5"/>
  <c r="B626" i="5"/>
  <c r="B326" i="5"/>
  <c r="B301" i="5"/>
  <c r="B440" i="5"/>
  <c r="B660" i="5"/>
  <c r="B594" i="5"/>
  <c r="B710" i="5"/>
  <c r="B319" i="5"/>
  <c r="B585" i="5"/>
  <c r="B642" i="5"/>
  <c r="B582" i="5"/>
  <c r="B220" i="5"/>
  <c r="B472" i="5"/>
  <c r="B431" i="5"/>
  <c r="B423" i="5"/>
  <c r="B198" i="5"/>
  <c r="B157" i="5"/>
  <c r="B511" i="5"/>
  <c r="B527" i="5"/>
  <c r="B313" i="5"/>
  <c r="B150" i="5"/>
  <c r="B267" i="5"/>
  <c r="B486" i="5"/>
  <c r="B715" i="5"/>
  <c r="B682" i="5"/>
  <c r="B673" i="5"/>
  <c r="B209" i="5"/>
  <c r="B484" i="5"/>
  <c r="B435" i="5"/>
  <c r="B130" i="5"/>
  <c r="B261" i="5"/>
  <c r="C267" i="5" s="1"/>
  <c r="B256" i="5"/>
  <c r="B227" i="5"/>
  <c r="B474" i="5"/>
  <c r="B229" i="5"/>
  <c r="B572" i="5"/>
  <c r="B203" i="5"/>
  <c r="B593" i="5"/>
  <c r="B450" i="5"/>
  <c r="B501" i="5"/>
  <c r="B631" i="5"/>
  <c r="B349" i="5"/>
  <c r="B205" i="5"/>
  <c r="B564" i="5"/>
  <c r="B633" i="5"/>
  <c r="B489" i="5"/>
  <c r="B592" i="5"/>
  <c r="C598" i="5" s="1"/>
  <c r="B163" i="5"/>
  <c r="B565" i="5"/>
  <c r="B236" i="5"/>
  <c r="B663" i="5"/>
  <c r="B655" i="5"/>
  <c r="B272" i="5"/>
  <c r="B254" i="5"/>
  <c r="B752" i="5"/>
  <c r="B311" i="5"/>
  <c r="B668" i="5"/>
  <c r="B393" i="5"/>
  <c r="B158" i="5"/>
  <c r="B584" i="5"/>
  <c r="B540" i="5"/>
  <c r="B418" i="5"/>
  <c r="B459" i="5"/>
  <c r="B350" i="5"/>
  <c r="B428" i="5"/>
  <c r="B116" i="5"/>
  <c r="B424" i="5"/>
  <c r="B367" i="5"/>
  <c r="B81" i="5"/>
  <c r="B86" i="5"/>
  <c r="B297" i="5"/>
  <c r="B617" i="5"/>
  <c r="B478" i="5"/>
  <c r="B462" i="5"/>
  <c r="C468" i="5" s="1"/>
  <c r="B669" i="5"/>
  <c r="B427" i="5"/>
  <c r="B736" i="5"/>
  <c r="B334" i="5"/>
  <c r="B623" i="5"/>
  <c r="B159" i="5"/>
  <c r="B677" i="5"/>
  <c r="B175" i="5"/>
  <c r="B258" i="5"/>
  <c r="B176" i="5"/>
  <c r="B688" i="5"/>
  <c r="B344" i="5"/>
  <c r="B729" i="5"/>
  <c r="B316" i="5"/>
  <c r="B190" i="5"/>
  <c r="B327" i="5"/>
  <c r="B684" i="5"/>
  <c r="B206" i="5"/>
  <c r="B753" i="5"/>
  <c r="B181" i="5"/>
  <c r="B413" i="5"/>
  <c r="B187" i="5"/>
  <c r="B309" i="5"/>
  <c r="B425" i="5"/>
  <c r="B117" i="5"/>
  <c r="B454" i="5"/>
  <c r="B560" i="5"/>
  <c r="B109" i="5"/>
  <c r="B515" i="5"/>
  <c r="B107" i="5"/>
  <c r="B590" i="5"/>
  <c r="B554" i="5"/>
  <c r="B620" i="5"/>
  <c r="B416" i="5"/>
  <c r="B404" i="5"/>
  <c r="B378" i="5"/>
  <c r="B640" i="5"/>
  <c r="B605" i="5"/>
  <c r="B739" i="5"/>
  <c r="B108" i="5"/>
  <c r="B381" i="5"/>
  <c r="B408" i="5"/>
  <c r="B432" i="5"/>
  <c r="B421" i="5"/>
  <c r="B522" i="5"/>
  <c r="B114" i="5"/>
  <c r="B520" i="5"/>
  <c r="B551" i="5"/>
  <c r="B392" i="5"/>
  <c r="B597" i="5"/>
  <c r="B747" i="5"/>
  <c r="B571" i="5"/>
  <c r="B562" i="5"/>
  <c r="B202" i="5"/>
  <c r="B638" i="5"/>
  <c r="B709" i="5"/>
  <c r="B403" i="5"/>
  <c r="B155" i="5"/>
  <c r="B111" i="5"/>
  <c r="B601" i="5"/>
  <c r="B714" i="5"/>
  <c r="B251" i="5"/>
  <c r="B444" i="5"/>
  <c r="B162" i="5"/>
  <c r="B636" i="5"/>
  <c r="B615" i="5"/>
  <c r="B595" i="5"/>
  <c r="B138" i="5"/>
  <c r="B547" i="5"/>
  <c r="B689" i="5"/>
  <c r="B443" i="5"/>
  <c r="C449" i="5" s="1"/>
  <c r="B351" i="5"/>
  <c r="B748" i="5"/>
  <c r="B168" i="5"/>
  <c r="B127" i="5"/>
  <c r="B87" i="5"/>
  <c r="B244" i="5"/>
  <c r="C250" i="5" s="1"/>
  <c r="B247" i="5"/>
  <c r="B286" i="5"/>
  <c r="B182" i="5"/>
  <c r="B126" i="5"/>
  <c r="B395" i="5"/>
  <c r="B281" i="5"/>
  <c r="B575" i="5"/>
  <c r="B299" i="5"/>
  <c r="C305" i="5" s="1"/>
  <c r="B410" i="5"/>
  <c r="B237" i="5"/>
  <c r="B407" i="5"/>
  <c r="B222" i="5"/>
  <c r="B535" i="5"/>
  <c r="B738" i="5"/>
  <c r="B604" i="5"/>
  <c r="B242" i="5"/>
  <c r="C248" i="5" s="1"/>
  <c r="B665" i="5"/>
  <c r="B482" i="5"/>
  <c r="B288" i="5"/>
  <c r="B442" i="5"/>
  <c r="B651" i="5"/>
  <c r="B154" i="5"/>
  <c r="B398" i="5"/>
  <c r="B271" i="5"/>
  <c r="B519" i="5"/>
  <c r="B122" i="5"/>
  <c r="B455" i="5"/>
  <c r="B646" i="5"/>
  <c r="B687" i="5"/>
  <c r="B698" i="5"/>
  <c r="B131" i="5"/>
  <c r="B388" i="5"/>
  <c r="B330" i="5"/>
  <c r="B716" i="5"/>
  <c r="B614" i="5"/>
  <c r="C620" i="5" s="1"/>
  <c r="B193" i="5"/>
  <c r="B323" i="5"/>
  <c r="B517" i="5"/>
  <c r="B149" i="5"/>
  <c r="B118" i="5"/>
  <c r="B611" i="5"/>
  <c r="B241" i="5"/>
  <c r="B295" i="5"/>
  <c r="B369" i="5"/>
  <c r="B329" i="5"/>
  <c r="B306" i="5"/>
  <c r="B587" i="5"/>
  <c r="B643" i="5"/>
  <c r="C649" i="5" s="1"/>
  <c r="B506" i="5"/>
  <c r="B221" i="5"/>
  <c r="B396" i="5"/>
  <c r="B730" i="5"/>
  <c r="B742" i="5"/>
  <c r="B94" i="5"/>
  <c r="B121" i="5"/>
  <c r="B275" i="5"/>
  <c r="B137" i="5"/>
  <c r="B357" i="5"/>
  <c r="B141" i="5"/>
  <c r="B659" i="5"/>
  <c r="B321" i="5"/>
  <c r="B667" i="5"/>
  <c r="B173" i="5"/>
  <c r="B531" i="5"/>
  <c r="B441" i="5"/>
  <c r="B320" i="5"/>
  <c r="B335" i="5"/>
  <c r="B539" i="5"/>
  <c r="B662" i="5"/>
  <c r="B386" i="5"/>
  <c r="B683" i="5"/>
  <c r="B104" i="5"/>
  <c r="B583" i="5"/>
  <c r="B140" i="5"/>
  <c r="B192" i="5"/>
  <c r="C198" i="5" s="1"/>
  <c r="B621" i="5"/>
  <c r="B483" i="5"/>
  <c r="B156" i="5"/>
  <c r="B290" i="5"/>
  <c r="B165" i="5"/>
  <c r="C171" i="5" s="1"/>
  <c r="B384" i="5"/>
  <c r="B599" i="5"/>
  <c r="B603" i="5"/>
  <c r="B358" i="5"/>
  <c r="B648" i="5"/>
  <c r="B273" i="5"/>
  <c r="B291" i="5"/>
  <c r="B276" i="5"/>
  <c r="C282" i="5" s="1"/>
  <c r="B189" i="5"/>
  <c r="B317" i="5"/>
  <c r="B370" i="5"/>
  <c r="B287" i="5"/>
  <c r="B401" i="5"/>
  <c r="B337" i="5"/>
  <c r="B233" i="5"/>
  <c r="B727" i="5"/>
  <c r="B526" i="5"/>
  <c r="B676" i="5"/>
  <c r="B132" i="5"/>
  <c r="B466" i="5"/>
  <c r="B524" i="5"/>
  <c r="B514" i="5"/>
  <c r="B409" i="5"/>
  <c r="B240" i="5"/>
  <c r="B618" i="5"/>
  <c r="B375" i="5"/>
  <c r="B145" i="5"/>
  <c r="B88" i="5"/>
  <c r="B183" i="5"/>
  <c r="B195" i="5"/>
  <c r="B529" i="5"/>
  <c r="B115" i="5"/>
  <c r="B199" i="5"/>
  <c r="B210" i="5"/>
  <c r="B331" i="5"/>
  <c r="B754" i="5"/>
  <c r="B567" i="5"/>
  <c r="B616" i="5"/>
  <c r="B555" i="5"/>
  <c r="B700" i="5"/>
  <c r="C706" i="5" s="1"/>
  <c r="B372" i="5"/>
  <c r="B496" i="5"/>
  <c r="B120" i="5"/>
  <c r="B479" i="5"/>
  <c r="B90" i="5"/>
  <c r="AU384" i="5"/>
  <c r="AU385" i="5" s="1"/>
  <c r="AU386" i="5" s="1"/>
  <c r="AU387" i="5" s="1"/>
  <c r="AU388" i="5" s="1"/>
  <c r="AU389" i="5" s="1"/>
  <c r="AU390" i="5" s="1"/>
  <c r="AU391" i="5" s="1"/>
  <c r="AU392" i="5" s="1"/>
  <c r="AU393" i="5" s="1"/>
  <c r="AU394" i="5" s="1"/>
  <c r="AU395" i="5" s="1"/>
  <c r="AU396" i="5" s="1"/>
  <c r="AU397" i="5" s="1"/>
  <c r="AU398" i="5" s="1"/>
  <c r="AU399" i="5" s="1"/>
  <c r="AU400" i="5" s="1"/>
  <c r="AU401" i="5" s="1"/>
  <c r="AU402" i="5" s="1"/>
  <c r="AU403" i="5" s="1"/>
  <c r="AU404" i="5" s="1"/>
  <c r="AU405" i="5" s="1"/>
  <c r="AU406" i="5" s="1"/>
  <c r="AU407" i="5" s="1"/>
  <c r="AU408" i="5" s="1"/>
  <c r="AU409" i="5" s="1"/>
  <c r="AU410" i="5" s="1"/>
  <c r="AU411" i="5" s="1"/>
  <c r="AU412" i="5" s="1"/>
  <c r="AU413" i="5" s="1"/>
  <c r="AU414" i="5" s="1"/>
  <c r="AU415" i="5" s="1"/>
  <c r="AU416" i="5" s="1"/>
  <c r="AU417" i="5" s="1"/>
  <c r="AU418" i="5" s="1"/>
  <c r="AU419" i="5" s="1"/>
  <c r="AU420" i="5" s="1"/>
  <c r="AU421" i="5" s="1"/>
  <c r="AU422" i="5" s="1"/>
  <c r="AU423" i="5" s="1"/>
  <c r="AU424" i="5" s="1"/>
  <c r="AU425" i="5" s="1"/>
  <c r="AU426" i="5" s="1"/>
  <c r="AU427" i="5" s="1"/>
  <c r="AU428" i="5" s="1"/>
  <c r="AU429" i="5" s="1"/>
  <c r="AU430" i="5" s="1"/>
  <c r="AU431" i="5" s="1"/>
  <c r="AU432" i="5" s="1"/>
  <c r="AU433" i="5" s="1"/>
  <c r="AU434" i="5" s="1"/>
  <c r="AU435" i="5" s="1"/>
  <c r="AU436" i="5" s="1"/>
  <c r="AU437" i="5" s="1"/>
  <c r="AU438" i="5" s="1"/>
  <c r="AU439" i="5" s="1"/>
  <c r="AU440" i="5" s="1"/>
  <c r="AU441" i="5" s="1"/>
  <c r="AU442" i="5" s="1"/>
  <c r="AU443" i="5" s="1"/>
  <c r="AU444" i="5" s="1"/>
  <c r="AU445" i="5" s="1"/>
  <c r="AU446" i="5" s="1"/>
  <c r="AU447" i="5" s="1"/>
  <c r="AU448" i="5" s="1"/>
  <c r="AU449" i="5" s="1"/>
  <c r="AU450" i="5" s="1"/>
  <c r="AU451" i="5" s="1"/>
  <c r="AU452" i="5" s="1"/>
  <c r="AU453" i="5" s="1"/>
  <c r="AU454" i="5" s="1"/>
  <c r="AU455" i="5" s="1"/>
  <c r="AU456" i="5" s="1"/>
  <c r="AU457" i="5" s="1"/>
  <c r="AU458" i="5" s="1"/>
  <c r="AU459" i="5" s="1"/>
  <c r="AU460" i="5" s="1"/>
  <c r="AU461" i="5" s="1"/>
  <c r="AU462" i="5" s="1"/>
  <c r="AU463" i="5" s="1"/>
  <c r="AU464" i="5" s="1"/>
  <c r="AU465" i="5" s="1"/>
  <c r="AU466" i="5" s="1"/>
  <c r="AU467" i="5" s="1"/>
  <c r="AU468" i="5" s="1"/>
  <c r="AU469" i="5" s="1"/>
  <c r="AU470" i="5" s="1"/>
  <c r="AU471" i="5" s="1"/>
  <c r="AU472" i="5" s="1"/>
  <c r="AU473" i="5" s="1"/>
  <c r="AU474" i="5" s="1"/>
  <c r="AU475" i="5" s="1"/>
  <c r="AU476" i="5" s="1"/>
  <c r="AU477" i="5" s="1"/>
  <c r="AU478" i="5" s="1"/>
  <c r="AU479" i="5" s="1"/>
  <c r="AU480" i="5" s="1"/>
  <c r="AU481" i="5" s="1"/>
  <c r="AU482" i="5" s="1"/>
  <c r="AU483" i="5" s="1"/>
  <c r="AU484" i="5" s="1"/>
  <c r="AU485" i="5" s="1"/>
  <c r="AU486" i="5" s="1"/>
  <c r="AU487" i="5" s="1"/>
  <c r="AU488" i="5" s="1"/>
  <c r="AU489" i="5" s="1"/>
  <c r="AU490" i="5" s="1"/>
  <c r="AU491" i="5" s="1"/>
  <c r="AU492" i="5" s="1"/>
  <c r="AU493" i="5" s="1"/>
  <c r="AU494" i="5" s="1"/>
  <c r="AU495" i="5" s="1"/>
  <c r="AU496" i="5" s="1"/>
  <c r="AU497" i="5" s="1"/>
  <c r="AU498" i="5" s="1"/>
  <c r="AU499" i="5" s="1"/>
  <c r="AU500" i="5" s="1"/>
  <c r="AU501" i="5" s="1"/>
  <c r="AU502" i="5" s="1"/>
  <c r="AU503" i="5" s="1"/>
  <c r="AU504" i="5" s="1"/>
  <c r="AU505" i="5" s="1"/>
  <c r="AU506" i="5" s="1"/>
  <c r="AU507" i="5" s="1"/>
  <c r="AU508" i="5" s="1"/>
  <c r="AU509" i="5" s="1"/>
  <c r="AU510" i="5" s="1"/>
  <c r="AU511" i="5" s="1"/>
  <c r="AU512" i="5" s="1"/>
  <c r="AU513" i="5" s="1"/>
  <c r="AU514" i="5" s="1"/>
  <c r="AU515" i="5" s="1"/>
  <c r="AU516" i="5" s="1"/>
  <c r="AU517" i="5" s="1"/>
  <c r="AU518" i="5" s="1"/>
  <c r="AU519" i="5" s="1"/>
  <c r="AU520" i="5" s="1"/>
  <c r="AU521" i="5" s="1"/>
  <c r="AU522" i="5" s="1"/>
  <c r="AU523" i="5" s="1"/>
  <c r="AU524" i="5" s="1"/>
  <c r="AU525" i="5" s="1"/>
  <c r="AU526" i="5" s="1"/>
  <c r="AU527" i="5" s="1"/>
  <c r="AU528" i="5" s="1"/>
  <c r="AU529" i="5" s="1"/>
  <c r="AU530" i="5" s="1"/>
  <c r="AU531" i="5" s="1"/>
  <c r="AU532" i="5" s="1"/>
  <c r="AU533" i="5" s="1"/>
  <c r="AU534" i="5" s="1"/>
  <c r="AU535" i="5" s="1"/>
  <c r="AU536" i="5" s="1"/>
  <c r="AU537" i="5" s="1"/>
  <c r="AU538" i="5" s="1"/>
  <c r="AU539" i="5" s="1"/>
  <c r="AU540" i="5" s="1"/>
  <c r="AU541" i="5" s="1"/>
  <c r="AU542" i="5" s="1"/>
  <c r="AU543" i="5" s="1"/>
  <c r="AU544" i="5" s="1"/>
  <c r="AU545" i="5" s="1"/>
  <c r="AU546" i="5" s="1"/>
  <c r="AU547" i="5" s="1"/>
  <c r="AU548" i="5" s="1"/>
  <c r="AU549" i="5" s="1"/>
  <c r="AU550" i="5" s="1"/>
  <c r="AU551" i="5" s="1"/>
  <c r="AU552" i="5" s="1"/>
  <c r="AU553" i="5" s="1"/>
  <c r="AU554" i="5" s="1"/>
  <c r="AU555" i="5" s="1"/>
  <c r="AU556" i="5" s="1"/>
  <c r="AU557" i="5" s="1"/>
  <c r="AU558" i="5" s="1"/>
  <c r="AU559" i="5" s="1"/>
  <c r="AU560" i="5" s="1"/>
  <c r="AU561" i="5" s="1"/>
  <c r="AU562" i="5" s="1"/>
  <c r="AU563" i="5" s="1"/>
  <c r="AU564" i="5" s="1"/>
  <c r="AU565" i="5" s="1"/>
  <c r="AU566" i="5" s="1"/>
  <c r="AU567" i="5" s="1"/>
  <c r="AU568" i="5" s="1"/>
  <c r="AU569" i="5" s="1"/>
  <c r="AU570" i="5" s="1"/>
  <c r="AU571" i="5" s="1"/>
  <c r="AU572" i="5" s="1"/>
  <c r="AU573" i="5" s="1"/>
  <c r="AU574" i="5" s="1"/>
  <c r="AU575" i="5" s="1"/>
  <c r="AU576" i="5" s="1"/>
  <c r="AU577" i="5" s="1"/>
  <c r="AU578" i="5" s="1"/>
  <c r="AU579" i="5" s="1"/>
  <c r="AU580" i="5" s="1"/>
  <c r="AU581" i="5" s="1"/>
  <c r="AU582" i="5" s="1"/>
  <c r="AU583" i="5" s="1"/>
  <c r="AU584" i="5" s="1"/>
  <c r="AU585" i="5" s="1"/>
  <c r="AU586" i="5" s="1"/>
  <c r="AU587" i="5" s="1"/>
  <c r="AU588" i="5" s="1"/>
  <c r="AU589" i="5" s="1"/>
  <c r="AU590" i="5" s="1"/>
  <c r="AU591" i="5" s="1"/>
  <c r="AU592" i="5" s="1"/>
  <c r="AU593" i="5" s="1"/>
  <c r="AU594" i="5" s="1"/>
  <c r="AU595" i="5" s="1"/>
  <c r="AU596" i="5" s="1"/>
  <c r="AU597" i="5" s="1"/>
  <c r="AU598" i="5" s="1"/>
  <c r="AU599" i="5" s="1"/>
  <c r="AU600" i="5" s="1"/>
  <c r="AU601" i="5" s="1"/>
  <c r="AU602" i="5" s="1"/>
  <c r="AU603" i="5" s="1"/>
  <c r="AU604" i="5" s="1"/>
  <c r="AU605" i="5" s="1"/>
  <c r="AU606" i="5" s="1"/>
  <c r="AU607" i="5" s="1"/>
  <c r="AU608" i="5" s="1"/>
  <c r="AU609" i="5" s="1"/>
  <c r="AU610" i="5" s="1"/>
  <c r="AU611" i="5" s="1"/>
  <c r="AU612" i="5" s="1"/>
  <c r="AU613" i="5" s="1"/>
  <c r="AU614" i="5" s="1"/>
  <c r="AU615" i="5" s="1"/>
  <c r="AU616" i="5" s="1"/>
  <c r="AU617" i="5" s="1"/>
  <c r="AU618" i="5" s="1"/>
  <c r="AU619" i="5" s="1"/>
  <c r="AU620" i="5" s="1"/>
  <c r="AU621" i="5" s="1"/>
  <c r="AU622" i="5" s="1"/>
  <c r="AU623" i="5" s="1"/>
  <c r="AU624" i="5" s="1"/>
  <c r="AU625" i="5" s="1"/>
  <c r="AU626" i="5" s="1"/>
  <c r="AU627" i="5" s="1"/>
  <c r="AU628" i="5" s="1"/>
  <c r="AU629" i="5" s="1"/>
  <c r="AU630" i="5" s="1"/>
  <c r="AU631" i="5" s="1"/>
  <c r="AU632" i="5" s="1"/>
  <c r="AU633" i="5" s="1"/>
  <c r="AU634" i="5" s="1"/>
  <c r="AU635" i="5" s="1"/>
  <c r="AU636" i="5" s="1"/>
  <c r="AU637" i="5" s="1"/>
  <c r="AU638" i="5" s="1"/>
  <c r="AU639" i="5" s="1"/>
  <c r="AU640" i="5" s="1"/>
  <c r="AU641" i="5" s="1"/>
  <c r="AU642" i="5" s="1"/>
  <c r="AU643" i="5" s="1"/>
  <c r="AU644" i="5" s="1"/>
  <c r="AU645" i="5" s="1"/>
  <c r="AU646" i="5" s="1"/>
  <c r="AU647" i="5" s="1"/>
  <c r="AU648" i="5" s="1"/>
  <c r="AU649" i="5" s="1"/>
  <c r="AU650" i="5" s="1"/>
  <c r="AU651" i="5" s="1"/>
  <c r="AU652" i="5" s="1"/>
  <c r="AU653" i="5" s="1"/>
  <c r="AU654" i="5" s="1"/>
  <c r="AU655" i="5" s="1"/>
  <c r="AU656" i="5" s="1"/>
  <c r="AU657" i="5" s="1"/>
  <c r="AU658" i="5" s="1"/>
  <c r="AU659" i="5" s="1"/>
  <c r="AU660" i="5" s="1"/>
  <c r="AU661" i="5" s="1"/>
  <c r="AU662" i="5" s="1"/>
  <c r="AU663" i="5" s="1"/>
  <c r="AU664" i="5" s="1"/>
  <c r="AU665" i="5" s="1"/>
  <c r="AU666" i="5" s="1"/>
  <c r="AU667" i="5" s="1"/>
  <c r="AU668" i="5" s="1"/>
  <c r="AU669" i="5" s="1"/>
  <c r="AU670" i="5" s="1"/>
  <c r="AU671" i="5" s="1"/>
  <c r="AU672" i="5" s="1"/>
  <c r="AU673" i="5" s="1"/>
  <c r="AU674" i="5" s="1"/>
  <c r="AU675" i="5" s="1"/>
  <c r="AU676" i="5" s="1"/>
  <c r="AU677" i="5" s="1"/>
  <c r="AU678" i="5" s="1"/>
  <c r="AU679" i="5" s="1"/>
  <c r="AU680" i="5" s="1"/>
  <c r="AU681" i="5" s="1"/>
  <c r="AU682" i="5" s="1"/>
  <c r="AU683" i="5" s="1"/>
  <c r="AU684" i="5" s="1"/>
  <c r="AU685" i="5" s="1"/>
  <c r="AU686" i="5" s="1"/>
  <c r="AU687" i="5" s="1"/>
  <c r="AU688" i="5" s="1"/>
  <c r="AU689" i="5" s="1"/>
  <c r="AU690" i="5" s="1"/>
  <c r="AU691" i="5" s="1"/>
  <c r="AU692" i="5" s="1"/>
  <c r="AU693" i="5" s="1"/>
  <c r="AU694" i="5" s="1"/>
  <c r="AU695" i="5" s="1"/>
  <c r="AU696" i="5" s="1"/>
  <c r="AU697" i="5" s="1"/>
  <c r="AU698" i="5" s="1"/>
  <c r="AU699" i="5" s="1"/>
  <c r="AU700" i="5" s="1"/>
  <c r="AU701" i="5" s="1"/>
  <c r="AU702" i="5" s="1"/>
  <c r="AU703" i="5" s="1"/>
  <c r="AU704" i="5" s="1"/>
  <c r="AU705" i="5" s="1"/>
  <c r="AU706" i="5" s="1"/>
  <c r="AU707" i="5" s="1"/>
  <c r="AU708" i="5" s="1"/>
  <c r="AU709" i="5" s="1"/>
  <c r="AU710" i="5" s="1"/>
  <c r="AU711" i="5" s="1"/>
  <c r="AU712" i="5" s="1"/>
  <c r="AU713" i="5" s="1"/>
  <c r="AU714" i="5" s="1"/>
  <c r="AU715" i="5" s="1"/>
  <c r="AU716" i="5" s="1"/>
  <c r="AU717" i="5" s="1"/>
  <c r="AU718" i="5" s="1"/>
  <c r="AU719" i="5" s="1"/>
  <c r="AU720" i="5" s="1"/>
  <c r="AU721" i="5" s="1"/>
  <c r="AU722" i="5" s="1"/>
  <c r="AU723" i="5" s="1"/>
  <c r="AU724" i="5" s="1"/>
  <c r="AU725" i="5" s="1"/>
  <c r="AU726" i="5" s="1"/>
  <c r="AU727" i="5" s="1"/>
  <c r="AU728" i="5" s="1"/>
  <c r="AU729" i="5" s="1"/>
  <c r="AU730" i="5" s="1"/>
  <c r="AU731" i="5" s="1"/>
  <c r="AU732" i="5" s="1"/>
  <c r="AU733" i="5" s="1"/>
  <c r="AU734" i="5" s="1"/>
  <c r="AU735" i="5" s="1"/>
  <c r="AU736" i="5" s="1"/>
  <c r="AU737" i="5" s="1"/>
  <c r="AU738" i="5" s="1"/>
  <c r="AU739" i="5" s="1"/>
  <c r="AU740" i="5" s="1"/>
  <c r="AU741" i="5" s="1"/>
  <c r="AU742" i="5" s="1"/>
  <c r="AU743" i="5" s="1"/>
  <c r="AU744" i="5" s="1"/>
  <c r="AU745" i="5" s="1"/>
  <c r="AU746" i="5" s="1"/>
  <c r="AU747" i="5" s="1"/>
  <c r="AU748" i="5" s="1"/>
  <c r="AU749" i="5" s="1"/>
  <c r="AU750" i="5" s="1"/>
  <c r="AU751" i="5" s="1"/>
  <c r="AU752" i="5" s="1"/>
  <c r="AU753" i="5" s="1"/>
  <c r="AU754" i="5" s="1"/>
  <c r="AU755" i="5" s="1"/>
  <c r="AS9" i="5"/>
  <c r="AT9" i="5" s="1"/>
  <c r="CB80" i="5"/>
  <c r="BW81" i="5"/>
  <c r="BX81" i="5" s="1"/>
  <c r="CB81" i="5" s="1"/>
  <c r="BY80" i="5"/>
  <c r="CA80" i="5" s="1"/>
  <c r="BZ384" i="5"/>
  <c r="BZ385" i="5" s="1"/>
  <c r="BZ386" i="5" s="1"/>
  <c r="BZ387" i="5" s="1"/>
  <c r="BZ388" i="5" s="1"/>
  <c r="BZ389" i="5" s="1"/>
  <c r="BZ390" i="5" s="1"/>
  <c r="BZ391" i="5" s="1"/>
  <c r="BZ392" i="5" s="1"/>
  <c r="BZ393" i="5" s="1"/>
  <c r="BZ394" i="5" s="1"/>
  <c r="BZ395" i="5" s="1"/>
  <c r="BZ396" i="5" s="1"/>
  <c r="BZ397" i="5" s="1"/>
  <c r="BZ398" i="5" s="1"/>
  <c r="BZ399" i="5" s="1"/>
  <c r="BZ400" i="5" s="1"/>
  <c r="BZ401" i="5" s="1"/>
  <c r="BZ402" i="5" s="1"/>
  <c r="BZ403" i="5" s="1"/>
  <c r="BZ404" i="5" s="1"/>
  <c r="BZ405" i="5" s="1"/>
  <c r="BZ406" i="5" s="1"/>
  <c r="BZ407" i="5" s="1"/>
  <c r="BZ408" i="5" s="1"/>
  <c r="BZ409" i="5" s="1"/>
  <c r="BZ410" i="5" s="1"/>
  <c r="BZ411" i="5" s="1"/>
  <c r="BZ412" i="5" s="1"/>
  <c r="BZ413" i="5" s="1"/>
  <c r="BZ414" i="5" s="1"/>
  <c r="BZ415" i="5" s="1"/>
  <c r="BZ416" i="5" s="1"/>
  <c r="BZ417" i="5" s="1"/>
  <c r="BZ418" i="5" s="1"/>
  <c r="BZ419" i="5" s="1"/>
  <c r="BZ420" i="5" s="1"/>
  <c r="BZ421" i="5" s="1"/>
  <c r="BZ422" i="5" s="1"/>
  <c r="BZ423" i="5" s="1"/>
  <c r="BZ424" i="5" s="1"/>
  <c r="BZ425" i="5" s="1"/>
  <c r="BZ426" i="5" s="1"/>
  <c r="BZ427" i="5" s="1"/>
  <c r="BZ428" i="5" s="1"/>
  <c r="BZ429" i="5" s="1"/>
  <c r="BZ430" i="5" s="1"/>
  <c r="BZ431" i="5" s="1"/>
  <c r="BZ432" i="5" s="1"/>
  <c r="BZ433" i="5" s="1"/>
  <c r="BZ434" i="5" s="1"/>
  <c r="BZ435" i="5" s="1"/>
  <c r="BZ436" i="5" s="1"/>
  <c r="BZ437" i="5" s="1"/>
  <c r="BZ438" i="5" s="1"/>
  <c r="BZ439" i="5" s="1"/>
  <c r="BZ440" i="5" s="1"/>
  <c r="BZ441" i="5" s="1"/>
  <c r="BZ442" i="5" s="1"/>
  <c r="BZ443" i="5" s="1"/>
  <c r="BZ444" i="5" s="1"/>
  <c r="BZ445" i="5" s="1"/>
  <c r="BZ446" i="5" s="1"/>
  <c r="BZ447" i="5" s="1"/>
  <c r="BZ448" i="5" s="1"/>
  <c r="BZ449" i="5" s="1"/>
  <c r="BZ450" i="5" s="1"/>
  <c r="BZ451" i="5" s="1"/>
  <c r="BZ452" i="5" s="1"/>
  <c r="BZ453" i="5" s="1"/>
  <c r="BZ454" i="5" s="1"/>
  <c r="BZ455" i="5" s="1"/>
  <c r="BZ456" i="5" s="1"/>
  <c r="BZ457" i="5" s="1"/>
  <c r="BZ458" i="5" s="1"/>
  <c r="BZ459" i="5" s="1"/>
  <c r="BZ460" i="5" s="1"/>
  <c r="BZ461" i="5" s="1"/>
  <c r="BZ462" i="5" s="1"/>
  <c r="BZ463" i="5" s="1"/>
  <c r="BZ464" i="5" s="1"/>
  <c r="BZ465" i="5" s="1"/>
  <c r="BZ466" i="5" s="1"/>
  <c r="BZ467" i="5" s="1"/>
  <c r="BZ468" i="5" s="1"/>
  <c r="BZ469" i="5" s="1"/>
  <c r="BZ470" i="5" s="1"/>
  <c r="BZ471" i="5" s="1"/>
  <c r="BZ472" i="5" s="1"/>
  <c r="BZ473" i="5" s="1"/>
  <c r="BZ474" i="5" s="1"/>
  <c r="BZ475" i="5" s="1"/>
  <c r="BZ476" i="5" s="1"/>
  <c r="BZ477" i="5" s="1"/>
  <c r="BZ478" i="5" s="1"/>
  <c r="BZ479" i="5" s="1"/>
  <c r="BZ480" i="5" s="1"/>
  <c r="BZ481" i="5" s="1"/>
  <c r="BZ482" i="5" s="1"/>
  <c r="BZ483" i="5" s="1"/>
  <c r="BZ484" i="5" s="1"/>
  <c r="BZ485" i="5" s="1"/>
  <c r="BZ486" i="5" s="1"/>
  <c r="BZ487" i="5" s="1"/>
  <c r="BZ488" i="5" s="1"/>
  <c r="BZ489" i="5" s="1"/>
  <c r="BZ490" i="5" s="1"/>
  <c r="BZ491" i="5" s="1"/>
  <c r="BZ492" i="5" s="1"/>
  <c r="BZ493" i="5" s="1"/>
  <c r="BZ494" i="5" s="1"/>
  <c r="BZ495" i="5" s="1"/>
  <c r="BZ496" i="5" s="1"/>
  <c r="BZ497" i="5" s="1"/>
  <c r="BZ498" i="5" s="1"/>
  <c r="BZ499" i="5" s="1"/>
  <c r="BZ500" i="5" s="1"/>
  <c r="BZ501" i="5" s="1"/>
  <c r="BZ502" i="5" s="1"/>
  <c r="BZ503" i="5" s="1"/>
  <c r="BZ504" i="5" s="1"/>
  <c r="BZ505" i="5" s="1"/>
  <c r="BZ506" i="5" s="1"/>
  <c r="BZ507" i="5" s="1"/>
  <c r="BZ508" i="5" s="1"/>
  <c r="BZ509" i="5" s="1"/>
  <c r="BZ510" i="5" s="1"/>
  <c r="BZ511" i="5" s="1"/>
  <c r="BZ512" i="5" s="1"/>
  <c r="BZ513" i="5" s="1"/>
  <c r="BZ514" i="5" s="1"/>
  <c r="BZ515" i="5" s="1"/>
  <c r="BZ516" i="5" s="1"/>
  <c r="BZ517" i="5" s="1"/>
  <c r="BZ518" i="5" s="1"/>
  <c r="BZ519" i="5" s="1"/>
  <c r="BZ520" i="5" s="1"/>
  <c r="BZ521" i="5" s="1"/>
  <c r="BZ522" i="5" s="1"/>
  <c r="BZ523" i="5" s="1"/>
  <c r="BZ524" i="5" s="1"/>
  <c r="BZ525" i="5" s="1"/>
  <c r="BZ526" i="5" s="1"/>
  <c r="BZ527" i="5" s="1"/>
  <c r="BZ528" i="5" s="1"/>
  <c r="BZ529" i="5" s="1"/>
  <c r="BZ530" i="5" s="1"/>
  <c r="BZ531" i="5" s="1"/>
  <c r="BZ532" i="5" s="1"/>
  <c r="BZ533" i="5" s="1"/>
  <c r="BZ534" i="5" s="1"/>
  <c r="BZ535" i="5" s="1"/>
  <c r="BZ536" i="5" s="1"/>
  <c r="BZ537" i="5" s="1"/>
  <c r="BZ538" i="5" s="1"/>
  <c r="BZ539" i="5" s="1"/>
  <c r="BZ540" i="5" s="1"/>
  <c r="BZ541" i="5" s="1"/>
  <c r="BZ542" i="5" s="1"/>
  <c r="BZ543" i="5" s="1"/>
  <c r="BZ544" i="5" s="1"/>
  <c r="BZ545" i="5" s="1"/>
  <c r="BZ546" i="5" s="1"/>
  <c r="BZ547" i="5" s="1"/>
  <c r="BZ548" i="5" s="1"/>
  <c r="BZ549" i="5" s="1"/>
  <c r="BZ550" i="5" s="1"/>
  <c r="BZ551" i="5" s="1"/>
  <c r="BZ552" i="5" s="1"/>
  <c r="BZ553" i="5" s="1"/>
  <c r="BZ554" i="5" s="1"/>
  <c r="BZ555" i="5" s="1"/>
  <c r="BZ556" i="5" s="1"/>
  <c r="BZ557" i="5" s="1"/>
  <c r="BZ558" i="5" s="1"/>
  <c r="BZ559" i="5" s="1"/>
  <c r="BZ560" i="5" s="1"/>
  <c r="BZ561" i="5" s="1"/>
  <c r="BZ562" i="5" s="1"/>
  <c r="BZ563" i="5" s="1"/>
  <c r="BZ564" i="5" s="1"/>
  <c r="BZ565" i="5" s="1"/>
  <c r="BZ566" i="5" s="1"/>
  <c r="BZ567" i="5" s="1"/>
  <c r="BZ568" i="5" s="1"/>
  <c r="BZ569" i="5" s="1"/>
  <c r="BZ570" i="5" s="1"/>
  <c r="BZ571" i="5" s="1"/>
  <c r="BZ572" i="5" s="1"/>
  <c r="BZ573" i="5" s="1"/>
  <c r="BZ574" i="5" s="1"/>
  <c r="BZ575" i="5" s="1"/>
  <c r="BZ576" i="5" s="1"/>
  <c r="BZ577" i="5" s="1"/>
  <c r="BZ578" i="5" s="1"/>
  <c r="BZ579" i="5" s="1"/>
  <c r="BZ580" i="5" s="1"/>
  <c r="BZ581" i="5" s="1"/>
  <c r="BZ582" i="5" s="1"/>
  <c r="BZ583" i="5" s="1"/>
  <c r="BZ584" i="5" s="1"/>
  <c r="BZ585" i="5" s="1"/>
  <c r="BZ586" i="5" s="1"/>
  <c r="BZ587" i="5" s="1"/>
  <c r="BZ588" i="5" s="1"/>
  <c r="BZ589" i="5" s="1"/>
  <c r="BZ590" i="5" s="1"/>
  <c r="BZ591" i="5" s="1"/>
  <c r="BZ592" i="5" s="1"/>
  <c r="BZ593" i="5" s="1"/>
  <c r="BZ594" i="5" s="1"/>
  <c r="BZ595" i="5" s="1"/>
  <c r="BZ596" i="5" s="1"/>
  <c r="BZ597" i="5" s="1"/>
  <c r="BZ598" i="5" s="1"/>
  <c r="BZ599" i="5" s="1"/>
  <c r="BZ600" i="5" s="1"/>
  <c r="BZ601" i="5" s="1"/>
  <c r="BZ602" i="5" s="1"/>
  <c r="BZ603" i="5" s="1"/>
  <c r="BZ604" i="5" s="1"/>
  <c r="BZ605" i="5" s="1"/>
  <c r="BZ606" i="5" s="1"/>
  <c r="BZ607" i="5" s="1"/>
  <c r="BZ608" i="5" s="1"/>
  <c r="BZ609" i="5" s="1"/>
  <c r="BZ610" i="5" s="1"/>
  <c r="BZ611" i="5" s="1"/>
  <c r="BZ612" i="5" s="1"/>
  <c r="BZ613" i="5" s="1"/>
  <c r="BZ614" i="5" s="1"/>
  <c r="BZ615" i="5" s="1"/>
  <c r="BZ616" i="5" s="1"/>
  <c r="BZ617" i="5" s="1"/>
  <c r="BZ618" i="5" s="1"/>
  <c r="BZ619" i="5" s="1"/>
  <c r="BZ620" i="5" s="1"/>
  <c r="BZ621" i="5" s="1"/>
  <c r="BZ622" i="5" s="1"/>
  <c r="BZ623" i="5" s="1"/>
  <c r="BZ624" i="5" s="1"/>
  <c r="BZ625" i="5" s="1"/>
  <c r="BZ626" i="5" s="1"/>
  <c r="BZ627" i="5" s="1"/>
  <c r="BZ628" i="5" s="1"/>
  <c r="BZ629" i="5" s="1"/>
  <c r="BZ630" i="5" s="1"/>
  <c r="BZ631" i="5" s="1"/>
  <c r="BZ632" i="5" s="1"/>
  <c r="BZ633" i="5" s="1"/>
  <c r="BZ634" i="5" s="1"/>
  <c r="BZ635" i="5" s="1"/>
  <c r="BZ636" i="5" s="1"/>
  <c r="BZ637" i="5" s="1"/>
  <c r="BZ638" i="5" s="1"/>
  <c r="BZ639" i="5" s="1"/>
  <c r="BZ640" i="5" s="1"/>
  <c r="BZ641" i="5" s="1"/>
  <c r="BZ642" i="5" s="1"/>
  <c r="BZ643" i="5" s="1"/>
  <c r="BZ644" i="5" s="1"/>
  <c r="BZ645" i="5" s="1"/>
  <c r="BZ646" i="5" s="1"/>
  <c r="BZ647" i="5" s="1"/>
  <c r="BZ648" i="5" s="1"/>
  <c r="BZ649" i="5" s="1"/>
  <c r="BZ650" i="5" s="1"/>
  <c r="BZ651" i="5" s="1"/>
  <c r="BZ652" i="5" s="1"/>
  <c r="BZ653" i="5" s="1"/>
  <c r="BZ654" i="5" s="1"/>
  <c r="BZ655" i="5" s="1"/>
  <c r="BZ656" i="5" s="1"/>
  <c r="BZ657" i="5" s="1"/>
  <c r="BZ658" i="5" s="1"/>
  <c r="BZ659" i="5" s="1"/>
  <c r="BZ660" i="5" s="1"/>
  <c r="BZ661" i="5" s="1"/>
  <c r="BZ662" i="5" s="1"/>
  <c r="BZ663" i="5" s="1"/>
  <c r="BZ664" i="5" s="1"/>
  <c r="BZ665" i="5" s="1"/>
  <c r="BZ666" i="5" s="1"/>
  <c r="BZ667" i="5" s="1"/>
  <c r="BZ668" i="5" s="1"/>
  <c r="BZ669" i="5" s="1"/>
  <c r="BZ670" i="5" s="1"/>
  <c r="BZ671" i="5" s="1"/>
  <c r="BZ672" i="5" s="1"/>
  <c r="BZ673" i="5" s="1"/>
  <c r="BZ674" i="5" s="1"/>
  <c r="BZ675" i="5" s="1"/>
  <c r="BZ676" i="5" s="1"/>
  <c r="BZ677" i="5" s="1"/>
  <c r="BZ678" i="5" s="1"/>
  <c r="BZ679" i="5" s="1"/>
  <c r="BZ680" i="5" s="1"/>
  <c r="BZ681" i="5" s="1"/>
  <c r="BZ682" i="5" s="1"/>
  <c r="BZ683" i="5" s="1"/>
  <c r="BZ684" i="5" s="1"/>
  <c r="BZ685" i="5" s="1"/>
  <c r="BZ686" i="5" s="1"/>
  <c r="BZ687" i="5" s="1"/>
  <c r="BZ688" i="5" s="1"/>
  <c r="BZ689" i="5" s="1"/>
  <c r="BZ690" i="5" s="1"/>
  <c r="BZ691" i="5" s="1"/>
  <c r="BZ692" i="5" s="1"/>
  <c r="BZ693" i="5" s="1"/>
  <c r="BZ694" i="5" s="1"/>
  <c r="BZ695" i="5" s="1"/>
  <c r="BZ696" i="5" s="1"/>
  <c r="BZ697" i="5" s="1"/>
  <c r="BZ698" i="5" s="1"/>
  <c r="BZ699" i="5" s="1"/>
  <c r="BZ700" i="5" s="1"/>
  <c r="BZ701" i="5" s="1"/>
  <c r="BZ702" i="5" s="1"/>
  <c r="BZ703" i="5" s="1"/>
  <c r="BZ704" i="5" s="1"/>
  <c r="BZ705" i="5" s="1"/>
  <c r="BZ706" i="5" s="1"/>
  <c r="BZ707" i="5" s="1"/>
  <c r="BZ708" i="5" s="1"/>
  <c r="BZ709" i="5" s="1"/>
  <c r="BZ710" i="5" s="1"/>
  <c r="BZ711" i="5" s="1"/>
  <c r="BZ712" i="5" s="1"/>
  <c r="BZ713" i="5" s="1"/>
  <c r="BZ714" i="5" s="1"/>
  <c r="BZ715" i="5" s="1"/>
  <c r="BZ716" i="5" s="1"/>
  <c r="BZ717" i="5" s="1"/>
  <c r="BZ718" i="5" s="1"/>
  <c r="BZ719" i="5" s="1"/>
  <c r="BZ720" i="5" s="1"/>
  <c r="BZ721" i="5" s="1"/>
  <c r="BZ722" i="5" s="1"/>
  <c r="BZ723" i="5" s="1"/>
  <c r="BZ724" i="5" s="1"/>
  <c r="BZ725" i="5" s="1"/>
  <c r="BZ726" i="5" s="1"/>
  <c r="BZ727" i="5" s="1"/>
  <c r="BZ728" i="5" s="1"/>
  <c r="BZ729" i="5" s="1"/>
  <c r="BZ730" i="5" s="1"/>
  <c r="BZ731" i="5" s="1"/>
  <c r="BZ732" i="5" s="1"/>
  <c r="BZ733" i="5" s="1"/>
  <c r="BZ734" i="5" s="1"/>
  <c r="BZ735" i="5" s="1"/>
  <c r="BZ736" i="5" s="1"/>
  <c r="BZ737" i="5" s="1"/>
  <c r="BZ738" i="5" s="1"/>
  <c r="BZ739" i="5" s="1"/>
  <c r="BZ740" i="5" s="1"/>
  <c r="BZ741" i="5" s="1"/>
  <c r="BZ742" i="5" s="1"/>
  <c r="BZ743" i="5" s="1"/>
  <c r="BZ744" i="5" s="1"/>
  <c r="BZ745" i="5" s="1"/>
  <c r="BZ746" i="5" s="1"/>
  <c r="BZ747" i="5" s="1"/>
  <c r="BZ748" i="5" s="1"/>
  <c r="BZ749" i="5" s="1"/>
  <c r="BZ750" i="5" s="1"/>
  <c r="BZ751" i="5" s="1"/>
  <c r="BZ752" i="5" s="1"/>
  <c r="BZ753" i="5" s="1"/>
  <c r="BZ754" i="5" s="1"/>
  <c r="BZ755" i="5" s="1"/>
  <c r="BX9" i="5"/>
  <c r="BY9" i="5" s="1"/>
  <c r="BD9" i="5"/>
  <c r="BE9" i="5" s="1"/>
  <c r="BF384" i="5"/>
  <c r="BF385" i="5" s="1"/>
  <c r="BF386" i="5" s="1"/>
  <c r="BF387" i="5" s="1"/>
  <c r="BF388" i="5" s="1"/>
  <c r="BF389" i="5" s="1"/>
  <c r="BF390" i="5" s="1"/>
  <c r="BF391" i="5" s="1"/>
  <c r="BF392" i="5" s="1"/>
  <c r="BF393" i="5" s="1"/>
  <c r="BF394" i="5" s="1"/>
  <c r="BF395" i="5" s="1"/>
  <c r="BF396" i="5" s="1"/>
  <c r="BF397" i="5" s="1"/>
  <c r="BF398" i="5" s="1"/>
  <c r="BF399" i="5" s="1"/>
  <c r="BF400" i="5" s="1"/>
  <c r="BF401" i="5" s="1"/>
  <c r="BF402" i="5" s="1"/>
  <c r="BF403" i="5" s="1"/>
  <c r="BF404" i="5" s="1"/>
  <c r="BF405" i="5" s="1"/>
  <c r="BF406" i="5" s="1"/>
  <c r="BF407" i="5" s="1"/>
  <c r="BF408" i="5" s="1"/>
  <c r="BF409" i="5" s="1"/>
  <c r="BF410" i="5" s="1"/>
  <c r="BF411" i="5" s="1"/>
  <c r="BF412" i="5" s="1"/>
  <c r="BF413" i="5" s="1"/>
  <c r="BF414" i="5" s="1"/>
  <c r="BF415" i="5" s="1"/>
  <c r="BF416" i="5" s="1"/>
  <c r="BF417" i="5" s="1"/>
  <c r="BF418" i="5" s="1"/>
  <c r="BF419" i="5" s="1"/>
  <c r="BF420" i="5" s="1"/>
  <c r="BF421" i="5" s="1"/>
  <c r="BF422" i="5" s="1"/>
  <c r="BF423" i="5" s="1"/>
  <c r="BF424" i="5" s="1"/>
  <c r="BF425" i="5" s="1"/>
  <c r="BF426" i="5" s="1"/>
  <c r="BF427" i="5" s="1"/>
  <c r="BF428" i="5" s="1"/>
  <c r="BF429" i="5" s="1"/>
  <c r="BF430" i="5" s="1"/>
  <c r="BF431" i="5" s="1"/>
  <c r="BF432" i="5" s="1"/>
  <c r="BF433" i="5" s="1"/>
  <c r="BF434" i="5" s="1"/>
  <c r="BF435" i="5" s="1"/>
  <c r="BF436" i="5" s="1"/>
  <c r="BF437" i="5" s="1"/>
  <c r="BF438" i="5" s="1"/>
  <c r="BF439" i="5" s="1"/>
  <c r="BF440" i="5" s="1"/>
  <c r="BF441" i="5" s="1"/>
  <c r="BF442" i="5" s="1"/>
  <c r="BF443" i="5" s="1"/>
  <c r="BF444" i="5" s="1"/>
  <c r="BF445" i="5" s="1"/>
  <c r="BF446" i="5" s="1"/>
  <c r="BF447" i="5" s="1"/>
  <c r="BF448" i="5" s="1"/>
  <c r="BF449" i="5" s="1"/>
  <c r="BF450" i="5" s="1"/>
  <c r="BF451" i="5" s="1"/>
  <c r="BF452" i="5" s="1"/>
  <c r="BF453" i="5" s="1"/>
  <c r="BF454" i="5" s="1"/>
  <c r="BF455" i="5" s="1"/>
  <c r="BF456" i="5" s="1"/>
  <c r="BF457" i="5" s="1"/>
  <c r="BF458" i="5" s="1"/>
  <c r="BF459" i="5" s="1"/>
  <c r="BF460" i="5" s="1"/>
  <c r="BF461" i="5" s="1"/>
  <c r="BF462" i="5" s="1"/>
  <c r="BF463" i="5" s="1"/>
  <c r="BF464" i="5" s="1"/>
  <c r="BF465" i="5" s="1"/>
  <c r="BF466" i="5" s="1"/>
  <c r="BF467" i="5" s="1"/>
  <c r="BF468" i="5" s="1"/>
  <c r="BF469" i="5" s="1"/>
  <c r="BF470" i="5" s="1"/>
  <c r="BF471" i="5" s="1"/>
  <c r="BF472" i="5" s="1"/>
  <c r="BF473" i="5" s="1"/>
  <c r="BF474" i="5" s="1"/>
  <c r="BF475" i="5" s="1"/>
  <c r="BF476" i="5" s="1"/>
  <c r="BF477" i="5" s="1"/>
  <c r="BF478" i="5" s="1"/>
  <c r="BF479" i="5" s="1"/>
  <c r="BF480" i="5" s="1"/>
  <c r="BF481" i="5" s="1"/>
  <c r="BF482" i="5" s="1"/>
  <c r="BF483" i="5" s="1"/>
  <c r="BF484" i="5" s="1"/>
  <c r="BF485" i="5" s="1"/>
  <c r="BF486" i="5" s="1"/>
  <c r="BF487" i="5" s="1"/>
  <c r="BF488" i="5" s="1"/>
  <c r="BF489" i="5" s="1"/>
  <c r="BF490" i="5" s="1"/>
  <c r="BF491" i="5" s="1"/>
  <c r="BF492" i="5" s="1"/>
  <c r="BF493" i="5" s="1"/>
  <c r="BF494" i="5" s="1"/>
  <c r="BF495" i="5" s="1"/>
  <c r="BF496" i="5" s="1"/>
  <c r="BF497" i="5" s="1"/>
  <c r="BF498" i="5" s="1"/>
  <c r="BF499" i="5" s="1"/>
  <c r="BF500" i="5" s="1"/>
  <c r="BF501" i="5" s="1"/>
  <c r="BF502" i="5" s="1"/>
  <c r="BF503" i="5" s="1"/>
  <c r="BF504" i="5" s="1"/>
  <c r="BF505" i="5" s="1"/>
  <c r="BF506" i="5" s="1"/>
  <c r="BF507" i="5" s="1"/>
  <c r="BF508" i="5" s="1"/>
  <c r="BF509" i="5" s="1"/>
  <c r="BF510" i="5" s="1"/>
  <c r="BF511" i="5" s="1"/>
  <c r="BF512" i="5" s="1"/>
  <c r="BF513" i="5" s="1"/>
  <c r="BF514" i="5" s="1"/>
  <c r="BF515" i="5" s="1"/>
  <c r="BF516" i="5" s="1"/>
  <c r="BF517" i="5" s="1"/>
  <c r="BF518" i="5" s="1"/>
  <c r="BF519" i="5" s="1"/>
  <c r="BF520" i="5" s="1"/>
  <c r="BF521" i="5" s="1"/>
  <c r="BF522" i="5" s="1"/>
  <c r="BF523" i="5" s="1"/>
  <c r="BF524" i="5" s="1"/>
  <c r="BF525" i="5" s="1"/>
  <c r="BF526" i="5" s="1"/>
  <c r="BF527" i="5" s="1"/>
  <c r="BF528" i="5" s="1"/>
  <c r="BF529" i="5" s="1"/>
  <c r="BF530" i="5" s="1"/>
  <c r="BF531" i="5" s="1"/>
  <c r="BF532" i="5" s="1"/>
  <c r="BF533" i="5" s="1"/>
  <c r="BF534" i="5" s="1"/>
  <c r="BF535" i="5" s="1"/>
  <c r="BF536" i="5" s="1"/>
  <c r="BF537" i="5" s="1"/>
  <c r="BF538" i="5" s="1"/>
  <c r="BF539" i="5" s="1"/>
  <c r="BF540" i="5" s="1"/>
  <c r="BF541" i="5" s="1"/>
  <c r="BF542" i="5" s="1"/>
  <c r="BF543" i="5" s="1"/>
  <c r="BF544" i="5" s="1"/>
  <c r="BF545" i="5" s="1"/>
  <c r="BF546" i="5" s="1"/>
  <c r="BF547" i="5" s="1"/>
  <c r="BF548" i="5" s="1"/>
  <c r="BF549" i="5" s="1"/>
  <c r="BF550" i="5" s="1"/>
  <c r="BF551" i="5" s="1"/>
  <c r="BF552" i="5" s="1"/>
  <c r="BF553" i="5" s="1"/>
  <c r="BF554" i="5" s="1"/>
  <c r="BF555" i="5" s="1"/>
  <c r="BF556" i="5" s="1"/>
  <c r="BF557" i="5" s="1"/>
  <c r="BF558" i="5" s="1"/>
  <c r="BF559" i="5" s="1"/>
  <c r="BF560" i="5" s="1"/>
  <c r="BF561" i="5" s="1"/>
  <c r="BF562" i="5" s="1"/>
  <c r="BF563" i="5" s="1"/>
  <c r="BF564" i="5" s="1"/>
  <c r="BF565" i="5" s="1"/>
  <c r="BF566" i="5" s="1"/>
  <c r="BF567" i="5" s="1"/>
  <c r="BF568" i="5" s="1"/>
  <c r="BF569" i="5" s="1"/>
  <c r="BF570" i="5" s="1"/>
  <c r="BF571" i="5" s="1"/>
  <c r="BF572" i="5" s="1"/>
  <c r="BF573" i="5" s="1"/>
  <c r="BF574" i="5" s="1"/>
  <c r="BF575" i="5" s="1"/>
  <c r="BF576" i="5" s="1"/>
  <c r="BF577" i="5" s="1"/>
  <c r="BF578" i="5" s="1"/>
  <c r="BF579" i="5" s="1"/>
  <c r="BF580" i="5" s="1"/>
  <c r="BF581" i="5" s="1"/>
  <c r="BF582" i="5" s="1"/>
  <c r="BF583" i="5" s="1"/>
  <c r="BF584" i="5" s="1"/>
  <c r="BF585" i="5" s="1"/>
  <c r="BF586" i="5" s="1"/>
  <c r="BF587" i="5" s="1"/>
  <c r="BF588" i="5" s="1"/>
  <c r="BF589" i="5" s="1"/>
  <c r="BF590" i="5" s="1"/>
  <c r="BF591" i="5" s="1"/>
  <c r="BF592" i="5" s="1"/>
  <c r="BF593" i="5" s="1"/>
  <c r="BF594" i="5" s="1"/>
  <c r="BF595" i="5" s="1"/>
  <c r="BF596" i="5" s="1"/>
  <c r="BF597" i="5" s="1"/>
  <c r="BF598" i="5" s="1"/>
  <c r="BF599" i="5" s="1"/>
  <c r="BF600" i="5" s="1"/>
  <c r="BF601" i="5" s="1"/>
  <c r="BF602" i="5" s="1"/>
  <c r="BF603" i="5" s="1"/>
  <c r="BF604" i="5" s="1"/>
  <c r="BF605" i="5" s="1"/>
  <c r="BF606" i="5" s="1"/>
  <c r="BF607" i="5" s="1"/>
  <c r="BF608" i="5" s="1"/>
  <c r="BF609" i="5" s="1"/>
  <c r="BF610" i="5" s="1"/>
  <c r="BF611" i="5" s="1"/>
  <c r="BF612" i="5" s="1"/>
  <c r="BF613" i="5" s="1"/>
  <c r="BF614" i="5" s="1"/>
  <c r="BF615" i="5" s="1"/>
  <c r="BF616" i="5" s="1"/>
  <c r="BF617" i="5" s="1"/>
  <c r="BF618" i="5" s="1"/>
  <c r="BF619" i="5" s="1"/>
  <c r="BF620" i="5" s="1"/>
  <c r="BF621" i="5" s="1"/>
  <c r="BF622" i="5" s="1"/>
  <c r="BF623" i="5" s="1"/>
  <c r="BF624" i="5" s="1"/>
  <c r="BF625" i="5" s="1"/>
  <c r="BF626" i="5" s="1"/>
  <c r="BF627" i="5" s="1"/>
  <c r="BF628" i="5" s="1"/>
  <c r="BF629" i="5" s="1"/>
  <c r="BF630" i="5" s="1"/>
  <c r="BF631" i="5" s="1"/>
  <c r="BF632" i="5" s="1"/>
  <c r="BF633" i="5" s="1"/>
  <c r="BF634" i="5" s="1"/>
  <c r="BF635" i="5" s="1"/>
  <c r="BF636" i="5" s="1"/>
  <c r="BF637" i="5" s="1"/>
  <c r="BF638" i="5" s="1"/>
  <c r="BF639" i="5" s="1"/>
  <c r="BF640" i="5" s="1"/>
  <c r="BF641" i="5" s="1"/>
  <c r="BF642" i="5" s="1"/>
  <c r="BF643" i="5" s="1"/>
  <c r="BF644" i="5" s="1"/>
  <c r="BF645" i="5" s="1"/>
  <c r="BF646" i="5" s="1"/>
  <c r="BF647" i="5" s="1"/>
  <c r="BF648" i="5" s="1"/>
  <c r="BF649" i="5" s="1"/>
  <c r="BF650" i="5" s="1"/>
  <c r="BF651" i="5" s="1"/>
  <c r="BF652" i="5" s="1"/>
  <c r="BF653" i="5" s="1"/>
  <c r="BF654" i="5" s="1"/>
  <c r="BF655" i="5" s="1"/>
  <c r="BF656" i="5" s="1"/>
  <c r="BF657" i="5" s="1"/>
  <c r="BF658" i="5" s="1"/>
  <c r="BF659" i="5" s="1"/>
  <c r="BF660" i="5" s="1"/>
  <c r="BF661" i="5" s="1"/>
  <c r="BF662" i="5" s="1"/>
  <c r="BF663" i="5" s="1"/>
  <c r="BF664" i="5" s="1"/>
  <c r="BF665" i="5" s="1"/>
  <c r="BF666" i="5" s="1"/>
  <c r="BF667" i="5" s="1"/>
  <c r="BF668" i="5" s="1"/>
  <c r="BF669" i="5" s="1"/>
  <c r="BF670" i="5" s="1"/>
  <c r="BF671" i="5" s="1"/>
  <c r="BF672" i="5" s="1"/>
  <c r="BF673" i="5" s="1"/>
  <c r="BF674" i="5" s="1"/>
  <c r="BF675" i="5" s="1"/>
  <c r="BF676" i="5" s="1"/>
  <c r="BF677" i="5" s="1"/>
  <c r="BF678" i="5" s="1"/>
  <c r="BF679" i="5" s="1"/>
  <c r="BF680" i="5" s="1"/>
  <c r="BF681" i="5" s="1"/>
  <c r="BF682" i="5" s="1"/>
  <c r="BF683" i="5" s="1"/>
  <c r="BF684" i="5" s="1"/>
  <c r="BF685" i="5" s="1"/>
  <c r="BF686" i="5" s="1"/>
  <c r="BF687" i="5" s="1"/>
  <c r="BF688" i="5" s="1"/>
  <c r="BF689" i="5" s="1"/>
  <c r="BF690" i="5" s="1"/>
  <c r="BF691" i="5" s="1"/>
  <c r="BF692" i="5" s="1"/>
  <c r="BF693" i="5" s="1"/>
  <c r="BF694" i="5" s="1"/>
  <c r="BF695" i="5" s="1"/>
  <c r="BF696" i="5" s="1"/>
  <c r="BF697" i="5" s="1"/>
  <c r="BF698" i="5" s="1"/>
  <c r="BF699" i="5" s="1"/>
  <c r="BF700" i="5" s="1"/>
  <c r="BF701" i="5" s="1"/>
  <c r="BF702" i="5" s="1"/>
  <c r="BF703" i="5" s="1"/>
  <c r="BF704" i="5" s="1"/>
  <c r="BF705" i="5" s="1"/>
  <c r="BF706" i="5" s="1"/>
  <c r="BF707" i="5" s="1"/>
  <c r="BF708" i="5" s="1"/>
  <c r="BF709" i="5" s="1"/>
  <c r="BF710" i="5" s="1"/>
  <c r="BF711" i="5" s="1"/>
  <c r="BF712" i="5" s="1"/>
  <c r="BF713" i="5" s="1"/>
  <c r="BF714" i="5" s="1"/>
  <c r="BF715" i="5" s="1"/>
  <c r="BF716" i="5" s="1"/>
  <c r="BF717" i="5" s="1"/>
  <c r="BF718" i="5" s="1"/>
  <c r="BF719" i="5" s="1"/>
  <c r="BF720" i="5" s="1"/>
  <c r="BF721" i="5" s="1"/>
  <c r="BF722" i="5" s="1"/>
  <c r="BF723" i="5" s="1"/>
  <c r="BF724" i="5" s="1"/>
  <c r="BF725" i="5" s="1"/>
  <c r="BF726" i="5" s="1"/>
  <c r="BF727" i="5" s="1"/>
  <c r="BF728" i="5" s="1"/>
  <c r="BF729" i="5" s="1"/>
  <c r="BF730" i="5" s="1"/>
  <c r="BF731" i="5" s="1"/>
  <c r="BF732" i="5" s="1"/>
  <c r="BF733" i="5" s="1"/>
  <c r="BF734" i="5" s="1"/>
  <c r="BF735" i="5" s="1"/>
  <c r="BF736" i="5" s="1"/>
  <c r="BF737" i="5" s="1"/>
  <c r="BF738" i="5" s="1"/>
  <c r="BF739" i="5" s="1"/>
  <c r="BF740" i="5" s="1"/>
  <c r="BF741" i="5" s="1"/>
  <c r="BF742" i="5" s="1"/>
  <c r="BF743" i="5" s="1"/>
  <c r="BF744" i="5" s="1"/>
  <c r="BF745" i="5" s="1"/>
  <c r="BF746" i="5" s="1"/>
  <c r="BF747" i="5" s="1"/>
  <c r="BF748" i="5" s="1"/>
  <c r="BF749" i="5" s="1"/>
  <c r="BF750" i="5" s="1"/>
  <c r="BF751" i="5" s="1"/>
  <c r="BF752" i="5" s="1"/>
  <c r="BF753" i="5" s="1"/>
  <c r="BF754" i="5" s="1"/>
  <c r="BF755" i="5" s="1"/>
  <c r="BH80" i="5"/>
  <c r="BE80" i="5"/>
  <c r="BG80" i="5" s="1"/>
  <c r="BC81" i="5"/>
  <c r="BD81" i="5" s="1"/>
  <c r="AR81" i="5"/>
  <c r="AS81" i="5" s="1"/>
  <c r="AR82" i="5" s="1"/>
  <c r="AS82" i="5" s="1"/>
  <c r="AI9" i="5"/>
  <c r="AJ9" i="5" s="1"/>
  <c r="AK384" i="5"/>
  <c r="AK385" i="5" s="1"/>
  <c r="AK386" i="5" s="1"/>
  <c r="AK387" i="5" s="1"/>
  <c r="AK388" i="5" s="1"/>
  <c r="AK389" i="5" s="1"/>
  <c r="AK390" i="5" s="1"/>
  <c r="AK391" i="5" s="1"/>
  <c r="AK392" i="5" s="1"/>
  <c r="AK393" i="5" s="1"/>
  <c r="AK394" i="5" s="1"/>
  <c r="AK395" i="5" s="1"/>
  <c r="AK396" i="5" s="1"/>
  <c r="AK397" i="5" s="1"/>
  <c r="AK398" i="5" s="1"/>
  <c r="AK399" i="5" s="1"/>
  <c r="AK400" i="5" s="1"/>
  <c r="AK401" i="5" s="1"/>
  <c r="AK402" i="5" s="1"/>
  <c r="AK403" i="5" s="1"/>
  <c r="AK404" i="5" s="1"/>
  <c r="AK405" i="5" s="1"/>
  <c r="AK406" i="5" s="1"/>
  <c r="AK407" i="5" s="1"/>
  <c r="AK408" i="5" s="1"/>
  <c r="AK409" i="5" s="1"/>
  <c r="AK410" i="5" s="1"/>
  <c r="AK411" i="5" s="1"/>
  <c r="AK412" i="5" s="1"/>
  <c r="AK413" i="5" s="1"/>
  <c r="AK414" i="5" s="1"/>
  <c r="AK415" i="5" s="1"/>
  <c r="AK416" i="5" s="1"/>
  <c r="AK417" i="5" s="1"/>
  <c r="AK418" i="5" s="1"/>
  <c r="AK419" i="5" s="1"/>
  <c r="AK420" i="5" s="1"/>
  <c r="AK421" i="5" s="1"/>
  <c r="AK422" i="5" s="1"/>
  <c r="AK423" i="5" s="1"/>
  <c r="AK424" i="5" s="1"/>
  <c r="AK425" i="5" s="1"/>
  <c r="AK426" i="5" s="1"/>
  <c r="AK427" i="5" s="1"/>
  <c r="AK428" i="5" s="1"/>
  <c r="AK429" i="5" s="1"/>
  <c r="AK430" i="5" s="1"/>
  <c r="AK431" i="5" s="1"/>
  <c r="AK432" i="5" s="1"/>
  <c r="AK433" i="5" s="1"/>
  <c r="AK434" i="5" s="1"/>
  <c r="AK435" i="5" s="1"/>
  <c r="AK436" i="5" s="1"/>
  <c r="AK437" i="5" s="1"/>
  <c r="AK438" i="5" s="1"/>
  <c r="AK439" i="5" s="1"/>
  <c r="AK440" i="5" s="1"/>
  <c r="AK441" i="5" s="1"/>
  <c r="AK442" i="5" s="1"/>
  <c r="AK443" i="5" s="1"/>
  <c r="AK444" i="5" s="1"/>
  <c r="AK445" i="5" s="1"/>
  <c r="AK446" i="5" s="1"/>
  <c r="AK447" i="5" s="1"/>
  <c r="AK448" i="5" s="1"/>
  <c r="AK449" i="5" s="1"/>
  <c r="AK450" i="5" s="1"/>
  <c r="AK451" i="5" s="1"/>
  <c r="AK452" i="5" s="1"/>
  <c r="AK453" i="5" s="1"/>
  <c r="AK454" i="5" s="1"/>
  <c r="AK455" i="5" s="1"/>
  <c r="AK456" i="5" s="1"/>
  <c r="AK457" i="5" s="1"/>
  <c r="AK458" i="5" s="1"/>
  <c r="AK459" i="5" s="1"/>
  <c r="AK460" i="5" s="1"/>
  <c r="AK461" i="5" s="1"/>
  <c r="AK462" i="5" s="1"/>
  <c r="AK463" i="5" s="1"/>
  <c r="AK464" i="5" s="1"/>
  <c r="AK465" i="5" s="1"/>
  <c r="AK466" i="5" s="1"/>
  <c r="AK467" i="5" s="1"/>
  <c r="AK468" i="5" s="1"/>
  <c r="AK469" i="5" s="1"/>
  <c r="AK470" i="5" s="1"/>
  <c r="AK471" i="5" s="1"/>
  <c r="AK472" i="5" s="1"/>
  <c r="AK473" i="5" s="1"/>
  <c r="AK474" i="5" s="1"/>
  <c r="AK475" i="5" s="1"/>
  <c r="AK476" i="5" s="1"/>
  <c r="AK477" i="5" s="1"/>
  <c r="AK478" i="5" s="1"/>
  <c r="AK479" i="5" s="1"/>
  <c r="AK480" i="5" s="1"/>
  <c r="AK481" i="5" s="1"/>
  <c r="AK482" i="5" s="1"/>
  <c r="AK483" i="5" s="1"/>
  <c r="AK484" i="5" s="1"/>
  <c r="AK485" i="5" s="1"/>
  <c r="AK486" i="5" s="1"/>
  <c r="AK487" i="5" s="1"/>
  <c r="AK488" i="5" s="1"/>
  <c r="AK489" i="5" s="1"/>
  <c r="AK490" i="5" s="1"/>
  <c r="AK491" i="5" s="1"/>
  <c r="AK492" i="5" s="1"/>
  <c r="AK493" i="5" s="1"/>
  <c r="AK494" i="5" s="1"/>
  <c r="AK495" i="5" s="1"/>
  <c r="AK496" i="5" s="1"/>
  <c r="AK497" i="5" s="1"/>
  <c r="AK498" i="5" s="1"/>
  <c r="AK499" i="5" s="1"/>
  <c r="AK500" i="5" s="1"/>
  <c r="AK501" i="5" s="1"/>
  <c r="AK502" i="5" s="1"/>
  <c r="AK503" i="5" s="1"/>
  <c r="AK504" i="5" s="1"/>
  <c r="AK505" i="5" s="1"/>
  <c r="AK506" i="5" s="1"/>
  <c r="AK507" i="5" s="1"/>
  <c r="AK508" i="5" s="1"/>
  <c r="AK509" i="5" s="1"/>
  <c r="AK510" i="5" s="1"/>
  <c r="AK511" i="5" s="1"/>
  <c r="AK512" i="5" s="1"/>
  <c r="AK513" i="5" s="1"/>
  <c r="AK514" i="5" s="1"/>
  <c r="AK515" i="5" s="1"/>
  <c r="AK516" i="5" s="1"/>
  <c r="AK517" i="5" s="1"/>
  <c r="AK518" i="5" s="1"/>
  <c r="AK519" i="5" s="1"/>
  <c r="AK520" i="5" s="1"/>
  <c r="AK521" i="5" s="1"/>
  <c r="AK522" i="5" s="1"/>
  <c r="AK523" i="5" s="1"/>
  <c r="AK524" i="5" s="1"/>
  <c r="AK525" i="5" s="1"/>
  <c r="AK526" i="5" s="1"/>
  <c r="AK527" i="5" s="1"/>
  <c r="AK528" i="5" s="1"/>
  <c r="AK529" i="5" s="1"/>
  <c r="AK530" i="5" s="1"/>
  <c r="AK531" i="5" s="1"/>
  <c r="AK532" i="5" s="1"/>
  <c r="AK533" i="5" s="1"/>
  <c r="AK534" i="5" s="1"/>
  <c r="AK535" i="5" s="1"/>
  <c r="AK536" i="5" s="1"/>
  <c r="AK537" i="5" s="1"/>
  <c r="AK538" i="5" s="1"/>
  <c r="AK539" i="5" s="1"/>
  <c r="AK540" i="5" s="1"/>
  <c r="AK541" i="5" s="1"/>
  <c r="AK542" i="5" s="1"/>
  <c r="AK543" i="5" s="1"/>
  <c r="AK544" i="5" s="1"/>
  <c r="AK545" i="5" s="1"/>
  <c r="AK546" i="5" s="1"/>
  <c r="AK547" i="5" s="1"/>
  <c r="AK548" i="5" s="1"/>
  <c r="AK549" i="5" s="1"/>
  <c r="AK550" i="5" s="1"/>
  <c r="AK551" i="5" s="1"/>
  <c r="AK552" i="5" s="1"/>
  <c r="AK553" i="5" s="1"/>
  <c r="AK554" i="5" s="1"/>
  <c r="AK555" i="5" s="1"/>
  <c r="AK556" i="5" s="1"/>
  <c r="AK557" i="5" s="1"/>
  <c r="AK558" i="5" s="1"/>
  <c r="AK559" i="5" s="1"/>
  <c r="AK560" i="5" s="1"/>
  <c r="AK561" i="5" s="1"/>
  <c r="AK562" i="5" s="1"/>
  <c r="AK563" i="5" s="1"/>
  <c r="AK564" i="5" s="1"/>
  <c r="AK565" i="5" s="1"/>
  <c r="AK566" i="5" s="1"/>
  <c r="AK567" i="5" s="1"/>
  <c r="AK568" i="5" s="1"/>
  <c r="AK569" i="5" s="1"/>
  <c r="AK570" i="5" s="1"/>
  <c r="AK571" i="5" s="1"/>
  <c r="AK572" i="5" s="1"/>
  <c r="AK573" i="5" s="1"/>
  <c r="AK574" i="5" s="1"/>
  <c r="AK575" i="5" s="1"/>
  <c r="AK576" i="5" s="1"/>
  <c r="AK577" i="5" s="1"/>
  <c r="AK578" i="5" s="1"/>
  <c r="AK579" i="5" s="1"/>
  <c r="AK580" i="5" s="1"/>
  <c r="AK581" i="5" s="1"/>
  <c r="AK582" i="5" s="1"/>
  <c r="AK583" i="5" s="1"/>
  <c r="AK584" i="5" s="1"/>
  <c r="AK585" i="5" s="1"/>
  <c r="AK586" i="5" s="1"/>
  <c r="AK587" i="5" s="1"/>
  <c r="AK588" i="5" s="1"/>
  <c r="AK589" i="5" s="1"/>
  <c r="AK590" i="5" s="1"/>
  <c r="AK591" i="5" s="1"/>
  <c r="AK592" i="5" s="1"/>
  <c r="AK593" i="5" s="1"/>
  <c r="AK594" i="5" s="1"/>
  <c r="AK595" i="5" s="1"/>
  <c r="AK596" i="5" s="1"/>
  <c r="AK597" i="5" s="1"/>
  <c r="AK598" i="5" s="1"/>
  <c r="AK599" i="5" s="1"/>
  <c r="AK600" i="5" s="1"/>
  <c r="AK601" i="5" s="1"/>
  <c r="AK602" i="5" s="1"/>
  <c r="AK603" i="5" s="1"/>
  <c r="AK604" i="5" s="1"/>
  <c r="AK605" i="5" s="1"/>
  <c r="AK606" i="5" s="1"/>
  <c r="AK607" i="5" s="1"/>
  <c r="AK608" i="5" s="1"/>
  <c r="AK609" i="5" s="1"/>
  <c r="AK610" i="5" s="1"/>
  <c r="AK611" i="5" s="1"/>
  <c r="AK612" i="5" s="1"/>
  <c r="AK613" i="5" s="1"/>
  <c r="AK614" i="5" s="1"/>
  <c r="AK615" i="5" s="1"/>
  <c r="AK616" i="5" s="1"/>
  <c r="AK617" i="5" s="1"/>
  <c r="AK618" i="5" s="1"/>
  <c r="AK619" i="5" s="1"/>
  <c r="AK620" i="5" s="1"/>
  <c r="AK621" i="5" s="1"/>
  <c r="AK622" i="5" s="1"/>
  <c r="AK623" i="5" s="1"/>
  <c r="AK624" i="5" s="1"/>
  <c r="AK625" i="5" s="1"/>
  <c r="AK626" i="5" s="1"/>
  <c r="AK627" i="5" s="1"/>
  <c r="AK628" i="5" s="1"/>
  <c r="AK629" i="5" s="1"/>
  <c r="AK630" i="5" s="1"/>
  <c r="AK631" i="5" s="1"/>
  <c r="AK632" i="5" s="1"/>
  <c r="AK633" i="5" s="1"/>
  <c r="AK634" i="5" s="1"/>
  <c r="AK635" i="5" s="1"/>
  <c r="AK636" i="5" s="1"/>
  <c r="AK637" i="5" s="1"/>
  <c r="AK638" i="5" s="1"/>
  <c r="AK639" i="5" s="1"/>
  <c r="AK640" i="5" s="1"/>
  <c r="AK641" i="5" s="1"/>
  <c r="AK642" i="5" s="1"/>
  <c r="AK643" i="5" s="1"/>
  <c r="AK644" i="5" s="1"/>
  <c r="AK645" i="5" s="1"/>
  <c r="AK646" i="5" s="1"/>
  <c r="AK647" i="5" s="1"/>
  <c r="AK648" i="5" s="1"/>
  <c r="AK649" i="5" s="1"/>
  <c r="AK650" i="5" s="1"/>
  <c r="AK651" i="5" s="1"/>
  <c r="AK652" i="5" s="1"/>
  <c r="AK653" i="5" s="1"/>
  <c r="AK654" i="5" s="1"/>
  <c r="AK655" i="5" s="1"/>
  <c r="AK656" i="5" s="1"/>
  <c r="AK657" i="5" s="1"/>
  <c r="AK658" i="5" s="1"/>
  <c r="AK659" i="5" s="1"/>
  <c r="AK660" i="5" s="1"/>
  <c r="AK661" i="5" s="1"/>
  <c r="AK662" i="5" s="1"/>
  <c r="AK663" i="5" s="1"/>
  <c r="AK664" i="5" s="1"/>
  <c r="AK665" i="5" s="1"/>
  <c r="AK666" i="5" s="1"/>
  <c r="AK667" i="5" s="1"/>
  <c r="AK668" i="5" s="1"/>
  <c r="AK669" i="5" s="1"/>
  <c r="AK670" i="5" s="1"/>
  <c r="AK671" i="5" s="1"/>
  <c r="AK672" i="5" s="1"/>
  <c r="AK673" i="5" s="1"/>
  <c r="AK674" i="5" s="1"/>
  <c r="AK675" i="5" s="1"/>
  <c r="AK676" i="5" s="1"/>
  <c r="AK677" i="5" s="1"/>
  <c r="AK678" i="5" s="1"/>
  <c r="AK679" i="5" s="1"/>
  <c r="AK680" i="5" s="1"/>
  <c r="AK681" i="5" s="1"/>
  <c r="AK682" i="5" s="1"/>
  <c r="AK683" i="5" s="1"/>
  <c r="AK684" i="5" s="1"/>
  <c r="AK685" i="5" s="1"/>
  <c r="AK686" i="5" s="1"/>
  <c r="AK687" i="5" s="1"/>
  <c r="AK688" i="5" s="1"/>
  <c r="AK689" i="5" s="1"/>
  <c r="AK690" i="5" s="1"/>
  <c r="AK691" i="5" s="1"/>
  <c r="AK692" i="5" s="1"/>
  <c r="AK693" i="5" s="1"/>
  <c r="AK694" i="5" s="1"/>
  <c r="AK695" i="5" s="1"/>
  <c r="AK696" i="5" s="1"/>
  <c r="AK697" i="5" s="1"/>
  <c r="AK698" i="5" s="1"/>
  <c r="AK699" i="5" s="1"/>
  <c r="AK700" i="5" s="1"/>
  <c r="AK701" i="5" s="1"/>
  <c r="AK702" i="5" s="1"/>
  <c r="AK703" i="5" s="1"/>
  <c r="AK704" i="5" s="1"/>
  <c r="AK705" i="5" s="1"/>
  <c r="AK706" i="5" s="1"/>
  <c r="AK707" i="5" s="1"/>
  <c r="AK708" i="5" s="1"/>
  <c r="AK709" i="5" s="1"/>
  <c r="AK710" i="5" s="1"/>
  <c r="AK711" i="5" s="1"/>
  <c r="AK712" i="5" s="1"/>
  <c r="AK713" i="5" s="1"/>
  <c r="AK714" i="5" s="1"/>
  <c r="AK715" i="5" s="1"/>
  <c r="AK716" i="5" s="1"/>
  <c r="AK717" i="5" s="1"/>
  <c r="AK718" i="5" s="1"/>
  <c r="AK719" i="5" s="1"/>
  <c r="AK720" i="5" s="1"/>
  <c r="AK721" i="5" s="1"/>
  <c r="AK722" i="5" s="1"/>
  <c r="AK723" i="5" s="1"/>
  <c r="AK724" i="5" s="1"/>
  <c r="AK725" i="5" s="1"/>
  <c r="AK726" i="5" s="1"/>
  <c r="AK727" i="5" s="1"/>
  <c r="AK728" i="5" s="1"/>
  <c r="AK729" i="5" s="1"/>
  <c r="AK730" i="5" s="1"/>
  <c r="AK731" i="5" s="1"/>
  <c r="AK732" i="5" s="1"/>
  <c r="AK733" i="5" s="1"/>
  <c r="AK734" i="5" s="1"/>
  <c r="AK735" i="5" s="1"/>
  <c r="AK736" i="5" s="1"/>
  <c r="AK737" i="5" s="1"/>
  <c r="AK738" i="5" s="1"/>
  <c r="AK739" i="5" s="1"/>
  <c r="AK740" i="5" s="1"/>
  <c r="AK741" i="5" s="1"/>
  <c r="AK742" i="5" s="1"/>
  <c r="AK743" i="5" s="1"/>
  <c r="AK744" i="5" s="1"/>
  <c r="AK745" i="5" s="1"/>
  <c r="AK746" i="5" s="1"/>
  <c r="AK747" i="5" s="1"/>
  <c r="AK748" i="5" s="1"/>
  <c r="AK749" i="5" s="1"/>
  <c r="AK750" i="5" s="1"/>
  <c r="AK751" i="5" s="1"/>
  <c r="AK752" i="5" s="1"/>
  <c r="AK753" i="5" s="1"/>
  <c r="AK754" i="5" s="1"/>
  <c r="AK755" i="5" s="1"/>
  <c r="AT80" i="5"/>
  <c r="AV80" i="5" s="1"/>
  <c r="AW81" i="5"/>
  <c r="BW82" i="5"/>
  <c r="BY81" i="5"/>
  <c r="CA81" i="5" s="1"/>
  <c r="N82" i="5"/>
  <c r="P81" i="5"/>
  <c r="CK81" i="5"/>
  <c r="CH82" i="5"/>
  <c r="CL82" i="5" s="1"/>
  <c r="AL81" i="5"/>
  <c r="AM82" i="5"/>
  <c r="AJ82" i="5"/>
  <c r="AH83" i="5"/>
  <c r="AI83" i="5" s="1"/>
  <c r="AJ125" i="9"/>
  <c r="AH126" i="9"/>
  <c r="Z125" i="9"/>
  <c r="X126" i="9"/>
  <c r="BD125" i="9"/>
  <c r="BB126" i="9"/>
  <c r="E126" i="9"/>
  <c r="I126" i="9" s="1"/>
  <c r="P125" i="9"/>
  <c r="N126" i="9"/>
  <c r="H125" i="9"/>
  <c r="AT125" i="9"/>
  <c r="AR126" i="9"/>
  <c r="C256" i="5" l="1"/>
  <c r="C664" i="5"/>
  <c r="C208" i="5"/>
  <c r="C337" i="5"/>
  <c r="C188" i="5"/>
  <c r="C362" i="5"/>
  <c r="C153" i="5"/>
  <c r="C151" i="5"/>
  <c r="C402" i="5"/>
  <c r="C557" i="5"/>
  <c r="C679" i="5"/>
  <c r="C682" i="5"/>
  <c r="C126" i="5"/>
  <c r="C138" i="5"/>
  <c r="C294" i="5"/>
  <c r="C357" i="5"/>
  <c r="C473" i="5"/>
  <c r="C91" i="5"/>
  <c r="C691" i="5"/>
  <c r="C381" i="5"/>
  <c r="C323" i="5"/>
  <c r="C128" i="5"/>
  <c r="C683" i="5"/>
  <c r="C571" i="5"/>
  <c r="C403" i="5"/>
  <c r="C413" i="5"/>
  <c r="C431" i="5"/>
  <c r="C517" i="5"/>
  <c r="C423" i="5"/>
  <c r="C543" i="5"/>
  <c r="C637" i="5"/>
  <c r="C209" i="5"/>
  <c r="C609" i="5"/>
  <c r="C461" i="5"/>
  <c r="C114" i="5"/>
  <c r="C181" i="5"/>
  <c r="C480" i="5"/>
  <c r="C342" i="5"/>
  <c r="C500" i="5"/>
  <c r="C580" i="5"/>
  <c r="C724" i="5"/>
  <c r="C318" i="5"/>
  <c r="C222" i="5"/>
  <c r="C230" i="5"/>
  <c r="C696" i="5"/>
  <c r="C440" i="5"/>
  <c r="C367" i="5"/>
  <c r="C376" i="5"/>
  <c r="C341" i="5"/>
  <c r="C301" i="5"/>
  <c r="C715" i="5"/>
  <c r="C560" i="5"/>
  <c r="C265" i="5"/>
  <c r="C502" i="5"/>
  <c r="C233" i="5"/>
  <c r="C247" i="5"/>
  <c r="C488" i="5"/>
  <c r="C450" i="5"/>
  <c r="C526" i="5"/>
  <c r="C745" i="5"/>
  <c r="C596" i="5"/>
  <c r="C582" i="5"/>
  <c r="C699" i="5"/>
  <c r="C509" i="5"/>
  <c r="C254" i="5"/>
  <c r="C346" i="5"/>
  <c r="C347" i="5"/>
  <c r="C168" i="5"/>
  <c r="C648" i="5"/>
  <c r="C107" i="5"/>
  <c r="C524" i="5"/>
  <c r="C280" i="5"/>
  <c r="C615" i="5"/>
  <c r="C242" i="5"/>
  <c r="C734" i="5"/>
  <c r="AR83" i="5"/>
  <c r="AT82" i="5"/>
  <c r="C147" i="5"/>
  <c r="C333" i="5"/>
  <c r="C399" i="5"/>
  <c r="C470" i="5"/>
  <c r="C466" i="5"/>
  <c r="C558" i="5"/>
  <c r="C463" i="5"/>
  <c r="C417" i="5"/>
  <c r="C194" i="5"/>
  <c r="C662" i="5"/>
  <c r="C99" i="5"/>
  <c r="C142" i="5"/>
  <c r="C146" i="5"/>
  <c r="C363" i="5"/>
  <c r="C243" i="5"/>
  <c r="C292" i="5"/>
  <c r="C196" i="5"/>
  <c r="C484" i="5"/>
  <c r="C674" i="5"/>
  <c r="C688" i="5"/>
  <c r="C591" i="5"/>
  <c r="C445" i="5"/>
  <c r="C633" i="5"/>
  <c r="C274" i="5"/>
  <c r="C538" i="5"/>
  <c r="C442" i="5"/>
  <c r="C372" i="5"/>
  <c r="C141" i="5"/>
  <c r="C529" i="5"/>
  <c r="C569" i="5"/>
  <c r="C158" i="5"/>
  <c r="C148" i="5"/>
  <c r="C670" i="5"/>
  <c r="C467" i="5"/>
  <c r="C411" i="5"/>
  <c r="C705" i="5"/>
  <c r="C457" i="5"/>
  <c r="C487" i="5"/>
  <c r="C469" i="5"/>
  <c r="C663" i="5"/>
  <c r="C249" i="5"/>
  <c r="C300" i="5"/>
  <c r="C361" i="5"/>
  <c r="C464" i="5"/>
  <c r="C159" i="5"/>
  <c r="C498" i="5"/>
  <c r="C308" i="5"/>
  <c r="C551" i="5"/>
  <c r="AW82" i="5"/>
  <c r="BH81" i="5"/>
  <c r="BC82" i="5"/>
  <c r="BE81" i="5"/>
  <c r="BG81" i="5" s="1"/>
  <c r="C378" i="5"/>
  <c r="C205" i="5"/>
  <c r="C624" i="5"/>
  <c r="C532" i="5"/>
  <c r="C195" i="5"/>
  <c r="C390" i="5"/>
  <c r="C589" i="5"/>
  <c r="C447" i="5"/>
  <c r="C143" i="5"/>
  <c r="C512" i="5"/>
  <c r="C617" i="5"/>
  <c r="C336" i="5"/>
  <c r="C525" i="5"/>
  <c r="C671" i="5"/>
  <c r="C416" i="5"/>
  <c r="C253" i="5"/>
  <c r="C695" i="5"/>
  <c r="C257" i="5"/>
  <c r="C120" i="5"/>
  <c r="C611" i="5"/>
  <c r="C113" i="5"/>
  <c r="C193" i="5"/>
  <c r="C322" i="5"/>
  <c r="C165" i="5"/>
  <c r="C623" i="5"/>
  <c r="C356" i="5"/>
  <c r="C317" i="5"/>
  <c r="C169" i="5"/>
  <c r="C507" i="5"/>
  <c r="C262" i="5"/>
  <c r="C721" i="5"/>
  <c r="C204" i="5"/>
  <c r="C325" i="5"/>
  <c r="C737" i="5"/>
  <c r="C505" i="5"/>
  <c r="C640" i="5"/>
  <c r="C542" i="5"/>
  <c r="C173" i="5"/>
  <c r="C539" i="5"/>
  <c r="C474" i="5"/>
  <c r="C729" i="5"/>
  <c r="C714" i="5"/>
  <c r="C385" i="5"/>
  <c r="C681" i="5"/>
  <c r="C462" i="5"/>
  <c r="C395" i="5"/>
  <c r="C371" i="5"/>
  <c r="C428" i="5"/>
  <c r="C232" i="5"/>
  <c r="C237" i="5"/>
  <c r="C272" i="5"/>
  <c r="C613" i="5"/>
  <c r="C650" i="5"/>
  <c r="C276" i="5"/>
  <c r="C359" i="5"/>
  <c r="C224" i="5"/>
  <c r="C177" i="5"/>
  <c r="C697" i="5"/>
  <c r="C200" i="5"/>
  <c r="C608" i="5"/>
  <c r="C453" i="5"/>
  <c r="C684" i="5"/>
  <c r="C672" i="5"/>
  <c r="C476" i="5"/>
  <c r="C104" i="5"/>
  <c r="C192" i="5"/>
  <c r="C515" i="5"/>
  <c r="C217" i="5"/>
  <c r="C583" i="5"/>
  <c r="C261" i="5"/>
  <c r="C109" i="5"/>
  <c r="C686" i="5"/>
  <c r="C602" i="5"/>
  <c r="C755" i="5"/>
  <c r="C218" i="5"/>
  <c r="C508" i="5"/>
  <c r="C713" i="5"/>
  <c r="C458" i="5"/>
  <c r="C255" i="5"/>
  <c r="C618" i="5"/>
  <c r="C332" i="5"/>
  <c r="C397" i="5"/>
  <c r="C459" i="5"/>
  <c r="C295" i="5"/>
  <c r="C221" i="5"/>
  <c r="C314" i="5"/>
  <c r="C354" i="5"/>
  <c r="C103" i="5"/>
  <c r="AT81" i="5"/>
  <c r="AV81" i="5" s="1"/>
  <c r="C121" i="5"/>
  <c r="C246" i="5"/>
  <c r="C733" i="5"/>
  <c r="C110" i="5"/>
  <c r="C537" i="5"/>
  <c r="C281" i="5"/>
  <c r="C124" i="5"/>
  <c r="C394" i="5"/>
  <c r="C277" i="5"/>
  <c r="C553" i="5"/>
  <c r="C720" i="5"/>
  <c r="C568" i="5"/>
  <c r="C528" i="5"/>
  <c r="C646" i="5"/>
  <c r="C521" i="5"/>
  <c r="C419" i="5"/>
  <c r="C735" i="5"/>
  <c r="C629" i="5"/>
  <c r="C303" i="5"/>
  <c r="C465" i="5"/>
  <c r="C456" i="5"/>
  <c r="C492" i="5"/>
  <c r="C429" i="5"/>
  <c r="C716" i="5"/>
  <c r="C166" i="5"/>
  <c r="C185" i="5"/>
  <c r="C172" i="5"/>
  <c r="C496" i="5"/>
  <c r="C712" i="5"/>
  <c r="C425" i="5"/>
  <c r="C263" i="5"/>
  <c r="C269" i="5"/>
  <c r="C289" i="5"/>
  <c r="C290" i="5"/>
  <c r="C245" i="5"/>
  <c r="C486" i="5"/>
  <c r="C268" i="5"/>
  <c r="C379" i="5"/>
  <c r="C604" i="5"/>
  <c r="C658" i="5"/>
  <c r="C567" i="5"/>
  <c r="C516" i="5"/>
  <c r="C749" i="5"/>
  <c r="C118" i="5"/>
  <c r="C522" i="5"/>
  <c r="C504" i="5"/>
  <c r="C513" i="5"/>
  <c r="C552" i="5"/>
  <c r="C702" i="5"/>
  <c r="C435" i="5"/>
  <c r="C180" i="5"/>
  <c r="C564" i="5"/>
  <c r="C313" i="5"/>
  <c r="C550" i="5"/>
  <c r="C614" i="5"/>
  <c r="C597" i="5"/>
  <c r="C270" i="5"/>
  <c r="C223" i="5"/>
  <c r="C330" i="5"/>
  <c r="C653" i="5"/>
  <c r="C167" i="5"/>
  <c r="C643" i="5"/>
  <c r="C548" i="5"/>
  <c r="C585" i="5"/>
  <c r="C727" i="5"/>
  <c r="C186" i="5"/>
  <c r="C236" i="5"/>
  <c r="C678" i="5"/>
  <c r="C579" i="5"/>
  <c r="C732" i="5"/>
  <c r="C561" i="5"/>
  <c r="C535" i="5"/>
  <c r="C415" i="5"/>
  <c r="C239" i="5"/>
  <c r="C297" i="5"/>
  <c r="C296" i="5"/>
  <c r="C689" i="5"/>
  <c r="C179" i="5"/>
  <c r="C127" i="5"/>
  <c r="C593" i="5"/>
  <c r="C155" i="5"/>
  <c r="C137" i="5"/>
  <c r="C404" i="5"/>
  <c r="C610" i="5"/>
  <c r="C581" i="5"/>
  <c r="C93" i="5"/>
  <c r="C144" i="5"/>
  <c r="C607" i="5"/>
  <c r="C577" i="5"/>
  <c r="C427" i="5"/>
  <c r="C384" i="5"/>
  <c r="C115" i="5"/>
  <c r="C187" i="5"/>
  <c r="C350" i="5"/>
  <c r="C340" i="5"/>
  <c r="C92" i="5"/>
  <c r="C424" i="5"/>
  <c r="C260" i="5"/>
  <c r="C495" i="5"/>
  <c r="C599" i="5"/>
  <c r="C136" i="5"/>
  <c r="C273" i="5"/>
  <c r="C437" i="5"/>
  <c r="C600" i="5"/>
  <c r="C149" i="5"/>
  <c r="C587" i="5"/>
  <c r="C510" i="5"/>
  <c r="C88" i="5"/>
  <c r="C331" i="5"/>
  <c r="C565" i="5"/>
  <c r="C412" i="5"/>
  <c r="C191" i="5"/>
  <c r="C360" i="5"/>
  <c r="C708" i="5"/>
  <c r="C131" i="5"/>
  <c r="C366" i="5"/>
  <c r="C514" i="5"/>
  <c r="C631" i="5"/>
  <c r="C685" i="5"/>
  <c r="C252" i="5"/>
  <c r="C112" i="5"/>
  <c r="C119" i="5"/>
  <c r="C540" i="5"/>
  <c r="C651" i="5"/>
  <c r="C730" i="5"/>
  <c r="C380" i="5"/>
  <c r="C145" i="5"/>
  <c r="C728" i="5"/>
  <c r="C628" i="5"/>
  <c r="C635" i="5"/>
  <c r="C701" i="5"/>
  <c r="C493" i="5"/>
  <c r="C634" i="5"/>
  <c r="C316" i="5"/>
  <c r="C655" i="5"/>
  <c r="C477" i="5"/>
  <c r="C299" i="5"/>
  <c r="C506" i="5"/>
  <c r="C636" i="5"/>
  <c r="C368" i="5"/>
  <c r="C584" i="5"/>
  <c r="C219" i="5"/>
  <c r="C444" i="5"/>
  <c r="C220" i="5"/>
  <c r="C349" i="5"/>
  <c r="C436" i="5"/>
  <c r="C698" i="5"/>
  <c r="C396" i="5"/>
  <c r="C370" i="5"/>
  <c r="C266" i="5"/>
  <c r="C692" i="5"/>
  <c r="C443" i="5"/>
  <c r="C328" i="5"/>
  <c r="C108" i="5"/>
  <c r="C122" i="5"/>
  <c r="C241" i="5"/>
  <c r="C201" i="5"/>
  <c r="C343" i="5"/>
  <c r="C392" i="5"/>
  <c r="C100" i="5"/>
  <c r="C312" i="5"/>
  <c r="C704" i="5"/>
  <c r="C160" i="5"/>
  <c r="C744" i="5"/>
  <c r="C287" i="5"/>
  <c r="C133" i="5"/>
  <c r="C601" i="5"/>
  <c r="C117" i="5"/>
  <c r="C753" i="5"/>
  <c r="C438" i="5"/>
  <c r="C410" i="5"/>
  <c r="C566" i="5"/>
  <c r="C694" i="5"/>
  <c r="C742" i="5"/>
  <c r="C82" i="5"/>
  <c r="C81" i="5"/>
  <c r="C83" i="5"/>
  <c r="C85" i="5"/>
  <c r="C84" i="5"/>
  <c r="C87" i="5"/>
  <c r="C86" i="5"/>
  <c r="G81" i="5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103" i="5" s="1"/>
  <c r="G104" i="5" s="1"/>
  <c r="G105" i="5" s="1"/>
  <c r="G106" i="5" s="1"/>
  <c r="G107" i="5" s="1"/>
  <c r="G108" i="5" s="1"/>
  <c r="G109" i="5" s="1"/>
  <c r="G110" i="5" s="1"/>
  <c r="G111" i="5" s="1"/>
  <c r="G112" i="5" s="1"/>
  <c r="G113" i="5" s="1"/>
  <c r="G114" i="5" s="1"/>
  <c r="G115" i="5" s="1"/>
  <c r="G116" i="5" s="1"/>
  <c r="G117" i="5" s="1"/>
  <c r="G118" i="5" s="1"/>
  <c r="G119" i="5" s="1"/>
  <c r="G120" i="5" s="1"/>
  <c r="G121" i="5" s="1"/>
  <c r="G122" i="5" s="1"/>
  <c r="G123" i="5" s="1"/>
  <c r="G124" i="5" s="1"/>
  <c r="G125" i="5" s="1"/>
  <c r="G126" i="5" s="1"/>
  <c r="G127" i="5" s="1"/>
  <c r="G128" i="5" s="1"/>
  <c r="G129" i="5" s="1"/>
  <c r="G130" i="5" s="1"/>
  <c r="G131" i="5" s="1"/>
  <c r="G132" i="5" s="1"/>
  <c r="G133" i="5" s="1"/>
  <c r="G134" i="5" s="1"/>
  <c r="G135" i="5" s="1"/>
  <c r="G136" i="5" s="1"/>
  <c r="G137" i="5" s="1"/>
  <c r="G138" i="5" s="1"/>
  <c r="G139" i="5" s="1"/>
  <c r="G140" i="5" s="1"/>
  <c r="G141" i="5" s="1"/>
  <c r="G142" i="5" s="1"/>
  <c r="G143" i="5" s="1"/>
  <c r="G144" i="5" s="1"/>
  <c r="G145" i="5" s="1"/>
  <c r="G146" i="5" s="1"/>
  <c r="G147" i="5" s="1"/>
  <c r="G148" i="5" s="1"/>
  <c r="G149" i="5" s="1"/>
  <c r="G150" i="5" s="1"/>
  <c r="G151" i="5" s="1"/>
  <c r="G152" i="5" s="1"/>
  <c r="G153" i="5" s="1"/>
  <c r="G154" i="5" s="1"/>
  <c r="G155" i="5" s="1"/>
  <c r="G156" i="5" s="1"/>
  <c r="G157" i="5" s="1"/>
  <c r="G158" i="5" s="1"/>
  <c r="G159" i="5" s="1"/>
  <c r="G160" i="5" s="1"/>
  <c r="G161" i="5" s="1"/>
  <c r="G162" i="5" s="1"/>
  <c r="G163" i="5" s="1"/>
  <c r="G164" i="5" s="1"/>
  <c r="G165" i="5" s="1"/>
  <c r="G166" i="5" s="1"/>
  <c r="G167" i="5" s="1"/>
  <c r="G168" i="5" s="1"/>
  <c r="G169" i="5" s="1"/>
  <c r="G170" i="5" s="1"/>
  <c r="G171" i="5" s="1"/>
  <c r="G172" i="5" s="1"/>
  <c r="G173" i="5" s="1"/>
  <c r="G174" i="5" s="1"/>
  <c r="G175" i="5" s="1"/>
  <c r="G176" i="5" s="1"/>
  <c r="G177" i="5" s="1"/>
  <c r="G178" i="5" s="1"/>
  <c r="G179" i="5" s="1"/>
  <c r="G180" i="5" s="1"/>
  <c r="G181" i="5" s="1"/>
  <c r="G182" i="5" s="1"/>
  <c r="G183" i="5" s="1"/>
  <c r="G184" i="5" s="1"/>
  <c r="G185" i="5" s="1"/>
  <c r="G186" i="5" s="1"/>
  <c r="G187" i="5" s="1"/>
  <c r="G188" i="5" s="1"/>
  <c r="G189" i="5" s="1"/>
  <c r="G190" i="5" s="1"/>
  <c r="G191" i="5" s="1"/>
  <c r="G192" i="5" s="1"/>
  <c r="G193" i="5" s="1"/>
  <c r="G194" i="5" s="1"/>
  <c r="G195" i="5" s="1"/>
  <c r="G196" i="5" s="1"/>
  <c r="G197" i="5" s="1"/>
  <c r="G198" i="5" s="1"/>
  <c r="G199" i="5" s="1"/>
  <c r="G200" i="5" s="1"/>
  <c r="G201" i="5" s="1"/>
  <c r="G202" i="5" s="1"/>
  <c r="G203" i="5" s="1"/>
  <c r="G204" i="5" s="1"/>
  <c r="G205" i="5" s="1"/>
  <c r="G206" i="5" s="1"/>
  <c r="G207" i="5" s="1"/>
  <c r="G208" i="5" s="1"/>
  <c r="G209" i="5" s="1"/>
  <c r="G210" i="5" s="1"/>
  <c r="G211" i="5" s="1"/>
  <c r="G212" i="5" s="1"/>
  <c r="G213" i="5" s="1"/>
  <c r="G214" i="5" s="1"/>
  <c r="G215" i="5" s="1"/>
  <c r="G216" i="5" s="1"/>
  <c r="G217" i="5" s="1"/>
  <c r="G218" i="5" s="1"/>
  <c r="G219" i="5" s="1"/>
  <c r="G220" i="5" s="1"/>
  <c r="G221" i="5" s="1"/>
  <c r="G222" i="5" s="1"/>
  <c r="G223" i="5" s="1"/>
  <c r="G224" i="5" s="1"/>
  <c r="G225" i="5" s="1"/>
  <c r="G226" i="5" s="1"/>
  <c r="G227" i="5" s="1"/>
  <c r="G228" i="5" s="1"/>
  <c r="G229" i="5" s="1"/>
  <c r="G230" i="5" s="1"/>
  <c r="G231" i="5" s="1"/>
  <c r="G232" i="5" s="1"/>
  <c r="G233" i="5" s="1"/>
  <c r="G234" i="5" s="1"/>
  <c r="G235" i="5" s="1"/>
  <c r="G236" i="5" s="1"/>
  <c r="G237" i="5" s="1"/>
  <c r="G238" i="5" s="1"/>
  <c r="G239" i="5" s="1"/>
  <c r="G240" i="5" s="1"/>
  <c r="G241" i="5" s="1"/>
  <c r="G242" i="5" s="1"/>
  <c r="G243" i="5" s="1"/>
  <c r="G244" i="5" s="1"/>
  <c r="G245" i="5" s="1"/>
  <c r="G246" i="5" s="1"/>
  <c r="G247" i="5" s="1"/>
  <c r="G248" i="5" s="1"/>
  <c r="G249" i="5" s="1"/>
  <c r="G250" i="5" s="1"/>
  <c r="G251" i="5" s="1"/>
  <c r="G252" i="5" s="1"/>
  <c r="G253" i="5" s="1"/>
  <c r="G254" i="5" s="1"/>
  <c r="G255" i="5" s="1"/>
  <c r="G256" i="5" s="1"/>
  <c r="G257" i="5" s="1"/>
  <c r="G258" i="5" s="1"/>
  <c r="G259" i="5" s="1"/>
  <c r="G260" i="5" s="1"/>
  <c r="G261" i="5" s="1"/>
  <c r="G262" i="5" s="1"/>
  <c r="G263" i="5" s="1"/>
  <c r="G264" i="5" s="1"/>
  <c r="G265" i="5" s="1"/>
  <c r="G266" i="5" s="1"/>
  <c r="G267" i="5" s="1"/>
  <c r="G268" i="5" s="1"/>
  <c r="G269" i="5" s="1"/>
  <c r="G270" i="5" s="1"/>
  <c r="G271" i="5" s="1"/>
  <c r="G272" i="5" s="1"/>
  <c r="G273" i="5" s="1"/>
  <c r="G274" i="5" s="1"/>
  <c r="G275" i="5" s="1"/>
  <c r="G276" i="5" s="1"/>
  <c r="G277" i="5" s="1"/>
  <c r="G278" i="5" s="1"/>
  <c r="G279" i="5" s="1"/>
  <c r="G280" i="5" s="1"/>
  <c r="G281" i="5" s="1"/>
  <c r="G282" i="5" s="1"/>
  <c r="G283" i="5" s="1"/>
  <c r="G284" i="5" s="1"/>
  <c r="G285" i="5" s="1"/>
  <c r="G286" i="5" s="1"/>
  <c r="G287" i="5" s="1"/>
  <c r="G288" i="5" s="1"/>
  <c r="G289" i="5" s="1"/>
  <c r="G290" i="5" s="1"/>
  <c r="G291" i="5" s="1"/>
  <c r="G292" i="5" s="1"/>
  <c r="G293" i="5" s="1"/>
  <c r="G294" i="5" s="1"/>
  <c r="G295" i="5" s="1"/>
  <c r="G296" i="5" s="1"/>
  <c r="G297" i="5" s="1"/>
  <c r="G298" i="5" s="1"/>
  <c r="G299" i="5" s="1"/>
  <c r="G300" i="5" s="1"/>
  <c r="G301" i="5" s="1"/>
  <c r="G302" i="5" s="1"/>
  <c r="G303" i="5" s="1"/>
  <c r="G304" i="5" s="1"/>
  <c r="G305" i="5" s="1"/>
  <c r="G306" i="5" s="1"/>
  <c r="G307" i="5" s="1"/>
  <c r="G308" i="5" s="1"/>
  <c r="G309" i="5" s="1"/>
  <c r="G310" i="5" s="1"/>
  <c r="G311" i="5" s="1"/>
  <c r="G312" i="5" s="1"/>
  <c r="G313" i="5" s="1"/>
  <c r="G314" i="5" s="1"/>
  <c r="G315" i="5" s="1"/>
  <c r="G316" i="5" s="1"/>
  <c r="G317" i="5" s="1"/>
  <c r="G318" i="5" s="1"/>
  <c r="G319" i="5" s="1"/>
  <c r="G320" i="5" s="1"/>
  <c r="G321" i="5" s="1"/>
  <c r="G322" i="5" s="1"/>
  <c r="G323" i="5" s="1"/>
  <c r="G324" i="5" s="1"/>
  <c r="G325" i="5" s="1"/>
  <c r="G326" i="5" s="1"/>
  <c r="G327" i="5" s="1"/>
  <c r="G328" i="5" s="1"/>
  <c r="G329" i="5" s="1"/>
  <c r="G330" i="5" s="1"/>
  <c r="G331" i="5" s="1"/>
  <c r="G332" i="5" s="1"/>
  <c r="G333" i="5" s="1"/>
  <c r="G334" i="5" s="1"/>
  <c r="G335" i="5" s="1"/>
  <c r="G336" i="5" s="1"/>
  <c r="G337" i="5" s="1"/>
  <c r="G338" i="5" s="1"/>
  <c r="G339" i="5" s="1"/>
  <c r="G340" i="5" s="1"/>
  <c r="G341" i="5" s="1"/>
  <c r="G342" i="5" s="1"/>
  <c r="G343" i="5" s="1"/>
  <c r="G344" i="5" s="1"/>
  <c r="G345" i="5" s="1"/>
  <c r="G346" i="5" s="1"/>
  <c r="G347" i="5" s="1"/>
  <c r="G348" i="5" s="1"/>
  <c r="G349" i="5" s="1"/>
  <c r="G350" i="5" s="1"/>
  <c r="G351" i="5" s="1"/>
  <c r="G352" i="5" s="1"/>
  <c r="G353" i="5" s="1"/>
  <c r="G354" i="5" s="1"/>
  <c r="G355" i="5" s="1"/>
  <c r="G356" i="5" s="1"/>
  <c r="G357" i="5" s="1"/>
  <c r="G358" i="5" s="1"/>
  <c r="G359" i="5" s="1"/>
  <c r="G360" i="5" s="1"/>
  <c r="G361" i="5" s="1"/>
  <c r="G362" i="5" s="1"/>
  <c r="G363" i="5" s="1"/>
  <c r="G364" i="5" s="1"/>
  <c r="G365" i="5" s="1"/>
  <c r="G366" i="5" s="1"/>
  <c r="G367" i="5" s="1"/>
  <c r="G368" i="5" s="1"/>
  <c r="G369" i="5" s="1"/>
  <c r="G370" i="5" s="1"/>
  <c r="G371" i="5" s="1"/>
  <c r="G372" i="5" s="1"/>
  <c r="G373" i="5" s="1"/>
  <c r="G374" i="5" s="1"/>
  <c r="G375" i="5" s="1"/>
  <c r="G376" i="5" s="1"/>
  <c r="G377" i="5" s="1"/>
  <c r="G378" i="5" s="1"/>
  <c r="G379" i="5" s="1"/>
  <c r="G380" i="5" s="1"/>
  <c r="G381" i="5" s="1"/>
  <c r="G382" i="5" s="1"/>
  <c r="G383" i="5" s="1"/>
  <c r="E81" i="5"/>
  <c r="C546" i="5"/>
  <c r="C278" i="5"/>
  <c r="C639" i="5"/>
  <c r="C441" i="5"/>
  <c r="C156" i="5"/>
  <c r="C478" i="5"/>
  <c r="C666" i="5"/>
  <c r="C677" i="5"/>
  <c r="C320" i="5"/>
  <c r="C408" i="5"/>
  <c r="C258" i="5"/>
  <c r="C304" i="5"/>
  <c r="C518" i="5"/>
  <c r="C503" i="5"/>
  <c r="C511" i="5"/>
  <c r="C400" i="5"/>
  <c r="C659" i="5"/>
  <c r="C586" i="5"/>
  <c r="C391" i="5"/>
  <c r="C238" i="5"/>
  <c r="C717" i="5"/>
  <c r="C90" i="5"/>
  <c r="C285" i="5"/>
  <c r="C747" i="5"/>
  <c r="C740" i="5"/>
  <c r="C576" i="5"/>
  <c r="C309" i="5"/>
  <c r="C616" i="5"/>
  <c r="C426" i="5"/>
  <c r="C499" i="5"/>
  <c r="C482" i="5"/>
  <c r="C152" i="5"/>
  <c r="C190" i="5"/>
  <c r="C140" i="5"/>
  <c r="C549" i="5"/>
  <c r="C213" i="5"/>
  <c r="C752" i="5"/>
  <c r="C491" i="5"/>
  <c r="C229" i="5"/>
  <c r="C234" i="5"/>
  <c r="C383" i="5"/>
  <c r="C111" i="5"/>
  <c r="C544" i="5"/>
  <c r="C106" i="5"/>
  <c r="C471" i="5"/>
  <c r="C641" i="5"/>
  <c r="C547" i="5"/>
  <c r="C284" i="5"/>
  <c r="C202" i="5"/>
  <c r="C302" i="5"/>
  <c r="C377" i="5"/>
  <c r="C150" i="5"/>
  <c r="C420" i="5"/>
  <c r="C214" i="5"/>
  <c r="C739" i="5"/>
  <c r="C723" i="5"/>
  <c r="C324" i="5"/>
  <c r="C622" i="5"/>
  <c r="C520" i="5"/>
  <c r="C279" i="5"/>
  <c r="C162" i="5"/>
  <c r="C673" i="5"/>
  <c r="C523" i="5"/>
  <c r="C96" i="5"/>
  <c r="C573" i="5"/>
  <c r="C189" i="5"/>
  <c r="C530" i="5"/>
  <c r="C407" i="5"/>
  <c r="C654" i="5"/>
  <c r="C489" i="5"/>
  <c r="C668" i="5"/>
  <c r="C327" i="5"/>
  <c r="C748" i="5"/>
  <c r="C335" i="5"/>
  <c r="C329" i="5"/>
  <c r="C693" i="5"/>
  <c r="C657" i="5"/>
  <c r="C541" i="5"/>
  <c r="C401" i="5"/>
  <c r="C174" i="5"/>
  <c r="C621" i="5"/>
  <c r="C161" i="5"/>
  <c r="C603" i="5"/>
  <c r="C414" i="5"/>
  <c r="C422" i="5"/>
  <c r="C460" i="5"/>
  <c r="C212" i="5"/>
  <c r="C182" i="5"/>
  <c r="C433" i="5"/>
  <c r="C373" i="5"/>
  <c r="C590" i="5"/>
  <c r="C661" i="5"/>
  <c r="C570" i="5"/>
  <c r="C578" i="5"/>
  <c r="C490" i="5"/>
  <c r="C319" i="5"/>
  <c r="C226" i="5"/>
  <c r="C446" i="5"/>
  <c r="C184" i="5"/>
  <c r="C139" i="5"/>
  <c r="C559" i="5"/>
  <c r="C619" i="5"/>
  <c r="C286" i="5"/>
  <c r="C455" i="5"/>
  <c r="C231" i="5"/>
  <c r="C647" i="5"/>
  <c r="C345" i="5"/>
  <c r="C116" i="5"/>
  <c r="C206" i="5"/>
  <c r="C676" i="5"/>
  <c r="C175" i="5"/>
  <c r="C554" i="5"/>
  <c r="C481" i="5"/>
  <c r="C612" i="5"/>
  <c r="C382" i="5"/>
  <c r="C351" i="5"/>
  <c r="C275" i="5"/>
  <c r="C725" i="5"/>
  <c r="C452" i="5"/>
  <c r="C369" i="5"/>
  <c r="C259" i="5"/>
  <c r="C225" i="5"/>
  <c r="C700" i="5"/>
  <c r="C707" i="5"/>
  <c r="C154" i="5"/>
  <c r="C405" i="5"/>
  <c r="C421" i="5"/>
  <c r="C374" i="5"/>
  <c r="C334" i="5"/>
  <c r="C358" i="5"/>
  <c r="C494" i="5"/>
  <c r="C432" i="5"/>
  <c r="C645" i="5"/>
  <c r="C393" i="5"/>
  <c r="C718" i="5"/>
  <c r="C687" i="5"/>
  <c r="C656" i="5"/>
  <c r="C606" i="5"/>
  <c r="C338" i="5"/>
  <c r="C271" i="5"/>
  <c r="C710" i="5"/>
  <c r="C660" i="5"/>
  <c r="C210" i="5"/>
  <c r="C311" i="5"/>
  <c r="C451" i="5"/>
  <c r="C709" i="5"/>
  <c r="C298" i="5"/>
  <c r="C355" i="5"/>
  <c r="C178" i="5"/>
  <c r="C135" i="5"/>
  <c r="C485" i="5"/>
  <c r="C94" i="5"/>
  <c r="C472" i="5"/>
  <c r="C293" i="5"/>
  <c r="C364" i="5"/>
  <c r="C627" i="5"/>
  <c r="C545" i="5"/>
  <c r="C665" i="5"/>
  <c r="C736" i="5"/>
  <c r="C375" i="5"/>
  <c r="C199" i="5"/>
  <c r="C652" i="5"/>
  <c r="C448" i="5"/>
  <c r="C228" i="5"/>
  <c r="C132" i="5"/>
  <c r="C754" i="5"/>
  <c r="C642" i="5"/>
  <c r="C409" i="5"/>
  <c r="C398" i="5"/>
  <c r="C387" i="5"/>
  <c r="C626" i="5"/>
  <c r="C123" i="5"/>
  <c r="C690" i="5"/>
  <c r="C264" i="5"/>
  <c r="C675" i="5"/>
  <c r="C430" i="5"/>
  <c r="C164" i="5"/>
  <c r="C669" i="5"/>
  <c r="C211" i="5"/>
  <c r="C235" i="5"/>
  <c r="C215" i="5"/>
  <c r="C533" i="5"/>
  <c r="C588" i="5"/>
  <c r="C307" i="5"/>
  <c r="C556" i="5"/>
  <c r="C501" i="5"/>
  <c r="C321" i="5"/>
  <c r="C592" i="5"/>
  <c r="C102" i="5"/>
  <c r="C288" i="5"/>
  <c r="C731" i="5"/>
  <c r="C97" i="5"/>
  <c r="C365" i="5"/>
  <c r="C353" i="5"/>
  <c r="C125" i="5"/>
  <c r="C519" i="5"/>
  <c r="C283" i="5"/>
  <c r="C527" i="5"/>
  <c r="C711" i="5"/>
  <c r="C291" i="5"/>
  <c r="C176" i="5"/>
  <c r="C306" i="5"/>
  <c r="C388" i="5"/>
  <c r="C105" i="5"/>
  <c r="C389" i="5"/>
  <c r="C562" i="5"/>
  <c r="C454" i="5"/>
  <c r="C244" i="5"/>
  <c r="C594" i="5"/>
  <c r="C406" i="5"/>
  <c r="C348" i="5"/>
  <c r="C89" i="5"/>
  <c r="C667" i="5"/>
  <c r="C719" i="5"/>
  <c r="C479" i="5"/>
  <c r="C563" i="5"/>
  <c r="C703" i="5"/>
  <c r="C746" i="5"/>
  <c r="C534" i="5"/>
  <c r="C386" i="5"/>
  <c r="C625" i="5"/>
  <c r="C439" i="5"/>
  <c r="C352" i="5"/>
  <c r="C741" i="5"/>
  <c r="C638" i="5"/>
  <c r="C251" i="5"/>
  <c r="C130" i="5"/>
  <c r="C630" i="5"/>
  <c r="C751" i="5"/>
  <c r="C134" i="5"/>
  <c r="C536" i="5"/>
  <c r="C572" i="5"/>
  <c r="C101" i="5"/>
  <c r="BN81" i="5"/>
  <c r="BR81" i="5" s="1"/>
  <c r="C95" i="5"/>
  <c r="C197" i="5"/>
  <c r="C129" i="5"/>
  <c r="C216" i="5"/>
  <c r="C605" i="5"/>
  <c r="C326" i="5"/>
  <c r="C227" i="5"/>
  <c r="C722" i="5"/>
  <c r="C644" i="5"/>
  <c r="C315" i="5"/>
  <c r="C434" i="5"/>
  <c r="C163" i="5"/>
  <c r="C632" i="5"/>
  <c r="C475" i="5"/>
  <c r="C531" i="5"/>
  <c r="C240" i="5"/>
  <c r="C555" i="5"/>
  <c r="C183" i="5"/>
  <c r="C339" i="5"/>
  <c r="C483" i="5"/>
  <c r="C170" i="5"/>
  <c r="C157" i="5"/>
  <c r="C575" i="5"/>
  <c r="C574" i="5"/>
  <c r="C595" i="5"/>
  <c r="C680" i="5"/>
  <c r="C497" i="5"/>
  <c r="C310" i="5"/>
  <c r="C743" i="5"/>
  <c r="C418" i="5"/>
  <c r="AC81" i="5"/>
  <c r="X82" i="5"/>
  <c r="Y82" i="5" s="1"/>
  <c r="AC82" i="5" s="1"/>
  <c r="Z81" i="5"/>
  <c r="AB81" i="5" s="1"/>
  <c r="O82" i="5"/>
  <c r="S82" i="5" s="1"/>
  <c r="R81" i="5"/>
  <c r="BX82" i="5"/>
  <c r="CB82" i="5" s="1"/>
  <c r="AL82" i="5"/>
  <c r="CI82" i="5"/>
  <c r="CG83" i="5"/>
  <c r="CH83" i="5" s="1"/>
  <c r="AM83" i="5"/>
  <c r="AJ83" i="5"/>
  <c r="AH84" i="5"/>
  <c r="AI84" i="5" s="1"/>
  <c r="AS83" i="5"/>
  <c r="AW83" i="5" s="1"/>
  <c r="F126" i="9"/>
  <c r="D127" i="9"/>
  <c r="AB125" i="9"/>
  <c r="AS126" i="9"/>
  <c r="AW126" i="9" s="1"/>
  <c r="O126" i="9"/>
  <c r="S126" i="9" s="1"/>
  <c r="BC126" i="9"/>
  <c r="AI126" i="9"/>
  <c r="AM126" i="9" s="1"/>
  <c r="Y126" i="9"/>
  <c r="AC126" i="9" s="1"/>
  <c r="AV125" i="9"/>
  <c r="R125" i="9"/>
  <c r="BF125" i="9"/>
  <c r="AL125" i="9"/>
  <c r="X83" i="5" l="1"/>
  <c r="Y83" i="5" s="1"/>
  <c r="Z83" i="5" s="1"/>
  <c r="Z82" i="5"/>
  <c r="AB82" i="5" s="1"/>
  <c r="I81" i="5"/>
  <c r="D82" i="5"/>
  <c r="E82" i="5" s="1"/>
  <c r="F81" i="5"/>
  <c r="H81" i="5" s="1"/>
  <c r="G384" i="5"/>
  <c r="G385" i="5" s="1"/>
  <c r="G386" i="5" s="1"/>
  <c r="G387" i="5" s="1"/>
  <c r="G388" i="5" s="1"/>
  <c r="G389" i="5" s="1"/>
  <c r="G390" i="5" s="1"/>
  <c r="G391" i="5" s="1"/>
  <c r="G392" i="5" s="1"/>
  <c r="G393" i="5" s="1"/>
  <c r="G394" i="5" s="1"/>
  <c r="G395" i="5" s="1"/>
  <c r="G396" i="5" s="1"/>
  <c r="G397" i="5" s="1"/>
  <c r="G398" i="5" s="1"/>
  <c r="G399" i="5" s="1"/>
  <c r="G400" i="5" s="1"/>
  <c r="G401" i="5" s="1"/>
  <c r="G402" i="5" s="1"/>
  <c r="G403" i="5" s="1"/>
  <c r="G404" i="5" s="1"/>
  <c r="G405" i="5" s="1"/>
  <c r="G406" i="5" s="1"/>
  <c r="G407" i="5" s="1"/>
  <c r="G408" i="5" s="1"/>
  <c r="G409" i="5" s="1"/>
  <c r="G410" i="5" s="1"/>
  <c r="G411" i="5" s="1"/>
  <c r="G412" i="5" s="1"/>
  <c r="G413" i="5" s="1"/>
  <c r="G414" i="5" s="1"/>
  <c r="G415" i="5" s="1"/>
  <c r="G416" i="5" s="1"/>
  <c r="G417" i="5" s="1"/>
  <c r="G418" i="5" s="1"/>
  <c r="G419" i="5" s="1"/>
  <c r="G420" i="5" s="1"/>
  <c r="G421" i="5" s="1"/>
  <c r="G422" i="5" s="1"/>
  <c r="G423" i="5" s="1"/>
  <c r="G424" i="5" s="1"/>
  <c r="G425" i="5" s="1"/>
  <c r="G426" i="5" s="1"/>
  <c r="G427" i="5" s="1"/>
  <c r="G428" i="5" s="1"/>
  <c r="G429" i="5" s="1"/>
  <c r="G430" i="5" s="1"/>
  <c r="G431" i="5" s="1"/>
  <c r="G432" i="5" s="1"/>
  <c r="G433" i="5" s="1"/>
  <c r="G434" i="5" s="1"/>
  <c r="G435" i="5" s="1"/>
  <c r="G436" i="5" s="1"/>
  <c r="G437" i="5" s="1"/>
  <c r="G438" i="5" s="1"/>
  <c r="G439" i="5" s="1"/>
  <c r="G440" i="5" s="1"/>
  <c r="G441" i="5" s="1"/>
  <c r="G442" i="5" s="1"/>
  <c r="G443" i="5" s="1"/>
  <c r="G444" i="5" s="1"/>
  <c r="G445" i="5" s="1"/>
  <c r="G446" i="5" s="1"/>
  <c r="G447" i="5" s="1"/>
  <c r="G448" i="5" s="1"/>
  <c r="G449" i="5" s="1"/>
  <c r="G450" i="5" s="1"/>
  <c r="G451" i="5" s="1"/>
  <c r="G452" i="5" s="1"/>
  <c r="G453" i="5" s="1"/>
  <c r="G454" i="5" s="1"/>
  <c r="G455" i="5" s="1"/>
  <c r="G456" i="5" s="1"/>
  <c r="G457" i="5" s="1"/>
  <c r="G458" i="5" s="1"/>
  <c r="G459" i="5" s="1"/>
  <c r="G460" i="5" s="1"/>
  <c r="G461" i="5" s="1"/>
  <c r="G462" i="5" s="1"/>
  <c r="G463" i="5" s="1"/>
  <c r="G464" i="5" s="1"/>
  <c r="G465" i="5" s="1"/>
  <c r="G466" i="5" s="1"/>
  <c r="G467" i="5" s="1"/>
  <c r="G468" i="5" s="1"/>
  <c r="G469" i="5" s="1"/>
  <c r="G470" i="5" s="1"/>
  <c r="G471" i="5" s="1"/>
  <c r="G472" i="5" s="1"/>
  <c r="G473" i="5" s="1"/>
  <c r="G474" i="5" s="1"/>
  <c r="G475" i="5" s="1"/>
  <c r="G476" i="5" s="1"/>
  <c r="G477" i="5" s="1"/>
  <c r="G478" i="5" s="1"/>
  <c r="G479" i="5" s="1"/>
  <c r="G480" i="5" s="1"/>
  <c r="G481" i="5" s="1"/>
  <c r="G482" i="5" s="1"/>
  <c r="G483" i="5" s="1"/>
  <c r="G484" i="5" s="1"/>
  <c r="G485" i="5" s="1"/>
  <c r="G486" i="5" s="1"/>
  <c r="G487" i="5" s="1"/>
  <c r="G488" i="5" s="1"/>
  <c r="G489" i="5" s="1"/>
  <c r="G490" i="5" s="1"/>
  <c r="G491" i="5" s="1"/>
  <c r="G492" i="5" s="1"/>
  <c r="G493" i="5" s="1"/>
  <c r="G494" i="5" s="1"/>
  <c r="G495" i="5" s="1"/>
  <c r="G496" i="5" s="1"/>
  <c r="G497" i="5" s="1"/>
  <c r="G498" i="5" s="1"/>
  <c r="G499" i="5" s="1"/>
  <c r="G500" i="5" s="1"/>
  <c r="G501" i="5" s="1"/>
  <c r="G502" i="5" s="1"/>
  <c r="G503" i="5" s="1"/>
  <c r="G504" i="5" s="1"/>
  <c r="G505" i="5" s="1"/>
  <c r="G506" i="5" s="1"/>
  <c r="G507" i="5" s="1"/>
  <c r="G508" i="5" s="1"/>
  <c r="G509" i="5" s="1"/>
  <c r="G510" i="5" s="1"/>
  <c r="G511" i="5" s="1"/>
  <c r="G512" i="5" s="1"/>
  <c r="G513" i="5" s="1"/>
  <c r="G514" i="5" s="1"/>
  <c r="G515" i="5" s="1"/>
  <c r="G516" i="5" s="1"/>
  <c r="G517" i="5" s="1"/>
  <c r="G518" i="5" s="1"/>
  <c r="G519" i="5" s="1"/>
  <c r="G520" i="5" s="1"/>
  <c r="G521" i="5" s="1"/>
  <c r="G522" i="5" s="1"/>
  <c r="G523" i="5" s="1"/>
  <c r="G524" i="5" s="1"/>
  <c r="G525" i="5" s="1"/>
  <c r="G526" i="5" s="1"/>
  <c r="G527" i="5" s="1"/>
  <c r="G528" i="5" s="1"/>
  <c r="G529" i="5" s="1"/>
  <c r="G530" i="5" s="1"/>
  <c r="G531" i="5" s="1"/>
  <c r="G532" i="5" s="1"/>
  <c r="G533" i="5" s="1"/>
  <c r="G534" i="5" s="1"/>
  <c r="G535" i="5" s="1"/>
  <c r="G536" i="5" s="1"/>
  <c r="G537" i="5" s="1"/>
  <c r="G538" i="5" s="1"/>
  <c r="G539" i="5" s="1"/>
  <c r="G540" i="5" s="1"/>
  <c r="G541" i="5" s="1"/>
  <c r="G542" i="5" s="1"/>
  <c r="G543" i="5" s="1"/>
  <c r="G544" i="5" s="1"/>
  <c r="G545" i="5" s="1"/>
  <c r="G546" i="5" s="1"/>
  <c r="G547" i="5" s="1"/>
  <c r="G548" i="5" s="1"/>
  <c r="G549" i="5" s="1"/>
  <c r="G550" i="5" s="1"/>
  <c r="G551" i="5" s="1"/>
  <c r="G552" i="5" s="1"/>
  <c r="G553" i="5" s="1"/>
  <c r="G554" i="5" s="1"/>
  <c r="G555" i="5" s="1"/>
  <c r="G556" i="5" s="1"/>
  <c r="G557" i="5" s="1"/>
  <c r="G558" i="5" s="1"/>
  <c r="G559" i="5" s="1"/>
  <c r="G560" i="5" s="1"/>
  <c r="G561" i="5" s="1"/>
  <c r="G562" i="5" s="1"/>
  <c r="G563" i="5" s="1"/>
  <c r="G564" i="5" s="1"/>
  <c r="G565" i="5" s="1"/>
  <c r="G566" i="5" s="1"/>
  <c r="G567" i="5" s="1"/>
  <c r="G568" i="5" s="1"/>
  <c r="G569" i="5" s="1"/>
  <c r="G570" i="5" s="1"/>
  <c r="G571" i="5" s="1"/>
  <c r="G572" i="5" s="1"/>
  <c r="G573" i="5" s="1"/>
  <c r="G574" i="5" s="1"/>
  <c r="G575" i="5" s="1"/>
  <c r="G576" i="5" s="1"/>
  <c r="G577" i="5" s="1"/>
  <c r="G578" i="5" s="1"/>
  <c r="G579" i="5" s="1"/>
  <c r="G580" i="5" s="1"/>
  <c r="G581" i="5" s="1"/>
  <c r="G582" i="5" s="1"/>
  <c r="G583" i="5" s="1"/>
  <c r="G584" i="5" s="1"/>
  <c r="G585" i="5" s="1"/>
  <c r="G586" i="5" s="1"/>
  <c r="G587" i="5" s="1"/>
  <c r="G588" i="5" s="1"/>
  <c r="G589" i="5" s="1"/>
  <c r="G590" i="5" s="1"/>
  <c r="G591" i="5" s="1"/>
  <c r="G592" i="5" s="1"/>
  <c r="G593" i="5" s="1"/>
  <c r="G594" i="5" s="1"/>
  <c r="G595" i="5" s="1"/>
  <c r="G596" i="5" s="1"/>
  <c r="G597" i="5" s="1"/>
  <c r="G598" i="5" s="1"/>
  <c r="G599" i="5" s="1"/>
  <c r="G600" i="5" s="1"/>
  <c r="G601" i="5" s="1"/>
  <c r="G602" i="5" s="1"/>
  <c r="G603" i="5" s="1"/>
  <c r="G604" i="5" s="1"/>
  <c r="G605" i="5" s="1"/>
  <c r="G606" i="5" s="1"/>
  <c r="G607" i="5" s="1"/>
  <c r="G608" i="5" s="1"/>
  <c r="G609" i="5" s="1"/>
  <c r="G610" i="5" s="1"/>
  <c r="G611" i="5" s="1"/>
  <c r="G612" i="5" s="1"/>
  <c r="G613" i="5" s="1"/>
  <c r="G614" i="5" s="1"/>
  <c r="G615" i="5" s="1"/>
  <c r="G616" i="5" s="1"/>
  <c r="G617" i="5" s="1"/>
  <c r="G618" i="5" s="1"/>
  <c r="G619" i="5" s="1"/>
  <c r="G620" i="5" s="1"/>
  <c r="G621" i="5" s="1"/>
  <c r="G622" i="5" s="1"/>
  <c r="G623" i="5" s="1"/>
  <c r="G624" i="5" s="1"/>
  <c r="G625" i="5" s="1"/>
  <c r="G626" i="5" s="1"/>
  <c r="G627" i="5" s="1"/>
  <c r="G628" i="5" s="1"/>
  <c r="G629" i="5" s="1"/>
  <c r="G630" i="5" s="1"/>
  <c r="G631" i="5" s="1"/>
  <c r="G632" i="5" s="1"/>
  <c r="G633" i="5" s="1"/>
  <c r="G634" i="5" s="1"/>
  <c r="G635" i="5" s="1"/>
  <c r="G636" i="5" s="1"/>
  <c r="G637" i="5" s="1"/>
  <c r="G638" i="5" s="1"/>
  <c r="G639" i="5" s="1"/>
  <c r="G640" i="5" s="1"/>
  <c r="G641" i="5" s="1"/>
  <c r="G642" i="5" s="1"/>
  <c r="G643" i="5" s="1"/>
  <c r="G644" i="5" s="1"/>
  <c r="G645" i="5" s="1"/>
  <c r="G646" i="5" s="1"/>
  <c r="G647" i="5" s="1"/>
  <c r="G648" i="5" s="1"/>
  <c r="G649" i="5" s="1"/>
  <c r="G650" i="5" s="1"/>
  <c r="G651" i="5" s="1"/>
  <c r="G652" i="5" s="1"/>
  <c r="G653" i="5" s="1"/>
  <c r="G654" i="5" s="1"/>
  <c r="G655" i="5" s="1"/>
  <c r="G656" i="5" s="1"/>
  <c r="G657" i="5" s="1"/>
  <c r="G658" i="5" s="1"/>
  <c r="G659" i="5" s="1"/>
  <c r="G660" i="5" s="1"/>
  <c r="G661" i="5" s="1"/>
  <c r="G662" i="5" s="1"/>
  <c r="G663" i="5" s="1"/>
  <c r="G664" i="5" s="1"/>
  <c r="G665" i="5" s="1"/>
  <c r="G666" i="5" s="1"/>
  <c r="G667" i="5" s="1"/>
  <c r="G668" i="5" s="1"/>
  <c r="G669" i="5" s="1"/>
  <c r="G670" i="5" s="1"/>
  <c r="G671" i="5" s="1"/>
  <c r="G672" i="5" s="1"/>
  <c r="G673" i="5" s="1"/>
  <c r="G674" i="5" s="1"/>
  <c r="G675" i="5" s="1"/>
  <c r="G676" i="5" s="1"/>
  <c r="G677" i="5" s="1"/>
  <c r="G678" i="5" s="1"/>
  <c r="G679" i="5" s="1"/>
  <c r="G680" i="5" s="1"/>
  <c r="G681" i="5" s="1"/>
  <c r="G682" i="5" s="1"/>
  <c r="G683" i="5" s="1"/>
  <c r="G684" i="5" s="1"/>
  <c r="G685" i="5" s="1"/>
  <c r="G686" i="5" s="1"/>
  <c r="G687" i="5" s="1"/>
  <c r="G688" i="5" s="1"/>
  <c r="G689" i="5" s="1"/>
  <c r="G690" i="5" s="1"/>
  <c r="G691" i="5" s="1"/>
  <c r="G692" i="5" s="1"/>
  <c r="G693" i="5" s="1"/>
  <c r="G694" i="5" s="1"/>
  <c r="G695" i="5" s="1"/>
  <c r="G696" i="5" s="1"/>
  <c r="G697" i="5" s="1"/>
  <c r="G698" i="5" s="1"/>
  <c r="G699" i="5" s="1"/>
  <c r="G700" i="5" s="1"/>
  <c r="G701" i="5" s="1"/>
  <c r="G702" i="5" s="1"/>
  <c r="G703" i="5" s="1"/>
  <c r="G704" i="5" s="1"/>
  <c r="G705" i="5" s="1"/>
  <c r="G706" i="5" s="1"/>
  <c r="G707" i="5" s="1"/>
  <c r="G708" i="5" s="1"/>
  <c r="G709" i="5" s="1"/>
  <c r="G710" i="5" s="1"/>
  <c r="G711" i="5" s="1"/>
  <c r="G712" i="5" s="1"/>
  <c r="G713" i="5" s="1"/>
  <c r="G714" i="5" s="1"/>
  <c r="G715" i="5" s="1"/>
  <c r="G716" i="5" s="1"/>
  <c r="G717" i="5" s="1"/>
  <c r="G718" i="5" s="1"/>
  <c r="G719" i="5" s="1"/>
  <c r="G720" i="5" s="1"/>
  <c r="G721" i="5" s="1"/>
  <c r="G722" i="5" s="1"/>
  <c r="G723" i="5" s="1"/>
  <c r="G724" i="5" s="1"/>
  <c r="G725" i="5" s="1"/>
  <c r="G726" i="5" s="1"/>
  <c r="G727" i="5" s="1"/>
  <c r="G728" i="5" s="1"/>
  <c r="G729" i="5" s="1"/>
  <c r="G730" i="5" s="1"/>
  <c r="G731" i="5" s="1"/>
  <c r="G732" i="5" s="1"/>
  <c r="G733" i="5" s="1"/>
  <c r="G734" i="5" s="1"/>
  <c r="G735" i="5" s="1"/>
  <c r="G736" i="5" s="1"/>
  <c r="G737" i="5" s="1"/>
  <c r="G738" i="5" s="1"/>
  <c r="G739" i="5" s="1"/>
  <c r="G740" i="5" s="1"/>
  <c r="G741" i="5" s="1"/>
  <c r="G742" i="5" s="1"/>
  <c r="G743" i="5" s="1"/>
  <c r="G744" i="5" s="1"/>
  <c r="G745" i="5" s="1"/>
  <c r="G746" i="5" s="1"/>
  <c r="G747" i="5" s="1"/>
  <c r="G748" i="5" s="1"/>
  <c r="G749" i="5" s="1"/>
  <c r="G750" i="5" s="1"/>
  <c r="G751" i="5" s="1"/>
  <c r="G752" i="5" s="1"/>
  <c r="G753" i="5" s="1"/>
  <c r="G754" i="5" s="1"/>
  <c r="G755" i="5" s="1"/>
  <c r="BD82" i="5"/>
  <c r="BH82" i="5"/>
  <c r="AV82" i="5"/>
  <c r="BO81" i="5"/>
  <c r="BM82" i="5"/>
  <c r="BW83" i="5"/>
  <c r="BY82" i="5"/>
  <c r="N83" i="5"/>
  <c r="P82" i="5"/>
  <c r="AM84" i="5"/>
  <c r="AH85" i="5"/>
  <c r="AI85" i="5" s="1"/>
  <c r="AJ84" i="5"/>
  <c r="AL84" i="5" s="1"/>
  <c r="CL83" i="5"/>
  <c r="CI83" i="5"/>
  <c r="CK83" i="5" s="1"/>
  <c r="CG84" i="5"/>
  <c r="CH84" i="5" s="1"/>
  <c r="CK82" i="5"/>
  <c r="AL83" i="5"/>
  <c r="AR84" i="5"/>
  <c r="AS84" i="5" s="1"/>
  <c r="AT83" i="5"/>
  <c r="AJ126" i="9"/>
  <c r="AH127" i="9"/>
  <c r="P126" i="9"/>
  <c r="N127" i="9"/>
  <c r="BD126" i="9"/>
  <c r="BB127" i="9"/>
  <c r="E127" i="9"/>
  <c r="I127" i="9" s="1"/>
  <c r="Z126" i="9"/>
  <c r="X127" i="9"/>
  <c r="BG126" i="9"/>
  <c r="AT126" i="9"/>
  <c r="AR127" i="9"/>
  <c r="H126" i="9"/>
  <c r="X84" i="5" l="1"/>
  <c r="Y84" i="5" s="1"/>
  <c r="Z84" i="5" s="1"/>
  <c r="AB84" i="5" s="1"/>
  <c r="AC83" i="5"/>
  <c r="BC83" i="5"/>
  <c r="BE82" i="5"/>
  <c r="BG82" i="5" s="1"/>
  <c r="I82" i="5"/>
  <c r="F82" i="5"/>
  <c r="H82" i="5" s="1"/>
  <c r="D83" i="5"/>
  <c r="E83" i="5" s="1"/>
  <c r="BN82" i="5"/>
  <c r="BR82" i="5" s="1"/>
  <c r="BQ81" i="5"/>
  <c r="E9" i="5"/>
  <c r="F9" i="5" s="1"/>
  <c r="R82" i="5"/>
  <c r="O83" i="5"/>
  <c r="CA82" i="5"/>
  <c r="BX83" i="5"/>
  <c r="CB83" i="5" s="1"/>
  <c r="CL84" i="5"/>
  <c r="CI84" i="5"/>
  <c r="CG85" i="5"/>
  <c r="CH85" i="5" s="1"/>
  <c r="AB83" i="5"/>
  <c r="AM85" i="5"/>
  <c r="AJ85" i="5"/>
  <c r="AH86" i="5"/>
  <c r="AI86" i="5" s="1"/>
  <c r="AV83" i="5"/>
  <c r="AW84" i="5"/>
  <c r="AR85" i="5"/>
  <c r="AS85" i="5" s="1"/>
  <c r="AT84" i="5"/>
  <c r="AV126" i="9"/>
  <c r="F127" i="9"/>
  <c r="D128" i="9"/>
  <c r="R126" i="9"/>
  <c r="Y127" i="9"/>
  <c r="AC127" i="9" s="1"/>
  <c r="BC127" i="9"/>
  <c r="BG127" i="9" s="1"/>
  <c r="AI127" i="9"/>
  <c r="AM127" i="9" s="1"/>
  <c r="O127" i="9"/>
  <c r="S127" i="9" s="1"/>
  <c r="AS127" i="9"/>
  <c r="AW127" i="9" s="1"/>
  <c r="AB126" i="9"/>
  <c r="BF126" i="9"/>
  <c r="AL126" i="9"/>
  <c r="X85" i="5" l="1"/>
  <c r="Y85" i="5" s="1"/>
  <c r="AC84" i="5"/>
  <c r="BM83" i="5"/>
  <c r="BO82" i="5"/>
  <c r="I83" i="5"/>
  <c r="D84" i="5"/>
  <c r="E84" i="5" s="1"/>
  <c r="I84" i="5" s="1"/>
  <c r="F83" i="5"/>
  <c r="H83" i="5" s="1"/>
  <c r="BD83" i="5"/>
  <c r="BH83" i="5" s="1"/>
  <c r="N84" i="5"/>
  <c r="O84" i="5" s="1"/>
  <c r="P83" i="5"/>
  <c r="BW84" i="5"/>
  <c r="BX84" i="5" s="1"/>
  <c r="BY83" i="5"/>
  <c r="S83" i="5"/>
  <c r="AL85" i="5"/>
  <c r="CL85" i="5"/>
  <c r="CI85" i="5"/>
  <c r="CK85" i="5" s="1"/>
  <c r="CG86" i="5"/>
  <c r="CH86" i="5" s="1"/>
  <c r="AC85" i="5"/>
  <c r="Z85" i="5"/>
  <c r="X86" i="5"/>
  <c r="Y86" i="5" s="1"/>
  <c r="CK84" i="5"/>
  <c r="AM86" i="5"/>
  <c r="AH87" i="5"/>
  <c r="AI87" i="5" s="1"/>
  <c r="AJ86" i="5"/>
  <c r="AL86" i="5" s="1"/>
  <c r="AV84" i="5"/>
  <c r="AW85" i="5"/>
  <c r="AT85" i="5"/>
  <c r="AV85" i="5" s="1"/>
  <c r="AR86" i="5"/>
  <c r="AS86" i="5" s="1"/>
  <c r="E128" i="9"/>
  <c r="I128" i="9" s="1"/>
  <c r="AT127" i="9"/>
  <c r="AR128" i="9"/>
  <c r="AJ127" i="9"/>
  <c r="AH128" i="9"/>
  <c r="Z127" i="9"/>
  <c r="X128" i="9"/>
  <c r="H127" i="9"/>
  <c r="BD127" i="9"/>
  <c r="BB128" i="9"/>
  <c r="P127" i="9"/>
  <c r="N128" i="9"/>
  <c r="F84" i="5" l="1"/>
  <c r="H84" i="5" s="1"/>
  <c r="BE83" i="5"/>
  <c r="BC84" i="5"/>
  <c r="BQ82" i="5"/>
  <c r="D85" i="5"/>
  <c r="E85" i="5" s="1"/>
  <c r="I85" i="5" s="1"/>
  <c r="BN83" i="5"/>
  <c r="BR83" i="5"/>
  <c r="CA83" i="5"/>
  <c r="CB84" i="5"/>
  <c r="BY84" i="5"/>
  <c r="BW85" i="5"/>
  <c r="BX85" i="5" s="1"/>
  <c r="R83" i="5"/>
  <c r="S84" i="5"/>
  <c r="N85" i="5"/>
  <c r="O85" i="5" s="1"/>
  <c r="P84" i="5"/>
  <c r="R84" i="5" s="1"/>
  <c r="AM87" i="5"/>
  <c r="AH88" i="5"/>
  <c r="AI88" i="5" s="1"/>
  <c r="AM88" i="5" s="1"/>
  <c r="AJ87" i="5"/>
  <c r="AL87" i="5" s="1"/>
  <c r="AB85" i="5"/>
  <c r="CL86" i="5"/>
  <c r="CG87" i="5"/>
  <c r="CH87" i="5" s="1"/>
  <c r="CI86" i="5"/>
  <c r="AC86" i="5"/>
  <c r="Z86" i="5"/>
  <c r="AB86" i="5" s="1"/>
  <c r="X87" i="5"/>
  <c r="Y87" i="5" s="1"/>
  <c r="AW86" i="5"/>
  <c r="AT86" i="5"/>
  <c r="AR87" i="5"/>
  <c r="AS87" i="5" s="1"/>
  <c r="BF127" i="9"/>
  <c r="AB127" i="9"/>
  <c r="AV127" i="9"/>
  <c r="O128" i="9"/>
  <c r="S128" i="9" s="1"/>
  <c r="AI128" i="9"/>
  <c r="AM128" i="9" s="1"/>
  <c r="BC128" i="9"/>
  <c r="BG128" i="9" s="1"/>
  <c r="Y128" i="9"/>
  <c r="AC128" i="9" s="1"/>
  <c r="AS128" i="9"/>
  <c r="AW128" i="9" s="1"/>
  <c r="R127" i="9"/>
  <c r="AL127" i="9"/>
  <c r="F128" i="9"/>
  <c r="D129" i="9"/>
  <c r="BO83" i="5" l="1"/>
  <c r="BM84" i="5"/>
  <c r="BD84" i="5"/>
  <c r="BH84" i="5"/>
  <c r="BG83" i="5"/>
  <c r="AH89" i="5"/>
  <c r="AI89" i="5" s="1"/>
  <c r="AM89" i="5" s="1"/>
  <c r="AJ88" i="5"/>
  <c r="AL88" i="5" s="1"/>
  <c r="S85" i="5"/>
  <c r="N86" i="5"/>
  <c r="O86" i="5" s="1"/>
  <c r="P85" i="5"/>
  <c r="R85" i="5" s="1"/>
  <c r="CB85" i="5"/>
  <c r="BY85" i="5"/>
  <c r="CA85" i="5" s="1"/>
  <c r="BW86" i="5"/>
  <c r="BX86" i="5" s="1"/>
  <c r="CA84" i="5"/>
  <c r="CK86" i="5"/>
  <c r="AC87" i="5"/>
  <c r="X88" i="5"/>
  <c r="Y88" i="5" s="1"/>
  <c r="Z87" i="5"/>
  <c r="CL87" i="5"/>
  <c r="CI87" i="5"/>
  <c r="CK87" i="5" s="1"/>
  <c r="CG88" i="5"/>
  <c r="CH88" i="5" s="1"/>
  <c r="D86" i="5"/>
  <c r="F85" i="5"/>
  <c r="H85" i="5" s="1"/>
  <c r="AW87" i="5"/>
  <c r="AR88" i="5"/>
  <c r="AS88" i="5" s="1"/>
  <c r="AT87" i="5"/>
  <c r="AV87" i="5" s="1"/>
  <c r="AV86" i="5"/>
  <c r="AT128" i="9"/>
  <c r="AR129" i="9"/>
  <c r="P128" i="9"/>
  <c r="N129" i="9"/>
  <c r="BD128" i="9"/>
  <c r="BB129" i="9"/>
  <c r="E129" i="9"/>
  <c r="I129" i="9" s="1"/>
  <c r="H128" i="9"/>
  <c r="Z128" i="9"/>
  <c r="X129" i="9"/>
  <c r="AJ128" i="9"/>
  <c r="AH129" i="9"/>
  <c r="BC85" i="5" l="1"/>
  <c r="BE84" i="5"/>
  <c r="BG84" i="5" s="1"/>
  <c r="BN84" i="5"/>
  <c r="BR84" i="5"/>
  <c r="BQ83" i="5"/>
  <c r="CB86" i="5"/>
  <c r="BW87" i="5"/>
  <c r="BX87" i="5" s="1"/>
  <c r="BY86" i="5"/>
  <c r="CA86" i="5" s="1"/>
  <c r="S86" i="5"/>
  <c r="P86" i="5"/>
  <c r="N87" i="5"/>
  <c r="O87" i="5" s="1"/>
  <c r="CL88" i="5"/>
  <c r="CI88" i="5"/>
  <c r="CK88" i="5" s="1"/>
  <c r="CG89" i="5"/>
  <c r="CH89" i="5" s="1"/>
  <c r="CL89" i="5" s="1"/>
  <c r="AC88" i="5"/>
  <c r="Z88" i="5"/>
  <c r="AB88" i="5" s="1"/>
  <c r="X89" i="5"/>
  <c r="Y89" i="5" s="1"/>
  <c r="E86" i="5"/>
  <c r="I86" i="5" s="1"/>
  <c r="AB87" i="5"/>
  <c r="AW88" i="5"/>
  <c r="AT88" i="5"/>
  <c r="AV88" i="5" s="1"/>
  <c r="AR89" i="5"/>
  <c r="AS89" i="5" s="1"/>
  <c r="AW89" i="5" s="1"/>
  <c r="AJ89" i="5"/>
  <c r="AH90" i="5"/>
  <c r="AB128" i="9"/>
  <c r="F129" i="9"/>
  <c r="D130" i="9"/>
  <c r="R128" i="9"/>
  <c r="Y129" i="9"/>
  <c r="AC129" i="9" s="1"/>
  <c r="O129" i="9"/>
  <c r="S129" i="9" s="1"/>
  <c r="AI129" i="9"/>
  <c r="AM129" i="9" s="1"/>
  <c r="BC129" i="9"/>
  <c r="AS129" i="9"/>
  <c r="AW129" i="9" s="1"/>
  <c r="AL128" i="9"/>
  <c r="BF128" i="9"/>
  <c r="AV128" i="9"/>
  <c r="CG90" i="5" l="1"/>
  <c r="CI89" i="5"/>
  <c r="BO84" i="5"/>
  <c r="BM85" i="5"/>
  <c r="BD85" i="5"/>
  <c r="BH85" i="5" s="1"/>
  <c r="S87" i="5"/>
  <c r="P87" i="5"/>
  <c r="R87" i="5" s="1"/>
  <c r="N88" i="5"/>
  <c r="O88" i="5" s="1"/>
  <c r="CB87" i="5"/>
  <c r="BY87" i="5"/>
  <c r="CA87" i="5" s="1"/>
  <c r="BW88" i="5"/>
  <c r="BX88" i="5" s="1"/>
  <c r="R86" i="5"/>
  <c r="AT89" i="5"/>
  <c r="AV89" i="5" s="1"/>
  <c r="AR90" i="5"/>
  <c r="AS90" i="5" s="1"/>
  <c r="AW90" i="5" s="1"/>
  <c r="F86" i="5"/>
  <c r="H86" i="5" s="1"/>
  <c r="D87" i="5"/>
  <c r="AC89" i="5"/>
  <c r="Z89" i="5"/>
  <c r="AB89" i="5" s="1"/>
  <c r="X90" i="5"/>
  <c r="Y90" i="5" s="1"/>
  <c r="AC90" i="5" s="1"/>
  <c r="AI90" i="5"/>
  <c r="AM90" i="5" s="1"/>
  <c r="AL89" i="5"/>
  <c r="CH90" i="5"/>
  <c r="CL90" i="5" s="1"/>
  <c r="CK89" i="5"/>
  <c r="E130" i="9"/>
  <c r="I130" i="9" s="1"/>
  <c r="AT129" i="9"/>
  <c r="AR130" i="9"/>
  <c r="AJ129" i="9"/>
  <c r="AH130" i="9"/>
  <c r="Z129" i="9"/>
  <c r="X130" i="9"/>
  <c r="H129" i="9"/>
  <c r="BD129" i="9"/>
  <c r="BB130" i="9"/>
  <c r="BG129" i="9"/>
  <c r="P129" i="9"/>
  <c r="N130" i="9"/>
  <c r="BE85" i="5" l="1"/>
  <c r="BC86" i="5"/>
  <c r="BN85" i="5"/>
  <c r="BR85" i="5"/>
  <c r="BQ84" i="5"/>
  <c r="S88" i="5"/>
  <c r="P88" i="5"/>
  <c r="N89" i="5"/>
  <c r="O89" i="5" s="1"/>
  <c r="CB88" i="5"/>
  <c r="BW89" i="5"/>
  <c r="BX89" i="5" s="1"/>
  <c r="BY88" i="5"/>
  <c r="X91" i="5"/>
  <c r="Y91" i="5" s="1"/>
  <c r="AC91" i="5" s="1"/>
  <c r="Z90" i="5"/>
  <c r="AB90" i="5" s="1"/>
  <c r="E87" i="5"/>
  <c r="I87" i="5" s="1"/>
  <c r="AJ90" i="5"/>
  <c r="AH91" i="5"/>
  <c r="AT90" i="5"/>
  <c r="AR91" i="5"/>
  <c r="CI90" i="5"/>
  <c r="CG91" i="5"/>
  <c r="Y130" i="9"/>
  <c r="AC130" i="9" s="1"/>
  <c r="O130" i="9"/>
  <c r="S130" i="9" s="1"/>
  <c r="BF129" i="9"/>
  <c r="AB129" i="9"/>
  <c r="AV129" i="9"/>
  <c r="R129" i="9"/>
  <c r="AI130" i="9"/>
  <c r="AM130" i="9" s="1"/>
  <c r="BC130" i="9"/>
  <c r="AS130" i="9"/>
  <c r="AW130" i="9" s="1"/>
  <c r="AL129" i="9"/>
  <c r="F130" i="9"/>
  <c r="D131" i="9"/>
  <c r="BO85" i="5" l="1"/>
  <c r="BM86" i="5"/>
  <c r="BN86" i="5" s="1"/>
  <c r="BD86" i="5"/>
  <c r="BH86" i="5"/>
  <c r="BG85" i="5"/>
  <c r="S89" i="5"/>
  <c r="N90" i="5"/>
  <c r="O90" i="5" s="1"/>
  <c r="P89" i="5"/>
  <c r="R89" i="5" s="1"/>
  <c r="CA88" i="5"/>
  <c r="R88" i="5"/>
  <c r="CB89" i="5"/>
  <c r="BY89" i="5"/>
  <c r="CA89" i="5" s="1"/>
  <c r="BW90" i="5"/>
  <c r="BX90" i="5" s="1"/>
  <c r="D88" i="5"/>
  <c r="F87" i="5"/>
  <c r="H87" i="5" s="1"/>
  <c r="AI91" i="5"/>
  <c r="AM91" i="5" s="1"/>
  <c r="AL90" i="5"/>
  <c r="Z91" i="5"/>
  <c r="X92" i="5"/>
  <c r="CH91" i="5"/>
  <c r="CL91" i="5" s="1"/>
  <c r="CK90" i="5"/>
  <c r="AS91" i="5"/>
  <c r="AW91" i="5" s="1"/>
  <c r="AV90" i="5"/>
  <c r="BD130" i="9"/>
  <c r="BB131" i="9"/>
  <c r="BG130" i="9"/>
  <c r="P130" i="9"/>
  <c r="N131" i="9"/>
  <c r="E131" i="9"/>
  <c r="I131" i="9" s="1"/>
  <c r="H130" i="9"/>
  <c r="AT130" i="9"/>
  <c r="AR131" i="9"/>
  <c r="AJ130" i="9"/>
  <c r="AH131" i="9"/>
  <c r="Z130" i="9"/>
  <c r="X131" i="9"/>
  <c r="BE86" i="5" l="1"/>
  <c r="BC87" i="5"/>
  <c r="BR86" i="5"/>
  <c r="BM87" i="5"/>
  <c r="BN87" i="5" s="1"/>
  <c r="BO86" i="5"/>
  <c r="BQ86" i="5" s="1"/>
  <c r="BQ85" i="5"/>
  <c r="CB90" i="5"/>
  <c r="BW91" i="5"/>
  <c r="BX91" i="5" s="1"/>
  <c r="CB91" i="5" s="1"/>
  <c r="BY90" i="5"/>
  <c r="CA90" i="5" s="1"/>
  <c r="S90" i="5"/>
  <c r="P90" i="5"/>
  <c r="R90" i="5" s="1"/>
  <c r="N91" i="5"/>
  <c r="O91" i="5" s="1"/>
  <c r="S91" i="5" s="1"/>
  <c r="E88" i="5"/>
  <c r="I88" i="5" s="1"/>
  <c r="AJ91" i="5"/>
  <c r="AH92" i="5"/>
  <c r="Y92" i="5"/>
  <c r="AC92" i="5" s="1"/>
  <c r="AB91" i="5"/>
  <c r="CI91" i="5"/>
  <c r="CG92" i="5"/>
  <c r="AT91" i="5"/>
  <c r="AR92" i="5"/>
  <c r="AL130" i="9"/>
  <c r="R130" i="9"/>
  <c r="AB130" i="9"/>
  <c r="AV130" i="9"/>
  <c r="F131" i="9"/>
  <c r="D132" i="9"/>
  <c r="BC131" i="9"/>
  <c r="BG131" i="9" s="1"/>
  <c r="Y131" i="9"/>
  <c r="AC131" i="9" s="1"/>
  <c r="AS131" i="9"/>
  <c r="AW131" i="9" s="1"/>
  <c r="AI131" i="9"/>
  <c r="AM131" i="9" s="1"/>
  <c r="O131" i="9"/>
  <c r="S131" i="9" s="1"/>
  <c r="BF130" i="9"/>
  <c r="BW92" i="5" l="1"/>
  <c r="BY91" i="5"/>
  <c r="BR87" i="5"/>
  <c r="BM88" i="5"/>
  <c r="BN88" i="5" s="1"/>
  <c r="BO87" i="5"/>
  <c r="BD87" i="5"/>
  <c r="BH87" i="5"/>
  <c r="BQ87" i="5"/>
  <c r="BG86" i="5"/>
  <c r="N92" i="5"/>
  <c r="P91" i="5"/>
  <c r="R91" i="5" s="1"/>
  <c r="D89" i="5"/>
  <c r="F88" i="5"/>
  <c r="H88" i="5" s="1"/>
  <c r="AI92" i="5"/>
  <c r="AM92" i="5" s="1"/>
  <c r="AL91" i="5"/>
  <c r="Z92" i="5"/>
  <c r="X93" i="5"/>
  <c r="AS92" i="5"/>
  <c r="AW92" i="5" s="1"/>
  <c r="CH92" i="5"/>
  <c r="CL92" i="5" s="1"/>
  <c r="AV91" i="5"/>
  <c r="CK91" i="5"/>
  <c r="BX92" i="5"/>
  <c r="CB92" i="5" s="1"/>
  <c r="O92" i="5"/>
  <c r="S92" i="5" s="1"/>
  <c r="CA91" i="5"/>
  <c r="P131" i="9"/>
  <c r="N132" i="9"/>
  <c r="AT131" i="9"/>
  <c r="AR132" i="9"/>
  <c r="BD131" i="9"/>
  <c r="BB132" i="9"/>
  <c r="E132" i="9"/>
  <c r="I132" i="9" s="1"/>
  <c r="AJ131" i="9"/>
  <c r="AH132" i="9"/>
  <c r="Z131" i="9"/>
  <c r="X132" i="9"/>
  <c r="H131" i="9"/>
  <c r="BC88" i="5" l="1"/>
  <c r="BD88" i="5" s="1"/>
  <c r="BE87" i="5"/>
  <c r="BR88" i="5"/>
  <c r="BM89" i="5"/>
  <c r="BN89" i="5" s="1"/>
  <c r="BO88" i="5"/>
  <c r="E89" i="5"/>
  <c r="I89" i="5" s="1"/>
  <c r="AJ92" i="5"/>
  <c r="AH93" i="5"/>
  <c r="Y93" i="5"/>
  <c r="AC93" i="5" s="1"/>
  <c r="AB92" i="5"/>
  <c r="N93" i="5"/>
  <c r="P92" i="5"/>
  <c r="AT92" i="5"/>
  <c r="AR93" i="5"/>
  <c r="CG93" i="5"/>
  <c r="CI92" i="5"/>
  <c r="BY92" i="5"/>
  <c r="BW93" i="5"/>
  <c r="Y132" i="9"/>
  <c r="AC132" i="9" s="1"/>
  <c r="AB131" i="9"/>
  <c r="F132" i="9"/>
  <c r="D133" i="9"/>
  <c r="AV131" i="9"/>
  <c r="AS132" i="9"/>
  <c r="AW132" i="9" s="1"/>
  <c r="AI132" i="9"/>
  <c r="AM132" i="9" s="1"/>
  <c r="BC132" i="9"/>
  <c r="O132" i="9"/>
  <c r="S132" i="9" s="1"/>
  <c r="AL131" i="9"/>
  <c r="BF131" i="9"/>
  <c r="R131" i="9"/>
  <c r="BQ88" i="5" l="1"/>
  <c r="BR89" i="5"/>
  <c r="BO89" i="5"/>
  <c r="BQ89" i="5" s="1"/>
  <c r="BM90" i="5"/>
  <c r="BN90" i="5" s="1"/>
  <c r="BG87" i="5"/>
  <c r="BH88" i="5"/>
  <c r="BC89" i="5"/>
  <c r="BD89" i="5" s="1"/>
  <c r="BE88" i="5"/>
  <c r="BG88" i="5" s="1"/>
  <c r="F89" i="5"/>
  <c r="H89" i="5" s="1"/>
  <c r="D90" i="5"/>
  <c r="AI93" i="5"/>
  <c r="AM93" i="5" s="1"/>
  <c r="AL92" i="5"/>
  <c r="Z93" i="5"/>
  <c r="X94" i="5"/>
  <c r="CK92" i="5"/>
  <c r="CH93" i="5"/>
  <c r="CL93" i="5" s="1"/>
  <c r="BX93" i="5"/>
  <c r="CB93" i="5" s="1"/>
  <c r="AS93" i="5"/>
  <c r="AW93" i="5" s="1"/>
  <c r="R92" i="5"/>
  <c r="CA92" i="5"/>
  <c r="AV92" i="5"/>
  <c r="O93" i="5"/>
  <c r="S93" i="5" s="1"/>
  <c r="P132" i="9"/>
  <c r="N133" i="9"/>
  <c r="AJ132" i="9"/>
  <c r="AH133" i="9"/>
  <c r="E133" i="9"/>
  <c r="I133" i="9" s="1"/>
  <c r="BD132" i="9"/>
  <c r="BB133" i="9"/>
  <c r="BG132" i="9"/>
  <c r="AT132" i="9"/>
  <c r="AR133" i="9"/>
  <c r="H132" i="9"/>
  <c r="Z132" i="9"/>
  <c r="X133" i="9"/>
  <c r="BR90" i="5" l="1"/>
  <c r="BO90" i="5"/>
  <c r="BQ90" i="5" s="1"/>
  <c r="BM91" i="5"/>
  <c r="BN91" i="5" s="1"/>
  <c r="BH89" i="5"/>
  <c r="BE89" i="5"/>
  <c r="BG89" i="5" s="1"/>
  <c r="BC90" i="5"/>
  <c r="BD90" i="5" s="1"/>
  <c r="E90" i="5"/>
  <c r="I90" i="5" s="1"/>
  <c r="AJ93" i="5"/>
  <c r="AH94" i="5"/>
  <c r="Y94" i="5"/>
  <c r="AC94" i="5" s="1"/>
  <c r="AB93" i="5"/>
  <c r="BY93" i="5"/>
  <c r="BW94" i="5"/>
  <c r="N94" i="5"/>
  <c r="P93" i="5"/>
  <c r="AR94" i="5"/>
  <c r="AT93" i="5"/>
  <c r="CG94" i="5"/>
  <c r="CI93" i="5"/>
  <c r="Y133" i="9"/>
  <c r="AC133" i="9" s="1"/>
  <c r="AS133" i="9"/>
  <c r="AW133" i="9" s="1"/>
  <c r="BF132" i="9"/>
  <c r="AL132" i="9"/>
  <c r="AB132" i="9"/>
  <c r="AV132" i="9"/>
  <c r="O133" i="9"/>
  <c r="S133" i="9" s="1"/>
  <c r="BC133" i="9"/>
  <c r="AI133" i="9"/>
  <c r="AM133" i="9" s="1"/>
  <c r="F133" i="9"/>
  <c r="D134" i="9"/>
  <c r="R132" i="9"/>
  <c r="BH90" i="5" l="1"/>
  <c r="BE90" i="5"/>
  <c r="BG90" i="5" s="1"/>
  <c r="BC91" i="5"/>
  <c r="BD91" i="5" s="1"/>
  <c r="BR91" i="5"/>
  <c r="BO91" i="5"/>
  <c r="BQ91" i="5" s="1"/>
  <c r="BM92" i="5"/>
  <c r="BN92" i="5" s="1"/>
  <c r="F90" i="5"/>
  <c r="H90" i="5" s="1"/>
  <c r="D91" i="5"/>
  <c r="AI94" i="5"/>
  <c r="AM94" i="5" s="1"/>
  <c r="AL93" i="5"/>
  <c r="Z94" i="5"/>
  <c r="X95" i="5"/>
  <c r="R93" i="5"/>
  <c r="O94" i="5"/>
  <c r="S94" i="5" s="1"/>
  <c r="CK93" i="5"/>
  <c r="AV93" i="5"/>
  <c r="BX94" i="5"/>
  <c r="CB94" i="5" s="1"/>
  <c r="CH94" i="5"/>
  <c r="CL94" i="5" s="1"/>
  <c r="AS94" i="5"/>
  <c r="AW94" i="5" s="1"/>
  <c r="CA93" i="5"/>
  <c r="E134" i="9"/>
  <c r="I134" i="9" s="1"/>
  <c r="BD133" i="9"/>
  <c r="BB134" i="9"/>
  <c r="H133" i="9"/>
  <c r="BG133" i="9"/>
  <c r="AT133" i="9"/>
  <c r="AR134" i="9"/>
  <c r="AJ133" i="9"/>
  <c r="AH134" i="9"/>
  <c r="P133" i="9"/>
  <c r="N134" i="9"/>
  <c r="Z133" i="9"/>
  <c r="X134" i="9"/>
  <c r="BR92" i="5" l="1"/>
  <c r="BO92" i="5"/>
  <c r="BM93" i="5"/>
  <c r="BN93" i="5" s="1"/>
  <c r="BH91" i="5"/>
  <c r="BE91" i="5"/>
  <c r="BC92" i="5"/>
  <c r="BD92" i="5" s="1"/>
  <c r="BG91" i="5"/>
  <c r="E91" i="5"/>
  <c r="I91" i="5" s="1"/>
  <c r="AJ94" i="5"/>
  <c r="AH95" i="5"/>
  <c r="Y95" i="5"/>
  <c r="AC95" i="5" s="1"/>
  <c r="AB94" i="5"/>
  <c r="AR95" i="5"/>
  <c r="AT94" i="5"/>
  <c r="CG95" i="5"/>
  <c r="CI94" i="5"/>
  <c r="BY94" i="5"/>
  <c r="BW95" i="5"/>
  <c r="P94" i="5"/>
  <c r="N95" i="5"/>
  <c r="BF133" i="9"/>
  <c r="AB133" i="9"/>
  <c r="AL133" i="9"/>
  <c r="R133" i="9"/>
  <c r="AV133" i="9"/>
  <c r="BC134" i="9"/>
  <c r="Y134" i="9"/>
  <c r="AC134" i="9" s="1"/>
  <c r="AI134" i="9"/>
  <c r="AM134" i="9" s="1"/>
  <c r="O134" i="9"/>
  <c r="S134" i="9" s="1"/>
  <c r="AS134" i="9"/>
  <c r="AW134" i="9" s="1"/>
  <c r="F134" i="9"/>
  <c r="D135" i="9"/>
  <c r="BH92" i="5" l="1"/>
  <c r="BC93" i="5"/>
  <c r="BD93" i="5" s="1"/>
  <c r="BE92" i="5"/>
  <c r="BG92" i="5" s="1"/>
  <c r="BR93" i="5"/>
  <c r="BM94" i="5"/>
  <c r="BN94" i="5" s="1"/>
  <c r="BO93" i="5"/>
  <c r="BQ93" i="5" s="1"/>
  <c r="BQ92" i="5"/>
  <c r="D92" i="5"/>
  <c r="F91" i="5"/>
  <c r="H91" i="5" s="1"/>
  <c r="AI95" i="5"/>
  <c r="AM95" i="5" s="1"/>
  <c r="AL94" i="5"/>
  <c r="Z95" i="5"/>
  <c r="X96" i="5"/>
  <c r="BX95" i="5"/>
  <c r="CB95" i="5" s="1"/>
  <c r="CK94" i="5"/>
  <c r="CA94" i="5"/>
  <c r="CH95" i="5"/>
  <c r="CL95" i="5" s="1"/>
  <c r="O95" i="5"/>
  <c r="S95" i="5" s="1"/>
  <c r="AV94" i="5"/>
  <c r="R94" i="5"/>
  <c r="AS95" i="5"/>
  <c r="AW95" i="5" s="1"/>
  <c r="BD134" i="9"/>
  <c r="BB135" i="9"/>
  <c r="BG134" i="9"/>
  <c r="AT134" i="9"/>
  <c r="AR135" i="9"/>
  <c r="AJ134" i="9"/>
  <c r="AH135" i="9"/>
  <c r="E135" i="9"/>
  <c r="I135" i="9" s="1"/>
  <c r="H134" i="9"/>
  <c r="P134" i="9"/>
  <c r="N135" i="9"/>
  <c r="Z134" i="9"/>
  <c r="X135" i="9"/>
  <c r="BR94" i="5" l="1"/>
  <c r="BO94" i="5"/>
  <c r="BQ94" i="5" s="1"/>
  <c r="BM95" i="5"/>
  <c r="BN95" i="5" s="1"/>
  <c r="BR95" i="5" s="1"/>
  <c r="BH93" i="5"/>
  <c r="BC94" i="5"/>
  <c r="BD94" i="5" s="1"/>
  <c r="BE93" i="5"/>
  <c r="E92" i="5"/>
  <c r="I92" i="5" s="1"/>
  <c r="AJ95" i="5"/>
  <c r="AH96" i="5"/>
  <c r="Y96" i="5"/>
  <c r="AC96" i="5" s="1"/>
  <c r="AB95" i="5"/>
  <c r="P95" i="5"/>
  <c r="N96" i="5"/>
  <c r="BY95" i="5"/>
  <c r="BW96" i="5"/>
  <c r="AT95" i="5"/>
  <c r="AR96" i="5"/>
  <c r="CG96" i="5"/>
  <c r="CI95" i="5"/>
  <c r="BO95" i="5"/>
  <c r="Y135" i="9"/>
  <c r="AC135" i="9" s="1"/>
  <c r="AI135" i="9"/>
  <c r="AM135" i="9" s="1"/>
  <c r="AB134" i="9"/>
  <c r="AL134" i="9"/>
  <c r="BC135" i="9"/>
  <c r="BF134" i="9"/>
  <c r="R134" i="9"/>
  <c r="F135" i="9"/>
  <c r="D136" i="9"/>
  <c r="AV134" i="9"/>
  <c r="O135" i="9"/>
  <c r="S135" i="9" s="1"/>
  <c r="AS135" i="9"/>
  <c r="AW135" i="9" s="1"/>
  <c r="BM96" i="5" l="1"/>
  <c r="BG93" i="5"/>
  <c r="BH94" i="5"/>
  <c r="BE94" i="5"/>
  <c r="BG94" i="5" s="1"/>
  <c r="BC95" i="5"/>
  <c r="D93" i="5"/>
  <c r="F92" i="5"/>
  <c r="AI96" i="5"/>
  <c r="AM96" i="5" s="1"/>
  <c r="AL95" i="5"/>
  <c r="Z96" i="5"/>
  <c r="X97" i="5"/>
  <c r="BQ95" i="5"/>
  <c r="AS96" i="5"/>
  <c r="AW96" i="5" s="1"/>
  <c r="O96" i="5"/>
  <c r="S96" i="5" s="1"/>
  <c r="AV95" i="5"/>
  <c r="R95" i="5"/>
  <c r="CK95" i="5"/>
  <c r="BX96" i="5"/>
  <c r="CB96" i="5" s="1"/>
  <c r="BN96" i="5"/>
  <c r="BR96" i="5" s="1"/>
  <c r="CH96" i="5"/>
  <c r="CL96" i="5" s="1"/>
  <c r="CA95" i="5"/>
  <c r="E136" i="9"/>
  <c r="P135" i="9"/>
  <c r="N136" i="9"/>
  <c r="AJ135" i="9"/>
  <c r="AH136" i="9"/>
  <c r="H135" i="9"/>
  <c r="BD135" i="9"/>
  <c r="BB136" i="9"/>
  <c r="AT135" i="9"/>
  <c r="AR136" i="9"/>
  <c r="BG135" i="9"/>
  <c r="Z135" i="9"/>
  <c r="X136" i="9"/>
  <c r="BD95" i="5" l="1"/>
  <c r="BH95" i="5" s="1"/>
  <c r="H92" i="5"/>
  <c r="E93" i="5"/>
  <c r="I93" i="5" s="1"/>
  <c r="AJ96" i="5"/>
  <c r="AH97" i="5"/>
  <c r="Y97" i="5"/>
  <c r="AC97" i="5" s="1"/>
  <c r="AB96" i="5"/>
  <c r="P96" i="5"/>
  <c r="N97" i="5"/>
  <c r="CI96" i="5"/>
  <c r="CG97" i="5"/>
  <c r="BM97" i="5"/>
  <c r="BO96" i="5"/>
  <c r="BY96" i="5"/>
  <c r="BW97" i="5"/>
  <c r="AT96" i="5"/>
  <c r="AR97" i="5"/>
  <c r="AL135" i="9"/>
  <c r="F136" i="9"/>
  <c r="D137" i="9"/>
  <c r="AS136" i="9"/>
  <c r="AW136" i="9" s="1"/>
  <c r="O136" i="9"/>
  <c r="S136" i="9" s="1"/>
  <c r="Y136" i="9"/>
  <c r="AC136" i="9" s="1"/>
  <c r="AV135" i="9"/>
  <c r="R135" i="9"/>
  <c r="BF135" i="9"/>
  <c r="AB135" i="9"/>
  <c r="BC136" i="9"/>
  <c r="BG136" i="9" s="1"/>
  <c r="AI136" i="9"/>
  <c r="AM136" i="9" s="1"/>
  <c r="I136" i="9"/>
  <c r="BE95" i="5" l="1"/>
  <c r="BG95" i="5" s="1"/>
  <c r="BC96" i="5"/>
  <c r="BD96" i="5" s="1"/>
  <c r="D94" i="5"/>
  <c r="F93" i="5"/>
  <c r="AI97" i="5"/>
  <c r="AM97" i="5" s="1"/>
  <c r="AL96" i="5"/>
  <c r="Z97" i="5"/>
  <c r="X98" i="5"/>
  <c r="AS97" i="5"/>
  <c r="AW97" i="5" s="1"/>
  <c r="BQ96" i="5"/>
  <c r="AV96" i="5"/>
  <c r="BN97" i="5"/>
  <c r="BR97" i="5" s="1"/>
  <c r="BX97" i="5"/>
  <c r="CB97" i="5" s="1"/>
  <c r="CH97" i="5"/>
  <c r="CL97" i="5" s="1"/>
  <c r="O97" i="5"/>
  <c r="S97" i="5" s="1"/>
  <c r="CA96" i="5"/>
  <c r="CK96" i="5"/>
  <c r="R96" i="5"/>
  <c r="P136" i="9"/>
  <c r="N137" i="9"/>
  <c r="H136" i="9"/>
  <c r="BD136" i="9"/>
  <c r="BB137" i="9"/>
  <c r="E137" i="9"/>
  <c r="I137" i="9" s="1"/>
  <c r="AJ136" i="9"/>
  <c r="AH137" i="9"/>
  <c r="Z136" i="9"/>
  <c r="X137" i="9"/>
  <c r="AT136" i="9"/>
  <c r="AR137" i="9"/>
  <c r="BH96" i="5" l="1"/>
  <c r="BE96" i="5"/>
  <c r="BG96" i="5" s="1"/>
  <c r="BC97" i="5"/>
  <c r="BD97" i="5" s="1"/>
  <c r="BH97" i="5" s="1"/>
  <c r="H93" i="5"/>
  <c r="E94" i="5"/>
  <c r="I94" i="5"/>
  <c r="AJ97" i="5"/>
  <c r="AH98" i="5"/>
  <c r="Y98" i="5"/>
  <c r="AC98" i="5" s="1"/>
  <c r="AB97" i="5"/>
  <c r="BY97" i="5"/>
  <c r="BW98" i="5"/>
  <c r="CG98" i="5"/>
  <c r="CI97" i="5"/>
  <c r="P97" i="5"/>
  <c r="N98" i="5"/>
  <c r="BO97" i="5"/>
  <c r="BM98" i="5"/>
  <c r="BE97" i="5"/>
  <c r="AR98" i="5"/>
  <c r="AT97" i="5"/>
  <c r="AB136" i="9"/>
  <c r="F137" i="9"/>
  <c r="D138" i="9"/>
  <c r="Y137" i="9"/>
  <c r="AC137" i="9" s="1"/>
  <c r="AS137" i="9"/>
  <c r="AW137" i="9" s="1"/>
  <c r="AI137" i="9"/>
  <c r="AM137" i="9" s="1"/>
  <c r="BC137" i="9"/>
  <c r="BG137" i="9" s="1"/>
  <c r="O137" i="9"/>
  <c r="S137" i="9" s="1"/>
  <c r="AV136" i="9"/>
  <c r="AL136" i="9"/>
  <c r="BF136" i="9"/>
  <c r="R136" i="9"/>
  <c r="BC98" i="5" l="1"/>
  <c r="F94" i="5"/>
  <c r="D95" i="5"/>
  <c r="AI98" i="5"/>
  <c r="AM98" i="5" s="1"/>
  <c r="AL97" i="5"/>
  <c r="Z98" i="5"/>
  <c r="X99" i="5"/>
  <c r="AV97" i="5"/>
  <c r="BN98" i="5"/>
  <c r="BR98" i="5" s="1"/>
  <c r="CK97" i="5"/>
  <c r="AS98" i="5"/>
  <c r="AW98" i="5" s="1"/>
  <c r="BQ97" i="5"/>
  <c r="CH98" i="5"/>
  <c r="CL98" i="5" s="1"/>
  <c r="BD98" i="5"/>
  <c r="BH98" i="5" s="1"/>
  <c r="O98" i="5"/>
  <c r="S98" i="5" s="1"/>
  <c r="BX98" i="5"/>
  <c r="CB98" i="5" s="1"/>
  <c r="BG97" i="5"/>
  <c r="R97" i="5"/>
  <c r="CA97" i="5"/>
  <c r="E138" i="9"/>
  <c r="I138" i="9" s="1"/>
  <c r="AT137" i="9"/>
  <c r="AR138" i="9"/>
  <c r="H137" i="9"/>
  <c r="BD137" i="9"/>
  <c r="BB138" i="9"/>
  <c r="P137" i="9"/>
  <c r="N138" i="9"/>
  <c r="AJ137" i="9"/>
  <c r="AH138" i="9"/>
  <c r="Z137" i="9"/>
  <c r="X138" i="9"/>
  <c r="E95" i="5" l="1"/>
  <c r="I95" i="5" s="1"/>
  <c r="H94" i="5"/>
  <c r="AJ98" i="5"/>
  <c r="AH99" i="5"/>
  <c r="Y99" i="5"/>
  <c r="AC99" i="5" s="1"/>
  <c r="AB98" i="5"/>
  <c r="BY98" i="5"/>
  <c r="BW99" i="5"/>
  <c r="BE98" i="5"/>
  <c r="BC99" i="5"/>
  <c r="BO98" i="5"/>
  <c r="BM99" i="5"/>
  <c r="P98" i="5"/>
  <c r="N99" i="5"/>
  <c r="CI98" i="5"/>
  <c r="CG99" i="5"/>
  <c r="AT98" i="5"/>
  <c r="AR99" i="5"/>
  <c r="AL137" i="9"/>
  <c r="BF137" i="9"/>
  <c r="AV137" i="9"/>
  <c r="AI138" i="9"/>
  <c r="AM138" i="9" s="1"/>
  <c r="BC138" i="9"/>
  <c r="BG138" i="9" s="1"/>
  <c r="Y138" i="9"/>
  <c r="AC138" i="9" s="1"/>
  <c r="O138" i="9"/>
  <c r="S138" i="9" s="1"/>
  <c r="AS138" i="9"/>
  <c r="AW138" i="9" s="1"/>
  <c r="AB137" i="9"/>
  <c r="R137" i="9"/>
  <c r="F138" i="9"/>
  <c r="D139" i="9"/>
  <c r="F95" i="5" l="1"/>
  <c r="D96" i="5"/>
  <c r="E96" i="5" s="1"/>
  <c r="AI99" i="5"/>
  <c r="AM99" i="5" s="1"/>
  <c r="AL98" i="5"/>
  <c r="Z99" i="5"/>
  <c r="X100" i="5"/>
  <c r="AS99" i="5"/>
  <c r="AW99" i="5" s="1"/>
  <c r="O99" i="5"/>
  <c r="S99" i="5" s="1"/>
  <c r="BD99" i="5"/>
  <c r="BH99" i="5" s="1"/>
  <c r="AV98" i="5"/>
  <c r="R98" i="5"/>
  <c r="BG98" i="5"/>
  <c r="CH99" i="5"/>
  <c r="CL99" i="5" s="1"/>
  <c r="BN99" i="5"/>
  <c r="BR99" i="5" s="1"/>
  <c r="BX99" i="5"/>
  <c r="CB99" i="5" s="1"/>
  <c r="CK98" i="5"/>
  <c r="BQ98" i="5"/>
  <c r="CA98" i="5"/>
  <c r="AT138" i="9"/>
  <c r="AR139" i="9"/>
  <c r="Z138" i="9"/>
  <c r="X139" i="9"/>
  <c r="AJ138" i="9"/>
  <c r="AH139" i="9"/>
  <c r="E139" i="9"/>
  <c r="I139" i="9" s="1"/>
  <c r="BD138" i="9"/>
  <c r="BB139" i="9"/>
  <c r="H138" i="9"/>
  <c r="P138" i="9"/>
  <c r="N139" i="9"/>
  <c r="I96" i="5" l="1"/>
  <c r="F96" i="5"/>
  <c r="H96" i="5" s="1"/>
  <c r="D97" i="5"/>
  <c r="E97" i="5" s="1"/>
  <c r="H95" i="5"/>
  <c r="AJ99" i="5"/>
  <c r="AH100" i="5"/>
  <c r="Y100" i="5"/>
  <c r="AC100" i="5" s="1"/>
  <c r="AB99" i="5"/>
  <c r="BO99" i="5"/>
  <c r="BM100" i="5"/>
  <c r="CI99" i="5"/>
  <c r="CG100" i="5"/>
  <c r="P99" i="5"/>
  <c r="N100" i="5"/>
  <c r="BE99" i="5"/>
  <c r="BC100" i="5"/>
  <c r="BY99" i="5"/>
  <c r="BW100" i="5"/>
  <c r="AT99" i="5"/>
  <c r="AR100" i="5"/>
  <c r="F139" i="9"/>
  <c r="D140" i="9"/>
  <c r="AB138" i="9"/>
  <c r="Y139" i="9"/>
  <c r="AC139" i="9" s="1"/>
  <c r="O139" i="9"/>
  <c r="S139" i="9" s="1"/>
  <c r="BC139" i="9"/>
  <c r="AI139" i="9"/>
  <c r="AM139" i="9" s="1"/>
  <c r="AS139" i="9"/>
  <c r="AW139" i="9" s="1"/>
  <c r="R138" i="9"/>
  <c r="BF138" i="9"/>
  <c r="AL138" i="9"/>
  <c r="AV138" i="9"/>
  <c r="I97" i="5" l="1"/>
  <c r="D98" i="5"/>
  <c r="F97" i="5"/>
  <c r="H97" i="5" s="1"/>
  <c r="AI100" i="5"/>
  <c r="AM100" i="5" s="1"/>
  <c r="AL99" i="5"/>
  <c r="Z100" i="5"/>
  <c r="X101" i="5"/>
  <c r="AS100" i="5"/>
  <c r="AW100" i="5" s="1"/>
  <c r="BD100" i="5"/>
  <c r="BH100" i="5" s="1"/>
  <c r="CH100" i="5"/>
  <c r="CL100" i="5" s="1"/>
  <c r="AV99" i="5"/>
  <c r="BG99" i="5"/>
  <c r="CK99" i="5"/>
  <c r="BX100" i="5"/>
  <c r="CB100" i="5" s="1"/>
  <c r="O100" i="5"/>
  <c r="S100" i="5" s="1"/>
  <c r="BN100" i="5"/>
  <c r="BR100" i="5" s="1"/>
  <c r="CA99" i="5"/>
  <c r="R99" i="5"/>
  <c r="BQ99" i="5"/>
  <c r="AJ139" i="9"/>
  <c r="AH140" i="9"/>
  <c r="P139" i="9"/>
  <c r="N140" i="9"/>
  <c r="BD139" i="9"/>
  <c r="BB140" i="9"/>
  <c r="E140" i="9"/>
  <c r="I140" i="9" s="1"/>
  <c r="AT139" i="9"/>
  <c r="AR140" i="9"/>
  <c r="BG139" i="9"/>
  <c r="Z139" i="9"/>
  <c r="X140" i="9"/>
  <c r="H139" i="9"/>
  <c r="E98" i="5" l="1"/>
  <c r="I98" i="5" s="1"/>
  <c r="AJ100" i="5"/>
  <c r="AH101" i="5"/>
  <c r="Y101" i="5"/>
  <c r="AC101" i="5" s="1"/>
  <c r="AB100" i="5"/>
  <c r="BO100" i="5"/>
  <c r="BM101" i="5"/>
  <c r="BE100" i="5"/>
  <c r="BC101" i="5"/>
  <c r="P100" i="5"/>
  <c r="N101" i="5"/>
  <c r="BY100" i="5"/>
  <c r="BW101" i="5"/>
  <c r="CI100" i="5"/>
  <c r="CG101" i="5"/>
  <c r="AT100" i="5"/>
  <c r="AR101" i="5"/>
  <c r="F140" i="9"/>
  <c r="D141" i="9"/>
  <c r="R139" i="9"/>
  <c r="O140" i="9"/>
  <c r="S140" i="9" s="1"/>
  <c r="AS140" i="9"/>
  <c r="AW140" i="9" s="1"/>
  <c r="BC140" i="9"/>
  <c r="AI140" i="9"/>
  <c r="AM140" i="9" s="1"/>
  <c r="AB139" i="9"/>
  <c r="Y140" i="9"/>
  <c r="AC140" i="9" s="1"/>
  <c r="AV139" i="9"/>
  <c r="BF139" i="9"/>
  <c r="AL139" i="9"/>
  <c r="D99" i="5" l="1"/>
  <c r="F98" i="5"/>
  <c r="H98" i="5" s="1"/>
  <c r="AI101" i="5"/>
  <c r="AM101" i="5" s="1"/>
  <c r="AL100" i="5"/>
  <c r="Z101" i="5"/>
  <c r="X102" i="5"/>
  <c r="AS101" i="5"/>
  <c r="AW101" i="5" s="1"/>
  <c r="BX101" i="5"/>
  <c r="CB101" i="5" s="1"/>
  <c r="BD101" i="5"/>
  <c r="BH101" i="5" s="1"/>
  <c r="AV100" i="5"/>
  <c r="CA100" i="5"/>
  <c r="BG100" i="5"/>
  <c r="CH101" i="5"/>
  <c r="CL101" i="5" s="1"/>
  <c r="O101" i="5"/>
  <c r="S101" i="5" s="1"/>
  <c r="BN101" i="5"/>
  <c r="BR101" i="5" s="1"/>
  <c r="CK100" i="5"/>
  <c r="R100" i="5"/>
  <c r="BQ100" i="5"/>
  <c r="Z140" i="9"/>
  <c r="X141" i="9"/>
  <c r="AJ140" i="9"/>
  <c r="AH141" i="9"/>
  <c r="AT140" i="9"/>
  <c r="AR141" i="9"/>
  <c r="BD140" i="9"/>
  <c r="BB141" i="9"/>
  <c r="E141" i="9"/>
  <c r="I141" i="9" s="1"/>
  <c r="BG140" i="9"/>
  <c r="P140" i="9"/>
  <c r="N141" i="9"/>
  <c r="H140" i="9"/>
  <c r="E99" i="5" l="1"/>
  <c r="I99" i="5" s="1"/>
  <c r="AJ101" i="5"/>
  <c r="AH102" i="5"/>
  <c r="Y102" i="5"/>
  <c r="AC102" i="5" s="1"/>
  <c r="AB101" i="5"/>
  <c r="P101" i="5"/>
  <c r="N102" i="5"/>
  <c r="BE101" i="5"/>
  <c r="BC102" i="5"/>
  <c r="BY101" i="5"/>
  <c r="BW102" i="5"/>
  <c r="BO101" i="5"/>
  <c r="BM102" i="5"/>
  <c r="CI101" i="5"/>
  <c r="CG102" i="5"/>
  <c r="AT101" i="5"/>
  <c r="AR102" i="5"/>
  <c r="BF140" i="9"/>
  <c r="AL140" i="9"/>
  <c r="BC141" i="9"/>
  <c r="BG141" i="9" s="1"/>
  <c r="AI141" i="9"/>
  <c r="AM141" i="9" s="1"/>
  <c r="AS141" i="9"/>
  <c r="AW141" i="9" s="1"/>
  <c r="Y141" i="9"/>
  <c r="AC141" i="9" s="1"/>
  <c r="R140" i="9"/>
  <c r="O141" i="9"/>
  <c r="S141" i="9" s="1"/>
  <c r="F141" i="9"/>
  <c r="D142" i="9"/>
  <c r="AV140" i="9"/>
  <c r="AB140" i="9"/>
  <c r="D100" i="5" l="1"/>
  <c r="F99" i="5"/>
  <c r="H99" i="5" s="1"/>
  <c r="AI102" i="5"/>
  <c r="AM102" i="5" s="1"/>
  <c r="AL101" i="5"/>
  <c r="Z102" i="5"/>
  <c r="X103" i="5"/>
  <c r="AS102" i="5"/>
  <c r="AW102" i="5" s="1"/>
  <c r="BN102" i="5"/>
  <c r="BR102" i="5" s="1"/>
  <c r="BD102" i="5"/>
  <c r="BH102" i="5" s="1"/>
  <c r="AV101" i="5"/>
  <c r="BQ101" i="5"/>
  <c r="BG101" i="5"/>
  <c r="CH102" i="5"/>
  <c r="CL102" i="5" s="1"/>
  <c r="BX102" i="5"/>
  <c r="CB102" i="5" s="1"/>
  <c r="O102" i="5"/>
  <c r="S102" i="5" s="1"/>
  <c r="CK101" i="5"/>
  <c r="CA101" i="5"/>
  <c r="R101" i="5"/>
  <c r="P141" i="9"/>
  <c r="N142" i="9"/>
  <c r="Z141" i="9"/>
  <c r="X142" i="9"/>
  <c r="AJ141" i="9"/>
  <c r="AH142" i="9"/>
  <c r="E142" i="9"/>
  <c r="I142" i="9" s="1"/>
  <c r="BD141" i="9"/>
  <c r="BB142" i="9"/>
  <c r="H141" i="9"/>
  <c r="AT141" i="9"/>
  <c r="AR142" i="9"/>
  <c r="E100" i="5" l="1"/>
  <c r="I100" i="5" s="1"/>
  <c r="AJ102" i="5"/>
  <c r="AH103" i="5"/>
  <c r="Y103" i="5"/>
  <c r="AC103" i="5" s="1"/>
  <c r="AB102" i="5"/>
  <c r="P102" i="5"/>
  <c r="N103" i="5"/>
  <c r="BO102" i="5"/>
  <c r="BM103" i="5"/>
  <c r="BE102" i="5"/>
  <c r="BC103" i="5"/>
  <c r="BY102" i="5"/>
  <c r="BW103" i="5"/>
  <c r="CI102" i="5"/>
  <c r="CG103" i="5"/>
  <c r="AT102" i="5"/>
  <c r="AR103" i="5"/>
  <c r="F142" i="9"/>
  <c r="D143" i="9"/>
  <c r="AB141" i="9"/>
  <c r="Y142" i="9"/>
  <c r="AC142" i="9" s="1"/>
  <c r="AS142" i="9"/>
  <c r="AW142" i="9" s="1"/>
  <c r="BC142" i="9"/>
  <c r="AI142" i="9"/>
  <c r="AM142" i="9" s="1"/>
  <c r="O142" i="9"/>
  <c r="S142" i="9" s="1"/>
  <c r="AV141" i="9"/>
  <c r="BF141" i="9"/>
  <c r="AL141" i="9"/>
  <c r="R141" i="9"/>
  <c r="D101" i="5" l="1"/>
  <c r="F100" i="5"/>
  <c r="H100" i="5" s="1"/>
  <c r="AI103" i="5"/>
  <c r="AM103" i="5" s="1"/>
  <c r="AL102" i="5"/>
  <c r="Z103" i="5"/>
  <c r="X104" i="5"/>
  <c r="AS103" i="5"/>
  <c r="AW103" i="5" s="1"/>
  <c r="BX103" i="5"/>
  <c r="CB103" i="5" s="1"/>
  <c r="BN103" i="5"/>
  <c r="BR103" i="5" s="1"/>
  <c r="AV102" i="5"/>
  <c r="CA102" i="5"/>
  <c r="BQ102" i="5"/>
  <c r="CH103" i="5"/>
  <c r="CL103" i="5" s="1"/>
  <c r="BD103" i="5"/>
  <c r="BH103" i="5" s="1"/>
  <c r="O103" i="5"/>
  <c r="S103" i="5" s="1"/>
  <c r="CK102" i="5"/>
  <c r="BG102" i="5"/>
  <c r="R102" i="5"/>
  <c r="AJ142" i="9"/>
  <c r="AH143" i="9"/>
  <c r="AT142" i="9"/>
  <c r="AR143" i="9"/>
  <c r="BD142" i="9"/>
  <c r="BB143" i="9"/>
  <c r="E143" i="9"/>
  <c r="I143" i="9" s="1"/>
  <c r="P142" i="9"/>
  <c r="N143" i="9"/>
  <c r="BG142" i="9"/>
  <c r="Z142" i="9"/>
  <c r="X143" i="9"/>
  <c r="H142" i="9"/>
  <c r="E101" i="5" l="1"/>
  <c r="I101" i="5" s="1"/>
  <c r="AJ103" i="5"/>
  <c r="AH104" i="5"/>
  <c r="Y104" i="5"/>
  <c r="AC104" i="5" s="1"/>
  <c r="AB103" i="5"/>
  <c r="BE103" i="5"/>
  <c r="BC104" i="5"/>
  <c r="BO103" i="5"/>
  <c r="BM104" i="5"/>
  <c r="BY103" i="5"/>
  <c r="BW104" i="5"/>
  <c r="P103" i="5"/>
  <c r="N104" i="5"/>
  <c r="CI103" i="5"/>
  <c r="CG104" i="5"/>
  <c r="AT103" i="5"/>
  <c r="AR104" i="5"/>
  <c r="F143" i="9"/>
  <c r="D144" i="9"/>
  <c r="AV142" i="9"/>
  <c r="AB142" i="9"/>
  <c r="AS143" i="9"/>
  <c r="AW143" i="9" s="1"/>
  <c r="O143" i="9"/>
  <c r="S143" i="9" s="1"/>
  <c r="BC143" i="9"/>
  <c r="BG143" i="9" s="1"/>
  <c r="AI143" i="9"/>
  <c r="AM143" i="9" s="1"/>
  <c r="Y143" i="9"/>
  <c r="AC143" i="9" s="1"/>
  <c r="R142" i="9"/>
  <c r="BF142" i="9"/>
  <c r="AL142" i="9"/>
  <c r="F101" i="5" l="1"/>
  <c r="H101" i="5" s="1"/>
  <c r="D102" i="5"/>
  <c r="E102" i="5" s="1"/>
  <c r="F102" i="5" s="1"/>
  <c r="AI104" i="5"/>
  <c r="AM104" i="5" s="1"/>
  <c r="AL103" i="5"/>
  <c r="Z104" i="5"/>
  <c r="X105" i="5"/>
  <c r="AS104" i="5"/>
  <c r="O104" i="5"/>
  <c r="S104" i="5" s="1"/>
  <c r="BN104" i="5"/>
  <c r="BR104" i="5" s="1"/>
  <c r="AV103" i="5"/>
  <c r="R103" i="5"/>
  <c r="BQ103" i="5"/>
  <c r="CH104" i="5"/>
  <c r="CL104" i="5" s="1"/>
  <c r="BX104" i="5"/>
  <c r="CB104" i="5" s="1"/>
  <c r="BD104" i="5"/>
  <c r="BH104" i="5" s="1"/>
  <c r="CK103" i="5"/>
  <c r="CA103" i="5"/>
  <c r="BG103" i="5"/>
  <c r="Z143" i="9"/>
  <c r="X144" i="9"/>
  <c r="AT143" i="9"/>
  <c r="AR144" i="9"/>
  <c r="BD143" i="9"/>
  <c r="BB144" i="9"/>
  <c r="E144" i="9"/>
  <c r="I144" i="9" s="1"/>
  <c r="AJ143" i="9"/>
  <c r="AH144" i="9"/>
  <c r="P143" i="9"/>
  <c r="N144" i="9"/>
  <c r="H143" i="9"/>
  <c r="I102" i="5" l="1"/>
  <c r="D103" i="5"/>
  <c r="E103" i="5" s="1"/>
  <c r="I103" i="5" s="1"/>
  <c r="H102" i="5"/>
  <c r="AJ104" i="5"/>
  <c r="AH105" i="5"/>
  <c r="Y105" i="5"/>
  <c r="AC105" i="5" s="1"/>
  <c r="AB104" i="5"/>
  <c r="AT104" i="5"/>
  <c r="AR105" i="5"/>
  <c r="BY104" i="5"/>
  <c r="BW105" i="5"/>
  <c r="CI104" i="5"/>
  <c r="CG105" i="5"/>
  <c r="P104" i="5"/>
  <c r="N105" i="5"/>
  <c r="BE104" i="5"/>
  <c r="BC105" i="5"/>
  <c r="BO104" i="5"/>
  <c r="BM105" i="5"/>
  <c r="AW104" i="5"/>
  <c r="O144" i="9"/>
  <c r="S144" i="9" s="1"/>
  <c r="R143" i="9"/>
  <c r="F144" i="9"/>
  <c r="D145" i="9"/>
  <c r="AV143" i="9"/>
  <c r="AI144" i="9"/>
  <c r="AM144" i="9" s="1"/>
  <c r="BC144" i="9"/>
  <c r="Y144" i="9"/>
  <c r="AC144" i="9" s="1"/>
  <c r="AS144" i="9"/>
  <c r="AW144" i="9" s="1"/>
  <c r="AL143" i="9"/>
  <c r="BF143" i="9"/>
  <c r="AB143" i="9"/>
  <c r="D104" i="5" l="1"/>
  <c r="F103" i="5"/>
  <c r="AI105" i="5"/>
  <c r="AM105" i="5" s="1"/>
  <c r="AL104" i="5"/>
  <c r="Z105" i="5"/>
  <c r="X106" i="5"/>
  <c r="BN105" i="5"/>
  <c r="BR105" i="5" s="1"/>
  <c r="O105" i="5"/>
  <c r="S105" i="5" s="1"/>
  <c r="BX105" i="5"/>
  <c r="CB105" i="5" s="1"/>
  <c r="BQ104" i="5"/>
  <c r="R104" i="5"/>
  <c r="CA104" i="5"/>
  <c r="BD105" i="5"/>
  <c r="BH105" i="5" s="1"/>
  <c r="CH105" i="5"/>
  <c r="CL105" i="5" s="1"/>
  <c r="AS105" i="5"/>
  <c r="AW105" i="5" s="1"/>
  <c r="BG104" i="5"/>
  <c r="CK104" i="5"/>
  <c r="AV104" i="5"/>
  <c r="BD144" i="9"/>
  <c r="BB145" i="9"/>
  <c r="AT144" i="9"/>
  <c r="AR145" i="9"/>
  <c r="BG144" i="9"/>
  <c r="E145" i="9"/>
  <c r="I145" i="9" s="1"/>
  <c r="Z144" i="9"/>
  <c r="X145" i="9"/>
  <c r="AJ144" i="9"/>
  <c r="AH145" i="9"/>
  <c r="H144" i="9"/>
  <c r="P144" i="9"/>
  <c r="N145" i="9"/>
  <c r="H103" i="5" l="1"/>
  <c r="E104" i="5"/>
  <c r="I104" i="5"/>
  <c r="AJ105" i="5"/>
  <c r="AH106" i="5"/>
  <c r="Y106" i="5"/>
  <c r="AC106" i="5" s="1"/>
  <c r="AB105" i="5"/>
  <c r="CI105" i="5"/>
  <c r="CG106" i="5"/>
  <c r="P105" i="5"/>
  <c r="N106" i="5"/>
  <c r="AT105" i="5"/>
  <c r="AR106" i="5"/>
  <c r="BE105" i="5"/>
  <c r="BC106" i="5"/>
  <c r="BY105" i="5"/>
  <c r="BW106" i="5"/>
  <c r="BO105" i="5"/>
  <c r="BM106" i="5"/>
  <c r="O145" i="9"/>
  <c r="S145" i="9" s="1"/>
  <c r="AI145" i="9"/>
  <c r="AM145" i="9" s="1"/>
  <c r="AV144" i="9"/>
  <c r="AB144" i="9"/>
  <c r="AS145" i="9"/>
  <c r="AW145" i="9" s="1"/>
  <c r="R144" i="9"/>
  <c r="AL144" i="9"/>
  <c r="F145" i="9"/>
  <c r="D146" i="9"/>
  <c r="BC145" i="9"/>
  <c r="Y145" i="9"/>
  <c r="AC145" i="9" s="1"/>
  <c r="BF144" i="9"/>
  <c r="D105" i="5" l="1"/>
  <c r="F104" i="5"/>
  <c r="AI106" i="5"/>
  <c r="AM106" i="5" s="1"/>
  <c r="AL105" i="5"/>
  <c r="Z106" i="5"/>
  <c r="X107" i="5"/>
  <c r="BN106" i="5"/>
  <c r="BR106" i="5" s="1"/>
  <c r="BD106" i="5"/>
  <c r="BH106" i="5" s="1"/>
  <c r="O106" i="5"/>
  <c r="BQ105" i="5"/>
  <c r="BG105" i="5"/>
  <c r="R105" i="5"/>
  <c r="BX106" i="5"/>
  <c r="CB106" i="5" s="1"/>
  <c r="AS106" i="5"/>
  <c r="AW106" i="5" s="1"/>
  <c r="CH106" i="5"/>
  <c r="CL106" i="5" s="1"/>
  <c r="CA105" i="5"/>
  <c r="AV105" i="5"/>
  <c r="CK105" i="5"/>
  <c r="E146" i="9"/>
  <c r="I146" i="9" s="1"/>
  <c r="Z145" i="9"/>
  <c r="X146" i="9"/>
  <c r="H145" i="9"/>
  <c r="AJ145" i="9"/>
  <c r="AH146" i="9"/>
  <c r="BD145" i="9"/>
  <c r="BB146" i="9"/>
  <c r="BG145" i="9"/>
  <c r="AT145" i="9"/>
  <c r="AR146" i="9"/>
  <c r="P145" i="9"/>
  <c r="N146" i="9"/>
  <c r="H104" i="5" l="1"/>
  <c r="E105" i="5"/>
  <c r="I105" i="5" s="1"/>
  <c r="AJ106" i="5"/>
  <c r="AH107" i="5"/>
  <c r="Y107" i="5"/>
  <c r="AC107" i="5" s="1"/>
  <c r="AB106" i="5"/>
  <c r="P106" i="5"/>
  <c r="N107" i="5"/>
  <c r="CI106" i="5"/>
  <c r="CG107" i="5"/>
  <c r="BY106" i="5"/>
  <c r="BW107" i="5"/>
  <c r="AT106" i="5"/>
  <c r="AR107" i="5"/>
  <c r="BE106" i="5"/>
  <c r="BC107" i="5"/>
  <c r="S106" i="5"/>
  <c r="BO106" i="5"/>
  <c r="BM107" i="5"/>
  <c r="AV145" i="9"/>
  <c r="AI146" i="9"/>
  <c r="AM146" i="9" s="1"/>
  <c r="Y146" i="9"/>
  <c r="AC146" i="9" s="1"/>
  <c r="O146" i="9"/>
  <c r="S146" i="9" s="1"/>
  <c r="AL145" i="9"/>
  <c r="AB145" i="9"/>
  <c r="R145" i="9"/>
  <c r="BC146" i="9"/>
  <c r="AS146" i="9"/>
  <c r="AW146" i="9" s="1"/>
  <c r="BF145" i="9"/>
  <c r="F146" i="9"/>
  <c r="D147" i="9"/>
  <c r="F105" i="5" l="1"/>
  <c r="D106" i="5"/>
  <c r="AI107" i="5"/>
  <c r="AM107" i="5" s="1"/>
  <c r="AL106" i="5"/>
  <c r="Z107" i="5"/>
  <c r="X108" i="5"/>
  <c r="BQ106" i="5"/>
  <c r="AS107" i="5"/>
  <c r="AW107" i="5" s="1"/>
  <c r="CH107" i="5"/>
  <c r="CL107" i="5" s="1"/>
  <c r="AV106" i="5"/>
  <c r="CK106" i="5"/>
  <c r="BD107" i="5"/>
  <c r="BH107" i="5" s="1"/>
  <c r="BX107" i="5"/>
  <c r="CB107" i="5" s="1"/>
  <c r="O107" i="5"/>
  <c r="S107" i="5" s="1"/>
  <c r="BN107" i="5"/>
  <c r="BR107" i="5" s="1"/>
  <c r="BG106" i="5"/>
  <c r="CA106" i="5"/>
  <c r="R106" i="5"/>
  <c r="BD146" i="9"/>
  <c r="BB147" i="9"/>
  <c r="BG146" i="9"/>
  <c r="P146" i="9"/>
  <c r="N147" i="9"/>
  <c r="AJ146" i="9"/>
  <c r="AH147" i="9"/>
  <c r="E147" i="9"/>
  <c r="H146" i="9"/>
  <c r="AT146" i="9"/>
  <c r="AR147" i="9"/>
  <c r="Z146" i="9"/>
  <c r="X147" i="9"/>
  <c r="E106" i="5" l="1"/>
  <c r="I106" i="5" s="1"/>
  <c r="H105" i="5"/>
  <c r="AJ107" i="5"/>
  <c r="AH108" i="5"/>
  <c r="Y108" i="5"/>
  <c r="AC108" i="5" s="1"/>
  <c r="AB107" i="5"/>
  <c r="BE107" i="5"/>
  <c r="BC108" i="5"/>
  <c r="AT107" i="5"/>
  <c r="AR108" i="5"/>
  <c r="BO107" i="5"/>
  <c r="BM108" i="5"/>
  <c r="BY107" i="5"/>
  <c r="BW108" i="5"/>
  <c r="P107" i="5"/>
  <c r="N108" i="5"/>
  <c r="CI107" i="5"/>
  <c r="CG108" i="5"/>
  <c r="Y147" i="9"/>
  <c r="AC147" i="9" s="1"/>
  <c r="AI147" i="9"/>
  <c r="AM147" i="9" s="1"/>
  <c r="AB146" i="9"/>
  <c r="AL146" i="9"/>
  <c r="BC147" i="9"/>
  <c r="AV146" i="9"/>
  <c r="F147" i="9"/>
  <c r="D148" i="9"/>
  <c r="R146" i="9"/>
  <c r="AS147" i="9"/>
  <c r="AW147" i="9" s="1"/>
  <c r="I147" i="9"/>
  <c r="O147" i="9"/>
  <c r="BF146" i="9"/>
  <c r="D107" i="5" l="1"/>
  <c r="F106" i="5"/>
  <c r="AI108" i="5"/>
  <c r="AM108" i="5" s="1"/>
  <c r="AL107" i="5"/>
  <c r="Z108" i="5"/>
  <c r="X109" i="5"/>
  <c r="CH108" i="5"/>
  <c r="CL108" i="5" s="1"/>
  <c r="BX108" i="5"/>
  <c r="CB108" i="5" s="1"/>
  <c r="AS108" i="5"/>
  <c r="AW108" i="5" s="1"/>
  <c r="CK107" i="5"/>
  <c r="CA107" i="5"/>
  <c r="AV107" i="5"/>
  <c r="O108" i="5"/>
  <c r="S108" i="5" s="1"/>
  <c r="BN108" i="5"/>
  <c r="BD108" i="5"/>
  <c r="BH108" i="5" s="1"/>
  <c r="R107" i="5"/>
  <c r="BQ107" i="5"/>
  <c r="BG107" i="5"/>
  <c r="AJ147" i="9"/>
  <c r="AH148" i="9"/>
  <c r="E148" i="9"/>
  <c r="I148" i="9" s="1"/>
  <c r="BD147" i="9"/>
  <c r="BB148" i="9"/>
  <c r="P147" i="9"/>
  <c r="N148" i="9"/>
  <c r="S147" i="9"/>
  <c r="AT147" i="9"/>
  <c r="AR148" i="9"/>
  <c r="H147" i="9"/>
  <c r="BG147" i="9"/>
  <c r="Z147" i="9"/>
  <c r="X148" i="9"/>
  <c r="H106" i="5" l="1"/>
  <c r="E107" i="5"/>
  <c r="I107" i="5" s="1"/>
  <c r="AJ108" i="5"/>
  <c r="AH109" i="5"/>
  <c r="Y109" i="5"/>
  <c r="AC109" i="5" s="1"/>
  <c r="AB108" i="5"/>
  <c r="BO108" i="5"/>
  <c r="BM109" i="5"/>
  <c r="BY108" i="5"/>
  <c r="BW109" i="5"/>
  <c r="BE108" i="5"/>
  <c r="BC109" i="5"/>
  <c r="P108" i="5"/>
  <c r="N109" i="5"/>
  <c r="BR108" i="5"/>
  <c r="AT108" i="5"/>
  <c r="AR109" i="5"/>
  <c r="CI108" i="5"/>
  <c r="CG109" i="5"/>
  <c r="Y148" i="9"/>
  <c r="AC148" i="9" s="1"/>
  <c r="O148" i="9"/>
  <c r="S148" i="9" s="1"/>
  <c r="AB147" i="9"/>
  <c r="AS148" i="9"/>
  <c r="AW148" i="9" s="1"/>
  <c r="R147" i="9"/>
  <c r="F148" i="9"/>
  <c r="D149" i="9"/>
  <c r="AV147" i="9"/>
  <c r="BC148" i="9"/>
  <c r="BG148" i="9" s="1"/>
  <c r="AI148" i="9"/>
  <c r="AM148" i="9" s="1"/>
  <c r="BF147" i="9"/>
  <c r="AL147" i="9"/>
  <c r="D108" i="5" l="1"/>
  <c r="F107" i="5"/>
  <c r="AI109" i="5"/>
  <c r="AM109" i="5" s="1"/>
  <c r="AL108" i="5"/>
  <c r="Z109" i="5"/>
  <c r="X110" i="5"/>
  <c r="CK108" i="5"/>
  <c r="O109" i="5"/>
  <c r="S109" i="5" s="1"/>
  <c r="BX109" i="5"/>
  <c r="CB109" i="5" s="1"/>
  <c r="AS109" i="5"/>
  <c r="AW109" i="5" s="1"/>
  <c r="R108" i="5"/>
  <c r="CA108" i="5"/>
  <c r="AV108" i="5"/>
  <c r="BD109" i="5"/>
  <c r="BH109" i="5" s="1"/>
  <c r="BN109" i="5"/>
  <c r="BR109" i="5" s="1"/>
  <c r="CH109" i="5"/>
  <c r="CL109" i="5" s="1"/>
  <c r="BG108" i="5"/>
  <c r="BQ108" i="5"/>
  <c r="H148" i="9"/>
  <c r="AT148" i="9"/>
  <c r="AR149" i="9"/>
  <c r="P148" i="9"/>
  <c r="N149" i="9"/>
  <c r="BD148" i="9"/>
  <c r="BB149" i="9"/>
  <c r="E149" i="9"/>
  <c r="I149" i="9" s="1"/>
  <c r="AJ148" i="9"/>
  <c r="AH149" i="9"/>
  <c r="Z148" i="9"/>
  <c r="X149" i="9"/>
  <c r="H107" i="5" l="1"/>
  <c r="E108" i="5"/>
  <c r="I108" i="5" s="1"/>
  <c r="AJ109" i="5"/>
  <c r="AH110" i="5"/>
  <c r="Y110" i="5"/>
  <c r="AC110" i="5" s="1"/>
  <c r="AB109" i="5"/>
  <c r="AT109" i="5"/>
  <c r="AR110" i="5"/>
  <c r="P109" i="5"/>
  <c r="N110" i="5"/>
  <c r="BO109" i="5"/>
  <c r="BM110" i="5"/>
  <c r="BY109" i="5"/>
  <c r="BW110" i="5"/>
  <c r="CI109" i="5"/>
  <c r="CG110" i="5"/>
  <c r="BE109" i="5"/>
  <c r="BC110" i="5"/>
  <c r="AL148" i="9"/>
  <c r="BF148" i="9"/>
  <c r="AV148" i="9"/>
  <c r="AI149" i="9"/>
  <c r="AM149" i="9" s="1"/>
  <c r="BC149" i="9"/>
  <c r="BG149" i="9" s="1"/>
  <c r="Y149" i="9"/>
  <c r="AC149" i="9" s="1"/>
  <c r="O149" i="9"/>
  <c r="S149" i="9" s="1"/>
  <c r="AS149" i="9"/>
  <c r="AW149" i="9" s="1"/>
  <c r="AB148" i="9"/>
  <c r="F149" i="9"/>
  <c r="D150" i="9"/>
  <c r="R148" i="9"/>
  <c r="D109" i="5" l="1"/>
  <c r="F108" i="5"/>
  <c r="AI110" i="5"/>
  <c r="AM110" i="5" s="1"/>
  <c r="AL109" i="5"/>
  <c r="Z110" i="5"/>
  <c r="X111" i="5"/>
  <c r="CK109" i="5"/>
  <c r="BQ109" i="5"/>
  <c r="AV109" i="5"/>
  <c r="BD110" i="5"/>
  <c r="BH110" i="5" s="1"/>
  <c r="BX110" i="5"/>
  <c r="CB110" i="5" s="1"/>
  <c r="O110" i="5"/>
  <c r="S110" i="5" s="1"/>
  <c r="BG109" i="5"/>
  <c r="CA109" i="5"/>
  <c r="R109" i="5"/>
  <c r="CH110" i="5"/>
  <c r="CL110" i="5" s="1"/>
  <c r="BN110" i="5"/>
  <c r="BR110" i="5" s="1"/>
  <c r="AS110" i="5"/>
  <c r="AW110" i="5" s="1"/>
  <c r="E150" i="9"/>
  <c r="I150" i="9" s="1"/>
  <c r="H149" i="9"/>
  <c r="AT149" i="9"/>
  <c r="AR150" i="9"/>
  <c r="Z149" i="9"/>
  <c r="X150" i="9"/>
  <c r="AJ149" i="9"/>
  <c r="AH150" i="9"/>
  <c r="BD149" i="9"/>
  <c r="BB150" i="9"/>
  <c r="P149" i="9"/>
  <c r="N150" i="9"/>
  <c r="H108" i="5" l="1"/>
  <c r="E109" i="5"/>
  <c r="I109" i="5" s="1"/>
  <c r="AJ110" i="5"/>
  <c r="AH111" i="5"/>
  <c r="Y111" i="5"/>
  <c r="AC111" i="5" s="1"/>
  <c r="AB110" i="5"/>
  <c r="AT110" i="5"/>
  <c r="AR111" i="5"/>
  <c r="CI110" i="5"/>
  <c r="CG111" i="5"/>
  <c r="BY110" i="5"/>
  <c r="BW111" i="5"/>
  <c r="BO110" i="5"/>
  <c r="BM111" i="5"/>
  <c r="P110" i="5"/>
  <c r="N111" i="5"/>
  <c r="BE110" i="5"/>
  <c r="BC111" i="5"/>
  <c r="BC150" i="9"/>
  <c r="BG150" i="9" s="1"/>
  <c r="Y150" i="9"/>
  <c r="AC150" i="9" s="1"/>
  <c r="BF149" i="9"/>
  <c r="AB149" i="9"/>
  <c r="O150" i="9"/>
  <c r="S150" i="9" s="1"/>
  <c r="AI150" i="9"/>
  <c r="AM150" i="9" s="1"/>
  <c r="AS150" i="9"/>
  <c r="AW150" i="9" s="1"/>
  <c r="R149" i="9"/>
  <c r="AL149" i="9"/>
  <c r="AV149" i="9"/>
  <c r="F150" i="9"/>
  <c r="D151" i="9"/>
  <c r="D110" i="5" l="1"/>
  <c r="F109" i="5"/>
  <c r="AI111" i="5"/>
  <c r="AM111" i="5" s="1"/>
  <c r="AL110" i="5"/>
  <c r="Z111" i="5"/>
  <c r="X112" i="5"/>
  <c r="BD111" i="5"/>
  <c r="BH111" i="5" s="1"/>
  <c r="BN111" i="5"/>
  <c r="BR111" i="5" s="1"/>
  <c r="CH111" i="5"/>
  <c r="CL111" i="5" s="1"/>
  <c r="BG110" i="5"/>
  <c r="BQ110" i="5"/>
  <c r="CK110" i="5"/>
  <c r="O111" i="5"/>
  <c r="S111" i="5" s="1"/>
  <c r="BX111" i="5"/>
  <c r="CB111" i="5" s="1"/>
  <c r="AS111" i="5"/>
  <c r="AW111" i="5" s="1"/>
  <c r="R110" i="5"/>
  <c r="CA110" i="5"/>
  <c r="AV110" i="5"/>
  <c r="AJ150" i="9"/>
  <c r="AH151" i="9"/>
  <c r="Z150" i="9"/>
  <c r="X151" i="9"/>
  <c r="BD150" i="9"/>
  <c r="BB151" i="9"/>
  <c r="E151" i="9"/>
  <c r="I151" i="9" s="1"/>
  <c r="H150" i="9"/>
  <c r="AT150" i="9"/>
  <c r="AR151" i="9"/>
  <c r="P150" i="9"/>
  <c r="N151" i="9"/>
  <c r="H109" i="5" l="1"/>
  <c r="E110" i="5"/>
  <c r="I110" i="5" s="1"/>
  <c r="AJ111" i="5"/>
  <c r="AH112" i="5"/>
  <c r="Y112" i="5"/>
  <c r="AC112" i="5" s="1"/>
  <c r="AB111" i="5"/>
  <c r="BO111" i="5"/>
  <c r="BM112" i="5"/>
  <c r="BY111" i="5"/>
  <c r="BW112" i="5"/>
  <c r="CI111" i="5"/>
  <c r="CG112" i="5"/>
  <c r="BE111" i="5"/>
  <c r="BC112" i="5"/>
  <c r="AR112" i="5"/>
  <c r="AT111" i="5"/>
  <c r="P111" i="5"/>
  <c r="N112" i="5"/>
  <c r="Y151" i="9"/>
  <c r="AC151" i="9" s="1"/>
  <c r="AV150" i="9"/>
  <c r="F151" i="9"/>
  <c r="D152" i="9"/>
  <c r="AB150" i="9"/>
  <c r="AS151" i="9"/>
  <c r="AW151" i="9" s="1"/>
  <c r="O151" i="9"/>
  <c r="S151" i="9" s="1"/>
  <c r="BC151" i="9"/>
  <c r="AI151" i="9"/>
  <c r="AM151" i="9" s="1"/>
  <c r="R150" i="9"/>
  <c r="BF150" i="9"/>
  <c r="AL150" i="9"/>
  <c r="F110" i="5" l="1"/>
  <c r="D111" i="5"/>
  <c r="AI112" i="5"/>
  <c r="AM112" i="5" s="1"/>
  <c r="AL111" i="5"/>
  <c r="Z112" i="5"/>
  <c r="X113" i="5"/>
  <c r="O112" i="5"/>
  <c r="S112" i="5" s="1"/>
  <c r="BD112" i="5"/>
  <c r="BH112" i="5" s="1"/>
  <c r="BX112" i="5"/>
  <c r="CB112" i="5" s="1"/>
  <c r="R111" i="5"/>
  <c r="BG111" i="5"/>
  <c r="CA111" i="5"/>
  <c r="AV111" i="5"/>
  <c r="CH112" i="5"/>
  <c r="CL112" i="5" s="1"/>
  <c r="BN112" i="5"/>
  <c r="AS112" i="5"/>
  <c r="CK111" i="5"/>
  <c r="BQ111" i="5"/>
  <c r="AJ151" i="9"/>
  <c r="AH152" i="9"/>
  <c r="P151" i="9"/>
  <c r="N152" i="9"/>
  <c r="E152" i="9"/>
  <c r="I152" i="9" s="1"/>
  <c r="BD151" i="9"/>
  <c r="BB152" i="9"/>
  <c r="BG151" i="9"/>
  <c r="AT151" i="9"/>
  <c r="AR152" i="9"/>
  <c r="H151" i="9"/>
  <c r="Z151" i="9"/>
  <c r="X152" i="9"/>
  <c r="E111" i="5" l="1"/>
  <c r="I111" i="5" s="1"/>
  <c r="H110" i="5"/>
  <c r="AJ112" i="5"/>
  <c r="AH113" i="5"/>
  <c r="Y113" i="5"/>
  <c r="AC113" i="5" s="1"/>
  <c r="AB112" i="5"/>
  <c r="BO112" i="5"/>
  <c r="BM113" i="5"/>
  <c r="BE112" i="5"/>
  <c r="BC113" i="5"/>
  <c r="AW112" i="5"/>
  <c r="AT112" i="5"/>
  <c r="AR113" i="5"/>
  <c r="CI112" i="5"/>
  <c r="CG113" i="5"/>
  <c r="BR112" i="5"/>
  <c r="BY112" i="5"/>
  <c r="BW113" i="5"/>
  <c r="P112" i="5"/>
  <c r="N113" i="5"/>
  <c r="BC152" i="9"/>
  <c r="BG152" i="9" s="1"/>
  <c r="O152" i="9"/>
  <c r="S152" i="9" s="1"/>
  <c r="Y152" i="9"/>
  <c r="AC152" i="9" s="1"/>
  <c r="AS152" i="9"/>
  <c r="AW152" i="9" s="1"/>
  <c r="BF151" i="9"/>
  <c r="R151" i="9"/>
  <c r="AB151" i="9"/>
  <c r="AV151" i="9"/>
  <c r="AI152" i="9"/>
  <c r="AM152" i="9" s="1"/>
  <c r="F152" i="9"/>
  <c r="D153" i="9"/>
  <c r="AL151" i="9"/>
  <c r="D112" i="5" l="1"/>
  <c r="F111" i="5"/>
  <c r="AI113" i="5"/>
  <c r="AM113" i="5" s="1"/>
  <c r="AL112" i="5"/>
  <c r="Z113" i="5"/>
  <c r="X114" i="5"/>
  <c r="BX113" i="5"/>
  <c r="CB113" i="5" s="1"/>
  <c r="CK112" i="5"/>
  <c r="BD113" i="5"/>
  <c r="BH113" i="5" s="1"/>
  <c r="CA112" i="5"/>
  <c r="AS113" i="5"/>
  <c r="BG112" i="5"/>
  <c r="O113" i="5"/>
  <c r="S113" i="5" s="1"/>
  <c r="AV112" i="5"/>
  <c r="BN113" i="5"/>
  <c r="BR113" i="5" s="1"/>
  <c r="R112" i="5"/>
  <c r="CH113" i="5"/>
  <c r="BQ112" i="5"/>
  <c r="H152" i="9"/>
  <c r="AT152" i="9"/>
  <c r="AR153" i="9"/>
  <c r="P152" i="9"/>
  <c r="N153" i="9"/>
  <c r="BD152" i="9"/>
  <c r="BB153" i="9"/>
  <c r="E153" i="9"/>
  <c r="I153" i="9" s="1"/>
  <c r="AJ152" i="9"/>
  <c r="AH153" i="9"/>
  <c r="Z152" i="9"/>
  <c r="X153" i="9"/>
  <c r="H111" i="5" l="1"/>
  <c r="E112" i="5"/>
  <c r="I112" i="5" s="1"/>
  <c r="AJ113" i="5"/>
  <c r="AH114" i="5"/>
  <c r="Y114" i="5"/>
  <c r="AC114" i="5" s="1"/>
  <c r="AB113" i="5"/>
  <c r="CI113" i="5"/>
  <c r="CG114" i="5"/>
  <c r="BO113" i="5"/>
  <c r="BM114" i="5"/>
  <c r="P113" i="5"/>
  <c r="N114" i="5"/>
  <c r="AW113" i="5"/>
  <c r="AR114" i="5"/>
  <c r="AT113" i="5"/>
  <c r="BE113" i="5"/>
  <c r="BC114" i="5"/>
  <c r="CL113" i="5"/>
  <c r="BY113" i="5"/>
  <c r="BW114" i="5"/>
  <c r="BC153" i="9"/>
  <c r="BG153" i="9" s="1"/>
  <c r="AL152" i="9"/>
  <c r="BF152" i="9"/>
  <c r="AV152" i="9"/>
  <c r="O153" i="9"/>
  <c r="S153" i="9" s="1"/>
  <c r="AI153" i="9"/>
  <c r="AM153" i="9" s="1"/>
  <c r="AS153" i="9"/>
  <c r="AW153" i="9" s="1"/>
  <c r="Y153" i="9"/>
  <c r="AC153" i="9" s="1"/>
  <c r="AB152" i="9"/>
  <c r="F153" i="9"/>
  <c r="D154" i="9"/>
  <c r="R152" i="9"/>
  <c r="F112" i="5" l="1"/>
  <c r="D113" i="5"/>
  <c r="AI114" i="5"/>
  <c r="AM114" i="5" s="1"/>
  <c r="AL113" i="5"/>
  <c r="Z114" i="5"/>
  <c r="X115" i="5"/>
  <c r="AS114" i="5"/>
  <c r="AW114" i="5" s="1"/>
  <c r="BN114" i="5"/>
  <c r="BR114" i="5" s="1"/>
  <c r="BD114" i="5"/>
  <c r="BH114" i="5" s="1"/>
  <c r="BQ113" i="5"/>
  <c r="BX114" i="5"/>
  <c r="CB114" i="5" s="1"/>
  <c r="BG113" i="5"/>
  <c r="O114" i="5"/>
  <c r="S114" i="5" s="1"/>
  <c r="CH114" i="5"/>
  <c r="CL114" i="5" s="1"/>
  <c r="CA113" i="5"/>
  <c r="AV113" i="5"/>
  <c r="R113" i="5"/>
  <c r="CK113" i="5"/>
  <c r="H153" i="9"/>
  <c r="Z153" i="9"/>
  <c r="X154" i="9"/>
  <c r="AJ153" i="9"/>
  <c r="AH154" i="9"/>
  <c r="BD153" i="9"/>
  <c r="BB154" i="9"/>
  <c r="E154" i="9"/>
  <c r="I154" i="9" s="1"/>
  <c r="AT153" i="9"/>
  <c r="AR154" i="9"/>
  <c r="P153" i="9"/>
  <c r="N154" i="9"/>
  <c r="E113" i="5" l="1"/>
  <c r="I113" i="5" s="1"/>
  <c r="H112" i="5"/>
  <c r="AJ114" i="5"/>
  <c r="AH115" i="5"/>
  <c r="Y115" i="5"/>
  <c r="AC115" i="5" s="1"/>
  <c r="AB114" i="5"/>
  <c r="P114" i="5"/>
  <c r="N115" i="5"/>
  <c r="BO114" i="5"/>
  <c r="BM115" i="5"/>
  <c r="BY114" i="5"/>
  <c r="BW115" i="5"/>
  <c r="CI114" i="5"/>
  <c r="CG115" i="5"/>
  <c r="BE114" i="5"/>
  <c r="BC115" i="5"/>
  <c r="AR115" i="5"/>
  <c r="AT114" i="5"/>
  <c r="AS154" i="9"/>
  <c r="AW154" i="9" s="1"/>
  <c r="AV153" i="9"/>
  <c r="BF153" i="9"/>
  <c r="AB153" i="9"/>
  <c r="O154" i="9"/>
  <c r="S154" i="9" s="1"/>
  <c r="AI154" i="9"/>
  <c r="AM154" i="9" s="1"/>
  <c r="BC154" i="9"/>
  <c r="Y154" i="9"/>
  <c r="AC154" i="9" s="1"/>
  <c r="R153" i="9"/>
  <c r="F154" i="9"/>
  <c r="D155" i="9"/>
  <c r="AL153" i="9"/>
  <c r="F113" i="5" l="1"/>
  <c r="D114" i="5"/>
  <c r="AI115" i="5"/>
  <c r="AM115" i="5" s="1"/>
  <c r="AL114" i="5"/>
  <c r="Z115" i="5"/>
  <c r="X116" i="5"/>
  <c r="AV114" i="5"/>
  <c r="CH115" i="5"/>
  <c r="CL115" i="5" s="1"/>
  <c r="BN115" i="5"/>
  <c r="BR115" i="5" s="1"/>
  <c r="AS115" i="5"/>
  <c r="AW115" i="5" s="1"/>
  <c r="CK114" i="5"/>
  <c r="BQ114" i="5"/>
  <c r="BD115" i="5"/>
  <c r="BH115" i="5" s="1"/>
  <c r="BX115" i="5"/>
  <c r="CB115" i="5" s="1"/>
  <c r="O115" i="5"/>
  <c r="S115" i="5" s="1"/>
  <c r="BG114" i="5"/>
  <c r="CA114" i="5"/>
  <c r="R114" i="5"/>
  <c r="H154" i="9"/>
  <c r="Z154" i="9"/>
  <c r="X155" i="9"/>
  <c r="AJ154" i="9"/>
  <c r="AH155" i="9"/>
  <c r="E155" i="9"/>
  <c r="I155" i="9" s="1"/>
  <c r="BD154" i="9"/>
  <c r="BB155" i="9"/>
  <c r="BG154" i="9"/>
  <c r="P154" i="9"/>
  <c r="N155" i="9"/>
  <c r="AT154" i="9"/>
  <c r="AR155" i="9"/>
  <c r="E114" i="5" l="1"/>
  <c r="I114" i="5" s="1"/>
  <c r="H113" i="5"/>
  <c r="AJ115" i="5"/>
  <c r="AH116" i="5"/>
  <c r="Y116" i="5"/>
  <c r="AC116" i="5" s="1"/>
  <c r="AB115" i="5"/>
  <c r="BO115" i="5"/>
  <c r="BM116" i="5"/>
  <c r="BY115" i="5"/>
  <c r="BW116" i="5"/>
  <c r="AT115" i="5"/>
  <c r="AR116" i="5"/>
  <c r="CI115" i="5"/>
  <c r="CG116" i="5"/>
  <c r="P115" i="5"/>
  <c r="N116" i="5"/>
  <c r="BE115" i="5"/>
  <c r="BC116" i="5"/>
  <c r="R154" i="9"/>
  <c r="F155" i="9"/>
  <c r="D156" i="9"/>
  <c r="AB154" i="9"/>
  <c r="Y155" i="9"/>
  <c r="AC155" i="9" s="1"/>
  <c r="AV154" i="9"/>
  <c r="BC155" i="9"/>
  <c r="BG155" i="9" s="1"/>
  <c r="AI155" i="9"/>
  <c r="AM155" i="9" s="1"/>
  <c r="AS155" i="9"/>
  <c r="AW155" i="9" s="1"/>
  <c r="O155" i="9"/>
  <c r="S155" i="9" s="1"/>
  <c r="BF154" i="9"/>
  <c r="AL154" i="9"/>
  <c r="F114" i="5" l="1"/>
  <c r="D115" i="5"/>
  <c r="AI116" i="5"/>
  <c r="AM116" i="5" s="1"/>
  <c r="AL115" i="5"/>
  <c r="Z116" i="5"/>
  <c r="X117" i="5"/>
  <c r="BD116" i="5"/>
  <c r="CH116" i="5"/>
  <c r="CL116" i="5" s="1"/>
  <c r="BX116" i="5"/>
  <c r="BG115" i="5"/>
  <c r="CK115" i="5"/>
  <c r="CA115" i="5"/>
  <c r="O116" i="5"/>
  <c r="S116" i="5" s="1"/>
  <c r="AS116" i="5"/>
  <c r="AW116" i="5" s="1"/>
  <c r="BN116" i="5"/>
  <c r="BR116" i="5" s="1"/>
  <c r="R115" i="5"/>
  <c r="AV115" i="5"/>
  <c r="BQ115" i="5"/>
  <c r="E156" i="9"/>
  <c r="I156" i="9" s="1"/>
  <c r="AT155" i="9"/>
  <c r="AR156" i="9"/>
  <c r="Z155" i="9"/>
  <c r="X156" i="9"/>
  <c r="H155" i="9"/>
  <c r="BD155" i="9"/>
  <c r="BB156" i="9"/>
  <c r="P155" i="9"/>
  <c r="N156" i="9"/>
  <c r="AJ155" i="9"/>
  <c r="AH156" i="9"/>
  <c r="E115" i="5" l="1"/>
  <c r="I115" i="5" s="1"/>
  <c r="H114" i="5"/>
  <c r="AJ116" i="5"/>
  <c r="AH117" i="5"/>
  <c r="Y117" i="5"/>
  <c r="AC117" i="5" s="1"/>
  <c r="AB116" i="5"/>
  <c r="BY116" i="5"/>
  <c r="BW117" i="5"/>
  <c r="BE116" i="5"/>
  <c r="BC117" i="5"/>
  <c r="P116" i="5"/>
  <c r="N117" i="5"/>
  <c r="CI116" i="5"/>
  <c r="CG117" i="5"/>
  <c r="BO116" i="5"/>
  <c r="BM117" i="5"/>
  <c r="AT116" i="5"/>
  <c r="AR117" i="5"/>
  <c r="CB116" i="5"/>
  <c r="BH116" i="5"/>
  <c r="O156" i="9"/>
  <c r="S156" i="9" s="1"/>
  <c r="R155" i="9"/>
  <c r="AV155" i="9"/>
  <c r="AS156" i="9"/>
  <c r="AW156" i="9" s="1"/>
  <c r="AI156" i="9"/>
  <c r="AM156" i="9" s="1"/>
  <c r="Y156" i="9"/>
  <c r="AC156" i="9" s="1"/>
  <c r="BC156" i="9"/>
  <c r="AL155" i="9"/>
  <c r="BF155" i="9"/>
  <c r="AB155" i="9"/>
  <c r="F156" i="9"/>
  <c r="D157" i="9"/>
  <c r="D116" i="5" l="1"/>
  <c r="F115" i="5"/>
  <c r="AI117" i="5"/>
  <c r="AM117" i="5" s="1"/>
  <c r="AL116" i="5"/>
  <c r="Z117" i="5"/>
  <c r="X118" i="5"/>
  <c r="AS117" i="5"/>
  <c r="AW117" i="5" s="1"/>
  <c r="CH117" i="5"/>
  <c r="CL117" i="5" s="1"/>
  <c r="BD117" i="5"/>
  <c r="BH117" i="5" s="1"/>
  <c r="AV116" i="5"/>
  <c r="CK116" i="5"/>
  <c r="BG116" i="5"/>
  <c r="BN117" i="5"/>
  <c r="BR117" i="5" s="1"/>
  <c r="O117" i="5"/>
  <c r="S117" i="5" s="1"/>
  <c r="BX117" i="5"/>
  <c r="CB117" i="5" s="1"/>
  <c r="BQ116" i="5"/>
  <c r="R116" i="5"/>
  <c r="CA116" i="5"/>
  <c r="Z156" i="9"/>
  <c r="X157" i="9"/>
  <c r="AT156" i="9"/>
  <c r="AR157" i="9"/>
  <c r="E157" i="9"/>
  <c r="I157" i="9" s="1"/>
  <c r="BD156" i="9"/>
  <c r="BB157" i="9"/>
  <c r="H156" i="9"/>
  <c r="BG156" i="9"/>
  <c r="AJ156" i="9"/>
  <c r="AH157" i="9"/>
  <c r="P156" i="9"/>
  <c r="N157" i="9"/>
  <c r="H115" i="5" l="1"/>
  <c r="E116" i="5"/>
  <c r="I116" i="5" s="1"/>
  <c r="AJ117" i="5"/>
  <c r="AH118" i="5"/>
  <c r="Y118" i="5"/>
  <c r="AC118" i="5" s="1"/>
  <c r="AB117" i="5"/>
  <c r="BY117" i="5"/>
  <c r="BW118" i="5"/>
  <c r="BO117" i="5"/>
  <c r="BM118" i="5"/>
  <c r="CI117" i="5"/>
  <c r="CG118" i="5"/>
  <c r="P117" i="5"/>
  <c r="N118" i="5"/>
  <c r="BE117" i="5"/>
  <c r="BC118" i="5"/>
  <c r="AR118" i="5"/>
  <c r="AT117" i="5"/>
  <c r="O157" i="9"/>
  <c r="S157" i="9" s="1"/>
  <c r="BF156" i="9"/>
  <c r="AV156" i="9"/>
  <c r="R156" i="9"/>
  <c r="Y157" i="9"/>
  <c r="AC157" i="9" s="1"/>
  <c r="AL156" i="9"/>
  <c r="BC157" i="9"/>
  <c r="AS157" i="9"/>
  <c r="AW157" i="9" s="1"/>
  <c r="AI157" i="9"/>
  <c r="AM157" i="9" s="1"/>
  <c r="F157" i="9"/>
  <c r="D158" i="9"/>
  <c r="AB156" i="9"/>
  <c r="F116" i="5" l="1"/>
  <c r="D117" i="5"/>
  <c r="AI118" i="5"/>
  <c r="AM118" i="5" s="1"/>
  <c r="AL117" i="5"/>
  <c r="Z118" i="5"/>
  <c r="X119" i="5"/>
  <c r="AV117" i="5"/>
  <c r="O118" i="5"/>
  <c r="S118" i="5" s="1"/>
  <c r="BN118" i="5"/>
  <c r="BR118" i="5" s="1"/>
  <c r="AS118" i="5"/>
  <c r="AW118" i="5" s="1"/>
  <c r="R117" i="5"/>
  <c r="BQ117" i="5"/>
  <c r="BD118" i="5"/>
  <c r="BH118" i="5" s="1"/>
  <c r="CH118" i="5"/>
  <c r="CL118" i="5" s="1"/>
  <c r="BX118" i="5"/>
  <c r="CB118" i="5" s="1"/>
  <c r="BG117" i="5"/>
  <c r="CK117" i="5"/>
  <c r="CA117" i="5"/>
  <c r="H157" i="9"/>
  <c r="AT157" i="9"/>
  <c r="AR158" i="9"/>
  <c r="BD157" i="9"/>
  <c r="BB158" i="9"/>
  <c r="E158" i="9"/>
  <c r="I158" i="9" s="1"/>
  <c r="AJ157" i="9"/>
  <c r="AH158" i="9"/>
  <c r="BG157" i="9"/>
  <c r="Z157" i="9"/>
  <c r="X158" i="9"/>
  <c r="P157" i="9"/>
  <c r="N158" i="9"/>
  <c r="E117" i="5" l="1"/>
  <c r="I117" i="5" s="1"/>
  <c r="H116" i="5"/>
  <c r="AJ118" i="5"/>
  <c r="AH119" i="5"/>
  <c r="Y119" i="5"/>
  <c r="AC119" i="5" s="1"/>
  <c r="AB118" i="5"/>
  <c r="CI118" i="5"/>
  <c r="CG119" i="5"/>
  <c r="AT118" i="5"/>
  <c r="AR119" i="5"/>
  <c r="P118" i="5"/>
  <c r="N119" i="5"/>
  <c r="BY118" i="5"/>
  <c r="BW119" i="5"/>
  <c r="BE118" i="5"/>
  <c r="BC119" i="5"/>
  <c r="BO118" i="5"/>
  <c r="BM119" i="5"/>
  <c r="O158" i="9"/>
  <c r="S158" i="9" s="1"/>
  <c r="F158" i="9"/>
  <c r="D159" i="9"/>
  <c r="AV157" i="9"/>
  <c r="AB157" i="9"/>
  <c r="R157" i="9"/>
  <c r="AI158" i="9"/>
  <c r="AM158" i="9" s="1"/>
  <c r="BC158" i="9"/>
  <c r="AS158" i="9"/>
  <c r="AW158" i="9" s="1"/>
  <c r="Y158" i="9"/>
  <c r="AC158" i="9" s="1"/>
  <c r="AL157" i="9"/>
  <c r="BF157" i="9"/>
  <c r="D118" i="5" l="1"/>
  <c r="F117" i="5"/>
  <c r="AI119" i="5"/>
  <c r="AM119" i="5" s="1"/>
  <c r="AL118" i="5"/>
  <c r="Z119" i="5"/>
  <c r="X120" i="5"/>
  <c r="BN119" i="5"/>
  <c r="BR119" i="5" s="1"/>
  <c r="BX119" i="5"/>
  <c r="CB119" i="5" s="1"/>
  <c r="AS119" i="5"/>
  <c r="AW119" i="5" s="1"/>
  <c r="BQ118" i="5"/>
  <c r="CA118" i="5"/>
  <c r="AV118" i="5"/>
  <c r="BD119" i="5"/>
  <c r="BH119" i="5" s="1"/>
  <c r="O119" i="5"/>
  <c r="S119" i="5" s="1"/>
  <c r="CH119" i="5"/>
  <c r="CL119" i="5" s="1"/>
  <c r="BG118" i="5"/>
  <c r="R118" i="5"/>
  <c r="CK118" i="5"/>
  <c r="E159" i="9"/>
  <c r="I159" i="9" s="1"/>
  <c r="AT158" i="9"/>
  <c r="AR159" i="9"/>
  <c r="AJ158" i="9"/>
  <c r="AH159" i="9"/>
  <c r="H158" i="9"/>
  <c r="BD158" i="9"/>
  <c r="BB159" i="9"/>
  <c r="Z158" i="9"/>
  <c r="X159" i="9"/>
  <c r="BG158" i="9"/>
  <c r="P158" i="9"/>
  <c r="N159" i="9"/>
  <c r="H117" i="5" l="1"/>
  <c r="E118" i="5"/>
  <c r="AJ119" i="5"/>
  <c r="AH120" i="5"/>
  <c r="Y120" i="5"/>
  <c r="AC120" i="5" s="1"/>
  <c r="AB119" i="5"/>
  <c r="P119" i="5"/>
  <c r="N120" i="5"/>
  <c r="BY119" i="5"/>
  <c r="BW120" i="5"/>
  <c r="CI119" i="5"/>
  <c r="CG120" i="5"/>
  <c r="BE119" i="5"/>
  <c r="BC120" i="5"/>
  <c r="AR120" i="5"/>
  <c r="AT119" i="5"/>
  <c r="BO119" i="5"/>
  <c r="BM120" i="5"/>
  <c r="Y159" i="9"/>
  <c r="AC159" i="9" s="1"/>
  <c r="O159" i="9"/>
  <c r="S159" i="9" s="1"/>
  <c r="AB158" i="9"/>
  <c r="AV158" i="9"/>
  <c r="AS159" i="9"/>
  <c r="AW159" i="9" s="1"/>
  <c r="R158" i="9"/>
  <c r="BC159" i="9"/>
  <c r="AI159" i="9"/>
  <c r="AM159" i="9" s="1"/>
  <c r="BF158" i="9"/>
  <c r="AL158" i="9"/>
  <c r="F159" i="9"/>
  <c r="D160" i="9"/>
  <c r="I118" i="5" l="1"/>
  <c r="F118" i="5"/>
  <c r="D119" i="5"/>
  <c r="AI120" i="5"/>
  <c r="AM120" i="5" s="1"/>
  <c r="AL119" i="5"/>
  <c r="Z120" i="5"/>
  <c r="X121" i="5"/>
  <c r="BN120" i="5"/>
  <c r="BR120" i="5" s="1"/>
  <c r="BD120" i="5"/>
  <c r="BH120" i="5" s="1"/>
  <c r="BX120" i="5"/>
  <c r="CB120" i="5" s="1"/>
  <c r="BQ119" i="5"/>
  <c r="BG119" i="5"/>
  <c r="CA119" i="5"/>
  <c r="AV119" i="5"/>
  <c r="CH120" i="5"/>
  <c r="CL120" i="5" s="1"/>
  <c r="O120" i="5"/>
  <c r="AS120" i="5"/>
  <c r="CK119" i="5"/>
  <c r="R119" i="5"/>
  <c r="AJ159" i="9"/>
  <c r="AH160" i="9"/>
  <c r="P159" i="9"/>
  <c r="N160" i="9"/>
  <c r="E160" i="9"/>
  <c r="I160" i="9" s="1"/>
  <c r="BD159" i="9"/>
  <c r="BB160" i="9"/>
  <c r="H159" i="9"/>
  <c r="BG159" i="9"/>
  <c r="AT159" i="9"/>
  <c r="AR160" i="9"/>
  <c r="Z159" i="9"/>
  <c r="X160" i="9"/>
  <c r="E119" i="5" l="1"/>
  <c r="I119" i="5" s="1"/>
  <c r="H118" i="5"/>
  <c r="AJ120" i="5"/>
  <c r="AH121" i="5"/>
  <c r="Y121" i="5"/>
  <c r="AC121" i="5" s="1"/>
  <c r="AB120" i="5"/>
  <c r="BE120" i="5"/>
  <c r="BC121" i="5"/>
  <c r="P120" i="5"/>
  <c r="N121" i="5"/>
  <c r="AW120" i="5"/>
  <c r="AT120" i="5"/>
  <c r="AR121" i="5"/>
  <c r="CI120" i="5"/>
  <c r="CG121" i="5"/>
  <c r="S120" i="5"/>
  <c r="BY120" i="5"/>
  <c r="BW121" i="5"/>
  <c r="BO120" i="5"/>
  <c r="BM121" i="5"/>
  <c r="AV159" i="9"/>
  <c r="Y160" i="9"/>
  <c r="AC160" i="9" s="1"/>
  <c r="BF159" i="9"/>
  <c r="R159" i="9"/>
  <c r="BC160" i="9"/>
  <c r="BG160" i="9" s="1"/>
  <c r="AB159" i="9"/>
  <c r="AI160" i="9"/>
  <c r="AM160" i="9" s="1"/>
  <c r="O160" i="9"/>
  <c r="S160" i="9" s="1"/>
  <c r="AS160" i="9"/>
  <c r="AW160" i="9" s="1"/>
  <c r="F160" i="9"/>
  <c r="D161" i="9"/>
  <c r="AL159" i="9"/>
  <c r="D120" i="5" l="1"/>
  <c r="F119" i="5"/>
  <c r="AI121" i="5"/>
  <c r="AM121" i="5" s="1"/>
  <c r="AL120" i="5"/>
  <c r="Z121" i="5"/>
  <c r="X122" i="5"/>
  <c r="CA120" i="5"/>
  <c r="AS121" i="5"/>
  <c r="AW121" i="5" s="1"/>
  <c r="R120" i="5"/>
  <c r="BX121" i="5"/>
  <c r="CB121" i="5" s="1"/>
  <c r="O121" i="5"/>
  <c r="BN121" i="5"/>
  <c r="BR121" i="5" s="1"/>
  <c r="AV120" i="5"/>
  <c r="BD121" i="5"/>
  <c r="BH121" i="5" s="1"/>
  <c r="CK120" i="5"/>
  <c r="BQ120" i="5"/>
  <c r="CH121" i="5"/>
  <c r="CL121" i="5" s="1"/>
  <c r="BG120" i="5"/>
  <c r="H160" i="9"/>
  <c r="P160" i="9"/>
  <c r="N161" i="9"/>
  <c r="Z160" i="9"/>
  <c r="X161" i="9"/>
  <c r="BD160" i="9"/>
  <c r="BB161" i="9"/>
  <c r="E161" i="9"/>
  <c r="I161" i="9" s="1"/>
  <c r="AT160" i="9"/>
  <c r="AR161" i="9"/>
  <c r="AJ160" i="9"/>
  <c r="AH161" i="9"/>
  <c r="H119" i="5" l="1"/>
  <c r="E120" i="5"/>
  <c r="I120" i="5" s="1"/>
  <c r="AJ121" i="5"/>
  <c r="AH122" i="5"/>
  <c r="Y122" i="5"/>
  <c r="AC122" i="5" s="1"/>
  <c r="AB121" i="5"/>
  <c r="CI121" i="5"/>
  <c r="CG122" i="5"/>
  <c r="BE121" i="5"/>
  <c r="BC122" i="5"/>
  <c r="BO121" i="5"/>
  <c r="BM122" i="5"/>
  <c r="BY121" i="5"/>
  <c r="BW122" i="5"/>
  <c r="P121" i="5"/>
  <c r="N122" i="5"/>
  <c r="S121" i="5"/>
  <c r="AT121" i="5"/>
  <c r="AR122" i="5"/>
  <c r="AS161" i="9"/>
  <c r="AW161" i="9" s="1"/>
  <c r="AV160" i="9"/>
  <c r="BF160" i="9"/>
  <c r="R160" i="9"/>
  <c r="BC161" i="9"/>
  <c r="AI161" i="9"/>
  <c r="AM161" i="9" s="1"/>
  <c r="Y161" i="9"/>
  <c r="AC161" i="9" s="1"/>
  <c r="O161" i="9"/>
  <c r="S161" i="9" s="1"/>
  <c r="AL160" i="9"/>
  <c r="F161" i="9"/>
  <c r="D162" i="9"/>
  <c r="AB160" i="9"/>
  <c r="D121" i="5" l="1"/>
  <c r="F120" i="5"/>
  <c r="AI122" i="5"/>
  <c r="AM122" i="5" s="1"/>
  <c r="AL121" i="5"/>
  <c r="Z122" i="5"/>
  <c r="X123" i="5"/>
  <c r="CA121" i="5"/>
  <c r="BG121" i="5"/>
  <c r="AV121" i="5"/>
  <c r="BX122" i="5"/>
  <c r="CB122" i="5" s="1"/>
  <c r="BD122" i="5"/>
  <c r="BH122" i="5" s="1"/>
  <c r="O122" i="5"/>
  <c r="S122" i="5" s="1"/>
  <c r="BN122" i="5"/>
  <c r="BR122" i="5" s="1"/>
  <c r="CH122" i="5"/>
  <c r="CL122" i="5" s="1"/>
  <c r="AS122" i="5"/>
  <c r="R121" i="5"/>
  <c r="BQ121" i="5"/>
  <c r="CK121" i="5"/>
  <c r="H161" i="9"/>
  <c r="P161" i="9"/>
  <c r="N162" i="9"/>
  <c r="AJ161" i="9"/>
  <c r="AH162" i="9"/>
  <c r="BD161" i="9"/>
  <c r="BB162" i="9"/>
  <c r="E162" i="9"/>
  <c r="I162" i="9" s="1"/>
  <c r="Z161" i="9"/>
  <c r="X162" i="9"/>
  <c r="BG161" i="9"/>
  <c r="AT161" i="9"/>
  <c r="AR162" i="9"/>
  <c r="H120" i="5" l="1"/>
  <c r="E121" i="5"/>
  <c r="I121" i="5" s="1"/>
  <c r="AJ122" i="5"/>
  <c r="AH123" i="5"/>
  <c r="Y123" i="5"/>
  <c r="AC123" i="5" s="1"/>
  <c r="AB122" i="5"/>
  <c r="AW122" i="5"/>
  <c r="AT122" i="5"/>
  <c r="AR123" i="5"/>
  <c r="BO122" i="5"/>
  <c r="BM123" i="5"/>
  <c r="BE122" i="5"/>
  <c r="BC123" i="5"/>
  <c r="CI122" i="5"/>
  <c r="CG123" i="5"/>
  <c r="P122" i="5"/>
  <c r="N123" i="5"/>
  <c r="BY122" i="5"/>
  <c r="BW123" i="5"/>
  <c r="AS162" i="9"/>
  <c r="AW162" i="9" s="1"/>
  <c r="AB161" i="9"/>
  <c r="BF161" i="9"/>
  <c r="R161" i="9"/>
  <c r="AV161" i="9"/>
  <c r="AI162" i="9"/>
  <c r="AM162" i="9" s="1"/>
  <c r="Y162" i="9"/>
  <c r="AC162" i="9" s="1"/>
  <c r="BC162" i="9"/>
  <c r="O162" i="9"/>
  <c r="S162" i="9" s="1"/>
  <c r="F162" i="9"/>
  <c r="D163" i="9"/>
  <c r="AL161" i="9"/>
  <c r="F121" i="5" l="1"/>
  <c r="D122" i="5"/>
  <c r="AI123" i="5"/>
  <c r="AM123" i="5" s="1"/>
  <c r="AL122" i="5"/>
  <c r="Z123" i="5"/>
  <c r="X124" i="5"/>
  <c r="CA122" i="5"/>
  <c r="CK122" i="5"/>
  <c r="BQ122" i="5"/>
  <c r="O123" i="5"/>
  <c r="S123" i="5" s="1"/>
  <c r="BD123" i="5"/>
  <c r="AS123" i="5"/>
  <c r="R122" i="5"/>
  <c r="BG122" i="5"/>
  <c r="AV122" i="5"/>
  <c r="BX123" i="5"/>
  <c r="CB123" i="5" s="1"/>
  <c r="CH123" i="5"/>
  <c r="CL123" i="5" s="1"/>
  <c r="BN123" i="5"/>
  <c r="BR123" i="5" s="1"/>
  <c r="E163" i="9"/>
  <c r="I163" i="9" s="1"/>
  <c r="BD162" i="9"/>
  <c r="BB163" i="9"/>
  <c r="H162" i="9"/>
  <c r="AJ162" i="9"/>
  <c r="AH163" i="9"/>
  <c r="BG162" i="9"/>
  <c r="P162" i="9"/>
  <c r="N163" i="9"/>
  <c r="Z162" i="9"/>
  <c r="X163" i="9"/>
  <c r="AT162" i="9"/>
  <c r="AR163" i="9"/>
  <c r="E122" i="5" l="1"/>
  <c r="H121" i="5"/>
  <c r="AJ123" i="5"/>
  <c r="AH124" i="5"/>
  <c r="Y124" i="5"/>
  <c r="AC124" i="5" s="1"/>
  <c r="AB123" i="5"/>
  <c r="CI123" i="5"/>
  <c r="CG124" i="5"/>
  <c r="BE123" i="5"/>
  <c r="BC124" i="5"/>
  <c r="BD124" i="5" s="1"/>
  <c r="BO123" i="5"/>
  <c r="BM124" i="5"/>
  <c r="BY123" i="5"/>
  <c r="BW124" i="5"/>
  <c r="AW123" i="5"/>
  <c r="AT123" i="5"/>
  <c r="AR124" i="5"/>
  <c r="P123" i="5"/>
  <c r="N124" i="5"/>
  <c r="BH123" i="5"/>
  <c r="AB162" i="9"/>
  <c r="AI163" i="9"/>
  <c r="AM163" i="9" s="1"/>
  <c r="BC163" i="9"/>
  <c r="BG163" i="9" s="1"/>
  <c r="AS163" i="9"/>
  <c r="AW163" i="9" s="1"/>
  <c r="AL162" i="9"/>
  <c r="AV162" i="9"/>
  <c r="R162" i="9"/>
  <c r="O163" i="9"/>
  <c r="S163" i="9" s="1"/>
  <c r="BF162" i="9"/>
  <c r="Y163" i="9"/>
  <c r="AC163" i="9" s="1"/>
  <c r="F163" i="9"/>
  <c r="D164" i="9"/>
  <c r="I122" i="5" l="1"/>
  <c r="F122" i="5"/>
  <c r="D123" i="5"/>
  <c r="AI124" i="5"/>
  <c r="AM124" i="5" s="1"/>
  <c r="AL123" i="5"/>
  <c r="Z124" i="5"/>
  <c r="X125" i="5"/>
  <c r="R123" i="5"/>
  <c r="BX124" i="5"/>
  <c r="AS124" i="5"/>
  <c r="CA123" i="5"/>
  <c r="BG123" i="5"/>
  <c r="AV123" i="5"/>
  <c r="BN124" i="5"/>
  <c r="CH124" i="5"/>
  <c r="CL124" i="5" s="1"/>
  <c r="BH124" i="5"/>
  <c r="BE124" i="5"/>
  <c r="BC125" i="5"/>
  <c r="BD125" i="5" s="1"/>
  <c r="O124" i="5"/>
  <c r="S124" i="5" s="1"/>
  <c r="BQ123" i="5"/>
  <c r="CK123" i="5"/>
  <c r="Z163" i="9"/>
  <c r="X164" i="9"/>
  <c r="AT163" i="9"/>
  <c r="AR164" i="9"/>
  <c r="AJ163" i="9"/>
  <c r="AH164" i="9"/>
  <c r="E164" i="9"/>
  <c r="I164" i="9" s="1"/>
  <c r="BD163" i="9"/>
  <c r="BB164" i="9"/>
  <c r="P163" i="9"/>
  <c r="N164" i="9"/>
  <c r="H163" i="9"/>
  <c r="E123" i="5" l="1"/>
  <c r="I123" i="5" s="1"/>
  <c r="H122" i="5"/>
  <c r="AJ124" i="5"/>
  <c r="AH125" i="5"/>
  <c r="Y125" i="5"/>
  <c r="AC125" i="5" s="1"/>
  <c r="AB124" i="5"/>
  <c r="BO124" i="5"/>
  <c r="BM125" i="5"/>
  <c r="BY124" i="5"/>
  <c r="BW125" i="5"/>
  <c r="P124" i="5"/>
  <c r="N125" i="5"/>
  <c r="BH125" i="5"/>
  <c r="BE125" i="5"/>
  <c r="BC126" i="5"/>
  <c r="BD126" i="5" s="1"/>
  <c r="CI124" i="5"/>
  <c r="CG125" i="5"/>
  <c r="AW124" i="5"/>
  <c r="AT124" i="5"/>
  <c r="AR125" i="5"/>
  <c r="BG124" i="5"/>
  <c r="BR124" i="5"/>
  <c r="CB124" i="5"/>
  <c r="AS164" i="9"/>
  <c r="AW164" i="9" s="1"/>
  <c r="BC164" i="9"/>
  <c r="BG164" i="9" s="1"/>
  <c r="AI164" i="9"/>
  <c r="AM164" i="9" s="1"/>
  <c r="Y164" i="9"/>
  <c r="AC164" i="9" s="1"/>
  <c r="O164" i="9"/>
  <c r="S164" i="9" s="1"/>
  <c r="R163" i="9"/>
  <c r="F164" i="9"/>
  <c r="D165" i="9"/>
  <c r="AV163" i="9"/>
  <c r="BF163" i="9"/>
  <c r="AL163" i="9"/>
  <c r="AB163" i="9"/>
  <c r="F123" i="5" l="1"/>
  <c r="D124" i="5"/>
  <c r="AI125" i="5"/>
  <c r="AM125" i="5" s="1"/>
  <c r="AL124" i="5"/>
  <c r="Z125" i="5"/>
  <c r="X126" i="5"/>
  <c r="CA124" i="5"/>
  <c r="AS125" i="5"/>
  <c r="CK124" i="5"/>
  <c r="O125" i="5"/>
  <c r="S125" i="5" s="1"/>
  <c r="BN125" i="5"/>
  <c r="BR125" i="5" s="1"/>
  <c r="AV124" i="5"/>
  <c r="BH126" i="5"/>
  <c r="BE126" i="5"/>
  <c r="BC127" i="5"/>
  <c r="BD127" i="5" s="1"/>
  <c r="R124" i="5"/>
  <c r="BQ124" i="5"/>
  <c r="CH125" i="5"/>
  <c r="CL125" i="5" s="1"/>
  <c r="BG125" i="5"/>
  <c r="BX125" i="5"/>
  <c r="CB125" i="5" s="1"/>
  <c r="BD164" i="9"/>
  <c r="BB165" i="9"/>
  <c r="Z164" i="9"/>
  <c r="X165" i="9"/>
  <c r="E165" i="9"/>
  <c r="I165" i="9" s="1"/>
  <c r="H164" i="9"/>
  <c r="P164" i="9"/>
  <c r="N165" i="9"/>
  <c r="AJ164" i="9"/>
  <c r="AH165" i="9"/>
  <c r="AT164" i="9"/>
  <c r="AR165" i="9"/>
  <c r="E124" i="5" l="1"/>
  <c r="I124" i="5" s="1"/>
  <c r="H123" i="5"/>
  <c r="AJ125" i="5"/>
  <c r="AH126" i="5"/>
  <c r="Y126" i="5"/>
  <c r="AC126" i="5" s="1"/>
  <c r="AB125" i="5"/>
  <c r="AT125" i="5"/>
  <c r="AR126" i="5"/>
  <c r="BH127" i="5"/>
  <c r="BE127" i="5"/>
  <c r="BC128" i="5"/>
  <c r="BD128" i="5" s="1"/>
  <c r="BY125" i="5"/>
  <c r="BW126" i="5"/>
  <c r="BO125" i="5"/>
  <c r="BM126" i="5"/>
  <c r="CI125" i="5"/>
  <c r="CG126" i="5"/>
  <c r="BG126" i="5"/>
  <c r="P125" i="5"/>
  <c r="N126" i="5"/>
  <c r="AW125" i="5"/>
  <c r="AI165" i="9"/>
  <c r="AM165" i="9" s="1"/>
  <c r="Y165" i="9"/>
  <c r="AC165" i="9" s="1"/>
  <c r="AS165" i="9"/>
  <c r="AW165" i="9" s="1"/>
  <c r="O165" i="9"/>
  <c r="S165" i="9" s="1"/>
  <c r="BC165" i="9"/>
  <c r="AL164" i="9"/>
  <c r="AB164" i="9"/>
  <c r="AV164" i="9"/>
  <c r="R164" i="9"/>
  <c r="F165" i="9"/>
  <c r="D166" i="9"/>
  <c r="BF164" i="9"/>
  <c r="F124" i="5" l="1"/>
  <c r="D125" i="5"/>
  <c r="AI126" i="5"/>
  <c r="AM126" i="5" s="1"/>
  <c r="AL125" i="5"/>
  <c r="Z126" i="5"/>
  <c r="X127" i="5"/>
  <c r="BG127" i="5"/>
  <c r="CH126" i="5"/>
  <c r="CL126" i="5" s="1"/>
  <c r="BX126" i="5"/>
  <c r="CK125" i="5"/>
  <c r="CA125" i="5"/>
  <c r="AS126" i="5"/>
  <c r="R125" i="5"/>
  <c r="BQ125" i="5"/>
  <c r="O126" i="5"/>
  <c r="S126" i="5" s="1"/>
  <c r="BN126" i="5"/>
  <c r="BH128" i="5"/>
  <c r="BE128" i="5"/>
  <c r="BC129" i="5"/>
  <c r="BD129" i="5" s="1"/>
  <c r="AV125" i="5"/>
  <c r="H165" i="9"/>
  <c r="Z165" i="9"/>
  <c r="X166" i="9"/>
  <c r="E166" i="9"/>
  <c r="I166" i="9" s="1"/>
  <c r="P165" i="9"/>
  <c r="N166" i="9"/>
  <c r="BD165" i="9"/>
  <c r="BB166" i="9"/>
  <c r="BG165" i="9"/>
  <c r="AT165" i="9"/>
  <c r="AR166" i="9"/>
  <c r="AJ165" i="9"/>
  <c r="AH166" i="9"/>
  <c r="E125" i="5" l="1"/>
  <c r="H124" i="5"/>
  <c r="AJ126" i="5"/>
  <c r="AH127" i="5"/>
  <c r="Y127" i="5"/>
  <c r="AC127" i="5" s="1"/>
  <c r="AB126" i="5"/>
  <c r="AR127" i="5"/>
  <c r="AT126" i="5"/>
  <c r="P126" i="5"/>
  <c r="N127" i="5"/>
  <c r="CI126" i="5"/>
  <c r="CG127" i="5"/>
  <c r="BH129" i="5"/>
  <c r="BE129" i="5"/>
  <c r="BC130" i="5"/>
  <c r="BD130" i="5" s="1"/>
  <c r="BO126" i="5"/>
  <c r="BM127" i="5"/>
  <c r="BY126" i="5"/>
  <c r="BW127" i="5"/>
  <c r="BX127" i="5" s="1"/>
  <c r="BG128" i="5"/>
  <c r="BR126" i="5"/>
  <c r="AW126" i="5"/>
  <c r="CB126" i="5"/>
  <c r="AI166" i="9"/>
  <c r="AM166" i="9" s="1"/>
  <c r="AV165" i="9"/>
  <c r="O166" i="9"/>
  <c r="S166" i="9" s="1"/>
  <c r="Y166" i="9"/>
  <c r="AC166" i="9" s="1"/>
  <c r="R165" i="9"/>
  <c r="AB165" i="9"/>
  <c r="AL165" i="9"/>
  <c r="BC166" i="9"/>
  <c r="AS166" i="9"/>
  <c r="AW166" i="9" s="1"/>
  <c r="BF165" i="9"/>
  <c r="F166" i="9"/>
  <c r="D167" i="9"/>
  <c r="I125" i="5" l="1"/>
  <c r="D126" i="5"/>
  <c r="F125" i="5"/>
  <c r="H125" i="5" s="1"/>
  <c r="AI127" i="5"/>
  <c r="AM127" i="5" s="1"/>
  <c r="AL126" i="5"/>
  <c r="Z127" i="5"/>
  <c r="X128" i="5"/>
  <c r="R126" i="5"/>
  <c r="BQ126" i="5"/>
  <c r="CH127" i="5"/>
  <c r="CL127" i="5" s="1"/>
  <c r="AV126" i="5"/>
  <c r="CB127" i="5"/>
  <c r="BY127" i="5"/>
  <c r="BW128" i="5"/>
  <c r="BX128" i="5" s="1"/>
  <c r="BH130" i="5"/>
  <c r="BE130" i="5"/>
  <c r="BC131" i="5"/>
  <c r="BD131" i="5" s="1"/>
  <c r="CK126" i="5"/>
  <c r="AS127" i="5"/>
  <c r="BN127" i="5"/>
  <c r="BR127" i="5" s="1"/>
  <c r="CA126" i="5"/>
  <c r="BG129" i="5"/>
  <c r="O127" i="5"/>
  <c r="S127" i="5" s="1"/>
  <c r="BD166" i="9"/>
  <c r="BB167" i="9"/>
  <c r="BG166" i="9"/>
  <c r="Z166" i="9"/>
  <c r="X167" i="9"/>
  <c r="E167" i="9"/>
  <c r="I167" i="9" s="1"/>
  <c r="H166" i="9"/>
  <c r="AT166" i="9"/>
  <c r="AR167" i="9"/>
  <c r="P166" i="9"/>
  <c r="N167" i="9"/>
  <c r="AJ166" i="9"/>
  <c r="AH167" i="9"/>
  <c r="E126" i="5" l="1"/>
  <c r="I126" i="5" s="1"/>
  <c r="AJ127" i="5"/>
  <c r="AH128" i="5"/>
  <c r="Y128" i="5"/>
  <c r="AC128" i="5" s="1"/>
  <c r="AB127" i="5"/>
  <c r="AR128" i="5"/>
  <c r="AT127" i="5"/>
  <c r="BG130" i="5"/>
  <c r="CI127" i="5"/>
  <c r="CG128" i="5"/>
  <c r="BO127" i="5"/>
  <c r="BM128" i="5"/>
  <c r="BH131" i="5"/>
  <c r="BE131" i="5"/>
  <c r="BC132" i="5"/>
  <c r="BD132" i="5" s="1"/>
  <c r="CA127" i="5"/>
  <c r="P127" i="5"/>
  <c r="N128" i="5"/>
  <c r="O128" i="5" s="1"/>
  <c r="AW127" i="5"/>
  <c r="CB128" i="5"/>
  <c r="BY128" i="5"/>
  <c r="BW129" i="5"/>
  <c r="R166" i="9"/>
  <c r="AB166" i="9"/>
  <c r="AI167" i="9"/>
  <c r="AM167" i="9" s="1"/>
  <c r="AS167" i="9"/>
  <c r="AW167" i="9" s="1"/>
  <c r="AL166" i="9"/>
  <c r="AV166" i="9"/>
  <c r="F167" i="9"/>
  <c r="D168" i="9"/>
  <c r="BC167" i="9"/>
  <c r="O167" i="9"/>
  <c r="S167" i="9" s="1"/>
  <c r="Y167" i="9"/>
  <c r="AC167" i="9" s="1"/>
  <c r="BF166" i="9"/>
  <c r="D127" i="5" l="1"/>
  <c r="F126" i="5"/>
  <c r="H126" i="5" s="1"/>
  <c r="AI128" i="5"/>
  <c r="AM128" i="5" s="1"/>
  <c r="AL127" i="5"/>
  <c r="Z128" i="5"/>
  <c r="X129" i="5"/>
  <c r="CA128" i="5"/>
  <c r="BN128" i="5"/>
  <c r="BR128" i="5" s="1"/>
  <c r="CK127" i="5"/>
  <c r="AV127" i="5"/>
  <c r="S128" i="5"/>
  <c r="P128" i="5"/>
  <c r="N129" i="5"/>
  <c r="O129" i="5" s="1"/>
  <c r="BH132" i="5"/>
  <c r="BE132" i="5"/>
  <c r="BC133" i="5"/>
  <c r="BD133" i="5" s="1"/>
  <c r="BQ127" i="5"/>
  <c r="AS128" i="5"/>
  <c r="CH128" i="5"/>
  <c r="CL128" i="5" s="1"/>
  <c r="BX129" i="5"/>
  <c r="R127" i="5"/>
  <c r="BG131" i="5"/>
  <c r="BD167" i="9"/>
  <c r="BB168" i="9"/>
  <c r="BG167" i="9"/>
  <c r="AT167" i="9"/>
  <c r="AR168" i="9"/>
  <c r="Z167" i="9"/>
  <c r="X168" i="9"/>
  <c r="E168" i="9"/>
  <c r="P167" i="9"/>
  <c r="N168" i="9"/>
  <c r="H167" i="9"/>
  <c r="AJ167" i="9"/>
  <c r="AH168" i="9"/>
  <c r="E127" i="5" l="1"/>
  <c r="AJ128" i="5"/>
  <c r="AH129" i="5"/>
  <c r="Y129" i="5"/>
  <c r="AC129" i="5" s="1"/>
  <c r="AB128" i="5"/>
  <c r="CI128" i="5"/>
  <c r="CG129" i="5"/>
  <c r="S129" i="5"/>
  <c r="P129" i="5"/>
  <c r="N130" i="5"/>
  <c r="O130" i="5" s="1"/>
  <c r="BO128" i="5"/>
  <c r="BM129" i="5"/>
  <c r="AR129" i="5"/>
  <c r="AT128" i="5"/>
  <c r="BG132" i="5"/>
  <c r="CB129" i="5"/>
  <c r="BY129" i="5"/>
  <c r="BW130" i="5"/>
  <c r="AW128" i="5"/>
  <c r="BH133" i="5"/>
  <c r="BE133" i="5"/>
  <c r="BC134" i="5"/>
  <c r="BD134" i="5" s="1"/>
  <c r="R128" i="5"/>
  <c r="F168" i="9"/>
  <c r="D169" i="9"/>
  <c r="AV167" i="9"/>
  <c r="AL167" i="9"/>
  <c r="R167" i="9"/>
  <c r="AB167" i="9"/>
  <c r="BC168" i="9"/>
  <c r="AI168" i="9"/>
  <c r="AM168" i="9" s="1"/>
  <c r="O168" i="9"/>
  <c r="S168" i="9" s="1"/>
  <c r="Y168" i="9"/>
  <c r="AC168" i="9" s="1"/>
  <c r="I168" i="9"/>
  <c r="AS168" i="9"/>
  <c r="BF167" i="9"/>
  <c r="I127" i="5" l="1"/>
  <c r="D128" i="5"/>
  <c r="F127" i="5"/>
  <c r="H127" i="5" s="1"/>
  <c r="AI129" i="5"/>
  <c r="AM129" i="5" s="1"/>
  <c r="AL128" i="5"/>
  <c r="Z129" i="5"/>
  <c r="X130" i="5"/>
  <c r="BG133" i="5"/>
  <c r="CA129" i="5"/>
  <c r="BN129" i="5"/>
  <c r="BR129" i="5" s="1"/>
  <c r="BQ128" i="5"/>
  <c r="CH129" i="5"/>
  <c r="AS129" i="5"/>
  <c r="AW129" i="5" s="1"/>
  <c r="R129" i="5"/>
  <c r="BH134" i="5"/>
  <c r="BE134" i="5"/>
  <c r="BC135" i="5"/>
  <c r="BX130" i="5"/>
  <c r="AV128" i="5"/>
  <c r="S130" i="5"/>
  <c r="P130" i="5"/>
  <c r="N131" i="5"/>
  <c r="O131" i="5" s="1"/>
  <c r="CK128" i="5"/>
  <c r="BD168" i="9"/>
  <c r="BB169" i="9"/>
  <c r="P168" i="9"/>
  <c r="N169" i="9"/>
  <c r="E169" i="9"/>
  <c r="I169" i="9" s="1"/>
  <c r="AT168" i="9"/>
  <c r="AR169" i="9"/>
  <c r="BG168" i="9"/>
  <c r="AW168" i="9"/>
  <c r="Z168" i="9"/>
  <c r="X169" i="9"/>
  <c r="AJ168" i="9"/>
  <c r="AH169" i="9"/>
  <c r="H168" i="9"/>
  <c r="E128" i="5" l="1"/>
  <c r="I128" i="5" s="1"/>
  <c r="AJ129" i="5"/>
  <c r="AH130" i="5"/>
  <c r="Y130" i="5"/>
  <c r="AC130" i="5" s="1"/>
  <c r="AB129" i="5"/>
  <c r="CB130" i="5"/>
  <c r="BY130" i="5"/>
  <c r="BW131" i="5"/>
  <c r="AT129" i="5"/>
  <c r="AR130" i="5"/>
  <c r="BO129" i="5"/>
  <c r="BM130" i="5"/>
  <c r="R130" i="5"/>
  <c r="BG134" i="5"/>
  <c r="CI129" i="5"/>
  <c r="CG130" i="5"/>
  <c r="S131" i="5"/>
  <c r="P131" i="5"/>
  <c r="N132" i="5"/>
  <c r="O132" i="5" s="1"/>
  <c r="BD135" i="5"/>
  <c r="CL129" i="5"/>
  <c r="AB168" i="9"/>
  <c r="R168" i="9"/>
  <c r="AI169" i="9"/>
  <c r="AM169" i="9" s="1"/>
  <c r="BC169" i="9"/>
  <c r="Y169" i="9"/>
  <c r="AC169" i="9" s="1"/>
  <c r="AS169" i="9"/>
  <c r="AW169" i="9" s="1"/>
  <c r="O169" i="9"/>
  <c r="S169" i="9" s="1"/>
  <c r="AV168" i="9"/>
  <c r="AL168" i="9"/>
  <c r="F169" i="9"/>
  <c r="D170" i="9"/>
  <c r="BF168" i="9"/>
  <c r="F128" i="5" l="1"/>
  <c r="H128" i="5" s="1"/>
  <c r="D129" i="5"/>
  <c r="AI130" i="5"/>
  <c r="AM130" i="5" s="1"/>
  <c r="AL129" i="5"/>
  <c r="Z130" i="5"/>
  <c r="X131" i="5"/>
  <c r="BQ129" i="5"/>
  <c r="CA130" i="5"/>
  <c r="BH135" i="5"/>
  <c r="BE135" i="5"/>
  <c r="BC136" i="5"/>
  <c r="CK129" i="5"/>
  <c r="AS130" i="5"/>
  <c r="AW130" i="5" s="1"/>
  <c r="S132" i="5"/>
  <c r="P132" i="5"/>
  <c r="N133" i="5"/>
  <c r="O133" i="5" s="1"/>
  <c r="AV129" i="5"/>
  <c r="CH130" i="5"/>
  <c r="CL130" i="5" s="1"/>
  <c r="R131" i="5"/>
  <c r="BN130" i="5"/>
  <c r="BR130" i="5" s="1"/>
  <c r="BX131" i="5"/>
  <c r="E170" i="9"/>
  <c r="I170" i="9" s="1"/>
  <c r="BD169" i="9"/>
  <c r="BB170" i="9"/>
  <c r="H169" i="9"/>
  <c r="AT169" i="9"/>
  <c r="AR170" i="9"/>
  <c r="BG169" i="9"/>
  <c r="P169" i="9"/>
  <c r="N170" i="9"/>
  <c r="Z169" i="9"/>
  <c r="X170" i="9"/>
  <c r="AJ169" i="9"/>
  <c r="AH170" i="9"/>
  <c r="E129" i="5" l="1"/>
  <c r="I129" i="5" s="1"/>
  <c r="AJ130" i="5"/>
  <c r="AH131" i="5"/>
  <c r="Y131" i="5"/>
  <c r="AC131" i="5" s="1"/>
  <c r="AB130" i="5"/>
  <c r="S133" i="5"/>
  <c r="P133" i="5"/>
  <c r="N134" i="5"/>
  <c r="O134" i="5" s="1"/>
  <c r="BD136" i="5"/>
  <c r="BO130" i="5"/>
  <c r="BM131" i="5"/>
  <c r="AT130" i="5"/>
  <c r="AR131" i="5"/>
  <c r="BG135" i="5"/>
  <c r="CB131" i="5"/>
  <c r="BY131" i="5"/>
  <c r="BW132" i="5"/>
  <c r="CI130" i="5"/>
  <c r="CG131" i="5"/>
  <c r="R132" i="5"/>
  <c r="AB169" i="9"/>
  <c r="AS170" i="9"/>
  <c r="AW170" i="9" s="1"/>
  <c r="BC170" i="9"/>
  <c r="O170" i="9"/>
  <c r="S170" i="9" s="1"/>
  <c r="BF169" i="9"/>
  <c r="AL169" i="9"/>
  <c r="R169" i="9"/>
  <c r="AI170" i="9"/>
  <c r="AM170" i="9" s="1"/>
  <c r="AV169" i="9"/>
  <c r="Y170" i="9"/>
  <c r="AC170" i="9" s="1"/>
  <c r="F170" i="9"/>
  <c r="D171" i="9"/>
  <c r="F129" i="5" l="1"/>
  <c r="H129" i="5" s="1"/>
  <c r="D130" i="5"/>
  <c r="AI131" i="5"/>
  <c r="AM131" i="5" s="1"/>
  <c r="AL130" i="5"/>
  <c r="Z131" i="5"/>
  <c r="X132" i="5"/>
  <c r="AV130" i="5"/>
  <c r="BH136" i="5"/>
  <c r="BE136" i="5"/>
  <c r="BC137" i="5"/>
  <c r="BN131" i="5"/>
  <c r="BR131" i="5" s="1"/>
  <c r="S134" i="5"/>
  <c r="P134" i="5"/>
  <c r="N135" i="5"/>
  <c r="O135" i="5" s="1"/>
  <c r="BX132" i="5"/>
  <c r="BQ130" i="5"/>
  <c r="R133" i="5"/>
  <c r="CH131" i="5"/>
  <c r="CL131" i="5" s="1"/>
  <c r="CK130" i="5"/>
  <c r="CA131" i="5"/>
  <c r="AS131" i="5"/>
  <c r="Z170" i="9"/>
  <c r="X171" i="9"/>
  <c r="AJ170" i="9"/>
  <c r="AH171" i="9"/>
  <c r="P170" i="9"/>
  <c r="N171" i="9"/>
  <c r="AT170" i="9"/>
  <c r="AR171" i="9"/>
  <c r="E171" i="9"/>
  <c r="I171" i="9" s="1"/>
  <c r="BD170" i="9"/>
  <c r="BB171" i="9"/>
  <c r="H170" i="9"/>
  <c r="BG170" i="9"/>
  <c r="E130" i="5" l="1"/>
  <c r="I130" i="5" s="1"/>
  <c r="AJ131" i="5"/>
  <c r="AH132" i="5"/>
  <c r="Y132" i="5"/>
  <c r="AC132" i="5" s="1"/>
  <c r="AB131" i="5"/>
  <c r="AR132" i="5"/>
  <c r="AT131" i="5"/>
  <c r="BG136" i="5"/>
  <c r="S135" i="5"/>
  <c r="P135" i="5"/>
  <c r="N136" i="5"/>
  <c r="BO131" i="5"/>
  <c r="BM132" i="5"/>
  <c r="AW131" i="5"/>
  <c r="CI131" i="5"/>
  <c r="CG132" i="5"/>
  <c r="CB132" i="5"/>
  <c r="BY132" i="5"/>
  <c r="BW133" i="5"/>
  <c r="R134" i="5"/>
  <c r="BD137" i="5"/>
  <c r="BC171" i="9"/>
  <c r="AS171" i="9"/>
  <c r="AW171" i="9" s="1"/>
  <c r="AI171" i="9"/>
  <c r="AM171" i="9" s="1"/>
  <c r="BF170" i="9"/>
  <c r="AV170" i="9"/>
  <c r="AL170" i="9"/>
  <c r="O171" i="9"/>
  <c r="S171" i="9" s="1"/>
  <c r="Y171" i="9"/>
  <c r="AC171" i="9" s="1"/>
  <c r="F171" i="9"/>
  <c r="D172" i="9"/>
  <c r="R170" i="9"/>
  <c r="AB170" i="9"/>
  <c r="F130" i="5" l="1"/>
  <c r="H130" i="5" s="1"/>
  <c r="D131" i="5"/>
  <c r="AI132" i="5"/>
  <c r="AM132" i="5" s="1"/>
  <c r="AL131" i="5"/>
  <c r="Z132" i="5"/>
  <c r="X133" i="5"/>
  <c r="BH137" i="5"/>
  <c r="BE137" i="5"/>
  <c r="BC138" i="5"/>
  <c r="BX133" i="5"/>
  <c r="CK131" i="5"/>
  <c r="O136" i="5"/>
  <c r="CA132" i="5"/>
  <c r="BN132" i="5"/>
  <c r="BR132" i="5" s="1"/>
  <c r="AV131" i="5"/>
  <c r="R135" i="5"/>
  <c r="CH132" i="5"/>
  <c r="BQ131" i="5"/>
  <c r="AS132" i="5"/>
  <c r="Z171" i="9"/>
  <c r="X172" i="9"/>
  <c r="AT171" i="9"/>
  <c r="AR172" i="9"/>
  <c r="E172" i="9"/>
  <c r="I172" i="9" s="1"/>
  <c r="BD171" i="9"/>
  <c r="BB172" i="9"/>
  <c r="H171" i="9"/>
  <c r="P171" i="9"/>
  <c r="N172" i="9"/>
  <c r="AJ171" i="9"/>
  <c r="AH172" i="9"/>
  <c r="BG171" i="9"/>
  <c r="E131" i="5" l="1"/>
  <c r="I131" i="5" s="1"/>
  <c r="AJ132" i="5"/>
  <c r="AH133" i="5"/>
  <c r="Y133" i="5"/>
  <c r="AC133" i="5" s="1"/>
  <c r="AB132" i="5"/>
  <c r="CI132" i="5"/>
  <c r="CG133" i="5"/>
  <c r="CB133" i="5"/>
  <c r="BY133" i="5"/>
  <c r="BW134" i="5"/>
  <c r="BD138" i="5"/>
  <c r="AT132" i="5"/>
  <c r="AR133" i="5"/>
  <c r="BO132" i="5"/>
  <c r="BM133" i="5"/>
  <c r="BG137" i="5"/>
  <c r="AW132" i="5"/>
  <c r="CL132" i="5"/>
  <c r="S136" i="5"/>
  <c r="P136" i="5"/>
  <c r="N137" i="5"/>
  <c r="O172" i="9"/>
  <c r="S172" i="9" s="1"/>
  <c r="BC172" i="9"/>
  <c r="AS172" i="9"/>
  <c r="AW172" i="9" s="1"/>
  <c r="R171" i="9"/>
  <c r="BF171" i="9"/>
  <c r="AV171" i="9"/>
  <c r="AI172" i="9"/>
  <c r="AM172" i="9" s="1"/>
  <c r="Y172" i="9"/>
  <c r="AC172" i="9" s="1"/>
  <c r="AL171" i="9"/>
  <c r="F172" i="9"/>
  <c r="D173" i="9"/>
  <c r="AB171" i="9"/>
  <c r="D132" i="5" l="1"/>
  <c r="F131" i="5"/>
  <c r="H131" i="5" s="1"/>
  <c r="AI133" i="5"/>
  <c r="AM133" i="5" s="1"/>
  <c r="AL132" i="5"/>
  <c r="Z133" i="5"/>
  <c r="X134" i="5"/>
  <c r="AV132" i="5"/>
  <c r="CA133" i="5"/>
  <c r="BN133" i="5"/>
  <c r="BR133" i="5" s="1"/>
  <c r="O137" i="5"/>
  <c r="BQ132" i="5"/>
  <c r="BH138" i="5"/>
  <c r="BE138" i="5"/>
  <c r="BC139" i="5"/>
  <c r="CH133" i="5"/>
  <c r="CL133" i="5" s="1"/>
  <c r="R136" i="5"/>
  <c r="AS133" i="5"/>
  <c r="AW133" i="5" s="1"/>
  <c r="BX134" i="5"/>
  <c r="CK132" i="5"/>
  <c r="E173" i="9"/>
  <c r="I173" i="9" s="1"/>
  <c r="BD172" i="9"/>
  <c r="BB173" i="9"/>
  <c r="H172" i="9"/>
  <c r="Z172" i="9"/>
  <c r="X173" i="9"/>
  <c r="BG172" i="9"/>
  <c r="AJ172" i="9"/>
  <c r="AH173" i="9"/>
  <c r="AT172" i="9"/>
  <c r="AR173" i="9"/>
  <c r="P172" i="9"/>
  <c r="N173" i="9"/>
  <c r="E132" i="5" l="1"/>
  <c r="I132" i="5" s="1"/>
  <c r="AJ133" i="5"/>
  <c r="AH134" i="5"/>
  <c r="Y134" i="5"/>
  <c r="AC134" i="5" s="1"/>
  <c r="AB133" i="5"/>
  <c r="BY134" i="5"/>
  <c r="BW135" i="5"/>
  <c r="BX135" i="5" s="1"/>
  <c r="AR134" i="5"/>
  <c r="AT133" i="5"/>
  <c r="CI133" i="5"/>
  <c r="CG134" i="5"/>
  <c r="S137" i="5"/>
  <c r="P137" i="5"/>
  <c r="N138" i="5"/>
  <c r="BD139" i="5"/>
  <c r="CB134" i="5"/>
  <c r="BG138" i="5"/>
  <c r="BO133" i="5"/>
  <c r="BM134" i="5"/>
  <c r="AV172" i="9"/>
  <c r="Y173" i="9"/>
  <c r="AC173" i="9" s="1"/>
  <c r="BC173" i="9"/>
  <c r="O173" i="9"/>
  <c r="S173" i="9" s="1"/>
  <c r="AI173" i="9"/>
  <c r="AM173" i="9" s="1"/>
  <c r="AB172" i="9"/>
  <c r="BF172" i="9"/>
  <c r="R172" i="9"/>
  <c r="AL172" i="9"/>
  <c r="AS173" i="9"/>
  <c r="AW173" i="9" s="1"/>
  <c r="F173" i="9"/>
  <c r="D174" i="9"/>
  <c r="F132" i="5" l="1"/>
  <c r="H132" i="5" s="1"/>
  <c r="D133" i="5"/>
  <c r="AI134" i="5"/>
  <c r="AM134" i="5" s="1"/>
  <c r="AL133" i="5"/>
  <c r="Z134" i="5"/>
  <c r="X135" i="5"/>
  <c r="R137" i="5"/>
  <c r="AV133" i="5"/>
  <c r="BN134" i="5"/>
  <c r="BR134" i="5" s="1"/>
  <c r="AS134" i="5"/>
  <c r="BQ133" i="5"/>
  <c r="BH139" i="5"/>
  <c r="BE139" i="5"/>
  <c r="BC140" i="5"/>
  <c r="BD140" i="5" s="1"/>
  <c r="CH134" i="5"/>
  <c r="CL134" i="5" s="1"/>
  <c r="CB135" i="5"/>
  <c r="BY135" i="5"/>
  <c r="BW136" i="5"/>
  <c r="O138" i="5"/>
  <c r="CK133" i="5"/>
  <c r="CA134" i="5"/>
  <c r="AT173" i="9"/>
  <c r="AR174" i="9"/>
  <c r="P173" i="9"/>
  <c r="N174" i="9"/>
  <c r="Z173" i="9"/>
  <c r="X174" i="9"/>
  <c r="E174" i="9"/>
  <c r="I174" i="9" s="1"/>
  <c r="BD173" i="9"/>
  <c r="BB174" i="9"/>
  <c r="H173" i="9"/>
  <c r="AJ173" i="9"/>
  <c r="AH174" i="9"/>
  <c r="BG173" i="9"/>
  <c r="E133" i="5" l="1"/>
  <c r="I133" i="5" s="1"/>
  <c r="AJ134" i="5"/>
  <c r="AH135" i="5"/>
  <c r="Y135" i="5"/>
  <c r="AC135" i="5" s="1"/>
  <c r="AB134" i="5"/>
  <c r="BG139" i="5"/>
  <c r="AW134" i="5"/>
  <c r="AT134" i="5"/>
  <c r="AR135" i="5"/>
  <c r="BX136" i="5"/>
  <c r="CB136" i="5" s="1"/>
  <c r="CI134" i="5"/>
  <c r="CG135" i="5"/>
  <c r="BO134" i="5"/>
  <c r="BM135" i="5"/>
  <c r="BN135" i="5" s="1"/>
  <c r="S138" i="5"/>
  <c r="P138" i="5"/>
  <c r="N139" i="5"/>
  <c r="CA135" i="5"/>
  <c r="BH140" i="5"/>
  <c r="BE140" i="5"/>
  <c r="BC141" i="5"/>
  <c r="BD141" i="5" s="1"/>
  <c r="O174" i="9"/>
  <c r="S174" i="9" s="1"/>
  <c r="F174" i="9"/>
  <c r="D175" i="9"/>
  <c r="R173" i="9"/>
  <c r="AI174" i="9"/>
  <c r="AM174" i="9" s="1"/>
  <c r="BC174" i="9"/>
  <c r="Y174" i="9"/>
  <c r="AC174" i="9" s="1"/>
  <c r="AS174" i="9"/>
  <c r="AW174" i="9" s="1"/>
  <c r="AL173" i="9"/>
  <c r="BF173" i="9"/>
  <c r="AB173" i="9"/>
  <c r="AV173" i="9"/>
  <c r="D134" i="5" l="1"/>
  <c r="F133" i="5"/>
  <c r="H133" i="5" s="1"/>
  <c r="AI135" i="5"/>
  <c r="AM135" i="5" s="1"/>
  <c r="AL134" i="5"/>
  <c r="Z135" i="5"/>
  <c r="X136" i="5"/>
  <c r="CK134" i="5"/>
  <c r="AV134" i="5"/>
  <c r="BH141" i="5"/>
  <c r="BE141" i="5"/>
  <c r="BC142" i="5"/>
  <c r="BD142" i="5" s="1"/>
  <c r="BR135" i="5"/>
  <c r="BO135" i="5"/>
  <c r="BM136" i="5"/>
  <c r="BG140" i="5"/>
  <c r="O139" i="5"/>
  <c r="BQ134" i="5"/>
  <c r="BY136" i="5"/>
  <c r="BW137" i="5"/>
  <c r="BX137" i="5" s="1"/>
  <c r="R138" i="5"/>
  <c r="CH135" i="5"/>
  <c r="CL135" i="5" s="1"/>
  <c r="AS135" i="5"/>
  <c r="AW135" i="5" s="1"/>
  <c r="E175" i="9"/>
  <c r="I175" i="9" s="1"/>
  <c r="Z174" i="9"/>
  <c r="X175" i="9"/>
  <c r="AJ174" i="9"/>
  <c r="AH175" i="9"/>
  <c r="H174" i="9"/>
  <c r="BD174" i="9"/>
  <c r="BB175" i="9"/>
  <c r="AT174" i="9"/>
  <c r="AR175" i="9"/>
  <c r="BG174" i="9"/>
  <c r="P174" i="9"/>
  <c r="N175" i="9"/>
  <c r="E134" i="5" l="1"/>
  <c r="I134" i="5" s="1"/>
  <c r="AJ135" i="5"/>
  <c r="AH136" i="5"/>
  <c r="Y136" i="5"/>
  <c r="AC136" i="5" s="1"/>
  <c r="AB135" i="5"/>
  <c r="S139" i="5"/>
  <c r="P139" i="5"/>
  <c r="N140" i="5"/>
  <c r="O140" i="5" s="1"/>
  <c r="BN136" i="5"/>
  <c r="BR136" i="5" s="1"/>
  <c r="BG141" i="5"/>
  <c r="CI135" i="5"/>
  <c r="CG136" i="5"/>
  <c r="BQ135" i="5"/>
  <c r="CB137" i="5"/>
  <c r="BY137" i="5"/>
  <c r="BW138" i="5"/>
  <c r="BX138" i="5" s="1"/>
  <c r="AT135" i="5"/>
  <c r="AR136" i="5"/>
  <c r="CA136" i="5"/>
  <c r="BH142" i="5"/>
  <c r="BE142" i="5"/>
  <c r="BC143" i="5"/>
  <c r="BD143" i="5" s="1"/>
  <c r="AS175" i="9"/>
  <c r="AW175" i="9" s="1"/>
  <c r="Y175" i="9"/>
  <c r="AC175" i="9" s="1"/>
  <c r="R174" i="9"/>
  <c r="BC175" i="9"/>
  <c r="AI175" i="9"/>
  <c r="AM175" i="9" s="1"/>
  <c r="O175" i="9"/>
  <c r="S175" i="9" s="1"/>
  <c r="AV174" i="9"/>
  <c r="AB174" i="9"/>
  <c r="BF174" i="9"/>
  <c r="AL174" i="9"/>
  <c r="F175" i="9"/>
  <c r="D176" i="9"/>
  <c r="F134" i="5" l="1"/>
  <c r="H134" i="5" s="1"/>
  <c r="D135" i="5"/>
  <c r="AI136" i="5"/>
  <c r="AM136" i="5" s="1"/>
  <c r="AL135" i="5"/>
  <c r="Z136" i="5"/>
  <c r="X137" i="5"/>
  <c r="BG142" i="5"/>
  <c r="CB138" i="5"/>
  <c r="BY138" i="5"/>
  <c r="BW139" i="5"/>
  <c r="BX139" i="5" s="1"/>
  <c r="S140" i="5"/>
  <c r="P140" i="5"/>
  <c r="N141" i="5"/>
  <c r="O141" i="5" s="1"/>
  <c r="CA137" i="5"/>
  <c r="R139" i="5"/>
  <c r="AS136" i="5"/>
  <c r="CH136" i="5"/>
  <c r="CL136" i="5" s="1"/>
  <c r="BH143" i="5"/>
  <c r="BE143" i="5"/>
  <c r="BC144" i="5"/>
  <c r="BD144" i="5" s="1"/>
  <c r="AV135" i="5"/>
  <c r="CK135" i="5"/>
  <c r="BO136" i="5"/>
  <c r="BM137" i="5"/>
  <c r="BD175" i="9"/>
  <c r="BB176" i="9"/>
  <c r="BG175" i="9"/>
  <c r="Z175" i="9"/>
  <c r="X176" i="9"/>
  <c r="E176" i="9"/>
  <c r="I176" i="9" s="1"/>
  <c r="P175" i="9"/>
  <c r="N176" i="9"/>
  <c r="H175" i="9"/>
  <c r="AJ175" i="9"/>
  <c r="AH176" i="9"/>
  <c r="AT175" i="9"/>
  <c r="AR176" i="9"/>
  <c r="E135" i="5" l="1"/>
  <c r="I135" i="5" s="1"/>
  <c r="AJ136" i="5"/>
  <c r="AH137" i="5"/>
  <c r="Y137" i="5"/>
  <c r="AC137" i="5" s="1"/>
  <c r="AB136" i="5"/>
  <c r="BQ136" i="5"/>
  <c r="CB139" i="5"/>
  <c r="BY139" i="5"/>
  <c r="BW140" i="5"/>
  <c r="BH144" i="5"/>
  <c r="BE144" i="5"/>
  <c r="BC145" i="5"/>
  <c r="BD145" i="5" s="1"/>
  <c r="CI136" i="5"/>
  <c r="CG137" i="5"/>
  <c r="S141" i="5"/>
  <c r="P141" i="5"/>
  <c r="N142" i="5"/>
  <c r="O142" i="5" s="1"/>
  <c r="CA138" i="5"/>
  <c r="BG143" i="5"/>
  <c r="AW136" i="5"/>
  <c r="AT136" i="5"/>
  <c r="AR137" i="5"/>
  <c r="R140" i="5"/>
  <c r="BN137" i="5"/>
  <c r="BR137" i="5" s="1"/>
  <c r="R175" i="9"/>
  <c r="AB175" i="9"/>
  <c r="AS176" i="9"/>
  <c r="AW176" i="9" s="1"/>
  <c r="AV175" i="9"/>
  <c r="F176" i="9"/>
  <c r="D177" i="9"/>
  <c r="BC176" i="9"/>
  <c r="AL175" i="9"/>
  <c r="AI176" i="9"/>
  <c r="AM176" i="9" s="1"/>
  <c r="O176" i="9"/>
  <c r="S176" i="9" s="1"/>
  <c r="Y176" i="9"/>
  <c r="AC176" i="9" s="1"/>
  <c r="BF175" i="9"/>
  <c r="D136" i="5" l="1"/>
  <c r="F135" i="5"/>
  <c r="H135" i="5" s="1"/>
  <c r="AI137" i="5"/>
  <c r="AM137" i="5" s="1"/>
  <c r="AL136" i="5"/>
  <c r="Z137" i="5"/>
  <c r="X138" i="5"/>
  <c r="BG144" i="5"/>
  <c r="CA139" i="5"/>
  <c r="CH137" i="5"/>
  <c r="CL137" i="5" s="1"/>
  <c r="AS137" i="5"/>
  <c r="AW137" i="5" s="1"/>
  <c r="S142" i="5"/>
  <c r="P142" i="5"/>
  <c r="N143" i="5"/>
  <c r="O143" i="5" s="1"/>
  <c r="CK136" i="5"/>
  <c r="BO137" i="5"/>
  <c r="BM138" i="5"/>
  <c r="AV136" i="5"/>
  <c r="R141" i="5"/>
  <c r="BH145" i="5"/>
  <c r="BE145" i="5"/>
  <c r="BC146" i="5"/>
  <c r="BD146" i="5" s="1"/>
  <c r="BX140" i="5"/>
  <c r="CB140" i="5" s="1"/>
  <c r="BD176" i="9"/>
  <c r="BB177" i="9"/>
  <c r="Z176" i="9"/>
  <c r="X177" i="9"/>
  <c r="AJ176" i="9"/>
  <c r="AH177" i="9"/>
  <c r="BG176" i="9"/>
  <c r="E177" i="9"/>
  <c r="P176" i="9"/>
  <c r="N177" i="9"/>
  <c r="H176" i="9"/>
  <c r="AT176" i="9"/>
  <c r="AR177" i="9"/>
  <c r="E136" i="5" l="1"/>
  <c r="AJ137" i="5"/>
  <c r="AH138" i="5"/>
  <c r="Y138" i="5"/>
  <c r="AC138" i="5" s="1"/>
  <c r="AB137" i="5"/>
  <c r="CI137" i="5"/>
  <c r="CG138" i="5"/>
  <c r="CH138" i="5" s="1"/>
  <c r="BY140" i="5"/>
  <c r="BW141" i="5"/>
  <c r="BX141" i="5" s="1"/>
  <c r="BN138" i="5"/>
  <c r="BR138" i="5" s="1"/>
  <c r="S143" i="5"/>
  <c r="P143" i="5"/>
  <c r="N144" i="5"/>
  <c r="O144" i="5" s="1"/>
  <c r="BH146" i="5"/>
  <c r="BE146" i="5"/>
  <c r="BC147" i="5"/>
  <c r="BD147" i="5" s="1"/>
  <c r="BQ137" i="5"/>
  <c r="R142" i="5"/>
  <c r="AT137" i="5"/>
  <c r="AR138" i="5"/>
  <c r="BG145" i="5"/>
  <c r="F177" i="9"/>
  <c r="D178" i="9"/>
  <c r="AB176" i="9"/>
  <c r="AV176" i="9"/>
  <c r="R176" i="9"/>
  <c r="AI177" i="9"/>
  <c r="AM177" i="9" s="1"/>
  <c r="BC177" i="9"/>
  <c r="Y177" i="9"/>
  <c r="AC177" i="9" s="1"/>
  <c r="AS177" i="9"/>
  <c r="AW177" i="9" s="1"/>
  <c r="O177" i="9"/>
  <c r="S177" i="9" s="1"/>
  <c r="I177" i="9"/>
  <c r="AL176" i="9"/>
  <c r="BF176" i="9"/>
  <c r="I136" i="5" l="1"/>
  <c r="F136" i="5"/>
  <c r="H136" i="5" s="1"/>
  <c r="D137" i="5"/>
  <c r="AI138" i="5"/>
  <c r="AM138" i="5" s="1"/>
  <c r="AL137" i="5"/>
  <c r="Z138" i="5"/>
  <c r="X139" i="5"/>
  <c r="AS138" i="5"/>
  <c r="AW138" i="5" s="1"/>
  <c r="BG146" i="5"/>
  <c r="CA140" i="5"/>
  <c r="AV137" i="5"/>
  <c r="CL138" i="5"/>
  <c r="CI138" i="5"/>
  <c r="CG139" i="5"/>
  <c r="CH139" i="5" s="1"/>
  <c r="S144" i="5"/>
  <c r="P144" i="5"/>
  <c r="N145" i="5"/>
  <c r="O145" i="5" s="1"/>
  <c r="BO138" i="5"/>
  <c r="BM139" i="5"/>
  <c r="CK137" i="5"/>
  <c r="BH147" i="5"/>
  <c r="BE147" i="5"/>
  <c r="BC148" i="5"/>
  <c r="BD148" i="5" s="1"/>
  <c r="R143" i="5"/>
  <c r="CB141" i="5"/>
  <c r="BY141" i="5"/>
  <c r="BW142" i="5"/>
  <c r="BX142" i="5" s="1"/>
  <c r="BD177" i="9"/>
  <c r="BB178" i="9"/>
  <c r="BG177" i="9"/>
  <c r="E178" i="9"/>
  <c r="AT177" i="9"/>
  <c r="AR178" i="9"/>
  <c r="P177" i="9"/>
  <c r="N178" i="9"/>
  <c r="Z177" i="9"/>
  <c r="X178" i="9"/>
  <c r="AJ177" i="9"/>
  <c r="AH178" i="9"/>
  <c r="H177" i="9"/>
  <c r="E137" i="5" l="1"/>
  <c r="I137" i="5" s="1"/>
  <c r="AJ138" i="5"/>
  <c r="AH139" i="5"/>
  <c r="Y139" i="5"/>
  <c r="AC139" i="5" s="1"/>
  <c r="AB138" i="5"/>
  <c r="CB142" i="5"/>
  <c r="BY142" i="5"/>
  <c r="BW143" i="5"/>
  <c r="BX143" i="5" s="1"/>
  <c r="BH148" i="5"/>
  <c r="BE148" i="5"/>
  <c r="BC149" i="5"/>
  <c r="BD149" i="5" s="1"/>
  <c r="BQ138" i="5"/>
  <c r="CL139" i="5"/>
  <c r="CI139" i="5"/>
  <c r="CG140" i="5"/>
  <c r="CH140" i="5" s="1"/>
  <c r="BG147" i="5"/>
  <c r="S145" i="5"/>
  <c r="P145" i="5"/>
  <c r="N146" i="5"/>
  <c r="O146" i="5" s="1"/>
  <c r="CK138" i="5"/>
  <c r="R144" i="5"/>
  <c r="CA141" i="5"/>
  <c r="BN139" i="5"/>
  <c r="BR139" i="5" s="1"/>
  <c r="AR139" i="5"/>
  <c r="AT138" i="5"/>
  <c r="AL177" i="9"/>
  <c r="R177" i="9"/>
  <c r="F178" i="9"/>
  <c r="D179" i="9"/>
  <c r="Y178" i="9"/>
  <c r="AC178" i="9" s="1"/>
  <c r="AS178" i="9"/>
  <c r="AW178" i="9" s="1"/>
  <c r="AB177" i="9"/>
  <c r="AV177" i="9"/>
  <c r="BC178" i="9"/>
  <c r="AI178" i="9"/>
  <c r="AM178" i="9" s="1"/>
  <c r="O178" i="9"/>
  <c r="S178" i="9" s="1"/>
  <c r="I178" i="9"/>
  <c r="BF177" i="9"/>
  <c r="F137" i="5" l="1"/>
  <c r="H137" i="5" s="1"/>
  <c r="D138" i="5"/>
  <c r="AI139" i="5"/>
  <c r="AM139" i="5" s="1"/>
  <c r="AL138" i="5"/>
  <c r="Z139" i="5"/>
  <c r="X140" i="5"/>
  <c r="R145" i="5"/>
  <c r="BG148" i="5"/>
  <c r="CA142" i="5"/>
  <c r="CL140" i="5"/>
  <c r="CI140" i="5"/>
  <c r="CG141" i="5"/>
  <c r="CH141" i="5" s="1"/>
  <c r="AV138" i="5"/>
  <c r="BO139" i="5"/>
  <c r="BM140" i="5"/>
  <c r="BN140" i="5" s="1"/>
  <c r="CK139" i="5"/>
  <c r="AS139" i="5"/>
  <c r="S146" i="5"/>
  <c r="P146" i="5"/>
  <c r="N147" i="5"/>
  <c r="O147" i="5" s="1"/>
  <c r="BH149" i="5"/>
  <c r="BE149" i="5"/>
  <c r="BC150" i="5"/>
  <c r="BD150" i="5" s="1"/>
  <c r="CB143" i="5"/>
  <c r="BY143" i="5"/>
  <c r="BW144" i="5"/>
  <c r="BX144" i="5" s="1"/>
  <c r="P178" i="9"/>
  <c r="N179" i="9"/>
  <c r="E179" i="9"/>
  <c r="I179" i="9" s="1"/>
  <c r="BD178" i="9"/>
  <c r="BB179" i="9"/>
  <c r="BG178" i="9"/>
  <c r="Z178" i="9"/>
  <c r="X179" i="9"/>
  <c r="AJ178" i="9"/>
  <c r="AH179" i="9"/>
  <c r="AT178" i="9"/>
  <c r="AR179" i="9"/>
  <c r="H178" i="9"/>
  <c r="E138" i="5" l="1"/>
  <c r="I138" i="5" s="1"/>
  <c r="AJ139" i="5"/>
  <c r="AH140" i="5"/>
  <c r="Y140" i="5"/>
  <c r="AC140" i="5" s="1"/>
  <c r="AB139" i="5"/>
  <c r="CB144" i="5"/>
  <c r="BY144" i="5"/>
  <c r="BW145" i="5"/>
  <c r="BX145" i="5" s="1"/>
  <c r="BG149" i="5"/>
  <c r="CA143" i="5"/>
  <c r="S147" i="5"/>
  <c r="P147" i="5"/>
  <c r="N148" i="5"/>
  <c r="O148" i="5" s="1"/>
  <c r="AW139" i="5"/>
  <c r="AT139" i="5"/>
  <c r="AR140" i="5"/>
  <c r="BR140" i="5"/>
  <c r="BO140" i="5"/>
  <c r="BM141" i="5"/>
  <c r="CL141" i="5"/>
  <c r="CI141" i="5"/>
  <c r="CG142" i="5"/>
  <c r="CH142" i="5" s="1"/>
  <c r="BH150" i="5"/>
  <c r="BE150" i="5"/>
  <c r="BC151" i="5"/>
  <c r="BD151" i="5" s="1"/>
  <c r="R146" i="5"/>
  <c r="BQ139" i="5"/>
  <c r="CK140" i="5"/>
  <c r="AV178" i="9"/>
  <c r="AB178" i="9"/>
  <c r="F179" i="9"/>
  <c r="D180" i="9"/>
  <c r="AL178" i="9"/>
  <c r="BC179" i="9"/>
  <c r="BG179" i="9" s="1"/>
  <c r="O179" i="9"/>
  <c r="S179" i="9" s="1"/>
  <c r="AI179" i="9"/>
  <c r="AM179" i="9" s="1"/>
  <c r="AS179" i="9"/>
  <c r="AW179" i="9" s="1"/>
  <c r="Y179" i="9"/>
  <c r="AC179" i="9" s="1"/>
  <c r="BF178" i="9"/>
  <c r="R178" i="9"/>
  <c r="D139" i="5" l="1"/>
  <c r="F138" i="5"/>
  <c r="H138" i="5" s="1"/>
  <c r="AI140" i="5"/>
  <c r="AM140" i="5" s="1"/>
  <c r="AL139" i="5"/>
  <c r="Z140" i="5"/>
  <c r="X141" i="5"/>
  <c r="BN141" i="5"/>
  <c r="BR141" i="5" s="1"/>
  <c r="AV139" i="5"/>
  <c r="CA144" i="5"/>
  <c r="CL142" i="5"/>
  <c r="CI142" i="5"/>
  <c r="CG143" i="5"/>
  <c r="CH143" i="5" s="1"/>
  <c r="BQ140" i="5"/>
  <c r="BH151" i="5"/>
  <c r="BE151" i="5"/>
  <c r="BC152" i="5"/>
  <c r="BD152" i="5" s="1"/>
  <c r="CK141" i="5"/>
  <c r="S148" i="5"/>
  <c r="P148" i="5"/>
  <c r="N149" i="5"/>
  <c r="O149" i="5" s="1"/>
  <c r="BG150" i="5"/>
  <c r="AS140" i="5"/>
  <c r="AW140" i="5" s="1"/>
  <c r="R147" i="5"/>
  <c r="CB145" i="5"/>
  <c r="BY145" i="5"/>
  <c r="BW146" i="5"/>
  <c r="BX146" i="5" s="1"/>
  <c r="BD179" i="9"/>
  <c r="BB180" i="9"/>
  <c r="E180" i="9"/>
  <c r="I180" i="9" s="1"/>
  <c r="AT179" i="9"/>
  <c r="AR180" i="9"/>
  <c r="P179" i="9"/>
  <c r="N180" i="9"/>
  <c r="Z179" i="9"/>
  <c r="X180" i="9"/>
  <c r="AJ179" i="9"/>
  <c r="AH180" i="9"/>
  <c r="H179" i="9"/>
  <c r="E139" i="5" l="1"/>
  <c r="I139" i="5" s="1"/>
  <c r="AJ140" i="5"/>
  <c r="AH141" i="5"/>
  <c r="Y141" i="5"/>
  <c r="AC141" i="5" s="1"/>
  <c r="AB140" i="5"/>
  <c r="BH152" i="5"/>
  <c r="BE152" i="5"/>
  <c r="BC153" i="5"/>
  <c r="BD153" i="5" s="1"/>
  <c r="CB146" i="5"/>
  <c r="BY146" i="5"/>
  <c r="BW147" i="5"/>
  <c r="BX147" i="5" s="1"/>
  <c r="S149" i="5"/>
  <c r="P149" i="5"/>
  <c r="N150" i="5"/>
  <c r="O150" i="5" s="1"/>
  <c r="BG151" i="5"/>
  <c r="CL143" i="5"/>
  <c r="CI143" i="5"/>
  <c r="CG144" i="5"/>
  <c r="CH144" i="5" s="1"/>
  <c r="BO141" i="5"/>
  <c r="BM142" i="5"/>
  <c r="BN142" i="5" s="1"/>
  <c r="CA145" i="5"/>
  <c r="AT140" i="5"/>
  <c r="AR141" i="5"/>
  <c r="R148" i="5"/>
  <c r="CK142" i="5"/>
  <c r="AI180" i="9"/>
  <c r="AM180" i="9" s="1"/>
  <c r="O180" i="9"/>
  <c r="S180" i="9" s="1"/>
  <c r="AL179" i="9"/>
  <c r="F180" i="9"/>
  <c r="D181" i="9"/>
  <c r="Y180" i="9"/>
  <c r="AC180" i="9" s="1"/>
  <c r="AS180" i="9"/>
  <c r="AW180" i="9" s="1"/>
  <c r="BC180" i="9"/>
  <c r="R179" i="9"/>
  <c r="AB179" i="9"/>
  <c r="AV179" i="9"/>
  <c r="BF179" i="9"/>
  <c r="F139" i="5" l="1"/>
  <c r="H139" i="5" s="1"/>
  <c r="D140" i="5"/>
  <c r="AI141" i="5"/>
  <c r="AM141" i="5" s="1"/>
  <c r="AL140" i="5"/>
  <c r="Z141" i="5"/>
  <c r="X142" i="5"/>
  <c r="AS141" i="5"/>
  <c r="AW141" i="5" s="1"/>
  <c r="BR142" i="5"/>
  <c r="BO142" i="5"/>
  <c r="BM143" i="5"/>
  <c r="BN143" i="5" s="1"/>
  <c r="R149" i="5"/>
  <c r="AV140" i="5"/>
  <c r="BQ141" i="5"/>
  <c r="BH153" i="5"/>
  <c r="BE153" i="5"/>
  <c r="BC154" i="5"/>
  <c r="BD154" i="5" s="1"/>
  <c r="CL144" i="5"/>
  <c r="CI144" i="5"/>
  <c r="CG145" i="5"/>
  <c r="CH145" i="5" s="1"/>
  <c r="CB147" i="5"/>
  <c r="BY147" i="5"/>
  <c r="BW148" i="5"/>
  <c r="BX148" i="5" s="1"/>
  <c r="BG152" i="5"/>
  <c r="CK143" i="5"/>
  <c r="S150" i="5"/>
  <c r="P150" i="5"/>
  <c r="N151" i="5"/>
  <c r="O151" i="5" s="1"/>
  <c r="CA146" i="5"/>
  <c r="E181" i="9"/>
  <c r="I181" i="9" s="1"/>
  <c r="AT180" i="9"/>
  <c r="AR181" i="9"/>
  <c r="P180" i="9"/>
  <c r="N181" i="9"/>
  <c r="BD180" i="9"/>
  <c r="BB181" i="9"/>
  <c r="H180" i="9"/>
  <c r="BG180" i="9"/>
  <c r="Z180" i="9"/>
  <c r="X181" i="9"/>
  <c r="AJ180" i="9"/>
  <c r="AH181" i="9"/>
  <c r="E140" i="5" l="1"/>
  <c r="I140" i="5" s="1"/>
  <c r="AJ141" i="5"/>
  <c r="AH142" i="5"/>
  <c r="Y142" i="5"/>
  <c r="AC142" i="5" s="1"/>
  <c r="AB141" i="5"/>
  <c r="S151" i="5"/>
  <c r="P151" i="5"/>
  <c r="N152" i="5"/>
  <c r="O152" i="5" s="1"/>
  <c r="CA147" i="5"/>
  <c r="R150" i="5"/>
  <c r="BH154" i="5"/>
  <c r="BE154" i="5"/>
  <c r="BC155" i="5"/>
  <c r="BD155" i="5" s="1"/>
  <c r="BR143" i="5"/>
  <c r="BO143" i="5"/>
  <c r="BM144" i="5"/>
  <c r="BN144" i="5" s="1"/>
  <c r="AT141" i="5"/>
  <c r="AR142" i="5"/>
  <c r="CL145" i="5"/>
  <c r="CI145" i="5"/>
  <c r="CG146" i="5"/>
  <c r="CH146" i="5" s="1"/>
  <c r="BG153" i="5"/>
  <c r="BQ142" i="5"/>
  <c r="CB148" i="5"/>
  <c r="BY148" i="5"/>
  <c r="BW149" i="5"/>
  <c r="BX149" i="5" s="1"/>
  <c r="CK144" i="5"/>
  <c r="BF180" i="9"/>
  <c r="AV180" i="9"/>
  <c r="AL180" i="9"/>
  <c r="O181" i="9"/>
  <c r="S181" i="9" s="1"/>
  <c r="AB180" i="9"/>
  <c r="BC181" i="9"/>
  <c r="BG181" i="9" s="1"/>
  <c r="AS181" i="9"/>
  <c r="AW181" i="9" s="1"/>
  <c r="AI181" i="9"/>
  <c r="AM181" i="9" s="1"/>
  <c r="Y181" i="9"/>
  <c r="AC181" i="9" s="1"/>
  <c r="R180" i="9"/>
  <c r="F181" i="9"/>
  <c r="D182" i="9"/>
  <c r="D141" i="5" l="1"/>
  <c r="F140" i="5"/>
  <c r="AI142" i="5"/>
  <c r="AM142" i="5" s="1"/>
  <c r="AL141" i="5"/>
  <c r="Z142" i="5"/>
  <c r="X143" i="5"/>
  <c r="CB149" i="5"/>
  <c r="BY149" i="5"/>
  <c r="BW150" i="5"/>
  <c r="BX150" i="5" s="1"/>
  <c r="BQ143" i="5"/>
  <c r="BG154" i="5"/>
  <c r="CA148" i="5"/>
  <c r="AS142" i="5"/>
  <c r="AW142" i="5" s="1"/>
  <c r="S152" i="5"/>
  <c r="P152" i="5"/>
  <c r="N153" i="5"/>
  <c r="O153" i="5" s="1"/>
  <c r="CL146" i="5"/>
  <c r="CI146" i="5"/>
  <c r="CG147" i="5"/>
  <c r="CH147" i="5" s="1"/>
  <c r="AV141" i="5"/>
  <c r="R151" i="5"/>
  <c r="CK145" i="5"/>
  <c r="BR144" i="5"/>
  <c r="BO144" i="5"/>
  <c r="BM145" i="5"/>
  <c r="BN145" i="5" s="1"/>
  <c r="BH155" i="5"/>
  <c r="BE155" i="5"/>
  <c r="BC156" i="5"/>
  <c r="BD156" i="5" s="1"/>
  <c r="P181" i="9"/>
  <c r="N182" i="9"/>
  <c r="BD181" i="9"/>
  <c r="BB182" i="9"/>
  <c r="AJ181" i="9"/>
  <c r="AH182" i="9"/>
  <c r="E182" i="9"/>
  <c r="I182" i="9" s="1"/>
  <c r="H181" i="9"/>
  <c r="Z181" i="9"/>
  <c r="X182" i="9"/>
  <c r="AT181" i="9"/>
  <c r="AR182" i="9"/>
  <c r="H140" i="5" l="1"/>
  <c r="E141" i="5"/>
  <c r="I141" i="5" s="1"/>
  <c r="AJ142" i="5"/>
  <c r="AH143" i="5"/>
  <c r="Y143" i="5"/>
  <c r="AC143" i="5" s="1"/>
  <c r="AB142" i="5"/>
  <c r="BG155" i="5"/>
  <c r="S153" i="5"/>
  <c r="P153" i="5"/>
  <c r="N154" i="5"/>
  <c r="O154" i="5" s="1"/>
  <c r="CB150" i="5"/>
  <c r="BY150" i="5"/>
  <c r="BW151" i="5"/>
  <c r="BX151" i="5" s="1"/>
  <c r="CL147" i="5"/>
  <c r="CI147" i="5"/>
  <c r="CG148" i="5"/>
  <c r="CH148" i="5" s="1"/>
  <c r="R152" i="5"/>
  <c r="AR143" i="5"/>
  <c r="AT142" i="5"/>
  <c r="CA149" i="5"/>
  <c r="BR145" i="5"/>
  <c r="BO145" i="5"/>
  <c r="BM146" i="5"/>
  <c r="BN146" i="5" s="1"/>
  <c r="CK146" i="5"/>
  <c r="BH156" i="5"/>
  <c r="BE156" i="5"/>
  <c r="BC157" i="5"/>
  <c r="BD157" i="5" s="1"/>
  <c r="BQ144" i="5"/>
  <c r="Y182" i="9"/>
  <c r="AC182" i="9" s="1"/>
  <c r="AB181" i="9"/>
  <c r="F182" i="9"/>
  <c r="D183" i="9"/>
  <c r="BF181" i="9"/>
  <c r="AS182" i="9"/>
  <c r="AW182" i="9" s="1"/>
  <c r="AI182" i="9"/>
  <c r="AM182" i="9" s="1"/>
  <c r="O182" i="9"/>
  <c r="S182" i="9" s="1"/>
  <c r="BC182" i="9"/>
  <c r="AV181" i="9"/>
  <c r="AL181" i="9"/>
  <c r="R181" i="9"/>
  <c r="D142" i="5" l="1"/>
  <c r="F141" i="5"/>
  <c r="AI143" i="5"/>
  <c r="AM143" i="5" s="1"/>
  <c r="AL142" i="5"/>
  <c r="Z143" i="5"/>
  <c r="X144" i="5"/>
  <c r="BG156" i="5"/>
  <c r="CK147" i="5"/>
  <c r="AV142" i="5"/>
  <c r="BR146" i="5"/>
  <c r="BO146" i="5"/>
  <c r="BM147" i="5"/>
  <c r="BN147" i="5" s="1"/>
  <c r="AS143" i="5"/>
  <c r="AW143" i="5" s="1"/>
  <c r="CB151" i="5"/>
  <c r="BY151" i="5"/>
  <c r="BW152" i="5"/>
  <c r="BX152" i="5" s="1"/>
  <c r="S154" i="5"/>
  <c r="P154" i="5"/>
  <c r="N155" i="5"/>
  <c r="O155" i="5" s="1"/>
  <c r="BH157" i="5"/>
  <c r="BE157" i="5"/>
  <c r="BC158" i="5"/>
  <c r="BD158" i="5" s="1"/>
  <c r="BQ145" i="5"/>
  <c r="CL148" i="5"/>
  <c r="CI148" i="5"/>
  <c r="CG149" i="5"/>
  <c r="CH149" i="5" s="1"/>
  <c r="CA150" i="5"/>
  <c r="R153" i="5"/>
  <c r="BD182" i="9"/>
  <c r="BB183" i="9"/>
  <c r="BG182" i="9"/>
  <c r="AJ182" i="9"/>
  <c r="AH183" i="9"/>
  <c r="E183" i="9"/>
  <c r="I183" i="9" s="1"/>
  <c r="P182" i="9"/>
  <c r="N183" i="9"/>
  <c r="AT182" i="9"/>
  <c r="AR183" i="9"/>
  <c r="H182" i="9"/>
  <c r="Z182" i="9"/>
  <c r="X183" i="9"/>
  <c r="H141" i="5" l="1"/>
  <c r="E142" i="5"/>
  <c r="I142" i="5" s="1"/>
  <c r="AJ143" i="5"/>
  <c r="AH144" i="5"/>
  <c r="Y144" i="5"/>
  <c r="AC144" i="5" s="1"/>
  <c r="AB143" i="5"/>
  <c r="BH158" i="5"/>
  <c r="BE158" i="5"/>
  <c r="BC159" i="5"/>
  <c r="BD159" i="5" s="1"/>
  <c r="R154" i="5"/>
  <c r="BQ146" i="5"/>
  <c r="CL149" i="5"/>
  <c r="CI149" i="5"/>
  <c r="CG150" i="5"/>
  <c r="CH150" i="5" s="1"/>
  <c r="BG157" i="5"/>
  <c r="CK148" i="5"/>
  <c r="CB152" i="5"/>
  <c r="BY152" i="5"/>
  <c r="BW153" i="5"/>
  <c r="BX153" i="5" s="1"/>
  <c r="AR144" i="5"/>
  <c r="AT143" i="5"/>
  <c r="S155" i="5"/>
  <c r="P155" i="5"/>
  <c r="N156" i="5"/>
  <c r="O156" i="5" s="1"/>
  <c r="CA151" i="5"/>
  <c r="BR147" i="5"/>
  <c r="BO147" i="5"/>
  <c r="BM148" i="5"/>
  <c r="BN148" i="5" s="1"/>
  <c r="R182" i="9"/>
  <c r="AL182" i="9"/>
  <c r="Y183" i="9"/>
  <c r="AC183" i="9" s="1"/>
  <c r="AS183" i="9"/>
  <c r="AW183" i="9" s="1"/>
  <c r="AB182" i="9"/>
  <c r="AV182" i="9"/>
  <c r="F183" i="9"/>
  <c r="D184" i="9"/>
  <c r="BC183" i="9"/>
  <c r="O183" i="9"/>
  <c r="S183" i="9" s="1"/>
  <c r="AI183" i="9"/>
  <c r="AM183" i="9" s="1"/>
  <c r="BF182" i="9"/>
  <c r="D143" i="5" l="1"/>
  <c r="F142" i="5"/>
  <c r="AI144" i="5"/>
  <c r="AM144" i="5" s="1"/>
  <c r="AL143" i="5"/>
  <c r="Z144" i="5"/>
  <c r="X145" i="5"/>
  <c r="BQ147" i="5"/>
  <c r="S156" i="5"/>
  <c r="P156" i="5"/>
  <c r="N157" i="5"/>
  <c r="O157" i="5" s="1"/>
  <c r="AV143" i="5"/>
  <c r="CK149" i="5"/>
  <c r="BG158" i="5"/>
  <c r="R155" i="5"/>
  <c r="AS144" i="5"/>
  <c r="CB153" i="5"/>
  <c r="BY153" i="5"/>
  <c r="BW154" i="5"/>
  <c r="BX154" i="5" s="1"/>
  <c r="BR148" i="5"/>
  <c r="BO148" i="5"/>
  <c r="BM149" i="5"/>
  <c r="BN149" i="5" s="1"/>
  <c r="CA152" i="5"/>
  <c r="CL150" i="5"/>
  <c r="CI150" i="5"/>
  <c r="CG151" i="5"/>
  <c r="CH151" i="5" s="1"/>
  <c r="BH159" i="5"/>
  <c r="BE159" i="5"/>
  <c r="BC160" i="5"/>
  <c r="BD160" i="5" s="1"/>
  <c r="AJ183" i="9"/>
  <c r="AH184" i="9"/>
  <c r="E184" i="9"/>
  <c r="I184" i="9" s="1"/>
  <c r="BD183" i="9"/>
  <c r="BB184" i="9"/>
  <c r="BG183" i="9"/>
  <c r="AT183" i="9"/>
  <c r="AR184" i="9"/>
  <c r="P183" i="9"/>
  <c r="N184" i="9"/>
  <c r="H183" i="9"/>
  <c r="Z183" i="9"/>
  <c r="X184" i="9"/>
  <c r="H142" i="5" l="1"/>
  <c r="E143" i="5"/>
  <c r="I143" i="5" s="1"/>
  <c r="AJ144" i="5"/>
  <c r="AH145" i="5"/>
  <c r="Y145" i="5"/>
  <c r="AC145" i="5" s="1"/>
  <c r="AB144" i="5"/>
  <c r="BG159" i="5"/>
  <c r="CL151" i="5"/>
  <c r="CI151" i="5"/>
  <c r="CG152" i="5"/>
  <c r="CH152" i="5" s="1"/>
  <c r="BR149" i="5"/>
  <c r="BO149" i="5"/>
  <c r="BM150" i="5"/>
  <c r="BN150" i="5" s="1"/>
  <c r="CB154" i="5"/>
  <c r="BY154" i="5"/>
  <c r="BW155" i="5"/>
  <c r="BX155" i="5" s="1"/>
  <c r="AT144" i="5"/>
  <c r="AR145" i="5"/>
  <c r="CK150" i="5"/>
  <c r="BQ148" i="5"/>
  <c r="CA153" i="5"/>
  <c r="S157" i="5"/>
  <c r="P157" i="5"/>
  <c r="N158" i="5"/>
  <c r="O158" i="5" s="1"/>
  <c r="BH160" i="5"/>
  <c r="BE160" i="5"/>
  <c r="BC161" i="5"/>
  <c r="BD161" i="5" s="1"/>
  <c r="AW144" i="5"/>
  <c r="R156" i="5"/>
  <c r="F184" i="9"/>
  <c r="D185" i="9"/>
  <c r="AB183" i="9"/>
  <c r="R183" i="9"/>
  <c r="BC184" i="9"/>
  <c r="BG184" i="9" s="1"/>
  <c r="AI184" i="9"/>
  <c r="AM184" i="9" s="1"/>
  <c r="AV183" i="9"/>
  <c r="Y184" i="9"/>
  <c r="AC184" i="9" s="1"/>
  <c r="O184" i="9"/>
  <c r="S184" i="9" s="1"/>
  <c r="AS184" i="9"/>
  <c r="AW184" i="9" s="1"/>
  <c r="BF183" i="9"/>
  <c r="AL183" i="9"/>
  <c r="D144" i="5" l="1"/>
  <c r="F143" i="5"/>
  <c r="AI145" i="5"/>
  <c r="AM145" i="5" s="1"/>
  <c r="AL144" i="5"/>
  <c r="Z145" i="5"/>
  <c r="X146" i="5"/>
  <c r="BG160" i="5"/>
  <c r="CA154" i="5"/>
  <c r="AS145" i="5"/>
  <c r="AW145" i="5" s="1"/>
  <c r="CL152" i="5"/>
  <c r="CI152" i="5"/>
  <c r="CG153" i="5"/>
  <c r="CH153" i="5" s="1"/>
  <c r="S158" i="5"/>
  <c r="P158" i="5"/>
  <c r="N159" i="5"/>
  <c r="O159" i="5" s="1"/>
  <c r="AV144" i="5"/>
  <c r="BR150" i="5"/>
  <c r="BO150" i="5"/>
  <c r="BM151" i="5"/>
  <c r="BN151" i="5" s="1"/>
  <c r="CK151" i="5"/>
  <c r="BH161" i="5"/>
  <c r="BE161" i="5"/>
  <c r="BG161" i="5" s="1"/>
  <c r="BC162" i="5"/>
  <c r="BD162" i="5" s="1"/>
  <c r="R157" i="5"/>
  <c r="CB155" i="5"/>
  <c r="BY155" i="5"/>
  <c r="BW156" i="5"/>
  <c r="BX156" i="5" s="1"/>
  <c r="BQ149" i="5"/>
  <c r="E185" i="9"/>
  <c r="I185" i="9" s="1"/>
  <c r="BD184" i="9"/>
  <c r="BB185" i="9"/>
  <c r="P184" i="9"/>
  <c r="N185" i="9"/>
  <c r="AT184" i="9"/>
  <c r="AR185" i="9"/>
  <c r="Z184" i="9"/>
  <c r="X185" i="9"/>
  <c r="AJ184" i="9"/>
  <c r="AH185" i="9"/>
  <c r="H184" i="9"/>
  <c r="H143" i="5" l="1"/>
  <c r="E144" i="5"/>
  <c r="I144" i="5" s="1"/>
  <c r="AJ145" i="5"/>
  <c r="AH146" i="5"/>
  <c r="Y146" i="5"/>
  <c r="AC146" i="5" s="1"/>
  <c r="AB145" i="5"/>
  <c r="BR151" i="5"/>
  <c r="BO151" i="5"/>
  <c r="BM152" i="5"/>
  <c r="BN152" i="5" s="1"/>
  <c r="BQ150" i="5"/>
  <c r="S159" i="5"/>
  <c r="P159" i="5"/>
  <c r="N160" i="5"/>
  <c r="O160" i="5" s="1"/>
  <c r="CL153" i="5"/>
  <c r="CI153" i="5"/>
  <c r="CG154" i="5"/>
  <c r="CH154" i="5" s="1"/>
  <c r="AT145" i="5"/>
  <c r="AR146" i="5"/>
  <c r="CB156" i="5"/>
  <c r="BY156" i="5"/>
  <c r="BW157" i="5"/>
  <c r="BX157" i="5" s="1"/>
  <c r="R158" i="5"/>
  <c r="CK152" i="5"/>
  <c r="CA155" i="5"/>
  <c r="BH162" i="5"/>
  <c r="BE162" i="5"/>
  <c r="BC163" i="5"/>
  <c r="BD163" i="5" s="1"/>
  <c r="AS185" i="9"/>
  <c r="AW185" i="9" s="1"/>
  <c r="Y185" i="9"/>
  <c r="AC185" i="9" s="1"/>
  <c r="O185" i="9"/>
  <c r="S185" i="9" s="1"/>
  <c r="AI185" i="9"/>
  <c r="AM185" i="9" s="1"/>
  <c r="BC185" i="9"/>
  <c r="AL184" i="9"/>
  <c r="AV184" i="9"/>
  <c r="BF184" i="9"/>
  <c r="AB184" i="9"/>
  <c r="R184" i="9"/>
  <c r="F185" i="9"/>
  <c r="D186" i="9"/>
  <c r="F144" i="5" l="1"/>
  <c r="D145" i="5"/>
  <c r="AI146" i="5"/>
  <c r="AM146" i="5" s="1"/>
  <c r="AL145" i="5"/>
  <c r="Z146" i="5"/>
  <c r="X147" i="5"/>
  <c r="BH163" i="5"/>
  <c r="BE163" i="5"/>
  <c r="BG163" i="5" s="1"/>
  <c r="BC164" i="5"/>
  <c r="BD164" i="5" s="1"/>
  <c r="AV145" i="5"/>
  <c r="S160" i="5"/>
  <c r="P160" i="5"/>
  <c r="N161" i="5"/>
  <c r="O161" i="5" s="1"/>
  <c r="BR152" i="5"/>
  <c r="BO152" i="5"/>
  <c r="BM153" i="5"/>
  <c r="BN153" i="5" s="1"/>
  <c r="BG162" i="5"/>
  <c r="CL154" i="5"/>
  <c r="CI154" i="5"/>
  <c r="CG155" i="5"/>
  <c r="CH155" i="5" s="1"/>
  <c r="R159" i="5"/>
  <c r="BQ151" i="5"/>
  <c r="CB157" i="5"/>
  <c r="BY157" i="5"/>
  <c r="BW158" i="5"/>
  <c r="BX158" i="5" s="1"/>
  <c r="CK153" i="5"/>
  <c r="CA156" i="5"/>
  <c r="AS146" i="5"/>
  <c r="AW146" i="5" s="1"/>
  <c r="E186" i="9"/>
  <c r="I186" i="9" s="1"/>
  <c r="AJ185" i="9"/>
  <c r="AH186" i="9"/>
  <c r="Z185" i="9"/>
  <c r="X186" i="9"/>
  <c r="BD185" i="9"/>
  <c r="BB186" i="9"/>
  <c r="H185" i="9"/>
  <c r="BG185" i="9"/>
  <c r="P185" i="9"/>
  <c r="N186" i="9"/>
  <c r="AT185" i="9"/>
  <c r="AR186" i="9"/>
  <c r="E145" i="5" l="1"/>
  <c r="I145" i="5" s="1"/>
  <c r="H144" i="5"/>
  <c r="AJ146" i="5"/>
  <c r="AH147" i="5"/>
  <c r="Y147" i="5"/>
  <c r="AC147" i="5" s="1"/>
  <c r="AB146" i="5"/>
  <c r="CA157" i="5"/>
  <c r="CL155" i="5"/>
  <c r="CI155" i="5"/>
  <c r="CG156" i="5"/>
  <c r="CH156" i="5" s="1"/>
  <c r="BQ152" i="5"/>
  <c r="BH164" i="5"/>
  <c r="BE164" i="5"/>
  <c r="BC165" i="5"/>
  <c r="BD165" i="5" s="1"/>
  <c r="AT146" i="5"/>
  <c r="AR147" i="5"/>
  <c r="CK154" i="5"/>
  <c r="S161" i="5"/>
  <c r="P161" i="5"/>
  <c r="N162" i="5"/>
  <c r="O162" i="5" s="1"/>
  <c r="CB158" i="5"/>
  <c r="BY158" i="5"/>
  <c r="BW159" i="5"/>
  <c r="BX159" i="5" s="1"/>
  <c r="BR153" i="5"/>
  <c r="BO153" i="5"/>
  <c r="BM154" i="5"/>
  <c r="BN154" i="5" s="1"/>
  <c r="R160" i="5"/>
  <c r="AS186" i="9"/>
  <c r="AW186" i="9" s="1"/>
  <c r="AV185" i="9"/>
  <c r="Y186" i="9"/>
  <c r="AC186" i="9" s="1"/>
  <c r="R185" i="9"/>
  <c r="BC186" i="9"/>
  <c r="AI186" i="9"/>
  <c r="AM186" i="9" s="1"/>
  <c r="BF185" i="9"/>
  <c r="AL185" i="9"/>
  <c r="O186" i="9"/>
  <c r="S186" i="9" s="1"/>
  <c r="AB185" i="9"/>
  <c r="F186" i="9"/>
  <c r="D187" i="9"/>
  <c r="F145" i="5" l="1"/>
  <c r="D146" i="5"/>
  <c r="AI147" i="5"/>
  <c r="AM147" i="5" s="1"/>
  <c r="AL146" i="5"/>
  <c r="Z147" i="5"/>
  <c r="X148" i="5"/>
  <c r="CB159" i="5"/>
  <c r="BY159" i="5"/>
  <c r="BW160" i="5"/>
  <c r="BX160" i="5" s="1"/>
  <c r="S162" i="5"/>
  <c r="P162" i="5"/>
  <c r="N163" i="5"/>
  <c r="O163" i="5" s="1"/>
  <c r="AS147" i="5"/>
  <c r="BR154" i="5"/>
  <c r="BO154" i="5"/>
  <c r="BM155" i="5"/>
  <c r="BN155" i="5" s="1"/>
  <c r="CA158" i="5"/>
  <c r="R161" i="5"/>
  <c r="AV146" i="5"/>
  <c r="BQ153" i="5"/>
  <c r="BH165" i="5"/>
  <c r="BE165" i="5"/>
  <c r="BG165" i="5" s="1"/>
  <c r="BC166" i="5"/>
  <c r="BD166" i="5" s="1"/>
  <c r="CL156" i="5"/>
  <c r="CI156" i="5"/>
  <c r="CG157" i="5"/>
  <c r="CH157" i="5" s="1"/>
  <c r="BG164" i="5"/>
  <c r="CK155" i="5"/>
  <c r="E187" i="9"/>
  <c r="I187" i="9" s="1"/>
  <c r="AJ186" i="9"/>
  <c r="AH187" i="9"/>
  <c r="BD186" i="9"/>
  <c r="BB187" i="9"/>
  <c r="H186" i="9"/>
  <c r="P186" i="9"/>
  <c r="N187" i="9"/>
  <c r="BG186" i="9"/>
  <c r="Z186" i="9"/>
  <c r="X187" i="9"/>
  <c r="AT186" i="9"/>
  <c r="AR187" i="9"/>
  <c r="E146" i="5" l="1"/>
  <c r="I146" i="5" s="1"/>
  <c r="H145" i="5"/>
  <c r="AJ147" i="5"/>
  <c r="AH148" i="5"/>
  <c r="Y148" i="5"/>
  <c r="AC148" i="5" s="1"/>
  <c r="AB147" i="5"/>
  <c r="AW147" i="5"/>
  <c r="AT147" i="5"/>
  <c r="AR148" i="5"/>
  <c r="CB160" i="5"/>
  <c r="BY160" i="5"/>
  <c r="BW161" i="5"/>
  <c r="BX161" i="5" s="1"/>
  <c r="S163" i="5"/>
  <c r="P163" i="5"/>
  <c r="N164" i="5"/>
  <c r="O164" i="5" s="1"/>
  <c r="CA159" i="5"/>
  <c r="CL157" i="5"/>
  <c r="CI157" i="5"/>
  <c r="CG158" i="5"/>
  <c r="CH158" i="5" s="1"/>
  <c r="BH166" i="5"/>
  <c r="BE166" i="5"/>
  <c r="BC167" i="5"/>
  <c r="BR155" i="5"/>
  <c r="BO155" i="5"/>
  <c r="BM156" i="5"/>
  <c r="BN156" i="5" s="1"/>
  <c r="R162" i="5"/>
  <c r="CK156" i="5"/>
  <c r="BQ154" i="5"/>
  <c r="AB186" i="9"/>
  <c r="AL186" i="9"/>
  <c r="AV186" i="9"/>
  <c r="O187" i="9"/>
  <c r="S187" i="9" s="1"/>
  <c r="BC187" i="9"/>
  <c r="AI187" i="9"/>
  <c r="AM187" i="9" s="1"/>
  <c r="AS187" i="9"/>
  <c r="AW187" i="9" s="1"/>
  <c r="Y187" i="9"/>
  <c r="AC187" i="9" s="1"/>
  <c r="R186" i="9"/>
  <c r="BF186" i="9"/>
  <c r="F187" i="9"/>
  <c r="D188" i="9"/>
  <c r="D147" i="5" l="1"/>
  <c r="F146" i="5"/>
  <c r="AI148" i="5"/>
  <c r="AM148" i="5" s="1"/>
  <c r="AL147" i="5"/>
  <c r="Z148" i="5"/>
  <c r="X149" i="5"/>
  <c r="BQ155" i="5"/>
  <c r="R163" i="5"/>
  <c r="CL158" i="5"/>
  <c r="CI158" i="5"/>
  <c r="CG159" i="5"/>
  <c r="CH159" i="5" s="1"/>
  <c r="AS148" i="5"/>
  <c r="AW148" i="5" s="1"/>
  <c r="BD167" i="5"/>
  <c r="CK157" i="5"/>
  <c r="CB161" i="5"/>
  <c r="BY161" i="5"/>
  <c r="BW162" i="5"/>
  <c r="BX162" i="5" s="1"/>
  <c r="AV147" i="5"/>
  <c r="BR156" i="5"/>
  <c r="BO156" i="5"/>
  <c r="BM157" i="5"/>
  <c r="BN157" i="5" s="1"/>
  <c r="BG166" i="5"/>
  <c r="S164" i="5"/>
  <c r="P164" i="5"/>
  <c r="N165" i="5"/>
  <c r="O165" i="5" s="1"/>
  <c r="CA160" i="5"/>
  <c r="Z187" i="9"/>
  <c r="X188" i="9"/>
  <c r="P187" i="9"/>
  <c r="N188" i="9"/>
  <c r="BD187" i="9"/>
  <c r="BB188" i="9"/>
  <c r="AJ187" i="9"/>
  <c r="AH188" i="9"/>
  <c r="E188" i="9"/>
  <c r="I188" i="9" s="1"/>
  <c r="H187" i="9"/>
  <c r="AT187" i="9"/>
  <c r="AR188" i="9"/>
  <c r="BG187" i="9"/>
  <c r="H146" i="5" l="1"/>
  <c r="E147" i="5"/>
  <c r="AJ148" i="5"/>
  <c r="AH149" i="5"/>
  <c r="Y149" i="5"/>
  <c r="AC149" i="5" s="1"/>
  <c r="AB148" i="5"/>
  <c r="BE167" i="5"/>
  <c r="BC168" i="5"/>
  <c r="BD168" i="5" s="1"/>
  <c r="S165" i="5"/>
  <c r="P165" i="5"/>
  <c r="N166" i="5"/>
  <c r="O166" i="5" s="1"/>
  <c r="BR157" i="5"/>
  <c r="BO157" i="5"/>
  <c r="BM158" i="5"/>
  <c r="BN158" i="5" s="1"/>
  <c r="AR149" i="5"/>
  <c r="AT148" i="5"/>
  <c r="R164" i="5"/>
  <c r="BQ156" i="5"/>
  <c r="CB162" i="5"/>
  <c r="BY162" i="5"/>
  <c r="BW163" i="5"/>
  <c r="BX163" i="5" s="1"/>
  <c r="CL159" i="5"/>
  <c r="CI159" i="5"/>
  <c r="CG160" i="5"/>
  <c r="CH160" i="5" s="1"/>
  <c r="CA161" i="5"/>
  <c r="BH167" i="5"/>
  <c r="CK158" i="5"/>
  <c r="AI188" i="9"/>
  <c r="AM188" i="9" s="1"/>
  <c r="O188" i="9"/>
  <c r="S188" i="9" s="1"/>
  <c r="AL187" i="9"/>
  <c r="R187" i="9"/>
  <c r="BC188" i="9"/>
  <c r="Y188" i="9"/>
  <c r="AC188" i="9" s="1"/>
  <c r="AS188" i="9"/>
  <c r="AW188" i="9" s="1"/>
  <c r="AV187" i="9"/>
  <c r="F188" i="9"/>
  <c r="D189" i="9"/>
  <c r="BF187" i="9"/>
  <c r="AB187" i="9"/>
  <c r="I147" i="5" l="1"/>
  <c r="F147" i="5"/>
  <c r="D148" i="5"/>
  <c r="AI149" i="5"/>
  <c r="AM149" i="5" s="1"/>
  <c r="AL148" i="5"/>
  <c r="Z149" i="5"/>
  <c r="X150" i="5"/>
  <c r="CB163" i="5"/>
  <c r="BY163" i="5"/>
  <c r="BW164" i="5"/>
  <c r="BX164" i="5" s="1"/>
  <c r="BR158" i="5"/>
  <c r="BO158" i="5"/>
  <c r="BM159" i="5"/>
  <c r="BN159" i="5" s="1"/>
  <c r="R165" i="5"/>
  <c r="BG167" i="5"/>
  <c r="CL160" i="5"/>
  <c r="CI160" i="5"/>
  <c r="CG161" i="5"/>
  <c r="CH161" i="5" s="1"/>
  <c r="CA162" i="5"/>
  <c r="BQ157" i="5"/>
  <c r="CK159" i="5"/>
  <c r="AV148" i="5"/>
  <c r="AS149" i="5"/>
  <c r="AW149" i="5" s="1"/>
  <c r="S166" i="5"/>
  <c r="P166" i="5"/>
  <c r="N167" i="5"/>
  <c r="O167" i="5" s="1"/>
  <c r="BH168" i="5"/>
  <c r="BE168" i="5"/>
  <c r="BG168" i="5" s="1"/>
  <c r="BC169" i="5"/>
  <c r="BD169" i="5" s="1"/>
  <c r="BD188" i="9"/>
  <c r="BB189" i="9"/>
  <c r="Z188" i="9"/>
  <c r="X189" i="9"/>
  <c r="P188" i="9"/>
  <c r="N189" i="9"/>
  <c r="E189" i="9"/>
  <c r="I189" i="9" s="1"/>
  <c r="H188" i="9"/>
  <c r="AT188" i="9"/>
  <c r="AR189" i="9"/>
  <c r="BG188" i="9"/>
  <c r="AJ188" i="9"/>
  <c r="AH189" i="9"/>
  <c r="E148" i="5" l="1"/>
  <c r="I148" i="5" s="1"/>
  <c r="H147" i="5"/>
  <c r="AJ149" i="5"/>
  <c r="AH150" i="5"/>
  <c r="Y150" i="5"/>
  <c r="AC150" i="5" s="1"/>
  <c r="AB149" i="5"/>
  <c r="CK160" i="5"/>
  <c r="CB164" i="5"/>
  <c r="BY164" i="5"/>
  <c r="BW165" i="5"/>
  <c r="BX165" i="5" s="1"/>
  <c r="AT149" i="5"/>
  <c r="AR150" i="5"/>
  <c r="BR159" i="5"/>
  <c r="BO159" i="5"/>
  <c r="BM160" i="5"/>
  <c r="BN160" i="5" s="1"/>
  <c r="CA163" i="5"/>
  <c r="S167" i="5"/>
  <c r="P167" i="5"/>
  <c r="N168" i="5"/>
  <c r="O168" i="5" s="1"/>
  <c r="BQ158" i="5"/>
  <c r="BH169" i="5"/>
  <c r="BE169" i="5"/>
  <c r="BC170" i="5"/>
  <c r="BD170" i="5" s="1"/>
  <c r="R166" i="5"/>
  <c r="CL161" i="5"/>
  <c r="CI161" i="5"/>
  <c r="CG162" i="5"/>
  <c r="CH162" i="5" s="1"/>
  <c r="AS189" i="9"/>
  <c r="AW189" i="9" s="1"/>
  <c r="AI189" i="9"/>
  <c r="AM189" i="9" s="1"/>
  <c r="AV188" i="9"/>
  <c r="F189" i="9"/>
  <c r="D190" i="9"/>
  <c r="AB188" i="9"/>
  <c r="AL188" i="9"/>
  <c r="O189" i="9"/>
  <c r="S189" i="9" s="1"/>
  <c r="BC189" i="9"/>
  <c r="Y189" i="9"/>
  <c r="AC189" i="9" s="1"/>
  <c r="R188" i="9"/>
  <c r="BF188" i="9"/>
  <c r="D149" i="5" l="1"/>
  <c r="F148" i="5"/>
  <c r="AI150" i="5"/>
  <c r="AM150" i="5" s="1"/>
  <c r="AL149" i="5"/>
  <c r="Z150" i="5"/>
  <c r="X151" i="5"/>
  <c r="CK161" i="5"/>
  <c r="S168" i="5"/>
  <c r="P168" i="5"/>
  <c r="N169" i="5"/>
  <c r="O169" i="5" s="1"/>
  <c r="CA164" i="5"/>
  <c r="BH170" i="5"/>
  <c r="BE170" i="5"/>
  <c r="BC171" i="5"/>
  <c r="BD171" i="5" s="1"/>
  <c r="R167" i="5"/>
  <c r="BR160" i="5"/>
  <c r="BO160" i="5"/>
  <c r="BM161" i="5"/>
  <c r="BN161" i="5" s="1"/>
  <c r="AS150" i="5"/>
  <c r="AW150" i="5" s="1"/>
  <c r="BG169" i="5"/>
  <c r="BQ159" i="5"/>
  <c r="AV149" i="5"/>
  <c r="CL162" i="5"/>
  <c r="CI162" i="5"/>
  <c r="CG163" i="5"/>
  <c r="CH163" i="5" s="1"/>
  <c r="CB165" i="5"/>
  <c r="BY165" i="5"/>
  <c r="BW166" i="5"/>
  <c r="BD189" i="9"/>
  <c r="BB190" i="9"/>
  <c r="E190" i="9"/>
  <c r="I190" i="9" s="1"/>
  <c r="BG189" i="9"/>
  <c r="H189" i="9"/>
  <c r="AJ189" i="9"/>
  <c r="AH190" i="9"/>
  <c r="Z189" i="9"/>
  <c r="X190" i="9"/>
  <c r="P189" i="9"/>
  <c r="N190" i="9"/>
  <c r="AT189" i="9"/>
  <c r="AR190" i="9"/>
  <c r="H148" i="5" l="1"/>
  <c r="E149" i="5"/>
  <c r="I149" i="5" s="1"/>
  <c r="AJ150" i="5"/>
  <c r="AH151" i="5"/>
  <c r="Y151" i="5"/>
  <c r="AC151" i="5" s="1"/>
  <c r="AB150" i="5"/>
  <c r="BX166" i="5"/>
  <c r="CB166" i="5" s="1"/>
  <c r="CK162" i="5"/>
  <c r="BR161" i="5"/>
  <c r="BO161" i="5"/>
  <c r="BM162" i="5"/>
  <c r="BN162" i="5" s="1"/>
  <c r="CA165" i="5"/>
  <c r="BQ160" i="5"/>
  <c r="BH171" i="5"/>
  <c r="BE171" i="5"/>
  <c r="BC172" i="5"/>
  <c r="BD172" i="5" s="1"/>
  <c r="BG170" i="5"/>
  <c r="S169" i="5"/>
  <c r="P169" i="5"/>
  <c r="N170" i="5"/>
  <c r="CL163" i="5"/>
  <c r="CI163" i="5"/>
  <c r="CG164" i="5"/>
  <c r="CH164" i="5" s="1"/>
  <c r="AT150" i="5"/>
  <c r="AR151" i="5"/>
  <c r="R168" i="5"/>
  <c r="AL189" i="9"/>
  <c r="AS190" i="9"/>
  <c r="AW190" i="9" s="1"/>
  <c r="Y190" i="9"/>
  <c r="AC190" i="9" s="1"/>
  <c r="F190" i="9"/>
  <c r="D191" i="9"/>
  <c r="AV189" i="9"/>
  <c r="AB189" i="9"/>
  <c r="BC190" i="9"/>
  <c r="R189" i="9"/>
  <c r="O190" i="9"/>
  <c r="S190" i="9" s="1"/>
  <c r="AI190" i="9"/>
  <c r="AM190" i="9" s="1"/>
  <c r="BF189" i="9"/>
  <c r="F149" i="5" l="1"/>
  <c r="D150" i="5"/>
  <c r="AI151" i="5"/>
  <c r="AM151" i="5" s="1"/>
  <c r="AL150" i="5"/>
  <c r="Z151" i="5"/>
  <c r="X152" i="5"/>
  <c r="AV150" i="5"/>
  <c r="O170" i="5"/>
  <c r="S170" i="5" s="1"/>
  <c r="BR162" i="5"/>
  <c r="BO162" i="5"/>
  <c r="BM163" i="5"/>
  <c r="BN163" i="5" s="1"/>
  <c r="CL164" i="5"/>
  <c r="CI164" i="5"/>
  <c r="CG165" i="5"/>
  <c r="CH165" i="5" s="1"/>
  <c r="R169" i="5"/>
  <c r="BH172" i="5"/>
  <c r="BE172" i="5"/>
  <c r="BG172" i="5" s="1"/>
  <c r="BC173" i="5"/>
  <c r="BD173" i="5" s="1"/>
  <c r="BQ161" i="5"/>
  <c r="CK163" i="5"/>
  <c r="BG171" i="5"/>
  <c r="AS151" i="5"/>
  <c r="AW151" i="5" s="1"/>
  <c r="BY166" i="5"/>
  <c r="BW167" i="5"/>
  <c r="BX167" i="5" s="1"/>
  <c r="AJ190" i="9"/>
  <c r="AH191" i="9"/>
  <c r="H190" i="9"/>
  <c r="AT190" i="9"/>
  <c r="AR191" i="9"/>
  <c r="E191" i="9"/>
  <c r="I191" i="9" s="1"/>
  <c r="BD190" i="9"/>
  <c r="BB191" i="9"/>
  <c r="P190" i="9"/>
  <c r="N191" i="9"/>
  <c r="BG190" i="9"/>
  <c r="Z190" i="9"/>
  <c r="X191" i="9"/>
  <c r="E150" i="5" l="1"/>
  <c r="I150" i="5" s="1"/>
  <c r="H149" i="5"/>
  <c r="AJ151" i="5"/>
  <c r="AH152" i="5"/>
  <c r="Y152" i="5"/>
  <c r="AC152" i="5" s="1"/>
  <c r="AB151" i="5"/>
  <c r="BH173" i="5"/>
  <c r="BE173" i="5"/>
  <c r="BC174" i="5"/>
  <c r="BD174" i="5" s="1"/>
  <c r="BR163" i="5"/>
  <c r="BO163" i="5"/>
  <c r="BM164" i="5"/>
  <c r="BN164" i="5" s="1"/>
  <c r="CB167" i="5"/>
  <c r="BY167" i="5"/>
  <c r="BW168" i="5"/>
  <c r="AT151" i="5"/>
  <c r="AR152" i="5"/>
  <c r="CL165" i="5"/>
  <c r="CI165" i="5"/>
  <c r="CG166" i="5"/>
  <c r="CH166" i="5" s="1"/>
  <c r="BQ162" i="5"/>
  <c r="P170" i="5"/>
  <c r="N171" i="5"/>
  <c r="O171" i="5" s="1"/>
  <c r="CA166" i="5"/>
  <c r="CK164" i="5"/>
  <c r="Y191" i="9"/>
  <c r="AC191" i="9" s="1"/>
  <c r="R190" i="9"/>
  <c r="F191" i="9"/>
  <c r="D192" i="9"/>
  <c r="AB190" i="9"/>
  <c r="BC191" i="9"/>
  <c r="AS191" i="9"/>
  <c r="AW191" i="9" s="1"/>
  <c r="AI191" i="9"/>
  <c r="AM191" i="9" s="1"/>
  <c r="O191" i="9"/>
  <c r="S191" i="9" s="1"/>
  <c r="BF190" i="9"/>
  <c r="AV190" i="9"/>
  <c r="AL190" i="9"/>
  <c r="D151" i="5" l="1"/>
  <c r="F150" i="5"/>
  <c r="AI152" i="5"/>
  <c r="AM152" i="5" s="1"/>
  <c r="AL151" i="5"/>
  <c r="Z152" i="5"/>
  <c r="X153" i="5"/>
  <c r="AS152" i="5"/>
  <c r="BH174" i="5"/>
  <c r="BE174" i="5"/>
  <c r="BG174" i="5" s="1"/>
  <c r="BC175" i="5"/>
  <c r="BD175" i="5" s="1"/>
  <c r="R170" i="5"/>
  <c r="CL166" i="5"/>
  <c r="CI166" i="5"/>
  <c r="CG167" i="5"/>
  <c r="CH167" i="5" s="1"/>
  <c r="AV151" i="5"/>
  <c r="BR164" i="5"/>
  <c r="BO164" i="5"/>
  <c r="BM165" i="5"/>
  <c r="BN165" i="5" s="1"/>
  <c r="BG173" i="5"/>
  <c r="S171" i="5"/>
  <c r="P171" i="5"/>
  <c r="R171" i="5" s="1"/>
  <c r="N172" i="5"/>
  <c r="O172" i="5" s="1"/>
  <c r="CK165" i="5"/>
  <c r="BX168" i="5"/>
  <c r="BQ163" i="5"/>
  <c r="CA167" i="5"/>
  <c r="P191" i="9"/>
  <c r="N192" i="9"/>
  <c r="AT191" i="9"/>
  <c r="AR192" i="9"/>
  <c r="BD191" i="9"/>
  <c r="BB192" i="9"/>
  <c r="E192" i="9"/>
  <c r="I192" i="9" s="1"/>
  <c r="AJ191" i="9"/>
  <c r="AH192" i="9"/>
  <c r="BG191" i="9"/>
  <c r="H191" i="9"/>
  <c r="Z191" i="9"/>
  <c r="X192" i="9"/>
  <c r="H150" i="5" l="1"/>
  <c r="E151" i="5"/>
  <c r="I151" i="5" s="1"/>
  <c r="AJ152" i="5"/>
  <c r="AH153" i="5"/>
  <c r="Y153" i="5"/>
  <c r="AC153" i="5" s="1"/>
  <c r="AB152" i="5"/>
  <c r="CB168" i="5"/>
  <c r="BY168" i="5"/>
  <c r="BW169" i="5"/>
  <c r="BR165" i="5"/>
  <c r="BO165" i="5"/>
  <c r="BM166" i="5"/>
  <c r="BN166" i="5" s="1"/>
  <c r="S172" i="5"/>
  <c r="P172" i="5"/>
  <c r="N173" i="5"/>
  <c r="O173" i="5" s="1"/>
  <c r="BQ164" i="5"/>
  <c r="CL167" i="5"/>
  <c r="CI167" i="5"/>
  <c r="CG168" i="5"/>
  <c r="CH168" i="5" s="1"/>
  <c r="AW152" i="5"/>
  <c r="AR153" i="5"/>
  <c r="AT152" i="5"/>
  <c r="CK166" i="5"/>
  <c r="BH175" i="5"/>
  <c r="BE175" i="5"/>
  <c r="BC176" i="5"/>
  <c r="BD176" i="5" s="1"/>
  <c r="F192" i="9"/>
  <c r="D193" i="9"/>
  <c r="AV191" i="9"/>
  <c r="AB191" i="9"/>
  <c r="AI192" i="9"/>
  <c r="AM192" i="9" s="1"/>
  <c r="BC192" i="9"/>
  <c r="BG192" i="9" s="1"/>
  <c r="O192" i="9"/>
  <c r="S192" i="9" s="1"/>
  <c r="AS192" i="9"/>
  <c r="AW192" i="9" s="1"/>
  <c r="Y192" i="9"/>
  <c r="AC192" i="9" s="1"/>
  <c r="AL191" i="9"/>
  <c r="BF191" i="9"/>
  <c r="R191" i="9"/>
  <c r="D152" i="5" l="1"/>
  <c r="F151" i="5"/>
  <c r="AI153" i="5"/>
  <c r="AM153" i="5" s="1"/>
  <c r="AL152" i="5"/>
  <c r="Z153" i="5"/>
  <c r="X154" i="5"/>
  <c r="BH176" i="5"/>
  <c r="BE176" i="5"/>
  <c r="BG176" i="5" s="1"/>
  <c r="BC177" i="5"/>
  <c r="BD177" i="5" s="1"/>
  <c r="AS153" i="5"/>
  <c r="AW153" i="5" s="1"/>
  <c r="CK167" i="5"/>
  <c r="BG175" i="5"/>
  <c r="BX169" i="5"/>
  <c r="S173" i="5"/>
  <c r="P173" i="5"/>
  <c r="N174" i="5"/>
  <c r="O174" i="5" s="1"/>
  <c r="BR166" i="5"/>
  <c r="BO166" i="5"/>
  <c r="BM167" i="5"/>
  <c r="BN167" i="5" s="1"/>
  <c r="CA168" i="5"/>
  <c r="AV152" i="5"/>
  <c r="CL168" i="5"/>
  <c r="CI168" i="5"/>
  <c r="CG169" i="5"/>
  <c r="CH169" i="5" s="1"/>
  <c r="R172" i="5"/>
  <c r="BQ165" i="5"/>
  <c r="Z192" i="9"/>
  <c r="X193" i="9"/>
  <c r="P192" i="9"/>
  <c r="N193" i="9"/>
  <c r="AJ192" i="9"/>
  <c r="AH193" i="9"/>
  <c r="BD192" i="9"/>
  <c r="BB193" i="9"/>
  <c r="E193" i="9"/>
  <c r="I193" i="9" s="1"/>
  <c r="AT192" i="9"/>
  <c r="AR193" i="9"/>
  <c r="H192" i="9"/>
  <c r="H151" i="5" l="1"/>
  <c r="E152" i="5"/>
  <c r="I152" i="5" s="1"/>
  <c r="AJ153" i="5"/>
  <c r="AH154" i="5"/>
  <c r="Y154" i="5"/>
  <c r="AC154" i="5" s="1"/>
  <c r="AB153" i="5"/>
  <c r="BR167" i="5"/>
  <c r="BO167" i="5"/>
  <c r="BM168" i="5"/>
  <c r="BN168" i="5" s="1"/>
  <c r="R173" i="5"/>
  <c r="BQ166" i="5"/>
  <c r="CL169" i="5"/>
  <c r="CI169" i="5"/>
  <c r="CG170" i="5"/>
  <c r="CH170" i="5" s="1"/>
  <c r="AR154" i="5"/>
  <c r="AT153" i="5"/>
  <c r="CK168" i="5"/>
  <c r="S174" i="5"/>
  <c r="P174" i="5"/>
  <c r="N175" i="5"/>
  <c r="O175" i="5" s="1"/>
  <c r="CB169" i="5"/>
  <c r="BY169" i="5"/>
  <c r="BW170" i="5"/>
  <c r="BH177" i="5"/>
  <c r="BE177" i="5"/>
  <c r="BC178" i="5"/>
  <c r="BD178" i="5" s="1"/>
  <c r="BC193" i="9"/>
  <c r="BG193" i="9" s="1"/>
  <c r="O193" i="9"/>
  <c r="S193" i="9" s="1"/>
  <c r="AI193" i="9"/>
  <c r="AM193" i="9" s="1"/>
  <c r="Y193" i="9"/>
  <c r="AC193" i="9" s="1"/>
  <c r="AS193" i="9"/>
  <c r="AW193" i="9" s="1"/>
  <c r="AV192" i="9"/>
  <c r="BF192" i="9"/>
  <c r="R192" i="9"/>
  <c r="F193" i="9"/>
  <c r="D194" i="9"/>
  <c r="AL192" i="9"/>
  <c r="AB192" i="9"/>
  <c r="D153" i="5" l="1"/>
  <c r="F152" i="5"/>
  <c r="AI154" i="5"/>
  <c r="AM154" i="5" s="1"/>
  <c r="AL153" i="5"/>
  <c r="Z154" i="5"/>
  <c r="X155" i="5"/>
  <c r="S175" i="5"/>
  <c r="P175" i="5"/>
  <c r="N176" i="5"/>
  <c r="O176" i="5" s="1"/>
  <c r="AV153" i="5"/>
  <c r="BR168" i="5"/>
  <c r="BO168" i="5"/>
  <c r="BM169" i="5"/>
  <c r="BN169" i="5" s="1"/>
  <c r="BX170" i="5"/>
  <c r="R174" i="5"/>
  <c r="AS154" i="5"/>
  <c r="BQ167" i="5"/>
  <c r="BH178" i="5"/>
  <c r="BE178" i="5"/>
  <c r="BG178" i="5" s="1"/>
  <c r="BC179" i="5"/>
  <c r="BD179" i="5" s="1"/>
  <c r="CA169" i="5"/>
  <c r="CL170" i="5"/>
  <c r="CI170" i="5"/>
  <c r="CG171" i="5"/>
  <c r="CH171" i="5" s="1"/>
  <c r="BG177" i="5"/>
  <c r="CK169" i="5"/>
  <c r="Z193" i="9"/>
  <c r="X194" i="9"/>
  <c r="P193" i="9"/>
  <c r="N194" i="9"/>
  <c r="BD193" i="9"/>
  <c r="BB194" i="9"/>
  <c r="E194" i="9"/>
  <c r="I194" i="9" s="1"/>
  <c r="H193" i="9"/>
  <c r="AT193" i="9"/>
  <c r="AR194" i="9"/>
  <c r="AJ193" i="9"/>
  <c r="AH194" i="9"/>
  <c r="H152" i="5" l="1"/>
  <c r="E153" i="5"/>
  <c r="AJ154" i="5"/>
  <c r="AH155" i="5"/>
  <c r="Y155" i="5"/>
  <c r="AC155" i="5" s="1"/>
  <c r="AB154" i="5"/>
  <c r="BR169" i="5"/>
  <c r="BO169" i="5"/>
  <c r="BM170" i="5"/>
  <c r="BN170" i="5" s="1"/>
  <c r="BQ168" i="5"/>
  <c r="S176" i="5"/>
  <c r="P176" i="5"/>
  <c r="N177" i="5"/>
  <c r="O177" i="5" s="1"/>
  <c r="CL171" i="5"/>
  <c r="CI171" i="5"/>
  <c r="CK171" i="5" s="1"/>
  <c r="CG172" i="5"/>
  <c r="CH172" i="5" s="1"/>
  <c r="BH179" i="5"/>
  <c r="BE179" i="5"/>
  <c r="BC180" i="5"/>
  <c r="BD180" i="5" s="1"/>
  <c r="AW154" i="5"/>
  <c r="AR155" i="5"/>
  <c r="AT154" i="5"/>
  <c r="R175" i="5"/>
  <c r="CK170" i="5"/>
  <c r="CB170" i="5"/>
  <c r="BY170" i="5"/>
  <c r="BW171" i="5"/>
  <c r="O194" i="9"/>
  <c r="S194" i="9" s="1"/>
  <c r="AV193" i="9"/>
  <c r="F194" i="9"/>
  <c r="D195" i="9"/>
  <c r="R193" i="9"/>
  <c r="AI194" i="9"/>
  <c r="AM194" i="9" s="1"/>
  <c r="BC194" i="9"/>
  <c r="BG194" i="9" s="1"/>
  <c r="Y194" i="9"/>
  <c r="AC194" i="9" s="1"/>
  <c r="AS194" i="9"/>
  <c r="AW194" i="9" s="1"/>
  <c r="AL193" i="9"/>
  <c r="BF193" i="9"/>
  <c r="AB193" i="9"/>
  <c r="I153" i="5" l="1"/>
  <c r="F153" i="5"/>
  <c r="D154" i="5"/>
  <c r="AI155" i="5"/>
  <c r="AM155" i="5" s="1"/>
  <c r="AL154" i="5"/>
  <c r="Z155" i="5"/>
  <c r="X156" i="5"/>
  <c r="CL172" i="5"/>
  <c r="CI172" i="5"/>
  <c r="CG173" i="5"/>
  <c r="CH173" i="5" s="1"/>
  <c r="R176" i="5"/>
  <c r="BX171" i="5"/>
  <c r="BH180" i="5"/>
  <c r="BE180" i="5"/>
  <c r="BG180" i="5" s="1"/>
  <c r="BC181" i="5"/>
  <c r="BD181" i="5" s="1"/>
  <c r="BR170" i="5"/>
  <c r="BO170" i="5"/>
  <c r="BM171" i="5"/>
  <c r="BN171" i="5" s="1"/>
  <c r="CA170" i="5"/>
  <c r="AV154" i="5"/>
  <c r="BG179" i="5"/>
  <c r="BQ169" i="5"/>
  <c r="AS155" i="5"/>
  <c r="AW155" i="5" s="1"/>
  <c r="S177" i="5"/>
  <c r="P177" i="5"/>
  <c r="R177" i="5" s="1"/>
  <c r="N178" i="5"/>
  <c r="O178" i="5" s="1"/>
  <c r="BD194" i="9"/>
  <c r="BB195" i="9"/>
  <c r="AT194" i="9"/>
  <c r="AR195" i="9"/>
  <c r="E195" i="9"/>
  <c r="I195" i="9" s="1"/>
  <c r="Z194" i="9"/>
  <c r="X195" i="9"/>
  <c r="AJ194" i="9"/>
  <c r="AH195" i="9"/>
  <c r="H194" i="9"/>
  <c r="P194" i="9"/>
  <c r="N195" i="9"/>
  <c r="E154" i="5" l="1"/>
  <c r="I154" i="5" s="1"/>
  <c r="H153" i="5"/>
  <c r="AJ155" i="5"/>
  <c r="AH156" i="5"/>
  <c r="Y156" i="5"/>
  <c r="AC156" i="5" s="1"/>
  <c r="AB155" i="5"/>
  <c r="AT155" i="5"/>
  <c r="AR156" i="5"/>
  <c r="BH181" i="5"/>
  <c r="BE181" i="5"/>
  <c r="BC182" i="5"/>
  <c r="BD182" i="5" s="1"/>
  <c r="CB171" i="5"/>
  <c r="BY171" i="5"/>
  <c r="BW172" i="5"/>
  <c r="S178" i="5"/>
  <c r="P178" i="5"/>
  <c r="N179" i="5"/>
  <c r="O179" i="5" s="1"/>
  <c r="BR171" i="5"/>
  <c r="BO171" i="5"/>
  <c r="BM172" i="5"/>
  <c r="CL173" i="5"/>
  <c r="CI173" i="5"/>
  <c r="CK173" i="5" s="1"/>
  <c r="CG174" i="5"/>
  <c r="CH174" i="5" s="1"/>
  <c r="BQ170" i="5"/>
  <c r="CK172" i="5"/>
  <c r="Y195" i="9"/>
  <c r="AC195" i="9" s="1"/>
  <c r="AS195" i="9"/>
  <c r="AW195" i="9" s="1"/>
  <c r="O195" i="9"/>
  <c r="S195" i="9" s="1"/>
  <c r="AI195" i="9"/>
  <c r="AM195" i="9" s="1"/>
  <c r="BC195" i="9"/>
  <c r="AB194" i="9"/>
  <c r="AV194" i="9"/>
  <c r="R194" i="9"/>
  <c r="AL194" i="9"/>
  <c r="F195" i="9"/>
  <c r="D196" i="9"/>
  <c r="BF194" i="9"/>
  <c r="D155" i="5" l="1"/>
  <c r="F154" i="5"/>
  <c r="AI156" i="5"/>
  <c r="AM156" i="5" s="1"/>
  <c r="AL155" i="5"/>
  <c r="Z156" i="5"/>
  <c r="X157" i="5"/>
  <c r="BX172" i="5"/>
  <c r="BG181" i="5"/>
  <c r="S179" i="5"/>
  <c r="P179" i="5"/>
  <c r="N180" i="5"/>
  <c r="O180" i="5" s="1"/>
  <c r="CA171" i="5"/>
  <c r="CL174" i="5"/>
  <c r="CI174" i="5"/>
  <c r="CG175" i="5"/>
  <c r="CH175" i="5" s="1"/>
  <c r="BN172" i="5"/>
  <c r="R178" i="5"/>
  <c r="AS156" i="5"/>
  <c r="AW156" i="5" s="1"/>
  <c r="BQ171" i="5"/>
  <c r="BH182" i="5"/>
  <c r="BE182" i="5"/>
  <c r="BG182" i="5" s="1"/>
  <c r="BC183" i="5"/>
  <c r="BD183" i="5" s="1"/>
  <c r="AV155" i="5"/>
  <c r="H195" i="9"/>
  <c r="AJ195" i="9"/>
  <c r="AH196" i="9"/>
  <c r="AT195" i="9"/>
  <c r="AR196" i="9"/>
  <c r="E196" i="9"/>
  <c r="I196" i="9" s="1"/>
  <c r="BD195" i="9"/>
  <c r="BB196" i="9"/>
  <c r="BG195" i="9"/>
  <c r="P195" i="9"/>
  <c r="N196" i="9"/>
  <c r="Z195" i="9"/>
  <c r="X196" i="9"/>
  <c r="H154" i="5" l="1"/>
  <c r="E155" i="5"/>
  <c r="I155" i="5" s="1"/>
  <c r="AJ156" i="5"/>
  <c r="AH157" i="5"/>
  <c r="Y157" i="5"/>
  <c r="AC157" i="5" s="1"/>
  <c r="AB156" i="5"/>
  <c r="CL175" i="5"/>
  <c r="CI175" i="5"/>
  <c r="CK175" i="5" s="1"/>
  <c r="CG176" i="5"/>
  <c r="CH176" i="5" s="1"/>
  <c r="CK174" i="5"/>
  <c r="S180" i="5"/>
  <c r="P180" i="5"/>
  <c r="N181" i="5"/>
  <c r="O181" i="5" s="1"/>
  <c r="BH183" i="5"/>
  <c r="BE183" i="5"/>
  <c r="BC184" i="5"/>
  <c r="BD184" i="5" s="1"/>
  <c r="R179" i="5"/>
  <c r="AT156" i="5"/>
  <c r="AR157" i="5"/>
  <c r="BR172" i="5"/>
  <c r="BO172" i="5"/>
  <c r="BM173" i="5"/>
  <c r="CB172" i="5"/>
  <c r="BY172" i="5"/>
  <c r="BW173" i="5"/>
  <c r="BX173" i="5" s="1"/>
  <c r="R195" i="9"/>
  <c r="Y196" i="9"/>
  <c r="AC196" i="9" s="1"/>
  <c r="AB195" i="9"/>
  <c r="BC196" i="9"/>
  <c r="AS196" i="9"/>
  <c r="AW196" i="9" s="1"/>
  <c r="AI196" i="9"/>
  <c r="AM196" i="9" s="1"/>
  <c r="F196" i="9"/>
  <c r="D197" i="9"/>
  <c r="AL195" i="9"/>
  <c r="O196" i="9"/>
  <c r="S196" i="9" s="1"/>
  <c r="BF195" i="9"/>
  <c r="AV195" i="9"/>
  <c r="D156" i="5" l="1"/>
  <c r="F155" i="5"/>
  <c r="AI157" i="5"/>
  <c r="AM157" i="5" s="1"/>
  <c r="AL156" i="5"/>
  <c r="Z157" i="5"/>
  <c r="X158" i="5"/>
  <c r="AS157" i="5"/>
  <c r="BG183" i="5"/>
  <c r="R180" i="5"/>
  <c r="CB173" i="5"/>
  <c r="BY173" i="5"/>
  <c r="CA173" i="5" s="1"/>
  <c r="BW174" i="5"/>
  <c r="BX174" i="5" s="1"/>
  <c r="BN173" i="5"/>
  <c r="AV156" i="5"/>
  <c r="CL176" i="5"/>
  <c r="CI176" i="5"/>
  <c r="CG177" i="5"/>
  <c r="CH177" i="5" s="1"/>
  <c r="CA172" i="5"/>
  <c r="BQ172" i="5"/>
  <c r="BH184" i="5"/>
  <c r="BE184" i="5"/>
  <c r="BC185" i="5"/>
  <c r="BD185" i="5" s="1"/>
  <c r="S181" i="5"/>
  <c r="P181" i="5"/>
  <c r="N182" i="5"/>
  <c r="O182" i="5" s="1"/>
  <c r="BD196" i="9"/>
  <c r="BB197" i="9"/>
  <c r="BG196" i="9"/>
  <c r="Z196" i="9"/>
  <c r="X197" i="9"/>
  <c r="AJ196" i="9"/>
  <c r="AH197" i="9"/>
  <c r="E197" i="9"/>
  <c r="P196" i="9"/>
  <c r="N197" i="9"/>
  <c r="H196" i="9"/>
  <c r="AT196" i="9"/>
  <c r="AR197" i="9"/>
  <c r="H155" i="5" l="1"/>
  <c r="E156" i="5"/>
  <c r="I156" i="5" s="1"/>
  <c r="AJ157" i="5"/>
  <c r="AH158" i="5"/>
  <c r="Y158" i="5"/>
  <c r="AC158" i="5" s="1"/>
  <c r="AB157" i="5"/>
  <c r="S182" i="5"/>
  <c r="P182" i="5"/>
  <c r="N183" i="5"/>
  <c r="O183" i="5" s="1"/>
  <c r="BG184" i="5"/>
  <c r="R181" i="5"/>
  <c r="BR173" i="5"/>
  <c r="BO173" i="5"/>
  <c r="BM174" i="5"/>
  <c r="CL177" i="5"/>
  <c r="CI177" i="5"/>
  <c r="CK177" i="5" s="1"/>
  <c r="CG178" i="5"/>
  <c r="CH178" i="5" s="1"/>
  <c r="CB174" i="5"/>
  <c r="BY174" i="5"/>
  <c r="BW175" i="5"/>
  <c r="BX175" i="5" s="1"/>
  <c r="BH185" i="5"/>
  <c r="BE185" i="5"/>
  <c r="BC186" i="5"/>
  <c r="BD186" i="5" s="1"/>
  <c r="CK176" i="5"/>
  <c r="AW157" i="5"/>
  <c r="AT157" i="5"/>
  <c r="AR158" i="5"/>
  <c r="AB196" i="9"/>
  <c r="AS197" i="9"/>
  <c r="AW197" i="9" s="1"/>
  <c r="O197" i="9"/>
  <c r="S197" i="9" s="1"/>
  <c r="AI197" i="9"/>
  <c r="AM197" i="9" s="1"/>
  <c r="AV196" i="9"/>
  <c r="R196" i="9"/>
  <c r="AL196" i="9"/>
  <c r="BC197" i="9"/>
  <c r="F197" i="9"/>
  <c r="D198" i="9"/>
  <c r="I197" i="9"/>
  <c r="Y197" i="9"/>
  <c r="BF196" i="9"/>
  <c r="D157" i="5" l="1"/>
  <c r="F156" i="5"/>
  <c r="AI158" i="5"/>
  <c r="AM158" i="5" s="1"/>
  <c r="AL157" i="5"/>
  <c r="Z158" i="5"/>
  <c r="X159" i="5"/>
  <c r="BH186" i="5"/>
  <c r="BE186" i="5"/>
  <c r="BC187" i="5"/>
  <c r="BD187" i="5" s="1"/>
  <c r="CB175" i="5"/>
  <c r="BY175" i="5"/>
  <c r="CA175" i="5" s="1"/>
  <c r="BW176" i="5"/>
  <c r="BX176" i="5" s="1"/>
  <c r="BN174" i="5"/>
  <c r="BG185" i="5"/>
  <c r="CA174" i="5"/>
  <c r="BQ173" i="5"/>
  <c r="S183" i="5"/>
  <c r="P183" i="5"/>
  <c r="N184" i="5"/>
  <c r="O184" i="5" s="1"/>
  <c r="AS158" i="5"/>
  <c r="AW158" i="5" s="1"/>
  <c r="R182" i="5"/>
  <c r="AV157" i="5"/>
  <c r="CL178" i="5"/>
  <c r="CI178" i="5"/>
  <c r="CG179" i="5"/>
  <c r="CH179" i="5" s="1"/>
  <c r="Z197" i="9"/>
  <c r="X198" i="9"/>
  <c r="BD197" i="9"/>
  <c r="BB198" i="9"/>
  <c r="BG197" i="9"/>
  <c r="AJ197" i="9"/>
  <c r="AH198" i="9"/>
  <c r="AT197" i="9"/>
  <c r="AR198" i="9"/>
  <c r="E198" i="9"/>
  <c r="I198" i="9" s="1"/>
  <c r="AC197" i="9"/>
  <c r="H197" i="9"/>
  <c r="P197" i="9"/>
  <c r="N198" i="9"/>
  <c r="H156" i="5" l="1"/>
  <c r="E157" i="5"/>
  <c r="I157" i="5" s="1"/>
  <c r="AJ158" i="5"/>
  <c r="AH159" i="5"/>
  <c r="Y159" i="5"/>
  <c r="AC159" i="5" s="1"/>
  <c r="AB158" i="5"/>
  <c r="S184" i="5"/>
  <c r="P184" i="5"/>
  <c r="N185" i="5"/>
  <c r="O185" i="5" s="1"/>
  <c r="BR174" i="5"/>
  <c r="BO174" i="5"/>
  <c r="BM175" i="5"/>
  <c r="BH187" i="5"/>
  <c r="BE187" i="5"/>
  <c r="BC188" i="5"/>
  <c r="BD188" i="5" s="1"/>
  <c r="CL179" i="5"/>
  <c r="CI179" i="5"/>
  <c r="CK179" i="5" s="1"/>
  <c r="CG180" i="5"/>
  <c r="CH180" i="5" s="1"/>
  <c r="R183" i="5"/>
  <c r="CB176" i="5"/>
  <c r="BY176" i="5"/>
  <c r="BW177" i="5"/>
  <c r="BX177" i="5" s="1"/>
  <c r="BG186" i="5"/>
  <c r="CK178" i="5"/>
  <c r="AT158" i="5"/>
  <c r="AR159" i="5"/>
  <c r="AV197" i="9"/>
  <c r="BC198" i="9"/>
  <c r="BG198" i="9" s="1"/>
  <c r="R197" i="9"/>
  <c r="AI198" i="9"/>
  <c r="AM198" i="9" s="1"/>
  <c r="BF197" i="9"/>
  <c r="O198" i="9"/>
  <c r="S198" i="9" s="1"/>
  <c r="F198" i="9"/>
  <c r="D199" i="9"/>
  <c r="AL197" i="9"/>
  <c r="Y198" i="9"/>
  <c r="AC198" i="9" s="1"/>
  <c r="AS198" i="9"/>
  <c r="AW198" i="9" s="1"/>
  <c r="AB197" i="9"/>
  <c r="D158" i="5" l="1"/>
  <c r="F157" i="5"/>
  <c r="AI159" i="5"/>
  <c r="AM159" i="5" s="1"/>
  <c r="AL158" i="5"/>
  <c r="Z159" i="5"/>
  <c r="X160" i="5"/>
  <c r="CA176" i="5"/>
  <c r="BN175" i="5"/>
  <c r="S185" i="5"/>
  <c r="P185" i="5"/>
  <c r="N186" i="5"/>
  <c r="O186" i="5" s="1"/>
  <c r="AS159" i="5"/>
  <c r="AW159" i="5" s="1"/>
  <c r="AV158" i="5"/>
  <c r="BH188" i="5"/>
  <c r="BE188" i="5"/>
  <c r="BC189" i="5"/>
  <c r="BD189" i="5" s="1"/>
  <c r="BQ174" i="5"/>
  <c r="R184" i="5"/>
  <c r="CB177" i="5"/>
  <c r="BY177" i="5"/>
  <c r="CA177" i="5" s="1"/>
  <c r="BW178" i="5"/>
  <c r="BX178" i="5" s="1"/>
  <c r="CL180" i="5"/>
  <c r="CI180" i="5"/>
  <c r="CG181" i="5"/>
  <c r="CH181" i="5" s="1"/>
  <c r="BG187" i="5"/>
  <c r="AT198" i="9"/>
  <c r="AR199" i="9"/>
  <c r="P198" i="9"/>
  <c r="N199" i="9"/>
  <c r="AJ198" i="9"/>
  <c r="AH199" i="9"/>
  <c r="BD198" i="9"/>
  <c r="BB199" i="9"/>
  <c r="E199" i="9"/>
  <c r="I199" i="9" s="1"/>
  <c r="Z198" i="9"/>
  <c r="X199" i="9"/>
  <c r="H198" i="9"/>
  <c r="H157" i="5" l="1"/>
  <c r="E158" i="5"/>
  <c r="I158" i="5" s="1"/>
  <c r="AJ159" i="5"/>
  <c r="AH160" i="5"/>
  <c r="Y160" i="5"/>
  <c r="AC160" i="5" s="1"/>
  <c r="AB159" i="5"/>
  <c r="CK180" i="5"/>
  <c r="BG188" i="5"/>
  <c r="AT159" i="5"/>
  <c r="AR160" i="5"/>
  <c r="S186" i="5"/>
  <c r="P186" i="5"/>
  <c r="N187" i="5"/>
  <c r="O187" i="5" s="1"/>
  <c r="CB178" i="5"/>
  <c r="BY178" i="5"/>
  <c r="BW179" i="5"/>
  <c r="BX179" i="5" s="1"/>
  <c r="R185" i="5"/>
  <c r="BR175" i="5"/>
  <c r="BO175" i="5"/>
  <c r="BM176" i="5"/>
  <c r="CL181" i="5"/>
  <c r="CI181" i="5"/>
  <c r="CK181" i="5" s="1"/>
  <c r="CG182" i="5"/>
  <c r="CH182" i="5" s="1"/>
  <c r="BH189" i="5"/>
  <c r="BC190" i="5"/>
  <c r="BD190" i="5" s="1"/>
  <c r="BE189" i="5"/>
  <c r="R198" i="9"/>
  <c r="AB198" i="9"/>
  <c r="BF198" i="9"/>
  <c r="AI199" i="9"/>
  <c r="AM199" i="9" s="1"/>
  <c r="AS199" i="9"/>
  <c r="AW199" i="9" s="1"/>
  <c r="Y199" i="9"/>
  <c r="AC199" i="9" s="1"/>
  <c r="BC199" i="9"/>
  <c r="O199" i="9"/>
  <c r="S199" i="9" s="1"/>
  <c r="F199" i="9"/>
  <c r="D200" i="9"/>
  <c r="AL198" i="9"/>
  <c r="AV198" i="9"/>
  <c r="D159" i="5" l="1"/>
  <c r="F158" i="5"/>
  <c r="AI160" i="5"/>
  <c r="AM160" i="5" s="1"/>
  <c r="AL159" i="5"/>
  <c r="Z160" i="5"/>
  <c r="X161" i="5"/>
  <c r="BH190" i="5"/>
  <c r="BE190" i="5"/>
  <c r="BG190" i="5" s="1"/>
  <c r="BC191" i="5"/>
  <c r="BD191" i="5" s="1"/>
  <c r="CA178" i="5"/>
  <c r="R186" i="5"/>
  <c r="AV159" i="5"/>
  <c r="BN176" i="5"/>
  <c r="CL182" i="5"/>
  <c r="CI182" i="5"/>
  <c r="CG183" i="5"/>
  <c r="CH183" i="5" s="1"/>
  <c r="BQ175" i="5"/>
  <c r="BG189" i="5"/>
  <c r="CB179" i="5"/>
  <c r="BY179" i="5"/>
  <c r="BW180" i="5"/>
  <c r="BX180" i="5" s="1"/>
  <c r="S187" i="5"/>
  <c r="P187" i="5"/>
  <c r="N188" i="5"/>
  <c r="O188" i="5" s="1"/>
  <c r="AS160" i="5"/>
  <c r="P199" i="9"/>
  <c r="N200" i="9"/>
  <c r="AJ199" i="9"/>
  <c r="AH200" i="9"/>
  <c r="Z199" i="9"/>
  <c r="X200" i="9"/>
  <c r="E200" i="9"/>
  <c r="I200" i="9" s="1"/>
  <c r="BD199" i="9"/>
  <c r="BB200" i="9"/>
  <c r="H199" i="9"/>
  <c r="BG199" i="9"/>
  <c r="AT199" i="9"/>
  <c r="AR200" i="9"/>
  <c r="H158" i="5" l="1"/>
  <c r="E159" i="5"/>
  <c r="I159" i="5" s="1"/>
  <c r="AJ160" i="5"/>
  <c r="AH161" i="5"/>
  <c r="Y161" i="5"/>
  <c r="AC161" i="5" s="1"/>
  <c r="AB160" i="5"/>
  <c r="R187" i="5"/>
  <c r="BH191" i="5"/>
  <c r="BC192" i="5"/>
  <c r="BD192" i="5" s="1"/>
  <c r="BE191" i="5"/>
  <c r="CL183" i="5"/>
  <c r="CI183" i="5"/>
  <c r="CG184" i="5"/>
  <c r="CH184" i="5" s="1"/>
  <c r="AW160" i="5"/>
  <c r="AT160" i="5"/>
  <c r="AR161" i="5"/>
  <c r="CB180" i="5"/>
  <c r="BY180" i="5"/>
  <c r="BW181" i="5"/>
  <c r="BX181" i="5" s="1"/>
  <c r="CK182" i="5"/>
  <c r="BR176" i="5"/>
  <c r="BO176" i="5"/>
  <c r="BM177" i="5"/>
  <c r="S188" i="5"/>
  <c r="P188" i="5"/>
  <c r="N189" i="5"/>
  <c r="O189" i="5" s="1"/>
  <c r="CA179" i="5"/>
  <c r="AS200" i="9"/>
  <c r="AW200" i="9" s="1"/>
  <c r="F200" i="9"/>
  <c r="D201" i="9"/>
  <c r="AL199" i="9"/>
  <c r="AV199" i="9"/>
  <c r="BC200" i="9"/>
  <c r="Y200" i="9"/>
  <c r="AC200" i="9" s="1"/>
  <c r="O200" i="9"/>
  <c r="S200" i="9" s="1"/>
  <c r="AI200" i="9"/>
  <c r="AM200" i="9" s="1"/>
  <c r="BF199" i="9"/>
  <c r="AB199" i="9"/>
  <c r="R199" i="9"/>
  <c r="F159" i="5" l="1"/>
  <c r="D160" i="5"/>
  <c r="AI161" i="5"/>
  <c r="AM161" i="5" s="1"/>
  <c r="AL160" i="5"/>
  <c r="Z161" i="5"/>
  <c r="X162" i="5"/>
  <c r="CA180" i="5"/>
  <c r="BG191" i="5"/>
  <c r="CL184" i="5"/>
  <c r="CI184" i="5"/>
  <c r="CG185" i="5"/>
  <c r="CH185" i="5" s="1"/>
  <c r="BH192" i="5"/>
  <c r="BE192" i="5"/>
  <c r="BG192" i="5" s="1"/>
  <c r="BC193" i="5"/>
  <c r="BD193" i="5" s="1"/>
  <c r="S189" i="5"/>
  <c r="N190" i="5"/>
  <c r="O190" i="5" s="1"/>
  <c r="P189" i="5"/>
  <c r="BN177" i="5"/>
  <c r="AS161" i="5"/>
  <c r="AW161" i="5" s="1"/>
  <c r="CK183" i="5"/>
  <c r="R188" i="5"/>
  <c r="BQ176" i="5"/>
  <c r="CB181" i="5"/>
  <c r="BY181" i="5"/>
  <c r="BW182" i="5"/>
  <c r="BX182" i="5" s="1"/>
  <c r="AV160" i="5"/>
  <c r="E201" i="9"/>
  <c r="I201" i="9" s="1"/>
  <c r="AJ200" i="9"/>
  <c r="AH201" i="9"/>
  <c r="Z200" i="9"/>
  <c r="X201" i="9"/>
  <c r="H200" i="9"/>
  <c r="BD200" i="9"/>
  <c r="BB201" i="9"/>
  <c r="P200" i="9"/>
  <c r="N201" i="9"/>
  <c r="BG200" i="9"/>
  <c r="AT200" i="9"/>
  <c r="AR201" i="9"/>
  <c r="E160" i="5" l="1"/>
  <c r="I160" i="5" s="1"/>
  <c r="H159" i="5"/>
  <c r="AJ161" i="5"/>
  <c r="AH162" i="5"/>
  <c r="Y162" i="5"/>
  <c r="AC162" i="5" s="1"/>
  <c r="AB161" i="5"/>
  <c r="R189" i="5"/>
  <c r="AT161" i="5"/>
  <c r="AR162" i="5"/>
  <c r="S190" i="5"/>
  <c r="P190" i="5"/>
  <c r="N191" i="5"/>
  <c r="O191" i="5" s="1"/>
  <c r="CB182" i="5"/>
  <c r="BY182" i="5"/>
  <c r="BW183" i="5"/>
  <c r="BX183" i="5" s="1"/>
  <c r="CL185" i="5"/>
  <c r="CI185" i="5"/>
  <c r="CG186" i="5"/>
  <c r="CH186" i="5" s="1"/>
  <c r="CA181" i="5"/>
  <c r="BR177" i="5"/>
  <c r="BO177" i="5"/>
  <c r="BM178" i="5"/>
  <c r="BN178" i="5" s="1"/>
  <c r="BH193" i="5"/>
  <c r="BC194" i="5"/>
  <c r="BD194" i="5" s="1"/>
  <c r="BE193" i="5"/>
  <c r="CK184" i="5"/>
  <c r="AS201" i="9"/>
  <c r="AW201" i="9" s="1"/>
  <c r="R200" i="9"/>
  <c r="AL200" i="9"/>
  <c r="O201" i="9"/>
  <c r="S201" i="9" s="1"/>
  <c r="AI201" i="9"/>
  <c r="AM201" i="9" s="1"/>
  <c r="AV200" i="9"/>
  <c r="BC201" i="9"/>
  <c r="Y201" i="9"/>
  <c r="AC201" i="9" s="1"/>
  <c r="BF200" i="9"/>
  <c r="AB200" i="9"/>
  <c r="F201" i="9"/>
  <c r="D202" i="9"/>
  <c r="F160" i="5" l="1"/>
  <c r="D161" i="5"/>
  <c r="AI162" i="5"/>
  <c r="AM162" i="5" s="1"/>
  <c r="AL161" i="5"/>
  <c r="Z162" i="5"/>
  <c r="X163" i="5"/>
  <c r="CK185" i="5"/>
  <c r="BR178" i="5"/>
  <c r="BO178" i="5"/>
  <c r="BM179" i="5"/>
  <c r="BN179" i="5" s="1"/>
  <c r="AS162" i="5"/>
  <c r="AW162" i="5" s="1"/>
  <c r="BG193" i="5"/>
  <c r="BQ177" i="5"/>
  <c r="CB183" i="5"/>
  <c r="BY183" i="5"/>
  <c r="BW184" i="5"/>
  <c r="BX184" i="5" s="1"/>
  <c r="S191" i="5"/>
  <c r="N192" i="5"/>
  <c r="O192" i="5" s="1"/>
  <c r="P191" i="5"/>
  <c r="R191" i="5" s="1"/>
  <c r="AV161" i="5"/>
  <c r="BH194" i="5"/>
  <c r="BC195" i="5"/>
  <c r="BD195" i="5" s="1"/>
  <c r="BE194" i="5"/>
  <c r="CL186" i="5"/>
  <c r="CI186" i="5"/>
  <c r="CG187" i="5"/>
  <c r="CH187" i="5" s="1"/>
  <c r="CA182" i="5"/>
  <c r="R190" i="5"/>
  <c r="Z201" i="9"/>
  <c r="X202" i="9"/>
  <c r="P201" i="9"/>
  <c r="N202" i="9"/>
  <c r="E202" i="9"/>
  <c r="I202" i="9" s="1"/>
  <c r="BD201" i="9"/>
  <c r="BB202" i="9"/>
  <c r="H201" i="9"/>
  <c r="BG201" i="9"/>
  <c r="AJ201" i="9"/>
  <c r="AH202" i="9"/>
  <c r="AT201" i="9"/>
  <c r="AR202" i="9"/>
  <c r="E161" i="5" l="1"/>
  <c r="I161" i="5" s="1"/>
  <c r="H160" i="5"/>
  <c r="AJ162" i="5"/>
  <c r="AH163" i="5"/>
  <c r="Y163" i="5"/>
  <c r="AC163" i="5" s="1"/>
  <c r="AB162" i="5"/>
  <c r="S192" i="5"/>
  <c r="P192" i="5"/>
  <c r="N193" i="5"/>
  <c r="O193" i="5" s="1"/>
  <c r="BR179" i="5"/>
  <c r="BO179" i="5"/>
  <c r="BM180" i="5"/>
  <c r="BN180" i="5" s="1"/>
  <c r="BG194" i="5"/>
  <c r="CL187" i="5"/>
  <c r="CI187" i="5"/>
  <c r="CK187" i="5" s="1"/>
  <c r="CG188" i="5"/>
  <c r="CH188" i="5" s="1"/>
  <c r="BH195" i="5"/>
  <c r="BC196" i="5"/>
  <c r="BD196" i="5" s="1"/>
  <c r="BE195" i="5"/>
  <c r="CB184" i="5"/>
  <c r="BY184" i="5"/>
  <c r="BW185" i="5"/>
  <c r="BX185" i="5" s="1"/>
  <c r="BQ178" i="5"/>
  <c r="CK186" i="5"/>
  <c r="CA183" i="5"/>
  <c r="AT162" i="5"/>
  <c r="AR163" i="5"/>
  <c r="BC202" i="9"/>
  <c r="BG202" i="9" s="1"/>
  <c r="O202" i="9"/>
  <c r="S202" i="9" s="1"/>
  <c r="AS202" i="9"/>
  <c r="AW202" i="9" s="1"/>
  <c r="BF201" i="9"/>
  <c r="R201" i="9"/>
  <c r="AV201" i="9"/>
  <c r="Y202" i="9"/>
  <c r="AC202" i="9" s="1"/>
  <c r="AL201" i="9"/>
  <c r="AI202" i="9"/>
  <c r="AM202" i="9" s="1"/>
  <c r="F202" i="9"/>
  <c r="D203" i="9"/>
  <c r="AB201" i="9"/>
  <c r="F161" i="5" l="1"/>
  <c r="D162" i="5"/>
  <c r="AI163" i="5"/>
  <c r="AM163" i="5" s="1"/>
  <c r="AL162" i="5"/>
  <c r="Z163" i="5"/>
  <c r="X164" i="5"/>
  <c r="AV162" i="5"/>
  <c r="CB185" i="5"/>
  <c r="BY185" i="5"/>
  <c r="CA185" i="5" s="1"/>
  <c r="BW186" i="5"/>
  <c r="BX186" i="5" s="1"/>
  <c r="BH196" i="5"/>
  <c r="BC197" i="5"/>
  <c r="BD197" i="5" s="1"/>
  <c r="BE196" i="5"/>
  <c r="BR180" i="5"/>
  <c r="BO180" i="5"/>
  <c r="BM181" i="5"/>
  <c r="BN181" i="5" s="1"/>
  <c r="R192" i="5"/>
  <c r="CA184" i="5"/>
  <c r="BQ179" i="5"/>
  <c r="CL188" i="5"/>
  <c r="CI188" i="5"/>
  <c r="CG189" i="5"/>
  <c r="CH189" i="5" s="1"/>
  <c r="AS163" i="5"/>
  <c r="AW163" i="5" s="1"/>
  <c r="BG195" i="5"/>
  <c r="S193" i="5"/>
  <c r="P193" i="5"/>
  <c r="N194" i="5"/>
  <c r="O194" i="5" s="1"/>
  <c r="E203" i="9"/>
  <c r="I203" i="9" s="1"/>
  <c r="H202" i="9"/>
  <c r="P202" i="9"/>
  <c r="N203" i="9"/>
  <c r="BD202" i="9"/>
  <c r="BB203" i="9"/>
  <c r="AJ202" i="9"/>
  <c r="AH203" i="9"/>
  <c r="Z202" i="9"/>
  <c r="X203" i="9"/>
  <c r="AT202" i="9"/>
  <c r="AR203" i="9"/>
  <c r="E162" i="5" l="1"/>
  <c r="I162" i="5" s="1"/>
  <c r="H161" i="5"/>
  <c r="AJ163" i="5"/>
  <c r="AH164" i="5"/>
  <c r="Y164" i="5"/>
  <c r="AC164" i="5" s="1"/>
  <c r="AB163" i="5"/>
  <c r="R193" i="5"/>
  <c r="AR164" i="5"/>
  <c r="AT163" i="5"/>
  <c r="BR181" i="5"/>
  <c r="BO181" i="5"/>
  <c r="BM182" i="5"/>
  <c r="BN182" i="5" s="1"/>
  <c r="BH197" i="5"/>
  <c r="BC198" i="5"/>
  <c r="BD198" i="5" s="1"/>
  <c r="BE197" i="5"/>
  <c r="CL189" i="5"/>
  <c r="CI189" i="5"/>
  <c r="CK189" i="5" s="1"/>
  <c r="CG190" i="5"/>
  <c r="CH190" i="5" s="1"/>
  <c r="BQ180" i="5"/>
  <c r="CK188" i="5"/>
  <c r="CB186" i="5"/>
  <c r="BY186" i="5"/>
  <c r="BW187" i="5"/>
  <c r="BX187" i="5" s="1"/>
  <c r="S194" i="5"/>
  <c r="P194" i="5"/>
  <c r="N195" i="5"/>
  <c r="O195" i="5" s="1"/>
  <c r="BG196" i="5"/>
  <c r="AB202" i="9"/>
  <c r="BF202" i="9"/>
  <c r="AS203" i="9"/>
  <c r="AW203" i="9" s="1"/>
  <c r="AI203" i="9"/>
  <c r="AM203" i="9" s="1"/>
  <c r="O203" i="9"/>
  <c r="S203" i="9" s="1"/>
  <c r="Y203" i="9"/>
  <c r="AC203" i="9" s="1"/>
  <c r="BC203" i="9"/>
  <c r="AV202" i="9"/>
  <c r="AL202" i="9"/>
  <c r="R202" i="9"/>
  <c r="F203" i="9"/>
  <c r="D204" i="9"/>
  <c r="D163" i="5" l="1"/>
  <c r="F162" i="5"/>
  <c r="AI164" i="5"/>
  <c r="AM164" i="5" s="1"/>
  <c r="AL163" i="5"/>
  <c r="Z164" i="5"/>
  <c r="X165" i="5"/>
  <c r="S195" i="5"/>
  <c r="P195" i="5"/>
  <c r="R195" i="5" s="1"/>
  <c r="N196" i="5"/>
  <c r="O196" i="5" s="1"/>
  <c r="CA186" i="5"/>
  <c r="AV163" i="5"/>
  <c r="R194" i="5"/>
  <c r="BR182" i="5"/>
  <c r="BO182" i="5"/>
  <c r="BM183" i="5"/>
  <c r="BN183" i="5" s="1"/>
  <c r="AS164" i="5"/>
  <c r="AW164" i="5" s="1"/>
  <c r="BG197" i="5"/>
  <c r="BQ181" i="5"/>
  <c r="CB187" i="5"/>
  <c r="BY187" i="5"/>
  <c r="CA187" i="5" s="1"/>
  <c r="BW188" i="5"/>
  <c r="BX188" i="5" s="1"/>
  <c r="CL190" i="5"/>
  <c r="CI190" i="5"/>
  <c r="CG191" i="5"/>
  <c r="CH191" i="5" s="1"/>
  <c r="BH198" i="5"/>
  <c r="BE198" i="5"/>
  <c r="BG198" i="5" s="1"/>
  <c r="BC199" i="5"/>
  <c r="BD199" i="5" s="1"/>
  <c r="Z203" i="9"/>
  <c r="X204" i="9"/>
  <c r="AJ203" i="9"/>
  <c r="AH204" i="9"/>
  <c r="E204" i="9"/>
  <c r="I204" i="9" s="1"/>
  <c r="BD203" i="9"/>
  <c r="BB204" i="9"/>
  <c r="H203" i="9"/>
  <c r="BG203" i="9"/>
  <c r="P203" i="9"/>
  <c r="N204" i="9"/>
  <c r="AT203" i="9"/>
  <c r="AR204" i="9"/>
  <c r="H162" i="5" l="1"/>
  <c r="E163" i="5"/>
  <c r="I163" i="5" s="1"/>
  <c r="AJ164" i="5"/>
  <c r="AH165" i="5"/>
  <c r="Y165" i="5"/>
  <c r="AC165" i="5" s="1"/>
  <c r="AB164" i="5"/>
  <c r="CL191" i="5"/>
  <c r="CI191" i="5"/>
  <c r="CK191" i="5" s="1"/>
  <c r="CG192" i="5"/>
  <c r="CH192" i="5" s="1"/>
  <c r="BH199" i="5"/>
  <c r="BE199" i="5"/>
  <c r="BC200" i="5"/>
  <c r="BD200" i="5" s="1"/>
  <c r="CK190" i="5"/>
  <c r="AT164" i="5"/>
  <c r="AR165" i="5"/>
  <c r="S196" i="5"/>
  <c r="P196" i="5"/>
  <c r="N197" i="5"/>
  <c r="O197" i="5" s="1"/>
  <c r="BR183" i="5"/>
  <c r="BO183" i="5"/>
  <c r="BM184" i="5"/>
  <c r="BN184" i="5" s="1"/>
  <c r="CB188" i="5"/>
  <c r="BY188" i="5"/>
  <c r="BW189" i="5"/>
  <c r="BX189" i="5" s="1"/>
  <c r="BQ182" i="5"/>
  <c r="AS204" i="9"/>
  <c r="AW204" i="9" s="1"/>
  <c r="BF203" i="9"/>
  <c r="AL203" i="9"/>
  <c r="R203" i="9"/>
  <c r="AI204" i="9"/>
  <c r="AM204" i="9" s="1"/>
  <c r="Y204" i="9"/>
  <c r="AC204" i="9" s="1"/>
  <c r="BC204" i="9"/>
  <c r="AV203" i="9"/>
  <c r="O204" i="9"/>
  <c r="S204" i="9" s="1"/>
  <c r="F204" i="9"/>
  <c r="D205" i="9"/>
  <c r="AB203" i="9"/>
  <c r="D164" i="5" l="1"/>
  <c r="F163" i="5"/>
  <c r="AI165" i="5"/>
  <c r="AM165" i="5" s="1"/>
  <c r="AL164" i="5"/>
  <c r="Z165" i="5"/>
  <c r="X166" i="5"/>
  <c r="CA188" i="5"/>
  <c r="BQ183" i="5"/>
  <c r="BH200" i="5"/>
  <c r="BE200" i="5"/>
  <c r="BC201" i="5"/>
  <c r="BD201" i="5" s="1"/>
  <c r="CL192" i="5"/>
  <c r="CI192" i="5"/>
  <c r="CG193" i="5"/>
  <c r="CH193" i="5" s="1"/>
  <c r="S197" i="5"/>
  <c r="P197" i="5"/>
  <c r="R197" i="5" s="1"/>
  <c r="N198" i="5"/>
  <c r="O198" i="5" s="1"/>
  <c r="AS165" i="5"/>
  <c r="AW165" i="5" s="1"/>
  <c r="BG199" i="5"/>
  <c r="CB189" i="5"/>
  <c r="BY189" i="5"/>
  <c r="BW190" i="5"/>
  <c r="BR184" i="5"/>
  <c r="BO184" i="5"/>
  <c r="BM185" i="5"/>
  <c r="BN185" i="5" s="1"/>
  <c r="R196" i="5"/>
  <c r="AV164" i="5"/>
  <c r="E205" i="9"/>
  <c r="I205" i="9" s="1"/>
  <c r="H204" i="9"/>
  <c r="Z204" i="9"/>
  <c r="X205" i="9"/>
  <c r="BD204" i="9"/>
  <c r="BB205" i="9"/>
  <c r="P204" i="9"/>
  <c r="N205" i="9"/>
  <c r="BG204" i="9"/>
  <c r="AJ204" i="9"/>
  <c r="AH205" i="9"/>
  <c r="AT204" i="9"/>
  <c r="AR205" i="9"/>
  <c r="H163" i="5" l="1"/>
  <c r="E164" i="5"/>
  <c r="I164" i="5" s="1"/>
  <c r="AJ165" i="5"/>
  <c r="AH166" i="5"/>
  <c r="Y166" i="5"/>
  <c r="AC166" i="5" s="1"/>
  <c r="AB165" i="5"/>
  <c r="BR185" i="5"/>
  <c r="BO185" i="5"/>
  <c r="BQ185" i="5" s="1"/>
  <c r="BM186" i="5"/>
  <c r="BN186" i="5" s="1"/>
  <c r="CA189" i="5"/>
  <c r="CL193" i="5"/>
  <c r="CI193" i="5"/>
  <c r="CK193" i="5" s="1"/>
  <c r="CG194" i="5"/>
  <c r="CH194" i="5" s="1"/>
  <c r="BG200" i="5"/>
  <c r="CK192" i="5"/>
  <c r="AT165" i="5"/>
  <c r="AR166" i="5"/>
  <c r="BQ184" i="5"/>
  <c r="BX190" i="5"/>
  <c r="CB190" i="5" s="1"/>
  <c r="S198" i="5"/>
  <c r="P198" i="5"/>
  <c r="N199" i="5"/>
  <c r="O199" i="5" s="1"/>
  <c r="BH201" i="5"/>
  <c r="BE201" i="5"/>
  <c r="BC202" i="5"/>
  <c r="BD202" i="5" s="1"/>
  <c r="BC205" i="9"/>
  <c r="BG205" i="9" s="1"/>
  <c r="AS205" i="9"/>
  <c r="AW205" i="9" s="1"/>
  <c r="BF204" i="9"/>
  <c r="AV204" i="9"/>
  <c r="O205" i="9"/>
  <c r="S205" i="9" s="1"/>
  <c r="Y205" i="9"/>
  <c r="AC205" i="9" s="1"/>
  <c r="AL204" i="9"/>
  <c r="AI205" i="9"/>
  <c r="AM205" i="9" s="1"/>
  <c r="R204" i="9"/>
  <c r="AB204" i="9"/>
  <c r="F205" i="9"/>
  <c r="D206" i="9"/>
  <c r="F164" i="5" l="1"/>
  <c r="D165" i="5"/>
  <c r="AI166" i="5"/>
  <c r="AM166" i="5" s="1"/>
  <c r="AL165" i="5"/>
  <c r="Z166" i="5"/>
  <c r="X167" i="5"/>
  <c r="BH202" i="5"/>
  <c r="BC203" i="5"/>
  <c r="BD203" i="5" s="1"/>
  <c r="BE202" i="5"/>
  <c r="BG202" i="5" s="1"/>
  <c r="S199" i="5"/>
  <c r="N200" i="5"/>
  <c r="O200" i="5" s="1"/>
  <c r="P199" i="5"/>
  <c r="R199" i="5" s="1"/>
  <c r="BY190" i="5"/>
  <c r="BW191" i="5"/>
  <c r="BX191" i="5" s="1"/>
  <c r="CL194" i="5"/>
  <c r="CI194" i="5"/>
  <c r="CG195" i="5"/>
  <c r="CH195" i="5" s="1"/>
  <c r="R198" i="5"/>
  <c r="BR186" i="5"/>
  <c r="BO186" i="5"/>
  <c r="BM187" i="5"/>
  <c r="BN187" i="5" s="1"/>
  <c r="AS166" i="5"/>
  <c r="AW166" i="5" s="1"/>
  <c r="AV165" i="5"/>
  <c r="BG201" i="5"/>
  <c r="AJ205" i="9"/>
  <c r="AH206" i="9"/>
  <c r="Z205" i="9"/>
  <c r="X206" i="9"/>
  <c r="AT205" i="9"/>
  <c r="AR206" i="9"/>
  <c r="E206" i="9"/>
  <c r="I206" i="9" s="1"/>
  <c r="BD205" i="9"/>
  <c r="BB206" i="9"/>
  <c r="H205" i="9"/>
  <c r="P205" i="9"/>
  <c r="N206" i="9"/>
  <c r="E165" i="5" l="1"/>
  <c r="I165" i="5" s="1"/>
  <c r="H164" i="5"/>
  <c r="AJ166" i="5"/>
  <c r="AH167" i="5"/>
  <c r="Y167" i="5"/>
  <c r="AC167" i="5" s="1"/>
  <c r="AB166" i="5"/>
  <c r="AR167" i="5"/>
  <c r="AT166" i="5"/>
  <c r="CK194" i="5"/>
  <c r="BH203" i="5"/>
  <c r="BE203" i="5"/>
  <c r="BC204" i="5"/>
  <c r="BD204" i="5" s="1"/>
  <c r="BR187" i="5"/>
  <c r="BO187" i="5"/>
  <c r="BQ187" i="5" s="1"/>
  <c r="BM188" i="5"/>
  <c r="BN188" i="5" s="1"/>
  <c r="S200" i="5"/>
  <c r="N201" i="5"/>
  <c r="O201" i="5" s="1"/>
  <c r="P200" i="5"/>
  <c r="BQ186" i="5"/>
  <c r="CB191" i="5"/>
  <c r="BW192" i="5"/>
  <c r="BX192" i="5" s="1"/>
  <c r="BY191" i="5"/>
  <c r="CL195" i="5"/>
  <c r="CI195" i="5"/>
  <c r="CK195" i="5" s="1"/>
  <c r="CG196" i="5"/>
  <c r="CH196" i="5" s="1"/>
  <c r="CA190" i="5"/>
  <c r="F206" i="9"/>
  <c r="D207" i="9"/>
  <c r="AB205" i="9"/>
  <c r="Y206" i="9"/>
  <c r="AC206" i="9" s="1"/>
  <c r="O206" i="9"/>
  <c r="S206" i="9" s="1"/>
  <c r="BC206" i="9"/>
  <c r="AS206" i="9"/>
  <c r="AW206" i="9" s="1"/>
  <c r="AI206" i="9"/>
  <c r="AM206" i="9" s="1"/>
  <c r="R205" i="9"/>
  <c r="BF205" i="9"/>
  <c r="AV205" i="9"/>
  <c r="AL205" i="9"/>
  <c r="D166" i="5" l="1"/>
  <c r="F165" i="5"/>
  <c r="AI167" i="5"/>
  <c r="AM167" i="5" s="1"/>
  <c r="AL166" i="5"/>
  <c r="Z167" i="5"/>
  <c r="X168" i="5"/>
  <c r="S201" i="5"/>
  <c r="N202" i="5"/>
  <c r="O202" i="5" s="1"/>
  <c r="P201" i="5"/>
  <c r="R201" i="5" s="1"/>
  <c r="BH204" i="5"/>
  <c r="BE204" i="5"/>
  <c r="BG204" i="5" s="1"/>
  <c r="BC205" i="5"/>
  <c r="BD205" i="5" s="1"/>
  <c r="CA191" i="5"/>
  <c r="BR188" i="5"/>
  <c r="BO188" i="5"/>
  <c r="BM189" i="5"/>
  <c r="BN189" i="5" s="1"/>
  <c r="BG203" i="5"/>
  <c r="AV166" i="5"/>
  <c r="CL196" i="5"/>
  <c r="CG197" i="5"/>
  <c r="CH197" i="5" s="1"/>
  <c r="CI196" i="5"/>
  <c r="CB192" i="5"/>
  <c r="BY192" i="5"/>
  <c r="BW193" i="5"/>
  <c r="BX193" i="5" s="1"/>
  <c r="R200" i="5"/>
  <c r="AS167" i="5"/>
  <c r="AT206" i="9"/>
  <c r="AR207" i="9"/>
  <c r="P206" i="9"/>
  <c r="N207" i="9"/>
  <c r="BD206" i="9"/>
  <c r="BB207" i="9"/>
  <c r="E207" i="9"/>
  <c r="I207" i="9" s="1"/>
  <c r="AJ206" i="9"/>
  <c r="AH207" i="9"/>
  <c r="BG206" i="9"/>
  <c r="Z206" i="9"/>
  <c r="X207" i="9"/>
  <c r="H206" i="9"/>
  <c r="H165" i="5" l="1"/>
  <c r="E166" i="5"/>
  <c r="I166" i="5" s="1"/>
  <c r="AJ167" i="5"/>
  <c r="AH168" i="5"/>
  <c r="Y168" i="5"/>
  <c r="AC168" i="5" s="1"/>
  <c r="AB167" i="5"/>
  <c r="CB193" i="5"/>
  <c r="BW194" i="5"/>
  <c r="BX194" i="5" s="1"/>
  <c r="BY193" i="5"/>
  <c r="CL197" i="5"/>
  <c r="CI197" i="5"/>
  <c r="CK197" i="5" s="1"/>
  <c r="CG198" i="5"/>
  <c r="CH198" i="5" s="1"/>
  <c r="BQ188" i="5"/>
  <c r="AW167" i="5"/>
  <c r="AT167" i="5"/>
  <c r="AR168" i="5"/>
  <c r="CA192" i="5"/>
  <c r="BH205" i="5"/>
  <c r="BC206" i="5"/>
  <c r="BD206" i="5" s="1"/>
  <c r="BH206" i="5" s="1"/>
  <c r="BE205" i="5"/>
  <c r="BG205" i="5" s="1"/>
  <c r="S202" i="5"/>
  <c r="P202" i="5"/>
  <c r="N203" i="5"/>
  <c r="O203" i="5" s="1"/>
  <c r="CK196" i="5"/>
  <c r="BR189" i="5"/>
  <c r="BO189" i="5"/>
  <c r="BQ189" i="5" s="1"/>
  <c r="BM190" i="5"/>
  <c r="BN190" i="5" s="1"/>
  <c r="O207" i="9"/>
  <c r="S207" i="9" s="1"/>
  <c r="F207" i="9"/>
  <c r="D208" i="9"/>
  <c r="R206" i="9"/>
  <c r="AI207" i="9"/>
  <c r="AM207" i="9" s="1"/>
  <c r="BC207" i="9"/>
  <c r="AS207" i="9"/>
  <c r="AW207" i="9" s="1"/>
  <c r="AB206" i="9"/>
  <c r="Y207" i="9"/>
  <c r="AC207" i="9" s="1"/>
  <c r="AL206" i="9"/>
  <c r="BF206" i="9"/>
  <c r="AV206" i="9"/>
  <c r="D167" i="5" l="1"/>
  <c r="F166" i="5"/>
  <c r="AI168" i="5"/>
  <c r="AM168" i="5" s="1"/>
  <c r="AL167" i="5"/>
  <c r="Z168" i="5"/>
  <c r="X169" i="5"/>
  <c r="BC207" i="5"/>
  <c r="BD207" i="5" s="1"/>
  <c r="BH207" i="5" s="1"/>
  <c r="BE206" i="5"/>
  <c r="BG206" i="5" s="1"/>
  <c r="S203" i="5"/>
  <c r="N204" i="5"/>
  <c r="O204" i="5" s="1"/>
  <c r="P203" i="5"/>
  <c r="R203" i="5" s="1"/>
  <c r="AV167" i="5"/>
  <c r="CA193" i="5"/>
  <c r="R202" i="5"/>
  <c r="CL198" i="5"/>
  <c r="CG199" i="5"/>
  <c r="CH199" i="5" s="1"/>
  <c r="CI198" i="5"/>
  <c r="CB194" i="5"/>
  <c r="BW195" i="5"/>
  <c r="BX195" i="5" s="1"/>
  <c r="BY194" i="5"/>
  <c r="BR190" i="5"/>
  <c r="BO190" i="5"/>
  <c r="BM191" i="5"/>
  <c r="BN191" i="5" s="1"/>
  <c r="AS168" i="5"/>
  <c r="AW168" i="5" s="1"/>
  <c r="E208" i="9"/>
  <c r="I208" i="9" s="1"/>
  <c r="Z207" i="9"/>
  <c r="X208" i="9"/>
  <c r="AT207" i="9"/>
  <c r="AR208" i="9"/>
  <c r="AJ207" i="9"/>
  <c r="AH208" i="9"/>
  <c r="H207" i="9"/>
  <c r="BD207" i="9"/>
  <c r="BB208" i="9"/>
  <c r="BG207" i="9"/>
  <c r="P207" i="9"/>
  <c r="N208" i="9"/>
  <c r="H166" i="5" l="1"/>
  <c r="E167" i="5"/>
  <c r="AJ168" i="5"/>
  <c r="AH169" i="5"/>
  <c r="Y169" i="5"/>
  <c r="AC169" i="5" s="1"/>
  <c r="AB168" i="5"/>
  <c r="BR191" i="5"/>
  <c r="BO191" i="5"/>
  <c r="BQ191" i="5" s="1"/>
  <c r="BM192" i="5"/>
  <c r="BN192" i="5" s="1"/>
  <c r="CB195" i="5"/>
  <c r="BW196" i="5"/>
  <c r="BX196" i="5" s="1"/>
  <c r="BY195" i="5"/>
  <c r="BQ190" i="5"/>
  <c r="CK198" i="5"/>
  <c r="S204" i="5"/>
  <c r="P204" i="5"/>
  <c r="N205" i="5"/>
  <c r="O205" i="5" s="1"/>
  <c r="AR169" i="5"/>
  <c r="AT168" i="5"/>
  <c r="CA194" i="5"/>
  <c r="CL199" i="5"/>
  <c r="CI199" i="5"/>
  <c r="CK199" i="5" s="1"/>
  <c r="CG200" i="5"/>
  <c r="CH200" i="5" s="1"/>
  <c r="BE207" i="5"/>
  <c r="BC208" i="5"/>
  <c r="O208" i="9"/>
  <c r="S208" i="9" s="1"/>
  <c r="BF207" i="9"/>
  <c r="AL207" i="9"/>
  <c r="AB207" i="9"/>
  <c r="R207" i="9"/>
  <c r="AS208" i="9"/>
  <c r="AW208" i="9" s="1"/>
  <c r="BC208" i="9"/>
  <c r="AI208" i="9"/>
  <c r="AM208" i="9" s="1"/>
  <c r="Y208" i="9"/>
  <c r="AC208" i="9" s="1"/>
  <c r="AV207" i="9"/>
  <c r="F208" i="9"/>
  <c r="D209" i="9"/>
  <c r="I167" i="5" l="1"/>
  <c r="D168" i="5"/>
  <c r="F167" i="5"/>
  <c r="AI169" i="5"/>
  <c r="AM169" i="5" s="1"/>
  <c r="AL168" i="5"/>
  <c r="Z169" i="5"/>
  <c r="X170" i="5"/>
  <c r="CL200" i="5"/>
  <c r="CI200" i="5"/>
  <c r="CG201" i="5"/>
  <c r="CH201" i="5" s="1"/>
  <c r="AS169" i="5"/>
  <c r="AW169" i="5" s="1"/>
  <c r="BR192" i="5"/>
  <c r="BO192" i="5"/>
  <c r="BM193" i="5"/>
  <c r="BN193" i="5" s="1"/>
  <c r="S205" i="5"/>
  <c r="N206" i="5"/>
  <c r="O206" i="5" s="1"/>
  <c r="P205" i="5"/>
  <c r="R205" i="5" s="1"/>
  <c r="CA195" i="5"/>
  <c r="R204" i="5"/>
  <c r="CB196" i="5"/>
  <c r="BW197" i="5"/>
  <c r="BX197" i="5" s="1"/>
  <c r="BY196" i="5"/>
  <c r="AV168" i="5"/>
  <c r="BD208" i="5"/>
  <c r="BH208" i="5" s="1"/>
  <c r="BG207" i="5"/>
  <c r="AJ208" i="9"/>
  <c r="AH209" i="9"/>
  <c r="AT208" i="9"/>
  <c r="AR209" i="9"/>
  <c r="E209" i="9"/>
  <c r="I209" i="9" s="1"/>
  <c r="BD208" i="9"/>
  <c r="BB209" i="9"/>
  <c r="H208" i="9"/>
  <c r="Z208" i="9"/>
  <c r="X209" i="9"/>
  <c r="BG208" i="9"/>
  <c r="P208" i="9"/>
  <c r="N209" i="9"/>
  <c r="H167" i="5" l="1"/>
  <c r="E168" i="5"/>
  <c r="I168" i="5" s="1"/>
  <c r="AJ169" i="5"/>
  <c r="AH170" i="5"/>
  <c r="Y170" i="5"/>
  <c r="AC170" i="5" s="1"/>
  <c r="AB169" i="5"/>
  <c r="CL201" i="5"/>
  <c r="CI201" i="5"/>
  <c r="CG202" i="5"/>
  <c r="CH202" i="5" s="1"/>
  <c r="CA196" i="5"/>
  <c r="CB197" i="5"/>
  <c r="BW198" i="5"/>
  <c r="BX198" i="5" s="1"/>
  <c r="BY197" i="5"/>
  <c r="BR193" i="5"/>
  <c r="BO193" i="5"/>
  <c r="BQ193" i="5" s="1"/>
  <c r="BM194" i="5"/>
  <c r="CK200" i="5"/>
  <c r="BQ192" i="5"/>
  <c r="S206" i="5"/>
  <c r="P206" i="5"/>
  <c r="N207" i="5"/>
  <c r="O207" i="5" s="1"/>
  <c r="AR170" i="5"/>
  <c r="AT169" i="5"/>
  <c r="BE208" i="5"/>
  <c r="BC209" i="5"/>
  <c r="Y209" i="9"/>
  <c r="AC209" i="9" s="1"/>
  <c r="BC209" i="9"/>
  <c r="BG209" i="9" s="1"/>
  <c r="AS209" i="9"/>
  <c r="AW209" i="9" s="1"/>
  <c r="R208" i="9"/>
  <c r="AI209" i="9"/>
  <c r="AM209" i="9" s="1"/>
  <c r="O209" i="9"/>
  <c r="S209" i="9" s="1"/>
  <c r="AB208" i="9"/>
  <c r="BF208" i="9"/>
  <c r="AV208" i="9"/>
  <c r="F209" i="9"/>
  <c r="D210" i="9"/>
  <c r="AL208" i="9"/>
  <c r="F168" i="5" l="1"/>
  <c r="D169" i="5"/>
  <c r="AI170" i="5"/>
  <c r="AM170" i="5" s="1"/>
  <c r="AL169" i="5"/>
  <c r="Z170" i="5"/>
  <c r="X171" i="5"/>
  <c r="AV169" i="5"/>
  <c r="CL202" i="5"/>
  <c r="CG203" i="5"/>
  <c r="CH203" i="5" s="1"/>
  <c r="CI202" i="5"/>
  <c r="AS170" i="5"/>
  <c r="AW170" i="5" s="1"/>
  <c r="CA197" i="5"/>
  <c r="CK201" i="5"/>
  <c r="S207" i="5"/>
  <c r="P207" i="5"/>
  <c r="R207" i="5" s="1"/>
  <c r="N208" i="5"/>
  <c r="O208" i="5" s="1"/>
  <c r="BN194" i="5"/>
  <c r="BR194" i="5" s="1"/>
  <c r="CB198" i="5"/>
  <c r="BY198" i="5"/>
  <c r="BW199" i="5"/>
  <c r="BX199" i="5" s="1"/>
  <c r="R206" i="5"/>
  <c r="BD209" i="5"/>
  <c r="BH209" i="5" s="1"/>
  <c r="BG208" i="5"/>
  <c r="E210" i="9"/>
  <c r="I210" i="9" s="1"/>
  <c r="BD209" i="9"/>
  <c r="BB210" i="9"/>
  <c r="H209" i="9"/>
  <c r="P209" i="9"/>
  <c r="N210" i="9"/>
  <c r="AJ209" i="9"/>
  <c r="AH210" i="9"/>
  <c r="AT209" i="9"/>
  <c r="AR210" i="9"/>
  <c r="Z209" i="9"/>
  <c r="X210" i="9"/>
  <c r="E169" i="5" l="1"/>
  <c r="H168" i="5"/>
  <c r="AJ170" i="5"/>
  <c r="AH171" i="5"/>
  <c r="Y171" i="5"/>
  <c r="AC171" i="5" s="1"/>
  <c r="AB170" i="5"/>
  <c r="CL203" i="5"/>
  <c r="CI203" i="5"/>
  <c r="CG204" i="5"/>
  <c r="CH204" i="5" s="1"/>
  <c r="CB199" i="5"/>
  <c r="BY199" i="5"/>
  <c r="BW200" i="5"/>
  <c r="BX200" i="5" s="1"/>
  <c r="BO194" i="5"/>
  <c r="BM195" i="5"/>
  <c r="CA198" i="5"/>
  <c r="S208" i="5"/>
  <c r="P208" i="5"/>
  <c r="N209" i="5"/>
  <c r="O209" i="5" s="1"/>
  <c r="AT170" i="5"/>
  <c r="AR171" i="5"/>
  <c r="CK202" i="5"/>
  <c r="BE209" i="5"/>
  <c r="BC210" i="5"/>
  <c r="AV209" i="9"/>
  <c r="R209" i="9"/>
  <c r="BF209" i="9"/>
  <c r="Y210" i="9"/>
  <c r="AC210" i="9" s="1"/>
  <c r="AI210" i="9"/>
  <c r="AM210" i="9" s="1"/>
  <c r="AS210" i="9"/>
  <c r="AW210" i="9" s="1"/>
  <c r="O210" i="9"/>
  <c r="S210" i="9" s="1"/>
  <c r="BC210" i="9"/>
  <c r="AB209" i="9"/>
  <c r="AL209" i="9"/>
  <c r="F210" i="9"/>
  <c r="D211" i="9"/>
  <c r="I169" i="5" l="1"/>
  <c r="F169" i="5"/>
  <c r="D170" i="5"/>
  <c r="AI171" i="5"/>
  <c r="AM171" i="5" s="1"/>
  <c r="AL170" i="5"/>
  <c r="Z171" i="5"/>
  <c r="X172" i="5"/>
  <c r="AV170" i="5"/>
  <c r="BN195" i="5"/>
  <c r="BR195" i="5" s="1"/>
  <c r="BQ194" i="5"/>
  <c r="CL204" i="5"/>
  <c r="CG205" i="5"/>
  <c r="CH205" i="5" s="1"/>
  <c r="CI204" i="5"/>
  <c r="S209" i="5"/>
  <c r="N210" i="5"/>
  <c r="O210" i="5" s="1"/>
  <c r="P209" i="5"/>
  <c r="R209" i="5" s="1"/>
  <c r="CB200" i="5"/>
  <c r="BY200" i="5"/>
  <c r="CA200" i="5" s="1"/>
  <c r="BW201" i="5"/>
  <c r="BX201" i="5" s="1"/>
  <c r="CK203" i="5"/>
  <c r="AS171" i="5"/>
  <c r="AW171" i="5" s="1"/>
  <c r="R208" i="5"/>
  <c r="CA199" i="5"/>
  <c r="BD210" i="5"/>
  <c r="BH210" i="5" s="1"/>
  <c r="BG209" i="5"/>
  <c r="BD210" i="9"/>
  <c r="BB211" i="9"/>
  <c r="Z210" i="9"/>
  <c r="X211" i="9"/>
  <c r="E211" i="9"/>
  <c r="I211" i="9" s="1"/>
  <c r="BG210" i="9"/>
  <c r="AT210" i="9"/>
  <c r="AR211" i="9"/>
  <c r="H210" i="9"/>
  <c r="P210" i="9"/>
  <c r="N211" i="9"/>
  <c r="AJ210" i="9"/>
  <c r="AH211" i="9"/>
  <c r="E170" i="5" l="1"/>
  <c r="I170" i="5" s="1"/>
  <c r="H169" i="5"/>
  <c r="AJ171" i="5"/>
  <c r="AH172" i="5"/>
  <c r="Y172" i="5"/>
  <c r="AC172" i="5" s="1"/>
  <c r="AB171" i="5"/>
  <c r="CK204" i="5"/>
  <c r="BO195" i="5"/>
  <c r="BM196" i="5"/>
  <c r="BN196" i="5" s="1"/>
  <c r="CL205" i="5"/>
  <c r="CG206" i="5"/>
  <c r="CH206" i="5" s="1"/>
  <c r="CI205" i="5"/>
  <c r="AT171" i="5"/>
  <c r="AR172" i="5"/>
  <c r="CB201" i="5"/>
  <c r="BY201" i="5"/>
  <c r="BW202" i="5"/>
  <c r="BX202" i="5" s="1"/>
  <c r="S210" i="5"/>
  <c r="N211" i="5"/>
  <c r="O211" i="5" s="1"/>
  <c r="S211" i="5" s="1"/>
  <c r="P210" i="5"/>
  <c r="R210" i="5" s="1"/>
  <c r="BE210" i="5"/>
  <c r="BC211" i="5"/>
  <c r="R210" i="9"/>
  <c r="AV210" i="9"/>
  <c r="Y211" i="9"/>
  <c r="AC211" i="9" s="1"/>
  <c r="AI211" i="9"/>
  <c r="AM211" i="9" s="1"/>
  <c r="AB210" i="9"/>
  <c r="BC211" i="9"/>
  <c r="AL210" i="9"/>
  <c r="O211" i="9"/>
  <c r="S211" i="9" s="1"/>
  <c r="AS211" i="9"/>
  <c r="AW211" i="9" s="1"/>
  <c r="F211" i="9"/>
  <c r="D212" i="9"/>
  <c r="BF210" i="9"/>
  <c r="P211" i="5"/>
  <c r="F170" i="5" l="1"/>
  <c r="D171" i="5"/>
  <c r="AI172" i="5"/>
  <c r="AM172" i="5" s="1"/>
  <c r="AL171" i="5"/>
  <c r="Z172" i="5"/>
  <c r="X173" i="5"/>
  <c r="N212" i="5"/>
  <c r="O212" i="5" s="1"/>
  <c r="S212" i="5" s="1"/>
  <c r="CB202" i="5"/>
  <c r="BW203" i="5"/>
  <c r="BX203" i="5" s="1"/>
  <c r="BY202" i="5"/>
  <c r="CA202" i="5" s="1"/>
  <c r="AV171" i="5"/>
  <c r="CA201" i="5"/>
  <c r="CK205" i="5"/>
  <c r="BR196" i="5"/>
  <c r="BO196" i="5"/>
  <c r="BM197" i="5"/>
  <c r="BN197" i="5" s="1"/>
  <c r="AS172" i="5"/>
  <c r="AW172" i="5" s="1"/>
  <c r="CL206" i="5"/>
  <c r="CI206" i="5"/>
  <c r="CK206" i="5" s="1"/>
  <c r="CG207" i="5"/>
  <c r="CH207" i="5" s="1"/>
  <c r="BQ195" i="5"/>
  <c r="BD211" i="5"/>
  <c r="BH211" i="5" s="1"/>
  <c r="BG210" i="5"/>
  <c r="BD211" i="9"/>
  <c r="BB212" i="9"/>
  <c r="BG211" i="9"/>
  <c r="AJ211" i="9"/>
  <c r="AH212" i="9"/>
  <c r="E212" i="9"/>
  <c r="I212" i="9" s="1"/>
  <c r="H211" i="9"/>
  <c r="P211" i="9"/>
  <c r="N212" i="9"/>
  <c r="AT211" i="9"/>
  <c r="AR212" i="9"/>
  <c r="Z211" i="9"/>
  <c r="X212" i="9"/>
  <c r="R211" i="5"/>
  <c r="E171" i="5" l="1"/>
  <c r="H170" i="5"/>
  <c r="AJ172" i="5"/>
  <c r="AH173" i="5"/>
  <c r="Y173" i="5"/>
  <c r="AC173" i="5" s="1"/>
  <c r="AB172" i="5"/>
  <c r="BR197" i="5"/>
  <c r="BO197" i="5"/>
  <c r="BM198" i="5"/>
  <c r="BN198" i="5" s="1"/>
  <c r="CB203" i="5"/>
  <c r="BY203" i="5"/>
  <c r="BW204" i="5"/>
  <c r="BX204" i="5" s="1"/>
  <c r="CL207" i="5"/>
  <c r="CI207" i="5"/>
  <c r="CK207" i="5" s="1"/>
  <c r="CG208" i="5"/>
  <c r="CH208" i="5" s="1"/>
  <c r="BQ196" i="5"/>
  <c r="AR173" i="5"/>
  <c r="AT172" i="5"/>
  <c r="BE211" i="5"/>
  <c r="BC212" i="5"/>
  <c r="AV211" i="9"/>
  <c r="AL211" i="9"/>
  <c r="Y212" i="9"/>
  <c r="AC212" i="9" s="1"/>
  <c r="O212" i="9"/>
  <c r="S212" i="9" s="1"/>
  <c r="AB211" i="9"/>
  <c r="R211" i="9"/>
  <c r="F212" i="9"/>
  <c r="D213" i="9"/>
  <c r="BC212" i="9"/>
  <c r="AS212" i="9"/>
  <c r="AW212" i="9" s="1"/>
  <c r="AI212" i="9"/>
  <c r="AM212" i="9" s="1"/>
  <c r="BF211" i="9"/>
  <c r="P212" i="5"/>
  <c r="N213" i="5"/>
  <c r="I171" i="5" l="1"/>
  <c r="F171" i="5"/>
  <c r="D172" i="5"/>
  <c r="AI173" i="5"/>
  <c r="AM173" i="5" s="1"/>
  <c r="AL172" i="5"/>
  <c r="Z173" i="5"/>
  <c r="X174" i="5"/>
  <c r="AV172" i="5"/>
  <c r="BR198" i="5"/>
  <c r="BO198" i="5"/>
  <c r="BM199" i="5"/>
  <c r="BN199" i="5" s="1"/>
  <c r="AS173" i="5"/>
  <c r="AW173" i="5" s="1"/>
  <c r="CB204" i="5"/>
  <c r="BY204" i="5"/>
  <c r="CA204" i="5" s="1"/>
  <c r="BW205" i="5"/>
  <c r="BX205" i="5" s="1"/>
  <c r="BQ197" i="5"/>
  <c r="CL208" i="5"/>
  <c r="CG209" i="5"/>
  <c r="CH209" i="5" s="1"/>
  <c r="CI208" i="5"/>
  <c r="CA203" i="5"/>
  <c r="BD212" i="5"/>
  <c r="BH212" i="5" s="1"/>
  <c r="BG211" i="5"/>
  <c r="BD212" i="9"/>
  <c r="BB213" i="9"/>
  <c r="BG212" i="9"/>
  <c r="E213" i="9"/>
  <c r="AJ212" i="9"/>
  <c r="AH213" i="9"/>
  <c r="P212" i="9"/>
  <c r="N213" i="9"/>
  <c r="AT212" i="9"/>
  <c r="AR213" i="9"/>
  <c r="H212" i="9"/>
  <c r="Z212" i="9"/>
  <c r="X213" i="9"/>
  <c r="O213" i="5"/>
  <c r="S213" i="5" s="1"/>
  <c r="R212" i="5"/>
  <c r="E172" i="5" l="1"/>
  <c r="I172" i="5" s="1"/>
  <c r="H171" i="5"/>
  <c r="AJ173" i="5"/>
  <c r="AH174" i="5"/>
  <c r="Y174" i="5"/>
  <c r="AC174" i="5" s="1"/>
  <c r="AB173" i="5"/>
  <c r="CK208" i="5"/>
  <c r="CB205" i="5"/>
  <c r="BW206" i="5"/>
  <c r="BX206" i="5" s="1"/>
  <c r="BY205" i="5"/>
  <c r="BQ198" i="5"/>
  <c r="CL209" i="5"/>
  <c r="CI209" i="5"/>
  <c r="CK209" i="5" s="1"/>
  <c r="CG210" i="5"/>
  <c r="CH210" i="5" s="1"/>
  <c r="AT173" i="5"/>
  <c r="AR174" i="5"/>
  <c r="BR199" i="5"/>
  <c r="BO199" i="5"/>
  <c r="BM200" i="5"/>
  <c r="BN200" i="5" s="1"/>
  <c r="BE212" i="5"/>
  <c r="BC213" i="5"/>
  <c r="R212" i="9"/>
  <c r="F213" i="9"/>
  <c r="D214" i="9"/>
  <c r="Y213" i="9"/>
  <c r="AC213" i="9" s="1"/>
  <c r="AS213" i="9"/>
  <c r="AW213" i="9" s="1"/>
  <c r="AI213" i="9"/>
  <c r="AM213" i="9" s="1"/>
  <c r="AB212" i="9"/>
  <c r="AV212" i="9"/>
  <c r="AL212" i="9"/>
  <c r="BC213" i="9"/>
  <c r="O213" i="9"/>
  <c r="S213" i="9" s="1"/>
  <c r="I213" i="9"/>
  <c r="BF212" i="9"/>
  <c r="P213" i="5"/>
  <c r="N214" i="5"/>
  <c r="F172" i="5" l="1"/>
  <c r="D173" i="5"/>
  <c r="AI174" i="5"/>
  <c r="AM174" i="5" s="1"/>
  <c r="AL173" i="5"/>
  <c r="Z174" i="5"/>
  <c r="X175" i="5"/>
  <c r="BQ199" i="5"/>
  <c r="CL210" i="5"/>
  <c r="CI210" i="5"/>
  <c r="CK210" i="5" s="1"/>
  <c r="CG211" i="5"/>
  <c r="CH211" i="5" s="1"/>
  <c r="AS174" i="5"/>
  <c r="AW174" i="5" s="1"/>
  <c r="CA205" i="5"/>
  <c r="BR200" i="5"/>
  <c r="BO200" i="5"/>
  <c r="BM201" i="5"/>
  <c r="BN201" i="5" s="1"/>
  <c r="AV173" i="5"/>
  <c r="CB206" i="5"/>
  <c r="BY206" i="5"/>
  <c r="CA206" i="5" s="1"/>
  <c r="BW207" i="5"/>
  <c r="BX207" i="5" s="1"/>
  <c r="BD213" i="5"/>
  <c r="BH213" i="5" s="1"/>
  <c r="BG212" i="5"/>
  <c r="E214" i="9"/>
  <c r="I214" i="9" s="1"/>
  <c r="P213" i="9"/>
  <c r="N214" i="9"/>
  <c r="AT213" i="9"/>
  <c r="AR214" i="9"/>
  <c r="H213" i="9"/>
  <c r="BD213" i="9"/>
  <c r="BB214" i="9"/>
  <c r="BG213" i="9"/>
  <c r="AJ213" i="9"/>
  <c r="AH214" i="9"/>
  <c r="Z213" i="9"/>
  <c r="X214" i="9"/>
  <c r="O214" i="5"/>
  <c r="S214" i="5" s="1"/>
  <c r="R213" i="5"/>
  <c r="E173" i="5" l="1"/>
  <c r="I173" i="5" s="1"/>
  <c r="H172" i="5"/>
  <c r="AJ174" i="5"/>
  <c r="AH175" i="5"/>
  <c r="Y175" i="5"/>
  <c r="AC175" i="5" s="1"/>
  <c r="AB174" i="5"/>
  <c r="CB207" i="5"/>
  <c r="BY207" i="5"/>
  <c r="BW208" i="5"/>
  <c r="BX208" i="5" s="1"/>
  <c r="BR201" i="5"/>
  <c r="BM202" i="5"/>
  <c r="BN202" i="5" s="1"/>
  <c r="BO201" i="5"/>
  <c r="BQ200" i="5"/>
  <c r="CL211" i="5"/>
  <c r="CI211" i="5"/>
  <c r="CK211" i="5" s="1"/>
  <c r="CG212" i="5"/>
  <c r="CH212" i="5" s="1"/>
  <c r="AT174" i="5"/>
  <c r="AR175" i="5"/>
  <c r="BE213" i="5"/>
  <c r="BC214" i="5"/>
  <c r="Y214" i="9"/>
  <c r="AC214" i="9" s="1"/>
  <c r="R213" i="9"/>
  <c r="AL213" i="9"/>
  <c r="AB213" i="9"/>
  <c r="BC214" i="9"/>
  <c r="AS214" i="9"/>
  <c r="AW214" i="9" s="1"/>
  <c r="O214" i="9"/>
  <c r="S214" i="9" s="1"/>
  <c r="AI214" i="9"/>
  <c r="AM214" i="9" s="1"/>
  <c r="BF213" i="9"/>
  <c r="AV213" i="9"/>
  <c r="F214" i="9"/>
  <c r="D215" i="9"/>
  <c r="P214" i="5"/>
  <c r="N215" i="5"/>
  <c r="F173" i="5" l="1"/>
  <c r="D174" i="5"/>
  <c r="AI175" i="5"/>
  <c r="AM175" i="5" s="1"/>
  <c r="AL174" i="5"/>
  <c r="Z175" i="5"/>
  <c r="X176" i="5"/>
  <c r="AV174" i="5"/>
  <c r="CB208" i="5"/>
  <c r="BY208" i="5"/>
  <c r="BW209" i="5"/>
  <c r="BX209" i="5" s="1"/>
  <c r="BQ201" i="5"/>
  <c r="CA207" i="5"/>
  <c r="CL212" i="5"/>
  <c r="CI212" i="5"/>
  <c r="CK212" i="5" s="1"/>
  <c r="CG213" i="5"/>
  <c r="CH213" i="5" s="1"/>
  <c r="BR202" i="5"/>
  <c r="BO202" i="5"/>
  <c r="BM203" i="5"/>
  <c r="BN203" i="5" s="1"/>
  <c r="AS175" i="5"/>
  <c r="AW175" i="5" s="1"/>
  <c r="BD214" i="5"/>
  <c r="BH214" i="5" s="1"/>
  <c r="BG213" i="5"/>
  <c r="AJ214" i="9"/>
  <c r="AH215" i="9"/>
  <c r="AT214" i="9"/>
  <c r="AR215" i="9"/>
  <c r="BD214" i="9"/>
  <c r="BB215" i="9"/>
  <c r="E215" i="9"/>
  <c r="I215" i="9" s="1"/>
  <c r="H214" i="9"/>
  <c r="P214" i="9"/>
  <c r="N215" i="9"/>
  <c r="BG214" i="9"/>
  <c r="Z214" i="9"/>
  <c r="X215" i="9"/>
  <c r="O215" i="5"/>
  <c r="S215" i="5" s="1"/>
  <c r="R214" i="5"/>
  <c r="E174" i="5" l="1"/>
  <c r="I174" i="5" s="1"/>
  <c r="H173" i="5"/>
  <c r="AJ175" i="5"/>
  <c r="AH176" i="5"/>
  <c r="Y176" i="5"/>
  <c r="AC176" i="5" s="1"/>
  <c r="AB175" i="5"/>
  <c r="CA208" i="5"/>
  <c r="AR176" i="5"/>
  <c r="AT175" i="5"/>
  <c r="CL213" i="5"/>
  <c r="CI213" i="5"/>
  <c r="CK213" i="5" s="1"/>
  <c r="CG214" i="5"/>
  <c r="CH214" i="5" s="1"/>
  <c r="BR203" i="5"/>
  <c r="BO203" i="5"/>
  <c r="BQ203" i="5" s="1"/>
  <c r="BM204" i="5"/>
  <c r="BN204" i="5" s="1"/>
  <c r="BQ202" i="5"/>
  <c r="CB209" i="5"/>
  <c r="BY209" i="5"/>
  <c r="BW210" i="5"/>
  <c r="BX210" i="5" s="1"/>
  <c r="BE214" i="5"/>
  <c r="BC215" i="5"/>
  <c r="AS215" i="9"/>
  <c r="AW215" i="9" s="1"/>
  <c r="Y215" i="9"/>
  <c r="AC215" i="9" s="1"/>
  <c r="R214" i="9"/>
  <c r="F215" i="9"/>
  <c r="D216" i="9"/>
  <c r="AV214" i="9"/>
  <c r="AB214" i="9"/>
  <c r="BC215" i="9"/>
  <c r="AI215" i="9"/>
  <c r="AM215" i="9" s="1"/>
  <c r="O215" i="9"/>
  <c r="S215" i="9" s="1"/>
  <c r="BF214" i="9"/>
  <c r="AL214" i="9"/>
  <c r="P215" i="5"/>
  <c r="N216" i="5"/>
  <c r="F174" i="5" l="1"/>
  <c r="D175" i="5"/>
  <c r="AI176" i="5"/>
  <c r="AM176" i="5" s="1"/>
  <c r="AL175" i="5"/>
  <c r="Z176" i="5"/>
  <c r="X177" i="5"/>
  <c r="CB210" i="5"/>
  <c r="BY210" i="5"/>
  <c r="CA210" i="5" s="1"/>
  <c r="BW211" i="5"/>
  <c r="BX211" i="5" s="1"/>
  <c r="CL214" i="5"/>
  <c r="CI214" i="5"/>
  <c r="CK214" i="5" s="1"/>
  <c r="CG215" i="5"/>
  <c r="CH215" i="5" s="1"/>
  <c r="CL215" i="5" s="1"/>
  <c r="AS176" i="5"/>
  <c r="AW176" i="5" s="1"/>
  <c r="CA209" i="5"/>
  <c r="BR204" i="5"/>
  <c r="BM205" i="5"/>
  <c r="BN205" i="5" s="1"/>
  <c r="BO204" i="5"/>
  <c r="AV175" i="5"/>
  <c r="BD215" i="5"/>
  <c r="BH215" i="5" s="1"/>
  <c r="BG214" i="5"/>
  <c r="E216" i="9"/>
  <c r="I216" i="9" s="1"/>
  <c r="AJ215" i="9"/>
  <c r="AH216" i="9"/>
  <c r="H215" i="9"/>
  <c r="Z215" i="9"/>
  <c r="X216" i="9"/>
  <c r="BD215" i="9"/>
  <c r="BB216" i="9"/>
  <c r="P215" i="9"/>
  <c r="N216" i="9"/>
  <c r="BG215" i="9"/>
  <c r="AT215" i="9"/>
  <c r="AR216" i="9"/>
  <c r="O216" i="5"/>
  <c r="S216" i="5" s="1"/>
  <c r="R215" i="5"/>
  <c r="E175" i="5" l="1"/>
  <c r="I175" i="5" s="1"/>
  <c r="H174" i="5"/>
  <c r="AJ176" i="5"/>
  <c r="AH177" i="5"/>
  <c r="Y177" i="5"/>
  <c r="AC177" i="5" s="1"/>
  <c r="AB176" i="5"/>
  <c r="CG216" i="5"/>
  <c r="CH216" i="5" s="1"/>
  <c r="CL216" i="5" s="1"/>
  <c r="CI215" i="5"/>
  <c r="CK215" i="5" s="1"/>
  <c r="BQ204" i="5"/>
  <c r="AR177" i="5"/>
  <c r="AT176" i="5"/>
  <c r="CB211" i="5"/>
  <c r="BY211" i="5"/>
  <c r="BW212" i="5"/>
  <c r="BX212" i="5" s="1"/>
  <c r="BR205" i="5"/>
  <c r="BM206" i="5"/>
  <c r="BN206" i="5" s="1"/>
  <c r="BO205" i="5"/>
  <c r="BE215" i="5"/>
  <c r="BC216" i="5"/>
  <c r="O216" i="9"/>
  <c r="S216" i="9" s="1"/>
  <c r="Y216" i="9"/>
  <c r="AC216" i="9" s="1"/>
  <c r="AI216" i="9"/>
  <c r="AM216" i="9" s="1"/>
  <c r="AS216" i="9"/>
  <c r="AW216" i="9" s="1"/>
  <c r="R215" i="9"/>
  <c r="AB215" i="9"/>
  <c r="AL215" i="9"/>
  <c r="AV215" i="9"/>
  <c r="BC216" i="9"/>
  <c r="BF215" i="9"/>
  <c r="F216" i="9"/>
  <c r="D217" i="9"/>
  <c r="P216" i="5"/>
  <c r="N217" i="5"/>
  <c r="D176" i="5" l="1"/>
  <c r="F175" i="5"/>
  <c r="AI177" i="5"/>
  <c r="AM177" i="5" s="1"/>
  <c r="AL176" i="5"/>
  <c r="Z177" i="5"/>
  <c r="X178" i="5"/>
  <c r="BQ205" i="5"/>
  <c r="CA211" i="5"/>
  <c r="BR206" i="5"/>
  <c r="BO206" i="5"/>
  <c r="BM207" i="5"/>
  <c r="BN207" i="5" s="1"/>
  <c r="AV176" i="5"/>
  <c r="CB212" i="5"/>
  <c r="BY212" i="5"/>
  <c r="BW213" i="5"/>
  <c r="BX213" i="5" s="1"/>
  <c r="AS177" i="5"/>
  <c r="AW177" i="5" s="1"/>
  <c r="CI216" i="5"/>
  <c r="CG217" i="5"/>
  <c r="BD216" i="5"/>
  <c r="BH216" i="5" s="1"/>
  <c r="BG215" i="5"/>
  <c r="AT216" i="9"/>
  <c r="AR217" i="9"/>
  <c r="Z216" i="9"/>
  <c r="X217" i="9"/>
  <c r="E217" i="9"/>
  <c r="I217" i="9" s="1"/>
  <c r="BD216" i="9"/>
  <c r="BB217" i="9"/>
  <c r="H216" i="9"/>
  <c r="BG216" i="9"/>
  <c r="AJ216" i="9"/>
  <c r="AH217" i="9"/>
  <c r="P216" i="9"/>
  <c r="N217" i="9"/>
  <c r="O217" i="5"/>
  <c r="S217" i="5" s="1"/>
  <c r="R216" i="5"/>
  <c r="H175" i="5" l="1"/>
  <c r="E176" i="5"/>
  <c r="I176" i="5"/>
  <c r="AJ177" i="5"/>
  <c r="AH178" i="5"/>
  <c r="Y178" i="5"/>
  <c r="AC178" i="5" s="1"/>
  <c r="AB177" i="5"/>
  <c r="CB213" i="5"/>
  <c r="BW214" i="5"/>
  <c r="BX214" i="5" s="1"/>
  <c r="BY213" i="5"/>
  <c r="CA213" i="5" s="1"/>
  <c r="CA212" i="5"/>
  <c r="BR207" i="5"/>
  <c r="BO207" i="5"/>
  <c r="BM208" i="5"/>
  <c r="BN208" i="5" s="1"/>
  <c r="AR178" i="5"/>
  <c r="AT177" i="5"/>
  <c r="BQ206" i="5"/>
  <c r="CH217" i="5"/>
  <c r="CL217" i="5" s="1"/>
  <c r="CK216" i="5"/>
  <c r="BE216" i="5"/>
  <c r="BC217" i="5"/>
  <c r="O217" i="9"/>
  <c r="S217" i="9" s="1"/>
  <c r="BF216" i="9"/>
  <c r="AB216" i="9"/>
  <c r="AL216" i="9"/>
  <c r="BC217" i="9"/>
  <c r="Y217" i="9"/>
  <c r="AC217" i="9" s="1"/>
  <c r="R216" i="9"/>
  <c r="AS217" i="9"/>
  <c r="AW217" i="9" s="1"/>
  <c r="AI217" i="9"/>
  <c r="AM217" i="9" s="1"/>
  <c r="F217" i="9"/>
  <c r="D218" i="9"/>
  <c r="AV216" i="9"/>
  <c r="P217" i="5"/>
  <c r="N218" i="5"/>
  <c r="D177" i="5" l="1"/>
  <c r="F176" i="5"/>
  <c r="AI178" i="5"/>
  <c r="AM178" i="5" s="1"/>
  <c r="AL177" i="5"/>
  <c r="Z178" i="5"/>
  <c r="X179" i="5"/>
  <c r="AS178" i="5"/>
  <c r="AW178" i="5" s="1"/>
  <c r="CB214" i="5"/>
  <c r="BY214" i="5"/>
  <c r="CA214" i="5" s="1"/>
  <c r="BW215" i="5"/>
  <c r="BX215" i="5" s="1"/>
  <c r="BR208" i="5"/>
  <c r="BO208" i="5"/>
  <c r="BM209" i="5"/>
  <c r="BN209" i="5" s="1"/>
  <c r="BQ207" i="5"/>
  <c r="AV177" i="5"/>
  <c r="CI217" i="5"/>
  <c r="CG218" i="5"/>
  <c r="BD217" i="5"/>
  <c r="BH217" i="5" s="1"/>
  <c r="BG216" i="5"/>
  <c r="H217" i="9"/>
  <c r="AT217" i="9"/>
  <c r="AR218" i="9"/>
  <c r="Z217" i="9"/>
  <c r="X218" i="9"/>
  <c r="E218" i="9"/>
  <c r="I218" i="9" s="1"/>
  <c r="BD217" i="9"/>
  <c r="BB218" i="9"/>
  <c r="AJ217" i="9"/>
  <c r="AH218" i="9"/>
  <c r="BG217" i="9"/>
  <c r="P217" i="9"/>
  <c r="N218" i="9"/>
  <c r="O218" i="5"/>
  <c r="S218" i="5" s="1"/>
  <c r="R217" i="5"/>
  <c r="H176" i="5" l="1"/>
  <c r="E177" i="5"/>
  <c r="I177" i="5" s="1"/>
  <c r="AJ178" i="5"/>
  <c r="AH179" i="5"/>
  <c r="Y179" i="5"/>
  <c r="AC179" i="5" s="1"/>
  <c r="AB178" i="5"/>
  <c r="BR209" i="5"/>
  <c r="BO209" i="5"/>
  <c r="BM210" i="5"/>
  <c r="BN210" i="5" s="1"/>
  <c r="BQ208" i="5"/>
  <c r="CB215" i="5"/>
  <c r="BY215" i="5"/>
  <c r="BW216" i="5"/>
  <c r="BX216" i="5" s="1"/>
  <c r="AR179" i="5"/>
  <c r="AT178" i="5"/>
  <c r="CH218" i="5"/>
  <c r="CL218" i="5" s="1"/>
  <c r="CK217" i="5"/>
  <c r="BE217" i="5"/>
  <c r="BC218" i="5"/>
  <c r="AI218" i="9"/>
  <c r="AM218" i="9" s="1"/>
  <c r="AS218" i="9"/>
  <c r="AW218" i="9" s="1"/>
  <c r="O218" i="9"/>
  <c r="S218" i="9" s="1"/>
  <c r="AL217" i="9"/>
  <c r="F218" i="9"/>
  <c r="D219" i="9"/>
  <c r="AV217" i="9"/>
  <c r="R217" i="9"/>
  <c r="BC218" i="9"/>
  <c r="BG218" i="9" s="1"/>
  <c r="Y218" i="9"/>
  <c r="AC218" i="9" s="1"/>
  <c r="BF217" i="9"/>
  <c r="AB217" i="9"/>
  <c r="P218" i="5"/>
  <c r="N219" i="5"/>
  <c r="F177" i="5" l="1"/>
  <c r="D178" i="5"/>
  <c r="AI179" i="5"/>
  <c r="AM179" i="5" s="1"/>
  <c r="AL178" i="5"/>
  <c r="Z179" i="5"/>
  <c r="X180" i="5"/>
  <c r="AV178" i="5"/>
  <c r="AS179" i="5"/>
  <c r="AW179" i="5" s="1"/>
  <c r="BR210" i="5"/>
  <c r="BO210" i="5"/>
  <c r="BM211" i="5"/>
  <c r="BN211" i="5" s="1"/>
  <c r="CB216" i="5"/>
  <c r="BW217" i="5"/>
  <c r="BX217" i="5" s="1"/>
  <c r="BY216" i="5"/>
  <c r="CA216" i="5" s="1"/>
  <c r="BQ209" i="5"/>
  <c r="CA215" i="5"/>
  <c r="CI218" i="5"/>
  <c r="CG219" i="5"/>
  <c r="BD218" i="5"/>
  <c r="BH218" i="5" s="1"/>
  <c r="BG217" i="5"/>
  <c r="AT218" i="9"/>
  <c r="AR219" i="9"/>
  <c r="E219" i="9"/>
  <c r="I219" i="9" s="1"/>
  <c r="BD218" i="9"/>
  <c r="BB219" i="9"/>
  <c r="Z218" i="9"/>
  <c r="X219" i="9"/>
  <c r="H218" i="9"/>
  <c r="P218" i="9"/>
  <c r="N219" i="9"/>
  <c r="AJ218" i="9"/>
  <c r="AH219" i="9"/>
  <c r="O219" i="5"/>
  <c r="S219" i="5" s="1"/>
  <c r="R218" i="5"/>
  <c r="E178" i="5" l="1"/>
  <c r="I178" i="5" s="1"/>
  <c r="H177" i="5"/>
  <c r="AJ179" i="5"/>
  <c r="AH180" i="5"/>
  <c r="Y180" i="5"/>
  <c r="AC180" i="5" s="1"/>
  <c r="AB179" i="5"/>
  <c r="BR211" i="5"/>
  <c r="BO211" i="5"/>
  <c r="BQ211" i="5" s="1"/>
  <c r="BM212" i="5"/>
  <c r="BN212" i="5" s="1"/>
  <c r="AT179" i="5"/>
  <c r="AR180" i="5"/>
  <c r="BQ210" i="5"/>
  <c r="CB217" i="5"/>
  <c r="BY217" i="5"/>
  <c r="CA217" i="5" s="1"/>
  <c r="BW218" i="5"/>
  <c r="BX218" i="5" s="1"/>
  <c r="CB218" i="5" s="1"/>
  <c r="CH219" i="5"/>
  <c r="CL219" i="5" s="1"/>
  <c r="CK218" i="5"/>
  <c r="BE218" i="5"/>
  <c r="BC219" i="5"/>
  <c r="R218" i="9"/>
  <c r="AB218" i="9"/>
  <c r="F219" i="9"/>
  <c r="D220" i="9"/>
  <c r="O219" i="9"/>
  <c r="S219" i="9" s="1"/>
  <c r="Y219" i="9"/>
  <c r="AC219" i="9" s="1"/>
  <c r="AI219" i="9"/>
  <c r="AM219" i="9" s="1"/>
  <c r="BC219" i="9"/>
  <c r="AS219" i="9"/>
  <c r="AW219" i="9" s="1"/>
  <c r="AL218" i="9"/>
  <c r="BF218" i="9"/>
  <c r="AV218" i="9"/>
  <c r="P219" i="5"/>
  <c r="N220" i="5"/>
  <c r="D179" i="5" l="1"/>
  <c r="F178" i="5"/>
  <c r="AI180" i="5"/>
  <c r="AM180" i="5" s="1"/>
  <c r="AL179" i="5"/>
  <c r="Z180" i="5"/>
  <c r="X181" i="5"/>
  <c r="BY218" i="5"/>
  <c r="CA218" i="5" s="1"/>
  <c r="BW219" i="5"/>
  <c r="BX219" i="5" s="1"/>
  <c r="CB219" i="5" s="1"/>
  <c r="AV179" i="5"/>
  <c r="BR212" i="5"/>
  <c r="BO212" i="5"/>
  <c r="BM213" i="5"/>
  <c r="BN213" i="5" s="1"/>
  <c r="AS180" i="5"/>
  <c r="AW180" i="5" s="1"/>
  <c r="CI219" i="5"/>
  <c r="CG220" i="5"/>
  <c r="BD219" i="5"/>
  <c r="BH219" i="5" s="1"/>
  <c r="BG218" i="5"/>
  <c r="AT219" i="9"/>
  <c r="AR220" i="9"/>
  <c r="AJ219" i="9"/>
  <c r="AH220" i="9"/>
  <c r="P219" i="9"/>
  <c r="N220" i="9"/>
  <c r="BD219" i="9"/>
  <c r="BB220" i="9"/>
  <c r="E220" i="9"/>
  <c r="I220" i="9" s="1"/>
  <c r="BG219" i="9"/>
  <c r="Z219" i="9"/>
  <c r="X220" i="9"/>
  <c r="H219" i="9"/>
  <c r="O220" i="5"/>
  <c r="S220" i="5" s="1"/>
  <c r="R219" i="5"/>
  <c r="H178" i="5" l="1"/>
  <c r="E179" i="5"/>
  <c r="I179" i="5" s="1"/>
  <c r="AJ180" i="5"/>
  <c r="AH181" i="5"/>
  <c r="Y181" i="5"/>
  <c r="AC181" i="5" s="1"/>
  <c r="AB180" i="5"/>
  <c r="AR181" i="5"/>
  <c r="AT180" i="5"/>
  <c r="BR213" i="5"/>
  <c r="BO213" i="5"/>
  <c r="BQ213" i="5" s="1"/>
  <c r="BM214" i="5"/>
  <c r="BN214" i="5" s="1"/>
  <c r="BQ212" i="5"/>
  <c r="CH220" i="5"/>
  <c r="CL220" i="5" s="1"/>
  <c r="CK219" i="5"/>
  <c r="BY219" i="5"/>
  <c r="BW220" i="5"/>
  <c r="BE219" i="5"/>
  <c r="BC220" i="5"/>
  <c r="BC220" i="9"/>
  <c r="BG220" i="9" s="1"/>
  <c r="O220" i="9"/>
  <c r="S220" i="9" s="1"/>
  <c r="AS220" i="9"/>
  <c r="AW220" i="9" s="1"/>
  <c r="AB219" i="9"/>
  <c r="AI220" i="9"/>
  <c r="AM220" i="9" s="1"/>
  <c r="BF219" i="9"/>
  <c r="AL219" i="9"/>
  <c r="Y220" i="9"/>
  <c r="AC220" i="9" s="1"/>
  <c r="F220" i="9"/>
  <c r="D221" i="9"/>
  <c r="R219" i="9"/>
  <c r="AV219" i="9"/>
  <c r="P220" i="5"/>
  <c r="N221" i="5"/>
  <c r="D180" i="5" l="1"/>
  <c r="F179" i="5"/>
  <c r="AI181" i="5"/>
  <c r="AM181" i="5" s="1"/>
  <c r="AL180" i="5"/>
  <c r="Z181" i="5"/>
  <c r="X182" i="5"/>
  <c r="AV180" i="5"/>
  <c r="BR214" i="5"/>
  <c r="BO214" i="5"/>
  <c r="BM215" i="5"/>
  <c r="BN215" i="5" s="1"/>
  <c r="AS181" i="5"/>
  <c r="CI220" i="5"/>
  <c r="CG221" i="5"/>
  <c r="BX220" i="5"/>
  <c r="CB220" i="5" s="1"/>
  <c r="CA219" i="5"/>
  <c r="BD220" i="5"/>
  <c r="BH220" i="5" s="1"/>
  <c r="BG219" i="5"/>
  <c r="E221" i="9"/>
  <c r="I221" i="9" s="1"/>
  <c r="BD220" i="9"/>
  <c r="BB221" i="9"/>
  <c r="Z220" i="9"/>
  <c r="X221" i="9"/>
  <c r="P220" i="9"/>
  <c r="N221" i="9"/>
  <c r="H220" i="9"/>
  <c r="AJ220" i="9"/>
  <c r="AH221" i="9"/>
  <c r="AT220" i="9"/>
  <c r="AR221" i="9"/>
  <c r="O221" i="5"/>
  <c r="S221" i="5" s="1"/>
  <c r="R220" i="5"/>
  <c r="H179" i="5" l="1"/>
  <c r="E180" i="5"/>
  <c r="I180" i="5" s="1"/>
  <c r="AJ181" i="5"/>
  <c r="AH182" i="5"/>
  <c r="Y182" i="5"/>
  <c r="AC182" i="5" s="1"/>
  <c r="AB181" i="5"/>
  <c r="BQ214" i="5"/>
  <c r="AW181" i="5"/>
  <c r="AT181" i="5"/>
  <c r="AR182" i="5"/>
  <c r="BR215" i="5"/>
  <c r="BO215" i="5"/>
  <c r="BQ215" i="5" s="1"/>
  <c r="BM216" i="5"/>
  <c r="BN216" i="5" s="1"/>
  <c r="CH221" i="5"/>
  <c r="CL221" i="5" s="1"/>
  <c r="CK220" i="5"/>
  <c r="BY220" i="5"/>
  <c r="BW221" i="5"/>
  <c r="BE220" i="5"/>
  <c r="BC221" i="5"/>
  <c r="AL220" i="9"/>
  <c r="BF220" i="9"/>
  <c r="AS221" i="9"/>
  <c r="AW221" i="9" s="1"/>
  <c r="AI221" i="9"/>
  <c r="AM221" i="9" s="1"/>
  <c r="O221" i="9"/>
  <c r="S221" i="9" s="1"/>
  <c r="BC221" i="9"/>
  <c r="BG221" i="9" s="1"/>
  <c r="R220" i="9"/>
  <c r="Y221" i="9"/>
  <c r="AC221" i="9" s="1"/>
  <c r="AV220" i="9"/>
  <c r="AB220" i="9"/>
  <c r="F221" i="9"/>
  <c r="D222" i="9"/>
  <c r="P221" i="5"/>
  <c r="N222" i="5"/>
  <c r="F180" i="5" l="1"/>
  <c r="D181" i="5"/>
  <c r="AI182" i="5"/>
  <c r="AM182" i="5" s="1"/>
  <c r="AL181" i="5"/>
  <c r="Z182" i="5"/>
  <c r="X183" i="5"/>
  <c r="BR216" i="5"/>
  <c r="BO216" i="5"/>
  <c r="BQ216" i="5" s="1"/>
  <c r="BM217" i="5"/>
  <c r="BN217" i="5" s="1"/>
  <c r="AV181" i="5"/>
  <c r="AS182" i="5"/>
  <c r="AW182" i="5" s="1"/>
  <c r="CI221" i="5"/>
  <c r="CG222" i="5"/>
  <c r="BX221" i="5"/>
  <c r="CB221" i="5" s="1"/>
  <c r="CA220" i="5"/>
  <c r="BD221" i="5"/>
  <c r="BH221" i="5" s="1"/>
  <c r="BG220" i="5"/>
  <c r="Z221" i="9"/>
  <c r="X222" i="9"/>
  <c r="AJ221" i="9"/>
  <c r="AH222" i="9"/>
  <c r="BD221" i="9"/>
  <c r="BB222" i="9"/>
  <c r="E222" i="9"/>
  <c r="I222" i="9" s="1"/>
  <c r="H221" i="9"/>
  <c r="P221" i="9"/>
  <c r="N222" i="9"/>
  <c r="AT221" i="9"/>
  <c r="AR222" i="9"/>
  <c r="O222" i="5"/>
  <c r="S222" i="5" s="1"/>
  <c r="R221" i="5"/>
  <c r="E181" i="5" l="1"/>
  <c r="H180" i="5"/>
  <c r="AJ182" i="5"/>
  <c r="AH183" i="5"/>
  <c r="Y183" i="5"/>
  <c r="AC183" i="5" s="1"/>
  <c r="AB182" i="5"/>
  <c r="BR217" i="5"/>
  <c r="BO217" i="5"/>
  <c r="BM218" i="5"/>
  <c r="BN218" i="5" s="1"/>
  <c r="AT182" i="5"/>
  <c r="AR183" i="5"/>
  <c r="CH222" i="5"/>
  <c r="CL222" i="5" s="1"/>
  <c r="CK221" i="5"/>
  <c r="BY221" i="5"/>
  <c r="BW222" i="5"/>
  <c r="BE221" i="5"/>
  <c r="BC222" i="5"/>
  <c r="R221" i="9"/>
  <c r="F222" i="9"/>
  <c r="D223" i="9"/>
  <c r="AL221" i="9"/>
  <c r="O222" i="9"/>
  <c r="S222" i="9" s="1"/>
  <c r="AI222" i="9"/>
  <c r="AM222" i="9" s="1"/>
  <c r="AS222" i="9"/>
  <c r="AW222" i="9" s="1"/>
  <c r="BC222" i="9"/>
  <c r="Y222" i="9"/>
  <c r="AC222" i="9" s="1"/>
  <c r="AV221" i="9"/>
  <c r="BF221" i="9"/>
  <c r="AB221" i="9"/>
  <c r="P222" i="5"/>
  <c r="N223" i="5"/>
  <c r="I181" i="5" l="1"/>
  <c r="D182" i="5"/>
  <c r="F181" i="5"/>
  <c r="AI183" i="5"/>
  <c r="AM183" i="5" s="1"/>
  <c r="AL182" i="5"/>
  <c r="Z183" i="5"/>
  <c r="X184" i="5"/>
  <c r="AV182" i="5"/>
  <c r="BR218" i="5"/>
  <c r="BO218" i="5"/>
  <c r="BQ218" i="5" s="1"/>
  <c r="BM219" i="5"/>
  <c r="BN219" i="5" s="1"/>
  <c r="BQ217" i="5"/>
  <c r="AS183" i="5"/>
  <c r="AW183" i="5" s="1"/>
  <c r="CI222" i="5"/>
  <c r="CG223" i="5"/>
  <c r="BX222" i="5"/>
  <c r="CB222" i="5" s="1"/>
  <c r="CA221" i="5"/>
  <c r="BD222" i="5"/>
  <c r="BH222" i="5" s="1"/>
  <c r="BG221" i="5"/>
  <c r="E223" i="9"/>
  <c r="I223" i="9" s="1"/>
  <c r="Z222" i="9"/>
  <c r="X223" i="9"/>
  <c r="AT222" i="9"/>
  <c r="AR223" i="9"/>
  <c r="P222" i="9"/>
  <c r="N223" i="9"/>
  <c r="H222" i="9"/>
  <c r="BD222" i="9"/>
  <c r="BB223" i="9"/>
  <c r="BG222" i="9"/>
  <c r="AJ222" i="9"/>
  <c r="AH223" i="9"/>
  <c r="O223" i="5"/>
  <c r="S223" i="5" s="1"/>
  <c r="R222" i="5"/>
  <c r="H181" i="5" l="1"/>
  <c r="E182" i="5"/>
  <c r="I182" i="5" s="1"/>
  <c r="AJ183" i="5"/>
  <c r="AH184" i="5"/>
  <c r="Y184" i="5"/>
  <c r="AC184" i="5" s="1"/>
  <c r="AB183" i="5"/>
  <c r="AR184" i="5"/>
  <c r="AT183" i="5"/>
  <c r="BR219" i="5"/>
  <c r="BO219" i="5"/>
  <c r="BM220" i="5"/>
  <c r="BN220" i="5" s="1"/>
  <c r="CH223" i="5"/>
  <c r="CL223" i="5" s="1"/>
  <c r="CK222" i="5"/>
  <c r="BY222" i="5"/>
  <c r="BW223" i="5"/>
  <c r="BE222" i="5"/>
  <c r="BC223" i="5"/>
  <c r="O223" i="9"/>
  <c r="S223" i="9" s="1"/>
  <c r="Y223" i="9"/>
  <c r="AC223" i="9" s="1"/>
  <c r="AI223" i="9"/>
  <c r="AM223" i="9" s="1"/>
  <c r="BF222" i="9"/>
  <c r="R222" i="9"/>
  <c r="AB222" i="9"/>
  <c r="BC223" i="9"/>
  <c r="AL222" i="9"/>
  <c r="AS223" i="9"/>
  <c r="AW223" i="9" s="1"/>
  <c r="AV222" i="9"/>
  <c r="F223" i="9"/>
  <c r="D224" i="9"/>
  <c r="P223" i="5"/>
  <c r="N224" i="5"/>
  <c r="F182" i="5" l="1"/>
  <c r="D183" i="5"/>
  <c r="AI184" i="5"/>
  <c r="AM184" i="5" s="1"/>
  <c r="AL183" i="5"/>
  <c r="Z184" i="5"/>
  <c r="X185" i="5"/>
  <c r="AV183" i="5"/>
  <c r="BR220" i="5"/>
  <c r="BO220" i="5"/>
  <c r="BQ220" i="5" s="1"/>
  <c r="BM221" i="5"/>
  <c r="BN221" i="5" s="1"/>
  <c r="AS184" i="5"/>
  <c r="AW184" i="5" s="1"/>
  <c r="BQ219" i="5"/>
  <c r="CI223" i="5"/>
  <c r="CG224" i="5"/>
  <c r="BX223" i="5"/>
  <c r="CB223" i="5" s="1"/>
  <c r="CA222" i="5"/>
  <c r="BD223" i="5"/>
  <c r="BH223" i="5" s="1"/>
  <c r="BG222" i="5"/>
  <c r="Z223" i="9"/>
  <c r="X224" i="9"/>
  <c r="E224" i="9"/>
  <c r="I224" i="9" s="1"/>
  <c r="BD223" i="9"/>
  <c r="BB224" i="9"/>
  <c r="H223" i="9"/>
  <c r="AT223" i="9"/>
  <c r="AR224" i="9"/>
  <c r="BG223" i="9"/>
  <c r="AJ223" i="9"/>
  <c r="AH224" i="9"/>
  <c r="P223" i="9"/>
  <c r="N224" i="9"/>
  <c r="O224" i="5"/>
  <c r="S224" i="5" s="1"/>
  <c r="R223" i="5"/>
  <c r="E183" i="5" l="1"/>
  <c r="I183" i="5" s="1"/>
  <c r="H182" i="5"/>
  <c r="AJ184" i="5"/>
  <c r="AH185" i="5"/>
  <c r="Y185" i="5"/>
  <c r="AB184" i="5"/>
  <c r="BR221" i="5"/>
  <c r="BO221" i="5"/>
  <c r="BQ221" i="5" s="1"/>
  <c r="BM222" i="5"/>
  <c r="BN222" i="5" s="1"/>
  <c r="AT184" i="5"/>
  <c r="AR185" i="5"/>
  <c r="CH224" i="5"/>
  <c r="CL224" i="5" s="1"/>
  <c r="CK223" i="5"/>
  <c r="BY223" i="5"/>
  <c r="BW224" i="5"/>
  <c r="BE223" i="5"/>
  <c r="BC224" i="5"/>
  <c r="AL223" i="9"/>
  <c r="O224" i="9"/>
  <c r="S224" i="9" s="1"/>
  <c r="F224" i="9"/>
  <c r="D225" i="9"/>
  <c r="R223" i="9"/>
  <c r="AS224" i="9"/>
  <c r="AW224" i="9" s="1"/>
  <c r="BC224" i="9"/>
  <c r="Y224" i="9"/>
  <c r="AC224" i="9" s="1"/>
  <c r="AI224" i="9"/>
  <c r="AM224" i="9" s="1"/>
  <c r="AV223" i="9"/>
  <c r="BF223" i="9"/>
  <c r="AB223" i="9"/>
  <c r="P224" i="5"/>
  <c r="N225" i="5"/>
  <c r="F183" i="5" l="1"/>
  <c r="D184" i="5"/>
  <c r="AI185" i="5"/>
  <c r="AM185" i="5" s="1"/>
  <c r="AL184" i="5"/>
  <c r="Z185" i="5"/>
  <c r="X186" i="5"/>
  <c r="AC185" i="5"/>
  <c r="BR222" i="5"/>
  <c r="BM223" i="5"/>
  <c r="BN223" i="5" s="1"/>
  <c r="BO222" i="5"/>
  <c r="AS185" i="5"/>
  <c r="AW185" i="5" s="1"/>
  <c r="AV184" i="5"/>
  <c r="CI224" i="5"/>
  <c r="CG225" i="5"/>
  <c r="BX224" i="5"/>
  <c r="CB224" i="5" s="1"/>
  <c r="CA223" i="5"/>
  <c r="BD224" i="5"/>
  <c r="BH224" i="5" s="1"/>
  <c r="BG223" i="5"/>
  <c r="BD224" i="9"/>
  <c r="BB225" i="9"/>
  <c r="AJ224" i="9"/>
  <c r="AH225" i="9"/>
  <c r="BG224" i="9"/>
  <c r="P224" i="9"/>
  <c r="N225" i="9"/>
  <c r="E225" i="9"/>
  <c r="I225" i="9" s="1"/>
  <c r="Z224" i="9"/>
  <c r="X225" i="9"/>
  <c r="AT224" i="9"/>
  <c r="AR225" i="9"/>
  <c r="H224" i="9"/>
  <c r="O225" i="5"/>
  <c r="S225" i="5" s="1"/>
  <c r="R224" i="5"/>
  <c r="E184" i="5" l="1"/>
  <c r="H183" i="5"/>
  <c r="AJ185" i="5"/>
  <c r="AH186" i="5"/>
  <c r="Y186" i="5"/>
  <c r="AC186" i="5" s="1"/>
  <c r="AB185" i="5"/>
  <c r="BR223" i="5"/>
  <c r="BO223" i="5"/>
  <c r="BQ223" i="5" s="1"/>
  <c r="BM224" i="5"/>
  <c r="BN224" i="5" s="1"/>
  <c r="AT185" i="5"/>
  <c r="AR186" i="5"/>
  <c r="BQ222" i="5"/>
  <c r="CH225" i="5"/>
  <c r="CL225" i="5" s="1"/>
  <c r="CK224" i="5"/>
  <c r="BY224" i="5"/>
  <c r="BW225" i="5"/>
  <c r="BE224" i="5"/>
  <c r="BC225" i="5"/>
  <c r="AV224" i="9"/>
  <c r="F225" i="9"/>
  <c r="D226" i="9"/>
  <c r="AI225" i="9"/>
  <c r="AM225" i="9" s="1"/>
  <c r="Y225" i="9"/>
  <c r="AC225" i="9" s="1"/>
  <c r="O225" i="9"/>
  <c r="S225" i="9" s="1"/>
  <c r="AL224" i="9"/>
  <c r="AB224" i="9"/>
  <c r="R224" i="9"/>
  <c r="BC225" i="9"/>
  <c r="AS225" i="9"/>
  <c r="AW225" i="9" s="1"/>
  <c r="BF224" i="9"/>
  <c r="P225" i="5"/>
  <c r="N226" i="5"/>
  <c r="I184" i="5" l="1"/>
  <c r="F184" i="5"/>
  <c r="D185" i="5"/>
  <c r="AI186" i="5"/>
  <c r="AL185" i="5"/>
  <c r="Z186" i="5"/>
  <c r="X187" i="5"/>
  <c r="AV185" i="5"/>
  <c r="BR224" i="5"/>
  <c r="BO224" i="5"/>
  <c r="BQ224" i="5" s="1"/>
  <c r="BM225" i="5"/>
  <c r="BN225" i="5" s="1"/>
  <c r="BR225" i="5" s="1"/>
  <c r="AS186" i="5"/>
  <c r="AW186" i="5" s="1"/>
  <c r="CI225" i="5"/>
  <c r="CG226" i="5"/>
  <c r="BX225" i="5"/>
  <c r="CB225" i="5" s="1"/>
  <c r="CA224" i="5"/>
  <c r="BD225" i="5"/>
  <c r="BH225" i="5" s="1"/>
  <c r="BG224" i="5"/>
  <c r="E226" i="9"/>
  <c r="I226" i="9" s="1"/>
  <c r="BD225" i="9"/>
  <c r="BB226" i="9"/>
  <c r="AT225" i="9"/>
  <c r="AR226" i="9"/>
  <c r="Z225" i="9"/>
  <c r="X226" i="9"/>
  <c r="H225" i="9"/>
  <c r="BG225" i="9"/>
  <c r="P225" i="9"/>
  <c r="N226" i="9"/>
  <c r="AJ225" i="9"/>
  <c r="AH226" i="9"/>
  <c r="O226" i="5"/>
  <c r="R225" i="5"/>
  <c r="E185" i="5" l="1"/>
  <c r="I185" i="5" s="1"/>
  <c r="H184" i="5"/>
  <c r="AJ186" i="5"/>
  <c r="AH187" i="5"/>
  <c r="AM186" i="5"/>
  <c r="Y187" i="5"/>
  <c r="AC187" i="5" s="1"/>
  <c r="AB186" i="5"/>
  <c r="BM226" i="5"/>
  <c r="BO225" i="5"/>
  <c r="AT186" i="5"/>
  <c r="AR187" i="5"/>
  <c r="CH226" i="5"/>
  <c r="CL226" i="5" s="1"/>
  <c r="CK225" i="5"/>
  <c r="BY225" i="5"/>
  <c r="BW226" i="5"/>
  <c r="BN226" i="5"/>
  <c r="BR226" i="5" s="1"/>
  <c r="BQ225" i="5"/>
  <c r="BE225" i="5"/>
  <c r="BC226" i="5"/>
  <c r="AL225" i="9"/>
  <c r="R225" i="9"/>
  <c r="Y226" i="9"/>
  <c r="AC226" i="9" s="1"/>
  <c r="BC226" i="9"/>
  <c r="BG226" i="9" s="1"/>
  <c r="AI226" i="9"/>
  <c r="AM226" i="9" s="1"/>
  <c r="AB225" i="9"/>
  <c r="BF225" i="9"/>
  <c r="AS226" i="9"/>
  <c r="AW226" i="9" s="1"/>
  <c r="O226" i="9"/>
  <c r="S226" i="9" s="1"/>
  <c r="AV225" i="9"/>
  <c r="F226" i="9"/>
  <c r="D227" i="9"/>
  <c r="P226" i="5"/>
  <c r="N227" i="5"/>
  <c r="S226" i="5"/>
  <c r="F185" i="5" l="1"/>
  <c r="D186" i="5"/>
  <c r="AL186" i="5"/>
  <c r="AI187" i="5"/>
  <c r="AM187" i="5" s="1"/>
  <c r="Z187" i="5"/>
  <c r="X188" i="5"/>
  <c r="AS187" i="5"/>
  <c r="AW187" i="5" s="1"/>
  <c r="AV186" i="5"/>
  <c r="CI226" i="5"/>
  <c r="CG227" i="5"/>
  <c r="BX226" i="5"/>
  <c r="CB226" i="5" s="1"/>
  <c r="CA225" i="5"/>
  <c r="BO226" i="5"/>
  <c r="BM227" i="5"/>
  <c r="BD226" i="5"/>
  <c r="BH226" i="5" s="1"/>
  <c r="BG225" i="5"/>
  <c r="BD226" i="9"/>
  <c r="BB227" i="9"/>
  <c r="AT226" i="9"/>
  <c r="AR227" i="9"/>
  <c r="E227" i="9"/>
  <c r="I227" i="9" s="1"/>
  <c r="H226" i="9"/>
  <c r="P226" i="9"/>
  <c r="N227" i="9"/>
  <c r="AJ226" i="9"/>
  <c r="AH227" i="9"/>
  <c r="Z226" i="9"/>
  <c r="X227" i="9"/>
  <c r="O227" i="5"/>
  <c r="S227" i="5" s="1"/>
  <c r="R226" i="5"/>
  <c r="E186" i="5" l="1"/>
  <c r="I186" i="5" s="1"/>
  <c r="H185" i="5"/>
  <c r="AJ187" i="5"/>
  <c r="AH188" i="5"/>
  <c r="Y188" i="5"/>
  <c r="AC188" i="5" s="1"/>
  <c r="AB187" i="5"/>
  <c r="AT187" i="5"/>
  <c r="AR188" i="5"/>
  <c r="CH227" i="5"/>
  <c r="CL227" i="5" s="1"/>
  <c r="CK226" i="5"/>
  <c r="BY226" i="5"/>
  <c r="BW227" i="5"/>
  <c r="BN227" i="5"/>
  <c r="BR227" i="5" s="1"/>
  <c r="BQ226" i="5"/>
  <c r="BE226" i="5"/>
  <c r="BC227" i="5"/>
  <c r="AI227" i="9"/>
  <c r="AM227" i="9" s="1"/>
  <c r="AS227" i="9"/>
  <c r="AW227" i="9" s="1"/>
  <c r="AL226" i="9"/>
  <c r="AV226" i="9"/>
  <c r="Y227" i="9"/>
  <c r="AC227" i="9" s="1"/>
  <c r="BC227" i="9"/>
  <c r="O227" i="9"/>
  <c r="S227" i="9" s="1"/>
  <c r="AB226" i="9"/>
  <c r="R226" i="9"/>
  <c r="F227" i="9"/>
  <c r="D228" i="9"/>
  <c r="BF226" i="9"/>
  <c r="P227" i="5"/>
  <c r="N228" i="5"/>
  <c r="F186" i="5" l="1"/>
  <c r="D187" i="5"/>
  <c r="AI188" i="5"/>
  <c r="AM188" i="5" s="1"/>
  <c r="AL187" i="5"/>
  <c r="Z188" i="5"/>
  <c r="X189" i="5"/>
  <c r="AS188" i="5"/>
  <c r="AW188" i="5" s="1"/>
  <c r="AV187" i="5"/>
  <c r="CI227" i="5"/>
  <c r="CG228" i="5"/>
  <c r="BX227" i="5"/>
  <c r="CB227" i="5" s="1"/>
  <c r="CA226" i="5"/>
  <c r="BO227" i="5"/>
  <c r="BM228" i="5"/>
  <c r="BD227" i="5"/>
  <c r="BH227" i="5" s="1"/>
  <c r="BG226" i="5"/>
  <c r="E228" i="9"/>
  <c r="I228" i="9" s="1"/>
  <c r="BD227" i="9"/>
  <c r="BB228" i="9"/>
  <c r="H227" i="9"/>
  <c r="BG227" i="9"/>
  <c r="AT227" i="9"/>
  <c r="AR228" i="9"/>
  <c r="P227" i="9"/>
  <c r="N228" i="9"/>
  <c r="Z227" i="9"/>
  <c r="X228" i="9"/>
  <c r="AJ227" i="9"/>
  <c r="AH228" i="9"/>
  <c r="O228" i="5"/>
  <c r="S228" i="5" s="1"/>
  <c r="R227" i="5"/>
  <c r="E187" i="5" l="1"/>
  <c r="I187" i="5" s="1"/>
  <c r="H186" i="5"/>
  <c r="AJ188" i="5"/>
  <c r="AH189" i="5"/>
  <c r="Y189" i="5"/>
  <c r="AC189" i="5" s="1"/>
  <c r="AB188" i="5"/>
  <c r="AT188" i="5"/>
  <c r="AR189" i="5"/>
  <c r="CH228" i="5"/>
  <c r="CL228" i="5" s="1"/>
  <c r="CK227" i="5"/>
  <c r="BY227" i="5"/>
  <c r="BW228" i="5"/>
  <c r="BN228" i="5"/>
  <c r="BR228" i="5" s="1"/>
  <c r="BQ227" i="5"/>
  <c r="BE227" i="5"/>
  <c r="BC228" i="5"/>
  <c r="AB227" i="9"/>
  <c r="AV227" i="9"/>
  <c r="BC228" i="9"/>
  <c r="BG228" i="9" s="1"/>
  <c r="AI228" i="9"/>
  <c r="AM228" i="9" s="1"/>
  <c r="O228" i="9"/>
  <c r="S228" i="9" s="1"/>
  <c r="BF227" i="9"/>
  <c r="AL227" i="9"/>
  <c r="R227" i="9"/>
  <c r="Y228" i="9"/>
  <c r="AC228" i="9" s="1"/>
  <c r="AS228" i="9"/>
  <c r="AW228" i="9" s="1"/>
  <c r="F228" i="9"/>
  <c r="D229" i="9"/>
  <c r="P228" i="5"/>
  <c r="N229" i="5"/>
  <c r="F187" i="5" l="1"/>
  <c r="D188" i="5"/>
  <c r="AI189" i="5"/>
  <c r="AM189" i="5" s="1"/>
  <c r="AL188" i="5"/>
  <c r="Z189" i="5"/>
  <c r="X190" i="5"/>
  <c r="AS189" i="5"/>
  <c r="AW189" i="5" s="1"/>
  <c r="AV188" i="5"/>
  <c r="CI228" i="5"/>
  <c r="CG229" i="5"/>
  <c r="BX228" i="5"/>
  <c r="CB228" i="5" s="1"/>
  <c r="CA227" i="5"/>
  <c r="BO228" i="5"/>
  <c r="BM229" i="5"/>
  <c r="BD228" i="5"/>
  <c r="BH228" i="5" s="1"/>
  <c r="BG227" i="5"/>
  <c r="AT228" i="9"/>
  <c r="AR229" i="9"/>
  <c r="AJ228" i="9"/>
  <c r="AH229" i="9"/>
  <c r="E229" i="9"/>
  <c r="I229" i="9" s="1"/>
  <c r="BD228" i="9"/>
  <c r="BB229" i="9"/>
  <c r="H228" i="9"/>
  <c r="Z228" i="9"/>
  <c r="X229" i="9"/>
  <c r="P228" i="9"/>
  <c r="N229" i="9"/>
  <c r="O229" i="5"/>
  <c r="S229" i="5" s="1"/>
  <c r="R228" i="5"/>
  <c r="E188" i="5" l="1"/>
  <c r="I188" i="5" s="1"/>
  <c r="H187" i="5"/>
  <c r="AJ189" i="5"/>
  <c r="AH190" i="5"/>
  <c r="Y190" i="5"/>
  <c r="AC190" i="5" s="1"/>
  <c r="AB189" i="5"/>
  <c r="AT189" i="5"/>
  <c r="AR190" i="5"/>
  <c r="CH229" i="5"/>
  <c r="CL229" i="5" s="1"/>
  <c r="CK228" i="5"/>
  <c r="BY228" i="5"/>
  <c r="BW229" i="5"/>
  <c r="BN229" i="5"/>
  <c r="BR229" i="5" s="1"/>
  <c r="BQ228" i="5"/>
  <c r="BE228" i="5"/>
  <c r="BC229" i="5"/>
  <c r="Y229" i="9"/>
  <c r="AC229" i="9" s="1"/>
  <c r="BC229" i="9"/>
  <c r="BG229" i="9" s="1"/>
  <c r="AI229" i="9"/>
  <c r="AM229" i="9" s="1"/>
  <c r="AB228" i="9"/>
  <c r="BF228" i="9"/>
  <c r="AL228" i="9"/>
  <c r="AS229" i="9"/>
  <c r="AW229" i="9" s="1"/>
  <c r="O229" i="9"/>
  <c r="S229" i="9" s="1"/>
  <c r="R228" i="9"/>
  <c r="F229" i="9"/>
  <c r="D230" i="9"/>
  <c r="AV228" i="9"/>
  <c r="P229" i="5"/>
  <c r="N230" i="5"/>
  <c r="D189" i="5" l="1"/>
  <c r="F188" i="5"/>
  <c r="AI190" i="5"/>
  <c r="AM190" i="5" s="1"/>
  <c r="AL189" i="5"/>
  <c r="Z190" i="5"/>
  <c r="X191" i="5"/>
  <c r="AS190" i="5"/>
  <c r="AW190" i="5" s="1"/>
  <c r="AV189" i="5"/>
  <c r="CI229" i="5"/>
  <c r="CG230" i="5"/>
  <c r="BX229" i="5"/>
  <c r="CB229" i="5" s="1"/>
  <c r="CA228" i="5"/>
  <c r="BO229" i="5"/>
  <c r="BM230" i="5"/>
  <c r="BD229" i="5"/>
  <c r="BH229" i="5" s="1"/>
  <c r="BG228" i="5"/>
  <c r="BD229" i="9"/>
  <c r="BB230" i="9"/>
  <c r="E230" i="9"/>
  <c r="I230" i="9" s="1"/>
  <c r="H229" i="9"/>
  <c r="P229" i="9"/>
  <c r="N230" i="9"/>
  <c r="AT229" i="9"/>
  <c r="AR230" i="9"/>
  <c r="AJ229" i="9"/>
  <c r="AH230" i="9"/>
  <c r="Z229" i="9"/>
  <c r="X230" i="9"/>
  <c r="O230" i="5"/>
  <c r="S230" i="5" s="1"/>
  <c r="R229" i="5"/>
  <c r="H188" i="5" l="1"/>
  <c r="E189" i="5"/>
  <c r="I189" i="5" s="1"/>
  <c r="AJ190" i="5"/>
  <c r="AH191" i="5"/>
  <c r="Y191" i="5"/>
  <c r="AC191" i="5" s="1"/>
  <c r="AB190" i="5"/>
  <c r="AT190" i="5"/>
  <c r="AR191" i="5"/>
  <c r="CH230" i="5"/>
  <c r="CL230" i="5" s="1"/>
  <c r="CK229" i="5"/>
  <c r="BY229" i="5"/>
  <c r="BW230" i="5"/>
  <c r="BN230" i="5"/>
  <c r="BR230" i="5" s="1"/>
  <c r="BQ229" i="5"/>
  <c r="BE229" i="5"/>
  <c r="BC230" i="5"/>
  <c r="AI230" i="9"/>
  <c r="AM230" i="9" s="1"/>
  <c r="O230" i="9"/>
  <c r="S230" i="9" s="1"/>
  <c r="AL229" i="9"/>
  <c r="R229" i="9"/>
  <c r="F230" i="9"/>
  <c r="D231" i="9"/>
  <c r="Y230" i="9"/>
  <c r="AC230" i="9" s="1"/>
  <c r="AS230" i="9"/>
  <c r="AW230" i="9" s="1"/>
  <c r="BC230" i="9"/>
  <c r="AB229" i="9"/>
  <c r="AV229" i="9"/>
  <c r="BF229" i="9"/>
  <c r="P230" i="5"/>
  <c r="N231" i="5"/>
  <c r="D190" i="5" l="1"/>
  <c r="F189" i="5"/>
  <c r="AI191" i="5"/>
  <c r="AM191" i="5" s="1"/>
  <c r="AL190" i="5"/>
  <c r="Z191" i="5"/>
  <c r="X192" i="5"/>
  <c r="AS191" i="5"/>
  <c r="AW191" i="5" s="1"/>
  <c r="AV190" i="5"/>
  <c r="CI230" i="5"/>
  <c r="CG231" i="5"/>
  <c r="BX230" i="5"/>
  <c r="CB230" i="5" s="1"/>
  <c r="CA229" i="5"/>
  <c r="BO230" i="5"/>
  <c r="BM231" i="5"/>
  <c r="BD230" i="5"/>
  <c r="BH230" i="5" s="1"/>
  <c r="BG229" i="5"/>
  <c r="BD230" i="9"/>
  <c r="BB231" i="9"/>
  <c r="BG230" i="9"/>
  <c r="Z230" i="9"/>
  <c r="X231" i="9"/>
  <c r="P230" i="9"/>
  <c r="N231" i="9"/>
  <c r="E231" i="9"/>
  <c r="I231" i="9" s="1"/>
  <c r="AT230" i="9"/>
  <c r="AR231" i="9"/>
  <c r="H230" i="9"/>
  <c r="AJ230" i="9"/>
  <c r="AH231" i="9"/>
  <c r="O231" i="5"/>
  <c r="S231" i="5" s="1"/>
  <c r="R230" i="5"/>
  <c r="H189" i="5" l="1"/>
  <c r="E190" i="5"/>
  <c r="I190" i="5"/>
  <c r="AJ191" i="5"/>
  <c r="AH192" i="5"/>
  <c r="Y192" i="5"/>
  <c r="AC192" i="5" s="1"/>
  <c r="AB191" i="5"/>
  <c r="AT191" i="5"/>
  <c r="AR192" i="5"/>
  <c r="CH231" i="5"/>
  <c r="CL231" i="5" s="1"/>
  <c r="CK230" i="5"/>
  <c r="BY230" i="5"/>
  <c r="BW231" i="5"/>
  <c r="BN231" i="5"/>
  <c r="BR231" i="5" s="1"/>
  <c r="BQ230" i="5"/>
  <c r="BE230" i="5"/>
  <c r="BC231" i="5"/>
  <c r="F231" i="9"/>
  <c r="D232" i="9"/>
  <c r="AB230" i="9"/>
  <c r="AI231" i="9"/>
  <c r="AM231" i="9" s="1"/>
  <c r="AS231" i="9"/>
  <c r="AW231" i="9" s="1"/>
  <c r="O231" i="9"/>
  <c r="S231" i="9" s="1"/>
  <c r="AL230" i="9"/>
  <c r="AV230" i="9"/>
  <c r="R230" i="9"/>
  <c r="BC231" i="9"/>
  <c r="Y231" i="9"/>
  <c r="AC231" i="9" s="1"/>
  <c r="BF230" i="9"/>
  <c r="P231" i="5"/>
  <c r="N232" i="5"/>
  <c r="D191" i="5" l="1"/>
  <c r="F190" i="5"/>
  <c r="AI192" i="5"/>
  <c r="AM192" i="5" s="1"/>
  <c r="AL191" i="5"/>
  <c r="Z192" i="5"/>
  <c r="X193" i="5"/>
  <c r="AS192" i="5"/>
  <c r="AW192" i="5" s="1"/>
  <c r="AV191" i="5"/>
  <c r="CI231" i="5"/>
  <c r="CG232" i="5"/>
  <c r="BX231" i="5"/>
  <c r="CB231" i="5" s="1"/>
  <c r="CA230" i="5"/>
  <c r="BO231" i="5"/>
  <c r="BM232" i="5"/>
  <c r="BD231" i="5"/>
  <c r="BH231" i="5" s="1"/>
  <c r="BG230" i="5"/>
  <c r="BD231" i="9"/>
  <c r="BB232" i="9"/>
  <c r="Z231" i="9"/>
  <c r="X232" i="9"/>
  <c r="AT231" i="9"/>
  <c r="AR232" i="9"/>
  <c r="E232" i="9"/>
  <c r="I232" i="9" s="1"/>
  <c r="BG231" i="9"/>
  <c r="P231" i="9"/>
  <c r="N232" i="9"/>
  <c r="AJ231" i="9"/>
  <c r="AH232" i="9"/>
  <c r="H231" i="9"/>
  <c r="O232" i="5"/>
  <c r="S232" i="5" s="1"/>
  <c r="R231" i="5"/>
  <c r="H190" i="5" l="1"/>
  <c r="E191" i="5"/>
  <c r="I191" i="5" s="1"/>
  <c r="AJ192" i="5"/>
  <c r="AH193" i="5"/>
  <c r="Y193" i="5"/>
  <c r="AC193" i="5" s="1"/>
  <c r="AB192" i="5"/>
  <c r="AR193" i="5"/>
  <c r="AT192" i="5"/>
  <c r="CH232" i="5"/>
  <c r="CL232" i="5" s="1"/>
  <c r="CK231" i="5"/>
  <c r="BY231" i="5"/>
  <c r="BW232" i="5"/>
  <c r="BN232" i="5"/>
  <c r="BR232" i="5" s="1"/>
  <c r="BQ231" i="5"/>
  <c r="BE231" i="5"/>
  <c r="BC232" i="5"/>
  <c r="AL231" i="9"/>
  <c r="Y232" i="9"/>
  <c r="AC232" i="9" s="1"/>
  <c r="O232" i="9"/>
  <c r="S232" i="9" s="1"/>
  <c r="F232" i="9"/>
  <c r="D233" i="9"/>
  <c r="AB231" i="9"/>
  <c r="R231" i="9"/>
  <c r="AS232" i="9"/>
  <c r="AW232" i="9" s="1"/>
  <c r="BC232" i="9"/>
  <c r="AI232" i="9"/>
  <c r="AM232" i="9" s="1"/>
  <c r="AV231" i="9"/>
  <c r="BF231" i="9"/>
  <c r="P232" i="5"/>
  <c r="N233" i="5"/>
  <c r="F191" i="5" l="1"/>
  <c r="D192" i="5"/>
  <c r="AI193" i="5"/>
  <c r="AM193" i="5" s="1"/>
  <c r="AL192" i="5"/>
  <c r="Z193" i="5"/>
  <c r="X194" i="5"/>
  <c r="AV192" i="5"/>
  <c r="AS193" i="5"/>
  <c r="AW193" i="5" s="1"/>
  <c r="CI232" i="5"/>
  <c r="CG233" i="5"/>
  <c r="BX232" i="5"/>
  <c r="CB232" i="5" s="1"/>
  <c r="CA231" i="5"/>
  <c r="BO232" i="5"/>
  <c r="BM233" i="5"/>
  <c r="BD232" i="5"/>
  <c r="BH232" i="5" s="1"/>
  <c r="BG231" i="5"/>
  <c r="BD232" i="9"/>
  <c r="BB233" i="9"/>
  <c r="E233" i="9"/>
  <c r="I233" i="9" s="1"/>
  <c r="BG232" i="9"/>
  <c r="H232" i="9"/>
  <c r="Z232" i="9"/>
  <c r="X233" i="9"/>
  <c r="AJ232" i="9"/>
  <c r="AH233" i="9"/>
  <c r="AT232" i="9"/>
  <c r="AR233" i="9"/>
  <c r="P232" i="9"/>
  <c r="N233" i="9"/>
  <c r="O233" i="5"/>
  <c r="S233" i="5" s="1"/>
  <c r="R232" i="5"/>
  <c r="E192" i="5" l="1"/>
  <c r="I192" i="5" s="1"/>
  <c r="H191" i="5"/>
  <c r="AJ193" i="5"/>
  <c r="AH194" i="5"/>
  <c r="Y194" i="5"/>
  <c r="AC194" i="5" s="1"/>
  <c r="AB193" i="5"/>
  <c r="AR194" i="5"/>
  <c r="AT193" i="5"/>
  <c r="CH233" i="5"/>
  <c r="CL233" i="5" s="1"/>
  <c r="CK232" i="5"/>
  <c r="BY232" i="5"/>
  <c r="BW233" i="5"/>
  <c r="BN233" i="5"/>
  <c r="BR233" i="5" s="1"/>
  <c r="BQ232" i="5"/>
  <c r="BE232" i="5"/>
  <c r="BC233" i="5"/>
  <c r="AV232" i="9"/>
  <c r="AB232" i="9"/>
  <c r="O233" i="9"/>
  <c r="S233" i="9" s="1"/>
  <c r="AI233" i="9"/>
  <c r="AM233" i="9"/>
  <c r="F233" i="9"/>
  <c r="D234" i="9"/>
  <c r="R232" i="9"/>
  <c r="AL232" i="9"/>
  <c r="BC233" i="9"/>
  <c r="AS233" i="9"/>
  <c r="AW233" i="9" s="1"/>
  <c r="Y233" i="9"/>
  <c r="AC233" i="9" s="1"/>
  <c r="BF232" i="9"/>
  <c r="P233" i="5"/>
  <c r="N234" i="5"/>
  <c r="D193" i="5" l="1"/>
  <c r="F192" i="5"/>
  <c r="AI194" i="5"/>
  <c r="AM194" i="5" s="1"/>
  <c r="AL193" i="5"/>
  <c r="Z194" i="5"/>
  <c r="X195" i="5"/>
  <c r="AV193" i="5"/>
  <c r="AS194" i="5"/>
  <c r="AW194" i="5" s="1"/>
  <c r="CI233" i="5"/>
  <c r="CG234" i="5"/>
  <c r="BX233" i="5"/>
  <c r="CB233" i="5" s="1"/>
  <c r="CA232" i="5"/>
  <c r="BO233" i="5"/>
  <c r="BM234" i="5"/>
  <c r="BD233" i="5"/>
  <c r="BH233" i="5" s="1"/>
  <c r="BG232" i="5"/>
  <c r="BD233" i="9"/>
  <c r="BB234" i="9"/>
  <c r="Z233" i="9"/>
  <c r="X234" i="9"/>
  <c r="BG233" i="9"/>
  <c r="AJ233" i="9"/>
  <c r="AH234" i="9"/>
  <c r="E234" i="9"/>
  <c r="AT233" i="9"/>
  <c r="AR234" i="9"/>
  <c r="H233" i="9"/>
  <c r="P233" i="9"/>
  <c r="N234" i="9"/>
  <c r="O234" i="5"/>
  <c r="S234" i="5" s="1"/>
  <c r="R233" i="5"/>
  <c r="H192" i="5" l="1"/>
  <c r="E193" i="5"/>
  <c r="I193" i="5"/>
  <c r="AJ194" i="5"/>
  <c r="AH195" i="5"/>
  <c r="Y195" i="5"/>
  <c r="AC195" i="5" s="1"/>
  <c r="AB194" i="5"/>
  <c r="AR195" i="5"/>
  <c r="AT194" i="5"/>
  <c r="CH234" i="5"/>
  <c r="CK233" i="5"/>
  <c r="BY233" i="5"/>
  <c r="BW234" i="5"/>
  <c r="BN234" i="5"/>
  <c r="BR234" i="5" s="1"/>
  <c r="BQ233" i="5"/>
  <c r="BE233" i="5"/>
  <c r="BC234" i="5"/>
  <c r="F234" i="9"/>
  <c r="D235" i="9"/>
  <c r="Y234" i="9"/>
  <c r="AC234" i="9" s="1"/>
  <c r="O234" i="9"/>
  <c r="S234" i="9" s="1"/>
  <c r="AS234" i="9"/>
  <c r="AW234" i="9" s="1"/>
  <c r="AI234" i="9"/>
  <c r="AM234" i="9" s="1"/>
  <c r="AB233" i="9"/>
  <c r="R233" i="9"/>
  <c r="AV233" i="9"/>
  <c r="AL233" i="9"/>
  <c r="BC234" i="9"/>
  <c r="BG234" i="9" s="1"/>
  <c r="I234" i="9"/>
  <c r="BF233" i="9"/>
  <c r="P234" i="5"/>
  <c r="N235" i="5"/>
  <c r="F193" i="5" l="1"/>
  <c r="D194" i="5"/>
  <c r="AI195" i="5"/>
  <c r="AM195" i="5" s="1"/>
  <c r="AL194" i="5"/>
  <c r="Z195" i="5"/>
  <c r="X196" i="5"/>
  <c r="AV194" i="5"/>
  <c r="AS195" i="5"/>
  <c r="AW195" i="5" s="1"/>
  <c r="CI234" i="5"/>
  <c r="CG235" i="5"/>
  <c r="CL234" i="5"/>
  <c r="BX234" i="5"/>
  <c r="CB234" i="5" s="1"/>
  <c r="CA233" i="5"/>
  <c r="BO234" i="5"/>
  <c r="BM235" i="5"/>
  <c r="BD234" i="5"/>
  <c r="BH234" i="5" s="1"/>
  <c r="BG233" i="5"/>
  <c r="AT234" i="9"/>
  <c r="AR235" i="9"/>
  <c r="Z234" i="9"/>
  <c r="X235" i="9"/>
  <c r="E235" i="9"/>
  <c r="I235" i="9" s="1"/>
  <c r="BD234" i="9"/>
  <c r="BB235" i="9"/>
  <c r="AJ234" i="9"/>
  <c r="AH235" i="9"/>
  <c r="P234" i="9"/>
  <c r="N235" i="9"/>
  <c r="H234" i="9"/>
  <c r="O235" i="5"/>
  <c r="S235" i="5" s="1"/>
  <c r="R234" i="5"/>
  <c r="E194" i="5" l="1"/>
  <c r="I194" i="5" s="1"/>
  <c r="H193" i="5"/>
  <c r="AJ195" i="5"/>
  <c r="AH196" i="5"/>
  <c r="Y196" i="5"/>
  <c r="AC196" i="5" s="1"/>
  <c r="AB195" i="5"/>
  <c r="AT195" i="5"/>
  <c r="AR196" i="5"/>
  <c r="CH235" i="5"/>
  <c r="CL235" i="5" s="1"/>
  <c r="CK234" i="5"/>
  <c r="BY234" i="5"/>
  <c r="BW235" i="5"/>
  <c r="BN235" i="5"/>
  <c r="BR235" i="5" s="1"/>
  <c r="BQ234" i="5"/>
  <c r="BE234" i="5"/>
  <c r="BC235" i="5"/>
  <c r="O235" i="9"/>
  <c r="S235" i="9" s="1"/>
  <c r="BC235" i="9"/>
  <c r="BG235" i="9" s="1"/>
  <c r="Y235" i="9"/>
  <c r="AC235" i="9" s="1"/>
  <c r="R234" i="9"/>
  <c r="AB234" i="9"/>
  <c r="AI235" i="9"/>
  <c r="AM235" i="9" s="1"/>
  <c r="AS235" i="9"/>
  <c r="AW235" i="9" s="1"/>
  <c r="BF234" i="9"/>
  <c r="AL234" i="9"/>
  <c r="F235" i="9"/>
  <c r="D236" i="9"/>
  <c r="AV234" i="9"/>
  <c r="P235" i="5"/>
  <c r="N236" i="5"/>
  <c r="D195" i="5" l="1"/>
  <c r="F194" i="5"/>
  <c r="AI196" i="5"/>
  <c r="AM196" i="5" s="1"/>
  <c r="AL195" i="5"/>
  <c r="Z196" i="5"/>
  <c r="X197" i="5"/>
  <c r="AS196" i="5"/>
  <c r="AW196" i="5" s="1"/>
  <c r="AV195" i="5"/>
  <c r="CI235" i="5"/>
  <c r="CG236" i="5"/>
  <c r="BX235" i="5"/>
  <c r="CB235" i="5" s="1"/>
  <c r="CA234" i="5"/>
  <c r="BO235" i="5"/>
  <c r="BM236" i="5"/>
  <c r="BD235" i="5"/>
  <c r="BH235" i="5" s="1"/>
  <c r="BG234" i="5"/>
  <c r="E236" i="9"/>
  <c r="I236" i="9" s="1"/>
  <c r="BD235" i="9"/>
  <c r="BB236" i="9"/>
  <c r="H235" i="9"/>
  <c r="AJ235" i="9"/>
  <c r="AH236" i="9"/>
  <c r="AT235" i="9"/>
  <c r="AR236" i="9"/>
  <c r="Z235" i="9"/>
  <c r="X236" i="9"/>
  <c r="P235" i="9"/>
  <c r="N236" i="9"/>
  <c r="O236" i="5"/>
  <c r="S236" i="5" s="1"/>
  <c r="R235" i="5"/>
  <c r="H194" i="5" l="1"/>
  <c r="E195" i="5"/>
  <c r="I195" i="5"/>
  <c r="AJ196" i="5"/>
  <c r="AH197" i="5"/>
  <c r="Y197" i="5"/>
  <c r="AC197" i="5" s="1"/>
  <c r="AB196" i="5"/>
  <c r="AT196" i="5"/>
  <c r="AR197" i="5"/>
  <c r="CH236" i="5"/>
  <c r="CL236" i="5" s="1"/>
  <c r="CK235" i="5"/>
  <c r="BY235" i="5"/>
  <c r="BW236" i="5"/>
  <c r="BN236" i="5"/>
  <c r="BR236" i="5" s="1"/>
  <c r="BQ235" i="5"/>
  <c r="BE235" i="5"/>
  <c r="BC236" i="5"/>
  <c r="Y236" i="9"/>
  <c r="AC236" i="9" s="1"/>
  <c r="AI236" i="9"/>
  <c r="AM236" i="9" s="1"/>
  <c r="BC236" i="9"/>
  <c r="O236" i="9"/>
  <c r="S236" i="9" s="1"/>
  <c r="AS236" i="9"/>
  <c r="AW236" i="9" s="1"/>
  <c r="AB235" i="9"/>
  <c r="AL235" i="9"/>
  <c r="BF235" i="9"/>
  <c r="R235" i="9"/>
  <c r="AV235" i="9"/>
  <c r="F236" i="9"/>
  <c r="D237" i="9"/>
  <c r="P236" i="5"/>
  <c r="N237" i="5"/>
  <c r="F195" i="5" l="1"/>
  <c r="D196" i="5"/>
  <c r="AI197" i="5"/>
  <c r="AM197" i="5" s="1"/>
  <c r="AL196" i="5"/>
  <c r="Z197" i="5"/>
  <c r="X198" i="5"/>
  <c r="AS197" i="5"/>
  <c r="AW197" i="5" s="1"/>
  <c r="AV196" i="5"/>
  <c r="CI236" i="5"/>
  <c r="CG237" i="5"/>
  <c r="BX236" i="5"/>
  <c r="CB236" i="5" s="1"/>
  <c r="CA235" i="5"/>
  <c r="BO236" i="5"/>
  <c r="BM237" i="5"/>
  <c r="BD236" i="5"/>
  <c r="BH236" i="5" s="1"/>
  <c r="BG235" i="5"/>
  <c r="P236" i="9"/>
  <c r="N237" i="9"/>
  <c r="BD236" i="9"/>
  <c r="BB237" i="9"/>
  <c r="AJ236" i="9"/>
  <c r="AH237" i="9"/>
  <c r="E237" i="9"/>
  <c r="I237" i="9" s="1"/>
  <c r="H236" i="9"/>
  <c r="AT236" i="9"/>
  <c r="AR237" i="9"/>
  <c r="BG236" i="9"/>
  <c r="Z236" i="9"/>
  <c r="X237" i="9"/>
  <c r="O237" i="5"/>
  <c r="S237" i="5" s="1"/>
  <c r="R236" i="5"/>
  <c r="E196" i="5" l="1"/>
  <c r="I196" i="5" s="1"/>
  <c r="H195" i="5"/>
  <c r="AJ197" i="5"/>
  <c r="AH198" i="5"/>
  <c r="Y198" i="5"/>
  <c r="AC198" i="5" s="1"/>
  <c r="AB197" i="5"/>
  <c r="AT197" i="5"/>
  <c r="AR198" i="5"/>
  <c r="CH237" i="5"/>
  <c r="CL237" i="5" s="1"/>
  <c r="CK236" i="5"/>
  <c r="BY236" i="5"/>
  <c r="BW237" i="5"/>
  <c r="BN237" i="5"/>
  <c r="BR237" i="5" s="1"/>
  <c r="BQ236" i="5"/>
  <c r="BE236" i="5"/>
  <c r="BC237" i="5"/>
  <c r="BC237" i="9"/>
  <c r="BG237" i="9" s="1"/>
  <c r="Y237" i="9"/>
  <c r="AC237" i="9" s="1"/>
  <c r="AV236" i="9"/>
  <c r="F237" i="9"/>
  <c r="D238" i="9"/>
  <c r="BF236" i="9"/>
  <c r="AB236" i="9"/>
  <c r="AI237" i="9"/>
  <c r="AM237" i="9" s="1"/>
  <c r="O237" i="9"/>
  <c r="S237" i="9" s="1"/>
  <c r="AS237" i="9"/>
  <c r="AW237" i="9" s="1"/>
  <c r="AL236" i="9"/>
  <c r="R236" i="9"/>
  <c r="P237" i="5"/>
  <c r="N238" i="5"/>
  <c r="D197" i="5" l="1"/>
  <c r="F196" i="5"/>
  <c r="AI198" i="5"/>
  <c r="AM198" i="5" s="1"/>
  <c r="AL197" i="5"/>
  <c r="Z198" i="5"/>
  <c r="X199" i="5"/>
  <c r="AS198" i="5"/>
  <c r="AW198" i="5" s="1"/>
  <c r="AV197" i="5"/>
  <c r="CI237" i="5"/>
  <c r="CG238" i="5"/>
  <c r="BX237" i="5"/>
  <c r="CB237" i="5" s="1"/>
  <c r="CA236" i="5"/>
  <c r="BO237" i="5"/>
  <c r="BM238" i="5"/>
  <c r="BD237" i="5"/>
  <c r="BH237" i="5" s="1"/>
  <c r="BG236" i="5"/>
  <c r="P237" i="9"/>
  <c r="N238" i="9"/>
  <c r="H237" i="9"/>
  <c r="Z237" i="9"/>
  <c r="X238" i="9"/>
  <c r="BD237" i="9"/>
  <c r="BB238" i="9"/>
  <c r="E238" i="9"/>
  <c r="I238" i="9" s="1"/>
  <c r="AT237" i="9"/>
  <c r="AR238" i="9"/>
  <c r="AJ237" i="9"/>
  <c r="AH238" i="9"/>
  <c r="O238" i="5"/>
  <c r="S238" i="5" s="1"/>
  <c r="R237" i="5"/>
  <c r="H196" i="5" l="1"/>
  <c r="E197" i="5"/>
  <c r="I197" i="5" s="1"/>
  <c r="AJ198" i="5"/>
  <c r="AH199" i="5"/>
  <c r="Y199" i="5"/>
  <c r="AC199" i="5" s="1"/>
  <c r="AB198" i="5"/>
  <c r="AT198" i="5"/>
  <c r="AR199" i="5"/>
  <c r="CH238" i="5"/>
  <c r="CL238" i="5" s="1"/>
  <c r="CK237" i="5"/>
  <c r="BY237" i="5"/>
  <c r="BW238" i="5"/>
  <c r="BN238" i="5"/>
  <c r="BR238" i="5" s="1"/>
  <c r="BQ237" i="5"/>
  <c r="BE237" i="5"/>
  <c r="BC238" i="5"/>
  <c r="AV237" i="9"/>
  <c r="BF237" i="9"/>
  <c r="AI238" i="9"/>
  <c r="AM238" i="9" s="1"/>
  <c r="Y238" i="9"/>
  <c r="AC238" i="9" s="1"/>
  <c r="O238" i="9"/>
  <c r="S238" i="9" s="1"/>
  <c r="AS238" i="9"/>
  <c r="AW238" i="9" s="1"/>
  <c r="BC238" i="9"/>
  <c r="AL237" i="9"/>
  <c r="F238" i="9"/>
  <c r="D239" i="9"/>
  <c r="AB237" i="9"/>
  <c r="R237" i="9"/>
  <c r="P238" i="5"/>
  <c r="N239" i="5"/>
  <c r="F197" i="5" l="1"/>
  <c r="D198" i="5"/>
  <c r="AI199" i="5"/>
  <c r="AM199" i="5" s="1"/>
  <c r="AL198" i="5"/>
  <c r="Z199" i="5"/>
  <c r="X200" i="5"/>
  <c r="AS199" i="5"/>
  <c r="AW199" i="5" s="1"/>
  <c r="AV198" i="5"/>
  <c r="CI238" i="5"/>
  <c r="CG239" i="5"/>
  <c r="BX238" i="5"/>
  <c r="CB238" i="5" s="1"/>
  <c r="CA237" i="5"/>
  <c r="BO238" i="5"/>
  <c r="BM239" i="5"/>
  <c r="BD238" i="5"/>
  <c r="BH238" i="5" s="1"/>
  <c r="BG237" i="5"/>
  <c r="BD238" i="9"/>
  <c r="BB239" i="9"/>
  <c r="AT238" i="9"/>
  <c r="AR239" i="9"/>
  <c r="Z238" i="9"/>
  <c r="X239" i="9"/>
  <c r="E239" i="9"/>
  <c r="I239" i="9" s="1"/>
  <c r="H238" i="9"/>
  <c r="BG238" i="9"/>
  <c r="P238" i="9"/>
  <c r="N239" i="9"/>
  <c r="AJ238" i="9"/>
  <c r="AH239" i="9"/>
  <c r="O239" i="5"/>
  <c r="S239" i="5" s="1"/>
  <c r="R238" i="5"/>
  <c r="E198" i="5" l="1"/>
  <c r="I198" i="5" s="1"/>
  <c r="H197" i="5"/>
  <c r="AJ199" i="5"/>
  <c r="AH200" i="5"/>
  <c r="Y200" i="5"/>
  <c r="AC200" i="5" s="1"/>
  <c r="AB199" i="5"/>
  <c r="AT199" i="5"/>
  <c r="AR200" i="5"/>
  <c r="CH239" i="5"/>
  <c r="CL239" i="5" s="1"/>
  <c r="CK238" i="5"/>
  <c r="BY238" i="5"/>
  <c r="BW239" i="5"/>
  <c r="BN239" i="5"/>
  <c r="BR239" i="5" s="1"/>
  <c r="BQ238" i="5"/>
  <c r="BE238" i="5"/>
  <c r="BC239" i="5"/>
  <c r="R238" i="9"/>
  <c r="AI239" i="9"/>
  <c r="AM239" i="9" s="1"/>
  <c r="AL238" i="9"/>
  <c r="Y239" i="9"/>
  <c r="AC239" i="9" s="1"/>
  <c r="BC239" i="9"/>
  <c r="BG239" i="9" s="1"/>
  <c r="AS239" i="9"/>
  <c r="AW239" i="9" s="1"/>
  <c r="F239" i="9"/>
  <c r="D240" i="9"/>
  <c r="AV238" i="9"/>
  <c r="O239" i="9"/>
  <c r="S239" i="9" s="1"/>
  <c r="AB238" i="9"/>
  <c r="BF238" i="9"/>
  <c r="P239" i="5"/>
  <c r="N240" i="5"/>
  <c r="D199" i="5" l="1"/>
  <c r="F198" i="5"/>
  <c r="AI200" i="5"/>
  <c r="AM200" i="5" s="1"/>
  <c r="AL199" i="5"/>
  <c r="Z200" i="5"/>
  <c r="X201" i="5"/>
  <c r="AS200" i="5"/>
  <c r="AW200" i="5" s="1"/>
  <c r="AV199" i="5"/>
  <c r="CI239" i="5"/>
  <c r="CG240" i="5"/>
  <c r="BX239" i="5"/>
  <c r="CB239" i="5" s="1"/>
  <c r="CA238" i="5"/>
  <c r="BO239" i="5"/>
  <c r="BM240" i="5"/>
  <c r="BD239" i="5"/>
  <c r="BH239" i="5" s="1"/>
  <c r="BG238" i="5"/>
  <c r="AT239" i="9"/>
  <c r="AR240" i="9"/>
  <c r="Z239" i="9"/>
  <c r="X240" i="9"/>
  <c r="AJ239" i="9"/>
  <c r="AH240" i="9"/>
  <c r="E240" i="9"/>
  <c r="I240" i="9" s="1"/>
  <c r="BD239" i="9"/>
  <c r="BB240" i="9"/>
  <c r="P239" i="9"/>
  <c r="N240" i="9"/>
  <c r="H239" i="9"/>
  <c r="O240" i="5"/>
  <c r="S240" i="5" s="1"/>
  <c r="R239" i="5"/>
  <c r="H198" i="5" l="1"/>
  <c r="E199" i="5"/>
  <c r="AJ200" i="5"/>
  <c r="AH201" i="5"/>
  <c r="Y201" i="5"/>
  <c r="AC201" i="5" s="1"/>
  <c r="AB200" i="5"/>
  <c r="AT200" i="5"/>
  <c r="AR201" i="5"/>
  <c r="CH240" i="5"/>
  <c r="CL240" i="5" s="1"/>
  <c r="CK239" i="5"/>
  <c r="BY239" i="5"/>
  <c r="BW240" i="5"/>
  <c r="BN240" i="5"/>
  <c r="BR240" i="5" s="1"/>
  <c r="BQ239" i="5"/>
  <c r="BE239" i="5"/>
  <c r="BC240" i="5"/>
  <c r="O240" i="9"/>
  <c r="S240" i="9" s="1"/>
  <c r="BC240" i="9"/>
  <c r="AI240" i="9"/>
  <c r="AM240" i="9" s="1"/>
  <c r="AS240" i="9"/>
  <c r="AW240" i="9" s="1"/>
  <c r="Y240" i="9"/>
  <c r="AC240" i="9" s="1"/>
  <c r="R239" i="9"/>
  <c r="F240" i="9"/>
  <c r="D241" i="9"/>
  <c r="AB239" i="9"/>
  <c r="BF239" i="9"/>
  <c r="AL239" i="9"/>
  <c r="AV239" i="9"/>
  <c r="P240" i="5"/>
  <c r="N241" i="5"/>
  <c r="I199" i="5" l="1"/>
  <c r="F199" i="5"/>
  <c r="D200" i="5"/>
  <c r="AI201" i="5"/>
  <c r="AM201" i="5" s="1"/>
  <c r="AL200" i="5"/>
  <c r="Z201" i="5"/>
  <c r="X202" i="5"/>
  <c r="AS201" i="5"/>
  <c r="AW201" i="5" s="1"/>
  <c r="AV200" i="5"/>
  <c r="CI240" i="5"/>
  <c r="CG241" i="5"/>
  <c r="BX240" i="5"/>
  <c r="CB240" i="5" s="1"/>
  <c r="CA239" i="5"/>
  <c r="BO240" i="5"/>
  <c r="BM241" i="5"/>
  <c r="BD240" i="5"/>
  <c r="BH240" i="5" s="1"/>
  <c r="BG239" i="5"/>
  <c r="BD240" i="9"/>
  <c r="BB241" i="9"/>
  <c r="AT240" i="9"/>
  <c r="AR241" i="9"/>
  <c r="BG240" i="9"/>
  <c r="E241" i="9"/>
  <c r="I241" i="9" s="1"/>
  <c r="H240" i="9"/>
  <c r="Z240" i="9"/>
  <c r="X241" i="9"/>
  <c r="AJ240" i="9"/>
  <c r="AH241" i="9"/>
  <c r="P240" i="9"/>
  <c r="N241" i="9"/>
  <c r="O241" i="5"/>
  <c r="S241" i="5" s="1"/>
  <c r="R240" i="5"/>
  <c r="E200" i="5" l="1"/>
  <c r="I200" i="5" s="1"/>
  <c r="H199" i="5"/>
  <c r="AJ201" i="5"/>
  <c r="AH202" i="5"/>
  <c r="Y202" i="5"/>
  <c r="AC202" i="5" s="1"/>
  <c r="AB201" i="5"/>
  <c r="AR202" i="5"/>
  <c r="AT201" i="5"/>
  <c r="CH241" i="5"/>
  <c r="CL241" i="5" s="1"/>
  <c r="CK240" i="5"/>
  <c r="BY240" i="5"/>
  <c r="BW241" i="5"/>
  <c r="BN241" i="5"/>
  <c r="BR241" i="5" s="1"/>
  <c r="BQ240" i="5"/>
  <c r="BE240" i="5"/>
  <c r="BC241" i="5"/>
  <c r="AV240" i="9"/>
  <c r="R240" i="9"/>
  <c r="AB240" i="9"/>
  <c r="F241" i="9"/>
  <c r="D242" i="9"/>
  <c r="BC241" i="9"/>
  <c r="AL240" i="9"/>
  <c r="AS241" i="9"/>
  <c r="AW241" i="9" s="1"/>
  <c r="O241" i="9"/>
  <c r="S241" i="9" s="1"/>
  <c r="Y241" i="9"/>
  <c r="AC241" i="9" s="1"/>
  <c r="AI241" i="9"/>
  <c r="AM241" i="9" s="1"/>
  <c r="BF240" i="9"/>
  <c r="P241" i="5"/>
  <c r="N242" i="5"/>
  <c r="F200" i="5" l="1"/>
  <c r="D201" i="5"/>
  <c r="AI202" i="5"/>
  <c r="AM202" i="5" s="1"/>
  <c r="AL201" i="5"/>
  <c r="Z202" i="5"/>
  <c r="X203" i="5"/>
  <c r="AV201" i="5"/>
  <c r="AS202" i="5"/>
  <c r="AW202" i="5" s="1"/>
  <c r="CI241" i="5"/>
  <c r="CG242" i="5"/>
  <c r="BX241" i="5"/>
  <c r="CB241" i="5" s="1"/>
  <c r="CA240" i="5"/>
  <c r="BO241" i="5"/>
  <c r="BM242" i="5"/>
  <c r="BD241" i="5"/>
  <c r="BG240" i="5"/>
  <c r="E242" i="9"/>
  <c r="I242" i="9" s="1"/>
  <c r="AJ241" i="9"/>
  <c r="AH242" i="9"/>
  <c r="P241" i="9"/>
  <c r="N242" i="9"/>
  <c r="H241" i="9"/>
  <c r="BD241" i="9"/>
  <c r="BB242" i="9"/>
  <c r="Z241" i="9"/>
  <c r="X242" i="9"/>
  <c r="AT241" i="9"/>
  <c r="AR242" i="9"/>
  <c r="BG241" i="9"/>
  <c r="O242" i="5"/>
  <c r="S242" i="5" s="1"/>
  <c r="R241" i="5"/>
  <c r="E201" i="5" l="1"/>
  <c r="I201" i="5" s="1"/>
  <c r="H200" i="5"/>
  <c r="AJ202" i="5"/>
  <c r="AH203" i="5"/>
  <c r="Y203" i="5"/>
  <c r="AC203" i="5" s="1"/>
  <c r="AB202" i="5"/>
  <c r="AT202" i="5"/>
  <c r="AR203" i="5"/>
  <c r="CH242" i="5"/>
  <c r="CL242" i="5" s="1"/>
  <c r="CK241" i="5"/>
  <c r="BY241" i="5"/>
  <c r="BW242" i="5"/>
  <c r="BN242" i="5"/>
  <c r="BR242" i="5" s="1"/>
  <c r="BQ241" i="5"/>
  <c r="BE241" i="5"/>
  <c r="BC242" i="5"/>
  <c r="BH241" i="5"/>
  <c r="Y242" i="9"/>
  <c r="AC242" i="9" s="1"/>
  <c r="O242" i="9"/>
  <c r="S242" i="9" s="1"/>
  <c r="AI242" i="9"/>
  <c r="AM242" i="9" s="1"/>
  <c r="AB241" i="9"/>
  <c r="AL241" i="9"/>
  <c r="AS242" i="9"/>
  <c r="AW242" i="9" s="1"/>
  <c r="BC242" i="9"/>
  <c r="AV241" i="9"/>
  <c r="BF241" i="9"/>
  <c r="R241" i="9"/>
  <c r="F242" i="9"/>
  <c r="D243" i="9"/>
  <c r="P242" i="5"/>
  <c r="N243" i="5"/>
  <c r="D202" i="5" l="1"/>
  <c r="F201" i="5"/>
  <c r="AI203" i="5"/>
  <c r="AM203" i="5" s="1"/>
  <c r="AL202" i="5"/>
  <c r="Z203" i="5"/>
  <c r="X204" i="5"/>
  <c r="AS203" i="5"/>
  <c r="AW203" i="5" s="1"/>
  <c r="AV202" i="5"/>
  <c r="CI242" i="5"/>
  <c r="CG243" i="5"/>
  <c r="BX242" i="5"/>
  <c r="CB242" i="5" s="1"/>
  <c r="CA241" i="5"/>
  <c r="BO242" i="5"/>
  <c r="BM243" i="5"/>
  <c r="BD242" i="5"/>
  <c r="BH242" i="5" s="1"/>
  <c r="BG241" i="5"/>
  <c r="AT242" i="9"/>
  <c r="AR243" i="9"/>
  <c r="P242" i="9"/>
  <c r="N243" i="9"/>
  <c r="E243" i="9"/>
  <c r="I243" i="9" s="1"/>
  <c r="BD242" i="9"/>
  <c r="BB243" i="9"/>
  <c r="H242" i="9"/>
  <c r="BG242" i="9"/>
  <c r="AJ242" i="9"/>
  <c r="AH243" i="9"/>
  <c r="Z242" i="9"/>
  <c r="X243" i="9"/>
  <c r="O243" i="5"/>
  <c r="S243" i="5" s="1"/>
  <c r="R242" i="5"/>
  <c r="H201" i="5" l="1"/>
  <c r="E202" i="5"/>
  <c r="I202" i="5" s="1"/>
  <c r="AJ203" i="5"/>
  <c r="AH204" i="5"/>
  <c r="Y204" i="5"/>
  <c r="AC204" i="5" s="1"/>
  <c r="AB203" i="5"/>
  <c r="AR204" i="5"/>
  <c r="AT203" i="5"/>
  <c r="CH243" i="5"/>
  <c r="CL243" i="5" s="1"/>
  <c r="CK242" i="5"/>
  <c r="BY242" i="5"/>
  <c r="BW243" i="5"/>
  <c r="BN243" i="5"/>
  <c r="BR243" i="5" s="1"/>
  <c r="BQ242" i="5"/>
  <c r="BE242" i="5"/>
  <c r="BC243" i="5"/>
  <c r="BF242" i="9"/>
  <c r="R242" i="9"/>
  <c r="AB242" i="9"/>
  <c r="AS243" i="9"/>
  <c r="AW243" i="9"/>
  <c r="AL242" i="9"/>
  <c r="BC243" i="9"/>
  <c r="O243" i="9"/>
  <c r="S243" i="9" s="1"/>
  <c r="Y243" i="9"/>
  <c r="AC243" i="9" s="1"/>
  <c r="AI243" i="9"/>
  <c r="AM243" i="9" s="1"/>
  <c r="F243" i="9"/>
  <c r="D244" i="9"/>
  <c r="AV242" i="9"/>
  <c r="P243" i="5"/>
  <c r="N244" i="5"/>
  <c r="F202" i="5" l="1"/>
  <c r="D203" i="5"/>
  <c r="AI204" i="5"/>
  <c r="AM204" i="5" s="1"/>
  <c r="AL203" i="5"/>
  <c r="Z204" i="5"/>
  <c r="X205" i="5"/>
  <c r="AV203" i="5"/>
  <c r="AS204" i="5"/>
  <c r="AW204" i="5" s="1"/>
  <c r="CI243" i="5"/>
  <c r="CG244" i="5"/>
  <c r="BX243" i="5"/>
  <c r="CB243" i="5" s="1"/>
  <c r="CA242" i="5"/>
  <c r="BO243" i="5"/>
  <c r="BM244" i="5"/>
  <c r="BD243" i="5"/>
  <c r="BH243" i="5" s="1"/>
  <c r="BG242" i="5"/>
  <c r="E244" i="9"/>
  <c r="I244" i="9" s="1"/>
  <c r="Z243" i="9"/>
  <c r="X244" i="9"/>
  <c r="BD243" i="9"/>
  <c r="BB244" i="9"/>
  <c r="H243" i="9"/>
  <c r="BG243" i="9"/>
  <c r="AT243" i="9"/>
  <c r="AR244" i="9"/>
  <c r="AJ243" i="9"/>
  <c r="AH244" i="9"/>
  <c r="P243" i="9"/>
  <c r="N244" i="9"/>
  <c r="O244" i="5"/>
  <c r="S244" i="5" s="1"/>
  <c r="R243" i="5"/>
  <c r="E203" i="5" l="1"/>
  <c r="I203" i="5" s="1"/>
  <c r="H202" i="5"/>
  <c r="AJ204" i="5"/>
  <c r="AH205" i="5"/>
  <c r="Y205" i="5"/>
  <c r="AC205" i="5" s="1"/>
  <c r="AB204" i="5"/>
  <c r="AR205" i="5"/>
  <c r="AT204" i="5"/>
  <c r="CH244" i="5"/>
  <c r="CL244" i="5" s="1"/>
  <c r="CK243" i="5"/>
  <c r="BY243" i="5"/>
  <c r="BW244" i="5"/>
  <c r="BN244" i="5"/>
  <c r="BR244" i="5" s="1"/>
  <c r="BQ243" i="5"/>
  <c r="BE243" i="5"/>
  <c r="BC244" i="5"/>
  <c r="Y244" i="9"/>
  <c r="AC244" i="9" s="1"/>
  <c r="O244" i="9"/>
  <c r="S244" i="9" s="1"/>
  <c r="AS244" i="9"/>
  <c r="AW244" i="9" s="1"/>
  <c r="AB243" i="9"/>
  <c r="R243" i="9"/>
  <c r="AV243" i="9"/>
  <c r="BC244" i="9"/>
  <c r="AL243" i="9"/>
  <c r="AI244" i="9"/>
  <c r="AM244" i="9" s="1"/>
  <c r="BF243" i="9"/>
  <c r="F244" i="9"/>
  <c r="D245" i="9"/>
  <c r="P244" i="5"/>
  <c r="N245" i="5"/>
  <c r="D204" i="5" l="1"/>
  <c r="F203" i="5"/>
  <c r="H203" i="5" s="1"/>
  <c r="AI205" i="5"/>
  <c r="AM205" i="5" s="1"/>
  <c r="AL204" i="5"/>
  <c r="Z205" i="5"/>
  <c r="X206" i="5"/>
  <c r="AV204" i="5"/>
  <c r="AS205" i="5"/>
  <c r="CI244" i="5"/>
  <c r="CG245" i="5"/>
  <c r="BX244" i="5"/>
  <c r="CB244" i="5" s="1"/>
  <c r="CA243" i="5"/>
  <c r="BO244" i="5"/>
  <c r="BM245" i="5"/>
  <c r="BD244" i="5"/>
  <c r="BH244" i="5" s="1"/>
  <c r="BG243" i="5"/>
  <c r="E245" i="9"/>
  <c r="I245" i="9" s="1"/>
  <c r="P244" i="9"/>
  <c r="N245" i="9"/>
  <c r="BD244" i="9"/>
  <c r="BB245" i="9"/>
  <c r="H244" i="9"/>
  <c r="AJ244" i="9"/>
  <c r="AH245" i="9"/>
  <c r="BG244" i="9"/>
  <c r="AT244" i="9"/>
  <c r="AR245" i="9"/>
  <c r="Z244" i="9"/>
  <c r="X245" i="9"/>
  <c r="O245" i="5"/>
  <c r="S245" i="5" s="1"/>
  <c r="R244" i="5"/>
  <c r="E204" i="5" l="1"/>
  <c r="I204" i="5" s="1"/>
  <c r="AJ205" i="5"/>
  <c r="AH206" i="5"/>
  <c r="Y206" i="5"/>
  <c r="AC206" i="5" s="1"/>
  <c r="AB205" i="5"/>
  <c r="AW205" i="5"/>
  <c r="AT205" i="5"/>
  <c r="AR206" i="5"/>
  <c r="CH245" i="5"/>
  <c r="CL245" i="5" s="1"/>
  <c r="CK244" i="5"/>
  <c r="BY244" i="5"/>
  <c r="BW245" i="5"/>
  <c r="BN245" i="5"/>
  <c r="BR245" i="5" s="1"/>
  <c r="BQ244" i="5"/>
  <c r="BE244" i="5"/>
  <c r="BC245" i="5"/>
  <c r="AV244" i="9"/>
  <c r="O245" i="9"/>
  <c r="S245" i="9" s="1"/>
  <c r="Y245" i="9"/>
  <c r="AC245" i="9" s="1"/>
  <c r="R244" i="9"/>
  <c r="AB244" i="9"/>
  <c r="BC245" i="9"/>
  <c r="AI245" i="9"/>
  <c r="AM245" i="9" s="1"/>
  <c r="AS245" i="9"/>
  <c r="AW245" i="9" s="1"/>
  <c r="AL244" i="9"/>
  <c r="BF244" i="9"/>
  <c r="F245" i="9"/>
  <c r="D246" i="9"/>
  <c r="P245" i="5"/>
  <c r="N246" i="5"/>
  <c r="D205" i="5" l="1"/>
  <c r="F204" i="5"/>
  <c r="H204" i="5" s="1"/>
  <c r="AI206" i="5"/>
  <c r="AM206" i="5" s="1"/>
  <c r="AL205" i="5"/>
  <c r="Z206" i="5"/>
  <c r="X207" i="5"/>
  <c r="AS206" i="5"/>
  <c r="AW206" i="5" s="1"/>
  <c r="AV205" i="5"/>
  <c r="CI245" i="5"/>
  <c r="CG246" i="5"/>
  <c r="BX245" i="5"/>
  <c r="CB245" i="5" s="1"/>
  <c r="CA244" i="5"/>
  <c r="BO245" i="5"/>
  <c r="BM246" i="5"/>
  <c r="BD245" i="5"/>
  <c r="BH245" i="5" s="1"/>
  <c r="BG244" i="5"/>
  <c r="BD245" i="9"/>
  <c r="BB246" i="9"/>
  <c r="BG245" i="9"/>
  <c r="P245" i="9"/>
  <c r="N246" i="9"/>
  <c r="AT245" i="9"/>
  <c r="AR246" i="9"/>
  <c r="E246" i="9"/>
  <c r="H245" i="9"/>
  <c r="AJ245" i="9"/>
  <c r="AH246" i="9"/>
  <c r="Z245" i="9"/>
  <c r="X246" i="9"/>
  <c r="O246" i="5"/>
  <c r="S246" i="5" s="1"/>
  <c r="R245" i="5"/>
  <c r="E205" i="5" l="1"/>
  <c r="AJ206" i="5"/>
  <c r="AH207" i="5"/>
  <c r="Y207" i="5"/>
  <c r="AC207" i="5" s="1"/>
  <c r="AB206" i="5"/>
  <c r="AT206" i="5"/>
  <c r="AR207" i="5"/>
  <c r="CH246" i="5"/>
  <c r="CL246" i="5" s="1"/>
  <c r="CK245" i="5"/>
  <c r="BY245" i="5"/>
  <c r="BW246" i="5"/>
  <c r="BN246" i="5"/>
  <c r="BR246" i="5" s="1"/>
  <c r="BQ245" i="5"/>
  <c r="BE245" i="5"/>
  <c r="BC246" i="5"/>
  <c r="Y246" i="9"/>
  <c r="AC246" i="9" s="1"/>
  <c r="AS246" i="9"/>
  <c r="AW246" i="9" s="1"/>
  <c r="AB245" i="9"/>
  <c r="AV245" i="9"/>
  <c r="BC246" i="9"/>
  <c r="AL245" i="9"/>
  <c r="F246" i="9"/>
  <c r="D247" i="9"/>
  <c r="R245" i="9"/>
  <c r="AI246" i="9"/>
  <c r="AM246" i="9" s="1"/>
  <c r="I246" i="9"/>
  <c r="O246" i="9"/>
  <c r="BF245" i="9"/>
  <c r="P246" i="5"/>
  <c r="N247" i="5"/>
  <c r="I205" i="5" l="1"/>
  <c r="F205" i="5"/>
  <c r="D206" i="5"/>
  <c r="AI207" i="5"/>
  <c r="AM207" i="5" s="1"/>
  <c r="AL206" i="5"/>
  <c r="Z207" i="5"/>
  <c r="X208" i="5"/>
  <c r="AS207" i="5"/>
  <c r="AW207" i="5" s="1"/>
  <c r="AV206" i="5"/>
  <c r="CI246" i="5"/>
  <c r="CG247" i="5"/>
  <c r="BX246" i="5"/>
  <c r="CB246" i="5" s="1"/>
  <c r="CA245" i="5"/>
  <c r="BO246" i="5"/>
  <c r="BM247" i="5"/>
  <c r="BD246" i="5"/>
  <c r="BG245" i="5"/>
  <c r="AT246" i="9"/>
  <c r="AR247" i="9"/>
  <c r="E247" i="9"/>
  <c r="I247" i="9" s="1"/>
  <c r="BD246" i="9"/>
  <c r="BB247" i="9"/>
  <c r="P246" i="9"/>
  <c r="N247" i="9"/>
  <c r="S246" i="9"/>
  <c r="AJ246" i="9"/>
  <c r="AH247" i="9"/>
  <c r="H246" i="9"/>
  <c r="BG246" i="9"/>
  <c r="Z246" i="9"/>
  <c r="X247" i="9"/>
  <c r="O247" i="5"/>
  <c r="S247" i="5" s="1"/>
  <c r="R246" i="5"/>
  <c r="E206" i="5" l="1"/>
  <c r="I206" i="5" s="1"/>
  <c r="H205" i="5"/>
  <c r="AJ207" i="5"/>
  <c r="AH208" i="5"/>
  <c r="Y208" i="5"/>
  <c r="AC208" i="5" s="1"/>
  <c r="AB207" i="5"/>
  <c r="AT207" i="5"/>
  <c r="AR208" i="5"/>
  <c r="CH247" i="5"/>
  <c r="CL247" i="5" s="1"/>
  <c r="CK246" i="5"/>
  <c r="BY246" i="5"/>
  <c r="BW247" i="5"/>
  <c r="BN247" i="5"/>
  <c r="BR247" i="5" s="1"/>
  <c r="BQ246" i="5"/>
  <c r="BE246" i="5"/>
  <c r="BC247" i="5"/>
  <c r="BH246" i="5"/>
  <c r="Y247" i="9"/>
  <c r="AC247" i="9" s="1"/>
  <c r="O247" i="9"/>
  <c r="S247" i="9" s="1"/>
  <c r="AB246" i="9"/>
  <c r="AI247" i="9"/>
  <c r="AM247" i="9" s="1"/>
  <c r="R246" i="9"/>
  <c r="F247" i="9"/>
  <c r="D248" i="9"/>
  <c r="AL246" i="9"/>
  <c r="BC247" i="9"/>
  <c r="BG247" i="9" s="1"/>
  <c r="AS247" i="9"/>
  <c r="AW247" i="9" s="1"/>
  <c r="BF246" i="9"/>
  <c r="AV246" i="9"/>
  <c r="P247" i="5"/>
  <c r="N248" i="5"/>
  <c r="F206" i="5" l="1"/>
  <c r="D207" i="5"/>
  <c r="AI208" i="5"/>
  <c r="AM208" i="5" s="1"/>
  <c r="AL207" i="5"/>
  <c r="Z208" i="5"/>
  <c r="X209" i="5"/>
  <c r="AS208" i="5"/>
  <c r="AW208" i="5" s="1"/>
  <c r="AV207" i="5"/>
  <c r="CI247" i="5"/>
  <c r="CG248" i="5"/>
  <c r="BX247" i="5"/>
  <c r="CB247" i="5" s="1"/>
  <c r="CA246" i="5"/>
  <c r="BO247" i="5"/>
  <c r="BM248" i="5"/>
  <c r="BD247" i="5"/>
  <c r="BH247" i="5" s="1"/>
  <c r="BG246" i="5"/>
  <c r="H247" i="9"/>
  <c r="AJ247" i="9"/>
  <c r="AH248" i="9"/>
  <c r="P247" i="9"/>
  <c r="N248" i="9"/>
  <c r="BD247" i="9"/>
  <c r="BB248" i="9"/>
  <c r="E248" i="9"/>
  <c r="I248" i="9" s="1"/>
  <c r="AT247" i="9"/>
  <c r="AR248" i="9"/>
  <c r="Z247" i="9"/>
  <c r="X248" i="9"/>
  <c r="O248" i="5"/>
  <c r="S248" i="5" s="1"/>
  <c r="R247" i="5"/>
  <c r="E207" i="5" l="1"/>
  <c r="I207" i="5" s="1"/>
  <c r="H206" i="5"/>
  <c r="AJ208" i="5"/>
  <c r="AH209" i="5"/>
  <c r="Y209" i="5"/>
  <c r="AC209" i="5" s="1"/>
  <c r="AB208" i="5"/>
  <c r="AR209" i="5"/>
  <c r="AT208" i="5"/>
  <c r="CH248" i="5"/>
  <c r="CL248" i="5" s="1"/>
  <c r="CK247" i="5"/>
  <c r="BY247" i="5"/>
  <c r="BW248" i="5"/>
  <c r="BN248" i="5"/>
  <c r="BR248" i="5" s="1"/>
  <c r="BQ247" i="5"/>
  <c r="BE247" i="5"/>
  <c r="BC248" i="5"/>
  <c r="BC248" i="9"/>
  <c r="BG248" i="9" s="1"/>
  <c r="AI248" i="9"/>
  <c r="AM248" i="9" s="1"/>
  <c r="AV247" i="9"/>
  <c r="BF247" i="9"/>
  <c r="AL247" i="9"/>
  <c r="AS248" i="9"/>
  <c r="AW248" i="9" s="1"/>
  <c r="O248" i="9"/>
  <c r="S248" i="9" s="1"/>
  <c r="Y248" i="9"/>
  <c r="AC248" i="9" s="1"/>
  <c r="AB247" i="9"/>
  <c r="F248" i="9"/>
  <c r="D249" i="9"/>
  <c r="R247" i="9"/>
  <c r="P248" i="5"/>
  <c r="N249" i="5"/>
  <c r="F207" i="5" l="1"/>
  <c r="D208" i="5"/>
  <c r="AI209" i="5"/>
  <c r="AM209" i="5" s="1"/>
  <c r="AL208" i="5"/>
  <c r="Z209" i="5"/>
  <c r="X210" i="5"/>
  <c r="AV208" i="5"/>
  <c r="AS209" i="5"/>
  <c r="AW209" i="5" s="1"/>
  <c r="CI248" i="5"/>
  <c r="CG249" i="5"/>
  <c r="BX248" i="5"/>
  <c r="CB248" i="5" s="1"/>
  <c r="CA247" i="5"/>
  <c r="BO248" i="5"/>
  <c r="BM249" i="5"/>
  <c r="BD248" i="5"/>
  <c r="BH248" i="5" s="1"/>
  <c r="BG247" i="5"/>
  <c r="H248" i="9"/>
  <c r="Z248" i="9"/>
  <c r="X249" i="9"/>
  <c r="AT248" i="9"/>
  <c r="AR249" i="9"/>
  <c r="AJ248" i="9"/>
  <c r="AH249" i="9"/>
  <c r="E249" i="9"/>
  <c r="I249" i="9" s="1"/>
  <c r="BD248" i="9"/>
  <c r="BB249" i="9"/>
  <c r="P248" i="9"/>
  <c r="N249" i="9"/>
  <c r="O249" i="5"/>
  <c r="S249" i="5" s="1"/>
  <c r="R248" i="5"/>
  <c r="E208" i="5" l="1"/>
  <c r="I208" i="5" s="1"/>
  <c r="H207" i="5"/>
  <c r="AJ209" i="5"/>
  <c r="AH210" i="5"/>
  <c r="Y210" i="5"/>
  <c r="AC210" i="5" s="1"/>
  <c r="AB209" i="5"/>
  <c r="AT209" i="5"/>
  <c r="AR210" i="5"/>
  <c r="CH249" i="5"/>
  <c r="CL249" i="5" s="1"/>
  <c r="CK248" i="5"/>
  <c r="BY248" i="5"/>
  <c r="BW249" i="5"/>
  <c r="BN249" i="5"/>
  <c r="BR249" i="5" s="1"/>
  <c r="BQ248" i="5"/>
  <c r="BE248" i="5"/>
  <c r="BC249" i="5"/>
  <c r="BC249" i="9"/>
  <c r="BG249" i="9" s="1"/>
  <c r="AI249" i="9"/>
  <c r="AM249" i="9" s="1"/>
  <c r="Y249" i="9"/>
  <c r="AC249" i="9" s="1"/>
  <c r="BF248" i="9"/>
  <c r="AL248" i="9"/>
  <c r="AB248" i="9"/>
  <c r="O249" i="9"/>
  <c r="S249" i="9" s="1"/>
  <c r="AS249" i="9"/>
  <c r="AW249" i="9" s="1"/>
  <c r="R248" i="9"/>
  <c r="F249" i="9"/>
  <c r="D250" i="9"/>
  <c r="AV248" i="9"/>
  <c r="P249" i="5"/>
  <c r="N250" i="5"/>
  <c r="D209" i="5" l="1"/>
  <c r="F208" i="5"/>
  <c r="AI210" i="5"/>
  <c r="AM210" i="5" s="1"/>
  <c r="AL209" i="5"/>
  <c r="Z210" i="5"/>
  <c r="X211" i="5"/>
  <c r="AS210" i="5"/>
  <c r="AW210" i="5" s="1"/>
  <c r="AV209" i="5"/>
  <c r="CI249" i="5"/>
  <c r="CG250" i="5"/>
  <c r="BX249" i="5"/>
  <c r="CB249" i="5" s="1"/>
  <c r="CA248" i="5"/>
  <c r="BO249" i="5"/>
  <c r="BM250" i="5"/>
  <c r="BD249" i="5"/>
  <c r="BH249" i="5" s="1"/>
  <c r="BG248" i="5"/>
  <c r="H249" i="9"/>
  <c r="AT249" i="9"/>
  <c r="AR250" i="9"/>
  <c r="AJ249" i="9"/>
  <c r="AH250" i="9"/>
  <c r="E250" i="9"/>
  <c r="I250" i="9"/>
  <c r="BD249" i="9"/>
  <c r="BB250" i="9"/>
  <c r="P249" i="9"/>
  <c r="N250" i="9"/>
  <c r="Z249" i="9"/>
  <c r="X250" i="9"/>
  <c r="O250" i="5"/>
  <c r="S250" i="5" s="1"/>
  <c r="R249" i="5"/>
  <c r="H208" i="5" l="1"/>
  <c r="E209" i="5"/>
  <c r="I209" i="5"/>
  <c r="AJ210" i="5"/>
  <c r="AH211" i="5"/>
  <c r="Y211" i="5"/>
  <c r="AC211" i="5" s="1"/>
  <c r="AB210" i="5"/>
  <c r="AR211" i="5"/>
  <c r="AT210" i="5"/>
  <c r="CH250" i="5"/>
  <c r="CL250" i="5" s="1"/>
  <c r="CK249" i="5"/>
  <c r="BY249" i="5"/>
  <c r="BW250" i="5"/>
  <c r="BN250" i="5"/>
  <c r="BR250" i="5" s="1"/>
  <c r="BQ249" i="5"/>
  <c r="BE249" i="5"/>
  <c r="BC250" i="5"/>
  <c r="R249" i="9"/>
  <c r="F250" i="9"/>
  <c r="D251" i="9"/>
  <c r="AV249" i="9"/>
  <c r="O250" i="9"/>
  <c r="S250" i="9" s="1"/>
  <c r="Y250" i="9"/>
  <c r="AC250" i="9" s="1"/>
  <c r="BC250" i="9"/>
  <c r="BG250" i="9" s="1"/>
  <c r="AI250" i="9"/>
  <c r="AM250" i="9" s="1"/>
  <c r="AS250" i="9"/>
  <c r="AW250" i="9" s="1"/>
  <c r="AB249" i="9"/>
  <c r="BF249" i="9"/>
  <c r="AL249" i="9"/>
  <c r="P250" i="5"/>
  <c r="N251" i="5"/>
  <c r="D210" i="5" l="1"/>
  <c r="F209" i="5"/>
  <c r="AI211" i="5"/>
  <c r="AM211" i="5" s="1"/>
  <c r="AL210" i="5"/>
  <c r="Z211" i="5"/>
  <c r="X212" i="5"/>
  <c r="AV210" i="5"/>
  <c r="AS211" i="5"/>
  <c r="AW211" i="5" s="1"/>
  <c r="CI250" i="5"/>
  <c r="CG251" i="5"/>
  <c r="BX250" i="5"/>
  <c r="CB250" i="5" s="1"/>
  <c r="CA249" i="5"/>
  <c r="BO250" i="5"/>
  <c r="BM251" i="5"/>
  <c r="BD250" i="5"/>
  <c r="BH250" i="5" s="1"/>
  <c r="BG249" i="5"/>
  <c r="AT250" i="9"/>
  <c r="AR251" i="9"/>
  <c r="P250" i="9"/>
  <c r="N251" i="9"/>
  <c r="H250" i="9"/>
  <c r="BD250" i="9"/>
  <c r="BB251" i="9"/>
  <c r="E251" i="9"/>
  <c r="I251" i="9" s="1"/>
  <c r="AJ250" i="9"/>
  <c r="AH251" i="9"/>
  <c r="Z250" i="9"/>
  <c r="X251" i="9"/>
  <c r="O251" i="5"/>
  <c r="S251" i="5" s="1"/>
  <c r="R250" i="5"/>
  <c r="H209" i="5" l="1"/>
  <c r="E210" i="5"/>
  <c r="AJ211" i="5"/>
  <c r="AH212" i="5"/>
  <c r="Y212" i="5"/>
  <c r="AC212" i="5" s="1"/>
  <c r="AB211" i="5"/>
  <c r="AR212" i="5"/>
  <c r="AT211" i="5"/>
  <c r="CH251" i="5"/>
  <c r="CL251" i="5" s="1"/>
  <c r="CK250" i="5"/>
  <c r="BY250" i="5"/>
  <c r="BW251" i="5"/>
  <c r="BN251" i="5"/>
  <c r="BR251" i="5" s="1"/>
  <c r="BQ250" i="5"/>
  <c r="BE250" i="5"/>
  <c r="BC251" i="5"/>
  <c r="AI251" i="9"/>
  <c r="AM251" i="9" s="1"/>
  <c r="BC251" i="9"/>
  <c r="O251" i="9"/>
  <c r="S251" i="9" s="1"/>
  <c r="AS251" i="9"/>
  <c r="AW251" i="9" s="1"/>
  <c r="AL250" i="9"/>
  <c r="BF250" i="9"/>
  <c r="R250" i="9"/>
  <c r="Y251" i="9"/>
  <c r="AC251" i="9" s="1"/>
  <c r="AB250" i="9"/>
  <c r="F251" i="9"/>
  <c r="D252" i="9"/>
  <c r="AV250" i="9"/>
  <c r="P251" i="5"/>
  <c r="N252" i="5"/>
  <c r="I210" i="5" l="1"/>
  <c r="D211" i="5"/>
  <c r="F210" i="5"/>
  <c r="AI212" i="5"/>
  <c r="AM212" i="5" s="1"/>
  <c r="AL211" i="5"/>
  <c r="Z212" i="5"/>
  <c r="X213" i="5"/>
  <c r="AV211" i="5"/>
  <c r="AS212" i="5"/>
  <c r="AW212" i="5" s="1"/>
  <c r="CI251" i="5"/>
  <c r="CG252" i="5"/>
  <c r="BX251" i="5"/>
  <c r="CB251" i="5" s="1"/>
  <c r="CA250" i="5"/>
  <c r="BO251" i="5"/>
  <c r="BM252" i="5"/>
  <c r="BD251" i="5"/>
  <c r="BH251" i="5" s="1"/>
  <c r="BG250" i="5"/>
  <c r="BD251" i="9"/>
  <c r="BB252" i="9"/>
  <c r="H251" i="9"/>
  <c r="Z251" i="9"/>
  <c r="X252" i="9"/>
  <c r="AT251" i="9"/>
  <c r="AR252" i="9"/>
  <c r="BG251" i="9"/>
  <c r="E252" i="9"/>
  <c r="I252" i="9" s="1"/>
  <c r="P251" i="9"/>
  <c r="N252" i="9"/>
  <c r="AJ251" i="9"/>
  <c r="AH252" i="9"/>
  <c r="O252" i="5"/>
  <c r="S252" i="5" s="1"/>
  <c r="R251" i="5"/>
  <c r="H210" i="5" l="1"/>
  <c r="E211" i="5"/>
  <c r="I211" i="5" s="1"/>
  <c r="AJ212" i="5"/>
  <c r="AH213" i="5"/>
  <c r="Y213" i="5"/>
  <c r="AC213" i="5" s="1"/>
  <c r="AB212" i="5"/>
  <c r="AT212" i="5"/>
  <c r="AR213" i="5"/>
  <c r="CH252" i="5"/>
  <c r="CL252" i="5" s="1"/>
  <c r="CK251" i="5"/>
  <c r="BY251" i="5"/>
  <c r="BW252" i="5"/>
  <c r="BN252" i="5"/>
  <c r="BR252" i="5" s="1"/>
  <c r="BQ251" i="5"/>
  <c r="BE251" i="5"/>
  <c r="BC252" i="5"/>
  <c r="AV251" i="9"/>
  <c r="R251" i="9"/>
  <c r="AS252" i="9"/>
  <c r="AW252" i="9" s="1"/>
  <c r="AI252" i="9"/>
  <c r="AM252" i="9" s="1"/>
  <c r="AL251" i="9"/>
  <c r="F252" i="9"/>
  <c r="D253" i="9"/>
  <c r="Y252" i="9"/>
  <c r="AC252" i="9" s="1"/>
  <c r="BC252" i="9"/>
  <c r="BG252" i="9" s="1"/>
  <c r="O252" i="9"/>
  <c r="S252" i="9" s="1"/>
  <c r="AB251" i="9"/>
  <c r="BF251" i="9"/>
  <c r="P252" i="5"/>
  <c r="N253" i="5"/>
  <c r="D212" i="5" l="1"/>
  <c r="F211" i="5"/>
  <c r="AI213" i="5"/>
  <c r="AM213" i="5" s="1"/>
  <c r="AL212" i="5"/>
  <c r="Z213" i="5"/>
  <c r="X214" i="5"/>
  <c r="AS213" i="5"/>
  <c r="AW213" i="5" s="1"/>
  <c r="AV212" i="5"/>
  <c r="CI252" i="5"/>
  <c r="CG253" i="5"/>
  <c r="BX252" i="5"/>
  <c r="CB252" i="5" s="1"/>
  <c r="CA251" i="5"/>
  <c r="BO252" i="5"/>
  <c r="BM253" i="5"/>
  <c r="BD252" i="5"/>
  <c r="BH252" i="5" s="1"/>
  <c r="BG251" i="5"/>
  <c r="E253" i="9"/>
  <c r="I253" i="9" s="1"/>
  <c r="H252" i="9"/>
  <c r="AJ252" i="9"/>
  <c r="AH253" i="9"/>
  <c r="BD252" i="9"/>
  <c r="BB253" i="9"/>
  <c r="P252" i="9"/>
  <c r="N253" i="9"/>
  <c r="Z252" i="9"/>
  <c r="X253" i="9"/>
  <c r="AT252" i="9"/>
  <c r="AR253" i="9"/>
  <c r="O253" i="5"/>
  <c r="S253" i="5" s="1"/>
  <c r="R252" i="5"/>
  <c r="H211" i="5" l="1"/>
  <c r="E212" i="5"/>
  <c r="I212" i="5" s="1"/>
  <c r="AJ213" i="5"/>
  <c r="AH214" i="5"/>
  <c r="Y214" i="5"/>
  <c r="AC214" i="5" s="1"/>
  <c r="AB213" i="5"/>
  <c r="AT213" i="5"/>
  <c r="AR214" i="5"/>
  <c r="CH253" i="5"/>
  <c r="CL253" i="5" s="1"/>
  <c r="CK252" i="5"/>
  <c r="BY252" i="5"/>
  <c r="BW253" i="5"/>
  <c r="BN253" i="5"/>
  <c r="BR253" i="5" s="1"/>
  <c r="BQ252" i="5"/>
  <c r="BE252" i="5"/>
  <c r="BC253" i="5"/>
  <c r="Y253" i="9"/>
  <c r="AC253" i="9" s="1"/>
  <c r="BC253" i="9"/>
  <c r="AB252" i="9"/>
  <c r="BF252" i="9"/>
  <c r="AS253" i="9"/>
  <c r="AW253" i="9" s="1"/>
  <c r="O253" i="9"/>
  <c r="S253" i="9" s="1"/>
  <c r="AI253" i="9"/>
  <c r="AM253" i="9" s="1"/>
  <c r="AV252" i="9"/>
  <c r="R252" i="9"/>
  <c r="AL252" i="9"/>
  <c r="F253" i="9"/>
  <c r="D254" i="9"/>
  <c r="P253" i="5"/>
  <c r="N254" i="5"/>
  <c r="F212" i="5" l="1"/>
  <c r="D213" i="5"/>
  <c r="AI214" i="5"/>
  <c r="AM214" i="5" s="1"/>
  <c r="AL213" i="5"/>
  <c r="Z214" i="5"/>
  <c r="X215" i="5"/>
  <c r="AS214" i="5"/>
  <c r="AW214" i="5" s="1"/>
  <c r="AV213" i="5"/>
  <c r="CI253" i="5"/>
  <c r="CG254" i="5"/>
  <c r="BX253" i="5"/>
  <c r="CB253" i="5" s="1"/>
  <c r="CA252" i="5"/>
  <c r="BO253" i="5"/>
  <c r="BM254" i="5"/>
  <c r="BD253" i="5"/>
  <c r="BH253" i="5" s="1"/>
  <c r="BG252" i="5"/>
  <c r="BD253" i="9"/>
  <c r="BB254" i="9"/>
  <c r="P253" i="9"/>
  <c r="N254" i="9"/>
  <c r="BG253" i="9"/>
  <c r="E254" i="9"/>
  <c r="I254" i="9" s="1"/>
  <c r="H253" i="9"/>
  <c r="AJ253" i="9"/>
  <c r="AH254" i="9"/>
  <c r="AT253" i="9"/>
  <c r="AR254" i="9"/>
  <c r="Z253" i="9"/>
  <c r="X254" i="9"/>
  <c r="O254" i="5"/>
  <c r="S254" i="5" s="1"/>
  <c r="R253" i="5"/>
  <c r="E213" i="5" l="1"/>
  <c r="I213" i="5" s="1"/>
  <c r="H212" i="5"/>
  <c r="AJ214" i="5"/>
  <c r="AH215" i="5"/>
  <c r="Y215" i="5"/>
  <c r="AC215" i="5" s="1"/>
  <c r="AB214" i="5"/>
  <c r="AR215" i="5"/>
  <c r="AT214" i="5"/>
  <c r="CH254" i="5"/>
  <c r="CL254" i="5" s="1"/>
  <c r="CK253" i="5"/>
  <c r="BY253" i="5"/>
  <c r="BW254" i="5"/>
  <c r="BN254" i="5"/>
  <c r="BR254" i="5" s="1"/>
  <c r="BQ253" i="5"/>
  <c r="BE253" i="5"/>
  <c r="BC254" i="5"/>
  <c r="Y254" i="9"/>
  <c r="AC254" i="9" s="1"/>
  <c r="R253" i="9"/>
  <c r="AV253" i="9"/>
  <c r="O254" i="9"/>
  <c r="S254" i="9"/>
  <c r="AI254" i="9"/>
  <c r="AM254" i="9" s="1"/>
  <c r="AB253" i="9"/>
  <c r="AL253" i="9"/>
  <c r="F254" i="9"/>
  <c r="D255" i="9"/>
  <c r="BC254" i="9"/>
  <c r="AS254" i="9"/>
  <c r="AW254" i="9" s="1"/>
  <c r="BF253" i="9"/>
  <c r="P254" i="5"/>
  <c r="N255" i="5"/>
  <c r="D214" i="5" l="1"/>
  <c r="F213" i="5"/>
  <c r="AI215" i="5"/>
  <c r="AM215" i="5" s="1"/>
  <c r="AL214" i="5"/>
  <c r="Z215" i="5"/>
  <c r="X216" i="5"/>
  <c r="AV214" i="5"/>
  <c r="AS215" i="5"/>
  <c r="CI254" i="5"/>
  <c r="CG255" i="5"/>
  <c r="BX254" i="5"/>
  <c r="CB254" i="5" s="1"/>
  <c r="CA253" i="5"/>
  <c r="BO254" i="5"/>
  <c r="BM255" i="5"/>
  <c r="BD254" i="5"/>
  <c r="BH254" i="5" s="1"/>
  <c r="BG253" i="5"/>
  <c r="E255" i="9"/>
  <c r="I255" i="9" s="1"/>
  <c r="AT254" i="9"/>
  <c r="AR255" i="9"/>
  <c r="H254" i="9"/>
  <c r="P254" i="9"/>
  <c r="N255" i="9"/>
  <c r="BD254" i="9"/>
  <c r="BB255" i="9"/>
  <c r="BG254" i="9"/>
  <c r="AJ254" i="9"/>
  <c r="AH255" i="9"/>
  <c r="Z254" i="9"/>
  <c r="X255" i="9"/>
  <c r="O255" i="5"/>
  <c r="S255" i="5" s="1"/>
  <c r="R254" i="5"/>
  <c r="H213" i="5" l="1"/>
  <c r="E214" i="5"/>
  <c r="I214" i="5" s="1"/>
  <c r="AJ215" i="5"/>
  <c r="AH216" i="5"/>
  <c r="Y216" i="5"/>
  <c r="AC216" i="5" s="1"/>
  <c r="AB215" i="5"/>
  <c r="AW215" i="5"/>
  <c r="AT215" i="5"/>
  <c r="AR216" i="5"/>
  <c r="CH255" i="5"/>
  <c r="CL255" i="5" s="1"/>
  <c r="CK254" i="5"/>
  <c r="BY254" i="5"/>
  <c r="BW255" i="5"/>
  <c r="BN255" i="5"/>
  <c r="BR255" i="5" s="1"/>
  <c r="BQ254" i="5"/>
  <c r="BE254" i="5"/>
  <c r="BC255" i="5"/>
  <c r="AL254" i="9"/>
  <c r="O255" i="9"/>
  <c r="S255" i="9" s="1"/>
  <c r="AS255" i="9"/>
  <c r="AW255" i="9" s="1"/>
  <c r="Y255" i="9"/>
  <c r="AC255" i="9" s="1"/>
  <c r="R254" i="9"/>
  <c r="AV254" i="9"/>
  <c r="BC255" i="9"/>
  <c r="AB254" i="9"/>
  <c r="AI255" i="9"/>
  <c r="AM255" i="9" s="1"/>
  <c r="BF254" i="9"/>
  <c r="F255" i="9"/>
  <c r="D256" i="9"/>
  <c r="P255" i="5"/>
  <c r="N256" i="5"/>
  <c r="D215" i="5" l="1"/>
  <c r="F214" i="5"/>
  <c r="AI216" i="5"/>
  <c r="AM216" i="5" s="1"/>
  <c r="AL215" i="5"/>
  <c r="Z216" i="5"/>
  <c r="X217" i="5"/>
  <c r="AS216" i="5"/>
  <c r="AW216" i="5" s="1"/>
  <c r="AV215" i="5"/>
  <c r="CI255" i="5"/>
  <c r="CG256" i="5"/>
  <c r="BX255" i="5"/>
  <c r="CB255" i="5" s="1"/>
  <c r="CA254" i="5"/>
  <c r="BO255" i="5"/>
  <c r="BM256" i="5"/>
  <c r="BD255" i="5"/>
  <c r="BH255" i="5" s="1"/>
  <c r="BG254" i="5"/>
  <c r="Z255" i="9"/>
  <c r="X256" i="9"/>
  <c r="P255" i="9"/>
  <c r="N256" i="9"/>
  <c r="BD255" i="9"/>
  <c r="BB256" i="9"/>
  <c r="E256" i="9"/>
  <c r="I256" i="9" s="1"/>
  <c r="H255" i="9"/>
  <c r="AJ255" i="9"/>
  <c r="AH256" i="9"/>
  <c r="BG255" i="9"/>
  <c r="AT255" i="9"/>
  <c r="AR256" i="9"/>
  <c r="O256" i="5"/>
  <c r="S256" i="5" s="1"/>
  <c r="R255" i="5"/>
  <c r="H214" i="5" l="1"/>
  <c r="E215" i="5"/>
  <c r="I215" i="5" s="1"/>
  <c r="AJ216" i="5"/>
  <c r="AH217" i="5"/>
  <c r="Y217" i="5"/>
  <c r="AC217" i="5" s="1"/>
  <c r="AB216" i="5"/>
  <c r="AT216" i="5"/>
  <c r="AR217" i="5"/>
  <c r="CH256" i="5"/>
  <c r="CL256" i="5" s="1"/>
  <c r="CK255" i="5"/>
  <c r="BY255" i="5"/>
  <c r="BW256" i="5"/>
  <c r="BN256" i="5"/>
  <c r="BR256" i="5" s="1"/>
  <c r="BQ255" i="5"/>
  <c r="BE255" i="5"/>
  <c r="BC256" i="5"/>
  <c r="AI256" i="9"/>
  <c r="AM256" i="9" s="1"/>
  <c r="AS256" i="9"/>
  <c r="AW256" i="9" s="1"/>
  <c r="AL255" i="9"/>
  <c r="F256" i="9"/>
  <c r="D257" i="9"/>
  <c r="R255" i="9"/>
  <c r="O256" i="9"/>
  <c r="S256" i="9" s="1"/>
  <c r="AV255" i="9"/>
  <c r="BC256" i="9"/>
  <c r="BG256" i="9" s="1"/>
  <c r="Y256" i="9"/>
  <c r="AC256" i="9" s="1"/>
  <c r="BF255" i="9"/>
  <c r="AB255" i="9"/>
  <c r="P256" i="5"/>
  <c r="N257" i="5"/>
  <c r="F215" i="5" l="1"/>
  <c r="D216" i="5"/>
  <c r="AI217" i="5"/>
  <c r="AM217" i="5" s="1"/>
  <c r="AL216" i="5"/>
  <c r="Z217" i="5"/>
  <c r="X218" i="5"/>
  <c r="AS217" i="5"/>
  <c r="AV216" i="5"/>
  <c r="CI256" i="5"/>
  <c r="CG257" i="5"/>
  <c r="BX256" i="5"/>
  <c r="CB256" i="5" s="1"/>
  <c r="CA255" i="5"/>
  <c r="BO256" i="5"/>
  <c r="BM257" i="5"/>
  <c r="BD256" i="5"/>
  <c r="BH256" i="5" s="1"/>
  <c r="BG255" i="5"/>
  <c r="P256" i="9"/>
  <c r="N257" i="9"/>
  <c r="H256" i="9"/>
  <c r="AT256" i="9"/>
  <c r="AR257" i="9"/>
  <c r="E257" i="9"/>
  <c r="I257" i="9" s="1"/>
  <c r="BD256" i="9"/>
  <c r="BB257" i="9"/>
  <c r="Z256" i="9"/>
  <c r="X257" i="9"/>
  <c r="AJ256" i="9"/>
  <c r="AH257" i="9"/>
  <c r="O257" i="5"/>
  <c r="S257" i="5" s="1"/>
  <c r="R256" i="5"/>
  <c r="E216" i="5" l="1"/>
  <c r="H215" i="5"/>
  <c r="AJ217" i="5"/>
  <c r="AH218" i="5"/>
  <c r="Y218" i="5"/>
  <c r="AC218" i="5" s="1"/>
  <c r="AB217" i="5"/>
  <c r="AW217" i="5"/>
  <c r="AT217" i="5"/>
  <c r="AR218" i="5"/>
  <c r="CH257" i="5"/>
  <c r="CL257" i="5" s="1"/>
  <c r="CK256" i="5"/>
  <c r="BY256" i="5"/>
  <c r="BW257" i="5"/>
  <c r="BN257" i="5"/>
  <c r="BR257" i="5" s="1"/>
  <c r="BQ256" i="5"/>
  <c r="BE256" i="5"/>
  <c r="BC257" i="5"/>
  <c r="AB256" i="9"/>
  <c r="F257" i="9"/>
  <c r="D258" i="9"/>
  <c r="Y257" i="9"/>
  <c r="AC257" i="9" s="1"/>
  <c r="AI257" i="9"/>
  <c r="AM257" i="9" s="1"/>
  <c r="BC257" i="9"/>
  <c r="AS257" i="9"/>
  <c r="AW257" i="9" s="1"/>
  <c r="O257" i="9"/>
  <c r="S257" i="9" s="1"/>
  <c r="AL256" i="9"/>
  <c r="BF256" i="9"/>
  <c r="AV256" i="9"/>
  <c r="R256" i="9"/>
  <c r="P257" i="5"/>
  <c r="N258" i="5"/>
  <c r="I216" i="5" l="1"/>
  <c r="D217" i="5"/>
  <c r="F216" i="5"/>
  <c r="AI218" i="5"/>
  <c r="AM218" i="5" s="1"/>
  <c r="AL217" i="5"/>
  <c r="Z218" i="5"/>
  <c r="X219" i="5"/>
  <c r="AS218" i="5"/>
  <c r="AW218" i="5" s="1"/>
  <c r="AV217" i="5"/>
  <c r="CI257" i="5"/>
  <c r="CG258" i="5"/>
  <c r="BX257" i="5"/>
  <c r="CB257" i="5" s="1"/>
  <c r="CA256" i="5"/>
  <c r="BO257" i="5"/>
  <c r="BM258" i="5"/>
  <c r="BD257" i="5"/>
  <c r="BH257" i="5" s="1"/>
  <c r="BG256" i="5"/>
  <c r="E258" i="9"/>
  <c r="I258" i="9" s="1"/>
  <c r="AT257" i="9"/>
  <c r="AR258" i="9"/>
  <c r="AJ257" i="9"/>
  <c r="AH258" i="9"/>
  <c r="H257" i="9"/>
  <c r="BD257" i="9"/>
  <c r="BB258" i="9"/>
  <c r="P257" i="9"/>
  <c r="N258" i="9"/>
  <c r="BG257" i="9"/>
  <c r="Z257" i="9"/>
  <c r="X258" i="9"/>
  <c r="O258" i="5"/>
  <c r="S258" i="5" s="1"/>
  <c r="R257" i="5"/>
  <c r="H216" i="5" l="1"/>
  <c r="E217" i="5"/>
  <c r="I217" i="5" s="1"/>
  <c r="AJ218" i="5"/>
  <c r="AH219" i="5"/>
  <c r="Y219" i="5"/>
  <c r="AC219" i="5" s="1"/>
  <c r="AB218" i="5"/>
  <c r="AR219" i="5"/>
  <c r="AT218" i="5"/>
  <c r="CH258" i="5"/>
  <c r="CL258" i="5" s="1"/>
  <c r="CK257" i="5"/>
  <c r="BY257" i="5"/>
  <c r="BW258" i="5"/>
  <c r="BN258" i="5"/>
  <c r="BR258" i="5" s="1"/>
  <c r="BQ257" i="5"/>
  <c r="BE257" i="5"/>
  <c r="BC258" i="5"/>
  <c r="O258" i="9"/>
  <c r="S258" i="9" s="1"/>
  <c r="AS258" i="9"/>
  <c r="AW258" i="9" s="1"/>
  <c r="Y258" i="9"/>
  <c r="AC258" i="9" s="1"/>
  <c r="R257" i="9"/>
  <c r="AV257" i="9"/>
  <c r="AB257" i="9"/>
  <c r="BC258" i="9"/>
  <c r="AI258" i="9"/>
  <c r="AM258" i="9"/>
  <c r="BF257" i="9"/>
  <c r="AL257" i="9"/>
  <c r="F258" i="9"/>
  <c r="D259" i="9"/>
  <c r="P258" i="5"/>
  <c r="N259" i="5"/>
  <c r="D218" i="5" l="1"/>
  <c r="F217" i="5"/>
  <c r="AI219" i="5"/>
  <c r="AM219" i="5" s="1"/>
  <c r="AL218" i="5"/>
  <c r="Z219" i="5"/>
  <c r="X220" i="5"/>
  <c r="AV218" i="5"/>
  <c r="AS219" i="5"/>
  <c r="AW219" i="5" s="1"/>
  <c r="CI258" i="5"/>
  <c r="CG259" i="5"/>
  <c r="BX258" i="5"/>
  <c r="CB258" i="5" s="1"/>
  <c r="CA257" i="5"/>
  <c r="BO258" i="5"/>
  <c r="BM259" i="5"/>
  <c r="BD258" i="5"/>
  <c r="BH258" i="5" s="1"/>
  <c r="BG257" i="5"/>
  <c r="AJ258" i="9"/>
  <c r="AH259" i="9"/>
  <c r="AT258" i="9"/>
  <c r="AR259" i="9"/>
  <c r="E259" i="9"/>
  <c r="I259" i="9" s="1"/>
  <c r="BD258" i="9"/>
  <c r="BB259" i="9"/>
  <c r="H258" i="9"/>
  <c r="BG258" i="9"/>
  <c r="Z258" i="9"/>
  <c r="X259" i="9"/>
  <c r="P258" i="9"/>
  <c r="N259" i="9"/>
  <c r="O259" i="5"/>
  <c r="S259" i="5" s="1"/>
  <c r="R258" i="5"/>
  <c r="H217" i="5" l="1"/>
  <c r="E218" i="5"/>
  <c r="I218" i="5" s="1"/>
  <c r="AJ219" i="5"/>
  <c r="AH220" i="5"/>
  <c r="Y220" i="5"/>
  <c r="AC220" i="5" s="1"/>
  <c r="AB219" i="5"/>
  <c r="AR220" i="5"/>
  <c r="AT219" i="5"/>
  <c r="CH259" i="5"/>
  <c r="CL259" i="5" s="1"/>
  <c r="CK258" i="5"/>
  <c r="BY258" i="5"/>
  <c r="BW259" i="5"/>
  <c r="BN259" i="5"/>
  <c r="BR259" i="5" s="1"/>
  <c r="BQ258" i="5"/>
  <c r="BE258" i="5"/>
  <c r="BC259" i="5"/>
  <c r="BF258" i="9"/>
  <c r="AV258" i="9"/>
  <c r="AB258" i="9"/>
  <c r="BC259" i="9"/>
  <c r="AS259" i="9"/>
  <c r="AW259" i="9" s="1"/>
  <c r="AI259" i="9"/>
  <c r="AM259" i="9" s="1"/>
  <c r="O259" i="9"/>
  <c r="S259" i="9" s="1"/>
  <c r="R258" i="9"/>
  <c r="Y259" i="9"/>
  <c r="AC259" i="9" s="1"/>
  <c r="F259" i="9"/>
  <c r="D260" i="9"/>
  <c r="AL258" i="9"/>
  <c r="P259" i="5"/>
  <c r="N260" i="5"/>
  <c r="F218" i="5" l="1"/>
  <c r="D219" i="5"/>
  <c r="AI220" i="5"/>
  <c r="AM220" i="5" s="1"/>
  <c r="AL219" i="5"/>
  <c r="Z220" i="5"/>
  <c r="X221" i="5"/>
  <c r="AV219" i="5"/>
  <c r="AS220" i="5"/>
  <c r="AW220" i="5" s="1"/>
  <c r="CI259" i="5"/>
  <c r="CG260" i="5"/>
  <c r="BX259" i="5"/>
  <c r="CB259" i="5" s="1"/>
  <c r="CA258" i="5"/>
  <c r="BO259" i="5"/>
  <c r="BM260" i="5"/>
  <c r="BD259" i="5"/>
  <c r="BH259" i="5" s="1"/>
  <c r="BG258" i="5"/>
  <c r="BD259" i="9"/>
  <c r="BB260" i="9"/>
  <c r="H259" i="9"/>
  <c r="AJ259" i="9"/>
  <c r="AH260" i="9"/>
  <c r="BG259" i="9"/>
  <c r="E260" i="9"/>
  <c r="Z259" i="9"/>
  <c r="X260" i="9"/>
  <c r="P259" i="9"/>
  <c r="N260" i="9"/>
  <c r="AT259" i="9"/>
  <c r="AR260" i="9"/>
  <c r="O260" i="5"/>
  <c r="S260" i="5" s="1"/>
  <c r="R259" i="5"/>
  <c r="E219" i="5" l="1"/>
  <c r="I219" i="5" s="1"/>
  <c r="H218" i="5"/>
  <c r="AJ220" i="5"/>
  <c r="AH221" i="5"/>
  <c r="Y221" i="5"/>
  <c r="AC221" i="5" s="1"/>
  <c r="AB220" i="5"/>
  <c r="AR221" i="5"/>
  <c r="AT220" i="5"/>
  <c r="CH260" i="5"/>
  <c r="CL260" i="5" s="1"/>
  <c r="CK259" i="5"/>
  <c r="BY259" i="5"/>
  <c r="BW260" i="5"/>
  <c r="BN260" i="5"/>
  <c r="BR260" i="5" s="1"/>
  <c r="BQ259" i="5"/>
  <c r="BE259" i="5"/>
  <c r="BC260" i="5"/>
  <c r="AS260" i="9"/>
  <c r="AW260" i="9" s="1"/>
  <c r="Y260" i="9"/>
  <c r="AC260" i="9" s="1"/>
  <c r="AV259" i="9"/>
  <c r="AB259" i="9"/>
  <c r="AI260" i="9"/>
  <c r="AM260" i="9" s="1"/>
  <c r="BC260" i="9"/>
  <c r="BG260" i="9" s="1"/>
  <c r="R259" i="9"/>
  <c r="F260" i="9"/>
  <c r="D261" i="9"/>
  <c r="O260" i="9"/>
  <c r="S260" i="9" s="1"/>
  <c r="I260" i="9"/>
  <c r="AL259" i="9"/>
  <c r="BF259" i="9"/>
  <c r="P260" i="5"/>
  <c r="N261" i="5"/>
  <c r="D220" i="5" l="1"/>
  <c r="F219" i="5"/>
  <c r="AI221" i="5"/>
  <c r="AM221" i="5" s="1"/>
  <c r="AL220" i="5"/>
  <c r="Z221" i="5"/>
  <c r="X222" i="5"/>
  <c r="AV220" i="5"/>
  <c r="AS221" i="5"/>
  <c r="AW221" i="5" s="1"/>
  <c r="CI260" i="5"/>
  <c r="CG261" i="5"/>
  <c r="BX260" i="5"/>
  <c r="CB260" i="5" s="1"/>
  <c r="CA259" i="5"/>
  <c r="BO260" i="5"/>
  <c r="BM261" i="5"/>
  <c r="BD260" i="5"/>
  <c r="BH260" i="5" s="1"/>
  <c r="BG259" i="5"/>
  <c r="H260" i="9"/>
  <c r="Z260" i="9"/>
  <c r="X261" i="9"/>
  <c r="E261" i="9"/>
  <c r="I261" i="9" s="1"/>
  <c r="BD260" i="9"/>
  <c r="BB261" i="9"/>
  <c r="P260" i="9"/>
  <c r="N261" i="9"/>
  <c r="AJ260" i="9"/>
  <c r="AH261" i="9"/>
  <c r="AT260" i="9"/>
  <c r="AR261" i="9"/>
  <c r="O261" i="5"/>
  <c r="S261" i="5" s="1"/>
  <c r="R260" i="5"/>
  <c r="H219" i="5" l="1"/>
  <c r="E220" i="5"/>
  <c r="I220" i="5" s="1"/>
  <c r="AJ221" i="5"/>
  <c r="AH222" i="5"/>
  <c r="Y222" i="5"/>
  <c r="AC222" i="5" s="1"/>
  <c r="AB221" i="5"/>
  <c r="AR222" i="5"/>
  <c r="AT221" i="5"/>
  <c r="CH261" i="5"/>
  <c r="CL261" i="5" s="1"/>
  <c r="CK260" i="5"/>
  <c r="BY260" i="5"/>
  <c r="BW261" i="5"/>
  <c r="BN261" i="5"/>
  <c r="BR261" i="5" s="1"/>
  <c r="BQ260" i="5"/>
  <c r="BE260" i="5"/>
  <c r="BC261" i="5"/>
  <c r="AL260" i="9"/>
  <c r="BF260" i="9"/>
  <c r="AB260" i="9"/>
  <c r="AI261" i="9"/>
  <c r="AM261" i="9" s="1"/>
  <c r="BC261" i="9"/>
  <c r="Y261" i="9"/>
  <c r="AC261" i="9" s="1"/>
  <c r="AS261" i="9"/>
  <c r="AW261" i="9" s="1"/>
  <c r="O261" i="9"/>
  <c r="S261" i="9" s="1"/>
  <c r="AV260" i="9"/>
  <c r="R260" i="9"/>
  <c r="F261" i="9"/>
  <c r="D262" i="9"/>
  <c r="P261" i="5"/>
  <c r="N262" i="5"/>
  <c r="D221" i="5" l="1"/>
  <c r="F220" i="5"/>
  <c r="AI222" i="5"/>
  <c r="AM222" i="5" s="1"/>
  <c r="AL221" i="5"/>
  <c r="Z222" i="5"/>
  <c r="X223" i="5"/>
  <c r="AV221" i="5"/>
  <c r="AS222" i="5"/>
  <c r="AW222" i="5" s="1"/>
  <c r="CI261" i="5"/>
  <c r="CG262" i="5"/>
  <c r="BX261" i="5"/>
  <c r="CB261" i="5" s="1"/>
  <c r="CA260" i="5"/>
  <c r="BO261" i="5"/>
  <c r="BM262" i="5"/>
  <c r="BD261" i="5"/>
  <c r="BH261" i="5" s="1"/>
  <c r="BG260" i="5"/>
  <c r="P261" i="9"/>
  <c r="N262" i="9"/>
  <c r="Z261" i="9"/>
  <c r="X262" i="9"/>
  <c r="AJ261" i="9"/>
  <c r="AH262" i="9"/>
  <c r="BD261" i="9"/>
  <c r="BB262" i="9"/>
  <c r="E262" i="9"/>
  <c r="I262" i="9" s="1"/>
  <c r="H261" i="9"/>
  <c r="AT261" i="9"/>
  <c r="AR262" i="9"/>
  <c r="BG261" i="9"/>
  <c r="O262" i="5"/>
  <c r="S262" i="5" s="1"/>
  <c r="R261" i="5"/>
  <c r="H220" i="5" l="1"/>
  <c r="E221" i="5"/>
  <c r="I221" i="5"/>
  <c r="AJ222" i="5"/>
  <c r="AH223" i="5"/>
  <c r="Y223" i="5"/>
  <c r="AC223" i="5" s="1"/>
  <c r="AB222" i="5"/>
  <c r="AR223" i="5"/>
  <c r="AT222" i="5"/>
  <c r="CH262" i="5"/>
  <c r="CL262" i="5" s="1"/>
  <c r="CK261" i="5"/>
  <c r="BY261" i="5"/>
  <c r="BW262" i="5"/>
  <c r="BN262" i="5"/>
  <c r="BR262" i="5" s="1"/>
  <c r="BQ261" i="5"/>
  <c r="BE261" i="5"/>
  <c r="BC262" i="5"/>
  <c r="BC262" i="9"/>
  <c r="BG262" i="9" s="1"/>
  <c r="Y262" i="9"/>
  <c r="AC262" i="9" s="1"/>
  <c r="BF261" i="9"/>
  <c r="AB261" i="9"/>
  <c r="AS262" i="9"/>
  <c r="AW262" i="9" s="1"/>
  <c r="AI262" i="9"/>
  <c r="AM262" i="9" s="1"/>
  <c r="O262" i="9"/>
  <c r="S262" i="9" s="1"/>
  <c r="AV261" i="9"/>
  <c r="F262" i="9"/>
  <c r="D263" i="9"/>
  <c r="AL261" i="9"/>
  <c r="R261" i="9"/>
  <c r="P262" i="5"/>
  <c r="N263" i="5"/>
  <c r="F221" i="5" l="1"/>
  <c r="D222" i="5"/>
  <c r="AI223" i="5"/>
  <c r="AM223" i="5" s="1"/>
  <c r="AL222" i="5"/>
  <c r="Z223" i="5"/>
  <c r="X224" i="5"/>
  <c r="AV222" i="5"/>
  <c r="AS223" i="5"/>
  <c r="AW223" i="5" s="1"/>
  <c r="CI262" i="5"/>
  <c r="CG263" i="5"/>
  <c r="BX262" i="5"/>
  <c r="CB262" i="5" s="1"/>
  <c r="CA261" i="5"/>
  <c r="BO262" i="5"/>
  <c r="BM263" i="5"/>
  <c r="BD262" i="5"/>
  <c r="BH262" i="5" s="1"/>
  <c r="BG261" i="5"/>
  <c r="AJ262" i="9"/>
  <c r="AH263" i="9"/>
  <c r="Z262" i="9"/>
  <c r="X263" i="9"/>
  <c r="BD262" i="9"/>
  <c r="BB263" i="9"/>
  <c r="E263" i="9"/>
  <c r="I263" i="9" s="1"/>
  <c r="H262" i="9"/>
  <c r="P262" i="9"/>
  <c r="N263" i="9"/>
  <c r="AT262" i="9"/>
  <c r="AR263" i="9"/>
  <c r="O263" i="5"/>
  <c r="S263" i="5" s="1"/>
  <c r="R262" i="5"/>
  <c r="E222" i="5" l="1"/>
  <c r="H221" i="5"/>
  <c r="AJ223" i="5"/>
  <c r="AH224" i="5"/>
  <c r="Y224" i="5"/>
  <c r="AC224" i="5" s="1"/>
  <c r="AB223" i="5"/>
  <c r="AT223" i="5"/>
  <c r="AR224" i="5"/>
  <c r="CH263" i="5"/>
  <c r="CL263" i="5" s="1"/>
  <c r="CK262" i="5"/>
  <c r="BY262" i="5"/>
  <c r="BW263" i="5"/>
  <c r="BN263" i="5"/>
  <c r="BR263" i="5" s="1"/>
  <c r="BQ262" i="5"/>
  <c r="BE262" i="5"/>
  <c r="BC263" i="5"/>
  <c r="Y263" i="9"/>
  <c r="AC263" i="9" s="1"/>
  <c r="R262" i="9"/>
  <c r="F263" i="9"/>
  <c r="D264" i="9"/>
  <c r="AB262" i="9"/>
  <c r="O263" i="9"/>
  <c r="S263" i="9" s="1"/>
  <c r="AS263" i="9"/>
  <c r="AW263" i="9" s="1"/>
  <c r="BC263" i="9"/>
  <c r="AI263" i="9"/>
  <c r="AM263" i="9" s="1"/>
  <c r="AV262" i="9"/>
  <c r="BF262" i="9"/>
  <c r="AL262" i="9"/>
  <c r="P263" i="5"/>
  <c r="N264" i="5"/>
  <c r="I222" i="5" l="1"/>
  <c r="D223" i="5"/>
  <c r="F222" i="5"/>
  <c r="AI224" i="5"/>
  <c r="AM224" i="5" s="1"/>
  <c r="AL223" i="5"/>
  <c r="Z224" i="5"/>
  <c r="X225" i="5"/>
  <c r="AS224" i="5"/>
  <c r="AW224" i="5" s="1"/>
  <c r="AV223" i="5"/>
  <c r="CI263" i="5"/>
  <c r="CG264" i="5"/>
  <c r="BX263" i="5"/>
  <c r="CB263" i="5" s="1"/>
  <c r="CA262" i="5"/>
  <c r="BO263" i="5"/>
  <c r="BM264" i="5"/>
  <c r="BD263" i="5"/>
  <c r="BH263" i="5" s="1"/>
  <c r="BG262" i="5"/>
  <c r="AJ263" i="9"/>
  <c r="AH264" i="9"/>
  <c r="AT263" i="9"/>
  <c r="AR264" i="9"/>
  <c r="E264" i="9"/>
  <c r="I264" i="9" s="1"/>
  <c r="BD263" i="9"/>
  <c r="BB264" i="9"/>
  <c r="BG263" i="9"/>
  <c r="P263" i="9"/>
  <c r="N264" i="9"/>
  <c r="H263" i="9"/>
  <c r="Z263" i="9"/>
  <c r="X264" i="9"/>
  <c r="O264" i="5"/>
  <c r="S264" i="5" s="1"/>
  <c r="R263" i="5"/>
  <c r="H222" i="5" l="1"/>
  <c r="E223" i="5"/>
  <c r="I223" i="5" s="1"/>
  <c r="AJ224" i="5"/>
  <c r="AH225" i="5"/>
  <c r="Y225" i="5"/>
  <c r="AC225" i="5" s="1"/>
  <c r="AB224" i="5"/>
  <c r="AR225" i="5"/>
  <c r="AT224" i="5"/>
  <c r="CH264" i="5"/>
  <c r="CL264" i="5" s="1"/>
  <c r="CK263" i="5"/>
  <c r="BY263" i="5"/>
  <c r="BW264" i="5"/>
  <c r="BN264" i="5"/>
  <c r="BR264" i="5" s="1"/>
  <c r="BQ263" i="5"/>
  <c r="BE263" i="5"/>
  <c r="BC264" i="5"/>
  <c r="Y264" i="9"/>
  <c r="AC264" i="9" s="1"/>
  <c r="O264" i="9"/>
  <c r="S264" i="9" s="1"/>
  <c r="BF263" i="9"/>
  <c r="AV263" i="9"/>
  <c r="BC264" i="9"/>
  <c r="AS264" i="9"/>
  <c r="AW264" i="9" s="1"/>
  <c r="AB263" i="9"/>
  <c r="R263" i="9"/>
  <c r="AI264" i="9"/>
  <c r="AM264" i="9" s="1"/>
  <c r="F264" i="9"/>
  <c r="D265" i="9"/>
  <c r="AL263" i="9"/>
  <c r="P264" i="5"/>
  <c r="N265" i="5"/>
  <c r="D224" i="5" l="1"/>
  <c r="F223" i="5"/>
  <c r="AI225" i="5"/>
  <c r="AM225" i="5" s="1"/>
  <c r="AL224" i="5"/>
  <c r="Z225" i="5"/>
  <c r="X226" i="5"/>
  <c r="AV224" i="5"/>
  <c r="AS225" i="5"/>
  <c r="AW225" i="5" s="1"/>
  <c r="CI264" i="5"/>
  <c r="CG265" i="5"/>
  <c r="BX264" i="5"/>
  <c r="CB264" i="5" s="1"/>
  <c r="CA263" i="5"/>
  <c r="BO264" i="5"/>
  <c r="BM265" i="5"/>
  <c r="BD264" i="5"/>
  <c r="BH264" i="5" s="1"/>
  <c r="BG263" i="5"/>
  <c r="E265" i="9"/>
  <c r="I265" i="9" s="1"/>
  <c r="H264" i="9"/>
  <c r="AT264" i="9"/>
  <c r="AR265" i="9"/>
  <c r="P264" i="9"/>
  <c r="N265" i="9"/>
  <c r="BD264" i="9"/>
  <c r="BB265" i="9"/>
  <c r="AJ264" i="9"/>
  <c r="AH265" i="9"/>
  <c r="BG264" i="9"/>
  <c r="Z264" i="9"/>
  <c r="X265" i="9"/>
  <c r="O265" i="5"/>
  <c r="S265" i="5" s="1"/>
  <c r="R264" i="5"/>
  <c r="H223" i="5" l="1"/>
  <c r="E224" i="5"/>
  <c r="I224" i="5" s="1"/>
  <c r="AJ225" i="5"/>
  <c r="AH226" i="5"/>
  <c r="Y226" i="5"/>
  <c r="AC226" i="5" s="1"/>
  <c r="AB225" i="5"/>
  <c r="AT225" i="5"/>
  <c r="AR226" i="5"/>
  <c r="CH265" i="5"/>
  <c r="CL265" i="5" s="1"/>
  <c r="CK264" i="5"/>
  <c r="BY264" i="5"/>
  <c r="BW265" i="5"/>
  <c r="BN265" i="5"/>
  <c r="BR265" i="5" s="1"/>
  <c r="BQ264" i="5"/>
  <c r="BE264" i="5"/>
  <c r="BC265" i="5"/>
  <c r="AI265" i="9"/>
  <c r="AM265" i="9" s="1"/>
  <c r="O265" i="9"/>
  <c r="S265" i="9" s="1"/>
  <c r="Y265" i="9"/>
  <c r="AC265" i="9" s="1"/>
  <c r="AL264" i="9"/>
  <c r="R264" i="9"/>
  <c r="AB264" i="9"/>
  <c r="BC265" i="9"/>
  <c r="AS265" i="9"/>
  <c r="AW265" i="9" s="1"/>
  <c r="BF264" i="9"/>
  <c r="AV264" i="9"/>
  <c r="F265" i="9"/>
  <c r="D266" i="9"/>
  <c r="P265" i="5"/>
  <c r="N266" i="5"/>
  <c r="F224" i="5" l="1"/>
  <c r="D225" i="5"/>
  <c r="AI226" i="5"/>
  <c r="AM226" i="5" s="1"/>
  <c r="AL225" i="5"/>
  <c r="Z226" i="5"/>
  <c r="X227" i="5"/>
  <c r="AS226" i="5"/>
  <c r="AW226" i="5" s="1"/>
  <c r="AV225" i="5"/>
  <c r="CI265" i="5"/>
  <c r="CG266" i="5"/>
  <c r="BX265" i="5"/>
  <c r="CB265" i="5" s="1"/>
  <c r="CA264" i="5"/>
  <c r="BO265" i="5"/>
  <c r="BM266" i="5"/>
  <c r="BD265" i="5"/>
  <c r="BH265" i="5" s="1"/>
  <c r="BG264" i="5"/>
  <c r="AT265" i="9"/>
  <c r="AR266" i="9"/>
  <c r="P265" i="9"/>
  <c r="N266" i="9"/>
  <c r="E266" i="9"/>
  <c r="I266" i="9" s="1"/>
  <c r="BD265" i="9"/>
  <c r="BB266" i="9"/>
  <c r="H265" i="9"/>
  <c r="BG265" i="9"/>
  <c r="Z265" i="9"/>
  <c r="X266" i="9"/>
  <c r="AJ265" i="9"/>
  <c r="AH266" i="9"/>
  <c r="O266" i="5"/>
  <c r="S266" i="5" s="1"/>
  <c r="R265" i="5"/>
  <c r="E225" i="5" l="1"/>
  <c r="I225" i="5" s="1"/>
  <c r="H224" i="5"/>
  <c r="AJ226" i="5"/>
  <c r="AH227" i="5"/>
  <c r="Y227" i="5"/>
  <c r="AC227" i="5" s="1"/>
  <c r="AB226" i="5"/>
  <c r="AR227" i="5"/>
  <c r="AT226" i="5"/>
  <c r="CH266" i="5"/>
  <c r="CL266" i="5" s="1"/>
  <c r="CK265" i="5"/>
  <c r="BY265" i="5"/>
  <c r="BW266" i="5"/>
  <c r="BN266" i="5"/>
  <c r="BR266" i="5" s="1"/>
  <c r="BQ265" i="5"/>
  <c r="BE265" i="5"/>
  <c r="BC266" i="5"/>
  <c r="AI266" i="9"/>
  <c r="AM266" i="9" s="1"/>
  <c r="BF265" i="9"/>
  <c r="R265" i="9"/>
  <c r="AB265" i="9"/>
  <c r="BC266" i="9"/>
  <c r="O266" i="9"/>
  <c r="S266" i="9" s="1"/>
  <c r="AL265" i="9"/>
  <c r="AS266" i="9"/>
  <c r="AW266" i="9" s="1"/>
  <c r="Y266" i="9"/>
  <c r="AC266" i="9" s="1"/>
  <c r="F266" i="9"/>
  <c r="D267" i="9"/>
  <c r="AV265" i="9"/>
  <c r="P266" i="5"/>
  <c r="N267" i="5"/>
  <c r="D226" i="5" l="1"/>
  <c r="F225" i="5"/>
  <c r="AI227" i="5"/>
  <c r="AM227" i="5" s="1"/>
  <c r="AL226" i="5"/>
  <c r="Z227" i="5"/>
  <c r="X228" i="5"/>
  <c r="AV226" i="5"/>
  <c r="AS227" i="5"/>
  <c r="CI266" i="5"/>
  <c r="CG267" i="5"/>
  <c r="BX266" i="5"/>
  <c r="CB266" i="5" s="1"/>
  <c r="CA265" i="5"/>
  <c r="BO266" i="5"/>
  <c r="BM267" i="5"/>
  <c r="BD266" i="5"/>
  <c r="BH266" i="5" s="1"/>
  <c r="BG265" i="5"/>
  <c r="H266" i="9"/>
  <c r="AT266" i="9"/>
  <c r="AR267" i="9"/>
  <c r="P266" i="9"/>
  <c r="N267" i="9"/>
  <c r="E267" i="9"/>
  <c r="I267" i="9" s="1"/>
  <c r="BD266" i="9"/>
  <c r="BB267" i="9"/>
  <c r="Z266" i="9"/>
  <c r="X267" i="9"/>
  <c r="BG266" i="9"/>
  <c r="AJ266" i="9"/>
  <c r="AH267" i="9"/>
  <c r="O267" i="5"/>
  <c r="S267" i="5" s="1"/>
  <c r="R266" i="5"/>
  <c r="H225" i="5" l="1"/>
  <c r="E226" i="5"/>
  <c r="AJ227" i="5"/>
  <c r="AH228" i="5"/>
  <c r="Y228" i="5"/>
  <c r="AC228" i="5" s="1"/>
  <c r="AB227" i="5"/>
  <c r="AW227" i="5"/>
  <c r="AT227" i="5"/>
  <c r="AR228" i="5"/>
  <c r="CH267" i="5"/>
  <c r="CL267" i="5" s="1"/>
  <c r="CK266" i="5"/>
  <c r="BY266" i="5"/>
  <c r="BW267" i="5"/>
  <c r="BN267" i="5"/>
  <c r="BR267" i="5" s="1"/>
  <c r="BQ266" i="5"/>
  <c r="BE266" i="5"/>
  <c r="BC267" i="5"/>
  <c r="Y267" i="9"/>
  <c r="AC267" i="9" s="1"/>
  <c r="AS267" i="9"/>
  <c r="AW267" i="9" s="1"/>
  <c r="AI267" i="9"/>
  <c r="AM267" i="9" s="1"/>
  <c r="AB266" i="9"/>
  <c r="F267" i="9"/>
  <c r="D268" i="9"/>
  <c r="AV266" i="9"/>
  <c r="AL266" i="9"/>
  <c r="BC267" i="9"/>
  <c r="BG267" i="9" s="1"/>
  <c r="O267" i="9"/>
  <c r="S267" i="9" s="1"/>
  <c r="BF266" i="9"/>
  <c r="R266" i="9"/>
  <c r="P267" i="5"/>
  <c r="N268" i="5"/>
  <c r="D227" i="5" l="1"/>
  <c r="F226" i="5"/>
  <c r="I226" i="5"/>
  <c r="AI228" i="5"/>
  <c r="AM228" i="5" s="1"/>
  <c r="AL227" i="5"/>
  <c r="Z228" i="5"/>
  <c r="X229" i="5"/>
  <c r="AS228" i="5"/>
  <c r="AW228" i="5" s="1"/>
  <c r="AV227" i="5"/>
  <c r="CI267" i="5"/>
  <c r="CG268" i="5"/>
  <c r="BX267" i="5"/>
  <c r="CB267" i="5" s="1"/>
  <c r="CA266" i="5"/>
  <c r="BO267" i="5"/>
  <c r="BM268" i="5"/>
  <c r="BD267" i="5"/>
  <c r="BH267" i="5" s="1"/>
  <c r="BG266" i="5"/>
  <c r="AT267" i="9"/>
  <c r="AR268" i="9"/>
  <c r="BD267" i="9"/>
  <c r="BB268" i="9"/>
  <c r="E268" i="9"/>
  <c r="I268" i="9" s="1"/>
  <c r="P267" i="9"/>
  <c r="N268" i="9"/>
  <c r="H267" i="9"/>
  <c r="AJ267" i="9"/>
  <c r="AH268" i="9"/>
  <c r="Z267" i="9"/>
  <c r="X268" i="9"/>
  <c r="O268" i="5"/>
  <c r="S268" i="5" s="1"/>
  <c r="R267" i="5"/>
  <c r="H226" i="5" l="1"/>
  <c r="E227" i="5"/>
  <c r="I227" i="5" s="1"/>
  <c r="AJ228" i="5"/>
  <c r="AH229" i="5"/>
  <c r="Y229" i="5"/>
  <c r="AC229" i="5" s="1"/>
  <c r="AB228" i="5"/>
  <c r="AR229" i="5"/>
  <c r="AT228" i="5"/>
  <c r="CH268" i="5"/>
  <c r="CL268" i="5" s="1"/>
  <c r="CK267" i="5"/>
  <c r="BY267" i="5"/>
  <c r="BW268" i="5"/>
  <c r="BN268" i="5"/>
  <c r="BR268" i="5" s="1"/>
  <c r="BQ267" i="5"/>
  <c r="BE267" i="5"/>
  <c r="BC268" i="5"/>
  <c r="AL267" i="9"/>
  <c r="R267" i="9"/>
  <c r="BF267" i="9"/>
  <c r="AI268" i="9"/>
  <c r="AM268" i="9" s="1"/>
  <c r="BC268" i="9"/>
  <c r="BG268" i="9" s="1"/>
  <c r="Y268" i="9"/>
  <c r="AC268" i="9" s="1"/>
  <c r="AS268" i="9"/>
  <c r="AW268" i="9" s="1"/>
  <c r="O268" i="9"/>
  <c r="S268" i="9" s="1"/>
  <c r="AB267" i="9"/>
  <c r="F268" i="9"/>
  <c r="D269" i="9"/>
  <c r="AV267" i="9"/>
  <c r="P268" i="5"/>
  <c r="N269" i="5"/>
  <c r="F227" i="5" l="1"/>
  <c r="D228" i="5"/>
  <c r="AI229" i="5"/>
  <c r="AM229" i="5" s="1"/>
  <c r="AL228" i="5"/>
  <c r="Z229" i="5"/>
  <c r="X230" i="5"/>
  <c r="AV228" i="5"/>
  <c r="AS229" i="5"/>
  <c r="AW229" i="5" s="1"/>
  <c r="CI268" i="5"/>
  <c r="CG269" i="5"/>
  <c r="BX268" i="5"/>
  <c r="CB268" i="5" s="1"/>
  <c r="CA267" i="5"/>
  <c r="BO268" i="5"/>
  <c r="BM269" i="5"/>
  <c r="BD268" i="5"/>
  <c r="BH268" i="5" s="1"/>
  <c r="BG267" i="5"/>
  <c r="E269" i="9"/>
  <c r="I269" i="9" s="1"/>
  <c r="H268" i="9"/>
  <c r="P268" i="9"/>
  <c r="N269" i="9"/>
  <c r="Z268" i="9"/>
  <c r="X269" i="9"/>
  <c r="AJ268" i="9"/>
  <c r="AH269" i="9"/>
  <c r="BD268" i="9"/>
  <c r="BB269" i="9"/>
  <c r="AT268" i="9"/>
  <c r="AR269" i="9"/>
  <c r="O269" i="5"/>
  <c r="S269" i="5" s="1"/>
  <c r="R268" i="5"/>
  <c r="E228" i="5" l="1"/>
  <c r="I228" i="5" s="1"/>
  <c r="H227" i="5"/>
  <c r="AJ229" i="5"/>
  <c r="AH230" i="5"/>
  <c r="Y230" i="5"/>
  <c r="AC230" i="5" s="1"/>
  <c r="AB229" i="5"/>
  <c r="AT229" i="5"/>
  <c r="AR230" i="5"/>
  <c r="AS230" i="5" s="1"/>
  <c r="CH269" i="5"/>
  <c r="CL269" i="5" s="1"/>
  <c r="CK268" i="5"/>
  <c r="BY268" i="5"/>
  <c r="BW269" i="5"/>
  <c r="BN269" i="5"/>
  <c r="BR269" i="5" s="1"/>
  <c r="BQ268" i="5"/>
  <c r="BE268" i="5"/>
  <c r="BC269" i="5"/>
  <c r="BC269" i="9"/>
  <c r="BG269" i="9" s="1"/>
  <c r="Y269" i="9"/>
  <c r="AC269" i="9" s="1"/>
  <c r="BF268" i="9"/>
  <c r="AB268" i="9"/>
  <c r="AS269" i="9"/>
  <c r="AW269" i="9" s="1"/>
  <c r="AI269" i="9"/>
  <c r="AM269" i="9" s="1"/>
  <c r="O269" i="9"/>
  <c r="S269" i="9" s="1"/>
  <c r="AV268" i="9"/>
  <c r="AL268" i="9"/>
  <c r="R268" i="9"/>
  <c r="F269" i="9"/>
  <c r="D270" i="9"/>
  <c r="P269" i="5"/>
  <c r="N270" i="5"/>
  <c r="D229" i="5" l="1"/>
  <c r="F228" i="5"/>
  <c r="AI230" i="5"/>
  <c r="AM230" i="5" s="1"/>
  <c r="AL229" i="5"/>
  <c r="Z230" i="5"/>
  <c r="X231" i="5"/>
  <c r="AW230" i="5"/>
  <c r="AT230" i="5"/>
  <c r="AV230" i="5" s="1"/>
  <c r="AR231" i="5"/>
  <c r="AV229" i="5"/>
  <c r="CI269" i="5"/>
  <c r="CG270" i="5"/>
  <c r="BX269" i="5"/>
  <c r="CB269" i="5" s="1"/>
  <c r="CA268" i="5"/>
  <c r="BO269" i="5"/>
  <c r="BM270" i="5"/>
  <c r="BD269" i="5"/>
  <c r="BH269" i="5" s="1"/>
  <c r="BG268" i="5"/>
  <c r="AJ269" i="9"/>
  <c r="AH270" i="9"/>
  <c r="Z269" i="9"/>
  <c r="X270" i="9"/>
  <c r="E270" i="9"/>
  <c r="I270" i="9" s="1"/>
  <c r="BD269" i="9"/>
  <c r="BB270" i="9"/>
  <c r="H269" i="9"/>
  <c r="P269" i="9"/>
  <c r="N270" i="9"/>
  <c r="AT269" i="9"/>
  <c r="AR270" i="9"/>
  <c r="O270" i="5"/>
  <c r="S270" i="5" s="1"/>
  <c r="R269" i="5"/>
  <c r="H228" i="5" l="1"/>
  <c r="E229" i="5"/>
  <c r="I229" i="5"/>
  <c r="AJ230" i="5"/>
  <c r="AH231" i="5"/>
  <c r="Y231" i="5"/>
  <c r="AC231" i="5" s="1"/>
  <c r="AB230" i="5"/>
  <c r="AS231" i="5"/>
  <c r="AW231" i="5" s="1"/>
  <c r="CH270" i="5"/>
  <c r="CL270" i="5" s="1"/>
  <c r="CK269" i="5"/>
  <c r="BY269" i="5"/>
  <c r="BW270" i="5"/>
  <c r="BN270" i="5"/>
  <c r="BR270" i="5" s="1"/>
  <c r="BQ269" i="5"/>
  <c r="BE269" i="5"/>
  <c r="BC270" i="5"/>
  <c r="O270" i="9"/>
  <c r="S270" i="9" s="1"/>
  <c r="BC270" i="9"/>
  <c r="Y270" i="9"/>
  <c r="AC270" i="9" s="1"/>
  <c r="R269" i="9"/>
  <c r="BF269" i="9"/>
  <c r="AB269" i="9"/>
  <c r="AS270" i="9"/>
  <c r="AW270" i="9" s="1"/>
  <c r="AI270" i="9"/>
  <c r="AM270" i="9" s="1"/>
  <c r="AV269" i="9"/>
  <c r="F270" i="9"/>
  <c r="D271" i="9"/>
  <c r="AL269" i="9"/>
  <c r="P270" i="5"/>
  <c r="N271" i="5"/>
  <c r="F229" i="5" l="1"/>
  <c r="D230" i="5"/>
  <c r="AI231" i="5"/>
  <c r="AM231" i="5" s="1"/>
  <c r="AL230" i="5"/>
  <c r="Z231" i="5"/>
  <c r="X232" i="5"/>
  <c r="AR232" i="5"/>
  <c r="AT231" i="5"/>
  <c r="CI270" i="5"/>
  <c r="CG271" i="5"/>
  <c r="BX270" i="5"/>
  <c r="CB270" i="5" s="1"/>
  <c r="CA269" i="5"/>
  <c r="BO270" i="5"/>
  <c r="BM271" i="5"/>
  <c r="BD270" i="5"/>
  <c r="BH270" i="5" s="1"/>
  <c r="BG269" i="5"/>
  <c r="E271" i="9"/>
  <c r="I271" i="9" s="1"/>
  <c r="BD270" i="9"/>
  <c r="BB271" i="9"/>
  <c r="H270" i="9"/>
  <c r="AJ270" i="9"/>
  <c r="AH271" i="9"/>
  <c r="BG270" i="9"/>
  <c r="AT270" i="9"/>
  <c r="AR271" i="9"/>
  <c r="Z270" i="9"/>
  <c r="X271" i="9"/>
  <c r="P270" i="9"/>
  <c r="N271" i="9"/>
  <c r="O271" i="5"/>
  <c r="S271" i="5" s="1"/>
  <c r="R270" i="5"/>
  <c r="E230" i="5" l="1"/>
  <c r="I230" i="5" s="1"/>
  <c r="H229" i="5"/>
  <c r="AJ231" i="5"/>
  <c r="AH232" i="5"/>
  <c r="Y232" i="5"/>
  <c r="AC232" i="5" s="1"/>
  <c r="AB231" i="5"/>
  <c r="AV231" i="5"/>
  <c r="AS232" i="5"/>
  <c r="AW232" i="5" s="1"/>
  <c r="CH271" i="5"/>
  <c r="CL271" i="5" s="1"/>
  <c r="CK270" i="5"/>
  <c r="BY270" i="5"/>
  <c r="BW271" i="5"/>
  <c r="BN271" i="5"/>
  <c r="BR271" i="5" s="1"/>
  <c r="BQ270" i="5"/>
  <c r="BE270" i="5"/>
  <c r="BC271" i="5"/>
  <c r="AB270" i="9"/>
  <c r="AI271" i="9"/>
  <c r="AM271" i="9" s="1"/>
  <c r="BC271" i="9"/>
  <c r="BG271" i="9" s="1"/>
  <c r="O271" i="9"/>
  <c r="S271" i="9" s="1"/>
  <c r="AS271" i="9"/>
  <c r="AW271" i="9" s="1"/>
  <c r="AL270" i="9"/>
  <c r="BF270" i="9"/>
  <c r="R270" i="9"/>
  <c r="AV270" i="9"/>
  <c r="Y271" i="9"/>
  <c r="AC271" i="9" s="1"/>
  <c r="F271" i="9"/>
  <c r="D272" i="9"/>
  <c r="P271" i="5"/>
  <c r="N272" i="5"/>
  <c r="D231" i="5" l="1"/>
  <c r="F230" i="5"/>
  <c r="AI232" i="5"/>
  <c r="AM232" i="5" s="1"/>
  <c r="AL231" i="5"/>
  <c r="Z232" i="5"/>
  <c r="X233" i="5"/>
  <c r="AR233" i="5"/>
  <c r="AT232" i="5"/>
  <c r="CI271" i="5"/>
  <c r="CG272" i="5"/>
  <c r="BX271" i="5"/>
  <c r="CB271" i="5" s="1"/>
  <c r="CA270" i="5"/>
  <c r="BO271" i="5"/>
  <c r="BM272" i="5"/>
  <c r="BD271" i="5"/>
  <c r="BH271" i="5" s="1"/>
  <c r="BG270" i="5"/>
  <c r="Z271" i="9"/>
  <c r="X272" i="9"/>
  <c r="P271" i="9"/>
  <c r="N272" i="9"/>
  <c r="AJ271" i="9"/>
  <c r="AH272" i="9"/>
  <c r="BD271" i="9"/>
  <c r="BB272" i="9"/>
  <c r="E272" i="9"/>
  <c r="I272" i="9" s="1"/>
  <c r="H271" i="9"/>
  <c r="AT271" i="9"/>
  <c r="AR272" i="9"/>
  <c r="O272" i="5"/>
  <c r="S272" i="5" s="1"/>
  <c r="R271" i="5"/>
  <c r="H230" i="5" l="1"/>
  <c r="E231" i="5"/>
  <c r="I231" i="5" s="1"/>
  <c r="AJ232" i="5"/>
  <c r="AH233" i="5"/>
  <c r="Y233" i="5"/>
  <c r="AC233" i="5" s="1"/>
  <c r="AB232" i="5"/>
  <c r="AV232" i="5"/>
  <c r="AS233" i="5"/>
  <c r="AW233" i="5" s="1"/>
  <c r="CH272" i="5"/>
  <c r="CL272" i="5" s="1"/>
  <c r="CK271" i="5"/>
  <c r="BY271" i="5"/>
  <c r="BW272" i="5"/>
  <c r="BN272" i="5"/>
  <c r="BR272" i="5" s="1"/>
  <c r="BQ271" i="5"/>
  <c r="BE271" i="5"/>
  <c r="BC272" i="5"/>
  <c r="BF271" i="9"/>
  <c r="R271" i="9"/>
  <c r="AS272" i="9"/>
  <c r="AW272" i="9" s="1"/>
  <c r="AI272" i="9"/>
  <c r="AM272" i="9" s="1"/>
  <c r="Y272" i="9"/>
  <c r="AC272" i="9" s="1"/>
  <c r="BC272" i="9"/>
  <c r="BG272" i="9" s="1"/>
  <c r="O272" i="9"/>
  <c r="S272" i="9" s="1"/>
  <c r="AV271" i="9"/>
  <c r="F272" i="9"/>
  <c r="D273" i="9"/>
  <c r="AL271" i="9"/>
  <c r="AB271" i="9"/>
  <c r="P272" i="5"/>
  <c r="N273" i="5"/>
  <c r="D232" i="5" l="1"/>
  <c r="F231" i="5"/>
  <c r="AI233" i="5"/>
  <c r="AM233" i="5" s="1"/>
  <c r="AL232" i="5"/>
  <c r="Z233" i="5"/>
  <c r="X234" i="5"/>
  <c r="AT233" i="5"/>
  <c r="AR234" i="5"/>
  <c r="CI272" i="5"/>
  <c r="CG273" i="5"/>
  <c r="BX272" i="5"/>
  <c r="CB272" i="5" s="1"/>
  <c r="CA271" i="5"/>
  <c r="BO272" i="5"/>
  <c r="BM273" i="5"/>
  <c r="BD272" i="5"/>
  <c r="BH272" i="5" s="1"/>
  <c r="BG271" i="5"/>
  <c r="AJ272" i="9"/>
  <c r="AH273" i="9"/>
  <c r="E273" i="9"/>
  <c r="I273" i="9" s="1"/>
  <c r="BD272" i="9"/>
  <c r="BB273" i="9"/>
  <c r="H272" i="9"/>
  <c r="P272" i="9"/>
  <c r="N273" i="9"/>
  <c r="Z272" i="9"/>
  <c r="X273" i="9"/>
  <c r="AT272" i="9"/>
  <c r="AR273" i="9"/>
  <c r="O273" i="5"/>
  <c r="S273" i="5" s="1"/>
  <c r="R272" i="5"/>
  <c r="H231" i="5" l="1"/>
  <c r="E232" i="5"/>
  <c r="I232" i="5" s="1"/>
  <c r="AJ233" i="5"/>
  <c r="AH234" i="5"/>
  <c r="Y234" i="5"/>
  <c r="AC234" i="5" s="1"/>
  <c r="AB233" i="5"/>
  <c r="AS234" i="5"/>
  <c r="AV233" i="5"/>
  <c r="CH273" i="5"/>
  <c r="CL273" i="5" s="1"/>
  <c r="CK272" i="5"/>
  <c r="BY272" i="5"/>
  <c r="BW273" i="5"/>
  <c r="BN273" i="5"/>
  <c r="BR273" i="5" s="1"/>
  <c r="BQ272" i="5"/>
  <c r="BE272" i="5"/>
  <c r="BC273" i="5"/>
  <c r="Y273" i="9"/>
  <c r="AC273" i="9" s="1"/>
  <c r="AB272" i="9"/>
  <c r="F273" i="9"/>
  <c r="D274" i="9"/>
  <c r="AS273" i="9"/>
  <c r="AW273" i="9" s="1"/>
  <c r="O273" i="9"/>
  <c r="S273" i="9" s="1"/>
  <c r="BC273" i="9"/>
  <c r="AI273" i="9"/>
  <c r="AM273" i="9" s="1"/>
  <c r="AV272" i="9"/>
  <c r="R272" i="9"/>
  <c r="BF272" i="9"/>
  <c r="AL272" i="9"/>
  <c r="P273" i="5"/>
  <c r="N274" i="5"/>
  <c r="D233" i="5" l="1"/>
  <c r="F232" i="5"/>
  <c r="AI234" i="5"/>
  <c r="AM234" i="5" s="1"/>
  <c r="AL233" i="5"/>
  <c r="Z234" i="5"/>
  <c r="X235" i="5"/>
  <c r="AW234" i="5"/>
  <c r="AT234" i="5"/>
  <c r="AR235" i="5"/>
  <c r="CI273" i="5"/>
  <c r="CG274" i="5"/>
  <c r="BX273" i="5"/>
  <c r="CB273" i="5" s="1"/>
  <c r="CA272" i="5"/>
  <c r="BO273" i="5"/>
  <c r="BM274" i="5"/>
  <c r="BD273" i="5"/>
  <c r="BH273" i="5" s="1"/>
  <c r="BG272" i="5"/>
  <c r="BD273" i="9"/>
  <c r="BB274" i="9"/>
  <c r="BG273" i="9"/>
  <c r="AT273" i="9"/>
  <c r="AR274" i="9"/>
  <c r="E274" i="9"/>
  <c r="I274" i="9"/>
  <c r="AJ273" i="9"/>
  <c r="AH274" i="9"/>
  <c r="P273" i="9"/>
  <c r="N274" i="9"/>
  <c r="H273" i="9"/>
  <c r="Z273" i="9"/>
  <c r="X274" i="9"/>
  <c r="O274" i="5"/>
  <c r="S274" i="5" s="1"/>
  <c r="R273" i="5"/>
  <c r="H232" i="5" l="1"/>
  <c r="E233" i="5"/>
  <c r="AJ234" i="5"/>
  <c r="AH235" i="5"/>
  <c r="Y235" i="5"/>
  <c r="AC235" i="5" s="1"/>
  <c r="AB234" i="5"/>
  <c r="AS235" i="5"/>
  <c r="AV234" i="5"/>
  <c r="CH274" i="5"/>
  <c r="CL274" i="5" s="1"/>
  <c r="CK273" i="5"/>
  <c r="BY273" i="5"/>
  <c r="BW274" i="5"/>
  <c r="BN274" i="5"/>
  <c r="BR274" i="5" s="1"/>
  <c r="BQ273" i="5"/>
  <c r="BE273" i="5"/>
  <c r="BC274" i="5"/>
  <c r="AL273" i="9"/>
  <c r="AV273" i="9"/>
  <c r="Y274" i="9"/>
  <c r="AC274" i="9" s="1"/>
  <c r="O274" i="9"/>
  <c r="S274" i="9" s="1"/>
  <c r="AB273" i="9"/>
  <c r="R273" i="9"/>
  <c r="F274" i="9"/>
  <c r="D275" i="9"/>
  <c r="BC274" i="9"/>
  <c r="AI274" i="9"/>
  <c r="AM274" i="9" s="1"/>
  <c r="AS274" i="9"/>
  <c r="AW274" i="9" s="1"/>
  <c r="BF273" i="9"/>
  <c r="P274" i="5"/>
  <c r="N275" i="5"/>
  <c r="I233" i="5" l="1"/>
  <c r="D234" i="5"/>
  <c r="F233" i="5"/>
  <c r="AI235" i="5"/>
  <c r="AM235" i="5" s="1"/>
  <c r="AL234" i="5"/>
  <c r="Z235" i="5"/>
  <c r="X236" i="5"/>
  <c r="AW235" i="5"/>
  <c r="AT235" i="5"/>
  <c r="AR236" i="5"/>
  <c r="CI274" i="5"/>
  <c r="CG275" i="5"/>
  <c r="BX274" i="5"/>
  <c r="CB274" i="5" s="1"/>
  <c r="CA273" i="5"/>
  <c r="BO274" i="5"/>
  <c r="BM275" i="5"/>
  <c r="BD274" i="5"/>
  <c r="BH274" i="5" s="1"/>
  <c r="BG273" i="5"/>
  <c r="BD274" i="9"/>
  <c r="BB275" i="9"/>
  <c r="AT274" i="9"/>
  <c r="AR275" i="9"/>
  <c r="BG274" i="9"/>
  <c r="P274" i="9"/>
  <c r="N275" i="9"/>
  <c r="E275" i="9"/>
  <c r="AJ274" i="9"/>
  <c r="AH275" i="9"/>
  <c r="H274" i="9"/>
  <c r="Z274" i="9"/>
  <c r="X275" i="9"/>
  <c r="O275" i="5"/>
  <c r="S275" i="5" s="1"/>
  <c r="R274" i="5"/>
  <c r="H233" i="5" l="1"/>
  <c r="E234" i="5"/>
  <c r="I234" i="5" s="1"/>
  <c r="AJ235" i="5"/>
  <c r="AH236" i="5"/>
  <c r="Y236" i="5"/>
  <c r="AC236" i="5" s="1"/>
  <c r="AB235" i="5"/>
  <c r="AS236" i="5"/>
  <c r="AV235" i="5"/>
  <c r="CH275" i="5"/>
  <c r="CL275" i="5" s="1"/>
  <c r="CK274" i="5"/>
  <c r="BY274" i="5"/>
  <c r="BW275" i="5"/>
  <c r="BN275" i="5"/>
  <c r="BR275" i="5" s="1"/>
  <c r="BQ274" i="5"/>
  <c r="BE274" i="5"/>
  <c r="BC275" i="5"/>
  <c r="Y275" i="9"/>
  <c r="AC275" i="9" s="1"/>
  <c r="AI275" i="9"/>
  <c r="AM275" i="9" s="1"/>
  <c r="O275" i="9"/>
  <c r="S275" i="9" s="1"/>
  <c r="AV274" i="9"/>
  <c r="F275" i="9"/>
  <c r="D276" i="9"/>
  <c r="AS275" i="9"/>
  <c r="AW275" i="9" s="1"/>
  <c r="AB274" i="9"/>
  <c r="AL274" i="9"/>
  <c r="R274" i="9"/>
  <c r="BC275" i="9"/>
  <c r="BG275" i="9" s="1"/>
  <c r="I275" i="9"/>
  <c r="BF274" i="9"/>
  <c r="P275" i="5"/>
  <c r="N276" i="5"/>
  <c r="F234" i="5" l="1"/>
  <c r="D235" i="5"/>
  <c r="AI236" i="5"/>
  <c r="AM236" i="5" s="1"/>
  <c r="AL235" i="5"/>
  <c r="Z236" i="5"/>
  <c r="X237" i="5"/>
  <c r="AW236" i="5"/>
  <c r="AR237" i="5"/>
  <c r="AT236" i="5"/>
  <c r="CI275" i="5"/>
  <c r="CG276" i="5"/>
  <c r="BX275" i="5"/>
  <c r="CB275" i="5" s="1"/>
  <c r="CA274" i="5"/>
  <c r="BO275" i="5"/>
  <c r="BM276" i="5"/>
  <c r="BD275" i="5"/>
  <c r="BH275" i="5" s="1"/>
  <c r="BG274" i="5"/>
  <c r="AT275" i="9"/>
  <c r="AR276" i="9"/>
  <c r="AJ275" i="9"/>
  <c r="AH276" i="9"/>
  <c r="BD275" i="9"/>
  <c r="BB276" i="9"/>
  <c r="E276" i="9"/>
  <c r="I276" i="9" s="1"/>
  <c r="H275" i="9"/>
  <c r="P275" i="9"/>
  <c r="N276" i="9"/>
  <c r="Z275" i="9"/>
  <c r="X276" i="9"/>
  <c r="O276" i="5"/>
  <c r="S276" i="5" s="1"/>
  <c r="R275" i="5"/>
  <c r="E235" i="5" l="1"/>
  <c r="I235" i="5" s="1"/>
  <c r="H234" i="5"/>
  <c r="AJ236" i="5"/>
  <c r="AH237" i="5"/>
  <c r="Y237" i="5"/>
  <c r="AC237" i="5" s="1"/>
  <c r="AB236" i="5"/>
  <c r="AV236" i="5"/>
  <c r="AS237" i="5"/>
  <c r="CH276" i="5"/>
  <c r="CL276" i="5" s="1"/>
  <c r="CK275" i="5"/>
  <c r="BY275" i="5"/>
  <c r="BW276" i="5"/>
  <c r="BN276" i="5"/>
  <c r="BR276" i="5" s="1"/>
  <c r="BQ275" i="5"/>
  <c r="BE275" i="5"/>
  <c r="BC276" i="5"/>
  <c r="R275" i="9"/>
  <c r="F276" i="9"/>
  <c r="D277" i="9"/>
  <c r="AL275" i="9"/>
  <c r="O276" i="9"/>
  <c r="S276" i="9" s="1"/>
  <c r="Y276" i="9"/>
  <c r="AC276" i="9" s="1"/>
  <c r="BC276" i="9"/>
  <c r="BG276" i="9" s="1"/>
  <c r="AS276" i="9"/>
  <c r="AW276" i="9" s="1"/>
  <c r="AI276" i="9"/>
  <c r="AM276" i="9" s="1"/>
  <c r="AB275" i="9"/>
  <c r="BF275" i="9"/>
  <c r="AV275" i="9"/>
  <c r="P276" i="5"/>
  <c r="N277" i="5"/>
  <c r="F235" i="5" l="1"/>
  <c r="D236" i="5"/>
  <c r="AI237" i="5"/>
  <c r="AM237" i="5" s="1"/>
  <c r="AL236" i="5"/>
  <c r="Z237" i="5"/>
  <c r="X238" i="5"/>
  <c r="AW237" i="5"/>
  <c r="AT237" i="5"/>
  <c r="AR238" i="5"/>
  <c r="CI276" i="5"/>
  <c r="CG277" i="5"/>
  <c r="BX276" i="5"/>
  <c r="CB276" i="5" s="1"/>
  <c r="CA275" i="5"/>
  <c r="BO276" i="5"/>
  <c r="BM277" i="5"/>
  <c r="BD276" i="5"/>
  <c r="BH276" i="5" s="1"/>
  <c r="BG275" i="5"/>
  <c r="E277" i="9"/>
  <c r="I277" i="9" s="1"/>
  <c r="AJ276" i="9"/>
  <c r="AH277" i="9"/>
  <c r="P276" i="9"/>
  <c r="N277" i="9"/>
  <c r="H276" i="9"/>
  <c r="BD276" i="9"/>
  <c r="BB277" i="9"/>
  <c r="AT276" i="9"/>
  <c r="AR277" i="9"/>
  <c r="Z276" i="9"/>
  <c r="X277" i="9"/>
  <c r="O277" i="5"/>
  <c r="S277" i="5" s="1"/>
  <c r="R276" i="5"/>
  <c r="E236" i="5" l="1"/>
  <c r="I236" i="5" s="1"/>
  <c r="H235" i="5"/>
  <c r="AJ237" i="5"/>
  <c r="AH238" i="5"/>
  <c r="Y238" i="5"/>
  <c r="AC238" i="5" s="1"/>
  <c r="AB237" i="5"/>
  <c r="AS238" i="5"/>
  <c r="AW238" i="5" s="1"/>
  <c r="AV237" i="5"/>
  <c r="CH277" i="5"/>
  <c r="CL277" i="5" s="1"/>
  <c r="CK276" i="5"/>
  <c r="BY276" i="5"/>
  <c r="BW277" i="5"/>
  <c r="BN277" i="5"/>
  <c r="BR277" i="5" s="1"/>
  <c r="BQ276" i="5"/>
  <c r="BE276" i="5"/>
  <c r="BC277" i="5"/>
  <c r="AV276" i="9"/>
  <c r="AL276" i="9"/>
  <c r="AS277" i="9"/>
  <c r="AW277" i="9" s="1"/>
  <c r="AI277" i="9"/>
  <c r="AM277" i="9"/>
  <c r="Y277" i="9"/>
  <c r="AC277" i="9" s="1"/>
  <c r="BC277" i="9"/>
  <c r="BG277" i="9" s="1"/>
  <c r="O277" i="9"/>
  <c r="S277" i="9" s="1"/>
  <c r="AB276" i="9"/>
  <c r="BF276" i="9"/>
  <c r="R276" i="9"/>
  <c r="F277" i="9"/>
  <c r="D278" i="9"/>
  <c r="P277" i="5"/>
  <c r="N278" i="5"/>
  <c r="F236" i="5" l="1"/>
  <c r="D237" i="5"/>
  <c r="AI238" i="5"/>
  <c r="AM238" i="5" s="1"/>
  <c r="AL237" i="5"/>
  <c r="Z238" i="5"/>
  <c r="X239" i="5"/>
  <c r="AR239" i="5"/>
  <c r="AT238" i="5"/>
  <c r="CI277" i="5"/>
  <c r="CG278" i="5"/>
  <c r="BX277" i="5"/>
  <c r="CB277" i="5" s="1"/>
  <c r="CA276" i="5"/>
  <c r="BO277" i="5"/>
  <c r="BM278" i="5"/>
  <c r="BD277" i="5"/>
  <c r="BH277" i="5" s="1"/>
  <c r="BG276" i="5"/>
  <c r="AJ277" i="9"/>
  <c r="AH278" i="9"/>
  <c r="BD277" i="9"/>
  <c r="BB278" i="9"/>
  <c r="E278" i="9"/>
  <c r="I278" i="9" s="1"/>
  <c r="H277" i="9"/>
  <c r="P277" i="9"/>
  <c r="N278" i="9"/>
  <c r="Z277" i="9"/>
  <c r="X278" i="9"/>
  <c r="AT277" i="9"/>
  <c r="AR278" i="9"/>
  <c r="O278" i="5"/>
  <c r="S278" i="5" s="1"/>
  <c r="R277" i="5"/>
  <c r="E237" i="5" l="1"/>
  <c r="I237" i="5" s="1"/>
  <c r="H236" i="5"/>
  <c r="AJ238" i="5"/>
  <c r="AH239" i="5"/>
  <c r="Y239" i="5"/>
  <c r="AC239" i="5" s="1"/>
  <c r="AB238" i="5"/>
  <c r="AV238" i="5"/>
  <c r="AS239" i="5"/>
  <c r="AW239" i="5" s="1"/>
  <c r="CH278" i="5"/>
  <c r="CL278" i="5" s="1"/>
  <c r="CK277" i="5"/>
  <c r="BY277" i="5"/>
  <c r="BW278" i="5"/>
  <c r="BN278" i="5"/>
  <c r="BR278" i="5" s="1"/>
  <c r="BQ277" i="5"/>
  <c r="BE277" i="5"/>
  <c r="BC278" i="5"/>
  <c r="Y278" i="9"/>
  <c r="AC278" i="9" s="1"/>
  <c r="AB277" i="9"/>
  <c r="BF277" i="9"/>
  <c r="BC278" i="9"/>
  <c r="BG278" i="9" s="1"/>
  <c r="AS278" i="9"/>
  <c r="AW278" i="9" s="1"/>
  <c r="O278" i="9"/>
  <c r="S278" i="9" s="1"/>
  <c r="AI278" i="9"/>
  <c r="AM278" i="9" s="1"/>
  <c r="AV277" i="9"/>
  <c r="R277" i="9"/>
  <c r="F278" i="9"/>
  <c r="D279" i="9"/>
  <c r="AL277" i="9"/>
  <c r="P278" i="5"/>
  <c r="N279" i="5"/>
  <c r="D238" i="5" l="1"/>
  <c r="F237" i="5"/>
  <c r="AI239" i="5"/>
  <c r="AM239" i="5" s="1"/>
  <c r="AL238" i="5"/>
  <c r="Z239" i="5"/>
  <c r="X240" i="5"/>
  <c r="AR240" i="5"/>
  <c r="AT239" i="5"/>
  <c r="CI278" i="5"/>
  <c r="CG279" i="5"/>
  <c r="BX278" i="5"/>
  <c r="CB278" i="5" s="1"/>
  <c r="CA277" i="5"/>
  <c r="BO278" i="5"/>
  <c r="BM279" i="5"/>
  <c r="BD278" i="5"/>
  <c r="BH278" i="5" s="1"/>
  <c r="BG277" i="5"/>
  <c r="E279" i="9"/>
  <c r="I279" i="9" s="1"/>
  <c r="H278" i="9"/>
  <c r="P278" i="9"/>
  <c r="N279" i="9"/>
  <c r="BD278" i="9"/>
  <c r="BB279" i="9"/>
  <c r="AJ278" i="9"/>
  <c r="AH279" i="9"/>
  <c r="AT278" i="9"/>
  <c r="AR279" i="9"/>
  <c r="Z278" i="9"/>
  <c r="X279" i="9"/>
  <c r="O279" i="5"/>
  <c r="S279" i="5" s="1"/>
  <c r="R278" i="5"/>
  <c r="H237" i="5" l="1"/>
  <c r="E238" i="5"/>
  <c r="I238" i="5" s="1"/>
  <c r="AJ239" i="5"/>
  <c r="AH240" i="5"/>
  <c r="Y240" i="5"/>
  <c r="AC240" i="5" s="1"/>
  <c r="AB239" i="5"/>
  <c r="AV239" i="5"/>
  <c r="AS240" i="5"/>
  <c r="CH279" i="5"/>
  <c r="CL279" i="5" s="1"/>
  <c r="CK278" i="5"/>
  <c r="BY278" i="5"/>
  <c r="BW279" i="5"/>
  <c r="BN279" i="5"/>
  <c r="BR279" i="5" s="1"/>
  <c r="BQ278" i="5"/>
  <c r="BE278" i="5"/>
  <c r="BC279" i="5"/>
  <c r="BC279" i="9"/>
  <c r="BG279" i="9" s="1"/>
  <c r="AV278" i="9"/>
  <c r="BF278" i="9"/>
  <c r="Y279" i="9"/>
  <c r="AC279" i="9" s="1"/>
  <c r="AI279" i="9"/>
  <c r="AM279" i="9" s="1"/>
  <c r="O279" i="9"/>
  <c r="S279" i="9" s="1"/>
  <c r="AS279" i="9"/>
  <c r="AW279" i="9" s="1"/>
  <c r="AB278" i="9"/>
  <c r="AL278" i="9"/>
  <c r="R278" i="9"/>
  <c r="F279" i="9"/>
  <c r="D280" i="9"/>
  <c r="P279" i="5"/>
  <c r="N280" i="5"/>
  <c r="D239" i="5" l="1"/>
  <c r="F238" i="5"/>
  <c r="AI240" i="5"/>
  <c r="AM240" i="5" s="1"/>
  <c r="AL239" i="5"/>
  <c r="Z240" i="5"/>
  <c r="X241" i="5"/>
  <c r="AW240" i="5"/>
  <c r="AT240" i="5"/>
  <c r="AR241" i="5"/>
  <c r="CI279" i="5"/>
  <c r="CG280" i="5"/>
  <c r="BX279" i="5"/>
  <c r="CB279" i="5" s="1"/>
  <c r="CA278" i="5"/>
  <c r="BO279" i="5"/>
  <c r="BM280" i="5"/>
  <c r="BD279" i="5"/>
  <c r="BH279" i="5" s="1"/>
  <c r="BG278" i="5"/>
  <c r="E280" i="9"/>
  <c r="I280" i="9" s="1"/>
  <c r="P279" i="9"/>
  <c r="N280" i="9"/>
  <c r="Z279" i="9"/>
  <c r="X280" i="9"/>
  <c r="BD279" i="9"/>
  <c r="BB280" i="9"/>
  <c r="H279" i="9"/>
  <c r="AT279" i="9"/>
  <c r="AR280" i="9"/>
  <c r="AJ279" i="9"/>
  <c r="AH280" i="9"/>
  <c r="O280" i="5"/>
  <c r="S280" i="5" s="1"/>
  <c r="R279" i="5"/>
  <c r="H238" i="5" l="1"/>
  <c r="E239" i="5"/>
  <c r="I239" i="5" s="1"/>
  <c r="AJ240" i="5"/>
  <c r="AH241" i="5"/>
  <c r="Y241" i="5"/>
  <c r="AC241" i="5" s="1"/>
  <c r="AB240" i="5"/>
  <c r="AS241" i="5"/>
  <c r="AW241" i="5" s="1"/>
  <c r="AV240" i="5"/>
  <c r="CH280" i="5"/>
  <c r="CL280" i="5" s="1"/>
  <c r="CK279" i="5"/>
  <c r="BY279" i="5"/>
  <c r="BW280" i="5"/>
  <c r="BN280" i="5"/>
  <c r="BR280" i="5" s="1"/>
  <c r="BQ279" i="5"/>
  <c r="BE279" i="5"/>
  <c r="BC280" i="5"/>
  <c r="AS280" i="9"/>
  <c r="AW280" i="9" s="1"/>
  <c r="BC280" i="9"/>
  <c r="BG280" i="9" s="1"/>
  <c r="O280" i="9"/>
  <c r="S280" i="9" s="1"/>
  <c r="AV279" i="9"/>
  <c r="BF279" i="9"/>
  <c r="R279" i="9"/>
  <c r="AI280" i="9"/>
  <c r="AM280" i="9" s="1"/>
  <c r="Y280" i="9"/>
  <c r="AC280" i="9" s="1"/>
  <c r="AL279" i="9"/>
  <c r="AB279" i="9"/>
  <c r="F280" i="9"/>
  <c r="D281" i="9"/>
  <c r="P280" i="5"/>
  <c r="N281" i="5"/>
  <c r="D240" i="5" l="1"/>
  <c r="F239" i="5"/>
  <c r="AI241" i="5"/>
  <c r="AM241" i="5" s="1"/>
  <c r="AL240" i="5"/>
  <c r="Z241" i="5"/>
  <c r="X242" i="5"/>
  <c r="AR242" i="5"/>
  <c r="AT241" i="5"/>
  <c r="CI280" i="5"/>
  <c r="CG281" i="5"/>
  <c r="BX280" i="5"/>
  <c r="CB280" i="5" s="1"/>
  <c r="CA279" i="5"/>
  <c r="BO280" i="5"/>
  <c r="BM281" i="5"/>
  <c r="BD280" i="5"/>
  <c r="BH280" i="5" s="1"/>
  <c r="BG279" i="5"/>
  <c r="BD280" i="9"/>
  <c r="BB281" i="9"/>
  <c r="Z280" i="9"/>
  <c r="X281" i="9"/>
  <c r="E281" i="9"/>
  <c r="I281" i="9" s="1"/>
  <c r="H280" i="9"/>
  <c r="AJ280" i="9"/>
  <c r="AH281" i="9"/>
  <c r="P280" i="9"/>
  <c r="N281" i="9"/>
  <c r="AT280" i="9"/>
  <c r="AR281" i="9"/>
  <c r="O281" i="5"/>
  <c r="S281" i="5" s="1"/>
  <c r="R280" i="5"/>
  <c r="H239" i="5" l="1"/>
  <c r="E240" i="5"/>
  <c r="I240" i="5" s="1"/>
  <c r="AJ241" i="5"/>
  <c r="AH242" i="5"/>
  <c r="Y242" i="5"/>
  <c r="AC242" i="5" s="1"/>
  <c r="AB241" i="5"/>
  <c r="AV241" i="5"/>
  <c r="AS242" i="5"/>
  <c r="AW242" i="5" s="1"/>
  <c r="CH281" i="5"/>
  <c r="CL281" i="5" s="1"/>
  <c r="CK280" i="5"/>
  <c r="BY280" i="5"/>
  <c r="BW281" i="5"/>
  <c r="BN281" i="5"/>
  <c r="BR281" i="5" s="1"/>
  <c r="BQ280" i="5"/>
  <c r="BE280" i="5"/>
  <c r="BC281" i="5"/>
  <c r="O281" i="9"/>
  <c r="S281" i="9" s="1"/>
  <c r="Y281" i="9"/>
  <c r="AC281" i="9" s="1"/>
  <c r="R280" i="9"/>
  <c r="AB280" i="9"/>
  <c r="AS281" i="9"/>
  <c r="AW281" i="9" s="1"/>
  <c r="AI281" i="9"/>
  <c r="AM281" i="9" s="1"/>
  <c r="BC281" i="9"/>
  <c r="AV280" i="9"/>
  <c r="AL280" i="9"/>
  <c r="F281" i="9"/>
  <c r="D282" i="9"/>
  <c r="BF280" i="9"/>
  <c r="P281" i="5"/>
  <c r="N282" i="5"/>
  <c r="D241" i="5" l="1"/>
  <c r="F240" i="5"/>
  <c r="AI242" i="5"/>
  <c r="AM242" i="5" s="1"/>
  <c r="AL241" i="5"/>
  <c r="Z242" i="5"/>
  <c r="X243" i="5"/>
  <c r="AR243" i="5"/>
  <c r="AT242" i="5"/>
  <c r="CI281" i="5"/>
  <c r="CG282" i="5"/>
  <c r="BX281" i="5"/>
  <c r="CB281" i="5" s="1"/>
  <c r="CA280" i="5"/>
  <c r="BO281" i="5"/>
  <c r="BM282" i="5"/>
  <c r="BD281" i="5"/>
  <c r="BH281" i="5" s="1"/>
  <c r="BG280" i="5"/>
  <c r="E282" i="9"/>
  <c r="I282" i="9" s="1"/>
  <c r="H281" i="9"/>
  <c r="AJ281" i="9"/>
  <c r="AH282" i="9"/>
  <c r="Z281" i="9"/>
  <c r="X282" i="9"/>
  <c r="BD281" i="9"/>
  <c r="BB282" i="9"/>
  <c r="BG281" i="9"/>
  <c r="AT281" i="9"/>
  <c r="AR282" i="9"/>
  <c r="P281" i="9"/>
  <c r="N282" i="9"/>
  <c r="O282" i="5"/>
  <c r="S282" i="5" s="1"/>
  <c r="R281" i="5"/>
  <c r="H240" i="5" l="1"/>
  <c r="E241" i="5"/>
  <c r="I241" i="5" s="1"/>
  <c r="AJ242" i="5"/>
  <c r="AH243" i="5"/>
  <c r="Y243" i="5"/>
  <c r="AC243" i="5" s="1"/>
  <c r="AB242" i="5"/>
  <c r="AV242" i="5"/>
  <c r="AS243" i="5"/>
  <c r="CH282" i="5"/>
  <c r="CL282" i="5" s="1"/>
  <c r="CK281" i="5"/>
  <c r="BY281" i="5"/>
  <c r="BW282" i="5"/>
  <c r="BN282" i="5"/>
  <c r="BR282" i="5" s="1"/>
  <c r="BQ281" i="5"/>
  <c r="BE281" i="5"/>
  <c r="BC282" i="5"/>
  <c r="AV281" i="9"/>
  <c r="Y282" i="9"/>
  <c r="AC282" i="9" s="1"/>
  <c r="O282" i="9"/>
  <c r="S282" i="9" s="1"/>
  <c r="AB281" i="9"/>
  <c r="R281" i="9"/>
  <c r="BC282" i="9"/>
  <c r="AI282" i="9"/>
  <c r="AM282" i="9" s="1"/>
  <c r="AS282" i="9"/>
  <c r="AW282" i="9" s="1"/>
  <c r="BF281" i="9"/>
  <c r="AL281" i="9"/>
  <c r="F282" i="9"/>
  <c r="D283" i="9"/>
  <c r="P282" i="5"/>
  <c r="N283" i="5"/>
  <c r="D242" i="5" l="1"/>
  <c r="F241" i="5"/>
  <c r="AI243" i="5"/>
  <c r="AM243" i="5" s="1"/>
  <c r="AL242" i="5"/>
  <c r="Z243" i="5"/>
  <c r="X244" i="5"/>
  <c r="AR244" i="5"/>
  <c r="AT243" i="5"/>
  <c r="AW243" i="5"/>
  <c r="CI282" i="5"/>
  <c r="CG283" i="5"/>
  <c r="BX282" i="5"/>
  <c r="CB282" i="5" s="1"/>
  <c r="CA281" i="5"/>
  <c r="BO282" i="5"/>
  <c r="BM283" i="5"/>
  <c r="BD282" i="5"/>
  <c r="BH282" i="5" s="1"/>
  <c r="BG281" i="5"/>
  <c r="BD282" i="9"/>
  <c r="BB283" i="9"/>
  <c r="AT282" i="9"/>
  <c r="AR283" i="9"/>
  <c r="BG282" i="9"/>
  <c r="Z282" i="9"/>
  <c r="X283" i="9"/>
  <c r="E283" i="9"/>
  <c r="I283" i="9" s="1"/>
  <c r="H282" i="9"/>
  <c r="AJ282" i="9"/>
  <c r="AH283" i="9"/>
  <c r="P282" i="9"/>
  <c r="N283" i="9"/>
  <c r="O283" i="5"/>
  <c r="S283" i="5" s="1"/>
  <c r="R282" i="5"/>
  <c r="H241" i="5" l="1"/>
  <c r="E242" i="5"/>
  <c r="I242" i="5"/>
  <c r="AJ243" i="5"/>
  <c r="AH244" i="5"/>
  <c r="Y244" i="5"/>
  <c r="AC244" i="5" s="1"/>
  <c r="AB243" i="5"/>
  <c r="AV243" i="5"/>
  <c r="AS244" i="5"/>
  <c r="AW244" i="5" s="1"/>
  <c r="CH283" i="5"/>
  <c r="CL283" i="5" s="1"/>
  <c r="CK282" i="5"/>
  <c r="BY282" i="5"/>
  <c r="BW283" i="5"/>
  <c r="BN283" i="5"/>
  <c r="BR283" i="5" s="1"/>
  <c r="BQ282" i="5"/>
  <c r="BE282" i="5"/>
  <c r="BC283" i="5"/>
  <c r="AL282" i="9"/>
  <c r="F283" i="9"/>
  <c r="D284" i="9"/>
  <c r="AS283" i="9"/>
  <c r="AW283" i="9" s="1"/>
  <c r="AI283" i="9"/>
  <c r="AM283" i="9" s="1"/>
  <c r="O283" i="9"/>
  <c r="S283" i="9" s="1"/>
  <c r="Y283" i="9"/>
  <c r="AC283" i="9" s="1"/>
  <c r="AV282" i="9"/>
  <c r="R282" i="9"/>
  <c r="AB282" i="9"/>
  <c r="BC283" i="9"/>
  <c r="BF282" i="9"/>
  <c r="P283" i="5"/>
  <c r="N284" i="5"/>
  <c r="D243" i="5" l="1"/>
  <c r="F242" i="5"/>
  <c r="AI244" i="5"/>
  <c r="AM244" i="5" s="1"/>
  <c r="AL243" i="5"/>
  <c r="Z244" i="5"/>
  <c r="X245" i="5"/>
  <c r="AR245" i="5"/>
  <c r="AT244" i="5"/>
  <c r="CI283" i="5"/>
  <c r="CG284" i="5"/>
  <c r="BX283" i="5"/>
  <c r="CB283" i="5" s="1"/>
  <c r="CA282" i="5"/>
  <c r="BO283" i="5"/>
  <c r="BM284" i="5"/>
  <c r="BD283" i="5"/>
  <c r="BH283" i="5" s="1"/>
  <c r="BG282" i="5"/>
  <c r="E284" i="9"/>
  <c r="I284" i="9" s="1"/>
  <c r="BD283" i="9"/>
  <c r="BB284" i="9"/>
  <c r="BG283" i="9"/>
  <c r="Z283" i="9"/>
  <c r="X284" i="9"/>
  <c r="AJ283" i="9"/>
  <c r="AH284" i="9"/>
  <c r="H283" i="9"/>
  <c r="P283" i="9"/>
  <c r="N284" i="9"/>
  <c r="AT283" i="9"/>
  <c r="AR284" i="9"/>
  <c r="O284" i="5"/>
  <c r="S284" i="5" s="1"/>
  <c r="R283" i="5"/>
  <c r="H242" i="5" l="1"/>
  <c r="E243" i="5"/>
  <c r="I243" i="5" s="1"/>
  <c r="AJ244" i="5"/>
  <c r="AH245" i="5"/>
  <c r="Y245" i="5"/>
  <c r="AC245" i="5" s="1"/>
  <c r="AB244" i="5"/>
  <c r="AV244" i="5"/>
  <c r="AS245" i="5"/>
  <c r="CH284" i="5"/>
  <c r="CL284" i="5" s="1"/>
  <c r="CK283" i="5"/>
  <c r="BY283" i="5"/>
  <c r="BW284" i="5"/>
  <c r="BN284" i="5"/>
  <c r="BR284" i="5" s="1"/>
  <c r="BQ283" i="5"/>
  <c r="BE283" i="5"/>
  <c r="BC284" i="5"/>
  <c r="R283" i="9"/>
  <c r="AL283" i="9"/>
  <c r="BC284" i="9"/>
  <c r="BG284" i="9" s="1"/>
  <c r="AS284" i="9"/>
  <c r="AW284" i="9" s="1"/>
  <c r="Y284" i="9"/>
  <c r="AC284" i="9" s="1"/>
  <c r="BF283" i="9"/>
  <c r="AV283" i="9"/>
  <c r="AB283" i="9"/>
  <c r="O284" i="9"/>
  <c r="S284" i="9" s="1"/>
  <c r="AI284" i="9"/>
  <c r="AM284" i="9" s="1"/>
  <c r="F284" i="9"/>
  <c r="D285" i="9"/>
  <c r="P284" i="5"/>
  <c r="N285" i="5"/>
  <c r="D244" i="5" l="1"/>
  <c r="F243" i="5"/>
  <c r="AI245" i="5"/>
  <c r="AM245" i="5" s="1"/>
  <c r="AL244" i="5"/>
  <c r="Z245" i="5"/>
  <c r="X246" i="5"/>
  <c r="AW245" i="5"/>
  <c r="AR246" i="5"/>
  <c r="AT245" i="5"/>
  <c r="CI284" i="5"/>
  <c r="CG285" i="5"/>
  <c r="BX284" i="5"/>
  <c r="CB284" i="5" s="1"/>
  <c r="CA283" i="5"/>
  <c r="BO284" i="5"/>
  <c r="BM285" i="5"/>
  <c r="BD284" i="5"/>
  <c r="BH284" i="5" s="1"/>
  <c r="BG283" i="5"/>
  <c r="E285" i="9"/>
  <c r="I285" i="9" s="1"/>
  <c r="AJ284" i="9"/>
  <c r="AH285" i="9"/>
  <c r="AT284" i="9"/>
  <c r="AR285" i="9"/>
  <c r="BD284" i="9"/>
  <c r="BB285" i="9"/>
  <c r="H284" i="9"/>
  <c r="P284" i="9"/>
  <c r="N285" i="9"/>
  <c r="Z284" i="9"/>
  <c r="X285" i="9"/>
  <c r="O285" i="5"/>
  <c r="S285" i="5" s="1"/>
  <c r="R284" i="5"/>
  <c r="H243" i="5" l="1"/>
  <c r="E244" i="5"/>
  <c r="I244" i="5" s="1"/>
  <c r="AJ245" i="5"/>
  <c r="AH246" i="5"/>
  <c r="Y246" i="5"/>
  <c r="AC246" i="5" s="1"/>
  <c r="AB245" i="5"/>
  <c r="AV245" i="5"/>
  <c r="AS246" i="5"/>
  <c r="CH285" i="5"/>
  <c r="CL285" i="5" s="1"/>
  <c r="CK284" i="5"/>
  <c r="BY284" i="5"/>
  <c r="BW285" i="5"/>
  <c r="BN285" i="5"/>
  <c r="BR285" i="5" s="1"/>
  <c r="BQ284" i="5"/>
  <c r="BE284" i="5"/>
  <c r="BC285" i="5"/>
  <c r="O285" i="9"/>
  <c r="S285" i="9" s="1"/>
  <c r="BC285" i="9"/>
  <c r="BG285" i="9" s="1"/>
  <c r="AI285" i="9"/>
  <c r="AM285" i="9" s="1"/>
  <c r="R284" i="9"/>
  <c r="BF284" i="9"/>
  <c r="AL284" i="9"/>
  <c r="Y285" i="9"/>
  <c r="AC285" i="9" s="1"/>
  <c r="AS285" i="9"/>
  <c r="AW285" i="9" s="1"/>
  <c r="AB284" i="9"/>
  <c r="AV284" i="9"/>
  <c r="F285" i="9"/>
  <c r="D286" i="9"/>
  <c r="P285" i="5"/>
  <c r="N286" i="5"/>
  <c r="D245" i="5" l="1"/>
  <c r="F244" i="5"/>
  <c r="AI246" i="5"/>
  <c r="AM246" i="5" s="1"/>
  <c r="AL245" i="5"/>
  <c r="Z246" i="5"/>
  <c r="X247" i="5"/>
  <c r="AT246" i="5"/>
  <c r="AR247" i="5"/>
  <c r="AW246" i="5"/>
  <c r="CI285" i="5"/>
  <c r="CG286" i="5"/>
  <c r="BX285" i="5"/>
  <c r="CB285" i="5" s="1"/>
  <c r="CA284" i="5"/>
  <c r="BO285" i="5"/>
  <c r="BM286" i="5"/>
  <c r="BD285" i="5"/>
  <c r="BH285" i="5" s="1"/>
  <c r="BG284" i="5"/>
  <c r="BD285" i="9"/>
  <c r="BB286" i="9"/>
  <c r="AT285" i="9"/>
  <c r="AR286" i="9"/>
  <c r="E286" i="9"/>
  <c r="I286" i="9" s="1"/>
  <c r="H285" i="9"/>
  <c r="Z285" i="9"/>
  <c r="X286" i="9"/>
  <c r="AJ285" i="9"/>
  <c r="AH286" i="9"/>
  <c r="P285" i="9"/>
  <c r="N286" i="9"/>
  <c r="O286" i="5"/>
  <c r="S286" i="5" s="1"/>
  <c r="R285" i="5"/>
  <c r="H244" i="5" l="1"/>
  <c r="E245" i="5"/>
  <c r="AJ246" i="5"/>
  <c r="AH247" i="5"/>
  <c r="Y247" i="5"/>
  <c r="AC247" i="5" s="1"/>
  <c r="AB246" i="5"/>
  <c r="AS247" i="5"/>
  <c r="AW247" i="5" s="1"/>
  <c r="AV246" i="5"/>
  <c r="CH286" i="5"/>
  <c r="CL286" i="5" s="1"/>
  <c r="CK285" i="5"/>
  <c r="BY285" i="5"/>
  <c r="BW286" i="5"/>
  <c r="BN286" i="5"/>
  <c r="BR286" i="5" s="1"/>
  <c r="BQ285" i="5"/>
  <c r="BE285" i="5"/>
  <c r="BC286" i="5"/>
  <c r="AI286" i="9"/>
  <c r="AM286" i="9" s="1"/>
  <c r="AS286" i="9"/>
  <c r="AW286" i="9" s="1"/>
  <c r="AL285" i="9"/>
  <c r="AV285" i="9"/>
  <c r="O286" i="9"/>
  <c r="S286" i="9" s="1"/>
  <c r="Y286" i="9"/>
  <c r="AC286" i="9" s="1"/>
  <c r="BC286" i="9"/>
  <c r="R285" i="9"/>
  <c r="AB285" i="9"/>
  <c r="F286" i="9"/>
  <c r="D287" i="9"/>
  <c r="BF285" i="9"/>
  <c r="P286" i="5"/>
  <c r="N287" i="5"/>
  <c r="D246" i="5" l="1"/>
  <c r="F245" i="5"/>
  <c r="I245" i="5"/>
  <c r="AI247" i="5"/>
  <c r="AM247" i="5" s="1"/>
  <c r="AL246" i="5"/>
  <c r="Z247" i="5"/>
  <c r="X248" i="5"/>
  <c r="AT247" i="5"/>
  <c r="AR248" i="5"/>
  <c r="CI286" i="5"/>
  <c r="CG287" i="5"/>
  <c r="BX286" i="5"/>
  <c r="CB286" i="5" s="1"/>
  <c r="CA285" i="5"/>
  <c r="BO286" i="5"/>
  <c r="BM287" i="5"/>
  <c r="BD286" i="5"/>
  <c r="BH286" i="5" s="1"/>
  <c r="BG285" i="5"/>
  <c r="E287" i="9"/>
  <c r="I287" i="9" s="1"/>
  <c r="H286" i="9"/>
  <c r="Z286" i="9"/>
  <c r="X287" i="9"/>
  <c r="AT286" i="9"/>
  <c r="AR287" i="9"/>
  <c r="BD286" i="9"/>
  <c r="BB287" i="9"/>
  <c r="BG286" i="9"/>
  <c r="P286" i="9"/>
  <c r="N287" i="9"/>
  <c r="AJ286" i="9"/>
  <c r="AH287" i="9"/>
  <c r="O287" i="5"/>
  <c r="S287" i="5" s="1"/>
  <c r="R286" i="5"/>
  <c r="H245" i="5" l="1"/>
  <c r="E246" i="5"/>
  <c r="I246" i="5"/>
  <c r="AJ247" i="5"/>
  <c r="AH248" i="5"/>
  <c r="AB247" i="5"/>
  <c r="Y248" i="5"/>
  <c r="AC248" i="5" s="1"/>
  <c r="AS248" i="5"/>
  <c r="AV247" i="5"/>
  <c r="CH287" i="5"/>
  <c r="CL287" i="5" s="1"/>
  <c r="CK286" i="5"/>
  <c r="BY286" i="5"/>
  <c r="BW287" i="5"/>
  <c r="BN287" i="5"/>
  <c r="BR287" i="5" s="1"/>
  <c r="BQ286" i="5"/>
  <c r="BE286" i="5"/>
  <c r="BC287" i="5"/>
  <c r="AV286" i="9"/>
  <c r="R286" i="9"/>
  <c r="AS287" i="9"/>
  <c r="AW287" i="9" s="1"/>
  <c r="BC287" i="9"/>
  <c r="AI287" i="9"/>
  <c r="AM287" i="9" s="1"/>
  <c r="AL286" i="9"/>
  <c r="Y287" i="9"/>
  <c r="AC287" i="9" s="1"/>
  <c r="O287" i="9"/>
  <c r="S287" i="9"/>
  <c r="BF286" i="9"/>
  <c r="AB286" i="9"/>
  <c r="F287" i="9"/>
  <c r="D288" i="9"/>
  <c r="P287" i="5"/>
  <c r="N288" i="5"/>
  <c r="D247" i="5" l="1"/>
  <c r="F246" i="5"/>
  <c r="AI248" i="5"/>
  <c r="AM248" i="5" s="1"/>
  <c r="AL247" i="5"/>
  <c r="Z248" i="5"/>
  <c r="X249" i="5"/>
  <c r="AW248" i="5"/>
  <c r="AR249" i="5"/>
  <c r="AT248" i="5"/>
  <c r="CI287" i="5"/>
  <c r="CG288" i="5"/>
  <c r="BX287" i="5"/>
  <c r="CB287" i="5" s="1"/>
  <c r="CA286" i="5"/>
  <c r="BO287" i="5"/>
  <c r="BM288" i="5"/>
  <c r="BD287" i="5"/>
  <c r="BH287" i="5" s="1"/>
  <c r="BG286" i="5"/>
  <c r="BD287" i="9"/>
  <c r="BB288" i="9"/>
  <c r="P287" i="9"/>
  <c r="N288" i="9"/>
  <c r="BG287" i="9"/>
  <c r="E288" i="9"/>
  <c r="I288" i="9" s="1"/>
  <c r="H287" i="9"/>
  <c r="Z287" i="9"/>
  <c r="X288" i="9"/>
  <c r="AJ287" i="9"/>
  <c r="AH288" i="9"/>
  <c r="AT287" i="9"/>
  <c r="AR288" i="9"/>
  <c r="O288" i="5"/>
  <c r="S288" i="5" s="1"/>
  <c r="R287" i="5"/>
  <c r="H246" i="5" l="1"/>
  <c r="E247" i="5"/>
  <c r="AJ248" i="5"/>
  <c r="AH249" i="5"/>
  <c r="Y249" i="5"/>
  <c r="AB248" i="5"/>
  <c r="AV248" i="5"/>
  <c r="AS249" i="5"/>
  <c r="AW249" i="5" s="1"/>
  <c r="CH288" i="5"/>
  <c r="CL288" i="5" s="1"/>
  <c r="CK287" i="5"/>
  <c r="BY287" i="5"/>
  <c r="BW288" i="5"/>
  <c r="BN288" i="5"/>
  <c r="BR288" i="5" s="1"/>
  <c r="BQ287" i="5"/>
  <c r="BE287" i="5"/>
  <c r="BC288" i="5"/>
  <c r="AS288" i="9"/>
  <c r="AW288" i="9" s="1"/>
  <c r="Y288" i="9"/>
  <c r="AC288" i="9" s="1"/>
  <c r="R287" i="9"/>
  <c r="AL287" i="9"/>
  <c r="O288" i="9"/>
  <c r="S288" i="9" s="1"/>
  <c r="AV287" i="9"/>
  <c r="AB287" i="9"/>
  <c r="F288" i="9"/>
  <c r="D289" i="9"/>
  <c r="BC288" i="9"/>
  <c r="AI288" i="9"/>
  <c r="AM288" i="9" s="1"/>
  <c r="BF287" i="9"/>
  <c r="P288" i="5"/>
  <c r="N289" i="5"/>
  <c r="I247" i="5" l="1"/>
  <c r="D248" i="5"/>
  <c r="F247" i="5"/>
  <c r="AI249" i="5"/>
  <c r="AM249" i="5" s="1"/>
  <c r="AL248" i="5"/>
  <c r="Z249" i="5"/>
  <c r="X250" i="5"/>
  <c r="AC249" i="5"/>
  <c r="AR250" i="5"/>
  <c r="AT249" i="5"/>
  <c r="CI288" i="5"/>
  <c r="CG289" i="5"/>
  <c r="BX288" i="5"/>
  <c r="CB288" i="5" s="1"/>
  <c r="CA287" i="5"/>
  <c r="BO288" i="5"/>
  <c r="BM289" i="5"/>
  <c r="BD288" i="5"/>
  <c r="BH288" i="5" s="1"/>
  <c r="BG287" i="5"/>
  <c r="AJ288" i="9"/>
  <c r="AH289" i="9"/>
  <c r="H288" i="9"/>
  <c r="Z288" i="9"/>
  <c r="X289" i="9"/>
  <c r="BD288" i="9"/>
  <c r="BB289" i="9"/>
  <c r="E289" i="9"/>
  <c r="I289" i="9" s="1"/>
  <c r="BG288" i="9"/>
  <c r="P288" i="9"/>
  <c r="N289" i="9"/>
  <c r="AT288" i="9"/>
  <c r="AR289" i="9"/>
  <c r="O289" i="5"/>
  <c r="S289" i="5" s="1"/>
  <c r="R288" i="5"/>
  <c r="H247" i="5" l="1"/>
  <c r="E248" i="5"/>
  <c r="I248" i="5" s="1"/>
  <c r="AJ249" i="5"/>
  <c r="AH250" i="5"/>
  <c r="Y250" i="5"/>
  <c r="AC250" i="5" s="1"/>
  <c r="AB249" i="5"/>
  <c r="AV249" i="5"/>
  <c r="AS250" i="5"/>
  <c r="AW250" i="5" s="1"/>
  <c r="CH289" i="5"/>
  <c r="CL289" i="5" s="1"/>
  <c r="CK288" i="5"/>
  <c r="BY288" i="5"/>
  <c r="BW289" i="5"/>
  <c r="BN289" i="5"/>
  <c r="BR289" i="5" s="1"/>
  <c r="BQ288" i="5"/>
  <c r="BE288" i="5"/>
  <c r="BC289" i="5"/>
  <c r="R288" i="9"/>
  <c r="BC289" i="9"/>
  <c r="BG289" i="9" s="1"/>
  <c r="AS289" i="9"/>
  <c r="AW289" i="9" s="1"/>
  <c r="BF288" i="9"/>
  <c r="AV288" i="9"/>
  <c r="Y289" i="9"/>
  <c r="AC289" i="9" s="1"/>
  <c r="AI289" i="9"/>
  <c r="AM289" i="9" s="1"/>
  <c r="O289" i="9"/>
  <c r="S289" i="9" s="1"/>
  <c r="F289" i="9"/>
  <c r="D290" i="9"/>
  <c r="AB288" i="9"/>
  <c r="AL288" i="9"/>
  <c r="P289" i="5"/>
  <c r="N290" i="5"/>
  <c r="F248" i="5" l="1"/>
  <c r="D249" i="5"/>
  <c r="AI250" i="5"/>
  <c r="AM250" i="5" s="1"/>
  <c r="AL249" i="5"/>
  <c r="Z250" i="5"/>
  <c r="X251" i="5"/>
  <c r="AR251" i="5"/>
  <c r="AT250" i="5"/>
  <c r="CI289" i="5"/>
  <c r="CG290" i="5"/>
  <c r="BX289" i="5"/>
  <c r="CB289" i="5" s="1"/>
  <c r="CA288" i="5"/>
  <c r="BO289" i="5"/>
  <c r="BM290" i="5"/>
  <c r="BD289" i="5"/>
  <c r="BH289" i="5" s="1"/>
  <c r="BG288" i="5"/>
  <c r="BD289" i="9"/>
  <c r="BB290" i="9"/>
  <c r="P289" i="9"/>
  <c r="N290" i="9"/>
  <c r="Z289" i="9"/>
  <c r="X290" i="9"/>
  <c r="E290" i="9"/>
  <c r="I290" i="9" s="1"/>
  <c r="H289" i="9"/>
  <c r="AJ289" i="9"/>
  <c r="AH290" i="9"/>
  <c r="AT289" i="9"/>
  <c r="AR290" i="9"/>
  <c r="O290" i="5"/>
  <c r="S290" i="5" s="1"/>
  <c r="R289" i="5"/>
  <c r="E249" i="5" l="1"/>
  <c r="I249" i="5" s="1"/>
  <c r="H248" i="5"/>
  <c r="AJ250" i="5"/>
  <c r="AH251" i="5"/>
  <c r="Y251" i="5"/>
  <c r="AC251" i="5" s="1"/>
  <c r="AB250" i="5"/>
  <c r="AV250" i="5"/>
  <c r="AS251" i="5"/>
  <c r="AW251" i="5" s="1"/>
  <c r="CH290" i="5"/>
  <c r="CL290" i="5" s="1"/>
  <c r="CK289" i="5"/>
  <c r="BY289" i="5"/>
  <c r="BW290" i="5"/>
  <c r="BN290" i="5"/>
  <c r="BR290" i="5" s="1"/>
  <c r="BQ289" i="5"/>
  <c r="BE289" i="5"/>
  <c r="BC290" i="5"/>
  <c r="AI290" i="9"/>
  <c r="AM290" i="9" s="1"/>
  <c r="O290" i="9"/>
  <c r="S290" i="9" s="1"/>
  <c r="AL289" i="9"/>
  <c r="F290" i="9"/>
  <c r="D291" i="9"/>
  <c r="R289" i="9"/>
  <c r="AS290" i="9"/>
  <c r="AW290" i="9" s="1"/>
  <c r="Y290" i="9"/>
  <c r="AC290" i="9" s="1"/>
  <c r="BC290" i="9"/>
  <c r="AV289" i="9"/>
  <c r="AB289" i="9"/>
  <c r="BF289" i="9"/>
  <c r="P290" i="5"/>
  <c r="N291" i="5"/>
  <c r="F249" i="5" l="1"/>
  <c r="D250" i="5"/>
  <c r="AI251" i="5"/>
  <c r="AM251" i="5" s="1"/>
  <c r="AL250" i="5"/>
  <c r="Z251" i="5"/>
  <c r="X252" i="5"/>
  <c r="AT251" i="5"/>
  <c r="AR252" i="5"/>
  <c r="CI290" i="5"/>
  <c r="CG291" i="5"/>
  <c r="BX290" i="5"/>
  <c r="CB290" i="5" s="1"/>
  <c r="CA289" i="5"/>
  <c r="BO290" i="5"/>
  <c r="BM291" i="5"/>
  <c r="BD290" i="5"/>
  <c r="BH290" i="5" s="1"/>
  <c r="BG289" i="5"/>
  <c r="E291" i="9"/>
  <c r="I291" i="9" s="1"/>
  <c r="BD290" i="9"/>
  <c r="BB291" i="9"/>
  <c r="BG290" i="9"/>
  <c r="AT290" i="9"/>
  <c r="AR291" i="9"/>
  <c r="H290" i="9"/>
  <c r="P290" i="9"/>
  <c r="N291" i="9"/>
  <c r="Z290" i="9"/>
  <c r="X291" i="9"/>
  <c r="AJ290" i="9"/>
  <c r="AH291" i="9"/>
  <c r="O291" i="5"/>
  <c r="S291" i="5" s="1"/>
  <c r="R290" i="5"/>
  <c r="E250" i="5" l="1"/>
  <c r="I250" i="5" s="1"/>
  <c r="H249" i="5"/>
  <c r="AJ251" i="5"/>
  <c r="AH252" i="5"/>
  <c r="Y252" i="5"/>
  <c r="AC252" i="5" s="1"/>
  <c r="AB251" i="5"/>
  <c r="AS252" i="5"/>
  <c r="AW252" i="5" s="1"/>
  <c r="AV251" i="5"/>
  <c r="CH291" i="5"/>
  <c r="CL291" i="5" s="1"/>
  <c r="CK290" i="5"/>
  <c r="BY290" i="5"/>
  <c r="BW291" i="5"/>
  <c r="BN291" i="5"/>
  <c r="BR291" i="5" s="1"/>
  <c r="BQ290" i="5"/>
  <c r="BE290" i="5"/>
  <c r="BC291" i="5"/>
  <c r="AB290" i="9"/>
  <c r="BC291" i="9"/>
  <c r="BG291" i="9" s="1"/>
  <c r="AI291" i="9"/>
  <c r="AM291" i="9" s="1"/>
  <c r="O291" i="9"/>
  <c r="S291" i="9" s="1"/>
  <c r="AS291" i="9"/>
  <c r="AW291" i="9" s="1"/>
  <c r="BF290" i="9"/>
  <c r="AL290" i="9"/>
  <c r="R290" i="9"/>
  <c r="AV290" i="9"/>
  <c r="Y291" i="9"/>
  <c r="AC291" i="9" s="1"/>
  <c r="F291" i="9"/>
  <c r="D292" i="9"/>
  <c r="P291" i="5"/>
  <c r="N292" i="5"/>
  <c r="F250" i="5" l="1"/>
  <c r="D251" i="5"/>
  <c r="AI252" i="5"/>
  <c r="AM252" i="5" s="1"/>
  <c r="AL251" i="5"/>
  <c r="Z252" i="5"/>
  <c r="X253" i="5"/>
  <c r="AT252" i="5"/>
  <c r="AR253" i="5"/>
  <c r="CI291" i="5"/>
  <c r="CG292" i="5"/>
  <c r="BX291" i="5"/>
  <c r="CB291" i="5" s="1"/>
  <c r="CA290" i="5"/>
  <c r="BO291" i="5"/>
  <c r="BM292" i="5"/>
  <c r="BD291" i="5"/>
  <c r="BH291" i="5" s="1"/>
  <c r="BG290" i="5"/>
  <c r="BD291" i="9"/>
  <c r="BB292" i="9"/>
  <c r="E292" i="9"/>
  <c r="I292" i="9" s="1"/>
  <c r="Z291" i="9"/>
  <c r="X292" i="9"/>
  <c r="P291" i="9"/>
  <c r="N292" i="9"/>
  <c r="H291" i="9"/>
  <c r="AT291" i="9"/>
  <c r="AR292" i="9"/>
  <c r="AJ291" i="9"/>
  <c r="AH292" i="9"/>
  <c r="O292" i="5"/>
  <c r="S292" i="5" s="1"/>
  <c r="R291" i="5"/>
  <c r="E251" i="5" l="1"/>
  <c r="I251" i="5" s="1"/>
  <c r="H250" i="5"/>
  <c r="AJ252" i="5"/>
  <c r="AH253" i="5"/>
  <c r="Y253" i="5"/>
  <c r="AC253" i="5" s="1"/>
  <c r="AB252" i="5"/>
  <c r="AS253" i="5"/>
  <c r="AW253" i="5" s="1"/>
  <c r="AV252" i="5"/>
  <c r="CH292" i="5"/>
  <c r="CL292" i="5" s="1"/>
  <c r="CK291" i="5"/>
  <c r="BY291" i="5"/>
  <c r="BW292" i="5"/>
  <c r="BN292" i="5"/>
  <c r="BR292" i="5" s="1"/>
  <c r="BQ291" i="5"/>
  <c r="BE291" i="5"/>
  <c r="BC292" i="5"/>
  <c r="AS292" i="9"/>
  <c r="AW292" i="9" s="1"/>
  <c r="O292" i="9"/>
  <c r="S292" i="9" s="1"/>
  <c r="AV291" i="9"/>
  <c r="R291" i="9"/>
  <c r="F292" i="9"/>
  <c r="D293" i="9"/>
  <c r="AI292" i="9"/>
  <c r="AM292" i="9" s="1"/>
  <c r="Y292" i="9"/>
  <c r="AC292" i="9" s="1"/>
  <c r="BC292" i="9"/>
  <c r="AL291" i="9"/>
  <c r="AB291" i="9"/>
  <c r="BF291" i="9"/>
  <c r="P292" i="5"/>
  <c r="N293" i="5"/>
  <c r="D252" i="5" l="1"/>
  <c r="F251" i="5"/>
  <c r="AI253" i="5"/>
  <c r="AM253" i="5" s="1"/>
  <c r="AL252" i="5"/>
  <c r="Z253" i="5"/>
  <c r="X254" i="5"/>
  <c r="AR254" i="5"/>
  <c r="AT253" i="5"/>
  <c r="CI292" i="5"/>
  <c r="CG293" i="5"/>
  <c r="BX292" i="5"/>
  <c r="CB292" i="5" s="1"/>
  <c r="CA291" i="5"/>
  <c r="BO292" i="5"/>
  <c r="BM293" i="5"/>
  <c r="BD292" i="5"/>
  <c r="BH292" i="5" s="1"/>
  <c r="BG291" i="5"/>
  <c r="BD292" i="9"/>
  <c r="BB293" i="9"/>
  <c r="BG292" i="9"/>
  <c r="AJ292" i="9"/>
  <c r="AH293" i="9"/>
  <c r="P292" i="9"/>
  <c r="N293" i="9"/>
  <c r="E293" i="9"/>
  <c r="I293" i="9" s="1"/>
  <c r="Z292" i="9"/>
  <c r="X293" i="9"/>
  <c r="H292" i="9"/>
  <c r="AT292" i="9"/>
  <c r="AR293" i="9"/>
  <c r="O293" i="5"/>
  <c r="S293" i="5" s="1"/>
  <c r="R292" i="5"/>
  <c r="H251" i="5" l="1"/>
  <c r="E252" i="5"/>
  <c r="I252" i="5"/>
  <c r="AJ253" i="5"/>
  <c r="AH254" i="5"/>
  <c r="Y254" i="5"/>
  <c r="AC254" i="5" s="1"/>
  <c r="AB253" i="5"/>
  <c r="AV253" i="5"/>
  <c r="AS254" i="5"/>
  <c r="AW254" i="5" s="1"/>
  <c r="CH293" i="5"/>
  <c r="CL293" i="5" s="1"/>
  <c r="CK292" i="5"/>
  <c r="BY292" i="5"/>
  <c r="BW293" i="5"/>
  <c r="BN293" i="5"/>
  <c r="BR293" i="5" s="1"/>
  <c r="BQ292" i="5"/>
  <c r="BE292" i="5"/>
  <c r="BC293" i="5"/>
  <c r="F293" i="9"/>
  <c r="D294" i="9"/>
  <c r="AL292" i="9"/>
  <c r="AS293" i="9"/>
  <c r="AW293" i="9" s="1"/>
  <c r="Y293" i="9"/>
  <c r="AC293" i="9" s="1"/>
  <c r="O293" i="9"/>
  <c r="S293" i="9" s="1"/>
  <c r="AV292" i="9"/>
  <c r="AB292" i="9"/>
  <c r="R292" i="9"/>
  <c r="BC293" i="9"/>
  <c r="AI293" i="9"/>
  <c r="AM293" i="9" s="1"/>
  <c r="BF292" i="9"/>
  <c r="P293" i="5"/>
  <c r="N294" i="5"/>
  <c r="D253" i="5" l="1"/>
  <c r="F252" i="5"/>
  <c r="AI254" i="5"/>
  <c r="AM254" i="5" s="1"/>
  <c r="AL253" i="5"/>
  <c r="Z254" i="5"/>
  <c r="X255" i="5"/>
  <c r="AT254" i="5"/>
  <c r="AR255" i="5"/>
  <c r="CI293" i="5"/>
  <c r="CG294" i="5"/>
  <c r="BX293" i="5"/>
  <c r="CB293" i="5" s="1"/>
  <c r="CA292" i="5"/>
  <c r="BO293" i="5"/>
  <c r="BM294" i="5"/>
  <c r="BD293" i="5"/>
  <c r="BH293" i="5" s="1"/>
  <c r="BG292" i="5"/>
  <c r="AJ293" i="9"/>
  <c r="AH294" i="9"/>
  <c r="Z293" i="9"/>
  <c r="X294" i="9"/>
  <c r="E294" i="9"/>
  <c r="I294" i="9" s="1"/>
  <c r="BD293" i="9"/>
  <c r="BB294" i="9"/>
  <c r="BG293" i="9"/>
  <c r="P293" i="9"/>
  <c r="N294" i="9"/>
  <c r="AT293" i="9"/>
  <c r="AR294" i="9"/>
  <c r="H293" i="9"/>
  <c r="O294" i="5"/>
  <c r="S294" i="5" s="1"/>
  <c r="R293" i="5"/>
  <c r="H252" i="5" l="1"/>
  <c r="E253" i="5"/>
  <c r="I253" i="5" s="1"/>
  <c r="AJ254" i="5"/>
  <c r="AH255" i="5"/>
  <c r="Y255" i="5"/>
  <c r="AC255" i="5" s="1"/>
  <c r="AB254" i="5"/>
  <c r="AS255" i="5"/>
  <c r="AW255" i="5" s="1"/>
  <c r="AV254" i="5"/>
  <c r="CH294" i="5"/>
  <c r="CL294" i="5" s="1"/>
  <c r="CK293" i="5"/>
  <c r="BY293" i="5"/>
  <c r="BW294" i="5"/>
  <c r="BN294" i="5"/>
  <c r="BR294" i="5" s="1"/>
  <c r="BQ293" i="5"/>
  <c r="BE293" i="5"/>
  <c r="BC294" i="5"/>
  <c r="AV293" i="9"/>
  <c r="BC294" i="9"/>
  <c r="BG294" i="9" s="1"/>
  <c r="Y294" i="9"/>
  <c r="AC294" i="9" s="1"/>
  <c r="O294" i="9"/>
  <c r="S294" i="9" s="1"/>
  <c r="BF293" i="9"/>
  <c r="AB293" i="9"/>
  <c r="R293" i="9"/>
  <c r="AI294" i="9"/>
  <c r="AM294" i="9" s="1"/>
  <c r="AS294" i="9"/>
  <c r="AW294" i="9" s="1"/>
  <c r="F294" i="9"/>
  <c r="D295" i="9"/>
  <c r="AL293" i="9"/>
  <c r="P294" i="5"/>
  <c r="N295" i="5"/>
  <c r="D254" i="5" l="1"/>
  <c r="F253" i="5"/>
  <c r="AI255" i="5"/>
  <c r="AM255" i="5" s="1"/>
  <c r="AL254" i="5"/>
  <c r="Z255" i="5"/>
  <c r="X256" i="5"/>
  <c r="AT255" i="5"/>
  <c r="AR256" i="5"/>
  <c r="CI294" i="5"/>
  <c r="CG295" i="5"/>
  <c r="BX294" i="5"/>
  <c r="CB294" i="5" s="1"/>
  <c r="CA293" i="5"/>
  <c r="BO294" i="5"/>
  <c r="BM295" i="5"/>
  <c r="BD294" i="5"/>
  <c r="BH294" i="5" s="1"/>
  <c r="BG293" i="5"/>
  <c r="BD294" i="9"/>
  <c r="BB295" i="9"/>
  <c r="E295" i="9"/>
  <c r="I295" i="9"/>
  <c r="H294" i="9"/>
  <c r="AJ294" i="9"/>
  <c r="AH295" i="9"/>
  <c r="P294" i="9"/>
  <c r="N295" i="9"/>
  <c r="AT294" i="9"/>
  <c r="AR295" i="9"/>
  <c r="Z294" i="9"/>
  <c r="X295" i="9"/>
  <c r="O295" i="5"/>
  <c r="S295" i="5" s="1"/>
  <c r="R294" i="5"/>
  <c r="H253" i="5" l="1"/>
  <c r="E254" i="5"/>
  <c r="I254" i="5" s="1"/>
  <c r="AJ255" i="5"/>
  <c r="AH256" i="5"/>
  <c r="Y256" i="5"/>
  <c r="AC256" i="5" s="1"/>
  <c r="AB255" i="5"/>
  <c r="AS256" i="5"/>
  <c r="AV255" i="5"/>
  <c r="CH295" i="5"/>
  <c r="CL295" i="5" s="1"/>
  <c r="CK294" i="5"/>
  <c r="BY294" i="5"/>
  <c r="BW295" i="5"/>
  <c r="BN295" i="5"/>
  <c r="BR295" i="5" s="1"/>
  <c r="BQ294" i="5"/>
  <c r="BE294" i="5"/>
  <c r="BC295" i="5"/>
  <c r="AS295" i="9"/>
  <c r="AW295" i="9" s="1"/>
  <c r="AI295" i="9"/>
  <c r="AM295" i="9" s="1"/>
  <c r="AV294" i="9"/>
  <c r="AL294" i="9"/>
  <c r="F295" i="9"/>
  <c r="D296" i="9"/>
  <c r="Y295" i="9"/>
  <c r="AC295" i="9" s="1"/>
  <c r="O295" i="9"/>
  <c r="S295" i="9"/>
  <c r="BC295" i="9"/>
  <c r="AB294" i="9"/>
  <c r="R294" i="9"/>
  <c r="BF294" i="9"/>
  <c r="P295" i="5"/>
  <c r="N296" i="5"/>
  <c r="D255" i="5" l="1"/>
  <c r="F254" i="5"/>
  <c r="AI256" i="5"/>
  <c r="AM256" i="5" s="1"/>
  <c r="AL255" i="5"/>
  <c r="Z256" i="5"/>
  <c r="X257" i="5"/>
  <c r="AW256" i="5"/>
  <c r="AR257" i="5"/>
  <c r="AT256" i="5"/>
  <c r="CI295" i="5"/>
  <c r="CG296" i="5"/>
  <c r="BX295" i="5"/>
  <c r="CB295" i="5" s="1"/>
  <c r="CA294" i="5"/>
  <c r="BO295" i="5"/>
  <c r="BM296" i="5"/>
  <c r="BD295" i="5"/>
  <c r="BH295" i="5" s="1"/>
  <c r="BG294" i="5"/>
  <c r="BD295" i="9"/>
  <c r="BB296" i="9"/>
  <c r="BG295" i="9"/>
  <c r="Z295" i="9"/>
  <c r="X296" i="9"/>
  <c r="AJ295" i="9"/>
  <c r="AH296" i="9"/>
  <c r="E296" i="9"/>
  <c r="I296" i="9" s="1"/>
  <c r="P295" i="9"/>
  <c r="N296" i="9"/>
  <c r="H295" i="9"/>
  <c r="AT295" i="9"/>
  <c r="AR296" i="9"/>
  <c r="O296" i="5"/>
  <c r="S296" i="5" s="1"/>
  <c r="R295" i="5"/>
  <c r="H254" i="5" l="1"/>
  <c r="E255" i="5"/>
  <c r="I255" i="5" s="1"/>
  <c r="AJ256" i="5"/>
  <c r="AH257" i="5"/>
  <c r="Y257" i="5"/>
  <c r="AC257" i="5" s="1"/>
  <c r="AB256" i="5"/>
  <c r="AV256" i="5"/>
  <c r="AS257" i="5"/>
  <c r="CH296" i="5"/>
  <c r="CL296" i="5" s="1"/>
  <c r="CK295" i="5"/>
  <c r="BY295" i="5"/>
  <c r="BW296" i="5"/>
  <c r="BN296" i="5"/>
  <c r="BR296" i="5" s="1"/>
  <c r="BQ295" i="5"/>
  <c r="BE295" i="5"/>
  <c r="BC296" i="5"/>
  <c r="F296" i="9"/>
  <c r="D297" i="9"/>
  <c r="AB295" i="9"/>
  <c r="AS296" i="9"/>
  <c r="AW296" i="9" s="1"/>
  <c r="O296" i="9"/>
  <c r="S296" i="9" s="1"/>
  <c r="AI296" i="9"/>
  <c r="AM296" i="9" s="1"/>
  <c r="AV295" i="9"/>
  <c r="R295" i="9"/>
  <c r="AL295" i="9"/>
  <c r="BC296" i="9"/>
  <c r="Y296" i="9"/>
  <c r="AC296" i="9" s="1"/>
  <c r="BF295" i="9"/>
  <c r="P296" i="5"/>
  <c r="N297" i="5"/>
  <c r="D256" i="5" l="1"/>
  <c r="F255" i="5"/>
  <c r="AI257" i="5"/>
  <c r="AM257" i="5" s="1"/>
  <c r="AL256" i="5"/>
  <c r="Z257" i="5"/>
  <c r="X258" i="5"/>
  <c r="AW257" i="5"/>
  <c r="AT257" i="5"/>
  <c r="AR258" i="5"/>
  <c r="CI296" i="5"/>
  <c r="CG297" i="5"/>
  <c r="BX296" i="5"/>
  <c r="CB296" i="5" s="1"/>
  <c r="CA295" i="5"/>
  <c r="BO296" i="5"/>
  <c r="BM297" i="5"/>
  <c r="BD296" i="5"/>
  <c r="BH296" i="5" s="1"/>
  <c r="BG295" i="5"/>
  <c r="Z296" i="9"/>
  <c r="X297" i="9"/>
  <c r="P296" i="9"/>
  <c r="N297" i="9"/>
  <c r="E297" i="9"/>
  <c r="I297" i="9" s="1"/>
  <c r="BD296" i="9"/>
  <c r="BB297" i="9"/>
  <c r="BG296" i="9"/>
  <c r="AJ296" i="9"/>
  <c r="AH297" i="9"/>
  <c r="AT296" i="9"/>
  <c r="AR297" i="9"/>
  <c r="H296" i="9"/>
  <c r="O297" i="5"/>
  <c r="S297" i="5" s="1"/>
  <c r="R296" i="5"/>
  <c r="H255" i="5" l="1"/>
  <c r="E256" i="5"/>
  <c r="I256" i="5"/>
  <c r="AJ257" i="5"/>
  <c r="AH258" i="5"/>
  <c r="Y258" i="5"/>
  <c r="AC258" i="5" s="1"/>
  <c r="AB257" i="5"/>
  <c r="AS258" i="5"/>
  <c r="AV257" i="5"/>
  <c r="CH297" i="5"/>
  <c r="CL297" i="5" s="1"/>
  <c r="CK296" i="5"/>
  <c r="BY296" i="5"/>
  <c r="BW297" i="5"/>
  <c r="BN297" i="5"/>
  <c r="BR297" i="5" s="1"/>
  <c r="BQ296" i="5"/>
  <c r="BE296" i="5"/>
  <c r="BC297" i="5"/>
  <c r="AV296" i="9"/>
  <c r="BC297" i="9"/>
  <c r="BG297" i="9" s="1"/>
  <c r="O297" i="9"/>
  <c r="S297" i="9" s="1"/>
  <c r="AI297" i="9"/>
  <c r="AM297" i="9" s="1"/>
  <c r="BF296" i="9"/>
  <c r="R296" i="9"/>
  <c r="AL296" i="9"/>
  <c r="Y297" i="9"/>
  <c r="AC297" i="9" s="1"/>
  <c r="AS297" i="9"/>
  <c r="AW297" i="9" s="1"/>
  <c r="F297" i="9"/>
  <c r="D298" i="9"/>
  <c r="AB296" i="9"/>
  <c r="P297" i="5"/>
  <c r="N298" i="5"/>
  <c r="D257" i="5" l="1"/>
  <c r="F256" i="5"/>
  <c r="AI258" i="5"/>
  <c r="AM258" i="5" s="1"/>
  <c r="AL257" i="5"/>
  <c r="Z258" i="5"/>
  <c r="X259" i="5"/>
  <c r="AW258" i="5"/>
  <c r="AR259" i="5"/>
  <c r="AT258" i="5"/>
  <c r="CI297" i="5"/>
  <c r="CG298" i="5"/>
  <c r="BX297" i="5"/>
  <c r="CB297" i="5" s="1"/>
  <c r="CA296" i="5"/>
  <c r="BO297" i="5"/>
  <c r="BM298" i="5"/>
  <c r="BD297" i="5"/>
  <c r="BH297" i="5" s="1"/>
  <c r="BG296" i="5"/>
  <c r="BD297" i="9"/>
  <c r="BB298" i="9"/>
  <c r="E298" i="9"/>
  <c r="I298" i="9" s="1"/>
  <c r="H297" i="9"/>
  <c r="Z297" i="9"/>
  <c r="X298" i="9"/>
  <c r="AJ297" i="9"/>
  <c r="AH298" i="9"/>
  <c r="AT297" i="9"/>
  <c r="AR298" i="9"/>
  <c r="P297" i="9"/>
  <c r="N298" i="9"/>
  <c r="O298" i="5"/>
  <c r="S298" i="5" s="1"/>
  <c r="R297" i="5"/>
  <c r="E257" i="5" l="1"/>
  <c r="I257" i="5" s="1"/>
  <c r="H256" i="5"/>
  <c r="AJ258" i="5"/>
  <c r="AH259" i="5"/>
  <c r="Y259" i="5"/>
  <c r="AC259" i="5" s="1"/>
  <c r="AB258" i="5"/>
  <c r="AV258" i="5"/>
  <c r="AS259" i="5"/>
  <c r="AW259" i="5" s="1"/>
  <c r="CH298" i="5"/>
  <c r="CL298" i="5" s="1"/>
  <c r="CK297" i="5"/>
  <c r="BY297" i="5"/>
  <c r="BW298" i="5"/>
  <c r="BN298" i="5"/>
  <c r="BR298" i="5" s="1"/>
  <c r="BQ297" i="5"/>
  <c r="BE297" i="5"/>
  <c r="BC298" i="5"/>
  <c r="AV297" i="9"/>
  <c r="AB297" i="9"/>
  <c r="F298" i="9"/>
  <c r="D299" i="9"/>
  <c r="AS298" i="9"/>
  <c r="AW298" i="9" s="1"/>
  <c r="Y298" i="9"/>
  <c r="AC298" i="9" s="1"/>
  <c r="O298" i="9"/>
  <c r="S298" i="9" s="1"/>
  <c r="AI298" i="9"/>
  <c r="AM298" i="9" s="1"/>
  <c r="BC298" i="9"/>
  <c r="R297" i="9"/>
  <c r="AL297" i="9"/>
  <c r="BF297" i="9"/>
  <c r="P298" i="5"/>
  <c r="N299" i="5"/>
  <c r="D258" i="5" l="1"/>
  <c r="F257" i="5"/>
  <c r="AI259" i="5"/>
  <c r="AM259" i="5" s="1"/>
  <c r="AL258" i="5"/>
  <c r="Z259" i="5"/>
  <c r="X260" i="5"/>
  <c r="AR260" i="5"/>
  <c r="AT259" i="5"/>
  <c r="CI298" i="5"/>
  <c r="CG299" i="5"/>
  <c r="BX298" i="5"/>
  <c r="CB298" i="5" s="1"/>
  <c r="CA297" i="5"/>
  <c r="BO298" i="5"/>
  <c r="BM299" i="5"/>
  <c r="BD298" i="5"/>
  <c r="BH298" i="5" s="1"/>
  <c r="BG297" i="5"/>
  <c r="BD298" i="9"/>
  <c r="BB299" i="9"/>
  <c r="BG298" i="9"/>
  <c r="P298" i="9"/>
  <c r="N299" i="9"/>
  <c r="AT298" i="9"/>
  <c r="AR299" i="9"/>
  <c r="E299" i="9"/>
  <c r="AJ298" i="9"/>
  <c r="AH299" i="9"/>
  <c r="Z298" i="9"/>
  <c r="X299" i="9"/>
  <c r="H298" i="9"/>
  <c r="O299" i="5"/>
  <c r="S299" i="5" s="1"/>
  <c r="R298" i="5"/>
  <c r="H257" i="5" l="1"/>
  <c r="E258" i="5"/>
  <c r="AJ259" i="5"/>
  <c r="AH260" i="5"/>
  <c r="Y260" i="5"/>
  <c r="AC260" i="5" s="1"/>
  <c r="AB259" i="5"/>
  <c r="AV259" i="5"/>
  <c r="AS260" i="5"/>
  <c r="AW260" i="5" s="1"/>
  <c r="CH299" i="5"/>
  <c r="CL299" i="5" s="1"/>
  <c r="CK298" i="5"/>
  <c r="BY298" i="5"/>
  <c r="BW299" i="5"/>
  <c r="BN299" i="5"/>
  <c r="BR299" i="5" s="1"/>
  <c r="BQ298" i="5"/>
  <c r="BE298" i="5"/>
  <c r="BC299" i="5"/>
  <c r="AB298" i="9"/>
  <c r="F299" i="9"/>
  <c r="D300" i="9"/>
  <c r="R298" i="9"/>
  <c r="AI299" i="9"/>
  <c r="AM299" i="9" s="1"/>
  <c r="AS299" i="9"/>
  <c r="AW299" i="9" s="1"/>
  <c r="AL298" i="9"/>
  <c r="AV298" i="9"/>
  <c r="BC299" i="9"/>
  <c r="BG299" i="9" s="1"/>
  <c r="Y299" i="9"/>
  <c r="AC299" i="9" s="1"/>
  <c r="I299" i="9"/>
  <c r="O299" i="9"/>
  <c r="BF298" i="9"/>
  <c r="P299" i="5"/>
  <c r="N300" i="5"/>
  <c r="I258" i="5" l="1"/>
  <c r="D259" i="5"/>
  <c r="F258" i="5"/>
  <c r="AI260" i="5"/>
  <c r="AM260" i="5" s="1"/>
  <c r="AL259" i="5"/>
  <c r="Z260" i="5"/>
  <c r="X261" i="5"/>
  <c r="AT260" i="5"/>
  <c r="AR261" i="5"/>
  <c r="CI299" i="5"/>
  <c r="CG300" i="5"/>
  <c r="BX299" i="5"/>
  <c r="CB299" i="5" s="1"/>
  <c r="CA298" i="5"/>
  <c r="BO299" i="5"/>
  <c r="BM300" i="5"/>
  <c r="BD299" i="5"/>
  <c r="BH299" i="5" s="1"/>
  <c r="BG298" i="5"/>
  <c r="AJ299" i="9"/>
  <c r="AH300" i="9"/>
  <c r="H299" i="9"/>
  <c r="P299" i="9"/>
  <c r="N300" i="9"/>
  <c r="BD299" i="9"/>
  <c r="BB300" i="9"/>
  <c r="E300" i="9"/>
  <c r="I300" i="9" s="1"/>
  <c r="S299" i="9"/>
  <c r="Z299" i="9"/>
  <c r="X300" i="9"/>
  <c r="AT299" i="9"/>
  <c r="AR300" i="9"/>
  <c r="O300" i="5"/>
  <c r="S300" i="5" s="1"/>
  <c r="R299" i="5"/>
  <c r="H258" i="5" l="1"/>
  <c r="E259" i="5"/>
  <c r="I259" i="5"/>
  <c r="AJ260" i="5"/>
  <c r="AH261" i="5"/>
  <c r="Y261" i="5"/>
  <c r="AC261" i="5" s="1"/>
  <c r="AB260" i="5"/>
  <c r="AS261" i="5"/>
  <c r="AW261" i="5" s="1"/>
  <c r="AV260" i="5"/>
  <c r="CH300" i="5"/>
  <c r="CL300" i="5" s="1"/>
  <c r="CK299" i="5"/>
  <c r="BY299" i="5"/>
  <c r="BW300" i="5"/>
  <c r="BN300" i="5"/>
  <c r="BR300" i="5" s="1"/>
  <c r="BQ299" i="5"/>
  <c r="BE299" i="5"/>
  <c r="BC300" i="5"/>
  <c r="AS300" i="9"/>
  <c r="AW300" i="9" s="1"/>
  <c r="BF299" i="9"/>
  <c r="AV299" i="9"/>
  <c r="O300" i="9"/>
  <c r="S300" i="9" s="1"/>
  <c r="AI300" i="9"/>
  <c r="AM300" i="9" s="1"/>
  <c r="AB299" i="9"/>
  <c r="BC300" i="9"/>
  <c r="Y300" i="9"/>
  <c r="AC300" i="9"/>
  <c r="F300" i="9"/>
  <c r="D301" i="9"/>
  <c r="R299" i="9"/>
  <c r="AL299" i="9"/>
  <c r="P300" i="5"/>
  <c r="N301" i="5"/>
  <c r="F259" i="5" l="1"/>
  <c r="D260" i="5"/>
  <c r="AI261" i="5"/>
  <c r="AM261" i="5" s="1"/>
  <c r="AL260" i="5"/>
  <c r="Z261" i="5"/>
  <c r="X262" i="5"/>
  <c r="AT261" i="5"/>
  <c r="AR262" i="5"/>
  <c r="CI300" i="5"/>
  <c r="CG301" i="5"/>
  <c r="BX300" i="5"/>
  <c r="CB300" i="5" s="1"/>
  <c r="CA299" i="5"/>
  <c r="BO300" i="5"/>
  <c r="BM301" i="5"/>
  <c r="BD300" i="5"/>
  <c r="BH300" i="5" s="1"/>
  <c r="BG299" i="5"/>
  <c r="Z300" i="9"/>
  <c r="X301" i="9"/>
  <c r="P300" i="9"/>
  <c r="N301" i="9"/>
  <c r="E301" i="9"/>
  <c r="I301" i="9" s="1"/>
  <c r="BD300" i="9"/>
  <c r="BB301" i="9"/>
  <c r="H300" i="9"/>
  <c r="BG300" i="9"/>
  <c r="AJ300" i="9"/>
  <c r="AH301" i="9"/>
  <c r="AT300" i="9"/>
  <c r="AR301" i="9"/>
  <c r="O301" i="5"/>
  <c r="S301" i="5" s="1"/>
  <c r="R300" i="5"/>
  <c r="E260" i="5" l="1"/>
  <c r="I260" i="5" s="1"/>
  <c r="H259" i="5"/>
  <c r="AJ261" i="5"/>
  <c r="AH262" i="5"/>
  <c r="Y262" i="5"/>
  <c r="AC262" i="5" s="1"/>
  <c r="AB261" i="5"/>
  <c r="AS262" i="5"/>
  <c r="AW262" i="5" s="1"/>
  <c r="AV261" i="5"/>
  <c r="CH301" i="5"/>
  <c r="CL301" i="5" s="1"/>
  <c r="CK300" i="5"/>
  <c r="BY300" i="5"/>
  <c r="BW301" i="5"/>
  <c r="BN301" i="5"/>
  <c r="BR301" i="5" s="1"/>
  <c r="BQ300" i="5"/>
  <c r="BE300" i="5"/>
  <c r="BC301" i="5"/>
  <c r="AL300" i="9"/>
  <c r="BC301" i="9"/>
  <c r="O301" i="9"/>
  <c r="S301" i="9" s="1"/>
  <c r="AS301" i="9"/>
  <c r="AW301" i="9" s="1"/>
  <c r="BF300" i="9"/>
  <c r="R300" i="9"/>
  <c r="Y301" i="9"/>
  <c r="AC301" i="9" s="1"/>
  <c r="AV300" i="9"/>
  <c r="AI301" i="9"/>
  <c r="AM301" i="9" s="1"/>
  <c r="F301" i="9"/>
  <c r="D302" i="9"/>
  <c r="AB300" i="9"/>
  <c r="P301" i="5"/>
  <c r="N302" i="5"/>
  <c r="D261" i="5" l="1"/>
  <c r="F260" i="5"/>
  <c r="AI262" i="5"/>
  <c r="AM262" i="5" s="1"/>
  <c r="AL261" i="5"/>
  <c r="Z262" i="5"/>
  <c r="X263" i="5"/>
  <c r="AR263" i="5"/>
  <c r="AT262" i="5"/>
  <c r="CI301" i="5"/>
  <c r="CG302" i="5"/>
  <c r="BX301" i="5"/>
  <c r="CB301" i="5" s="1"/>
  <c r="CA300" i="5"/>
  <c r="BO301" i="5"/>
  <c r="BM302" i="5"/>
  <c r="BD301" i="5"/>
  <c r="BH301" i="5" s="1"/>
  <c r="BG300" i="5"/>
  <c r="E302" i="9"/>
  <c r="I302" i="9" s="1"/>
  <c r="BD301" i="9"/>
  <c r="BB302" i="9"/>
  <c r="H301" i="9"/>
  <c r="AT301" i="9"/>
  <c r="AR302" i="9"/>
  <c r="BG301" i="9"/>
  <c r="AJ301" i="9"/>
  <c r="AH302" i="9"/>
  <c r="Z301" i="9"/>
  <c r="X302" i="9"/>
  <c r="P301" i="9"/>
  <c r="N302" i="9"/>
  <c r="O302" i="5"/>
  <c r="S302" i="5" s="1"/>
  <c r="R301" i="5"/>
  <c r="H260" i="5" l="1"/>
  <c r="E261" i="5"/>
  <c r="AJ262" i="5"/>
  <c r="AH263" i="5"/>
  <c r="Y263" i="5"/>
  <c r="AC263" i="5" s="1"/>
  <c r="AB262" i="5"/>
  <c r="AV262" i="5"/>
  <c r="AS263" i="5"/>
  <c r="AW263" i="5" s="1"/>
  <c r="CH302" i="5"/>
  <c r="CL302" i="5" s="1"/>
  <c r="CK301" i="5"/>
  <c r="BY301" i="5"/>
  <c r="BW302" i="5"/>
  <c r="BN302" i="5"/>
  <c r="BR302" i="5" s="1"/>
  <c r="BQ301" i="5"/>
  <c r="BE301" i="5"/>
  <c r="BC302" i="5"/>
  <c r="AB301" i="9"/>
  <c r="AS302" i="9"/>
  <c r="AW302" i="9" s="1"/>
  <c r="BC302" i="9"/>
  <c r="BG302" i="9" s="1"/>
  <c r="O302" i="9"/>
  <c r="S302" i="9" s="1"/>
  <c r="AI302" i="9"/>
  <c r="AM302" i="9" s="1"/>
  <c r="AV301" i="9"/>
  <c r="BF301" i="9"/>
  <c r="R301" i="9"/>
  <c r="AL301" i="9"/>
  <c r="Y302" i="9"/>
  <c r="AC302" i="9" s="1"/>
  <c r="F302" i="9"/>
  <c r="D303" i="9"/>
  <c r="P302" i="5"/>
  <c r="N303" i="5"/>
  <c r="F261" i="5" l="1"/>
  <c r="D262" i="5"/>
  <c r="I261" i="5"/>
  <c r="AI263" i="5"/>
  <c r="AM263" i="5" s="1"/>
  <c r="AL262" i="5"/>
  <c r="Z263" i="5"/>
  <c r="X264" i="5"/>
  <c r="AT263" i="5"/>
  <c r="AR264" i="5"/>
  <c r="CI302" i="5"/>
  <c r="CG303" i="5"/>
  <c r="BX302" i="5"/>
  <c r="CB302" i="5" s="1"/>
  <c r="CA301" i="5"/>
  <c r="BO302" i="5"/>
  <c r="BM303" i="5"/>
  <c r="BD302" i="5"/>
  <c r="BH302" i="5" s="1"/>
  <c r="BG301" i="5"/>
  <c r="Z302" i="9"/>
  <c r="X303" i="9"/>
  <c r="P302" i="9"/>
  <c r="N303" i="9"/>
  <c r="AT302" i="9"/>
  <c r="AR303" i="9"/>
  <c r="BD302" i="9"/>
  <c r="BB303" i="9"/>
  <c r="E303" i="9"/>
  <c r="I303" i="9" s="1"/>
  <c r="H302" i="9"/>
  <c r="AJ302" i="9"/>
  <c r="AH303" i="9"/>
  <c r="O303" i="5"/>
  <c r="S303" i="5" s="1"/>
  <c r="R302" i="5"/>
  <c r="E262" i="5" l="1"/>
  <c r="I262" i="5" s="1"/>
  <c r="H261" i="5"/>
  <c r="AJ263" i="5"/>
  <c r="AH264" i="5"/>
  <c r="Y264" i="5"/>
  <c r="AC264" i="5" s="1"/>
  <c r="AB263" i="5"/>
  <c r="AS264" i="5"/>
  <c r="AW264" i="5" s="1"/>
  <c r="AV263" i="5"/>
  <c r="CH303" i="5"/>
  <c r="CL303" i="5" s="1"/>
  <c r="CK302" i="5"/>
  <c r="BY302" i="5"/>
  <c r="BW303" i="5"/>
  <c r="BN303" i="5"/>
  <c r="BR303" i="5" s="1"/>
  <c r="BQ302" i="5"/>
  <c r="BE302" i="5"/>
  <c r="BC303" i="5"/>
  <c r="BC303" i="9"/>
  <c r="BG303" i="9" s="1"/>
  <c r="O303" i="9"/>
  <c r="S303" i="9" s="1"/>
  <c r="BF302" i="9"/>
  <c r="R302" i="9"/>
  <c r="AI303" i="9"/>
  <c r="AM303" i="9" s="1"/>
  <c r="AS303" i="9"/>
  <c r="AW303" i="9" s="1"/>
  <c r="Y303" i="9"/>
  <c r="AC303" i="9" s="1"/>
  <c r="AL302" i="9"/>
  <c r="F303" i="9"/>
  <c r="D304" i="9"/>
  <c r="AV302" i="9"/>
  <c r="AB302" i="9"/>
  <c r="P303" i="5"/>
  <c r="N304" i="5"/>
  <c r="D263" i="5" l="1"/>
  <c r="F262" i="5"/>
  <c r="AI264" i="5"/>
  <c r="AM264" i="5" s="1"/>
  <c r="AL263" i="5"/>
  <c r="Z264" i="5"/>
  <c r="X265" i="5"/>
  <c r="AR265" i="5"/>
  <c r="AT264" i="5"/>
  <c r="CI303" i="5"/>
  <c r="CG304" i="5"/>
  <c r="BX303" i="5"/>
  <c r="CB303" i="5" s="1"/>
  <c r="CA302" i="5"/>
  <c r="BO303" i="5"/>
  <c r="BM304" i="5"/>
  <c r="BD303" i="5"/>
  <c r="BH303" i="5" s="1"/>
  <c r="BG302" i="5"/>
  <c r="AT303" i="9"/>
  <c r="AR304" i="9"/>
  <c r="P303" i="9"/>
  <c r="N304" i="9"/>
  <c r="E304" i="9"/>
  <c r="I304" i="9" s="1"/>
  <c r="BD303" i="9"/>
  <c r="BB304" i="9"/>
  <c r="H303" i="9"/>
  <c r="Z303" i="9"/>
  <c r="X304" i="9"/>
  <c r="AJ303" i="9"/>
  <c r="AH304" i="9"/>
  <c r="O304" i="5"/>
  <c r="S304" i="5" s="1"/>
  <c r="R303" i="5"/>
  <c r="H262" i="5" l="1"/>
  <c r="E263" i="5"/>
  <c r="AJ264" i="5"/>
  <c r="AH265" i="5"/>
  <c r="Y265" i="5"/>
  <c r="AC265" i="5" s="1"/>
  <c r="AB264" i="5"/>
  <c r="AV264" i="5"/>
  <c r="AS265" i="5"/>
  <c r="CH304" i="5"/>
  <c r="CL304" i="5" s="1"/>
  <c r="CK303" i="5"/>
  <c r="BY303" i="5"/>
  <c r="BW304" i="5"/>
  <c r="BN304" i="5"/>
  <c r="BR304" i="5" s="1"/>
  <c r="BQ303" i="5"/>
  <c r="BE303" i="5"/>
  <c r="BC304" i="5"/>
  <c r="BC304" i="9"/>
  <c r="BG304" i="9" s="1"/>
  <c r="AB303" i="9"/>
  <c r="BF303" i="9"/>
  <c r="R303" i="9"/>
  <c r="AI304" i="9"/>
  <c r="AM304" i="9" s="1"/>
  <c r="AS304" i="9"/>
  <c r="AW304" i="9" s="1"/>
  <c r="Y304" i="9"/>
  <c r="AC304" i="9" s="1"/>
  <c r="O304" i="9"/>
  <c r="S304" i="9" s="1"/>
  <c r="AL303" i="9"/>
  <c r="F304" i="9"/>
  <c r="D305" i="9"/>
  <c r="AV303" i="9"/>
  <c r="P304" i="5"/>
  <c r="N305" i="5"/>
  <c r="I263" i="5" l="1"/>
  <c r="D264" i="5"/>
  <c r="F263" i="5"/>
  <c r="AI265" i="5"/>
  <c r="AM265" i="5" s="1"/>
  <c r="AL264" i="5"/>
  <c r="Z265" i="5"/>
  <c r="X266" i="5"/>
  <c r="AW265" i="5"/>
  <c r="AT265" i="5"/>
  <c r="AR266" i="5"/>
  <c r="CI304" i="5"/>
  <c r="CG305" i="5"/>
  <c r="BX304" i="5"/>
  <c r="CB304" i="5" s="1"/>
  <c r="CA303" i="5"/>
  <c r="BO304" i="5"/>
  <c r="BM305" i="5"/>
  <c r="BD304" i="5"/>
  <c r="BH304" i="5" s="1"/>
  <c r="BG303" i="5"/>
  <c r="H304" i="9"/>
  <c r="P304" i="9"/>
  <c r="N305" i="9"/>
  <c r="AT304" i="9"/>
  <c r="AR305" i="9"/>
  <c r="E305" i="9"/>
  <c r="I305" i="9"/>
  <c r="BD304" i="9"/>
  <c r="BB305" i="9"/>
  <c r="Z304" i="9"/>
  <c r="X305" i="9"/>
  <c r="AJ304" i="9"/>
  <c r="AH305" i="9"/>
  <c r="O305" i="5"/>
  <c r="S305" i="5" s="1"/>
  <c r="R304" i="5"/>
  <c r="H263" i="5" l="1"/>
  <c r="E264" i="5"/>
  <c r="I264" i="5"/>
  <c r="AJ265" i="5"/>
  <c r="AH266" i="5"/>
  <c r="Y266" i="5"/>
  <c r="AC266" i="5" s="1"/>
  <c r="AB265" i="5"/>
  <c r="AS266" i="5"/>
  <c r="AW266" i="5" s="1"/>
  <c r="AV265" i="5"/>
  <c r="CK304" i="5"/>
  <c r="CH305" i="5"/>
  <c r="BY304" i="5"/>
  <c r="BW305" i="5"/>
  <c r="BN305" i="5"/>
  <c r="BR305" i="5" s="1"/>
  <c r="BQ304" i="5"/>
  <c r="BE304" i="5"/>
  <c r="BC305" i="5"/>
  <c r="Y305" i="9"/>
  <c r="AC305" i="9" s="1"/>
  <c r="AB304" i="9"/>
  <c r="F305" i="9"/>
  <c r="D306" i="9"/>
  <c r="R304" i="9"/>
  <c r="O305" i="9"/>
  <c r="S305" i="9" s="1"/>
  <c r="AI305" i="9"/>
  <c r="AM305" i="9" s="1"/>
  <c r="BC305" i="9"/>
  <c r="AS305" i="9"/>
  <c r="AW305" i="9" s="1"/>
  <c r="AL304" i="9"/>
  <c r="BF304" i="9"/>
  <c r="AV304" i="9"/>
  <c r="P305" i="5"/>
  <c r="N306" i="5"/>
  <c r="F264" i="5" l="1"/>
  <c r="D265" i="5"/>
  <c r="AI266" i="5"/>
  <c r="AM266" i="5" s="1"/>
  <c r="AL265" i="5"/>
  <c r="Z266" i="5"/>
  <c r="X267" i="5"/>
  <c r="AR267" i="5"/>
  <c r="AT266" i="5"/>
  <c r="CI305" i="5"/>
  <c r="CG306" i="5"/>
  <c r="CL305" i="5"/>
  <c r="BX305" i="5"/>
  <c r="CB305" i="5" s="1"/>
  <c r="CA304" i="5"/>
  <c r="BO305" i="5"/>
  <c r="BM306" i="5"/>
  <c r="BD305" i="5"/>
  <c r="BH305" i="5" s="1"/>
  <c r="BG304" i="5"/>
  <c r="AT305" i="9"/>
  <c r="AR306" i="9"/>
  <c r="AJ305" i="9"/>
  <c r="AH306" i="9"/>
  <c r="E306" i="9"/>
  <c r="I306" i="9" s="1"/>
  <c r="BD305" i="9"/>
  <c r="BB306" i="9"/>
  <c r="BG305" i="9"/>
  <c r="P305" i="9"/>
  <c r="N306" i="9"/>
  <c r="H305" i="9"/>
  <c r="Z305" i="9"/>
  <c r="X306" i="9"/>
  <c r="O306" i="5"/>
  <c r="S306" i="5" s="1"/>
  <c r="R305" i="5"/>
  <c r="E265" i="5" l="1"/>
  <c r="I265" i="5" s="1"/>
  <c r="H264" i="5"/>
  <c r="AJ266" i="5"/>
  <c r="AH267" i="5"/>
  <c r="Y267" i="5"/>
  <c r="AC267" i="5" s="1"/>
  <c r="AB266" i="5"/>
  <c r="AV266" i="5"/>
  <c r="AS267" i="5"/>
  <c r="AW267" i="5" s="1"/>
  <c r="CH306" i="5"/>
  <c r="CL306" i="5" s="1"/>
  <c r="CK305" i="5"/>
  <c r="BY305" i="5"/>
  <c r="BW306" i="5"/>
  <c r="BN306" i="5"/>
  <c r="BR306" i="5" s="1"/>
  <c r="BQ305" i="5"/>
  <c r="BE305" i="5"/>
  <c r="BC306" i="5"/>
  <c r="BC306" i="9"/>
  <c r="BG306" i="9" s="1"/>
  <c r="AI306" i="9"/>
  <c r="AM306" i="9" s="1"/>
  <c r="Y306" i="9"/>
  <c r="AC306" i="9" s="1"/>
  <c r="O306" i="9"/>
  <c r="S306" i="9" s="1"/>
  <c r="BF305" i="9"/>
  <c r="AL305" i="9"/>
  <c r="AB305" i="9"/>
  <c r="R305" i="9"/>
  <c r="AS306" i="9"/>
  <c r="AW306" i="9" s="1"/>
  <c r="F306" i="9"/>
  <c r="D307" i="9"/>
  <c r="AV305" i="9"/>
  <c r="P306" i="5"/>
  <c r="N307" i="5"/>
  <c r="F265" i="5" l="1"/>
  <c r="D266" i="5"/>
  <c r="AI267" i="5"/>
  <c r="AM267" i="5" s="1"/>
  <c r="AL266" i="5"/>
  <c r="Z267" i="5"/>
  <c r="X268" i="5"/>
  <c r="AT267" i="5"/>
  <c r="AR268" i="5"/>
  <c r="CI306" i="5"/>
  <c r="CG307" i="5"/>
  <c r="BX306" i="5"/>
  <c r="CB306" i="5" s="1"/>
  <c r="CA305" i="5"/>
  <c r="BO306" i="5"/>
  <c r="BM307" i="5"/>
  <c r="BD306" i="5"/>
  <c r="BH306" i="5" s="1"/>
  <c r="BG305" i="5"/>
  <c r="H306" i="9"/>
  <c r="P306" i="9"/>
  <c r="N307" i="9"/>
  <c r="AJ306" i="9"/>
  <c r="AH307" i="9"/>
  <c r="E307" i="9"/>
  <c r="I307" i="9" s="1"/>
  <c r="BD306" i="9"/>
  <c r="BB307" i="9"/>
  <c r="AT306" i="9"/>
  <c r="AR307" i="9"/>
  <c r="Z306" i="9"/>
  <c r="X307" i="9"/>
  <c r="O307" i="5"/>
  <c r="S307" i="5" s="1"/>
  <c r="R306" i="5"/>
  <c r="E266" i="5" l="1"/>
  <c r="I266" i="5" s="1"/>
  <c r="H265" i="5"/>
  <c r="AJ267" i="5"/>
  <c r="AH268" i="5"/>
  <c r="AB267" i="5"/>
  <c r="Y268" i="5"/>
  <c r="AC268" i="5" s="1"/>
  <c r="AS268" i="5"/>
  <c r="AW268" i="5" s="1"/>
  <c r="AV267" i="5"/>
  <c r="CH307" i="5"/>
  <c r="CL307" i="5" s="1"/>
  <c r="CK306" i="5"/>
  <c r="BY306" i="5"/>
  <c r="BW307" i="5"/>
  <c r="BN307" i="5"/>
  <c r="BR307" i="5" s="1"/>
  <c r="BQ306" i="5"/>
  <c r="BE306" i="5"/>
  <c r="BC307" i="5"/>
  <c r="AS307" i="9"/>
  <c r="AW307" i="9" s="1"/>
  <c r="AV306" i="9"/>
  <c r="F307" i="9"/>
  <c r="D308" i="9"/>
  <c r="R306" i="9"/>
  <c r="Y307" i="9"/>
  <c r="AC307" i="9" s="1"/>
  <c r="BC307" i="9"/>
  <c r="BG307" i="9" s="1"/>
  <c r="AI307" i="9"/>
  <c r="AM307" i="9" s="1"/>
  <c r="O307" i="9"/>
  <c r="S307" i="9" s="1"/>
  <c r="AB306" i="9"/>
  <c r="BF306" i="9"/>
  <c r="AL306" i="9"/>
  <c r="P307" i="5"/>
  <c r="N308" i="5"/>
  <c r="F266" i="5" l="1"/>
  <c r="D267" i="5"/>
  <c r="AI268" i="5"/>
  <c r="AM268" i="5" s="1"/>
  <c r="AL267" i="5"/>
  <c r="Z268" i="5"/>
  <c r="X269" i="5"/>
  <c r="AT268" i="5"/>
  <c r="AR269" i="5"/>
  <c r="CI307" i="5"/>
  <c r="CG308" i="5"/>
  <c r="BX307" i="5"/>
  <c r="CB307" i="5" s="1"/>
  <c r="CA306" i="5"/>
  <c r="BO307" i="5"/>
  <c r="BM308" i="5"/>
  <c r="BD307" i="5"/>
  <c r="BH307" i="5" s="1"/>
  <c r="BG306" i="5"/>
  <c r="P307" i="9"/>
  <c r="N308" i="9"/>
  <c r="BD307" i="9"/>
  <c r="BB308" i="9"/>
  <c r="E308" i="9"/>
  <c r="I308" i="9" s="1"/>
  <c r="AJ307" i="9"/>
  <c r="AH308" i="9"/>
  <c r="Z307" i="9"/>
  <c r="X308" i="9"/>
  <c r="H307" i="9"/>
  <c r="AT307" i="9"/>
  <c r="AR308" i="9"/>
  <c r="O308" i="5"/>
  <c r="S308" i="5" s="1"/>
  <c r="R307" i="5"/>
  <c r="E267" i="5" l="1"/>
  <c r="I267" i="5" s="1"/>
  <c r="H266" i="5"/>
  <c r="AJ268" i="5"/>
  <c r="AH269" i="5"/>
  <c r="Y269" i="5"/>
  <c r="AC269" i="5" s="1"/>
  <c r="AB268" i="5"/>
  <c r="AS269" i="5"/>
  <c r="AW269" i="5" s="1"/>
  <c r="AV268" i="5"/>
  <c r="CH308" i="5"/>
  <c r="CL308" i="5" s="1"/>
  <c r="CK307" i="5"/>
  <c r="BY307" i="5"/>
  <c r="BW308" i="5"/>
  <c r="BN308" i="5"/>
  <c r="BR308" i="5" s="1"/>
  <c r="BQ307" i="5"/>
  <c r="BE307" i="5"/>
  <c r="BC308" i="5"/>
  <c r="AL307" i="9"/>
  <c r="BF307" i="9"/>
  <c r="AI308" i="9"/>
  <c r="AM308" i="9" s="1"/>
  <c r="BC308" i="9"/>
  <c r="AS308" i="9"/>
  <c r="AW308" i="9" s="1"/>
  <c r="Y308" i="9"/>
  <c r="AC308" i="9" s="1"/>
  <c r="O308" i="9"/>
  <c r="S308" i="9" s="1"/>
  <c r="AV307" i="9"/>
  <c r="AB307" i="9"/>
  <c r="F308" i="9"/>
  <c r="D309" i="9"/>
  <c r="R307" i="9"/>
  <c r="P308" i="5"/>
  <c r="N309" i="5"/>
  <c r="D268" i="5" l="1"/>
  <c r="F267" i="5"/>
  <c r="AI269" i="5"/>
  <c r="AM269" i="5" s="1"/>
  <c r="AL268" i="5"/>
  <c r="Z269" i="5"/>
  <c r="X270" i="5"/>
  <c r="AT269" i="5"/>
  <c r="AR270" i="5"/>
  <c r="CI308" i="5"/>
  <c r="CG309" i="5"/>
  <c r="BX308" i="5"/>
  <c r="CB308" i="5" s="1"/>
  <c r="CA307" i="5"/>
  <c r="BO308" i="5"/>
  <c r="BM309" i="5"/>
  <c r="BD308" i="5"/>
  <c r="BH308" i="5" s="1"/>
  <c r="BG307" i="5"/>
  <c r="E309" i="9"/>
  <c r="I309" i="9" s="1"/>
  <c r="BD308" i="9"/>
  <c r="BB309" i="9"/>
  <c r="H308" i="9"/>
  <c r="Z308" i="9"/>
  <c r="X309" i="9"/>
  <c r="BG308" i="9"/>
  <c r="P308" i="9"/>
  <c r="N309" i="9"/>
  <c r="AT308" i="9"/>
  <c r="AR309" i="9"/>
  <c r="AJ308" i="9"/>
  <c r="AH309" i="9"/>
  <c r="O309" i="5"/>
  <c r="S309" i="5" s="1"/>
  <c r="R308" i="5"/>
  <c r="H267" i="5" l="1"/>
  <c r="E268" i="5"/>
  <c r="I268" i="5" s="1"/>
  <c r="AJ269" i="5"/>
  <c r="AH270" i="5"/>
  <c r="Y270" i="5"/>
  <c r="AC270" i="5" s="1"/>
  <c r="AB269" i="5"/>
  <c r="AS270" i="5"/>
  <c r="AW270" i="5" s="1"/>
  <c r="AV269" i="5"/>
  <c r="CH309" i="5"/>
  <c r="CL309" i="5" s="1"/>
  <c r="CK308" i="5"/>
  <c r="BY308" i="5"/>
  <c r="BW309" i="5"/>
  <c r="BN309" i="5"/>
  <c r="BR309" i="5" s="1"/>
  <c r="BQ308" i="5"/>
  <c r="BE308" i="5"/>
  <c r="BC309" i="5"/>
  <c r="AV308" i="9"/>
  <c r="Y309" i="9"/>
  <c r="AC309" i="9" s="1"/>
  <c r="BC309" i="9"/>
  <c r="BG309" i="9" s="1"/>
  <c r="AI309" i="9"/>
  <c r="AM309" i="9" s="1"/>
  <c r="O309" i="9"/>
  <c r="S309" i="9" s="1"/>
  <c r="AB308" i="9"/>
  <c r="BF308" i="9"/>
  <c r="AL308" i="9"/>
  <c r="R308" i="9"/>
  <c r="AS309" i="9"/>
  <c r="AW309" i="9" s="1"/>
  <c r="F309" i="9"/>
  <c r="D310" i="9"/>
  <c r="P309" i="5"/>
  <c r="N310" i="5"/>
  <c r="D269" i="5" l="1"/>
  <c r="F268" i="5"/>
  <c r="AI270" i="5"/>
  <c r="AM270" i="5" s="1"/>
  <c r="AL269" i="5"/>
  <c r="Z270" i="5"/>
  <c r="X271" i="5"/>
  <c r="AT270" i="5"/>
  <c r="AR271" i="5"/>
  <c r="CI309" i="5"/>
  <c r="CG310" i="5"/>
  <c r="BX309" i="5"/>
  <c r="CB309" i="5" s="1"/>
  <c r="CA308" i="5"/>
  <c r="BO309" i="5"/>
  <c r="BM310" i="5"/>
  <c r="BD309" i="5"/>
  <c r="BH309" i="5" s="1"/>
  <c r="BG308" i="5"/>
  <c r="AT309" i="9"/>
  <c r="AR310" i="9"/>
  <c r="AJ309" i="9"/>
  <c r="AH310" i="9"/>
  <c r="Z309" i="9"/>
  <c r="X310" i="9"/>
  <c r="E310" i="9"/>
  <c r="I310" i="9" s="1"/>
  <c r="BD309" i="9"/>
  <c r="BB310" i="9"/>
  <c r="H309" i="9"/>
  <c r="P309" i="9"/>
  <c r="N310" i="9"/>
  <c r="O310" i="5"/>
  <c r="S310" i="5" s="1"/>
  <c r="R309" i="5"/>
  <c r="E269" i="5" l="1"/>
  <c r="I269" i="5" s="1"/>
  <c r="H268" i="5"/>
  <c r="AJ270" i="5"/>
  <c r="AH271" i="5"/>
  <c r="Y271" i="5"/>
  <c r="AC271" i="5" s="1"/>
  <c r="AB270" i="5"/>
  <c r="AS271" i="5"/>
  <c r="AW271" i="5" s="1"/>
  <c r="AV270" i="5"/>
  <c r="CH310" i="5"/>
  <c r="CL310" i="5" s="1"/>
  <c r="CK309" i="5"/>
  <c r="BY309" i="5"/>
  <c r="BW310" i="5"/>
  <c r="BN310" i="5"/>
  <c r="BR310" i="5" s="1"/>
  <c r="BQ309" i="5"/>
  <c r="BE309" i="5"/>
  <c r="BC310" i="5"/>
  <c r="F310" i="9"/>
  <c r="D311" i="9"/>
  <c r="AL309" i="9"/>
  <c r="O310" i="9"/>
  <c r="S310" i="9" s="1"/>
  <c r="BC310" i="9"/>
  <c r="BG310" i="9" s="1"/>
  <c r="Y310" i="9"/>
  <c r="AC310" i="9" s="1"/>
  <c r="AS310" i="9"/>
  <c r="AW310" i="9" s="1"/>
  <c r="AI310" i="9"/>
  <c r="AM310" i="9" s="1"/>
  <c r="R309" i="9"/>
  <c r="BF309" i="9"/>
  <c r="AB309" i="9"/>
  <c r="AV309" i="9"/>
  <c r="P310" i="5"/>
  <c r="N311" i="5"/>
  <c r="D270" i="5" l="1"/>
  <c r="F269" i="5"/>
  <c r="AI271" i="5"/>
  <c r="AM271" i="5" s="1"/>
  <c r="AL270" i="5"/>
  <c r="Z271" i="5"/>
  <c r="X272" i="5"/>
  <c r="AT271" i="5"/>
  <c r="AR272" i="5"/>
  <c r="CI310" i="5"/>
  <c r="CG311" i="5"/>
  <c r="BX310" i="5"/>
  <c r="CB310" i="5" s="1"/>
  <c r="CA309" i="5"/>
  <c r="BO310" i="5"/>
  <c r="BM311" i="5"/>
  <c r="BD310" i="5"/>
  <c r="BH310" i="5" s="1"/>
  <c r="BG309" i="5"/>
  <c r="BD310" i="9"/>
  <c r="BB311" i="9"/>
  <c r="AT310" i="9"/>
  <c r="AR311" i="9"/>
  <c r="E311" i="9"/>
  <c r="I311" i="9" s="1"/>
  <c r="AJ310" i="9"/>
  <c r="AH311" i="9"/>
  <c r="Z310" i="9"/>
  <c r="X311" i="9"/>
  <c r="P310" i="9"/>
  <c r="N311" i="9"/>
  <c r="H310" i="9"/>
  <c r="O311" i="5"/>
  <c r="S311" i="5" s="1"/>
  <c r="R310" i="5"/>
  <c r="H269" i="5" l="1"/>
  <c r="E270" i="5"/>
  <c r="I270" i="5" s="1"/>
  <c r="AJ271" i="5"/>
  <c r="AH272" i="5"/>
  <c r="Y272" i="5"/>
  <c r="AC272" i="5" s="1"/>
  <c r="AB271" i="5"/>
  <c r="AS272" i="5"/>
  <c r="AW272" i="5" s="1"/>
  <c r="AV271" i="5"/>
  <c r="CH311" i="5"/>
  <c r="CL311" i="5" s="1"/>
  <c r="CK310" i="5"/>
  <c r="BY310" i="5"/>
  <c r="BW311" i="5"/>
  <c r="BN311" i="5"/>
  <c r="BR311" i="5" s="1"/>
  <c r="BQ310" i="5"/>
  <c r="BE310" i="5"/>
  <c r="BC311" i="5"/>
  <c r="O311" i="9"/>
  <c r="S311" i="9" s="1"/>
  <c r="AI311" i="9"/>
  <c r="AM311" i="9" s="1"/>
  <c r="AS311" i="9"/>
  <c r="AW311" i="9" s="1"/>
  <c r="R310" i="9"/>
  <c r="AL310" i="9"/>
  <c r="AV310" i="9"/>
  <c r="Y311" i="9"/>
  <c r="AC311" i="9" s="1"/>
  <c r="BC311" i="9"/>
  <c r="AB310" i="9"/>
  <c r="F311" i="9"/>
  <c r="D312" i="9"/>
  <c r="BF310" i="9"/>
  <c r="P311" i="5"/>
  <c r="N312" i="5"/>
  <c r="F270" i="5" l="1"/>
  <c r="D271" i="5"/>
  <c r="AI272" i="5"/>
  <c r="AM272" i="5" s="1"/>
  <c r="AL271" i="5"/>
  <c r="Z272" i="5"/>
  <c r="X273" i="5"/>
  <c r="AT272" i="5"/>
  <c r="AR273" i="5"/>
  <c r="CI311" i="5"/>
  <c r="CG312" i="5"/>
  <c r="BX311" i="5"/>
  <c r="CB311" i="5" s="1"/>
  <c r="CA310" i="5"/>
  <c r="BO311" i="5"/>
  <c r="BM312" i="5"/>
  <c r="BD311" i="5"/>
  <c r="BH311" i="5" s="1"/>
  <c r="BG310" i="5"/>
  <c r="E312" i="9"/>
  <c r="BD311" i="9"/>
  <c r="BB312" i="9"/>
  <c r="H311" i="9"/>
  <c r="BG311" i="9"/>
  <c r="AJ311" i="9"/>
  <c r="AH312" i="9"/>
  <c r="Z311" i="9"/>
  <c r="X312" i="9"/>
  <c r="AT311" i="9"/>
  <c r="AR312" i="9"/>
  <c r="P311" i="9"/>
  <c r="N312" i="9"/>
  <c r="O312" i="5"/>
  <c r="S312" i="5" s="1"/>
  <c r="R311" i="5"/>
  <c r="E271" i="5" l="1"/>
  <c r="I271" i="5" s="1"/>
  <c r="H270" i="5"/>
  <c r="AJ272" i="5"/>
  <c r="AH273" i="5"/>
  <c r="Y273" i="5"/>
  <c r="AC273" i="5" s="1"/>
  <c r="AB272" i="5"/>
  <c r="AS273" i="5"/>
  <c r="AV272" i="5"/>
  <c r="CH312" i="5"/>
  <c r="CL312" i="5" s="1"/>
  <c r="CK311" i="5"/>
  <c r="BY311" i="5"/>
  <c r="BW312" i="5"/>
  <c r="BN312" i="5"/>
  <c r="BR312" i="5" s="1"/>
  <c r="BQ311" i="5"/>
  <c r="BE311" i="5"/>
  <c r="BC312" i="5"/>
  <c r="AV311" i="9"/>
  <c r="AL311" i="9"/>
  <c r="BC312" i="9"/>
  <c r="BG312" i="9" s="1"/>
  <c r="O312" i="9"/>
  <c r="S312" i="9" s="1"/>
  <c r="Y312" i="9"/>
  <c r="AC312" i="9" s="1"/>
  <c r="BF311" i="9"/>
  <c r="AS312" i="9"/>
  <c r="AW312" i="9" s="1"/>
  <c r="AI312" i="9"/>
  <c r="AM312" i="9" s="1"/>
  <c r="F312" i="9"/>
  <c r="D313" i="9"/>
  <c r="R311" i="9"/>
  <c r="AB311" i="9"/>
  <c r="I312" i="9"/>
  <c r="P312" i="5"/>
  <c r="N313" i="5"/>
  <c r="D272" i="5" l="1"/>
  <c r="F271" i="5"/>
  <c r="AI273" i="5"/>
  <c r="AM273" i="5" s="1"/>
  <c r="AL272" i="5"/>
  <c r="Z273" i="5"/>
  <c r="X274" i="5"/>
  <c r="AW273" i="5"/>
  <c r="AT273" i="5"/>
  <c r="AR274" i="5"/>
  <c r="CI312" i="5"/>
  <c r="CG313" i="5"/>
  <c r="BX312" i="5"/>
  <c r="CB312" i="5" s="1"/>
  <c r="CA311" i="5"/>
  <c r="BO312" i="5"/>
  <c r="BM313" i="5"/>
  <c r="BD312" i="5"/>
  <c r="BH312" i="5" s="1"/>
  <c r="BG311" i="5"/>
  <c r="AJ312" i="9"/>
  <c r="AH313" i="9"/>
  <c r="P312" i="9"/>
  <c r="N313" i="9"/>
  <c r="E313" i="9"/>
  <c r="I313" i="9" s="1"/>
  <c r="BD312" i="9"/>
  <c r="BB313" i="9"/>
  <c r="H312" i="9"/>
  <c r="AT312" i="9"/>
  <c r="AR313" i="9"/>
  <c r="Z312" i="9"/>
  <c r="X313" i="9"/>
  <c r="O313" i="5"/>
  <c r="S313" i="5" s="1"/>
  <c r="R312" i="5"/>
  <c r="H271" i="5" l="1"/>
  <c r="E272" i="5"/>
  <c r="I272" i="5" s="1"/>
  <c r="AJ273" i="5"/>
  <c r="AH274" i="5"/>
  <c r="Y274" i="5"/>
  <c r="AC274" i="5" s="1"/>
  <c r="AB273" i="5"/>
  <c r="AS274" i="5"/>
  <c r="AW274" i="5" s="1"/>
  <c r="AV273" i="5"/>
  <c r="CH313" i="5"/>
  <c r="CL313" i="5" s="1"/>
  <c r="CK312" i="5"/>
  <c r="BY312" i="5"/>
  <c r="BW313" i="5"/>
  <c r="BN313" i="5"/>
  <c r="BR313" i="5" s="1"/>
  <c r="BQ312" i="5"/>
  <c r="BE312" i="5"/>
  <c r="BC313" i="5"/>
  <c r="AS313" i="9"/>
  <c r="AW313" i="9" s="1"/>
  <c r="BC313" i="9"/>
  <c r="O313" i="9"/>
  <c r="S313" i="9" s="1"/>
  <c r="AV312" i="9"/>
  <c r="BF312" i="9"/>
  <c r="R312" i="9"/>
  <c r="Y313" i="9"/>
  <c r="AC313" i="9" s="1"/>
  <c r="AI313" i="9"/>
  <c r="AM313" i="9" s="1"/>
  <c r="AB312" i="9"/>
  <c r="F313" i="9"/>
  <c r="D314" i="9"/>
  <c r="AL312" i="9"/>
  <c r="P313" i="5"/>
  <c r="N314" i="5"/>
  <c r="F272" i="5" l="1"/>
  <c r="D273" i="5"/>
  <c r="AI274" i="5"/>
  <c r="AM274" i="5"/>
  <c r="AL273" i="5"/>
  <c r="Z274" i="5"/>
  <c r="X275" i="5"/>
  <c r="AT274" i="5"/>
  <c r="AR275" i="5"/>
  <c r="CI313" i="5"/>
  <c r="CG314" i="5"/>
  <c r="BX313" i="5"/>
  <c r="CB313" i="5" s="1"/>
  <c r="CA312" i="5"/>
  <c r="BO313" i="5"/>
  <c r="BM314" i="5"/>
  <c r="BD313" i="5"/>
  <c r="BH313" i="5" s="1"/>
  <c r="BG312" i="5"/>
  <c r="BD313" i="9"/>
  <c r="BB314" i="9"/>
  <c r="H313" i="9"/>
  <c r="AJ313" i="9"/>
  <c r="AH314" i="9"/>
  <c r="BG313" i="9"/>
  <c r="E314" i="9"/>
  <c r="Z313" i="9"/>
  <c r="X314" i="9"/>
  <c r="P313" i="9"/>
  <c r="N314" i="9"/>
  <c r="AT313" i="9"/>
  <c r="AR314" i="9"/>
  <c r="O314" i="5"/>
  <c r="S314" i="5" s="1"/>
  <c r="R313" i="5"/>
  <c r="E273" i="5" l="1"/>
  <c r="I273" i="5" s="1"/>
  <c r="H272" i="5"/>
  <c r="AJ274" i="5"/>
  <c r="AH275" i="5"/>
  <c r="Y275" i="5"/>
  <c r="AC275" i="5" s="1"/>
  <c r="AB274" i="5"/>
  <c r="AS275" i="5"/>
  <c r="AW275" i="5" s="1"/>
  <c r="AV274" i="5"/>
  <c r="CH314" i="5"/>
  <c r="CL314" i="5" s="1"/>
  <c r="CK313" i="5"/>
  <c r="BY313" i="5"/>
  <c r="BW314" i="5"/>
  <c r="BN314" i="5"/>
  <c r="BR314" i="5" s="1"/>
  <c r="BQ313" i="5"/>
  <c r="BE313" i="5"/>
  <c r="BC314" i="5"/>
  <c r="AS314" i="9"/>
  <c r="AW314" i="9" s="1"/>
  <c r="Y314" i="9"/>
  <c r="AC314" i="9" s="1"/>
  <c r="AV313" i="9"/>
  <c r="AB313" i="9"/>
  <c r="AI314" i="9"/>
  <c r="AM314" i="9" s="1"/>
  <c r="BC314" i="9"/>
  <c r="BG314" i="9" s="1"/>
  <c r="R313" i="9"/>
  <c r="F314" i="9"/>
  <c r="D315" i="9"/>
  <c r="O314" i="9"/>
  <c r="S314" i="9" s="1"/>
  <c r="I314" i="9"/>
  <c r="AL313" i="9"/>
  <c r="BF313" i="9"/>
  <c r="P314" i="5"/>
  <c r="N315" i="5"/>
  <c r="D274" i="5" l="1"/>
  <c r="F273" i="5"/>
  <c r="AI275" i="5"/>
  <c r="AM275" i="5" s="1"/>
  <c r="AL274" i="5"/>
  <c r="Z275" i="5"/>
  <c r="X276" i="5"/>
  <c r="AT275" i="5"/>
  <c r="AR276" i="5"/>
  <c r="CI314" i="5"/>
  <c r="CG315" i="5"/>
  <c r="BX314" i="5"/>
  <c r="CB314" i="5" s="1"/>
  <c r="CA313" i="5"/>
  <c r="BO314" i="5"/>
  <c r="BM315" i="5"/>
  <c r="BD314" i="5"/>
  <c r="BH314" i="5" s="1"/>
  <c r="BG313" i="5"/>
  <c r="H314" i="9"/>
  <c r="Z314" i="9"/>
  <c r="X315" i="9"/>
  <c r="E315" i="9"/>
  <c r="I315" i="9" s="1"/>
  <c r="BD314" i="9"/>
  <c r="BB315" i="9"/>
  <c r="P314" i="9"/>
  <c r="N315" i="9"/>
  <c r="AJ314" i="9"/>
  <c r="AH315" i="9"/>
  <c r="AT314" i="9"/>
  <c r="AR315" i="9"/>
  <c r="O315" i="5"/>
  <c r="S315" i="5" s="1"/>
  <c r="R314" i="5"/>
  <c r="H273" i="5" l="1"/>
  <c r="E274" i="5"/>
  <c r="I274" i="5" s="1"/>
  <c r="AJ275" i="5"/>
  <c r="AH276" i="5"/>
  <c r="Y276" i="5"/>
  <c r="AC276" i="5" s="1"/>
  <c r="AB275" i="5"/>
  <c r="AS276" i="5"/>
  <c r="AV275" i="5"/>
  <c r="CH315" i="5"/>
  <c r="CL315" i="5" s="1"/>
  <c r="CK314" i="5"/>
  <c r="BY314" i="5"/>
  <c r="BW315" i="5"/>
  <c r="BN315" i="5"/>
  <c r="BR315" i="5" s="1"/>
  <c r="BQ314" i="5"/>
  <c r="BE314" i="5"/>
  <c r="BC315" i="5"/>
  <c r="AI315" i="9"/>
  <c r="AM315" i="9" s="1"/>
  <c r="BC315" i="9"/>
  <c r="Y315" i="9"/>
  <c r="AC315" i="9" s="1"/>
  <c r="AL314" i="9"/>
  <c r="BF314" i="9"/>
  <c r="AB314" i="9"/>
  <c r="AS315" i="9"/>
  <c r="AW315" i="9" s="1"/>
  <c r="O315" i="9"/>
  <c r="S315" i="9" s="1"/>
  <c r="AV314" i="9"/>
  <c r="R314" i="9"/>
  <c r="F315" i="9"/>
  <c r="D316" i="9"/>
  <c r="P315" i="5"/>
  <c r="N316" i="5"/>
  <c r="F274" i="5" l="1"/>
  <c r="D275" i="5"/>
  <c r="AI276" i="5"/>
  <c r="AM276" i="5" s="1"/>
  <c r="AL275" i="5"/>
  <c r="Z276" i="5"/>
  <c r="X277" i="5"/>
  <c r="AW276" i="5"/>
  <c r="AT276" i="5"/>
  <c r="AR277" i="5"/>
  <c r="CI315" i="5"/>
  <c r="CG316" i="5"/>
  <c r="BX315" i="5"/>
  <c r="CB315" i="5" s="1"/>
  <c r="CA314" i="5"/>
  <c r="BO315" i="5"/>
  <c r="BM316" i="5"/>
  <c r="BD315" i="5"/>
  <c r="BH315" i="5" s="1"/>
  <c r="BG314" i="5"/>
  <c r="BD315" i="9"/>
  <c r="BB316" i="9"/>
  <c r="P315" i="9"/>
  <c r="N316" i="9"/>
  <c r="BG315" i="9"/>
  <c r="E316" i="9"/>
  <c r="I316" i="9" s="1"/>
  <c r="H315" i="9"/>
  <c r="AT315" i="9"/>
  <c r="AR316" i="9"/>
  <c r="Z315" i="9"/>
  <c r="X316" i="9"/>
  <c r="AJ315" i="9"/>
  <c r="AH316" i="9"/>
  <c r="O316" i="5"/>
  <c r="S316" i="5" s="1"/>
  <c r="R315" i="5"/>
  <c r="E275" i="5" l="1"/>
  <c r="I275" i="5" s="1"/>
  <c r="H274" i="5"/>
  <c r="AJ276" i="5"/>
  <c r="AH277" i="5"/>
  <c r="Y277" i="5"/>
  <c r="AC277" i="5" s="1"/>
  <c r="AB276" i="5"/>
  <c r="AS277" i="5"/>
  <c r="AV276" i="5"/>
  <c r="CH316" i="5"/>
  <c r="CL316" i="5" s="1"/>
  <c r="CK315" i="5"/>
  <c r="BY315" i="5"/>
  <c r="BW316" i="5"/>
  <c r="BN316" i="5"/>
  <c r="BR316" i="5" s="1"/>
  <c r="BQ315" i="5"/>
  <c r="BE315" i="5"/>
  <c r="BC316" i="5"/>
  <c r="R315" i="9"/>
  <c r="AB315" i="9"/>
  <c r="O316" i="9"/>
  <c r="S316" i="9" s="1"/>
  <c r="AL315" i="9"/>
  <c r="AV315" i="9"/>
  <c r="F316" i="9"/>
  <c r="D317" i="9"/>
  <c r="BC316" i="9"/>
  <c r="AI316" i="9"/>
  <c r="AM316" i="9" s="1"/>
  <c r="AS316" i="9"/>
  <c r="AW316" i="9" s="1"/>
  <c r="Y316" i="9"/>
  <c r="AC316" i="9" s="1"/>
  <c r="BF315" i="9"/>
  <c r="P316" i="5"/>
  <c r="N317" i="5"/>
  <c r="F275" i="5" l="1"/>
  <c r="D276" i="5"/>
  <c r="AI277" i="5"/>
  <c r="AM277" i="5" s="1"/>
  <c r="AL276" i="5"/>
  <c r="Z277" i="5"/>
  <c r="X278" i="5"/>
  <c r="AW277" i="5"/>
  <c r="AR278" i="5"/>
  <c r="AT277" i="5"/>
  <c r="CI316" i="5"/>
  <c r="CG317" i="5"/>
  <c r="BX316" i="5"/>
  <c r="CB316" i="5" s="1"/>
  <c r="CA315" i="5"/>
  <c r="BO316" i="5"/>
  <c r="BM317" i="5"/>
  <c r="BD316" i="5"/>
  <c r="BH316" i="5" s="1"/>
  <c r="BG315" i="5"/>
  <c r="E317" i="9"/>
  <c r="I317" i="9" s="1"/>
  <c r="Z316" i="9"/>
  <c r="X317" i="9"/>
  <c r="AJ316" i="9"/>
  <c r="AH317" i="9"/>
  <c r="H316" i="9"/>
  <c r="BD316" i="9"/>
  <c r="BB317" i="9"/>
  <c r="AT316" i="9"/>
  <c r="AR317" i="9"/>
  <c r="BG316" i="9"/>
  <c r="P316" i="9"/>
  <c r="N317" i="9"/>
  <c r="O317" i="5"/>
  <c r="S317" i="5" s="1"/>
  <c r="R316" i="5"/>
  <c r="E276" i="5" l="1"/>
  <c r="I276" i="5" s="1"/>
  <c r="H275" i="5"/>
  <c r="AJ277" i="5"/>
  <c r="AH278" i="5"/>
  <c r="Y278" i="5"/>
  <c r="AC278" i="5" s="1"/>
  <c r="AB277" i="5"/>
  <c r="AV277" i="5"/>
  <c r="AS278" i="5"/>
  <c r="AW278" i="5" s="1"/>
  <c r="CH317" i="5"/>
  <c r="CL317" i="5" s="1"/>
  <c r="CK316" i="5"/>
  <c r="BY316" i="5"/>
  <c r="BW317" i="5"/>
  <c r="BN317" i="5"/>
  <c r="BR317" i="5" s="1"/>
  <c r="BQ316" i="5"/>
  <c r="BE316" i="5"/>
  <c r="BC317" i="5"/>
  <c r="AS317" i="9"/>
  <c r="AW317" i="9" s="1"/>
  <c r="Y317" i="9"/>
  <c r="AC317" i="9" s="1"/>
  <c r="O317" i="9"/>
  <c r="S317" i="9" s="1"/>
  <c r="AV316" i="9"/>
  <c r="AB316" i="9"/>
  <c r="R316" i="9"/>
  <c r="BC317" i="9"/>
  <c r="AI317" i="9"/>
  <c r="AM317" i="9" s="1"/>
  <c r="BF316" i="9"/>
  <c r="AL316" i="9"/>
  <c r="F317" i="9"/>
  <c r="D318" i="9"/>
  <c r="P317" i="5"/>
  <c r="N318" i="5"/>
  <c r="D277" i="5" l="1"/>
  <c r="F276" i="5"/>
  <c r="AI278" i="5"/>
  <c r="AM278" i="5" s="1"/>
  <c r="AL277" i="5"/>
  <c r="Z278" i="5"/>
  <c r="X279" i="5"/>
  <c r="AR279" i="5"/>
  <c r="AT278" i="5"/>
  <c r="CI317" i="5"/>
  <c r="CG318" i="5"/>
  <c r="BX317" i="5"/>
  <c r="CB317" i="5" s="1"/>
  <c r="CA316" i="5"/>
  <c r="BO317" i="5"/>
  <c r="BM318" i="5"/>
  <c r="BD317" i="5"/>
  <c r="BH317" i="5" s="1"/>
  <c r="BG316" i="5"/>
  <c r="AJ317" i="9"/>
  <c r="AH318" i="9"/>
  <c r="Z317" i="9"/>
  <c r="X318" i="9"/>
  <c r="E318" i="9"/>
  <c r="I318" i="9" s="1"/>
  <c r="BD317" i="9"/>
  <c r="BB318" i="9"/>
  <c r="H317" i="9"/>
  <c r="BG317" i="9"/>
  <c r="P317" i="9"/>
  <c r="N318" i="9"/>
  <c r="AT317" i="9"/>
  <c r="AR318" i="9"/>
  <c r="O318" i="5"/>
  <c r="S318" i="5" s="1"/>
  <c r="R317" i="5"/>
  <c r="H276" i="5" l="1"/>
  <c r="E277" i="5"/>
  <c r="AJ278" i="5"/>
  <c r="AH279" i="5"/>
  <c r="Y279" i="5"/>
  <c r="AC279" i="5" s="1"/>
  <c r="AB278" i="5"/>
  <c r="AV278" i="5"/>
  <c r="AS279" i="5"/>
  <c r="CH318" i="5"/>
  <c r="CL318" i="5" s="1"/>
  <c r="CK317" i="5"/>
  <c r="BY317" i="5"/>
  <c r="BW318" i="5"/>
  <c r="BN318" i="5"/>
  <c r="BR318" i="5" s="1"/>
  <c r="BQ317" i="5"/>
  <c r="BE317" i="5"/>
  <c r="BC318" i="5"/>
  <c r="R317" i="9"/>
  <c r="BC318" i="9"/>
  <c r="BG318" i="9" s="1"/>
  <c r="Y318" i="9"/>
  <c r="AC318" i="9" s="1"/>
  <c r="AS318" i="9"/>
  <c r="AW318" i="9" s="1"/>
  <c r="BF317" i="9"/>
  <c r="AB317" i="9"/>
  <c r="AI318" i="9"/>
  <c r="AM318" i="9" s="1"/>
  <c r="AV317" i="9"/>
  <c r="O318" i="9"/>
  <c r="S318" i="9" s="1"/>
  <c r="F318" i="9"/>
  <c r="D319" i="9"/>
  <c r="AL317" i="9"/>
  <c r="P318" i="5"/>
  <c r="N319" i="5"/>
  <c r="D278" i="5" l="1"/>
  <c r="F277" i="5"/>
  <c r="I277" i="5"/>
  <c r="AI279" i="5"/>
  <c r="AM279" i="5" s="1"/>
  <c r="AL278" i="5"/>
  <c r="Z279" i="5"/>
  <c r="X280" i="5"/>
  <c r="AR280" i="5"/>
  <c r="AT279" i="5"/>
  <c r="AW279" i="5"/>
  <c r="CI318" i="5"/>
  <c r="CG319" i="5"/>
  <c r="BX318" i="5"/>
  <c r="CB318" i="5" s="1"/>
  <c r="CA317" i="5"/>
  <c r="BO318" i="5"/>
  <c r="BM319" i="5"/>
  <c r="BD318" i="5"/>
  <c r="BH318" i="5" s="1"/>
  <c r="BG317" i="5"/>
  <c r="BD318" i="9"/>
  <c r="BB319" i="9"/>
  <c r="E319" i="9"/>
  <c r="I319" i="9" s="1"/>
  <c r="H318" i="9"/>
  <c r="AT318" i="9"/>
  <c r="AR319" i="9"/>
  <c r="P318" i="9"/>
  <c r="N319" i="9"/>
  <c r="AJ318" i="9"/>
  <c r="AH319" i="9"/>
  <c r="Z318" i="9"/>
  <c r="X319" i="9"/>
  <c r="O319" i="5"/>
  <c r="S319" i="5" s="1"/>
  <c r="R318" i="5"/>
  <c r="H277" i="5" l="1"/>
  <c r="E278" i="5"/>
  <c r="I278" i="5" s="1"/>
  <c r="AJ279" i="5"/>
  <c r="AH280" i="5"/>
  <c r="Y280" i="5"/>
  <c r="AC280" i="5" s="1"/>
  <c r="AB279" i="5"/>
  <c r="AV279" i="5"/>
  <c r="AS280" i="5"/>
  <c r="AW280" i="5" s="1"/>
  <c r="CH319" i="5"/>
  <c r="CL319" i="5" s="1"/>
  <c r="CK318" i="5"/>
  <c r="BY318" i="5"/>
  <c r="BW319" i="5"/>
  <c r="BN319" i="5"/>
  <c r="BR319" i="5" s="1"/>
  <c r="BQ318" i="5"/>
  <c r="BE318" i="5"/>
  <c r="BC319" i="5"/>
  <c r="AI319" i="9"/>
  <c r="AM319" i="9" s="1"/>
  <c r="AS319" i="9"/>
  <c r="AW319" i="9" s="1"/>
  <c r="AL318" i="9"/>
  <c r="AV318" i="9"/>
  <c r="F319" i="9"/>
  <c r="D320" i="9"/>
  <c r="Y319" i="9"/>
  <c r="AC319" i="9" s="1"/>
  <c r="O319" i="9"/>
  <c r="S319" i="9"/>
  <c r="BC319" i="9"/>
  <c r="BG319" i="9" s="1"/>
  <c r="AB318" i="9"/>
  <c r="R318" i="9"/>
  <c r="BF318" i="9"/>
  <c r="P319" i="5"/>
  <c r="N320" i="5"/>
  <c r="F278" i="5" l="1"/>
  <c r="D279" i="5"/>
  <c r="AI280" i="5"/>
  <c r="AM280" i="5" s="1"/>
  <c r="AL279" i="5"/>
  <c r="Z280" i="5"/>
  <c r="X281" i="5"/>
  <c r="AR281" i="5"/>
  <c r="AT280" i="5"/>
  <c r="CI319" i="5"/>
  <c r="CG320" i="5"/>
  <c r="BX319" i="5"/>
  <c r="CB319" i="5" s="1"/>
  <c r="CA318" i="5"/>
  <c r="BO319" i="5"/>
  <c r="BM320" i="5"/>
  <c r="BD319" i="5"/>
  <c r="BH319" i="5" s="1"/>
  <c r="BG318" i="5"/>
  <c r="Z319" i="9"/>
  <c r="X320" i="9"/>
  <c r="AT319" i="9"/>
  <c r="AR320" i="9"/>
  <c r="BD319" i="9"/>
  <c r="BB320" i="9"/>
  <c r="E320" i="9"/>
  <c r="I320" i="9" s="1"/>
  <c r="P319" i="9"/>
  <c r="N320" i="9"/>
  <c r="H319" i="9"/>
  <c r="AJ319" i="9"/>
  <c r="AH320" i="9"/>
  <c r="O320" i="5"/>
  <c r="S320" i="5" s="1"/>
  <c r="R319" i="5"/>
  <c r="E279" i="5" l="1"/>
  <c r="I279" i="5" s="1"/>
  <c r="H278" i="5"/>
  <c r="AJ280" i="5"/>
  <c r="AH281" i="5"/>
  <c r="Y281" i="5"/>
  <c r="AC281" i="5" s="1"/>
  <c r="AB280" i="5"/>
  <c r="AV280" i="5"/>
  <c r="AS281" i="5"/>
  <c r="AW281" i="5" s="1"/>
  <c r="CH320" i="5"/>
  <c r="CL320" i="5" s="1"/>
  <c r="CK319" i="5"/>
  <c r="BY319" i="5"/>
  <c r="BW320" i="5"/>
  <c r="BN320" i="5"/>
  <c r="BR320" i="5" s="1"/>
  <c r="BQ319" i="5"/>
  <c r="BE319" i="5"/>
  <c r="BC320" i="5"/>
  <c r="F320" i="9"/>
  <c r="D321" i="9"/>
  <c r="AV319" i="9"/>
  <c r="AS320" i="9"/>
  <c r="AW320" i="9" s="1"/>
  <c r="AI320" i="9"/>
  <c r="AM320" i="9" s="1"/>
  <c r="O320" i="9"/>
  <c r="S320" i="9" s="1"/>
  <c r="BC320" i="9"/>
  <c r="BG320" i="9" s="1"/>
  <c r="Y320" i="9"/>
  <c r="AC320" i="9" s="1"/>
  <c r="AL319" i="9"/>
  <c r="R319" i="9"/>
  <c r="BF319" i="9"/>
  <c r="AB319" i="9"/>
  <c r="P320" i="5"/>
  <c r="N321" i="5"/>
  <c r="D280" i="5" l="1"/>
  <c r="F279" i="5"/>
  <c r="AI281" i="5"/>
  <c r="AM281" i="5" s="1"/>
  <c r="AL280" i="5"/>
  <c r="Z281" i="5"/>
  <c r="X282" i="5"/>
  <c r="AT281" i="5"/>
  <c r="AR282" i="5"/>
  <c r="CI320" i="5"/>
  <c r="CG321" i="5"/>
  <c r="BX320" i="5"/>
  <c r="CB320" i="5" s="1"/>
  <c r="CA319" i="5"/>
  <c r="BO320" i="5"/>
  <c r="BM321" i="5"/>
  <c r="BD320" i="5"/>
  <c r="BH320" i="5" s="1"/>
  <c r="BG319" i="5"/>
  <c r="AJ320" i="9"/>
  <c r="AH321" i="9"/>
  <c r="E321" i="9"/>
  <c r="I321" i="9" s="1"/>
  <c r="BD320" i="9"/>
  <c r="BB321" i="9"/>
  <c r="Z320" i="9"/>
  <c r="X321" i="9"/>
  <c r="P320" i="9"/>
  <c r="N321" i="9"/>
  <c r="AT320" i="9"/>
  <c r="AR321" i="9"/>
  <c r="H320" i="9"/>
  <c r="O321" i="5"/>
  <c r="S321" i="5" s="1"/>
  <c r="R320" i="5"/>
  <c r="H279" i="5" l="1"/>
  <c r="E280" i="5"/>
  <c r="AJ281" i="5"/>
  <c r="AH282" i="5"/>
  <c r="Y282" i="5"/>
  <c r="AC282" i="5" s="1"/>
  <c r="AB281" i="5"/>
  <c r="AS282" i="5"/>
  <c r="AW282" i="5" s="1"/>
  <c r="AV281" i="5"/>
  <c r="CH321" i="5"/>
  <c r="CL321" i="5" s="1"/>
  <c r="CK320" i="5"/>
  <c r="BY320" i="5"/>
  <c r="BW321" i="5"/>
  <c r="BN321" i="5"/>
  <c r="BR321" i="5" s="1"/>
  <c r="BQ320" i="5"/>
  <c r="BE320" i="5"/>
  <c r="BC321" i="5"/>
  <c r="AV320" i="9"/>
  <c r="AB320" i="9"/>
  <c r="F321" i="9"/>
  <c r="D322" i="9"/>
  <c r="O321" i="9"/>
  <c r="S321" i="9" s="1"/>
  <c r="BC321" i="9"/>
  <c r="BG321" i="9" s="1"/>
  <c r="AI321" i="9"/>
  <c r="AM321" i="9" s="1"/>
  <c r="AS321" i="9"/>
  <c r="AW321" i="9" s="1"/>
  <c r="Y321" i="9"/>
  <c r="AC321" i="9" s="1"/>
  <c r="R320" i="9"/>
  <c r="BF320" i="9"/>
  <c r="AL320" i="9"/>
  <c r="P321" i="5"/>
  <c r="N322" i="5"/>
  <c r="F280" i="5" l="1"/>
  <c r="D281" i="5"/>
  <c r="I280" i="5"/>
  <c r="AI282" i="5"/>
  <c r="AM282" i="5" s="1"/>
  <c r="AL281" i="5"/>
  <c r="Z282" i="5"/>
  <c r="X283" i="5"/>
  <c r="AT282" i="5"/>
  <c r="AR283" i="5"/>
  <c r="CI321" i="5"/>
  <c r="CG322" i="5"/>
  <c r="BX321" i="5"/>
  <c r="CB321" i="5" s="1"/>
  <c r="CA320" i="5"/>
  <c r="BO321" i="5"/>
  <c r="BM322" i="5"/>
  <c r="BD321" i="5"/>
  <c r="BH321" i="5" s="1"/>
  <c r="BG320" i="5"/>
  <c r="Z321" i="9"/>
  <c r="X322" i="9"/>
  <c r="AJ321" i="9"/>
  <c r="AH322" i="9"/>
  <c r="P321" i="9"/>
  <c r="N322" i="9"/>
  <c r="BD321" i="9"/>
  <c r="BB322" i="9"/>
  <c r="E322" i="9"/>
  <c r="I322" i="9" s="1"/>
  <c r="AT321" i="9"/>
  <c r="AR322" i="9"/>
  <c r="H321" i="9"/>
  <c r="O322" i="5"/>
  <c r="S322" i="5" s="1"/>
  <c r="R321" i="5"/>
  <c r="E281" i="5" l="1"/>
  <c r="I281" i="5" s="1"/>
  <c r="H280" i="5"/>
  <c r="AJ282" i="5"/>
  <c r="AH283" i="5"/>
  <c r="Y283" i="5"/>
  <c r="AC283" i="5" s="1"/>
  <c r="AB282" i="5"/>
  <c r="AS283" i="5"/>
  <c r="AW283" i="5" s="1"/>
  <c r="AV282" i="5"/>
  <c r="CH322" i="5"/>
  <c r="CL322" i="5" s="1"/>
  <c r="CK321" i="5"/>
  <c r="BY321" i="5"/>
  <c r="BW322" i="5"/>
  <c r="BN322" i="5"/>
  <c r="BR322" i="5" s="1"/>
  <c r="BQ321" i="5"/>
  <c r="BE321" i="5"/>
  <c r="BC322" i="5"/>
  <c r="AV321" i="9"/>
  <c r="BF321" i="9"/>
  <c r="AL321" i="9"/>
  <c r="O322" i="9"/>
  <c r="S322" i="9" s="1"/>
  <c r="Y322" i="9"/>
  <c r="AC322" i="9" s="1"/>
  <c r="AS322" i="9"/>
  <c r="AW322" i="9" s="1"/>
  <c r="BC322" i="9"/>
  <c r="AI322" i="9"/>
  <c r="AM322" i="9"/>
  <c r="F322" i="9"/>
  <c r="D323" i="9"/>
  <c r="R321" i="9"/>
  <c r="AB321" i="9"/>
  <c r="P322" i="5"/>
  <c r="N323" i="5"/>
  <c r="D282" i="5" l="1"/>
  <c r="F281" i="5"/>
  <c r="AI283" i="5"/>
  <c r="AM283" i="5" s="1"/>
  <c r="AL282" i="5"/>
  <c r="Z283" i="5"/>
  <c r="X284" i="5"/>
  <c r="AT283" i="5"/>
  <c r="AR284" i="5"/>
  <c r="CI322" i="5"/>
  <c r="CG323" i="5"/>
  <c r="BX322" i="5"/>
  <c r="CB322" i="5" s="1"/>
  <c r="CA321" i="5"/>
  <c r="BO322" i="5"/>
  <c r="BM323" i="5"/>
  <c r="BD322" i="5"/>
  <c r="BH322" i="5" s="1"/>
  <c r="BG321" i="5"/>
  <c r="AJ322" i="9"/>
  <c r="AH323" i="9"/>
  <c r="AT322" i="9"/>
  <c r="AR323" i="9"/>
  <c r="P322" i="9"/>
  <c r="N323" i="9"/>
  <c r="E323" i="9"/>
  <c r="I323" i="9" s="1"/>
  <c r="BD322" i="9"/>
  <c r="BB323" i="9"/>
  <c r="H322" i="9"/>
  <c r="BG322" i="9"/>
  <c r="Z322" i="9"/>
  <c r="X323" i="9"/>
  <c r="O323" i="5"/>
  <c r="S323" i="5" s="1"/>
  <c r="R322" i="5"/>
  <c r="H281" i="5" l="1"/>
  <c r="E282" i="5"/>
  <c r="AJ283" i="5"/>
  <c r="AH284" i="5"/>
  <c r="AB283" i="5"/>
  <c r="Y284" i="5"/>
  <c r="AC284" i="5" s="1"/>
  <c r="AS284" i="5"/>
  <c r="AV283" i="5"/>
  <c r="CH323" i="5"/>
  <c r="CL323" i="5" s="1"/>
  <c r="CK322" i="5"/>
  <c r="BY322" i="5"/>
  <c r="BW323" i="5"/>
  <c r="BN323" i="5"/>
  <c r="BR323" i="5" s="1"/>
  <c r="BQ322" i="5"/>
  <c r="BE322" i="5"/>
  <c r="BC323" i="5"/>
  <c r="Y323" i="9"/>
  <c r="AC323" i="9" s="1"/>
  <c r="F323" i="9"/>
  <c r="D324" i="9"/>
  <c r="AV322" i="9"/>
  <c r="AS323" i="9"/>
  <c r="AW323" i="9" s="1"/>
  <c r="AB322" i="9"/>
  <c r="BC323" i="9"/>
  <c r="BG323" i="9" s="1"/>
  <c r="O323" i="9"/>
  <c r="S323" i="9" s="1"/>
  <c r="AI323" i="9"/>
  <c r="AM323" i="9" s="1"/>
  <c r="BF322" i="9"/>
  <c r="R322" i="9"/>
  <c r="AL322" i="9"/>
  <c r="P323" i="5"/>
  <c r="N324" i="5"/>
  <c r="D283" i="5" l="1"/>
  <c r="F282" i="5"/>
  <c r="I282" i="5"/>
  <c r="AI284" i="5"/>
  <c r="AM284" i="5" s="1"/>
  <c r="AL283" i="5"/>
  <c r="Z284" i="5"/>
  <c r="X285" i="5"/>
  <c r="AW284" i="5"/>
  <c r="AT284" i="5"/>
  <c r="AR285" i="5"/>
  <c r="CI323" i="5"/>
  <c r="CG324" i="5"/>
  <c r="BX323" i="5"/>
  <c r="CB323" i="5" s="1"/>
  <c r="CA322" i="5"/>
  <c r="BO323" i="5"/>
  <c r="BM324" i="5"/>
  <c r="BD323" i="5"/>
  <c r="BH323" i="5" s="1"/>
  <c r="BG322" i="5"/>
  <c r="AJ323" i="9"/>
  <c r="AH324" i="9"/>
  <c r="AT323" i="9"/>
  <c r="AR324" i="9"/>
  <c r="H323" i="9"/>
  <c r="BD323" i="9"/>
  <c r="BB324" i="9"/>
  <c r="E324" i="9"/>
  <c r="I324" i="9" s="1"/>
  <c r="P323" i="9"/>
  <c r="N324" i="9"/>
  <c r="Z323" i="9"/>
  <c r="X324" i="9"/>
  <c r="O324" i="5"/>
  <c r="S324" i="5" s="1"/>
  <c r="R323" i="5"/>
  <c r="H282" i="5" l="1"/>
  <c r="E283" i="5"/>
  <c r="AJ284" i="5"/>
  <c r="AH285" i="5"/>
  <c r="Y285" i="5"/>
  <c r="AC285" i="5" s="1"/>
  <c r="AB284" i="5"/>
  <c r="AS285" i="5"/>
  <c r="AW285" i="5" s="1"/>
  <c r="AV284" i="5"/>
  <c r="CH324" i="5"/>
  <c r="CL324" i="5" s="1"/>
  <c r="CK323" i="5"/>
  <c r="BY323" i="5"/>
  <c r="BW324" i="5"/>
  <c r="BN324" i="5"/>
  <c r="BR324" i="5" s="1"/>
  <c r="BQ323" i="5"/>
  <c r="BE323" i="5"/>
  <c r="BC324" i="5"/>
  <c r="O324" i="9"/>
  <c r="S324" i="9" s="1"/>
  <c r="BC324" i="9"/>
  <c r="BG324" i="9" s="1"/>
  <c r="AS324" i="9"/>
  <c r="AW324" i="9" s="1"/>
  <c r="R323" i="9"/>
  <c r="BF323" i="9"/>
  <c r="AV323" i="9"/>
  <c r="Y324" i="9"/>
  <c r="AC324" i="9" s="1"/>
  <c r="AI324" i="9"/>
  <c r="AM324" i="9" s="1"/>
  <c r="AB323" i="9"/>
  <c r="F324" i="9"/>
  <c r="D325" i="9"/>
  <c r="AL323" i="9"/>
  <c r="P324" i="5"/>
  <c r="N325" i="5"/>
  <c r="D284" i="5" l="1"/>
  <c r="F283" i="5"/>
  <c r="I283" i="5"/>
  <c r="AI285" i="5"/>
  <c r="AM285" i="5" s="1"/>
  <c r="AL284" i="5"/>
  <c r="Z285" i="5"/>
  <c r="X286" i="5"/>
  <c r="AR286" i="5"/>
  <c r="AT285" i="5"/>
  <c r="CI324" i="5"/>
  <c r="CG325" i="5"/>
  <c r="BX324" i="5"/>
  <c r="CB324" i="5" s="1"/>
  <c r="CA323" i="5"/>
  <c r="BO324" i="5"/>
  <c r="BM325" i="5"/>
  <c r="BD324" i="5"/>
  <c r="BH324" i="5" s="1"/>
  <c r="BG323" i="5"/>
  <c r="H324" i="9"/>
  <c r="AJ324" i="9"/>
  <c r="AH325" i="9"/>
  <c r="E325" i="9"/>
  <c r="I325" i="9" s="1"/>
  <c r="BD324" i="9"/>
  <c r="BB325" i="9"/>
  <c r="Z324" i="9"/>
  <c r="X325" i="9"/>
  <c r="AT324" i="9"/>
  <c r="AR325" i="9"/>
  <c r="P324" i="9"/>
  <c r="N325" i="9"/>
  <c r="O325" i="5"/>
  <c r="S325" i="5" s="1"/>
  <c r="R324" i="5"/>
  <c r="H283" i="5" l="1"/>
  <c r="E284" i="5"/>
  <c r="AJ285" i="5"/>
  <c r="AH286" i="5"/>
  <c r="Y286" i="5"/>
  <c r="AC286" i="5" s="1"/>
  <c r="AB285" i="5"/>
  <c r="AV285" i="5"/>
  <c r="AS286" i="5"/>
  <c r="AW286" i="5" s="1"/>
  <c r="CH325" i="5"/>
  <c r="CL325" i="5" s="1"/>
  <c r="CK324" i="5"/>
  <c r="BY324" i="5"/>
  <c r="BW325" i="5"/>
  <c r="BN325" i="5"/>
  <c r="BR325" i="5" s="1"/>
  <c r="BQ324" i="5"/>
  <c r="BE324" i="5"/>
  <c r="BC325" i="5"/>
  <c r="AS325" i="9"/>
  <c r="AW325" i="9" s="1"/>
  <c r="BC325" i="9"/>
  <c r="AI325" i="9"/>
  <c r="AM325" i="9" s="1"/>
  <c r="AV324" i="9"/>
  <c r="BF324" i="9"/>
  <c r="AL324" i="9"/>
  <c r="O325" i="9"/>
  <c r="S325" i="9" s="1"/>
  <c r="Y325" i="9"/>
  <c r="AC325" i="9" s="1"/>
  <c r="R324" i="9"/>
  <c r="AB324" i="9"/>
  <c r="F325" i="9"/>
  <c r="D326" i="9"/>
  <c r="P325" i="5"/>
  <c r="N326" i="5"/>
  <c r="D285" i="5" l="1"/>
  <c r="F284" i="5"/>
  <c r="I284" i="5"/>
  <c r="AI286" i="5"/>
  <c r="AM286" i="5" s="1"/>
  <c r="AL285" i="5"/>
  <c r="Z286" i="5"/>
  <c r="X287" i="5"/>
  <c r="AT286" i="5"/>
  <c r="AR287" i="5"/>
  <c r="CI325" i="5"/>
  <c r="CG326" i="5"/>
  <c r="BX325" i="5"/>
  <c r="CB325" i="5" s="1"/>
  <c r="CA324" i="5"/>
  <c r="BO325" i="5"/>
  <c r="BM326" i="5"/>
  <c r="BD325" i="5"/>
  <c r="BH325" i="5" s="1"/>
  <c r="BG324" i="5"/>
  <c r="BD325" i="9"/>
  <c r="BB326" i="9"/>
  <c r="Z325" i="9"/>
  <c r="X326" i="9"/>
  <c r="BG325" i="9"/>
  <c r="E326" i="9"/>
  <c r="I326" i="9" s="1"/>
  <c r="H325" i="9"/>
  <c r="P325" i="9"/>
  <c r="N326" i="9"/>
  <c r="AJ325" i="9"/>
  <c r="AH326" i="9"/>
  <c r="AT325" i="9"/>
  <c r="AR326" i="9"/>
  <c r="O326" i="5"/>
  <c r="S326" i="5" s="1"/>
  <c r="R325" i="5"/>
  <c r="H284" i="5" l="1"/>
  <c r="E285" i="5"/>
  <c r="I285" i="5" s="1"/>
  <c r="AJ286" i="5"/>
  <c r="AH287" i="5"/>
  <c r="Y287" i="5"/>
  <c r="AC287" i="5" s="1"/>
  <c r="AB286" i="5"/>
  <c r="AS287" i="5"/>
  <c r="AW287" i="5" s="1"/>
  <c r="AV286" i="5"/>
  <c r="CH326" i="5"/>
  <c r="CL326" i="5" s="1"/>
  <c r="CK325" i="5"/>
  <c r="BY325" i="5"/>
  <c r="BW326" i="5"/>
  <c r="BN326" i="5"/>
  <c r="BR326" i="5" s="1"/>
  <c r="BQ325" i="5"/>
  <c r="BE325" i="5"/>
  <c r="BC326" i="5"/>
  <c r="AL325" i="9"/>
  <c r="Y326" i="9"/>
  <c r="AC326" i="9" s="1"/>
  <c r="AS326" i="9"/>
  <c r="AW326" i="9" s="1"/>
  <c r="O326" i="9"/>
  <c r="S326" i="9"/>
  <c r="AB325" i="9"/>
  <c r="AV325" i="9"/>
  <c r="R325" i="9"/>
  <c r="F326" i="9"/>
  <c r="D327" i="9"/>
  <c r="BC326" i="9"/>
  <c r="AI326" i="9"/>
  <c r="AM326" i="9"/>
  <c r="BF325" i="9"/>
  <c r="P326" i="5"/>
  <c r="N327" i="5"/>
  <c r="D286" i="5" l="1"/>
  <c r="F285" i="5"/>
  <c r="AI287" i="5"/>
  <c r="AM287" i="5" s="1"/>
  <c r="AL286" i="5"/>
  <c r="Z287" i="5"/>
  <c r="X288" i="5"/>
  <c r="AT287" i="5"/>
  <c r="AR288" i="5"/>
  <c r="CI326" i="5"/>
  <c r="CG327" i="5"/>
  <c r="BX326" i="5"/>
  <c r="CB326" i="5" s="1"/>
  <c r="CA325" i="5"/>
  <c r="BO326" i="5"/>
  <c r="BM327" i="5"/>
  <c r="BD326" i="5"/>
  <c r="BH326" i="5" s="1"/>
  <c r="BG325" i="5"/>
  <c r="E327" i="9"/>
  <c r="I327" i="9" s="1"/>
  <c r="AJ326" i="9"/>
  <c r="AH327" i="9"/>
  <c r="H326" i="9"/>
  <c r="P326" i="9"/>
  <c r="N327" i="9"/>
  <c r="Z326" i="9"/>
  <c r="X327" i="9"/>
  <c r="BD326" i="9"/>
  <c r="BB327" i="9"/>
  <c r="BG326" i="9"/>
  <c r="AT326" i="9"/>
  <c r="AR327" i="9"/>
  <c r="O327" i="5"/>
  <c r="S327" i="5" s="1"/>
  <c r="R326" i="5"/>
  <c r="H285" i="5" l="1"/>
  <c r="E286" i="5"/>
  <c r="I286" i="5" s="1"/>
  <c r="AJ287" i="5"/>
  <c r="AH288" i="5"/>
  <c r="AB287" i="5"/>
  <c r="Y288" i="5"/>
  <c r="AC288" i="5" s="1"/>
  <c r="AS288" i="5"/>
  <c r="AW288" i="5" s="1"/>
  <c r="AV287" i="5"/>
  <c r="CH327" i="5"/>
  <c r="CL327" i="5" s="1"/>
  <c r="CK326" i="5"/>
  <c r="BY326" i="5"/>
  <c r="BW327" i="5"/>
  <c r="BN327" i="5"/>
  <c r="BR327" i="5" s="1"/>
  <c r="BQ326" i="5"/>
  <c r="BE326" i="5"/>
  <c r="BC327" i="5"/>
  <c r="BC327" i="9"/>
  <c r="BG327" i="9" s="1"/>
  <c r="O327" i="9"/>
  <c r="S327" i="9" s="1"/>
  <c r="AI327" i="9"/>
  <c r="AM327" i="9" s="1"/>
  <c r="AS327" i="9"/>
  <c r="AW327" i="9" s="1"/>
  <c r="BF326" i="9"/>
  <c r="R326" i="9"/>
  <c r="AL326" i="9"/>
  <c r="AV326" i="9"/>
  <c r="Y327" i="9"/>
  <c r="AC327" i="9" s="1"/>
  <c r="AB326" i="9"/>
  <c r="F327" i="9"/>
  <c r="D328" i="9"/>
  <c r="P327" i="5"/>
  <c r="N328" i="5"/>
  <c r="D287" i="5" l="1"/>
  <c r="F286" i="5"/>
  <c r="AI288" i="5"/>
  <c r="AM288" i="5" s="1"/>
  <c r="AL287" i="5"/>
  <c r="Z288" i="5"/>
  <c r="X289" i="5"/>
  <c r="AT288" i="5"/>
  <c r="AR289" i="5"/>
  <c r="CI327" i="5"/>
  <c r="CG328" i="5"/>
  <c r="BX327" i="5"/>
  <c r="CB327" i="5" s="1"/>
  <c r="CA326" i="5"/>
  <c r="BO327" i="5"/>
  <c r="BM328" i="5"/>
  <c r="BD327" i="5"/>
  <c r="BH327" i="5" s="1"/>
  <c r="BG326" i="5"/>
  <c r="AT327" i="9"/>
  <c r="AR328" i="9"/>
  <c r="P327" i="9"/>
  <c r="N328" i="9"/>
  <c r="BD327" i="9"/>
  <c r="BB328" i="9"/>
  <c r="E328" i="9"/>
  <c r="I328" i="9" s="1"/>
  <c r="H327" i="9"/>
  <c r="Z327" i="9"/>
  <c r="X328" i="9"/>
  <c r="AJ327" i="9"/>
  <c r="AH328" i="9"/>
  <c r="O328" i="5"/>
  <c r="S328" i="5" s="1"/>
  <c r="R327" i="5"/>
  <c r="H286" i="5" l="1"/>
  <c r="E287" i="5"/>
  <c r="AJ288" i="5"/>
  <c r="AH289" i="5"/>
  <c r="Y289" i="5"/>
  <c r="AC289" i="5" s="1"/>
  <c r="AB288" i="5"/>
  <c r="AS289" i="5"/>
  <c r="AW289" i="5" s="1"/>
  <c r="AV288" i="5"/>
  <c r="CH328" i="5"/>
  <c r="CL328" i="5" s="1"/>
  <c r="CK327" i="5"/>
  <c r="BY327" i="5"/>
  <c r="BW328" i="5"/>
  <c r="BN328" i="5"/>
  <c r="BR328" i="5" s="1"/>
  <c r="BQ327" i="5"/>
  <c r="BE327" i="5"/>
  <c r="BC328" i="5"/>
  <c r="AB327" i="9"/>
  <c r="F328" i="9"/>
  <c r="D329" i="9"/>
  <c r="R327" i="9"/>
  <c r="O328" i="9"/>
  <c r="S328" i="9" s="1"/>
  <c r="AI328" i="9"/>
  <c r="AM328" i="9" s="1"/>
  <c r="BC328" i="9"/>
  <c r="BG328" i="9" s="1"/>
  <c r="AS328" i="9"/>
  <c r="AW328" i="9" s="1"/>
  <c r="Y328" i="9"/>
  <c r="AC328" i="9" s="1"/>
  <c r="AL327" i="9"/>
  <c r="BF327" i="9"/>
  <c r="AV327" i="9"/>
  <c r="P328" i="5"/>
  <c r="N329" i="5"/>
  <c r="D288" i="5" l="1"/>
  <c r="F287" i="5"/>
  <c r="I287" i="5"/>
  <c r="AI289" i="5"/>
  <c r="AM289" i="5" s="1"/>
  <c r="AL288" i="5"/>
  <c r="Z289" i="5"/>
  <c r="X290" i="5"/>
  <c r="AT289" i="5"/>
  <c r="AR290" i="5"/>
  <c r="CI328" i="5"/>
  <c r="CG329" i="5"/>
  <c r="BX328" i="5"/>
  <c r="CB328" i="5" s="1"/>
  <c r="CA327" i="5"/>
  <c r="BO328" i="5"/>
  <c r="BM329" i="5"/>
  <c r="BD328" i="5"/>
  <c r="BH328" i="5" s="1"/>
  <c r="BG327" i="5"/>
  <c r="Z328" i="9"/>
  <c r="X329" i="9"/>
  <c r="P328" i="9"/>
  <c r="N329" i="9"/>
  <c r="H328" i="9"/>
  <c r="BD328" i="9"/>
  <c r="BB329" i="9"/>
  <c r="E329" i="9"/>
  <c r="I329" i="9" s="1"/>
  <c r="AT328" i="9"/>
  <c r="AR329" i="9"/>
  <c r="AJ328" i="9"/>
  <c r="AH329" i="9"/>
  <c r="O329" i="5"/>
  <c r="S329" i="5" s="1"/>
  <c r="R328" i="5"/>
  <c r="H287" i="5" l="1"/>
  <c r="E288" i="5"/>
  <c r="I288" i="5"/>
  <c r="AJ289" i="5"/>
  <c r="AH290" i="5"/>
  <c r="Y290" i="5"/>
  <c r="AC290" i="5" s="1"/>
  <c r="AB289" i="5"/>
  <c r="AS290" i="5"/>
  <c r="AW290" i="5" s="1"/>
  <c r="AV289" i="5"/>
  <c r="CH329" i="5"/>
  <c r="CL329" i="5" s="1"/>
  <c r="CK328" i="5"/>
  <c r="BY328" i="5"/>
  <c r="BW329" i="5"/>
  <c r="BN329" i="5"/>
  <c r="BR329" i="5" s="1"/>
  <c r="BQ328" i="5"/>
  <c r="BE328" i="5"/>
  <c r="BC329" i="5"/>
  <c r="AS329" i="9"/>
  <c r="AW329" i="9" s="1"/>
  <c r="BC329" i="9"/>
  <c r="BG329" i="9" s="1"/>
  <c r="O329" i="9"/>
  <c r="S329" i="9" s="1"/>
  <c r="Y329" i="9"/>
  <c r="AC329" i="9" s="1"/>
  <c r="AV328" i="9"/>
  <c r="BF328" i="9"/>
  <c r="R328" i="9"/>
  <c r="AI329" i="9"/>
  <c r="AM329" i="9" s="1"/>
  <c r="AL328" i="9"/>
  <c r="F329" i="9"/>
  <c r="D330" i="9"/>
  <c r="AB328" i="9"/>
  <c r="P329" i="5"/>
  <c r="N330" i="5"/>
  <c r="F288" i="5" l="1"/>
  <c r="D289" i="5"/>
  <c r="AI290" i="5"/>
  <c r="AM290" i="5" s="1"/>
  <c r="AL289" i="5"/>
  <c r="Z290" i="5"/>
  <c r="X291" i="5"/>
  <c r="AT290" i="5"/>
  <c r="AR291" i="5"/>
  <c r="CI329" i="5"/>
  <c r="CG330" i="5"/>
  <c r="BX329" i="5"/>
  <c r="CB329" i="5" s="1"/>
  <c r="CA328" i="5"/>
  <c r="BO329" i="5"/>
  <c r="BM330" i="5"/>
  <c r="BD329" i="5"/>
  <c r="BH329" i="5" s="1"/>
  <c r="BG328" i="5"/>
  <c r="E330" i="9"/>
  <c r="I330" i="9" s="1"/>
  <c r="AJ329" i="9"/>
  <c r="AH330" i="9"/>
  <c r="Z329" i="9"/>
  <c r="X330" i="9"/>
  <c r="BD329" i="9"/>
  <c r="BB330" i="9"/>
  <c r="H329" i="9"/>
  <c r="P329" i="9"/>
  <c r="N330" i="9"/>
  <c r="AT329" i="9"/>
  <c r="AR330" i="9"/>
  <c r="O330" i="5"/>
  <c r="S330" i="5" s="1"/>
  <c r="R329" i="5"/>
  <c r="E289" i="5" l="1"/>
  <c r="I289" i="5" s="1"/>
  <c r="H288" i="5"/>
  <c r="AJ290" i="5"/>
  <c r="AH291" i="5"/>
  <c r="Y291" i="5"/>
  <c r="AC291" i="5" s="1"/>
  <c r="AB290" i="5"/>
  <c r="AS291" i="5"/>
  <c r="AW291" i="5" s="1"/>
  <c r="AV290" i="5"/>
  <c r="CH330" i="5"/>
  <c r="CL330" i="5" s="1"/>
  <c r="CK329" i="5"/>
  <c r="BY329" i="5"/>
  <c r="BW330" i="5"/>
  <c r="BN330" i="5"/>
  <c r="BR330" i="5" s="1"/>
  <c r="BQ329" i="5"/>
  <c r="BE329" i="5"/>
  <c r="BC330" i="5"/>
  <c r="AS330" i="9"/>
  <c r="AW330" i="9" s="1"/>
  <c r="O330" i="9"/>
  <c r="S330" i="9" s="1"/>
  <c r="BC330" i="9"/>
  <c r="AI330" i="9"/>
  <c r="AM330" i="9" s="1"/>
  <c r="R329" i="9"/>
  <c r="BF329" i="9"/>
  <c r="AL329" i="9"/>
  <c r="Y330" i="9"/>
  <c r="AC330" i="9" s="1"/>
  <c r="AV329" i="9"/>
  <c r="AB329" i="9"/>
  <c r="F330" i="9"/>
  <c r="D331" i="9"/>
  <c r="P330" i="5"/>
  <c r="N331" i="5"/>
  <c r="D290" i="5" l="1"/>
  <c r="F289" i="5"/>
  <c r="AI291" i="5"/>
  <c r="AM291" i="5" s="1"/>
  <c r="AL290" i="5"/>
  <c r="Z291" i="5"/>
  <c r="X292" i="5"/>
  <c r="AT291" i="5"/>
  <c r="AR292" i="5"/>
  <c r="CI330" i="5"/>
  <c r="CG331" i="5"/>
  <c r="BX330" i="5"/>
  <c r="CB330" i="5" s="1"/>
  <c r="CA329" i="5"/>
  <c r="BO330" i="5"/>
  <c r="BM331" i="5"/>
  <c r="BD330" i="5"/>
  <c r="BH330" i="5" s="1"/>
  <c r="BG329" i="5"/>
  <c r="Z330" i="9"/>
  <c r="X331" i="9"/>
  <c r="AJ330" i="9"/>
  <c r="AH331" i="9"/>
  <c r="P330" i="9"/>
  <c r="N331" i="9"/>
  <c r="E331" i="9"/>
  <c r="I331" i="9"/>
  <c r="BD330" i="9"/>
  <c r="BB331" i="9"/>
  <c r="H330" i="9"/>
  <c r="BG330" i="9"/>
  <c r="AT330" i="9"/>
  <c r="AR331" i="9"/>
  <c r="O331" i="5"/>
  <c r="S331" i="5" s="1"/>
  <c r="R330" i="5"/>
  <c r="H289" i="5" l="1"/>
  <c r="E290" i="5"/>
  <c r="I290" i="5" s="1"/>
  <c r="AJ291" i="5"/>
  <c r="AH292" i="5"/>
  <c r="Y292" i="5"/>
  <c r="AC292" i="5" s="1"/>
  <c r="AB291" i="5"/>
  <c r="AS292" i="5"/>
  <c r="AW292" i="5" s="1"/>
  <c r="AV291" i="5"/>
  <c r="CH331" i="5"/>
  <c r="CL331" i="5" s="1"/>
  <c r="CK330" i="5"/>
  <c r="BY330" i="5"/>
  <c r="BW331" i="5"/>
  <c r="BN331" i="5"/>
  <c r="BR331" i="5" s="1"/>
  <c r="BQ330" i="5"/>
  <c r="BE330" i="5"/>
  <c r="BC331" i="5"/>
  <c r="AI331" i="9"/>
  <c r="AM331" i="9" s="1"/>
  <c r="AS331" i="9"/>
  <c r="AW331" i="9" s="1"/>
  <c r="F331" i="9"/>
  <c r="D332" i="9"/>
  <c r="AL330" i="9"/>
  <c r="AV330" i="9"/>
  <c r="BC331" i="9"/>
  <c r="BG331" i="9" s="1"/>
  <c r="O331" i="9"/>
  <c r="S331" i="9" s="1"/>
  <c r="Y331" i="9"/>
  <c r="AC331" i="9" s="1"/>
  <c r="BF330" i="9"/>
  <c r="R330" i="9"/>
  <c r="AB330" i="9"/>
  <c r="P331" i="5"/>
  <c r="N332" i="5"/>
  <c r="D291" i="5" l="1"/>
  <c r="F290" i="5"/>
  <c r="AI292" i="5"/>
  <c r="AM292" i="5" s="1"/>
  <c r="AL291" i="5"/>
  <c r="Z292" i="5"/>
  <c r="X293" i="5"/>
  <c r="AR293" i="5"/>
  <c r="AT292" i="5"/>
  <c r="CI331" i="5"/>
  <c r="CG332" i="5"/>
  <c r="BX331" i="5"/>
  <c r="CB331" i="5" s="1"/>
  <c r="CA330" i="5"/>
  <c r="BO331" i="5"/>
  <c r="BM332" i="5"/>
  <c r="BD331" i="5"/>
  <c r="BH331" i="5" s="1"/>
  <c r="BG330" i="5"/>
  <c r="Z331" i="9"/>
  <c r="X332" i="9"/>
  <c r="AT331" i="9"/>
  <c r="AR332" i="9"/>
  <c r="BD331" i="9"/>
  <c r="BB332" i="9"/>
  <c r="E332" i="9"/>
  <c r="I332" i="9"/>
  <c r="P331" i="9"/>
  <c r="N332" i="9"/>
  <c r="H331" i="9"/>
  <c r="AJ331" i="9"/>
  <c r="AH332" i="9"/>
  <c r="O332" i="5"/>
  <c r="S332" i="5" s="1"/>
  <c r="R331" i="5"/>
  <c r="H290" i="5" l="1"/>
  <c r="E291" i="5"/>
  <c r="I291" i="5"/>
  <c r="AJ292" i="5"/>
  <c r="AH293" i="5"/>
  <c r="Y293" i="5"/>
  <c r="AC293" i="5" s="1"/>
  <c r="AB292" i="5"/>
  <c r="AV292" i="5"/>
  <c r="AS293" i="5"/>
  <c r="CH332" i="5"/>
  <c r="CL332" i="5" s="1"/>
  <c r="CK331" i="5"/>
  <c r="BY331" i="5"/>
  <c r="BW332" i="5"/>
  <c r="BN332" i="5"/>
  <c r="BR332" i="5" s="1"/>
  <c r="BQ331" i="5"/>
  <c r="BE331" i="5"/>
  <c r="BC332" i="5"/>
  <c r="AS332" i="9"/>
  <c r="AW332" i="9" s="1"/>
  <c r="F332" i="9"/>
  <c r="D333" i="9"/>
  <c r="AV331" i="9"/>
  <c r="AI332" i="9"/>
  <c r="AM332" i="9" s="1"/>
  <c r="O332" i="9"/>
  <c r="S332" i="9" s="1"/>
  <c r="BC332" i="9"/>
  <c r="BG332" i="9" s="1"/>
  <c r="Y332" i="9"/>
  <c r="AC332" i="9" s="1"/>
  <c r="AL331" i="9"/>
  <c r="R331" i="9"/>
  <c r="BF331" i="9"/>
  <c r="AB331" i="9"/>
  <c r="P332" i="5"/>
  <c r="N333" i="5"/>
  <c r="F291" i="5" l="1"/>
  <c r="D292" i="5"/>
  <c r="AI293" i="5"/>
  <c r="AM293" i="5" s="1"/>
  <c r="AL292" i="5"/>
  <c r="Z293" i="5"/>
  <c r="X294" i="5"/>
  <c r="AW293" i="5"/>
  <c r="AT293" i="5"/>
  <c r="AR294" i="5"/>
  <c r="CI332" i="5"/>
  <c r="CG333" i="5"/>
  <c r="BX332" i="5"/>
  <c r="CB332" i="5" s="1"/>
  <c r="CA331" i="5"/>
  <c r="BO332" i="5"/>
  <c r="BM333" i="5"/>
  <c r="BD332" i="5"/>
  <c r="BH332" i="5" s="1"/>
  <c r="BG331" i="5"/>
  <c r="E333" i="9"/>
  <c r="I333" i="9" s="1"/>
  <c r="AJ332" i="9"/>
  <c r="AH333" i="9"/>
  <c r="H332" i="9"/>
  <c r="BD332" i="9"/>
  <c r="BB333" i="9"/>
  <c r="Z332" i="9"/>
  <c r="X333" i="9"/>
  <c r="P332" i="9"/>
  <c r="N333" i="9"/>
  <c r="AT332" i="9"/>
  <c r="AR333" i="9"/>
  <c r="O333" i="5"/>
  <c r="S333" i="5" s="1"/>
  <c r="R332" i="5"/>
  <c r="E292" i="5" l="1"/>
  <c r="I292" i="5" s="1"/>
  <c r="H291" i="5"/>
  <c r="AJ293" i="5"/>
  <c r="AH294" i="5"/>
  <c r="Y294" i="5"/>
  <c r="AC294" i="5" s="1"/>
  <c r="AB293" i="5"/>
  <c r="AS294" i="5"/>
  <c r="AV293" i="5"/>
  <c r="CH333" i="5"/>
  <c r="CL333" i="5" s="1"/>
  <c r="CK332" i="5"/>
  <c r="BY332" i="5"/>
  <c r="BW333" i="5"/>
  <c r="BN333" i="5"/>
  <c r="BR333" i="5" s="1"/>
  <c r="BQ332" i="5"/>
  <c r="BE332" i="5"/>
  <c r="BC333" i="5"/>
  <c r="O333" i="9"/>
  <c r="S333" i="9" s="1"/>
  <c r="BC333" i="9"/>
  <c r="AI333" i="9"/>
  <c r="AM333" i="9" s="1"/>
  <c r="R332" i="9"/>
  <c r="BF332" i="9"/>
  <c r="AL332" i="9"/>
  <c r="AS333" i="9"/>
  <c r="AW333" i="9" s="1"/>
  <c r="Y333" i="9"/>
  <c r="AC333" i="9" s="1"/>
  <c r="AV332" i="9"/>
  <c r="AB332" i="9"/>
  <c r="F333" i="9"/>
  <c r="D334" i="9"/>
  <c r="P333" i="5"/>
  <c r="N334" i="5"/>
  <c r="D293" i="5" l="1"/>
  <c r="F292" i="5"/>
  <c r="AI294" i="5"/>
  <c r="AM294" i="5" s="1"/>
  <c r="AL293" i="5"/>
  <c r="Z294" i="5"/>
  <c r="X295" i="5"/>
  <c r="AW294" i="5"/>
  <c r="AR295" i="5"/>
  <c r="AT294" i="5"/>
  <c r="CI333" i="5"/>
  <c r="CG334" i="5"/>
  <c r="BX333" i="5"/>
  <c r="CB333" i="5" s="1"/>
  <c r="CA332" i="5"/>
  <c r="BO333" i="5"/>
  <c r="BM334" i="5"/>
  <c r="BD333" i="5"/>
  <c r="BH333" i="5" s="1"/>
  <c r="BG332" i="5"/>
  <c r="BD333" i="9"/>
  <c r="BB334" i="9"/>
  <c r="Z333" i="9"/>
  <c r="X334" i="9"/>
  <c r="BG333" i="9"/>
  <c r="E334" i="9"/>
  <c r="I334" i="9" s="1"/>
  <c r="H333" i="9"/>
  <c r="AT333" i="9"/>
  <c r="AR334" i="9"/>
  <c r="AJ333" i="9"/>
  <c r="AH334" i="9"/>
  <c r="P333" i="9"/>
  <c r="N334" i="9"/>
  <c r="O334" i="5"/>
  <c r="S334" i="5" s="1"/>
  <c r="R333" i="5"/>
  <c r="H292" i="5" l="1"/>
  <c r="E293" i="5"/>
  <c r="I293" i="5" s="1"/>
  <c r="AJ294" i="5"/>
  <c r="AH295" i="5"/>
  <c r="Y295" i="5"/>
  <c r="AC295" i="5" s="1"/>
  <c r="AB294" i="5"/>
  <c r="AV294" i="5"/>
  <c r="AS295" i="5"/>
  <c r="AW295" i="5" s="1"/>
  <c r="CH334" i="5"/>
  <c r="CL334" i="5" s="1"/>
  <c r="CK333" i="5"/>
  <c r="BY333" i="5"/>
  <c r="BW334" i="5"/>
  <c r="BN334" i="5"/>
  <c r="BR334" i="5" s="1"/>
  <c r="BQ333" i="5"/>
  <c r="BE333" i="5"/>
  <c r="BC334" i="5"/>
  <c r="AL333" i="9"/>
  <c r="Y334" i="9"/>
  <c r="AC334" i="9" s="1"/>
  <c r="O334" i="9"/>
  <c r="S334" i="9" s="1"/>
  <c r="AS334" i="9"/>
  <c r="AW334" i="9" s="1"/>
  <c r="AB333" i="9"/>
  <c r="R333" i="9"/>
  <c r="AV333" i="9"/>
  <c r="F334" i="9"/>
  <c r="D335" i="9"/>
  <c r="BC334" i="9"/>
  <c r="AI334" i="9"/>
  <c r="AM334" i="9" s="1"/>
  <c r="BF333" i="9"/>
  <c r="P334" i="5"/>
  <c r="N335" i="5"/>
  <c r="F293" i="5" l="1"/>
  <c r="D294" i="5"/>
  <c r="AI295" i="5"/>
  <c r="AM295" i="5" s="1"/>
  <c r="AL294" i="5"/>
  <c r="Z295" i="5"/>
  <c r="X296" i="5"/>
  <c r="AR296" i="5"/>
  <c r="AT295" i="5"/>
  <c r="CI334" i="5"/>
  <c r="CG335" i="5"/>
  <c r="BX334" i="5"/>
  <c r="CA333" i="5"/>
  <c r="BO334" i="5"/>
  <c r="BM335" i="5"/>
  <c r="BD334" i="5"/>
  <c r="BH334" i="5" s="1"/>
  <c r="BG333" i="5"/>
  <c r="E335" i="9"/>
  <c r="I335" i="9" s="1"/>
  <c r="AJ334" i="9"/>
  <c r="AH335" i="9"/>
  <c r="H334" i="9"/>
  <c r="AT334" i="9"/>
  <c r="AR335" i="9"/>
  <c r="Z334" i="9"/>
  <c r="X335" i="9"/>
  <c r="BD334" i="9"/>
  <c r="BB335" i="9"/>
  <c r="BG334" i="9"/>
  <c r="P334" i="9"/>
  <c r="N335" i="9"/>
  <c r="O335" i="5"/>
  <c r="S335" i="5" s="1"/>
  <c r="R334" i="5"/>
  <c r="E294" i="5" l="1"/>
  <c r="I294" i="5" s="1"/>
  <c r="H293" i="5"/>
  <c r="AJ295" i="5"/>
  <c r="AH296" i="5"/>
  <c r="Y296" i="5"/>
  <c r="AC296" i="5" s="1"/>
  <c r="AB295" i="5"/>
  <c r="AV295" i="5"/>
  <c r="AS296" i="5"/>
  <c r="AW296" i="5" s="1"/>
  <c r="CH335" i="5"/>
  <c r="CL335" i="5" s="1"/>
  <c r="CK334" i="5"/>
  <c r="BY334" i="5"/>
  <c r="BW335" i="5"/>
  <c r="CB334" i="5"/>
  <c r="BN335" i="5"/>
  <c r="BR335" i="5" s="1"/>
  <c r="BQ334" i="5"/>
  <c r="BE334" i="5"/>
  <c r="BC335" i="5"/>
  <c r="BC335" i="9"/>
  <c r="BG335" i="9" s="1"/>
  <c r="AS335" i="9"/>
  <c r="AW335" i="9" s="1"/>
  <c r="AI335" i="9"/>
  <c r="AM335" i="9" s="1"/>
  <c r="O335" i="9"/>
  <c r="S335" i="9" s="1"/>
  <c r="BF334" i="9"/>
  <c r="AV334" i="9"/>
  <c r="AL334" i="9"/>
  <c r="R334" i="9"/>
  <c r="Y335" i="9"/>
  <c r="AC335" i="9" s="1"/>
  <c r="AB334" i="9"/>
  <c r="F335" i="9"/>
  <c r="D336" i="9"/>
  <c r="P335" i="5"/>
  <c r="N336" i="5"/>
  <c r="F294" i="5" l="1"/>
  <c r="D295" i="5"/>
  <c r="AI296" i="5"/>
  <c r="AM296" i="5" s="1"/>
  <c r="AL295" i="5"/>
  <c r="Z296" i="5"/>
  <c r="X297" i="5"/>
  <c r="AR297" i="5"/>
  <c r="AT296" i="5"/>
  <c r="CI335" i="5"/>
  <c r="CG336" i="5"/>
  <c r="BX335" i="5"/>
  <c r="CB335" i="5" s="1"/>
  <c r="CA334" i="5"/>
  <c r="BO335" i="5"/>
  <c r="BM336" i="5"/>
  <c r="BD335" i="5"/>
  <c r="BH335" i="5" s="1"/>
  <c r="BG334" i="5"/>
  <c r="P335" i="9"/>
  <c r="N336" i="9"/>
  <c r="AT335" i="9"/>
  <c r="AR336" i="9"/>
  <c r="BD335" i="9"/>
  <c r="BB336" i="9"/>
  <c r="E336" i="9"/>
  <c r="I336" i="9" s="1"/>
  <c r="H335" i="9"/>
  <c r="Z335" i="9"/>
  <c r="X336" i="9"/>
  <c r="AJ335" i="9"/>
  <c r="AH336" i="9"/>
  <c r="O336" i="5"/>
  <c r="S336" i="5" s="1"/>
  <c r="R335" i="5"/>
  <c r="E295" i="5" l="1"/>
  <c r="I295" i="5" s="1"/>
  <c r="H294" i="5"/>
  <c r="AJ296" i="5"/>
  <c r="AH297" i="5"/>
  <c r="Y297" i="5"/>
  <c r="AC297" i="5" s="1"/>
  <c r="AB296" i="5"/>
  <c r="AV296" i="5"/>
  <c r="AS297" i="5"/>
  <c r="AW297" i="5"/>
  <c r="CH336" i="5"/>
  <c r="CL336" i="5" s="1"/>
  <c r="CK335" i="5"/>
  <c r="BY335" i="5"/>
  <c r="BW336" i="5"/>
  <c r="BN336" i="5"/>
  <c r="BR336" i="5" s="1"/>
  <c r="BQ335" i="5"/>
  <c r="BE335" i="5"/>
  <c r="BC336" i="5"/>
  <c r="Y336" i="9"/>
  <c r="AC336" i="9" s="1"/>
  <c r="AS336" i="9"/>
  <c r="AW336" i="9" s="1"/>
  <c r="AB335" i="9"/>
  <c r="F336" i="9"/>
  <c r="D337" i="9"/>
  <c r="AV335" i="9"/>
  <c r="AI336" i="9"/>
  <c r="AM336" i="9"/>
  <c r="BC336" i="9"/>
  <c r="O336" i="9"/>
  <c r="S336" i="9" s="1"/>
  <c r="AL335" i="9"/>
  <c r="BF335" i="9"/>
  <c r="R335" i="9"/>
  <c r="P336" i="5"/>
  <c r="N337" i="5"/>
  <c r="D296" i="5" l="1"/>
  <c r="F295" i="5"/>
  <c r="AI297" i="5"/>
  <c r="AM297" i="5" s="1"/>
  <c r="AL296" i="5"/>
  <c r="Z297" i="5"/>
  <c r="X298" i="5"/>
  <c r="AR298" i="5"/>
  <c r="AT297" i="5"/>
  <c r="CI336" i="5"/>
  <c r="CG337" i="5"/>
  <c r="BX336" i="5"/>
  <c r="CB336" i="5" s="1"/>
  <c r="CA335" i="5"/>
  <c r="BO336" i="5"/>
  <c r="BM337" i="5"/>
  <c r="BD336" i="5"/>
  <c r="BH336" i="5" s="1"/>
  <c r="BG335" i="5"/>
  <c r="E337" i="9"/>
  <c r="I337" i="9" s="1"/>
  <c r="P336" i="9"/>
  <c r="N337" i="9"/>
  <c r="AJ336" i="9"/>
  <c r="AH337" i="9"/>
  <c r="H336" i="9"/>
  <c r="AT336" i="9"/>
  <c r="AR337" i="9"/>
  <c r="BD336" i="9"/>
  <c r="BB337" i="9"/>
  <c r="BG336" i="9"/>
  <c r="Z336" i="9"/>
  <c r="X337" i="9"/>
  <c r="O337" i="5"/>
  <c r="S337" i="5" s="1"/>
  <c r="R336" i="5"/>
  <c r="H295" i="5" l="1"/>
  <c r="E296" i="5"/>
  <c r="AJ297" i="5"/>
  <c r="AH298" i="5"/>
  <c r="Y298" i="5"/>
  <c r="AC298" i="5" s="1"/>
  <c r="AB297" i="5"/>
  <c r="AV297" i="5"/>
  <c r="AS298" i="5"/>
  <c r="CH337" i="5"/>
  <c r="CL337" i="5" s="1"/>
  <c r="CK336" i="5"/>
  <c r="BY336" i="5"/>
  <c r="BW337" i="5"/>
  <c r="BN337" i="5"/>
  <c r="BR337" i="5" s="1"/>
  <c r="BQ336" i="5"/>
  <c r="BE336" i="5"/>
  <c r="BC337" i="5"/>
  <c r="BC337" i="9"/>
  <c r="BG337" i="9" s="1"/>
  <c r="O337" i="9"/>
  <c r="S337" i="9" s="1"/>
  <c r="Y337" i="9"/>
  <c r="AC337" i="9" s="1"/>
  <c r="BF336" i="9"/>
  <c r="R336" i="9"/>
  <c r="AB336" i="9"/>
  <c r="AS337" i="9"/>
  <c r="AW337" i="9" s="1"/>
  <c r="AI337" i="9"/>
  <c r="AM337" i="9" s="1"/>
  <c r="AV336" i="9"/>
  <c r="AL336" i="9"/>
  <c r="F337" i="9"/>
  <c r="D338" i="9"/>
  <c r="P337" i="5"/>
  <c r="N338" i="5"/>
  <c r="D297" i="5" l="1"/>
  <c r="F296" i="5"/>
  <c r="I296" i="5"/>
  <c r="AI298" i="5"/>
  <c r="AM298" i="5" s="1"/>
  <c r="AL297" i="5"/>
  <c r="Z298" i="5"/>
  <c r="X299" i="5"/>
  <c r="AW298" i="5"/>
  <c r="AR299" i="5"/>
  <c r="AT298" i="5"/>
  <c r="CI337" i="5"/>
  <c r="CG338" i="5"/>
  <c r="BX337" i="5"/>
  <c r="CB337" i="5" s="1"/>
  <c r="CA336" i="5"/>
  <c r="BO337" i="5"/>
  <c r="BM338" i="5"/>
  <c r="BD337" i="5"/>
  <c r="BH337" i="5" s="1"/>
  <c r="BG336" i="5"/>
  <c r="AJ337" i="9"/>
  <c r="AH338" i="9"/>
  <c r="P337" i="9"/>
  <c r="N338" i="9"/>
  <c r="BD337" i="9"/>
  <c r="BB338" i="9"/>
  <c r="E338" i="9"/>
  <c r="I338" i="9" s="1"/>
  <c r="H337" i="9"/>
  <c r="AT337" i="9"/>
  <c r="AR338" i="9"/>
  <c r="Z337" i="9"/>
  <c r="X338" i="9"/>
  <c r="O338" i="5"/>
  <c r="S338" i="5" s="1"/>
  <c r="R337" i="5"/>
  <c r="H296" i="5" l="1"/>
  <c r="E297" i="5"/>
  <c r="I297" i="5"/>
  <c r="AJ298" i="5"/>
  <c r="AH299" i="5"/>
  <c r="Y299" i="5"/>
  <c r="AC299" i="5" s="1"/>
  <c r="AB298" i="5"/>
  <c r="AV298" i="5"/>
  <c r="AS299" i="5"/>
  <c r="CH338" i="5"/>
  <c r="CL338" i="5" s="1"/>
  <c r="CK337" i="5"/>
  <c r="BY337" i="5"/>
  <c r="BW338" i="5"/>
  <c r="BN338" i="5"/>
  <c r="BR338" i="5" s="1"/>
  <c r="BQ337" i="5"/>
  <c r="BE337" i="5"/>
  <c r="BC338" i="5"/>
  <c r="AS338" i="9"/>
  <c r="AW338" i="9" s="1"/>
  <c r="O338" i="9"/>
  <c r="S338" i="9" s="1"/>
  <c r="AV337" i="9"/>
  <c r="F338" i="9"/>
  <c r="D339" i="9"/>
  <c r="R337" i="9"/>
  <c r="Y338" i="9"/>
  <c r="AC338" i="9" s="1"/>
  <c r="BC338" i="9"/>
  <c r="AI338" i="9"/>
  <c r="AM338" i="9" s="1"/>
  <c r="AB337" i="9"/>
  <c r="BF337" i="9"/>
  <c r="AL337" i="9"/>
  <c r="P338" i="5"/>
  <c r="N339" i="5"/>
  <c r="D298" i="5" l="1"/>
  <c r="F297" i="5"/>
  <c r="AI299" i="5"/>
  <c r="AM299" i="5" s="1"/>
  <c r="AL298" i="5"/>
  <c r="Z299" i="5"/>
  <c r="X300" i="5"/>
  <c r="AW299" i="5"/>
  <c r="AR300" i="5"/>
  <c r="AT299" i="5"/>
  <c r="CI338" i="5"/>
  <c r="CG339" i="5"/>
  <c r="BX338" i="5"/>
  <c r="CB338" i="5" s="1"/>
  <c r="CA337" i="5"/>
  <c r="BO338" i="5"/>
  <c r="BM339" i="5"/>
  <c r="BD338" i="5"/>
  <c r="BH338" i="5" s="1"/>
  <c r="BG337" i="5"/>
  <c r="E339" i="9"/>
  <c r="I339" i="9" s="1"/>
  <c r="AJ338" i="9"/>
  <c r="AH339" i="9"/>
  <c r="Z338" i="9"/>
  <c r="X339" i="9"/>
  <c r="H338" i="9"/>
  <c r="P338" i="9"/>
  <c r="N339" i="9"/>
  <c r="BD338" i="9"/>
  <c r="BB339" i="9"/>
  <c r="BG338" i="9"/>
  <c r="AT338" i="9"/>
  <c r="AR339" i="9"/>
  <c r="O339" i="5"/>
  <c r="S339" i="5" s="1"/>
  <c r="R338" i="5"/>
  <c r="H297" i="5" l="1"/>
  <c r="E298" i="5"/>
  <c r="I298" i="5" s="1"/>
  <c r="AJ299" i="5"/>
  <c r="AH300" i="5"/>
  <c r="Y300" i="5"/>
  <c r="AC300" i="5" s="1"/>
  <c r="AB299" i="5"/>
  <c r="AV299" i="5"/>
  <c r="AS300" i="5"/>
  <c r="AW300" i="5" s="1"/>
  <c r="CH339" i="5"/>
  <c r="CL339" i="5" s="1"/>
  <c r="CK338" i="5"/>
  <c r="BY338" i="5"/>
  <c r="BW339" i="5"/>
  <c r="BN339" i="5"/>
  <c r="BR339" i="5" s="1"/>
  <c r="BQ338" i="5"/>
  <c r="BE338" i="5"/>
  <c r="BC339" i="5"/>
  <c r="BC339" i="9"/>
  <c r="BG339" i="9" s="1"/>
  <c r="AI339" i="9"/>
  <c r="AM339" i="9" s="1"/>
  <c r="AS339" i="9"/>
  <c r="AW339" i="9" s="1"/>
  <c r="BF338" i="9"/>
  <c r="AL338" i="9"/>
  <c r="AV338" i="9"/>
  <c r="O339" i="9"/>
  <c r="S339" i="9" s="1"/>
  <c r="Y339" i="9"/>
  <c r="AC339" i="9" s="1"/>
  <c r="R338" i="9"/>
  <c r="AB338" i="9"/>
  <c r="F339" i="9"/>
  <c r="D340" i="9"/>
  <c r="P339" i="5"/>
  <c r="N340" i="5"/>
  <c r="D299" i="5" l="1"/>
  <c r="F298" i="5"/>
  <c r="AI300" i="5"/>
  <c r="AM300" i="5" s="1"/>
  <c r="AL299" i="5"/>
  <c r="Z300" i="5"/>
  <c r="X301" i="5"/>
  <c r="AR301" i="5"/>
  <c r="AT300" i="5"/>
  <c r="CI339" i="5"/>
  <c r="CG340" i="5"/>
  <c r="BX339" i="5"/>
  <c r="CB339" i="5" s="1"/>
  <c r="CA338" i="5"/>
  <c r="BO339" i="5"/>
  <c r="BM340" i="5"/>
  <c r="BD339" i="5"/>
  <c r="BH339" i="5" s="1"/>
  <c r="BG338" i="5"/>
  <c r="E340" i="9"/>
  <c r="I340" i="9" s="1"/>
  <c r="Z339" i="9"/>
  <c r="X340" i="9"/>
  <c r="AJ339" i="9"/>
  <c r="AH340" i="9"/>
  <c r="BD339" i="9"/>
  <c r="BB340" i="9"/>
  <c r="H339" i="9"/>
  <c r="P339" i="9"/>
  <c r="N340" i="9"/>
  <c r="AT339" i="9"/>
  <c r="AR340" i="9"/>
  <c r="O340" i="5"/>
  <c r="S340" i="5" s="1"/>
  <c r="R339" i="5"/>
  <c r="H298" i="5" l="1"/>
  <c r="E299" i="5"/>
  <c r="I299" i="5" s="1"/>
  <c r="AJ300" i="5"/>
  <c r="AH301" i="5"/>
  <c r="Y301" i="5"/>
  <c r="AC301" i="5" s="1"/>
  <c r="AB300" i="5"/>
  <c r="AV300" i="5"/>
  <c r="AS301" i="5"/>
  <c r="AW301" i="5" s="1"/>
  <c r="CH340" i="5"/>
  <c r="CL340" i="5" s="1"/>
  <c r="CK339" i="5"/>
  <c r="BY339" i="5"/>
  <c r="BW340" i="5"/>
  <c r="BN340" i="5"/>
  <c r="BR340" i="5" s="1"/>
  <c r="BQ339" i="5"/>
  <c r="BE339" i="5"/>
  <c r="BC340" i="5"/>
  <c r="O340" i="9"/>
  <c r="S340" i="9" s="1"/>
  <c r="BC340" i="9"/>
  <c r="BG340" i="9" s="1"/>
  <c r="Y340" i="9"/>
  <c r="AC340" i="9" s="1"/>
  <c r="R339" i="9"/>
  <c r="BF339" i="9"/>
  <c r="AB339" i="9"/>
  <c r="AS340" i="9"/>
  <c r="AW340" i="9" s="1"/>
  <c r="AI340" i="9"/>
  <c r="AM340" i="9" s="1"/>
  <c r="AV339" i="9"/>
  <c r="AL339" i="9"/>
  <c r="F340" i="9"/>
  <c r="D341" i="9"/>
  <c r="P340" i="5"/>
  <c r="N341" i="5"/>
  <c r="D300" i="5" l="1"/>
  <c r="F299" i="5"/>
  <c r="H299" i="5" s="1"/>
  <c r="AI301" i="5"/>
  <c r="AM301" i="5" s="1"/>
  <c r="AL300" i="5"/>
  <c r="Z301" i="5"/>
  <c r="X302" i="5"/>
  <c r="AT301" i="5"/>
  <c r="AR302" i="5"/>
  <c r="CI340" i="5"/>
  <c r="CG341" i="5"/>
  <c r="BX340" i="5"/>
  <c r="CB340" i="5" s="1"/>
  <c r="CA339" i="5"/>
  <c r="BO340" i="5"/>
  <c r="BM341" i="5"/>
  <c r="BD340" i="5"/>
  <c r="BH340" i="5" s="1"/>
  <c r="BG339" i="5"/>
  <c r="BD340" i="9"/>
  <c r="BB341" i="9"/>
  <c r="AJ340" i="9"/>
  <c r="AH341" i="9"/>
  <c r="E341" i="9"/>
  <c r="I341" i="9" s="1"/>
  <c r="H340" i="9"/>
  <c r="AT340" i="9"/>
  <c r="AR341" i="9"/>
  <c r="Z340" i="9"/>
  <c r="X341" i="9"/>
  <c r="P340" i="9"/>
  <c r="N341" i="9"/>
  <c r="O341" i="5"/>
  <c r="S341" i="5" s="1"/>
  <c r="R340" i="5"/>
  <c r="E300" i="5" l="1"/>
  <c r="I300" i="5" s="1"/>
  <c r="AJ301" i="5"/>
  <c r="AH302" i="5"/>
  <c r="Y302" i="5"/>
  <c r="AC302" i="5" s="1"/>
  <c r="AB301" i="5"/>
  <c r="AS302" i="5"/>
  <c r="AW302" i="5" s="1"/>
  <c r="AV301" i="5"/>
  <c r="CH341" i="5"/>
  <c r="CL341" i="5" s="1"/>
  <c r="CK340" i="5"/>
  <c r="BY340" i="5"/>
  <c r="BW341" i="5"/>
  <c r="BN341" i="5"/>
  <c r="BR341" i="5" s="1"/>
  <c r="BQ340" i="5"/>
  <c r="BE340" i="5"/>
  <c r="BC341" i="5"/>
  <c r="Y341" i="9"/>
  <c r="AC341" i="9" s="1"/>
  <c r="AI341" i="9"/>
  <c r="AM341" i="9" s="1"/>
  <c r="AB340" i="9"/>
  <c r="AL340" i="9"/>
  <c r="O341" i="9"/>
  <c r="S341" i="9" s="1"/>
  <c r="AS341" i="9"/>
  <c r="AW341" i="9" s="1"/>
  <c r="BC341" i="9"/>
  <c r="R340" i="9"/>
  <c r="AV340" i="9"/>
  <c r="F341" i="9"/>
  <c r="D342" i="9"/>
  <c r="BF340" i="9"/>
  <c r="P341" i="5"/>
  <c r="N342" i="5"/>
  <c r="F300" i="5" l="1"/>
  <c r="D301" i="5"/>
  <c r="AI302" i="5"/>
  <c r="AM302" i="5" s="1"/>
  <c r="AL301" i="5"/>
  <c r="Z302" i="5"/>
  <c r="X303" i="5"/>
  <c r="AT302" i="5"/>
  <c r="AR303" i="5"/>
  <c r="CI341" i="5"/>
  <c r="CG342" i="5"/>
  <c r="BX341" i="5"/>
  <c r="CB341" i="5" s="1"/>
  <c r="CA340" i="5"/>
  <c r="BO341" i="5"/>
  <c r="BM342" i="5"/>
  <c r="BD341" i="5"/>
  <c r="BH341" i="5" s="1"/>
  <c r="BG340" i="5"/>
  <c r="E342" i="9"/>
  <c r="I342" i="9" s="1"/>
  <c r="H341" i="9"/>
  <c r="AT341" i="9"/>
  <c r="AR342" i="9"/>
  <c r="AJ341" i="9"/>
  <c r="AH342" i="9"/>
  <c r="BD341" i="9"/>
  <c r="BB342" i="9"/>
  <c r="BG341" i="9"/>
  <c r="P341" i="9"/>
  <c r="N342" i="9"/>
  <c r="Z341" i="9"/>
  <c r="X342" i="9"/>
  <c r="O342" i="5"/>
  <c r="S342" i="5" s="1"/>
  <c r="R341" i="5"/>
  <c r="E301" i="5" l="1"/>
  <c r="I301" i="5" s="1"/>
  <c r="H300" i="5"/>
  <c r="AJ302" i="5"/>
  <c r="AH303" i="5"/>
  <c r="Y303" i="5"/>
  <c r="AC303" i="5" s="1"/>
  <c r="AB302" i="5"/>
  <c r="AS303" i="5"/>
  <c r="AW303" i="5" s="1"/>
  <c r="AV302" i="5"/>
  <c r="CH342" i="5"/>
  <c r="CL342" i="5" s="1"/>
  <c r="CK341" i="5"/>
  <c r="BY341" i="5"/>
  <c r="BW342" i="5"/>
  <c r="BN342" i="5"/>
  <c r="BR342" i="5" s="1"/>
  <c r="BQ341" i="5"/>
  <c r="BE341" i="5"/>
  <c r="BC342" i="5"/>
  <c r="R341" i="9"/>
  <c r="AI342" i="9"/>
  <c r="AM342" i="9" s="1"/>
  <c r="Y342" i="9"/>
  <c r="AC342" i="9" s="1"/>
  <c r="AL341" i="9"/>
  <c r="AB341" i="9"/>
  <c r="BC342" i="9"/>
  <c r="AS342" i="9"/>
  <c r="AW342" i="9" s="1"/>
  <c r="O342" i="9"/>
  <c r="S342" i="9" s="1"/>
  <c r="BF341" i="9"/>
  <c r="AV341" i="9"/>
  <c r="F342" i="9"/>
  <c r="D343" i="9"/>
  <c r="P342" i="5"/>
  <c r="N343" i="5"/>
  <c r="D302" i="5" l="1"/>
  <c r="F301" i="5"/>
  <c r="AI303" i="5"/>
  <c r="AM303" i="5" s="1"/>
  <c r="AL302" i="5"/>
  <c r="Z303" i="5"/>
  <c r="X304" i="5"/>
  <c r="AR304" i="5"/>
  <c r="AT303" i="5"/>
  <c r="CI342" i="5"/>
  <c r="CG343" i="5"/>
  <c r="BX342" i="5"/>
  <c r="CB342" i="5" s="1"/>
  <c r="CA341" i="5"/>
  <c r="BO342" i="5"/>
  <c r="BM343" i="5"/>
  <c r="BD342" i="5"/>
  <c r="BH342" i="5" s="1"/>
  <c r="BG341" i="5"/>
  <c r="BD342" i="9"/>
  <c r="BB343" i="9"/>
  <c r="P342" i="9"/>
  <c r="N343" i="9"/>
  <c r="BG342" i="9"/>
  <c r="AJ342" i="9"/>
  <c r="AH343" i="9"/>
  <c r="E343" i="9"/>
  <c r="I343" i="9" s="1"/>
  <c r="H342" i="9"/>
  <c r="AT342" i="9"/>
  <c r="AR343" i="9"/>
  <c r="Z342" i="9"/>
  <c r="X343" i="9"/>
  <c r="O343" i="5"/>
  <c r="S343" i="5" s="1"/>
  <c r="R342" i="5"/>
  <c r="H301" i="5" l="1"/>
  <c r="E302" i="5"/>
  <c r="I302" i="5" s="1"/>
  <c r="AJ303" i="5"/>
  <c r="AH304" i="5"/>
  <c r="Y304" i="5"/>
  <c r="AC304" i="5" s="1"/>
  <c r="AB303" i="5"/>
  <c r="AV303" i="5"/>
  <c r="AS304" i="5"/>
  <c r="AW304" i="5" s="1"/>
  <c r="CH343" i="5"/>
  <c r="CL343" i="5" s="1"/>
  <c r="CK342" i="5"/>
  <c r="BY342" i="5"/>
  <c r="BW343" i="5"/>
  <c r="BN343" i="5"/>
  <c r="BR343" i="5" s="1"/>
  <c r="BQ342" i="5"/>
  <c r="BE342" i="5"/>
  <c r="BC343" i="5"/>
  <c r="AV342" i="9"/>
  <c r="F343" i="9"/>
  <c r="D344" i="9"/>
  <c r="O343" i="9"/>
  <c r="S343" i="9" s="1"/>
  <c r="Y343" i="9"/>
  <c r="AC343" i="9" s="1"/>
  <c r="AI343" i="9"/>
  <c r="AM343" i="9" s="1"/>
  <c r="R342" i="9"/>
  <c r="AB342" i="9"/>
  <c r="AL342" i="9"/>
  <c r="BC343" i="9"/>
  <c r="AS343" i="9"/>
  <c r="AW343" i="9" s="1"/>
  <c r="BF342" i="9"/>
  <c r="P343" i="5"/>
  <c r="N344" i="5"/>
  <c r="D303" i="5" l="1"/>
  <c r="F302" i="5"/>
  <c r="AI304" i="5"/>
  <c r="AM304" i="5" s="1"/>
  <c r="AL303" i="5"/>
  <c r="Z304" i="5"/>
  <c r="X305" i="5"/>
  <c r="AT304" i="5"/>
  <c r="AR305" i="5"/>
  <c r="CI343" i="5"/>
  <c r="CG344" i="5"/>
  <c r="BX343" i="5"/>
  <c r="CB343" i="5" s="1"/>
  <c r="CA342" i="5"/>
  <c r="BO343" i="5"/>
  <c r="BM344" i="5"/>
  <c r="BD343" i="5"/>
  <c r="BH343" i="5" s="1"/>
  <c r="BG342" i="5"/>
  <c r="E344" i="9"/>
  <c r="I344" i="9" s="1"/>
  <c r="AT343" i="9"/>
  <c r="AR344" i="9"/>
  <c r="Z343" i="9"/>
  <c r="X344" i="9"/>
  <c r="H343" i="9"/>
  <c r="BD343" i="9"/>
  <c r="BB344" i="9"/>
  <c r="BG343" i="9"/>
  <c r="AJ343" i="9"/>
  <c r="AH344" i="9"/>
  <c r="P343" i="9"/>
  <c r="N344" i="9"/>
  <c r="O344" i="5"/>
  <c r="S344" i="5" s="1"/>
  <c r="R343" i="5"/>
  <c r="H302" i="5" l="1"/>
  <c r="E303" i="5"/>
  <c r="I303" i="5"/>
  <c r="AJ304" i="5"/>
  <c r="AH305" i="5"/>
  <c r="Y305" i="5"/>
  <c r="AC305" i="5" s="1"/>
  <c r="AB304" i="5"/>
  <c r="AS305" i="5"/>
  <c r="AW305" i="5" s="1"/>
  <c r="AV304" i="5"/>
  <c r="CH344" i="5"/>
  <c r="CL344" i="5" s="1"/>
  <c r="CK343" i="5"/>
  <c r="BY343" i="5"/>
  <c r="BW344" i="5"/>
  <c r="BN344" i="5"/>
  <c r="BR344" i="5" s="1"/>
  <c r="BQ343" i="5"/>
  <c r="BE343" i="5"/>
  <c r="BC344" i="5"/>
  <c r="AL343" i="9"/>
  <c r="AS344" i="9"/>
  <c r="AW344" i="9" s="1"/>
  <c r="O344" i="9"/>
  <c r="S344" i="9" s="1"/>
  <c r="AV343" i="9"/>
  <c r="R343" i="9"/>
  <c r="BC344" i="9"/>
  <c r="Y344" i="9"/>
  <c r="AC344" i="9" s="1"/>
  <c r="AI344" i="9"/>
  <c r="AM344" i="9" s="1"/>
  <c r="BF343" i="9"/>
  <c r="AB343" i="9"/>
  <c r="F344" i="9"/>
  <c r="D345" i="9"/>
  <c r="P344" i="5"/>
  <c r="N345" i="5"/>
  <c r="D304" i="5" l="1"/>
  <c r="F303" i="5"/>
  <c r="AI305" i="5"/>
  <c r="AM305" i="5" s="1"/>
  <c r="AL304" i="5"/>
  <c r="Z305" i="5"/>
  <c r="X306" i="5"/>
  <c r="AT305" i="5"/>
  <c r="AR306" i="5"/>
  <c r="CI344" i="5"/>
  <c r="CG345" i="5"/>
  <c r="BX344" i="5"/>
  <c r="CB344" i="5" s="1"/>
  <c r="CA343" i="5"/>
  <c r="BO344" i="5"/>
  <c r="BM345" i="5"/>
  <c r="BD344" i="5"/>
  <c r="BH344" i="5" s="1"/>
  <c r="BG343" i="5"/>
  <c r="BD344" i="9"/>
  <c r="BB345" i="9"/>
  <c r="AJ344" i="9"/>
  <c r="AH345" i="9"/>
  <c r="BG344" i="9"/>
  <c r="AT344" i="9"/>
  <c r="AR345" i="9"/>
  <c r="E345" i="9"/>
  <c r="I345" i="9" s="1"/>
  <c r="H344" i="9"/>
  <c r="Z344" i="9"/>
  <c r="X345" i="9"/>
  <c r="P344" i="9"/>
  <c r="N345" i="9"/>
  <c r="O345" i="5"/>
  <c r="S345" i="5" s="1"/>
  <c r="R344" i="5"/>
  <c r="H303" i="5" l="1"/>
  <c r="E304" i="5"/>
  <c r="I304" i="5" s="1"/>
  <c r="AJ305" i="5"/>
  <c r="AH306" i="5"/>
  <c r="Y306" i="5"/>
  <c r="AC306" i="5" s="1"/>
  <c r="AB305" i="5"/>
  <c r="AS306" i="5"/>
  <c r="AW306" i="5" s="1"/>
  <c r="AV305" i="5"/>
  <c r="CH345" i="5"/>
  <c r="CL345" i="5" s="1"/>
  <c r="CK344" i="5"/>
  <c r="BY344" i="5"/>
  <c r="BW345" i="5"/>
  <c r="BN345" i="5"/>
  <c r="BR345" i="5" s="1"/>
  <c r="BQ344" i="5"/>
  <c r="BE344" i="5"/>
  <c r="BC345" i="5"/>
  <c r="AB344" i="9"/>
  <c r="F345" i="9"/>
  <c r="D346" i="9"/>
  <c r="AI345" i="9"/>
  <c r="AM345" i="9" s="1"/>
  <c r="O345" i="9"/>
  <c r="S345" i="9" s="1"/>
  <c r="AS345" i="9"/>
  <c r="AW345" i="9" s="1"/>
  <c r="AL344" i="9"/>
  <c r="R344" i="9"/>
  <c r="AV344" i="9"/>
  <c r="BC345" i="9"/>
  <c r="Y345" i="9"/>
  <c r="AC345" i="9" s="1"/>
  <c r="BF344" i="9"/>
  <c r="P345" i="5"/>
  <c r="N346" i="5"/>
  <c r="D305" i="5" l="1"/>
  <c r="F304" i="5"/>
  <c r="AI306" i="5"/>
  <c r="AM306" i="5" s="1"/>
  <c r="AL305" i="5"/>
  <c r="Z306" i="5"/>
  <c r="X307" i="5"/>
  <c r="AT306" i="5"/>
  <c r="AR307" i="5"/>
  <c r="CI345" i="5"/>
  <c r="CG346" i="5"/>
  <c r="BX345" i="5"/>
  <c r="CB345" i="5" s="1"/>
  <c r="CA344" i="5"/>
  <c r="BO345" i="5"/>
  <c r="BM346" i="5"/>
  <c r="BD345" i="5"/>
  <c r="BH345" i="5" s="1"/>
  <c r="BG344" i="5"/>
  <c r="E346" i="9"/>
  <c r="I346" i="9" s="1"/>
  <c r="Z345" i="9"/>
  <c r="X346" i="9"/>
  <c r="P345" i="9"/>
  <c r="N346" i="9"/>
  <c r="H345" i="9"/>
  <c r="BD345" i="9"/>
  <c r="BB346" i="9"/>
  <c r="BG345" i="9"/>
  <c r="AT345" i="9"/>
  <c r="AR346" i="9"/>
  <c r="AJ345" i="9"/>
  <c r="AH346" i="9"/>
  <c r="O346" i="5"/>
  <c r="S346" i="5" s="1"/>
  <c r="R345" i="5"/>
  <c r="H304" i="5" l="1"/>
  <c r="E305" i="5"/>
  <c r="I305" i="5" s="1"/>
  <c r="AJ306" i="5"/>
  <c r="AH307" i="5"/>
  <c r="Y307" i="5"/>
  <c r="AC307" i="5"/>
  <c r="AB306" i="5"/>
  <c r="AS307" i="5"/>
  <c r="AV306" i="5"/>
  <c r="CH346" i="5"/>
  <c r="CL346" i="5" s="1"/>
  <c r="CK345" i="5"/>
  <c r="BY345" i="5"/>
  <c r="BW346" i="5"/>
  <c r="BN346" i="5"/>
  <c r="BR346" i="5" s="1"/>
  <c r="BQ345" i="5"/>
  <c r="BE345" i="5"/>
  <c r="BC346" i="5"/>
  <c r="Y346" i="9"/>
  <c r="AC346" i="9" s="1"/>
  <c r="AI346" i="9"/>
  <c r="AM346" i="9" s="1"/>
  <c r="AB345" i="9"/>
  <c r="AL345" i="9"/>
  <c r="BC346" i="9"/>
  <c r="O346" i="9"/>
  <c r="S346" i="9" s="1"/>
  <c r="AV345" i="9"/>
  <c r="AS346" i="9"/>
  <c r="AW346" i="9" s="1"/>
  <c r="BF345" i="9"/>
  <c r="R345" i="9"/>
  <c r="F346" i="9"/>
  <c r="D347" i="9"/>
  <c r="P346" i="5"/>
  <c r="N347" i="5"/>
  <c r="F305" i="5" l="1"/>
  <c r="D306" i="5"/>
  <c r="AI307" i="5"/>
  <c r="AM307" i="5"/>
  <c r="AL306" i="5"/>
  <c r="Z307" i="5"/>
  <c r="X308" i="5"/>
  <c r="AW307" i="5"/>
  <c r="AR308" i="5"/>
  <c r="AT307" i="5"/>
  <c r="CI346" i="5"/>
  <c r="CG347" i="5"/>
  <c r="BX346" i="5"/>
  <c r="CB346" i="5" s="1"/>
  <c r="CA345" i="5"/>
  <c r="BO346" i="5"/>
  <c r="BM347" i="5"/>
  <c r="BD346" i="5"/>
  <c r="BH346" i="5" s="1"/>
  <c r="BG345" i="5"/>
  <c r="AT346" i="9"/>
  <c r="AR347" i="9"/>
  <c r="P346" i="9"/>
  <c r="N347" i="9"/>
  <c r="AJ346" i="9"/>
  <c r="AH347" i="9"/>
  <c r="E347" i="9"/>
  <c r="I347" i="9" s="1"/>
  <c r="BD346" i="9"/>
  <c r="BB347" i="9"/>
  <c r="H346" i="9"/>
  <c r="BG346" i="9"/>
  <c r="Z346" i="9"/>
  <c r="X347" i="9"/>
  <c r="O347" i="5"/>
  <c r="S347" i="5" s="1"/>
  <c r="R346" i="5"/>
  <c r="E306" i="5" l="1"/>
  <c r="I306" i="5" s="1"/>
  <c r="H305" i="5"/>
  <c r="AJ307" i="5"/>
  <c r="AH308" i="5"/>
  <c r="Y308" i="5"/>
  <c r="AC308" i="5" s="1"/>
  <c r="AB307" i="5"/>
  <c r="AV307" i="5"/>
  <c r="AS308" i="5"/>
  <c r="AW308" i="5" s="1"/>
  <c r="CH347" i="5"/>
  <c r="CL347" i="5" s="1"/>
  <c r="CK346" i="5"/>
  <c r="BY346" i="5"/>
  <c r="BW347" i="5"/>
  <c r="BN347" i="5"/>
  <c r="BR347" i="5" s="1"/>
  <c r="BQ346" i="5"/>
  <c r="BE346" i="5"/>
  <c r="BC347" i="5"/>
  <c r="O347" i="9"/>
  <c r="S347" i="9" s="1"/>
  <c r="Y347" i="9"/>
  <c r="AC347" i="9" s="1"/>
  <c r="F347" i="9"/>
  <c r="D348" i="9"/>
  <c r="R346" i="9"/>
  <c r="AB346" i="9"/>
  <c r="BC347" i="9"/>
  <c r="BG347" i="9" s="1"/>
  <c r="AI347" i="9"/>
  <c r="AM347" i="9" s="1"/>
  <c r="AS347" i="9"/>
  <c r="AW347" i="9" s="1"/>
  <c r="BF346" i="9"/>
  <c r="AL346" i="9"/>
  <c r="AV346" i="9"/>
  <c r="P347" i="5"/>
  <c r="N348" i="5"/>
  <c r="D307" i="5" l="1"/>
  <c r="F306" i="5"/>
  <c r="AI308" i="5"/>
  <c r="AM308" i="5" s="1"/>
  <c r="AL307" i="5"/>
  <c r="Z308" i="5"/>
  <c r="X309" i="5"/>
  <c r="AT308" i="5"/>
  <c r="AR309" i="5"/>
  <c r="CI347" i="5"/>
  <c r="CG348" i="5"/>
  <c r="BX347" i="5"/>
  <c r="CB347" i="5" s="1"/>
  <c r="CA346" i="5"/>
  <c r="BO347" i="5"/>
  <c r="BM348" i="5"/>
  <c r="BD347" i="5"/>
  <c r="BH347" i="5" s="1"/>
  <c r="BG346" i="5"/>
  <c r="AT347" i="9"/>
  <c r="AR348" i="9"/>
  <c r="Z347" i="9"/>
  <c r="X348" i="9"/>
  <c r="BD347" i="9"/>
  <c r="BB348" i="9"/>
  <c r="E348" i="9"/>
  <c r="I348" i="9" s="1"/>
  <c r="AJ347" i="9"/>
  <c r="AH348" i="9"/>
  <c r="H347" i="9"/>
  <c r="P347" i="9"/>
  <c r="N348" i="9"/>
  <c r="O348" i="5"/>
  <c r="S348" i="5" s="1"/>
  <c r="R347" i="5"/>
  <c r="H306" i="5" l="1"/>
  <c r="E307" i="5"/>
  <c r="I307" i="5" s="1"/>
  <c r="AJ308" i="5"/>
  <c r="AH309" i="5"/>
  <c r="Y309" i="5"/>
  <c r="AC309" i="5" s="1"/>
  <c r="AB308" i="5"/>
  <c r="AS309" i="5"/>
  <c r="AW309" i="5" s="1"/>
  <c r="AV308" i="5"/>
  <c r="CH348" i="5"/>
  <c r="CL348" i="5" s="1"/>
  <c r="CK347" i="5"/>
  <c r="BY347" i="5"/>
  <c r="BW348" i="5"/>
  <c r="BN348" i="5"/>
  <c r="BR348" i="5" s="1"/>
  <c r="BQ347" i="5"/>
  <c r="BE347" i="5"/>
  <c r="BC348" i="5"/>
  <c r="F348" i="9"/>
  <c r="D349" i="9"/>
  <c r="AB347" i="9"/>
  <c r="Y348" i="9"/>
  <c r="AC348" i="9" s="1"/>
  <c r="O348" i="9"/>
  <c r="S348" i="9" s="1"/>
  <c r="AI348" i="9"/>
  <c r="AM348" i="9" s="1"/>
  <c r="BC348" i="9"/>
  <c r="BG348" i="9" s="1"/>
  <c r="AS348" i="9"/>
  <c r="AW348" i="9" s="1"/>
  <c r="R347" i="9"/>
  <c r="AL347" i="9"/>
  <c r="BF347" i="9"/>
  <c r="AV347" i="9"/>
  <c r="P348" i="5"/>
  <c r="N349" i="5"/>
  <c r="F307" i="5" l="1"/>
  <c r="D308" i="5"/>
  <c r="AI309" i="5"/>
  <c r="AM309" i="5" s="1"/>
  <c r="AL308" i="5"/>
  <c r="Z309" i="5"/>
  <c r="X310" i="5"/>
  <c r="AT309" i="5"/>
  <c r="AR310" i="5"/>
  <c r="CI348" i="5"/>
  <c r="CG349" i="5"/>
  <c r="BX348" i="5"/>
  <c r="CB348" i="5" s="1"/>
  <c r="CA347" i="5"/>
  <c r="BO348" i="5"/>
  <c r="BM349" i="5"/>
  <c r="BD348" i="5"/>
  <c r="BH348" i="5" s="1"/>
  <c r="BG347" i="5"/>
  <c r="P348" i="9"/>
  <c r="N349" i="9"/>
  <c r="BD348" i="9"/>
  <c r="BB349" i="9"/>
  <c r="E349" i="9"/>
  <c r="I349" i="9" s="1"/>
  <c r="AT348" i="9"/>
  <c r="AR349" i="9"/>
  <c r="AJ348" i="9"/>
  <c r="AH349" i="9"/>
  <c r="Z348" i="9"/>
  <c r="X349" i="9"/>
  <c r="H348" i="9"/>
  <c r="O349" i="5"/>
  <c r="S349" i="5" s="1"/>
  <c r="R348" i="5"/>
  <c r="E308" i="5" l="1"/>
  <c r="I308" i="5" s="1"/>
  <c r="H307" i="5"/>
  <c r="AJ309" i="5"/>
  <c r="AH310" i="5"/>
  <c r="Y310" i="5"/>
  <c r="AC310" i="5" s="1"/>
  <c r="AB309" i="5"/>
  <c r="AS310" i="5"/>
  <c r="AW310" i="5" s="1"/>
  <c r="AV309" i="5"/>
  <c r="CH349" i="5"/>
  <c r="CL349" i="5" s="1"/>
  <c r="CK348" i="5"/>
  <c r="BY348" i="5"/>
  <c r="BW349" i="5"/>
  <c r="BN349" i="5"/>
  <c r="BR349" i="5" s="1"/>
  <c r="BQ348" i="5"/>
  <c r="BE348" i="5"/>
  <c r="BC349" i="5"/>
  <c r="Y349" i="9"/>
  <c r="AC349" i="9" s="1"/>
  <c r="AS349" i="9"/>
  <c r="AW349" i="9" s="1"/>
  <c r="BC349" i="9"/>
  <c r="AB348" i="9"/>
  <c r="AV348" i="9"/>
  <c r="BF348" i="9"/>
  <c r="AI349" i="9"/>
  <c r="AM349" i="9" s="1"/>
  <c r="O349" i="9"/>
  <c r="S349" i="9"/>
  <c r="AL348" i="9"/>
  <c r="F349" i="9"/>
  <c r="D350" i="9"/>
  <c r="R348" i="9"/>
  <c r="P349" i="5"/>
  <c r="N350" i="5"/>
  <c r="D309" i="5" l="1"/>
  <c r="F308" i="5"/>
  <c r="AI310" i="5"/>
  <c r="AM310" i="5"/>
  <c r="AL309" i="5"/>
  <c r="Z310" i="5"/>
  <c r="X311" i="5"/>
  <c r="AT310" i="5"/>
  <c r="AR311" i="5"/>
  <c r="CI349" i="5"/>
  <c r="CG350" i="5"/>
  <c r="BX349" i="5"/>
  <c r="CB349" i="5" s="1"/>
  <c r="CA348" i="5"/>
  <c r="BO349" i="5"/>
  <c r="BM350" i="5"/>
  <c r="BD349" i="5"/>
  <c r="BH349" i="5" s="1"/>
  <c r="BG348" i="5"/>
  <c r="H349" i="9"/>
  <c r="P349" i="9"/>
  <c r="N350" i="9"/>
  <c r="AT349" i="9"/>
  <c r="AR350" i="9"/>
  <c r="BD349" i="9"/>
  <c r="BB350" i="9"/>
  <c r="E350" i="9"/>
  <c r="I350" i="9" s="1"/>
  <c r="AJ349" i="9"/>
  <c r="AH350" i="9"/>
  <c r="BG349" i="9"/>
  <c r="Z349" i="9"/>
  <c r="X350" i="9"/>
  <c r="O350" i="5"/>
  <c r="S350" i="5" s="1"/>
  <c r="R349" i="5"/>
  <c r="H308" i="5" l="1"/>
  <c r="E309" i="5"/>
  <c r="I309" i="5" s="1"/>
  <c r="AJ310" i="5"/>
  <c r="AH311" i="5"/>
  <c r="Y311" i="5"/>
  <c r="AC311" i="5" s="1"/>
  <c r="AB310" i="5"/>
  <c r="AS311" i="5"/>
  <c r="AW311" i="5" s="1"/>
  <c r="AV310" i="5"/>
  <c r="CH350" i="5"/>
  <c r="CL350" i="5" s="1"/>
  <c r="CK349" i="5"/>
  <c r="BY349" i="5"/>
  <c r="BW350" i="5"/>
  <c r="BN350" i="5"/>
  <c r="BR350" i="5" s="1"/>
  <c r="BQ349" i="5"/>
  <c r="BE349" i="5"/>
  <c r="BC350" i="5"/>
  <c r="AI350" i="9"/>
  <c r="AM350" i="9" s="1"/>
  <c r="BC350" i="9"/>
  <c r="O350" i="9"/>
  <c r="S350" i="9" s="1"/>
  <c r="Y350" i="9"/>
  <c r="AC350" i="9" s="1"/>
  <c r="AL349" i="9"/>
  <c r="BF349" i="9"/>
  <c r="R349" i="9"/>
  <c r="AB349" i="9"/>
  <c r="AS350" i="9"/>
  <c r="AW350" i="9" s="1"/>
  <c r="F350" i="9"/>
  <c r="D351" i="9"/>
  <c r="AV349" i="9"/>
  <c r="P350" i="5"/>
  <c r="N351" i="5"/>
  <c r="D310" i="5" l="1"/>
  <c r="F309" i="5"/>
  <c r="AI311" i="5"/>
  <c r="AM311" i="5" s="1"/>
  <c r="AL310" i="5"/>
  <c r="Z311" i="5"/>
  <c r="X312" i="5"/>
  <c r="AT311" i="5"/>
  <c r="AR312" i="5"/>
  <c r="CI350" i="5"/>
  <c r="CG351" i="5"/>
  <c r="BX350" i="5"/>
  <c r="CB350" i="5" s="1"/>
  <c r="CA349" i="5"/>
  <c r="BO350" i="5"/>
  <c r="BM351" i="5"/>
  <c r="BD350" i="5"/>
  <c r="BH350" i="5" s="1"/>
  <c r="BG349" i="5"/>
  <c r="BD350" i="9"/>
  <c r="BB351" i="9"/>
  <c r="H350" i="9"/>
  <c r="Z350" i="9"/>
  <c r="X351" i="9"/>
  <c r="BG350" i="9"/>
  <c r="E351" i="9"/>
  <c r="AT350" i="9"/>
  <c r="AR351" i="9"/>
  <c r="P350" i="9"/>
  <c r="N351" i="9"/>
  <c r="AJ350" i="9"/>
  <c r="AH351" i="9"/>
  <c r="O351" i="5"/>
  <c r="S351" i="5" s="1"/>
  <c r="R350" i="5"/>
  <c r="H309" i="5" l="1"/>
  <c r="E310" i="5"/>
  <c r="I310" i="5"/>
  <c r="AJ311" i="5"/>
  <c r="AH312" i="5"/>
  <c r="Y312" i="5"/>
  <c r="AC312" i="5" s="1"/>
  <c r="AB311" i="5"/>
  <c r="AS312" i="5"/>
  <c r="AW312" i="5" s="1"/>
  <c r="AV311" i="5"/>
  <c r="CH351" i="5"/>
  <c r="CL351" i="5" s="1"/>
  <c r="CK350" i="5"/>
  <c r="BY350" i="5"/>
  <c r="BW351" i="5"/>
  <c r="BN351" i="5"/>
  <c r="BR351" i="5" s="1"/>
  <c r="BQ350" i="5"/>
  <c r="BE350" i="5"/>
  <c r="BC351" i="5"/>
  <c r="AI351" i="9"/>
  <c r="AM351" i="9" s="1"/>
  <c r="AS351" i="9"/>
  <c r="AW351" i="9" s="1"/>
  <c r="R350" i="9"/>
  <c r="F351" i="9"/>
  <c r="D352" i="9"/>
  <c r="AL350" i="9"/>
  <c r="AV350" i="9"/>
  <c r="Y351" i="9"/>
  <c r="AC351" i="9" s="1"/>
  <c r="BC351" i="9"/>
  <c r="O351" i="9"/>
  <c r="S351" i="9" s="1"/>
  <c r="I351" i="9"/>
  <c r="AB350" i="9"/>
  <c r="BF350" i="9"/>
  <c r="P351" i="5"/>
  <c r="N352" i="5"/>
  <c r="D311" i="5" l="1"/>
  <c r="F310" i="5"/>
  <c r="AI312" i="5"/>
  <c r="AM312" i="5" s="1"/>
  <c r="AL311" i="5"/>
  <c r="Z312" i="5"/>
  <c r="X313" i="5"/>
  <c r="AT312" i="5"/>
  <c r="AR313" i="5"/>
  <c r="CI351" i="5"/>
  <c r="CG352" i="5"/>
  <c r="BX351" i="5"/>
  <c r="CB351" i="5" s="1"/>
  <c r="CA350" i="5"/>
  <c r="BO351" i="5"/>
  <c r="BM352" i="5"/>
  <c r="BD351" i="5"/>
  <c r="BH351" i="5" s="1"/>
  <c r="BG350" i="5"/>
  <c r="BD351" i="9"/>
  <c r="BB352" i="9"/>
  <c r="E352" i="9"/>
  <c r="I352" i="9" s="1"/>
  <c r="BG351" i="9"/>
  <c r="H351" i="9"/>
  <c r="AT351" i="9"/>
  <c r="AR352" i="9"/>
  <c r="P351" i="9"/>
  <c r="N352" i="9"/>
  <c r="Z351" i="9"/>
  <c r="X352" i="9"/>
  <c r="AJ351" i="9"/>
  <c r="AH352" i="9"/>
  <c r="O352" i="5"/>
  <c r="S352" i="5" s="1"/>
  <c r="R351" i="5"/>
  <c r="H310" i="5" l="1"/>
  <c r="E311" i="5"/>
  <c r="I311" i="5" s="1"/>
  <c r="AJ312" i="5"/>
  <c r="AH313" i="5"/>
  <c r="Y313" i="5"/>
  <c r="AC313" i="5" s="1"/>
  <c r="AB312" i="5"/>
  <c r="AS313" i="5"/>
  <c r="AW313" i="5" s="1"/>
  <c r="AV312" i="5"/>
  <c r="CH352" i="5"/>
  <c r="CL352" i="5" s="1"/>
  <c r="CK351" i="5"/>
  <c r="BY351" i="5"/>
  <c r="BW352" i="5"/>
  <c r="BN352" i="5"/>
  <c r="BR352" i="5" s="1"/>
  <c r="BQ351" i="5"/>
  <c r="BE351" i="5"/>
  <c r="BC352" i="5"/>
  <c r="AB351" i="9"/>
  <c r="AV351" i="9"/>
  <c r="AI352" i="9"/>
  <c r="AM352" i="9" s="1"/>
  <c r="O352" i="9"/>
  <c r="S352" i="9" s="1"/>
  <c r="F352" i="9"/>
  <c r="D353" i="9"/>
  <c r="AL351" i="9"/>
  <c r="R351" i="9"/>
  <c r="BC352" i="9"/>
  <c r="BG352" i="9" s="1"/>
  <c r="Y352" i="9"/>
  <c r="AC352" i="9" s="1"/>
  <c r="AS352" i="9"/>
  <c r="AW352" i="9" s="1"/>
  <c r="BF351" i="9"/>
  <c r="P352" i="5"/>
  <c r="N353" i="5"/>
  <c r="F311" i="5" l="1"/>
  <c r="D312" i="5"/>
  <c r="AI313" i="5"/>
  <c r="AM313" i="5" s="1"/>
  <c r="AL312" i="5"/>
  <c r="Z313" i="5"/>
  <c r="X314" i="5"/>
  <c r="AT313" i="5"/>
  <c r="AR314" i="5"/>
  <c r="CI352" i="5"/>
  <c r="CG353" i="5"/>
  <c r="BX352" i="5"/>
  <c r="CB352" i="5" s="1"/>
  <c r="CA351" i="5"/>
  <c r="BO352" i="5"/>
  <c r="BM353" i="5"/>
  <c r="BD352" i="5"/>
  <c r="BH352" i="5" s="1"/>
  <c r="BG351" i="5"/>
  <c r="AT352" i="9"/>
  <c r="AR353" i="9"/>
  <c r="P352" i="9"/>
  <c r="N353" i="9"/>
  <c r="BD352" i="9"/>
  <c r="BB353" i="9"/>
  <c r="E353" i="9"/>
  <c r="I353" i="9" s="1"/>
  <c r="Z352" i="9"/>
  <c r="X353" i="9"/>
  <c r="H352" i="9"/>
  <c r="AJ352" i="9"/>
  <c r="AH353" i="9"/>
  <c r="O353" i="5"/>
  <c r="S353" i="5" s="1"/>
  <c r="R352" i="5"/>
  <c r="E312" i="5" l="1"/>
  <c r="I312" i="5" s="1"/>
  <c r="H311" i="5"/>
  <c r="AJ313" i="5"/>
  <c r="AH314" i="5"/>
  <c r="Y314" i="5"/>
  <c r="AC314" i="5" s="1"/>
  <c r="AB313" i="5"/>
  <c r="AS314" i="5"/>
  <c r="AW314" i="5" s="1"/>
  <c r="AV313" i="5"/>
  <c r="CH353" i="5"/>
  <c r="CL353" i="5" s="1"/>
  <c r="CK352" i="5"/>
  <c r="BY352" i="5"/>
  <c r="BW353" i="5"/>
  <c r="BN353" i="5"/>
  <c r="BR353" i="5" s="1"/>
  <c r="BQ352" i="5"/>
  <c r="BE352" i="5"/>
  <c r="BC353" i="5"/>
  <c r="O353" i="9"/>
  <c r="S353" i="9" s="1"/>
  <c r="F353" i="9"/>
  <c r="D354" i="9"/>
  <c r="R352" i="9"/>
  <c r="AI353" i="9"/>
  <c r="AM353" i="9" s="1"/>
  <c r="Y353" i="9"/>
  <c r="AC353" i="9" s="1"/>
  <c r="BC353" i="9"/>
  <c r="BG353" i="9" s="1"/>
  <c r="AS353" i="9"/>
  <c r="AW353" i="9" s="1"/>
  <c r="AL352" i="9"/>
  <c r="AB352" i="9"/>
  <c r="BF352" i="9"/>
  <c r="AV352" i="9"/>
  <c r="P353" i="5"/>
  <c r="N354" i="5"/>
  <c r="D313" i="5" l="1"/>
  <c r="F312" i="5"/>
  <c r="AI314" i="5"/>
  <c r="AM314" i="5" s="1"/>
  <c r="AL313" i="5"/>
  <c r="Z314" i="5"/>
  <c r="X315" i="5"/>
  <c r="AT314" i="5"/>
  <c r="AR315" i="5"/>
  <c r="CI353" i="5"/>
  <c r="CG354" i="5"/>
  <c r="BX353" i="5"/>
  <c r="CB353" i="5" s="1"/>
  <c r="CA352" i="5"/>
  <c r="BO353" i="5"/>
  <c r="BM354" i="5"/>
  <c r="BD353" i="5"/>
  <c r="BH353" i="5" s="1"/>
  <c r="BG352" i="5"/>
  <c r="E354" i="9"/>
  <c r="I354" i="9" s="1"/>
  <c r="AJ353" i="9"/>
  <c r="AH354" i="9"/>
  <c r="H353" i="9"/>
  <c r="BD353" i="9"/>
  <c r="BB354" i="9"/>
  <c r="AT353" i="9"/>
  <c r="AR354" i="9"/>
  <c r="Z353" i="9"/>
  <c r="X354" i="9"/>
  <c r="P353" i="9"/>
  <c r="N354" i="9"/>
  <c r="O354" i="5"/>
  <c r="S354" i="5" s="1"/>
  <c r="R353" i="5"/>
  <c r="H312" i="5" l="1"/>
  <c r="E313" i="5"/>
  <c r="I313" i="5" s="1"/>
  <c r="AJ314" i="5"/>
  <c r="AH315" i="5"/>
  <c r="Y315" i="5"/>
  <c r="AC315" i="5" s="1"/>
  <c r="AB314" i="5"/>
  <c r="AS315" i="5"/>
  <c r="AW315" i="5" s="1"/>
  <c r="AV314" i="5"/>
  <c r="CH354" i="5"/>
  <c r="CL354" i="5" s="1"/>
  <c r="CK353" i="5"/>
  <c r="BY353" i="5"/>
  <c r="BW354" i="5"/>
  <c r="BN354" i="5"/>
  <c r="BR354" i="5" s="1"/>
  <c r="BQ353" i="5"/>
  <c r="BE353" i="5"/>
  <c r="BC354" i="5"/>
  <c r="AB353" i="9"/>
  <c r="BF353" i="9"/>
  <c r="AL353" i="9"/>
  <c r="O354" i="9"/>
  <c r="S354" i="9" s="1"/>
  <c r="AS354" i="9"/>
  <c r="AW354" i="9" s="1"/>
  <c r="Y354" i="9"/>
  <c r="AC354" i="9" s="1"/>
  <c r="BC354" i="9"/>
  <c r="AI354" i="9"/>
  <c r="AM354" i="9" s="1"/>
  <c r="R353" i="9"/>
  <c r="AV353" i="9"/>
  <c r="F354" i="9"/>
  <c r="D355" i="9"/>
  <c r="P354" i="5"/>
  <c r="N355" i="5"/>
  <c r="F313" i="5" l="1"/>
  <c r="D314" i="5"/>
  <c r="AI315" i="5"/>
  <c r="AM315" i="5" s="1"/>
  <c r="AL314" i="5"/>
  <c r="Z315" i="5"/>
  <c r="X316" i="5"/>
  <c r="AT315" i="5"/>
  <c r="AR316" i="5"/>
  <c r="CI354" i="5"/>
  <c r="CG355" i="5"/>
  <c r="BX354" i="5"/>
  <c r="CB354" i="5" s="1"/>
  <c r="CA353" i="5"/>
  <c r="BO354" i="5"/>
  <c r="BM355" i="5"/>
  <c r="BD354" i="5"/>
  <c r="BH354" i="5" s="1"/>
  <c r="BG353" i="5"/>
  <c r="AJ354" i="9"/>
  <c r="AH355" i="9"/>
  <c r="Z354" i="9"/>
  <c r="X355" i="9"/>
  <c r="P354" i="9"/>
  <c r="N355" i="9"/>
  <c r="E355" i="9"/>
  <c r="I355" i="9"/>
  <c r="BD354" i="9"/>
  <c r="BB355" i="9"/>
  <c r="H354" i="9"/>
  <c r="BG354" i="9"/>
  <c r="AT354" i="9"/>
  <c r="AR355" i="9"/>
  <c r="O355" i="5"/>
  <c r="S355" i="5" s="1"/>
  <c r="R354" i="5"/>
  <c r="E314" i="5" l="1"/>
  <c r="I314" i="5" s="1"/>
  <c r="H313" i="5"/>
  <c r="AJ315" i="5"/>
  <c r="AH316" i="5"/>
  <c r="AB315" i="5"/>
  <c r="Y316" i="5"/>
  <c r="AC316" i="5" s="1"/>
  <c r="AS316" i="5"/>
  <c r="AW316" i="5" s="1"/>
  <c r="AV315" i="5"/>
  <c r="CH355" i="5"/>
  <c r="CL355" i="5" s="1"/>
  <c r="CK354" i="5"/>
  <c r="BY354" i="5"/>
  <c r="BW355" i="5"/>
  <c r="BN355" i="5"/>
  <c r="BR355" i="5" s="1"/>
  <c r="BQ354" i="5"/>
  <c r="BE354" i="5"/>
  <c r="BC355" i="5"/>
  <c r="AS355" i="9"/>
  <c r="AW355" i="9" s="1"/>
  <c r="F355" i="9"/>
  <c r="D356" i="9"/>
  <c r="AB354" i="9"/>
  <c r="Y355" i="9"/>
  <c r="AC355" i="9" s="1"/>
  <c r="AV354" i="9"/>
  <c r="BC355" i="9"/>
  <c r="BG355" i="9" s="1"/>
  <c r="O355" i="9"/>
  <c r="S355" i="9" s="1"/>
  <c r="AI355" i="9"/>
  <c r="AM355" i="9" s="1"/>
  <c r="BF354" i="9"/>
  <c r="R354" i="9"/>
  <c r="AL354" i="9"/>
  <c r="P355" i="5"/>
  <c r="N356" i="5"/>
  <c r="D315" i="5" l="1"/>
  <c r="F314" i="5"/>
  <c r="AI316" i="5"/>
  <c r="AM316" i="5" s="1"/>
  <c r="AL315" i="5"/>
  <c r="Z316" i="5"/>
  <c r="X317" i="5"/>
  <c r="AT316" i="5"/>
  <c r="AR317" i="5"/>
  <c r="CI355" i="5"/>
  <c r="CG356" i="5"/>
  <c r="BX355" i="5"/>
  <c r="CB355" i="5" s="1"/>
  <c r="CA354" i="5"/>
  <c r="BO355" i="5"/>
  <c r="BM356" i="5"/>
  <c r="BD355" i="5"/>
  <c r="BH355" i="5" s="1"/>
  <c r="BG354" i="5"/>
  <c r="E356" i="9"/>
  <c r="I356" i="9" s="1"/>
  <c r="AJ355" i="9"/>
  <c r="AH356" i="9"/>
  <c r="Z355" i="9"/>
  <c r="X356" i="9"/>
  <c r="H355" i="9"/>
  <c r="BD355" i="9"/>
  <c r="BB356" i="9"/>
  <c r="P355" i="9"/>
  <c r="N356" i="9"/>
  <c r="AT355" i="9"/>
  <c r="AR356" i="9"/>
  <c r="O356" i="5"/>
  <c r="S356" i="5" s="1"/>
  <c r="R355" i="5"/>
  <c r="H314" i="5" l="1"/>
  <c r="E315" i="5"/>
  <c r="I315" i="5"/>
  <c r="AJ316" i="5"/>
  <c r="AH317" i="5"/>
  <c r="Y317" i="5"/>
  <c r="AC317" i="5" s="1"/>
  <c r="AB316" i="5"/>
  <c r="AS317" i="5"/>
  <c r="AW317" i="5" s="1"/>
  <c r="AV316" i="5"/>
  <c r="CH356" i="5"/>
  <c r="CL356" i="5" s="1"/>
  <c r="CK355" i="5"/>
  <c r="BY355" i="5"/>
  <c r="BW356" i="5"/>
  <c r="BN356" i="5"/>
  <c r="BR356" i="5" s="1"/>
  <c r="BQ355" i="5"/>
  <c r="BE355" i="5"/>
  <c r="BC356" i="5"/>
  <c r="R355" i="9"/>
  <c r="AL355" i="9"/>
  <c r="AI356" i="9"/>
  <c r="AM356" i="9" s="1"/>
  <c r="AS356" i="9"/>
  <c r="AW356" i="9"/>
  <c r="BC356" i="9"/>
  <c r="Y356" i="9"/>
  <c r="AC356" i="9" s="1"/>
  <c r="O356" i="9"/>
  <c r="S356" i="9" s="1"/>
  <c r="AV355" i="9"/>
  <c r="BF355" i="9"/>
  <c r="AB355" i="9"/>
  <c r="F356" i="9"/>
  <c r="D357" i="9"/>
  <c r="P356" i="5"/>
  <c r="N357" i="5"/>
  <c r="D316" i="5" l="1"/>
  <c r="F315" i="5"/>
  <c r="AI317" i="5"/>
  <c r="AM317" i="5" s="1"/>
  <c r="AL316" i="5"/>
  <c r="Z317" i="5"/>
  <c r="X318" i="5"/>
  <c r="AT317" i="5"/>
  <c r="AR318" i="5"/>
  <c r="CI356" i="5"/>
  <c r="CG357" i="5"/>
  <c r="BX356" i="5"/>
  <c r="CB356" i="5" s="1"/>
  <c r="CA355" i="5"/>
  <c r="BO356" i="5"/>
  <c r="BM357" i="5"/>
  <c r="BD356" i="5"/>
  <c r="BH356" i="5" s="1"/>
  <c r="BG355" i="5"/>
  <c r="Z356" i="9"/>
  <c r="X357" i="9"/>
  <c r="AT356" i="9"/>
  <c r="AR357" i="9"/>
  <c r="E357" i="9"/>
  <c r="I357" i="9" s="1"/>
  <c r="BD356" i="9"/>
  <c r="BB357" i="9"/>
  <c r="H356" i="9"/>
  <c r="P356" i="9"/>
  <c r="N357" i="9"/>
  <c r="BG356" i="9"/>
  <c r="AJ356" i="9"/>
  <c r="AH357" i="9"/>
  <c r="O357" i="5"/>
  <c r="S357" i="5" s="1"/>
  <c r="R356" i="5"/>
  <c r="H315" i="5" l="1"/>
  <c r="E316" i="5"/>
  <c r="I316" i="5" s="1"/>
  <c r="AJ317" i="5"/>
  <c r="AH318" i="5"/>
  <c r="Y318" i="5"/>
  <c r="AC318" i="5" s="1"/>
  <c r="AB317" i="5"/>
  <c r="AS318" i="5"/>
  <c r="AW318" i="5" s="1"/>
  <c r="AV317" i="5"/>
  <c r="CH357" i="5"/>
  <c r="CL357" i="5" s="1"/>
  <c r="CK356" i="5"/>
  <c r="BY356" i="5"/>
  <c r="BW357" i="5"/>
  <c r="BN357" i="5"/>
  <c r="BR357" i="5" s="1"/>
  <c r="BQ356" i="5"/>
  <c r="BE356" i="5"/>
  <c r="BC357" i="5"/>
  <c r="O357" i="9"/>
  <c r="S357" i="9" s="1"/>
  <c r="BC357" i="9"/>
  <c r="AS357" i="9"/>
  <c r="AW357" i="9" s="1"/>
  <c r="AI357" i="9"/>
  <c r="AM357" i="9" s="1"/>
  <c r="R356" i="9"/>
  <c r="BF356" i="9"/>
  <c r="AV356" i="9"/>
  <c r="AL356" i="9"/>
  <c r="Y357" i="9"/>
  <c r="AC357" i="9" s="1"/>
  <c r="F357" i="9"/>
  <c r="D358" i="9"/>
  <c r="AB356" i="9"/>
  <c r="P357" i="5"/>
  <c r="N358" i="5"/>
  <c r="D317" i="5" l="1"/>
  <c r="F316" i="5"/>
  <c r="AI318" i="5"/>
  <c r="AM318" i="5"/>
  <c r="AL317" i="5"/>
  <c r="Z318" i="5"/>
  <c r="X319" i="5"/>
  <c r="AT318" i="5"/>
  <c r="AR319" i="5"/>
  <c r="CI357" i="5"/>
  <c r="CG358" i="5"/>
  <c r="BX357" i="5"/>
  <c r="CB357" i="5" s="1"/>
  <c r="CA356" i="5"/>
  <c r="BO357" i="5"/>
  <c r="BM358" i="5"/>
  <c r="BD357" i="5"/>
  <c r="BH357" i="5" s="1"/>
  <c r="BG356" i="5"/>
  <c r="BD357" i="9"/>
  <c r="BB358" i="9"/>
  <c r="H357" i="9"/>
  <c r="AJ357" i="9"/>
  <c r="AH358" i="9"/>
  <c r="BG357" i="9"/>
  <c r="E358" i="9"/>
  <c r="Z357" i="9"/>
  <c r="X358" i="9"/>
  <c r="AT357" i="9"/>
  <c r="AR358" i="9"/>
  <c r="P357" i="9"/>
  <c r="N358" i="9"/>
  <c r="O358" i="5"/>
  <c r="S358" i="5" s="1"/>
  <c r="R357" i="5"/>
  <c r="H316" i="5" l="1"/>
  <c r="E317" i="5"/>
  <c r="I317" i="5" s="1"/>
  <c r="AJ318" i="5"/>
  <c r="AH319" i="5"/>
  <c r="AB318" i="5"/>
  <c r="Y319" i="5"/>
  <c r="AC319" i="5" s="1"/>
  <c r="AS319" i="5"/>
  <c r="AW319" i="5" s="1"/>
  <c r="AV318" i="5"/>
  <c r="CH358" i="5"/>
  <c r="CL358" i="5" s="1"/>
  <c r="CK357" i="5"/>
  <c r="BY357" i="5"/>
  <c r="BW358" i="5"/>
  <c r="BN358" i="5"/>
  <c r="BR358" i="5" s="1"/>
  <c r="BQ357" i="5"/>
  <c r="BE357" i="5"/>
  <c r="BC358" i="5"/>
  <c r="AV357" i="9"/>
  <c r="F358" i="9"/>
  <c r="D359" i="9"/>
  <c r="O358" i="9"/>
  <c r="S358" i="9" s="1"/>
  <c r="Y358" i="9"/>
  <c r="AC358" i="9" s="1"/>
  <c r="R357" i="9"/>
  <c r="AB357" i="9"/>
  <c r="AI358" i="9"/>
  <c r="AM358" i="9" s="1"/>
  <c r="BC358" i="9"/>
  <c r="BG358" i="9" s="1"/>
  <c r="AS358" i="9"/>
  <c r="AW358" i="9" s="1"/>
  <c r="I358" i="9"/>
  <c r="AL357" i="9"/>
  <c r="BF357" i="9"/>
  <c r="P358" i="5"/>
  <c r="N359" i="5"/>
  <c r="F317" i="5" l="1"/>
  <c r="D318" i="5"/>
  <c r="AI319" i="5"/>
  <c r="AM319" i="5" s="1"/>
  <c r="AL318" i="5"/>
  <c r="Z319" i="5"/>
  <c r="X320" i="5"/>
  <c r="AT319" i="5"/>
  <c r="AR320" i="5"/>
  <c r="CI358" i="5"/>
  <c r="CG359" i="5"/>
  <c r="BX358" i="5"/>
  <c r="CB358" i="5" s="1"/>
  <c r="CA357" i="5"/>
  <c r="BO358" i="5"/>
  <c r="BM359" i="5"/>
  <c r="BD358" i="5"/>
  <c r="BH358" i="5" s="1"/>
  <c r="BG357" i="5"/>
  <c r="E359" i="9"/>
  <c r="I359" i="9" s="1"/>
  <c r="Z358" i="9"/>
  <c r="X359" i="9"/>
  <c r="H358" i="9"/>
  <c r="BD358" i="9"/>
  <c r="BB359" i="9"/>
  <c r="AT358" i="9"/>
  <c r="AR359" i="9"/>
  <c r="AJ358" i="9"/>
  <c r="AH359" i="9"/>
  <c r="P358" i="9"/>
  <c r="N359" i="9"/>
  <c r="O359" i="5"/>
  <c r="S359" i="5" s="1"/>
  <c r="R358" i="5"/>
  <c r="E318" i="5" l="1"/>
  <c r="I318" i="5" s="1"/>
  <c r="H317" i="5"/>
  <c r="AJ319" i="5"/>
  <c r="AH320" i="5"/>
  <c r="Y320" i="5"/>
  <c r="AC320" i="5" s="1"/>
  <c r="AB319" i="5"/>
  <c r="AS320" i="5"/>
  <c r="AW320" i="5" s="1"/>
  <c r="AV319" i="5"/>
  <c r="CH359" i="5"/>
  <c r="CL359" i="5" s="1"/>
  <c r="CK358" i="5"/>
  <c r="BY358" i="5"/>
  <c r="BW359" i="5"/>
  <c r="BN359" i="5"/>
  <c r="BR359" i="5" s="1"/>
  <c r="BQ358" i="5"/>
  <c r="BE358" i="5"/>
  <c r="BC359" i="5"/>
  <c r="AL358" i="9"/>
  <c r="BF358" i="9"/>
  <c r="AB358" i="9"/>
  <c r="AI359" i="9"/>
  <c r="AM359" i="9" s="1"/>
  <c r="BC359" i="9"/>
  <c r="BG359" i="9" s="1"/>
  <c r="Y359" i="9"/>
  <c r="AC359" i="9" s="1"/>
  <c r="O359" i="9"/>
  <c r="S359" i="9" s="1"/>
  <c r="AS359" i="9"/>
  <c r="AW359" i="9"/>
  <c r="R358" i="9"/>
  <c r="AV358" i="9"/>
  <c r="F359" i="9"/>
  <c r="D360" i="9"/>
  <c r="P359" i="5"/>
  <c r="N360" i="5"/>
  <c r="F318" i="5" l="1"/>
  <c r="D319" i="5"/>
  <c r="AI320" i="5"/>
  <c r="AM320" i="5" s="1"/>
  <c r="AL319" i="5"/>
  <c r="Z320" i="5"/>
  <c r="X321" i="5"/>
  <c r="AT320" i="5"/>
  <c r="AR321" i="5"/>
  <c r="CI359" i="5"/>
  <c r="CG360" i="5"/>
  <c r="BX359" i="5"/>
  <c r="CB359" i="5" s="1"/>
  <c r="CA358" i="5"/>
  <c r="BO359" i="5"/>
  <c r="BM360" i="5"/>
  <c r="BD359" i="5"/>
  <c r="BH359" i="5" s="1"/>
  <c r="BG358" i="5"/>
  <c r="AT359" i="9"/>
  <c r="AR360" i="9"/>
  <c r="Z359" i="9"/>
  <c r="X360" i="9"/>
  <c r="AJ359" i="9"/>
  <c r="AH360" i="9"/>
  <c r="BD359" i="9"/>
  <c r="BB360" i="9"/>
  <c r="E360" i="9"/>
  <c r="I360" i="9" s="1"/>
  <c r="H359" i="9"/>
  <c r="P359" i="9"/>
  <c r="N360" i="9"/>
  <c r="O360" i="5"/>
  <c r="S360" i="5" s="1"/>
  <c r="R359" i="5"/>
  <c r="E319" i="5" l="1"/>
  <c r="I319" i="5" s="1"/>
  <c r="H318" i="5"/>
  <c r="AJ320" i="5"/>
  <c r="AH321" i="5"/>
  <c r="Y321" i="5"/>
  <c r="AC321" i="5" s="1"/>
  <c r="AB320" i="5"/>
  <c r="AS321" i="5"/>
  <c r="AW321" i="5" s="1"/>
  <c r="AV320" i="5"/>
  <c r="CH360" i="5"/>
  <c r="CL360" i="5" s="1"/>
  <c r="CK359" i="5"/>
  <c r="BY359" i="5"/>
  <c r="BW360" i="5"/>
  <c r="BN360" i="5"/>
  <c r="BR360" i="5" s="1"/>
  <c r="BQ359" i="5"/>
  <c r="BE359" i="5"/>
  <c r="BC360" i="5"/>
  <c r="BC360" i="9"/>
  <c r="BG360" i="9" s="1"/>
  <c r="BF359" i="9"/>
  <c r="AB359" i="9"/>
  <c r="Y360" i="9"/>
  <c r="AC360" i="9" s="1"/>
  <c r="O360" i="9"/>
  <c r="S360" i="9" s="1"/>
  <c r="AI360" i="9"/>
  <c r="AM360" i="9" s="1"/>
  <c r="AS360" i="9"/>
  <c r="AW360" i="9" s="1"/>
  <c r="R359" i="9"/>
  <c r="F360" i="9"/>
  <c r="D361" i="9"/>
  <c r="AL359" i="9"/>
  <c r="AV359" i="9"/>
  <c r="P360" i="5"/>
  <c r="N361" i="5"/>
  <c r="D320" i="5" l="1"/>
  <c r="F319" i="5"/>
  <c r="AI321" i="5"/>
  <c r="AM321" i="5" s="1"/>
  <c r="AL320" i="5"/>
  <c r="Z321" i="5"/>
  <c r="X322" i="5"/>
  <c r="AT321" i="5"/>
  <c r="AR322" i="5"/>
  <c r="CI360" i="5"/>
  <c r="CG361" i="5"/>
  <c r="BX360" i="5"/>
  <c r="CB360" i="5" s="1"/>
  <c r="CA359" i="5"/>
  <c r="BO360" i="5"/>
  <c r="BM361" i="5"/>
  <c r="BD360" i="5"/>
  <c r="BH360" i="5" s="1"/>
  <c r="BG359" i="5"/>
  <c r="AJ360" i="9"/>
  <c r="AH361" i="9"/>
  <c r="Z360" i="9"/>
  <c r="X361" i="9"/>
  <c r="E361" i="9"/>
  <c r="I361" i="9" s="1"/>
  <c r="BD360" i="9"/>
  <c r="BB361" i="9"/>
  <c r="H360" i="9"/>
  <c r="AT360" i="9"/>
  <c r="AR361" i="9"/>
  <c r="P360" i="9"/>
  <c r="N361" i="9"/>
  <c r="O361" i="5"/>
  <c r="S361" i="5" s="1"/>
  <c r="R360" i="5"/>
  <c r="H319" i="5" l="1"/>
  <c r="E320" i="5"/>
  <c r="I320" i="5" s="1"/>
  <c r="AJ321" i="5"/>
  <c r="AH322" i="5"/>
  <c r="Y322" i="5"/>
  <c r="AC322" i="5" s="1"/>
  <c r="AB321" i="5"/>
  <c r="AS322" i="5"/>
  <c r="AW322" i="5" s="1"/>
  <c r="AV321" i="5"/>
  <c r="CH361" i="5"/>
  <c r="CL361" i="5" s="1"/>
  <c r="CK360" i="5"/>
  <c r="BY360" i="5"/>
  <c r="BW361" i="5"/>
  <c r="BN361" i="5"/>
  <c r="BR361" i="5" s="1"/>
  <c r="BQ360" i="5"/>
  <c r="BE360" i="5"/>
  <c r="BC361" i="5"/>
  <c r="AS361" i="9"/>
  <c r="AW361" i="9" s="1"/>
  <c r="BC361" i="9"/>
  <c r="BG361" i="9" s="1"/>
  <c r="Y361" i="9"/>
  <c r="AC361" i="9" s="1"/>
  <c r="AV360" i="9"/>
  <c r="BF360" i="9"/>
  <c r="AB360" i="9"/>
  <c r="O361" i="9"/>
  <c r="S361" i="9" s="1"/>
  <c r="AI361" i="9"/>
  <c r="AM361" i="9" s="1"/>
  <c r="R360" i="9"/>
  <c r="F361" i="9"/>
  <c r="D362" i="9"/>
  <c r="AL360" i="9"/>
  <c r="P361" i="5"/>
  <c r="N362" i="5"/>
  <c r="F320" i="5" l="1"/>
  <c r="D321" i="5"/>
  <c r="AI322" i="5"/>
  <c r="AM322" i="5" s="1"/>
  <c r="AL321" i="5"/>
  <c r="Z322" i="5"/>
  <c r="X323" i="5"/>
  <c r="AT322" i="5"/>
  <c r="AR323" i="5"/>
  <c r="CI361" i="5"/>
  <c r="CG362" i="5"/>
  <c r="BX361" i="5"/>
  <c r="CB361" i="5" s="1"/>
  <c r="CA360" i="5"/>
  <c r="BO361" i="5"/>
  <c r="BM362" i="5"/>
  <c r="BD361" i="5"/>
  <c r="BH361" i="5" s="1"/>
  <c r="BG360" i="5"/>
  <c r="BD361" i="9"/>
  <c r="BB362" i="9"/>
  <c r="E362" i="9"/>
  <c r="I362" i="9" s="1"/>
  <c r="H361" i="9"/>
  <c r="AJ361" i="9"/>
  <c r="AH362" i="9"/>
  <c r="P361" i="9"/>
  <c r="N362" i="9"/>
  <c r="Z361" i="9"/>
  <c r="X362" i="9"/>
  <c r="AT361" i="9"/>
  <c r="AR362" i="9"/>
  <c r="O362" i="5"/>
  <c r="S362" i="5" s="1"/>
  <c r="R361" i="5"/>
  <c r="E321" i="5" l="1"/>
  <c r="I321" i="5" s="1"/>
  <c r="H320" i="5"/>
  <c r="AJ322" i="5"/>
  <c r="AH323" i="5"/>
  <c r="Y323" i="5"/>
  <c r="AC323" i="5" s="1"/>
  <c r="AB322" i="5"/>
  <c r="AS323" i="5"/>
  <c r="AW323" i="5" s="1"/>
  <c r="AV322" i="5"/>
  <c r="CH362" i="5"/>
  <c r="CL362" i="5" s="1"/>
  <c r="CK361" i="5"/>
  <c r="BY361" i="5"/>
  <c r="BW362" i="5"/>
  <c r="BN362" i="5"/>
  <c r="BR362" i="5" s="1"/>
  <c r="BQ361" i="5"/>
  <c r="BE361" i="5"/>
  <c r="BC362" i="5"/>
  <c r="Y362" i="9"/>
  <c r="AC362" i="9" s="1"/>
  <c r="AI362" i="9"/>
  <c r="AM362" i="9" s="1"/>
  <c r="AB361" i="9"/>
  <c r="AL361" i="9"/>
  <c r="F362" i="9"/>
  <c r="D363" i="9"/>
  <c r="AS362" i="9"/>
  <c r="AW362" i="9" s="1"/>
  <c r="O362" i="9"/>
  <c r="S362" i="9" s="1"/>
  <c r="BC362" i="9"/>
  <c r="BG362" i="9" s="1"/>
  <c r="AV361" i="9"/>
  <c r="R361" i="9"/>
  <c r="BF361" i="9"/>
  <c r="P362" i="5"/>
  <c r="N363" i="5"/>
  <c r="F321" i="5" l="1"/>
  <c r="D322" i="5"/>
  <c r="AI323" i="5"/>
  <c r="AM323" i="5" s="1"/>
  <c r="AL322" i="5"/>
  <c r="Z323" i="5"/>
  <c r="X324" i="5"/>
  <c r="AT323" i="5"/>
  <c r="AR324" i="5"/>
  <c r="CI362" i="5"/>
  <c r="CG363" i="5"/>
  <c r="BX362" i="5"/>
  <c r="CB362" i="5" s="1"/>
  <c r="CA361" i="5"/>
  <c r="BO362" i="5"/>
  <c r="BM363" i="5"/>
  <c r="BD362" i="5"/>
  <c r="BH362" i="5" s="1"/>
  <c r="BG361" i="5"/>
  <c r="AT362" i="9"/>
  <c r="AR363" i="9"/>
  <c r="AJ362" i="9"/>
  <c r="AH363" i="9"/>
  <c r="BD362" i="9"/>
  <c r="BB363" i="9"/>
  <c r="E363" i="9"/>
  <c r="I363" i="9" s="1"/>
  <c r="P362" i="9"/>
  <c r="N363" i="9"/>
  <c r="H362" i="9"/>
  <c r="Z362" i="9"/>
  <c r="X363" i="9"/>
  <c r="O363" i="5"/>
  <c r="S363" i="5" s="1"/>
  <c r="R362" i="5"/>
  <c r="E322" i="5" l="1"/>
  <c r="I322" i="5" s="1"/>
  <c r="H321" i="5"/>
  <c r="AJ323" i="5"/>
  <c r="AH324" i="5"/>
  <c r="Y324" i="5"/>
  <c r="AC324" i="5" s="1"/>
  <c r="AB323" i="5"/>
  <c r="AS324" i="5"/>
  <c r="AW324" i="5" s="1"/>
  <c r="AV323" i="5"/>
  <c r="CH363" i="5"/>
  <c r="CL363" i="5" s="1"/>
  <c r="CK362" i="5"/>
  <c r="BY362" i="5"/>
  <c r="BW363" i="5"/>
  <c r="BN363" i="5"/>
  <c r="BR363" i="5" s="1"/>
  <c r="BQ362" i="5"/>
  <c r="BE362" i="5"/>
  <c r="BC363" i="5"/>
  <c r="AI363" i="9"/>
  <c r="AM363" i="9" s="1"/>
  <c r="F363" i="9"/>
  <c r="D364" i="9"/>
  <c r="AL362" i="9"/>
  <c r="Y363" i="9"/>
  <c r="AC363" i="9" s="1"/>
  <c r="O363" i="9"/>
  <c r="S363" i="9" s="1"/>
  <c r="BC363" i="9"/>
  <c r="AS363" i="9"/>
  <c r="AW363" i="9" s="1"/>
  <c r="AB362" i="9"/>
  <c r="R362" i="9"/>
  <c r="BF362" i="9"/>
  <c r="AV362" i="9"/>
  <c r="P363" i="5"/>
  <c r="N364" i="5"/>
  <c r="F322" i="5" l="1"/>
  <c r="D323" i="5"/>
  <c r="AI324" i="5"/>
  <c r="AM324" i="5" s="1"/>
  <c r="AL323" i="5"/>
  <c r="Z324" i="5"/>
  <c r="X325" i="5"/>
  <c r="AT324" i="5"/>
  <c r="AR325" i="5"/>
  <c r="CI363" i="5"/>
  <c r="CG364" i="5"/>
  <c r="BX363" i="5"/>
  <c r="CB363" i="5" s="1"/>
  <c r="CA362" i="5"/>
  <c r="BO363" i="5"/>
  <c r="BM364" i="5"/>
  <c r="BD363" i="5"/>
  <c r="BH363" i="5" s="1"/>
  <c r="BG362" i="5"/>
  <c r="BD363" i="9"/>
  <c r="BB364" i="9"/>
  <c r="E364" i="9"/>
  <c r="I364" i="9" s="1"/>
  <c r="BG363" i="9"/>
  <c r="Z363" i="9"/>
  <c r="X364" i="9"/>
  <c r="H363" i="9"/>
  <c r="AT363" i="9"/>
  <c r="AR364" i="9"/>
  <c r="P363" i="9"/>
  <c r="N364" i="9"/>
  <c r="AJ363" i="9"/>
  <c r="AH364" i="9"/>
  <c r="O364" i="5"/>
  <c r="S364" i="5" s="1"/>
  <c r="R363" i="5"/>
  <c r="E323" i="5" l="1"/>
  <c r="I323" i="5" s="1"/>
  <c r="H322" i="5"/>
  <c r="AJ324" i="5"/>
  <c r="AH325" i="5"/>
  <c r="Y325" i="5"/>
  <c r="AC325" i="5" s="1"/>
  <c r="AB324" i="5"/>
  <c r="AS325" i="5"/>
  <c r="AW325" i="5" s="1"/>
  <c r="AV324" i="5"/>
  <c r="CH364" i="5"/>
  <c r="CL364" i="5" s="1"/>
  <c r="CK363" i="5"/>
  <c r="BY363" i="5"/>
  <c r="BW364" i="5"/>
  <c r="BN364" i="5"/>
  <c r="BR364" i="5" s="1"/>
  <c r="BQ363" i="5"/>
  <c r="BE363" i="5"/>
  <c r="BC364" i="5"/>
  <c r="R363" i="9"/>
  <c r="AI364" i="9"/>
  <c r="AM364" i="9" s="1"/>
  <c r="AS364" i="9"/>
  <c r="AW364" i="9" s="1"/>
  <c r="Y364" i="9"/>
  <c r="AC364" i="9"/>
  <c r="F364" i="9"/>
  <c r="D365" i="9"/>
  <c r="AL363" i="9"/>
  <c r="AV363" i="9"/>
  <c r="AB363" i="9"/>
  <c r="BC364" i="9"/>
  <c r="O364" i="9"/>
  <c r="S364" i="9"/>
  <c r="BF363" i="9"/>
  <c r="P364" i="5"/>
  <c r="N365" i="5"/>
  <c r="F323" i="5" l="1"/>
  <c r="D324" i="5"/>
  <c r="AI325" i="5"/>
  <c r="AM325" i="5" s="1"/>
  <c r="AL324" i="5"/>
  <c r="Z325" i="5"/>
  <c r="X326" i="5"/>
  <c r="AT325" i="5"/>
  <c r="AR326" i="5"/>
  <c r="CI364" i="5"/>
  <c r="CG365" i="5"/>
  <c r="BX364" i="5"/>
  <c r="CB364" i="5" s="1"/>
  <c r="CA363" i="5"/>
  <c r="BO364" i="5"/>
  <c r="BM365" i="5"/>
  <c r="BD364" i="5"/>
  <c r="BH364" i="5" s="1"/>
  <c r="BG363" i="5"/>
  <c r="P364" i="9"/>
  <c r="N365" i="9"/>
  <c r="Z364" i="9"/>
  <c r="X365" i="9"/>
  <c r="AJ364" i="9"/>
  <c r="AH365" i="9"/>
  <c r="BD364" i="9"/>
  <c r="BB365" i="9"/>
  <c r="E365" i="9"/>
  <c r="I365" i="9" s="1"/>
  <c r="BG364" i="9"/>
  <c r="H364" i="9"/>
  <c r="AT364" i="9"/>
  <c r="AR365" i="9"/>
  <c r="O365" i="5"/>
  <c r="S365" i="5" s="1"/>
  <c r="R364" i="5"/>
  <c r="E324" i="5" l="1"/>
  <c r="I324" i="5" s="1"/>
  <c r="H323" i="5"/>
  <c r="AJ325" i="5"/>
  <c r="AH326" i="5"/>
  <c r="Y326" i="5"/>
  <c r="AC326" i="5" s="1"/>
  <c r="AB325" i="5"/>
  <c r="AS326" i="5"/>
  <c r="AW326" i="5" s="1"/>
  <c r="AV325" i="5"/>
  <c r="CH365" i="5"/>
  <c r="CL365" i="5" s="1"/>
  <c r="CK364" i="5"/>
  <c r="BY364" i="5"/>
  <c r="BW365" i="5"/>
  <c r="BN365" i="5"/>
  <c r="BR365" i="5" s="1"/>
  <c r="BQ364" i="5"/>
  <c r="BE364" i="5"/>
  <c r="BC365" i="5"/>
  <c r="BC365" i="9"/>
  <c r="BG365" i="9" s="1"/>
  <c r="Y365" i="9"/>
  <c r="AC365" i="9" s="1"/>
  <c r="AS365" i="9"/>
  <c r="AW365" i="9" s="1"/>
  <c r="BF364" i="9"/>
  <c r="AB364" i="9"/>
  <c r="AV364" i="9"/>
  <c r="AI365" i="9"/>
  <c r="AM365" i="9" s="1"/>
  <c r="O365" i="9"/>
  <c r="S365" i="9" s="1"/>
  <c r="F365" i="9"/>
  <c r="D366" i="9"/>
  <c r="AL364" i="9"/>
  <c r="R364" i="9"/>
  <c r="P365" i="5"/>
  <c r="N366" i="5"/>
  <c r="F324" i="5" l="1"/>
  <c r="D325" i="5"/>
  <c r="AI326" i="5"/>
  <c r="AM326" i="5" s="1"/>
  <c r="AL325" i="5"/>
  <c r="Z326" i="5"/>
  <c r="X327" i="5"/>
  <c r="AT326" i="5"/>
  <c r="AR327" i="5"/>
  <c r="CI365" i="5"/>
  <c r="CG366" i="5"/>
  <c r="BX365" i="5"/>
  <c r="CB365" i="5" s="1"/>
  <c r="CA364" i="5"/>
  <c r="BO365" i="5"/>
  <c r="BM366" i="5"/>
  <c r="BD365" i="5"/>
  <c r="BH365" i="5" s="1"/>
  <c r="BG364" i="5"/>
  <c r="P365" i="9"/>
  <c r="N366" i="9"/>
  <c r="Z365" i="9"/>
  <c r="X366" i="9"/>
  <c r="E366" i="9"/>
  <c r="I366" i="9" s="1"/>
  <c r="BD365" i="9"/>
  <c r="BB366" i="9"/>
  <c r="H365" i="9"/>
  <c r="AJ365" i="9"/>
  <c r="AH366" i="9"/>
  <c r="AT365" i="9"/>
  <c r="AR366" i="9"/>
  <c r="O366" i="5"/>
  <c r="S366" i="5" s="1"/>
  <c r="R365" i="5"/>
  <c r="E325" i="5" l="1"/>
  <c r="I325" i="5" s="1"/>
  <c r="H324" i="5"/>
  <c r="AJ326" i="5"/>
  <c r="AH327" i="5"/>
  <c r="Y327" i="5"/>
  <c r="AC327" i="5" s="1"/>
  <c r="AB326" i="5"/>
  <c r="AS327" i="5"/>
  <c r="AW327" i="5" s="1"/>
  <c r="AV326" i="5"/>
  <c r="CH366" i="5"/>
  <c r="CL366" i="5" s="1"/>
  <c r="CK365" i="5"/>
  <c r="BY365" i="5"/>
  <c r="BW366" i="5"/>
  <c r="BN366" i="5"/>
  <c r="BR366" i="5" s="1"/>
  <c r="BQ365" i="5"/>
  <c r="BE365" i="5"/>
  <c r="BC366" i="5"/>
  <c r="AI366" i="9"/>
  <c r="AM366" i="9" s="1"/>
  <c r="BC366" i="9"/>
  <c r="BG366" i="9" s="1"/>
  <c r="Y366" i="9"/>
  <c r="AC366" i="9" s="1"/>
  <c r="AL365" i="9"/>
  <c r="BF365" i="9"/>
  <c r="AB365" i="9"/>
  <c r="AS366" i="9"/>
  <c r="AW366" i="9" s="1"/>
  <c r="O366" i="9"/>
  <c r="S366" i="9" s="1"/>
  <c r="AV365" i="9"/>
  <c r="F366" i="9"/>
  <c r="D367" i="9"/>
  <c r="R365" i="9"/>
  <c r="P366" i="5"/>
  <c r="N367" i="5"/>
  <c r="F325" i="5" l="1"/>
  <c r="D326" i="5"/>
  <c r="AI327" i="5"/>
  <c r="AM327" i="5" s="1"/>
  <c r="AL326" i="5"/>
  <c r="Z327" i="5"/>
  <c r="X328" i="5"/>
  <c r="AT327" i="5"/>
  <c r="AR328" i="5"/>
  <c r="CI366" i="5"/>
  <c r="CG367" i="5"/>
  <c r="BX366" i="5"/>
  <c r="CB366" i="5" s="1"/>
  <c r="CA365" i="5"/>
  <c r="BO366" i="5"/>
  <c r="BM367" i="5"/>
  <c r="BD366" i="5"/>
  <c r="BH366" i="5" s="1"/>
  <c r="BG365" i="5"/>
  <c r="BD366" i="9"/>
  <c r="BB367" i="9"/>
  <c r="E367" i="9"/>
  <c r="I367" i="9" s="1"/>
  <c r="H366" i="9"/>
  <c r="P366" i="9"/>
  <c r="N367" i="9"/>
  <c r="AT366" i="9"/>
  <c r="AR367" i="9"/>
  <c r="Z366" i="9"/>
  <c r="X367" i="9"/>
  <c r="AJ366" i="9"/>
  <c r="AH367" i="9"/>
  <c r="O367" i="5"/>
  <c r="S367" i="5" s="1"/>
  <c r="R366" i="5"/>
  <c r="E326" i="5" l="1"/>
  <c r="I326" i="5" s="1"/>
  <c r="H325" i="5"/>
  <c r="AJ327" i="5"/>
  <c r="AH328" i="5"/>
  <c r="Y328" i="5"/>
  <c r="AC328" i="5" s="1"/>
  <c r="AB327" i="5"/>
  <c r="AS328" i="5"/>
  <c r="AW328" i="5" s="1"/>
  <c r="AV327" i="5"/>
  <c r="CH367" i="5"/>
  <c r="CL367" i="5" s="1"/>
  <c r="CK366" i="5"/>
  <c r="BY366" i="5"/>
  <c r="BW367" i="5"/>
  <c r="BN367" i="5"/>
  <c r="BR367" i="5" s="1"/>
  <c r="BQ366" i="5"/>
  <c r="BE366" i="5"/>
  <c r="BC367" i="5"/>
  <c r="Y367" i="9"/>
  <c r="AC367" i="9" s="1"/>
  <c r="O367" i="9"/>
  <c r="S367" i="9" s="1"/>
  <c r="AB366" i="9"/>
  <c r="R366" i="9"/>
  <c r="F367" i="9"/>
  <c r="D368" i="9"/>
  <c r="AI367" i="9"/>
  <c r="AM367" i="9" s="1"/>
  <c r="AS367" i="9"/>
  <c r="AW367" i="9" s="1"/>
  <c r="BC367" i="9"/>
  <c r="AL366" i="9"/>
  <c r="AV366" i="9"/>
  <c r="BF366" i="9"/>
  <c r="P367" i="5"/>
  <c r="N368" i="5"/>
  <c r="F326" i="5" l="1"/>
  <c r="D327" i="5"/>
  <c r="AI328" i="5"/>
  <c r="AM328" i="5" s="1"/>
  <c r="AL327" i="5"/>
  <c r="Z328" i="5"/>
  <c r="X329" i="5"/>
  <c r="AT328" i="5"/>
  <c r="AR329" i="5"/>
  <c r="CI367" i="5"/>
  <c r="CG368" i="5"/>
  <c r="BX367" i="5"/>
  <c r="CB367" i="5" s="1"/>
  <c r="CA366" i="5"/>
  <c r="BO367" i="5"/>
  <c r="BM368" i="5"/>
  <c r="BD367" i="5"/>
  <c r="BH367" i="5" s="1"/>
  <c r="BG366" i="5"/>
  <c r="BD367" i="9"/>
  <c r="BB368" i="9"/>
  <c r="BG367" i="9"/>
  <c r="AJ367" i="9"/>
  <c r="AH368" i="9"/>
  <c r="P367" i="9"/>
  <c r="N368" i="9"/>
  <c r="E368" i="9"/>
  <c r="I368" i="9" s="1"/>
  <c r="AT367" i="9"/>
  <c r="AR368" i="9"/>
  <c r="H367" i="9"/>
  <c r="Z367" i="9"/>
  <c r="X368" i="9"/>
  <c r="O368" i="5"/>
  <c r="S368" i="5" s="1"/>
  <c r="R367" i="5"/>
  <c r="E327" i="5" l="1"/>
  <c r="I327" i="5" s="1"/>
  <c r="H326" i="5"/>
  <c r="AJ328" i="5"/>
  <c r="AH329" i="5"/>
  <c r="Y329" i="5"/>
  <c r="AC329" i="5" s="1"/>
  <c r="AB328" i="5"/>
  <c r="AS329" i="5"/>
  <c r="AW329" i="5" s="1"/>
  <c r="AV328" i="5"/>
  <c r="CH368" i="5"/>
  <c r="CL368" i="5" s="1"/>
  <c r="CK367" i="5"/>
  <c r="BY367" i="5"/>
  <c r="BW368" i="5"/>
  <c r="BN368" i="5"/>
  <c r="BR368" i="5" s="1"/>
  <c r="BQ367" i="5"/>
  <c r="BE367" i="5"/>
  <c r="BC368" i="5"/>
  <c r="F368" i="9"/>
  <c r="D369" i="9"/>
  <c r="AL367" i="9"/>
  <c r="Y368" i="9"/>
  <c r="AC368" i="9" s="1"/>
  <c r="AS368" i="9"/>
  <c r="AW368" i="9" s="1"/>
  <c r="O368" i="9"/>
  <c r="S368" i="9" s="1"/>
  <c r="AB367" i="9"/>
  <c r="AV367" i="9"/>
  <c r="R367" i="9"/>
  <c r="BC368" i="9"/>
  <c r="AI368" i="9"/>
  <c r="AM368" i="9" s="1"/>
  <c r="BF367" i="9"/>
  <c r="P368" i="5"/>
  <c r="N369" i="5"/>
  <c r="F327" i="5" l="1"/>
  <c r="D328" i="5"/>
  <c r="AI329" i="5"/>
  <c r="AM329" i="5" s="1"/>
  <c r="AL328" i="5"/>
  <c r="Z329" i="5"/>
  <c r="X330" i="5"/>
  <c r="AT329" i="5"/>
  <c r="AR330" i="5"/>
  <c r="CI368" i="5"/>
  <c r="CG369" i="5"/>
  <c r="BX368" i="5"/>
  <c r="CB368" i="5" s="1"/>
  <c r="CA367" i="5"/>
  <c r="BO368" i="5"/>
  <c r="BM369" i="5"/>
  <c r="BD368" i="5"/>
  <c r="BH368" i="5" s="1"/>
  <c r="BG367" i="5"/>
  <c r="AJ368" i="9"/>
  <c r="AH369" i="9"/>
  <c r="AT368" i="9"/>
  <c r="AR369" i="9"/>
  <c r="E369" i="9"/>
  <c r="I369" i="9" s="1"/>
  <c r="BD368" i="9"/>
  <c r="BB369" i="9"/>
  <c r="BG368" i="9"/>
  <c r="P368" i="9"/>
  <c r="N369" i="9"/>
  <c r="Z368" i="9"/>
  <c r="X369" i="9"/>
  <c r="H368" i="9"/>
  <c r="O369" i="5"/>
  <c r="S369" i="5" s="1"/>
  <c r="R368" i="5"/>
  <c r="E328" i="5" l="1"/>
  <c r="I328" i="5" s="1"/>
  <c r="H327" i="5"/>
  <c r="AJ329" i="5"/>
  <c r="AH330" i="5"/>
  <c r="Y330" i="5"/>
  <c r="AC330" i="5" s="1"/>
  <c r="AB329" i="5"/>
  <c r="AS330" i="5"/>
  <c r="AW330" i="5" s="1"/>
  <c r="AV329" i="5"/>
  <c r="CH369" i="5"/>
  <c r="CL369" i="5" s="1"/>
  <c r="CK368" i="5"/>
  <c r="BY368" i="5"/>
  <c r="BW369" i="5"/>
  <c r="BN369" i="5"/>
  <c r="BR369" i="5" s="1"/>
  <c r="BQ368" i="5"/>
  <c r="BE368" i="5"/>
  <c r="BC369" i="5"/>
  <c r="AB368" i="9"/>
  <c r="BC369" i="9"/>
  <c r="BG369" i="9" s="1"/>
  <c r="AS369" i="9"/>
  <c r="AW369" i="9" s="1"/>
  <c r="O369" i="9"/>
  <c r="S369" i="9" s="1"/>
  <c r="BF368" i="9"/>
  <c r="AV368" i="9"/>
  <c r="R368" i="9"/>
  <c r="AI369" i="9"/>
  <c r="AM369" i="9" s="1"/>
  <c r="Y369" i="9"/>
  <c r="AC369" i="9" s="1"/>
  <c r="F369" i="9"/>
  <c r="D370" i="9"/>
  <c r="AL368" i="9"/>
  <c r="P369" i="5"/>
  <c r="N370" i="5"/>
  <c r="F328" i="5" l="1"/>
  <c r="D329" i="5"/>
  <c r="AI330" i="5"/>
  <c r="AM330" i="5" s="1"/>
  <c r="AL329" i="5"/>
  <c r="Z330" i="5"/>
  <c r="X331" i="5"/>
  <c r="AT330" i="5"/>
  <c r="AR331" i="5"/>
  <c r="CI369" i="5"/>
  <c r="CG370" i="5"/>
  <c r="BX369" i="5"/>
  <c r="CB369" i="5" s="1"/>
  <c r="CA368" i="5"/>
  <c r="BO369" i="5"/>
  <c r="BM370" i="5"/>
  <c r="BD369" i="5"/>
  <c r="BH369" i="5" s="1"/>
  <c r="BG368" i="5"/>
  <c r="H369" i="9"/>
  <c r="AJ369" i="9"/>
  <c r="AH370" i="9"/>
  <c r="P369" i="9"/>
  <c r="N370" i="9"/>
  <c r="BD369" i="9"/>
  <c r="BB370" i="9"/>
  <c r="E370" i="9"/>
  <c r="I370" i="9" s="1"/>
  <c r="Z369" i="9"/>
  <c r="X370" i="9"/>
  <c r="AT369" i="9"/>
  <c r="AR370" i="9"/>
  <c r="O370" i="5"/>
  <c r="S370" i="5" s="1"/>
  <c r="R369" i="5"/>
  <c r="E329" i="5" l="1"/>
  <c r="I329" i="5" s="1"/>
  <c r="H328" i="5"/>
  <c r="AJ330" i="5"/>
  <c r="AH331" i="5"/>
  <c r="Y331" i="5"/>
  <c r="AC331" i="5" s="1"/>
  <c r="AB330" i="5"/>
  <c r="AS331" i="5"/>
  <c r="AW331" i="5" s="1"/>
  <c r="AV330" i="5"/>
  <c r="CH370" i="5"/>
  <c r="CL370" i="5" s="1"/>
  <c r="CK369" i="5"/>
  <c r="BY369" i="5"/>
  <c r="BW370" i="5"/>
  <c r="BN370" i="5"/>
  <c r="BR370" i="5" s="1"/>
  <c r="BQ369" i="5"/>
  <c r="BE369" i="5"/>
  <c r="BC370" i="5"/>
  <c r="Y370" i="9"/>
  <c r="AC370" i="9" s="1"/>
  <c r="AI370" i="9"/>
  <c r="AM370" i="9" s="1"/>
  <c r="O370" i="9"/>
  <c r="S370" i="9" s="1"/>
  <c r="BC370" i="9"/>
  <c r="AB369" i="9"/>
  <c r="BF369" i="9"/>
  <c r="AL369" i="9"/>
  <c r="AS370" i="9"/>
  <c r="AW370" i="9" s="1"/>
  <c r="AV369" i="9"/>
  <c r="F370" i="9"/>
  <c r="D371" i="9"/>
  <c r="R369" i="9"/>
  <c r="P370" i="5"/>
  <c r="N371" i="5"/>
  <c r="F329" i="5" l="1"/>
  <c r="D330" i="5"/>
  <c r="AI331" i="5"/>
  <c r="AM331" i="5" s="1"/>
  <c r="AL330" i="5"/>
  <c r="Z331" i="5"/>
  <c r="X332" i="5"/>
  <c r="AT331" i="5"/>
  <c r="AR332" i="5"/>
  <c r="CI370" i="5"/>
  <c r="CG371" i="5"/>
  <c r="BX370" i="5"/>
  <c r="CB370" i="5" s="1"/>
  <c r="CA369" i="5"/>
  <c r="BO370" i="5"/>
  <c r="BM371" i="5"/>
  <c r="BD370" i="5"/>
  <c r="BH370" i="5" s="1"/>
  <c r="BG369" i="5"/>
  <c r="E371" i="9"/>
  <c r="I371" i="9" s="1"/>
  <c r="BD370" i="9"/>
  <c r="BB371" i="9"/>
  <c r="BG370" i="9"/>
  <c r="H370" i="9"/>
  <c r="AT370" i="9"/>
  <c r="AR371" i="9"/>
  <c r="AJ370" i="9"/>
  <c r="AH371" i="9"/>
  <c r="P370" i="9"/>
  <c r="N371" i="9"/>
  <c r="Z370" i="9"/>
  <c r="X371" i="9"/>
  <c r="O371" i="5"/>
  <c r="S371" i="5" s="1"/>
  <c r="R370" i="5"/>
  <c r="E330" i="5" l="1"/>
  <c r="I330" i="5" s="1"/>
  <c r="H329" i="5"/>
  <c r="AJ331" i="5"/>
  <c r="AH332" i="5"/>
  <c r="Y332" i="5"/>
  <c r="AC332" i="5" s="1"/>
  <c r="AB331" i="5"/>
  <c r="AS332" i="5"/>
  <c r="AW332" i="5" s="1"/>
  <c r="AV331" i="5"/>
  <c r="CH371" i="5"/>
  <c r="CL371" i="5" s="1"/>
  <c r="CK370" i="5"/>
  <c r="BY370" i="5"/>
  <c r="BW371" i="5"/>
  <c r="BN371" i="5"/>
  <c r="BR371" i="5" s="1"/>
  <c r="BQ370" i="5"/>
  <c r="BE370" i="5"/>
  <c r="BC371" i="5"/>
  <c r="Y371" i="9"/>
  <c r="AC371" i="9" s="1"/>
  <c r="AI371" i="9"/>
  <c r="AM371" i="9" s="1"/>
  <c r="BF370" i="9"/>
  <c r="AB370" i="9"/>
  <c r="AL370" i="9"/>
  <c r="R370" i="9"/>
  <c r="AV370" i="9"/>
  <c r="BC371" i="9"/>
  <c r="BG371" i="9" s="1"/>
  <c r="O371" i="9"/>
  <c r="S371" i="9" s="1"/>
  <c r="AS371" i="9"/>
  <c r="AW371" i="9" s="1"/>
  <c r="F371" i="9"/>
  <c r="D372" i="9"/>
  <c r="P371" i="5"/>
  <c r="N372" i="5"/>
  <c r="F330" i="5" l="1"/>
  <c r="D331" i="5"/>
  <c r="AI332" i="5"/>
  <c r="AM332" i="5" s="1"/>
  <c r="AL331" i="5"/>
  <c r="Z332" i="5"/>
  <c r="X333" i="5"/>
  <c r="AT332" i="5"/>
  <c r="AR333" i="5"/>
  <c r="CI371" i="5"/>
  <c r="CG372" i="5"/>
  <c r="BX371" i="5"/>
  <c r="CB371" i="5" s="1"/>
  <c r="CA370" i="5"/>
  <c r="BO371" i="5"/>
  <c r="BM372" i="5"/>
  <c r="BD371" i="5"/>
  <c r="BH371" i="5" s="1"/>
  <c r="BG370" i="5"/>
  <c r="AT371" i="9"/>
  <c r="AR372" i="9"/>
  <c r="AJ371" i="9"/>
  <c r="AH372" i="9"/>
  <c r="BD371" i="9"/>
  <c r="BB372" i="9"/>
  <c r="E372" i="9"/>
  <c r="I372" i="9" s="1"/>
  <c r="H371" i="9"/>
  <c r="P371" i="9"/>
  <c r="N372" i="9"/>
  <c r="Z371" i="9"/>
  <c r="X372" i="9"/>
  <c r="O372" i="5"/>
  <c r="S372" i="5" s="1"/>
  <c r="R371" i="5"/>
  <c r="E331" i="5" l="1"/>
  <c r="I331" i="5" s="1"/>
  <c r="H330" i="5"/>
  <c r="AJ332" i="5"/>
  <c r="AH333" i="5"/>
  <c r="AB332" i="5"/>
  <c r="Y333" i="5"/>
  <c r="AC333" i="5" s="1"/>
  <c r="AS333" i="5"/>
  <c r="AW333" i="5" s="1"/>
  <c r="AV332" i="5"/>
  <c r="CH372" i="5"/>
  <c r="CL372" i="5" s="1"/>
  <c r="CK371" i="5"/>
  <c r="BY371" i="5"/>
  <c r="BW372" i="5"/>
  <c r="BN372" i="5"/>
  <c r="BR372" i="5" s="1"/>
  <c r="BQ371" i="5"/>
  <c r="BE371" i="5"/>
  <c r="BC372" i="5"/>
  <c r="O372" i="9"/>
  <c r="S372" i="9" s="1"/>
  <c r="R371" i="9"/>
  <c r="F372" i="9"/>
  <c r="D373" i="9"/>
  <c r="AL371" i="9"/>
  <c r="AI372" i="9"/>
  <c r="AM372" i="9" s="1"/>
  <c r="Y372" i="9"/>
  <c r="AC372" i="9" s="1"/>
  <c r="BC372" i="9"/>
  <c r="AS372" i="9"/>
  <c r="AW372" i="9" s="1"/>
  <c r="AB371" i="9"/>
  <c r="BF371" i="9"/>
  <c r="AV371" i="9"/>
  <c r="P372" i="5"/>
  <c r="N373" i="5"/>
  <c r="F331" i="5" l="1"/>
  <c r="D332" i="5"/>
  <c r="AI333" i="5"/>
  <c r="AM333" i="5" s="1"/>
  <c r="AL332" i="5"/>
  <c r="Z333" i="5"/>
  <c r="X334" i="5"/>
  <c r="AT333" i="5"/>
  <c r="AR334" i="5"/>
  <c r="CI372" i="5"/>
  <c r="CG373" i="5"/>
  <c r="BX372" i="5"/>
  <c r="CB372" i="5" s="1"/>
  <c r="CA371" i="5"/>
  <c r="BO372" i="5"/>
  <c r="BM373" i="5"/>
  <c r="BD372" i="5"/>
  <c r="BH372" i="5" s="1"/>
  <c r="BG371" i="5"/>
  <c r="Z372" i="9"/>
  <c r="X373" i="9"/>
  <c r="BD372" i="9"/>
  <c r="BB373" i="9"/>
  <c r="AT372" i="9"/>
  <c r="AR373" i="9"/>
  <c r="E373" i="9"/>
  <c r="I373" i="9" s="1"/>
  <c r="BG372" i="9"/>
  <c r="AJ372" i="9"/>
  <c r="AH373" i="9"/>
  <c r="H372" i="9"/>
  <c r="P372" i="9"/>
  <c r="N373" i="9"/>
  <c r="O373" i="5"/>
  <c r="S373" i="5" s="1"/>
  <c r="R372" i="5"/>
  <c r="E332" i="5" l="1"/>
  <c r="I332" i="5" s="1"/>
  <c r="H331" i="5"/>
  <c r="AJ333" i="5"/>
  <c r="AH334" i="5"/>
  <c r="Y334" i="5"/>
  <c r="AC334" i="5" s="1"/>
  <c r="AB333" i="5"/>
  <c r="AS334" i="5"/>
  <c r="AW334" i="5" s="1"/>
  <c r="AV333" i="5"/>
  <c r="CH373" i="5"/>
  <c r="CL373" i="5" s="1"/>
  <c r="CK372" i="5"/>
  <c r="BY372" i="5"/>
  <c r="BW373" i="5"/>
  <c r="BN373" i="5"/>
  <c r="BR373" i="5" s="1"/>
  <c r="BQ372" i="5"/>
  <c r="BE372" i="5"/>
  <c r="BC373" i="5"/>
  <c r="O373" i="9"/>
  <c r="S373" i="9" s="1"/>
  <c r="AI373" i="9"/>
  <c r="AM373" i="9" s="1"/>
  <c r="F373" i="9"/>
  <c r="D374" i="9"/>
  <c r="BF372" i="9"/>
  <c r="R372" i="9"/>
  <c r="AL372" i="9"/>
  <c r="AS373" i="9"/>
  <c r="AW373" i="9" s="1"/>
  <c r="Y373" i="9"/>
  <c r="AC373" i="9" s="1"/>
  <c r="BC373" i="9"/>
  <c r="AV372" i="9"/>
  <c r="AB372" i="9"/>
  <c r="P373" i="5"/>
  <c r="N374" i="5"/>
  <c r="F332" i="5" l="1"/>
  <c r="D333" i="5"/>
  <c r="AI334" i="5"/>
  <c r="AM334" i="5" s="1"/>
  <c r="AL333" i="5"/>
  <c r="Z334" i="5"/>
  <c r="X335" i="5"/>
  <c r="AT334" i="5"/>
  <c r="AR335" i="5"/>
  <c r="CI373" i="5"/>
  <c r="CG374" i="5"/>
  <c r="BX373" i="5"/>
  <c r="CB373" i="5" s="1"/>
  <c r="CA372" i="5"/>
  <c r="BO373" i="5"/>
  <c r="BM374" i="5"/>
  <c r="BD373" i="5"/>
  <c r="BH373" i="5" s="1"/>
  <c r="BG372" i="5"/>
  <c r="Z373" i="9"/>
  <c r="X374" i="9"/>
  <c r="AJ373" i="9"/>
  <c r="AH374" i="9"/>
  <c r="BD373" i="9"/>
  <c r="BB374" i="9"/>
  <c r="E374" i="9"/>
  <c r="I374" i="9" s="1"/>
  <c r="BG373" i="9"/>
  <c r="AT373" i="9"/>
  <c r="AR374" i="9"/>
  <c r="H373" i="9"/>
  <c r="P373" i="9"/>
  <c r="N374" i="9"/>
  <c r="O374" i="5"/>
  <c r="S374" i="5" s="1"/>
  <c r="R373" i="5"/>
  <c r="E333" i="5" l="1"/>
  <c r="I333" i="5" s="1"/>
  <c r="H332" i="5"/>
  <c r="AJ334" i="5"/>
  <c r="AH335" i="5"/>
  <c r="Y335" i="5"/>
  <c r="AC335" i="5" s="1"/>
  <c r="AB334" i="5"/>
  <c r="AS335" i="5"/>
  <c r="AW335" i="5" s="1"/>
  <c r="AV334" i="5"/>
  <c r="CH374" i="5"/>
  <c r="CL374" i="5" s="1"/>
  <c r="CK373" i="5"/>
  <c r="BY373" i="5"/>
  <c r="BW374" i="5"/>
  <c r="BN374" i="5"/>
  <c r="BR374" i="5" s="1"/>
  <c r="BQ373" i="5"/>
  <c r="BE373" i="5"/>
  <c r="BC374" i="5"/>
  <c r="AI374" i="9"/>
  <c r="AM374" i="9" s="1"/>
  <c r="O374" i="9"/>
  <c r="S374" i="9" s="1"/>
  <c r="AS374" i="9"/>
  <c r="AW374" i="9" s="1"/>
  <c r="F374" i="9"/>
  <c r="D375" i="9"/>
  <c r="AL373" i="9"/>
  <c r="R373" i="9"/>
  <c r="AV373" i="9"/>
  <c r="BC374" i="9"/>
  <c r="Y374" i="9"/>
  <c r="AC374" i="9" s="1"/>
  <c r="BF373" i="9"/>
  <c r="AB373" i="9"/>
  <c r="P374" i="5"/>
  <c r="N375" i="5"/>
  <c r="F333" i="5" l="1"/>
  <c r="D334" i="5"/>
  <c r="AI335" i="5"/>
  <c r="AM335" i="5" s="1"/>
  <c r="AL334" i="5"/>
  <c r="Z335" i="5"/>
  <c r="X336" i="5"/>
  <c r="AT335" i="5"/>
  <c r="AR336" i="5"/>
  <c r="CI374" i="5"/>
  <c r="CG375" i="5"/>
  <c r="BX374" i="5"/>
  <c r="CB374" i="5" s="1"/>
  <c r="CA373" i="5"/>
  <c r="BO374" i="5"/>
  <c r="BM375" i="5"/>
  <c r="BD374" i="5"/>
  <c r="BH374" i="5" s="1"/>
  <c r="BG373" i="5"/>
  <c r="BD374" i="9"/>
  <c r="BB375" i="9"/>
  <c r="E375" i="9"/>
  <c r="I375" i="9" s="1"/>
  <c r="BG374" i="9"/>
  <c r="H374" i="9"/>
  <c r="P374" i="9"/>
  <c r="N375" i="9"/>
  <c r="Z374" i="9"/>
  <c r="X375" i="9"/>
  <c r="AT374" i="9"/>
  <c r="AR375" i="9"/>
  <c r="AJ374" i="9"/>
  <c r="AH375" i="9"/>
  <c r="O375" i="5"/>
  <c r="S375" i="5" s="1"/>
  <c r="R374" i="5"/>
  <c r="E334" i="5" l="1"/>
  <c r="I334" i="5" s="1"/>
  <c r="H333" i="5"/>
  <c r="AJ335" i="5"/>
  <c r="AH336" i="5"/>
  <c r="Y336" i="5"/>
  <c r="AC336" i="5" s="1"/>
  <c r="AB335" i="5"/>
  <c r="AS336" i="5"/>
  <c r="AW336" i="5" s="1"/>
  <c r="AV335" i="5"/>
  <c r="CH375" i="5"/>
  <c r="CL375" i="5" s="1"/>
  <c r="CK374" i="5"/>
  <c r="BY374" i="5"/>
  <c r="BW375" i="5"/>
  <c r="BN375" i="5"/>
  <c r="BR375" i="5" s="1"/>
  <c r="BQ374" i="5"/>
  <c r="BE374" i="5"/>
  <c r="BC375" i="5"/>
  <c r="AI375" i="9"/>
  <c r="AM375" i="9" s="1"/>
  <c r="Y375" i="9"/>
  <c r="AC375" i="9" s="1"/>
  <c r="F375" i="9"/>
  <c r="D376" i="9"/>
  <c r="AV374" i="9"/>
  <c r="R374" i="9"/>
  <c r="AL374" i="9"/>
  <c r="AB374" i="9"/>
  <c r="BC375" i="9"/>
  <c r="AS375" i="9"/>
  <c r="AW375" i="9" s="1"/>
  <c r="O375" i="9"/>
  <c r="S375" i="9" s="1"/>
  <c r="BF374" i="9"/>
  <c r="P375" i="5"/>
  <c r="N376" i="5"/>
  <c r="F334" i="5" l="1"/>
  <c r="D335" i="5"/>
  <c r="AI336" i="5"/>
  <c r="AM336" i="5" s="1"/>
  <c r="AL335" i="5"/>
  <c r="Z336" i="5"/>
  <c r="X337" i="5"/>
  <c r="AT336" i="5"/>
  <c r="AR337" i="5"/>
  <c r="CI375" i="5"/>
  <c r="CG376" i="5"/>
  <c r="BX375" i="5"/>
  <c r="CB375" i="5" s="1"/>
  <c r="CA374" i="5"/>
  <c r="BO375" i="5"/>
  <c r="BM376" i="5"/>
  <c r="BD375" i="5"/>
  <c r="BH375" i="5" s="1"/>
  <c r="BG374" i="5"/>
  <c r="BD375" i="9"/>
  <c r="BB376" i="9"/>
  <c r="P375" i="9"/>
  <c r="N376" i="9"/>
  <c r="BG375" i="9"/>
  <c r="Z375" i="9"/>
  <c r="X376" i="9"/>
  <c r="E376" i="9"/>
  <c r="AT375" i="9"/>
  <c r="AR376" i="9"/>
  <c r="H375" i="9"/>
  <c r="AJ375" i="9"/>
  <c r="AH376" i="9"/>
  <c r="O376" i="5"/>
  <c r="S376" i="5" s="1"/>
  <c r="R375" i="5"/>
  <c r="E335" i="5" l="1"/>
  <c r="I335" i="5" s="1"/>
  <c r="H334" i="5"/>
  <c r="AJ336" i="5"/>
  <c r="AH337" i="5"/>
  <c r="Y337" i="5"/>
  <c r="AC337" i="5" s="1"/>
  <c r="AB336" i="5"/>
  <c r="AS337" i="5"/>
  <c r="AW337" i="5" s="1"/>
  <c r="AV336" i="5"/>
  <c r="CH376" i="5"/>
  <c r="CL376" i="5" s="1"/>
  <c r="CK375" i="5"/>
  <c r="BY375" i="5"/>
  <c r="BW376" i="5"/>
  <c r="BN376" i="5"/>
  <c r="BR376" i="5" s="1"/>
  <c r="BQ375" i="5"/>
  <c r="BE375" i="5"/>
  <c r="BC376" i="5"/>
  <c r="F376" i="9"/>
  <c r="D377" i="9"/>
  <c r="O376" i="9"/>
  <c r="S376" i="9" s="1"/>
  <c r="AI376" i="9"/>
  <c r="AM376" i="9" s="1"/>
  <c r="AS376" i="9"/>
  <c r="AW376" i="9" s="1"/>
  <c r="Y376" i="9"/>
  <c r="AC376" i="9" s="1"/>
  <c r="R375" i="9"/>
  <c r="AL375" i="9"/>
  <c r="AV375" i="9"/>
  <c r="AB375" i="9"/>
  <c r="BC376" i="9"/>
  <c r="I376" i="9"/>
  <c r="BF375" i="9"/>
  <c r="P376" i="5"/>
  <c r="N377" i="5"/>
  <c r="F335" i="5" l="1"/>
  <c r="D336" i="5"/>
  <c r="AI337" i="5"/>
  <c r="AM337" i="5" s="1"/>
  <c r="AL336" i="5"/>
  <c r="Z337" i="5"/>
  <c r="X338" i="5"/>
  <c r="AT337" i="5"/>
  <c r="AR338" i="5"/>
  <c r="CI376" i="5"/>
  <c r="CG377" i="5"/>
  <c r="BX376" i="5"/>
  <c r="CB376" i="5" s="1"/>
  <c r="CA375" i="5"/>
  <c r="BO376" i="5"/>
  <c r="BM377" i="5"/>
  <c r="BD376" i="5"/>
  <c r="BH376" i="5" s="1"/>
  <c r="BG375" i="5"/>
  <c r="BD376" i="9"/>
  <c r="BB377" i="9"/>
  <c r="BG376" i="9"/>
  <c r="AT376" i="9"/>
  <c r="AR377" i="9"/>
  <c r="P376" i="9"/>
  <c r="N377" i="9"/>
  <c r="E377" i="9"/>
  <c r="Z376" i="9"/>
  <c r="X377" i="9"/>
  <c r="AJ376" i="9"/>
  <c r="AH377" i="9"/>
  <c r="H376" i="9"/>
  <c r="O377" i="5"/>
  <c r="S377" i="5" s="1"/>
  <c r="R376" i="5"/>
  <c r="E336" i="5" l="1"/>
  <c r="I336" i="5" s="1"/>
  <c r="H335" i="5"/>
  <c r="AJ337" i="5"/>
  <c r="AH338" i="5"/>
  <c r="Y338" i="5"/>
  <c r="AC338" i="5" s="1"/>
  <c r="AB337" i="5"/>
  <c r="AS338" i="5"/>
  <c r="AW338" i="5" s="1"/>
  <c r="AV337" i="5"/>
  <c r="CH377" i="5"/>
  <c r="CL377" i="5" s="1"/>
  <c r="CK376" i="5"/>
  <c r="BY376" i="5"/>
  <c r="BW377" i="5"/>
  <c r="BN377" i="5"/>
  <c r="BR377" i="5" s="1"/>
  <c r="BQ376" i="5"/>
  <c r="BE376" i="5"/>
  <c r="BC377" i="5"/>
  <c r="Y377" i="9"/>
  <c r="AC377" i="9" s="1"/>
  <c r="O377" i="9"/>
  <c r="S377" i="9" s="1"/>
  <c r="AB376" i="9"/>
  <c r="R376" i="9"/>
  <c r="BC377" i="9"/>
  <c r="AL376" i="9"/>
  <c r="F377" i="9"/>
  <c r="D378" i="9"/>
  <c r="AV376" i="9"/>
  <c r="AI377" i="9"/>
  <c r="AM377" i="9" s="1"/>
  <c r="I377" i="9"/>
  <c r="AS377" i="9"/>
  <c r="BF376" i="9"/>
  <c r="P377" i="5"/>
  <c r="N378" i="5"/>
  <c r="F336" i="5" l="1"/>
  <c r="D337" i="5"/>
  <c r="AI338" i="5"/>
  <c r="AM338" i="5" s="1"/>
  <c r="AL337" i="5"/>
  <c r="Z338" i="5"/>
  <c r="X339" i="5"/>
  <c r="AT338" i="5"/>
  <c r="AR339" i="5"/>
  <c r="CI377" i="5"/>
  <c r="CG378" i="5"/>
  <c r="BX377" i="5"/>
  <c r="CB377" i="5" s="1"/>
  <c r="CA376" i="5"/>
  <c r="BO377" i="5"/>
  <c r="BM378" i="5"/>
  <c r="BD377" i="5"/>
  <c r="BH377" i="5" s="1"/>
  <c r="BG376" i="5"/>
  <c r="AT377" i="9"/>
  <c r="AR378" i="9"/>
  <c r="P377" i="9"/>
  <c r="N378" i="9"/>
  <c r="E378" i="9"/>
  <c r="I378" i="9" s="1"/>
  <c r="BD377" i="9"/>
  <c r="BB378" i="9"/>
  <c r="AW377" i="9"/>
  <c r="AJ377" i="9"/>
  <c r="AH378" i="9"/>
  <c r="H377" i="9"/>
  <c r="BG377" i="9"/>
  <c r="Z377" i="9"/>
  <c r="X378" i="9"/>
  <c r="O378" i="5"/>
  <c r="S378" i="5" s="1"/>
  <c r="R377" i="5"/>
  <c r="E337" i="5" l="1"/>
  <c r="I337" i="5" s="1"/>
  <c r="H336" i="5"/>
  <c r="AJ338" i="5"/>
  <c r="AH339" i="5"/>
  <c r="Y339" i="5"/>
  <c r="AC339" i="5" s="1"/>
  <c r="AB338" i="5"/>
  <c r="AS339" i="5"/>
  <c r="AW339" i="5" s="1"/>
  <c r="AV338" i="5"/>
  <c r="CH378" i="5"/>
  <c r="CL378" i="5" s="1"/>
  <c r="CK377" i="5"/>
  <c r="BY377" i="5"/>
  <c r="BW378" i="5"/>
  <c r="BN378" i="5"/>
  <c r="BR378" i="5" s="1"/>
  <c r="BQ377" i="5"/>
  <c r="BE377" i="5"/>
  <c r="BC378" i="5"/>
  <c r="Y378" i="9"/>
  <c r="AC378" i="9" s="1"/>
  <c r="BC378" i="9"/>
  <c r="O378" i="9"/>
  <c r="S378" i="9" s="1"/>
  <c r="AB377" i="9"/>
  <c r="AI378" i="9"/>
  <c r="AM378" i="9" s="1"/>
  <c r="BF377" i="9"/>
  <c r="R377" i="9"/>
  <c r="AL377" i="9"/>
  <c r="AS378" i="9"/>
  <c r="AW378" i="9" s="1"/>
  <c r="F378" i="9"/>
  <c r="D379" i="9"/>
  <c r="AV377" i="9"/>
  <c r="P378" i="5"/>
  <c r="N379" i="5"/>
  <c r="F337" i="5" l="1"/>
  <c r="D338" i="5"/>
  <c r="AI339" i="5"/>
  <c r="AM339" i="5" s="1"/>
  <c r="AL338" i="5"/>
  <c r="Z339" i="5"/>
  <c r="X340" i="5"/>
  <c r="AT339" i="5"/>
  <c r="AR340" i="5"/>
  <c r="CI378" i="5"/>
  <c r="CG379" i="5"/>
  <c r="BX378" i="5"/>
  <c r="CB378" i="5" s="1"/>
  <c r="CA377" i="5"/>
  <c r="BO378" i="5"/>
  <c r="BM379" i="5"/>
  <c r="BD378" i="5"/>
  <c r="BH378" i="5" s="1"/>
  <c r="BG377" i="5"/>
  <c r="E379" i="9"/>
  <c r="I379" i="9" s="1"/>
  <c r="BD378" i="9"/>
  <c r="BB379" i="9"/>
  <c r="H378" i="9"/>
  <c r="BG378" i="9"/>
  <c r="AT378" i="9"/>
  <c r="AR379" i="9"/>
  <c r="AJ378" i="9"/>
  <c r="AH379" i="9"/>
  <c r="P378" i="9"/>
  <c r="N379" i="9"/>
  <c r="Z378" i="9"/>
  <c r="X379" i="9"/>
  <c r="O379" i="5"/>
  <c r="S379" i="5" s="1"/>
  <c r="R378" i="5"/>
  <c r="E338" i="5" l="1"/>
  <c r="I338" i="5" s="1"/>
  <c r="H337" i="5"/>
  <c r="AJ339" i="5"/>
  <c r="AH340" i="5"/>
  <c r="Y340" i="5"/>
  <c r="AC340" i="5" s="1"/>
  <c r="AB339" i="5"/>
  <c r="AS340" i="5"/>
  <c r="AV339" i="5"/>
  <c r="CH379" i="5"/>
  <c r="CL379" i="5" s="1"/>
  <c r="CK378" i="5"/>
  <c r="BY378" i="5"/>
  <c r="BW379" i="5"/>
  <c r="BN379" i="5"/>
  <c r="BR379" i="5" s="1"/>
  <c r="BQ378" i="5"/>
  <c r="BE378" i="5"/>
  <c r="BC379" i="5"/>
  <c r="R378" i="9"/>
  <c r="AV378" i="9"/>
  <c r="BC379" i="9"/>
  <c r="BG379" i="9" s="1"/>
  <c r="Y379" i="9"/>
  <c r="AC379" i="9" s="1"/>
  <c r="AI379" i="9"/>
  <c r="AM379" i="9" s="1"/>
  <c r="BF378" i="9"/>
  <c r="AB378" i="9"/>
  <c r="AL378" i="9"/>
  <c r="O379" i="9"/>
  <c r="S379" i="9" s="1"/>
  <c r="AS379" i="9"/>
  <c r="AW379" i="9" s="1"/>
  <c r="F379" i="9"/>
  <c r="D380" i="9"/>
  <c r="P379" i="5"/>
  <c r="N380" i="5"/>
  <c r="F338" i="5" l="1"/>
  <c r="D339" i="5"/>
  <c r="AI340" i="5"/>
  <c r="AM340" i="5" s="1"/>
  <c r="AL339" i="5"/>
  <c r="Z340" i="5"/>
  <c r="X341" i="5"/>
  <c r="AW340" i="5"/>
  <c r="AT340" i="5"/>
  <c r="AR341" i="5"/>
  <c r="CI379" i="5"/>
  <c r="CG380" i="5"/>
  <c r="BX379" i="5"/>
  <c r="CB379" i="5" s="1"/>
  <c r="CA378" i="5"/>
  <c r="BO379" i="5"/>
  <c r="BM380" i="5"/>
  <c r="BD379" i="5"/>
  <c r="BH379" i="5" s="1"/>
  <c r="BG378" i="5"/>
  <c r="AT379" i="9"/>
  <c r="AR380" i="9"/>
  <c r="Z379" i="9"/>
  <c r="X380" i="9"/>
  <c r="BD379" i="9"/>
  <c r="BB380" i="9"/>
  <c r="E380" i="9"/>
  <c r="I380" i="9" s="1"/>
  <c r="H379" i="9"/>
  <c r="P379" i="9"/>
  <c r="N380" i="9"/>
  <c r="AJ379" i="9"/>
  <c r="AH380" i="9"/>
  <c r="O380" i="5"/>
  <c r="S380" i="5" s="1"/>
  <c r="R379" i="5"/>
  <c r="E339" i="5" l="1"/>
  <c r="I339" i="5" s="1"/>
  <c r="H338" i="5"/>
  <c r="AJ340" i="5"/>
  <c r="AH341" i="5"/>
  <c r="Y341" i="5"/>
  <c r="AC341" i="5" s="1"/>
  <c r="AB340" i="5"/>
  <c r="AS341" i="5"/>
  <c r="AW341" i="5" s="1"/>
  <c r="AV340" i="5"/>
  <c r="CH380" i="5"/>
  <c r="CL380" i="5" s="1"/>
  <c r="CK379" i="5"/>
  <c r="BY379" i="5"/>
  <c r="BW380" i="5"/>
  <c r="BN380" i="5"/>
  <c r="BR380" i="5" s="1"/>
  <c r="BQ379" i="5"/>
  <c r="BE379" i="5"/>
  <c r="BC380" i="5"/>
  <c r="R379" i="9"/>
  <c r="F380" i="9"/>
  <c r="D381" i="9"/>
  <c r="AB379" i="9"/>
  <c r="O380" i="9"/>
  <c r="S380" i="9" s="1"/>
  <c r="AI380" i="9"/>
  <c r="AM380" i="9" s="1"/>
  <c r="BC380" i="9"/>
  <c r="BG380" i="9" s="1"/>
  <c r="AS380" i="9"/>
  <c r="AW380" i="9" s="1"/>
  <c r="Y380" i="9"/>
  <c r="AC380" i="9" s="1"/>
  <c r="AL379" i="9"/>
  <c r="BF379" i="9"/>
  <c r="AV379" i="9"/>
  <c r="P380" i="5"/>
  <c r="N381" i="5"/>
  <c r="F339" i="5" l="1"/>
  <c r="D340" i="5"/>
  <c r="AI341" i="5"/>
  <c r="AM341" i="5" s="1"/>
  <c r="AL340" i="5"/>
  <c r="Z341" i="5"/>
  <c r="X342" i="5"/>
  <c r="AT341" i="5"/>
  <c r="AR342" i="5"/>
  <c r="CI380" i="5"/>
  <c r="CG381" i="5"/>
  <c r="BX380" i="5"/>
  <c r="CB380" i="5" s="1"/>
  <c r="CA379" i="5"/>
  <c r="BO380" i="5"/>
  <c r="BM381" i="5"/>
  <c r="BD380" i="5"/>
  <c r="BH380" i="5" s="1"/>
  <c r="BG379" i="5"/>
  <c r="E381" i="9"/>
  <c r="I381" i="9" s="1"/>
  <c r="Z380" i="9"/>
  <c r="X381" i="9"/>
  <c r="P380" i="9"/>
  <c r="N381" i="9"/>
  <c r="H380" i="9"/>
  <c r="BD380" i="9"/>
  <c r="BB381" i="9"/>
  <c r="AT380" i="9"/>
  <c r="AR381" i="9"/>
  <c r="AJ380" i="9"/>
  <c r="AH381" i="9"/>
  <c r="O381" i="5"/>
  <c r="S381" i="5" s="1"/>
  <c r="R380" i="5"/>
  <c r="E340" i="5" l="1"/>
  <c r="I340" i="5" s="1"/>
  <c r="H339" i="5"/>
  <c r="AJ341" i="5"/>
  <c r="AH342" i="5"/>
  <c r="Y342" i="5"/>
  <c r="AC342" i="5" s="1"/>
  <c r="AB341" i="5"/>
  <c r="AS342" i="5"/>
  <c r="AV341" i="5"/>
  <c r="CH381" i="5"/>
  <c r="CL381" i="5" s="1"/>
  <c r="CK380" i="5"/>
  <c r="BY380" i="5"/>
  <c r="BW381" i="5"/>
  <c r="BN381" i="5"/>
  <c r="BR381" i="5" s="1"/>
  <c r="BQ380" i="5"/>
  <c r="BE380" i="5"/>
  <c r="BC381" i="5"/>
  <c r="AS381" i="9"/>
  <c r="AW381" i="9" s="1"/>
  <c r="Y381" i="9"/>
  <c r="AC381" i="9" s="1"/>
  <c r="AV380" i="9"/>
  <c r="AB380" i="9"/>
  <c r="AI381" i="9"/>
  <c r="AM381" i="9" s="1"/>
  <c r="BC381" i="9"/>
  <c r="O381" i="9"/>
  <c r="S381" i="9" s="1"/>
  <c r="AL380" i="9"/>
  <c r="BF380" i="9"/>
  <c r="R380" i="9"/>
  <c r="F381" i="9"/>
  <c r="D382" i="9"/>
  <c r="P381" i="5"/>
  <c r="N382" i="5"/>
  <c r="F340" i="5" l="1"/>
  <c r="D341" i="5"/>
  <c r="AI342" i="5"/>
  <c r="AM342" i="5" s="1"/>
  <c r="AL341" i="5"/>
  <c r="Z342" i="5"/>
  <c r="X343" i="5"/>
  <c r="AW342" i="5"/>
  <c r="AT342" i="5"/>
  <c r="AR343" i="5"/>
  <c r="CI381" i="5"/>
  <c r="CG382" i="5"/>
  <c r="BX381" i="5"/>
  <c r="CB381" i="5" s="1"/>
  <c r="CA380" i="5"/>
  <c r="BO381" i="5"/>
  <c r="BM382" i="5"/>
  <c r="BD381" i="5"/>
  <c r="BH381" i="5" s="1"/>
  <c r="BG380" i="5"/>
  <c r="BD381" i="9"/>
  <c r="BB382" i="9"/>
  <c r="BG381" i="9"/>
  <c r="Z381" i="9"/>
  <c r="X382" i="9"/>
  <c r="E382" i="9"/>
  <c r="I382" i="9"/>
  <c r="H381" i="9"/>
  <c r="P381" i="9"/>
  <c r="N382" i="9"/>
  <c r="AJ381" i="9"/>
  <c r="AH382" i="9"/>
  <c r="AT381" i="9"/>
  <c r="AR382" i="9"/>
  <c r="O382" i="5"/>
  <c r="S382" i="5" s="1"/>
  <c r="R381" i="5"/>
  <c r="E341" i="5" l="1"/>
  <c r="I341" i="5" s="1"/>
  <c r="H340" i="5"/>
  <c r="AJ342" i="5"/>
  <c r="AH343" i="5"/>
  <c r="Y343" i="5"/>
  <c r="AC343" i="5" s="1"/>
  <c r="AB342" i="5"/>
  <c r="AS343" i="5"/>
  <c r="AW343" i="5" s="1"/>
  <c r="AV342" i="5"/>
  <c r="CH382" i="5"/>
  <c r="CL382" i="5" s="1"/>
  <c r="CK381" i="5"/>
  <c r="BY381" i="5"/>
  <c r="BW382" i="5"/>
  <c r="BN382" i="5"/>
  <c r="BR382" i="5" s="1"/>
  <c r="BQ381" i="5"/>
  <c r="BE381" i="5"/>
  <c r="BC382" i="5"/>
  <c r="AS382" i="9"/>
  <c r="AW382" i="9" s="1"/>
  <c r="AL381" i="9"/>
  <c r="AB381" i="9"/>
  <c r="AV381" i="9"/>
  <c r="R381" i="9"/>
  <c r="F382" i="9"/>
  <c r="D383" i="9"/>
  <c r="BC382" i="9"/>
  <c r="O382" i="9"/>
  <c r="S382" i="9" s="1"/>
  <c r="AI382" i="9"/>
  <c r="AM382" i="9" s="1"/>
  <c r="Y382" i="9"/>
  <c r="AC382" i="9" s="1"/>
  <c r="BF381" i="9"/>
  <c r="P382" i="5"/>
  <c r="N383" i="5"/>
  <c r="F341" i="5" l="1"/>
  <c r="D342" i="5"/>
  <c r="AI343" i="5"/>
  <c r="AM343" i="5" s="1"/>
  <c r="AL342" i="5"/>
  <c r="Z343" i="5"/>
  <c r="X344" i="5"/>
  <c r="AR344" i="5"/>
  <c r="AT343" i="5"/>
  <c r="CI382" i="5"/>
  <c r="CG383" i="5"/>
  <c r="BX382" i="5"/>
  <c r="CB382" i="5" s="1"/>
  <c r="CA381" i="5"/>
  <c r="BO382" i="5"/>
  <c r="BM383" i="5"/>
  <c r="BD382" i="5"/>
  <c r="BH382" i="5" s="1"/>
  <c r="BG381" i="5"/>
  <c r="E383" i="9"/>
  <c r="I383" i="9" s="1"/>
  <c r="Z382" i="9"/>
  <c r="X383" i="9"/>
  <c r="P382" i="9"/>
  <c r="N383" i="9"/>
  <c r="H382" i="9"/>
  <c r="BD382" i="9"/>
  <c r="BB383" i="9"/>
  <c r="AJ382" i="9"/>
  <c r="AH383" i="9"/>
  <c r="BG382" i="9"/>
  <c r="AT382" i="9"/>
  <c r="AR383" i="9"/>
  <c r="O383" i="5"/>
  <c r="S383" i="5" s="1"/>
  <c r="R382" i="5"/>
  <c r="E342" i="5" l="1"/>
  <c r="I342" i="5"/>
  <c r="H341" i="5"/>
  <c r="AJ343" i="5"/>
  <c r="AH344" i="5"/>
  <c r="Y344" i="5"/>
  <c r="AC344" i="5" s="1"/>
  <c r="AB343" i="5"/>
  <c r="AV343" i="5"/>
  <c r="AS344" i="5"/>
  <c r="AW344" i="5" s="1"/>
  <c r="CH383" i="5"/>
  <c r="CL383" i="5" s="1"/>
  <c r="CK382" i="5"/>
  <c r="BY382" i="5"/>
  <c r="BW383" i="5"/>
  <c r="BN383" i="5"/>
  <c r="BR383" i="5" s="1"/>
  <c r="BQ382" i="5"/>
  <c r="BE382" i="5"/>
  <c r="BC383" i="5"/>
  <c r="AI383" i="9"/>
  <c r="AM383" i="9" s="1"/>
  <c r="Y383" i="9"/>
  <c r="AC383" i="9" s="1"/>
  <c r="AS383" i="9"/>
  <c r="AW383" i="9" s="1"/>
  <c r="AL382" i="9"/>
  <c r="AB382" i="9"/>
  <c r="AV382" i="9"/>
  <c r="BC383" i="9"/>
  <c r="O383" i="9"/>
  <c r="S383" i="9"/>
  <c r="BF382" i="9"/>
  <c r="R382" i="9"/>
  <c r="F383" i="9"/>
  <c r="D384" i="9"/>
  <c r="P383" i="5"/>
  <c r="N384" i="5"/>
  <c r="F342" i="5" l="1"/>
  <c r="D343" i="5"/>
  <c r="AI344" i="5"/>
  <c r="AL343" i="5"/>
  <c r="Z344" i="5"/>
  <c r="X345" i="5"/>
  <c r="AR345" i="5"/>
  <c r="AT344" i="5"/>
  <c r="CI383" i="5"/>
  <c r="CG384" i="5"/>
  <c r="CH7" i="5"/>
  <c r="CI7" i="5" s="1"/>
  <c r="CH6" i="5"/>
  <c r="CI6" i="5" s="1"/>
  <c r="CK8" i="5"/>
  <c r="CL8" i="5" s="1"/>
  <c r="CH5" i="5"/>
  <c r="CI5" i="5" s="1"/>
  <c r="CK5" i="5"/>
  <c r="CL5" i="5" s="1"/>
  <c r="CK7" i="5"/>
  <c r="CL7" i="5" s="1"/>
  <c r="CK6" i="5"/>
  <c r="CL6" i="5" s="1"/>
  <c r="CH8" i="5"/>
  <c r="CI8" i="5" s="1"/>
  <c r="BX383" i="5"/>
  <c r="CB383" i="5" s="1"/>
  <c r="CA382" i="5"/>
  <c r="BO383" i="5"/>
  <c r="BM384" i="5"/>
  <c r="BN7" i="5"/>
  <c r="BO7" i="5" s="1"/>
  <c r="BN6" i="5"/>
  <c r="BO6" i="5" s="1"/>
  <c r="BQ8" i="5"/>
  <c r="BR8" i="5" s="1"/>
  <c r="BN5" i="5"/>
  <c r="BO5" i="5" s="1"/>
  <c r="BQ5" i="5"/>
  <c r="BR5" i="5" s="1"/>
  <c r="BQ7" i="5"/>
  <c r="BR7" i="5" s="1"/>
  <c r="BQ6" i="5"/>
  <c r="BR6" i="5" s="1"/>
  <c r="BN8" i="5"/>
  <c r="BO8" i="5" s="1"/>
  <c r="BD383" i="5"/>
  <c r="BH383" i="5" s="1"/>
  <c r="BG382" i="5"/>
  <c r="H383" i="9"/>
  <c r="E384" i="9"/>
  <c r="I384" i="9" s="1"/>
  <c r="P383" i="9"/>
  <c r="N384" i="9"/>
  <c r="Z383" i="9"/>
  <c r="X384" i="9"/>
  <c r="BD383" i="9"/>
  <c r="BB384" i="9"/>
  <c r="BG383" i="9"/>
  <c r="AT383" i="9"/>
  <c r="AR384" i="9"/>
  <c r="AJ383" i="9"/>
  <c r="AH384" i="9"/>
  <c r="O384" i="5"/>
  <c r="S384" i="5" s="1"/>
  <c r="R383" i="5"/>
  <c r="E343" i="5" l="1"/>
  <c r="I343" i="5" s="1"/>
  <c r="H342" i="5"/>
  <c r="AJ344" i="5"/>
  <c r="AH345" i="5"/>
  <c r="AM344" i="5"/>
  <c r="Y345" i="5"/>
  <c r="AC345" i="5" s="1"/>
  <c r="AB344" i="5"/>
  <c r="AV344" i="5"/>
  <c r="AS345" i="5"/>
  <c r="CH384" i="5"/>
  <c r="CL384" i="5" s="1"/>
  <c r="CK383" i="5"/>
  <c r="BY383" i="5"/>
  <c r="BW384" i="5"/>
  <c r="BX7" i="5"/>
  <c r="BY7" i="5" s="1"/>
  <c r="BX6" i="5"/>
  <c r="BY6" i="5" s="1"/>
  <c r="CA8" i="5"/>
  <c r="CB8" i="5" s="1"/>
  <c r="BX5" i="5"/>
  <c r="BY5" i="5" s="1"/>
  <c r="BX8" i="5"/>
  <c r="BY8" i="5" s="1"/>
  <c r="CA7" i="5"/>
  <c r="CB7" i="5" s="1"/>
  <c r="CA6" i="5"/>
  <c r="CB6" i="5" s="1"/>
  <c r="CA5" i="5"/>
  <c r="CB5" i="5" s="1"/>
  <c r="BN384" i="5"/>
  <c r="BR384" i="5" s="1"/>
  <c r="BQ383" i="5"/>
  <c r="BE383" i="5"/>
  <c r="BC384" i="5"/>
  <c r="BG7" i="5"/>
  <c r="BH7" i="5" s="1"/>
  <c r="BD5" i="5"/>
  <c r="BE5" i="5" s="1"/>
  <c r="BD8" i="5"/>
  <c r="BE8" i="5" s="1"/>
  <c r="BG6" i="5"/>
  <c r="BH6" i="5" s="1"/>
  <c r="BD6" i="5"/>
  <c r="BE6" i="5" s="1"/>
  <c r="BD7" i="5"/>
  <c r="BE7" i="5" s="1"/>
  <c r="BG5" i="5"/>
  <c r="BH5" i="5" s="1"/>
  <c r="AV383" i="9"/>
  <c r="BC384" i="9"/>
  <c r="BG384" i="9" s="1"/>
  <c r="O384" i="9"/>
  <c r="S384" i="9" s="1"/>
  <c r="AI384" i="9"/>
  <c r="AM384" i="9" s="1"/>
  <c r="BC8" i="9"/>
  <c r="BD8" i="9" s="1"/>
  <c r="BF7" i="9"/>
  <c r="BG7" i="9" s="1"/>
  <c r="BF6" i="9"/>
  <c r="BG6" i="9" s="1"/>
  <c r="BC5" i="9"/>
  <c r="BD5" i="9" s="1"/>
  <c r="BF5" i="9"/>
  <c r="BG5" i="9" s="1"/>
  <c r="BF8" i="9"/>
  <c r="BG8" i="9" s="1"/>
  <c r="BC7" i="9"/>
  <c r="BD7" i="9" s="1"/>
  <c r="BC6" i="9"/>
  <c r="BD6" i="9" s="1"/>
  <c r="BF383" i="9"/>
  <c r="R383" i="9"/>
  <c r="AL383" i="9"/>
  <c r="Y384" i="9"/>
  <c r="AC384" i="9" s="1"/>
  <c r="AS384" i="9"/>
  <c r="AW384" i="9" s="1"/>
  <c r="AB383" i="9"/>
  <c r="F384" i="9"/>
  <c r="D385" i="9"/>
  <c r="P384" i="5"/>
  <c r="N385" i="5"/>
  <c r="F343" i="5" l="1"/>
  <c r="D344" i="5"/>
  <c r="AI345" i="5"/>
  <c r="AM345" i="5" s="1"/>
  <c r="AL344" i="5"/>
  <c r="Z345" i="5"/>
  <c r="X346" i="5"/>
  <c r="AW345" i="5"/>
  <c r="AR346" i="5"/>
  <c r="AT345" i="5"/>
  <c r="CI384" i="5"/>
  <c r="CG385" i="5"/>
  <c r="BX384" i="5"/>
  <c r="CB384" i="5" s="1"/>
  <c r="CA383" i="5"/>
  <c r="BO384" i="5"/>
  <c r="BM385" i="5"/>
  <c r="BD384" i="5"/>
  <c r="BH384" i="5" s="1"/>
  <c r="BG383" i="5"/>
  <c r="Z384" i="9"/>
  <c r="X385" i="9"/>
  <c r="BD384" i="9"/>
  <c r="BB385" i="9"/>
  <c r="E385" i="9"/>
  <c r="I385" i="9" s="1"/>
  <c r="AJ384" i="9"/>
  <c r="AH385" i="9"/>
  <c r="H384" i="9"/>
  <c r="AT384" i="9"/>
  <c r="AR385" i="9"/>
  <c r="P384" i="9"/>
  <c r="N385" i="9"/>
  <c r="O385" i="5"/>
  <c r="S385" i="5" s="1"/>
  <c r="R384" i="5"/>
  <c r="E344" i="5" l="1"/>
  <c r="I344" i="5" s="1"/>
  <c r="H343" i="5"/>
  <c r="AJ345" i="5"/>
  <c r="AH346" i="5"/>
  <c r="Y346" i="5"/>
  <c r="AC346" i="5" s="1"/>
  <c r="AB345" i="5"/>
  <c r="AV345" i="5"/>
  <c r="AS346" i="5"/>
  <c r="AW346" i="5" s="1"/>
  <c r="CH385" i="5"/>
  <c r="CL385" i="5" s="1"/>
  <c r="CK384" i="5"/>
  <c r="BY384" i="5"/>
  <c r="BW385" i="5"/>
  <c r="BN385" i="5"/>
  <c r="BR385" i="5" s="1"/>
  <c r="BQ384" i="5"/>
  <c r="BE384" i="5"/>
  <c r="BC385" i="5"/>
  <c r="AS385" i="9"/>
  <c r="AW385" i="9" s="1"/>
  <c r="AI385" i="9"/>
  <c r="AM385" i="9" s="1"/>
  <c r="BC385" i="9"/>
  <c r="AV384" i="9"/>
  <c r="AL384" i="9"/>
  <c r="BF384" i="9"/>
  <c r="O385" i="9"/>
  <c r="S385" i="9" s="1"/>
  <c r="Y385" i="9"/>
  <c r="AC385" i="9" s="1"/>
  <c r="R384" i="9"/>
  <c r="F385" i="9"/>
  <c r="D386" i="9"/>
  <c r="AB384" i="9"/>
  <c r="P385" i="5"/>
  <c r="N386" i="5"/>
  <c r="F344" i="5" l="1"/>
  <c r="D345" i="5"/>
  <c r="AI346" i="5"/>
  <c r="AM346" i="5" s="1"/>
  <c r="AL345" i="5"/>
  <c r="Z346" i="5"/>
  <c r="X347" i="5"/>
  <c r="AR347" i="5"/>
  <c r="AT346" i="5"/>
  <c r="CI385" i="5"/>
  <c r="CG386" i="5"/>
  <c r="BX385" i="5"/>
  <c r="CB385" i="5" s="1"/>
  <c r="CA384" i="5"/>
  <c r="BO385" i="5"/>
  <c r="BM386" i="5"/>
  <c r="BD385" i="5"/>
  <c r="BH385" i="5" s="1"/>
  <c r="BG384" i="5"/>
  <c r="E386" i="9"/>
  <c r="I386" i="9" s="1"/>
  <c r="H385" i="9"/>
  <c r="Z385" i="9"/>
  <c r="X386" i="9"/>
  <c r="AJ385" i="9"/>
  <c r="AH386" i="9"/>
  <c r="BD385" i="9"/>
  <c r="BB386" i="9"/>
  <c r="P385" i="9"/>
  <c r="N386" i="9"/>
  <c r="BG385" i="9"/>
  <c r="AT385" i="9"/>
  <c r="AR386" i="9"/>
  <c r="O386" i="5"/>
  <c r="S386" i="5" s="1"/>
  <c r="R385" i="5"/>
  <c r="E345" i="5" l="1"/>
  <c r="I345" i="5" s="1"/>
  <c r="H344" i="5"/>
  <c r="AJ346" i="5"/>
  <c r="AH347" i="5"/>
  <c r="Y347" i="5"/>
  <c r="AC347" i="5" s="1"/>
  <c r="AB346" i="5"/>
  <c r="AV346" i="5"/>
  <c r="AS347" i="5"/>
  <c r="AW347" i="5" s="1"/>
  <c r="CH386" i="5"/>
  <c r="CL386" i="5" s="1"/>
  <c r="CK385" i="5"/>
  <c r="BY385" i="5"/>
  <c r="BW386" i="5"/>
  <c r="BN386" i="5"/>
  <c r="BQ385" i="5"/>
  <c r="BE385" i="5"/>
  <c r="BC386" i="5"/>
  <c r="O386" i="9"/>
  <c r="S386" i="9" s="1"/>
  <c r="AI386" i="9"/>
  <c r="AM386" i="9" s="1"/>
  <c r="AS386" i="9"/>
  <c r="AW386" i="9" s="1"/>
  <c r="R385" i="9"/>
  <c r="AL385" i="9"/>
  <c r="AV385" i="9"/>
  <c r="BC386" i="9"/>
  <c r="Y386" i="9"/>
  <c r="AC386" i="9" s="1"/>
  <c r="BF385" i="9"/>
  <c r="AB385" i="9"/>
  <c r="F386" i="9"/>
  <c r="D387" i="9"/>
  <c r="P386" i="5"/>
  <c r="N387" i="5"/>
  <c r="F345" i="5" l="1"/>
  <c r="D346" i="5"/>
  <c r="AI347" i="5"/>
  <c r="AM347" i="5" s="1"/>
  <c r="AL346" i="5"/>
  <c r="Z347" i="5"/>
  <c r="X348" i="5"/>
  <c r="AT347" i="5"/>
  <c r="AR348" i="5"/>
  <c r="CI386" i="5"/>
  <c r="CG387" i="5"/>
  <c r="BX386" i="5"/>
  <c r="CB386" i="5" s="1"/>
  <c r="CA385" i="5"/>
  <c r="BO386" i="5"/>
  <c r="BM387" i="5"/>
  <c r="BR386" i="5"/>
  <c r="BD386" i="5"/>
  <c r="BH386" i="5" s="1"/>
  <c r="BG385" i="5"/>
  <c r="Z386" i="9"/>
  <c r="X387" i="9"/>
  <c r="AJ386" i="9"/>
  <c r="AH387" i="9"/>
  <c r="E387" i="9"/>
  <c r="I387" i="9" s="1"/>
  <c r="BD386" i="9"/>
  <c r="BB387" i="9"/>
  <c r="H386" i="9"/>
  <c r="BG386" i="9"/>
  <c r="AT386" i="9"/>
  <c r="AR387" i="9"/>
  <c r="P386" i="9"/>
  <c r="N387" i="9"/>
  <c r="O387" i="5"/>
  <c r="S387" i="5" s="1"/>
  <c r="R386" i="5"/>
  <c r="E346" i="5" l="1"/>
  <c r="I346" i="5" s="1"/>
  <c r="H345" i="5"/>
  <c r="AJ347" i="5"/>
  <c r="AH348" i="5"/>
  <c r="Y348" i="5"/>
  <c r="AC348" i="5" s="1"/>
  <c r="AB347" i="5"/>
  <c r="AS348" i="5"/>
  <c r="AW348" i="5" s="1"/>
  <c r="AV347" i="5"/>
  <c r="CH387" i="5"/>
  <c r="CL387" i="5" s="1"/>
  <c r="CK386" i="5"/>
  <c r="BY386" i="5"/>
  <c r="BW387" i="5"/>
  <c r="BN387" i="5"/>
  <c r="BR387" i="5" s="1"/>
  <c r="BQ386" i="5"/>
  <c r="BE386" i="5"/>
  <c r="BC387" i="5"/>
  <c r="AV386" i="9"/>
  <c r="BC387" i="9"/>
  <c r="BG387" i="9" s="1"/>
  <c r="AI387" i="9"/>
  <c r="AM387" i="9" s="1"/>
  <c r="O387" i="9"/>
  <c r="S387" i="9" s="1"/>
  <c r="BF386" i="9"/>
  <c r="AL386" i="9"/>
  <c r="R386" i="9"/>
  <c r="Y387" i="9"/>
  <c r="AC387" i="9" s="1"/>
  <c r="AS387" i="9"/>
  <c r="AW387" i="9" s="1"/>
  <c r="F387" i="9"/>
  <c r="D388" i="9"/>
  <c r="AB386" i="9"/>
  <c r="P387" i="5"/>
  <c r="N388" i="5"/>
  <c r="F346" i="5" l="1"/>
  <c r="D347" i="5"/>
  <c r="AI348" i="5"/>
  <c r="AM348" i="5" s="1"/>
  <c r="AL347" i="5"/>
  <c r="Z348" i="5"/>
  <c r="X349" i="5"/>
  <c r="AR349" i="5"/>
  <c r="AT348" i="5"/>
  <c r="CI387" i="5"/>
  <c r="CG388" i="5"/>
  <c r="BX387" i="5"/>
  <c r="CB387" i="5" s="1"/>
  <c r="CA386" i="5"/>
  <c r="BO387" i="5"/>
  <c r="BM388" i="5"/>
  <c r="BD387" i="5"/>
  <c r="BH387" i="5" s="1"/>
  <c r="BG386" i="5"/>
  <c r="BD387" i="9"/>
  <c r="BB388" i="9"/>
  <c r="E388" i="9"/>
  <c r="I388" i="9" s="1"/>
  <c r="H387" i="9"/>
  <c r="Z387" i="9"/>
  <c r="X388" i="9"/>
  <c r="P387" i="9"/>
  <c r="N388" i="9"/>
  <c r="AT387" i="9"/>
  <c r="AR388" i="9"/>
  <c r="AJ387" i="9"/>
  <c r="AH388" i="9"/>
  <c r="O388" i="5"/>
  <c r="S388" i="5" s="1"/>
  <c r="R387" i="5"/>
  <c r="E347" i="5" l="1"/>
  <c r="I347" i="5" s="1"/>
  <c r="H346" i="5"/>
  <c r="AJ348" i="5"/>
  <c r="AH349" i="5"/>
  <c r="Y349" i="5"/>
  <c r="AC349" i="5" s="1"/>
  <c r="AB348" i="5"/>
  <c r="AV348" i="5"/>
  <c r="AS349" i="5"/>
  <c r="AW349" i="5"/>
  <c r="CH388" i="5"/>
  <c r="CL388" i="5" s="1"/>
  <c r="CK387" i="5"/>
  <c r="BY387" i="5"/>
  <c r="BW388" i="5"/>
  <c r="BN388" i="5"/>
  <c r="BR388" i="5" s="1"/>
  <c r="BQ387" i="5"/>
  <c r="BE387" i="5"/>
  <c r="BC388" i="5"/>
  <c r="AS388" i="9"/>
  <c r="AW388" i="9" s="1"/>
  <c r="Y388" i="9"/>
  <c r="AC388" i="9" s="1"/>
  <c r="AV387" i="9"/>
  <c r="AB387" i="9"/>
  <c r="F388" i="9"/>
  <c r="D389" i="9"/>
  <c r="AI388" i="9"/>
  <c r="AM388" i="9" s="1"/>
  <c r="O388" i="9"/>
  <c r="S388" i="9" s="1"/>
  <c r="BC388" i="9"/>
  <c r="AL387" i="9"/>
  <c r="R387" i="9"/>
  <c r="BF387" i="9"/>
  <c r="P388" i="5"/>
  <c r="N389" i="5"/>
  <c r="F347" i="5" l="1"/>
  <c r="D348" i="5"/>
  <c r="AI349" i="5"/>
  <c r="AM349" i="5"/>
  <c r="AL348" i="5"/>
  <c r="Z349" i="5"/>
  <c r="X350" i="5"/>
  <c r="AT349" i="5"/>
  <c r="AR350" i="5"/>
  <c r="CI388" i="5"/>
  <c r="CG389" i="5"/>
  <c r="BX388" i="5"/>
  <c r="CB388" i="5" s="1"/>
  <c r="CA387" i="5"/>
  <c r="BO388" i="5"/>
  <c r="BM389" i="5"/>
  <c r="BD388" i="5"/>
  <c r="BH388" i="5" s="1"/>
  <c r="BG387" i="5"/>
  <c r="BD388" i="9"/>
  <c r="BB389" i="9"/>
  <c r="BG388" i="9"/>
  <c r="AJ388" i="9"/>
  <c r="AH389" i="9"/>
  <c r="Z388" i="9"/>
  <c r="X389" i="9"/>
  <c r="E389" i="9"/>
  <c r="I389" i="9" s="1"/>
  <c r="P388" i="9"/>
  <c r="N389" i="9"/>
  <c r="H388" i="9"/>
  <c r="AT388" i="9"/>
  <c r="AR389" i="9"/>
  <c r="O389" i="5"/>
  <c r="S389" i="5" s="1"/>
  <c r="R388" i="5"/>
  <c r="E348" i="5" l="1"/>
  <c r="I348" i="5" s="1"/>
  <c r="H347" i="5"/>
  <c r="AJ349" i="5"/>
  <c r="AH350" i="5"/>
  <c r="Y350" i="5"/>
  <c r="AC350" i="5" s="1"/>
  <c r="AB349" i="5"/>
  <c r="AS350" i="5"/>
  <c r="AV349" i="5"/>
  <c r="CH389" i="5"/>
  <c r="CL389" i="5" s="1"/>
  <c r="CK388" i="5"/>
  <c r="BY388" i="5"/>
  <c r="BW389" i="5"/>
  <c r="BN389" i="5"/>
  <c r="BR389" i="5" s="1"/>
  <c r="BQ388" i="5"/>
  <c r="BE388" i="5"/>
  <c r="BC389" i="5"/>
  <c r="F389" i="9"/>
  <c r="D390" i="9"/>
  <c r="AL388" i="9"/>
  <c r="AS389" i="9"/>
  <c r="AW389" i="9" s="1"/>
  <c r="O389" i="9"/>
  <c r="S389" i="9" s="1"/>
  <c r="Y389" i="9"/>
  <c r="AC389" i="9" s="1"/>
  <c r="AV388" i="9"/>
  <c r="R388" i="9"/>
  <c r="AB388" i="9"/>
  <c r="BC389" i="9"/>
  <c r="AI389" i="9"/>
  <c r="AM389" i="9" s="1"/>
  <c r="BF388" i="9"/>
  <c r="P389" i="5"/>
  <c r="N390" i="5"/>
  <c r="F348" i="5" l="1"/>
  <c r="D349" i="5"/>
  <c r="AI350" i="5"/>
  <c r="AM350" i="5" s="1"/>
  <c r="AL349" i="5"/>
  <c r="Z350" i="5"/>
  <c r="X351" i="5"/>
  <c r="AW350" i="5"/>
  <c r="AR351" i="5"/>
  <c r="AT350" i="5"/>
  <c r="CI389" i="5"/>
  <c r="CG390" i="5"/>
  <c r="BX389" i="5"/>
  <c r="CB389" i="5" s="1"/>
  <c r="CA388" i="5"/>
  <c r="BO389" i="5"/>
  <c r="BM390" i="5"/>
  <c r="BD389" i="5"/>
  <c r="BH389" i="5" s="1"/>
  <c r="BG388" i="5"/>
  <c r="BD389" i="9"/>
  <c r="BB390" i="9"/>
  <c r="AJ389" i="9"/>
  <c r="AH390" i="9"/>
  <c r="P389" i="9"/>
  <c r="N390" i="9"/>
  <c r="E390" i="9"/>
  <c r="I390" i="9" s="1"/>
  <c r="BG389" i="9"/>
  <c r="Z389" i="9"/>
  <c r="X390" i="9"/>
  <c r="AT389" i="9"/>
  <c r="AR390" i="9"/>
  <c r="H389" i="9"/>
  <c r="O390" i="5"/>
  <c r="S390" i="5" s="1"/>
  <c r="R389" i="5"/>
  <c r="E349" i="5" l="1"/>
  <c r="I349" i="5" s="1"/>
  <c r="H348" i="5"/>
  <c r="AJ350" i="5"/>
  <c r="AH351" i="5"/>
  <c r="Y351" i="5"/>
  <c r="AC351" i="5" s="1"/>
  <c r="AB350" i="5"/>
  <c r="AV350" i="5"/>
  <c r="AS351" i="5"/>
  <c r="AW351" i="5"/>
  <c r="CH390" i="5"/>
  <c r="CL390" i="5" s="1"/>
  <c r="CK389" i="5"/>
  <c r="BY389" i="5"/>
  <c r="BW390" i="5"/>
  <c r="BN390" i="5"/>
  <c r="BR390" i="5" s="1"/>
  <c r="BQ389" i="5"/>
  <c r="BE389" i="5"/>
  <c r="BC390" i="5"/>
  <c r="AV389" i="9"/>
  <c r="AI390" i="9"/>
  <c r="AM390" i="9" s="1"/>
  <c r="Y390" i="9"/>
  <c r="AC390" i="9" s="1"/>
  <c r="F390" i="9"/>
  <c r="D391" i="9"/>
  <c r="AL389" i="9"/>
  <c r="AB389" i="9"/>
  <c r="O390" i="9"/>
  <c r="S390" i="9" s="1"/>
  <c r="BC390" i="9"/>
  <c r="BG390" i="9" s="1"/>
  <c r="AS390" i="9"/>
  <c r="AW390" i="9" s="1"/>
  <c r="R389" i="9"/>
  <c r="BF389" i="9"/>
  <c r="P390" i="5"/>
  <c r="N391" i="5"/>
  <c r="F349" i="5" l="1"/>
  <c r="D350" i="5"/>
  <c r="AI351" i="5"/>
  <c r="AM351" i="5" s="1"/>
  <c r="AL350" i="5"/>
  <c r="Z351" i="5"/>
  <c r="X352" i="5"/>
  <c r="AT351" i="5"/>
  <c r="AR352" i="5"/>
  <c r="CI390" i="5"/>
  <c r="CG391" i="5"/>
  <c r="BX390" i="5"/>
  <c r="CB390" i="5" s="1"/>
  <c r="CA389" i="5"/>
  <c r="BO390" i="5"/>
  <c r="BM391" i="5"/>
  <c r="BD390" i="5"/>
  <c r="BH390" i="5" s="1"/>
  <c r="BG389" i="5"/>
  <c r="H390" i="9"/>
  <c r="AJ390" i="9"/>
  <c r="AH391" i="9"/>
  <c r="BD390" i="9"/>
  <c r="BB391" i="9"/>
  <c r="E391" i="9"/>
  <c r="I391" i="9" s="1"/>
  <c r="AT390" i="9"/>
  <c r="AR391" i="9"/>
  <c r="P390" i="9"/>
  <c r="N391" i="9"/>
  <c r="Z390" i="9"/>
  <c r="X391" i="9"/>
  <c r="O391" i="5"/>
  <c r="S391" i="5" s="1"/>
  <c r="R390" i="5"/>
  <c r="E350" i="5" l="1"/>
  <c r="I350" i="5" s="1"/>
  <c r="H349" i="5"/>
  <c r="AJ351" i="5"/>
  <c r="AH352" i="5"/>
  <c r="Y352" i="5"/>
  <c r="AC352" i="5" s="1"/>
  <c r="AB351" i="5"/>
  <c r="AS352" i="5"/>
  <c r="AW352" i="5" s="1"/>
  <c r="AV351" i="5"/>
  <c r="CH391" i="5"/>
  <c r="CL391" i="5" s="1"/>
  <c r="CK390" i="5"/>
  <c r="BY390" i="5"/>
  <c r="BW391" i="5"/>
  <c r="BN391" i="5"/>
  <c r="BR391" i="5" s="1"/>
  <c r="BQ390" i="5"/>
  <c r="BE390" i="5"/>
  <c r="BC391" i="5"/>
  <c r="AI391" i="9"/>
  <c r="AM391" i="9" s="1"/>
  <c r="R390" i="9"/>
  <c r="F391" i="9"/>
  <c r="D392" i="9"/>
  <c r="AL390" i="9"/>
  <c r="O391" i="9"/>
  <c r="S391" i="9" s="1"/>
  <c r="Y391" i="9"/>
  <c r="AC391" i="9" s="1"/>
  <c r="AS391" i="9"/>
  <c r="AW391" i="9" s="1"/>
  <c r="BC391" i="9"/>
  <c r="BG391" i="9" s="1"/>
  <c r="AB390" i="9"/>
  <c r="AV390" i="9"/>
  <c r="BF390" i="9"/>
  <c r="P391" i="5"/>
  <c r="N392" i="5"/>
  <c r="F350" i="5" l="1"/>
  <c r="D351" i="5"/>
  <c r="AI352" i="5"/>
  <c r="AM352" i="5" s="1"/>
  <c r="AL351" i="5"/>
  <c r="Z352" i="5"/>
  <c r="X353" i="5"/>
  <c r="AT352" i="5"/>
  <c r="AR353" i="5"/>
  <c r="CI391" i="5"/>
  <c r="CG392" i="5"/>
  <c r="BX391" i="5"/>
  <c r="CB391" i="5" s="1"/>
  <c r="CA390" i="5"/>
  <c r="BO391" i="5"/>
  <c r="BM392" i="5"/>
  <c r="BD391" i="5"/>
  <c r="BH391" i="5" s="1"/>
  <c r="BG390" i="5"/>
  <c r="Z391" i="9"/>
  <c r="X392" i="9"/>
  <c r="E392" i="9"/>
  <c r="I392" i="9" s="1"/>
  <c r="BD391" i="9"/>
  <c r="BB392" i="9"/>
  <c r="AT391" i="9"/>
  <c r="AR392" i="9"/>
  <c r="P391" i="9"/>
  <c r="N392" i="9"/>
  <c r="H391" i="9"/>
  <c r="AJ391" i="9"/>
  <c r="AH392" i="9"/>
  <c r="O392" i="5"/>
  <c r="S392" i="5" s="1"/>
  <c r="R391" i="5"/>
  <c r="E351" i="5" l="1"/>
  <c r="I351" i="5" s="1"/>
  <c r="H350" i="5"/>
  <c r="AJ352" i="5"/>
  <c r="AH353" i="5"/>
  <c r="Y353" i="5"/>
  <c r="AC353" i="5" s="1"/>
  <c r="AB352" i="5"/>
  <c r="AS353" i="5"/>
  <c r="AW353" i="5" s="1"/>
  <c r="AV352" i="5"/>
  <c r="CH392" i="5"/>
  <c r="CL392" i="5" s="1"/>
  <c r="CK391" i="5"/>
  <c r="BY391" i="5"/>
  <c r="BW392" i="5"/>
  <c r="BN392" i="5"/>
  <c r="BR392" i="5" s="1"/>
  <c r="BQ391" i="5"/>
  <c r="BE391" i="5"/>
  <c r="BC392" i="5"/>
  <c r="AS392" i="9"/>
  <c r="AW392" i="9" s="1"/>
  <c r="AV391" i="9"/>
  <c r="F392" i="9"/>
  <c r="D393" i="9"/>
  <c r="AI392" i="9"/>
  <c r="AM392" i="9" s="1"/>
  <c r="O392" i="9"/>
  <c r="S392" i="9" s="1"/>
  <c r="BC392" i="9"/>
  <c r="Y392" i="9"/>
  <c r="AC392" i="9" s="1"/>
  <c r="AL391" i="9"/>
  <c r="R391" i="9"/>
  <c r="BF391" i="9"/>
  <c r="AB391" i="9"/>
  <c r="P392" i="5"/>
  <c r="N393" i="5"/>
  <c r="F351" i="5" l="1"/>
  <c r="D352" i="5"/>
  <c r="AI353" i="5"/>
  <c r="AM353" i="5" s="1"/>
  <c r="AL352" i="5"/>
  <c r="Z353" i="5"/>
  <c r="X354" i="5"/>
  <c r="AT353" i="5"/>
  <c r="AR354" i="5"/>
  <c r="CI392" i="5"/>
  <c r="CG393" i="5"/>
  <c r="BX392" i="5"/>
  <c r="CB392" i="5" s="1"/>
  <c r="CA391" i="5"/>
  <c r="BO392" i="5"/>
  <c r="BM393" i="5"/>
  <c r="BD392" i="5"/>
  <c r="BH392" i="5" s="1"/>
  <c r="BG391" i="5"/>
  <c r="BD392" i="9"/>
  <c r="BB393" i="9"/>
  <c r="BG392" i="9"/>
  <c r="AJ392" i="9"/>
  <c r="AH393" i="9"/>
  <c r="E393" i="9"/>
  <c r="I393" i="9"/>
  <c r="Z392" i="9"/>
  <c r="X393" i="9"/>
  <c r="P392" i="9"/>
  <c r="N393" i="9"/>
  <c r="H392" i="9"/>
  <c r="AT392" i="9"/>
  <c r="AR393" i="9"/>
  <c r="O393" i="5"/>
  <c r="R392" i="5"/>
  <c r="E352" i="5" l="1"/>
  <c r="I352" i="5" s="1"/>
  <c r="H351" i="5"/>
  <c r="AJ353" i="5"/>
  <c r="AH354" i="5"/>
  <c r="Y354" i="5"/>
  <c r="AB353" i="5"/>
  <c r="AS354" i="5"/>
  <c r="AV353" i="5"/>
  <c r="CH393" i="5"/>
  <c r="CL393" i="5" s="1"/>
  <c r="CK392" i="5"/>
  <c r="BY392" i="5"/>
  <c r="BW393" i="5"/>
  <c r="BN393" i="5"/>
  <c r="BR393" i="5" s="1"/>
  <c r="BQ392" i="5"/>
  <c r="BE392" i="5"/>
  <c r="BC393" i="5"/>
  <c r="AS393" i="9"/>
  <c r="AW393" i="9" s="1"/>
  <c r="O393" i="9"/>
  <c r="S393" i="9" s="1"/>
  <c r="AB392" i="9"/>
  <c r="AL392" i="9"/>
  <c r="AV392" i="9"/>
  <c r="R392" i="9"/>
  <c r="F393" i="9"/>
  <c r="D394" i="9"/>
  <c r="BC393" i="9"/>
  <c r="Y393" i="9"/>
  <c r="AC393" i="9" s="1"/>
  <c r="AI393" i="9"/>
  <c r="AM393" i="9" s="1"/>
  <c r="BF392" i="9"/>
  <c r="P393" i="5"/>
  <c r="N394" i="5"/>
  <c r="S393" i="5"/>
  <c r="F352" i="5" l="1"/>
  <c r="D353" i="5"/>
  <c r="AI354" i="5"/>
  <c r="AM354" i="5" s="1"/>
  <c r="AL353" i="5"/>
  <c r="Z354" i="5"/>
  <c r="X355" i="5"/>
  <c r="AC354" i="5"/>
  <c r="AW354" i="5"/>
  <c r="AT354" i="5"/>
  <c r="AR355" i="5"/>
  <c r="CI393" i="5"/>
  <c r="CG394" i="5"/>
  <c r="BX393" i="5"/>
  <c r="CB393" i="5" s="1"/>
  <c r="CA392" i="5"/>
  <c r="BO393" i="5"/>
  <c r="BM394" i="5"/>
  <c r="BD393" i="5"/>
  <c r="BH393" i="5" s="1"/>
  <c r="BG392" i="5"/>
  <c r="BD393" i="9"/>
  <c r="BB394" i="9"/>
  <c r="AJ393" i="9"/>
  <c r="AH394" i="9"/>
  <c r="BG393" i="9"/>
  <c r="P393" i="9"/>
  <c r="N394" i="9"/>
  <c r="E394" i="9"/>
  <c r="I394" i="9" s="1"/>
  <c r="Z393" i="9"/>
  <c r="X394" i="9"/>
  <c r="H393" i="9"/>
  <c r="AT393" i="9"/>
  <c r="AR394" i="9"/>
  <c r="O394" i="5"/>
  <c r="S394" i="5" s="1"/>
  <c r="R393" i="5"/>
  <c r="E353" i="5" l="1"/>
  <c r="I353" i="5" s="1"/>
  <c r="H352" i="5"/>
  <c r="AJ354" i="5"/>
  <c r="AH355" i="5"/>
  <c r="Y355" i="5"/>
  <c r="AC355" i="5" s="1"/>
  <c r="AB354" i="5"/>
  <c r="AS355" i="5"/>
  <c r="AV354" i="5"/>
  <c r="CH394" i="5"/>
  <c r="CL394" i="5" s="1"/>
  <c r="CK393" i="5"/>
  <c r="BY393" i="5"/>
  <c r="BW394" i="5"/>
  <c r="BN394" i="5"/>
  <c r="BR394" i="5" s="1"/>
  <c r="BQ393" i="5"/>
  <c r="BE393" i="5"/>
  <c r="BC394" i="5"/>
  <c r="F394" i="9"/>
  <c r="D395" i="9"/>
  <c r="AI394" i="9"/>
  <c r="AM394" i="9" s="1"/>
  <c r="AS394" i="9"/>
  <c r="AW394" i="9" s="1"/>
  <c r="Y394" i="9"/>
  <c r="AC394" i="9" s="1"/>
  <c r="O394" i="9"/>
  <c r="S394" i="9" s="1"/>
  <c r="AL393" i="9"/>
  <c r="AV393" i="9"/>
  <c r="AB393" i="9"/>
  <c r="R393" i="9"/>
  <c r="BC394" i="9"/>
  <c r="BG394" i="9" s="1"/>
  <c r="BF393" i="9"/>
  <c r="P394" i="5"/>
  <c r="N395" i="5"/>
  <c r="F353" i="5" l="1"/>
  <c r="D354" i="5"/>
  <c r="AI355" i="5"/>
  <c r="AM355" i="5" s="1"/>
  <c r="AL354" i="5"/>
  <c r="Z355" i="5"/>
  <c r="X356" i="5"/>
  <c r="AW355" i="5"/>
  <c r="AR356" i="5"/>
  <c r="AT355" i="5"/>
  <c r="CI394" i="5"/>
  <c r="CG395" i="5"/>
  <c r="BX394" i="5"/>
  <c r="CB394" i="5" s="1"/>
  <c r="CA393" i="5"/>
  <c r="BO394" i="5"/>
  <c r="BM395" i="5"/>
  <c r="BD394" i="5"/>
  <c r="BH394" i="5" s="1"/>
  <c r="BG393" i="5"/>
  <c r="Z394" i="9"/>
  <c r="X395" i="9"/>
  <c r="AJ394" i="9"/>
  <c r="AH395" i="9"/>
  <c r="BD394" i="9"/>
  <c r="BB395" i="9"/>
  <c r="E395" i="9"/>
  <c r="I395" i="9" s="1"/>
  <c r="P394" i="9"/>
  <c r="N395" i="9"/>
  <c r="AT394" i="9"/>
  <c r="AR395" i="9"/>
  <c r="H394" i="9"/>
  <c r="O395" i="5"/>
  <c r="S395" i="5" s="1"/>
  <c r="R394" i="5"/>
  <c r="E354" i="5" l="1"/>
  <c r="H353" i="5"/>
  <c r="AJ355" i="5"/>
  <c r="AH356" i="5"/>
  <c r="Y356" i="5"/>
  <c r="AC356" i="5" s="1"/>
  <c r="AB355" i="5"/>
  <c r="AV355" i="5"/>
  <c r="AS356" i="5"/>
  <c r="AW356" i="5" s="1"/>
  <c r="CH395" i="5"/>
  <c r="CL395" i="5" s="1"/>
  <c r="CK394" i="5"/>
  <c r="BY394" i="5"/>
  <c r="BW395" i="5"/>
  <c r="BN395" i="5"/>
  <c r="BR395" i="5" s="1"/>
  <c r="BQ394" i="5"/>
  <c r="BE394" i="5"/>
  <c r="BC395" i="5"/>
  <c r="AS395" i="9"/>
  <c r="AW395" i="9" s="1"/>
  <c r="AI395" i="9"/>
  <c r="AM395" i="9" s="1"/>
  <c r="AV394" i="9"/>
  <c r="F395" i="9"/>
  <c r="D396" i="9"/>
  <c r="AL394" i="9"/>
  <c r="O395" i="9"/>
  <c r="S395" i="9" s="1"/>
  <c r="BC395" i="9"/>
  <c r="Y395" i="9"/>
  <c r="AC395" i="9" s="1"/>
  <c r="R394" i="9"/>
  <c r="BF394" i="9"/>
  <c r="AB394" i="9"/>
  <c r="P395" i="5"/>
  <c r="N396" i="5"/>
  <c r="I354" i="5" l="1"/>
  <c r="F354" i="5"/>
  <c r="D355" i="5"/>
  <c r="AI356" i="5"/>
  <c r="AM356" i="5" s="1"/>
  <c r="AL355" i="5"/>
  <c r="Z356" i="5"/>
  <c r="X357" i="5"/>
  <c r="AR357" i="5"/>
  <c r="AT356" i="5"/>
  <c r="CI395" i="5"/>
  <c r="CG396" i="5"/>
  <c r="BX395" i="5"/>
  <c r="CB395" i="5" s="1"/>
  <c r="CA394" i="5"/>
  <c r="BO395" i="5"/>
  <c r="BM396" i="5"/>
  <c r="BD395" i="5"/>
  <c r="BH395" i="5" s="1"/>
  <c r="BG394" i="5"/>
  <c r="E396" i="9"/>
  <c r="I396" i="9" s="1"/>
  <c r="Z395" i="9"/>
  <c r="X396" i="9"/>
  <c r="P395" i="9"/>
  <c r="N396" i="9"/>
  <c r="H395" i="9"/>
  <c r="AJ395" i="9"/>
  <c r="AH396" i="9"/>
  <c r="BD395" i="9"/>
  <c r="BB396" i="9"/>
  <c r="BG395" i="9"/>
  <c r="AT395" i="9"/>
  <c r="AR396" i="9"/>
  <c r="O396" i="5"/>
  <c r="S396" i="5" s="1"/>
  <c r="R395" i="5"/>
  <c r="E355" i="5" l="1"/>
  <c r="I355" i="5" s="1"/>
  <c r="H354" i="5"/>
  <c r="AJ356" i="5"/>
  <c r="AH357" i="5"/>
  <c r="Y357" i="5"/>
  <c r="AC357" i="5" s="1"/>
  <c r="AB356" i="5"/>
  <c r="AV356" i="5"/>
  <c r="AS357" i="5"/>
  <c r="AW357" i="5" s="1"/>
  <c r="CH396" i="5"/>
  <c r="CL396" i="5" s="1"/>
  <c r="CK395" i="5"/>
  <c r="BY395" i="5"/>
  <c r="BW396" i="5"/>
  <c r="BN396" i="5"/>
  <c r="BR396" i="5" s="1"/>
  <c r="BQ395" i="5"/>
  <c r="BE395" i="5"/>
  <c r="BC396" i="5"/>
  <c r="BC396" i="9"/>
  <c r="BG396" i="9" s="1"/>
  <c r="Y396" i="9"/>
  <c r="AC396" i="9" s="1"/>
  <c r="AS396" i="9"/>
  <c r="AW396" i="9" s="1"/>
  <c r="BF395" i="9"/>
  <c r="AB395" i="9"/>
  <c r="AV395" i="9"/>
  <c r="AI396" i="9"/>
  <c r="AM396" i="9" s="1"/>
  <c r="O396" i="9"/>
  <c r="S396" i="9" s="1"/>
  <c r="AL395" i="9"/>
  <c r="R395" i="9"/>
  <c r="F396" i="9"/>
  <c r="D397" i="9"/>
  <c r="P396" i="5"/>
  <c r="N397" i="5"/>
  <c r="F355" i="5" l="1"/>
  <c r="D356" i="5"/>
  <c r="AI357" i="5"/>
  <c r="AM357" i="5" s="1"/>
  <c r="AL356" i="5"/>
  <c r="Z357" i="5"/>
  <c r="X358" i="5"/>
  <c r="AR358" i="5"/>
  <c r="AT357" i="5"/>
  <c r="CI396" i="5"/>
  <c r="CG397" i="5"/>
  <c r="BX396" i="5"/>
  <c r="CB396" i="5" s="1"/>
  <c r="CA395" i="5"/>
  <c r="BO396" i="5"/>
  <c r="BM397" i="5"/>
  <c r="BD396" i="5"/>
  <c r="BH396" i="5" s="1"/>
  <c r="BG395" i="5"/>
  <c r="P396" i="9"/>
  <c r="N397" i="9"/>
  <c r="Z396" i="9"/>
  <c r="X397" i="9"/>
  <c r="E397" i="9"/>
  <c r="I397" i="9" s="1"/>
  <c r="BD396" i="9"/>
  <c r="BB397" i="9"/>
  <c r="H396" i="9"/>
  <c r="AJ396" i="9"/>
  <c r="AH397" i="9"/>
  <c r="AT396" i="9"/>
  <c r="AR397" i="9"/>
  <c r="O397" i="5"/>
  <c r="S397" i="5" s="1"/>
  <c r="R396" i="5"/>
  <c r="E356" i="5" l="1"/>
  <c r="I356" i="5" s="1"/>
  <c r="H355" i="5"/>
  <c r="AJ357" i="5"/>
  <c r="AH358" i="5"/>
  <c r="Y358" i="5"/>
  <c r="AC358" i="5" s="1"/>
  <c r="AB357" i="5"/>
  <c r="AV357" i="5"/>
  <c r="AS358" i="5"/>
  <c r="AW358" i="5" s="1"/>
  <c r="CH397" i="5"/>
  <c r="CL397" i="5" s="1"/>
  <c r="CK396" i="5"/>
  <c r="BY396" i="5"/>
  <c r="BW397" i="5"/>
  <c r="BN397" i="5"/>
  <c r="BR397" i="5" s="1"/>
  <c r="BQ396" i="5"/>
  <c r="BE396" i="5"/>
  <c r="BC397" i="5"/>
  <c r="AI397" i="9"/>
  <c r="AM397" i="9" s="1"/>
  <c r="BC397" i="9"/>
  <c r="BG397" i="9" s="1"/>
  <c r="Y397" i="9"/>
  <c r="AC397" i="9" s="1"/>
  <c r="AL396" i="9"/>
  <c r="BF396" i="9"/>
  <c r="AB396" i="9"/>
  <c r="AS397" i="9"/>
  <c r="AW397" i="9" s="1"/>
  <c r="O397" i="9"/>
  <c r="S397" i="9" s="1"/>
  <c r="AV396" i="9"/>
  <c r="F397" i="9"/>
  <c r="D398" i="9"/>
  <c r="R396" i="9"/>
  <c r="P397" i="5"/>
  <c r="N398" i="5"/>
  <c r="F356" i="5" l="1"/>
  <c r="D357" i="5"/>
  <c r="AI358" i="5"/>
  <c r="AM358" i="5" s="1"/>
  <c r="AL357" i="5"/>
  <c r="Z358" i="5"/>
  <c r="X359" i="5"/>
  <c r="AT358" i="5"/>
  <c r="AR359" i="5"/>
  <c r="CI397" i="5"/>
  <c r="CG398" i="5"/>
  <c r="BX397" i="5"/>
  <c r="CB397" i="5" s="1"/>
  <c r="CA396" i="5"/>
  <c r="BO397" i="5"/>
  <c r="BM398" i="5"/>
  <c r="BD397" i="5"/>
  <c r="BH397" i="5" s="1"/>
  <c r="BG396" i="5"/>
  <c r="E398" i="9"/>
  <c r="I398" i="9" s="1"/>
  <c r="BD397" i="9"/>
  <c r="BB398" i="9"/>
  <c r="H397" i="9"/>
  <c r="P397" i="9"/>
  <c r="N398" i="9"/>
  <c r="AT397" i="9"/>
  <c r="AR398" i="9"/>
  <c r="Z397" i="9"/>
  <c r="X398" i="9"/>
  <c r="AJ397" i="9"/>
  <c r="AH398" i="9"/>
  <c r="O398" i="5"/>
  <c r="S398" i="5" s="1"/>
  <c r="R397" i="5"/>
  <c r="E357" i="5" l="1"/>
  <c r="I357" i="5" s="1"/>
  <c r="H356" i="5"/>
  <c r="AJ358" i="5"/>
  <c r="AH359" i="5"/>
  <c r="Y359" i="5"/>
  <c r="AC359" i="5" s="1"/>
  <c r="AB358" i="5"/>
  <c r="AS359" i="5"/>
  <c r="AW359" i="5" s="1"/>
  <c r="AV358" i="5"/>
  <c r="CH398" i="5"/>
  <c r="CL398" i="5" s="1"/>
  <c r="CK397" i="5"/>
  <c r="BY397" i="5"/>
  <c r="BW398" i="5"/>
  <c r="BN398" i="5"/>
  <c r="BR398" i="5" s="1"/>
  <c r="BQ397" i="5"/>
  <c r="BE397" i="5"/>
  <c r="BC398" i="5"/>
  <c r="Y398" i="9"/>
  <c r="AC398" i="9" s="1"/>
  <c r="O398" i="9"/>
  <c r="S398" i="9" s="1"/>
  <c r="BC398" i="9"/>
  <c r="BG398" i="9" s="1"/>
  <c r="AB397" i="9"/>
  <c r="R397" i="9"/>
  <c r="BF397" i="9"/>
  <c r="AI398" i="9"/>
  <c r="AM398" i="9" s="1"/>
  <c r="AS398" i="9"/>
  <c r="AW398" i="9" s="1"/>
  <c r="AL397" i="9"/>
  <c r="AV397" i="9"/>
  <c r="F398" i="9"/>
  <c r="D399" i="9"/>
  <c r="P398" i="5"/>
  <c r="N399" i="5"/>
  <c r="F357" i="5" l="1"/>
  <c r="D358" i="5"/>
  <c r="AI359" i="5"/>
  <c r="AM359" i="5" s="1"/>
  <c r="AL358" i="5"/>
  <c r="Z359" i="5"/>
  <c r="X360" i="5"/>
  <c r="AR360" i="5"/>
  <c r="AT359" i="5"/>
  <c r="CI398" i="5"/>
  <c r="CG399" i="5"/>
  <c r="BX398" i="5"/>
  <c r="CB398" i="5" s="1"/>
  <c r="CA397" i="5"/>
  <c r="BO398" i="5"/>
  <c r="BM399" i="5"/>
  <c r="BD398" i="5"/>
  <c r="BH398" i="5" s="1"/>
  <c r="BG397" i="5"/>
  <c r="AT398" i="9"/>
  <c r="AR399" i="9"/>
  <c r="P398" i="9"/>
  <c r="N399" i="9"/>
  <c r="E399" i="9"/>
  <c r="I399" i="9" s="1"/>
  <c r="BD398" i="9"/>
  <c r="BB399" i="9"/>
  <c r="H398" i="9"/>
  <c r="AJ398" i="9"/>
  <c r="AH399" i="9"/>
  <c r="Z398" i="9"/>
  <c r="X399" i="9"/>
  <c r="O399" i="5"/>
  <c r="S399" i="5" s="1"/>
  <c r="R398" i="5"/>
  <c r="E358" i="5" l="1"/>
  <c r="I358" i="5" s="1"/>
  <c r="H357" i="5"/>
  <c r="AJ359" i="5"/>
  <c r="AH360" i="5"/>
  <c r="Y360" i="5"/>
  <c r="AC360" i="5" s="1"/>
  <c r="AB359" i="5"/>
  <c r="AV359" i="5"/>
  <c r="AS360" i="5"/>
  <c r="AW360" i="5"/>
  <c r="CH399" i="5"/>
  <c r="CL399" i="5" s="1"/>
  <c r="CK398" i="5"/>
  <c r="BY398" i="5"/>
  <c r="BW399" i="5"/>
  <c r="BN399" i="5"/>
  <c r="BR399" i="5" s="1"/>
  <c r="BQ398" i="5"/>
  <c r="BE398" i="5"/>
  <c r="BC399" i="5"/>
  <c r="Y399" i="9"/>
  <c r="AC399" i="9" s="1"/>
  <c r="AI399" i="9"/>
  <c r="AM399" i="9" s="1"/>
  <c r="BC399" i="9"/>
  <c r="O399" i="9"/>
  <c r="S399" i="9" s="1"/>
  <c r="AL398" i="9"/>
  <c r="BF398" i="9"/>
  <c r="R398" i="9"/>
  <c r="AS399" i="9"/>
  <c r="AW399" i="9" s="1"/>
  <c r="AB398" i="9"/>
  <c r="F399" i="9"/>
  <c r="D400" i="9"/>
  <c r="AV398" i="9"/>
  <c r="P399" i="5"/>
  <c r="N400" i="5"/>
  <c r="F358" i="5" l="1"/>
  <c r="D359" i="5"/>
  <c r="AI360" i="5"/>
  <c r="AM360" i="5" s="1"/>
  <c r="AL359" i="5"/>
  <c r="Z360" i="5"/>
  <c r="X361" i="5"/>
  <c r="AT360" i="5"/>
  <c r="AR361" i="5"/>
  <c r="CI399" i="5"/>
  <c r="CG400" i="5"/>
  <c r="BX399" i="5"/>
  <c r="CB399" i="5" s="1"/>
  <c r="CA398" i="5"/>
  <c r="BO399" i="5"/>
  <c r="BM400" i="5"/>
  <c r="BD399" i="5"/>
  <c r="BH399" i="5" s="1"/>
  <c r="BG398" i="5"/>
  <c r="E400" i="9"/>
  <c r="I400" i="9" s="1"/>
  <c r="H399" i="9"/>
  <c r="AT399" i="9"/>
  <c r="AR400" i="9"/>
  <c r="P399" i="9"/>
  <c r="N400" i="9"/>
  <c r="AJ399" i="9"/>
  <c r="AH400" i="9"/>
  <c r="BD399" i="9"/>
  <c r="BB400" i="9"/>
  <c r="BG399" i="9"/>
  <c r="Z399" i="9"/>
  <c r="X400" i="9"/>
  <c r="O400" i="5"/>
  <c r="S400" i="5" s="1"/>
  <c r="R399" i="5"/>
  <c r="E359" i="5" l="1"/>
  <c r="I359" i="5" s="1"/>
  <c r="H358" i="5"/>
  <c r="AJ360" i="5"/>
  <c r="AH361" i="5"/>
  <c r="Y361" i="5"/>
  <c r="AC361" i="5" s="1"/>
  <c r="AB360" i="5"/>
  <c r="AS361" i="5"/>
  <c r="AW361" i="5" s="1"/>
  <c r="AV360" i="5"/>
  <c r="CH400" i="5"/>
  <c r="CL400" i="5" s="1"/>
  <c r="CK399" i="5"/>
  <c r="BY399" i="5"/>
  <c r="BW400" i="5"/>
  <c r="BN400" i="5"/>
  <c r="BR400" i="5" s="1"/>
  <c r="BQ399" i="5"/>
  <c r="BE399" i="5"/>
  <c r="BC400" i="5"/>
  <c r="BC400" i="9"/>
  <c r="BG400" i="9" s="1"/>
  <c r="O400" i="9"/>
  <c r="S400" i="9" s="1"/>
  <c r="Y400" i="9"/>
  <c r="AC400" i="9" s="1"/>
  <c r="BF399" i="9"/>
  <c r="R399" i="9"/>
  <c r="AB399" i="9"/>
  <c r="AI400" i="9"/>
  <c r="AM400" i="9" s="1"/>
  <c r="AS400" i="9"/>
  <c r="AW400" i="9" s="1"/>
  <c r="AL399" i="9"/>
  <c r="AV399" i="9"/>
  <c r="F400" i="9"/>
  <c r="D401" i="9"/>
  <c r="P400" i="5"/>
  <c r="N401" i="5"/>
  <c r="F359" i="5" l="1"/>
  <c r="D360" i="5"/>
  <c r="AI361" i="5"/>
  <c r="AM361" i="5" s="1"/>
  <c r="AL360" i="5"/>
  <c r="Z361" i="5"/>
  <c r="X362" i="5"/>
  <c r="AT361" i="5"/>
  <c r="AR362" i="5"/>
  <c r="CI400" i="5"/>
  <c r="CG401" i="5"/>
  <c r="BX400" i="5"/>
  <c r="CB400" i="5" s="1"/>
  <c r="CA399" i="5"/>
  <c r="BO400" i="5"/>
  <c r="BM401" i="5"/>
  <c r="BD400" i="5"/>
  <c r="BH400" i="5" s="1"/>
  <c r="BG399" i="5"/>
  <c r="AT400" i="9"/>
  <c r="AR401" i="9"/>
  <c r="P400" i="9"/>
  <c r="N401" i="9"/>
  <c r="BD400" i="9"/>
  <c r="BB401" i="9"/>
  <c r="E401" i="9"/>
  <c r="I401" i="9" s="1"/>
  <c r="H400" i="9"/>
  <c r="AJ400" i="9"/>
  <c r="AH401" i="9"/>
  <c r="Z400" i="9"/>
  <c r="X401" i="9"/>
  <c r="O401" i="5"/>
  <c r="S401" i="5" s="1"/>
  <c r="R400" i="5"/>
  <c r="E360" i="5" l="1"/>
  <c r="I360" i="5" s="1"/>
  <c r="H359" i="5"/>
  <c r="AJ361" i="5"/>
  <c r="AH362" i="5"/>
  <c r="Y362" i="5"/>
  <c r="AC362" i="5" s="1"/>
  <c r="AB361" i="5"/>
  <c r="AS362" i="5"/>
  <c r="AW362" i="5" s="1"/>
  <c r="AV361" i="5"/>
  <c r="CH401" i="5"/>
  <c r="CL401" i="5" s="1"/>
  <c r="CK400" i="5"/>
  <c r="BY400" i="5"/>
  <c r="BW401" i="5"/>
  <c r="BN401" i="5"/>
  <c r="BR401" i="5" s="1"/>
  <c r="BQ400" i="5"/>
  <c r="BE400" i="5"/>
  <c r="BC401" i="5"/>
  <c r="AI401" i="9"/>
  <c r="AM401" i="9" s="1"/>
  <c r="O401" i="9"/>
  <c r="S401" i="9" s="1"/>
  <c r="AL400" i="9"/>
  <c r="F401" i="9"/>
  <c r="D402" i="9"/>
  <c r="R400" i="9"/>
  <c r="Y401" i="9"/>
  <c r="AC401" i="9" s="1"/>
  <c r="BC401" i="9"/>
  <c r="AS401" i="9"/>
  <c r="AW401" i="9" s="1"/>
  <c r="AB400" i="9"/>
  <c r="BF400" i="9"/>
  <c r="AV400" i="9"/>
  <c r="P401" i="5"/>
  <c r="N402" i="5"/>
  <c r="F360" i="5" l="1"/>
  <c r="D361" i="5"/>
  <c r="AI362" i="5"/>
  <c r="AM362" i="5"/>
  <c r="AL361" i="5"/>
  <c r="Z362" i="5"/>
  <c r="X363" i="5"/>
  <c r="AT362" i="5"/>
  <c r="AR363" i="5"/>
  <c r="CI401" i="5"/>
  <c r="CG402" i="5"/>
  <c r="BX401" i="5"/>
  <c r="CB401" i="5" s="1"/>
  <c r="CA400" i="5"/>
  <c r="BO401" i="5"/>
  <c r="BM402" i="5"/>
  <c r="BD401" i="5"/>
  <c r="BH401" i="5" s="1"/>
  <c r="BG400" i="5"/>
  <c r="E402" i="9"/>
  <c r="I402" i="9" s="1"/>
  <c r="AT401" i="9"/>
  <c r="AR402" i="9"/>
  <c r="Z401" i="9"/>
  <c r="X402" i="9"/>
  <c r="H401" i="9"/>
  <c r="P401" i="9"/>
  <c r="N402" i="9"/>
  <c r="BD401" i="9"/>
  <c r="BB402" i="9"/>
  <c r="BG401" i="9"/>
  <c r="AJ401" i="9"/>
  <c r="AH402" i="9"/>
  <c r="O402" i="5"/>
  <c r="S402" i="5" s="1"/>
  <c r="R401" i="5"/>
  <c r="E361" i="5" l="1"/>
  <c r="I361" i="5" s="1"/>
  <c r="H360" i="5"/>
  <c r="AJ362" i="5"/>
  <c r="AH363" i="5"/>
  <c r="Y363" i="5"/>
  <c r="AC363" i="5" s="1"/>
  <c r="AB362" i="5"/>
  <c r="AS363" i="5"/>
  <c r="AW363" i="5" s="1"/>
  <c r="AV362" i="5"/>
  <c r="CH402" i="5"/>
  <c r="CL402" i="5" s="1"/>
  <c r="CK401" i="5"/>
  <c r="BY401" i="5"/>
  <c r="BW402" i="5"/>
  <c r="BN402" i="5"/>
  <c r="BR402" i="5" s="1"/>
  <c r="BQ401" i="5"/>
  <c r="BE401" i="5"/>
  <c r="BC402" i="5"/>
  <c r="BC402" i="9"/>
  <c r="BG402" i="9" s="1"/>
  <c r="AS402" i="9"/>
  <c r="AW402" i="9" s="1"/>
  <c r="AI402" i="9"/>
  <c r="AM402" i="9" s="1"/>
  <c r="BF401" i="9"/>
  <c r="AV401" i="9"/>
  <c r="AL401" i="9"/>
  <c r="O402" i="9"/>
  <c r="S402" i="9" s="1"/>
  <c r="Y402" i="9"/>
  <c r="AC402" i="9" s="1"/>
  <c r="R401" i="9"/>
  <c r="AB401" i="9"/>
  <c r="F402" i="9"/>
  <c r="D403" i="9"/>
  <c r="P402" i="5"/>
  <c r="N403" i="5"/>
  <c r="F361" i="5" l="1"/>
  <c r="D362" i="5"/>
  <c r="AI363" i="5"/>
  <c r="AM363" i="5" s="1"/>
  <c r="AL362" i="5"/>
  <c r="Z363" i="5"/>
  <c r="X364" i="5"/>
  <c r="AT363" i="5"/>
  <c r="AR364" i="5"/>
  <c r="CI402" i="5"/>
  <c r="CG403" i="5"/>
  <c r="BX402" i="5"/>
  <c r="CB402" i="5" s="1"/>
  <c r="CA401" i="5"/>
  <c r="BO402" i="5"/>
  <c r="BM403" i="5"/>
  <c r="BD402" i="5"/>
  <c r="BH402" i="5" s="1"/>
  <c r="BG401" i="5"/>
  <c r="Z402" i="9"/>
  <c r="X403" i="9"/>
  <c r="AT402" i="9"/>
  <c r="AR403" i="9"/>
  <c r="E403" i="9"/>
  <c r="I403" i="9" s="1"/>
  <c r="BD402" i="9"/>
  <c r="BB403" i="9"/>
  <c r="H402" i="9"/>
  <c r="P402" i="9"/>
  <c r="N403" i="9"/>
  <c r="AJ402" i="9"/>
  <c r="AH403" i="9"/>
  <c r="O403" i="5"/>
  <c r="S403" i="5" s="1"/>
  <c r="R402" i="5"/>
  <c r="E362" i="5" l="1"/>
  <c r="I362" i="5" s="1"/>
  <c r="H361" i="5"/>
  <c r="AJ363" i="5"/>
  <c r="AH364" i="5"/>
  <c r="Y364" i="5"/>
  <c r="AC364" i="5" s="1"/>
  <c r="AB363" i="5"/>
  <c r="AS364" i="5"/>
  <c r="AW364" i="5" s="1"/>
  <c r="AV363" i="5"/>
  <c r="CH403" i="5"/>
  <c r="CL403" i="5" s="1"/>
  <c r="CK402" i="5"/>
  <c r="BY402" i="5"/>
  <c r="BW403" i="5"/>
  <c r="BN403" i="5"/>
  <c r="BR403" i="5" s="1"/>
  <c r="BQ402" i="5"/>
  <c r="BE402" i="5"/>
  <c r="BC403" i="5"/>
  <c r="O403" i="9"/>
  <c r="S403" i="9" s="1"/>
  <c r="BC403" i="9"/>
  <c r="BG403" i="9" s="1"/>
  <c r="AS403" i="9"/>
  <c r="AW403" i="9" s="1"/>
  <c r="R402" i="9"/>
  <c r="BF402" i="9"/>
  <c r="AV402" i="9"/>
  <c r="AI403" i="9"/>
  <c r="AM403" i="9" s="1"/>
  <c r="Y403" i="9"/>
  <c r="AC403" i="9" s="1"/>
  <c r="AL402" i="9"/>
  <c r="F403" i="9"/>
  <c r="D404" i="9"/>
  <c r="AB402" i="9"/>
  <c r="P403" i="5"/>
  <c r="N404" i="5"/>
  <c r="F362" i="5" l="1"/>
  <c r="D363" i="5"/>
  <c r="AI364" i="5"/>
  <c r="AM364" i="5" s="1"/>
  <c r="AL363" i="5"/>
  <c r="Z364" i="5"/>
  <c r="X365" i="5"/>
  <c r="AT364" i="5"/>
  <c r="AR365" i="5"/>
  <c r="CI403" i="5"/>
  <c r="CG404" i="5"/>
  <c r="BX403" i="5"/>
  <c r="CB403" i="5" s="1"/>
  <c r="CA402" i="5"/>
  <c r="BO403" i="5"/>
  <c r="BM404" i="5"/>
  <c r="BD403" i="5"/>
  <c r="BH403" i="5" s="1"/>
  <c r="BG402" i="5"/>
  <c r="BD403" i="9"/>
  <c r="BB404" i="9"/>
  <c r="E404" i="9"/>
  <c r="I404" i="9" s="1"/>
  <c r="H403" i="9"/>
  <c r="Z403" i="9"/>
  <c r="X404" i="9"/>
  <c r="AJ403" i="9"/>
  <c r="AH404" i="9"/>
  <c r="AT403" i="9"/>
  <c r="AR404" i="9"/>
  <c r="P403" i="9"/>
  <c r="N404" i="9"/>
  <c r="O404" i="5"/>
  <c r="S404" i="5" s="1"/>
  <c r="R403" i="5"/>
  <c r="E363" i="5" l="1"/>
  <c r="I363" i="5" s="1"/>
  <c r="H362" i="5"/>
  <c r="AJ364" i="5"/>
  <c r="AH365" i="5"/>
  <c r="Y365" i="5"/>
  <c r="AC365" i="5" s="1"/>
  <c r="AB364" i="5"/>
  <c r="AS365" i="5"/>
  <c r="AW365" i="5" s="1"/>
  <c r="AV364" i="5"/>
  <c r="CH404" i="5"/>
  <c r="CL404" i="5" s="1"/>
  <c r="CK403" i="5"/>
  <c r="BY403" i="5"/>
  <c r="BW404" i="5"/>
  <c r="BN404" i="5"/>
  <c r="BR404" i="5" s="1"/>
  <c r="BQ403" i="5"/>
  <c r="BE403" i="5"/>
  <c r="BC404" i="5"/>
  <c r="AS404" i="9"/>
  <c r="AW404" i="9" s="1"/>
  <c r="Y404" i="9"/>
  <c r="AC404" i="9" s="1"/>
  <c r="AV403" i="9"/>
  <c r="AB403" i="9"/>
  <c r="F404" i="9"/>
  <c r="D405" i="9"/>
  <c r="O404" i="9"/>
  <c r="S404" i="9" s="1"/>
  <c r="AI404" i="9"/>
  <c r="AM404" i="9" s="1"/>
  <c r="BC404" i="9"/>
  <c r="R403" i="9"/>
  <c r="AL403" i="9"/>
  <c r="BF403" i="9"/>
  <c r="P404" i="5"/>
  <c r="N405" i="5"/>
  <c r="F363" i="5" l="1"/>
  <c r="D364" i="5"/>
  <c r="AI365" i="5"/>
  <c r="AM365" i="5" s="1"/>
  <c r="AL364" i="5"/>
  <c r="Z365" i="5"/>
  <c r="X366" i="5"/>
  <c r="AT365" i="5"/>
  <c r="AR366" i="5"/>
  <c r="CI404" i="5"/>
  <c r="CG405" i="5"/>
  <c r="BX404" i="5"/>
  <c r="CB404" i="5" s="1"/>
  <c r="CA403" i="5"/>
  <c r="BO404" i="5"/>
  <c r="BM405" i="5"/>
  <c r="BD404" i="5"/>
  <c r="BH404" i="5" s="1"/>
  <c r="BG403" i="5"/>
  <c r="BD404" i="9"/>
  <c r="BB405" i="9"/>
  <c r="BG404" i="9"/>
  <c r="P404" i="9"/>
  <c r="N405" i="9"/>
  <c r="Z404" i="9"/>
  <c r="X405" i="9"/>
  <c r="E405" i="9"/>
  <c r="I405" i="9" s="1"/>
  <c r="AJ404" i="9"/>
  <c r="AH405" i="9"/>
  <c r="H404" i="9"/>
  <c r="AT404" i="9"/>
  <c r="AR405" i="9"/>
  <c r="O405" i="5"/>
  <c r="S405" i="5" s="1"/>
  <c r="R404" i="5"/>
  <c r="E364" i="5" l="1"/>
  <c r="I364" i="5" s="1"/>
  <c r="H363" i="5"/>
  <c r="AJ365" i="5"/>
  <c r="AH366" i="5"/>
  <c r="Y366" i="5"/>
  <c r="AC366" i="5" s="1"/>
  <c r="AB365" i="5"/>
  <c r="AS366" i="5"/>
  <c r="AW366" i="5" s="1"/>
  <c r="AV365" i="5"/>
  <c r="CH405" i="5"/>
  <c r="CL405" i="5" s="1"/>
  <c r="CK404" i="5"/>
  <c r="BY404" i="5"/>
  <c r="BW405" i="5"/>
  <c r="BN405" i="5"/>
  <c r="BR405" i="5" s="1"/>
  <c r="BQ404" i="5"/>
  <c r="BE404" i="5"/>
  <c r="BC405" i="5"/>
  <c r="F405" i="9"/>
  <c r="D406" i="9"/>
  <c r="R404" i="9"/>
  <c r="AS405" i="9"/>
  <c r="AW405" i="9" s="1"/>
  <c r="AI405" i="9"/>
  <c r="AM405" i="9" s="1"/>
  <c r="Y405" i="9"/>
  <c r="AC405" i="9" s="1"/>
  <c r="AV404" i="9"/>
  <c r="AL404" i="9"/>
  <c r="AB404" i="9"/>
  <c r="BC405" i="9"/>
  <c r="O405" i="9"/>
  <c r="S405" i="9" s="1"/>
  <c r="BF404" i="9"/>
  <c r="P405" i="5"/>
  <c r="N406" i="5"/>
  <c r="F364" i="5" l="1"/>
  <c r="D365" i="5"/>
  <c r="AI366" i="5"/>
  <c r="AM366" i="5" s="1"/>
  <c r="AL365" i="5"/>
  <c r="Z366" i="5"/>
  <c r="X367" i="5"/>
  <c r="AT366" i="5"/>
  <c r="AR367" i="5"/>
  <c r="CI405" i="5"/>
  <c r="CG406" i="5"/>
  <c r="BX405" i="5"/>
  <c r="CB405" i="5" s="1"/>
  <c r="CA404" i="5"/>
  <c r="BO405" i="5"/>
  <c r="BM406" i="5"/>
  <c r="BD405" i="5"/>
  <c r="BH405" i="5" s="1"/>
  <c r="BG404" i="5"/>
  <c r="BD405" i="9"/>
  <c r="BB406" i="9"/>
  <c r="P405" i="9"/>
  <c r="N406" i="9"/>
  <c r="AJ405" i="9"/>
  <c r="AH406" i="9"/>
  <c r="E406" i="9"/>
  <c r="I406" i="9" s="1"/>
  <c r="BG405" i="9"/>
  <c r="Z405" i="9"/>
  <c r="X406" i="9"/>
  <c r="AT405" i="9"/>
  <c r="AR406" i="9"/>
  <c r="H405" i="9"/>
  <c r="O406" i="5"/>
  <c r="S406" i="5" s="1"/>
  <c r="R405" i="5"/>
  <c r="E365" i="5" l="1"/>
  <c r="I365" i="5" s="1"/>
  <c r="H364" i="5"/>
  <c r="AJ366" i="5"/>
  <c r="AH367" i="5"/>
  <c r="Y367" i="5"/>
  <c r="AC367" i="5" s="1"/>
  <c r="AB366" i="5"/>
  <c r="AS367" i="5"/>
  <c r="AW367" i="5" s="1"/>
  <c r="AV366" i="5"/>
  <c r="CH406" i="5"/>
  <c r="CL406" i="5" s="1"/>
  <c r="CK405" i="5"/>
  <c r="BY405" i="5"/>
  <c r="BW406" i="5"/>
  <c r="BN406" i="5"/>
  <c r="BR406" i="5" s="1"/>
  <c r="BQ405" i="5"/>
  <c r="BE405" i="5"/>
  <c r="BC406" i="5"/>
  <c r="AV405" i="9"/>
  <c r="O406" i="9"/>
  <c r="S406" i="9" s="1"/>
  <c r="Y406" i="9"/>
  <c r="AC406" i="9" s="1"/>
  <c r="F406" i="9"/>
  <c r="D407" i="9"/>
  <c r="R405" i="9"/>
  <c r="AB405" i="9"/>
  <c r="AI406" i="9"/>
  <c r="AM406" i="9" s="1"/>
  <c r="BC406" i="9"/>
  <c r="AS406" i="9"/>
  <c r="AW406" i="9" s="1"/>
  <c r="AL405" i="9"/>
  <c r="BF405" i="9"/>
  <c r="P406" i="5"/>
  <c r="N407" i="5"/>
  <c r="F365" i="5" l="1"/>
  <c r="D366" i="5"/>
  <c r="AI367" i="5"/>
  <c r="AM367" i="5"/>
  <c r="AL366" i="5"/>
  <c r="Z367" i="5"/>
  <c r="X368" i="5"/>
  <c r="AT367" i="5"/>
  <c r="AR368" i="5"/>
  <c r="CI406" i="5"/>
  <c r="CG407" i="5"/>
  <c r="BX406" i="5"/>
  <c r="CB406" i="5" s="1"/>
  <c r="CA405" i="5"/>
  <c r="BO406" i="5"/>
  <c r="BM407" i="5"/>
  <c r="BD406" i="5"/>
  <c r="BH406" i="5" s="1"/>
  <c r="BG405" i="5"/>
  <c r="E407" i="9"/>
  <c r="BD406" i="9"/>
  <c r="BB407" i="9"/>
  <c r="BG406" i="9"/>
  <c r="H406" i="9"/>
  <c r="P406" i="9"/>
  <c r="N407" i="9"/>
  <c r="AT406" i="9"/>
  <c r="AR407" i="9"/>
  <c r="AJ406" i="9"/>
  <c r="AH407" i="9"/>
  <c r="Z406" i="9"/>
  <c r="X407" i="9"/>
  <c r="O407" i="5"/>
  <c r="S407" i="5" s="1"/>
  <c r="R406" i="5"/>
  <c r="E366" i="5" l="1"/>
  <c r="I366" i="5" s="1"/>
  <c r="H365" i="5"/>
  <c r="AJ367" i="5"/>
  <c r="AH368" i="5"/>
  <c r="Y368" i="5"/>
  <c r="AC368" i="5" s="1"/>
  <c r="AB367" i="5"/>
  <c r="AS368" i="5"/>
  <c r="AW368" i="5" s="1"/>
  <c r="AV367" i="5"/>
  <c r="CH407" i="5"/>
  <c r="CL407" i="5" s="1"/>
  <c r="CK406" i="5"/>
  <c r="BY406" i="5"/>
  <c r="BW407" i="5"/>
  <c r="BN407" i="5"/>
  <c r="BR407" i="5" s="1"/>
  <c r="BQ406" i="5"/>
  <c r="BE406" i="5"/>
  <c r="BC407" i="5"/>
  <c r="F407" i="9"/>
  <c r="D408" i="9"/>
  <c r="AL406" i="9"/>
  <c r="R406" i="9"/>
  <c r="BC407" i="9"/>
  <c r="BG407" i="9" s="1"/>
  <c r="Y407" i="9"/>
  <c r="AC407" i="9" s="1"/>
  <c r="AS407" i="9"/>
  <c r="AW407" i="9" s="1"/>
  <c r="BF406" i="9"/>
  <c r="AI407" i="9"/>
  <c r="AM407" i="9" s="1"/>
  <c r="O407" i="9"/>
  <c r="S407" i="9" s="1"/>
  <c r="AB406" i="9"/>
  <c r="AV406" i="9"/>
  <c r="I407" i="9"/>
  <c r="P407" i="5"/>
  <c r="N408" i="5"/>
  <c r="F366" i="5" l="1"/>
  <c r="D367" i="5"/>
  <c r="AI368" i="5"/>
  <c r="AM368" i="5" s="1"/>
  <c r="AL367" i="5"/>
  <c r="Z368" i="5"/>
  <c r="X369" i="5"/>
  <c r="AT368" i="5"/>
  <c r="AR369" i="5"/>
  <c r="CI407" i="5"/>
  <c r="CG408" i="5"/>
  <c r="BX407" i="5"/>
  <c r="CB407" i="5" s="1"/>
  <c r="CA406" i="5"/>
  <c r="BO407" i="5"/>
  <c r="BM408" i="5"/>
  <c r="BD407" i="5"/>
  <c r="BH407" i="5" s="1"/>
  <c r="BG406" i="5"/>
  <c r="BD407" i="9"/>
  <c r="BB408" i="9"/>
  <c r="AJ407" i="9"/>
  <c r="AH408" i="9"/>
  <c r="AT407" i="9"/>
  <c r="AR408" i="9"/>
  <c r="E408" i="9"/>
  <c r="I408" i="9" s="1"/>
  <c r="P407" i="9"/>
  <c r="N408" i="9"/>
  <c r="Z407" i="9"/>
  <c r="X408" i="9"/>
  <c r="H407" i="9"/>
  <c r="O408" i="5"/>
  <c r="S408" i="5" s="1"/>
  <c r="R407" i="5"/>
  <c r="E367" i="5" l="1"/>
  <c r="I367" i="5" s="1"/>
  <c r="H366" i="5"/>
  <c r="AJ368" i="5"/>
  <c r="AH369" i="5"/>
  <c r="Y369" i="5"/>
  <c r="AC369" i="5" s="1"/>
  <c r="AB368" i="5"/>
  <c r="AS369" i="5"/>
  <c r="AW369" i="5" s="1"/>
  <c r="AV368" i="5"/>
  <c r="CH408" i="5"/>
  <c r="CL408" i="5" s="1"/>
  <c r="CK407" i="5"/>
  <c r="BY407" i="5"/>
  <c r="BW408" i="5"/>
  <c r="BN408" i="5"/>
  <c r="BR408" i="5" s="1"/>
  <c r="BQ407" i="5"/>
  <c r="BE407" i="5"/>
  <c r="BC408" i="5"/>
  <c r="Y408" i="9"/>
  <c r="AC408" i="9" s="1"/>
  <c r="AI408" i="9"/>
  <c r="AM408" i="9" s="1"/>
  <c r="AB407" i="9"/>
  <c r="F408" i="9"/>
  <c r="D409" i="9"/>
  <c r="AL407" i="9"/>
  <c r="O408" i="9"/>
  <c r="S408" i="9" s="1"/>
  <c r="AS408" i="9"/>
  <c r="AW408" i="9"/>
  <c r="BC408" i="9"/>
  <c r="R407" i="9"/>
  <c r="AV407" i="9"/>
  <c r="BF407" i="9"/>
  <c r="P408" i="5"/>
  <c r="N409" i="5"/>
  <c r="F367" i="5" l="1"/>
  <c r="D368" i="5"/>
  <c r="AI369" i="5"/>
  <c r="AM369" i="5" s="1"/>
  <c r="AL368" i="5"/>
  <c r="Z369" i="5"/>
  <c r="X370" i="5"/>
  <c r="AT369" i="5"/>
  <c r="AR370" i="5"/>
  <c r="CI408" i="5"/>
  <c r="CG409" i="5"/>
  <c r="BX408" i="5"/>
  <c r="CB408" i="5" s="1"/>
  <c r="CA407" i="5"/>
  <c r="BO408" i="5"/>
  <c r="BM409" i="5"/>
  <c r="BD408" i="5"/>
  <c r="BH408" i="5" s="1"/>
  <c r="BG407" i="5"/>
  <c r="E409" i="9"/>
  <c r="I409" i="9" s="1"/>
  <c r="BD408" i="9"/>
  <c r="BB409" i="9"/>
  <c r="BG408" i="9"/>
  <c r="P408" i="9"/>
  <c r="N409" i="9"/>
  <c r="H408" i="9"/>
  <c r="AJ408" i="9"/>
  <c r="AH409" i="9"/>
  <c r="AT408" i="9"/>
  <c r="AR409" i="9"/>
  <c r="Z408" i="9"/>
  <c r="X409" i="9"/>
  <c r="O409" i="5"/>
  <c r="S409" i="5" s="1"/>
  <c r="R408" i="5"/>
  <c r="E368" i="5" l="1"/>
  <c r="I368" i="5" s="1"/>
  <c r="H367" i="5"/>
  <c r="AJ369" i="5"/>
  <c r="AH370" i="5"/>
  <c r="Y370" i="5"/>
  <c r="AC370" i="5" s="1"/>
  <c r="AB369" i="5"/>
  <c r="AS370" i="5"/>
  <c r="AW370" i="5" s="1"/>
  <c r="AV369" i="5"/>
  <c r="CH409" i="5"/>
  <c r="CL409" i="5" s="1"/>
  <c r="CK408" i="5"/>
  <c r="BY408" i="5"/>
  <c r="BW409" i="5"/>
  <c r="BN409" i="5"/>
  <c r="BR409" i="5" s="1"/>
  <c r="BQ408" i="5"/>
  <c r="BE408" i="5"/>
  <c r="BC409" i="5"/>
  <c r="AV408" i="9"/>
  <c r="BC409" i="9"/>
  <c r="BG409" i="9" s="1"/>
  <c r="Y409" i="9"/>
  <c r="AC409" i="9" s="1"/>
  <c r="AI409" i="9"/>
  <c r="AM409" i="9" s="1"/>
  <c r="O409" i="9"/>
  <c r="S409" i="9" s="1"/>
  <c r="BF408" i="9"/>
  <c r="AB408" i="9"/>
  <c r="AL408" i="9"/>
  <c r="R408" i="9"/>
  <c r="AS409" i="9"/>
  <c r="AW409" i="9" s="1"/>
  <c r="F409" i="9"/>
  <c r="D410" i="9"/>
  <c r="P409" i="5"/>
  <c r="N410" i="5"/>
  <c r="F368" i="5" l="1"/>
  <c r="D369" i="5"/>
  <c r="AI370" i="5"/>
  <c r="AM370" i="5" s="1"/>
  <c r="AL369" i="5"/>
  <c r="Z370" i="5"/>
  <c r="X371" i="5"/>
  <c r="AT370" i="5"/>
  <c r="AR371" i="5"/>
  <c r="CI409" i="5"/>
  <c r="CG410" i="5"/>
  <c r="BX409" i="5"/>
  <c r="CB409" i="5" s="1"/>
  <c r="CA408" i="5"/>
  <c r="BO409" i="5"/>
  <c r="BM410" i="5"/>
  <c r="BD409" i="5"/>
  <c r="BH409" i="5" s="1"/>
  <c r="BG408" i="5"/>
  <c r="BD409" i="9"/>
  <c r="BB410" i="9"/>
  <c r="AT409" i="9"/>
  <c r="AR410" i="9"/>
  <c r="AJ409" i="9"/>
  <c r="AH410" i="9"/>
  <c r="E410" i="9"/>
  <c r="I410" i="9" s="1"/>
  <c r="H409" i="9"/>
  <c r="P409" i="9"/>
  <c r="N410" i="9"/>
  <c r="Z409" i="9"/>
  <c r="X410" i="9"/>
  <c r="O410" i="5"/>
  <c r="S410" i="5" s="1"/>
  <c r="R409" i="5"/>
  <c r="E369" i="5" l="1"/>
  <c r="I369" i="5" s="1"/>
  <c r="H368" i="5"/>
  <c r="AJ370" i="5"/>
  <c r="AH371" i="5"/>
  <c r="Y371" i="5"/>
  <c r="AC371" i="5" s="1"/>
  <c r="AB370" i="5"/>
  <c r="AS371" i="5"/>
  <c r="AW371" i="5" s="1"/>
  <c r="AV370" i="5"/>
  <c r="CH410" i="5"/>
  <c r="CL410" i="5" s="1"/>
  <c r="CK409" i="5"/>
  <c r="BY409" i="5"/>
  <c r="BW410" i="5"/>
  <c r="BN410" i="5"/>
  <c r="BR410" i="5" s="1"/>
  <c r="BQ409" i="5"/>
  <c r="BE409" i="5"/>
  <c r="BC410" i="5"/>
  <c r="O410" i="9"/>
  <c r="S410" i="9" s="1"/>
  <c r="AS410" i="9"/>
  <c r="AW410" i="9" s="1"/>
  <c r="R409" i="9"/>
  <c r="F410" i="9"/>
  <c r="D411" i="9"/>
  <c r="AV409" i="9"/>
  <c r="Y410" i="9"/>
  <c r="AC410" i="9" s="1"/>
  <c r="AI410" i="9"/>
  <c r="AM410" i="9" s="1"/>
  <c r="BC410" i="9"/>
  <c r="AB409" i="9"/>
  <c r="AL409" i="9"/>
  <c r="BF409" i="9"/>
  <c r="P410" i="5"/>
  <c r="N411" i="5"/>
  <c r="F369" i="5" l="1"/>
  <c r="D370" i="5"/>
  <c r="AI371" i="5"/>
  <c r="AM371" i="5" s="1"/>
  <c r="AL370" i="5"/>
  <c r="Z371" i="5"/>
  <c r="X372" i="5"/>
  <c r="AT371" i="5"/>
  <c r="AR372" i="5"/>
  <c r="CI410" i="5"/>
  <c r="CG411" i="5"/>
  <c r="BX410" i="5"/>
  <c r="CB410" i="5" s="1"/>
  <c r="CA409" i="5"/>
  <c r="BO410" i="5"/>
  <c r="BM411" i="5"/>
  <c r="BD410" i="5"/>
  <c r="BH410" i="5" s="1"/>
  <c r="BG409" i="5"/>
  <c r="BD410" i="9"/>
  <c r="BB411" i="9"/>
  <c r="E411" i="9"/>
  <c r="I411" i="9" s="1"/>
  <c r="BG410" i="9"/>
  <c r="Z410" i="9"/>
  <c r="X411" i="9"/>
  <c r="H410" i="9"/>
  <c r="AT410" i="9"/>
  <c r="AR411" i="9"/>
  <c r="AJ410" i="9"/>
  <c r="AH411" i="9"/>
  <c r="P410" i="9"/>
  <c r="N411" i="9"/>
  <c r="O411" i="5"/>
  <c r="S411" i="5" s="1"/>
  <c r="R410" i="5"/>
  <c r="E370" i="5" l="1"/>
  <c r="I370" i="5" s="1"/>
  <c r="H369" i="5"/>
  <c r="AJ371" i="5"/>
  <c r="AH372" i="5"/>
  <c r="Y372" i="5"/>
  <c r="AC372" i="5" s="1"/>
  <c r="AB371" i="5"/>
  <c r="AS372" i="5"/>
  <c r="AW372" i="5" s="1"/>
  <c r="AV371" i="5"/>
  <c r="CH411" i="5"/>
  <c r="CL411" i="5" s="1"/>
  <c r="CK410" i="5"/>
  <c r="BY410" i="5"/>
  <c r="BW411" i="5"/>
  <c r="BN411" i="5"/>
  <c r="BR411" i="5" s="1"/>
  <c r="BQ410" i="5"/>
  <c r="BE410" i="5"/>
  <c r="BC411" i="5"/>
  <c r="AL410" i="9"/>
  <c r="O411" i="9"/>
  <c r="S411" i="9" s="1"/>
  <c r="AS411" i="9"/>
  <c r="AW411" i="9" s="1"/>
  <c r="Y411" i="9"/>
  <c r="AC411" i="9"/>
  <c r="F411" i="9"/>
  <c r="D412" i="9"/>
  <c r="R410" i="9"/>
  <c r="AV410" i="9"/>
  <c r="AB410" i="9"/>
  <c r="BC411" i="9"/>
  <c r="AI411" i="9"/>
  <c r="AM411" i="9"/>
  <c r="BF410" i="9"/>
  <c r="P411" i="5"/>
  <c r="N412" i="5"/>
  <c r="F370" i="5" l="1"/>
  <c r="D371" i="5"/>
  <c r="AI372" i="5"/>
  <c r="AM372" i="5" s="1"/>
  <c r="AL371" i="5"/>
  <c r="Z372" i="5"/>
  <c r="X373" i="5"/>
  <c r="AT372" i="5"/>
  <c r="AR373" i="5"/>
  <c r="CI411" i="5"/>
  <c r="CG412" i="5"/>
  <c r="BX411" i="5"/>
  <c r="CB411" i="5" s="1"/>
  <c r="CA410" i="5"/>
  <c r="BO411" i="5"/>
  <c r="BM412" i="5"/>
  <c r="BD411" i="5"/>
  <c r="BH411" i="5" s="1"/>
  <c r="BG410" i="5"/>
  <c r="AJ411" i="9"/>
  <c r="AH412" i="9"/>
  <c r="Z411" i="9"/>
  <c r="X412" i="9"/>
  <c r="P411" i="9"/>
  <c r="N412" i="9"/>
  <c r="BD411" i="9"/>
  <c r="BB412" i="9"/>
  <c r="E412" i="9"/>
  <c r="I412" i="9" s="1"/>
  <c r="BG411" i="9"/>
  <c r="H411" i="9"/>
  <c r="AT411" i="9"/>
  <c r="AR412" i="9"/>
  <c r="O412" i="5"/>
  <c r="S412" i="5" s="1"/>
  <c r="R411" i="5"/>
  <c r="E371" i="5" l="1"/>
  <c r="I371" i="5" s="1"/>
  <c r="H370" i="5"/>
  <c r="AJ372" i="5"/>
  <c r="AH373" i="5"/>
  <c r="Y373" i="5"/>
  <c r="AC373" i="5" s="1"/>
  <c r="AB372" i="5"/>
  <c r="AS373" i="5"/>
  <c r="AW373" i="5" s="1"/>
  <c r="AV372" i="5"/>
  <c r="CH412" i="5"/>
  <c r="CL412" i="5" s="1"/>
  <c r="CK411" i="5"/>
  <c r="BY411" i="5"/>
  <c r="BW412" i="5"/>
  <c r="BN412" i="5"/>
  <c r="BR412" i="5" s="1"/>
  <c r="BQ411" i="5"/>
  <c r="BE411" i="5"/>
  <c r="BC412" i="5"/>
  <c r="BC412" i="9"/>
  <c r="BG412" i="9" s="1"/>
  <c r="Y412" i="9"/>
  <c r="AC412" i="9" s="1"/>
  <c r="AS412" i="9"/>
  <c r="AW412" i="9" s="1"/>
  <c r="BF411" i="9"/>
  <c r="AB411" i="9"/>
  <c r="AV411" i="9"/>
  <c r="O412" i="9"/>
  <c r="S412" i="9" s="1"/>
  <c r="AI412" i="9"/>
  <c r="AM412" i="9" s="1"/>
  <c r="F412" i="9"/>
  <c r="D413" i="9"/>
  <c r="R411" i="9"/>
  <c r="AL411" i="9"/>
  <c r="P412" i="5"/>
  <c r="N413" i="5"/>
  <c r="F371" i="5" l="1"/>
  <c r="D372" i="5"/>
  <c r="AI373" i="5"/>
  <c r="AM373" i="5" s="1"/>
  <c r="AL372" i="5"/>
  <c r="Z373" i="5"/>
  <c r="X374" i="5"/>
  <c r="AT373" i="5"/>
  <c r="AR374" i="5"/>
  <c r="CI412" i="5"/>
  <c r="CG413" i="5"/>
  <c r="BX412" i="5"/>
  <c r="CB412" i="5" s="1"/>
  <c r="CA411" i="5"/>
  <c r="BO412" i="5"/>
  <c r="BM413" i="5"/>
  <c r="BD412" i="5"/>
  <c r="BH412" i="5" s="1"/>
  <c r="BG411" i="5"/>
  <c r="AJ412" i="9"/>
  <c r="AH413" i="9"/>
  <c r="Z412" i="9"/>
  <c r="X413" i="9"/>
  <c r="BD412" i="9"/>
  <c r="BB413" i="9"/>
  <c r="E413" i="9"/>
  <c r="I413" i="9" s="1"/>
  <c r="H412" i="9"/>
  <c r="P412" i="9"/>
  <c r="N413" i="9"/>
  <c r="AT412" i="9"/>
  <c r="AR413" i="9"/>
  <c r="O413" i="5"/>
  <c r="S413" i="5" s="1"/>
  <c r="R412" i="5"/>
  <c r="E372" i="5" l="1"/>
  <c r="I372" i="5" s="1"/>
  <c r="H371" i="5"/>
  <c r="AJ373" i="5"/>
  <c r="AH374" i="5"/>
  <c r="Y374" i="5"/>
  <c r="AC374" i="5" s="1"/>
  <c r="AB373" i="5"/>
  <c r="AS374" i="5"/>
  <c r="AW374" i="5" s="1"/>
  <c r="AV373" i="5"/>
  <c r="CH413" i="5"/>
  <c r="CL413" i="5" s="1"/>
  <c r="CK412" i="5"/>
  <c r="BY412" i="5"/>
  <c r="BW413" i="5"/>
  <c r="BN413" i="5"/>
  <c r="BR413" i="5" s="1"/>
  <c r="BQ412" i="5"/>
  <c r="BE412" i="5"/>
  <c r="BC413" i="5"/>
  <c r="Y413" i="9"/>
  <c r="AC413" i="9" s="1"/>
  <c r="R412" i="9"/>
  <c r="F413" i="9"/>
  <c r="D414" i="9"/>
  <c r="AB412" i="9"/>
  <c r="O413" i="9"/>
  <c r="S413" i="9" s="1"/>
  <c r="AS413" i="9"/>
  <c r="AW413" i="9" s="1"/>
  <c r="BC413" i="9"/>
  <c r="AI413" i="9"/>
  <c r="AM413" i="9" s="1"/>
  <c r="AV412" i="9"/>
  <c r="BF412" i="9"/>
  <c r="AL412" i="9"/>
  <c r="P413" i="5"/>
  <c r="N414" i="5"/>
  <c r="F372" i="5" l="1"/>
  <c r="D373" i="5"/>
  <c r="AI374" i="5"/>
  <c r="AM374" i="5" s="1"/>
  <c r="AL373" i="5"/>
  <c r="Z374" i="5"/>
  <c r="X375" i="5"/>
  <c r="AT374" i="5"/>
  <c r="AR375" i="5"/>
  <c r="CI413" i="5"/>
  <c r="CG414" i="5"/>
  <c r="BX413" i="5"/>
  <c r="CB413" i="5" s="1"/>
  <c r="CA412" i="5"/>
  <c r="BO413" i="5"/>
  <c r="BM414" i="5"/>
  <c r="BD413" i="5"/>
  <c r="BH413" i="5" s="1"/>
  <c r="BG412" i="5"/>
  <c r="AJ413" i="9"/>
  <c r="AH414" i="9"/>
  <c r="AT413" i="9"/>
  <c r="AR414" i="9"/>
  <c r="E414" i="9"/>
  <c r="I414" i="9" s="1"/>
  <c r="BD413" i="9"/>
  <c r="BB414" i="9"/>
  <c r="BG413" i="9"/>
  <c r="P413" i="9"/>
  <c r="N414" i="9"/>
  <c r="H413" i="9"/>
  <c r="Z413" i="9"/>
  <c r="X414" i="9"/>
  <c r="O414" i="5"/>
  <c r="S414" i="5" s="1"/>
  <c r="R413" i="5"/>
  <c r="E373" i="5" l="1"/>
  <c r="I373" i="5" s="1"/>
  <c r="H372" i="5"/>
  <c r="AJ374" i="5"/>
  <c r="AH375" i="5"/>
  <c r="Y375" i="5"/>
  <c r="AC375" i="5" s="1"/>
  <c r="AB374" i="5"/>
  <c r="AS375" i="5"/>
  <c r="AW375" i="5" s="1"/>
  <c r="AV374" i="5"/>
  <c r="CH414" i="5"/>
  <c r="CL414" i="5" s="1"/>
  <c r="CK413" i="5"/>
  <c r="BY413" i="5"/>
  <c r="BW414" i="5"/>
  <c r="BN414" i="5"/>
  <c r="BR414" i="5" s="1"/>
  <c r="BQ413" i="5"/>
  <c r="BE413" i="5"/>
  <c r="BC414" i="5"/>
  <c r="BC414" i="9"/>
  <c r="BG414" i="9" s="1"/>
  <c r="AS414" i="9"/>
  <c r="AW414" i="9" s="1"/>
  <c r="Y414" i="9"/>
  <c r="O414" i="9"/>
  <c r="S414" i="9" s="1"/>
  <c r="BF413" i="9"/>
  <c r="AV413" i="9"/>
  <c r="AB413" i="9"/>
  <c r="R413" i="9"/>
  <c r="AI414" i="9"/>
  <c r="AM414" i="9" s="1"/>
  <c r="F414" i="9"/>
  <c r="D415" i="9"/>
  <c r="AL413" i="9"/>
  <c r="P414" i="5"/>
  <c r="N415" i="5"/>
  <c r="F373" i="5" l="1"/>
  <c r="D374" i="5"/>
  <c r="AI375" i="5"/>
  <c r="AM375" i="5"/>
  <c r="AL374" i="5"/>
  <c r="Z375" i="5"/>
  <c r="X376" i="5"/>
  <c r="AT375" i="5"/>
  <c r="AR376" i="5"/>
  <c r="CI414" i="5"/>
  <c r="CG415" i="5"/>
  <c r="BX414" i="5"/>
  <c r="CB414" i="5" s="1"/>
  <c r="CA413" i="5"/>
  <c r="BO414" i="5"/>
  <c r="BM415" i="5"/>
  <c r="BD414" i="5"/>
  <c r="BH414" i="5" s="1"/>
  <c r="BG413" i="5"/>
  <c r="Z414" i="9"/>
  <c r="X415" i="9"/>
  <c r="E415" i="9"/>
  <c r="I415" i="9"/>
  <c r="AJ414" i="9"/>
  <c r="AH415" i="9"/>
  <c r="H414" i="9"/>
  <c r="P414" i="9"/>
  <c r="N415" i="9"/>
  <c r="AT414" i="9"/>
  <c r="AR415" i="9"/>
  <c r="AC414" i="9"/>
  <c r="BD414" i="9"/>
  <c r="BB415" i="9"/>
  <c r="O415" i="5"/>
  <c r="S415" i="5" s="1"/>
  <c r="R414" i="5"/>
  <c r="E374" i="5" l="1"/>
  <c r="I374" i="5" s="1"/>
  <c r="H373" i="5"/>
  <c r="AJ375" i="5"/>
  <c r="AH376" i="5"/>
  <c r="Y376" i="5"/>
  <c r="AC376" i="5" s="1"/>
  <c r="AB375" i="5"/>
  <c r="AS376" i="5"/>
  <c r="AW376" i="5" s="1"/>
  <c r="AV375" i="5"/>
  <c r="CH415" i="5"/>
  <c r="CL415" i="5" s="1"/>
  <c r="CK414" i="5"/>
  <c r="BY414" i="5"/>
  <c r="BW415" i="5"/>
  <c r="BN415" i="5"/>
  <c r="BR415" i="5" s="1"/>
  <c r="BQ414" i="5"/>
  <c r="BE414" i="5"/>
  <c r="BC415" i="5"/>
  <c r="AS415" i="9"/>
  <c r="AW415" i="9" s="1"/>
  <c r="BC415" i="9"/>
  <c r="BG415" i="9" s="1"/>
  <c r="AV414" i="9"/>
  <c r="F415" i="9"/>
  <c r="D416" i="9"/>
  <c r="BF414" i="9"/>
  <c r="O415" i="9"/>
  <c r="S415" i="9" s="1"/>
  <c r="AI415" i="9"/>
  <c r="AM415" i="9" s="1"/>
  <c r="Y415" i="9"/>
  <c r="AC415" i="9" s="1"/>
  <c r="R414" i="9"/>
  <c r="AL414" i="9"/>
  <c r="AB414" i="9"/>
  <c r="P415" i="5"/>
  <c r="N416" i="5"/>
  <c r="F374" i="5" l="1"/>
  <c r="D375" i="5"/>
  <c r="AI376" i="5"/>
  <c r="AM376" i="5" s="1"/>
  <c r="AL375" i="5"/>
  <c r="Z376" i="5"/>
  <c r="X377" i="5"/>
  <c r="AT376" i="5"/>
  <c r="AR377" i="5"/>
  <c r="CI415" i="5"/>
  <c r="CG416" i="5"/>
  <c r="BX415" i="5"/>
  <c r="CB415" i="5" s="1"/>
  <c r="CA414" i="5"/>
  <c r="BO415" i="5"/>
  <c r="BM416" i="5"/>
  <c r="BD415" i="5"/>
  <c r="BH415" i="5" s="1"/>
  <c r="BG414" i="5"/>
  <c r="E416" i="9"/>
  <c r="I416" i="9" s="1"/>
  <c r="BD415" i="9"/>
  <c r="BB416" i="9"/>
  <c r="Z415" i="9"/>
  <c r="X416" i="9"/>
  <c r="P415" i="9"/>
  <c r="N416" i="9"/>
  <c r="H415" i="9"/>
  <c r="AJ415" i="9"/>
  <c r="AH416" i="9"/>
  <c r="AT415" i="9"/>
  <c r="AR416" i="9"/>
  <c r="O416" i="5"/>
  <c r="S416" i="5" s="1"/>
  <c r="R415" i="5"/>
  <c r="E375" i="5" l="1"/>
  <c r="I375" i="5" s="1"/>
  <c r="H374" i="5"/>
  <c r="AJ376" i="5"/>
  <c r="AH377" i="5"/>
  <c r="Y377" i="5"/>
  <c r="AC377" i="5" s="1"/>
  <c r="AB376" i="5"/>
  <c r="AS377" i="5"/>
  <c r="AW377" i="5" s="1"/>
  <c r="AV376" i="5"/>
  <c r="CH416" i="5"/>
  <c r="CL416" i="5" s="1"/>
  <c r="CK415" i="5"/>
  <c r="BY415" i="5"/>
  <c r="BW416" i="5"/>
  <c r="BN416" i="5"/>
  <c r="BR416" i="5" s="1"/>
  <c r="BQ415" i="5"/>
  <c r="BE415" i="5"/>
  <c r="BC416" i="5"/>
  <c r="AS416" i="9"/>
  <c r="AW416" i="9" s="1"/>
  <c r="AI416" i="9"/>
  <c r="AM416" i="9" s="1"/>
  <c r="O416" i="9"/>
  <c r="S416" i="9" s="1"/>
  <c r="BC416" i="9"/>
  <c r="AL415" i="9"/>
  <c r="R415" i="9"/>
  <c r="BF415" i="9"/>
  <c r="Y416" i="9"/>
  <c r="AC416" i="9" s="1"/>
  <c r="AV415" i="9"/>
  <c r="AB415" i="9"/>
  <c r="F416" i="9"/>
  <c r="D417" i="9"/>
  <c r="P416" i="5"/>
  <c r="N417" i="5"/>
  <c r="F375" i="5" l="1"/>
  <c r="D376" i="5"/>
  <c r="AL376" i="5"/>
  <c r="AI377" i="5"/>
  <c r="AM377" i="5" s="1"/>
  <c r="Z377" i="5"/>
  <c r="X378" i="5"/>
  <c r="AT377" i="5"/>
  <c r="AR378" i="5"/>
  <c r="CI416" i="5"/>
  <c r="CG417" i="5"/>
  <c r="BX416" i="5"/>
  <c r="CB416" i="5" s="1"/>
  <c r="CA415" i="5"/>
  <c r="BO416" i="5"/>
  <c r="BM417" i="5"/>
  <c r="BD416" i="5"/>
  <c r="BH416" i="5" s="1"/>
  <c r="BG415" i="5"/>
  <c r="BD416" i="9"/>
  <c r="BB417" i="9"/>
  <c r="Z416" i="9"/>
  <c r="X417" i="9"/>
  <c r="BG416" i="9"/>
  <c r="AJ416" i="9"/>
  <c r="AH417" i="9"/>
  <c r="E417" i="9"/>
  <c r="I417" i="9" s="1"/>
  <c r="H416" i="9"/>
  <c r="P416" i="9"/>
  <c r="N417" i="9"/>
  <c r="AT416" i="9"/>
  <c r="AR417" i="9"/>
  <c r="O417" i="5"/>
  <c r="S417" i="5" s="1"/>
  <c r="R416" i="5"/>
  <c r="E376" i="5" l="1"/>
  <c r="I376" i="5" s="1"/>
  <c r="H375" i="5"/>
  <c r="AJ377" i="5"/>
  <c r="AH378" i="5"/>
  <c r="Y378" i="5"/>
  <c r="AC378" i="5" s="1"/>
  <c r="AB377" i="5"/>
  <c r="AS378" i="5"/>
  <c r="AW378" i="5" s="1"/>
  <c r="AV377" i="5"/>
  <c r="CH417" i="5"/>
  <c r="CK416" i="5"/>
  <c r="BY416" i="5"/>
  <c r="BW417" i="5"/>
  <c r="BN417" i="5"/>
  <c r="BR417" i="5" s="1"/>
  <c r="BQ416" i="5"/>
  <c r="BE416" i="5"/>
  <c r="BC417" i="5"/>
  <c r="R416" i="9"/>
  <c r="F417" i="9"/>
  <c r="D418" i="9"/>
  <c r="Y417" i="9"/>
  <c r="AC417" i="9" s="1"/>
  <c r="O417" i="9"/>
  <c r="S417" i="9" s="1"/>
  <c r="AS417" i="9"/>
  <c r="AW417" i="9" s="1"/>
  <c r="AI417" i="9"/>
  <c r="AM417" i="9" s="1"/>
  <c r="AB416" i="9"/>
  <c r="AV416" i="9"/>
  <c r="AL416" i="9"/>
  <c r="BC417" i="9"/>
  <c r="BG417" i="9" s="1"/>
  <c r="BF416" i="9"/>
  <c r="P417" i="5"/>
  <c r="N418" i="5"/>
  <c r="F376" i="5" l="1"/>
  <c r="D377" i="5"/>
  <c r="AI378" i="5"/>
  <c r="AM378" i="5" s="1"/>
  <c r="AL377" i="5"/>
  <c r="Z378" i="5"/>
  <c r="X379" i="5"/>
  <c r="AT378" i="5"/>
  <c r="AR379" i="5"/>
  <c r="CI417" i="5"/>
  <c r="CG418" i="5"/>
  <c r="CL417" i="5"/>
  <c r="BX417" i="5"/>
  <c r="CB417" i="5" s="1"/>
  <c r="CA416" i="5"/>
  <c r="BO417" i="5"/>
  <c r="BM418" i="5"/>
  <c r="BD417" i="5"/>
  <c r="BH417" i="5" s="1"/>
  <c r="BG416" i="5"/>
  <c r="E418" i="9"/>
  <c r="I418" i="9" s="1"/>
  <c r="AJ417" i="9"/>
  <c r="AH418" i="9"/>
  <c r="P417" i="9"/>
  <c r="N418" i="9"/>
  <c r="H417" i="9"/>
  <c r="BD417" i="9"/>
  <c r="BB418" i="9"/>
  <c r="AT417" i="9"/>
  <c r="AR418" i="9"/>
  <c r="Z417" i="9"/>
  <c r="X418" i="9"/>
  <c r="O418" i="5"/>
  <c r="S418" i="5" s="1"/>
  <c r="R417" i="5"/>
  <c r="E377" i="5" l="1"/>
  <c r="I377" i="5" s="1"/>
  <c r="H376" i="5"/>
  <c r="AJ378" i="5"/>
  <c r="AH379" i="5"/>
  <c r="Y379" i="5"/>
  <c r="AC379" i="5" s="1"/>
  <c r="AB378" i="5"/>
  <c r="AS379" i="5"/>
  <c r="AW379" i="5" s="1"/>
  <c r="AV378" i="5"/>
  <c r="CH418" i="5"/>
  <c r="CL418" i="5" s="1"/>
  <c r="CK417" i="5"/>
  <c r="BY417" i="5"/>
  <c r="BW418" i="5"/>
  <c r="BN418" i="5"/>
  <c r="BR418" i="5" s="1"/>
  <c r="BQ417" i="5"/>
  <c r="BE417" i="5"/>
  <c r="BC418" i="5"/>
  <c r="AS418" i="9"/>
  <c r="AW418" i="9" s="1"/>
  <c r="AI418" i="9"/>
  <c r="AM418" i="9" s="1"/>
  <c r="AV417" i="9"/>
  <c r="AL417" i="9"/>
  <c r="Y418" i="9"/>
  <c r="AC418" i="9" s="1"/>
  <c r="BC418" i="9"/>
  <c r="O418" i="9"/>
  <c r="S418" i="9" s="1"/>
  <c r="AB417" i="9"/>
  <c r="BF417" i="9"/>
  <c r="R417" i="9"/>
  <c r="F418" i="9"/>
  <c r="D419" i="9"/>
  <c r="P418" i="5"/>
  <c r="N419" i="5"/>
  <c r="F377" i="5" l="1"/>
  <c r="D378" i="5"/>
  <c r="AI379" i="5"/>
  <c r="AM379" i="5" s="1"/>
  <c r="AL378" i="5"/>
  <c r="Z379" i="5"/>
  <c r="X380" i="5"/>
  <c r="AT379" i="5"/>
  <c r="AR380" i="5"/>
  <c r="CI418" i="5"/>
  <c r="CG419" i="5"/>
  <c r="BX418" i="5"/>
  <c r="CB418" i="5" s="1"/>
  <c r="CA417" i="5"/>
  <c r="BO418" i="5"/>
  <c r="BM419" i="5"/>
  <c r="BD418" i="5"/>
  <c r="BH418" i="5" s="1"/>
  <c r="BG417" i="5"/>
  <c r="E419" i="9"/>
  <c r="I419" i="9" s="1"/>
  <c r="BD418" i="9"/>
  <c r="BB419" i="9"/>
  <c r="BG418" i="9"/>
  <c r="AJ418" i="9"/>
  <c r="AH419" i="9"/>
  <c r="H418" i="9"/>
  <c r="P418" i="9"/>
  <c r="N419" i="9"/>
  <c r="Z418" i="9"/>
  <c r="X419" i="9"/>
  <c r="AT418" i="9"/>
  <c r="AR419" i="9"/>
  <c r="O419" i="5"/>
  <c r="S419" i="5" s="1"/>
  <c r="R418" i="5"/>
  <c r="E378" i="5" l="1"/>
  <c r="I378" i="5" s="1"/>
  <c r="H377" i="5"/>
  <c r="AJ379" i="5"/>
  <c r="AH380" i="5"/>
  <c r="Y380" i="5"/>
  <c r="AC380" i="5" s="1"/>
  <c r="AB379" i="5"/>
  <c r="AS380" i="5"/>
  <c r="AW380" i="5" s="1"/>
  <c r="AV379" i="5"/>
  <c r="CH419" i="5"/>
  <c r="CL419" i="5" s="1"/>
  <c r="CK418" i="5"/>
  <c r="BY418" i="5"/>
  <c r="BW419" i="5"/>
  <c r="BN419" i="5"/>
  <c r="BR419" i="5" s="1"/>
  <c r="BQ418" i="5"/>
  <c r="BE418" i="5"/>
  <c r="BC419" i="5"/>
  <c r="AB418" i="9"/>
  <c r="BC419" i="9"/>
  <c r="BG419" i="9" s="1"/>
  <c r="AS419" i="9"/>
  <c r="AW419" i="9" s="1"/>
  <c r="O419" i="9"/>
  <c r="S419" i="9" s="1"/>
  <c r="AI419" i="9"/>
  <c r="AM419" i="9" s="1"/>
  <c r="BF418" i="9"/>
  <c r="AV418" i="9"/>
  <c r="R418" i="9"/>
  <c r="AL418" i="9"/>
  <c r="Y419" i="9"/>
  <c r="AC419" i="9" s="1"/>
  <c r="F419" i="9"/>
  <c r="D420" i="9"/>
  <c r="P419" i="5"/>
  <c r="N420" i="5"/>
  <c r="F378" i="5" l="1"/>
  <c r="D379" i="5"/>
  <c r="AI380" i="5"/>
  <c r="AM380" i="5" s="1"/>
  <c r="AL379" i="5"/>
  <c r="Z380" i="5"/>
  <c r="X381" i="5"/>
  <c r="AT380" i="5"/>
  <c r="AR381" i="5"/>
  <c r="CI419" i="5"/>
  <c r="CG420" i="5"/>
  <c r="BX419" i="5"/>
  <c r="CB419" i="5" s="1"/>
  <c r="CA418" i="5"/>
  <c r="BO419" i="5"/>
  <c r="BM420" i="5"/>
  <c r="BD419" i="5"/>
  <c r="BH419" i="5" s="1"/>
  <c r="BG418" i="5"/>
  <c r="BD419" i="9"/>
  <c r="BB420" i="9"/>
  <c r="Z419" i="9"/>
  <c r="X420" i="9"/>
  <c r="P419" i="9"/>
  <c r="N420" i="9"/>
  <c r="E420" i="9"/>
  <c r="I420" i="9" s="1"/>
  <c r="H419" i="9"/>
  <c r="AJ419" i="9"/>
  <c r="AH420" i="9"/>
  <c r="AT419" i="9"/>
  <c r="AR420" i="9"/>
  <c r="O420" i="5"/>
  <c r="S420" i="5" s="1"/>
  <c r="R419" i="5"/>
  <c r="E379" i="5" l="1"/>
  <c r="I379" i="5" s="1"/>
  <c r="H378" i="5"/>
  <c r="AJ380" i="5"/>
  <c r="AH381" i="5"/>
  <c r="Y381" i="5"/>
  <c r="AC381" i="5" s="1"/>
  <c r="AB380" i="5"/>
  <c r="AS381" i="5"/>
  <c r="AV380" i="5"/>
  <c r="CH420" i="5"/>
  <c r="CL420" i="5" s="1"/>
  <c r="CK419" i="5"/>
  <c r="BY419" i="5"/>
  <c r="BW420" i="5"/>
  <c r="BN420" i="5"/>
  <c r="BR420" i="5" s="1"/>
  <c r="BQ419" i="5"/>
  <c r="BE419" i="5"/>
  <c r="BC420" i="5"/>
  <c r="AI420" i="9"/>
  <c r="AM420" i="9" s="1"/>
  <c r="Y420" i="9"/>
  <c r="AC420" i="9" s="1"/>
  <c r="AL419" i="9"/>
  <c r="F420" i="9"/>
  <c r="D421" i="9"/>
  <c r="AB419" i="9"/>
  <c r="AS420" i="9"/>
  <c r="AW420" i="9" s="1"/>
  <c r="O420" i="9"/>
  <c r="S420" i="9"/>
  <c r="BC420" i="9"/>
  <c r="AV419" i="9"/>
  <c r="R419" i="9"/>
  <c r="BF419" i="9"/>
  <c r="P420" i="5"/>
  <c r="N421" i="5"/>
  <c r="F379" i="5" l="1"/>
  <c r="D380" i="5"/>
  <c r="AI381" i="5"/>
  <c r="AM381" i="5" s="1"/>
  <c r="AL380" i="5"/>
  <c r="Z381" i="5"/>
  <c r="X382" i="5"/>
  <c r="AW381" i="5"/>
  <c r="AT381" i="5"/>
  <c r="AR382" i="5"/>
  <c r="CI420" i="5"/>
  <c r="CG421" i="5"/>
  <c r="BX420" i="5"/>
  <c r="CB420" i="5" s="1"/>
  <c r="CA419" i="5"/>
  <c r="BO420" i="5"/>
  <c r="BM421" i="5"/>
  <c r="BD420" i="5"/>
  <c r="BH420" i="5" s="1"/>
  <c r="BG419" i="5"/>
  <c r="BD420" i="9"/>
  <c r="BB421" i="9"/>
  <c r="E421" i="9"/>
  <c r="I421" i="9" s="1"/>
  <c r="BG420" i="9"/>
  <c r="AT420" i="9"/>
  <c r="AR421" i="9"/>
  <c r="H420" i="9"/>
  <c r="Z420" i="9"/>
  <c r="X421" i="9"/>
  <c r="P420" i="9"/>
  <c r="N421" i="9"/>
  <c r="AJ420" i="9"/>
  <c r="AH421" i="9"/>
  <c r="O421" i="5"/>
  <c r="S421" i="5" s="1"/>
  <c r="R420" i="5"/>
  <c r="E380" i="5" l="1"/>
  <c r="I380" i="5" s="1"/>
  <c r="H379" i="5"/>
  <c r="AJ381" i="5"/>
  <c r="AH382" i="5"/>
  <c r="Y382" i="5"/>
  <c r="AC382" i="5" s="1"/>
  <c r="AB381" i="5"/>
  <c r="AS382" i="5"/>
  <c r="AW382" i="5" s="1"/>
  <c r="AV381" i="5"/>
  <c r="CH421" i="5"/>
  <c r="CL421" i="5" s="1"/>
  <c r="CK420" i="5"/>
  <c r="BY420" i="5"/>
  <c r="BW421" i="5"/>
  <c r="BN421" i="5"/>
  <c r="BR421" i="5" s="1"/>
  <c r="BQ420" i="5"/>
  <c r="BE420" i="5"/>
  <c r="BC421" i="5"/>
  <c r="R420" i="9"/>
  <c r="AI421" i="9"/>
  <c r="AM421" i="9" s="1"/>
  <c r="Y421" i="9"/>
  <c r="AC421" i="9" s="1"/>
  <c r="AS421" i="9"/>
  <c r="AW421" i="9" s="1"/>
  <c r="F421" i="9"/>
  <c r="D422" i="9"/>
  <c r="AL420" i="9"/>
  <c r="AB420" i="9"/>
  <c r="AV420" i="9"/>
  <c r="BC421" i="9"/>
  <c r="O421" i="9"/>
  <c r="S421" i="9" s="1"/>
  <c r="BF420" i="9"/>
  <c r="P421" i="5"/>
  <c r="N422" i="5"/>
  <c r="F380" i="5" l="1"/>
  <c r="D381" i="5"/>
  <c r="AI382" i="5"/>
  <c r="AM382" i="5" s="1"/>
  <c r="AL381" i="5"/>
  <c r="Z382" i="5"/>
  <c r="X383" i="5"/>
  <c r="AT382" i="5"/>
  <c r="AR383" i="5"/>
  <c r="CI421" i="5"/>
  <c r="CG422" i="5"/>
  <c r="BX421" i="5"/>
  <c r="CB421" i="5" s="1"/>
  <c r="CA420" i="5"/>
  <c r="BO421" i="5"/>
  <c r="BM422" i="5"/>
  <c r="BD421" i="5"/>
  <c r="BH421" i="5" s="1"/>
  <c r="BG420" i="5"/>
  <c r="P421" i="9"/>
  <c r="N422" i="9"/>
  <c r="AT421" i="9"/>
  <c r="AR422" i="9"/>
  <c r="AJ421" i="9"/>
  <c r="AH422" i="9"/>
  <c r="BD421" i="9"/>
  <c r="BB422" i="9"/>
  <c r="E422" i="9"/>
  <c r="I422" i="9" s="1"/>
  <c r="BG421" i="9"/>
  <c r="H421" i="9"/>
  <c r="Z421" i="9"/>
  <c r="X422" i="9"/>
  <c r="O422" i="5"/>
  <c r="S422" i="5" s="1"/>
  <c r="R421" i="5"/>
  <c r="E381" i="5" l="1"/>
  <c r="I381" i="5" s="1"/>
  <c r="H380" i="5"/>
  <c r="AJ382" i="5"/>
  <c r="AH383" i="5"/>
  <c r="Y383" i="5"/>
  <c r="AC383" i="5" s="1"/>
  <c r="AB382" i="5"/>
  <c r="AS383" i="5"/>
  <c r="AW383" i="5" s="1"/>
  <c r="AV382" i="5"/>
  <c r="CH422" i="5"/>
  <c r="CL422" i="5" s="1"/>
  <c r="CK421" i="5"/>
  <c r="BY421" i="5"/>
  <c r="BW422" i="5"/>
  <c r="BN422" i="5"/>
  <c r="BR422" i="5" s="1"/>
  <c r="BQ421" i="5"/>
  <c r="BE421" i="5"/>
  <c r="BC422" i="5"/>
  <c r="BC422" i="9"/>
  <c r="BG422" i="9" s="1"/>
  <c r="AS422" i="9"/>
  <c r="AW422" i="9" s="1"/>
  <c r="Y422" i="9"/>
  <c r="AC422" i="9" s="1"/>
  <c r="BF421" i="9"/>
  <c r="AV421" i="9"/>
  <c r="AB421" i="9"/>
  <c r="AI422" i="9"/>
  <c r="AM422" i="9" s="1"/>
  <c r="O422" i="9"/>
  <c r="S422" i="9" s="1"/>
  <c r="F422" i="9"/>
  <c r="D423" i="9"/>
  <c r="AL421" i="9"/>
  <c r="R421" i="9"/>
  <c r="P422" i="5"/>
  <c r="N423" i="5"/>
  <c r="F381" i="5" l="1"/>
  <c r="D382" i="5"/>
  <c r="AI383" i="5"/>
  <c r="AM383" i="5" s="1"/>
  <c r="AL382" i="5"/>
  <c r="Y7" i="5"/>
  <c r="Z7" i="5" s="1"/>
  <c r="Y6" i="5"/>
  <c r="Z6" i="5" s="1"/>
  <c r="AB7" i="5"/>
  <c r="AC7" i="5" s="1"/>
  <c r="AB5" i="5"/>
  <c r="AC5" i="5" s="1"/>
  <c r="Y5" i="5"/>
  <c r="Z5" i="5" s="1"/>
  <c r="AB6" i="5"/>
  <c r="AC6" i="5" s="1"/>
  <c r="Z383" i="5"/>
  <c r="X384" i="5"/>
  <c r="AV8" i="5"/>
  <c r="AW8" i="5" s="1"/>
  <c r="AV7" i="5"/>
  <c r="AW7" i="5" s="1"/>
  <c r="AS8" i="5"/>
  <c r="AT8" i="5" s="1"/>
  <c r="AV5" i="5"/>
  <c r="AW5" i="5" s="1"/>
  <c r="AS7" i="5"/>
  <c r="AT7" i="5" s="1"/>
  <c r="AV9" i="5"/>
  <c r="AW9" i="5" s="1"/>
  <c r="AV6" i="5"/>
  <c r="AW6" i="5" s="1"/>
  <c r="AS5" i="5"/>
  <c r="AT5" i="5" s="1"/>
  <c r="AS6" i="5"/>
  <c r="AT6" i="5" s="1"/>
  <c r="AT383" i="5"/>
  <c r="AR384" i="5"/>
  <c r="CI422" i="5"/>
  <c r="CG423" i="5"/>
  <c r="BX422" i="5"/>
  <c r="CB422" i="5" s="1"/>
  <c r="CA421" i="5"/>
  <c r="BO422" i="5"/>
  <c r="BM423" i="5"/>
  <c r="BD422" i="5"/>
  <c r="BH422" i="5" s="1"/>
  <c r="BG421" i="5"/>
  <c r="P422" i="9"/>
  <c r="N423" i="9"/>
  <c r="AT422" i="9"/>
  <c r="AR423" i="9"/>
  <c r="E423" i="9"/>
  <c r="I423" i="9" s="1"/>
  <c r="BD422" i="9"/>
  <c r="BB423" i="9"/>
  <c r="H422" i="9"/>
  <c r="AJ422" i="9"/>
  <c r="AH423" i="9"/>
  <c r="Z422" i="9"/>
  <c r="X423" i="9"/>
  <c r="O423" i="5"/>
  <c r="S423" i="5" s="1"/>
  <c r="R422" i="5"/>
  <c r="E382" i="5" l="1"/>
  <c r="I382" i="5" s="1"/>
  <c r="H381" i="5"/>
  <c r="AL7" i="5"/>
  <c r="AM7" i="5" s="1"/>
  <c r="AL6" i="5"/>
  <c r="AM6" i="5" s="1"/>
  <c r="AL5" i="5"/>
  <c r="AM5" i="5" s="1"/>
  <c r="AI5" i="5"/>
  <c r="AJ5" i="5" s="1"/>
  <c r="AI7" i="5"/>
  <c r="AJ7" i="5" s="1"/>
  <c r="AL8" i="5"/>
  <c r="AM8" i="5" s="1"/>
  <c r="AI6" i="5"/>
  <c r="AJ6" i="5" s="1"/>
  <c r="AI8" i="5"/>
  <c r="AJ8" i="5" s="1"/>
  <c r="AJ383" i="5"/>
  <c r="AH384" i="5"/>
  <c r="Y384" i="5"/>
  <c r="AC384" i="5" s="1"/>
  <c r="AB383" i="5"/>
  <c r="AS384" i="5"/>
  <c r="AW384" i="5" s="1"/>
  <c r="AV383" i="5"/>
  <c r="CH423" i="5"/>
  <c r="CL423" i="5" s="1"/>
  <c r="CK422" i="5"/>
  <c r="BY422" i="5"/>
  <c r="BW423" i="5"/>
  <c r="BN423" i="5"/>
  <c r="BR423" i="5" s="1"/>
  <c r="BQ422" i="5"/>
  <c r="BE422" i="5"/>
  <c r="BC423" i="5"/>
  <c r="AI423" i="9"/>
  <c r="AM423" i="9" s="1"/>
  <c r="BC423" i="9"/>
  <c r="BG423" i="9" s="1"/>
  <c r="AS423" i="9"/>
  <c r="AW423" i="9" s="1"/>
  <c r="AL422" i="9"/>
  <c r="BF422" i="9"/>
  <c r="AV422" i="9"/>
  <c r="O423" i="9"/>
  <c r="S423" i="9" s="1"/>
  <c r="Y423" i="9"/>
  <c r="AC423" i="9" s="1"/>
  <c r="AB422" i="9"/>
  <c r="F423" i="9"/>
  <c r="D424" i="9"/>
  <c r="R422" i="9"/>
  <c r="P423" i="5"/>
  <c r="N424" i="5"/>
  <c r="F382" i="5" l="1"/>
  <c r="D383" i="5"/>
  <c r="AI384" i="5"/>
  <c r="AM384" i="5" s="1"/>
  <c r="AL383" i="5"/>
  <c r="Z384" i="5"/>
  <c r="X385" i="5"/>
  <c r="AT384" i="5"/>
  <c r="AR385" i="5"/>
  <c r="CI423" i="5"/>
  <c r="CG424" i="5"/>
  <c r="BX423" i="5"/>
  <c r="CB423" i="5" s="1"/>
  <c r="CA422" i="5"/>
  <c r="BO423" i="5"/>
  <c r="BM424" i="5"/>
  <c r="BD423" i="5"/>
  <c r="BH423" i="5" s="1"/>
  <c r="BG422" i="5"/>
  <c r="BD423" i="9"/>
  <c r="BB424" i="9"/>
  <c r="E424" i="9"/>
  <c r="I424" i="9" s="1"/>
  <c r="H423" i="9"/>
  <c r="Z423" i="9"/>
  <c r="X424" i="9"/>
  <c r="P423" i="9"/>
  <c r="N424" i="9"/>
  <c r="AT423" i="9"/>
  <c r="AR424" i="9"/>
  <c r="AJ423" i="9"/>
  <c r="AH424" i="9"/>
  <c r="O424" i="5"/>
  <c r="S424" i="5" s="1"/>
  <c r="R423" i="5"/>
  <c r="E383" i="5" l="1"/>
  <c r="I383" i="5" s="1"/>
  <c r="H382" i="5"/>
  <c r="AJ384" i="5"/>
  <c r="AH385" i="5"/>
  <c r="Y385" i="5"/>
  <c r="AC385" i="5" s="1"/>
  <c r="AB384" i="5"/>
  <c r="AS385" i="5"/>
  <c r="AW385" i="5" s="1"/>
  <c r="AV384" i="5"/>
  <c r="CH424" i="5"/>
  <c r="CL424" i="5" s="1"/>
  <c r="CK423" i="5"/>
  <c r="BY423" i="5"/>
  <c r="BW424" i="5"/>
  <c r="BN424" i="5"/>
  <c r="BR424" i="5" s="1"/>
  <c r="BQ423" i="5"/>
  <c r="BE423" i="5"/>
  <c r="BC424" i="5"/>
  <c r="AS424" i="9"/>
  <c r="AW424" i="9" s="1"/>
  <c r="Y424" i="9"/>
  <c r="AC424" i="9" s="1"/>
  <c r="AV423" i="9"/>
  <c r="AB423" i="9"/>
  <c r="F424" i="9"/>
  <c r="D425" i="9"/>
  <c r="AI424" i="9"/>
  <c r="AM424" i="9" s="1"/>
  <c r="O424" i="9"/>
  <c r="S424" i="9" s="1"/>
  <c r="BC424" i="9"/>
  <c r="AL423" i="9"/>
  <c r="R423" i="9"/>
  <c r="BF423" i="9"/>
  <c r="P424" i="5"/>
  <c r="N425" i="5"/>
  <c r="F383" i="5" l="1"/>
  <c r="D384" i="5"/>
  <c r="AI385" i="5"/>
  <c r="AM385" i="5"/>
  <c r="AL384" i="5"/>
  <c r="Z385" i="5"/>
  <c r="X386" i="5"/>
  <c r="AT385" i="5"/>
  <c r="AR386" i="5"/>
  <c r="CI424" i="5"/>
  <c r="CG425" i="5"/>
  <c r="BX424" i="5"/>
  <c r="CB424" i="5" s="1"/>
  <c r="CA423" i="5"/>
  <c r="BO424" i="5"/>
  <c r="BM425" i="5"/>
  <c r="BD424" i="5"/>
  <c r="BH424" i="5" s="1"/>
  <c r="BG423" i="5"/>
  <c r="BD424" i="9"/>
  <c r="BB425" i="9"/>
  <c r="BG424" i="9"/>
  <c r="AJ424" i="9"/>
  <c r="AH425" i="9"/>
  <c r="Z424" i="9"/>
  <c r="X425" i="9"/>
  <c r="E425" i="9"/>
  <c r="I425" i="9" s="1"/>
  <c r="P424" i="9"/>
  <c r="N425" i="9"/>
  <c r="H424" i="9"/>
  <c r="AT424" i="9"/>
  <c r="AR425" i="9"/>
  <c r="O425" i="5"/>
  <c r="S425" i="5" s="1"/>
  <c r="R424" i="5"/>
  <c r="E384" i="5" l="1"/>
  <c r="H383" i="5"/>
  <c r="AJ385" i="5"/>
  <c r="AH386" i="5"/>
  <c r="Y386" i="5"/>
  <c r="AC386" i="5" s="1"/>
  <c r="AB385" i="5"/>
  <c r="AS386" i="5"/>
  <c r="AW386" i="5" s="1"/>
  <c r="AV385" i="5"/>
  <c r="CH425" i="5"/>
  <c r="CL425" i="5" s="1"/>
  <c r="CK424" i="5"/>
  <c r="BY424" i="5"/>
  <c r="BW425" i="5"/>
  <c r="BN425" i="5"/>
  <c r="BR425" i="5" s="1"/>
  <c r="BQ424" i="5"/>
  <c r="BE424" i="5"/>
  <c r="BC425" i="5"/>
  <c r="F425" i="9"/>
  <c r="D426" i="9"/>
  <c r="AL424" i="9"/>
  <c r="AS425" i="9"/>
  <c r="AW425" i="9" s="1"/>
  <c r="O425" i="9"/>
  <c r="S425" i="9" s="1"/>
  <c r="Y425" i="9"/>
  <c r="AC425" i="9" s="1"/>
  <c r="AV424" i="9"/>
  <c r="R424" i="9"/>
  <c r="AB424" i="9"/>
  <c r="BC425" i="9"/>
  <c r="AI425" i="9"/>
  <c r="AM425" i="9" s="1"/>
  <c r="BF424" i="9"/>
  <c r="P425" i="5"/>
  <c r="N426" i="5"/>
  <c r="I384" i="5" l="1"/>
  <c r="F384" i="5"/>
  <c r="D385" i="5"/>
  <c r="E385" i="5" s="1"/>
  <c r="AI386" i="5"/>
  <c r="AM386" i="5" s="1"/>
  <c r="AL385" i="5"/>
  <c r="Z386" i="5"/>
  <c r="X387" i="5"/>
  <c r="AT386" i="5"/>
  <c r="AR387" i="5"/>
  <c r="CI425" i="5"/>
  <c r="CG426" i="5"/>
  <c r="BX425" i="5"/>
  <c r="CB425" i="5" s="1"/>
  <c r="CA424" i="5"/>
  <c r="BO425" i="5"/>
  <c r="BM426" i="5"/>
  <c r="BD425" i="5"/>
  <c r="BH425" i="5" s="1"/>
  <c r="BG424" i="5"/>
  <c r="AJ425" i="9"/>
  <c r="AH426" i="9"/>
  <c r="P425" i="9"/>
  <c r="N426" i="9"/>
  <c r="E426" i="9"/>
  <c r="I426" i="9" s="1"/>
  <c r="BD425" i="9"/>
  <c r="BB426" i="9"/>
  <c r="BG425" i="9"/>
  <c r="Z425" i="9"/>
  <c r="X426" i="9"/>
  <c r="AT425" i="9"/>
  <c r="AR426" i="9"/>
  <c r="H425" i="9"/>
  <c r="O426" i="5"/>
  <c r="S426" i="5" s="1"/>
  <c r="R425" i="5"/>
  <c r="I385" i="5" l="1"/>
  <c r="F385" i="5"/>
  <c r="D386" i="5"/>
  <c r="E386" i="5" s="1"/>
  <c r="H384" i="5"/>
  <c r="AJ386" i="5"/>
  <c r="AH387" i="5"/>
  <c r="Y387" i="5"/>
  <c r="AC387" i="5" s="1"/>
  <c r="AB386" i="5"/>
  <c r="AS387" i="5"/>
  <c r="AW387" i="5" s="1"/>
  <c r="AV386" i="5"/>
  <c r="CH426" i="5"/>
  <c r="CL426" i="5" s="1"/>
  <c r="CK425" i="5"/>
  <c r="BY425" i="5"/>
  <c r="BW426" i="5"/>
  <c r="BN426" i="5"/>
  <c r="BR426" i="5" s="1"/>
  <c r="BQ425" i="5"/>
  <c r="BE425" i="5"/>
  <c r="BC426" i="5"/>
  <c r="AV425" i="9"/>
  <c r="BC426" i="9"/>
  <c r="BG426" i="9" s="1"/>
  <c r="O426" i="9"/>
  <c r="S426" i="9" s="1"/>
  <c r="Y426" i="9"/>
  <c r="AC426" i="9" s="1"/>
  <c r="BF425" i="9"/>
  <c r="R425" i="9"/>
  <c r="AB425" i="9"/>
  <c r="AI426" i="9"/>
  <c r="AM426" i="9" s="1"/>
  <c r="AS426" i="9"/>
  <c r="AW426" i="9" s="1"/>
  <c r="F426" i="9"/>
  <c r="D427" i="9"/>
  <c r="AL425" i="9"/>
  <c r="P426" i="5"/>
  <c r="N427" i="5"/>
  <c r="I386" i="5" l="1"/>
  <c r="F386" i="5"/>
  <c r="D387" i="5"/>
  <c r="E387" i="5" s="1"/>
  <c r="H385" i="5"/>
  <c r="AI387" i="5"/>
  <c r="AM387" i="5" s="1"/>
  <c r="AL386" i="5"/>
  <c r="Z387" i="5"/>
  <c r="X388" i="5"/>
  <c r="AT387" i="5"/>
  <c r="AR388" i="5"/>
  <c r="CI426" i="5"/>
  <c r="CG427" i="5"/>
  <c r="BX426" i="5"/>
  <c r="CB426" i="5" s="1"/>
  <c r="CA425" i="5"/>
  <c r="BO426" i="5"/>
  <c r="BM427" i="5"/>
  <c r="BD426" i="5"/>
  <c r="BH426" i="5" s="1"/>
  <c r="BG425" i="5"/>
  <c r="E427" i="9"/>
  <c r="I427" i="9" s="1"/>
  <c r="BD426" i="9"/>
  <c r="BB427" i="9"/>
  <c r="H426" i="9"/>
  <c r="AJ426" i="9"/>
  <c r="AH427" i="9"/>
  <c r="Z426" i="9"/>
  <c r="X427" i="9"/>
  <c r="AT426" i="9"/>
  <c r="AR427" i="9"/>
  <c r="P426" i="9"/>
  <c r="N427" i="9"/>
  <c r="O427" i="5"/>
  <c r="S427" i="5" s="1"/>
  <c r="R426" i="5"/>
  <c r="I387" i="5" l="1"/>
  <c r="F387" i="5"/>
  <c r="D388" i="5"/>
  <c r="E388" i="5" s="1"/>
  <c r="H386" i="5"/>
  <c r="AJ387" i="5"/>
  <c r="AH388" i="5"/>
  <c r="Y388" i="5"/>
  <c r="AC388" i="5" s="1"/>
  <c r="AB387" i="5"/>
  <c r="AS388" i="5"/>
  <c r="AW388" i="5" s="1"/>
  <c r="AV387" i="5"/>
  <c r="CH427" i="5"/>
  <c r="CL427" i="5" s="1"/>
  <c r="CK426" i="5"/>
  <c r="BY426" i="5"/>
  <c r="BW427" i="5"/>
  <c r="BN427" i="5"/>
  <c r="BR427" i="5" s="1"/>
  <c r="BQ426" i="5"/>
  <c r="BE426" i="5"/>
  <c r="BC427" i="5"/>
  <c r="AS427" i="9"/>
  <c r="AW427" i="9" s="1"/>
  <c r="AI427" i="9"/>
  <c r="AM427" i="9" s="1"/>
  <c r="BC427" i="9"/>
  <c r="AV426" i="9"/>
  <c r="AL426" i="9"/>
  <c r="BF426" i="9"/>
  <c r="O427" i="9"/>
  <c r="S427" i="9" s="1"/>
  <c r="Y427" i="9"/>
  <c r="AC427" i="9"/>
  <c r="R426" i="9"/>
  <c r="AB426" i="9"/>
  <c r="F427" i="9"/>
  <c r="D428" i="9"/>
  <c r="P427" i="5"/>
  <c r="N428" i="5"/>
  <c r="I388" i="5" l="1"/>
  <c r="F388" i="5"/>
  <c r="D389" i="5"/>
  <c r="H387" i="5"/>
  <c r="AI388" i="5"/>
  <c r="AM388" i="5" s="1"/>
  <c r="AL387" i="5"/>
  <c r="Z388" i="5"/>
  <c r="X389" i="5"/>
  <c r="AT388" i="5"/>
  <c r="AR389" i="5"/>
  <c r="CI427" i="5"/>
  <c r="CG428" i="5"/>
  <c r="BX427" i="5"/>
  <c r="CB427" i="5" s="1"/>
  <c r="CA426" i="5"/>
  <c r="BO427" i="5"/>
  <c r="BM428" i="5"/>
  <c r="BD427" i="5"/>
  <c r="BH427" i="5" s="1"/>
  <c r="BG426" i="5"/>
  <c r="E428" i="9"/>
  <c r="I428" i="9" s="1"/>
  <c r="Z427" i="9"/>
  <c r="X428" i="9"/>
  <c r="AJ427" i="9"/>
  <c r="AH428" i="9"/>
  <c r="BD427" i="9"/>
  <c r="BB428" i="9"/>
  <c r="H427" i="9"/>
  <c r="P427" i="9"/>
  <c r="N428" i="9"/>
  <c r="BG427" i="9"/>
  <c r="AT427" i="9"/>
  <c r="AR428" i="9"/>
  <c r="O428" i="5"/>
  <c r="S428" i="5" s="1"/>
  <c r="R427" i="5"/>
  <c r="E389" i="5" l="1"/>
  <c r="I389" i="5" s="1"/>
  <c r="H388" i="5"/>
  <c r="AJ388" i="5"/>
  <c r="AH389" i="5"/>
  <c r="Y389" i="5"/>
  <c r="AC389" i="5" s="1"/>
  <c r="AB388" i="5"/>
  <c r="AS389" i="5"/>
  <c r="AW389" i="5" s="1"/>
  <c r="AV388" i="5"/>
  <c r="CH428" i="5"/>
  <c r="CL428" i="5" s="1"/>
  <c r="CK427" i="5"/>
  <c r="BY427" i="5"/>
  <c r="BW428" i="5"/>
  <c r="BN428" i="5"/>
  <c r="BR428" i="5" s="1"/>
  <c r="BQ427" i="5"/>
  <c r="BE427" i="5"/>
  <c r="BC428" i="5"/>
  <c r="O428" i="9"/>
  <c r="S428" i="9" s="1"/>
  <c r="BC428" i="9"/>
  <c r="BG428" i="9" s="1"/>
  <c r="Y428" i="9"/>
  <c r="AC428" i="9" s="1"/>
  <c r="AS428" i="9"/>
  <c r="AW428" i="9" s="1"/>
  <c r="R427" i="9"/>
  <c r="BF427" i="9"/>
  <c r="AB427" i="9"/>
  <c r="AV427" i="9"/>
  <c r="AI428" i="9"/>
  <c r="AM428" i="9" s="1"/>
  <c r="AL427" i="9"/>
  <c r="F428" i="9"/>
  <c r="D429" i="9"/>
  <c r="P428" i="5"/>
  <c r="N429" i="5"/>
  <c r="F389" i="5" l="1"/>
  <c r="D390" i="5"/>
  <c r="E390" i="5" s="1"/>
  <c r="AI389" i="5"/>
  <c r="AM389" i="5" s="1"/>
  <c r="AL388" i="5"/>
  <c r="Z389" i="5"/>
  <c r="X390" i="5"/>
  <c r="AT389" i="5"/>
  <c r="AR390" i="5"/>
  <c r="CI428" i="5"/>
  <c r="CG429" i="5"/>
  <c r="BX428" i="5"/>
  <c r="CB428" i="5" s="1"/>
  <c r="CA427" i="5"/>
  <c r="BO428" i="5"/>
  <c r="BM429" i="5"/>
  <c r="BD428" i="5"/>
  <c r="BH428" i="5" s="1"/>
  <c r="BG427" i="5"/>
  <c r="BD428" i="9"/>
  <c r="BB429" i="9"/>
  <c r="AT428" i="9"/>
  <c r="AR429" i="9"/>
  <c r="E429" i="9"/>
  <c r="I429" i="9" s="1"/>
  <c r="H428" i="9"/>
  <c r="AJ428" i="9"/>
  <c r="AH429" i="9"/>
  <c r="Z428" i="9"/>
  <c r="X429" i="9"/>
  <c r="P428" i="9"/>
  <c r="N429" i="9"/>
  <c r="O429" i="5"/>
  <c r="S429" i="5" s="1"/>
  <c r="R428" i="5"/>
  <c r="I390" i="5" l="1"/>
  <c r="F390" i="5"/>
  <c r="D391" i="5"/>
  <c r="H389" i="5"/>
  <c r="AJ389" i="5"/>
  <c r="AH390" i="5"/>
  <c r="Y390" i="5"/>
  <c r="AC390" i="5" s="1"/>
  <c r="AB389" i="5"/>
  <c r="AS390" i="5"/>
  <c r="AW390" i="5" s="1"/>
  <c r="AV389" i="5"/>
  <c r="CH429" i="5"/>
  <c r="CL429" i="5" s="1"/>
  <c r="CK428" i="5"/>
  <c r="BY428" i="5"/>
  <c r="BW429" i="5"/>
  <c r="BN429" i="5"/>
  <c r="BR429" i="5" s="1"/>
  <c r="BQ428" i="5"/>
  <c r="BE428" i="5"/>
  <c r="BC429" i="5"/>
  <c r="Y429" i="9"/>
  <c r="AC429" i="9" s="1"/>
  <c r="AS429" i="9"/>
  <c r="AW429" i="9" s="1"/>
  <c r="AB428" i="9"/>
  <c r="AV428" i="9"/>
  <c r="O429" i="9"/>
  <c r="S429" i="9" s="1"/>
  <c r="BC429" i="9"/>
  <c r="AI429" i="9"/>
  <c r="AM429" i="9" s="1"/>
  <c r="R428" i="9"/>
  <c r="AL428" i="9"/>
  <c r="F429" i="9"/>
  <c r="D430" i="9"/>
  <c r="BF428" i="9"/>
  <c r="P429" i="5"/>
  <c r="N430" i="5"/>
  <c r="E391" i="5" l="1"/>
  <c r="I391" i="5" s="1"/>
  <c r="H390" i="5"/>
  <c r="AI390" i="5"/>
  <c r="AM390" i="5" s="1"/>
  <c r="AL389" i="5"/>
  <c r="Z390" i="5"/>
  <c r="X391" i="5"/>
  <c r="AT390" i="5"/>
  <c r="AR391" i="5"/>
  <c r="CI429" i="5"/>
  <c r="CG430" i="5"/>
  <c r="BX429" i="5"/>
  <c r="CB429" i="5" s="1"/>
  <c r="CA428" i="5"/>
  <c r="BO429" i="5"/>
  <c r="BM430" i="5"/>
  <c r="BD429" i="5"/>
  <c r="BH429" i="5" s="1"/>
  <c r="BG428" i="5"/>
  <c r="E430" i="9"/>
  <c r="I430" i="9" s="1"/>
  <c r="BD429" i="9"/>
  <c r="BB430" i="9"/>
  <c r="H429" i="9"/>
  <c r="BG429" i="9"/>
  <c r="AT429" i="9"/>
  <c r="AR430" i="9"/>
  <c r="AJ429" i="9"/>
  <c r="AH430" i="9"/>
  <c r="P429" i="9"/>
  <c r="N430" i="9"/>
  <c r="Z429" i="9"/>
  <c r="X430" i="9"/>
  <c r="O430" i="5"/>
  <c r="S430" i="5" s="1"/>
  <c r="R429" i="5"/>
  <c r="F391" i="5" l="1"/>
  <c r="D392" i="5"/>
  <c r="E392" i="5" s="1"/>
  <c r="AJ390" i="5"/>
  <c r="AH391" i="5"/>
  <c r="Y391" i="5"/>
  <c r="AC391" i="5" s="1"/>
  <c r="AB390" i="5"/>
  <c r="AS391" i="5"/>
  <c r="AW391" i="5" s="1"/>
  <c r="AV390" i="5"/>
  <c r="CH430" i="5"/>
  <c r="CL430" i="5" s="1"/>
  <c r="CK429" i="5"/>
  <c r="BY429" i="5"/>
  <c r="BW430" i="5"/>
  <c r="BN430" i="5"/>
  <c r="BR430" i="5" s="1"/>
  <c r="BQ429" i="5"/>
  <c r="BE429" i="5"/>
  <c r="BC430" i="5"/>
  <c r="R429" i="9"/>
  <c r="AV429" i="9"/>
  <c r="BC430" i="9"/>
  <c r="BG430" i="9" s="1"/>
  <c r="Y430" i="9"/>
  <c r="AC430" i="9" s="1"/>
  <c r="AI430" i="9"/>
  <c r="AM430" i="9" s="1"/>
  <c r="BF429" i="9"/>
  <c r="AB429" i="9"/>
  <c r="AL429" i="9"/>
  <c r="O430" i="9"/>
  <c r="S430" i="9" s="1"/>
  <c r="AS430" i="9"/>
  <c r="AW430" i="9" s="1"/>
  <c r="F430" i="9"/>
  <c r="D431" i="9"/>
  <c r="P430" i="5"/>
  <c r="N431" i="5"/>
  <c r="I392" i="5" l="1"/>
  <c r="F392" i="5"/>
  <c r="D393" i="5"/>
  <c r="H391" i="5"/>
  <c r="AI391" i="5"/>
  <c r="AM391" i="5" s="1"/>
  <c r="AL390" i="5"/>
  <c r="Z391" i="5"/>
  <c r="X392" i="5"/>
  <c r="AT391" i="5"/>
  <c r="AR392" i="5"/>
  <c r="CI430" i="5"/>
  <c r="CG431" i="5"/>
  <c r="BX430" i="5"/>
  <c r="CB430" i="5" s="1"/>
  <c r="CA429" i="5"/>
  <c r="BO430" i="5"/>
  <c r="BM431" i="5"/>
  <c r="BD430" i="5"/>
  <c r="BH430" i="5" s="1"/>
  <c r="BG429" i="5"/>
  <c r="AT430" i="9"/>
  <c r="AR431" i="9"/>
  <c r="Z430" i="9"/>
  <c r="X431" i="9"/>
  <c r="BD430" i="9"/>
  <c r="BB431" i="9"/>
  <c r="E431" i="9"/>
  <c r="I431" i="9" s="1"/>
  <c r="H430" i="9"/>
  <c r="P430" i="9"/>
  <c r="N431" i="9"/>
  <c r="AJ430" i="9"/>
  <c r="AH431" i="9"/>
  <c r="O431" i="5"/>
  <c r="S431" i="5" s="1"/>
  <c r="R430" i="5"/>
  <c r="E393" i="5" l="1"/>
  <c r="I393" i="5" s="1"/>
  <c r="H392" i="5"/>
  <c r="AJ391" i="5"/>
  <c r="AH392" i="5"/>
  <c r="Y392" i="5"/>
  <c r="AC392" i="5" s="1"/>
  <c r="AB391" i="5"/>
  <c r="AS392" i="5"/>
  <c r="AW392" i="5" s="1"/>
  <c r="AV391" i="5"/>
  <c r="CH431" i="5"/>
  <c r="CL431" i="5" s="1"/>
  <c r="CK430" i="5"/>
  <c r="BY430" i="5"/>
  <c r="BW431" i="5"/>
  <c r="BN431" i="5"/>
  <c r="BR431" i="5" s="1"/>
  <c r="BQ430" i="5"/>
  <c r="BE430" i="5"/>
  <c r="BC431" i="5"/>
  <c r="O431" i="9"/>
  <c r="S431" i="9" s="1"/>
  <c r="Y431" i="9"/>
  <c r="AC431" i="9" s="1"/>
  <c r="R430" i="9"/>
  <c r="F431" i="9"/>
  <c r="D432" i="9"/>
  <c r="AB430" i="9"/>
  <c r="AI431" i="9"/>
  <c r="AM431" i="9" s="1"/>
  <c r="BC431" i="9"/>
  <c r="AS431" i="9"/>
  <c r="AW431" i="9" s="1"/>
  <c r="AL430" i="9"/>
  <c r="BF430" i="9"/>
  <c r="AV430" i="9"/>
  <c r="P431" i="5"/>
  <c r="N432" i="5"/>
  <c r="F393" i="5" l="1"/>
  <c r="D394" i="5"/>
  <c r="E394" i="5" s="1"/>
  <c r="AI392" i="5"/>
  <c r="AM392" i="5"/>
  <c r="AL391" i="5"/>
  <c r="Z392" i="5"/>
  <c r="X393" i="5"/>
  <c r="AT392" i="5"/>
  <c r="AR393" i="5"/>
  <c r="CI431" i="5"/>
  <c r="CG432" i="5"/>
  <c r="BX431" i="5"/>
  <c r="CB431" i="5" s="1"/>
  <c r="CA430" i="5"/>
  <c r="BO431" i="5"/>
  <c r="BM432" i="5"/>
  <c r="BD431" i="5"/>
  <c r="BH431" i="5" s="1"/>
  <c r="BG430" i="5"/>
  <c r="E432" i="9"/>
  <c r="I432" i="9" s="1"/>
  <c r="AT431" i="9"/>
  <c r="AR432" i="9"/>
  <c r="AJ431" i="9"/>
  <c r="AH432" i="9"/>
  <c r="H431" i="9"/>
  <c r="Z431" i="9"/>
  <c r="X432" i="9"/>
  <c r="BD431" i="9"/>
  <c r="BB432" i="9"/>
  <c r="BG431" i="9"/>
  <c r="P431" i="9"/>
  <c r="N432" i="9"/>
  <c r="O432" i="5"/>
  <c r="S432" i="5" s="1"/>
  <c r="R431" i="5"/>
  <c r="I394" i="5" l="1"/>
  <c r="F394" i="5"/>
  <c r="D395" i="5"/>
  <c r="E395" i="5" s="1"/>
  <c r="H393" i="5"/>
  <c r="AJ392" i="5"/>
  <c r="AH393" i="5"/>
  <c r="Y393" i="5"/>
  <c r="AC393" i="5" s="1"/>
  <c r="AB392" i="5"/>
  <c r="AS393" i="5"/>
  <c r="AW393" i="5" s="1"/>
  <c r="AV392" i="5"/>
  <c r="CH432" i="5"/>
  <c r="CL432" i="5" s="1"/>
  <c r="CK431" i="5"/>
  <c r="BY431" i="5"/>
  <c r="BW432" i="5"/>
  <c r="BN432" i="5"/>
  <c r="BR432" i="5" s="1"/>
  <c r="BQ431" i="5"/>
  <c r="BE431" i="5"/>
  <c r="BC432" i="5"/>
  <c r="BC432" i="9"/>
  <c r="BG432" i="9" s="1"/>
  <c r="AS432" i="9"/>
  <c r="AW432" i="9" s="1"/>
  <c r="O432" i="9"/>
  <c r="S432" i="9" s="1"/>
  <c r="BF431" i="9"/>
  <c r="AV431" i="9"/>
  <c r="R431" i="9"/>
  <c r="Y432" i="9"/>
  <c r="AC432" i="9" s="1"/>
  <c r="AI432" i="9"/>
  <c r="AM432" i="9" s="1"/>
  <c r="AB431" i="9"/>
  <c r="AL431" i="9"/>
  <c r="F432" i="9"/>
  <c r="D433" i="9"/>
  <c r="P432" i="5"/>
  <c r="N433" i="5"/>
  <c r="I395" i="5" l="1"/>
  <c r="F395" i="5"/>
  <c r="D396" i="5"/>
  <c r="E396" i="5" s="1"/>
  <c r="H394" i="5"/>
  <c r="AI393" i="5"/>
  <c r="AM393" i="5" s="1"/>
  <c r="AL392" i="5"/>
  <c r="Z393" i="5"/>
  <c r="X394" i="5"/>
  <c r="AT393" i="5"/>
  <c r="AR394" i="5"/>
  <c r="CI432" i="5"/>
  <c r="CG433" i="5"/>
  <c r="BX432" i="5"/>
  <c r="CB432" i="5" s="1"/>
  <c r="CA431" i="5"/>
  <c r="BO432" i="5"/>
  <c r="BM433" i="5"/>
  <c r="BD432" i="5"/>
  <c r="BH432" i="5" s="1"/>
  <c r="BG431" i="5"/>
  <c r="AJ432" i="9"/>
  <c r="AH433" i="9"/>
  <c r="AT432" i="9"/>
  <c r="AR433" i="9"/>
  <c r="BD432" i="9"/>
  <c r="BB433" i="9"/>
  <c r="E433" i="9"/>
  <c r="I433" i="9" s="1"/>
  <c r="H432" i="9"/>
  <c r="Z432" i="9"/>
  <c r="X433" i="9"/>
  <c r="P432" i="9"/>
  <c r="N433" i="9"/>
  <c r="O433" i="5"/>
  <c r="S433" i="5" s="1"/>
  <c r="R432" i="5"/>
  <c r="I396" i="5" l="1"/>
  <c r="F396" i="5"/>
  <c r="D397" i="5"/>
  <c r="E397" i="5" s="1"/>
  <c r="H395" i="5"/>
  <c r="AJ393" i="5"/>
  <c r="AH394" i="5"/>
  <c r="Y394" i="5"/>
  <c r="AC394" i="5" s="1"/>
  <c r="AB393" i="5"/>
  <c r="AS394" i="5"/>
  <c r="AW394" i="5" s="1"/>
  <c r="AV393" i="5"/>
  <c r="CH433" i="5"/>
  <c r="CL433" i="5" s="1"/>
  <c r="CK432" i="5"/>
  <c r="BY432" i="5"/>
  <c r="BW433" i="5"/>
  <c r="BN433" i="5"/>
  <c r="BR433" i="5" s="1"/>
  <c r="BQ432" i="5"/>
  <c r="BE432" i="5"/>
  <c r="BC433" i="5"/>
  <c r="AS433" i="9"/>
  <c r="AW433" i="9" s="1"/>
  <c r="Y433" i="9"/>
  <c r="AC433" i="9" s="1"/>
  <c r="AB432" i="9"/>
  <c r="F433" i="9"/>
  <c r="D434" i="9"/>
  <c r="AV432" i="9"/>
  <c r="O433" i="9"/>
  <c r="S433" i="9" s="1"/>
  <c r="BC433" i="9"/>
  <c r="AI433" i="9"/>
  <c r="AM433" i="9" s="1"/>
  <c r="R432" i="9"/>
  <c r="BF432" i="9"/>
  <c r="AL432" i="9"/>
  <c r="P433" i="5"/>
  <c r="N434" i="5"/>
  <c r="I397" i="5" l="1"/>
  <c r="F397" i="5"/>
  <c r="D398" i="5"/>
  <c r="E398" i="5" s="1"/>
  <c r="H396" i="5"/>
  <c r="AI394" i="5"/>
  <c r="AM394" i="5" s="1"/>
  <c r="AL393" i="5"/>
  <c r="Z394" i="5"/>
  <c r="X395" i="5"/>
  <c r="AT394" i="5"/>
  <c r="AR395" i="5"/>
  <c r="CI433" i="5"/>
  <c r="CG434" i="5"/>
  <c r="BX433" i="5"/>
  <c r="CB433" i="5" s="1"/>
  <c r="CA432" i="5"/>
  <c r="BO433" i="5"/>
  <c r="BM434" i="5"/>
  <c r="BD433" i="5"/>
  <c r="BH433" i="5" s="1"/>
  <c r="BG432" i="5"/>
  <c r="E434" i="9"/>
  <c r="I434" i="9" s="1"/>
  <c r="AJ433" i="9"/>
  <c r="AH434" i="9"/>
  <c r="P433" i="9"/>
  <c r="N434" i="9"/>
  <c r="H433" i="9"/>
  <c r="Z433" i="9"/>
  <c r="X434" i="9"/>
  <c r="BD433" i="9"/>
  <c r="BB434" i="9"/>
  <c r="BG433" i="9"/>
  <c r="AT433" i="9"/>
  <c r="AR434" i="9"/>
  <c r="O434" i="5"/>
  <c r="S434" i="5" s="1"/>
  <c r="R433" i="5"/>
  <c r="I398" i="5" l="1"/>
  <c r="F398" i="5"/>
  <c r="D399" i="5"/>
  <c r="E399" i="5" s="1"/>
  <c r="H397" i="5"/>
  <c r="AJ394" i="5"/>
  <c r="AH395" i="5"/>
  <c r="Y395" i="5"/>
  <c r="AC395" i="5" s="1"/>
  <c r="AB394" i="5"/>
  <c r="AS395" i="5"/>
  <c r="AW395" i="5" s="1"/>
  <c r="AV394" i="5"/>
  <c r="CH434" i="5"/>
  <c r="CL434" i="5" s="1"/>
  <c r="CK433" i="5"/>
  <c r="BY433" i="5"/>
  <c r="BW434" i="5"/>
  <c r="BN434" i="5"/>
  <c r="BR434" i="5" s="1"/>
  <c r="BQ433" i="5"/>
  <c r="BE433" i="5"/>
  <c r="BC434" i="5"/>
  <c r="BC434" i="9"/>
  <c r="BG434" i="9" s="1"/>
  <c r="AI434" i="9"/>
  <c r="AM434" i="9" s="1"/>
  <c r="AS434" i="9"/>
  <c r="AW434" i="9" s="1"/>
  <c r="BF433" i="9"/>
  <c r="AL433" i="9"/>
  <c r="AV433" i="9"/>
  <c r="Y434" i="9"/>
  <c r="AC434" i="9" s="1"/>
  <c r="O434" i="9"/>
  <c r="S434" i="9" s="1"/>
  <c r="AB433" i="9"/>
  <c r="R433" i="9"/>
  <c r="F434" i="9"/>
  <c r="D435" i="9"/>
  <c r="P434" i="5"/>
  <c r="N435" i="5"/>
  <c r="I399" i="5" l="1"/>
  <c r="F399" i="5"/>
  <c r="D400" i="5"/>
  <c r="H398" i="5"/>
  <c r="AI395" i="5"/>
  <c r="AM395" i="5" s="1"/>
  <c r="AL394" i="5"/>
  <c r="Z395" i="5"/>
  <c r="X396" i="5"/>
  <c r="AT395" i="5"/>
  <c r="AR396" i="5"/>
  <c r="CI434" i="5"/>
  <c r="CG435" i="5"/>
  <c r="CB434" i="5"/>
  <c r="BX434" i="5"/>
  <c r="CA433" i="5"/>
  <c r="BO434" i="5"/>
  <c r="BM435" i="5"/>
  <c r="BD434" i="5"/>
  <c r="BH434" i="5" s="1"/>
  <c r="BG433" i="5"/>
  <c r="P434" i="9"/>
  <c r="N435" i="9"/>
  <c r="AJ434" i="9"/>
  <c r="AH435" i="9"/>
  <c r="BD434" i="9"/>
  <c r="BB435" i="9"/>
  <c r="E435" i="9"/>
  <c r="I435" i="9" s="1"/>
  <c r="H434" i="9"/>
  <c r="Z434" i="9"/>
  <c r="X435" i="9"/>
  <c r="AT434" i="9"/>
  <c r="AR435" i="9"/>
  <c r="O435" i="5"/>
  <c r="S435" i="5" s="1"/>
  <c r="R434" i="5"/>
  <c r="E400" i="5" l="1"/>
  <c r="I400" i="5" s="1"/>
  <c r="H399" i="5"/>
  <c r="AJ395" i="5"/>
  <c r="AH396" i="5"/>
  <c r="Y396" i="5"/>
  <c r="AC396" i="5" s="1"/>
  <c r="AB395" i="5"/>
  <c r="AS396" i="5"/>
  <c r="AW396" i="5" s="1"/>
  <c r="AV395" i="5"/>
  <c r="CH435" i="5"/>
  <c r="CL435" i="5" s="1"/>
  <c r="CK434" i="5"/>
  <c r="BY434" i="5"/>
  <c r="BW435" i="5"/>
  <c r="BN435" i="5"/>
  <c r="BR435" i="5" s="1"/>
  <c r="BQ434" i="5"/>
  <c r="BE434" i="5"/>
  <c r="BC435" i="5"/>
  <c r="Y435" i="9"/>
  <c r="AC435" i="9" s="1"/>
  <c r="AI435" i="9"/>
  <c r="AM435" i="9" s="1"/>
  <c r="AB434" i="9"/>
  <c r="F435" i="9"/>
  <c r="D436" i="9"/>
  <c r="AL434" i="9"/>
  <c r="AS435" i="9"/>
  <c r="AW435" i="9" s="1"/>
  <c r="BC435" i="9"/>
  <c r="O435" i="9"/>
  <c r="S435" i="9" s="1"/>
  <c r="AV434" i="9"/>
  <c r="BF434" i="9"/>
  <c r="R434" i="9"/>
  <c r="P435" i="5"/>
  <c r="N436" i="5"/>
  <c r="F400" i="5" l="1"/>
  <c r="D401" i="5"/>
  <c r="E401" i="5" s="1"/>
  <c r="AI396" i="5"/>
  <c r="AM396" i="5" s="1"/>
  <c r="AL395" i="5"/>
  <c r="Z396" i="5"/>
  <c r="X397" i="5"/>
  <c r="AT396" i="5"/>
  <c r="AR397" i="5"/>
  <c r="CI435" i="5"/>
  <c r="CG436" i="5"/>
  <c r="BX435" i="5"/>
  <c r="CB435" i="5" s="1"/>
  <c r="CA434" i="5"/>
  <c r="BO435" i="5"/>
  <c r="BM436" i="5"/>
  <c r="BD435" i="5"/>
  <c r="BH435" i="5" s="1"/>
  <c r="BG434" i="5"/>
  <c r="E436" i="9"/>
  <c r="I436" i="9" s="1"/>
  <c r="P435" i="9"/>
  <c r="N436" i="9"/>
  <c r="AT435" i="9"/>
  <c r="AR436" i="9"/>
  <c r="H435" i="9"/>
  <c r="AJ435" i="9"/>
  <c r="AH436" i="9"/>
  <c r="BD435" i="9"/>
  <c r="BB436" i="9"/>
  <c r="BG435" i="9"/>
  <c r="Z435" i="9"/>
  <c r="X436" i="9"/>
  <c r="O436" i="5"/>
  <c r="S436" i="5" s="1"/>
  <c r="R435" i="5"/>
  <c r="I401" i="5" l="1"/>
  <c r="F401" i="5"/>
  <c r="D402" i="5"/>
  <c r="E402" i="5" s="1"/>
  <c r="H400" i="5"/>
  <c r="AJ396" i="5"/>
  <c r="AH397" i="5"/>
  <c r="Y397" i="5"/>
  <c r="AC397" i="5" s="1"/>
  <c r="AB396" i="5"/>
  <c r="AS397" i="5"/>
  <c r="AW397" i="5" s="1"/>
  <c r="AV396" i="5"/>
  <c r="CH436" i="5"/>
  <c r="CL436" i="5" s="1"/>
  <c r="CK435" i="5"/>
  <c r="BY435" i="5"/>
  <c r="BW436" i="5"/>
  <c r="BN436" i="5"/>
  <c r="BR436" i="5" s="1"/>
  <c r="BQ435" i="5"/>
  <c r="BE435" i="5"/>
  <c r="BC436" i="5"/>
  <c r="BC436" i="9"/>
  <c r="BG436" i="9" s="1"/>
  <c r="O436" i="9"/>
  <c r="S436" i="9" s="1"/>
  <c r="Y436" i="9"/>
  <c r="AC436" i="9" s="1"/>
  <c r="BF435" i="9"/>
  <c r="R435" i="9"/>
  <c r="AB435" i="9"/>
  <c r="AI436" i="9"/>
  <c r="AM436" i="9" s="1"/>
  <c r="AS436" i="9"/>
  <c r="AW436" i="9" s="1"/>
  <c r="AL435" i="9"/>
  <c r="AV435" i="9"/>
  <c r="F436" i="9"/>
  <c r="D437" i="9"/>
  <c r="P436" i="5"/>
  <c r="N437" i="5"/>
  <c r="I402" i="5" l="1"/>
  <c r="F402" i="5"/>
  <c r="D403" i="5"/>
  <c r="E403" i="5" s="1"/>
  <c r="H401" i="5"/>
  <c r="AI397" i="5"/>
  <c r="AM397" i="5" s="1"/>
  <c r="AL396" i="5"/>
  <c r="Z397" i="5"/>
  <c r="X398" i="5"/>
  <c r="AT397" i="5"/>
  <c r="AR398" i="5"/>
  <c r="CI436" i="5"/>
  <c r="CG437" i="5"/>
  <c r="BX436" i="5"/>
  <c r="CB436" i="5" s="1"/>
  <c r="CA435" i="5"/>
  <c r="BO436" i="5"/>
  <c r="BM437" i="5"/>
  <c r="BD436" i="5"/>
  <c r="BH436" i="5" s="1"/>
  <c r="BG435" i="5"/>
  <c r="E437" i="9"/>
  <c r="I437" i="9" s="1"/>
  <c r="AT436" i="9"/>
  <c r="AR437" i="9"/>
  <c r="P436" i="9"/>
  <c r="N437" i="9"/>
  <c r="BD436" i="9"/>
  <c r="BB437" i="9"/>
  <c r="H436" i="9"/>
  <c r="AJ436" i="9"/>
  <c r="AH437" i="9"/>
  <c r="Z436" i="9"/>
  <c r="X437" i="9"/>
  <c r="S437" i="5"/>
  <c r="O437" i="5"/>
  <c r="R436" i="5"/>
  <c r="I403" i="5" l="1"/>
  <c r="F403" i="5"/>
  <c r="D404" i="5"/>
  <c r="E404" i="5" s="1"/>
  <c r="H402" i="5"/>
  <c r="AJ397" i="5"/>
  <c r="AH398" i="5"/>
  <c r="Y398" i="5"/>
  <c r="AC398" i="5" s="1"/>
  <c r="AB397" i="5"/>
  <c r="AS398" i="5"/>
  <c r="AW398" i="5" s="1"/>
  <c r="AV397" i="5"/>
  <c r="CH437" i="5"/>
  <c r="CL437" i="5" s="1"/>
  <c r="CK436" i="5"/>
  <c r="BY436" i="5"/>
  <c r="BW437" i="5"/>
  <c r="BN437" i="5"/>
  <c r="BR437" i="5" s="1"/>
  <c r="BQ436" i="5"/>
  <c r="BE436" i="5"/>
  <c r="BC437" i="5"/>
  <c r="Y437" i="9"/>
  <c r="AC437" i="9" s="1"/>
  <c r="AI437" i="9"/>
  <c r="AM437" i="9" s="1"/>
  <c r="BC437" i="9"/>
  <c r="AS437" i="9"/>
  <c r="AW437" i="9" s="1"/>
  <c r="AL436" i="9"/>
  <c r="BF436" i="9"/>
  <c r="AV436" i="9"/>
  <c r="O437" i="9"/>
  <c r="S437" i="9" s="1"/>
  <c r="AB436" i="9"/>
  <c r="R436" i="9"/>
  <c r="F437" i="9"/>
  <c r="D438" i="9"/>
  <c r="P437" i="5"/>
  <c r="N438" i="5"/>
  <c r="I404" i="5" l="1"/>
  <c r="F404" i="5"/>
  <c r="D405" i="5"/>
  <c r="H403" i="5"/>
  <c r="AI398" i="5"/>
  <c r="AM398" i="5" s="1"/>
  <c r="AL397" i="5"/>
  <c r="Z398" i="5"/>
  <c r="X399" i="5"/>
  <c r="AT398" i="5"/>
  <c r="AR399" i="5"/>
  <c r="CI437" i="5"/>
  <c r="CG438" i="5"/>
  <c r="BX437" i="5"/>
  <c r="CB437" i="5" s="1"/>
  <c r="CA436" i="5"/>
  <c r="BO437" i="5"/>
  <c r="BM438" i="5"/>
  <c r="BD437" i="5"/>
  <c r="BH437" i="5" s="1"/>
  <c r="BG436" i="5"/>
  <c r="P437" i="9"/>
  <c r="N438" i="9"/>
  <c r="AT437" i="9"/>
  <c r="AR438" i="9"/>
  <c r="AJ437" i="9"/>
  <c r="AH438" i="9"/>
  <c r="BD437" i="9"/>
  <c r="BB438" i="9"/>
  <c r="E438" i="9"/>
  <c r="I438" i="9" s="1"/>
  <c r="H437" i="9"/>
  <c r="BG437" i="9"/>
  <c r="Z437" i="9"/>
  <c r="X438" i="9"/>
  <c r="O438" i="5"/>
  <c r="S438" i="5" s="1"/>
  <c r="R437" i="5"/>
  <c r="E405" i="5" l="1"/>
  <c r="H404" i="5"/>
  <c r="AJ398" i="5"/>
  <c r="AH399" i="5"/>
  <c r="Y399" i="5"/>
  <c r="AC399" i="5" s="1"/>
  <c r="AB398" i="5"/>
  <c r="AS399" i="5"/>
  <c r="AW399" i="5" s="1"/>
  <c r="AV398" i="5"/>
  <c r="CH438" i="5"/>
  <c r="CL438" i="5" s="1"/>
  <c r="CK437" i="5"/>
  <c r="BY437" i="5"/>
  <c r="BW438" i="5"/>
  <c r="BN438" i="5"/>
  <c r="BR438" i="5" s="1"/>
  <c r="BQ437" i="5"/>
  <c r="BE437" i="5"/>
  <c r="BC438" i="5"/>
  <c r="BC438" i="9"/>
  <c r="BG438" i="9" s="1"/>
  <c r="AS438" i="9"/>
  <c r="AW438" i="9" s="1"/>
  <c r="Y438" i="9"/>
  <c r="AC438" i="9" s="1"/>
  <c r="BF437" i="9"/>
  <c r="AV437" i="9"/>
  <c r="AB437" i="9"/>
  <c r="AI438" i="9"/>
  <c r="AM438" i="9" s="1"/>
  <c r="O438" i="9"/>
  <c r="S438" i="9" s="1"/>
  <c r="F438" i="9"/>
  <c r="D439" i="9"/>
  <c r="AL437" i="9"/>
  <c r="R437" i="9"/>
  <c r="P438" i="5"/>
  <c r="N439" i="5"/>
  <c r="I405" i="5" l="1"/>
  <c r="F405" i="5"/>
  <c r="D406" i="5"/>
  <c r="AI399" i="5"/>
  <c r="AM399" i="5" s="1"/>
  <c r="AL398" i="5"/>
  <c r="Z399" i="5"/>
  <c r="X400" i="5"/>
  <c r="AT399" i="5"/>
  <c r="AR400" i="5"/>
  <c r="CI438" i="5"/>
  <c r="CG439" i="5"/>
  <c r="BX438" i="5"/>
  <c r="CB438" i="5" s="1"/>
  <c r="CA437" i="5"/>
  <c r="BO438" i="5"/>
  <c r="BM439" i="5"/>
  <c r="BD438" i="5"/>
  <c r="BH438" i="5" s="1"/>
  <c r="BG437" i="5"/>
  <c r="P438" i="9"/>
  <c r="N439" i="9"/>
  <c r="AT438" i="9"/>
  <c r="AR439" i="9"/>
  <c r="E439" i="9"/>
  <c r="I439" i="9" s="1"/>
  <c r="BD438" i="9"/>
  <c r="BB439" i="9"/>
  <c r="H438" i="9"/>
  <c r="AJ438" i="9"/>
  <c r="AH439" i="9"/>
  <c r="Z438" i="9"/>
  <c r="X439" i="9"/>
  <c r="O439" i="5"/>
  <c r="S439" i="5" s="1"/>
  <c r="R438" i="5"/>
  <c r="E406" i="5" l="1"/>
  <c r="H405" i="5"/>
  <c r="AJ399" i="5"/>
  <c r="AH400" i="5"/>
  <c r="Y400" i="5"/>
  <c r="AC400" i="5" s="1"/>
  <c r="AB399" i="5"/>
  <c r="AS400" i="5"/>
  <c r="AW400" i="5" s="1"/>
  <c r="AV399" i="5"/>
  <c r="CH439" i="5"/>
  <c r="CL439" i="5" s="1"/>
  <c r="CK438" i="5"/>
  <c r="BY438" i="5"/>
  <c r="BW439" i="5"/>
  <c r="BN439" i="5"/>
  <c r="BR439" i="5" s="1"/>
  <c r="BQ438" i="5"/>
  <c r="BE438" i="5"/>
  <c r="BC439" i="5"/>
  <c r="AI439" i="9"/>
  <c r="AM439" i="9" s="1"/>
  <c r="BC439" i="9"/>
  <c r="BG439" i="9" s="1"/>
  <c r="AS439" i="9"/>
  <c r="AW439" i="9" s="1"/>
  <c r="AL438" i="9"/>
  <c r="BF438" i="9"/>
  <c r="AV438" i="9"/>
  <c r="Y439" i="9"/>
  <c r="AC439" i="9" s="1"/>
  <c r="O439" i="9"/>
  <c r="S439" i="9" s="1"/>
  <c r="AB438" i="9"/>
  <c r="F439" i="9"/>
  <c r="D440" i="9"/>
  <c r="R438" i="9"/>
  <c r="P439" i="5"/>
  <c r="N440" i="5"/>
  <c r="I406" i="5" l="1"/>
  <c r="F406" i="5"/>
  <c r="D407" i="5"/>
  <c r="AI400" i="5"/>
  <c r="AM400" i="5" s="1"/>
  <c r="AL399" i="5"/>
  <c r="Z400" i="5"/>
  <c r="X401" i="5"/>
  <c r="AT400" i="5"/>
  <c r="AR401" i="5"/>
  <c r="CI439" i="5"/>
  <c r="CG440" i="5"/>
  <c r="BX439" i="5"/>
  <c r="CB439" i="5" s="1"/>
  <c r="CA438" i="5"/>
  <c r="BO439" i="5"/>
  <c r="BM440" i="5"/>
  <c r="BD439" i="5"/>
  <c r="BH439" i="5" s="1"/>
  <c r="BG438" i="5"/>
  <c r="BD439" i="9"/>
  <c r="BB440" i="9"/>
  <c r="E440" i="9"/>
  <c r="I440" i="9" s="1"/>
  <c r="H439" i="9"/>
  <c r="P439" i="9"/>
  <c r="N440" i="9"/>
  <c r="Z439" i="9"/>
  <c r="X440" i="9"/>
  <c r="AT439" i="9"/>
  <c r="AR440" i="9"/>
  <c r="AJ439" i="9"/>
  <c r="AH440" i="9"/>
  <c r="O440" i="5"/>
  <c r="S440" i="5" s="1"/>
  <c r="R439" i="5"/>
  <c r="E407" i="5" l="1"/>
  <c r="H406" i="5"/>
  <c r="AJ400" i="5"/>
  <c r="AH401" i="5"/>
  <c r="Y401" i="5"/>
  <c r="AC401" i="5" s="1"/>
  <c r="AB400" i="5"/>
  <c r="AS401" i="5"/>
  <c r="AW401" i="5" s="1"/>
  <c r="AV400" i="5"/>
  <c r="CH440" i="5"/>
  <c r="CL440" i="5" s="1"/>
  <c r="CK439" i="5"/>
  <c r="BY439" i="5"/>
  <c r="BW440" i="5"/>
  <c r="BN440" i="5"/>
  <c r="BR440" i="5" s="1"/>
  <c r="BQ439" i="5"/>
  <c r="BE439" i="5"/>
  <c r="BC440" i="5"/>
  <c r="AS440" i="9"/>
  <c r="AW440" i="9" s="1"/>
  <c r="O440" i="9"/>
  <c r="S440" i="9" s="1"/>
  <c r="AV439" i="9"/>
  <c r="R439" i="9"/>
  <c r="F440" i="9"/>
  <c r="D441" i="9"/>
  <c r="AI440" i="9"/>
  <c r="AM440" i="9" s="1"/>
  <c r="Y440" i="9"/>
  <c r="AC440" i="9" s="1"/>
  <c r="BC440" i="9"/>
  <c r="BG440" i="9" s="1"/>
  <c r="AL439" i="9"/>
  <c r="AB439" i="9"/>
  <c r="BF439" i="9"/>
  <c r="P440" i="5"/>
  <c r="N441" i="5"/>
  <c r="I407" i="5" l="1"/>
  <c r="F407" i="5"/>
  <c r="D408" i="5"/>
  <c r="AI401" i="5"/>
  <c r="AM401" i="5" s="1"/>
  <c r="AL400" i="5"/>
  <c r="Z401" i="5"/>
  <c r="X402" i="5"/>
  <c r="AT401" i="5"/>
  <c r="AR402" i="5"/>
  <c r="CI440" i="5"/>
  <c r="CG441" i="5"/>
  <c r="BX440" i="5"/>
  <c r="CB440" i="5" s="1"/>
  <c r="CA439" i="5"/>
  <c r="BO440" i="5"/>
  <c r="BM441" i="5"/>
  <c r="BD440" i="5"/>
  <c r="BH440" i="5" s="1"/>
  <c r="BG439" i="5"/>
  <c r="AJ440" i="9"/>
  <c r="AH441" i="9"/>
  <c r="P440" i="9"/>
  <c r="N441" i="9"/>
  <c r="BD440" i="9"/>
  <c r="BB441" i="9"/>
  <c r="E441" i="9"/>
  <c r="I441" i="9" s="1"/>
  <c r="Z440" i="9"/>
  <c r="X441" i="9"/>
  <c r="H440" i="9"/>
  <c r="AT440" i="9"/>
  <c r="AR441" i="9"/>
  <c r="O441" i="5"/>
  <c r="S441" i="5" s="1"/>
  <c r="R440" i="5"/>
  <c r="E408" i="5" l="1"/>
  <c r="H407" i="5"/>
  <c r="AJ401" i="5"/>
  <c r="AH402" i="5"/>
  <c r="Y402" i="5"/>
  <c r="AC402" i="5" s="1"/>
  <c r="AB401" i="5"/>
  <c r="AS402" i="5"/>
  <c r="AW402" i="5" s="1"/>
  <c r="AV401" i="5"/>
  <c r="CH441" i="5"/>
  <c r="CL441" i="5" s="1"/>
  <c r="CK440" i="5"/>
  <c r="BY440" i="5"/>
  <c r="BW441" i="5"/>
  <c r="BN441" i="5"/>
  <c r="BR441" i="5" s="1"/>
  <c r="BQ440" i="5"/>
  <c r="BE440" i="5"/>
  <c r="BC441" i="5"/>
  <c r="O441" i="9"/>
  <c r="S441" i="9" s="1"/>
  <c r="F441" i="9"/>
  <c r="D442" i="9"/>
  <c r="R440" i="9"/>
  <c r="AS441" i="9"/>
  <c r="AW441" i="9" s="1"/>
  <c r="Y441" i="9"/>
  <c r="AC441" i="9" s="1"/>
  <c r="BC441" i="9"/>
  <c r="AI441" i="9"/>
  <c r="AM441" i="9" s="1"/>
  <c r="AV440" i="9"/>
  <c r="AB440" i="9"/>
  <c r="BF440" i="9"/>
  <c r="AL440" i="9"/>
  <c r="P441" i="5"/>
  <c r="N442" i="5"/>
  <c r="I408" i="5" l="1"/>
  <c r="F408" i="5"/>
  <c r="D409" i="5"/>
  <c r="AI402" i="5"/>
  <c r="AM402" i="5" s="1"/>
  <c r="AL401" i="5"/>
  <c r="Z402" i="5"/>
  <c r="X403" i="5"/>
  <c r="AT402" i="5"/>
  <c r="AR403" i="5"/>
  <c r="CI441" i="5"/>
  <c r="CG442" i="5"/>
  <c r="BX441" i="5"/>
  <c r="CB441" i="5" s="1"/>
  <c r="CA440" i="5"/>
  <c r="BO441" i="5"/>
  <c r="BM442" i="5"/>
  <c r="BD441" i="5"/>
  <c r="BH441" i="5" s="1"/>
  <c r="BG440" i="5"/>
  <c r="BD441" i="9"/>
  <c r="BB442" i="9"/>
  <c r="E442" i="9"/>
  <c r="I442" i="9" s="1"/>
  <c r="BG441" i="9"/>
  <c r="AT441" i="9"/>
  <c r="AR442" i="9"/>
  <c r="H441" i="9"/>
  <c r="AJ441" i="9"/>
  <c r="AH442" i="9"/>
  <c r="Z441" i="9"/>
  <c r="X442" i="9"/>
  <c r="P441" i="9"/>
  <c r="N442" i="9"/>
  <c r="O442" i="5"/>
  <c r="S442" i="5" s="1"/>
  <c r="R441" i="5"/>
  <c r="E409" i="5" l="1"/>
  <c r="I409" i="5" s="1"/>
  <c r="H408" i="5"/>
  <c r="AJ402" i="5"/>
  <c r="AH403" i="5"/>
  <c r="Y403" i="5"/>
  <c r="AC403" i="5" s="1"/>
  <c r="AB402" i="5"/>
  <c r="AS403" i="5"/>
  <c r="AW403" i="5" s="1"/>
  <c r="AV402" i="5"/>
  <c r="CH442" i="5"/>
  <c r="CL442" i="5" s="1"/>
  <c r="CK441" i="5"/>
  <c r="BY441" i="5"/>
  <c r="BW442" i="5"/>
  <c r="BN442" i="5"/>
  <c r="BR442" i="5" s="1"/>
  <c r="BQ441" i="5"/>
  <c r="BE441" i="5"/>
  <c r="BC442" i="5"/>
  <c r="AB441" i="9"/>
  <c r="O442" i="9"/>
  <c r="S442" i="9" s="1"/>
  <c r="AI442" i="9"/>
  <c r="AM442" i="9" s="1"/>
  <c r="AS442" i="9"/>
  <c r="AW442" i="9" s="1"/>
  <c r="F442" i="9"/>
  <c r="D443" i="9"/>
  <c r="R441" i="9"/>
  <c r="AL441" i="9"/>
  <c r="AV441" i="9"/>
  <c r="BC442" i="9"/>
  <c r="Y442" i="9"/>
  <c r="AC442" i="9" s="1"/>
  <c r="BF441" i="9"/>
  <c r="P442" i="5"/>
  <c r="N443" i="5"/>
  <c r="F409" i="5" l="1"/>
  <c r="D410" i="5"/>
  <c r="E410" i="5" s="1"/>
  <c r="AI403" i="5"/>
  <c r="AM403" i="5" s="1"/>
  <c r="AL402" i="5"/>
  <c r="Z403" i="5"/>
  <c r="X404" i="5"/>
  <c r="AT403" i="5"/>
  <c r="AR404" i="5"/>
  <c r="CI442" i="5"/>
  <c r="CG443" i="5"/>
  <c r="BX442" i="5"/>
  <c r="CB442" i="5" s="1"/>
  <c r="CA441" i="5"/>
  <c r="BO442" i="5"/>
  <c r="BM443" i="5"/>
  <c r="BD442" i="5"/>
  <c r="BH442" i="5" s="1"/>
  <c r="BG441" i="5"/>
  <c r="Z442" i="9"/>
  <c r="X443" i="9"/>
  <c r="AT442" i="9"/>
  <c r="AR443" i="9"/>
  <c r="P442" i="9"/>
  <c r="N443" i="9"/>
  <c r="BD442" i="9"/>
  <c r="BB443" i="9"/>
  <c r="E443" i="9"/>
  <c r="I443" i="9" s="1"/>
  <c r="BG442" i="9"/>
  <c r="H442" i="9"/>
  <c r="AJ442" i="9"/>
  <c r="AH443" i="9"/>
  <c r="O443" i="5"/>
  <c r="S443" i="5" s="1"/>
  <c r="R442" i="5"/>
  <c r="I410" i="5" l="1"/>
  <c r="F410" i="5"/>
  <c r="D411" i="5"/>
  <c r="E411" i="5" s="1"/>
  <c r="H409" i="5"/>
  <c r="AJ403" i="5"/>
  <c r="AH404" i="5"/>
  <c r="Y404" i="5"/>
  <c r="AC404" i="5" s="1"/>
  <c r="AB403" i="5"/>
  <c r="AS404" i="5"/>
  <c r="AW404" i="5" s="1"/>
  <c r="AV403" i="5"/>
  <c r="CH443" i="5"/>
  <c r="CL443" i="5" s="1"/>
  <c r="CK442" i="5"/>
  <c r="BY442" i="5"/>
  <c r="BW443" i="5"/>
  <c r="BN443" i="5"/>
  <c r="BR443" i="5" s="1"/>
  <c r="BQ442" i="5"/>
  <c r="BE442" i="5"/>
  <c r="BC443" i="5"/>
  <c r="BC443" i="9"/>
  <c r="BG443" i="9" s="1"/>
  <c r="AS443" i="9"/>
  <c r="AW443" i="9" s="1"/>
  <c r="AI443" i="9"/>
  <c r="AM443" i="9" s="1"/>
  <c r="BF442" i="9"/>
  <c r="AV442" i="9"/>
  <c r="AL442" i="9"/>
  <c r="O443" i="9"/>
  <c r="S443" i="9" s="1"/>
  <c r="Y443" i="9"/>
  <c r="AC443" i="9" s="1"/>
  <c r="F443" i="9"/>
  <c r="D444" i="9"/>
  <c r="R442" i="9"/>
  <c r="AB442" i="9"/>
  <c r="P443" i="5"/>
  <c r="N444" i="5"/>
  <c r="I411" i="5" l="1"/>
  <c r="F411" i="5"/>
  <c r="D412" i="5"/>
  <c r="E412" i="5" s="1"/>
  <c r="H410" i="5"/>
  <c r="AI404" i="5"/>
  <c r="AM404" i="5" s="1"/>
  <c r="AL403" i="5"/>
  <c r="Z404" i="5"/>
  <c r="X405" i="5"/>
  <c r="AT404" i="5"/>
  <c r="AR405" i="5"/>
  <c r="CI443" i="5"/>
  <c r="CG444" i="5"/>
  <c r="BX443" i="5"/>
  <c r="CB443" i="5" s="1"/>
  <c r="CA442" i="5"/>
  <c r="BO443" i="5"/>
  <c r="BM444" i="5"/>
  <c r="BD443" i="5"/>
  <c r="BH443" i="5" s="1"/>
  <c r="BG442" i="5"/>
  <c r="Z443" i="9"/>
  <c r="X444" i="9"/>
  <c r="AT443" i="9"/>
  <c r="AR444" i="9"/>
  <c r="E444" i="9"/>
  <c r="I444" i="9" s="1"/>
  <c r="BD443" i="9"/>
  <c r="BB444" i="9"/>
  <c r="H443" i="9"/>
  <c r="P443" i="9"/>
  <c r="N444" i="9"/>
  <c r="AJ443" i="9"/>
  <c r="AH444" i="9"/>
  <c r="O444" i="5"/>
  <c r="S444" i="5" s="1"/>
  <c r="R443" i="5"/>
  <c r="I412" i="5" l="1"/>
  <c r="F412" i="5"/>
  <c r="D413" i="5"/>
  <c r="E413" i="5" s="1"/>
  <c r="H411" i="5"/>
  <c r="AJ404" i="5"/>
  <c r="AH405" i="5"/>
  <c r="Y405" i="5"/>
  <c r="AC405" i="5" s="1"/>
  <c r="AB404" i="5"/>
  <c r="AS405" i="5"/>
  <c r="AW405" i="5" s="1"/>
  <c r="AV404" i="5"/>
  <c r="CH444" i="5"/>
  <c r="CL444" i="5" s="1"/>
  <c r="CK443" i="5"/>
  <c r="BY443" i="5"/>
  <c r="BW444" i="5"/>
  <c r="BN444" i="5"/>
  <c r="BR444" i="5" s="1"/>
  <c r="BQ443" i="5"/>
  <c r="BE443" i="5"/>
  <c r="BC444" i="5"/>
  <c r="R443" i="9"/>
  <c r="BF443" i="9"/>
  <c r="AV443" i="9"/>
  <c r="AI444" i="9"/>
  <c r="AM444" i="9" s="1"/>
  <c r="Y444" i="9"/>
  <c r="AC444" i="9" s="1"/>
  <c r="O444" i="9"/>
  <c r="S444" i="9" s="1"/>
  <c r="BC444" i="9"/>
  <c r="AS444" i="9"/>
  <c r="AW444" i="9" s="1"/>
  <c r="AL443" i="9"/>
  <c r="F444" i="9"/>
  <c r="D445" i="9"/>
  <c r="AB443" i="9"/>
  <c r="P444" i="5"/>
  <c r="N445" i="5"/>
  <c r="I413" i="5" l="1"/>
  <c r="F413" i="5"/>
  <c r="D414" i="5"/>
  <c r="E414" i="5" s="1"/>
  <c r="H412" i="5"/>
  <c r="AI405" i="5"/>
  <c r="AM405" i="5" s="1"/>
  <c r="AL404" i="5"/>
  <c r="Z405" i="5"/>
  <c r="X406" i="5"/>
  <c r="AT405" i="5"/>
  <c r="AR406" i="5"/>
  <c r="CI444" i="5"/>
  <c r="CG445" i="5"/>
  <c r="BX444" i="5"/>
  <c r="CB444" i="5" s="1"/>
  <c r="CA443" i="5"/>
  <c r="BO444" i="5"/>
  <c r="BM445" i="5"/>
  <c r="BD444" i="5"/>
  <c r="BH444" i="5" s="1"/>
  <c r="BG443" i="5"/>
  <c r="H444" i="9"/>
  <c r="AT444" i="9"/>
  <c r="AR445" i="9"/>
  <c r="P444" i="9"/>
  <c r="N445" i="9"/>
  <c r="AJ444" i="9"/>
  <c r="AH445" i="9"/>
  <c r="E445" i="9"/>
  <c r="I445" i="9" s="1"/>
  <c r="BD444" i="9"/>
  <c r="BB445" i="9"/>
  <c r="BG444" i="9"/>
  <c r="Z444" i="9"/>
  <c r="X445" i="9"/>
  <c r="O445" i="5"/>
  <c r="S445" i="5" s="1"/>
  <c r="R444" i="5"/>
  <c r="I414" i="5" l="1"/>
  <c r="F414" i="5"/>
  <c r="D415" i="5"/>
  <c r="E415" i="5" s="1"/>
  <c r="H413" i="5"/>
  <c r="AJ405" i="5"/>
  <c r="AH406" i="5"/>
  <c r="Y406" i="5"/>
  <c r="AC406" i="5" s="1"/>
  <c r="AB405" i="5"/>
  <c r="AS406" i="5"/>
  <c r="AW406" i="5" s="1"/>
  <c r="AV405" i="5"/>
  <c r="CH445" i="5"/>
  <c r="CL445" i="5" s="1"/>
  <c r="CK444" i="5"/>
  <c r="BY444" i="5"/>
  <c r="BW445" i="5"/>
  <c r="BN445" i="5"/>
  <c r="BR445" i="5" s="1"/>
  <c r="BQ444" i="5"/>
  <c r="BE444" i="5"/>
  <c r="BC445" i="5"/>
  <c r="BC445" i="9"/>
  <c r="BG445" i="9" s="1"/>
  <c r="AI445" i="9"/>
  <c r="AM445" i="9" s="1"/>
  <c r="AS445" i="9"/>
  <c r="AW445" i="9" s="1"/>
  <c r="Y445" i="9"/>
  <c r="AC445" i="9" s="1"/>
  <c r="BF444" i="9"/>
  <c r="AL444" i="9"/>
  <c r="AV444" i="9"/>
  <c r="AB444" i="9"/>
  <c r="O445" i="9"/>
  <c r="S445" i="9" s="1"/>
  <c r="F445" i="9"/>
  <c r="D446" i="9"/>
  <c r="R444" i="9"/>
  <c r="P445" i="5"/>
  <c r="N446" i="5"/>
  <c r="I415" i="5" l="1"/>
  <c r="F415" i="5"/>
  <c r="D416" i="5"/>
  <c r="E416" i="5" s="1"/>
  <c r="H414" i="5"/>
  <c r="AI406" i="5"/>
  <c r="AM406" i="5" s="1"/>
  <c r="AL405" i="5"/>
  <c r="Z406" i="5"/>
  <c r="X407" i="5"/>
  <c r="AT406" i="5"/>
  <c r="AR407" i="5"/>
  <c r="CI445" i="5"/>
  <c r="CG446" i="5"/>
  <c r="BX445" i="5"/>
  <c r="CB445" i="5" s="1"/>
  <c r="CA444" i="5"/>
  <c r="BO445" i="5"/>
  <c r="BM446" i="5"/>
  <c r="BD445" i="5"/>
  <c r="BH445" i="5" s="1"/>
  <c r="BG444" i="5"/>
  <c r="H445" i="9"/>
  <c r="Z445" i="9"/>
  <c r="X446" i="9"/>
  <c r="AJ445" i="9"/>
  <c r="AH446" i="9"/>
  <c r="E446" i="9"/>
  <c r="I446" i="9"/>
  <c r="BD445" i="9"/>
  <c r="BB446" i="9"/>
  <c r="P445" i="9"/>
  <c r="N446" i="9"/>
  <c r="AT445" i="9"/>
  <c r="AR446" i="9"/>
  <c r="O446" i="5"/>
  <c r="S446" i="5" s="1"/>
  <c r="R445" i="5"/>
  <c r="I416" i="5" l="1"/>
  <c r="F416" i="5"/>
  <c r="D417" i="5"/>
  <c r="H415" i="5"/>
  <c r="AJ406" i="5"/>
  <c r="AH407" i="5"/>
  <c r="Y407" i="5"/>
  <c r="AC407" i="5" s="1"/>
  <c r="AB406" i="5"/>
  <c r="AS407" i="5"/>
  <c r="AW407" i="5" s="1"/>
  <c r="AV406" i="5"/>
  <c r="CH446" i="5"/>
  <c r="CL446" i="5" s="1"/>
  <c r="CK445" i="5"/>
  <c r="BY445" i="5"/>
  <c r="BW446" i="5"/>
  <c r="BN446" i="5"/>
  <c r="BR446" i="5" s="1"/>
  <c r="BQ445" i="5"/>
  <c r="BE445" i="5"/>
  <c r="BC446" i="5"/>
  <c r="O446" i="9"/>
  <c r="S446" i="9" s="1"/>
  <c r="R445" i="9"/>
  <c r="F446" i="9"/>
  <c r="D447" i="9"/>
  <c r="AB445" i="9"/>
  <c r="AS446" i="9"/>
  <c r="AW446" i="9" s="1"/>
  <c r="BC446" i="9"/>
  <c r="BG446" i="9" s="1"/>
  <c r="AI446" i="9"/>
  <c r="AM446" i="9" s="1"/>
  <c r="Y446" i="9"/>
  <c r="AC446" i="9" s="1"/>
  <c r="AV445" i="9"/>
  <c r="BF445" i="9"/>
  <c r="AL445" i="9"/>
  <c r="P446" i="5"/>
  <c r="N447" i="5"/>
  <c r="E417" i="5" l="1"/>
  <c r="I417" i="5" s="1"/>
  <c r="H416" i="5"/>
  <c r="AI407" i="5"/>
  <c r="AM407" i="5" s="1"/>
  <c r="AL406" i="5"/>
  <c r="Z407" i="5"/>
  <c r="X408" i="5"/>
  <c r="AT407" i="5"/>
  <c r="AR408" i="5"/>
  <c r="CI446" i="5"/>
  <c r="CG447" i="5"/>
  <c r="BX446" i="5"/>
  <c r="CB446" i="5" s="1"/>
  <c r="CA445" i="5"/>
  <c r="BO446" i="5"/>
  <c r="BM447" i="5"/>
  <c r="BD446" i="5"/>
  <c r="BH446" i="5" s="1"/>
  <c r="BG445" i="5"/>
  <c r="Z446" i="9"/>
  <c r="X447" i="9"/>
  <c r="BD446" i="9"/>
  <c r="BB447" i="9"/>
  <c r="E447" i="9"/>
  <c r="I447" i="9" s="1"/>
  <c r="AJ446" i="9"/>
  <c r="AH447" i="9"/>
  <c r="AT446" i="9"/>
  <c r="AR447" i="9"/>
  <c r="H446" i="9"/>
  <c r="P446" i="9"/>
  <c r="N447" i="9"/>
  <c r="O447" i="5"/>
  <c r="S447" i="5" s="1"/>
  <c r="R446" i="5"/>
  <c r="F417" i="5" l="1"/>
  <c r="D418" i="5"/>
  <c r="E418" i="5" s="1"/>
  <c r="AJ407" i="5"/>
  <c r="AH408" i="5"/>
  <c r="Y408" i="5"/>
  <c r="AC408" i="5" s="1"/>
  <c r="AB407" i="5"/>
  <c r="AS408" i="5"/>
  <c r="AW408" i="5" s="1"/>
  <c r="AV407" i="5"/>
  <c r="CH447" i="5"/>
  <c r="CL447" i="5" s="1"/>
  <c r="CK446" i="5"/>
  <c r="BY446" i="5"/>
  <c r="BW447" i="5"/>
  <c r="BN447" i="5"/>
  <c r="BR447" i="5" s="1"/>
  <c r="BQ446" i="5"/>
  <c r="BE446" i="5"/>
  <c r="BC447" i="5"/>
  <c r="AL446" i="9"/>
  <c r="BF446" i="9"/>
  <c r="BC447" i="9"/>
  <c r="BG447" i="9" s="1"/>
  <c r="O447" i="9"/>
  <c r="S447" i="9" s="1"/>
  <c r="AS447" i="9"/>
  <c r="AW447" i="9" s="1"/>
  <c r="Y447" i="9"/>
  <c r="AC447" i="9" s="1"/>
  <c r="AI447" i="9"/>
  <c r="AM447" i="9" s="1"/>
  <c r="R446" i="9"/>
  <c r="AV446" i="9"/>
  <c r="F447" i="9"/>
  <c r="D448" i="9"/>
  <c r="AB446" i="9"/>
  <c r="P447" i="5"/>
  <c r="N448" i="5"/>
  <c r="I418" i="5" l="1"/>
  <c r="F418" i="5"/>
  <c r="D419" i="5"/>
  <c r="E419" i="5" s="1"/>
  <c r="H417" i="5"/>
  <c r="AI408" i="5"/>
  <c r="AM408" i="5" s="1"/>
  <c r="AL407" i="5"/>
  <c r="Z408" i="5"/>
  <c r="X409" i="5"/>
  <c r="AT408" i="5"/>
  <c r="AR409" i="5"/>
  <c r="CI447" i="5"/>
  <c r="CG448" i="5"/>
  <c r="BX447" i="5"/>
  <c r="CB447" i="5" s="1"/>
  <c r="CA446" i="5"/>
  <c r="BO447" i="5"/>
  <c r="BM448" i="5"/>
  <c r="BD447" i="5"/>
  <c r="BH447" i="5" s="1"/>
  <c r="BG446" i="5"/>
  <c r="H447" i="9"/>
  <c r="Z447" i="9"/>
  <c r="X448" i="9"/>
  <c r="P447" i="9"/>
  <c r="N448" i="9"/>
  <c r="E448" i="9"/>
  <c r="I448" i="9"/>
  <c r="BD447" i="9"/>
  <c r="BB448" i="9"/>
  <c r="AJ447" i="9"/>
  <c r="AH448" i="9"/>
  <c r="AT447" i="9"/>
  <c r="AR448" i="9"/>
  <c r="O448" i="5"/>
  <c r="S448" i="5" s="1"/>
  <c r="R447" i="5"/>
  <c r="I419" i="5" l="1"/>
  <c r="F419" i="5"/>
  <c r="D420" i="5"/>
  <c r="E420" i="5" s="1"/>
  <c r="H418" i="5"/>
  <c r="AJ408" i="5"/>
  <c r="AH409" i="5"/>
  <c r="Y409" i="5"/>
  <c r="AC409" i="5" s="1"/>
  <c r="AB408" i="5"/>
  <c r="AS409" i="5"/>
  <c r="AW409" i="5" s="1"/>
  <c r="AV408" i="5"/>
  <c r="CH448" i="5"/>
  <c r="CL448" i="5" s="1"/>
  <c r="CK447" i="5"/>
  <c r="BY447" i="5"/>
  <c r="BW448" i="5"/>
  <c r="BN448" i="5"/>
  <c r="BR448" i="5" s="1"/>
  <c r="BQ447" i="5"/>
  <c r="BE447" i="5"/>
  <c r="BC448" i="5"/>
  <c r="AI448" i="9"/>
  <c r="AM448" i="9" s="1"/>
  <c r="AL447" i="9"/>
  <c r="F448" i="9"/>
  <c r="D449" i="9"/>
  <c r="AB447" i="9"/>
  <c r="Y448" i="9"/>
  <c r="AC448" i="9" s="1"/>
  <c r="AS448" i="9"/>
  <c r="AW448" i="9" s="1"/>
  <c r="BC448" i="9"/>
  <c r="O448" i="9"/>
  <c r="S448" i="9" s="1"/>
  <c r="AV447" i="9"/>
  <c r="BF447" i="9"/>
  <c r="R447" i="9"/>
  <c r="P448" i="5"/>
  <c r="N449" i="5"/>
  <c r="I420" i="5" l="1"/>
  <c r="F420" i="5"/>
  <c r="D421" i="5"/>
  <c r="H419" i="5"/>
  <c r="AI409" i="5"/>
  <c r="AM409" i="5" s="1"/>
  <c r="AL408" i="5"/>
  <c r="Z409" i="5"/>
  <c r="X410" i="5"/>
  <c r="AT409" i="5"/>
  <c r="AR410" i="5"/>
  <c r="CI448" i="5"/>
  <c r="CG449" i="5"/>
  <c r="BX448" i="5"/>
  <c r="CB448" i="5" s="1"/>
  <c r="CA447" i="5"/>
  <c r="BO448" i="5"/>
  <c r="BM449" i="5"/>
  <c r="BD448" i="5"/>
  <c r="BH448" i="5" s="1"/>
  <c r="BG447" i="5"/>
  <c r="P448" i="9"/>
  <c r="N449" i="9"/>
  <c r="AT448" i="9"/>
  <c r="AR449" i="9"/>
  <c r="E449" i="9"/>
  <c r="I449" i="9" s="1"/>
  <c r="BD448" i="9"/>
  <c r="BB449" i="9"/>
  <c r="BG448" i="9"/>
  <c r="Z448" i="9"/>
  <c r="X449" i="9"/>
  <c r="H448" i="9"/>
  <c r="AJ448" i="9"/>
  <c r="AH449" i="9"/>
  <c r="O449" i="5"/>
  <c r="S449" i="5" s="1"/>
  <c r="R448" i="5"/>
  <c r="E421" i="5" l="1"/>
  <c r="I421" i="5" s="1"/>
  <c r="H420" i="5"/>
  <c r="AJ409" i="5"/>
  <c r="AH410" i="5"/>
  <c r="Y410" i="5"/>
  <c r="AC410" i="5" s="1"/>
  <c r="AB409" i="5"/>
  <c r="AS410" i="5"/>
  <c r="AW410" i="5" s="1"/>
  <c r="AV409" i="5"/>
  <c r="CH449" i="5"/>
  <c r="CL449" i="5" s="1"/>
  <c r="CK448" i="5"/>
  <c r="BY448" i="5"/>
  <c r="BW449" i="5"/>
  <c r="BN449" i="5"/>
  <c r="BR449" i="5" s="1"/>
  <c r="BQ448" i="5"/>
  <c r="BE448" i="5"/>
  <c r="BC449" i="5"/>
  <c r="BC449" i="9"/>
  <c r="BG449" i="9" s="1"/>
  <c r="AS449" i="9"/>
  <c r="AW449" i="9" s="1"/>
  <c r="AI449" i="9"/>
  <c r="AM449" i="9" s="1"/>
  <c r="Y449" i="9"/>
  <c r="AC449" i="9" s="1"/>
  <c r="BF448" i="9"/>
  <c r="AV448" i="9"/>
  <c r="AL448" i="9"/>
  <c r="AB448" i="9"/>
  <c r="O449" i="9"/>
  <c r="S449" i="9" s="1"/>
  <c r="F449" i="9"/>
  <c r="D450" i="9"/>
  <c r="R448" i="9"/>
  <c r="P449" i="5"/>
  <c r="N450" i="5"/>
  <c r="F421" i="5" l="1"/>
  <c r="D422" i="5"/>
  <c r="E422" i="5" s="1"/>
  <c r="AI410" i="5"/>
  <c r="AM410" i="5" s="1"/>
  <c r="AL409" i="5"/>
  <c r="Z410" i="5"/>
  <c r="X411" i="5"/>
  <c r="AT410" i="5"/>
  <c r="AR411" i="5"/>
  <c r="CI449" i="5"/>
  <c r="CG450" i="5"/>
  <c r="BX449" i="5"/>
  <c r="CB449" i="5" s="1"/>
  <c r="CA448" i="5"/>
  <c r="BO449" i="5"/>
  <c r="BM450" i="5"/>
  <c r="BD449" i="5"/>
  <c r="BH449" i="5" s="1"/>
  <c r="BG448" i="5"/>
  <c r="E450" i="9"/>
  <c r="I450" i="9" s="1"/>
  <c r="H449" i="9"/>
  <c r="Z449" i="9"/>
  <c r="X450" i="9"/>
  <c r="AT449" i="9"/>
  <c r="AR450" i="9"/>
  <c r="BD449" i="9"/>
  <c r="BB450" i="9"/>
  <c r="P449" i="9"/>
  <c r="N450" i="9"/>
  <c r="AJ449" i="9"/>
  <c r="AH450" i="9"/>
  <c r="O450" i="5"/>
  <c r="S450" i="5" s="1"/>
  <c r="R449" i="5"/>
  <c r="I422" i="5" l="1"/>
  <c r="F422" i="5"/>
  <c r="D423" i="5"/>
  <c r="E423" i="5" s="1"/>
  <c r="H421" i="5"/>
  <c r="AJ410" i="5"/>
  <c r="AH411" i="5"/>
  <c r="Y411" i="5"/>
  <c r="AC411" i="5" s="1"/>
  <c r="AB410" i="5"/>
  <c r="AS411" i="5"/>
  <c r="AW411" i="5" s="1"/>
  <c r="AV410" i="5"/>
  <c r="CH450" i="5"/>
  <c r="CL450" i="5" s="1"/>
  <c r="CK449" i="5"/>
  <c r="BY449" i="5"/>
  <c r="BW450" i="5"/>
  <c r="BN450" i="5"/>
  <c r="BR450" i="5" s="1"/>
  <c r="BQ449" i="5"/>
  <c r="BE449" i="5"/>
  <c r="BC450" i="5"/>
  <c r="O450" i="9"/>
  <c r="S450" i="9" s="1"/>
  <c r="AS450" i="9"/>
  <c r="AW450" i="9" s="1"/>
  <c r="R449" i="9"/>
  <c r="AV449" i="9"/>
  <c r="AI450" i="9"/>
  <c r="AM450" i="9" s="1"/>
  <c r="BC450" i="9"/>
  <c r="BG450" i="9" s="1"/>
  <c r="Y450" i="9"/>
  <c r="AC450" i="9" s="1"/>
  <c r="AL449" i="9"/>
  <c r="BF449" i="9"/>
  <c r="AB449" i="9"/>
  <c r="F450" i="9"/>
  <c r="D451" i="9"/>
  <c r="P450" i="5"/>
  <c r="N451" i="5"/>
  <c r="I423" i="5" l="1"/>
  <c r="F423" i="5"/>
  <c r="D424" i="5"/>
  <c r="E424" i="5" s="1"/>
  <c r="H422" i="5"/>
  <c r="AL410" i="5"/>
  <c r="AI411" i="5"/>
  <c r="AM411" i="5" s="1"/>
  <c r="Z411" i="5"/>
  <c r="X412" i="5"/>
  <c r="AT411" i="5"/>
  <c r="AR412" i="5"/>
  <c r="CI450" i="5"/>
  <c r="CG451" i="5"/>
  <c r="BX450" i="5"/>
  <c r="CB450" i="5" s="1"/>
  <c r="CA449" i="5"/>
  <c r="BO450" i="5"/>
  <c r="BM451" i="5"/>
  <c r="BD450" i="5"/>
  <c r="BH450" i="5" s="1"/>
  <c r="BG449" i="5"/>
  <c r="AT450" i="9"/>
  <c r="AR451" i="9"/>
  <c r="BD450" i="9"/>
  <c r="BB451" i="9"/>
  <c r="E451" i="9"/>
  <c r="I451" i="9" s="1"/>
  <c r="H450" i="9"/>
  <c r="Z450" i="9"/>
  <c r="X451" i="9"/>
  <c r="AJ450" i="9"/>
  <c r="AH451" i="9"/>
  <c r="P450" i="9"/>
  <c r="N451" i="9"/>
  <c r="O451" i="5"/>
  <c r="S451" i="5" s="1"/>
  <c r="R450" i="5"/>
  <c r="I424" i="5" l="1"/>
  <c r="F424" i="5"/>
  <c r="D425" i="5"/>
  <c r="E425" i="5" s="1"/>
  <c r="H423" i="5"/>
  <c r="AJ411" i="5"/>
  <c r="AH412" i="5"/>
  <c r="Y412" i="5"/>
  <c r="AC412" i="5" s="1"/>
  <c r="AB411" i="5"/>
  <c r="AS412" i="5"/>
  <c r="AW412" i="5" s="1"/>
  <c r="AV411" i="5"/>
  <c r="CH451" i="5"/>
  <c r="CL451" i="5" s="1"/>
  <c r="CK450" i="5"/>
  <c r="BY450" i="5"/>
  <c r="BW451" i="5"/>
  <c r="BQ450" i="5"/>
  <c r="BN451" i="5"/>
  <c r="BR451" i="5" s="1"/>
  <c r="BE450" i="5"/>
  <c r="BC451" i="5"/>
  <c r="AI451" i="9"/>
  <c r="AM451" i="9" s="1"/>
  <c r="AL450" i="9"/>
  <c r="BF450" i="9"/>
  <c r="O451" i="9"/>
  <c r="S451" i="9" s="1"/>
  <c r="Y451" i="9"/>
  <c r="AC451" i="9" s="1"/>
  <c r="AS451" i="9"/>
  <c r="AW451" i="9" s="1"/>
  <c r="BC451" i="9"/>
  <c r="R450" i="9"/>
  <c r="AB450" i="9"/>
  <c r="F451" i="9"/>
  <c r="D452" i="9"/>
  <c r="AV450" i="9"/>
  <c r="P451" i="5"/>
  <c r="N452" i="5"/>
  <c r="I425" i="5" l="1"/>
  <c r="F425" i="5"/>
  <c r="D426" i="5"/>
  <c r="E426" i="5" s="1"/>
  <c r="H424" i="5"/>
  <c r="AI412" i="5"/>
  <c r="AM412" i="5" s="1"/>
  <c r="AL411" i="5"/>
  <c r="Z412" i="5"/>
  <c r="X413" i="5"/>
  <c r="AT412" i="5"/>
  <c r="AR413" i="5"/>
  <c r="CI451" i="5"/>
  <c r="CG452" i="5"/>
  <c r="BX451" i="5"/>
  <c r="CB451" i="5" s="1"/>
  <c r="CA450" i="5"/>
  <c r="BO451" i="5"/>
  <c r="BM452" i="5"/>
  <c r="BD451" i="5"/>
  <c r="BH451" i="5" s="1"/>
  <c r="BG450" i="5"/>
  <c r="H451" i="9"/>
  <c r="AT451" i="9"/>
  <c r="AR452" i="9"/>
  <c r="P451" i="9"/>
  <c r="N452" i="9"/>
  <c r="BD451" i="9"/>
  <c r="BB452" i="9"/>
  <c r="E452" i="9"/>
  <c r="I452" i="9" s="1"/>
  <c r="BG451" i="9"/>
  <c r="Z451" i="9"/>
  <c r="X452" i="9"/>
  <c r="AJ451" i="9"/>
  <c r="AH452" i="9"/>
  <c r="O452" i="5"/>
  <c r="S452" i="5" s="1"/>
  <c r="R451" i="5"/>
  <c r="I426" i="5" l="1"/>
  <c r="F426" i="5"/>
  <c r="D427" i="5"/>
  <c r="E427" i="5" s="1"/>
  <c r="H425" i="5"/>
  <c r="AJ412" i="5"/>
  <c r="AH413" i="5"/>
  <c r="Y413" i="5"/>
  <c r="AC413" i="5" s="1"/>
  <c r="AB412" i="5"/>
  <c r="AS413" i="5"/>
  <c r="AW413" i="5" s="1"/>
  <c r="AV412" i="5"/>
  <c r="CH452" i="5"/>
  <c r="CL452" i="5" s="1"/>
  <c r="CK451" i="5"/>
  <c r="BY451" i="5"/>
  <c r="BW452" i="5"/>
  <c r="BN452" i="5"/>
  <c r="BR452" i="5" s="1"/>
  <c r="BQ451" i="5"/>
  <c r="BE451" i="5"/>
  <c r="BC452" i="5"/>
  <c r="AB451" i="9"/>
  <c r="BC452" i="9"/>
  <c r="AS452" i="9"/>
  <c r="AW452" i="9" s="1"/>
  <c r="AI452" i="9"/>
  <c r="AM452" i="9"/>
  <c r="BF451" i="9"/>
  <c r="AV451" i="9"/>
  <c r="O452" i="9"/>
  <c r="S452" i="9"/>
  <c r="AL451" i="9"/>
  <c r="Y452" i="9"/>
  <c r="AC452" i="9" s="1"/>
  <c r="F452" i="9"/>
  <c r="D453" i="9"/>
  <c r="R451" i="9"/>
  <c r="P452" i="5"/>
  <c r="N453" i="5"/>
  <c r="I427" i="5" l="1"/>
  <c r="F427" i="5"/>
  <c r="D428" i="5"/>
  <c r="E428" i="5" s="1"/>
  <c r="H426" i="5"/>
  <c r="AI413" i="5"/>
  <c r="AM413" i="5" s="1"/>
  <c r="AL412" i="5"/>
  <c r="Z413" i="5"/>
  <c r="X414" i="5"/>
  <c r="AT413" i="5"/>
  <c r="AR414" i="5"/>
  <c r="CI452" i="5"/>
  <c r="CG453" i="5"/>
  <c r="BX452" i="5"/>
  <c r="CB452" i="5" s="1"/>
  <c r="CA451" i="5"/>
  <c r="BO452" i="5"/>
  <c r="BM453" i="5"/>
  <c r="BD452" i="5"/>
  <c r="BH452" i="5" s="1"/>
  <c r="BG451" i="5"/>
  <c r="BD452" i="9"/>
  <c r="BB453" i="9"/>
  <c r="H452" i="9"/>
  <c r="AJ452" i="9"/>
  <c r="AH453" i="9"/>
  <c r="BG452" i="9"/>
  <c r="E453" i="9"/>
  <c r="Z452" i="9"/>
  <c r="X453" i="9"/>
  <c r="P452" i="9"/>
  <c r="N453" i="9"/>
  <c r="AT452" i="9"/>
  <c r="AR453" i="9"/>
  <c r="O453" i="5"/>
  <c r="S453" i="5" s="1"/>
  <c r="R452" i="5"/>
  <c r="I428" i="5" l="1"/>
  <c r="F428" i="5"/>
  <c r="D429" i="5"/>
  <c r="E429" i="5" s="1"/>
  <c r="H427" i="5"/>
  <c r="AJ413" i="5"/>
  <c r="AH414" i="5"/>
  <c r="Y414" i="5"/>
  <c r="AC414" i="5" s="1"/>
  <c r="AB413" i="5"/>
  <c r="AS414" i="5"/>
  <c r="AW414" i="5" s="1"/>
  <c r="AV413" i="5"/>
  <c r="CH453" i="5"/>
  <c r="CL453" i="5" s="1"/>
  <c r="CK452" i="5"/>
  <c r="BY452" i="5"/>
  <c r="BW453" i="5"/>
  <c r="BN453" i="5"/>
  <c r="BR453" i="5" s="1"/>
  <c r="BQ452" i="5"/>
  <c r="BE452" i="5"/>
  <c r="BC453" i="5"/>
  <c r="R452" i="9"/>
  <c r="F453" i="9"/>
  <c r="D454" i="9"/>
  <c r="AV452" i="9"/>
  <c r="AB452" i="9"/>
  <c r="AI453" i="9"/>
  <c r="AM453" i="9" s="1"/>
  <c r="BC453" i="9"/>
  <c r="AS453" i="9"/>
  <c r="AW453" i="9" s="1"/>
  <c r="Y453" i="9"/>
  <c r="AC453" i="9" s="1"/>
  <c r="O453" i="9"/>
  <c r="S453" i="9" s="1"/>
  <c r="I453" i="9"/>
  <c r="AL452" i="9"/>
  <c r="BF452" i="9"/>
  <c r="P453" i="5"/>
  <c r="N454" i="5"/>
  <c r="I429" i="5" l="1"/>
  <c r="F429" i="5"/>
  <c r="D430" i="5"/>
  <c r="H428" i="5"/>
  <c r="AI414" i="5"/>
  <c r="AM414" i="5" s="1"/>
  <c r="AL413" i="5"/>
  <c r="Z414" i="5"/>
  <c r="X415" i="5"/>
  <c r="AT414" i="5"/>
  <c r="AR415" i="5"/>
  <c r="CI453" i="5"/>
  <c r="CG454" i="5"/>
  <c r="BX453" i="5"/>
  <c r="CB453" i="5" s="1"/>
  <c r="CA452" i="5"/>
  <c r="BO453" i="5"/>
  <c r="BM454" i="5"/>
  <c r="BD453" i="5"/>
  <c r="BH453" i="5" s="1"/>
  <c r="BG452" i="5"/>
  <c r="BD453" i="9"/>
  <c r="BB454" i="9"/>
  <c r="E454" i="9"/>
  <c r="I454" i="9" s="1"/>
  <c r="Z453" i="9"/>
  <c r="X454" i="9"/>
  <c r="BG453" i="9"/>
  <c r="H453" i="9"/>
  <c r="P453" i="9"/>
  <c r="N454" i="9"/>
  <c r="AT453" i="9"/>
  <c r="AR454" i="9"/>
  <c r="AJ453" i="9"/>
  <c r="AH454" i="9"/>
  <c r="O454" i="5"/>
  <c r="S454" i="5" s="1"/>
  <c r="R453" i="5"/>
  <c r="E430" i="5" l="1"/>
  <c r="H429" i="5"/>
  <c r="AJ414" i="5"/>
  <c r="AH415" i="5"/>
  <c r="Y415" i="5"/>
  <c r="AC415" i="5" s="1"/>
  <c r="AB414" i="5"/>
  <c r="AS415" i="5"/>
  <c r="AW415" i="5" s="1"/>
  <c r="AV414" i="5"/>
  <c r="CH454" i="5"/>
  <c r="CL454" i="5" s="1"/>
  <c r="CK453" i="5"/>
  <c r="BY453" i="5"/>
  <c r="BW454" i="5"/>
  <c r="BN454" i="5"/>
  <c r="BR454" i="5" s="1"/>
  <c r="BQ453" i="5"/>
  <c r="BE453" i="5"/>
  <c r="BC454" i="5"/>
  <c r="AI454" i="9"/>
  <c r="AM454" i="9" s="1"/>
  <c r="O454" i="9"/>
  <c r="S454" i="9" s="1"/>
  <c r="F454" i="9"/>
  <c r="D455" i="9"/>
  <c r="AL453" i="9"/>
  <c r="R453" i="9"/>
  <c r="Y454" i="9"/>
  <c r="AC454" i="9" s="1"/>
  <c r="BC454" i="9"/>
  <c r="AV453" i="9"/>
  <c r="AS454" i="9"/>
  <c r="AW454" i="9" s="1"/>
  <c r="AB453" i="9"/>
  <c r="BF453" i="9"/>
  <c r="P454" i="5"/>
  <c r="N455" i="5"/>
  <c r="I430" i="5" l="1"/>
  <c r="F430" i="5"/>
  <c r="D431" i="5"/>
  <c r="AI415" i="5"/>
  <c r="AM415" i="5"/>
  <c r="AL414" i="5"/>
  <c r="Z415" i="5"/>
  <c r="X416" i="5"/>
  <c r="AT415" i="5"/>
  <c r="AR416" i="5"/>
  <c r="CI454" i="5"/>
  <c r="CG455" i="5"/>
  <c r="BX454" i="5"/>
  <c r="CB454" i="5" s="1"/>
  <c r="CA453" i="5"/>
  <c r="BO454" i="5"/>
  <c r="BM455" i="5"/>
  <c r="BD454" i="5"/>
  <c r="BH454" i="5" s="1"/>
  <c r="BG453" i="5"/>
  <c r="Z454" i="9"/>
  <c r="X455" i="9"/>
  <c r="P454" i="9"/>
  <c r="N455" i="9"/>
  <c r="BD454" i="9"/>
  <c r="BB455" i="9"/>
  <c r="E455" i="9"/>
  <c r="I455" i="9" s="1"/>
  <c r="AT454" i="9"/>
  <c r="AR455" i="9"/>
  <c r="BG454" i="9"/>
  <c r="H454" i="9"/>
  <c r="AJ454" i="9"/>
  <c r="AH455" i="9"/>
  <c r="O455" i="5"/>
  <c r="S455" i="5" s="1"/>
  <c r="R454" i="5"/>
  <c r="E431" i="5" l="1"/>
  <c r="H430" i="5"/>
  <c r="AJ415" i="5"/>
  <c r="AH416" i="5"/>
  <c r="Y416" i="5"/>
  <c r="AC416" i="5" s="1"/>
  <c r="AB415" i="5"/>
  <c r="AS416" i="5"/>
  <c r="AW416" i="5" s="1"/>
  <c r="AV415" i="5"/>
  <c r="CH455" i="5"/>
  <c r="CL455" i="5" s="1"/>
  <c r="CK454" i="5"/>
  <c r="BY454" i="5"/>
  <c r="BW455" i="5"/>
  <c r="BN455" i="5"/>
  <c r="BR455" i="5" s="1"/>
  <c r="BQ454" i="5"/>
  <c r="BE454" i="5"/>
  <c r="BC455" i="5"/>
  <c r="O455" i="9"/>
  <c r="S455" i="9" s="1"/>
  <c r="AI455" i="9"/>
  <c r="AM455" i="9" s="1"/>
  <c r="F455" i="9"/>
  <c r="D456" i="9"/>
  <c r="R454" i="9"/>
  <c r="AL454" i="9"/>
  <c r="AS455" i="9"/>
  <c r="AW455" i="9" s="1"/>
  <c r="BC455" i="9"/>
  <c r="Y455" i="9"/>
  <c r="AC455" i="9" s="1"/>
  <c r="AV454" i="9"/>
  <c r="BF454" i="9"/>
  <c r="AB454" i="9"/>
  <c r="P455" i="5"/>
  <c r="N456" i="5"/>
  <c r="I431" i="5" l="1"/>
  <c r="F431" i="5"/>
  <c r="D432" i="5"/>
  <c r="AI416" i="5"/>
  <c r="AM416" i="5" s="1"/>
  <c r="AL415" i="5"/>
  <c r="Z416" i="5"/>
  <c r="X417" i="5"/>
  <c r="AT416" i="5"/>
  <c r="AR417" i="5"/>
  <c r="CI455" i="5"/>
  <c r="CG456" i="5"/>
  <c r="BX455" i="5"/>
  <c r="CB455" i="5" s="1"/>
  <c r="CA454" i="5"/>
  <c r="BO455" i="5"/>
  <c r="BM456" i="5"/>
  <c r="BD455" i="5"/>
  <c r="BH455" i="5" s="1"/>
  <c r="BG454" i="5"/>
  <c r="Z455" i="9"/>
  <c r="X456" i="9"/>
  <c r="AT455" i="9"/>
  <c r="AR456" i="9"/>
  <c r="AJ455" i="9"/>
  <c r="AH456" i="9"/>
  <c r="BD455" i="9"/>
  <c r="BB456" i="9"/>
  <c r="E456" i="9"/>
  <c r="I456" i="9" s="1"/>
  <c r="BG455" i="9"/>
  <c r="H455" i="9"/>
  <c r="P455" i="9"/>
  <c r="N456" i="9"/>
  <c r="O456" i="5"/>
  <c r="S456" i="5" s="1"/>
  <c r="R455" i="5"/>
  <c r="E432" i="5" l="1"/>
  <c r="H431" i="5"/>
  <c r="AJ416" i="5"/>
  <c r="AH417" i="5"/>
  <c r="Y417" i="5"/>
  <c r="AC417" i="5" s="1"/>
  <c r="AB416" i="5"/>
  <c r="AS417" i="5"/>
  <c r="AW417" i="5" s="1"/>
  <c r="AV416" i="5"/>
  <c r="CH456" i="5"/>
  <c r="CL456" i="5" s="1"/>
  <c r="CK455" i="5"/>
  <c r="BY455" i="5"/>
  <c r="BW456" i="5"/>
  <c r="BN456" i="5"/>
  <c r="BR456" i="5" s="1"/>
  <c r="BQ455" i="5"/>
  <c r="BE455" i="5"/>
  <c r="BC456" i="5"/>
  <c r="BC456" i="9"/>
  <c r="BG456" i="9" s="1"/>
  <c r="AS456" i="9"/>
  <c r="AW456" i="9" s="1"/>
  <c r="O456" i="9"/>
  <c r="S456" i="9" s="1"/>
  <c r="BF455" i="9"/>
  <c r="AV455" i="9"/>
  <c r="R455" i="9"/>
  <c r="AI456" i="9"/>
  <c r="AM456" i="9" s="1"/>
  <c r="Y456" i="9"/>
  <c r="AC456" i="9" s="1"/>
  <c r="F456" i="9"/>
  <c r="D457" i="9"/>
  <c r="AL455" i="9"/>
  <c r="AB455" i="9"/>
  <c r="P456" i="5"/>
  <c r="N457" i="5"/>
  <c r="I432" i="5" l="1"/>
  <c r="F432" i="5"/>
  <c r="D433" i="5"/>
  <c r="AI417" i="5"/>
  <c r="AM417" i="5"/>
  <c r="AL416" i="5"/>
  <c r="Z417" i="5"/>
  <c r="X418" i="5"/>
  <c r="AT417" i="5"/>
  <c r="AR418" i="5"/>
  <c r="CI456" i="5"/>
  <c r="CG457" i="5"/>
  <c r="BX456" i="5"/>
  <c r="CB456" i="5" s="1"/>
  <c r="CA455" i="5"/>
  <c r="BO456" i="5"/>
  <c r="BM457" i="5"/>
  <c r="BD456" i="5"/>
  <c r="BH456" i="5" s="1"/>
  <c r="BG455" i="5"/>
  <c r="Z456" i="9"/>
  <c r="X457" i="9"/>
  <c r="AT456" i="9"/>
  <c r="AR457" i="9"/>
  <c r="E457" i="9"/>
  <c r="I457" i="9" s="1"/>
  <c r="BD456" i="9"/>
  <c r="BB457" i="9"/>
  <c r="H456" i="9"/>
  <c r="AJ456" i="9"/>
  <c r="AH457" i="9"/>
  <c r="P456" i="9"/>
  <c r="N457" i="9"/>
  <c r="O457" i="5"/>
  <c r="S457" i="5" s="1"/>
  <c r="R456" i="5"/>
  <c r="E433" i="5" l="1"/>
  <c r="H432" i="5"/>
  <c r="AJ417" i="5"/>
  <c r="AH418" i="5"/>
  <c r="Y418" i="5"/>
  <c r="AC418" i="5" s="1"/>
  <c r="AB417" i="5"/>
  <c r="AS418" i="5"/>
  <c r="AW418" i="5" s="1"/>
  <c r="AV417" i="5"/>
  <c r="CH457" i="5"/>
  <c r="CL457" i="5" s="1"/>
  <c r="CK456" i="5"/>
  <c r="BY456" i="5"/>
  <c r="BW457" i="5"/>
  <c r="BN457" i="5"/>
  <c r="BR457" i="5" s="1"/>
  <c r="BQ456" i="5"/>
  <c r="BE456" i="5"/>
  <c r="BC457" i="5"/>
  <c r="AI457" i="9"/>
  <c r="AM457" i="9" s="1"/>
  <c r="BC457" i="9"/>
  <c r="BG457" i="9" s="1"/>
  <c r="AS457" i="9"/>
  <c r="AW457" i="9" s="1"/>
  <c r="AL456" i="9"/>
  <c r="BF456" i="9"/>
  <c r="AV456" i="9"/>
  <c r="O457" i="9"/>
  <c r="S457" i="9" s="1"/>
  <c r="Y457" i="9"/>
  <c r="AC457" i="9" s="1"/>
  <c r="R456" i="9"/>
  <c r="F457" i="9"/>
  <c r="D458" i="9"/>
  <c r="AB456" i="9"/>
  <c r="P457" i="5"/>
  <c r="N458" i="5"/>
  <c r="I433" i="5" l="1"/>
  <c r="F433" i="5"/>
  <c r="D434" i="5"/>
  <c r="AI418" i="5"/>
  <c r="AM418" i="5" s="1"/>
  <c r="AL417" i="5"/>
  <c r="Z418" i="5"/>
  <c r="X419" i="5"/>
  <c r="AT418" i="5"/>
  <c r="AR419" i="5"/>
  <c r="CI457" i="5"/>
  <c r="CG458" i="5"/>
  <c r="BX457" i="5"/>
  <c r="CB457" i="5" s="1"/>
  <c r="CA456" i="5"/>
  <c r="BO457" i="5"/>
  <c r="BM458" i="5"/>
  <c r="BD457" i="5"/>
  <c r="BH457" i="5" s="1"/>
  <c r="BG456" i="5"/>
  <c r="BD457" i="9"/>
  <c r="BB458" i="9"/>
  <c r="E458" i="9"/>
  <c r="I458" i="9" s="1"/>
  <c r="H457" i="9"/>
  <c r="Z457" i="9"/>
  <c r="X458" i="9"/>
  <c r="P457" i="9"/>
  <c r="N458" i="9"/>
  <c r="AT457" i="9"/>
  <c r="AR458" i="9"/>
  <c r="AJ457" i="9"/>
  <c r="AH458" i="9"/>
  <c r="O458" i="5"/>
  <c r="S458" i="5" s="1"/>
  <c r="R457" i="5"/>
  <c r="E434" i="5" l="1"/>
  <c r="H433" i="5"/>
  <c r="AJ418" i="5"/>
  <c r="AH419" i="5"/>
  <c r="Y419" i="5"/>
  <c r="AC419" i="5" s="1"/>
  <c r="AB418" i="5"/>
  <c r="AS419" i="5"/>
  <c r="AV418" i="5"/>
  <c r="CH458" i="5"/>
  <c r="CL458" i="5" s="1"/>
  <c r="CK457" i="5"/>
  <c r="BY457" i="5"/>
  <c r="BW458" i="5"/>
  <c r="BN458" i="5"/>
  <c r="BR458" i="5" s="1"/>
  <c r="BQ457" i="5"/>
  <c r="BE457" i="5"/>
  <c r="BC458" i="5"/>
  <c r="AS458" i="9"/>
  <c r="AW458" i="9" s="1"/>
  <c r="Y458" i="9"/>
  <c r="AC458" i="9" s="1"/>
  <c r="AV457" i="9"/>
  <c r="AB457" i="9"/>
  <c r="F458" i="9"/>
  <c r="D459" i="9"/>
  <c r="AI458" i="9"/>
  <c r="AM458" i="9" s="1"/>
  <c r="O458" i="9"/>
  <c r="S458" i="9"/>
  <c r="BC458" i="9"/>
  <c r="AL457" i="9"/>
  <c r="R457" i="9"/>
  <c r="BF457" i="9"/>
  <c r="P458" i="5"/>
  <c r="N459" i="5"/>
  <c r="I434" i="5" l="1"/>
  <c r="F434" i="5"/>
  <c r="D435" i="5"/>
  <c r="AI419" i="5"/>
  <c r="AM419" i="5" s="1"/>
  <c r="AL418" i="5"/>
  <c r="Z419" i="5"/>
  <c r="X420" i="5"/>
  <c r="AW419" i="5"/>
  <c r="AT419" i="5"/>
  <c r="AR420" i="5"/>
  <c r="CI458" i="5"/>
  <c r="CG459" i="5"/>
  <c r="BX458" i="5"/>
  <c r="CB458" i="5" s="1"/>
  <c r="CA457" i="5"/>
  <c r="BO458" i="5"/>
  <c r="BM459" i="5"/>
  <c r="BD458" i="5"/>
  <c r="BH458" i="5" s="1"/>
  <c r="BG457" i="5"/>
  <c r="BD458" i="9"/>
  <c r="BB459" i="9"/>
  <c r="BG458" i="9"/>
  <c r="AJ458" i="9"/>
  <c r="AH459" i="9"/>
  <c r="Z458" i="9"/>
  <c r="X459" i="9"/>
  <c r="E459" i="9"/>
  <c r="I459" i="9" s="1"/>
  <c r="P458" i="9"/>
  <c r="N459" i="9"/>
  <c r="H458" i="9"/>
  <c r="AT458" i="9"/>
  <c r="AR459" i="9"/>
  <c r="O459" i="5"/>
  <c r="S459" i="5" s="1"/>
  <c r="R458" i="5"/>
  <c r="E435" i="5" l="1"/>
  <c r="H434" i="5"/>
  <c r="AJ419" i="5"/>
  <c r="AH420" i="5"/>
  <c r="Y420" i="5"/>
  <c r="AC420" i="5" s="1"/>
  <c r="AB419" i="5"/>
  <c r="AS420" i="5"/>
  <c r="AW420" i="5" s="1"/>
  <c r="AV419" i="5"/>
  <c r="CH459" i="5"/>
  <c r="CL459" i="5" s="1"/>
  <c r="CK458" i="5"/>
  <c r="BY458" i="5"/>
  <c r="BW459" i="5"/>
  <c r="BN459" i="5"/>
  <c r="BR459" i="5" s="1"/>
  <c r="BQ458" i="5"/>
  <c r="BE458" i="5"/>
  <c r="BC459" i="5"/>
  <c r="F459" i="9"/>
  <c r="D460" i="9"/>
  <c r="AL458" i="9"/>
  <c r="AS459" i="9"/>
  <c r="AW459" i="9" s="1"/>
  <c r="O459" i="9"/>
  <c r="S459" i="9" s="1"/>
  <c r="Y459" i="9"/>
  <c r="AC459" i="9" s="1"/>
  <c r="AV458" i="9"/>
  <c r="R458" i="9"/>
  <c r="AB458" i="9"/>
  <c r="BC459" i="9"/>
  <c r="AI459" i="9"/>
  <c r="AM459" i="9" s="1"/>
  <c r="BF458" i="9"/>
  <c r="P459" i="5"/>
  <c r="N460" i="5"/>
  <c r="I435" i="5" l="1"/>
  <c r="F435" i="5"/>
  <c r="D436" i="5"/>
  <c r="AI420" i="5"/>
  <c r="AM420" i="5"/>
  <c r="AL419" i="5"/>
  <c r="Z420" i="5"/>
  <c r="X421" i="5"/>
  <c r="AT420" i="5"/>
  <c r="AR421" i="5"/>
  <c r="CI459" i="5"/>
  <c r="CG460" i="5"/>
  <c r="BX459" i="5"/>
  <c r="CB459" i="5" s="1"/>
  <c r="CA458" i="5"/>
  <c r="BO459" i="5"/>
  <c r="BM460" i="5"/>
  <c r="BD459" i="5"/>
  <c r="BH459" i="5" s="1"/>
  <c r="BG458" i="5"/>
  <c r="AJ459" i="9"/>
  <c r="AH460" i="9"/>
  <c r="P459" i="9"/>
  <c r="N460" i="9"/>
  <c r="E460" i="9"/>
  <c r="I460" i="9" s="1"/>
  <c r="BD459" i="9"/>
  <c r="BB460" i="9"/>
  <c r="BG459" i="9"/>
  <c r="Z459" i="9"/>
  <c r="X460" i="9"/>
  <c r="AT459" i="9"/>
  <c r="AR460" i="9"/>
  <c r="H459" i="9"/>
  <c r="O460" i="5"/>
  <c r="S460" i="5" s="1"/>
  <c r="R459" i="5"/>
  <c r="E436" i="5" l="1"/>
  <c r="H435" i="5"/>
  <c r="AJ420" i="5"/>
  <c r="AH421" i="5"/>
  <c r="Y421" i="5"/>
  <c r="AC421" i="5" s="1"/>
  <c r="AB420" i="5"/>
  <c r="AS421" i="5"/>
  <c r="AW421" i="5" s="1"/>
  <c r="AV420" i="5"/>
  <c r="CH460" i="5"/>
  <c r="CL460" i="5" s="1"/>
  <c r="CK459" i="5"/>
  <c r="BY459" i="5"/>
  <c r="BW460" i="5"/>
  <c r="BN460" i="5"/>
  <c r="BR460" i="5" s="1"/>
  <c r="BQ459" i="5"/>
  <c r="BE459" i="5"/>
  <c r="BC460" i="5"/>
  <c r="AV459" i="9"/>
  <c r="BC460" i="9"/>
  <c r="BG460" i="9" s="1"/>
  <c r="O460" i="9"/>
  <c r="S460" i="9" s="1"/>
  <c r="Y460" i="9"/>
  <c r="AC460" i="9" s="1"/>
  <c r="BF459" i="9"/>
  <c r="R459" i="9"/>
  <c r="AB459" i="9"/>
  <c r="AI460" i="9"/>
  <c r="AM460" i="9" s="1"/>
  <c r="AS460" i="9"/>
  <c r="AW460" i="9" s="1"/>
  <c r="F460" i="9"/>
  <c r="D461" i="9"/>
  <c r="AL459" i="9"/>
  <c r="P460" i="5"/>
  <c r="N461" i="5"/>
  <c r="I436" i="5" l="1"/>
  <c r="F436" i="5"/>
  <c r="D437" i="5"/>
  <c r="AI421" i="5"/>
  <c r="AM421" i="5" s="1"/>
  <c r="AL420" i="5"/>
  <c r="Z421" i="5"/>
  <c r="X422" i="5"/>
  <c r="AT421" i="5"/>
  <c r="AR422" i="5"/>
  <c r="CI460" i="5"/>
  <c r="CG461" i="5"/>
  <c r="BX460" i="5"/>
  <c r="CB460" i="5" s="1"/>
  <c r="CA459" i="5"/>
  <c r="BO460" i="5"/>
  <c r="BM461" i="5"/>
  <c r="BD460" i="5"/>
  <c r="BH460" i="5" s="1"/>
  <c r="BG459" i="5"/>
  <c r="E461" i="9"/>
  <c r="I461" i="9" s="1"/>
  <c r="BD460" i="9"/>
  <c r="BB461" i="9"/>
  <c r="H460" i="9"/>
  <c r="AJ460" i="9"/>
  <c r="AH461" i="9"/>
  <c r="Z460" i="9"/>
  <c r="X461" i="9"/>
  <c r="AT460" i="9"/>
  <c r="AR461" i="9"/>
  <c r="P460" i="9"/>
  <c r="N461" i="9"/>
  <c r="O461" i="5"/>
  <c r="S461" i="5" s="1"/>
  <c r="R460" i="5"/>
  <c r="E437" i="5" l="1"/>
  <c r="H436" i="5"/>
  <c r="AJ421" i="5"/>
  <c r="AH422" i="5"/>
  <c r="Y422" i="5"/>
  <c r="AC422" i="5" s="1"/>
  <c r="AB421" i="5"/>
  <c r="AS422" i="5"/>
  <c r="AW422" i="5" s="1"/>
  <c r="AV421" i="5"/>
  <c r="CH461" i="5"/>
  <c r="CL461" i="5" s="1"/>
  <c r="CK460" i="5"/>
  <c r="BY460" i="5"/>
  <c r="BW461" i="5"/>
  <c r="BN461" i="5"/>
  <c r="BR461" i="5" s="1"/>
  <c r="BQ460" i="5"/>
  <c r="BE460" i="5"/>
  <c r="BC461" i="5"/>
  <c r="AS461" i="9"/>
  <c r="AW461" i="9" s="1"/>
  <c r="AI461" i="9"/>
  <c r="AM461" i="9" s="1"/>
  <c r="BC461" i="9"/>
  <c r="BG461" i="9" s="1"/>
  <c r="AV460" i="9"/>
  <c r="AL460" i="9"/>
  <c r="BF460" i="9"/>
  <c r="O461" i="9"/>
  <c r="S461" i="9" s="1"/>
  <c r="Y461" i="9"/>
  <c r="AC461" i="9" s="1"/>
  <c r="R460" i="9"/>
  <c r="AB460" i="9"/>
  <c r="F461" i="9"/>
  <c r="D462" i="9"/>
  <c r="P461" i="5"/>
  <c r="N462" i="5"/>
  <c r="I437" i="5" l="1"/>
  <c r="F437" i="5"/>
  <c r="D438" i="5"/>
  <c r="AI422" i="5"/>
  <c r="AM422" i="5" s="1"/>
  <c r="AL421" i="5"/>
  <c r="Z422" i="5"/>
  <c r="X423" i="5"/>
  <c r="AT422" i="5"/>
  <c r="AR423" i="5"/>
  <c r="CI461" i="5"/>
  <c r="CG462" i="5"/>
  <c r="BX461" i="5"/>
  <c r="CB461" i="5" s="1"/>
  <c r="CA460" i="5"/>
  <c r="BO461" i="5"/>
  <c r="BM462" i="5"/>
  <c r="BD461" i="5"/>
  <c r="BH461" i="5" s="1"/>
  <c r="BG460" i="5"/>
  <c r="Z461" i="9"/>
  <c r="X462" i="9"/>
  <c r="AJ461" i="9"/>
  <c r="AH462" i="9"/>
  <c r="E462" i="9"/>
  <c r="I462" i="9" s="1"/>
  <c r="BD461" i="9"/>
  <c r="BB462" i="9"/>
  <c r="H461" i="9"/>
  <c r="P461" i="9"/>
  <c r="N462" i="9"/>
  <c r="AT461" i="9"/>
  <c r="AR462" i="9"/>
  <c r="O462" i="5"/>
  <c r="S462" i="5" s="1"/>
  <c r="R461" i="5"/>
  <c r="E438" i="5" l="1"/>
  <c r="I438" i="5" s="1"/>
  <c r="H437" i="5"/>
  <c r="AJ422" i="5"/>
  <c r="AH423" i="5"/>
  <c r="Y423" i="5"/>
  <c r="AC423" i="5" s="1"/>
  <c r="AB422" i="5"/>
  <c r="AS423" i="5"/>
  <c r="AW423" i="5" s="1"/>
  <c r="AV422" i="5"/>
  <c r="CH462" i="5"/>
  <c r="CL462" i="5" s="1"/>
  <c r="CK461" i="5"/>
  <c r="BY461" i="5"/>
  <c r="BW462" i="5"/>
  <c r="BN462" i="5"/>
  <c r="BR462" i="5" s="1"/>
  <c r="BQ461" i="5"/>
  <c r="BE461" i="5"/>
  <c r="BC462" i="5"/>
  <c r="O462" i="9"/>
  <c r="S462" i="9" s="1"/>
  <c r="BC462" i="9"/>
  <c r="BG462" i="9" s="1"/>
  <c r="AI462" i="9"/>
  <c r="AM462" i="9" s="1"/>
  <c r="R461" i="9"/>
  <c r="BF461" i="9"/>
  <c r="AL461" i="9"/>
  <c r="AS462" i="9"/>
  <c r="AW462" i="9" s="1"/>
  <c r="Y462" i="9"/>
  <c r="AC462" i="9" s="1"/>
  <c r="AV461" i="9"/>
  <c r="F462" i="9"/>
  <c r="D463" i="9"/>
  <c r="AB461" i="9"/>
  <c r="P462" i="5"/>
  <c r="N463" i="5"/>
  <c r="F438" i="5" l="1"/>
  <c r="D439" i="5"/>
  <c r="AI423" i="5"/>
  <c r="AM423" i="5" s="1"/>
  <c r="AL422" i="5"/>
  <c r="Z423" i="5"/>
  <c r="X424" i="5"/>
  <c r="AT423" i="5"/>
  <c r="AR424" i="5"/>
  <c r="CI462" i="5"/>
  <c r="CG463" i="5"/>
  <c r="BX462" i="5"/>
  <c r="CB462" i="5" s="1"/>
  <c r="CA461" i="5"/>
  <c r="BO462" i="5"/>
  <c r="BM463" i="5"/>
  <c r="BD462" i="5"/>
  <c r="BH462" i="5" s="1"/>
  <c r="BG461" i="5"/>
  <c r="BD462" i="9"/>
  <c r="BB463" i="9"/>
  <c r="E463" i="9"/>
  <c r="I463" i="9"/>
  <c r="H462" i="9"/>
  <c r="Z462" i="9"/>
  <c r="X463" i="9"/>
  <c r="AT462" i="9"/>
  <c r="AR463" i="9"/>
  <c r="AJ462" i="9"/>
  <c r="AH463" i="9"/>
  <c r="P462" i="9"/>
  <c r="N463" i="9"/>
  <c r="O463" i="5"/>
  <c r="S463" i="5" s="1"/>
  <c r="R462" i="5"/>
  <c r="E439" i="5" l="1"/>
  <c r="H438" i="5"/>
  <c r="AJ423" i="5"/>
  <c r="AH424" i="5"/>
  <c r="Y424" i="5"/>
  <c r="AC424" i="5" s="1"/>
  <c r="AB423" i="5"/>
  <c r="AS424" i="5"/>
  <c r="AW424" i="5" s="1"/>
  <c r="AV423" i="5"/>
  <c r="CH463" i="5"/>
  <c r="CL463" i="5" s="1"/>
  <c r="CK462" i="5"/>
  <c r="BY462" i="5"/>
  <c r="BW463" i="5"/>
  <c r="BN463" i="5"/>
  <c r="BR463" i="5" s="1"/>
  <c r="BQ462" i="5"/>
  <c r="BE462" i="5"/>
  <c r="BC463" i="5"/>
  <c r="AI463" i="9"/>
  <c r="AM463" i="9" s="1"/>
  <c r="Y463" i="9"/>
  <c r="AC463" i="9" s="1"/>
  <c r="AL462" i="9"/>
  <c r="AB462" i="9"/>
  <c r="F463" i="9"/>
  <c r="D464" i="9"/>
  <c r="O463" i="9"/>
  <c r="S463" i="9" s="1"/>
  <c r="AS463" i="9"/>
  <c r="AW463" i="9"/>
  <c r="BC463" i="9"/>
  <c r="R462" i="9"/>
  <c r="AV462" i="9"/>
  <c r="BF462" i="9"/>
  <c r="P463" i="5"/>
  <c r="N464" i="5"/>
  <c r="I439" i="5" l="1"/>
  <c r="F439" i="5"/>
  <c r="D440" i="5"/>
  <c r="AI424" i="5"/>
  <c r="AM424" i="5"/>
  <c r="AL423" i="5"/>
  <c r="Z424" i="5"/>
  <c r="X425" i="5"/>
  <c r="AT424" i="5"/>
  <c r="AR425" i="5"/>
  <c r="CI463" i="5"/>
  <c r="CG464" i="5"/>
  <c r="BX463" i="5"/>
  <c r="CB463" i="5" s="1"/>
  <c r="CA462" i="5"/>
  <c r="BO463" i="5"/>
  <c r="BM464" i="5"/>
  <c r="BD463" i="5"/>
  <c r="BH463" i="5" s="1"/>
  <c r="BG462" i="5"/>
  <c r="BD463" i="9"/>
  <c r="BB464" i="9"/>
  <c r="BG463" i="9"/>
  <c r="P463" i="9"/>
  <c r="N464" i="9"/>
  <c r="Z463" i="9"/>
  <c r="X464" i="9"/>
  <c r="E464" i="9"/>
  <c r="I464" i="9" s="1"/>
  <c r="AT463" i="9"/>
  <c r="AR464" i="9"/>
  <c r="H463" i="9"/>
  <c r="AJ463" i="9"/>
  <c r="AH464" i="9"/>
  <c r="O464" i="5"/>
  <c r="S464" i="5" s="1"/>
  <c r="R463" i="5"/>
  <c r="E440" i="5" l="1"/>
  <c r="H439" i="5"/>
  <c r="AJ424" i="5"/>
  <c r="AH425" i="5"/>
  <c r="Y425" i="5"/>
  <c r="AC425" i="5" s="1"/>
  <c r="AB424" i="5"/>
  <c r="AS425" i="5"/>
  <c r="AW425" i="5" s="1"/>
  <c r="AV424" i="5"/>
  <c r="CH464" i="5"/>
  <c r="CL464" i="5" s="1"/>
  <c r="CK463" i="5"/>
  <c r="BY463" i="5"/>
  <c r="BW464" i="5"/>
  <c r="BN464" i="5"/>
  <c r="BR464" i="5" s="1"/>
  <c r="BQ463" i="5"/>
  <c r="BE463" i="5"/>
  <c r="BC464" i="5"/>
  <c r="F464" i="9"/>
  <c r="D465" i="9"/>
  <c r="R463" i="9"/>
  <c r="AI464" i="9"/>
  <c r="AM464" i="9" s="1"/>
  <c r="AS464" i="9"/>
  <c r="AW464" i="9" s="1"/>
  <c r="Y464" i="9"/>
  <c r="AC464" i="9" s="1"/>
  <c r="AL463" i="9"/>
  <c r="AV463" i="9"/>
  <c r="AB463" i="9"/>
  <c r="BC464" i="9"/>
  <c r="O464" i="9"/>
  <c r="S464" i="9" s="1"/>
  <c r="BF463" i="9"/>
  <c r="P464" i="5"/>
  <c r="N465" i="5"/>
  <c r="I440" i="5" l="1"/>
  <c r="F440" i="5"/>
  <c r="D441" i="5"/>
  <c r="AI425" i="5"/>
  <c r="AM425" i="5"/>
  <c r="AL424" i="5"/>
  <c r="Z425" i="5"/>
  <c r="X426" i="5"/>
  <c r="AT425" i="5"/>
  <c r="AR426" i="5"/>
  <c r="CI464" i="5"/>
  <c r="CG465" i="5"/>
  <c r="BX464" i="5"/>
  <c r="CB464" i="5" s="1"/>
  <c r="CA463" i="5"/>
  <c r="BO464" i="5"/>
  <c r="BM465" i="5"/>
  <c r="BD464" i="5"/>
  <c r="BH464" i="5" s="1"/>
  <c r="BG463" i="5"/>
  <c r="BD464" i="9"/>
  <c r="BB465" i="9"/>
  <c r="P464" i="9"/>
  <c r="N465" i="9"/>
  <c r="AT464" i="9"/>
  <c r="AR465" i="9"/>
  <c r="E465" i="9"/>
  <c r="I465" i="9" s="1"/>
  <c r="BG464" i="9"/>
  <c r="Z464" i="9"/>
  <c r="X465" i="9"/>
  <c r="AJ464" i="9"/>
  <c r="AH465" i="9"/>
  <c r="H464" i="9"/>
  <c r="O465" i="5"/>
  <c r="S465" i="5" s="1"/>
  <c r="R464" i="5"/>
  <c r="E441" i="5" l="1"/>
  <c r="H440" i="5"/>
  <c r="AJ425" i="5"/>
  <c r="AH426" i="5"/>
  <c r="Y426" i="5"/>
  <c r="AC426" i="5" s="1"/>
  <c r="AB425" i="5"/>
  <c r="AS426" i="5"/>
  <c r="AW426" i="5" s="1"/>
  <c r="AV425" i="5"/>
  <c r="CH465" i="5"/>
  <c r="CL465" i="5" s="1"/>
  <c r="CK464" i="5"/>
  <c r="BY464" i="5"/>
  <c r="BW465" i="5"/>
  <c r="BN465" i="5"/>
  <c r="BR465" i="5" s="1"/>
  <c r="BQ464" i="5"/>
  <c r="BE464" i="5"/>
  <c r="BC465" i="5"/>
  <c r="AL464" i="9"/>
  <c r="O465" i="9"/>
  <c r="S465" i="9" s="1"/>
  <c r="Y465" i="9"/>
  <c r="AC465" i="9" s="1"/>
  <c r="F465" i="9"/>
  <c r="D466" i="9"/>
  <c r="R464" i="9"/>
  <c r="AB464" i="9"/>
  <c r="AS465" i="9"/>
  <c r="AW465" i="9"/>
  <c r="BC465" i="9"/>
  <c r="AI465" i="9"/>
  <c r="AM465" i="9" s="1"/>
  <c r="AV464" i="9"/>
  <c r="BF464" i="9"/>
  <c r="P465" i="5"/>
  <c r="N466" i="5"/>
  <c r="I441" i="5" l="1"/>
  <c r="F441" i="5"/>
  <c r="D442" i="5"/>
  <c r="AI426" i="5"/>
  <c r="AM426" i="5"/>
  <c r="AL425" i="5"/>
  <c r="Z426" i="5"/>
  <c r="X427" i="5"/>
  <c r="AT426" i="5"/>
  <c r="AR427" i="5"/>
  <c r="CI465" i="5"/>
  <c r="CG466" i="5"/>
  <c r="BX465" i="5"/>
  <c r="CB465" i="5" s="1"/>
  <c r="CA464" i="5"/>
  <c r="BO465" i="5"/>
  <c r="BM466" i="5"/>
  <c r="BD465" i="5"/>
  <c r="BH465" i="5" s="1"/>
  <c r="BG464" i="5"/>
  <c r="BD465" i="9"/>
  <c r="BB466" i="9"/>
  <c r="E466" i="9"/>
  <c r="I466" i="9" s="1"/>
  <c r="BG465" i="9"/>
  <c r="H465" i="9"/>
  <c r="P465" i="9"/>
  <c r="N466" i="9"/>
  <c r="AJ465" i="9"/>
  <c r="AH466" i="9"/>
  <c r="AT465" i="9"/>
  <c r="AR466" i="9"/>
  <c r="Z465" i="9"/>
  <c r="X466" i="9"/>
  <c r="O466" i="5"/>
  <c r="S466" i="5" s="1"/>
  <c r="R465" i="5"/>
  <c r="E442" i="5" l="1"/>
  <c r="H441" i="5"/>
  <c r="AJ426" i="5"/>
  <c r="AH427" i="5"/>
  <c r="Y427" i="5"/>
  <c r="AC427" i="5" s="1"/>
  <c r="AB426" i="5"/>
  <c r="AS427" i="5"/>
  <c r="AW427" i="5" s="1"/>
  <c r="AV426" i="5"/>
  <c r="CH466" i="5"/>
  <c r="CL466" i="5" s="1"/>
  <c r="CK465" i="5"/>
  <c r="BY465" i="5"/>
  <c r="BW466" i="5"/>
  <c r="BN466" i="5"/>
  <c r="BR466" i="5" s="1"/>
  <c r="BQ465" i="5"/>
  <c r="BE465" i="5"/>
  <c r="BC466" i="5"/>
  <c r="AV465" i="9"/>
  <c r="R465" i="9"/>
  <c r="Y466" i="9"/>
  <c r="AC466" i="9" s="1"/>
  <c r="AI466" i="9"/>
  <c r="AM466" i="9" s="1"/>
  <c r="F466" i="9"/>
  <c r="D467" i="9"/>
  <c r="AB465" i="9"/>
  <c r="AL465" i="9"/>
  <c r="BC466" i="9"/>
  <c r="AS466" i="9"/>
  <c r="AW466" i="9" s="1"/>
  <c r="O466" i="9"/>
  <c r="S466" i="9" s="1"/>
  <c r="BF465" i="9"/>
  <c r="P466" i="5"/>
  <c r="N467" i="5"/>
  <c r="I442" i="5" l="1"/>
  <c r="F442" i="5"/>
  <c r="D443" i="5"/>
  <c r="AI427" i="5"/>
  <c r="AM427" i="5" s="1"/>
  <c r="AL426" i="5"/>
  <c r="Z427" i="5"/>
  <c r="X428" i="5"/>
  <c r="AT427" i="5"/>
  <c r="AR428" i="5"/>
  <c r="CI466" i="5"/>
  <c r="CG467" i="5"/>
  <c r="BX466" i="5"/>
  <c r="CB466" i="5" s="1"/>
  <c r="CA465" i="5"/>
  <c r="BO466" i="5"/>
  <c r="BM467" i="5"/>
  <c r="BD466" i="5"/>
  <c r="BH466" i="5" s="1"/>
  <c r="BG465" i="5"/>
  <c r="BD466" i="9"/>
  <c r="BB467" i="9"/>
  <c r="P466" i="9"/>
  <c r="N467" i="9"/>
  <c r="BG466" i="9"/>
  <c r="AJ466" i="9"/>
  <c r="AH467" i="9"/>
  <c r="E467" i="9"/>
  <c r="I467" i="9" s="1"/>
  <c r="AT466" i="9"/>
  <c r="AR467" i="9"/>
  <c r="H466" i="9"/>
  <c r="Z466" i="9"/>
  <c r="X467" i="9"/>
  <c r="O467" i="5"/>
  <c r="S467" i="5" s="1"/>
  <c r="R466" i="5"/>
  <c r="E443" i="5" l="1"/>
  <c r="H442" i="5"/>
  <c r="AJ427" i="5"/>
  <c r="AH428" i="5"/>
  <c r="Y428" i="5"/>
  <c r="AC428" i="5" s="1"/>
  <c r="AB427" i="5"/>
  <c r="AS428" i="5"/>
  <c r="AW428" i="5" s="1"/>
  <c r="AV427" i="5"/>
  <c r="CH467" i="5"/>
  <c r="CL467" i="5" s="1"/>
  <c r="CK466" i="5"/>
  <c r="BY466" i="5"/>
  <c r="BW467" i="5"/>
  <c r="BN467" i="5"/>
  <c r="BR467" i="5" s="1"/>
  <c r="BQ466" i="5"/>
  <c r="BE466" i="5"/>
  <c r="BC467" i="5"/>
  <c r="F467" i="9"/>
  <c r="D468" i="9"/>
  <c r="O467" i="9"/>
  <c r="S467" i="9" s="1"/>
  <c r="Y467" i="9"/>
  <c r="AC467" i="9" s="1"/>
  <c r="AS467" i="9"/>
  <c r="AW467" i="9" s="1"/>
  <c r="AI467" i="9"/>
  <c r="AM467" i="9" s="1"/>
  <c r="R466" i="9"/>
  <c r="AB466" i="9"/>
  <c r="AV466" i="9"/>
  <c r="AL466" i="9"/>
  <c r="BC467" i="9"/>
  <c r="BF466" i="9"/>
  <c r="P467" i="5"/>
  <c r="N468" i="5"/>
  <c r="I443" i="5" l="1"/>
  <c r="F443" i="5"/>
  <c r="D444" i="5"/>
  <c r="AI428" i="5"/>
  <c r="AM428" i="5" s="1"/>
  <c r="AL427" i="5"/>
  <c r="Z428" i="5"/>
  <c r="X429" i="5"/>
  <c r="AT428" i="5"/>
  <c r="AR429" i="5"/>
  <c r="CI467" i="5"/>
  <c r="CG468" i="5"/>
  <c r="BX467" i="5"/>
  <c r="CB467" i="5" s="1"/>
  <c r="CA466" i="5"/>
  <c r="BO467" i="5"/>
  <c r="BM468" i="5"/>
  <c r="BD467" i="5"/>
  <c r="BH467" i="5" s="1"/>
  <c r="BG466" i="5"/>
  <c r="BD467" i="9"/>
  <c r="BB468" i="9"/>
  <c r="BG467" i="9"/>
  <c r="AT467" i="9"/>
  <c r="AR468" i="9"/>
  <c r="P467" i="9"/>
  <c r="N468" i="9"/>
  <c r="E468" i="9"/>
  <c r="AJ467" i="9"/>
  <c r="AH468" i="9"/>
  <c r="Z467" i="9"/>
  <c r="X468" i="9"/>
  <c r="H467" i="9"/>
  <c r="O468" i="5"/>
  <c r="S468" i="5" s="1"/>
  <c r="R467" i="5"/>
  <c r="E444" i="5" l="1"/>
  <c r="H443" i="5"/>
  <c r="AJ428" i="5"/>
  <c r="AH429" i="5"/>
  <c r="Y429" i="5"/>
  <c r="AC429" i="5" s="1"/>
  <c r="AB428" i="5"/>
  <c r="AS429" i="5"/>
  <c r="AV428" i="5"/>
  <c r="CH468" i="5"/>
  <c r="CL468" i="5" s="1"/>
  <c r="CK467" i="5"/>
  <c r="BY467" i="5"/>
  <c r="BW468" i="5"/>
  <c r="BN468" i="5"/>
  <c r="BR468" i="5" s="1"/>
  <c r="BQ467" i="5"/>
  <c r="BE467" i="5"/>
  <c r="BC468" i="5"/>
  <c r="AI468" i="9"/>
  <c r="AM468" i="9" s="1"/>
  <c r="O468" i="9"/>
  <c r="S468" i="9" s="1"/>
  <c r="AL467" i="9"/>
  <c r="R467" i="9"/>
  <c r="BC468" i="9"/>
  <c r="AB467" i="9"/>
  <c r="F468" i="9"/>
  <c r="D469" i="9"/>
  <c r="AV467" i="9"/>
  <c r="Y468" i="9"/>
  <c r="AC468" i="9" s="1"/>
  <c r="I468" i="9"/>
  <c r="AS468" i="9"/>
  <c r="BF467" i="9"/>
  <c r="P468" i="5"/>
  <c r="N469" i="5"/>
  <c r="I444" i="5" l="1"/>
  <c r="F444" i="5"/>
  <c r="D445" i="5"/>
  <c r="AI429" i="5"/>
  <c r="AM429" i="5" s="1"/>
  <c r="AL428" i="5"/>
  <c r="Z429" i="5"/>
  <c r="X430" i="5"/>
  <c r="AW429" i="5"/>
  <c r="AT429" i="5"/>
  <c r="AR430" i="5"/>
  <c r="CI468" i="5"/>
  <c r="CG469" i="5"/>
  <c r="BX468" i="5"/>
  <c r="CB468" i="5" s="1"/>
  <c r="CA467" i="5"/>
  <c r="BO468" i="5"/>
  <c r="BM469" i="5"/>
  <c r="BD468" i="5"/>
  <c r="BH468" i="5" s="1"/>
  <c r="BG467" i="5"/>
  <c r="P468" i="9"/>
  <c r="N469" i="9"/>
  <c r="E469" i="9"/>
  <c r="I469" i="9" s="1"/>
  <c r="BD468" i="9"/>
  <c r="BB469" i="9"/>
  <c r="AT468" i="9"/>
  <c r="AR469" i="9"/>
  <c r="AW468" i="9"/>
  <c r="Z468" i="9"/>
  <c r="X469" i="9"/>
  <c r="H468" i="9"/>
  <c r="BG468" i="9"/>
  <c r="AJ468" i="9"/>
  <c r="AH469" i="9"/>
  <c r="O469" i="5"/>
  <c r="S469" i="5" s="1"/>
  <c r="R468" i="5"/>
  <c r="E445" i="5" l="1"/>
  <c r="H444" i="5"/>
  <c r="AJ429" i="5"/>
  <c r="AH430" i="5"/>
  <c r="Y430" i="5"/>
  <c r="AC430" i="5" s="1"/>
  <c r="AB429" i="5"/>
  <c r="AS430" i="5"/>
  <c r="AW430" i="5" s="1"/>
  <c r="AV429" i="5"/>
  <c r="CH469" i="5"/>
  <c r="CL469" i="5" s="1"/>
  <c r="CK468" i="5"/>
  <c r="BY468" i="5"/>
  <c r="BW469" i="5"/>
  <c r="BN469" i="5"/>
  <c r="BR469" i="5" s="1"/>
  <c r="BQ468" i="5"/>
  <c r="BE468" i="5"/>
  <c r="BC469" i="5"/>
  <c r="AI469" i="9"/>
  <c r="AM469" i="9" s="1"/>
  <c r="AS469" i="9"/>
  <c r="AW469" i="9" s="1"/>
  <c r="AL468" i="9"/>
  <c r="Y469" i="9"/>
  <c r="AC469" i="9" s="1"/>
  <c r="AV468" i="9"/>
  <c r="F469" i="9"/>
  <c r="D470" i="9"/>
  <c r="AB468" i="9"/>
  <c r="BC469" i="9"/>
  <c r="O469" i="9"/>
  <c r="S469" i="9" s="1"/>
  <c r="BF468" i="9"/>
  <c r="R468" i="9"/>
  <c r="P469" i="5"/>
  <c r="N470" i="5"/>
  <c r="I445" i="5" l="1"/>
  <c r="F445" i="5"/>
  <c r="D446" i="5"/>
  <c r="AI430" i="5"/>
  <c r="AM430" i="5"/>
  <c r="AL429" i="5"/>
  <c r="Z430" i="5"/>
  <c r="X431" i="5"/>
  <c r="AT430" i="5"/>
  <c r="AR431" i="5"/>
  <c r="CI469" i="5"/>
  <c r="CG470" i="5"/>
  <c r="BX469" i="5"/>
  <c r="CB469" i="5" s="1"/>
  <c r="CA468" i="5"/>
  <c r="BO469" i="5"/>
  <c r="BM470" i="5"/>
  <c r="BD469" i="5"/>
  <c r="BH469" i="5" s="1"/>
  <c r="BG468" i="5"/>
  <c r="BD469" i="9"/>
  <c r="BB470" i="9"/>
  <c r="E470" i="9"/>
  <c r="I470" i="9" s="1"/>
  <c r="BG469" i="9"/>
  <c r="H469" i="9"/>
  <c r="Z469" i="9"/>
  <c r="X470" i="9"/>
  <c r="AT469" i="9"/>
  <c r="AR470" i="9"/>
  <c r="P469" i="9"/>
  <c r="N470" i="9"/>
  <c r="AJ469" i="9"/>
  <c r="AH470" i="9"/>
  <c r="O470" i="5"/>
  <c r="S470" i="5" s="1"/>
  <c r="R469" i="5"/>
  <c r="E446" i="5" l="1"/>
  <c r="H445" i="5"/>
  <c r="AJ430" i="5"/>
  <c r="AH431" i="5"/>
  <c r="Y431" i="5"/>
  <c r="AC431" i="5" s="1"/>
  <c r="AB430" i="5"/>
  <c r="AS431" i="5"/>
  <c r="AW431" i="5" s="1"/>
  <c r="AV430" i="5"/>
  <c r="CH470" i="5"/>
  <c r="CL470" i="5" s="1"/>
  <c r="CK469" i="5"/>
  <c r="BY469" i="5"/>
  <c r="BW470" i="5"/>
  <c r="BN470" i="5"/>
  <c r="BR470" i="5" s="1"/>
  <c r="BQ469" i="5"/>
  <c r="BE469" i="5"/>
  <c r="BC470" i="5"/>
  <c r="AI470" i="9"/>
  <c r="AM470" i="9" s="1"/>
  <c r="AS470" i="9"/>
  <c r="AW470" i="9" s="1"/>
  <c r="F470" i="9"/>
  <c r="D471" i="9"/>
  <c r="R469" i="9"/>
  <c r="AB469" i="9"/>
  <c r="AL469" i="9"/>
  <c r="AV469" i="9"/>
  <c r="BC470" i="9"/>
  <c r="O470" i="9"/>
  <c r="S470" i="9" s="1"/>
  <c r="Y470" i="9"/>
  <c r="AC470" i="9" s="1"/>
  <c r="BF469" i="9"/>
  <c r="P470" i="5"/>
  <c r="N471" i="5"/>
  <c r="I446" i="5" l="1"/>
  <c r="F446" i="5"/>
  <c r="D447" i="5"/>
  <c r="AI431" i="5"/>
  <c r="AM431" i="5" s="1"/>
  <c r="AL430" i="5"/>
  <c r="Z431" i="5"/>
  <c r="X432" i="5"/>
  <c r="AT431" i="5"/>
  <c r="AR432" i="5"/>
  <c r="CI470" i="5"/>
  <c r="CG471" i="5"/>
  <c r="BX470" i="5"/>
  <c r="CB470" i="5" s="1"/>
  <c r="CA469" i="5"/>
  <c r="BO470" i="5"/>
  <c r="BM471" i="5"/>
  <c r="BD470" i="5"/>
  <c r="BH470" i="5" s="1"/>
  <c r="BG469" i="5"/>
  <c r="BD470" i="9"/>
  <c r="BB471" i="9"/>
  <c r="Z470" i="9"/>
  <c r="X471" i="9"/>
  <c r="BG470" i="9"/>
  <c r="AT470" i="9"/>
  <c r="AR471" i="9"/>
  <c r="E471" i="9"/>
  <c r="I471" i="9" s="1"/>
  <c r="P470" i="9"/>
  <c r="N471" i="9"/>
  <c r="H470" i="9"/>
  <c r="AJ470" i="9"/>
  <c r="AH471" i="9"/>
  <c r="O471" i="5"/>
  <c r="S471" i="5" s="1"/>
  <c r="R470" i="5"/>
  <c r="E447" i="5" l="1"/>
  <c r="H446" i="5"/>
  <c r="AJ431" i="5"/>
  <c r="AH432" i="5"/>
  <c r="Y432" i="5"/>
  <c r="AC432" i="5" s="1"/>
  <c r="AB431" i="5"/>
  <c r="AS432" i="5"/>
  <c r="AW432" i="5" s="1"/>
  <c r="AV431" i="5"/>
  <c r="CH471" i="5"/>
  <c r="CL471" i="5" s="1"/>
  <c r="CK470" i="5"/>
  <c r="BY470" i="5"/>
  <c r="BW471" i="5"/>
  <c r="BN471" i="5"/>
  <c r="BR471" i="5" s="1"/>
  <c r="BQ470" i="5"/>
  <c r="BE470" i="5"/>
  <c r="BC471" i="5"/>
  <c r="F471" i="9"/>
  <c r="D472" i="9"/>
  <c r="Y471" i="9"/>
  <c r="AC471" i="9" s="1"/>
  <c r="AI471" i="9"/>
  <c r="AM471" i="9" s="1"/>
  <c r="O471" i="9"/>
  <c r="S471" i="9" s="1"/>
  <c r="AS471" i="9"/>
  <c r="AW471" i="9"/>
  <c r="AB470" i="9"/>
  <c r="AL470" i="9"/>
  <c r="R470" i="9"/>
  <c r="AV470" i="9"/>
  <c r="BC471" i="9"/>
  <c r="BF470" i="9"/>
  <c r="P471" i="5"/>
  <c r="N472" i="5"/>
  <c r="I447" i="5" l="1"/>
  <c r="F447" i="5"/>
  <c r="D448" i="5"/>
  <c r="AI432" i="5"/>
  <c r="AM432" i="5" s="1"/>
  <c r="AL431" i="5"/>
  <c r="Z432" i="5"/>
  <c r="X433" i="5"/>
  <c r="AT432" i="5"/>
  <c r="AR433" i="5"/>
  <c r="CI471" i="5"/>
  <c r="CG472" i="5"/>
  <c r="BX471" i="5"/>
  <c r="CB471" i="5" s="1"/>
  <c r="CA470" i="5"/>
  <c r="BO471" i="5"/>
  <c r="BM472" i="5"/>
  <c r="BD471" i="5"/>
  <c r="BH471" i="5" s="1"/>
  <c r="BG470" i="5"/>
  <c r="BD471" i="9"/>
  <c r="BB472" i="9"/>
  <c r="BG471" i="9"/>
  <c r="P471" i="9"/>
  <c r="N472" i="9"/>
  <c r="Z471" i="9"/>
  <c r="X472" i="9"/>
  <c r="E472" i="9"/>
  <c r="I472" i="9" s="1"/>
  <c r="AT471" i="9"/>
  <c r="AR472" i="9"/>
  <c r="AJ471" i="9"/>
  <c r="AH472" i="9"/>
  <c r="H471" i="9"/>
  <c r="O472" i="5"/>
  <c r="S472" i="5" s="1"/>
  <c r="R471" i="5"/>
  <c r="E448" i="5" l="1"/>
  <c r="H447" i="5"/>
  <c r="AJ432" i="5"/>
  <c r="AH433" i="5"/>
  <c r="Y433" i="5"/>
  <c r="AC433" i="5" s="1"/>
  <c r="AB432" i="5"/>
  <c r="AS433" i="5"/>
  <c r="AW433" i="5" s="1"/>
  <c r="AV432" i="5"/>
  <c r="CH472" i="5"/>
  <c r="CL472" i="5" s="1"/>
  <c r="CK471" i="5"/>
  <c r="BY471" i="5"/>
  <c r="BW472" i="5"/>
  <c r="BN472" i="5"/>
  <c r="BR472" i="5" s="1"/>
  <c r="BQ471" i="5"/>
  <c r="BE471" i="5"/>
  <c r="BC472" i="5"/>
  <c r="AL471" i="9"/>
  <c r="F472" i="9"/>
  <c r="D473" i="9"/>
  <c r="R471" i="9"/>
  <c r="AS472" i="9"/>
  <c r="AW472" i="9" s="1"/>
  <c r="Y472" i="9"/>
  <c r="AC472" i="9" s="1"/>
  <c r="AV471" i="9"/>
  <c r="AB471" i="9"/>
  <c r="BC472" i="9"/>
  <c r="AI472" i="9"/>
  <c r="AM472" i="9" s="1"/>
  <c r="O472" i="9"/>
  <c r="S472" i="9" s="1"/>
  <c r="BF471" i="9"/>
  <c r="P472" i="5"/>
  <c r="N473" i="5"/>
  <c r="I448" i="5" l="1"/>
  <c r="F448" i="5"/>
  <c r="D449" i="5"/>
  <c r="E449" i="5" s="1"/>
  <c r="AI433" i="5"/>
  <c r="AM433" i="5" s="1"/>
  <c r="AL432" i="5"/>
  <c r="Z433" i="5"/>
  <c r="X434" i="5"/>
  <c r="AT433" i="5"/>
  <c r="AR434" i="5"/>
  <c r="CI472" i="5"/>
  <c r="CG473" i="5"/>
  <c r="BX472" i="5"/>
  <c r="CB472" i="5" s="1"/>
  <c r="CA471" i="5"/>
  <c r="BO472" i="5"/>
  <c r="BM473" i="5"/>
  <c r="BD472" i="5"/>
  <c r="BH472" i="5" s="1"/>
  <c r="BG471" i="5"/>
  <c r="BD472" i="9"/>
  <c r="BB473" i="9"/>
  <c r="E473" i="9"/>
  <c r="I473" i="9" s="1"/>
  <c r="P472" i="9"/>
  <c r="N473" i="9"/>
  <c r="BG472" i="9"/>
  <c r="AT472" i="9"/>
  <c r="AR473" i="9"/>
  <c r="H472" i="9"/>
  <c r="AJ472" i="9"/>
  <c r="AH473" i="9"/>
  <c r="Z472" i="9"/>
  <c r="X473" i="9"/>
  <c r="O473" i="5"/>
  <c r="S473" i="5" s="1"/>
  <c r="R472" i="5"/>
  <c r="I449" i="5" l="1"/>
  <c r="F449" i="5"/>
  <c r="D450" i="5"/>
  <c r="E450" i="5" s="1"/>
  <c r="H448" i="5"/>
  <c r="AJ433" i="5"/>
  <c r="AH434" i="5"/>
  <c r="Y434" i="5"/>
  <c r="AC434" i="5" s="1"/>
  <c r="AB433" i="5"/>
  <c r="AS434" i="5"/>
  <c r="AW434" i="5" s="1"/>
  <c r="AV433" i="5"/>
  <c r="CH473" i="5"/>
  <c r="CL473" i="5" s="1"/>
  <c r="CK472" i="5"/>
  <c r="BY472" i="5"/>
  <c r="BW473" i="5"/>
  <c r="BN473" i="5"/>
  <c r="BR473" i="5" s="1"/>
  <c r="BQ472" i="5"/>
  <c r="BE472" i="5"/>
  <c r="BC473" i="5"/>
  <c r="AL472" i="9"/>
  <c r="AV472" i="9"/>
  <c r="F473" i="9"/>
  <c r="D474" i="9"/>
  <c r="Y473" i="9"/>
  <c r="AC473" i="9" s="1"/>
  <c r="AB472" i="9"/>
  <c r="O473" i="9"/>
  <c r="S473" i="9" s="1"/>
  <c r="BC473" i="9"/>
  <c r="BG473" i="9" s="1"/>
  <c r="AI473" i="9"/>
  <c r="AM473" i="9" s="1"/>
  <c r="AS473" i="9"/>
  <c r="AW473" i="9" s="1"/>
  <c r="R472" i="9"/>
  <c r="BF472" i="9"/>
  <c r="P473" i="5"/>
  <c r="N474" i="5"/>
  <c r="I450" i="5" l="1"/>
  <c r="F450" i="5"/>
  <c r="D451" i="5"/>
  <c r="E451" i="5" s="1"/>
  <c r="H449" i="5"/>
  <c r="AI434" i="5"/>
  <c r="AM434" i="5" s="1"/>
  <c r="AL433" i="5"/>
  <c r="Z434" i="5"/>
  <c r="X435" i="5"/>
  <c r="AT434" i="5"/>
  <c r="AR435" i="5"/>
  <c r="CI473" i="5"/>
  <c r="CG474" i="5"/>
  <c r="BX473" i="5"/>
  <c r="CB473" i="5" s="1"/>
  <c r="CA472" i="5"/>
  <c r="BO473" i="5"/>
  <c r="BM474" i="5"/>
  <c r="BD473" i="5"/>
  <c r="BH473" i="5" s="1"/>
  <c r="BG472" i="5"/>
  <c r="AJ473" i="9"/>
  <c r="AH474" i="9"/>
  <c r="P473" i="9"/>
  <c r="N474" i="9"/>
  <c r="Z473" i="9"/>
  <c r="X474" i="9"/>
  <c r="BD473" i="9"/>
  <c r="BB474" i="9"/>
  <c r="E474" i="9"/>
  <c r="I474" i="9" s="1"/>
  <c r="AT473" i="9"/>
  <c r="AR474" i="9"/>
  <c r="H473" i="9"/>
  <c r="O474" i="5"/>
  <c r="S474" i="5" s="1"/>
  <c r="R473" i="5"/>
  <c r="I451" i="5" l="1"/>
  <c r="F451" i="5"/>
  <c r="D452" i="5"/>
  <c r="E452" i="5" s="1"/>
  <c r="H450" i="5"/>
  <c r="AJ434" i="5"/>
  <c r="AH435" i="5"/>
  <c r="Y435" i="5"/>
  <c r="AC435" i="5" s="1"/>
  <c r="AB434" i="5"/>
  <c r="AS435" i="5"/>
  <c r="AW435" i="5" s="1"/>
  <c r="AV434" i="5"/>
  <c r="CH474" i="5"/>
  <c r="CL474" i="5" s="1"/>
  <c r="CK473" i="5"/>
  <c r="BY473" i="5"/>
  <c r="BW474" i="5"/>
  <c r="BN474" i="5"/>
  <c r="BR474" i="5" s="1"/>
  <c r="BQ473" i="5"/>
  <c r="BE473" i="5"/>
  <c r="BC474" i="5"/>
  <c r="AS474" i="9"/>
  <c r="AW474" i="9" s="1"/>
  <c r="BC474" i="9"/>
  <c r="BG474" i="9" s="1"/>
  <c r="O474" i="9"/>
  <c r="S474" i="9" s="1"/>
  <c r="AV473" i="9"/>
  <c r="BF473" i="9"/>
  <c r="R473" i="9"/>
  <c r="Y474" i="9"/>
  <c r="AC474" i="9" s="1"/>
  <c r="AI474" i="9"/>
  <c r="AM474" i="9" s="1"/>
  <c r="F474" i="9"/>
  <c r="D475" i="9"/>
  <c r="AB473" i="9"/>
  <c r="AL473" i="9"/>
  <c r="P474" i="5"/>
  <c r="N475" i="5"/>
  <c r="I452" i="5" l="1"/>
  <c r="F452" i="5"/>
  <c r="H452" i="5" s="1"/>
  <c r="D453" i="5"/>
  <c r="E453" i="5" s="1"/>
  <c r="H451" i="5"/>
  <c r="AI435" i="5"/>
  <c r="AM435" i="5" s="1"/>
  <c r="AL434" i="5"/>
  <c r="Z435" i="5"/>
  <c r="X436" i="5"/>
  <c r="AT435" i="5"/>
  <c r="AR436" i="5"/>
  <c r="CI474" i="5"/>
  <c r="CG475" i="5"/>
  <c r="BX474" i="5"/>
  <c r="CB474" i="5" s="1"/>
  <c r="CA473" i="5"/>
  <c r="BO474" i="5"/>
  <c r="BM475" i="5"/>
  <c r="BD474" i="5"/>
  <c r="BH474" i="5" s="1"/>
  <c r="BG473" i="5"/>
  <c r="BD474" i="9"/>
  <c r="BB475" i="9"/>
  <c r="AJ474" i="9"/>
  <c r="AH475" i="9"/>
  <c r="E475" i="9"/>
  <c r="I475" i="9" s="1"/>
  <c r="H474" i="9"/>
  <c r="Z474" i="9"/>
  <c r="X475" i="9"/>
  <c r="P474" i="9"/>
  <c r="N475" i="9"/>
  <c r="AT474" i="9"/>
  <c r="AR475" i="9"/>
  <c r="O475" i="5"/>
  <c r="S475" i="5" s="1"/>
  <c r="R474" i="5"/>
  <c r="I453" i="5" l="1"/>
  <c r="F453" i="5"/>
  <c r="H453" i="5" s="1"/>
  <c r="D454" i="5"/>
  <c r="AJ435" i="5"/>
  <c r="AH436" i="5"/>
  <c r="Y436" i="5"/>
  <c r="AC436" i="5" s="1"/>
  <c r="AB435" i="5"/>
  <c r="AS436" i="5"/>
  <c r="AW436" i="5" s="1"/>
  <c r="AV435" i="5"/>
  <c r="CH475" i="5"/>
  <c r="CL475" i="5" s="1"/>
  <c r="CK474" i="5"/>
  <c r="BY474" i="5"/>
  <c r="BW475" i="5"/>
  <c r="BN475" i="5"/>
  <c r="BR475" i="5" s="1"/>
  <c r="BQ474" i="5"/>
  <c r="BE474" i="5"/>
  <c r="BC475" i="5"/>
  <c r="O475" i="9"/>
  <c r="S475" i="9" s="1"/>
  <c r="AI475" i="9"/>
  <c r="AM475" i="9" s="1"/>
  <c r="R474" i="9"/>
  <c r="AL474" i="9"/>
  <c r="AS475" i="9"/>
  <c r="AW475" i="9" s="1"/>
  <c r="Y475" i="9"/>
  <c r="AC475" i="9" s="1"/>
  <c r="BC475" i="9"/>
  <c r="AV474" i="9"/>
  <c r="AB474" i="9"/>
  <c r="F475" i="9"/>
  <c r="D476" i="9"/>
  <c r="BF474" i="9"/>
  <c r="P475" i="5"/>
  <c r="N476" i="5"/>
  <c r="E454" i="5" l="1"/>
  <c r="I454" i="5" s="1"/>
  <c r="AI436" i="5"/>
  <c r="AM436" i="5" s="1"/>
  <c r="AL435" i="5"/>
  <c r="Z436" i="5"/>
  <c r="X437" i="5"/>
  <c r="AT436" i="5"/>
  <c r="AR437" i="5"/>
  <c r="CI475" i="5"/>
  <c r="CG476" i="5"/>
  <c r="BX475" i="5"/>
  <c r="CB475" i="5" s="1"/>
  <c r="CA474" i="5"/>
  <c r="BO475" i="5"/>
  <c r="BM476" i="5"/>
  <c r="BD475" i="5"/>
  <c r="BG474" i="5"/>
  <c r="E476" i="9"/>
  <c r="I476" i="9" s="1"/>
  <c r="H475" i="9"/>
  <c r="Z475" i="9"/>
  <c r="X476" i="9"/>
  <c r="AJ475" i="9"/>
  <c r="AH476" i="9"/>
  <c r="BD475" i="9"/>
  <c r="BB476" i="9"/>
  <c r="BG475" i="9"/>
  <c r="AT475" i="9"/>
  <c r="AR476" i="9"/>
  <c r="P475" i="9"/>
  <c r="N476" i="9"/>
  <c r="O476" i="5"/>
  <c r="S476" i="5" s="1"/>
  <c r="R475" i="5"/>
  <c r="F454" i="5" l="1"/>
  <c r="H454" i="5" s="1"/>
  <c r="D455" i="5"/>
  <c r="E455" i="5" s="1"/>
  <c r="AJ436" i="5"/>
  <c r="AH437" i="5"/>
  <c r="Y437" i="5"/>
  <c r="AC437" i="5" s="1"/>
  <c r="AB436" i="5"/>
  <c r="AS437" i="5"/>
  <c r="AW437" i="5" s="1"/>
  <c r="AV436" i="5"/>
  <c r="CH476" i="5"/>
  <c r="CL476" i="5" s="1"/>
  <c r="CK475" i="5"/>
  <c r="BY475" i="5"/>
  <c r="BW476" i="5"/>
  <c r="BN476" i="5"/>
  <c r="BR476" i="5" s="1"/>
  <c r="BQ475" i="5"/>
  <c r="BE475" i="5"/>
  <c r="BC476" i="5"/>
  <c r="BH475" i="5"/>
  <c r="AV475" i="9"/>
  <c r="AI476" i="9"/>
  <c r="AM476" i="9" s="1"/>
  <c r="O476" i="9"/>
  <c r="S476" i="9" s="1"/>
  <c r="AL475" i="9"/>
  <c r="R475" i="9"/>
  <c r="BC476" i="9"/>
  <c r="Y476" i="9"/>
  <c r="AC476" i="9" s="1"/>
  <c r="AS476" i="9"/>
  <c r="AW476" i="9" s="1"/>
  <c r="BF475" i="9"/>
  <c r="AB475" i="9"/>
  <c r="F476" i="9"/>
  <c r="D477" i="9"/>
  <c r="P476" i="5"/>
  <c r="N477" i="5"/>
  <c r="I455" i="5" l="1"/>
  <c r="F455" i="5"/>
  <c r="H455" i="5" s="1"/>
  <c r="D456" i="5"/>
  <c r="AI437" i="5"/>
  <c r="AM437" i="5" s="1"/>
  <c r="AL436" i="5"/>
  <c r="Z437" i="5"/>
  <c r="X438" i="5"/>
  <c r="AT437" i="5"/>
  <c r="AR438" i="5"/>
  <c r="CI476" i="5"/>
  <c r="CG477" i="5"/>
  <c r="BX476" i="5"/>
  <c r="CB476" i="5" s="1"/>
  <c r="CA475" i="5"/>
  <c r="BO476" i="5"/>
  <c r="BM477" i="5"/>
  <c r="BD476" i="5"/>
  <c r="BH476" i="5" s="1"/>
  <c r="BG475" i="5"/>
  <c r="BD476" i="9"/>
  <c r="BB477" i="9"/>
  <c r="AT476" i="9"/>
  <c r="AR477" i="9"/>
  <c r="BG476" i="9"/>
  <c r="AJ476" i="9"/>
  <c r="AH477" i="9"/>
  <c r="E477" i="9"/>
  <c r="I477" i="9" s="1"/>
  <c r="H476" i="9"/>
  <c r="Z476" i="9"/>
  <c r="X477" i="9"/>
  <c r="P476" i="9"/>
  <c r="N477" i="9"/>
  <c r="O477" i="5"/>
  <c r="S477" i="5" s="1"/>
  <c r="R476" i="5"/>
  <c r="E456" i="5" l="1"/>
  <c r="AJ437" i="5"/>
  <c r="AH438" i="5"/>
  <c r="Y438" i="5"/>
  <c r="AC438" i="5" s="1"/>
  <c r="AB437" i="5"/>
  <c r="AS438" i="5"/>
  <c r="AW438" i="5" s="1"/>
  <c r="AV437" i="5"/>
  <c r="CH477" i="5"/>
  <c r="CL477" i="5" s="1"/>
  <c r="CK476" i="5"/>
  <c r="BY476" i="5"/>
  <c r="BW477" i="5"/>
  <c r="BN477" i="5"/>
  <c r="BR477" i="5" s="1"/>
  <c r="BQ476" i="5"/>
  <c r="BE476" i="5"/>
  <c r="BC477" i="5"/>
  <c r="AB476" i="9"/>
  <c r="F477" i="9"/>
  <c r="D478" i="9"/>
  <c r="AS477" i="9"/>
  <c r="AW477" i="9"/>
  <c r="O477" i="9"/>
  <c r="S477" i="9" s="1"/>
  <c r="AI477" i="9"/>
  <c r="AM477" i="9" s="1"/>
  <c r="AV476" i="9"/>
  <c r="R476" i="9"/>
  <c r="AL476" i="9"/>
  <c r="BC477" i="9"/>
  <c r="Y477" i="9"/>
  <c r="AC477" i="9" s="1"/>
  <c r="BF476" i="9"/>
  <c r="P477" i="5"/>
  <c r="N478" i="5"/>
  <c r="I456" i="5" l="1"/>
  <c r="F456" i="5"/>
  <c r="H456" i="5" s="1"/>
  <c r="D457" i="5"/>
  <c r="AI438" i="5"/>
  <c r="AM438" i="5" s="1"/>
  <c r="AL437" i="5"/>
  <c r="Z438" i="5"/>
  <c r="X439" i="5"/>
  <c r="AT438" i="5"/>
  <c r="AR439" i="5"/>
  <c r="CI477" i="5"/>
  <c r="CG478" i="5"/>
  <c r="BX477" i="5"/>
  <c r="CB477" i="5" s="1"/>
  <c r="CA476" i="5"/>
  <c r="BO477" i="5"/>
  <c r="BM478" i="5"/>
  <c r="BD477" i="5"/>
  <c r="BH477" i="5" s="1"/>
  <c r="BG476" i="5"/>
  <c r="E478" i="9"/>
  <c r="I478" i="9" s="1"/>
  <c r="Z477" i="9"/>
  <c r="X478" i="9"/>
  <c r="P477" i="9"/>
  <c r="N478" i="9"/>
  <c r="H477" i="9"/>
  <c r="BD477" i="9"/>
  <c r="BB478" i="9"/>
  <c r="BG477" i="9"/>
  <c r="AJ477" i="9"/>
  <c r="AH478" i="9"/>
  <c r="AT477" i="9"/>
  <c r="AR478" i="9"/>
  <c r="O478" i="5"/>
  <c r="S478" i="5" s="1"/>
  <c r="R477" i="5"/>
  <c r="E457" i="5" l="1"/>
  <c r="AJ438" i="5"/>
  <c r="AH439" i="5"/>
  <c r="Y439" i="5"/>
  <c r="AC439" i="5" s="1"/>
  <c r="AB438" i="5"/>
  <c r="AS439" i="5"/>
  <c r="AW439" i="5" s="1"/>
  <c r="AV438" i="5"/>
  <c r="CH478" i="5"/>
  <c r="CL478" i="5" s="1"/>
  <c r="CK477" i="5"/>
  <c r="BY477" i="5"/>
  <c r="BW478" i="5"/>
  <c r="BN478" i="5"/>
  <c r="BR478" i="5" s="1"/>
  <c r="BQ477" i="5"/>
  <c r="BE477" i="5"/>
  <c r="BC478" i="5"/>
  <c r="AL477" i="9"/>
  <c r="AS478" i="9"/>
  <c r="AW478" i="9" s="1"/>
  <c r="AB477" i="9"/>
  <c r="AV477" i="9"/>
  <c r="BC478" i="9"/>
  <c r="BG478" i="9" s="1"/>
  <c r="O478" i="9"/>
  <c r="S478" i="9" s="1"/>
  <c r="Y478" i="9"/>
  <c r="AC478" i="9" s="1"/>
  <c r="AI478" i="9"/>
  <c r="AM478" i="9"/>
  <c r="BF477" i="9"/>
  <c r="R477" i="9"/>
  <c r="F478" i="9"/>
  <c r="D479" i="9"/>
  <c r="P478" i="5"/>
  <c r="N479" i="5"/>
  <c r="I457" i="5" l="1"/>
  <c r="F457" i="5"/>
  <c r="H457" i="5" s="1"/>
  <c r="D458" i="5"/>
  <c r="AI439" i="5"/>
  <c r="AM439" i="5" s="1"/>
  <c r="AL438" i="5"/>
  <c r="Z439" i="5"/>
  <c r="X440" i="5"/>
  <c r="AT439" i="5"/>
  <c r="AR440" i="5"/>
  <c r="CI478" i="5"/>
  <c r="CG479" i="5"/>
  <c r="BX478" i="5"/>
  <c r="CB478" i="5" s="1"/>
  <c r="CA477" i="5"/>
  <c r="BO478" i="5"/>
  <c r="BM479" i="5"/>
  <c r="BD478" i="5"/>
  <c r="BH478" i="5" s="1"/>
  <c r="BG477" i="5"/>
  <c r="AJ478" i="9"/>
  <c r="AH479" i="9"/>
  <c r="P478" i="9"/>
  <c r="N479" i="9"/>
  <c r="AT478" i="9"/>
  <c r="AR479" i="9"/>
  <c r="BD478" i="9"/>
  <c r="BB479" i="9"/>
  <c r="E479" i="9"/>
  <c r="I479" i="9" s="1"/>
  <c r="H478" i="9"/>
  <c r="Z478" i="9"/>
  <c r="X479" i="9"/>
  <c r="O479" i="5"/>
  <c r="S479" i="5" s="1"/>
  <c r="R478" i="5"/>
  <c r="E458" i="5" l="1"/>
  <c r="AJ439" i="5"/>
  <c r="AH440" i="5"/>
  <c r="Y440" i="5"/>
  <c r="AC440" i="5" s="1"/>
  <c r="AB439" i="5"/>
  <c r="AS440" i="5"/>
  <c r="AW440" i="5" s="1"/>
  <c r="AV439" i="5"/>
  <c r="CH479" i="5"/>
  <c r="CL479" i="5" s="1"/>
  <c r="CK478" i="5"/>
  <c r="BY478" i="5"/>
  <c r="BW479" i="5"/>
  <c r="BN479" i="5"/>
  <c r="BR479" i="5" s="1"/>
  <c r="BQ478" i="5"/>
  <c r="BE478" i="5"/>
  <c r="BC479" i="5"/>
  <c r="BF478" i="9"/>
  <c r="R478" i="9"/>
  <c r="O479" i="9"/>
  <c r="S479" i="9" s="1"/>
  <c r="Y479" i="9"/>
  <c r="AC479" i="9" s="1"/>
  <c r="AS479" i="9"/>
  <c r="AW479" i="9" s="1"/>
  <c r="AI479" i="9"/>
  <c r="AM479" i="9" s="1"/>
  <c r="BC479" i="9"/>
  <c r="AB478" i="9"/>
  <c r="F479" i="9"/>
  <c r="D480" i="9"/>
  <c r="AV478" i="9"/>
  <c r="AL478" i="9"/>
  <c r="P479" i="5"/>
  <c r="N480" i="5"/>
  <c r="I458" i="5" l="1"/>
  <c r="F458" i="5"/>
  <c r="H458" i="5" s="1"/>
  <c r="D459" i="5"/>
  <c r="AI440" i="5"/>
  <c r="AM440" i="5" s="1"/>
  <c r="AL439" i="5"/>
  <c r="Z440" i="5"/>
  <c r="X441" i="5"/>
  <c r="AT440" i="5"/>
  <c r="AR441" i="5"/>
  <c r="CI479" i="5"/>
  <c r="CG480" i="5"/>
  <c r="BX479" i="5"/>
  <c r="CB479" i="5" s="1"/>
  <c r="CA478" i="5"/>
  <c r="BO479" i="5"/>
  <c r="BM480" i="5"/>
  <c r="BD479" i="5"/>
  <c r="BH479" i="5" s="1"/>
  <c r="BG478" i="5"/>
  <c r="AJ479" i="9"/>
  <c r="AH480" i="9"/>
  <c r="Z479" i="9"/>
  <c r="X480" i="9"/>
  <c r="E480" i="9"/>
  <c r="I480" i="9" s="1"/>
  <c r="BD479" i="9"/>
  <c r="BB480" i="9"/>
  <c r="H479" i="9"/>
  <c r="BG479" i="9"/>
  <c r="AT479" i="9"/>
  <c r="AR480" i="9"/>
  <c r="P479" i="9"/>
  <c r="N480" i="9"/>
  <c r="O480" i="5"/>
  <c r="S480" i="5" s="1"/>
  <c r="R479" i="5"/>
  <c r="E459" i="5" l="1"/>
  <c r="I459" i="5" s="1"/>
  <c r="AJ440" i="5"/>
  <c r="AH441" i="5"/>
  <c r="Y441" i="5"/>
  <c r="AC441" i="5" s="1"/>
  <c r="AB440" i="5"/>
  <c r="AS441" i="5"/>
  <c r="AW441" i="5" s="1"/>
  <c r="AV440" i="5"/>
  <c r="CH480" i="5"/>
  <c r="CL480" i="5" s="1"/>
  <c r="CK479" i="5"/>
  <c r="BY479" i="5"/>
  <c r="BW480" i="5"/>
  <c r="BN480" i="5"/>
  <c r="BR480" i="5" s="1"/>
  <c r="BQ479" i="5"/>
  <c r="BE479" i="5"/>
  <c r="BC480" i="5"/>
  <c r="AV479" i="9"/>
  <c r="BC480" i="9"/>
  <c r="Y480" i="9"/>
  <c r="AC480" i="9" s="1"/>
  <c r="O480" i="9"/>
  <c r="S480" i="9" s="1"/>
  <c r="BF479" i="9"/>
  <c r="AB479" i="9"/>
  <c r="R479" i="9"/>
  <c r="AI480" i="9"/>
  <c r="AM480" i="9" s="1"/>
  <c r="AS480" i="9"/>
  <c r="AW480" i="9" s="1"/>
  <c r="F480" i="9"/>
  <c r="D481" i="9"/>
  <c r="AL479" i="9"/>
  <c r="P480" i="5"/>
  <c r="N481" i="5"/>
  <c r="F459" i="5" l="1"/>
  <c r="H459" i="5" s="1"/>
  <c r="D460" i="5"/>
  <c r="AI441" i="5"/>
  <c r="AM441" i="5" s="1"/>
  <c r="AL440" i="5"/>
  <c r="Z441" i="5"/>
  <c r="X442" i="5"/>
  <c r="AT441" i="5"/>
  <c r="AR442" i="5"/>
  <c r="CI480" i="5"/>
  <c r="CG481" i="5"/>
  <c r="BX480" i="5"/>
  <c r="CB480" i="5" s="1"/>
  <c r="CA479" i="5"/>
  <c r="BO480" i="5"/>
  <c r="BM481" i="5"/>
  <c r="BD480" i="5"/>
  <c r="BH480" i="5" s="1"/>
  <c r="BG479" i="5"/>
  <c r="BD480" i="9"/>
  <c r="BB481" i="9"/>
  <c r="H480" i="9"/>
  <c r="AJ480" i="9"/>
  <c r="AH481" i="9"/>
  <c r="P480" i="9"/>
  <c r="N481" i="9"/>
  <c r="BG480" i="9"/>
  <c r="E481" i="9"/>
  <c r="I481" i="9" s="1"/>
  <c r="AT480" i="9"/>
  <c r="AR481" i="9"/>
  <c r="Z480" i="9"/>
  <c r="X481" i="9"/>
  <c r="O481" i="5"/>
  <c r="S481" i="5" s="1"/>
  <c r="R480" i="5"/>
  <c r="E460" i="5" l="1"/>
  <c r="AJ441" i="5"/>
  <c r="AH442" i="5"/>
  <c r="Y442" i="5"/>
  <c r="AC442" i="5" s="1"/>
  <c r="AB441" i="5"/>
  <c r="AS442" i="5"/>
  <c r="AW442" i="5" s="1"/>
  <c r="AV441" i="5"/>
  <c r="CH481" i="5"/>
  <c r="CL481" i="5" s="1"/>
  <c r="CK480" i="5"/>
  <c r="BY480" i="5"/>
  <c r="BW481" i="5"/>
  <c r="BN481" i="5"/>
  <c r="BR481" i="5" s="1"/>
  <c r="BQ480" i="5"/>
  <c r="BE480" i="5"/>
  <c r="BC481" i="5"/>
  <c r="Y481" i="9"/>
  <c r="AC481" i="9" s="1"/>
  <c r="R480" i="9"/>
  <c r="AB480" i="9"/>
  <c r="F481" i="9"/>
  <c r="D482" i="9"/>
  <c r="AI481" i="9"/>
  <c r="AM481" i="9" s="1"/>
  <c r="BC481" i="9"/>
  <c r="AV480" i="9"/>
  <c r="O481" i="9"/>
  <c r="S481" i="9" s="1"/>
  <c r="AS481" i="9"/>
  <c r="AW481" i="9" s="1"/>
  <c r="AL480" i="9"/>
  <c r="BF480" i="9"/>
  <c r="P481" i="5"/>
  <c r="N482" i="5"/>
  <c r="I460" i="5" l="1"/>
  <c r="F460" i="5"/>
  <c r="H460" i="5" s="1"/>
  <c r="D461" i="5"/>
  <c r="E461" i="5" s="1"/>
  <c r="AI442" i="5"/>
  <c r="AM442" i="5"/>
  <c r="AL441" i="5"/>
  <c r="Z442" i="5"/>
  <c r="X443" i="5"/>
  <c r="AT442" i="5"/>
  <c r="AR443" i="5"/>
  <c r="CI481" i="5"/>
  <c r="CG482" i="5"/>
  <c r="BX481" i="5"/>
  <c r="CB481" i="5" s="1"/>
  <c r="CA480" i="5"/>
  <c r="BO481" i="5"/>
  <c r="BM482" i="5"/>
  <c r="BD481" i="5"/>
  <c r="BH481" i="5" s="1"/>
  <c r="BG480" i="5"/>
  <c r="BD481" i="9"/>
  <c r="BB482" i="9"/>
  <c r="E482" i="9"/>
  <c r="I482" i="9" s="1"/>
  <c r="P481" i="9"/>
  <c r="N482" i="9"/>
  <c r="BG481" i="9"/>
  <c r="H481" i="9"/>
  <c r="AT481" i="9"/>
  <c r="AR482" i="9"/>
  <c r="AJ481" i="9"/>
  <c r="AH482" i="9"/>
  <c r="Z481" i="9"/>
  <c r="X482" i="9"/>
  <c r="O482" i="5"/>
  <c r="S482" i="5" s="1"/>
  <c r="R481" i="5"/>
  <c r="I461" i="5" l="1"/>
  <c r="F461" i="5"/>
  <c r="H461" i="5" s="1"/>
  <c r="D462" i="5"/>
  <c r="E462" i="5" s="1"/>
  <c r="AJ442" i="5"/>
  <c r="AH443" i="5"/>
  <c r="Y443" i="5"/>
  <c r="AC443" i="5" s="1"/>
  <c r="AB442" i="5"/>
  <c r="AS443" i="5"/>
  <c r="AW443" i="5" s="1"/>
  <c r="AV442" i="5"/>
  <c r="CH482" i="5"/>
  <c r="CL482" i="5" s="1"/>
  <c r="CK481" i="5"/>
  <c r="BY481" i="5"/>
  <c r="BW482" i="5"/>
  <c r="BN482" i="5"/>
  <c r="BR482" i="5" s="1"/>
  <c r="BQ481" i="5"/>
  <c r="BE481" i="5"/>
  <c r="BC482" i="5"/>
  <c r="Y482" i="9"/>
  <c r="AC482" i="9" s="1"/>
  <c r="AS482" i="9"/>
  <c r="AW482" i="9" s="1"/>
  <c r="F482" i="9"/>
  <c r="D483" i="9"/>
  <c r="AB481" i="9"/>
  <c r="AV481" i="9"/>
  <c r="O482" i="9"/>
  <c r="S482" i="9" s="1"/>
  <c r="BC482" i="9"/>
  <c r="AL481" i="9"/>
  <c r="AI482" i="9"/>
  <c r="AM482" i="9" s="1"/>
  <c r="R481" i="9"/>
  <c r="BF481" i="9"/>
  <c r="P482" i="5"/>
  <c r="N483" i="5"/>
  <c r="I462" i="5" l="1"/>
  <c r="F462" i="5"/>
  <c r="H462" i="5" s="1"/>
  <c r="D463" i="5"/>
  <c r="E463" i="5" s="1"/>
  <c r="AI443" i="5"/>
  <c r="AM443" i="5"/>
  <c r="AL442" i="5"/>
  <c r="Z443" i="5"/>
  <c r="X444" i="5"/>
  <c r="AT443" i="5"/>
  <c r="AR444" i="5"/>
  <c r="CI482" i="5"/>
  <c r="CG483" i="5"/>
  <c r="BX482" i="5"/>
  <c r="CB482" i="5" s="1"/>
  <c r="CA481" i="5"/>
  <c r="BO482" i="5"/>
  <c r="BM483" i="5"/>
  <c r="BD482" i="5"/>
  <c r="BH482" i="5" s="1"/>
  <c r="BG481" i="5"/>
  <c r="P482" i="9"/>
  <c r="N483" i="9"/>
  <c r="AT482" i="9"/>
  <c r="AR483" i="9"/>
  <c r="E483" i="9"/>
  <c r="I483" i="9" s="1"/>
  <c r="BD482" i="9"/>
  <c r="BB483" i="9"/>
  <c r="AJ482" i="9"/>
  <c r="AH483" i="9"/>
  <c r="BG482" i="9"/>
  <c r="H482" i="9"/>
  <c r="Z482" i="9"/>
  <c r="X483" i="9"/>
  <c r="O483" i="5"/>
  <c r="S483" i="5" s="1"/>
  <c r="R482" i="5"/>
  <c r="I463" i="5" l="1"/>
  <c r="F463" i="5"/>
  <c r="H463" i="5" s="1"/>
  <c r="D464" i="5"/>
  <c r="AJ443" i="5"/>
  <c r="AH444" i="5"/>
  <c r="Y444" i="5"/>
  <c r="AC444" i="5" s="1"/>
  <c r="AB443" i="5"/>
  <c r="AS444" i="5"/>
  <c r="AW444" i="5" s="1"/>
  <c r="AV443" i="5"/>
  <c r="CH483" i="5"/>
  <c r="CL483" i="5" s="1"/>
  <c r="CK482" i="5"/>
  <c r="BY482" i="5"/>
  <c r="BW483" i="5"/>
  <c r="BN483" i="5"/>
  <c r="BR483" i="5" s="1"/>
  <c r="BQ482" i="5"/>
  <c r="BE482" i="5"/>
  <c r="BC483" i="5"/>
  <c r="BC483" i="9"/>
  <c r="BG483" i="9" s="1"/>
  <c r="AS483" i="9"/>
  <c r="AW483" i="9" s="1"/>
  <c r="Y483" i="9"/>
  <c r="AC483" i="9" s="1"/>
  <c r="BF482" i="9"/>
  <c r="AV482" i="9"/>
  <c r="AB482" i="9"/>
  <c r="AI483" i="9"/>
  <c r="AM483" i="9" s="1"/>
  <c r="O483" i="9"/>
  <c r="S483" i="9" s="1"/>
  <c r="AL482" i="9"/>
  <c r="F483" i="9"/>
  <c r="D484" i="9"/>
  <c r="R482" i="9"/>
  <c r="P483" i="5"/>
  <c r="N484" i="5"/>
  <c r="E464" i="5" l="1"/>
  <c r="I464" i="5" s="1"/>
  <c r="AI444" i="5"/>
  <c r="AM444" i="5" s="1"/>
  <c r="AL443" i="5"/>
  <c r="Z444" i="5"/>
  <c r="X445" i="5"/>
  <c r="AT444" i="5"/>
  <c r="AR445" i="5"/>
  <c r="CI483" i="5"/>
  <c r="CG484" i="5"/>
  <c r="BX483" i="5"/>
  <c r="CB483" i="5" s="1"/>
  <c r="CA482" i="5"/>
  <c r="BO483" i="5"/>
  <c r="BM484" i="5"/>
  <c r="BD483" i="5"/>
  <c r="BH483" i="5" s="1"/>
  <c r="BG482" i="5"/>
  <c r="E484" i="9"/>
  <c r="I484" i="9" s="1"/>
  <c r="H483" i="9"/>
  <c r="P483" i="9"/>
  <c r="N484" i="9"/>
  <c r="AT483" i="9"/>
  <c r="AR484" i="9"/>
  <c r="BD483" i="9"/>
  <c r="BB484" i="9"/>
  <c r="AJ483" i="9"/>
  <c r="AH484" i="9"/>
  <c r="Z483" i="9"/>
  <c r="X484" i="9"/>
  <c r="O484" i="5"/>
  <c r="S484" i="5" s="1"/>
  <c r="R483" i="5"/>
  <c r="F464" i="5" l="1"/>
  <c r="H464" i="5" s="1"/>
  <c r="D465" i="5"/>
  <c r="E465" i="5" s="1"/>
  <c r="AJ444" i="5"/>
  <c r="AH445" i="5"/>
  <c r="Y445" i="5"/>
  <c r="AC445" i="5" s="1"/>
  <c r="AB444" i="5"/>
  <c r="AS445" i="5"/>
  <c r="AW445" i="5" s="1"/>
  <c r="AV444" i="5"/>
  <c r="CH484" i="5"/>
  <c r="CL484" i="5" s="1"/>
  <c r="CK483" i="5"/>
  <c r="BY483" i="5"/>
  <c r="BW484" i="5"/>
  <c r="BN484" i="5"/>
  <c r="BR484" i="5" s="1"/>
  <c r="BQ483" i="5"/>
  <c r="BE483" i="5"/>
  <c r="BC484" i="5"/>
  <c r="AL483" i="9"/>
  <c r="AV483" i="9"/>
  <c r="AI484" i="9"/>
  <c r="AM484" i="9" s="1"/>
  <c r="AS484" i="9"/>
  <c r="AW484" i="9"/>
  <c r="Y484" i="9"/>
  <c r="AC484" i="9" s="1"/>
  <c r="O484" i="9"/>
  <c r="S484" i="9" s="1"/>
  <c r="BC484" i="9"/>
  <c r="AB483" i="9"/>
  <c r="BF483" i="9"/>
  <c r="R483" i="9"/>
  <c r="F484" i="9"/>
  <c r="D485" i="9"/>
  <c r="P484" i="5"/>
  <c r="N485" i="5"/>
  <c r="I465" i="5" l="1"/>
  <c r="F465" i="5"/>
  <c r="H465" i="5" s="1"/>
  <c r="D466" i="5"/>
  <c r="E466" i="5" s="1"/>
  <c r="AI445" i="5"/>
  <c r="AM445" i="5" s="1"/>
  <c r="AL444" i="5"/>
  <c r="Z445" i="5"/>
  <c r="X446" i="5"/>
  <c r="AT445" i="5"/>
  <c r="AR446" i="5"/>
  <c r="CI484" i="5"/>
  <c r="CG485" i="5"/>
  <c r="BX484" i="5"/>
  <c r="CB484" i="5" s="1"/>
  <c r="CA483" i="5"/>
  <c r="BO484" i="5"/>
  <c r="BM485" i="5"/>
  <c r="BD484" i="5"/>
  <c r="BH484" i="5" s="1"/>
  <c r="BG483" i="5"/>
  <c r="P484" i="9"/>
  <c r="N485" i="9"/>
  <c r="AT484" i="9"/>
  <c r="AR485" i="9"/>
  <c r="E485" i="9"/>
  <c r="I485" i="9" s="1"/>
  <c r="BD484" i="9"/>
  <c r="BB485" i="9"/>
  <c r="H484" i="9"/>
  <c r="BG484" i="9"/>
  <c r="Z484" i="9"/>
  <c r="X485" i="9"/>
  <c r="AJ484" i="9"/>
  <c r="AH485" i="9"/>
  <c r="O485" i="5"/>
  <c r="S485" i="5" s="1"/>
  <c r="R484" i="5"/>
  <c r="I466" i="5" l="1"/>
  <c r="F466" i="5"/>
  <c r="H466" i="5" s="1"/>
  <c r="D467" i="5"/>
  <c r="E467" i="5" s="1"/>
  <c r="AJ445" i="5"/>
  <c r="AH446" i="5"/>
  <c r="Y446" i="5"/>
  <c r="AC446" i="5" s="1"/>
  <c r="AB445" i="5"/>
  <c r="AS446" i="5"/>
  <c r="AW446" i="5" s="1"/>
  <c r="AV445" i="5"/>
  <c r="CH485" i="5"/>
  <c r="CL485" i="5" s="1"/>
  <c r="CK484" i="5"/>
  <c r="BY484" i="5"/>
  <c r="BW485" i="5"/>
  <c r="BN485" i="5"/>
  <c r="BR485" i="5" s="1"/>
  <c r="BQ484" i="5"/>
  <c r="BE484" i="5"/>
  <c r="BC485" i="5"/>
  <c r="AB484" i="9"/>
  <c r="BC485" i="9"/>
  <c r="AS485" i="9"/>
  <c r="AW485" i="9" s="1"/>
  <c r="AI485" i="9"/>
  <c r="AM485" i="9"/>
  <c r="BF484" i="9"/>
  <c r="AV484" i="9"/>
  <c r="AL484" i="9"/>
  <c r="O485" i="9"/>
  <c r="S485" i="9" s="1"/>
  <c r="Y485" i="9"/>
  <c r="AC485" i="9" s="1"/>
  <c r="F485" i="9"/>
  <c r="D486" i="9"/>
  <c r="R484" i="9"/>
  <c r="P485" i="5"/>
  <c r="N486" i="5"/>
  <c r="I467" i="5" l="1"/>
  <c r="F467" i="5"/>
  <c r="H467" i="5" s="1"/>
  <c r="D468" i="5"/>
  <c r="AI446" i="5"/>
  <c r="AM446" i="5" s="1"/>
  <c r="AL445" i="5"/>
  <c r="Z446" i="5"/>
  <c r="X447" i="5"/>
  <c r="AT446" i="5"/>
  <c r="AR447" i="5"/>
  <c r="CI485" i="5"/>
  <c r="CG486" i="5"/>
  <c r="BX485" i="5"/>
  <c r="CB485" i="5" s="1"/>
  <c r="CA484" i="5"/>
  <c r="BO485" i="5"/>
  <c r="BM486" i="5"/>
  <c r="BD485" i="5"/>
  <c r="BH485" i="5" s="1"/>
  <c r="BG484" i="5"/>
  <c r="BD485" i="9"/>
  <c r="BB486" i="9"/>
  <c r="H485" i="9"/>
  <c r="P485" i="9"/>
  <c r="N486" i="9"/>
  <c r="AJ485" i="9"/>
  <c r="AH486" i="9"/>
  <c r="BG485" i="9"/>
  <c r="E486" i="9"/>
  <c r="I486" i="9" s="1"/>
  <c r="Z485" i="9"/>
  <c r="X486" i="9"/>
  <c r="AT485" i="9"/>
  <c r="AR486" i="9"/>
  <c r="O486" i="5"/>
  <c r="S486" i="5" s="1"/>
  <c r="R485" i="5"/>
  <c r="E468" i="5" l="1"/>
  <c r="I468" i="5" s="1"/>
  <c r="AJ446" i="5"/>
  <c r="AH447" i="5"/>
  <c r="Y447" i="5"/>
  <c r="AC447" i="5" s="1"/>
  <c r="AB446" i="5"/>
  <c r="AS447" i="5"/>
  <c r="AW447" i="5" s="1"/>
  <c r="AV446" i="5"/>
  <c r="CH486" i="5"/>
  <c r="CL486" i="5" s="1"/>
  <c r="CK485" i="5"/>
  <c r="BY485" i="5"/>
  <c r="BW486" i="5"/>
  <c r="BN486" i="5"/>
  <c r="BR486" i="5" s="1"/>
  <c r="BQ485" i="5"/>
  <c r="BE485" i="5"/>
  <c r="BC486" i="5"/>
  <c r="AB485" i="9"/>
  <c r="AI486" i="9"/>
  <c r="AM486" i="9" s="1"/>
  <c r="AL485" i="9"/>
  <c r="AS486" i="9"/>
  <c r="AW486" i="9"/>
  <c r="AV485" i="9"/>
  <c r="F486" i="9"/>
  <c r="D487" i="9"/>
  <c r="O486" i="9"/>
  <c r="S486" i="9" s="1"/>
  <c r="BC486" i="9"/>
  <c r="BG486" i="9" s="1"/>
  <c r="Y486" i="9"/>
  <c r="AC486" i="9" s="1"/>
  <c r="R485" i="9"/>
  <c r="BF485" i="9"/>
  <c r="P486" i="5"/>
  <c r="N487" i="5"/>
  <c r="F468" i="5" l="1"/>
  <c r="H468" i="5" s="1"/>
  <c r="D469" i="5"/>
  <c r="E469" i="5" s="1"/>
  <c r="AI447" i="5"/>
  <c r="AM447" i="5" s="1"/>
  <c r="AL446" i="5"/>
  <c r="Z447" i="5"/>
  <c r="X448" i="5"/>
  <c r="AT447" i="5"/>
  <c r="AR448" i="5"/>
  <c r="CI486" i="5"/>
  <c r="CG487" i="5"/>
  <c r="BX486" i="5"/>
  <c r="CB486" i="5" s="1"/>
  <c r="CA485" i="5"/>
  <c r="BO486" i="5"/>
  <c r="BM487" i="5"/>
  <c r="BD486" i="5"/>
  <c r="BH486" i="5" s="1"/>
  <c r="BG485" i="5"/>
  <c r="H486" i="9"/>
  <c r="AT486" i="9"/>
  <c r="AR487" i="9"/>
  <c r="AJ486" i="9"/>
  <c r="AH487" i="9"/>
  <c r="BD486" i="9"/>
  <c r="BB487" i="9"/>
  <c r="E487" i="9"/>
  <c r="I487" i="9" s="1"/>
  <c r="Z486" i="9"/>
  <c r="X487" i="9"/>
  <c r="P486" i="9"/>
  <c r="N487" i="9"/>
  <c r="O487" i="5"/>
  <c r="S487" i="5" s="1"/>
  <c r="R486" i="5"/>
  <c r="I469" i="5" l="1"/>
  <c r="F469" i="5"/>
  <c r="H469" i="5" s="1"/>
  <c r="D470" i="5"/>
  <c r="E470" i="5" s="1"/>
  <c r="AJ447" i="5"/>
  <c r="AH448" i="5"/>
  <c r="Y448" i="5"/>
  <c r="AC448" i="5" s="1"/>
  <c r="AB447" i="5"/>
  <c r="AS448" i="5"/>
  <c r="AW448" i="5" s="1"/>
  <c r="AV447" i="5"/>
  <c r="CH487" i="5"/>
  <c r="CL487" i="5" s="1"/>
  <c r="CK486" i="5"/>
  <c r="BY486" i="5"/>
  <c r="BW487" i="5"/>
  <c r="BN487" i="5"/>
  <c r="BR487" i="5" s="1"/>
  <c r="BQ486" i="5"/>
  <c r="BE486" i="5"/>
  <c r="BC487" i="5"/>
  <c r="Y487" i="9"/>
  <c r="AC487" i="9" s="1"/>
  <c r="BC487" i="9"/>
  <c r="AS487" i="9"/>
  <c r="AW487" i="9" s="1"/>
  <c r="AB486" i="9"/>
  <c r="BF486" i="9"/>
  <c r="AV486" i="9"/>
  <c r="AI487" i="9"/>
  <c r="AM487" i="9" s="1"/>
  <c r="O487" i="9"/>
  <c r="S487" i="9" s="1"/>
  <c r="R486" i="9"/>
  <c r="F487" i="9"/>
  <c r="D488" i="9"/>
  <c r="AL486" i="9"/>
  <c r="P487" i="5"/>
  <c r="N488" i="5"/>
  <c r="I470" i="5" l="1"/>
  <c r="F470" i="5"/>
  <c r="H470" i="5" s="1"/>
  <c r="D471" i="5"/>
  <c r="E471" i="5" s="1"/>
  <c r="AI448" i="5"/>
  <c r="AM448" i="5"/>
  <c r="AL447" i="5"/>
  <c r="Z448" i="5"/>
  <c r="X449" i="5"/>
  <c r="AT448" i="5"/>
  <c r="AR449" i="5"/>
  <c r="CI487" i="5"/>
  <c r="CG488" i="5"/>
  <c r="BX487" i="5"/>
  <c r="CB487" i="5" s="1"/>
  <c r="CA486" i="5"/>
  <c r="BO487" i="5"/>
  <c r="BM488" i="5"/>
  <c r="BD487" i="5"/>
  <c r="BH487" i="5" s="1"/>
  <c r="BG486" i="5"/>
  <c r="BD487" i="9"/>
  <c r="BB488" i="9"/>
  <c r="H487" i="9"/>
  <c r="P487" i="9"/>
  <c r="N488" i="9"/>
  <c r="BG487" i="9"/>
  <c r="E488" i="9"/>
  <c r="AJ487" i="9"/>
  <c r="AH488" i="9"/>
  <c r="AT487" i="9"/>
  <c r="AR488" i="9"/>
  <c r="Z487" i="9"/>
  <c r="X488" i="9"/>
  <c r="O488" i="5"/>
  <c r="S488" i="5" s="1"/>
  <c r="R487" i="5"/>
  <c r="I471" i="5" l="1"/>
  <c r="F471" i="5"/>
  <c r="H471" i="5" s="1"/>
  <c r="D472" i="5"/>
  <c r="E472" i="5" s="1"/>
  <c r="AJ448" i="5"/>
  <c r="AH449" i="5"/>
  <c r="Y449" i="5"/>
  <c r="AC449" i="5" s="1"/>
  <c r="AB448" i="5"/>
  <c r="AS449" i="5"/>
  <c r="AW449" i="5" s="1"/>
  <c r="AV448" i="5"/>
  <c r="CH488" i="5"/>
  <c r="CL488" i="5" s="1"/>
  <c r="CK487" i="5"/>
  <c r="BY487" i="5"/>
  <c r="BW488" i="5"/>
  <c r="BN488" i="5"/>
  <c r="BR488" i="5" s="1"/>
  <c r="BQ487" i="5"/>
  <c r="BE487" i="5"/>
  <c r="BC488" i="5"/>
  <c r="AV487" i="9"/>
  <c r="F488" i="9"/>
  <c r="D489" i="9"/>
  <c r="Y488" i="9"/>
  <c r="AC488" i="9" s="1"/>
  <c r="AI488" i="9"/>
  <c r="AM488" i="9" s="1"/>
  <c r="AB487" i="9"/>
  <c r="AL487" i="9"/>
  <c r="O488" i="9"/>
  <c r="S488" i="9" s="1"/>
  <c r="BC488" i="9"/>
  <c r="BG488" i="9" s="1"/>
  <c r="AS488" i="9"/>
  <c r="AW488" i="9" s="1"/>
  <c r="I488" i="9"/>
  <c r="R487" i="9"/>
  <c r="BF487" i="9"/>
  <c r="P488" i="5"/>
  <c r="N489" i="5"/>
  <c r="I472" i="5" l="1"/>
  <c r="F472" i="5"/>
  <c r="H472" i="5" s="1"/>
  <c r="D473" i="5"/>
  <c r="E473" i="5" s="1"/>
  <c r="AI449" i="5"/>
  <c r="AM449" i="5"/>
  <c r="AL448" i="5"/>
  <c r="Z449" i="5"/>
  <c r="X450" i="5"/>
  <c r="AT449" i="5"/>
  <c r="AR450" i="5"/>
  <c r="CI488" i="5"/>
  <c r="CG489" i="5"/>
  <c r="BX488" i="5"/>
  <c r="CB488" i="5" s="1"/>
  <c r="CA487" i="5"/>
  <c r="BO488" i="5"/>
  <c r="BM489" i="5"/>
  <c r="BD488" i="5"/>
  <c r="BH488" i="5" s="1"/>
  <c r="BG487" i="5"/>
  <c r="AJ488" i="9"/>
  <c r="AH489" i="9"/>
  <c r="H488" i="9"/>
  <c r="BD488" i="9"/>
  <c r="BB489" i="9"/>
  <c r="E489" i="9"/>
  <c r="I489" i="9" s="1"/>
  <c r="AT488" i="9"/>
  <c r="AR489" i="9"/>
  <c r="P488" i="9"/>
  <c r="N489" i="9"/>
  <c r="Z488" i="9"/>
  <c r="X489" i="9"/>
  <c r="O489" i="5"/>
  <c r="S489" i="5" s="1"/>
  <c r="R488" i="5"/>
  <c r="I473" i="5" l="1"/>
  <c r="F473" i="5"/>
  <c r="H473" i="5" s="1"/>
  <c r="D474" i="5"/>
  <c r="E474" i="5" s="1"/>
  <c r="AJ449" i="5"/>
  <c r="AH450" i="5"/>
  <c r="Y450" i="5"/>
  <c r="AC450" i="5" s="1"/>
  <c r="AB449" i="5"/>
  <c r="AS450" i="5"/>
  <c r="AW450" i="5" s="1"/>
  <c r="AV449" i="5"/>
  <c r="CH489" i="5"/>
  <c r="CL489" i="5" s="1"/>
  <c r="CK488" i="5"/>
  <c r="BY488" i="5"/>
  <c r="BW489" i="5"/>
  <c r="BN489" i="5"/>
  <c r="BR489" i="5" s="1"/>
  <c r="BQ488" i="5"/>
  <c r="BE488" i="5"/>
  <c r="BC489" i="5"/>
  <c r="R488" i="9"/>
  <c r="F489" i="9"/>
  <c r="D490" i="9"/>
  <c r="O489" i="9"/>
  <c r="S489" i="9" s="1"/>
  <c r="Y489" i="9"/>
  <c r="AC489" i="9" s="1"/>
  <c r="AS489" i="9"/>
  <c r="AW489" i="9" s="1"/>
  <c r="BC489" i="9"/>
  <c r="BG489" i="9" s="1"/>
  <c r="AI489" i="9"/>
  <c r="AM489" i="9" s="1"/>
  <c r="AB488" i="9"/>
  <c r="AV488" i="9"/>
  <c r="BF488" i="9"/>
  <c r="AL488" i="9"/>
  <c r="P489" i="5"/>
  <c r="N490" i="5"/>
  <c r="I474" i="5" l="1"/>
  <c r="F474" i="5"/>
  <c r="H474" i="5" s="1"/>
  <c r="D475" i="5"/>
  <c r="AI450" i="5"/>
  <c r="AM450" i="5" s="1"/>
  <c r="AL449" i="5"/>
  <c r="Z450" i="5"/>
  <c r="X451" i="5"/>
  <c r="AT450" i="5"/>
  <c r="AR451" i="5"/>
  <c r="CI489" i="5"/>
  <c r="CG490" i="5"/>
  <c r="BX489" i="5"/>
  <c r="CB489" i="5" s="1"/>
  <c r="CA488" i="5"/>
  <c r="BO489" i="5"/>
  <c r="BM490" i="5"/>
  <c r="BD489" i="5"/>
  <c r="BH489" i="5" s="1"/>
  <c r="BG488" i="5"/>
  <c r="E490" i="9"/>
  <c r="I490" i="9" s="1"/>
  <c r="Z489" i="9"/>
  <c r="X490" i="9"/>
  <c r="H489" i="9"/>
  <c r="BD489" i="9"/>
  <c r="BB490" i="9"/>
  <c r="AJ489" i="9"/>
  <c r="AH490" i="9"/>
  <c r="AT489" i="9"/>
  <c r="AR490" i="9"/>
  <c r="P489" i="9"/>
  <c r="N490" i="9"/>
  <c r="O490" i="5"/>
  <c r="S490" i="5" s="1"/>
  <c r="R489" i="5"/>
  <c r="E475" i="5" l="1"/>
  <c r="AJ450" i="5"/>
  <c r="AH451" i="5"/>
  <c r="Y451" i="5"/>
  <c r="AC451" i="5" s="1"/>
  <c r="AB450" i="5"/>
  <c r="AS451" i="5"/>
  <c r="AW451" i="5" s="1"/>
  <c r="AV450" i="5"/>
  <c r="CH490" i="5"/>
  <c r="CL490" i="5" s="1"/>
  <c r="CK489" i="5"/>
  <c r="BY489" i="5"/>
  <c r="BW490" i="5"/>
  <c r="BN490" i="5"/>
  <c r="BR490" i="5" s="1"/>
  <c r="BQ489" i="5"/>
  <c r="BE489" i="5"/>
  <c r="BC490" i="5"/>
  <c r="AV489" i="9"/>
  <c r="BF489" i="9"/>
  <c r="AB489" i="9"/>
  <c r="O490" i="9"/>
  <c r="S490" i="9" s="1"/>
  <c r="AI490" i="9"/>
  <c r="AM490" i="9" s="1"/>
  <c r="AS490" i="9"/>
  <c r="AW490" i="9" s="1"/>
  <c r="BC490" i="9"/>
  <c r="Y490" i="9"/>
  <c r="AC490" i="9" s="1"/>
  <c r="R489" i="9"/>
  <c r="AL489" i="9"/>
  <c r="F490" i="9"/>
  <c r="D491" i="9"/>
  <c r="P490" i="5"/>
  <c r="N491" i="5"/>
  <c r="I475" i="5" l="1"/>
  <c r="F475" i="5"/>
  <c r="H475" i="5" s="1"/>
  <c r="D476" i="5"/>
  <c r="AI451" i="5"/>
  <c r="AM451" i="5"/>
  <c r="AL450" i="5"/>
  <c r="Z451" i="5"/>
  <c r="X452" i="5"/>
  <c r="AT451" i="5"/>
  <c r="AR452" i="5"/>
  <c r="CI490" i="5"/>
  <c r="CG491" i="5"/>
  <c r="BX490" i="5"/>
  <c r="CB490" i="5" s="1"/>
  <c r="CA489" i="5"/>
  <c r="BO490" i="5"/>
  <c r="BM491" i="5"/>
  <c r="BD490" i="5"/>
  <c r="BH490" i="5" s="1"/>
  <c r="BG489" i="5"/>
  <c r="Z490" i="9"/>
  <c r="X491" i="9"/>
  <c r="AT490" i="9"/>
  <c r="AR491" i="9"/>
  <c r="P490" i="9"/>
  <c r="N491" i="9"/>
  <c r="E491" i="9"/>
  <c r="I491" i="9"/>
  <c r="BD490" i="9"/>
  <c r="BB491" i="9"/>
  <c r="H490" i="9"/>
  <c r="BG490" i="9"/>
  <c r="AJ490" i="9"/>
  <c r="AH491" i="9"/>
  <c r="O491" i="5"/>
  <c r="S491" i="5" s="1"/>
  <c r="R490" i="5"/>
  <c r="E476" i="5" l="1"/>
  <c r="AJ451" i="5"/>
  <c r="AH452" i="5"/>
  <c r="Y452" i="5"/>
  <c r="AC452" i="5" s="1"/>
  <c r="AB451" i="5"/>
  <c r="AS452" i="5"/>
  <c r="AW452" i="5" s="1"/>
  <c r="AV451" i="5"/>
  <c r="CH491" i="5"/>
  <c r="CL491" i="5" s="1"/>
  <c r="CK490" i="5"/>
  <c r="BY490" i="5"/>
  <c r="BW491" i="5"/>
  <c r="BN491" i="5"/>
  <c r="BR491" i="5" s="1"/>
  <c r="BQ490" i="5"/>
  <c r="BE490" i="5"/>
  <c r="BC491" i="5"/>
  <c r="AS491" i="9"/>
  <c r="AW491" i="9" s="1"/>
  <c r="AI491" i="9"/>
  <c r="AM491" i="9" s="1"/>
  <c r="F491" i="9"/>
  <c r="D492" i="9"/>
  <c r="AV490" i="9"/>
  <c r="AL490" i="9"/>
  <c r="BC491" i="9"/>
  <c r="BG491" i="9" s="1"/>
  <c r="O491" i="9"/>
  <c r="S491" i="9"/>
  <c r="Y491" i="9"/>
  <c r="AC491" i="9" s="1"/>
  <c r="BF490" i="9"/>
  <c r="R490" i="9"/>
  <c r="AB490" i="9"/>
  <c r="P491" i="5"/>
  <c r="N492" i="5"/>
  <c r="I476" i="5" l="1"/>
  <c r="F476" i="5"/>
  <c r="H476" i="5" s="1"/>
  <c r="D477" i="5"/>
  <c r="AI452" i="5"/>
  <c r="AM452" i="5"/>
  <c r="AL451" i="5"/>
  <c r="Z452" i="5"/>
  <c r="X453" i="5"/>
  <c r="AT452" i="5"/>
  <c r="AR453" i="5"/>
  <c r="CI491" i="5"/>
  <c r="CG492" i="5"/>
  <c r="BX491" i="5"/>
  <c r="CB491" i="5" s="1"/>
  <c r="CA490" i="5"/>
  <c r="BO491" i="5"/>
  <c r="BM492" i="5"/>
  <c r="BD491" i="5"/>
  <c r="BH491" i="5" s="1"/>
  <c r="BG490" i="5"/>
  <c r="Z491" i="9"/>
  <c r="X492" i="9"/>
  <c r="AJ491" i="9"/>
  <c r="AH492" i="9"/>
  <c r="BD491" i="9"/>
  <c r="BB492" i="9"/>
  <c r="E492" i="9"/>
  <c r="I492" i="9"/>
  <c r="P491" i="9"/>
  <c r="N492" i="9"/>
  <c r="H491" i="9"/>
  <c r="AT491" i="9"/>
  <c r="AR492" i="9"/>
  <c r="O492" i="5"/>
  <c r="S492" i="5" s="1"/>
  <c r="R491" i="5"/>
  <c r="E477" i="5" l="1"/>
  <c r="I477" i="5" s="1"/>
  <c r="AJ452" i="5"/>
  <c r="AH453" i="5"/>
  <c r="Y453" i="5"/>
  <c r="AC453" i="5" s="1"/>
  <c r="AB452" i="5"/>
  <c r="AS453" i="5"/>
  <c r="AW453" i="5" s="1"/>
  <c r="AV452" i="5"/>
  <c r="CH492" i="5"/>
  <c r="CL492" i="5" s="1"/>
  <c r="CK491" i="5"/>
  <c r="BY491" i="5"/>
  <c r="BW492" i="5"/>
  <c r="BN492" i="5"/>
  <c r="BR492" i="5" s="1"/>
  <c r="BQ491" i="5"/>
  <c r="BE491" i="5"/>
  <c r="BC492" i="5"/>
  <c r="AI492" i="9"/>
  <c r="AM492" i="9" s="1"/>
  <c r="F492" i="9"/>
  <c r="D493" i="9"/>
  <c r="AL491" i="9"/>
  <c r="AS492" i="9"/>
  <c r="AW492" i="9" s="1"/>
  <c r="O492" i="9"/>
  <c r="S492" i="9" s="1"/>
  <c r="BC492" i="9"/>
  <c r="BG492" i="9" s="1"/>
  <c r="Y492" i="9"/>
  <c r="AC492" i="9" s="1"/>
  <c r="AV491" i="9"/>
  <c r="R491" i="9"/>
  <c r="BF491" i="9"/>
  <c r="AB491" i="9"/>
  <c r="P492" i="5"/>
  <c r="N493" i="5"/>
  <c r="D478" i="5" l="1"/>
  <c r="F477" i="5"/>
  <c r="H477" i="5" s="1"/>
  <c r="AI453" i="5"/>
  <c r="AM453" i="5" s="1"/>
  <c r="AL452" i="5"/>
  <c r="Z453" i="5"/>
  <c r="X454" i="5"/>
  <c r="AT453" i="5"/>
  <c r="AR454" i="5"/>
  <c r="CI492" i="5"/>
  <c r="CG493" i="5"/>
  <c r="BX492" i="5"/>
  <c r="CB492" i="5" s="1"/>
  <c r="CA491" i="5"/>
  <c r="BO492" i="5"/>
  <c r="BM493" i="5"/>
  <c r="BD492" i="5"/>
  <c r="BH492" i="5" s="1"/>
  <c r="BG491" i="5"/>
  <c r="AT492" i="9"/>
  <c r="AR493" i="9"/>
  <c r="H492" i="9"/>
  <c r="BD492" i="9"/>
  <c r="BB493" i="9"/>
  <c r="E493" i="9"/>
  <c r="I493" i="9"/>
  <c r="Z492" i="9"/>
  <c r="X493" i="9"/>
  <c r="P492" i="9"/>
  <c r="N493" i="9"/>
  <c r="AJ492" i="9"/>
  <c r="AH493" i="9"/>
  <c r="O493" i="5"/>
  <c r="S493" i="5" s="1"/>
  <c r="R492" i="5"/>
  <c r="E478" i="5" l="1"/>
  <c r="AJ453" i="5"/>
  <c r="AH454" i="5"/>
  <c r="Y454" i="5"/>
  <c r="AC454" i="5" s="1"/>
  <c r="AB453" i="5"/>
  <c r="AS454" i="5"/>
  <c r="AW454" i="5" s="1"/>
  <c r="AV453" i="5"/>
  <c r="CH493" i="5"/>
  <c r="CL493" i="5" s="1"/>
  <c r="CK492" i="5"/>
  <c r="BY492" i="5"/>
  <c r="BW493" i="5"/>
  <c r="BN493" i="5"/>
  <c r="BR493" i="5" s="1"/>
  <c r="BQ492" i="5"/>
  <c r="BE492" i="5"/>
  <c r="BC493" i="5"/>
  <c r="AI493" i="9"/>
  <c r="AM493" i="9" s="1"/>
  <c r="Y493" i="9"/>
  <c r="AC493" i="9" s="1"/>
  <c r="BC493" i="9"/>
  <c r="AS493" i="9"/>
  <c r="AW493" i="9" s="1"/>
  <c r="O493" i="9"/>
  <c r="S493" i="9" s="1"/>
  <c r="R492" i="9"/>
  <c r="F493" i="9"/>
  <c r="D494" i="9"/>
  <c r="AL492" i="9"/>
  <c r="AB492" i="9"/>
  <c r="BF492" i="9"/>
  <c r="AV492" i="9"/>
  <c r="P493" i="5"/>
  <c r="N494" i="5"/>
  <c r="I478" i="5" l="1"/>
  <c r="D479" i="5"/>
  <c r="F478" i="5"/>
  <c r="H478" i="5" s="1"/>
  <c r="AI454" i="5"/>
  <c r="AM454" i="5"/>
  <c r="AL453" i="5"/>
  <c r="Z454" i="5"/>
  <c r="X455" i="5"/>
  <c r="AT454" i="5"/>
  <c r="AR455" i="5"/>
  <c r="CI493" i="5"/>
  <c r="CG494" i="5"/>
  <c r="BX493" i="5"/>
  <c r="CB493" i="5" s="1"/>
  <c r="CA492" i="5"/>
  <c r="BO493" i="5"/>
  <c r="BM494" i="5"/>
  <c r="BD493" i="5"/>
  <c r="BH493" i="5" s="1"/>
  <c r="BG492" i="5"/>
  <c r="AT493" i="9"/>
  <c r="AR494" i="9"/>
  <c r="Z493" i="9"/>
  <c r="X494" i="9"/>
  <c r="BD493" i="9"/>
  <c r="BB494" i="9"/>
  <c r="E494" i="9"/>
  <c r="I494" i="9" s="1"/>
  <c r="H493" i="9"/>
  <c r="P493" i="9"/>
  <c r="N494" i="9"/>
  <c r="BG493" i="9"/>
  <c r="AJ493" i="9"/>
  <c r="AH494" i="9"/>
  <c r="O494" i="5"/>
  <c r="S494" i="5" s="1"/>
  <c r="R493" i="5"/>
  <c r="E479" i="5" l="1"/>
  <c r="AJ454" i="5"/>
  <c r="AH455" i="5"/>
  <c r="Y455" i="5"/>
  <c r="AC455" i="5" s="1"/>
  <c r="AB454" i="5"/>
  <c r="AS455" i="5"/>
  <c r="AW455" i="5" s="1"/>
  <c r="AV454" i="5"/>
  <c r="CH494" i="5"/>
  <c r="CL494" i="5" s="1"/>
  <c r="CK493" i="5"/>
  <c r="BY493" i="5"/>
  <c r="BW494" i="5"/>
  <c r="BN494" i="5"/>
  <c r="BR494" i="5" s="1"/>
  <c r="BQ493" i="5"/>
  <c r="BE493" i="5"/>
  <c r="BC494" i="5"/>
  <c r="O494" i="9"/>
  <c r="S494" i="9" s="1"/>
  <c r="AI494" i="9"/>
  <c r="AM494" i="9" s="1"/>
  <c r="R493" i="9"/>
  <c r="F494" i="9"/>
  <c r="D495" i="9"/>
  <c r="AB493" i="9"/>
  <c r="Y494" i="9"/>
  <c r="AC494" i="9" s="1"/>
  <c r="AL493" i="9"/>
  <c r="BC494" i="9"/>
  <c r="BG494" i="9" s="1"/>
  <c r="AS494" i="9"/>
  <c r="AW494" i="9" s="1"/>
  <c r="BF493" i="9"/>
  <c r="AV493" i="9"/>
  <c r="P494" i="5"/>
  <c r="N495" i="5"/>
  <c r="I479" i="5" l="1"/>
  <c r="F479" i="5"/>
  <c r="H479" i="5" s="1"/>
  <c r="D480" i="5"/>
  <c r="AI455" i="5"/>
  <c r="AM455" i="5" s="1"/>
  <c r="AL454" i="5"/>
  <c r="Z455" i="5"/>
  <c r="X456" i="5"/>
  <c r="AT455" i="5"/>
  <c r="AR456" i="5"/>
  <c r="CI494" i="5"/>
  <c r="CG495" i="5"/>
  <c r="BX494" i="5"/>
  <c r="CB494" i="5" s="1"/>
  <c r="CA493" i="5"/>
  <c r="BO494" i="5"/>
  <c r="BM495" i="5"/>
  <c r="BD494" i="5"/>
  <c r="BH494" i="5" s="1"/>
  <c r="BG493" i="5"/>
  <c r="E495" i="9"/>
  <c r="I495" i="9" s="1"/>
  <c r="Z494" i="9"/>
  <c r="X495" i="9"/>
  <c r="H494" i="9"/>
  <c r="AJ494" i="9"/>
  <c r="AH495" i="9"/>
  <c r="BD494" i="9"/>
  <c r="BB495" i="9"/>
  <c r="AT494" i="9"/>
  <c r="AR495" i="9"/>
  <c r="P494" i="9"/>
  <c r="N495" i="9"/>
  <c r="O495" i="5"/>
  <c r="S495" i="5" s="1"/>
  <c r="R494" i="5"/>
  <c r="E480" i="5" l="1"/>
  <c r="AJ455" i="5"/>
  <c r="AH456" i="5"/>
  <c r="Y456" i="5"/>
  <c r="AC456" i="5" s="1"/>
  <c r="AB455" i="5"/>
  <c r="AS456" i="5"/>
  <c r="AW456" i="5" s="1"/>
  <c r="AV455" i="5"/>
  <c r="CH495" i="5"/>
  <c r="CL495" i="5" s="1"/>
  <c r="CK494" i="5"/>
  <c r="BY494" i="5"/>
  <c r="BW495" i="5"/>
  <c r="BN495" i="5"/>
  <c r="BR495" i="5" s="1"/>
  <c r="BQ494" i="5"/>
  <c r="BE494" i="5"/>
  <c r="BC495" i="5"/>
  <c r="AS495" i="9"/>
  <c r="AW495" i="9" s="1"/>
  <c r="AI495" i="9"/>
  <c r="AM495" i="9" s="1"/>
  <c r="Y495" i="9"/>
  <c r="AC495" i="9" s="1"/>
  <c r="AV494" i="9"/>
  <c r="AL494" i="9"/>
  <c r="AB494" i="9"/>
  <c r="O495" i="9"/>
  <c r="S495" i="9" s="1"/>
  <c r="BC495" i="9"/>
  <c r="R494" i="9"/>
  <c r="BF494" i="9"/>
  <c r="F495" i="9"/>
  <c r="D496" i="9"/>
  <c r="P495" i="5"/>
  <c r="N496" i="5"/>
  <c r="I480" i="5" l="1"/>
  <c r="D481" i="5"/>
  <c r="F480" i="5"/>
  <c r="H480" i="5" s="1"/>
  <c r="AI456" i="5"/>
  <c r="AM456" i="5" s="1"/>
  <c r="AL455" i="5"/>
  <c r="Z456" i="5"/>
  <c r="X457" i="5"/>
  <c r="AT456" i="5"/>
  <c r="AR457" i="5"/>
  <c r="CI495" i="5"/>
  <c r="CG496" i="5"/>
  <c r="BX495" i="5"/>
  <c r="CB495" i="5" s="1"/>
  <c r="CA494" i="5"/>
  <c r="BO495" i="5"/>
  <c r="BM496" i="5"/>
  <c r="BD495" i="5"/>
  <c r="BH495" i="5" s="1"/>
  <c r="BG494" i="5"/>
  <c r="E496" i="9"/>
  <c r="I496" i="9" s="1"/>
  <c r="BD495" i="9"/>
  <c r="BB496" i="9"/>
  <c r="BG495" i="9"/>
  <c r="AJ495" i="9"/>
  <c r="AH496" i="9"/>
  <c r="H495" i="9"/>
  <c r="P495" i="9"/>
  <c r="N496" i="9"/>
  <c r="Z495" i="9"/>
  <c r="X496" i="9"/>
  <c r="AT495" i="9"/>
  <c r="AR496" i="9"/>
  <c r="O496" i="5"/>
  <c r="S496" i="5" s="1"/>
  <c r="R495" i="5"/>
  <c r="E481" i="5" l="1"/>
  <c r="AJ456" i="5"/>
  <c r="AH457" i="5"/>
  <c r="Y457" i="5"/>
  <c r="AC457" i="5" s="1"/>
  <c r="AB456" i="5"/>
  <c r="AS457" i="5"/>
  <c r="AW457" i="5" s="1"/>
  <c r="AV456" i="5"/>
  <c r="CH496" i="5"/>
  <c r="CL496" i="5" s="1"/>
  <c r="CK495" i="5"/>
  <c r="BY495" i="5"/>
  <c r="BW496" i="5"/>
  <c r="BN496" i="5"/>
  <c r="BR496" i="5" s="1"/>
  <c r="BQ495" i="5"/>
  <c r="BE495" i="5"/>
  <c r="BC496" i="5"/>
  <c r="AB495" i="9"/>
  <c r="BC496" i="9"/>
  <c r="BG496" i="9" s="1"/>
  <c r="AS496" i="9"/>
  <c r="AW496" i="9" s="1"/>
  <c r="O496" i="9"/>
  <c r="S496" i="9" s="1"/>
  <c r="AI496" i="9"/>
  <c r="AM496" i="9" s="1"/>
  <c r="BF495" i="9"/>
  <c r="AV495" i="9"/>
  <c r="R495" i="9"/>
  <c r="AL495" i="9"/>
  <c r="Y496" i="9"/>
  <c r="AC496" i="9" s="1"/>
  <c r="F496" i="9"/>
  <c r="D497" i="9"/>
  <c r="P496" i="5"/>
  <c r="N497" i="5"/>
  <c r="I481" i="5" l="1"/>
  <c r="D482" i="5"/>
  <c r="E482" i="5" s="1"/>
  <c r="F481" i="5"/>
  <c r="H481" i="5" s="1"/>
  <c r="AI457" i="5"/>
  <c r="AM457" i="5" s="1"/>
  <c r="AL456" i="5"/>
  <c r="Z457" i="5"/>
  <c r="X458" i="5"/>
  <c r="AT457" i="5"/>
  <c r="AR458" i="5"/>
  <c r="CI496" i="5"/>
  <c r="CG497" i="5"/>
  <c r="BX496" i="5"/>
  <c r="CB496" i="5" s="1"/>
  <c r="CA495" i="5"/>
  <c r="BO496" i="5"/>
  <c r="BM497" i="5"/>
  <c r="BD496" i="5"/>
  <c r="BH496" i="5" s="1"/>
  <c r="BG495" i="5"/>
  <c r="BD496" i="9"/>
  <c r="BB497" i="9"/>
  <c r="Z496" i="9"/>
  <c r="X497" i="9"/>
  <c r="P496" i="9"/>
  <c r="N497" i="9"/>
  <c r="E497" i="9"/>
  <c r="I497" i="9" s="1"/>
  <c r="H496" i="9"/>
  <c r="AJ496" i="9"/>
  <c r="AH497" i="9"/>
  <c r="AT496" i="9"/>
  <c r="AR497" i="9"/>
  <c r="O497" i="5"/>
  <c r="S497" i="5" s="1"/>
  <c r="R496" i="5"/>
  <c r="I482" i="5" l="1"/>
  <c r="F482" i="5"/>
  <c r="H482" i="5" s="1"/>
  <c r="D483" i="5"/>
  <c r="E483" i="5" s="1"/>
  <c r="AJ457" i="5"/>
  <c r="AH458" i="5"/>
  <c r="Y458" i="5"/>
  <c r="AC458" i="5" s="1"/>
  <c r="AB457" i="5"/>
  <c r="AS458" i="5"/>
  <c r="AW458" i="5" s="1"/>
  <c r="AV457" i="5"/>
  <c r="CH497" i="5"/>
  <c r="CL497" i="5" s="1"/>
  <c r="CK496" i="5"/>
  <c r="BY496" i="5"/>
  <c r="BW497" i="5"/>
  <c r="BN497" i="5"/>
  <c r="BR497" i="5" s="1"/>
  <c r="BQ496" i="5"/>
  <c r="BE496" i="5"/>
  <c r="BC497" i="5"/>
  <c r="AI497" i="9"/>
  <c r="AM497" i="9" s="1"/>
  <c r="Y497" i="9"/>
  <c r="AC497" i="9" s="1"/>
  <c r="AL496" i="9"/>
  <c r="F497" i="9"/>
  <c r="D498" i="9"/>
  <c r="AB496" i="9"/>
  <c r="AS497" i="9"/>
  <c r="AW497" i="9" s="1"/>
  <c r="O497" i="9"/>
  <c r="S497" i="9"/>
  <c r="BC497" i="9"/>
  <c r="AV496" i="9"/>
  <c r="R496" i="9"/>
  <c r="BF496" i="9"/>
  <c r="P497" i="5"/>
  <c r="N498" i="5"/>
  <c r="I483" i="5" l="1"/>
  <c r="F483" i="5"/>
  <c r="H483" i="5" s="1"/>
  <c r="D484" i="5"/>
  <c r="AI458" i="5"/>
  <c r="AM458" i="5" s="1"/>
  <c r="AL457" i="5"/>
  <c r="Z458" i="5"/>
  <c r="X459" i="5"/>
  <c r="AT458" i="5"/>
  <c r="AR459" i="5"/>
  <c r="CI497" i="5"/>
  <c r="CG498" i="5"/>
  <c r="BX497" i="5"/>
  <c r="CB497" i="5" s="1"/>
  <c r="CA496" i="5"/>
  <c r="BO497" i="5"/>
  <c r="BM498" i="5"/>
  <c r="BD497" i="5"/>
  <c r="BH497" i="5" s="1"/>
  <c r="BG496" i="5"/>
  <c r="E498" i="9"/>
  <c r="I498" i="9" s="1"/>
  <c r="BD497" i="9"/>
  <c r="BB498" i="9"/>
  <c r="BG497" i="9"/>
  <c r="AT497" i="9"/>
  <c r="AR498" i="9"/>
  <c r="H497" i="9"/>
  <c r="Z497" i="9"/>
  <c r="X498" i="9"/>
  <c r="P497" i="9"/>
  <c r="N498" i="9"/>
  <c r="AJ497" i="9"/>
  <c r="AH498" i="9"/>
  <c r="O498" i="5"/>
  <c r="S498" i="5" s="1"/>
  <c r="R497" i="5"/>
  <c r="E484" i="5" l="1"/>
  <c r="AJ458" i="5"/>
  <c r="AH459" i="5"/>
  <c r="Y459" i="5"/>
  <c r="AC459" i="5" s="1"/>
  <c r="AB458" i="5"/>
  <c r="AS459" i="5"/>
  <c r="AW459" i="5" s="1"/>
  <c r="AV458" i="5"/>
  <c r="CH498" i="5"/>
  <c r="CL498" i="5" s="1"/>
  <c r="CK497" i="5"/>
  <c r="BY497" i="5"/>
  <c r="BW498" i="5"/>
  <c r="BN498" i="5"/>
  <c r="BR498" i="5" s="1"/>
  <c r="BQ497" i="5"/>
  <c r="BE497" i="5"/>
  <c r="BC498" i="5"/>
  <c r="R497" i="9"/>
  <c r="BC498" i="9"/>
  <c r="BG498" i="9" s="1"/>
  <c r="AI498" i="9"/>
  <c r="AM498" i="9" s="1"/>
  <c r="Y498" i="9"/>
  <c r="AC498" i="9" s="1"/>
  <c r="AS498" i="9"/>
  <c r="AW498" i="9" s="1"/>
  <c r="BF497" i="9"/>
  <c r="AL497" i="9"/>
  <c r="AB497" i="9"/>
  <c r="AV497" i="9"/>
  <c r="O498" i="9"/>
  <c r="S498" i="9" s="1"/>
  <c r="F498" i="9"/>
  <c r="D499" i="9"/>
  <c r="P498" i="5"/>
  <c r="N499" i="5"/>
  <c r="I484" i="5" l="1"/>
  <c r="F484" i="5"/>
  <c r="H484" i="5" s="1"/>
  <c r="D485" i="5"/>
  <c r="AI459" i="5"/>
  <c r="AM459" i="5" s="1"/>
  <c r="AL458" i="5"/>
  <c r="Z459" i="5"/>
  <c r="X460" i="5"/>
  <c r="AT459" i="5"/>
  <c r="AR460" i="5"/>
  <c r="CI498" i="5"/>
  <c r="CG499" i="5"/>
  <c r="BX498" i="5"/>
  <c r="CB498" i="5" s="1"/>
  <c r="CA497" i="5"/>
  <c r="BO498" i="5"/>
  <c r="BM499" i="5"/>
  <c r="BD498" i="5"/>
  <c r="BH498" i="5" s="1"/>
  <c r="BG497" i="5"/>
  <c r="BD498" i="9"/>
  <c r="BB499" i="9"/>
  <c r="P498" i="9"/>
  <c r="N499" i="9"/>
  <c r="Z498" i="9"/>
  <c r="X499" i="9"/>
  <c r="E499" i="9"/>
  <c r="I499" i="9" s="1"/>
  <c r="H498" i="9"/>
  <c r="AT498" i="9"/>
  <c r="AR499" i="9"/>
  <c r="AJ498" i="9"/>
  <c r="AH499" i="9"/>
  <c r="O499" i="5"/>
  <c r="S499" i="5" s="1"/>
  <c r="R498" i="5"/>
  <c r="E485" i="5" l="1"/>
  <c r="AJ459" i="5"/>
  <c r="AH460" i="5"/>
  <c r="Y460" i="5"/>
  <c r="AC460" i="5" s="1"/>
  <c r="AB459" i="5"/>
  <c r="AS460" i="5"/>
  <c r="AW460" i="5" s="1"/>
  <c r="AV459" i="5"/>
  <c r="CH499" i="5"/>
  <c r="CL499" i="5" s="1"/>
  <c r="CK498" i="5"/>
  <c r="BY498" i="5"/>
  <c r="BW499" i="5"/>
  <c r="BN499" i="5"/>
  <c r="BR499" i="5" s="1"/>
  <c r="BQ498" i="5"/>
  <c r="BE498" i="5"/>
  <c r="BC499" i="5"/>
  <c r="AS499" i="9"/>
  <c r="AW499" i="9" s="1"/>
  <c r="O499" i="9"/>
  <c r="S499" i="9" s="1"/>
  <c r="AV498" i="9"/>
  <c r="F499" i="9"/>
  <c r="D500" i="9"/>
  <c r="R498" i="9"/>
  <c r="AI499" i="9"/>
  <c r="AM499" i="9" s="1"/>
  <c r="Y499" i="9"/>
  <c r="AC499" i="9" s="1"/>
  <c r="BC499" i="9"/>
  <c r="AL498" i="9"/>
  <c r="AB498" i="9"/>
  <c r="BF498" i="9"/>
  <c r="P499" i="5"/>
  <c r="N500" i="5"/>
  <c r="I485" i="5" l="1"/>
  <c r="F485" i="5"/>
  <c r="H485" i="5" s="1"/>
  <c r="D486" i="5"/>
  <c r="AI460" i="5"/>
  <c r="AM460" i="5" s="1"/>
  <c r="AL459" i="5"/>
  <c r="Z460" i="5"/>
  <c r="X461" i="5"/>
  <c r="AT460" i="5"/>
  <c r="AR461" i="5"/>
  <c r="CI499" i="5"/>
  <c r="CG500" i="5"/>
  <c r="BX499" i="5"/>
  <c r="CB499" i="5" s="1"/>
  <c r="CA498" i="5"/>
  <c r="BO499" i="5"/>
  <c r="BM500" i="5"/>
  <c r="BD499" i="5"/>
  <c r="BH499" i="5" s="1"/>
  <c r="BG498" i="5"/>
  <c r="E500" i="9"/>
  <c r="I500" i="9" s="1"/>
  <c r="BD499" i="9"/>
  <c r="BB500" i="9"/>
  <c r="BG499" i="9"/>
  <c r="AJ499" i="9"/>
  <c r="AH500" i="9"/>
  <c r="H499" i="9"/>
  <c r="P499" i="9"/>
  <c r="N500" i="9"/>
  <c r="Z499" i="9"/>
  <c r="X500" i="9"/>
  <c r="AT499" i="9"/>
  <c r="AR500" i="9"/>
  <c r="O500" i="5"/>
  <c r="S500" i="5" s="1"/>
  <c r="R499" i="5"/>
  <c r="E486" i="5" l="1"/>
  <c r="AJ460" i="5"/>
  <c r="AH461" i="5"/>
  <c r="Y461" i="5"/>
  <c r="AC461" i="5" s="1"/>
  <c r="AB460" i="5"/>
  <c r="AS461" i="5"/>
  <c r="AW461" i="5" s="1"/>
  <c r="AV460" i="5"/>
  <c r="CH500" i="5"/>
  <c r="CL500" i="5" s="1"/>
  <c r="CK499" i="5"/>
  <c r="BY499" i="5"/>
  <c r="BW500" i="5"/>
  <c r="BN500" i="5"/>
  <c r="BR500" i="5" s="1"/>
  <c r="BQ499" i="5"/>
  <c r="BE499" i="5"/>
  <c r="BC500" i="5"/>
  <c r="AB499" i="9"/>
  <c r="BC500" i="9"/>
  <c r="BG500" i="9" s="1"/>
  <c r="AS500" i="9"/>
  <c r="AW500" i="9" s="1"/>
  <c r="O500" i="9"/>
  <c r="S500" i="9" s="1"/>
  <c r="AI500" i="9"/>
  <c r="AM500" i="9" s="1"/>
  <c r="BF499" i="9"/>
  <c r="AV499" i="9"/>
  <c r="R499" i="9"/>
  <c r="AL499" i="9"/>
  <c r="Y500" i="9"/>
  <c r="AC500" i="9" s="1"/>
  <c r="F500" i="9"/>
  <c r="D501" i="9"/>
  <c r="P500" i="5"/>
  <c r="N501" i="5"/>
  <c r="I486" i="5" l="1"/>
  <c r="D487" i="5"/>
  <c r="F486" i="5"/>
  <c r="H486" i="5" s="1"/>
  <c r="AI461" i="5"/>
  <c r="AM461" i="5" s="1"/>
  <c r="AL460" i="5"/>
  <c r="Z461" i="5"/>
  <c r="X462" i="5"/>
  <c r="AT461" i="5"/>
  <c r="AR462" i="5"/>
  <c r="CI500" i="5"/>
  <c r="CG501" i="5"/>
  <c r="BX500" i="5"/>
  <c r="CB500" i="5" s="1"/>
  <c r="CA499" i="5"/>
  <c r="BO500" i="5"/>
  <c r="BM501" i="5"/>
  <c r="BD500" i="5"/>
  <c r="BH500" i="5" s="1"/>
  <c r="BG499" i="5"/>
  <c r="BD500" i="9"/>
  <c r="BB501" i="9"/>
  <c r="Z500" i="9"/>
  <c r="X501" i="9"/>
  <c r="P500" i="9"/>
  <c r="N501" i="9"/>
  <c r="E501" i="9"/>
  <c r="I501" i="9" s="1"/>
  <c r="H500" i="9"/>
  <c r="AJ500" i="9"/>
  <c r="AH501" i="9"/>
  <c r="AT500" i="9"/>
  <c r="AR501" i="9"/>
  <c r="O501" i="5"/>
  <c r="S501" i="5" s="1"/>
  <c r="R500" i="5"/>
  <c r="E487" i="5" l="1"/>
  <c r="AJ461" i="5"/>
  <c r="AH462" i="5"/>
  <c r="Y462" i="5"/>
  <c r="AC462" i="5" s="1"/>
  <c r="AB461" i="5"/>
  <c r="AS462" i="5"/>
  <c r="AW462" i="5" s="1"/>
  <c r="AV461" i="5"/>
  <c r="CH501" i="5"/>
  <c r="CL501" i="5" s="1"/>
  <c r="CK500" i="5"/>
  <c r="BY500" i="5"/>
  <c r="BW501" i="5"/>
  <c r="BN501" i="5"/>
  <c r="BR501" i="5" s="1"/>
  <c r="BQ500" i="5"/>
  <c r="BE500" i="5"/>
  <c r="BC501" i="5"/>
  <c r="AI501" i="9"/>
  <c r="AM501" i="9" s="1"/>
  <c r="Y501" i="9"/>
  <c r="AC501" i="9" s="1"/>
  <c r="AL500" i="9"/>
  <c r="F501" i="9"/>
  <c r="D502" i="9"/>
  <c r="AB500" i="9"/>
  <c r="AS501" i="9"/>
  <c r="AW501" i="9" s="1"/>
  <c r="O501" i="9"/>
  <c r="S501" i="9" s="1"/>
  <c r="BC501" i="9"/>
  <c r="AV500" i="9"/>
  <c r="R500" i="9"/>
  <c r="BF500" i="9"/>
  <c r="P501" i="5"/>
  <c r="N502" i="5"/>
  <c r="I487" i="5" l="1"/>
  <c r="F487" i="5"/>
  <c r="H487" i="5" s="1"/>
  <c r="D488" i="5"/>
  <c r="AI462" i="5"/>
  <c r="AM462" i="5" s="1"/>
  <c r="AL461" i="5"/>
  <c r="Z462" i="5"/>
  <c r="X463" i="5"/>
  <c r="AT462" i="5"/>
  <c r="AR463" i="5"/>
  <c r="CI501" i="5"/>
  <c r="CG502" i="5"/>
  <c r="BX501" i="5"/>
  <c r="CB501" i="5" s="1"/>
  <c r="CA500" i="5"/>
  <c r="BO501" i="5"/>
  <c r="BM502" i="5"/>
  <c r="BD501" i="5"/>
  <c r="BH501" i="5" s="1"/>
  <c r="BG500" i="5"/>
  <c r="E502" i="9"/>
  <c r="I502" i="9" s="1"/>
  <c r="BD501" i="9"/>
  <c r="BB502" i="9"/>
  <c r="BG501" i="9"/>
  <c r="AT501" i="9"/>
  <c r="AR502" i="9"/>
  <c r="H501" i="9"/>
  <c r="Z501" i="9"/>
  <c r="X502" i="9"/>
  <c r="P501" i="9"/>
  <c r="N502" i="9"/>
  <c r="AJ501" i="9"/>
  <c r="AH502" i="9"/>
  <c r="O502" i="5"/>
  <c r="S502" i="5" s="1"/>
  <c r="R501" i="5"/>
  <c r="E488" i="5" l="1"/>
  <c r="AJ462" i="5"/>
  <c r="AH463" i="5"/>
  <c r="Y463" i="5"/>
  <c r="AC463" i="5" s="1"/>
  <c r="AB462" i="5"/>
  <c r="AS463" i="5"/>
  <c r="AW463" i="5" s="1"/>
  <c r="AV462" i="5"/>
  <c r="CH502" i="5"/>
  <c r="CL502" i="5" s="1"/>
  <c r="CK501" i="5"/>
  <c r="BY501" i="5"/>
  <c r="BW502" i="5"/>
  <c r="BN502" i="5"/>
  <c r="BR502" i="5" s="1"/>
  <c r="BQ501" i="5"/>
  <c r="BE501" i="5"/>
  <c r="BC502" i="5"/>
  <c r="R501" i="9"/>
  <c r="BC502" i="9"/>
  <c r="BG502" i="9" s="1"/>
  <c r="AI502" i="9"/>
  <c r="AM502" i="9" s="1"/>
  <c r="Y502" i="9"/>
  <c r="AC502" i="9" s="1"/>
  <c r="AS502" i="9"/>
  <c r="AW502" i="9" s="1"/>
  <c r="BF501" i="9"/>
  <c r="AL501" i="9"/>
  <c r="AB501" i="9"/>
  <c r="AV501" i="9"/>
  <c r="O502" i="9"/>
  <c r="S502" i="9" s="1"/>
  <c r="F502" i="9"/>
  <c r="D503" i="9"/>
  <c r="P502" i="5"/>
  <c r="N503" i="5"/>
  <c r="I488" i="5" l="1"/>
  <c r="F488" i="5"/>
  <c r="H488" i="5" s="1"/>
  <c r="D489" i="5"/>
  <c r="E489" i="5" s="1"/>
  <c r="AI463" i="5"/>
  <c r="AM463" i="5"/>
  <c r="AL462" i="5"/>
  <c r="Z463" i="5"/>
  <c r="X464" i="5"/>
  <c r="AT463" i="5"/>
  <c r="AR464" i="5"/>
  <c r="CI502" i="5"/>
  <c r="CG503" i="5"/>
  <c r="BX502" i="5"/>
  <c r="CB502" i="5" s="1"/>
  <c r="CA501" i="5"/>
  <c r="BO502" i="5"/>
  <c r="BM503" i="5"/>
  <c r="BD502" i="5"/>
  <c r="BH502" i="5" s="1"/>
  <c r="BG501" i="5"/>
  <c r="BD502" i="9"/>
  <c r="BB503" i="9"/>
  <c r="P502" i="9"/>
  <c r="N503" i="9"/>
  <c r="Z502" i="9"/>
  <c r="X503" i="9"/>
  <c r="E503" i="9"/>
  <c r="I503" i="9" s="1"/>
  <c r="H502" i="9"/>
  <c r="AT502" i="9"/>
  <c r="AR503" i="9"/>
  <c r="AJ502" i="9"/>
  <c r="AH503" i="9"/>
  <c r="O503" i="5"/>
  <c r="S503" i="5" s="1"/>
  <c r="R502" i="5"/>
  <c r="I489" i="5" l="1"/>
  <c r="F489" i="5"/>
  <c r="H489" i="5" s="1"/>
  <c r="D490" i="5"/>
  <c r="AJ463" i="5"/>
  <c r="AH464" i="5"/>
  <c r="Y464" i="5"/>
  <c r="AC464" i="5" s="1"/>
  <c r="AB463" i="5"/>
  <c r="AS464" i="5"/>
  <c r="AW464" i="5" s="1"/>
  <c r="AV463" i="5"/>
  <c r="CH503" i="5"/>
  <c r="CL503" i="5" s="1"/>
  <c r="CK502" i="5"/>
  <c r="BY502" i="5"/>
  <c r="BW503" i="5"/>
  <c r="BN503" i="5"/>
  <c r="BR503" i="5" s="1"/>
  <c r="BQ502" i="5"/>
  <c r="BE502" i="5"/>
  <c r="BC503" i="5"/>
  <c r="AS503" i="9"/>
  <c r="AW503" i="9" s="1"/>
  <c r="O503" i="9"/>
  <c r="S503" i="9" s="1"/>
  <c r="AV502" i="9"/>
  <c r="F503" i="9"/>
  <c r="D504" i="9"/>
  <c r="R502" i="9"/>
  <c r="AI503" i="9"/>
  <c r="AM503" i="9" s="1"/>
  <c r="Y503" i="9"/>
  <c r="AC503" i="9" s="1"/>
  <c r="BC503" i="9"/>
  <c r="AL502" i="9"/>
  <c r="AB502" i="9"/>
  <c r="BF502" i="9"/>
  <c r="P503" i="5"/>
  <c r="N504" i="5"/>
  <c r="E490" i="5" l="1"/>
  <c r="I490" i="5" s="1"/>
  <c r="AI464" i="5"/>
  <c r="AM464" i="5" s="1"/>
  <c r="AL463" i="5"/>
  <c r="Z464" i="5"/>
  <c r="X465" i="5"/>
  <c r="AT464" i="5"/>
  <c r="AR465" i="5"/>
  <c r="CI503" i="5"/>
  <c r="CG504" i="5"/>
  <c r="BX503" i="5"/>
  <c r="CB503" i="5" s="1"/>
  <c r="CA502" i="5"/>
  <c r="BO503" i="5"/>
  <c r="BM504" i="5"/>
  <c r="BD503" i="5"/>
  <c r="BH503" i="5" s="1"/>
  <c r="BG502" i="5"/>
  <c r="E504" i="9"/>
  <c r="I504" i="9" s="1"/>
  <c r="BD503" i="9"/>
  <c r="BB504" i="9"/>
  <c r="BG503" i="9"/>
  <c r="AJ503" i="9"/>
  <c r="AH504" i="9"/>
  <c r="H503" i="9"/>
  <c r="P503" i="9"/>
  <c r="N504" i="9"/>
  <c r="Z503" i="9"/>
  <c r="X504" i="9"/>
  <c r="AT503" i="9"/>
  <c r="AR504" i="9"/>
  <c r="O504" i="5"/>
  <c r="S504" i="5" s="1"/>
  <c r="R503" i="5"/>
  <c r="F490" i="5" l="1"/>
  <c r="H490" i="5" s="1"/>
  <c r="D491" i="5"/>
  <c r="E491" i="5" s="1"/>
  <c r="AJ464" i="5"/>
  <c r="AH465" i="5"/>
  <c r="Y465" i="5"/>
  <c r="AC465" i="5" s="1"/>
  <c r="AB464" i="5"/>
  <c r="AS465" i="5"/>
  <c r="AW465" i="5" s="1"/>
  <c r="AV464" i="5"/>
  <c r="CH504" i="5"/>
  <c r="CL504" i="5" s="1"/>
  <c r="CK503" i="5"/>
  <c r="BY503" i="5"/>
  <c r="BW504" i="5"/>
  <c r="BN504" i="5"/>
  <c r="BR504" i="5" s="1"/>
  <c r="BQ503" i="5"/>
  <c r="BE503" i="5"/>
  <c r="BC504" i="5"/>
  <c r="AB503" i="9"/>
  <c r="BC504" i="9"/>
  <c r="BG504" i="9" s="1"/>
  <c r="AS504" i="9"/>
  <c r="AW504" i="9" s="1"/>
  <c r="O504" i="9"/>
  <c r="S504" i="9" s="1"/>
  <c r="AI504" i="9"/>
  <c r="AM504" i="9" s="1"/>
  <c r="BF503" i="9"/>
  <c r="AV503" i="9"/>
  <c r="R503" i="9"/>
  <c r="AL503" i="9"/>
  <c r="Y504" i="9"/>
  <c r="AC504" i="9" s="1"/>
  <c r="F504" i="9"/>
  <c r="D505" i="9"/>
  <c r="P504" i="5"/>
  <c r="N505" i="5"/>
  <c r="I491" i="5" l="1"/>
  <c r="F491" i="5"/>
  <c r="H491" i="5" s="1"/>
  <c r="D492" i="5"/>
  <c r="AI465" i="5"/>
  <c r="AM465" i="5"/>
  <c r="AL464" i="5"/>
  <c r="Z465" i="5"/>
  <c r="X466" i="5"/>
  <c r="AT465" i="5"/>
  <c r="AR466" i="5"/>
  <c r="CI504" i="5"/>
  <c r="CG505" i="5"/>
  <c r="BX504" i="5"/>
  <c r="CB504" i="5" s="1"/>
  <c r="CA503" i="5"/>
  <c r="BO504" i="5"/>
  <c r="BM505" i="5"/>
  <c r="BD504" i="5"/>
  <c r="BH504" i="5" s="1"/>
  <c r="BG503" i="5"/>
  <c r="BD504" i="9"/>
  <c r="BB505" i="9"/>
  <c r="Z504" i="9"/>
  <c r="X505" i="9"/>
  <c r="P504" i="9"/>
  <c r="N505" i="9"/>
  <c r="E505" i="9"/>
  <c r="I505" i="9" s="1"/>
  <c r="H504" i="9"/>
  <c r="AJ504" i="9"/>
  <c r="AH505" i="9"/>
  <c r="AT504" i="9"/>
  <c r="AR505" i="9"/>
  <c r="O505" i="5"/>
  <c r="S505" i="5" s="1"/>
  <c r="R504" i="5"/>
  <c r="E492" i="5" l="1"/>
  <c r="I492" i="5" s="1"/>
  <c r="AJ465" i="5"/>
  <c r="AH466" i="5"/>
  <c r="Y466" i="5"/>
  <c r="AC466" i="5" s="1"/>
  <c r="AB465" i="5"/>
  <c r="AS466" i="5"/>
  <c r="AW466" i="5" s="1"/>
  <c r="AV465" i="5"/>
  <c r="CH505" i="5"/>
  <c r="CL505" i="5" s="1"/>
  <c r="CK504" i="5"/>
  <c r="BY504" i="5"/>
  <c r="BW505" i="5"/>
  <c r="BN505" i="5"/>
  <c r="BR505" i="5" s="1"/>
  <c r="BQ504" i="5"/>
  <c r="BE504" i="5"/>
  <c r="BC505" i="5"/>
  <c r="AI505" i="9"/>
  <c r="AM505" i="9" s="1"/>
  <c r="Y505" i="9"/>
  <c r="AC505" i="9" s="1"/>
  <c r="AL504" i="9"/>
  <c r="F505" i="9"/>
  <c r="D506" i="9"/>
  <c r="AB504" i="9"/>
  <c r="AS505" i="9"/>
  <c r="AW505" i="9" s="1"/>
  <c r="O505" i="9"/>
  <c r="S505" i="9"/>
  <c r="BC505" i="9"/>
  <c r="AV504" i="9"/>
  <c r="R504" i="9"/>
  <c r="BF504" i="9"/>
  <c r="P505" i="5"/>
  <c r="N506" i="5"/>
  <c r="F492" i="5" l="1"/>
  <c r="H492" i="5" s="1"/>
  <c r="D493" i="5"/>
  <c r="AI466" i="5"/>
  <c r="AM466" i="5" s="1"/>
  <c r="AL465" i="5"/>
  <c r="Z466" i="5"/>
  <c r="X467" i="5"/>
  <c r="AT466" i="5"/>
  <c r="AR467" i="5"/>
  <c r="CI505" i="5"/>
  <c r="CG506" i="5"/>
  <c r="BX505" i="5"/>
  <c r="CB505" i="5" s="1"/>
  <c r="CA504" i="5"/>
  <c r="BO505" i="5"/>
  <c r="BM506" i="5"/>
  <c r="BD505" i="5"/>
  <c r="BH505" i="5" s="1"/>
  <c r="BG504" i="5"/>
  <c r="E506" i="9"/>
  <c r="I506" i="9" s="1"/>
  <c r="BD505" i="9"/>
  <c r="BB506" i="9"/>
  <c r="BG505" i="9"/>
  <c r="AT505" i="9"/>
  <c r="AR506" i="9"/>
  <c r="H505" i="9"/>
  <c r="Z505" i="9"/>
  <c r="X506" i="9"/>
  <c r="P505" i="9"/>
  <c r="N506" i="9"/>
  <c r="AJ505" i="9"/>
  <c r="AH506" i="9"/>
  <c r="O506" i="5"/>
  <c r="S506" i="5" s="1"/>
  <c r="R505" i="5"/>
  <c r="E493" i="5" l="1"/>
  <c r="AJ466" i="5"/>
  <c r="AH467" i="5"/>
  <c r="Y467" i="5"/>
  <c r="AC467" i="5" s="1"/>
  <c r="AB466" i="5"/>
  <c r="AS467" i="5"/>
  <c r="AW467" i="5" s="1"/>
  <c r="AV466" i="5"/>
  <c r="CH506" i="5"/>
  <c r="CL506" i="5" s="1"/>
  <c r="CK505" i="5"/>
  <c r="BY505" i="5"/>
  <c r="BW506" i="5"/>
  <c r="BN506" i="5"/>
  <c r="BR506" i="5" s="1"/>
  <c r="BQ505" i="5"/>
  <c r="BE505" i="5"/>
  <c r="BC506" i="5"/>
  <c r="R505" i="9"/>
  <c r="BC506" i="9"/>
  <c r="BG506" i="9" s="1"/>
  <c r="AI506" i="9"/>
  <c r="AM506" i="9" s="1"/>
  <c r="Y506" i="9"/>
  <c r="AC506" i="9" s="1"/>
  <c r="AS506" i="9"/>
  <c r="AW506" i="9" s="1"/>
  <c r="BF505" i="9"/>
  <c r="AL505" i="9"/>
  <c r="AB505" i="9"/>
  <c r="AV505" i="9"/>
  <c r="O506" i="9"/>
  <c r="S506" i="9" s="1"/>
  <c r="F506" i="9"/>
  <c r="D507" i="9"/>
  <c r="P506" i="5"/>
  <c r="N507" i="5"/>
  <c r="I493" i="5" l="1"/>
  <c r="F493" i="5"/>
  <c r="H493" i="5" s="1"/>
  <c r="D494" i="5"/>
  <c r="AI467" i="5"/>
  <c r="AM467" i="5"/>
  <c r="AL466" i="5"/>
  <c r="Z467" i="5"/>
  <c r="X468" i="5"/>
  <c r="AT467" i="5"/>
  <c r="AR468" i="5"/>
  <c r="CI506" i="5"/>
  <c r="CG507" i="5"/>
  <c r="BX506" i="5"/>
  <c r="CB506" i="5" s="1"/>
  <c r="CA505" i="5"/>
  <c r="BO506" i="5"/>
  <c r="BM507" i="5"/>
  <c r="BD506" i="5"/>
  <c r="BH506" i="5" s="1"/>
  <c r="BG505" i="5"/>
  <c r="BD506" i="9"/>
  <c r="BB507" i="9"/>
  <c r="P506" i="9"/>
  <c r="N507" i="9"/>
  <c r="Z506" i="9"/>
  <c r="X507" i="9"/>
  <c r="E507" i="9"/>
  <c r="I507" i="9" s="1"/>
  <c r="H506" i="9"/>
  <c r="AT506" i="9"/>
  <c r="AR507" i="9"/>
  <c r="AJ506" i="9"/>
  <c r="AH507" i="9"/>
  <c r="O507" i="5"/>
  <c r="S507" i="5" s="1"/>
  <c r="R506" i="5"/>
  <c r="E494" i="5" l="1"/>
  <c r="AJ467" i="5"/>
  <c r="AH468" i="5"/>
  <c r="Y468" i="5"/>
  <c r="AC468" i="5" s="1"/>
  <c r="AB467" i="5"/>
  <c r="AS468" i="5"/>
  <c r="AW468" i="5" s="1"/>
  <c r="AV467" i="5"/>
  <c r="CH507" i="5"/>
  <c r="CK506" i="5"/>
  <c r="BY506" i="5"/>
  <c r="BW507" i="5"/>
  <c r="BN507" i="5"/>
  <c r="BR507" i="5" s="1"/>
  <c r="BQ506" i="5"/>
  <c r="BE506" i="5"/>
  <c r="BC507" i="5"/>
  <c r="AS507" i="9"/>
  <c r="AW507" i="9" s="1"/>
  <c r="O507" i="9"/>
  <c r="S507" i="9" s="1"/>
  <c r="AV506" i="9"/>
  <c r="F507" i="9"/>
  <c r="D508" i="9"/>
  <c r="R506" i="9"/>
  <c r="AI507" i="9"/>
  <c r="AM507" i="9" s="1"/>
  <c r="Y507" i="9"/>
  <c r="AC507" i="9" s="1"/>
  <c r="BC507" i="9"/>
  <c r="AL506" i="9"/>
  <c r="AB506" i="9"/>
  <c r="BF506" i="9"/>
  <c r="P507" i="5"/>
  <c r="N508" i="5"/>
  <c r="I494" i="5" l="1"/>
  <c r="F494" i="5"/>
  <c r="H494" i="5" s="1"/>
  <c r="D495" i="5"/>
  <c r="AI468" i="5"/>
  <c r="AM468" i="5" s="1"/>
  <c r="AL467" i="5"/>
  <c r="Z468" i="5"/>
  <c r="X469" i="5"/>
  <c r="AT468" i="5"/>
  <c r="AR469" i="5"/>
  <c r="CI507" i="5"/>
  <c r="CG508" i="5"/>
  <c r="CL507" i="5"/>
  <c r="BX507" i="5"/>
  <c r="CB507" i="5" s="1"/>
  <c r="CA506" i="5"/>
  <c r="BO507" i="5"/>
  <c r="BM508" i="5"/>
  <c r="BD507" i="5"/>
  <c r="BH507" i="5" s="1"/>
  <c r="BG506" i="5"/>
  <c r="E508" i="9"/>
  <c r="I508" i="9" s="1"/>
  <c r="BD507" i="9"/>
  <c r="BB508" i="9"/>
  <c r="BG507" i="9"/>
  <c r="AJ507" i="9"/>
  <c r="AH508" i="9"/>
  <c r="H507" i="9"/>
  <c r="P507" i="9"/>
  <c r="N508" i="9"/>
  <c r="Z507" i="9"/>
  <c r="X508" i="9"/>
  <c r="AT507" i="9"/>
  <c r="AR508" i="9"/>
  <c r="O508" i="5"/>
  <c r="S508" i="5" s="1"/>
  <c r="R507" i="5"/>
  <c r="E495" i="5" l="1"/>
  <c r="AJ468" i="5"/>
  <c r="AH469" i="5"/>
  <c r="Y469" i="5"/>
  <c r="AC469" i="5" s="1"/>
  <c r="AB468" i="5"/>
  <c r="AS469" i="5"/>
  <c r="AW469" i="5" s="1"/>
  <c r="AV468" i="5"/>
  <c r="CH508" i="5"/>
  <c r="CL508" i="5" s="1"/>
  <c r="CK507" i="5"/>
  <c r="BY507" i="5"/>
  <c r="BW508" i="5"/>
  <c r="BN508" i="5"/>
  <c r="BQ507" i="5"/>
  <c r="BE507" i="5"/>
  <c r="BC508" i="5"/>
  <c r="AB507" i="9"/>
  <c r="BC508" i="9"/>
  <c r="BG508" i="9" s="1"/>
  <c r="AS508" i="9"/>
  <c r="AW508" i="9" s="1"/>
  <c r="O508" i="9"/>
  <c r="S508" i="9" s="1"/>
  <c r="AI508" i="9"/>
  <c r="AM508" i="9" s="1"/>
  <c r="BF507" i="9"/>
  <c r="AV507" i="9"/>
  <c r="R507" i="9"/>
  <c r="AL507" i="9"/>
  <c r="Y508" i="9"/>
  <c r="AC508" i="9" s="1"/>
  <c r="F508" i="9"/>
  <c r="D509" i="9"/>
  <c r="P508" i="5"/>
  <c r="N509" i="5"/>
  <c r="I495" i="5" l="1"/>
  <c r="F495" i="5"/>
  <c r="H495" i="5" s="1"/>
  <c r="D496" i="5"/>
  <c r="AI469" i="5"/>
  <c r="AM469" i="5" s="1"/>
  <c r="AL468" i="5"/>
  <c r="Z469" i="5"/>
  <c r="X470" i="5"/>
  <c r="AT469" i="5"/>
  <c r="AR470" i="5"/>
  <c r="CI508" i="5"/>
  <c r="CG509" i="5"/>
  <c r="BX508" i="5"/>
  <c r="CB508" i="5" s="1"/>
  <c r="CA507" i="5"/>
  <c r="BO508" i="5"/>
  <c r="BM509" i="5"/>
  <c r="BR508" i="5"/>
  <c r="BD508" i="5"/>
  <c r="BH508" i="5" s="1"/>
  <c r="BG507" i="5"/>
  <c r="BD508" i="9"/>
  <c r="BB509" i="9"/>
  <c r="Z508" i="9"/>
  <c r="X509" i="9"/>
  <c r="P508" i="9"/>
  <c r="N509" i="9"/>
  <c r="E509" i="9"/>
  <c r="I509" i="9" s="1"/>
  <c r="H508" i="9"/>
  <c r="AJ508" i="9"/>
  <c r="AH509" i="9"/>
  <c r="AT508" i="9"/>
  <c r="AR509" i="9"/>
  <c r="O509" i="5"/>
  <c r="S509" i="5" s="1"/>
  <c r="R508" i="5"/>
  <c r="E496" i="5" l="1"/>
  <c r="AJ469" i="5"/>
  <c r="AH470" i="5"/>
  <c r="Y470" i="5"/>
  <c r="AC470" i="5" s="1"/>
  <c r="AB469" i="5"/>
  <c r="AS470" i="5"/>
  <c r="AW470" i="5" s="1"/>
  <c r="AV469" i="5"/>
  <c r="CH509" i="5"/>
  <c r="CK508" i="5"/>
  <c r="BY508" i="5"/>
  <c r="BW509" i="5"/>
  <c r="BN509" i="5"/>
  <c r="BQ508" i="5"/>
  <c r="BE508" i="5"/>
  <c r="BC509" i="5"/>
  <c r="AI509" i="9"/>
  <c r="AM509" i="9" s="1"/>
  <c r="Y509" i="9"/>
  <c r="AC509" i="9" s="1"/>
  <c r="AL508" i="9"/>
  <c r="F509" i="9"/>
  <c r="D510" i="9"/>
  <c r="AB508" i="9"/>
  <c r="AS509" i="9"/>
  <c r="AW509" i="9" s="1"/>
  <c r="O509" i="9"/>
  <c r="S509" i="9"/>
  <c r="BC509" i="9"/>
  <c r="AV508" i="9"/>
  <c r="R508" i="9"/>
  <c r="BF508" i="9"/>
  <c r="P509" i="5"/>
  <c r="N510" i="5"/>
  <c r="I496" i="5" l="1"/>
  <c r="F496" i="5"/>
  <c r="H496" i="5" s="1"/>
  <c r="D497" i="5"/>
  <c r="AI470" i="5"/>
  <c r="AM470" i="5" s="1"/>
  <c r="AL469" i="5"/>
  <c r="Z470" i="5"/>
  <c r="X471" i="5"/>
  <c r="AT470" i="5"/>
  <c r="AR471" i="5"/>
  <c r="CI509" i="5"/>
  <c r="CG510" i="5"/>
  <c r="CL509" i="5"/>
  <c r="BX509" i="5"/>
  <c r="CB509" i="5" s="1"/>
  <c r="CA508" i="5"/>
  <c r="BO509" i="5"/>
  <c r="BM510" i="5"/>
  <c r="BR509" i="5"/>
  <c r="BD509" i="5"/>
  <c r="BH509" i="5" s="1"/>
  <c r="BG508" i="5"/>
  <c r="E510" i="9"/>
  <c r="I510" i="9" s="1"/>
  <c r="BD509" i="9"/>
  <c r="BB510" i="9"/>
  <c r="BG509" i="9"/>
  <c r="AT509" i="9"/>
  <c r="AR510" i="9"/>
  <c r="H509" i="9"/>
  <c r="Z509" i="9"/>
  <c r="X510" i="9"/>
  <c r="P509" i="9"/>
  <c r="N510" i="9"/>
  <c r="AJ509" i="9"/>
  <c r="AH510" i="9"/>
  <c r="O510" i="5"/>
  <c r="S510" i="5" s="1"/>
  <c r="R509" i="5"/>
  <c r="E497" i="5" l="1"/>
  <c r="AJ470" i="5"/>
  <c r="AH471" i="5"/>
  <c r="Y471" i="5"/>
  <c r="AC471" i="5" s="1"/>
  <c r="AB470" i="5"/>
  <c r="AS471" i="5"/>
  <c r="AW471" i="5" s="1"/>
  <c r="AV470" i="5"/>
  <c r="CH510" i="5"/>
  <c r="CK509" i="5"/>
  <c r="BY509" i="5"/>
  <c r="BW510" i="5"/>
  <c r="BN510" i="5"/>
  <c r="BQ509" i="5"/>
  <c r="BE509" i="5"/>
  <c r="BC510" i="5"/>
  <c r="R509" i="9"/>
  <c r="BC510" i="9"/>
  <c r="BG510" i="9" s="1"/>
  <c r="AI510" i="9"/>
  <c r="AM510" i="9" s="1"/>
  <c r="Y510" i="9"/>
  <c r="AC510" i="9" s="1"/>
  <c r="AS510" i="9"/>
  <c r="AW510" i="9" s="1"/>
  <c r="BF509" i="9"/>
  <c r="AL509" i="9"/>
  <c r="AB509" i="9"/>
  <c r="AV509" i="9"/>
  <c r="O510" i="9"/>
  <c r="S510" i="9" s="1"/>
  <c r="F510" i="9"/>
  <c r="D511" i="9"/>
  <c r="P510" i="5"/>
  <c r="N511" i="5"/>
  <c r="I497" i="5" l="1"/>
  <c r="D498" i="5"/>
  <c r="F497" i="5"/>
  <c r="H497" i="5" s="1"/>
  <c r="AI471" i="5"/>
  <c r="AM471" i="5" s="1"/>
  <c r="AL470" i="5"/>
  <c r="Z471" i="5"/>
  <c r="X472" i="5"/>
  <c r="AT471" i="5"/>
  <c r="AR472" i="5"/>
  <c r="CI510" i="5"/>
  <c r="CG511" i="5"/>
  <c r="CL510" i="5"/>
  <c r="CA509" i="5"/>
  <c r="BX510" i="5"/>
  <c r="CB510" i="5" s="1"/>
  <c r="BO510" i="5"/>
  <c r="BM511" i="5"/>
  <c r="BR510" i="5"/>
  <c r="BD510" i="5"/>
  <c r="BH510" i="5" s="1"/>
  <c r="BG509" i="5"/>
  <c r="BD510" i="9"/>
  <c r="BB511" i="9"/>
  <c r="P510" i="9"/>
  <c r="N511" i="9"/>
  <c r="Z510" i="9"/>
  <c r="X511" i="9"/>
  <c r="E511" i="9"/>
  <c r="I511" i="9" s="1"/>
  <c r="H510" i="9"/>
  <c r="AT510" i="9"/>
  <c r="AR511" i="9"/>
  <c r="AJ510" i="9"/>
  <c r="AH511" i="9"/>
  <c r="O511" i="5"/>
  <c r="S511" i="5" s="1"/>
  <c r="R510" i="5"/>
  <c r="E498" i="5" l="1"/>
  <c r="I498" i="5" s="1"/>
  <c r="AJ471" i="5"/>
  <c r="AH472" i="5"/>
  <c r="Y472" i="5"/>
  <c r="AC472" i="5"/>
  <c r="AB471" i="5"/>
  <c r="AS472" i="5"/>
  <c r="AW472" i="5" s="1"/>
  <c r="AV471" i="5"/>
  <c r="CH511" i="5"/>
  <c r="CL511" i="5" s="1"/>
  <c r="CK510" i="5"/>
  <c r="BY510" i="5"/>
  <c r="BW511" i="5"/>
  <c r="BN511" i="5"/>
  <c r="BQ510" i="5"/>
  <c r="BE510" i="5"/>
  <c r="BC511" i="5"/>
  <c r="AS511" i="9"/>
  <c r="AW511" i="9" s="1"/>
  <c r="O511" i="9"/>
  <c r="S511" i="9" s="1"/>
  <c r="AV510" i="9"/>
  <c r="F511" i="9"/>
  <c r="D512" i="9"/>
  <c r="R510" i="9"/>
  <c r="AI511" i="9"/>
  <c r="AM511" i="9" s="1"/>
  <c r="Y511" i="9"/>
  <c r="AC511" i="9" s="1"/>
  <c r="BC511" i="9"/>
  <c r="AL510" i="9"/>
  <c r="AB510" i="9"/>
  <c r="BF510" i="9"/>
  <c r="P511" i="5"/>
  <c r="N512" i="5"/>
  <c r="D499" i="5" l="1"/>
  <c r="F498" i="5"/>
  <c r="H498" i="5" s="1"/>
  <c r="AI472" i="5"/>
  <c r="AM472" i="5" s="1"/>
  <c r="AL471" i="5"/>
  <c r="Z472" i="5"/>
  <c r="X473" i="5"/>
  <c r="AT472" i="5"/>
  <c r="AR473" i="5"/>
  <c r="CI511" i="5"/>
  <c r="CG512" i="5"/>
  <c r="CA510" i="5"/>
  <c r="BX511" i="5"/>
  <c r="CB511" i="5" s="1"/>
  <c r="BO511" i="5"/>
  <c r="BM512" i="5"/>
  <c r="BR511" i="5"/>
  <c r="BD511" i="5"/>
  <c r="BH511" i="5" s="1"/>
  <c r="BG510" i="5"/>
  <c r="E512" i="9"/>
  <c r="I512" i="9" s="1"/>
  <c r="BD511" i="9"/>
  <c r="BB512" i="9"/>
  <c r="BG511" i="9"/>
  <c r="AJ511" i="9"/>
  <c r="AH512" i="9"/>
  <c r="H511" i="9"/>
  <c r="P511" i="9"/>
  <c r="N512" i="9"/>
  <c r="Z511" i="9"/>
  <c r="X512" i="9"/>
  <c r="AT511" i="9"/>
  <c r="AR512" i="9"/>
  <c r="O512" i="5"/>
  <c r="S512" i="5" s="1"/>
  <c r="R511" i="5"/>
  <c r="E499" i="5" l="1"/>
  <c r="AJ472" i="5"/>
  <c r="AH473" i="5"/>
  <c r="Y473" i="5"/>
  <c r="AC473" i="5" s="1"/>
  <c r="AB472" i="5"/>
  <c r="AS473" i="5"/>
  <c r="AW473" i="5" s="1"/>
  <c r="AV472" i="5"/>
  <c r="CH512" i="5"/>
  <c r="CL512" i="5" s="1"/>
  <c r="CK511" i="5"/>
  <c r="BY511" i="5"/>
  <c r="BW512" i="5"/>
  <c r="BN512" i="5"/>
  <c r="BR512" i="5" s="1"/>
  <c r="BQ511" i="5"/>
  <c r="BE511" i="5"/>
  <c r="BC512" i="5"/>
  <c r="AB511" i="9"/>
  <c r="BC512" i="9"/>
  <c r="BG512" i="9" s="1"/>
  <c r="AS512" i="9"/>
  <c r="AW512" i="9" s="1"/>
  <c r="O512" i="9"/>
  <c r="S512" i="9" s="1"/>
  <c r="AI512" i="9"/>
  <c r="AM512" i="9" s="1"/>
  <c r="BF511" i="9"/>
  <c r="AV511" i="9"/>
  <c r="R511" i="9"/>
  <c r="AL511" i="9"/>
  <c r="Y512" i="9"/>
  <c r="AC512" i="9" s="1"/>
  <c r="F512" i="9"/>
  <c r="D513" i="9"/>
  <c r="P512" i="5"/>
  <c r="N513" i="5"/>
  <c r="I499" i="5" l="1"/>
  <c r="D500" i="5"/>
  <c r="F499" i="5"/>
  <c r="H499" i="5" s="1"/>
  <c r="AI473" i="5"/>
  <c r="AM473" i="5" s="1"/>
  <c r="AL472" i="5"/>
  <c r="Z473" i="5"/>
  <c r="X474" i="5"/>
  <c r="AT473" i="5"/>
  <c r="AR474" i="5"/>
  <c r="CI512" i="5"/>
  <c r="CG513" i="5"/>
  <c r="CA511" i="5"/>
  <c r="BX512" i="5"/>
  <c r="CB512" i="5" s="1"/>
  <c r="BO512" i="5"/>
  <c r="BM513" i="5"/>
  <c r="BD512" i="5"/>
  <c r="BH512" i="5" s="1"/>
  <c r="BG511" i="5"/>
  <c r="E513" i="9"/>
  <c r="I513" i="9" s="1"/>
  <c r="BD512" i="9"/>
  <c r="BB513" i="9"/>
  <c r="Z512" i="9"/>
  <c r="X513" i="9"/>
  <c r="P512" i="9"/>
  <c r="N513" i="9"/>
  <c r="H512" i="9"/>
  <c r="AJ512" i="9"/>
  <c r="AH513" i="9"/>
  <c r="AT512" i="9"/>
  <c r="AR513" i="9"/>
  <c r="O513" i="5"/>
  <c r="S513" i="5" s="1"/>
  <c r="R512" i="5"/>
  <c r="E500" i="5" l="1"/>
  <c r="AJ473" i="5"/>
  <c r="AH474" i="5"/>
  <c r="Y474" i="5"/>
  <c r="AC474" i="5" s="1"/>
  <c r="AB473" i="5"/>
  <c r="AS474" i="5"/>
  <c r="AW474" i="5" s="1"/>
  <c r="AV473" i="5"/>
  <c r="CH513" i="5"/>
  <c r="CL513" i="5" s="1"/>
  <c r="CK512" i="5"/>
  <c r="BY512" i="5"/>
  <c r="BW513" i="5"/>
  <c r="BN513" i="5"/>
  <c r="BR513" i="5" s="1"/>
  <c r="BQ512" i="5"/>
  <c r="BE512" i="5"/>
  <c r="BC513" i="5"/>
  <c r="AS513" i="9"/>
  <c r="AW513" i="9" s="1"/>
  <c r="AI513" i="9"/>
  <c r="AM513" i="9" s="1"/>
  <c r="O513" i="9"/>
  <c r="S513" i="9" s="1"/>
  <c r="BC513" i="9"/>
  <c r="AL512" i="9"/>
  <c r="R512" i="9"/>
  <c r="BF512" i="9"/>
  <c r="Y513" i="9"/>
  <c r="AC513" i="9" s="1"/>
  <c r="AV512" i="9"/>
  <c r="AB512" i="9"/>
  <c r="F513" i="9"/>
  <c r="D514" i="9"/>
  <c r="P513" i="5"/>
  <c r="N514" i="5"/>
  <c r="I500" i="5" l="1"/>
  <c r="D501" i="5"/>
  <c r="F500" i="5"/>
  <c r="H500" i="5" s="1"/>
  <c r="AI474" i="5"/>
  <c r="AM474" i="5" s="1"/>
  <c r="AL473" i="5"/>
  <c r="Z474" i="5"/>
  <c r="X475" i="5"/>
  <c r="AT474" i="5"/>
  <c r="AR475" i="5"/>
  <c r="CI513" i="5"/>
  <c r="CG514" i="5"/>
  <c r="CA512" i="5"/>
  <c r="BX513" i="5"/>
  <c r="CB513" i="5" s="1"/>
  <c r="BO513" i="5"/>
  <c r="BM514" i="5"/>
  <c r="BD513" i="5"/>
  <c r="BH513" i="5" s="1"/>
  <c r="BG512" i="5"/>
  <c r="BD513" i="9"/>
  <c r="BB514" i="9"/>
  <c r="Z513" i="9"/>
  <c r="X514" i="9"/>
  <c r="BG513" i="9"/>
  <c r="AJ513" i="9"/>
  <c r="AH514" i="9"/>
  <c r="E514" i="9"/>
  <c r="I514" i="9" s="1"/>
  <c r="H513" i="9"/>
  <c r="P513" i="9"/>
  <c r="N514" i="9"/>
  <c r="AT513" i="9"/>
  <c r="AR514" i="9"/>
  <c r="O514" i="5"/>
  <c r="S514" i="5" s="1"/>
  <c r="R513" i="5"/>
  <c r="E501" i="5" l="1"/>
  <c r="AJ474" i="5"/>
  <c r="AH475" i="5"/>
  <c r="Y475" i="5"/>
  <c r="AC475" i="5" s="1"/>
  <c r="AB474" i="5"/>
  <c r="AS475" i="5"/>
  <c r="AW475" i="5" s="1"/>
  <c r="AV474" i="5"/>
  <c r="CH514" i="5"/>
  <c r="CL514" i="5" s="1"/>
  <c r="CK513" i="5"/>
  <c r="BY513" i="5"/>
  <c r="BW514" i="5"/>
  <c r="BN514" i="5"/>
  <c r="BQ513" i="5"/>
  <c r="BE513" i="5"/>
  <c r="BC514" i="5"/>
  <c r="R513" i="9"/>
  <c r="F514" i="9"/>
  <c r="D515" i="9"/>
  <c r="Y514" i="9"/>
  <c r="AC514" i="9" s="1"/>
  <c r="O514" i="9"/>
  <c r="S514" i="9" s="1"/>
  <c r="AS514" i="9"/>
  <c r="AW514" i="9" s="1"/>
  <c r="AI514" i="9"/>
  <c r="AM514" i="9" s="1"/>
  <c r="AB513" i="9"/>
  <c r="AV513" i="9"/>
  <c r="AL513" i="9"/>
  <c r="BC514" i="9"/>
  <c r="BF513" i="9"/>
  <c r="P514" i="5"/>
  <c r="N515" i="5"/>
  <c r="I501" i="5" l="1"/>
  <c r="F501" i="5"/>
  <c r="H501" i="5" s="1"/>
  <c r="D502" i="5"/>
  <c r="AI475" i="5"/>
  <c r="AM475" i="5" s="1"/>
  <c r="AL474" i="5"/>
  <c r="Z475" i="5"/>
  <c r="X476" i="5"/>
  <c r="AT475" i="5"/>
  <c r="AR476" i="5"/>
  <c r="CI514" i="5"/>
  <c r="CG515" i="5"/>
  <c r="CA513" i="5"/>
  <c r="BX514" i="5"/>
  <c r="CB514" i="5" s="1"/>
  <c r="BO514" i="5"/>
  <c r="BM515" i="5"/>
  <c r="BR514" i="5"/>
  <c r="BD514" i="5"/>
  <c r="BH514" i="5" s="1"/>
  <c r="BG513" i="5"/>
  <c r="BD514" i="9"/>
  <c r="BB515" i="9"/>
  <c r="E515" i="9"/>
  <c r="I515" i="9" s="1"/>
  <c r="BG514" i="9"/>
  <c r="AJ514" i="9"/>
  <c r="AH515" i="9"/>
  <c r="P514" i="9"/>
  <c r="N515" i="9"/>
  <c r="H514" i="9"/>
  <c r="AT514" i="9"/>
  <c r="AR515" i="9"/>
  <c r="Z514" i="9"/>
  <c r="X515" i="9"/>
  <c r="O515" i="5"/>
  <c r="S515" i="5" s="1"/>
  <c r="R514" i="5"/>
  <c r="E502" i="5" l="1"/>
  <c r="AJ475" i="5"/>
  <c r="AH476" i="5"/>
  <c r="Y476" i="5"/>
  <c r="AC476" i="5" s="1"/>
  <c r="AB475" i="5"/>
  <c r="AS476" i="5"/>
  <c r="AW476" i="5" s="1"/>
  <c r="AV475" i="5"/>
  <c r="CH515" i="5"/>
  <c r="CL515" i="5" s="1"/>
  <c r="CK514" i="5"/>
  <c r="BY514" i="5"/>
  <c r="BW515" i="5"/>
  <c r="BN515" i="5"/>
  <c r="BR515" i="5" s="1"/>
  <c r="BQ514" i="5"/>
  <c r="BE514" i="5"/>
  <c r="BC515" i="5"/>
  <c r="AV514" i="9"/>
  <c r="R514" i="9"/>
  <c r="Y515" i="9"/>
  <c r="AC515" i="9" s="1"/>
  <c r="AI515" i="9"/>
  <c r="AM515" i="9" s="1"/>
  <c r="F515" i="9"/>
  <c r="D516" i="9"/>
  <c r="AB514" i="9"/>
  <c r="AL514" i="9"/>
  <c r="BC515" i="9"/>
  <c r="AS515" i="9"/>
  <c r="AW515" i="9" s="1"/>
  <c r="O515" i="9"/>
  <c r="S515" i="9" s="1"/>
  <c r="BF514" i="9"/>
  <c r="P515" i="5"/>
  <c r="N516" i="5"/>
  <c r="I502" i="5" l="1"/>
  <c r="D503" i="5"/>
  <c r="F502" i="5"/>
  <c r="H502" i="5" s="1"/>
  <c r="AI476" i="5"/>
  <c r="AM476" i="5" s="1"/>
  <c r="AL475" i="5"/>
  <c r="Z476" i="5"/>
  <c r="X477" i="5"/>
  <c r="AT476" i="5"/>
  <c r="AR477" i="5"/>
  <c r="CI515" i="5"/>
  <c r="CG516" i="5"/>
  <c r="CA514" i="5"/>
  <c r="BX515" i="5"/>
  <c r="CB515" i="5" s="1"/>
  <c r="BO515" i="5"/>
  <c r="BM516" i="5"/>
  <c r="BD515" i="5"/>
  <c r="BH515" i="5" s="1"/>
  <c r="BG514" i="5"/>
  <c r="BD515" i="9"/>
  <c r="BB516" i="9"/>
  <c r="P515" i="9"/>
  <c r="N516" i="9"/>
  <c r="BG515" i="9"/>
  <c r="AJ515" i="9"/>
  <c r="AH516" i="9"/>
  <c r="E516" i="9"/>
  <c r="I516" i="9" s="1"/>
  <c r="AT515" i="9"/>
  <c r="AR516" i="9"/>
  <c r="H515" i="9"/>
  <c r="Z515" i="9"/>
  <c r="X516" i="9"/>
  <c r="O516" i="5"/>
  <c r="S516" i="5" s="1"/>
  <c r="R515" i="5"/>
  <c r="E503" i="5" l="1"/>
  <c r="AJ476" i="5"/>
  <c r="AH477" i="5"/>
  <c r="Y477" i="5"/>
  <c r="AC477" i="5" s="1"/>
  <c r="AB476" i="5"/>
  <c r="AS477" i="5"/>
  <c r="AW477" i="5" s="1"/>
  <c r="AV476" i="5"/>
  <c r="CH516" i="5"/>
  <c r="CL516" i="5" s="1"/>
  <c r="CK515" i="5"/>
  <c r="BY515" i="5"/>
  <c r="BW516" i="5"/>
  <c r="BN516" i="5"/>
  <c r="BR516" i="5" s="1"/>
  <c r="BQ515" i="5"/>
  <c r="BE515" i="5"/>
  <c r="BC516" i="5"/>
  <c r="F516" i="9"/>
  <c r="D517" i="9"/>
  <c r="O516" i="9"/>
  <c r="S516" i="9" s="1"/>
  <c r="Y516" i="9"/>
  <c r="AC516" i="9" s="1"/>
  <c r="AS516" i="9"/>
  <c r="AW516" i="9" s="1"/>
  <c r="AI516" i="9"/>
  <c r="AM516" i="9" s="1"/>
  <c r="R515" i="9"/>
  <c r="AB515" i="9"/>
  <c r="AV515" i="9"/>
  <c r="AL515" i="9"/>
  <c r="BC516" i="9"/>
  <c r="BG516" i="9" s="1"/>
  <c r="BF515" i="9"/>
  <c r="P516" i="5"/>
  <c r="N517" i="5"/>
  <c r="I503" i="5" l="1"/>
  <c r="F503" i="5"/>
  <c r="H503" i="5" s="1"/>
  <c r="D504" i="5"/>
  <c r="E504" i="5" s="1"/>
  <c r="AI477" i="5"/>
  <c r="AM477" i="5" s="1"/>
  <c r="AL476" i="5"/>
  <c r="Z477" i="5"/>
  <c r="X478" i="5"/>
  <c r="AT477" i="5"/>
  <c r="AR478" i="5"/>
  <c r="CI516" i="5"/>
  <c r="CG517" i="5"/>
  <c r="CA515" i="5"/>
  <c r="BX516" i="5"/>
  <c r="CB516" i="5" s="1"/>
  <c r="BO516" i="5"/>
  <c r="BM517" i="5"/>
  <c r="BD516" i="5"/>
  <c r="BH516" i="5" s="1"/>
  <c r="BG515" i="5"/>
  <c r="AT516" i="9"/>
  <c r="AR517" i="9"/>
  <c r="P516" i="9"/>
  <c r="N517" i="9"/>
  <c r="E517" i="9"/>
  <c r="I517" i="9" s="1"/>
  <c r="BD516" i="9"/>
  <c r="BB517" i="9"/>
  <c r="AJ516" i="9"/>
  <c r="AH517" i="9"/>
  <c r="Z516" i="9"/>
  <c r="X517" i="9"/>
  <c r="H516" i="9"/>
  <c r="O517" i="5"/>
  <c r="S517" i="5" s="1"/>
  <c r="R516" i="5"/>
  <c r="I504" i="5" l="1"/>
  <c r="D505" i="5"/>
  <c r="E505" i="5" s="1"/>
  <c r="F504" i="5"/>
  <c r="H504" i="5" s="1"/>
  <c r="AJ477" i="5"/>
  <c r="AH478" i="5"/>
  <c r="Y478" i="5"/>
  <c r="AC478" i="5" s="1"/>
  <c r="AB477" i="5"/>
  <c r="AS478" i="5"/>
  <c r="AW478" i="5" s="1"/>
  <c r="AV477" i="5"/>
  <c r="CH517" i="5"/>
  <c r="CL517" i="5" s="1"/>
  <c r="CK516" i="5"/>
  <c r="BY516" i="5"/>
  <c r="BW517" i="5"/>
  <c r="BN517" i="5"/>
  <c r="BR517" i="5" s="1"/>
  <c r="BQ516" i="5"/>
  <c r="BE516" i="5"/>
  <c r="BC517" i="5"/>
  <c r="Y517" i="9"/>
  <c r="AC517" i="9" s="1"/>
  <c r="BC517" i="9"/>
  <c r="BG517" i="9" s="1"/>
  <c r="O517" i="9"/>
  <c r="S517" i="9" s="1"/>
  <c r="AB516" i="9"/>
  <c r="BF516" i="9"/>
  <c r="R516" i="9"/>
  <c r="AI517" i="9"/>
  <c r="AM517" i="9" s="1"/>
  <c r="AS517" i="9"/>
  <c r="AW517" i="9" s="1"/>
  <c r="AL516" i="9"/>
  <c r="F517" i="9"/>
  <c r="D518" i="9"/>
  <c r="AV516" i="9"/>
  <c r="P517" i="5"/>
  <c r="N518" i="5"/>
  <c r="I505" i="5" l="1"/>
  <c r="D506" i="5"/>
  <c r="F505" i="5"/>
  <c r="H505" i="5" s="1"/>
  <c r="AI478" i="5"/>
  <c r="AM478" i="5" s="1"/>
  <c r="AL477" i="5"/>
  <c r="Z478" i="5"/>
  <c r="X479" i="5"/>
  <c r="AT478" i="5"/>
  <c r="AR479" i="5"/>
  <c r="CI517" i="5"/>
  <c r="CG518" i="5"/>
  <c r="CA516" i="5"/>
  <c r="BX517" i="5"/>
  <c r="CB517" i="5" s="1"/>
  <c r="BO517" i="5"/>
  <c r="BM518" i="5"/>
  <c r="BD517" i="5"/>
  <c r="BH517" i="5" s="1"/>
  <c r="BG516" i="5"/>
  <c r="BD517" i="9"/>
  <c r="BB518" i="9"/>
  <c r="E518" i="9"/>
  <c r="I518" i="9" s="1"/>
  <c r="H517" i="9"/>
  <c r="AT517" i="9"/>
  <c r="AR518" i="9"/>
  <c r="AJ517" i="9"/>
  <c r="AH518" i="9"/>
  <c r="P517" i="9"/>
  <c r="N518" i="9"/>
  <c r="Z517" i="9"/>
  <c r="X518" i="9"/>
  <c r="O518" i="5"/>
  <c r="S518" i="5" s="1"/>
  <c r="R517" i="5"/>
  <c r="E506" i="5" l="1"/>
  <c r="I506" i="5" s="1"/>
  <c r="AJ478" i="5"/>
  <c r="AH479" i="5"/>
  <c r="Y479" i="5"/>
  <c r="AC479" i="5" s="1"/>
  <c r="AB478" i="5"/>
  <c r="AS479" i="5"/>
  <c r="AW479" i="5" s="1"/>
  <c r="AV478" i="5"/>
  <c r="CH518" i="5"/>
  <c r="CL518" i="5" s="1"/>
  <c r="CK517" i="5"/>
  <c r="BY517" i="5"/>
  <c r="BW518" i="5"/>
  <c r="BN518" i="5"/>
  <c r="BR518" i="5" s="1"/>
  <c r="BQ517" i="5"/>
  <c r="BE517" i="5"/>
  <c r="BC518" i="5"/>
  <c r="R517" i="9"/>
  <c r="AV517" i="9"/>
  <c r="F518" i="9"/>
  <c r="D519" i="9"/>
  <c r="O518" i="9"/>
  <c r="S518" i="9" s="1"/>
  <c r="AS518" i="9"/>
  <c r="AW518" i="9" s="1"/>
  <c r="Y518" i="9"/>
  <c r="AC518" i="9" s="1"/>
  <c r="AI518" i="9"/>
  <c r="AM518" i="9" s="1"/>
  <c r="BC518" i="9"/>
  <c r="AB517" i="9"/>
  <c r="AL517" i="9"/>
  <c r="BF517" i="9"/>
  <c r="P518" i="5"/>
  <c r="N519" i="5"/>
  <c r="D507" i="5" l="1"/>
  <c r="E507" i="5" s="1"/>
  <c r="F506" i="5"/>
  <c r="H506" i="5" s="1"/>
  <c r="AI479" i="5"/>
  <c r="AM479" i="5" s="1"/>
  <c r="AL478" i="5"/>
  <c r="Z479" i="5"/>
  <c r="X480" i="5"/>
  <c r="AT479" i="5"/>
  <c r="AR480" i="5"/>
  <c r="CI518" i="5"/>
  <c r="CG519" i="5"/>
  <c r="CA517" i="5"/>
  <c r="BX518" i="5"/>
  <c r="CB518" i="5" s="1"/>
  <c r="BO518" i="5"/>
  <c r="BM519" i="5"/>
  <c r="BD518" i="5"/>
  <c r="BH518" i="5" s="1"/>
  <c r="BG517" i="5"/>
  <c r="BD518" i="9"/>
  <c r="BB519" i="9"/>
  <c r="BG518" i="9"/>
  <c r="Z518" i="9"/>
  <c r="X519" i="9"/>
  <c r="P518" i="9"/>
  <c r="N519" i="9"/>
  <c r="E519" i="9"/>
  <c r="AJ518" i="9"/>
  <c r="AH519" i="9"/>
  <c r="AT518" i="9"/>
  <c r="AR519" i="9"/>
  <c r="H518" i="9"/>
  <c r="O519" i="5"/>
  <c r="S519" i="5" s="1"/>
  <c r="R518" i="5"/>
  <c r="I507" i="5" l="1"/>
  <c r="F507" i="5"/>
  <c r="H507" i="5" s="1"/>
  <c r="D508" i="5"/>
  <c r="E508" i="5" s="1"/>
  <c r="AJ479" i="5"/>
  <c r="AH480" i="5"/>
  <c r="Y480" i="5"/>
  <c r="AC480" i="5" s="1"/>
  <c r="AB479" i="5"/>
  <c r="AS480" i="5"/>
  <c r="AW480" i="5" s="1"/>
  <c r="AV479" i="5"/>
  <c r="CH519" i="5"/>
  <c r="CL519" i="5" s="1"/>
  <c r="CK518" i="5"/>
  <c r="BY518" i="5"/>
  <c r="BW519" i="5"/>
  <c r="BN519" i="5"/>
  <c r="BR519" i="5" s="1"/>
  <c r="BQ518" i="5"/>
  <c r="BE518" i="5"/>
  <c r="BC519" i="5"/>
  <c r="AV518" i="9"/>
  <c r="F519" i="9"/>
  <c r="D520" i="9"/>
  <c r="AB518" i="9"/>
  <c r="AI519" i="9"/>
  <c r="AM519" i="9" s="1"/>
  <c r="O519" i="9"/>
  <c r="S519" i="9" s="1"/>
  <c r="AL518" i="9"/>
  <c r="R518" i="9"/>
  <c r="BC519" i="9"/>
  <c r="AS519" i="9"/>
  <c r="AW519" i="9" s="1"/>
  <c r="I519" i="9"/>
  <c r="Y519" i="9"/>
  <c r="BF518" i="9"/>
  <c r="P519" i="5"/>
  <c r="N520" i="5"/>
  <c r="I508" i="5" l="1"/>
  <c r="F508" i="5"/>
  <c r="H508" i="5" s="1"/>
  <c r="D509" i="5"/>
  <c r="E509" i="5" s="1"/>
  <c r="AI480" i="5"/>
  <c r="AM480" i="5"/>
  <c r="AL479" i="5"/>
  <c r="Z480" i="5"/>
  <c r="X481" i="5"/>
  <c r="AT480" i="5"/>
  <c r="AR481" i="5"/>
  <c r="CI519" i="5"/>
  <c r="CG520" i="5"/>
  <c r="BX519" i="5"/>
  <c r="CB519" i="5" s="1"/>
  <c r="CA518" i="5"/>
  <c r="BO519" i="5"/>
  <c r="BM520" i="5"/>
  <c r="BD519" i="5"/>
  <c r="BH519" i="5" s="1"/>
  <c r="BG518" i="5"/>
  <c r="Z519" i="9"/>
  <c r="X520" i="9"/>
  <c r="BD519" i="9"/>
  <c r="BB520" i="9"/>
  <c r="E520" i="9"/>
  <c r="I520" i="9" s="1"/>
  <c r="BG519" i="9"/>
  <c r="AJ519" i="9"/>
  <c r="AH520" i="9"/>
  <c r="H519" i="9"/>
  <c r="AC519" i="9"/>
  <c r="AT519" i="9"/>
  <c r="AR520" i="9"/>
  <c r="P519" i="9"/>
  <c r="N520" i="9"/>
  <c r="O520" i="5"/>
  <c r="S520" i="5" s="1"/>
  <c r="R519" i="5"/>
  <c r="I509" i="5" l="1"/>
  <c r="F509" i="5"/>
  <c r="H509" i="5" s="1"/>
  <c r="D510" i="5"/>
  <c r="AJ480" i="5"/>
  <c r="AH481" i="5"/>
  <c r="Y481" i="5"/>
  <c r="AC481" i="5" s="1"/>
  <c r="AB480" i="5"/>
  <c r="AS481" i="5"/>
  <c r="AW481" i="5" s="1"/>
  <c r="AV480" i="5"/>
  <c r="CH520" i="5"/>
  <c r="CL520" i="5" s="1"/>
  <c r="CK519" i="5"/>
  <c r="BY519" i="5"/>
  <c r="BW520" i="5"/>
  <c r="BN520" i="5"/>
  <c r="BR520" i="5" s="1"/>
  <c r="BQ519" i="5"/>
  <c r="BE519" i="5"/>
  <c r="BC520" i="5"/>
  <c r="O520" i="9"/>
  <c r="S520" i="9" s="1"/>
  <c r="AL519" i="9"/>
  <c r="BC520" i="9"/>
  <c r="R519" i="9"/>
  <c r="BF519" i="9"/>
  <c r="AS520" i="9"/>
  <c r="AW520" i="9" s="1"/>
  <c r="Y520" i="9"/>
  <c r="AC520" i="9" s="1"/>
  <c r="AV519" i="9"/>
  <c r="AI520" i="9"/>
  <c r="AM520" i="9" s="1"/>
  <c r="F520" i="9"/>
  <c r="D521" i="9"/>
  <c r="AB519" i="9"/>
  <c r="P520" i="5"/>
  <c r="N521" i="5"/>
  <c r="E510" i="5" l="1"/>
  <c r="I510" i="5" s="1"/>
  <c r="AI481" i="5"/>
  <c r="AM481" i="5" s="1"/>
  <c r="AL480" i="5"/>
  <c r="Z481" i="5"/>
  <c r="X482" i="5"/>
  <c r="AT481" i="5"/>
  <c r="AR482" i="5"/>
  <c r="CI520" i="5"/>
  <c r="CG521" i="5"/>
  <c r="BX520" i="5"/>
  <c r="CB520" i="5" s="1"/>
  <c r="CA519" i="5"/>
  <c r="BO520" i="5"/>
  <c r="BM521" i="5"/>
  <c r="BD520" i="5"/>
  <c r="BH520" i="5" s="1"/>
  <c r="BG519" i="5"/>
  <c r="E521" i="9"/>
  <c r="I521" i="9" s="1"/>
  <c r="H520" i="9"/>
  <c r="AT520" i="9"/>
  <c r="AR521" i="9"/>
  <c r="BD520" i="9"/>
  <c r="BB521" i="9"/>
  <c r="AJ520" i="9"/>
  <c r="AH521" i="9"/>
  <c r="Z520" i="9"/>
  <c r="X521" i="9"/>
  <c r="BG520" i="9"/>
  <c r="P520" i="9"/>
  <c r="N521" i="9"/>
  <c r="O521" i="5"/>
  <c r="S521" i="5" s="1"/>
  <c r="R520" i="5"/>
  <c r="D511" i="5" l="1"/>
  <c r="E511" i="5" s="1"/>
  <c r="F510" i="5"/>
  <c r="H510" i="5" s="1"/>
  <c r="AJ481" i="5"/>
  <c r="AH482" i="5"/>
  <c r="Y482" i="5"/>
  <c r="AC482" i="5" s="1"/>
  <c r="AB481" i="5"/>
  <c r="AS482" i="5"/>
  <c r="AW482" i="5" s="1"/>
  <c r="AV481" i="5"/>
  <c r="CH521" i="5"/>
  <c r="CL521" i="5" s="1"/>
  <c r="CK520" i="5"/>
  <c r="BY520" i="5"/>
  <c r="BW521" i="5"/>
  <c r="BN521" i="5"/>
  <c r="BR521" i="5" s="1"/>
  <c r="BQ520" i="5"/>
  <c r="BE520" i="5"/>
  <c r="BC521" i="5"/>
  <c r="Y521" i="9"/>
  <c r="AC521" i="9" s="1"/>
  <c r="BC521" i="9"/>
  <c r="BG521" i="9" s="1"/>
  <c r="O521" i="9"/>
  <c r="S521" i="9" s="1"/>
  <c r="AB520" i="9"/>
  <c r="BF520" i="9"/>
  <c r="R520" i="9"/>
  <c r="AI521" i="9"/>
  <c r="AM521" i="9" s="1"/>
  <c r="AS521" i="9"/>
  <c r="AW521" i="9" s="1"/>
  <c r="AL520" i="9"/>
  <c r="AV520" i="9"/>
  <c r="F521" i="9"/>
  <c r="D522" i="9"/>
  <c r="P521" i="5"/>
  <c r="N522" i="5"/>
  <c r="I511" i="5" l="1"/>
  <c r="D512" i="5"/>
  <c r="F511" i="5"/>
  <c r="H511" i="5" s="1"/>
  <c r="AI482" i="5"/>
  <c r="AM482" i="5"/>
  <c r="AL481" i="5"/>
  <c r="Z482" i="5"/>
  <c r="X483" i="5"/>
  <c r="AT482" i="5"/>
  <c r="AR483" i="5"/>
  <c r="CI521" i="5"/>
  <c r="CG522" i="5"/>
  <c r="BX521" i="5"/>
  <c r="CB521" i="5" s="1"/>
  <c r="CA520" i="5"/>
  <c r="BO521" i="5"/>
  <c r="BM522" i="5"/>
  <c r="BD521" i="5"/>
  <c r="BH521" i="5" s="1"/>
  <c r="BG520" i="5"/>
  <c r="BD521" i="9"/>
  <c r="BB522" i="9"/>
  <c r="E522" i="9"/>
  <c r="I522" i="9" s="1"/>
  <c r="AT521" i="9"/>
  <c r="AR522" i="9"/>
  <c r="H521" i="9"/>
  <c r="AJ521" i="9"/>
  <c r="AH522" i="9"/>
  <c r="P521" i="9"/>
  <c r="N522" i="9"/>
  <c r="Z521" i="9"/>
  <c r="X522" i="9"/>
  <c r="O522" i="5"/>
  <c r="S522" i="5" s="1"/>
  <c r="R521" i="5"/>
  <c r="E512" i="5" l="1"/>
  <c r="I512" i="5" s="1"/>
  <c r="AJ482" i="5"/>
  <c r="AH483" i="5"/>
  <c r="Y483" i="5"/>
  <c r="AC483" i="5" s="1"/>
  <c r="AB482" i="5"/>
  <c r="AS483" i="5"/>
  <c r="AW483" i="5" s="1"/>
  <c r="AV482" i="5"/>
  <c r="CH522" i="5"/>
  <c r="CL522" i="5" s="1"/>
  <c r="CK521" i="5"/>
  <c r="BY521" i="5"/>
  <c r="BW522" i="5"/>
  <c r="BN522" i="5"/>
  <c r="BR522" i="5" s="1"/>
  <c r="BQ521" i="5"/>
  <c r="BE521" i="5"/>
  <c r="BC522" i="5"/>
  <c r="O522" i="9"/>
  <c r="S522" i="9" s="1"/>
  <c r="R521" i="9"/>
  <c r="F522" i="9"/>
  <c r="D523" i="9"/>
  <c r="Y522" i="9"/>
  <c r="AC522" i="9" s="1"/>
  <c r="AI522" i="9"/>
  <c r="AM522" i="9" s="1"/>
  <c r="AS522" i="9"/>
  <c r="AW522" i="9" s="1"/>
  <c r="BC522" i="9"/>
  <c r="AB521" i="9"/>
  <c r="AL521" i="9"/>
  <c r="AV521" i="9"/>
  <c r="BF521" i="9"/>
  <c r="P522" i="5"/>
  <c r="N523" i="5"/>
  <c r="D513" i="5" l="1"/>
  <c r="E513" i="5" s="1"/>
  <c r="F512" i="5"/>
  <c r="H512" i="5" s="1"/>
  <c r="AI483" i="5"/>
  <c r="AM483" i="5" s="1"/>
  <c r="AL482" i="5"/>
  <c r="Z483" i="5"/>
  <c r="X484" i="5"/>
  <c r="AT483" i="5"/>
  <c r="AR484" i="5"/>
  <c r="CI522" i="5"/>
  <c r="CG523" i="5"/>
  <c r="BX522" i="5"/>
  <c r="CB522" i="5" s="1"/>
  <c r="CA521" i="5"/>
  <c r="BO522" i="5"/>
  <c r="BM523" i="5"/>
  <c r="BD522" i="5"/>
  <c r="BH522" i="5" s="1"/>
  <c r="BG521" i="5"/>
  <c r="AT522" i="9"/>
  <c r="AR523" i="9"/>
  <c r="Z522" i="9"/>
  <c r="X523" i="9"/>
  <c r="BD522" i="9"/>
  <c r="BB523" i="9"/>
  <c r="E523" i="9"/>
  <c r="I523" i="9" s="1"/>
  <c r="BG522" i="9"/>
  <c r="AJ522" i="9"/>
  <c r="AH523" i="9"/>
  <c r="H522" i="9"/>
  <c r="P522" i="9"/>
  <c r="N523" i="9"/>
  <c r="O523" i="5"/>
  <c r="S523" i="5" s="1"/>
  <c r="R522" i="5"/>
  <c r="I513" i="5" l="1"/>
  <c r="F513" i="5"/>
  <c r="H513" i="5" s="1"/>
  <c r="D514" i="5"/>
  <c r="E514" i="5" s="1"/>
  <c r="AJ483" i="5"/>
  <c r="AH484" i="5"/>
  <c r="Y484" i="5"/>
  <c r="AC484" i="5" s="1"/>
  <c r="AB483" i="5"/>
  <c r="AS484" i="5"/>
  <c r="AW484" i="5" s="1"/>
  <c r="AV483" i="5"/>
  <c r="CH523" i="5"/>
  <c r="CL523" i="5" s="1"/>
  <c r="CK522" i="5"/>
  <c r="BY522" i="5"/>
  <c r="BW523" i="5"/>
  <c r="BN523" i="5"/>
  <c r="BR523" i="5" s="1"/>
  <c r="BQ522" i="5"/>
  <c r="BE522" i="5"/>
  <c r="BC523" i="5"/>
  <c r="Y523" i="9"/>
  <c r="AC523" i="9" s="1"/>
  <c r="O523" i="9"/>
  <c r="S523" i="9" s="1"/>
  <c r="AI523" i="9"/>
  <c r="AM523" i="9" s="1"/>
  <c r="F523" i="9"/>
  <c r="D524" i="9"/>
  <c r="AB522" i="9"/>
  <c r="R522" i="9"/>
  <c r="AL522" i="9"/>
  <c r="BC523" i="9"/>
  <c r="AS523" i="9"/>
  <c r="AW523" i="9" s="1"/>
  <c r="BF522" i="9"/>
  <c r="AV522" i="9"/>
  <c r="P523" i="5"/>
  <c r="N524" i="5"/>
  <c r="I514" i="5" l="1"/>
  <c r="D515" i="5"/>
  <c r="E515" i="5" s="1"/>
  <c r="F514" i="5"/>
  <c r="H514" i="5" s="1"/>
  <c r="AI484" i="5"/>
  <c r="AM484" i="5"/>
  <c r="AL483" i="5"/>
  <c r="Z484" i="5"/>
  <c r="X485" i="5"/>
  <c r="AT484" i="5"/>
  <c r="AR485" i="5"/>
  <c r="CI523" i="5"/>
  <c r="CG524" i="5"/>
  <c r="BX523" i="5"/>
  <c r="CB523" i="5" s="1"/>
  <c r="CA522" i="5"/>
  <c r="BO523" i="5"/>
  <c r="BM524" i="5"/>
  <c r="BD523" i="5"/>
  <c r="BH523" i="5" s="1"/>
  <c r="BG522" i="5"/>
  <c r="BD523" i="9"/>
  <c r="BB524" i="9"/>
  <c r="E524" i="9"/>
  <c r="I524" i="9" s="1"/>
  <c r="BG523" i="9"/>
  <c r="H523" i="9"/>
  <c r="P523" i="9"/>
  <c r="N524" i="9"/>
  <c r="AT523" i="9"/>
  <c r="AR524" i="9"/>
  <c r="AJ523" i="9"/>
  <c r="AH524" i="9"/>
  <c r="Z523" i="9"/>
  <c r="X524" i="9"/>
  <c r="O524" i="5"/>
  <c r="S524" i="5" s="1"/>
  <c r="R523" i="5"/>
  <c r="I515" i="5" l="1"/>
  <c r="D516" i="5"/>
  <c r="E516" i="5" s="1"/>
  <c r="F515" i="5"/>
  <c r="H515" i="5" s="1"/>
  <c r="AJ484" i="5"/>
  <c r="AH485" i="5"/>
  <c r="Y485" i="5"/>
  <c r="AC485" i="5" s="1"/>
  <c r="AB484" i="5"/>
  <c r="AS485" i="5"/>
  <c r="AW485" i="5" s="1"/>
  <c r="AV484" i="5"/>
  <c r="CH524" i="5"/>
  <c r="CL524" i="5" s="1"/>
  <c r="CK523" i="5"/>
  <c r="BY523" i="5"/>
  <c r="BW524" i="5"/>
  <c r="BN524" i="5"/>
  <c r="BR524" i="5" s="1"/>
  <c r="BQ523" i="5"/>
  <c r="BE523" i="5"/>
  <c r="BC524" i="5"/>
  <c r="AL523" i="9"/>
  <c r="R523" i="9"/>
  <c r="Y524" i="9"/>
  <c r="AC524" i="9" s="1"/>
  <c r="AS524" i="9"/>
  <c r="AW524" i="9"/>
  <c r="F524" i="9"/>
  <c r="D525" i="9"/>
  <c r="AB523" i="9"/>
  <c r="AV523" i="9"/>
  <c r="BC524" i="9"/>
  <c r="AI524" i="9"/>
  <c r="AM524" i="9" s="1"/>
  <c r="O524" i="9"/>
  <c r="S524" i="9" s="1"/>
  <c r="BF523" i="9"/>
  <c r="P524" i="5"/>
  <c r="N525" i="5"/>
  <c r="I516" i="5" l="1"/>
  <c r="D517" i="5"/>
  <c r="E517" i="5" s="1"/>
  <c r="F516" i="5"/>
  <c r="H516" i="5" s="1"/>
  <c r="AI485" i="5"/>
  <c r="AM485" i="5" s="1"/>
  <c r="AL484" i="5"/>
  <c r="Z485" i="5"/>
  <c r="X486" i="5"/>
  <c r="AT485" i="5"/>
  <c r="AR486" i="5"/>
  <c r="CI524" i="5"/>
  <c r="CG525" i="5"/>
  <c r="BX524" i="5"/>
  <c r="CB524" i="5" s="1"/>
  <c r="CA523" i="5"/>
  <c r="BO524" i="5"/>
  <c r="BM525" i="5"/>
  <c r="BD524" i="5"/>
  <c r="BH524" i="5" s="1"/>
  <c r="BG523" i="5"/>
  <c r="BD524" i="9"/>
  <c r="BB525" i="9"/>
  <c r="P524" i="9"/>
  <c r="N525" i="9"/>
  <c r="BG524" i="9"/>
  <c r="AT524" i="9"/>
  <c r="AR525" i="9"/>
  <c r="E525" i="9"/>
  <c r="I525" i="9" s="1"/>
  <c r="AJ524" i="9"/>
  <c r="AH525" i="9"/>
  <c r="H524" i="9"/>
  <c r="Z524" i="9"/>
  <c r="X525" i="9"/>
  <c r="O525" i="5"/>
  <c r="S525" i="5" s="1"/>
  <c r="R524" i="5"/>
  <c r="I517" i="5" l="1"/>
  <c r="F517" i="5"/>
  <c r="H517" i="5" s="1"/>
  <c r="D518" i="5"/>
  <c r="E518" i="5" s="1"/>
  <c r="AJ485" i="5"/>
  <c r="AH486" i="5"/>
  <c r="Y486" i="5"/>
  <c r="AC486" i="5" s="1"/>
  <c r="AB485" i="5"/>
  <c r="AS486" i="5"/>
  <c r="AW486" i="5" s="1"/>
  <c r="AV485" i="5"/>
  <c r="CH525" i="5"/>
  <c r="CL525" i="5" s="1"/>
  <c r="CK524" i="5"/>
  <c r="BY524" i="5"/>
  <c r="BW525" i="5"/>
  <c r="BN525" i="5"/>
  <c r="BR525" i="5" s="1"/>
  <c r="BQ524" i="5"/>
  <c r="BE524" i="5"/>
  <c r="BC525" i="5"/>
  <c r="F525" i="9"/>
  <c r="D526" i="9"/>
  <c r="O525" i="9"/>
  <c r="S525" i="9" s="1"/>
  <c r="Y525" i="9"/>
  <c r="AC525" i="9" s="1"/>
  <c r="AI525" i="9"/>
  <c r="AM525" i="9" s="1"/>
  <c r="AS525" i="9"/>
  <c r="AW525" i="9" s="1"/>
  <c r="R524" i="9"/>
  <c r="AB524" i="9"/>
  <c r="AL524" i="9"/>
  <c r="AV524" i="9"/>
  <c r="BC525" i="9"/>
  <c r="BG525" i="9" s="1"/>
  <c r="BF524" i="9"/>
  <c r="P525" i="5"/>
  <c r="N526" i="5"/>
  <c r="I518" i="5" l="1"/>
  <c r="F518" i="5"/>
  <c r="H518" i="5" s="1"/>
  <c r="D519" i="5"/>
  <c r="E519" i="5" s="1"/>
  <c r="AI486" i="5"/>
  <c r="AM486" i="5"/>
  <c r="AL485" i="5"/>
  <c r="Z486" i="5"/>
  <c r="X487" i="5"/>
  <c r="AT486" i="5"/>
  <c r="AR487" i="5"/>
  <c r="CI525" i="5"/>
  <c r="CG526" i="5"/>
  <c r="BX525" i="5"/>
  <c r="CB525" i="5" s="1"/>
  <c r="CA524" i="5"/>
  <c r="BO525" i="5"/>
  <c r="BM526" i="5"/>
  <c r="BD525" i="5"/>
  <c r="BH525" i="5" s="1"/>
  <c r="BG524" i="5"/>
  <c r="AJ525" i="9"/>
  <c r="AH526" i="9"/>
  <c r="P525" i="9"/>
  <c r="N526" i="9"/>
  <c r="BD525" i="9"/>
  <c r="BB526" i="9"/>
  <c r="E526" i="9"/>
  <c r="I526" i="9" s="1"/>
  <c r="AT525" i="9"/>
  <c r="AR526" i="9"/>
  <c r="Z525" i="9"/>
  <c r="X526" i="9"/>
  <c r="H525" i="9"/>
  <c r="O526" i="5"/>
  <c r="S526" i="5" s="1"/>
  <c r="R525" i="5"/>
  <c r="I519" i="5" l="1"/>
  <c r="F519" i="5"/>
  <c r="H519" i="5" s="1"/>
  <c r="D520" i="5"/>
  <c r="E520" i="5" s="1"/>
  <c r="AJ486" i="5"/>
  <c r="AH487" i="5"/>
  <c r="Y487" i="5"/>
  <c r="AC487" i="5" s="1"/>
  <c r="AB486" i="5"/>
  <c r="AS487" i="5"/>
  <c r="AW487" i="5" s="1"/>
  <c r="AV486" i="5"/>
  <c r="CH526" i="5"/>
  <c r="CL526" i="5" s="1"/>
  <c r="CK525" i="5"/>
  <c r="BY525" i="5"/>
  <c r="BW526" i="5"/>
  <c r="BN526" i="5"/>
  <c r="BR526" i="5" s="1"/>
  <c r="BQ525" i="5"/>
  <c r="BE525" i="5"/>
  <c r="BC526" i="5"/>
  <c r="Y526" i="9"/>
  <c r="AC526" i="9" s="1"/>
  <c r="O526" i="9"/>
  <c r="S526" i="9" s="1"/>
  <c r="AB525" i="9"/>
  <c r="F526" i="9"/>
  <c r="D527" i="9"/>
  <c r="R525" i="9"/>
  <c r="AS526" i="9"/>
  <c r="AW526" i="9" s="1"/>
  <c r="BC526" i="9"/>
  <c r="AI526" i="9"/>
  <c r="AM526" i="9" s="1"/>
  <c r="AV525" i="9"/>
  <c r="BF525" i="9"/>
  <c r="AL525" i="9"/>
  <c r="P526" i="5"/>
  <c r="N527" i="5"/>
  <c r="I520" i="5" l="1"/>
  <c r="F520" i="5"/>
  <c r="H520" i="5" s="1"/>
  <c r="D521" i="5"/>
  <c r="E521" i="5" s="1"/>
  <c r="AI487" i="5"/>
  <c r="AM487" i="5"/>
  <c r="AL486" i="5"/>
  <c r="Z487" i="5"/>
  <c r="X488" i="5"/>
  <c r="AT487" i="5"/>
  <c r="AR488" i="5"/>
  <c r="CI526" i="5"/>
  <c r="CG527" i="5"/>
  <c r="BX526" i="5"/>
  <c r="CB526" i="5" s="1"/>
  <c r="CA525" i="5"/>
  <c r="BO526" i="5"/>
  <c r="BM527" i="5"/>
  <c r="BD526" i="5"/>
  <c r="BH526" i="5" s="1"/>
  <c r="BG525" i="5"/>
  <c r="E527" i="9"/>
  <c r="I527" i="9" s="1"/>
  <c r="AJ526" i="9"/>
  <c r="AH527" i="9"/>
  <c r="AT526" i="9"/>
  <c r="AR527" i="9"/>
  <c r="H526" i="9"/>
  <c r="P526" i="9"/>
  <c r="N527" i="9"/>
  <c r="BD526" i="9"/>
  <c r="BB527" i="9"/>
  <c r="BG526" i="9"/>
  <c r="Z526" i="9"/>
  <c r="X527" i="9"/>
  <c r="O527" i="5"/>
  <c r="S527" i="5" s="1"/>
  <c r="R526" i="5"/>
  <c r="I521" i="5" l="1"/>
  <c r="D522" i="5"/>
  <c r="E522" i="5" s="1"/>
  <c r="F521" i="5"/>
  <c r="H521" i="5" s="1"/>
  <c r="AJ487" i="5"/>
  <c r="AH488" i="5"/>
  <c r="Y488" i="5"/>
  <c r="AC488" i="5" s="1"/>
  <c r="AB487" i="5"/>
  <c r="AS488" i="5"/>
  <c r="AW488" i="5" s="1"/>
  <c r="AV487" i="5"/>
  <c r="CH527" i="5"/>
  <c r="CL527" i="5" s="1"/>
  <c r="CK526" i="5"/>
  <c r="BY526" i="5"/>
  <c r="BW527" i="5"/>
  <c r="BN527" i="5"/>
  <c r="BR527" i="5" s="1"/>
  <c r="BQ526" i="5"/>
  <c r="BE526" i="5"/>
  <c r="BC527" i="5"/>
  <c r="BC527" i="9"/>
  <c r="BG527" i="9" s="1"/>
  <c r="AI527" i="9"/>
  <c r="AM527" i="9" s="1"/>
  <c r="Y527" i="9"/>
  <c r="AC527" i="9" s="1"/>
  <c r="BF526" i="9"/>
  <c r="AL526" i="9"/>
  <c r="AB526" i="9"/>
  <c r="O527" i="9"/>
  <c r="S527" i="9" s="1"/>
  <c r="AS527" i="9"/>
  <c r="AW527" i="9" s="1"/>
  <c r="R526" i="9"/>
  <c r="AV526" i="9"/>
  <c r="F527" i="9"/>
  <c r="D528" i="9"/>
  <c r="P527" i="5"/>
  <c r="N528" i="5"/>
  <c r="I522" i="5" l="1"/>
  <c r="D523" i="5"/>
  <c r="E523" i="5" s="1"/>
  <c r="F522" i="5"/>
  <c r="H522" i="5" s="1"/>
  <c r="AI488" i="5"/>
  <c r="AM488" i="5" s="1"/>
  <c r="AL487" i="5"/>
  <c r="Z488" i="5"/>
  <c r="X489" i="5"/>
  <c r="AT488" i="5"/>
  <c r="AR489" i="5"/>
  <c r="CI527" i="5"/>
  <c r="CG528" i="5"/>
  <c r="BX527" i="5"/>
  <c r="CB527" i="5" s="1"/>
  <c r="CA526" i="5"/>
  <c r="BO527" i="5"/>
  <c r="BM528" i="5"/>
  <c r="BD527" i="5"/>
  <c r="BH527" i="5" s="1"/>
  <c r="BG526" i="5"/>
  <c r="AT527" i="9"/>
  <c r="AR528" i="9"/>
  <c r="AJ527" i="9"/>
  <c r="AH528" i="9"/>
  <c r="BD527" i="9"/>
  <c r="BB528" i="9"/>
  <c r="E528" i="9"/>
  <c r="I528" i="9" s="1"/>
  <c r="H527" i="9"/>
  <c r="P527" i="9"/>
  <c r="N528" i="9"/>
  <c r="Z527" i="9"/>
  <c r="X528" i="9"/>
  <c r="O528" i="5"/>
  <c r="S528" i="5" s="1"/>
  <c r="R527" i="5"/>
  <c r="I523" i="5" l="1"/>
  <c r="D524" i="5"/>
  <c r="E524" i="5" s="1"/>
  <c r="F523" i="5"/>
  <c r="H523" i="5" s="1"/>
  <c r="AJ488" i="5"/>
  <c r="AH489" i="5"/>
  <c r="Y489" i="5"/>
  <c r="AC489" i="5" s="1"/>
  <c r="AB488" i="5"/>
  <c r="AS489" i="5"/>
  <c r="AW489" i="5" s="1"/>
  <c r="AV488" i="5"/>
  <c r="CH528" i="5"/>
  <c r="CL528" i="5" s="1"/>
  <c r="CK527" i="5"/>
  <c r="BY527" i="5"/>
  <c r="BW528" i="5"/>
  <c r="BN528" i="5"/>
  <c r="BR528" i="5" s="1"/>
  <c r="BQ527" i="5"/>
  <c r="BE527" i="5"/>
  <c r="BC528" i="5"/>
  <c r="O528" i="9"/>
  <c r="S528" i="9" s="1"/>
  <c r="AI528" i="9"/>
  <c r="AM528" i="9" s="1"/>
  <c r="R527" i="9"/>
  <c r="F528" i="9"/>
  <c r="D529" i="9"/>
  <c r="AL527" i="9"/>
  <c r="Y528" i="9"/>
  <c r="AC528" i="9" s="1"/>
  <c r="BC528" i="9"/>
  <c r="AS528" i="9"/>
  <c r="AW528" i="9" s="1"/>
  <c r="AB527" i="9"/>
  <c r="BF527" i="9"/>
  <c r="AV527" i="9"/>
  <c r="P528" i="5"/>
  <c r="N529" i="5"/>
  <c r="I524" i="5" l="1"/>
  <c r="F524" i="5"/>
  <c r="H524" i="5" s="1"/>
  <c r="D525" i="5"/>
  <c r="E525" i="5" s="1"/>
  <c r="AI489" i="5"/>
  <c r="AM489" i="5"/>
  <c r="AL488" i="5"/>
  <c r="Z489" i="5"/>
  <c r="X490" i="5"/>
  <c r="AT489" i="5"/>
  <c r="AR490" i="5"/>
  <c r="CI528" i="5"/>
  <c r="CG529" i="5"/>
  <c r="BX528" i="5"/>
  <c r="CB528" i="5" s="1"/>
  <c r="CA527" i="5"/>
  <c r="BO528" i="5"/>
  <c r="BM529" i="5"/>
  <c r="BD528" i="5"/>
  <c r="BH528" i="5" s="1"/>
  <c r="BG527" i="5"/>
  <c r="E529" i="9"/>
  <c r="I529" i="9" s="1"/>
  <c r="AT528" i="9"/>
  <c r="AR529" i="9"/>
  <c r="Z528" i="9"/>
  <c r="X529" i="9"/>
  <c r="H528" i="9"/>
  <c r="AJ528" i="9"/>
  <c r="AH529" i="9"/>
  <c r="BD528" i="9"/>
  <c r="BB529" i="9"/>
  <c r="BG528" i="9"/>
  <c r="P528" i="9"/>
  <c r="N529" i="9"/>
  <c r="O529" i="5"/>
  <c r="S529" i="5" s="1"/>
  <c r="R528" i="5"/>
  <c r="I525" i="5" l="1"/>
  <c r="D526" i="5"/>
  <c r="E526" i="5" s="1"/>
  <c r="F525" i="5"/>
  <c r="H525" i="5" s="1"/>
  <c r="AJ489" i="5"/>
  <c r="AH490" i="5"/>
  <c r="Y490" i="5"/>
  <c r="AC490" i="5" s="1"/>
  <c r="AB489" i="5"/>
  <c r="AS490" i="5"/>
  <c r="AW490" i="5" s="1"/>
  <c r="AV489" i="5"/>
  <c r="CH529" i="5"/>
  <c r="CL529" i="5" s="1"/>
  <c r="CK528" i="5"/>
  <c r="BY528" i="5"/>
  <c r="BW529" i="5"/>
  <c r="BN529" i="5"/>
  <c r="BR529" i="5" s="1"/>
  <c r="BQ528" i="5"/>
  <c r="BE528" i="5"/>
  <c r="BC529" i="5"/>
  <c r="BC529" i="9"/>
  <c r="BG529" i="9" s="1"/>
  <c r="AS529" i="9"/>
  <c r="AW529" i="9" s="1"/>
  <c r="O529" i="9"/>
  <c r="S529" i="9" s="1"/>
  <c r="BF528" i="9"/>
  <c r="AV528" i="9"/>
  <c r="R528" i="9"/>
  <c r="AI529" i="9"/>
  <c r="AM529" i="9" s="1"/>
  <c r="Y529" i="9"/>
  <c r="AC529" i="9" s="1"/>
  <c r="AL528" i="9"/>
  <c r="AB528" i="9"/>
  <c r="F529" i="9"/>
  <c r="D530" i="9"/>
  <c r="P529" i="5"/>
  <c r="N530" i="5"/>
  <c r="I526" i="5" l="1"/>
  <c r="D527" i="5"/>
  <c r="E527" i="5" s="1"/>
  <c r="F526" i="5"/>
  <c r="H526" i="5" s="1"/>
  <c r="AI490" i="5"/>
  <c r="AM490" i="5"/>
  <c r="AL489" i="5"/>
  <c r="Z490" i="5"/>
  <c r="X491" i="5"/>
  <c r="AT490" i="5"/>
  <c r="AR491" i="5"/>
  <c r="CI529" i="5"/>
  <c r="CG530" i="5"/>
  <c r="BX529" i="5"/>
  <c r="CB529" i="5" s="1"/>
  <c r="CA528" i="5"/>
  <c r="BO529" i="5"/>
  <c r="BM530" i="5"/>
  <c r="BD529" i="5"/>
  <c r="BH529" i="5" s="1"/>
  <c r="BG528" i="5"/>
  <c r="Z529" i="9"/>
  <c r="X530" i="9"/>
  <c r="AT529" i="9"/>
  <c r="AR530" i="9"/>
  <c r="BD529" i="9"/>
  <c r="BB530" i="9"/>
  <c r="E530" i="9"/>
  <c r="I530" i="9" s="1"/>
  <c r="H529" i="9"/>
  <c r="AJ529" i="9"/>
  <c r="AH530" i="9"/>
  <c r="P529" i="9"/>
  <c r="N530" i="9"/>
  <c r="O530" i="5"/>
  <c r="S530" i="5" s="1"/>
  <c r="R529" i="5"/>
  <c r="I527" i="5" l="1"/>
  <c r="F527" i="5"/>
  <c r="H527" i="5" s="1"/>
  <c r="D528" i="5"/>
  <c r="E528" i="5" s="1"/>
  <c r="AJ490" i="5"/>
  <c r="AH491" i="5"/>
  <c r="Y491" i="5"/>
  <c r="AC491" i="5" s="1"/>
  <c r="AB490" i="5"/>
  <c r="AS491" i="5"/>
  <c r="AW491" i="5" s="1"/>
  <c r="AV490" i="5"/>
  <c r="CH530" i="5"/>
  <c r="CL530" i="5" s="1"/>
  <c r="CK529" i="5"/>
  <c r="BY529" i="5"/>
  <c r="BW530" i="5"/>
  <c r="BN530" i="5"/>
  <c r="BR530" i="5" s="1"/>
  <c r="BQ529" i="5"/>
  <c r="BE529" i="5"/>
  <c r="BC530" i="5"/>
  <c r="AI530" i="9"/>
  <c r="AM530" i="9" s="1"/>
  <c r="AS530" i="9"/>
  <c r="AW530" i="9" s="1"/>
  <c r="AL529" i="9"/>
  <c r="F530" i="9"/>
  <c r="D531" i="9"/>
  <c r="AV529" i="9"/>
  <c r="O530" i="9"/>
  <c r="S530" i="9" s="1"/>
  <c r="BC530" i="9"/>
  <c r="Y530" i="9"/>
  <c r="AC530" i="9" s="1"/>
  <c r="R529" i="9"/>
  <c r="BF529" i="9"/>
  <c r="AB529" i="9"/>
  <c r="P530" i="5"/>
  <c r="N531" i="5"/>
  <c r="I528" i="5" l="1"/>
  <c r="D529" i="5"/>
  <c r="E529" i="5" s="1"/>
  <c r="F528" i="5"/>
  <c r="H528" i="5" s="1"/>
  <c r="AI491" i="5"/>
  <c r="AM491" i="5"/>
  <c r="AL490" i="5"/>
  <c r="Z491" i="5"/>
  <c r="X492" i="5"/>
  <c r="AT491" i="5"/>
  <c r="AR492" i="5"/>
  <c r="CI530" i="5"/>
  <c r="CG531" i="5"/>
  <c r="BX530" i="5"/>
  <c r="CB530" i="5" s="1"/>
  <c r="CA529" i="5"/>
  <c r="BO530" i="5"/>
  <c r="BM531" i="5"/>
  <c r="BD530" i="5"/>
  <c r="BH530" i="5" s="1"/>
  <c r="BG529" i="5"/>
  <c r="E531" i="9"/>
  <c r="I531" i="9" s="1"/>
  <c r="Z530" i="9"/>
  <c r="X531" i="9"/>
  <c r="P530" i="9"/>
  <c r="N531" i="9"/>
  <c r="H530" i="9"/>
  <c r="AT530" i="9"/>
  <c r="AR531" i="9"/>
  <c r="BD530" i="9"/>
  <c r="BB531" i="9"/>
  <c r="BG530" i="9"/>
  <c r="AJ530" i="9"/>
  <c r="AH531" i="9"/>
  <c r="O531" i="5"/>
  <c r="S531" i="5" s="1"/>
  <c r="R530" i="5"/>
  <c r="I529" i="5" l="1"/>
  <c r="F529" i="5"/>
  <c r="H529" i="5" s="1"/>
  <c r="D530" i="5"/>
  <c r="E530" i="5" s="1"/>
  <c r="AJ491" i="5"/>
  <c r="AH492" i="5"/>
  <c r="Y492" i="5"/>
  <c r="AC492" i="5" s="1"/>
  <c r="AB491" i="5"/>
  <c r="AS492" i="5"/>
  <c r="AV491" i="5"/>
  <c r="CH531" i="5"/>
  <c r="CL531" i="5" s="1"/>
  <c r="CK530" i="5"/>
  <c r="BY530" i="5"/>
  <c r="BW531" i="5"/>
  <c r="BN531" i="5"/>
  <c r="BR531" i="5" s="1"/>
  <c r="BQ530" i="5"/>
  <c r="BE530" i="5"/>
  <c r="BC531" i="5"/>
  <c r="BC531" i="9"/>
  <c r="BG531" i="9" s="1"/>
  <c r="Y531" i="9"/>
  <c r="AC531" i="9" s="1"/>
  <c r="AI531" i="9"/>
  <c r="AM531" i="9" s="1"/>
  <c r="BF530" i="9"/>
  <c r="AB530" i="9"/>
  <c r="AL530" i="9"/>
  <c r="AS531" i="9"/>
  <c r="AW531" i="9" s="1"/>
  <c r="O531" i="9"/>
  <c r="S531" i="9" s="1"/>
  <c r="AV530" i="9"/>
  <c r="R530" i="9"/>
  <c r="F531" i="9"/>
  <c r="D532" i="9"/>
  <c r="P531" i="5"/>
  <c r="N532" i="5"/>
  <c r="I530" i="5" l="1"/>
  <c r="F530" i="5"/>
  <c r="H530" i="5" s="1"/>
  <c r="D531" i="5"/>
  <c r="E531" i="5" s="1"/>
  <c r="AI492" i="5"/>
  <c r="AM492" i="5" s="1"/>
  <c r="AL491" i="5"/>
  <c r="Z492" i="5"/>
  <c r="X493" i="5"/>
  <c r="AW492" i="5"/>
  <c r="AT492" i="5"/>
  <c r="AR493" i="5"/>
  <c r="CI531" i="5"/>
  <c r="CG532" i="5"/>
  <c r="BX531" i="5"/>
  <c r="CB531" i="5" s="1"/>
  <c r="CA530" i="5"/>
  <c r="BO531" i="5"/>
  <c r="BM532" i="5"/>
  <c r="BD531" i="5"/>
  <c r="BH531" i="5" s="1"/>
  <c r="BG530" i="5"/>
  <c r="P531" i="9"/>
  <c r="N532" i="9"/>
  <c r="Z531" i="9"/>
  <c r="X532" i="9"/>
  <c r="BD531" i="9"/>
  <c r="BB532" i="9"/>
  <c r="E532" i="9"/>
  <c r="I532" i="9" s="1"/>
  <c r="H531" i="9"/>
  <c r="AT531" i="9"/>
  <c r="AR532" i="9"/>
  <c r="AJ531" i="9"/>
  <c r="AH532" i="9"/>
  <c r="O532" i="5"/>
  <c r="S532" i="5" s="1"/>
  <c r="R531" i="5"/>
  <c r="I531" i="5" l="1"/>
  <c r="F531" i="5"/>
  <c r="H531" i="5" s="1"/>
  <c r="D532" i="5"/>
  <c r="E532" i="5" s="1"/>
  <c r="AJ492" i="5"/>
  <c r="AH493" i="5"/>
  <c r="Y493" i="5"/>
  <c r="AC493" i="5" s="1"/>
  <c r="AB492" i="5"/>
  <c r="AS493" i="5"/>
  <c r="AW493" i="5" s="1"/>
  <c r="AV492" i="5"/>
  <c r="CH532" i="5"/>
  <c r="CL532" i="5" s="1"/>
  <c r="CK531" i="5"/>
  <c r="BY531" i="5"/>
  <c r="BW532" i="5"/>
  <c r="BN532" i="5"/>
  <c r="BR532" i="5" s="1"/>
  <c r="BQ531" i="5"/>
  <c r="BE531" i="5"/>
  <c r="BC532" i="5"/>
  <c r="AS532" i="9"/>
  <c r="AW532" i="9" s="1"/>
  <c r="Y532" i="9"/>
  <c r="AC532" i="9" s="1"/>
  <c r="AV531" i="9"/>
  <c r="F532" i="9"/>
  <c r="D533" i="9"/>
  <c r="AB531" i="9"/>
  <c r="AI532" i="9"/>
  <c r="AM532" i="9" s="1"/>
  <c r="BC532" i="9"/>
  <c r="O532" i="9"/>
  <c r="S532" i="9" s="1"/>
  <c r="AL531" i="9"/>
  <c r="BF531" i="9"/>
  <c r="R531" i="9"/>
  <c r="P532" i="5"/>
  <c r="N533" i="5"/>
  <c r="I532" i="5" l="1"/>
  <c r="D533" i="5"/>
  <c r="E533" i="5" s="1"/>
  <c r="I533" i="5" s="1"/>
  <c r="F532" i="5"/>
  <c r="H532" i="5" s="1"/>
  <c r="AI493" i="5"/>
  <c r="AM493" i="5"/>
  <c r="AL492" i="5"/>
  <c r="Z493" i="5"/>
  <c r="X494" i="5"/>
  <c r="AT493" i="5"/>
  <c r="AR494" i="5"/>
  <c r="CI532" i="5"/>
  <c r="CG533" i="5"/>
  <c r="BX532" i="5"/>
  <c r="CB532" i="5" s="1"/>
  <c r="CA531" i="5"/>
  <c r="BO532" i="5"/>
  <c r="BM533" i="5"/>
  <c r="BD532" i="5"/>
  <c r="BH532" i="5" s="1"/>
  <c r="BG531" i="5"/>
  <c r="BD532" i="9"/>
  <c r="BB533" i="9"/>
  <c r="E533" i="9"/>
  <c r="I533" i="9" s="1"/>
  <c r="P532" i="9"/>
  <c r="N533" i="9"/>
  <c r="AJ532" i="9"/>
  <c r="AH533" i="9"/>
  <c r="H532" i="9"/>
  <c r="Z532" i="9"/>
  <c r="X533" i="9"/>
  <c r="BG532" i="9"/>
  <c r="AT532" i="9"/>
  <c r="AR533" i="9"/>
  <c r="O533" i="5"/>
  <c r="S533" i="5" s="1"/>
  <c r="R532" i="5"/>
  <c r="F533" i="5"/>
  <c r="H533" i="5" s="1"/>
  <c r="D534" i="5" l="1"/>
  <c r="AJ493" i="5"/>
  <c r="AH494" i="5"/>
  <c r="Y494" i="5"/>
  <c r="AC494" i="5" s="1"/>
  <c r="AB493" i="5"/>
  <c r="AS494" i="5"/>
  <c r="AW494" i="5" s="1"/>
  <c r="AV493" i="5"/>
  <c r="CH533" i="5"/>
  <c r="CL533" i="5" s="1"/>
  <c r="CK532" i="5"/>
  <c r="BY532" i="5"/>
  <c r="BW533" i="5"/>
  <c r="BN533" i="5"/>
  <c r="BR533" i="5" s="1"/>
  <c r="BQ532" i="5"/>
  <c r="BE532" i="5"/>
  <c r="BC533" i="5"/>
  <c r="Y533" i="9"/>
  <c r="AC533" i="9" s="1"/>
  <c r="AI533" i="9"/>
  <c r="AM533" i="9" s="1"/>
  <c r="AS533" i="9"/>
  <c r="AW533" i="9" s="1"/>
  <c r="AB532" i="9"/>
  <c r="AL532" i="9"/>
  <c r="F533" i="9"/>
  <c r="D534" i="9"/>
  <c r="AV532" i="9"/>
  <c r="O533" i="9"/>
  <c r="S533" i="9" s="1"/>
  <c r="BC533" i="9"/>
  <c r="R532" i="9"/>
  <c r="BF532" i="9"/>
  <c r="P533" i="5"/>
  <c r="N534" i="5"/>
  <c r="E534" i="5"/>
  <c r="I534" i="5" s="1"/>
  <c r="AI494" i="5" l="1"/>
  <c r="AM494" i="5" s="1"/>
  <c r="AL493" i="5"/>
  <c r="Z494" i="5"/>
  <c r="X495" i="5"/>
  <c r="AT494" i="5"/>
  <c r="AR495" i="5"/>
  <c r="CI533" i="5"/>
  <c r="CG534" i="5"/>
  <c r="BX533" i="5"/>
  <c r="CB533" i="5" s="1"/>
  <c r="CA532" i="5"/>
  <c r="BO533" i="5"/>
  <c r="BM534" i="5"/>
  <c r="BD533" i="5"/>
  <c r="BH533" i="5" s="1"/>
  <c r="BG532" i="5"/>
  <c r="BD533" i="9"/>
  <c r="BB534" i="9"/>
  <c r="E534" i="9"/>
  <c r="I534" i="9" s="1"/>
  <c r="P533" i="9"/>
  <c r="N534" i="9"/>
  <c r="H533" i="9"/>
  <c r="AJ533" i="9"/>
  <c r="AH534" i="9"/>
  <c r="BG533" i="9"/>
  <c r="AT533" i="9"/>
  <c r="AR534" i="9"/>
  <c r="Z533" i="9"/>
  <c r="X534" i="9"/>
  <c r="O534" i="5"/>
  <c r="S534" i="5" s="1"/>
  <c r="R533" i="5"/>
  <c r="F534" i="5"/>
  <c r="H534" i="5" s="1"/>
  <c r="D535" i="5"/>
  <c r="AJ494" i="5" l="1"/>
  <c r="AH495" i="5"/>
  <c r="Y495" i="5"/>
  <c r="AC495" i="5" s="1"/>
  <c r="AB494" i="5"/>
  <c r="AS495" i="5"/>
  <c r="AW495" i="5" s="1"/>
  <c r="AV494" i="5"/>
  <c r="CH534" i="5"/>
  <c r="CL534" i="5" s="1"/>
  <c r="CK533" i="5"/>
  <c r="BY533" i="5"/>
  <c r="BW534" i="5"/>
  <c r="BN534" i="5"/>
  <c r="BR534" i="5" s="1"/>
  <c r="BQ533" i="5"/>
  <c r="BE533" i="5"/>
  <c r="BC534" i="5"/>
  <c r="AV533" i="9"/>
  <c r="Y534" i="9"/>
  <c r="AC534" i="9" s="1"/>
  <c r="F534" i="9"/>
  <c r="D535" i="9"/>
  <c r="AB533" i="9"/>
  <c r="AI534" i="9"/>
  <c r="AM534" i="9" s="1"/>
  <c r="O534" i="9"/>
  <c r="S534" i="9" s="1"/>
  <c r="BC534" i="9"/>
  <c r="AS534" i="9"/>
  <c r="AW534" i="9" s="1"/>
  <c r="AL533" i="9"/>
  <c r="R533" i="9"/>
  <c r="BF533" i="9"/>
  <c r="P534" i="5"/>
  <c r="N535" i="5"/>
  <c r="E535" i="5"/>
  <c r="I535" i="5" s="1"/>
  <c r="AI495" i="5" l="1"/>
  <c r="AM495" i="5" s="1"/>
  <c r="AL494" i="5"/>
  <c r="Z495" i="5"/>
  <c r="X496" i="5"/>
  <c r="AT495" i="5"/>
  <c r="AR496" i="5"/>
  <c r="CI534" i="5"/>
  <c r="CG535" i="5"/>
  <c r="BX534" i="5"/>
  <c r="CB534" i="5" s="1"/>
  <c r="CA533" i="5"/>
  <c r="BO534" i="5"/>
  <c r="BM535" i="5"/>
  <c r="BD534" i="5"/>
  <c r="BH534" i="5" s="1"/>
  <c r="BG533" i="5"/>
  <c r="AT534" i="9"/>
  <c r="AR535" i="9"/>
  <c r="P534" i="9"/>
  <c r="N535" i="9"/>
  <c r="Z534" i="9"/>
  <c r="X535" i="9"/>
  <c r="E535" i="9"/>
  <c r="I535" i="9" s="1"/>
  <c r="BD534" i="9"/>
  <c r="BB535" i="9"/>
  <c r="BG534" i="9"/>
  <c r="AJ534" i="9"/>
  <c r="AH535" i="9"/>
  <c r="H534" i="9"/>
  <c r="O535" i="5"/>
  <c r="S535" i="5" s="1"/>
  <c r="R534" i="5"/>
  <c r="F535" i="5"/>
  <c r="H535" i="5" s="1"/>
  <c r="D536" i="5"/>
  <c r="AJ495" i="5" l="1"/>
  <c r="AH496" i="5"/>
  <c r="Y496" i="5"/>
  <c r="AC496" i="5" s="1"/>
  <c r="AB495" i="5"/>
  <c r="AS496" i="5"/>
  <c r="AW496" i="5" s="1"/>
  <c r="AV495" i="5"/>
  <c r="CH535" i="5"/>
  <c r="CL535" i="5" s="1"/>
  <c r="CK534" i="5"/>
  <c r="BY534" i="5"/>
  <c r="BW535" i="5"/>
  <c r="BN535" i="5"/>
  <c r="BR535" i="5" s="1"/>
  <c r="BQ534" i="5"/>
  <c r="BE534" i="5"/>
  <c r="BC535" i="5"/>
  <c r="AL534" i="9"/>
  <c r="O535" i="9"/>
  <c r="S535" i="9" s="1"/>
  <c r="F535" i="9"/>
  <c r="D536" i="9"/>
  <c r="R534" i="9"/>
  <c r="BC535" i="9"/>
  <c r="BG535" i="9" s="1"/>
  <c r="Y535" i="9"/>
  <c r="AC535" i="9" s="1"/>
  <c r="AS535" i="9"/>
  <c r="AW535" i="9" s="1"/>
  <c r="AI535" i="9"/>
  <c r="AM535" i="9" s="1"/>
  <c r="BF534" i="9"/>
  <c r="AB534" i="9"/>
  <c r="AV534" i="9"/>
  <c r="P535" i="5"/>
  <c r="N536" i="5"/>
  <c r="E536" i="5"/>
  <c r="I536" i="5" s="1"/>
  <c r="AI496" i="5" l="1"/>
  <c r="AM496" i="5" s="1"/>
  <c r="AL495" i="5"/>
  <c r="Z496" i="5"/>
  <c r="X497" i="5"/>
  <c r="AT496" i="5"/>
  <c r="AR497" i="5"/>
  <c r="CI535" i="5"/>
  <c r="CG536" i="5"/>
  <c r="BX535" i="5"/>
  <c r="CB535" i="5" s="1"/>
  <c r="CA534" i="5"/>
  <c r="BO535" i="5"/>
  <c r="BM536" i="5"/>
  <c r="BD535" i="5"/>
  <c r="BH535" i="5" s="1"/>
  <c r="BG534" i="5"/>
  <c r="AJ535" i="9"/>
  <c r="AH536" i="9"/>
  <c r="Z535" i="9"/>
  <c r="X536" i="9"/>
  <c r="P535" i="9"/>
  <c r="N536" i="9"/>
  <c r="BD535" i="9"/>
  <c r="BB536" i="9"/>
  <c r="E536" i="9"/>
  <c r="I536" i="9" s="1"/>
  <c r="AT535" i="9"/>
  <c r="AR536" i="9"/>
  <c r="H535" i="9"/>
  <c r="O536" i="5"/>
  <c r="S536" i="5" s="1"/>
  <c r="R535" i="5"/>
  <c r="F536" i="5"/>
  <c r="H536" i="5" s="1"/>
  <c r="D537" i="5"/>
  <c r="AJ496" i="5" l="1"/>
  <c r="AH497" i="5"/>
  <c r="Y497" i="5"/>
  <c r="AC497" i="5" s="1"/>
  <c r="AB496" i="5"/>
  <c r="AS497" i="5"/>
  <c r="AW497" i="5" s="1"/>
  <c r="AV496" i="5"/>
  <c r="CH536" i="5"/>
  <c r="CL536" i="5" s="1"/>
  <c r="CK535" i="5"/>
  <c r="BY535" i="5"/>
  <c r="BW536" i="5"/>
  <c r="BN536" i="5"/>
  <c r="BR536" i="5" s="1"/>
  <c r="BQ535" i="5"/>
  <c r="BE535" i="5"/>
  <c r="BC536" i="5"/>
  <c r="AS536" i="9"/>
  <c r="AW536" i="9" s="1"/>
  <c r="BC536" i="9"/>
  <c r="BG536" i="9" s="1"/>
  <c r="Y536" i="9"/>
  <c r="AC536" i="9" s="1"/>
  <c r="AV535" i="9"/>
  <c r="BF535" i="9"/>
  <c r="AB535" i="9"/>
  <c r="O536" i="9"/>
  <c r="S536" i="9" s="1"/>
  <c r="AI536" i="9"/>
  <c r="AM536" i="9" s="1"/>
  <c r="F536" i="9"/>
  <c r="D537" i="9"/>
  <c r="R535" i="9"/>
  <c r="AL535" i="9"/>
  <c r="P536" i="5"/>
  <c r="N537" i="5"/>
  <c r="E537" i="5"/>
  <c r="I537" i="5" s="1"/>
  <c r="AI497" i="5" l="1"/>
  <c r="AM497" i="5" s="1"/>
  <c r="AL496" i="5"/>
  <c r="Z497" i="5"/>
  <c r="X498" i="5"/>
  <c r="AT497" i="5"/>
  <c r="AR498" i="5"/>
  <c r="CI536" i="5"/>
  <c r="CG537" i="5"/>
  <c r="BX536" i="5"/>
  <c r="CB536" i="5" s="1"/>
  <c r="CA535" i="5"/>
  <c r="BO536" i="5"/>
  <c r="BM537" i="5"/>
  <c r="BD536" i="5"/>
  <c r="BH536" i="5" s="1"/>
  <c r="BG535" i="5"/>
  <c r="BD536" i="9"/>
  <c r="BB537" i="9"/>
  <c r="E537" i="9"/>
  <c r="I537" i="9" s="1"/>
  <c r="AJ536" i="9"/>
  <c r="AH537" i="9"/>
  <c r="H536" i="9"/>
  <c r="P536" i="9"/>
  <c r="N537" i="9"/>
  <c r="Z536" i="9"/>
  <c r="X537" i="9"/>
  <c r="AT536" i="9"/>
  <c r="AR537" i="9"/>
  <c r="O537" i="5"/>
  <c r="S537" i="5" s="1"/>
  <c r="R536" i="5"/>
  <c r="F537" i="5"/>
  <c r="H537" i="5" s="1"/>
  <c r="D538" i="5"/>
  <c r="AJ497" i="5" l="1"/>
  <c r="AH498" i="5"/>
  <c r="Y498" i="5"/>
  <c r="AC498" i="5" s="1"/>
  <c r="AB497" i="5"/>
  <c r="AS498" i="5"/>
  <c r="AW498" i="5" s="1"/>
  <c r="AV497" i="5"/>
  <c r="CH537" i="5"/>
  <c r="CL537" i="5" s="1"/>
  <c r="CK536" i="5"/>
  <c r="BY536" i="5"/>
  <c r="BW537" i="5"/>
  <c r="BN537" i="5"/>
  <c r="BR537" i="5" s="1"/>
  <c r="BQ536" i="5"/>
  <c r="BE536" i="5"/>
  <c r="BC537" i="5"/>
  <c r="AB536" i="9"/>
  <c r="F537" i="9"/>
  <c r="D538" i="9"/>
  <c r="Y537" i="9"/>
  <c r="AC537" i="9" s="1"/>
  <c r="AS537" i="9"/>
  <c r="AW537" i="9" s="1"/>
  <c r="O537" i="9"/>
  <c r="S537" i="9" s="1"/>
  <c r="AI537" i="9"/>
  <c r="AM537" i="9" s="1"/>
  <c r="BC537" i="9"/>
  <c r="AV536" i="9"/>
  <c r="R536" i="9"/>
  <c r="AL536" i="9"/>
  <c r="BF536" i="9"/>
  <c r="P537" i="5"/>
  <c r="N538" i="5"/>
  <c r="E538" i="5"/>
  <c r="I538" i="5" s="1"/>
  <c r="AI498" i="5" l="1"/>
  <c r="AM498" i="5" s="1"/>
  <c r="AL497" i="5"/>
  <c r="Z498" i="5"/>
  <c r="X499" i="5"/>
  <c r="AT498" i="5"/>
  <c r="AR499" i="5"/>
  <c r="CI537" i="5"/>
  <c r="CG538" i="5"/>
  <c r="BX537" i="5"/>
  <c r="CB537" i="5" s="1"/>
  <c r="CA536" i="5"/>
  <c r="BO537" i="5"/>
  <c r="BM538" i="5"/>
  <c r="BD537" i="5"/>
  <c r="BH537" i="5" s="1"/>
  <c r="BG536" i="5"/>
  <c r="E538" i="9"/>
  <c r="I538" i="9" s="1"/>
  <c r="AJ537" i="9"/>
  <c r="AH538" i="9"/>
  <c r="AT537" i="9"/>
  <c r="AR538" i="9"/>
  <c r="H537" i="9"/>
  <c r="BD537" i="9"/>
  <c r="BB538" i="9"/>
  <c r="BG537" i="9"/>
  <c r="P537" i="9"/>
  <c r="N538" i="9"/>
  <c r="Z537" i="9"/>
  <c r="X538" i="9"/>
  <c r="O538" i="5"/>
  <c r="S538" i="5" s="1"/>
  <c r="R537" i="5"/>
  <c r="F538" i="5"/>
  <c r="H538" i="5" s="1"/>
  <c r="D539" i="5"/>
  <c r="AJ498" i="5" l="1"/>
  <c r="AH499" i="5"/>
  <c r="Y499" i="5"/>
  <c r="AC499" i="5" s="1"/>
  <c r="AB498" i="5"/>
  <c r="AS499" i="5"/>
  <c r="AW499" i="5" s="1"/>
  <c r="AV498" i="5"/>
  <c r="CH538" i="5"/>
  <c r="CL538" i="5" s="1"/>
  <c r="CK537" i="5"/>
  <c r="BY537" i="5"/>
  <c r="BW538" i="5"/>
  <c r="BN538" i="5"/>
  <c r="BR538" i="5" s="1"/>
  <c r="BQ537" i="5"/>
  <c r="BE537" i="5"/>
  <c r="BC538" i="5"/>
  <c r="R537" i="9"/>
  <c r="AI538" i="9"/>
  <c r="AM538" i="9" s="1"/>
  <c r="Y538" i="9"/>
  <c r="AC538" i="9" s="1"/>
  <c r="AL537" i="9"/>
  <c r="AB537" i="9"/>
  <c r="BC538" i="9"/>
  <c r="AS538" i="9"/>
  <c r="AW538" i="9" s="1"/>
  <c r="O538" i="9"/>
  <c r="S538" i="9" s="1"/>
  <c r="BF537" i="9"/>
  <c r="AV537" i="9"/>
  <c r="F538" i="9"/>
  <c r="D539" i="9"/>
  <c r="P538" i="5"/>
  <c r="N539" i="5"/>
  <c r="E539" i="5"/>
  <c r="I539" i="5" s="1"/>
  <c r="AI499" i="5" l="1"/>
  <c r="AM499" i="5" s="1"/>
  <c r="AL498" i="5"/>
  <c r="Z499" i="5"/>
  <c r="X500" i="5"/>
  <c r="AT499" i="5"/>
  <c r="AR500" i="5"/>
  <c r="CI538" i="5"/>
  <c r="CG539" i="5"/>
  <c r="BX538" i="5"/>
  <c r="CB538" i="5" s="1"/>
  <c r="CA537" i="5"/>
  <c r="BO538" i="5"/>
  <c r="BM539" i="5"/>
  <c r="BD538" i="5"/>
  <c r="BH538" i="5" s="1"/>
  <c r="BG537" i="5"/>
  <c r="BD538" i="9"/>
  <c r="BB539" i="9"/>
  <c r="P538" i="9"/>
  <c r="N539" i="9"/>
  <c r="BG538" i="9"/>
  <c r="AJ538" i="9"/>
  <c r="AH539" i="9"/>
  <c r="E539" i="9"/>
  <c r="I539" i="9" s="1"/>
  <c r="H538" i="9"/>
  <c r="AT538" i="9"/>
  <c r="AR539" i="9"/>
  <c r="Z538" i="9"/>
  <c r="X539" i="9"/>
  <c r="O539" i="5"/>
  <c r="S539" i="5" s="1"/>
  <c r="R538" i="5"/>
  <c r="F539" i="5"/>
  <c r="H539" i="5" s="1"/>
  <c r="D540" i="5"/>
  <c r="AJ499" i="5" l="1"/>
  <c r="AH500" i="5"/>
  <c r="Y500" i="5"/>
  <c r="AC500" i="5" s="1"/>
  <c r="AB499" i="5"/>
  <c r="AS500" i="5"/>
  <c r="AW500" i="5" s="1"/>
  <c r="AV499" i="5"/>
  <c r="CH539" i="5"/>
  <c r="CL539" i="5" s="1"/>
  <c r="CK538" i="5"/>
  <c r="BY538" i="5"/>
  <c r="BW539" i="5"/>
  <c r="BN539" i="5"/>
  <c r="BR539" i="5" s="1"/>
  <c r="BQ538" i="5"/>
  <c r="BE538" i="5"/>
  <c r="BC539" i="5"/>
  <c r="AS539" i="9"/>
  <c r="AW539" i="9" s="1"/>
  <c r="AV538" i="9"/>
  <c r="F539" i="9"/>
  <c r="D540" i="9"/>
  <c r="O539" i="9"/>
  <c r="S539" i="9" s="1"/>
  <c r="Y539" i="9"/>
  <c r="AC539" i="9" s="1"/>
  <c r="AI539" i="9"/>
  <c r="AM539" i="9" s="1"/>
  <c r="R538" i="9"/>
  <c r="AB538" i="9"/>
  <c r="AL538" i="9"/>
  <c r="BC539" i="9"/>
  <c r="BG539" i="9" s="1"/>
  <c r="BF538" i="9"/>
  <c r="P539" i="5"/>
  <c r="N540" i="5"/>
  <c r="E540" i="5"/>
  <c r="I540" i="5" s="1"/>
  <c r="AI500" i="5" l="1"/>
  <c r="AM500" i="5" s="1"/>
  <c r="AL499" i="5"/>
  <c r="Z500" i="5"/>
  <c r="X501" i="5"/>
  <c r="AT500" i="5"/>
  <c r="AR501" i="5"/>
  <c r="CI539" i="5"/>
  <c r="CG540" i="5"/>
  <c r="BX539" i="5"/>
  <c r="CB539" i="5" s="1"/>
  <c r="CA538" i="5"/>
  <c r="BO539" i="5"/>
  <c r="BM540" i="5"/>
  <c r="BD539" i="5"/>
  <c r="BH539" i="5" s="1"/>
  <c r="BG538" i="5"/>
  <c r="AJ539" i="9"/>
  <c r="AH540" i="9"/>
  <c r="P539" i="9"/>
  <c r="N540" i="9"/>
  <c r="BD539" i="9"/>
  <c r="BB540" i="9"/>
  <c r="E540" i="9"/>
  <c r="I540" i="9" s="1"/>
  <c r="Z539" i="9"/>
  <c r="X540" i="9"/>
  <c r="H539" i="9"/>
  <c r="AT539" i="9"/>
  <c r="AR540" i="9"/>
  <c r="O540" i="5"/>
  <c r="S540" i="5" s="1"/>
  <c r="R539" i="5"/>
  <c r="F540" i="5"/>
  <c r="H540" i="5" s="1"/>
  <c r="D541" i="5"/>
  <c r="AJ500" i="5" l="1"/>
  <c r="AH501" i="5"/>
  <c r="Y501" i="5"/>
  <c r="AC501" i="5" s="1"/>
  <c r="AB500" i="5"/>
  <c r="AS501" i="5"/>
  <c r="AW501" i="5" s="1"/>
  <c r="AV500" i="5"/>
  <c r="CH540" i="5"/>
  <c r="CL540" i="5" s="1"/>
  <c r="CK539" i="5"/>
  <c r="BY539" i="5"/>
  <c r="BW540" i="5"/>
  <c r="BN540" i="5"/>
  <c r="BR540" i="5" s="1"/>
  <c r="BQ539" i="5"/>
  <c r="BE539" i="5"/>
  <c r="BC540" i="5"/>
  <c r="O540" i="9"/>
  <c r="S540" i="9" s="1"/>
  <c r="F540" i="9"/>
  <c r="D541" i="9"/>
  <c r="R539" i="9"/>
  <c r="AS540" i="9"/>
  <c r="AW540" i="9" s="1"/>
  <c r="Y540" i="9"/>
  <c r="AC540" i="9" s="1"/>
  <c r="BC540" i="9"/>
  <c r="AI540" i="9"/>
  <c r="AM540" i="9" s="1"/>
  <c r="AV539" i="9"/>
  <c r="AB539" i="9"/>
  <c r="BF539" i="9"/>
  <c r="AL539" i="9"/>
  <c r="P540" i="5"/>
  <c r="N541" i="5"/>
  <c r="E541" i="5"/>
  <c r="I541" i="5" s="1"/>
  <c r="AI501" i="5" l="1"/>
  <c r="AM501" i="5" s="1"/>
  <c r="AL500" i="5"/>
  <c r="Z501" i="5"/>
  <c r="X502" i="5"/>
  <c r="AT501" i="5"/>
  <c r="AR502" i="5"/>
  <c r="CI540" i="5"/>
  <c r="CG541" i="5"/>
  <c r="BX540" i="5"/>
  <c r="CB540" i="5" s="1"/>
  <c r="CA539" i="5"/>
  <c r="BO540" i="5"/>
  <c r="BM541" i="5"/>
  <c r="BD540" i="5"/>
  <c r="BH540" i="5" s="1"/>
  <c r="BG539" i="5"/>
  <c r="E541" i="9"/>
  <c r="I541" i="9" s="1"/>
  <c r="BD540" i="9"/>
  <c r="BB541" i="9"/>
  <c r="BG540" i="9"/>
  <c r="AT540" i="9"/>
  <c r="AR541" i="9"/>
  <c r="H540" i="9"/>
  <c r="AJ540" i="9"/>
  <c r="AH541" i="9"/>
  <c r="Z540" i="9"/>
  <c r="X541" i="9"/>
  <c r="P540" i="9"/>
  <c r="N541" i="9"/>
  <c r="O541" i="5"/>
  <c r="S541" i="5" s="1"/>
  <c r="R540" i="5"/>
  <c r="F541" i="5"/>
  <c r="H541" i="5" s="1"/>
  <c r="D542" i="5"/>
  <c r="AJ501" i="5" l="1"/>
  <c r="AH502" i="5"/>
  <c r="Y502" i="5"/>
  <c r="AC502" i="5" s="1"/>
  <c r="AB501" i="5"/>
  <c r="AS502" i="5"/>
  <c r="AW502" i="5" s="1"/>
  <c r="AV501" i="5"/>
  <c r="CH541" i="5"/>
  <c r="CL541" i="5" s="1"/>
  <c r="CK540" i="5"/>
  <c r="BY540" i="5"/>
  <c r="BW541" i="5"/>
  <c r="BN541" i="5"/>
  <c r="BR541" i="5" s="1"/>
  <c r="BQ540" i="5"/>
  <c r="BE540" i="5"/>
  <c r="BC541" i="5"/>
  <c r="AB540" i="9"/>
  <c r="BC541" i="9"/>
  <c r="O541" i="9"/>
  <c r="S541" i="9" s="1"/>
  <c r="AI541" i="9"/>
  <c r="AM541" i="9"/>
  <c r="AS541" i="9"/>
  <c r="AW541" i="9" s="1"/>
  <c r="BF540" i="9"/>
  <c r="R540" i="9"/>
  <c r="AL540" i="9"/>
  <c r="AV540" i="9"/>
  <c r="Y541" i="9"/>
  <c r="AC541" i="9" s="1"/>
  <c r="F541" i="9"/>
  <c r="D542" i="9"/>
  <c r="P541" i="5"/>
  <c r="N542" i="5"/>
  <c r="E542" i="5"/>
  <c r="I542" i="5" s="1"/>
  <c r="AI502" i="5" l="1"/>
  <c r="AM502" i="5" s="1"/>
  <c r="AL501" i="5"/>
  <c r="Z502" i="5"/>
  <c r="X503" i="5"/>
  <c r="AT502" i="5"/>
  <c r="AR503" i="5"/>
  <c r="CI541" i="5"/>
  <c r="CG542" i="5"/>
  <c r="BX541" i="5"/>
  <c r="CB541" i="5" s="1"/>
  <c r="CA540" i="5"/>
  <c r="BO541" i="5"/>
  <c r="BM542" i="5"/>
  <c r="BD541" i="5"/>
  <c r="BH541" i="5" s="1"/>
  <c r="BG540" i="5"/>
  <c r="BD541" i="9"/>
  <c r="BB542" i="9"/>
  <c r="Z541" i="9"/>
  <c r="X542" i="9"/>
  <c r="AJ541" i="9"/>
  <c r="AH542" i="9"/>
  <c r="BG541" i="9"/>
  <c r="E542" i="9"/>
  <c r="H541" i="9"/>
  <c r="AT541" i="9"/>
  <c r="AR542" i="9"/>
  <c r="P541" i="9"/>
  <c r="N542" i="9"/>
  <c r="O542" i="5"/>
  <c r="S542" i="5" s="1"/>
  <c r="R541" i="5"/>
  <c r="F542" i="5"/>
  <c r="H542" i="5" s="1"/>
  <c r="D543" i="5"/>
  <c r="AJ502" i="5" l="1"/>
  <c r="AH503" i="5"/>
  <c r="Y503" i="5"/>
  <c r="AC503" i="5" s="1"/>
  <c r="AB502" i="5"/>
  <c r="AS503" i="5"/>
  <c r="AW503" i="5" s="1"/>
  <c r="AV502" i="5"/>
  <c r="CH542" i="5"/>
  <c r="CL542" i="5" s="1"/>
  <c r="CK541" i="5"/>
  <c r="BY541" i="5"/>
  <c r="BW542" i="5"/>
  <c r="BN542" i="5"/>
  <c r="BR542" i="5" s="1"/>
  <c r="BQ541" i="5"/>
  <c r="BE541" i="5"/>
  <c r="BC542" i="5"/>
  <c r="AV541" i="9"/>
  <c r="F542" i="9"/>
  <c r="D543" i="9"/>
  <c r="Y542" i="9"/>
  <c r="AC542" i="9" s="1"/>
  <c r="O542" i="9"/>
  <c r="S542" i="9" s="1"/>
  <c r="AB541" i="9"/>
  <c r="R541" i="9"/>
  <c r="AI542" i="9"/>
  <c r="AM542" i="9" s="1"/>
  <c r="BC542" i="9"/>
  <c r="BG542" i="9" s="1"/>
  <c r="AS542" i="9"/>
  <c r="AW542" i="9" s="1"/>
  <c r="I542" i="9"/>
  <c r="AL541" i="9"/>
  <c r="BF541" i="9"/>
  <c r="P542" i="5"/>
  <c r="N543" i="5"/>
  <c r="E543" i="5"/>
  <c r="I543" i="5" s="1"/>
  <c r="AI503" i="5" l="1"/>
  <c r="AM503" i="5" s="1"/>
  <c r="AL502" i="5"/>
  <c r="Z503" i="5"/>
  <c r="X504" i="5"/>
  <c r="AT503" i="5"/>
  <c r="AR504" i="5"/>
  <c r="CI542" i="5"/>
  <c r="CG543" i="5"/>
  <c r="BX542" i="5"/>
  <c r="CB542" i="5" s="1"/>
  <c r="CA541" i="5"/>
  <c r="BO542" i="5"/>
  <c r="BM543" i="5"/>
  <c r="BD542" i="5"/>
  <c r="BH542" i="5" s="1"/>
  <c r="BG541" i="5"/>
  <c r="E543" i="9"/>
  <c r="I543" i="9" s="1"/>
  <c r="P542" i="9"/>
  <c r="N543" i="9"/>
  <c r="H542" i="9"/>
  <c r="BD542" i="9"/>
  <c r="BB543" i="9"/>
  <c r="AT542" i="9"/>
  <c r="AR543" i="9"/>
  <c r="AJ542" i="9"/>
  <c r="AH543" i="9"/>
  <c r="Z542" i="9"/>
  <c r="X543" i="9"/>
  <c r="O543" i="5"/>
  <c r="S543" i="5" s="1"/>
  <c r="R542" i="5"/>
  <c r="F543" i="5"/>
  <c r="H543" i="5" s="1"/>
  <c r="D544" i="5"/>
  <c r="AJ503" i="5" l="1"/>
  <c r="AH504" i="5"/>
  <c r="Y504" i="5"/>
  <c r="AC504" i="5" s="1"/>
  <c r="AB503" i="5"/>
  <c r="AS504" i="5"/>
  <c r="AW504" i="5" s="1"/>
  <c r="AV503" i="5"/>
  <c r="CH543" i="5"/>
  <c r="CL543" i="5" s="1"/>
  <c r="CK542" i="5"/>
  <c r="BY542" i="5"/>
  <c r="BW543" i="5"/>
  <c r="BN543" i="5"/>
  <c r="BR543" i="5" s="1"/>
  <c r="BQ542" i="5"/>
  <c r="BE542" i="5"/>
  <c r="BC543" i="5"/>
  <c r="AI543" i="9"/>
  <c r="AM543" i="9" s="1"/>
  <c r="BC543" i="9"/>
  <c r="BG543" i="9" s="1"/>
  <c r="O543" i="9"/>
  <c r="S543" i="9" s="1"/>
  <c r="AL542" i="9"/>
  <c r="BF542" i="9"/>
  <c r="R542" i="9"/>
  <c r="Y543" i="9"/>
  <c r="AC543" i="9" s="1"/>
  <c r="AS543" i="9"/>
  <c r="AW543" i="9" s="1"/>
  <c r="AB542" i="9"/>
  <c r="AV542" i="9"/>
  <c r="F543" i="9"/>
  <c r="D544" i="9"/>
  <c r="P543" i="5"/>
  <c r="N544" i="5"/>
  <c r="E544" i="5"/>
  <c r="I544" i="5" s="1"/>
  <c r="AI504" i="5" l="1"/>
  <c r="AM504" i="5" s="1"/>
  <c r="AL503" i="5"/>
  <c r="Z504" i="5"/>
  <c r="X505" i="5"/>
  <c r="AT504" i="5"/>
  <c r="AR505" i="5"/>
  <c r="CI543" i="5"/>
  <c r="CG544" i="5"/>
  <c r="BX543" i="5"/>
  <c r="CB543" i="5" s="1"/>
  <c r="CA542" i="5"/>
  <c r="BO543" i="5"/>
  <c r="BM544" i="5"/>
  <c r="BD543" i="5"/>
  <c r="BH543" i="5" s="1"/>
  <c r="BG542" i="5"/>
  <c r="AT543" i="9"/>
  <c r="AR544" i="9"/>
  <c r="BD543" i="9"/>
  <c r="BB544" i="9"/>
  <c r="E544" i="9"/>
  <c r="I544" i="9" s="1"/>
  <c r="H543" i="9"/>
  <c r="Z543" i="9"/>
  <c r="X544" i="9"/>
  <c r="P543" i="9"/>
  <c r="N544" i="9"/>
  <c r="AJ543" i="9"/>
  <c r="AH544" i="9"/>
  <c r="O544" i="5"/>
  <c r="S544" i="5" s="1"/>
  <c r="R543" i="5"/>
  <c r="D545" i="5"/>
  <c r="F544" i="5"/>
  <c r="H544" i="5" s="1"/>
  <c r="AJ504" i="5" l="1"/>
  <c r="AH505" i="5"/>
  <c r="Y505" i="5"/>
  <c r="AC505" i="5" s="1"/>
  <c r="AB504" i="5"/>
  <c r="AS505" i="5"/>
  <c r="AW505" i="5" s="1"/>
  <c r="AV504" i="5"/>
  <c r="CH544" i="5"/>
  <c r="CL544" i="5" s="1"/>
  <c r="CK543" i="5"/>
  <c r="BY543" i="5"/>
  <c r="BW544" i="5"/>
  <c r="BN544" i="5"/>
  <c r="BR544" i="5" s="1"/>
  <c r="BQ543" i="5"/>
  <c r="BE543" i="5"/>
  <c r="BC544" i="5"/>
  <c r="O544" i="9"/>
  <c r="S544" i="9" s="1"/>
  <c r="BC544" i="9"/>
  <c r="BG544" i="9" s="1"/>
  <c r="R543" i="9"/>
  <c r="BF543" i="9"/>
  <c r="AI544" i="9"/>
  <c r="AM544" i="9" s="1"/>
  <c r="Y544" i="9"/>
  <c r="AC544" i="9" s="1"/>
  <c r="AS544" i="9"/>
  <c r="AW544" i="9" s="1"/>
  <c r="AL543" i="9"/>
  <c r="AB543" i="9"/>
  <c r="F544" i="9"/>
  <c r="D545" i="9"/>
  <c r="AV543" i="9"/>
  <c r="P544" i="5"/>
  <c r="N545" i="5"/>
  <c r="E545" i="5"/>
  <c r="I545" i="5" s="1"/>
  <c r="AI505" i="5" l="1"/>
  <c r="AM505" i="5" s="1"/>
  <c r="AL504" i="5"/>
  <c r="Z505" i="5"/>
  <c r="X506" i="5"/>
  <c r="AT505" i="5"/>
  <c r="AR506" i="5"/>
  <c r="CI544" i="5"/>
  <c r="CG545" i="5"/>
  <c r="BX544" i="5"/>
  <c r="CB544" i="5" s="1"/>
  <c r="CA543" i="5"/>
  <c r="BO544" i="5"/>
  <c r="BM545" i="5"/>
  <c r="BD544" i="5"/>
  <c r="BH544" i="5" s="1"/>
  <c r="BG543" i="5"/>
  <c r="BD544" i="9"/>
  <c r="BB545" i="9"/>
  <c r="E545" i="9"/>
  <c r="I545" i="9" s="1"/>
  <c r="H544" i="9"/>
  <c r="Z544" i="9"/>
  <c r="X545" i="9"/>
  <c r="AT544" i="9"/>
  <c r="AR545" i="9"/>
  <c r="AJ544" i="9"/>
  <c r="AH545" i="9"/>
  <c r="P544" i="9"/>
  <c r="N545" i="9"/>
  <c r="O545" i="5"/>
  <c r="S545" i="5" s="1"/>
  <c r="R544" i="5"/>
  <c r="D546" i="5"/>
  <c r="F545" i="5"/>
  <c r="H545" i="5" s="1"/>
  <c r="AJ505" i="5" l="1"/>
  <c r="AH506" i="5"/>
  <c r="Y506" i="5"/>
  <c r="AC506" i="5" s="1"/>
  <c r="AB505" i="5"/>
  <c r="AS506" i="5"/>
  <c r="AW506" i="5" s="1"/>
  <c r="AV505" i="5"/>
  <c r="CH545" i="5"/>
  <c r="CL545" i="5" s="1"/>
  <c r="CK544" i="5"/>
  <c r="BY544" i="5"/>
  <c r="BW545" i="5"/>
  <c r="BN545" i="5"/>
  <c r="BR545" i="5" s="1"/>
  <c r="BQ544" i="5"/>
  <c r="BE544" i="5"/>
  <c r="BC545" i="5"/>
  <c r="AI545" i="9"/>
  <c r="AM545" i="9" s="1"/>
  <c r="Y545" i="9"/>
  <c r="AC545" i="9" s="1"/>
  <c r="AL544" i="9"/>
  <c r="AB544" i="9"/>
  <c r="F545" i="9"/>
  <c r="D546" i="9"/>
  <c r="O545" i="9"/>
  <c r="S545" i="9" s="1"/>
  <c r="AS545" i="9"/>
  <c r="AW545" i="9" s="1"/>
  <c r="BC545" i="9"/>
  <c r="R544" i="9"/>
  <c r="AV544" i="9"/>
  <c r="BF544" i="9"/>
  <c r="P545" i="5"/>
  <c r="N546" i="5"/>
  <c r="E546" i="5"/>
  <c r="I546" i="5"/>
  <c r="AI506" i="5" l="1"/>
  <c r="AM506" i="5" s="1"/>
  <c r="AL505" i="5"/>
  <c r="Z506" i="5"/>
  <c r="X507" i="5"/>
  <c r="AT506" i="5"/>
  <c r="AR507" i="5"/>
  <c r="CI545" i="5"/>
  <c r="CG546" i="5"/>
  <c r="BX545" i="5"/>
  <c r="CB545" i="5" s="1"/>
  <c r="CA544" i="5"/>
  <c r="BO545" i="5"/>
  <c r="BM546" i="5"/>
  <c r="BD545" i="5"/>
  <c r="BH545" i="5" s="1"/>
  <c r="BG544" i="5"/>
  <c r="BD545" i="9"/>
  <c r="BB546" i="9"/>
  <c r="BG545" i="9"/>
  <c r="P545" i="9"/>
  <c r="N546" i="9"/>
  <c r="Z545" i="9"/>
  <c r="X546" i="9"/>
  <c r="E546" i="9"/>
  <c r="I546" i="9" s="1"/>
  <c r="AT545" i="9"/>
  <c r="AR546" i="9"/>
  <c r="H545" i="9"/>
  <c r="AJ545" i="9"/>
  <c r="AH546" i="9"/>
  <c r="O546" i="5"/>
  <c r="S546" i="5" s="1"/>
  <c r="R545" i="5"/>
  <c r="F546" i="5"/>
  <c r="H546" i="5" s="1"/>
  <c r="D547" i="5"/>
  <c r="AJ506" i="5" l="1"/>
  <c r="AH507" i="5"/>
  <c r="Y507" i="5"/>
  <c r="AC507" i="5" s="1"/>
  <c r="AB506" i="5"/>
  <c r="AS507" i="5"/>
  <c r="AW507" i="5" s="1"/>
  <c r="AV506" i="5"/>
  <c r="CH546" i="5"/>
  <c r="CL546" i="5" s="1"/>
  <c r="CK545" i="5"/>
  <c r="BY545" i="5"/>
  <c r="BW546" i="5"/>
  <c r="BN546" i="5"/>
  <c r="BR546" i="5" s="1"/>
  <c r="BQ545" i="5"/>
  <c r="BE545" i="5"/>
  <c r="BC546" i="5"/>
  <c r="F546" i="9"/>
  <c r="D547" i="9"/>
  <c r="R545" i="9"/>
  <c r="AI546" i="9"/>
  <c r="AM546" i="9" s="1"/>
  <c r="AS546" i="9"/>
  <c r="AW546" i="9" s="1"/>
  <c r="Y546" i="9"/>
  <c r="AC546" i="9" s="1"/>
  <c r="AL545" i="9"/>
  <c r="AV545" i="9"/>
  <c r="AB545" i="9"/>
  <c r="BC546" i="9"/>
  <c r="O546" i="9"/>
  <c r="S546" i="9" s="1"/>
  <c r="BF545" i="9"/>
  <c r="P546" i="5"/>
  <c r="N547" i="5"/>
  <c r="E547" i="5"/>
  <c r="I547" i="5" s="1"/>
  <c r="AI507" i="5" l="1"/>
  <c r="AM507" i="5" s="1"/>
  <c r="AL506" i="5"/>
  <c r="Z507" i="5"/>
  <c r="X508" i="5"/>
  <c r="AT507" i="5"/>
  <c r="AR508" i="5"/>
  <c r="CI546" i="5"/>
  <c r="CG547" i="5"/>
  <c r="BX546" i="5"/>
  <c r="CB546" i="5" s="1"/>
  <c r="CA545" i="5"/>
  <c r="BO546" i="5"/>
  <c r="BM547" i="5"/>
  <c r="BD546" i="5"/>
  <c r="BH546" i="5" s="1"/>
  <c r="BG545" i="5"/>
  <c r="P546" i="9"/>
  <c r="N547" i="9"/>
  <c r="AT546" i="9"/>
  <c r="AR547" i="9"/>
  <c r="E547" i="9"/>
  <c r="I547" i="9" s="1"/>
  <c r="BD546" i="9"/>
  <c r="BB547" i="9"/>
  <c r="BG546" i="9"/>
  <c r="Z546" i="9"/>
  <c r="X547" i="9"/>
  <c r="AJ546" i="9"/>
  <c r="AH547" i="9"/>
  <c r="H546" i="9"/>
  <c r="O547" i="5"/>
  <c r="S547" i="5" s="1"/>
  <c r="R546" i="5"/>
  <c r="F547" i="5"/>
  <c r="H547" i="5" s="1"/>
  <c r="D548" i="5"/>
  <c r="AJ507" i="5" l="1"/>
  <c r="AH508" i="5"/>
  <c r="Y508" i="5"/>
  <c r="AC508" i="5" s="1"/>
  <c r="AB507" i="5"/>
  <c r="AS508" i="5"/>
  <c r="AW508" i="5" s="1"/>
  <c r="AV507" i="5"/>
  <c r="CH547" i="5"/>
  <c r="CL547" i="5" s="1"/>
  <c r="CK546" i="5"/>
  <c r="BY546" i="5"/>
  <c r="BW547" i="5"/>
  <c r="BN547" i="5"/>
  <c r="BR547" i="5" s="1"/>
  <c r="BQ546" i="5"/>
  <c r="BE546" i="5"/>
  <c r="BC547" i="5"/>
  <c r="AL546" i="9"/>
  <c r="BC547" i="9"/>
  <c r="BG547" i="9" s="1"/>
  <c r="AS547" i="9"/>
  <c r="AW547" i="9"/>
  <c r="Y547" i="9"/>
  <c r="AC547" i="9" s="1"/>
  <c r="BF546" i="9"/>
  <c r="AV546" i="9"/>
  <c r="AB546" i="9"/>
  <c r="O547" i="9"/>
  <c r="S547" i="9" s="1"/>
  <c r="AI547" i="9"/>
  <c r="AM547" i="9" s="1"/>
  <c r="F547" i="9"/>
  <c r="D548" i="9"/>
  <c r="R546" i="9"/>
  <c r="P547" i="5"/>
  <c r="N548" i="5"/>
  <c r="E548" i="5"/>
  <c r="I548" i="5" s="1"/>
  <c r="AI508" i="5" l="1"/>
  <c r="AM508" i="5" s="1"/>
  <c r="AL507" i="5"/>
  <c r="Z508" i="5"/>
  <c r="X509" i="5"/>
  <c r="AT508" i="5"/>
  <c r="AR509" i="5"/>
  <c r="CI547" i="5"/>
  <c r="CG548" i="5"/>
  <c r="BX547" i="5"/>
  <c r="CB547" i="5" s="1"/>
  <c r="CA546" i="5"/>
  <c r="BO547" i="5"/>
  <c r="BM548" i="5"/>
  <c r="BD547" i="5"/>
  <c r="BH547" i="5" s="1"/>
  <c r="BG546" i="5"/>
  <c r="BD547" i="9"/>
  <c r="BB548" i="9"/>
  <c r="E548" i="9"/>
  <c r="I548" i="9" s="1"/>
  <c r="H547" i="9"/>
  <c r="P547" i="9"/>
  <c r="N548" i="9"/>
  <c r="Z547" i="9"/>
  <c r="X548" i="9"/>
  <c r="AJ547" i="9"/>
  <c r="AH548" i="9"/>
  <c r="AT547" i="9"/>
  <c r="AR548" i="9"/>
  <c r="O548" i="5"/>
  <c r="S548" i="5" s="1"/>
  <c r="R547" i="5"/>
  <c r="F548" i="5"/>
  <c r="H548" i="5" s="1"/>
  <c r="D549" i="5"/>
  <c r="AJ508" i="5" l="1"/>
  <c r="AH509" i="5"/>
  <c r="Y509" i="5"/>
  <c r="AC509" i="5" s="1"/>
  <c r="AB508" i="5"/>
  <c r="AS509" i="5"/>
  <c r="AW509" i="5" s="1"/>
  <c r="AV508" i="5"/>
  <c r="CH548" i="5"/>
  <c r="CL548" i="5" s="1"/>
  <c r="CK547" i="5"/>
  <c r="BY547" i="5"/>
  <c r="BW548" i="5"/>
  <c r="BN548" i="5"/>
  <c r="BR548" i="5" s="1"/>
  <c r="BQ547" i="5"/>
  <c r="BE547" i="5"/>
  <c r="BC548" i="5"/>
  <c r="AL547" i="9"/>
  <c r="R547" i="9"/>
  <c r="F548" i="9"/>
  <c r="D549" i="9"/>
  <c r="AI548" i="9"/>
  <c r="AM548" i="9" s="1"/>
  <c r="O548" i="9"/>
  <c r="S548" i="9" s="1"/>
  <c r="AS548" i="9"/>
  <c r="AW548" i="9" s="1"/>
  <c r="Y548" i="9"/>
  <c r="AC548" i="9"/>
  <c r="BC548" i="9"/>
  <c r="AV547" i="9"/>
  <c r="AB547" i="9"/>
  <c r="BF547" i="9"/>
  <c r="P548" i="5"/>
  <c r="N549" i="5"/>
  <c r="E549" i="5"/>
  <c r="I549" i="5"/>
  <c r="AI509" i="5" l="1"/>
  <c r="AM509" i="5" s="1"/>
  <c r="AL508" i="5"/>
  <c r="Z509" i="5"/>
  <c r="X510" i="5"/>
  <c r="AT509" i="5"/>
  <c r="AR510" i="5"/>
  <c r="CI548" i="5"/>
  <c r="CG549" i="5"/>
  <c r="CB548" i="5"/>
  <c r="BX548" i="5"/>
  <c r="CA547" i="5"/>
  <c r="BO548" i="5"/>
  <c r="BM549" i="5"/>
  <c r="BD548" i="5"/>
  <c r="BH548" i="5" s="1"/>
  <c r="BG547" i="5"/>
  <c r="BD548" i="9"/>
  <c r="BB549" i="9"/>
  <c r="BG548" i="9"/>
  <c r="AT548" i="9"/>
  <c r="AR549" i="9"/>
  <c r="AJ548" i="9"/>
  <c r="AH549" i="9"/>
  <c r="E549" i="9"/>
  <c r="Z548" i="9"/>
  <c r="X549" i="9"/>
  <c r="P548" i="9"/>
  <c r="N549" i="9"/>
  <c r="H548" i="9"/>
  <c r="O549" i="5"/>
  <c r="S549" i="5" s="1"/>
  <c r="R548" i="5"/>
  <c r="D550" i="5"/>
  <c r="F549" i="5"/>
  <c r="H549" i="5" s="1"/>
  <c r="AJ509" i="5" l="1"/>
  <c r="AH510" i="5"/>
  <c r="Y510" i="5"/>
  <c r="AC510" i="5" s="1"/>
  <c r="AB509" i="5"/>
  <c r="AS510" i="5"/>
  <c r="AW510" i="5" s="1"/>
  <c r="AV509" i="5"/>
  <c r="CH549" i="5"/>
  <c r="CL549" i="5" s="1"/>
  <c r="CK548" i="5"/>
  <c r="BY548" i="5"/>
  <c r="BW549" i="5"/>
  <c r="BN549" i="5"/>
  <c r="BR549" i="5" s="1"/>
  <c r="BQ548" i="5"/>
  <c r="BE548" i="5"/>
  <c r="BC549" i="5"/>
  <c r="Y549" i="9"/>
  <c r="AC549" i="9" s="1"/>
  <c r="AI549" i="9"/>
  <c r="AM549" i="9" s="1"/>
  <c r="R548" i="9"/>
  <c r="F549" i="9"/>
  <c r="D550" i="9"/>
  <c r="AV548" i="9"/>
  <c r="AB548" i="9"/>
  <c r="AL548" i="9"/>
  <c r="BC549" i="9"/>
  <c r="BG549" i="9" s="1"/>
  <c r="O549" i="9"/>
  <c r="S549" i="9" s="1"/>
  <c r="I549" i="9"/>
  <c r="AS549" i="9"/>
  <c r="BF548" i="9"/>
  <c r="P549" i="5"/>
  <c r="N550" i="5"/>
  <c r="E550" i="5"/>
  <c r="I550" i="5" s="1"/>
  <c r="AI510" i="5" l="1"/>
  <c r="AM510" i="5" s="1"/>
  <c r="AL509" i="5"/>
  <c r="Z510" i="5"/>
  <c r="X511" i="5"/>
  <c r="AT510" i="5"/>
  <c r="AR511" i="5"/>
  <c r="CI549" i="5"/>
  <c r="CG550" i="5"/>
  <c r="BX549" i="5"/>
  <c r="CB549" i="5" s="1"/>
  <c r="CA548" i="5"/>
  <c r="BO549" i="5"/>
  <c r="BM550" i="5"/>
  <c r="BD549" i="5"/>
  <c r="BH549" i="5" s="1"/>
  <c r="BG548" i="5"/>
  <c r="H549" i="9"/>
  <c r="AJ549" i="9"/>
  <c r="AH550" i="9"/>
  <c r="AT549" i="9"/>
  <c r="AR550" i="9"/>
  <c r="BD549" i="9"/>
  <c r="BB550" i="9"/>
  <c r="E550" i="9"/>
  <c r="I550" i="9" s="1"/>
  <c r="AW549" i="9"/>
  <c r="P549" i="9"/>
  <c r="N550" i="9"/>
  <c r="Z549" i="9"/>
  <c r="X550" i="9"/>
  <c r="O550" i="5"/>
  <c r="S550" i="5" s="1"/>
  <c r="R549" i="5"/>
  <c r="F550" i="5"/>
  <c r="H550" i="5" s="1"/>
  <c r="D551" i="5"/>
  <c r="AJ510" i="5" l="1"/>
  <c r="AH511" i="5"/>
  <c r="Y511" i="5"/>
  <c r="AC511" i="5" s="1"/>
  <c r="AB510" i="5"/>
  <c r="AS511" i="5"/>
  <c r="AW511" i="5" s="1"/>
  <c r="AV510" i="5"/>
  <c r="CH550" i="5"/>
  <c r="CL550" i="5" s="1"/>
  <c r="CK549" i="5"/>
  <c r="BY549" i="5"/>
  <c r="BW550" i="5"/>
  <c r="BN550" i="5"/>
  <c r="BR550" i="5" s="1"/>
  <c r="BQ549" i="5"/>
  <c r="BE549" i="5"/>
  <c r="BC550" i="5"/>
  <c r="R549" i="9"/>
  <c r="BC550" i="9"/>
  <c r="BG550" i="9" s="1"/>
  <c r="AI550" i="9"/>
  <c r="AM550" i="9" s="1"/>
  <c r="Y550" i="9"/>
  <c r="AC550" i="9" s="1"/>
  <c r="BF549" i="9"/>
  <c r="AL549" i="9"/>
  <c r="AB549" i="9"/>
  <c r="AS550" i="9"/>
  <c r="AW550" i="9" s="1"/>
  <c r="O550" i="9"/>
  <c r="S550" i="9" s="1"/>
  <c r="F550" i="9"/>
  <c r="D551" i="9"/>
  <c r="AV549" i="9"/>
  <c r="P550" i="5"/>
  <c r="N551" i="5"/>
  <c r="E551" i="5"/>
  <c r="I551" i="5" s="1"/>
  <c r="AI511" i="5" l="1"/>
  <c r="AM511" i="5" s="1"/>
  <c r="AL510" i="5"/>
  <c r="Z511" i="5"/>
  <c r="X512" i="5"/>
  <c r="AT511" i="5"/>
  <c r="AR512" i="5"/>
  <c r="CI550" i="5"/>
  <c r="CG551" i="5"/>
  <c r="BX550" i="5"/>
  <c r="CB550" i="5" s="1"/>
  <c r="CA549" i="5"/>
  <c r="BO550" i="5"/>
  <c r="BM551" i="5"/>
  <c r="BD550" i="5"/>
  <c r="BH550" i="5" s="1"/>
  <c r="BG549" i="5"/>
  <c r="BD550" i="9"/>
  <c r="BB551" i="9"/>
  <c r="E551" i="9"/>
  <c r="I551" i="9" s="1"/>
  <c r="H550" i="9"/>
  <c r="AT550" i="9"/>
  <c r="AR551" i="9"/>
  <c r="Z550" i="9"/>
  <c r="X551" i="9"/>
  <c r="P550" i="9"/>
  <c r="N551" i="9"/>
  <c r="AJ550" i="9"/>
  <c r="AH551" i="9"/>
  <c r="O551" i="5"/>
  <c r="S551" i="5" s="1"/>
  <c r="R550" i="5"/>
  <c r="D552" i="5"/>
  <c r="F551" i="5"/>
  <c r="H551" i="5" s="1"/>
  <c r="AJ511" i="5" l="1"/>
  <c r="AH512" i="5"/>
  <c r="Y512" i="5"/>
  <c r="AC512" i="5" s="1"/>
  <c r="AB511" i="5"/>
  <c r="AS512" i="5"/>
  <c r="AW512" i="5" s="1"/>
  <c r="AV511" i="5"/>
  <c r="CH551" i="5"/>
  <c r="CL551" i="5" s="1"/>
  <c r="CK550" i="5"/>
  <c r="BY550" i="5"/>
  <c r="BW551" i="5"/>
  <c r="BN551" i="5"/>
  <c r="BR551" i="5" s="1"/>
  <c r="BQ550" i="5"/>
  <c r="BE550" i="5"/>
  <c r="BC551" i="5"/>
  <c r="O551" i="9"/>
  <c r="S551" i="9" s="1"/>
  <c r="AS551" i="9"/>
  <c r="AW551" i="9" s="1"/>
  <c r="R550" i="9"/>
  <c r="AV550" i="9"/>
  <c r="F551" i="9"/>
  <c r="D552" i="9"/>
  <c r="AI551" i="9"/>
  <c r="AM551" i="9" s="1"/>
  <c r="Y551" i="9"/>
  <c r="AC551" i="9" s="1"/>
  <c r="BC551" i="9"/>
  <c r="BG551" i="9" s="1"/>
  <c r="AL550" i="9"/>
  <c r="AB550" i="9"/>
  <c r="BF550" i="9"/>
  <c r="P551" i="5"/>
  <c r="N552" i="5"/>
  <c r="E552" i="5"/>
  <c r="I552" i="5" s="1"/>
  <c r="AI512" i="5" l="1"/>
  <c r="AM512" i="5" s="1"/>
  <c r="AL511" i="5"/>
  <c r="Z512" i="5"/>
  <c r="X513" i="5"/>
  <c r="AT512" i="5"/>
  <c r="AR513" i="5"/>
  <c r="CI551" i="5"/>
  <c r="CG552" i="5"/>
  <c r="BX551" i="5"/>
  <c r="CB551" i="5" s="1"/>
  <c r="CA550" i="5"/>
  <c r="BO551" i="5"/>
  <c r="BM552" i="5"/>
  <c r="BD551" i="5"/>
  <c r="BH551" i="5" s="1"/>
  <c r="BG550" i="5"/>
  <c r="AJ551" i="9"/>
  <c r="AH552" i="9"/>
  <c r="AT551" i="9"/>
  <c r="AR552" i="9"/>
  <c r="BD551" i="9"/>
  <c r="BB552" i="9"/>
  <c r="E552" i="9"/>
  <c r="I552" i="9" s="1"/>
  <c r="Z551" i="9"/>
  <c r="X552" i="9"/>
  <c r="H551" i="9"/>
  <c r="P551" i="9"/>
  <c r="N552" i="9"/>
  <c r="O552" i="5"/>
  <c r="S552" i="5" s="1"/>
  <c r="R551" i="5"/>
  <c r="F552" i="5"/>
  <c r="H552" i="5" s="1"/>
  <c r="D553" i="5"/>
  <c r="AJ512" i="5" l="1"/>
  <c r="AH513" i="5"/>
  <c r="Y513" i="5"/>
  <c r="AC513" i="5" s="1"/>
  <c r="AB512" i="5"/>
  <c r="AS513" i="5"/>
  <c r="AW513" i="5" s="1"/>
  <c r="AV512" i="5"/>
  <c r="CH552" i="5"/>
  <c r="CL552" i="5" s="1"/>
  <c r="CK551" i="5"/>
  <c r="BY551" i="5"/>
  <c r="BW552" i="5"/>
  <c r="BN552" i="5"/>
  <c r="BR552" i="5" s="1"/>
  <c r="BQ551" i="5"/>
  <c r="BE551" i="5"/>
  <c r="BC552" i="5"/>
  <c r="AS552" i="9"/>
  <c r="AW552" i="9" s="1"/>
  <c r="F552" i="9"/>
  <c r="D553" i="9"/>
  <c r="AV551" i="9"/>
  <c r="O552" i="9"/>
  <c r="S552" i="9" s="1"/>
  <c r="Y552" i="9"/>
  <c r="AC552" i="9" s="1"/>
  <c r="BC552" i="9"/>
  <c r="AI552" i="9"/>
  <c r="AM552" i="9" s="1"/>
  <c r="R551" i="9"/>
  <c r="AB551" i="9"/>
  <c r="BF551" i="9"/>
  <c r="AL551" i="9"/>
  <c r="P552" i="5"/>
  <c r="N553" i="5"/>
  <c r="E553" i="5"/>
  <c r="I553" i="5"/>
  <c r="AI513" i="5" l="1"/>
  <c r="AM513" i="5" s="1"/>
  <c r="AL512" i="5"/>
  <c r="Z513" i="5"/>
  <c r="X514" i="5"/>
  <c r="AT513" i="5"/>
  <c r="AR514" i="5"/>
  <c r="CI552" i="5"/>
  <c r="CG553" i="5"/>
  <c r="BX552" i="5"/>
  <c r="CB552" i="5" s="1"/>
  <c r="CA551" i="5"/>
  <c r="BO552" i="5"/>
  <c r="BM553" i="5"/>
  <c r="BD552" i="5"/>
  <c r="BH552" i="5" s="1"/>
  <c r="BG551" i="5"/>
  <c r="E553" i="9"/>
  <c r="I553" i="9" s="1"/>
  <c r="BD552" i="9"/>
  <c r="BB553" i="9"/>
  <c r="BG552" i="9"/>
  <c r="P552" i="9"/>
  <c r="N553" i="9"/>
  <c r="H552" i="9"/>
  <c r="AJ552" i="9"/>
  <c r="AH553" i="9"/>
  <c r="Z552" i="9"/>
  <c r="X553" i="9"/>
  <c r="AT552" i="9"/>
  <c r="AR553" i="9"/>
  <c r="O553" i="5"/>
  <c r="S553" i="5" s="1"/>
  <c r="R552" i="5"/>
  <c r="F553" i="5"/>
  <c r="H553" i="5" s="1"/>
  <c r="D554" i="5"/>
  <c r="AJ513" i="5" l="1"/>
  <c r="AH514" i="5"/>
  <c r="Y514" i="5"/>
  <c r="AC514" i="5" s="1"/>
  <c r="AB513" i="5"/>
  <c r="AS514" i="5"/>
  <c r="AW514" i="5" s="1"/>
  <c r="AV513" i="5"/>
  <c r="CH553" i="5"/>
  <c r="CL553" i="5" s="1"/>
  <c r="CK552" i="5"/>
  <c r="BY552" i="5"/>
  <c r="BW553" i="5"/>
  <c r="BN553" i="5"/>
  <c r="BR553" i="5" s="1"/>
  <c r="BQ552" i="5"/>
  <c r="BE552" i="5"/>
  <c r="BC553" i="5"/>
  <c r="AB552" i="9"/>
  <c r="BC553" i="9"/>
  <c r="BG553" i="9" s="1"/>
  <c r="AS553" i="9"/>
  <c r="AW553" i="9" s="1"/>
  <c r="AI553" i="9"/>
  <c r="AM553" i="9" s="1"/>
  <c r="O553" i="9"/>
  <c r="S553" i="9" s="1"/>
  <c r="BF552" i="9"/>
  <c r="AV552" i="9"/>
  <c r="AL552" i="9"/>
  <c r="R552" i="9"/>
  <c r="Y553" i="9"/>
  <c r="AC553" i="9" s="1"/>
  <c r="F553" i="9"/>
  <c r="D554" i="9"/>
  <c r="P553" i="5"/>
  <c r="N554" i="5"/>
  <c r="E554" i="5"/>
  <c r="I554" i="5" s="1"/>
  <c r="AI514" i="5" l="1"/>
  <c r="AM514" i="5" s="1"/>
  <c r="AL513" i="5"/>
  <c r="Z514" i="5"/>
  <c r="X515" i="5"/>
  <c r="AT514" i="5"/>
  <c r="AR515" i="5"/>
  <c r="CI553" i="5"/>
  <c r="CG554" i="5"/>
  <c r="BX553" i="5"/>
  <c r="CB553" i="5" s="1"/>
  <c r="CA552" i="5"/>
  <c r="BO553" i="5"/>
  <c r="BM554" i="5"/>
  <c r="BD553" i="5"/>
  <c r="BH553" i="5" s="1"/>
  <c r="BG552" i="5"/>
  <c r="BD553" i="9"/>
  <c r="BB554" i="9"/>
  <c r="Z553" i="9"/>
  <c r="X554" i="9"/>
  <c r="AJ553" i="9"/>
  <c r="AH554" i="9"/>
  <c r="E554" i="9"/>
  <c r="I554" i="9" s="1"/>
  <c r="H553" i="9"/>
  <c r="P553" i="9"/>
  <c r="N554" i="9"/>
  <c r="AT553" i="9"/>
  <c r="AR554" i="9"/>
  <c r="O554" i="5"/>
  <c r="S554" i="5" s="1"/>
  <c r="R553" i="5"/>
  <c r="F554" i="5"/>
  <c r="H554" i="5" s="1"/>
  <c r="D555" i="5"/>
  <c r="AJ514" i="5" l="1"/>
  <c r="AH515" i="5"/>
  <c r="Y515" i="5"/>
  <c r="AC515" i="5" s="1"/>
  <c r="AB514" i="5"/>
  <c r="AS515" i="5"/>
  <c r="AW515" i="5" s="1"/>
  <c r="AV514" i="5"/>
  <c r="CH554" i="5"/>
  <c r="CL554" i="5" s="1"/>
  <c r="CK553" i="5"/>
  <c r="BY553" i="5"/>
  <c r="BW554" i="5"/>
  <c r="BN554" i="5"/>
  <c r="BR554" i="5" s="1"/>
  <c r="BQ553" i="5"/>
  <c r="BE553" i="5"/>
  <c r="BC554" i="5"/>
  <c r="O554" i="9"/>
  <c r="S554" i="9" s="1"/>
  <c r="Y554" i="9"/>
  <c r="AC554" i="9" s="1"/>
  <c r="R553" i="9"/>
  <c r="F554" i="9"/>
  <c r="D555" i="9"/>
  <c r="AB553" i="9"/>
  <c r="AS554" i="9"/>
  <c r="AW554" i="9" s="1"/>
  <c r="AI554" i="9"/>
  <c r="AM554" i="9"/>
  <c r="BC554" i="9"/>
  <c r="AV553" i="9"/>
  <c r="AL553" i="9"/>
  <c r="BF553" i="9"/>
  <c r="P554" i="5"/>
  <c r="N555" i="5"/>
  <c r="E555" i="5"/>
  <c r="I555" i="5"/>
  <c r="AI515" i="5" l="1"/>
  <c r="AM515" i="5" s="1"/>
  <c r="AL514" i="5"/>
  <c r="Z515" i="5"/>
  <c r="X516" i="5"/>
  <c r="AT515" i="5"/>
  <c r="AR516" i="5"/>
  <c r="CI554" i="5"/>
  <c r="CG555" i="5"/>
  <c r="BX554" i="5"/>
  <c r="CB554" i="5" s="1"/>
  <c r="CA553" i="5"/>
  <c r="BO554" i="5"/>
  <c r="BM555" i="5"/>
  <c r="BD554" i="5"/>
  <c r="BH554" i="5" s="1"/>
  <c r="BG553" i="5"/>
  <c r="E555" i="9"/>
  <c r="I555" i="9" s="1"/>
  <c r="BD554" i="9"/>
  <c r="BB555" i="9"/>
  <c r="BG554" i="9"/>
  <c r="AT554" i="9"/>
  <c r="AR555" i="9"/>
  <c r="H554" i="9"/>
  <c r="Z554" i="9"/>
  <c r="X555" i="9"/>
  <c r="AJ554" i="9"/>
  <c r="AH555" i="9"/>
  <c r="P554" i="9"/>
  <c r="N555" i="9"/>
  <c r="O555" i="5"/>
  <c r="S555" i="5" s="1"/>
  <c r="R554" i="5"/>
  <c r="F555" i="5"/>
  <c r="H555" i="5" s="1"/>
  <c r="D556" i="5"/>
  <c r="AJ515" i="5" l="1"/>
  <c r="AH516" i="5"/>
  <c r="Y516" i="5"/>
  <c r="AC516" i="5" s="1"/>
  <c r="AB515" i="5"/>
  <c r="AS516" i="5"/>
  <c r="AW516" i="5" s="1"/>
  <c r="AV515" i="5"/>
  <c r="CH555" i="5"/>
  <c r="CL555" i="5" s="1"/>
  <c r="CK554" i="5"/>
  <c r="BY554" i="5"/>
  <c r="BW555" i="5"/>
  <c r="BN555" i="5"/>
  <c r="BR555" i="5" s="1"/>
  <c r="BQ554" i="5"/>
  <c r="BE554" i="5"/>
  <c r="BC555" i="5"/>
  <c r="AL554" i="9"/>
  <c r="BC555" i="9"/>
  <c r="BG555" i="9" s="1"/>
  <c r="O555" i="9"/>
  <c r="S555" i="9" s="1"/>
  <c r="Y555" i="9"/>
  <c r="AC555" i="9" s="1"/>
  <c r="AS555" i="9"/>
  <c r="AW555" i="9" s="1"/>
  <c r="BF554" i="9"/>
  <c r="R554" i="9"/>
  <c r="AB554" i="9"/>
  <c r="AV554" i="9"/>
  <c r="AI555" i="9"/>
  <c r="AM555" i="9" s="1"/>
  <c r="F555" i="9"/>
  <c r="D556" i="9"/>
  <c r="P555" i="5"/>
  <c r="N556" i="5"/>
  <c r="E556" i="5"/>
  <c r="I556" i="5" s="1"/>
  <c r="AI516" i="5" l="1"/>
  <c r="AM516" i="5" s="1"/>
  <c r="AL515" i="5"/>
  <c r="Z516" i="5"/>
  <c r="X517" i="5"/>
  <c r="AT516" i="5"/>
  <c r="AR517" i="5"/>
  <c r="CI555" i="5"/>
  <c r="CG556" i="5"/>
  <c r="BX555" i="5"/>
  <c r="CB555" i="5" s="1"/>
  <c r="CA554" i="5"/>
  <c r="BO555" i="5"/>
  <c r="BM556" i="5"/>
  <c r="BD555" i="5"/>
  <c r="BH555" i="5" s="1"/>
  <c r="BG554" i="5"/>
  <c r="BD555" i="9"/>
  <c r="BB556" i="9"/>
  <c r="AJ555" i="9"/>
  <c r="AH556" i="9"/>
  <c r="Z555" i="9"/>
  <c r="X556" i="9"/>
  <c r="E556" i="9"/>
  <c r="I556" i="9" s="1"/>
  <c r="H555" i="9"/>
  <c r="AT555" i="9"/>
  <c r="AR556" i="9"/>
  <c r="P555" i="9"/>
  <c r="N556" i="9"/>
  <c r="O556" i="5"/>
  <c r="S556" i="5" s="1"/>
  <c r="R555" i="5"/>
  <c r="D557" i="5"/>
  <c r="F556" i="5"/>
  <c r="H556" i="5" s="1"/>
  <c r="AJ516" i="5" l="1"/>
  <c r="AH517" i="5"/>
  <c r="Y517" i="5"/>
  <c r="AC517" i="5" s="1"/>
  <c r="AB516" i="5"/>
  <c r="AS517" i="5"/>
  <c r="AW517" i="5" s="1"/>
  <c r="AV516" i="5"/>
  <c r="CH556" i="5"/>
  <c r="CL556" i="5" s="1"/>
  <c r="CK555" i="5"/>
  <c r="BY555" i="5"/>
  <c r="BW556" i="5"/>
  <c r="BN556" i="5"/>
  <c r="BR556" i="5" s="1"/>
  <c r="BQ555" i="5"/>
  <c r="BE555" i="5"/>
  <c r="BC556" i="5"/>
  <c r="AS556" i="9"/>
  <c r="AW556" i="9" s="1"/>
  <c r="AI556" i="9"/>
  <c r="AM556" i="9" s="1"/>
  <c r="AV555" i="9"/>
  <c r="F556" i="9"/>
  <c r="D557" i="9"/>
  <c r="AL555" i="9"/>
  <c r="O556" i="9"/>
  <c r="S556" i="9" s="1"/>
  <c r="Y556" i="9"/>
  <c r="AC556" i="9" s="1"/>
  <c r="BC556" i="9"/>
  <c r="R555" i="9"/>
  <c r="AB555" i="9"/>
  <c r="BF555" i="9"/>
  <c r="P556" i="5"/>
  <c r="N557" i="5"/>
  <c r="E557" i="5"/>
  <c r="I557" i="5" s="1"/>
  <c r="AI517" i="5" l="1"/>
  <c r="AM517" i="5" s="1"/>
  <c r="AL516" i="5"/>
  <c r="Z517" i="5"/>
  <c r="X518" i="5"/>
  <c r="AT517" i="5"/>
  <c r="AR518" i="5"/>
  <c r="CI556" i="5"/>
  <c r="CG557" i="5"/>
  <c r="BX556" i="5"/>
  <c r="CB556" i="5" s="1"/>
  <c r="CA555" i="5"/>
  <c r="BO556" i="5"/>
  <c r="BM557" i="5"/>
  <c r="BD556" i="5"/>
  <c r="BH556" i="5" s="1"/>
  <c r="BG555" i="5"/>
  <c r="E557" i="9"/>
  <c r="I557" i="9" s="1"/>
  <c r="BD556" i="9"/>
  <c r="BB557" i="9"/>
  <c r="BG556" i="9"/>
  <c r="P556" i="9"/>
  <c r="N557" i="9"/>
  <c r="H556" i="9"/>
  <c r="AJ556" i="9"/>
  <c r="AH557" i="9"/>
  <c r="Z556" i="9"/>
  <c r="X557" i="9"/>
  <c r="AT556" i="9"/>
  <c r="AR557" i="9"/>
  <c r="O557" i="5"/>
  <c r="S557" i="5" s="1"/>
  <c r="R556" i="5"/>
  <c r="F557" i="5"/>
  <c r="H557" i="5" s="1"/>
  <c r="D558" i="5"/>
  <c r="AJ517" i="5" l="1"/>
  <c r="AH518" i="5"/>
  <c r="Y518" i="5"/>
  <c r="AC518" i="5" s="1"/>
  <c r="AB517" i="5"/>
  <c r="AS518" i="5"/>
  <c r="AW518" i="5" s="1"/>
  <c r="AV517" i="5"/>
  <c r="CH557" i="5"/>
  <c r="CL557" i="5" s="1"/>
  <c r="CK556" i="5"/>
  <c r="BY556" i="5"/>
  <c r="BW557" i="5"/>
  <c r="BN557" i="5"/>
  <c r="BR557" i="5" s="1"/>
  <c r="BQ556" i="5"/>
  <c r="BE556" i="5"/>
  <c r="BC557" i="5"/>
  <c r="AS557" i="9"/>
  <c r="AW557" i="9" s="1"/>
  <c r="AI557" i="9"/>
  <c r="AM557" i="9" s="1"/>
  <c r="O557" i="9"/>
  <c r="S557" i="9" s="1"/>
  <c r="BF556" i="9"/>
  <c r="AB556" i="9"/>
  <c r="BC557" i="9"/>
  <c r="BG557" i="9" s="1"/>
  <c r="AV556" i="9"/>
  <c r="AL556" i="9"/>
  <c r="R556" i="9"/>
  <c r="Y557" i="9"/>
  <c r="AC557" i="9"/>
  <c r="F557" i="9"/>
  <c r="D558" i="9"/>
  <c r="P557" i="5"/>
  <c r="N558" i="5"/>
  <c r="E558" i="5"/>
  <c r="I558" i="5" s="1"/>
  <c r="AI518" i="5" l="1"/>
  <c r="AM518" i="5" s="1"/>
  <c r="AL517" i="5"/>
  <c r="Z518" i="5"/>
  <c r="X519" i="5"/>
  <c r="AT518" i="5"/>
  <c r="AR519" i="5"/>
  <c r="CI557" i="5"/>
  <c r="CG558" i="5"/>
  <c r="BX557" i="5"/>
  <c r="CB557" i="5" s="1"/>
  <c r="CA556" i="5"/>
  <c r="BO557" i="5"/>
  <c r="BM558" i="5"/>
  <c r="BD557" i="5"/>
  <c r="BH557" i="5" s="1"/>
  <c r="BG556" i="5"/>
  <c r="Z557" i="9"/>
  <c r="X558" i="9"/>
  <c r="AJ557" i="9"/>
  <c r="AH558" i="9"/>
  <c r="BD557" i="9"/>
  <c r="BB558" i="9"/>
  <c r="E558" i="9"/>
  <c r="I558" i="9" s="1"/>
  <c r="H557" i="9"/>
  <c r="P557" i="9"/>
  <c r="N558" i="9"/>
  <c r="AT557" i="9"/>
  <c r="AR558" i="9"/>
  <c r="O558" i="5"/>
  <c r="S558" i="5" s="1"/>
  <c r="R557" i="5"/>
  <c r="F558" i="5"/>
  <c r="H558" i="5" s="1"/>
  <c r="D559" i="5"/>
  <c r="AJ518" i="5" l="1"/>
  <c r="AH519" i="5"/>
  <c r="Y519" i="5"/>
  <c r="AC519" i="5" s="1"/>
  <c r="AB518" i="5"/>
  <c r="AS519" i="5"/>
  <c r="AW519" i="5" s="1"/>
  <c r="AV518" i="5"/>
  <c r="CH558" i="5"/>
  <c r="CL558" i="5" s="1"/>
  <c r="CK557" i="5"/>
  <c r="BY557" i="5"/>
  <c r="BW558" i="5"/>
  <c r="BN558" i="5"/>
  <c r="BR558" i="5" s="1"/>
  <c r="BQ557" i="5"/>
  <c r="BE557" i="5"/>
  <c r="BC558" i="5"/>
  <c r="R557" i="9"/>
  <c r="F558" i="9"/>
  <c r="D559" i="9"/>
  <c r="AL557" i="9"/>
  <c r="O558" i="9"/>
  <c r="S558" i="9" s="1"/>
  <c r="AI558" i="9"/>
  <c r="AM558" i="9" s="1"/>
  <c r="AS558" i="9"/>
  <c r="AW558" i="9" s="1"/>
  <c r="BC558" i="9"/>
  <c r="Y558" i="9"/>
  <c r="AC558" i="9" s="1"/>
  <c r="AV557" i="9"/>
  <c r="BF557" i="9"/>
  <c r="AB557" i="9"/>
  <c r="P558" i="5"/>
  <c r="N559" i="5"/>
  <c r="E559" i="5"/>
  <c r="I559" i="5" s="1"/>
  <c r="AI519" i="5" l="1"/>
  <c r="AM519" i="5" s="1"/>
  <c r="AL518" i="5"/>
  <c r="Z519" i="5"/>
  <c r="X520" i="5"/>
  <c r="AT519" i="5"/>
  <c r="AR520" i="5"/>
  <c r="CI558" i="5"/>
  <c r="CG559" i="5"/>
  <c r="BX558" i="5"/>
  <c r="CB558" i="5" s="1"/>
  <c r="CA557" i="5"/>
  <c r="BO558" i="5"/>
  <c r="BM559" i="5"/>
  <c r="BD558" i="5"/>
  <c r="BH558" i="5" s="1"/>
  <c r="BG557" i="5"/>
  <c r="E559" i="9"/>
  <c r="I559" i="9" s="1"/>
  <c r="Z558" i="9"/>
  <c r="X559" i="9"/>
  <c r="AT558" i="9"/>
  <c r="AR559" i="9"/>
  <c r="P558" i="9"/>
  <c r="N559" i="9"/>
  <c r="H558" i="9"/>
  <c r="BD558" i="9"/>
  <c r="BB559" i="9"/>
  <c r="BG558" i="9"/>
  <c r="AJ558" i="9"/>
  <c r="AH559" i="9"/>
  <c r="O559" i="5"/>
  <c r="S559" i="5" s="1"/>
  <c r="R558" i="5"/>
  <c r="F559" i="5"/>
  <c r="H559" i="5" s="1"/>
  <c r="D560" i="5"/>
  <c r="AJ519" i="5" l="1"/>
  <c r="AH520" i="5"/>
  <c r="Y520" i="5"/>
  <c r="AC520" i="5" s="1"/>
  <c r="AB519" i="5"/>
  <c r="AS520" i="5"/>
  <c r="AW520" i="5" s="1"/>
  <c r="AV519" i="5"/>
  <c r="CH559" i="5"/>
  <c r="CL559" i="5" s="1"/>
  <c r="CK558" i="5"/>
  <c r="BY558" i="5"/>
  <c r="BW559" i="5"/>
  <c r="BN559" i="5"/>
  <c r="BR559" i="5" s="1"/>
  <c r="BQ558" i="5"/>
  <c r="BE558" i="5"/>
  <c r="BC559" i="5"/>
  <c r="BC559" i="9"/>
  <c r="BG559" i="9" s="1"/>
  <c r="O559" i="9"/>
  <c r="S559" i="9" s="1"/>
  <c r="Y559" i="9"/>
  <c r="AC559" i="9" s="1"/>
  <c r="AI559" i="9"/>
  <c r="AM559" i="9" s="1"/>
  <c r="BF558" i="9"/>
  <c r="R558" i="9"/>
  <c r="AB558" i="9"/>
  <c r="AS559" i="9"/>
  <c r="AW559" i="9" s="1"/>
  <c r="AL558" i="9"/>
  <c r="AV558" i="9"/>
  <c r="F559" i="9"/>
  <c r="D560" i="9"/>
  <c r="P559" i="5"/>
  <c r="N560" i="5"/>
  <c r="E560" i="5"/>
  <c r="I560" i="5" s="1"/>
  <c r="AI520" i="5" l="1"/>
  <c r="AM520" i="5" s="1"/>
  <c r="AL519" i="5"/>
  <c r="Z520" i="5"/>
  <c r="X521" i="5"/>
  <c r="AT520" i="5"/>
  <c r="AR521" i="5"/>
  <c r="CI559" i="5"/>
  <c r="CG560" i="5"/>
  <c r="BX559" i="5"/>
  <c r="CB559" i="5" s="1"/>
  <c r="CA558" i="5"/>
  <c r="BO559" i="5"/>
  <c r="BM560" i="5"/>
  <c r="BD559" i="5"/>
  <c r="BH559" i="5" s="1"/>
  <c r="BG558" i="5"/>
  <c r="AT559" i="9"/>
  <c r="AR560" i="9"/>
  <c r="AJ559" i="9"/>
  <c r="AH560" i="9"/>
  <c r="P559" i="9"/>
  <c r="N560" i="9"/>
  <c r="E560" i="9"/>
  <c r="I560" i="9"/>
  <c r="BD559" i="9"/>
  <c r="BB560" i="9"/>
  <c r="H559" i="9"/>
  <c r="Z559" i="9"/>
  <c r="X560" i="9"/>
  <c r="O560" i="5"/>
  <c r="S560" i="5" s="1"/>
  <c r="R559" i="5"/>
  <c r="F560" i="5"/>
  <c r="H560" i="5" s="1"/>
  <c r="D561" i="5"/>
  <c r="AJ520" i="5" l="1"/>
  <c r="AH521" i="5"/>
  <c r="Y521" i="5"/>
  <c r="AC521" i="5" s="1"/>
  <c r="AB520" i="5"/>
  <c r="AS521" i="5"/>
  <c r="AW521" i="5" s="1"/>
  <c r="AV520" i="5"/>
  <c r="CH560" i="5"/>
  <c r="CL560" i="5" s="1"/>
  <c r="CK559" i="5"/>
  <c r="BY559" i="5"/>
  <c r="BW560" i="5"/>
  <c r="BN560" i="5"/>
  <c r="BR560" i="5" s="1"/>
  <c r="BQ559" i="5"/>
  <c r="BE559" i="5"/>
  <c r="BC560" i="5"/>
  <c r="AI560" i="9"/>
  <c r="AM560" i="9" s="1"/>
  <c r="F560" i="9"/>
  <c r="D561" i="9"/>
  <c r="AL559" i="9"/>
  <c r="Y560" i="9"/>
  <c r="AC560" i="9" s="1"/>
  <c r="BC560" i="9"/>
  <c r="O560" i="9"/>
  <c r="S560" i="9" s="1"/>
  <c r="AS560" i="9"/>
  <c r="AW560" i="9" s="1"/>
  <c r="AB559" i="9"/>
  <c r="BF559" i="9"/>
  <c r="R559" i="9"/>
  <c r="AV559" i="9"/>
  <c r="P560" i="5"/>
  <c r="N561" i="5"/>
  <c r="E561" i="5"/>
  <c r="I561" i="5"/>
  <c r="AI521" i="5" l="1"/>
  <c r="AM521" i="5" s="1"/>
  <c r="AL520" i="5"/>
  <c r="Z521" i="5"/>
  <c r="X522" i="5"/>
  <c r="AT521" i="5"/>
  <c r="AR522" i="5"/>
  <c r="CI560" i="5"/>
  <c r="CG561" i="5"/>
  <c r="BX560" i="5"/>
  <c r="CB560" i="5" s="1"/>
  <c r="CA559" i="5"/>
  <c r="BO560" i="5"/>
  <c r="BM561" i="5"/>
  <c r="BD560" i="5"/>
  <c r="BH560" i="5" s="1"/>
  <c r="BG559" i="5"/>
  <c r="E561" i="9"/>
  <c r="I561" i="9" s="1"/>
  <c r="P560" i="9"/>
  <c r="N561" i="9"/>
  <c r="Z560" i="9"/>
  <c r="X561" i="9"/>
  <c r="H560" i="9"/>
  <c r="BD560" i="9"/>
  <c r="BB561" i="9"/>
  <c r="AT560" i="9"/>
  <c r="AR561" i="9"/>
  <c r="BG560" i="9"/>
  <c r="AJ560" i="9"/>
  <c r="AH561" i="9"/>
  <c r="O561" i="5"/>
  <c r="S561" i="5" s="1"/>
  <c r="R560" i="5"/>
  <c r="F561" i="5"/>
  <c r="H561" i="5" s="1"/>
  <c r="D562" i="5"/>
  <c r="AJ521" i="5" l="1"/>
  <c r="AH522" i="5"/>
  <c r="Y522" i="5"/>
  <c r="AC522" i="5" s="1"/>
  <c r="AB521" i="5"/>
  <c r="AS522" i="5"/>
  <c r="AW522" i="5" s="1"/>
  <c r="AV521" i="5"/>
  <c r="CH561" i="5"/>
  <c r="CL561" i="5" s="1"/>
  <c r="CK560" i="5"/>
  <c r="BY560" i="5"/>
  <c r="BW561" i="5"/>
  <c r="BN561" i="5"/>
  <c r="BR561" i="5" s="1"/>
  <c r="BQ560" i="5"/>
  <c r="BE560" i="5"/>
  <c r="BC561" i="5"/>
  <c r="AS561" i="9"/>
  <c r="AW561" i="9" s="1"/>
  <c r="O561" i="9"/>
  <c r="S561" i="9" s="1"/>
  <c r="AI561" i="9"/>
  <c r="AM561" i="9" s="1"/>
  <c r="AV560" i="9"/>
  <c r="R560" i="9"/>
  <c r="AL560" i="9"/>
  <c r="BC561" i="9"/>
  <c r="Y561" i="9"/>
  <c r="AC561" i="9" s="1"/>
  <c r="BF560" i="9"/>
  <c r="AB560" i="9"/>
  <c r="F561" i="9"/>
  <c r="D562" i="9"/>
  <c r="P561" i="5"/>
  <c r="N562" i="5"/>
  <c r="E562" i="5"/>
  <c r="I562" i="5" s="1"/>
  <c r="AI522" i="5" l="1"/>
  <c r="AM522" i="5" s="1"/>
  <c r="AL521" i="5"/>
  <c r="Z522" i="5"/>
  <c r="X523" i="5"/>
  <c r="AT522" i="5"/>
  <c r="AR523" i="5"/>
  <c r="CI561" i="5"/>
  <c r="CG562" i="5"/>
  <c r="BX561" i="5"/>
  <c r="CB561" i="5" s="1"/>
  <c r="CA560" i="5"/>
  <c r="BO561" i="5"/>
  <c r="BM562" i="5"/>
  <c r="BD561" i="5"/>
  <c r="BH561" i="5" s="1"/>
  <c r="BG560" i="5"/>
  <c r="Z561" i="9"/>
  <c r="X562" i="9"/>
  <c r="P561" i="9"/>
  <c r="N562" i="9"/>
  <c r="E562" i="9"/>
  <c r="I562" i="9" s="1"/>
  <c r="BD561" i="9"/>
  <c r="BB562" i="9"/>
  <c r="H561" i="9"/>
  <c r="BG561" i="9"/>
  <c r="AJ561" i="9"/>
  <c r="AH562" i="9"/>
  <c r="AT561" i="9"/>
  <c r="AR562" i="9"/>
  <c r="O562" i="5"/>
  <c r="S562" i="5" s="1"/>
  <c r="R561" i="5"/>
  <c r="F562" i="5"/>
  <c r="H562" i="5" s="1"/>
  <c r="D563" i="5"/>
  <c r="AJ522" i="5" l="1"/>
  <c r="AH523" i="5"/>
  <c r="Y523" i="5"/>
  <c r="AC523" i="5" s="1"/>
  <c r="AB522" i="5"/>
  <c r="AS523" i="5"/>
  <c r="AW523" i="5" s="1"/>
  <c r="AV522" i="5"/>
  <c r="CH562" i="5"/>
  <c r="CL562" i="5" s="1"/>
  <c r="CK561" i="5"/>
  <c r="BY561" i="5"/>
  <c r="BW562" i="5"/>
  <c r="BN562" i="5"/>
  <c r="BR562" i="5" s="1"/>
  <c r="BQ561" i="5"/>
  <c r="BE561" i="5"/>
  <c r="BC562" i="5"/>
  <c r="AL561" i="9"/>
  <c r="BC562" i="9"/>
  <c r="BG562" i="9" s="1"/>
  <c r="O562" i="9"/>
  <c r="S562" i="9" s="1"/>
  <c r="AS562" i="9"/>
  <c r="AW562" i="9" s="1"/>
  <c r="BF561" i="9"/>
  <c r="R561" i="9"/>
  <c r="AV561" i="9"/>
  <c r="Y562" i="9"/>
  <c r="AC562" i="9" s="1"/>
  <c r="AI562" i="9"/>
  <c r="AM562" i="9" s="1"/>
  <c r="F562" i="9"/>
  <c r="D563" i="9"/>
  <c r="AB561" i="9"/>
  <c r="P562" i="5"/>
  <c r="N563" i="5"/>
  <c r="E563" i="5"/>
  <c r="I563" i="5" s="1"/>
  <c r="AI523" i="5" l="1"/>
  <c r="AM523" i="5" s="1"/>
  <c r="AL522" i="5"/>
  <c r="Z523" i="5"/>
  <c r="X524" i="5"/>
  <c r="AT523" i="5"/>
  <c r="AR524" i="5"/>
  <c r="CI562" i="5"/>
  <c r="CG563" i="5"/>
  <c r="BX562" i="5"/>
  <c r="CB562" i="5" s="1"/>
  <c r="CA561" i="5"/>
  <c r="BO562" i="5"/>
  <c r="BM563" i="5"/>
  <c r="BD562" i="5"/>
  <c r="BH562" i="5" s="1"/>
  <c r="BG561" i="5"/>
  <c r="BD562" i="9"/>
  <c r="BB563" i="9"/>
  <c r="E563" i="9"/>
  <c r="I563" i="9"/>
  <c r="H562" i="9"/>
  <c r="Z562" i="9"/>
  <c r="X563" i="9"/>
  <c r="AT562" i="9"/>
  <c r="AR563" i="9"/>
  <c r="AJ562" i="9"/>
  <c r="AH563" i="9"/>
  <c r="P562" i="9"/>
  <c r="N563" i="9"/>
  <c r="O563" i="5"/>
  <c r="S563" i="5" s="1"/>
  <c r="R562" i="5"/>
  <c r="F563" i="5"/>
  <c r="H563" i="5" s="1"/>
  <c r="D564" i="5"/>
  <c r="AJ523" i="5" l="1"/>
  <c r="AH524" i="5"/>
  <c r="Y524" i="5"/>
  <c r="AC524" i="5" s="1"/>
  <c r="AB523" i="5"/>
  <c r="AS524" i="5"/>
  <c r="AW524" i="5" s="1"/>
  <c r="AV523" i="5"/>
  <c r="CH563" i="5"/>
  <c r="CL563" i="5" s="1"/>
  <c r="CK562" i="5"/>
  <c r="BY562" i="5"/>
  <c r="BW563" i="5"/>
  <c r="BN563" i="5"/>
  <c r="BR563" i="5" s="1"/>
  <c r="BQ562" i="5"/>
  <c r="BE562" i="5"/>
  <c r="BC563" i="5"/>
  <c r="AI563" i="9"/>
  <c r="AM563" i="9" s="1"/>
  <c r="Y563" i="9"/>
  <c r="AC563" i="9" s="1"/>
  <c r="AL562" i="9"/>
  <c r="AB562" i="9"/>
  <c r="F563" i="9"/>
  <c r="D564" i="9"/>
  <c r="O563" i="9"/>
  <c r="S563" i="9" s="1"/>
  <c r="AS563" i="9"/>
  <c r="AW563" i="9" s="1"/>
  <c r="BC563" i="9"/>
  <c r="R562" i="9"/>
  <c r="AV562" i="9"/>
  <c r="BF562" i="9"/>
  <c r="P563" i="5"/>
  <c r="N564" i="5"/>
  <c r="E564" i="5"/>
  <c r="I564" i="5" s="1"/>
  <c r="AI524" i="5" l="1"/>
  <c r="AM524" i="5" s="1"/>
  <c r="AL523" i="5"/>
  <c r="Z524" i="5"/>
  <c r="X525" i="5"/>
  <c r="AT524" i="5"/>
  <c r="AR525" i="5"/>
  <c r="CI563" i="5"/>
  <c r="CG564" i="5"/>
  <c r="BX563" i="5"/>
  <c r="CB563" i="5" s="1"/>
  <c r="CA562" i="5"/>
  <c r="BO563" i="5"/>
  <c r="BM564" i="5"/>
  <c r="BD563" i="5"/>
  <c r="BH563" i="5" s="1"/>
  <c r="BG562" i="5"/>
  <c r="BD563" i="9"/>
  <c r="BB564" i="9"/>
  <c r="BG563" i="9"/>
  <c r="P563" i="9"/>
  <c r="N564" i="9"/>
  <c r="Z563" i="9"/>
  <c r="X564" i="9"/>
  <c r="E564" i="9"/>
  <c r="I564" i="9" s="1"/>
  <c r="AT563" i="9"/>
  <c r="AR564" i="9"/>
  <c r="H563" i="9"/>
  <c r="AJ563" i="9"/>
  <c r="AH564" i="9"/>
  <c r="O564" i="5"/>
  <c r="S564" i="5" s="1"/>
  <c r="R563" i="5"/>
  <c r="F564" i="5"/>
  <c r="H564" i="5" s="1"/>
  <c r="D565" i="5"/>
  <c r="AJ524" i="5" l="1"/>
  <c r="AH525" i="5"/>
  <c r="Y525" i="5"/>
  <c r="AC525" i="5" s="1"/>
  <c r="AB524" i="5"/>
  <c r="AS525" i="5"/>
  <c r="AW525" i="5" s="1"/>
  <c r="AV524" i="5"/>
  <c r="CH564" i="5"/>
  <c r="CL564" i="5" s="1"/>
  <c r="CK563" i="5"/>
  <c r="BY563" i="5"/>
  <c r="BW564" i="5"/>
  <c r="BN564" i="5"/>
  <c r="BR564" i="5" s="1"/>
  <c r="BQ563" i="5"/>
  <c r="BE563" i="5"/>
  <c r="BC564" i="5"/>
  <c r="F564" i="9"/>
  <c r="D565" i="9"/>
  <c r="R563" i="9"/>
  <c r="AI564" i="9"/>
  <c r="AM564" i="9" s="1"/>
  <c r="AS564" i="9"/>
  <c r="AW564" i="9" s="1"/>
  <c r="Y564" i="9"/>
  <c r="AC564" i="9" s="1"/>
  <c r="AL563" i="9"/>
  <c r="AV563" i="9"/>
  <c r="AB563" i="9"/>
  <c r="BC564" i="9"/>
  <c r="O564" i="9"/>
  <c r="S564" i="9" s="1"/>
  <c r="BF563" i="9"/>
  <c r="P564" i="5"/>
  <c r="N565" i="5"/>
  <c r="E565" i="5"/>
  <c r="I565" i="5" s="1"/>
  <c r="AI525" i="5" l="1"/>
  <c r="AM525" i="5" s="1"/>
  <c r="AL524" i="5"/>
  <c r="Z525" i="5"/>
  <c r="X526" i="5"/>
  <c r="AT525" i="5"/>
  <c r="AR526" i="5"/>
  <c r="CI564" i="5"/>
  <c r="CG565" i="5"/>
  <c r="BX564" i="5"/>
  <c r="CB564" i="5" s="1"/>
  <c r="CA563" i="5"/>
  <c r="BO564" i="5"/>
  <c r="BM565" i="5"/>
  <c r="BD564" i="5"/>
  <c r="BH564" i="5" s="1"/>
  <c r="BG563" i="5"/>
  <c r="P564" i="9"/>
  <c r="N565" i="9"/>
  <c r="AT564" i="9"/>
  <c r="AR565" i="9"/>
  <c r="BD564" i="9"/>
  <c r="BB565" i="9"/>
  <c r="E565" i="9"/>
  <c r="I565" i="9"/>
  <c r="BG564" i="9"/>
  <c r="Z564" i="9"/>
  <c r="X565" i="9"/>
  <c r="AJ564" i="9"/>
  <c r="AH565" i="9"/>
  <c r="H564" i="9"/>
  <c r="O565" i="5"/>
  <c r="S565" i="5" s="1"/>
  <c r="R564" i="5"/>
  <c r="F565" i="5"/>
  <c r="H565" i="5" s="1"/>
  <c r="D566" i="5"/>
  <c r="AJ525" i="5" l="1"/>
  <c r="AH526" i="5"/>
  <c r="Y526" i="5"/>
  <c r="AC526" i="5" s="1"/>
  <c r="AB525" i="5"/>
  <c r="AS526" i="5"/>
  <c r="AW526" i="5" s="1"/>
  <c r="AV525" i="5"/>
  <c r="CH565" i="5"/>
  <c r="CL565" i="5" s="1"/>
  <c r="CK564" i="5"/>
  <c r="BY564" i="5"/>
  <c r="BW565" i="5"/>
  <c r="BN565" i="5"/>
  <c r="BR565" i="5" s="1"/>
  <c r="BQ564" i="5"/>
  <c r="BE564" i="5"/>
  <c r="BC565" i="5"/>
  <c r="AL564" i="9"/>
  <c r="AS565" i="9"/>
  <c r="AW565" i="9" s="1"/>
  <c r="Y565" i="9"/>
  <c r="AC565" i="9" s="1"/>
  <c r="F565" i="9"/>
  <c r="D566" i="9"/>
  <c r="AV564" i="9"/>
  <c r="AB564" i="9"/>
  <c r="BC565" i="9"/>
  <c r="O565" i="9"/>
  <c r="S565" i="9" s="1"/>
  <c r="AI565" i="9"/>
  <c r="AM565" i="9" s="1"/>
  <c r="BF564" i="9"/>
  <c r="R564" i="9"/>
  <c r="P565" i="5"/>
  <c r="N566" i="5"/>
  <c r="E566" i="5"/>
  <c r="I566" i="5" s="1"/>
  <c r="AI526" i="5" l="1"/>
  <c r="AM526" i="5" s="1"/>
  <c r="AL525" i="5"/>
  <c r="Z526" i="5"/>
  <c r="X527" i="5"/>
  <c r="AT526" i="5"/>
  <c r="AR527" i="5"/>
  <c r="CI565" i="5"/>
  <c r="CG566" i="5"/>
  <c r="BX565" i="5"/>
  <c r="CB565" i="5" s="1"/>
  <c r="CA564" i="5"/>
  <c r="BO565" i="5"/>
  <c r="BM566" i="5"/>
  <c r="BD565" i="5"/>
  <c r="BH565" i="5" s="1"/>
  <c r="BG564" i="5"/>
  <c r="E566" i="9"/>
  <c r="I566" i="9" s="1"/>
  <c r="P565" i="9"/>
  <c r="N566" i="9"/>
  <c r="H565" i="9"/>
  <c r="AT565" i="9"/>
  <c r="AR566" i="9"/>
  <c r="BD565" i="9"/>
  <c r="BB566" i="9"/>
  <c r="AJ565" i="9"/>
  <c r="AH566" i="9"/>
  <c r="BG565" i="9"/>
  <c r="Z565" i="9"/>
  <c r="X566" i="9"/>
  <c r="O566" i="5"/>
  <c r="S566" i="5" s="1"/>
  <c r="R565" i="5"/>
  <c r="F566" i="5"/>
  <c r="H566" i="5" s="1"/>
  <c r="D567" i="5"/>
  <c r="AJ526" i="5" l="1"/>
  <c r="AH527" i="5"/>
  <c r="Y527" i="5"/>
  <c r="AC527" i="5" s="1"/>
  <c r="AB526" i="5"/>
  <c r="AS527" i="5"/>
  <c r="AW527" i="5" s="1"/>
  <c r="AV526" i="5"/>
  <c r="CH566" i="5"/>
  <c r="CL566" i="5" s="1"/>
  <c r="CK565" i="5"/>
  <c r="BY565" i="5"/>
  <c r="BW566" i="5"/>
  <c r="BN566" i="5"/>
  <c r="BR566" i="5" s="1"/>
  <c r="BQ565" i="5"/>
  <c r="BE565" i="5"/>
  <c r="BC566" i="5"/>
  <c r="AI566" i="9"/>
  <c r="AM566" i="9" s="1"/>
  <c r="AS566" i="9"/>
  <c r="AW566" i="9" s="1"/>
  <c r="O566" i="9"/>
  <c r="S566" i="9" s="1"/>
  <c r="Y566" i="9"/>
  <c r="AC566" i="9" s="1"/>
  <c r="AL565" i="9"/>
  <c r="AV565" i="9"/>
  <c r="R565" i="9"/>
  <c r="AB565" i="9"/>
  <c r="BC566" i="9"/>
  <c r="BF565" i="9"/>
  <c r="F566" i="9"/>
  <c r="D567" i="9"/>
  <c r="P566" i="5"/>
  <c r="N567" i="5"/>
  <c r="E567" i="5"/>
  <c r="I567" i="5" s="1"/>
  <c r="AI527" i="5" l="1"/>
  <c r="AM527" i="5" s="1"/>
  <c r="AL526" i="5"/>
  <c r="Z527" i="5"/>
  <c r="X528" i="5"/>
  <c r="AT527" i="5"/>
  <c r="AR528" i="5"/>
  <c r="CI566" i="5"/>
  <c r="CG567" i="5"/>
  <c r="BX566" i="5"/>
  <c r="CB566" i="5" s="1"/>
  <c r="CA565" i="5"/>
  <c r="BO566" i="5"/>
  <c r="BM567" i="5"/>
  <c r="BD566" i="5"/>
  <c r="BH566" i="5" s="1"/>
  <c r="BG565" i="5"/>
  <c r="E567" i="9"/>
  <c r="I567" i="9" s="1"/>
  <c r="BD566" i="9"/>
  <c r="BB567" i="9"/>
  <c r="Z566" i="9"/>
  <c r="X567" i="9"/>
  <c r="AT566" i="9"/>
  <c r="AR567" i="9"/>
  <c r="H566" i="9"/>
  <c r="BG566" i="9"/>
  <c r="P566" i="9"/>
  <c r="N567" i="9"/>
  <c r="AJ566" i="9"/>
  <c r="AH567" i="9"/>
  <c r="O567" i="5"/>
  <c r="S567" i="5" s="1"/>
  <c r="R566" i="5"/>
  <c r="F567" i="5"/>
  <c r="H567" i="5" s="1"/>
  <c r="D568" i="5"/>
  <c r="AJ527" i="5" l="1"/>
  <c r="AH528" i="5"/>
  <c r="Y528" i="5"/>
  <c r="AC528" i="5" s="1"/>
  <c r="AB527" i="5"/>
  <c r="AS528" i="5"/>
  <c r="AW528" i="5" s="1"/>
  <c r="AV527" i="5"/>
  <c r="CH567" i="5"/>
  <c r="CL567" i="5" s="1"/>
  <c r="CK566" i="5"/>
  <c r="BY566" i="5"/>
  <c r="BW567" i="5"/>
  <c r="BN567" i="5"/>
  <c r="BR567" i="5" s="1"/>
  <c r="BQ566" i="5"/>
  <c r="BE566" i="5"/>
  <c r="BC567" i="5"/>
  <c r="R566" i="9"/>
  <c r="AS567" i="9"/>
  <c r="AW567" i="9" s="1"/>
  <c r="BC567" i="9"/>
  <c r="BG567" i="9" s="1"/>
  <c r="AI567" i="9"/>
  <c r="AM567" i="9"/>
  <c r="AV566" i="9"/>
  <c r="BF566" i="9"/>
  <c r="AL566" i="9"/>
  <c r="Y567" i="9"/>
  <c r="AC567" i="9" s="1"/>
  <c r="O567" i="9"/>
  <c r="S567" i="9" s="1"/>
  <c r="AB566" i="9"/>
  <c r="F567" i="9"/>
  <c r="D568" i="9"/>
  <c r="P567" i="5"/>
  <c r="N568" i="5"/>
  <c r="E568" i="5"/>
  <c r="I568" i="5"/>
  <c r="AI528" i="5" l="1"/>
  <c r="AM528" i="5"/>
  <c r="AL527" i="5"/>
  <c r="Z528" i="5"/>
  <c r="X529" i="5"/>
  <c r="AT528" i="5"/>
  <c r="AR529" i="5"/>
  <c r="CI567" i="5"/>
  <c r="CG568" i="5"/>
  <c r="BX567" i="5"/>
  <c r="CB567" i="5" s="1"/>
  <c r="CA566" i="5"/>
  <c r="BO567" i="5"/>
  <c r="BM568" i="5"/>
  <c r="BD567" i="5"/>
  <c r="BH567" i="5" s="1"/>
  <c r="BG566" i="5"/>
  <c r="Z567" i="9"/>
  <c r="X568" i="9"/>
  <c r="AJ567" i="9"/>
  <c r="AH568" i="9"/>
  <c r="AT567" i="9"/>
  <c r="AR568" i="9"/>
  <c r="E568" i="9"/>
  <c r="I568" i="9"/>
  <c r="BD567" i="9"/>
  <c r="BB568" i="9"/>
  <c r="H567" i="9"/>
  <c r="P567" i="9"/>
  <c r="N568" i="9"/>
  <c r="O568" i="5"/>
  <c r="S568" i="5" s="1"/>
  <c r="R567" i="5"/>
  <c r="F568" i="5"/>
  <c r="H568" i="5" s="1"/>
  <c r="D569" i="5"/>
  <c r="AJ528" i="5" l="1"/>
  <c r="AH529" i="5"/>
  <c r="Y529" i="5"/>
  <c r="AC529" i="5" s="1"/>
  <c r="AB528" i="5"/>
  <c r="AS529" i="5"/>
  <c r="AW529" i="5" s="1"/>
  <c r="AV528" i="5"/>
  <c r="CH568" i="5"/>
  <c r="CL568" i="5" s="1"/>
  <c r="CK567" i="5"/>
  <c r="BY567" i="5"/>
  <c r="BW568" i="5"/>
  <c r="BN568" i="5"/>
  <c r="BR568" i="5" s="1"/>
  <c r="BQ567" i="5"/>
  <c r="BE567" i="5"/>
  <c r="BC568" i="5"/>
  <c r="AI568" i="9"/>
  <c r="AM568" i="9" s="1"/>
  <c r="F568" i="9"/>
  <c r="D569" i="9"/>
  <c r="AL567" i="9"/>
  <c r="O568" i="9"/>
  <c r="S568" i="9" s="1"/>
  <c r="BC568" i="9"/>
  <c r="AS568" i="9"/>
  <c r="AW568" i="9" s="1"/>
  <c r="Y568" i="9"/>
  <c r="AC568" i="9" s="1"/>
  <c r="R567" i="9"/>
  <c r="BF567" i="9"/>
  <c r="AV567" i="9"/>
  <c r="AB567" i="9"/>
  <c r="P568" i="5"/>
  <c r="N569" i="5"/>
  <c r="E569" i="5"/>
  <c r="I569" i="5" s="1"/>
  <c r="AI529" i="5" l="1"/>
  <c r="AM529" i="5" s="1"/>
  <c r="AL528" i="5"/>
  <c r="Z529" i="5"/>
  <c r="X530" i="5"/>
  <c r="AT529" i="5"/>
  <c r="AR530" i="5"/>
  <c r="CI568" i="5"/>
  <c r="CG569" i="5"/>
  <c r="BX568" i="5"/>
  <c r="CB568" i="5" s="1"/>
  <c r="CA567" i="5"/>
  <c r="BO568" i="5"/>
  <c r="BM569" i="5"/>
  <c r="BD568" i="5"/>
  <c r="BH568" i="5" s="1"/>
  <c r="BG567" i="5"/>
  <c r="E569" i="9"/>
  <c r="I569" i="9" s="1"/>
  <c r="AT568" i="9"/>
  <c r="AR569" i="9"/>
  <c r="P568" i="9"/>
  <c r="N569" i="9"/>
  <c r="H568" i="9"/>
  <c r="BD568" i="9"/>
  <c r="BB569" i="9"/>
  <c r="Z568" i="9"/>
  <c r="X569" i="9"/>
  <c r="BG568" i="9"/>
  <c r="AJ568" i="9"/>
  <c r="AH569" i="9"/>
  <c r="O569" i="5"/>
  <c r="S569" i="5" s="1"/>
  <c r="R568" i="5"/>
  <c r="F569" i="5"/>
  <c r="H569" i="5" s="1"/>
  <c r="D570" i="5"/>
  <c r="AJ529" i="5" l="1"/>
  <c r="AH530" i="5"/>
  <c r="Y530" i="5"/>
  <c r="AC530" i="5" s="1"/>
  <c r="AB529" i="5"/>
  <c r="AS530" i="5"/>
  <c r="AW530" i="5" s="1"/>
  <c r="AV529" i="5"/>
  <c r="CH569" i="5"/>
  <c r="CL569" i="5" s="1"/>
  <c r="CK9" i="5" s="1"/>
  <c r="CL9" i="5" s="1"/>
  <c r="CK568" i="5"/>
  <c r="BY568" i="5"/>
  <c r="BW569" i="5"/>
  <c r="BN569" i="5"/>
  <c r="BR569" i="5" s="1"/>
  <c r="BQ9" i="5" s="1"/>
  <c r="BR9" i="5" s="1"/>
  <c r="BQ568" i="5"/>
  <c r="BE568" i="5"/>
  <c r="BC569" i="5"/>
  <c r="Y569" i="9"/>
  <c r="AC569" i="9" s="1"/>
  <c r="AS569" i="9"/>
  <c r="AW569" i="9" s="1"/>
  <c r="AI569" i="9"/>
  <c r="AM569" i="9" s="1"/>
  <c r="AB568" i="9"/>
  <c r="AV568" i="9"/>
  <c r="AL568" i="9"/>
  <c r="BC569" i="9"/>
  <c r="O569" i="9"/>
  <c r="S569" i="9"/>
  <c r="BF568" i="9"/>
  <c r="R568" i="9"/>
  <c r="F569" i="9"/>
  <c r="D570" i="9"/>
  <c r="P569" i="5"/>
  <c r="N570" i="5"/>
  <c r="E570" i="5"/>
  <c r="I570" i="5" s="1"/>
  <c r="AI530" i="5" l="1"/>
  <c r="AM530" i="5" s="1"/>
  <c r="AL529" i="5"/>
  <c r="Z530" i="5"/>
  <c r="X531" i="5"/>
  <c r="AT530" i="5"/>
  <c r="AR531" i="5"/>
  <c r="CI569" i="5"/>
  <c r="CG570" i="5"/>
  <c r="BX569" i="5"/>
  <c r="CB569" i="5" s="1"/>
  <c r="CA9" i="5" s="1"/>
  <c r="CB9" i="5" s="1"/>
  <c r="CA568" i="5"/>
  <c r="BO569" i="5"/>
  <c r="BM570" i="5"/>
  <c r="BD569" i="5"/>
  <c r="BH569" i="5" s="1"/>
  <c r="BG568" i="5"/>
  <c r="E570" i="9"/>
  <c r="I570" i="9" s="1"/>
  <c r="H569" i="9"/>
  <c r="P569" i="9"/>
  <c r="N570" i="9"/>
  <c r="AT569" i="9"/>
  <c r="AR570" i="9"/>
  <c r="BD569" i="9"/>
  <c r="BB570" i="9"/>
  <c r="BG569" i="9"/>
  <c r="BF9" i="9" s="1"/>
  <c r="BG9" i="9" s="1"/>
  <c r="AJ569" i="9"/>
  <c r="AH570" i="9"/>
  <c r="Z569" i="9"/>
  <c r="X570" i="9"/>
  <c r="O570" i="5"/>
  <c r="S570" i="5" s="1"/>
  <c r="R569" i="5"/>
  <c r="D571" i="5"/>
  <c r="F570" i="5"/>
  <c r="H570" i="5" s="1"/>
  <c r="BG9" i="5" l="1"/>
  <c r="BH9" i="5" s="1"/>
  <c r="BG8" i="5"/>
  <c r="BH8" i="5" s="1"/>
  <c r="AJ530" i="5"/>
  <c r="AH531" i="5"/>
  <c r="Y531" i="5"/>
  <c r="AC531" i="5" s="1"/>
  <c r="AB530" i="5"/>
  <c r="AS531" i="5"/>
  <c r="AW531" i="5" s="1"/>
  <c r="AV530" i="5"/>
  <c r="CH570" i="5"/>
  <c r="CL570" i="5" s="1"/>
  <c r="CK569" i="5"/>
  <c r="BY569" i="5"/>
  <c r="BW570" i="5"/>
  <c r="BN570" i="5"/>
  <c r="BR570" i="5" s="1"/>
  <c r="BQ569" i="5"/>
  <c r="BE569" i="5"/>
  <c r="BC570" i="5"/>
  <c r="AL569" i="9"/>
  <c r="AS570" i="9"/>
  <c r="AW570" i="9" s="1"/>
  <c r="Y570" i="9"/>
  <c r="AC570" i="9" s="1"/>
  <c r="AV569" i="9"/>
  <c r="AB569" i="9"/>
  <c r="BC570" i="9"/>
  <c r="O570" i="9"/>
  <c r="S570" i="9" s="1"/>
  <c r="AI570" i="9"/>
  <c r="AM570" i="9" s="1"/>
  <c r="BF569" i="9"/>
  <c r="R569" i="9"/>
  <c r="F570" i="9"/>
  <c r="D571" i="9"/>
  <c r="P570" i="5"/>
  <c r="N571" i="5"/>
  <c r="E571" i="5"/>
  <c r="I571" i="5" s="1"/>
  <c r="AI531" i="5" l="1"/>
  <c r="AM531" i="5" s="1"/>
  <c r="AL530" i="5"/>
  <c r="Z531" i="5"/>
  <c r="X532" i="5"/>
  <c r="AT531" i="5"/>
  <c r="AR532" i="5"/>
  <c r="CI570" i="5"/>
  <c r="CG571" i="5"/>
  <c r="BX570" i="5"/>
  <c r="CB570" i="5" s="1"/>
  <c r="CA569" i="5"/>
  <c r="BO570" i="5"/>
  <c r="BM571" i="5"/>
  <c r="BD570" i="5"/>
  <c r="BH570" i="5" s="1"/>
  <c r="BG569" i="5"/>
  <c r="BD570" i="9"/>
  <c r="BB571" i="9"/>
  <c r="AJ570" i="9"/>
  <c r="AH571" i="9"/>
  <c r="BG570" i="9"/>
  <c r="AT570" i="9"/>
  <c r="AR571" i="9"/>
  <c r="E571" i="9"/>
  <c r="I571" i="9" s="1"/>
  <c r="H570" i="9"/>
  <c r="P570" i="9"/>
  <c r="N571" i="9"/>
  <c r="Z570" i="9"/>
  <c r="X571" i="9"/>
  <c r="O571" i="5"/>
  <c r="S571" i="5" s="1"/>
  <c r="R570" i="5"/>
  <c r="F571" i="5"/>
  <c r="H571" i="5" s="1"/>
  <c r="D572" i="5"/>
  <c r="AJ531" i="5" l="1"/>
  <c r="AH532" i="5"/>
  <c r="Y532" i="5"/>
  <c r="AC532" i="5" s="1"/>
  <c r="AB531" i="5"/>
  <c r="AS532" i="5"/>
  <c r="AW532" i="5" s="1"/>
  <c r="AV531" i="5"/>
  <c r="CH571" i="5"/>
  <c r="CL571" i="5" s="1"/>
  <c r="CK570" i="5"/>
  <c r="BY570" i="5"/>
  <c r="BW571" i="5"/>
  <c r="BN571" i="5"/>
  <c r="BR571" i="5" s="1"/>
  <c r="BQ570" i="5"/>
  <c r="BE570" i="5"/>
  <c r="BC571" i="5"/>
  <c r="O571" i="9"/>
  <c r="S571" i="9" s="1"/>
  <c r="R570" i="9"/>
  <c r="F571" i="9"/>
  <c r="D572" i="9"/>
  <c r="AI571" i="9"/>
  <c r="AM571" i="9" s="1"/>
  <c r="Y571" i="9"/>
  <c r="AC571" i="9" s="1"/>
  <c r="AS571" i="9"/>
  <c r="AW571" i="9" s="1"/>
  <c r="AL570" i="9"/>
  <c r="AB570" i="9"/>
  <c r="AV570" i="9"/>
  <c r="BC571" i="9"/>
  <c r="BG571" i="9" s="1"/>
  <c r="BF570" i="9"/>
  <c r="P571" i="5"/>
  <c r="N572" i="5"/>
  <c r="E572" i="5"/>
  <c r="I572" i="5" s="1"/>
  <c r="AI532" i="5" l="1"/>
  <c r="AM532" i="5" s="1"/>
  <c r="AL531" i="5"/>
  <c r="Z532" i="5"/>
  <c r="X533" i="5"/>
  <c r="AT532" i="5"/>
  <c r="AR533" i="5"/>
  <c r="CI571" i="5"/>
  <c r="CG572" i="5"/>
  <c r="BX571" i="5"/>
  <c r="CB571" i="5" s="1"/>
  <c r="CA570" i="5"/>
  <c r="BO571" i="5"/>
  <c r="BM572" i="5"/>
  <c r="BD571" i="5"/>
  <c r="BH571" i="5" s="1"/>
  <c r="BG570" i="5"/>
  <c r="AT571" i="9"/>
  <c r="AR572" i="9"/>
  <c r="AJ571" i="9"/>
  <c r="AH572" i="9"/>
  <c r="BD571" i="9"/>
  <c r="BB572" i="9"/>
  <c r="E572" i="9"/>
  <c r="I572" i="9" s="1"/>
  <c r="Z571" i="9"/>
  <c r="X572" i="9"/>
  <c r="H571" i="9"/>
  <c r="P571" i="9"/>
  <c r="N572" i="9"/>
  <c r="O572" i="5"/>
  <c r="S572" i="5" s="1"/>
  <c r="R571" i="5"/>
  <c r="F572" i="5"/>
  <c r="H572" i="5" s="1"/>
  <c r="D573" i="5"/>
  <c r="AJ532" i="5" l="1"/>
  <c r="AH533" i="5"/>
  <c r="Y533" i="5"/>
  <c r="AC533" i="5" s="1"/>
  <c r="AB532" i="5"/>
  <c r="AS533" i="5"/>
  <c r="AW533" i="5" s="1"/>
  <c r="AV532" i="5"/>
  <c r="CH572" i="5"/>
  <c r="CL572" i="5" s="1"/>
  <c r="CK571" i="5"/>
  <c r="BY571" i="5"/>
  <c r="BW572" i="5"/>
  <c r="BN572" i="5"/>
  <c r="BR572" i="5" s="1"/>
  <c r="BQ571" i="5"/>
  <c r="BE571" i="5"/>
  <c r="BC572" i="5"/>
  <c r="AI572" i="9"/>
  <c r="AM572" i="9" s="1"/>
  <c r="F572" i="9"/>
  <c r="D573" i="9"/>
  <c r="AL571" i="9"/>
  <c r="O572" i="9"/>
  <c r="S572" i="9" s="1"/>
  <c r="Y572" i="9"/>
  <c r="AC572" i="9" s="1"/>
  <c r="BC572" i="9"/>
  <c r="AS572" i="9"/>
  <c r="AW572" i="9" s="1"/>
  <c r="R571" i="9"/>
  <c r="AB571" i="9"/>
  <c r="BF571" i="9"/>
  <c r="AV571" i="9"/>
  <c r="P572" i="5"/>
  <c r="N573" i="5"/>
  <c r="E573" i="5"/>
  <c r="I573" i="5"/>
  <c r="AI533" i="5" l="1"/>
  <c r="AM533" i="5" s="1"/>
  <c r="AL532" i="5"/>
  <c r="Z533" i="5"/>
  <c r="X534" i="5"/>
  <c r="AT533" i="5"/>
  <c r="AR534" i="5"/>
  <c r="CI572" i="5"/>
  <c r="CG573" i="5"/>
  <c r="BX572" i="5"/>
  <c r="CB572" i="5" s="1"/>
  <c r="CA571" i="5"/>
  <c r="BO572" i="5"/>
  <c r="BM573" i="5"/>
  <c r="BD572" i="5"/>
  <c r="BH572" i="5" s="1"/>
  <c r="BG571" i="5"/>
  <c r="E573" i="9"/>
  <c r="I573" i="9" s="1"/>
  <c r="BD572" i="9"/>
  <c r="BB573" i="9"/>
  <c r="BG572" i="9"/>
  <c r="P572" i="9"/>
  <c r="N573" i="9"/>
  <c r="H572" i="9"/>
  <c r="AT572" i="9"/>
  <c r="AR573" i="9"/>
  <c r="Z572" i="9"/>
  <c r="X573" i="9"/>
  <c r="AJ572" i="9"/>
  <c r="AH573" i="9"/>
  <c r="O573" i="5"/>
  <c r="S573" i="5" s="1"/>
  <c r="R572" i="5"/>
  <c r="F573" i="5"/>
  <c r="H573" i="5" s="1"/>
  <c r="D574" i="5"/>
  <c r="AJ533" i="5" l="1"/>
  <c r="AH534" i="5"/>
  <c r="Y534" i="5"/>
  <c r="AC534" i="5" s="1"/>
  <c r="AB533" i="5"/>
  <c r="AS534" i="5"/>
  <c r="AW534" i="5" s="1"/>
  <c r="AV533" i="5"/>
  <c r="CH573" i="5"/>
  <c r="CL573" i="5" s="1"/>
  <c r="CK572" i="5"/>
  <c r="BY572" i="5"/>
  <c r="BW573" i="5"/>
  <c r="BN573" i="5"/>
  <c r="BR573" i="5" s="1"/>
  <c r="BQ572" i="5"/>
  <c r="BE572" i="5"/>
  <c r="BC573" i="5"/>
  <c r="AB572" i="9"/>
  <c r="BC573" i="9"/>
  <c r="BG573" i="9" s="1"/>
  <c r="AI573" i="9"/>
  <c r="AM573" i="9" s="1"/>
  <c r="AS573" i="9"/>
  <c r="AW573" i="9" s="1"/>
  <c r="O573" i="9"/>
  <c r="S573" i="9" s="1"/>
  <c r="BF572" i="9"/>
  <c r="AL572" i="9"/>
  <c r="AV572" i="9"/>
  <c r="R572" i="9"/>
  <c r="Y573" i="9"/>
  <c r="AC573" i="9" s="1"/>
  <c r="F573" i="9"/>
  <c r="D574" i="9"/>
  <c r="P573" i="5"/>
  <c r="N574" i="5"/>
  <c r="E574" i="5"/>
  <c r="I574" i="5" s="1"/>
  <c r="AI534" i="5" l="1"/>
  <c r="AM534" i="5" s="1"/>
  <c r="AL533" i="5"/>
  <c r="Z534" i="5"/>
  <c r="X535" i="5"/>
  <c r="AT534" i="5"/>
  <c r="AR535" i="5"/>
  <c r="CI573" i="5"/>
  <c r="CG574" i="5"/>
  <c r="BX573" i="5"/>
  <c r="CB573" i="5" s="1"/>
  <c r="CA572" i="5"/>
  <c r="BO573" i="5"/>
  <c r="BM574" i="5"/>
  <c r="BD573" i="5"/>
  <c r="BH573" i="5" s="1"/>
  <c r="BG572" i="5"/>
  <c r="E574" i="9"/>
  <c r="I574" i="9" s="1"/>
  <c r="BD573" i="9"/>
  <c r="BB574" i="9"/>
  <c r="Z573" i="9"/>
  <c r="X574" i="9"/>
  <c r="AT573" i="9"/>
  <c r="AR574" i="9"/>
  <c r="H573" i="9"/>
  <c r="P573" i="9"/>
  <c r="N574" i="9"/>
  <c r="AJ573" i="9"/>
  <c r="AH574" i="9"/>
  <c r="O574" i="5"/>
  <c r="S574" i="5" s="1"/>
  <c r="R573" i="5"/>
  <c r="F574" i="5"/>
  <c r="H574" i="5" s="1"/>
  <c r="D575" i="5"/>
  <c r="AJ534" i="5" l="1"/>
  <c r="AH535" i="5"/>
  <c r="Y535" i="5"/>
  <c r="AC535" i="5" s="1"/>
  <c r="AB534" i="5"/>
  <c r="AS535" i="5"/>
  <c r="AW535" i="5" s="1"/>
  <c r="AV534" i="5"/>
  <c r="CH574" i="5"/>
  <c r="CL574" i="5" s="1"/>
  <c r="CK573" i="5"/>
  <c r="BY573" i="5"/>
  <c r="BW574" i="5"/>
  <c r="BN574" i="5"/>
  <c r="BR574" i="5" s="1"/>
  <c r="BQ573" i="5"/>
  <c r="BE573" i="5"/>
  <c r="BC574" i="5"/>
  <c r="AI574" i="9"/>
  <c r="AM574" i="9" s="1"/>
  <c r="O574" i="9"/>
  <c r="S574" i="9" s="1"/>
  <c r="AS574" i="9"/>
  <c r="AW574" i="9" s="1"/>
  <c r="BC574" i="9"/>
  <c r="R573" i="9"/>
  <c r="AV573" i="9"/>
  <c r="BF573" i="9"/>
  <c r="Y574" i="9"/>
  <c r="AC574" i="9" s="1"/>
  <c r="AL573" i="9"/>
  <c r="AB573" i="9"/>
  <c r="F574" i="9"/>
  <c r="D575" i="9"/>
  <c r="P574" i="5"/>
  <c r="N575" i="5"/>
  <c r="E575" i="5"/>
  <c r="I575" i="5"/>
  <c r="AI535" i="5" l="1"/>
  <c r="AM535" i="5" s="1"/>
  <c r="AL534" i="5"/>
  <c r="Z535" i="5"/>
  <c r="X536" i="5"/>
  <c r="AT535" i="5"/>
  <c r="AR536" i="5"/>
  <c r="CI574" i="5"/>
  <c r="CG575" i="5"/>
  <c r="BX574" i="5"/>
  <c r="CB574" i="5" s="1"/>
  <c r="CA573" i="5"/>
  <c r="BO574" i="5"/>
  <c r="BM575" i="5"/>
  <c r="BD574" i="5"/>
  <c r="BH574" i="5" s="1"/>
  <c r="BG573" i="5"/>
  <c r="BD574" i="9"/>
  <c r="BB575" i="9"/>
  <c r="Z574" i="9"/>
  <c r="X575" i="9"/>
  <c r="BG574" i="9"/>
  <c r="P574" i="9"/>
  <c r="N575" i="9"/>
  <c r="E575" i="9"/>
  <c r="I575" i="9" s="1"/>
  <c r="H574" i="9"/>
  <c r="AT574" i="9"/>
  <c r="AR575" i="9"/>
  <c r="AJ574" i="9"/>
  <c r="AH575" i="9"/>
  <c r="O575" i="5"/>
  <c r="S575" i="5" s="1"/>
  <c r="R574" i="5"/>
  <c r="F575" i="5"/>
  <c r="H575" i="5" s="1"/>
  <c r="D576" i="5"/>
  <c r="AJ535" i="5" l="1"/>
  <c r="AH536" i="5"/>
  <c r="Y536" i="5"/>
  <c r="AC536" i="5" s="1"/>
  <c r="AB535" i="5"/>
  <c r="AS536" i="5"/>
  <c r="AW536" i="5" s="1"/>
  <c r="AV535" i="5"/>
  <c r="CH575" i="5"/>
  <c r="CL575" i="5" s="1"/>
  <c r="CK574" i="5"/>
  <c r="BY574" i="5"/>
  <c r="BW575" i="5"/>
  <c r="BN575" i="5"/>
  <c r="BR575" i="5" s="1"/>
  <c r="BQ574" i="5"/>
  <c r="BE574" i="5"/>
  <c r="BC575" i="5"/>
  <c r="AV574" i="9"/>
  <c r="F575" i="9"/>
  <c r="D576" i="9"/>
  <c r="Y575" i="9"/>
  <c r="AC575" i="9"/>
  <c r="AS575" i="9"/>
  <c r="AW575" i="9" s="1"/>
  <c r="AI575" i="9"/>
  <c r="AM575" i="9" s="1"/>
  <c r="O575" i="9"/>
  <c r="S575" i="9" s="1"/>
  <c r="AB574" i="9"/>
  <c r="AL574" i="9"/>
  <c r="R574" i="9"/>
  <c r="BC575" i="9"/>
  <c r="BF574" i="9"/>
  <c r="P575" i="5"/>
  <c r="N576" i="5"/>
  <c r="E576" i="5"/>
  <c r="I576" i="5" s="1"/>
  <c r="AI536" i="5" l="1"/>
  <c r="AM536" i="5" s="1"/>
  <c r="AL535" i="5"/>
  <c r="Z536" i="5"/>
  <c r="X537" i="5"/>
  <c r="AT536" i="5"/>
  <c r="AR537" i="5"/>
  <c r="CI575" i="5"/>
  <c r="CG576" i="5"/>
  <c r="BX575" i="5"/>
  <c r="CB575" i="5" s="1"/>
  <c r="CA574" i="5"/>
  <c r="BO575" i="5"/>
  <c r="BM576" i="5"/>
  <c r="BD575" i="5"/>
  <c r="BH575" i="5" s="1"/>
  <c r="BG574" i="5"/>
  <c r="BD575" i="9"/>
  <c r="BB576" i="9"/>
  <c r="E576" i="9"/>
  <c r="I576" i="9" s="1"/>
  <c r="BG575" i="9"/>
  <c r="P575" i="9"/>
  <c r="N576" i="9"/>
  <c r="AT575" i="9"/>
  <c r="AR576" i="9"/>
  <c r="H575" i="9"/>
  <c r="AJ575" i="9"/>
  <c r="AH576" i="9"/>
  <c r="Z575" i="9"/>
  <c r="X576" i="9"/>
  <c r="O576" i="5"/>
  <c r="S576" i="5" s="1"/>
  <c r="R575" i="5"/>
  <c r="D577" i="5"/>
  <c r="F576" i="5"/>
  <c r="H576" i="5" s="1"/>
  <c r="AJ536" i="5" l="1"/>
  <c r="AH537" i="5"/>
  <c r="Y537" i="5"/>
  <c r="AC537" i="5" s="1"/>
  <c r="AB536" i="5"/>
  <c r="AS537" i="5"/>
  <c r="AW537" i="5" s="1"/>
  <c r="AV536" i="5"/>
  <c r="CH576" i="5"/>
  <c r="CL576" i="5" s="1"/>
  <c r="CK575" i="5"/>
  <c r="BY575" i="5"/>
  <c r="BW576" i="5"/>
  <c r="BN576" i="5"/>
  <c r="BR576" i="5" s="1"/>
  <c r="BQ575" i="5"/>
  <c r="BE575" i="5"/>
  <c r="BC576" i="5"/>
  <c r="AL575" i="9"/>
  <c r="AV575" i="9"/>
  <c r="Y576" i="9"/>
  <c r="AC576" i="9" s="1"/>
  <c r="O576" i="9"/>
  <c r="S576" i="9"/>
  <c r="F576" i="9"/>
  <c r="D577" i="9"/>
  <c r="AB575" i="9"/>
  <c r="R575" i="9"/>
  <c r="BC576" i="9"/>
  <c r="AI576" i="9"/>
  <c r="AM576" i="9" s="1"/>
  <c r="AS576" i="9"/>
  <c r="AW576" i="9" s="1"/>
  <c r="BF575" i="9"/>
  <c r="P576" i="5"/>
  <c r="N577" i="5"/>
  <c r="E577" i="5"/>
  <c r="I577" i="5" s="1"/>
  <c r="AI537" i="5" l="1"/>
  <c r="AM537" i="5" s="1"/>
  <c r="AL536" i="5"/>
  <c r="Z537" i="5"/>
  <c r="X538" i="5"/>
  <c r="AT537" i="5"/>
  <c r="AR538" i="5"/>
  <c r="CI576" i="5"/>
  <c r="CG577" i="5"/>
  <c r="BX576" i="5"/>
  <c r="CB576" i="5" s="1"/>
  <c r="CA575" i="5"/>
  <c r="BO576" i="5"/>
  <c r="BM577" i="5"/>
  <c r="BD576" i="5"/>
  <c r="BH576" i="5" s="1"/>
  <c r="BG575" i="5"/>
  <c r="BD576" i="9"/>
  <c r="BB577" i="9"/>
  <c r="AT576" i="9"/>
  <c r="AR577" i="9"/>
  <c r="BG576" i="9"/>
  <c r="P576" i="9"/>
  <c r="N577" i="9"/>
  <c r="E577" i="9"/>
  <c r="I577" i="9" s="1"/>
  <c r="AJ576" i="9"/>
  <c r="AH577" i="9"/>
  <c r="H576" i="9"/>
  <c r="Z576" i="9"/>
  <c r="X577" i="9"/>
  <c r="O577" i="5"/>
  <c r="S577" i="5" s="1"/>
  <c r="R576" i="5"/>
  <c r="F577" i="5"/>
  <c r="H577" i="5" s="1"/>
  <c r="D578" i="5"/>
  <c r="AJ537" i="5" l="1"/>
  <c r="AH538" i="5"/>
  <c r="Y538" i="5"/>
  <c r="AC538" i="5" s="1"/>
  <c r="AB537" i="5"/>
  <c r="AS538" i="5"/>
  <c r="AW538" i="5" s="1"/>
  <c r="AV537" i="5"/>
  <c r="CH577" i="5"/>
  <c r="CL577" i="5" s="1"/>
  <c r="CK576" i="5"/>
  <c r="BY576" i="5"/>
  <c r="BW577" i="5"/>
  <c r="BN577" i="5"/>
  <c r="BR577" i="5" s="1"/>
  <c r="BQ576" i="5"/>
  <c r="BE576" i="5"/>
  <c r="BC577" i="5"/>
  <c r="F577" i="9"/>
  <c r="D578" i="9"/>
  <c r="AS577" i="9"/>
  <c r="AW577" i="9" s="1"/>
  <c r="Y577" i="9"/>
  <c r="AC577" i="9" s="1"/>
  <c r="AI577" i="9"/>
  <c r="AM577" i="9" s="1"/>
  <c r="O577" i="9"/>
  <c r="S577" i="9" s="1"/>
  <c r="AV576" i="9"/>
  <c r="AB576" i="9"/>
  <c r="AL576" i="9"/>
  <c r="R576" i="9"/>
  <c r="BC577" i="9"/>
  <c r="BG577" i="9" s="1"/>
  <c r="BF576" i="9"/>
  <c r="P577" i="5"/>
  <c r="N578" i="5"/>
  <c r="E578" i="5"/>
  <c r="I578" i="5" s="1"/>
  <c r="AI538" i="5" l="1"/>
  <c r="AM538" i="5" s="1"/>
  <c r="AL537" i="5"/>
  <c r="Z538" i="5"/>
  <c r="X539" i="5"/>
  <c r="AT538" i="5"/>
  <c r="AR539" i="5"/>
  <c r="CI577" i="5"/>
  <c r="CG578" i="5"/>
  <c r="BX577" i="5"/>
  <c r="CB577" i="5" s="1"/>
  <c r="CA576" i="5"/>
  <c r="BO577" i="5"/>
  <c r="BM578" i="5"/>
  <c r="BD577" i="5"/>
  <c r="BH577" i="5" s="1"/>
  <c r="BG576" i="5"/>
  <c r="AJ577" i="9"/>
  <c r="AH578" i="9"/>
  <c r="AT577" i="9"/>
  <c r="AR578" i="9"/>
  <c r="E578" i="9"/>
  <c r="I578" i="9" s="1"/>
  <c r="BD577" i="9"/>
  <c r="BB578" i="9"/>
  <c r="P577" i="9"/>
  <c r="N578" i="9"/>
  <c r="Z577" i="9"/>
  <c r="X578" i="9"/>
  <c r="H577" i="9"/>
  <c r="O578" i="5"/>
  <c r="S578" i="5" s="1"/>
  <c r="R577" i="5"/>
  <c r="F578" i="5"/>
  <c r="H578" i="5" s="1"/>
  <c r="D579" i="5"/>
  <c r="AJ538" i="5" l="1"/>
  <c r="AH539" i="5"/>
  <c r="Y539" i="5"/>
  <c r="AC539" i="5" s="1"/>
  <c r="AB538" i="5"/>
  <c r="AS539" i="5"/>
  <c r="AW539" i="5" s="1"/>
  <c r="AV538" i="5"/>
  <c r="CH578" i="5"/>
  <c r="CL578" i="5" s="1"/>
  <c r="CK577" i="5"/>
  <c r="BY577" i="5"/>
  <c r="BW578" i="5"/>
  <c r="BN578" i="5"/>
  <c r="BR578" i="5" s="1"/>
  <c r="BQ577" i="5"/>
  <c r="BE577" i="5"/>
  <c r="BC578" i="5"/>
  <c r="Y578" i="9"/>
  <c r="AC578" i="9" s="1"/>
  <c r="BC578" i="9"/>
  <c r="BG578" i="9" s="1"/>
  <c r="AS578" i="9"/>
  <c r="AW578" i="9" s="1"/>
  <c r="AB577" i="9"/>
  <c r="BF577" i="9"/>
  <c r="AV577" i="9"/>
  <c r="AI578" i="9"/>
  <c r="AM578" i="9" s="1"/>
  <c r="O578" i="9"/>
  <c r="S578" i="9" s="1"/>
  <c r="R577" i="9"/>
  <c r="F578" i="9"/>
  <c r="D579" i="9"/>
  <c r="AL577" i="9"/>
  <c r="P578" i="5"/>
  <c r="N579" i="5"/>
  <c r="E579" i="5"/>
  <c r="I579" i="5" s="1"/>
  <c r="AI539" i="5" l="1"/>
  <c r="AM539" i="5" s="1"/>
  <c r="AL538" i="5"/>
  <c r="Z539" i="5"/>
  <c r="X540" i="5"/>
  <c r="AT539" i="5"/>
  <c r="AR540" i="5"/>
  <c r="CI578" i="5"/>
  <c r="CG579" i="5"/>
  <c r="BX578" i="5"/>
  <c r="CB578" i="5" s="1"/>
  <c r="CA577" i="5"/>
  <c r="BO578" i="5"/>
  <c r="BM579" i="5"/>
  <c r="BD578" i="5"/>
  <c r="BH578" i="5" s="1"/>
  <c r="BG577" i="5"/>
  <c r="BD578" i="9"/>
  <c r="BB579" i="9"/>
  <c r="E579" i="9"/>
  <c r="I579" i="9" s="1"/>
  <c r="H578" i="9"/>
  <c r="P578" i="9"/>
  <c r="N579" i="9"/>
  <c r="AJ578" i="9"/>
  <c r="AH579" i="9"/>
  <c r="AT578" i="9"/>
  <c r="AR579" i="9"/>
  <c r="Z578" i="9"/>
  <c r="X579" i="9"/>
  <c r="O579" i="5"/>
  <c r="S579" i="5" s="1"/>
  <c r="R578" i="5"/>
  <c r="D580" i="5"/>
  <c r="F579" i="5"/>
  <c r="H579" i="5" s="1"/>
  <c r="AJ539" i="5" l="1"/>
  <c r="AH540" i="5"/>
  <c r="Y540" i="5"/>
  <c r="AC540" i="5" s="1"/>
  <c r="AB539" i="5"/>
  <c r="AS540" i="5"/>
  <c r="AW540" i="5" s="1"/>
  <c r="AV539" i="5"/>
  <c r="CH579" i="5"/>
  <c r="CL579" i="5" s="1"/>
  <c r="CK578" i="5"/>
  <c r="BY578" i="5"/>
  <c r="BW579" i="5"/>
  <c r="BN579" i="5"/>
  <c r="BR579" i="5" s="1"/>
  <c r="BQ578" i="5"/>
  <c r="BE578" i="5"/>
  <c r="BC579" i="5"/>
  <c r="AS579" i="9"/>
  <c r="AW579" i="9" s="1"/>
  <c r="O579" i="9"/>
  <c r="S579" i="9" s="1"/>
  <c r="AV578" i="9"/>
  <c r="R578" i="9"/>
  <c r="F579" i="9"/>
  <c r="D580" i="9"/>
  <c r="Y579" i="9"/>
  <c r="AC579" i="9" s="1"/>
  <c r="AI579" i="9"/>
  <c r="AM579" i="9" s="1"/>
  <c r="BC579" i="9"/>
  <c r="AB578" i="9"/>
  <c r="AL578" i="9"/>
  <c r="BF578" i="9"/>
  <c r="P579" i="5"/>
  <c r="N580" i="5"/>
  <c r="E580" i="5"/>
  <c r="I580" i="5" s="1"/>
  <c r="AI540" i="5" l="1"/>
  <c r="AM540" i="5" s="1"/>
  <c r="AL539" i="5"/>
  <c r="Z540" i="5"/>
  <c r="X541" i="5"/>
  <c r="AT540" i="5"/>
  <c r="AR541" i="5"/>
  <c r="CI579" i="5"/>
  <c r="CG580" i="5"/>
  <c r="BX579" i="5"/>
  <c r="CB579" i="5" s="1"/>
  <c r="CA578" i="5"/>
  <c r="BO579" i="5"/>
  <c r="BM580" i="5"/>
  <c r="BD579" i="5"/>
  <c r="BH579" i="5" s="1"/>
  <c r="BG578" i="5"/>
  <c r="BD579" i="9"/>
  <c r="BB580" i="9"/>
  <c r="BG579" i="9"/>
  <c r="Z579" i="9"/>
  <c r="X580" i="9"/>
  <c r="P579" i="9"/>
  <c r="N580" i="9"/>
  <c r="E580" i="9"/>
  <c r="AJ579" i="9"/>
  <c r="AH580" i="9"/>
  <c r="H579" i="9"/>
  <c r="AT579" i="9"/>
  <c r="AR580" i="9"/>
  <c r="O580" i="5"/>
  <c r="S580" i="5" s="1"/>
  <c r="R579" i="5"/>
  <c r="D581" i="5"/>
  <c r="F580" i="5"/>
  <c r="H580" i="5" s="1"/>
  <c r="AJ540" i="5" l="1"/>
  <c r="AH541" i="5"/>
  <c r="Y541" i="5"/>
  <c r="AC541" i="5" s="1"/>
  <c r="AB540" i="5"/>
  <c r="AS541" i="5"/>
  <c r="AW541" i="5" s="1"/>
  <c r="AV540" i="5"/>
  <c r="CH580" i="5"/>
  <c r="CL580" i="5" s="1"/>
  <c r="CK579" i="5"/>
  <c r="BY579" i="5"/>
  <c r="BW580" i="5"/>
  <c r="BN580" i="5"/>
  <c r="BR580" i="5" s="1"/>
  <c r="BQ579" i="5"/>
  <c r="BE579" i="5"/>
  <c r="BC580" i="5"/>
  <c r="F580" i="9"/>
  <c r="D581" i="9"/>
  <c r="AB579" i="9"/>
  <c r="AS580" i="9"/>
  <c r="AW580" i="9" s="1"/>
  <c r="AI580" i="9"/>
  <c r="AM580" i="9" s="1"/>
  <c r="O580" i="9"/>
  <c r="S580" i="9" s="1"/>
  <c r="AV579" i="9"/>
  <c r="AL579" i="9"/>
  <c r="R579" i="9"/>
  <c r="BC580" i="9"/>
  <c r="I580" i="9"/>
  <c r="Y580" i="9"/>
  <c r="BF579" i="9"/>
  <c r="P580" i="5"/>
  <c r="N581" i="5"/>
  <c r="E581" i="5"/>
  <c r="I581" i="5"/>
  <c r="AI541" i="5" l="1"/>
  <c r="AM541" i="5" s="1"/>
  <c r="AL540" i="5"/>
  <c r="Z541" i="5"/>
  <c r="X542" i="5"/>
  <c r="AT541" i="5"/>
  <c r="AR542" i="5"/>
  <c r="CI580" i="5"/>
  <c r="CG581" i="5"/>
  <c r="BX580" i="5"/>
  <c r="CB580" i="5" s="1"/>
  <c r="CA579" i="5"/>
  <c r="BO580" i="5"/>
  <c r="BM581" i="5"/>
  <c r="BD580" i="5"/>
  <c r="BH580" i="5" s="1"/>
  <c r="BG579" i="5"/>
  <c r="AJ580" i="9"/>
  <c r="AH581" i="9"/>
  <c r="Z580" i="9"/>
  <c r="X581" i="9"/>
  <c r="BD580" i="9"/>
  <c r="BB581" i="9"/>
  <c r="E581" i="9"/>
  <c r="I581" i="9" s="1"/>
  <c r="AC580" i="9"/>
  <c r="BG580" i="9"/>
  <c r="P580" i="9"/>
  <c r="N581" i="9"/>
  <c r="AT580" i="9"/>
  <c r="AR581" i="9"/>
  <c r="H580" i="9"/>
  <c r="O581" i="5"/>
  <c r="S581" i="5" s="1"/>
  <c r="R580" i="5"/>
  <c r="F581" i="5"/>
  <c r="H581" i="5" s="1"/>
  <c r="D582" i="5"/>
  <c r="AJ541" i="5" l="1"/>
  <c r="AH542" i="5"/>
  <c r="Y542" i="5"/>
  <c r="AC542" i="5" s="1"/>
  <c r="AB541" i="5"/>
  <c r="AS542" i="5"/>
  <c r="AW542" i="5" s="1"/>
  <c r="AV541" i="5"/>
  <c r="CH581" i="5"/>
  <c r="CL581" i="5" s="1"/>
  <c r="CK580" i="5"/>
  <c r="BY580" i="5"/>
  <c r="BW581" i="5"/>
  <c r="BN581" i="5"/>
  <c r="BR581" i="5" s="1"/>
  <c r="BQ580" i="5"/>
  <c r="BE580" i="5"/>
  <c r="BC581" i="5"/>
  <c r="O581" i="9"/>
  <c r="S581" i="9" s="1"/>
  <c r="Y581" i="9"/>
  <c r="AC581" i="9" s="1"/>
  <c r="R580" i="9"/>
  <c r="F581" i="9"/>
  <c r="D582" i="9"/>
  <c r="AB580" i="9"/>
  <c r="AS581" i="9"/>
  <c r="AW581" i="9" s="1"/>
  <c r="BC581" i="9"/>
  <c r="AI581" i="9"/>
  <c r="AM581" i="9" s="1"/>
  <c r="AV580" i="9"/>
  <c r="BF580" i="9"/>
  <c r="AL580" i="9"/>
  <c r="P581" i="5"/>
  <c r="N582" i="5"/>
  <c r="E582" i="5"/>
  <c r="I582" i="5" s="1"/>
  <c r="AI542" i="5" l="1"/>
  <c r="AM542" i="5" s="1"/>
  <c r="AL541" i="5"/>
  <c r="Z542" i="5"/>
  <c r="X543" i="5"/>
  <c r="AT542" i="5"/>
  <c r="AR543" i="5"/>
  <c r="CI581" i="5"/>
  <c r="CG582" i="5"/>
  <c r="BX581" i="5"/>
  <c r="CB581" i="5" s="1"/>
  <c r="CA580" i="5"/>
  <c r="BO581" i="5"/>
  <c r="BM582" i="5"/>
  <c r="BD581" i="5"/>
  <c r="BH581" i="5" s="1"/>
  <c r="BG580" i="5"/>
  <c r="E582" i="9"/>
  <c r="I582" i="9" s="1"/>
  <c r="AJ581" i="9"/>
  <c r="AH582" i="9"/>
  <c r="AT581" i="9"/>
  <c r="AR582" i="9"/>
  <c r="H581" i="9"/>
  <c r="Z581" i="9"/>
  <c r="X582" i="9"/>
  <c r="BD581" i="9"/>
  <c r="BB582" i="9"/>
  <c r="BG581" i="9"/>
  <c r="P581" i="9"/>
  <c r="N582" i="9"/>
  <c r="O582" i="5"/>
  <c r="S582" i="5" s="1"/>
  <c r="R581" i="5"/>
  <c r="D583" i="5"/>
  <c r="F582" i="5"/>
  <c r="H582" i="5" s="1"/>
  <c r="AJ542" i="5" l="1"/>
  <c r="AH543" i="5"/>
  <c r="Y543" i="5"/>
  <c r="AC543" i="5" s="1"/>
  <c r="AB542" i="5"/>
  <c r="AS543" i="5"/>
  <c r="AW543" i="5" s="1"/>
  <c r="AV542" i="5"/>
  <c r="CH582" i="5"/>
  <c r="CL582" i="5" s="1"/>
  <c r="CK581" i="5"/>
  <c r="BY581" i="5"/>
  <c r="BW582" i="5"/>
  <c r="BN582" i="5"/>
  <c r="BR582" i="5" s="1"/>
  <c r="BQ581" i="5"/>
  <c r="BE581" i="5"/>
  <c r="BC582" i="5"/>
  <c r="BC582" i="9"/>
  <c r="BG582" i="9" s="1"/>
  <c r="AI582" i="9"/>
  <c r="AM582" i="9" s="1"/>
  <c r="O582" i="9"/>
  <c r="S582" i="9" s="1"/>
  <c r="BF581" i="9"/>
  <c r="AL581" i="9"/>
  <c r="R581" i="9"/>
  <c r="Y582" i="9"/>
  <c r="AC582" i="9" s="1"/>
  <c r="AS582" i="9"/>
  <c r="AW582" i="9" s="1"/>
  <c r="AB581" i="9"/>
  <c r="AV581" i="9"/>
  <c r="F582" i="9"/>
  <c r="D583" i="9"/>
  <c r="P582" i="5"/>
  <c r="N583" i="5"/>
  <c r="E583" i="5"/>
  <c r="I583" i="5" s="1"/>
  <c r="AI543" i="5" l="1"/>
  <c r="AM543" i="5" s="1"/>
  <c r="AL542" i="5"/>
  <c r="Z543" i="5"/>
  <c r="X544" i="5"/>
  <c r="AT543" i="5"/>
  <c r="AR544" i="5"/>
  <c r="CI582" i="5"/>
  <c r="CG583" i="5"/>
  <c r="BX582" i="5"/>
  <c r="CB582" i="5" s="1"/>
  <c r="CA581" i="5"/>
  <c r="BO582" i="5"/>
  <c r="BM583" i="5"/>
  <c r="BD582" i="5"/>
  <c r="BH582" i="5" s="1"/>
  <c r="BG581" i="5"/>
  <c r="E583" i="9"/>
  <c r="I583" i="9" s="1"/>
  <c r="AT582" i="9"/>
  <c r="AR583" i="9"/>
  <c r="AJ582" i="9"/>
  <c r="AH583" i="9"/>
  <c r="BD582" i="9"/>
  <c r="BB583" i="9"/>
  <c r="H582" i="9"/>
  <c r="Z582" i="9"/>
  <c r="X583" i="9"/>
  <c r="P582" i="9"/>
  <c r="N583" i="9"/>
  <c r="O583" i="5"/>
  <c r="S583" i="5" s="1"/>
  <c r="R582" i="5"/>
  <c r="F583" i="5"/>
  <c r="H583" i="5" s="1"/>
  <c r="D584" i="5"/>
  <c r="AJ543" i="5" l="1"/>
  <c r="AH544" i="5"/>
  <c r="Y544" i="5"/>
  <c r="AC544" i="5" s="1"/>
  <c r="AB543" i="5"/>
  <c r="AS544" i="5"/>
  <c r="AW544" i="5" s="1"/>
  <c r="AV543" i="5"/>
  <c r="CH583" i="5"/>
  <c r="CL583" i="5" s="1"/>
  <c r="CK582" i="5"/>
  <c r="BY582" i="5"/>
  <c r="BW583" i="5"/>
  <c r="BN583" i="5"/>
  <c r="BR583" i="5" s="1"/>
  <c r="BQ582" i="5"/>
  <c r="BE582" i="5"/>
  <c r="BC583" i="5"/>
  <c r="Y583" i="9"/>
  <c r="AC583" i="9" s="1"/>
  <c r="BC583" i="9"/>
  <c r="BG583" i="9" s="1"/>
  <c r="AS583" i="9"/>
  <c r="AW583" i="9" s="1"/>
  <c r="AB582" i="9"/>
  <c r="BF582" i="9"/>
  <c r="AV582" i="9"/>
  <c r="O583" i="9"/>
  <c r="S583" i="9" s="1"/>
  <c r="AI583" i="9"/>
  <c r="AM583" i="9" s="1"/>
  <c r="R582" i="9"/>
  <c r="AL582" i="9"/>
  <c r="F583" i="9"/>
  <c r="D584" i="9"/>
  <c r="P583" i="5"/>
  <c r="N584" i="5"/>
  <c r="E584" i="5"/>
  <c r="I584" i="5" s="1"/>
  <c r="AI544" i="5" l="1"/>
  <c r="AM544" i="5" s="1"/>
  <c r="AL543" i="5"/>
  <c r="Z544" i="5"/>
  <c r="X545" i="5"/>
  <c r="AT544" i="5"/>
  <c r="AR545" i="5"/>
  <c r="CI583" i="5"/>
  <c r="CG584" i="5"/>
  <c r="BX583" i="5"/>
  <c r="CB583" i="5" s="1"/>
  <c r="CA582" i="5"/>
  <c r="BO583" i="5"/>
  <c r="BM584" i="5"/>
  <c r="BD583" i="5"/>
  <c r="BH583" i="5" s="1"/>
  <c r="BG582" i="5"/>
  <c r="BD583" i="9"/>
  <c r="BB584" i="9"/>
  <c r="E584" i="9"/>
  <c r="I584" i="9" s="1"/>
  <c r="AJ583" i="9"/>
  <c r="AH584" i="9"/>
  <c r="H583" i="9"/>
  <c r="P583" i="9"/>
  <c r="N584" i="9"/>
  <c r="AT583" i="9"/>
  <c r="AR584" i="9"/>
  <c r="Z583" i="9"/>
  <c r="X584" i="9"/>
  <c r="O584" i="5"/>
  <c r="S584" i="5" s="1"/>
  <c r="R583" i="5"/>
  <c r="D585" i="5"/>
  <c r="F584" i="5"/>
  <c r="H584" i="5" s="1"/>
  <c r="AJ544" i="5" l="1"/>
  <c r="AH545" i="5"/>
  <c r="Y545" i="5"/>
  <c r="AC545" i="5" s="1"/>
  <c r="AB544" i="5"/>
  <c r="AS545" i="5"/>
  <c r="AW545" i="5" s="1"/>
  <c r="AV544" i="5"/>
  <c r="CH584" i="5"/>
  <c r="CL584" i="5" s="1"/>
  <c r="CK583" i="5"/>
  <c r="BY583" i="5"/>
  <c r="BW584" i="5"/>
  <c r="BN584" i="5"/>
  <c r="BR584" i="5" s="1"/>
  <c r="BQ583" i="5"/>
  <c r="BE583" i="5"/>
  <c r="BC584" i="5"/>
  <c r="AS584" i="9"/>
  <c r="AW584" i="9" s="1"/>
  <c r="AV583" i="9"/>
  <c r="F584" i="9"/>
  <c r="D585" i="9"/>
  <c r="Y584" i="9"/>
  <c r="AC584" i="9" s="1"/>
  <c r="O584" i="9"/>
  <c r="S584" i="9" s="1"/>
  <c r="AI584" i="9"/>
  <c r="AM584" i="9" s="1"/>
  <c r="BC584" i="9"/>
  <c r="AB583" i="9"/>
  <c r="R583" i="9"/>
  <c r="AL583" i="9"/>
  <c r="BF583" i="9"/>
  <c r="P584" i="5"/>
  <c r="N585" i="5"/>
  <c r="E585" i="5"/>
  <c r="I585" i="5" s="1"/>
  <c r="AI545" i="5" l="1"/>
  <c r="AM545" i="5" s="1"/>
  <c r="AL544" i="5"/>
  <c r="Z545" i="5"/>
  <c r="X546" i="5"/>
  <c r="AT545" i="5"/>
  <c r="AR546" i="5"/>
  <c r="CI584" i="5"/>
  <c r="CG585" i="5"/>
  <c r="BX584" i="5"/>
  <c r="CB584" i="5" s="1"/>
  <c r="CA583" i="5"/>
  <c r="BO584" i="5"/>
  <c r="BM585" i="5"/>
  <c r="BD584" i="5"/>
  <c r="BH584" i="5" s="1"/>
  <c r="BG583" i="5"/>
  <c r="AJ584" i="9"/>
  <c r="AH585" i="9"/>
  <c r="Z584" i="9"/>
  <c r="X585" i="9"/>
  <c r="E585" i="9"/>
  <c r="I585" i="9" s="1"/>
  <c r="BD584" i="9"/>
  <c r="BB585" i="9"/>
  <c r="BG584" i="9"/>
  <c r="P584" i="9"/>
  <c r="N585" i="9"/>
  <c r="H584" i="9"/>
  <c r="AT584" i="9"/>
  <c r="AR585" i="9"/>
  <c r="O585" i="5"/>
  <c r="S585" i="5" s="1"/>
  <c r="R584" i="5"/>
  <c r="F585" i="5"/>
  <c r="H585" i="5" s="1"/>
  <c r="D586" i="5"/>
  <c r="AJ545" i="5" l="1"/>
  <c r="AH546" i="5"/>
  <c r="Y546" i="5"/>
  <c r="AC546" i="5" s="1"/>
  <c r="AB545" i="5"/>
  <c r="AS546" i="5"/>
  <c r="AW546" i="5" s="1"/>
  <c r="AV545" i="5"/>
  <c r="CH585" i="5"/>
  <c r="CL585" i="5" s="1"/>
  <c r="CK584" i="5"/>
  <c r="BY584" i="5"/>
  <c r="BW585" i="5"/>
  <c r="BN585" i="5"/>
  <c r="BR585" i="5" s="1"/>
  <c r="BQ584" i="5"/>
  <c r="BE584" i="5"/>
  <c r="BC585" i="5"/>
  <c r="BC585" i="9"/>
  <c r="BG585" i="9" s="1"/>
  <c r="Y585" i="9"/>
  <c r="AC585" i="9" s="1"/>
  <c r="AS585" i="9"/>
  <c r="AW585" i="9" s="1"/>
  <c r="O585" i="9"/>
  <c r="S585" i="9" s="1"/>
  <c r="BF584" i="9"/>
  <c r="AB584" i="9"/>
  <c r="AV584" i="9"/>
  <c r="R584" i="9"/>
  <c r="AI585" i="9"/>
  <c r="AM585" i="9" s="1"/>
  <c r="F585" i="9"/>
  <c r="D586" i="9"/>
  <c r="AL584" i="9"/>
  <c r="P585" i="5"/>
  <c r="N586" i="5"/>
  <c r="E586" i="5"/>
  <c r="I586" i="5" s="1"/>
  <c r="AI546" i="5" l="1"/>
  <c r="AM546" i="5" s="1"/>
  <c r="AL545" i="5"/>
  <c r="Z546" i="5"/>
  <c r="X547" i="5"/>
  <c r="AT546" i="5"/>
  <c r="AR547" i="5"/>
  <c r="CI585" i="5"/>
  <c r="CG586" i="5"/>
  <c r="BX585" i="5"/>
  <c r="CB585" i="5" s="1"/>
  <c r="CA584" i="5"/>
  <c r="BO585" i="5"/>
  <c r="BM586" i="5"/>
  <c r="BD585" i="5"/>
  <c r="BH585" i="5" s="1"/>
  <c r="BG584" i="5"/>
  <c r="E586" i="9"/>
  <c r="I586" i="9" s="1"/>
  <c r="H585" i="9"/>
  <c r="P585" i="9"/>
  <c r="N586" i="9"/>
  <c r="Z585" i="9"/>
  <c r="X586" i="9"/>
  <c r="BD585" i="9"/>
  <c r="BB586" i="9"/>
  <c r="AJ585" i="9"/>
  <c r="AH586" i="9"/>
  <c r="AT585" i="9"/>
  <c r="AR586" i="9"/>
  <c r="O586" i="5"/>
  <c r="S586" i="5" s="1"/>
  <c r="R585" i="5"/>
  <c r="D587" i="5"/>
  <c r="F586" i="5"/>
  <c r="H586" i="5" s="1"/>
  <c r="AJ546" i="5" l="1"/>
  <c r="AH547" i="5"/>
  <c r="Y547" i="5"/>
  <c r="AC547" i="5" s="1"/>
  <c r="AB546" i="5"/>
  <c r="AS547" i="5"/>
  <c r="AW547" i="5" s="1"/>
  <c r="AV546" i="5"/>
  <c r="CH586" i="5"/>
  <c r="CL586" i="5" s="1"/>
  <c r="CK585" i="5"/>
  <c r="BY585" i="5"/>
  <c r="BW586" i="5"/>
  <c r="BN586" i="5"/>
  <c r="BR586" i="5" s="1"/>
  <c r="BQ585" i="5"/>
  <c r="BE585" i="5"/>
  <c r="BC586" i="5"/>
  <c r="AI586" i="9"/>
  <c r="AM586" i="9" s="1"/>
  <c r="Y586" i="9"/>
  <c r="AC586" i="9" s="1"/>
  <c r="AL585" i="9"/>
  <c r="AB585" i="9"/>
  <c r="AS586" i="9"/>
  <c r="AW586" i="9" s="1"/>
  <c r="BC586" i="9"/>
  <c r="O586" i="9"/>
  <c r="S586" i="9" s="1"/>
  <c r="AV585" i="9"/>
  <c r="BF585" i="9"/>
  <c r="R585" i="9"/>
  <c r="F586" i="9"/>
  <c r="D587" i="9"/>
  <c r="P586" i="5"/>
  <c r="N587" i="5"/>
  <c r="E587" i="5"/>
  <c r="I587" i="5" s="1"/>
  <c r="AI547" i="5" l="1"/>
  <c r="AM547" i="5" s="1"/>
  <c r="AL546" i="5"/>
  <c r="Z547" i="5"/>
  <c r="X548" i="5"/>
  <c r="AT547" i="5"/>
  <c r="AR548" i="5"/>
  <c r="CI586" i="5"/>
  <c r="CG587" i="5"/>
  <c r="BX586" i="5"/>
  <c r="CB586" i="5" s="1"/>
  <c r="CA585" i="5"/>
  <c r="BO586" i="5"/>
  <c r="BM587" i="5"/>
  <c r="BD586" i="5"/>
  <c r="BH586" i="5" s="1"/>
  <c r="BG585" i="5"/>
  <c r="E587" i="9"/>
  <c r="I587" i="9" s="1"/>
  <c r="BD586" i="9"/>
  <c r="BB587" i="9"/>
  <c r="BG586" i="9"/>
  <c r="Z586" i="9"/>
  <c r="X587" i="9"/>
  <c r="H586" i="9"/>
  <c r="P586" i="9"/>
  <c r="N587" i="9"/>
  <c r="AT586" i="9"/>
  <c r="AR587" i="9"/>
  <c r="AJ586" i="9"/>
  <c r="AH587" i="9"/>
  <c r="O587" i="5"/>
  <c r="S587" i="5" s="1"/>
  <c r="R586" i="5"/>
  <c r="D588" i="5"/>
  <c r="F587" i="5"/>
  <c r="H587" i="5" s="1"/>
  <c r="AJ547" i="5" l="1"/>
  <c r="AH548" i="5"/>
  <c r="Y548" i="5"/>
  <c r="AC548" i="5" s="1"/>
  <c r="AB547" i="5"/>
  <c r="AS548" i="5"/>
  <c r="AW548" i="5" s="1"/>
  <c r="AV547" i="5"/>
  <c r="CH587" i="5"/>
  <c r="CL587" i="5" s="1"/>
  <c r="CK586" i="5"/>
  <c r="BY586" i="5"/>
  <c r="BW587" i="5"/>
  <c r="BN587" i="5"/>
  <c r="BR587" i="5" s="1"/>
  <c r="BQ586" i="5"/>
  <c r="BE586" i="5"/>
  <c r="BC587" i="5"/>
  <c r="AV586" i="9"/>
  <c r="BC587" i="9"/>
  <c r="BG587" i="9" s="1"/>
  <c r="AI587" i="9"/>
  <c r="AM587" i="9" s="1"/>
  <c r="O587" i="9"/>
  <c r="S587" i="9" s="1"/>
  <c r="Y587" i="9"/>
  <c r="AC587" i="9" s="1"/>
  <c r="BF586" i="9"/>
  <c r="AL586" i="9"/>
  <c r="R586" i="9"/>
  <c r="AB586" i="9"/>
  <c r="AS587" i="9"/>
  <c r="AW587" i="9" s="1"/>
  <c r="F587" i="9"/>
  <c r="D588" i="9"/>
  <c r="P587" i="5"/>
  <c r="N588" i="5"/>
  <c r="E588" i="5"/>
  <c r="I588" i="5" s="1"/>
  <c r="AI548" i="5" l="1"/>
  <c r="AM548" i="5" s="1"/>
  <c r="AL547" i="5"/>
  <c r="Z548" i="5"/>
  <c r="X549" i="5"/>
  <c r="AT548" i="5"/>
  <c r="AR549" i="5"/>
  <c r="CI587" i="5"/>
  <c r="CG588" i="5"/>
  <c r="BX587" i="5"/>
  <c r="CA586" i="5"/>
  <c r="BO587" i="5"/>
  <c r="BM588" i="5"/>
  <c r="BD587" i="5"/>
  <c r="BH587" i="5" s="1"/>
  <c r="BG586" i="5"/>
  <c r="E588" i="9"/>
  <c r="I588" i="9" s="1"/>
  <c r="BD587" i="9"/>
  <c r="BB588" i="9"/>
  <c r="AT587" i="9"/>
  <c r="AR588" i="9"/>
  <c r="P587" i="9"/>
  <c r="N588" i="9"/>
  <c r="H587" i="9"/>
  <c r="Z587" i="9"/>
  <c r="X588" i="9"/>
  <c r="AJ587" i="9"/>
  <c r="AH588" i="9"/>
  <c r="O588" i="5"/>
  <c r="S588" i="5" s="1"/>
  <c r="R587" i="5"/>
  <c r="F588" i="5"/>
  <c r="H588" i="5" s="1"/>
  <c r="D589" i="5"/>
  <c r="AJ548" i="5" l="1"/>
  <c r="AH549" i="5"/>
  <c r="Y549" i="5"/>
  <c r="AC549" i="5" s="1"/>
  <c r="AB548" i="5"/>
  <c r="AS549" i="5"/>
  <c r="AW549" i="5" s="1"/>
  <c r="AV548" i="5"/>
  <c r="CH588" i="5"/>
  <c r="CL588" i="5" s="1"/>
  <c r="CK587" i="5"/>
  <c r="BY587" i="5"/>
  <c r="BW588" i="5"/>
  <c r="CB587" i="5"/>
  <c r="BN588" i="5"/>
  <c r="BR588" i="5" s="1"/>
  <c r="BQ587" i="5"/>
  <c r="BE587" i="5"/>
  <c r="BC588" i="5"/>
  <c r="Y588" i="9"/>
  <c r="AC588" i="9" s="1"/>
  <c r="O588" i="9"/>
  <c r="S588" i="9" s="1"/>
  <c r="BC588" i="9"/>
  <c r="AB587" i="9"/>
  <c r="R587" i="9"/>
  <c r="BF587" i="9"/>
  <c r="AI588" i="9"/>
  <c r="AM588" i="9" s="1"/>
  <c r="AS588" i="9"/>
  <c r="AW588" i="9" s="1"/>
  <c r="AL587" i="9"/>
  <c r="AV587" i="9"/>
  <c r="F588" i="9"/>
  <c r="D589" i="9"/>
  <c r="P588" i="5"/>
  <c r="N589" i="5"/>
  <c r="E589" i="5"/>
  <c r="I589" i="5"/>
  <c r="AI549" i="5" l="1"/>
  <c r="AM549" i="5" s="1"/>
  <c r="AL548" i="5"/>
  <c r="Z549" i="5"/>
  <c r="X550" i="5"/>
  <c r="AT549" i="5"/>
  <c r="AR550" i="5"/>
  <c r="CI588" i="5"/>
  <c r="CG589" i="5"/>
  <c r="BX588" i="5"/>
  <c r="CA587" i="5"/>
  <c r="BO588" i="5"/>
  <c r="BM589" i="5"/>
  <c r="BD588" i="5"/>
  <c r="BH588" i="5" s="1"/>
  <c r="BG587" i="5"/>
  <c r="E589" i="9"/>
  <c r="I589" i="9" s="1"/>
  <c r="AT588" i="9"/>
  <c r="AR589" i="9"/>
  <c r="P588" i="9"/>
  <c r="N589" i="9"/>
  <c r="BD588" i="9"/>
  <c r="BB589" i="9"/>
  <c r="H588" i="9"/>
  <c r="AJ588" i="9"/>
  <c r="AH589" i="9"/>
  <c r="BG588" i="9"/>
  <c r="Z588" i="9"/>
  <c r="X589" i="9"/>
  <c r="O589" i="5"/>
  <c r="S589" i="5" s="1"/>
  <c r="R588" i="5"/>
  <c r="F589" i="5"/>
  <c r="H589" i="5" s="1"/>
  <c r="D590" i="5"/>
  <c r="AJ549" i="5" l="1"/>
  <c r="AH550" i="5"/>
  <c r="Y550" i="5"/>
  <c r="AC550" i="5" s="1"/>
  <c r="AB549" i="5"/>
  <c r="AS550" i="5"/>
  <c r="AW550" i="5" s="1"/>
  <c r="AV549" i="5"/>
  <c r="CH589" i="5"/>
  <c r="CL589" i="5" s="1"/>
  <c r="CK588" i="5"/>
  <c r="BY588" i="5"/>
  <c r="BW589" i="5"/>
  <c r="CB588" i="5"/>
  <c r="BN589" i="5"/>
  <c r="BR589" i="5" s="1"/>
  <c r="BQ588" i="5"/>
  <c r="BE588" i="5"/>
  <c r="BC589" i="5"/>
  <c r="AI589" i="9"/>
  <c r="AM589" i="9" s="1"/>
  <c r="BC589" i="9"/>
  <c r="BG589" i="9" s="1"/>
  <c r="AS589" i="9"/>
  <c r="AW589" i="9" s="1"/>
  <c r="Y589" i="9"/>
  <c r="AC589" i="9" s="1"/>
  <c r="AL588" i="9"/>
  <c r="BF588" i="9"/>
  <c r="AV588" i="9"/>
  <c r="AB588" i="9"/>
  <c r="O589" i="9"/>
  <c r="S589" i="9" s="1"/>
  <c r="R588" i="9"/>
  <c r="F589" i="9"/>
  <c r="D590" i="9"/>
  <c r="P589" i="5"/>
  <c r="N590" i="5"/>
  <c r="E590" i="5"/>
  <c r="I590" i="5" s="1"/>
  <c r="AI550" i="5" l="1"/>
  <c r="AM550" i="5" s="1"/>
  <c r="AL549" i="5"/>
  <c r="Z550" i="5"/>
  <c r="X551" i="5"/>
  <c r="AT550" i="5"/>
  <c r="AR551" i="5"/>
  <c r="CI589" i="5"/>
  <c r="CG590" i="5"/>
  <c r="BX589" i="5"/>
  <c r="CB589" i="5" s="1"/>
  <c r="CA588" i="5"/>
  <c r="BO589" i="5"/>
  <c r="BM590" i="5"/>
  <c r="BD589" i="5"/>
  <c r="BH589" i="5" s="1"/>
  <c r="BG588" i="5"/>
  <c r="BD589" i="9"/>
  <c r="BB590" i="9"/>
  <c r="Z589" i="9"/>
  <c r="X590" i="9"/>
  <c r="E590" i="9"/>
  <c r="I590" i="9" s="1"/>
  <c r="H589" i="9"/>
  <c r="P589" i="9"/>
  <c r="N590" i="9"/>
  <c r="AT589" i="9"/>
  <c r="AR590" i="9"/>
  <c r="AJ589" i="9"/>
  <c r="AH590" i="9"/>
  <c r="O590" i="5"/>
  <c r="S590" i="5" s="1"/>
  <c r="R589" i="5"/>
  <c r="D591" i="5"/>
  <c r="F590" i="5"/>
  <c r="H590" i="5" s="1"/>
  <c r="AJ550" i="5" l="1"/>
  <c r="AH551" i="5"/>
  <c r="Y551" i="5"/>
  <c r="AC551" i="5" s="1"/>
  <c r="AB550" i="5"/>
  <c r="AS551" i="5"/>
  <c r="AW551" i="5" s="1"/>
  <c r="AV550" i="5"/>
  <c r="CH590" i="5"/>
  <c r="CL590" i="5" s="1"/>
  <c r="CK589" i="5"/>
  <c r="BY589" i="5"/>
  <c r="BW590" i="5"/>
  <c r="BN590" i="5"/>
  <c r="BR590" i="5" s="1"/>
  <c r="BQ589" i="5"/>
  <c r="BE589" i="5"/>
  <c r="BC590" i="5"/>
  <c r="AS590" i="9"/>
  <c r="AW590" i="9" s="1"/>
  <c r="Y590" i="9"/>
  <c r="AC590" i="9" s="1"/>
  <c r="AV589" i="9"/>
  <c r="AB589" i="9"/>
  <c r="AI590" i="9"/>
  <c r="AM590" i="9" s="1"/>
  <c r="O590" i="9"/>
  <c r="S590" i="9" s="1"/>
  <c r="BC590" i="9"/>
  <c r="AL589" i="9"/>
  <c r="R589" i="9"/>
  <c r="F590" i="9"/>
  <c r="D591" i="9"/>
  <c r="BF589" i="9"/>
  <c r="P590" i="5"/>
  <c r="N591" i="5"/>
  <c r="E591" i="5"/>
  <c r="I591" i="5" s="1"/>
  <c r="AI551" i="5" l="1"/>
  <c r="AM551" i="5" s="1"/>
  <c r="AL550" i="5"/>
  <c r="Z551" i="5"/>
  <c r="X552" i="5"/>
  <c r="AT551" i="5"/>
  <c r="AR552" i="5"/>
  <c r="CI590" i="5"/>
  <c r="CG591" i="5"/>
  <c r="BX590" i="5"/>
  <c r="CB590" i="5" s="1"/>
  <c r="CA589" i="5"/>
  <c r="BO590" i="5"/>
  <c r="BM591" i="5"/>
  <c r="BD590" i="5"/>
  <c r="BH590" i="5" s="1"/>
  <c r="BG589" i="5"/>
  <c r="E591" i="9"/>
  <c r="I591" i="9" s="1"/>
  <c r="H590" i="9"/>
  <c r="P590" i="9"/>
  <c r="N591" i="9"/>
  <c r="Z590" i="9"/>
  <c r="X591" i="9"/>
  <c r="BD590" i="9"/>
  <c r="BB591" i="9"/>
  <c r="BG590" i="9"/>
  <c r="AJ590" i="9"/>
  <c r="AH591" i="9"/>
  <c r="AT590" i="9"/>
  <c r="AR591" i="9"/>
  <c r="O591" i="5"/>
  <c r="S591" i="5" s="1"/>
  <c r="R590" i="5"/>
  <c r="F591" i="5"/>
  <c r="H591" i="5" s="1"/>
  <c r="D592" i="5"/>
  <c r="AJ551" i="5" l="1"/>
  <c r="AH552" i="5"/>
  <c r="Y552" i="5"/>
  <c r="AC552" i="5" s="1"/>
  <c r="AB551" i="5"/>
  <c r="AS552" i="5"/>
  <c r="AW552" i="5" s="1"/>
  <c r="AV551" i="5"/>
  <c r="CH591" i="5"/>
  <c r="CL591" i="5" s="1"/>
  <c r="CK590" i="5"/>
  <c r="BY590" i="5"/>
  <c r="BW591" i="5"/>
  <c r="BN591" i="5"/>
  <c r="BR591" i="5" s="1"/>
  <c r="BQ590" i="5"/>
  <c r="BE590" i="5"/>
  <c r="BC591" i="5"/>
  <c r="AL590" i="9"/>
  <c r="Y591" i="9"/>
  <c r="AC591" i="9" s="1"/>
  <c r="AS591" i="9"/>
  <c r="AW591" i="9" s="1"/>
  <c r="AB590" i="9"/>
  <c r="AV590" i="9"/>
  <c r="BC591" i="9"/>
  <c r="O591" i="9"/>
  <c r="S591" i="9" s="1"/>
  <c r="AI591" i="9"/>
  <c r="AM591" i="9" s="1"/>
  <c r="BF590" i="9"/>
  <c r="R590" i="9"/>
  <c r="F591" i="9"/>
  <c r="D592" i="9"/>
  <c r="P591" i="5"/>
  <c r="N592" i="5"/>
  <c r="E592" i="5"/>
  <c r="I592" i="5" s="1"/>
  <c r="AI552" i="5" l="1"/>
  <c r="AM552" i="5" s="1"/>
  <c r="AL551" i="5"/>
  <c r="Z552" i="5"/>
  <c r="X553" i="5"/>
  <c r="AT552" i="5"/>
  <c r="AR553" i="5"/>
  <c r="CI591" i="5"/>
  <c r="CG592" i="5"/>
  <c r="BX591" i="5"/>
  <c r="CB591" i="5" s="1"/>
  <c r="CA590" i="5"/>
  <c r="BO591" i="5"/>
  <c r="BM592" i="5"/>
  <c r="BD591" i="5"/>
  <c r="BH591" i="5" s="1"/>
  <c r="BG590" i="5"/>
  <c r="BD591" i="9"/>
  <c r="BB592" i="9"/>
  <c r="AJ591" i="9"/>
  <c r="AH592" i="9"/>
  <c r="BG591" i="9"/>
  <c r="Z591" i="9"/>
  <c r="X592" i="9"/>
  <c r="E592" i="9"/>
  <c r="I592" i="9" s="1"/>
  <c r="H591" i="9"/>
  <c r="P591" i="9"/>
  <c r="N592" i="9"/>
  <c r="AT591" i="9"/>
  <c r="AR592" i="9"/>
  <c r="O592" i="5"/>
  <c r="S592" i="5" s="1"/>
  <c r="R591" i="5"/>
  <c r="F592" i="5"/>
  <c r="H592" i="5" s="1"/>
  <c r="D593" i="5"/>
  <c r="AJ552" i="5" l="1"/>
  <c r="AH553" i="5"/>
  <c r="Y553" i="5"/>
  <c r="AC553" i="5" s="1"/>
  <c r="AB552" i="5"/>
  <c r="AS553" i="5"/>
  <c r="AW553" i="5" s="1"/>
  <c r="AV552" i="5"/>
  <c r="CH592" i="5"/>
  <c r="CL592" i="5" s="1"/>
  <c r="CK591" i="5"/>
  <c r="BY591" i="5"/>
  <c r="BW592" i="5"/>
  <c r="BN592" i="5"/>
  <c r="BR592" i="5" s="1"/>
  <c r="BQ591" i="5"/>
  <c r="BE591" i="5"/>
  <c r="BC592" i="5"/>
  <c r="O592" i="9"/>
  <c r="S592" i="9" s="1"/>
  <c r="R591" i="9"/>
  <c r="F592" i="9"/>
  <c r="D593" i="9"/>
  <c r="AI592" i="9"/>
  <c r="AM592" i="9" s="1"/>
  <c r="AS592" i="9"/>
  <c r="AW592" i="9" s="1"/>
  <c r="Y592" i="9"/>
  <c r="AC592" i="9" s="1"/>
  <c r="AL591" i="9"/>
  <c r="AV591" i="9"/>
  <c r="AB591" i="9"/>
  <c r="BC592" i="9"/>
  <c r="BG592" i="9" s="1"/>
  <c r="BF591" i="9"/>
  <c r="P592" i="5"/>
  <c r="N593" i="5"/>
  <c r="E593" i="5"/>
  <c r="I593" i="5" s="1"/>
  <c r="AI553" i="5" l="1"/>
  <c r="AM553" i="5" s="1"/>
  <c r="AL552" i="5"/>
  <c r="Z553" i="5"/>
  <c r="X554" i="5"/>
  <c r="AT553" i="5"/>
  <c r="AR554" i="5"/>
  <c r="CI592" i="5"/>
  <c r="CG593" i="5"/>
  <c r="BX592" i="5"/>
  <c r="CB592" i="5" s="1"/>
  <c r="CA591" i="5"/>
  <c r="BO592" i="5"/>
  <c r="BM593" i="5"/>
  <c r="BD592" i="5"/>
  <c r="BH592" i="5" s="1"/>
  <c r="BG591" i="5"/>
  <c r="Z592" i="9"/>
  <c r="X593" i="9"/>
  <c r="AJ592" i="9"/>
  <c r="AH593" i="9"/>
  <c r="BD592" i="9"/>
  <c r="BB593" i="9"/>
  <c r="E593" i="9"/>
  <c r="I593" i="9" s="1"/>
  <c r="AT592" i="9"/>
  <c r="AR593" i="9"/>
  <c r="H592" i="9"/>
  <c r="P592" i="9"/>
  <c r="N593" i="9"/>
  <c r="O593" i="5"/>
  <c r="S593" i="5" s="1"/>
  <c r="R592" i="5"/>
  <c r="F593" i="5"/>
  <c r="H593" i="5" s="1"/>
  <c r="D594" i="5"/>
  <c r="AJ553" i="5" l="1"/>
  <c r="AH554" i="5"/>
  <c r="Y554" i="5"/>
  <c r="AC554" i="5" s="1"/>
  <c r="AB553" i="5"/>
  <c r="AS554" i="5"/>
  <c r="AW554" i="5" s="1"/>
  <c r="AV553" i="5"/>
  <c r="CH593" i="5"/>
  <c r="CL593" i="5" s="1"/>
  <c r="CK592" i="5"/>
  <c r="BY592" i="5"/>
  <c r="BW593" i="5"/>
  <c r="BN593" i="5"/>
  <c r="BR593" i="5" s="1"/>
  <c r="BQ592" i="5"/>
  <c r="BE592" i="5"/>
  <c r="BC593" i="5"/>
  <c r="AI593" i="9"/>
  <c r="AM593" i="9" s="1"/>
  <c r="F593" i="9"/>
  <c r="D594" i="9"/>
  <c r="AL592" i="9"/>
  <c r="O593" i="9"/>
  <c r="S593" i="9" s="1"/>
  <c r="AS593" i="9"/>
  <c r="AW593" i="9" s="1"/>
  <c r="BC593" i="9"/>
  <c r="Y593" i="9"/>
  <c r="AC593" i="9" s="1"/>
  <c r="R592" i="9"/>
  <c r="AV592" i="9"/>
  <c r="BF592" i="9"/>
  <c r="AB592" i="9"/>
  <c r="P593" i="5"/>
  <c r="N594" i="5"/>
  <c r="E594" i="5"/>
  <c r="I594" i="5"/>
  <c r="AI554" i="5" l="1"/>
  <c r="AM554" i="5" s="1"/>
  <c r="AL553" i="5"/>
  <c r="Z554" i="5"/>
  <c r="X555" i="5"/>
  <c r="AT554" i="5"/>
  <c r="AR555" i="5"/>
  <c r="CI593" i="5"/>
  <c r="CG594" i="5"/>
  <c r="BX593" i="5"/>
  <c r="CB593" i="5" s="1"/>
  <c r="CA592" i="5"/>
  <c r="BO593" i="5"/>
  <c r="BM594" i="5"/>
  <c r="BD593" i="5"/>
  <c r="BH593" i="5" s="1"/>
  <c r="BG592" i="5"/>
  <c r="E594" i="9"/>
  <c r="I594" i="9" s="1"/>
  <c r="BD593" i="9"/>
  <c r="BB594" i="9"/>
  <c r="BG593" i="9"/>
  <c r="P593" i="9"/>
  <c r="N594" i="9"/>
  <c r="H593" i="9"/>
  <c r="Z593" i="9"/>
  <c r="X594" i="9"/>
  <c r="AT593" i="9"/>
  <c r="AR594" i="9"/>
  <c r="AJ593" i="9"/>
  <c r="AH594" i="9"/>
  <c r="O594" i="5"/>
  <c r="S594" i="5" s="1"/>
  <c r="R593" i="5"/>
  <c r="F594" i="5"/>
  <c r="H594" i="5" s="1"/>
  <c r="D595" i="5"/>
  <c r="AJ554" i="5" l="1"/>
  <c r="AH555" i="5"/>
  <c r="Y555" i="5"/>
  <c r="AC555" i="5" s="1"/>
  <c r="AB554" i="5"/>
  <c r="AS555" i="5"/>
  <c r="AW555" i="5" s="1"/>
  <c r="AV554" i="5"/>
  <c r="CH594" i="5"/>
  <c r="CL594" i="5" s="1"/>
  <c r="CK593" i="5"/>
  <c r="BY593" i="5"/>
  <c r="BW594" i="5"/>
  <c r="BN594" i="5"/>
  <c r="BR594" i="5" s="1"/>
  <c r="BQ593" i="5"/>
  <c r="BE593" i="5"/>
  <c r="BC594" i="5"/>
  <c r="AV593" i="9"/>
  <c r="BC594" i="9"/>
  <c r="BG594" i="9" s="1"/>
  <c r="AI594" i="9"/>
  <c r="AM594" i="9" s="1"/>
  <c r="Y594" i="9"/>
  <c r="AC594" i="9" s="1"/>
  <c r="O594" i="9"/>
  <c r="S594" i="9" s="1"/>
  <c r="BF593" i="9"/>
  <c r="AL593" i="9"/>
  <c r="AB593" i="9"/>
  <c r="R593" i="9"/>
  <c r="AS594" i="9"/>
  <c r="AW594" i="9" s="1"/>
  <c r="F594" i="9"/>
  <c r="D595" i="9"/>
  <c r="P594" i="5"/>
  <c r="N595" i="5"/>
  <c r="E595" i="5"/>
  <c r="I595" i="5" s="1"/>
  <c r="AI555" i="5" l="1"/>
  <c r="AM555" i="5" s="1"/>
  <c r="AL554" i="5"/>
  <c r="Z555" i="5"/>
  <c r="X556" i="5"/>
  <c r="AT555" i="5"/>
  <c r="AR556" i="5"/>
  <c r="CI594" i="5"/>
  <c r="CG595" i="5"/>
  <c r="BX594" i="5"/>
  <c r="CB594" i="5" s="1"/>
  <c r="CA593" i="5"/>
  <c r="BO594" i="5"/>
  <c r="BM595" i="5"/>
  <c r="BD594" i="5"/>
  <c r="BH594" i="5" s="1"/>
  <c r="BG593" i="5"/>
  <c r="BD594" i="9"/>
  <c r="BB595" i="9"/>
  <c r="AT594" i="9"/>
  <c r="AR595" i="9"/>
  <c r="Z594" i="9"/>
  <c r="X595" i="9"/>
  <c r="E595" i="9"/>
  <c r="I595" i="9" s="1"/>
  <c r="H594" i="9"/>
  <c r="P594" i="9"/>
  <c r="N595" i="9"/>
  <c r="AJ594" i="9"/>
  <c r="AH595" i="9"/>
  <c r="O595" i="5"/>
  <c r="S595" i="5" s="1"/>
  <c r="R594" i="5"/>
  <c r="F595" i="5"/>
  <c r="H595" i="5" s="1"/>
  <c r="D596" i="5"/>
  <c r="AJ555" i="5" l="1"/>
  <c r="AH556" i="5"/>
  <c r="Y556" i="5"/>
  <c r="AC556" i="5" s="1"/>
  <c r="AB555" i="5"/>
  <c r="AS556" i="5"/>
  <c r="AW556" i="5" s="1"/>
  <c r="AV555" i="5"/>
  <c r="CH595" i="5"/>
  <c r="CL595" i="5" s="1"/>
  <c r="CK594" i="5"/>
  <c r="BY594" i="5"/>
  <c r="BW595" i="5"/>
  <c r="BN595" i="5"/>
  <c r="BR595" i="5" s="1"/>
  <c r="BQ594" i="5"/>
  <c r="BE594" i="5"/>
  <c r="BC595" i="5"/>
  <c r="O595" i="9"/>
  <c r="S595" i="9" s="1"/>
  <c r="AS595" i="9"/>
  <c r="AW595" i="9" s="1"/>
  <c r="R594" i="9"/>
  <c r="F595" i="9"/>
  <c r="D596" i="9"/>
  <c r="AV594" i="9"/>
  <c r="AI595" i="9"/>
  <c r="AM595" i="9" s="1"/>
  <c r="Y595" i="9"/>
  <c r="AC595" i="9" s="1"/>
  <c r="BC595" i="9"/>
  <c r="AL594" i="9"/>
  <c r="AB594" i="9"/>
  <c r="BF594" i="9"/>
  <c r="P595" i="5"/>
  <c r="N596" i="5"/>
  <c r="E596" i="5"/>
  <c r="I596" i="5" s="1"/>
  <c r="AI556" i="5" l="1"/>
  <c r="AM556" i="5" s="1"/>
  <c r="AL555" i="5"/>
  <c r="Z556" i="5"/>
  <c r="X557" i="5"/>
  <c r="AT556" i="5"/>
  <c r="AR557" i="5"/>
  <c r="CI595" i="5"/>
  <c r="CG596" i="5"/>
  <c r="BX595" i="5"/>
  <c r="CB595" i="5" s="1"/>
  <c r="CA594" i="5"/>
  <c r="BO595" i="5"/>
  <c r="BM596" i="5"/>
  <c r="BD595" i="5"/>
  <c r="BH595" i="5" s="1"/>
  <c r="BG594" i="5"/>
  <c r="E596" i="9"/>
  <c r="I596" i="9" s="1"/>
  <c r="BD595" i="9"/>
  <c r="BB596" i="9"/>
  <c r="BG595" i="9"/>
  <c r="AJ595" i="9"/>
  <c r="AH596" i="9"/>
  <c r="H595" i="9"/>
  <c r="AT595" i="9"/>
  <c r="AR596" i="9"/>
  <c r="Z595" i="9"/>
  <c r="X596" i="9"/>
  <c r="P595" i="9"/>
  <c r="N596" i="9"/>
  <c r="O596" i="5"/>
  <c r="S596" i="5" s="1"/>
  <c r="R595" i="5"/>
  <c r="F596" i="5"/>
  <c r="H596" i="5" s="1"/>
  <c r="D597" i="5"/>
  <c r="AJ556" i="5" l="1"/>
  <c r="AH557" i="5"/>
  <c r="Y557" i="5"/>
  <c r="AC557" i="5" s="1"/>
  <c r="AB556" i="5"/>
  <c r="AS557" i="5"/>
  <c r="AW557" i="5" s="1"/>
  <c r="AV556" i="5"/>
  <c r="CH596" i="5"/>
  <c r="CL596" i="5" s="1"/>
  <c r="CK595" i="5"/>
  <c r="BY595" i="5"/>
  <c r="BW596" i="5"/>
  <c r="BN596" i="5"/>
  <c r="BR596" i="5" s="1"/>
  <c r="BQ595" i="5"/>
  <c r="BE595" i="5"/>
  <c r="BC596" i="5"/>
  <c r="AB595" i="9"/>
  <c r="BC596" i="9"/>
  <c r="O596" i="9"/>
  <c r="S596" i="9" s="1"/>
  <c r="AS596" i="9"/>
  <c r="AW596" i="9" s="1"/>
  <c r="AI596" i="9"/>
  <c r="AM596" i="9" s="1"/>
  <c r="BF595" i="9"/>
  <c r="R595" i="9"/>
  <c r="AV595" i="9"/>
  <c r="AL595" i="9"/>
  <c r="Y596" i="9"/>
  <c r="AC596" i="9"/>
  <c r="F596" i="9"/>
  <c r="D597" i="9"/>
  <c r="P596" i="5"/>
  <c r="N597" i="5"/>
  <c r="E597" i="5"/>
  <c r="I597" i="5" s="1"/>
  <c r="AI557" i="5" l="1"/>
  <c r="AM557" i="5" s="1"/>
  <c r="AL556" i="5"/>
  <c r="Z557" i="5"/>
  <c r="X558" i="5"/>
  <c r="AT557" i="5"/>
  <c r="AR558" i="5"/>
  <c r="CI596" i="5"/>
  <c r="CG597" i="5"/>
  <c r="BX596" i="5"/>
  <c r="CB596" i="5" s="1"/>
  <c r="CA595" i="5"/>
  <c r="BO596" i="5"/>
  <c r="BM597" i="5"/>
  <c r="BD596" i="5"/>
  <c r="BH596" i="5" s="1"/>
  <c r="BG595" i="5"/>
  <c r="BD596" i="9"/>
  <c r="BB597" i="9"/>
  <c r="Z596" i="9"/>
  <c r="X597" i="9"/>
  <c r="AT596" i="9"/>
  <c r="AR597" i="9"/>
  <c r="BG596" i="9"/>
  <c r="E597" i="9"/>
  <c r="I597" i="9" s="1"/>
  <c r="H596" i="9"/>
  <c r="AJ596" i="9"/>
  <c r="AH597" i="9"/>
  <c r="P596" i="9"/>
  <c r="N597" i="9"/>
  <c r="O597" i="5"/>
  <c r="S597" i="5" s="1"/>
  <c r="R596" i="5"/>
  <c r="F597" i="5"/>
  <c r="H597" i="5" s="1"/>
  <c r="D598" i="5"/>
  <c r="AJ557" i="5" l="1"/>
  <c r="AH558" i="5"/>
  <c r="Y558" i="5"/>
  <c r="AC558" i="5" s="1"/>
  <c r="AB557" i="5"/>
  <c r="AS558" i="5"/>
  <c r="AW558" i="5" s="1"/>
  <c r="AV557" i="5"/>
  <c r="CH597" i="5"/>
  <c r="CL597" i="5" s="1"/>
  <c r="CK596" i="5"/>
  <c r="BY596" i="5"/>
  <c r="BW597" i="5"/>
  <c r="BN597" i="5"/>
  <c r="BR597" i="5" s="1"/>
  <c r="BQ596" i="5"/>
  <c r="BE596" i="5"/>
  <c r="BC597" i="5"/>
  <c r="AL596" i="9"/>
  <c r="F597" i="9"/>
  <c r="D598" i="9"/>
  <c r="Y597" i="9"/>
  <c r="AC597" i="9" s="1"/>
  <c r="O597" i="9"/>
  <c r="S597" i="9" s="1"/>
  <c r="AB596" i="9"/>
  <c r="R596" i="9"/>
  <c r="AS597" i="9"/>
  <c r="AW597" i="9" s="1"/>
  <c r="BC597" i="9"/>
  <c r="BG597" i="9" s="1"/>
  <c r="AI597" i="9"/>
  <c r="AM597" i="9" s="1"/>
  <c r="AV596" i="9"/>
  <c r="BF596" i="9"/>
  <c r="P597" i="5"/>
  <c r="N598" i="5"/>
  <c r="E598" i="5"/>
  <c r="I598" i="5"/>
  <c r="AI558" i="5" l="1"/>
  <c r="AM558" i="5" s="1"/>
  <c r="AL557" i="5"/>
  <c r="Z558" i="5"/>
  <c r="X559" i="5"/>
  <c r="AT558" i="5"/>
  <c r="AR559" i="5"/>
  <c r="CI597" i="5"/>
  <c r="CG598" i="5"/>
  <c r="BX597" i="5"/>
  <c r="CB597" i="5" s="1"/>
  <c r="CA596" i="5"/>
  <c r="BO597" i="5"/>
  <c r="BM598" i="5"/>
  <c r="BD597" i="5"/>
  <c r="BH597" i="5" s="1"/>
  <c r="BG596" i="5"/>
  <c r="BD597" i="9"/>
  <c r="BB598" i="9"/>
  <c r="E598" i="9"/>
  <c r="I598" i="9"/>
  <c r="P597" i="9"/>
  <c r="N598" i="9"/>
  <c r="H597" i="9"/>
  <c r="AJ597" i="9"/>
  <c r="AH598" i="9"/>
  <c r="AT597" i="9"/>
  <c r="AR598" i="9"/>
  <c r="Z597" i="9"/>
  <c r="X598" i="9"/>
  <c r="O598" i="5"/>
  <c r="S598" i="5" s="1"/>
  <c r="R597" i="5"/>
  <c r="F598" i="5"/>
  <c r="H598" i="5" s="1"/>
  <c r="D599" i="5"/>
  <c r="AJ558" i="5" l="1"/>
  <c r="AH559" i="5"/>
  <c r="Y559" i="5"/>
  <c r="AC559" i="5" s="1"/>
  <c r="AB558" i="5"/>
  <c r="AS559" i="5"/>
  <c r="AW559" i="5" s="1"/>
  <c r="AV558" i="5"/>
  <c r="CH598" i="5"/>
  <c r="CL598" i="5" s="1"/>
  <c r="CK597" i="5"/>
  <c r="BY597" i="5"/>
  <c r="BW598" i="5"/>
  <c r="BN598" i="5"/>
  <c r="BR598" i="5" s="1"/>
  <c r="BQ597" i="5"/>
  <c r="BE597" i="5"/>
  <c r="BC598" i="5"/>
  <c r="AV597" i="9"/>
  <c r="F598" i="9"/>
  <c r="D599" i="9"/>
  <c r="Y598" i="9"/>
  <c r="AC598" i="9" s="1"/>
  <c r="AI598" i="9"/>
  <c r="AM598" i="9" s="1"/>
  <c r="O598" i="9"/>
  <c r="S598" i="9" s="1"/>
  <c r="BC598" i="9"/>
  <c r="BG598" i="9" s="1"/>
  <c r="AS598" i="9"/>
  <c r="AW598" i="9" s="1"/>
  <c r="AB597" i="9"/>
  <c r="AL597" i="9"/>
  <c r="R597" i="9"/>
  <c r="BF597" i="9"/>
  <c r="P598" i="5"/>
  <c r="N599" i="5"/>
  <c r="E599" i="5"/>
  <c r="I599" i="5" s="1"/>
  <c r="AI559" i="5" l="1"/>
  <c r="AM559" i="5" s="1"/>
  <c r="AL558" i="5"/>
  <c r="Z559" i="5"/>
  <c r="X560" i="5"/>
  <c r="AT559" i="5"/>
  <c r="AR560" i="5"/>
  <c r="CI598" i="5"/>
  <c r="CG599" i="5"/>
  <c r="BX598" i="5"/>
  <c r="CB598" i="5" s="1"/>
  <c r="CA597" i="5"/>
  <c r="BO598" i="5"/>
  <c r="BM599" i="5"/>
  <c r="BD598" i="5"/>
  <c r="BH598" i="5" s="1"/>
  <c r="BG597" i="5"/>
  <c r="BD598" i="9"/>
  <c r="BB599" i="9"/>
  <c r="E599" i="9"/>
  <c r="I599" i="9" s="1"/>
  <c r="AJ598" i="9"/>
  <c r="AH599" i="9"/>
  <c r="H598" i="9"/>
  <c r="AT598" i="9"/>
  <c r="AR599" i="9"/>
  <c r="P598" i="9"/>
  <c r="N599" i="9"/>
  <c r="Z598" i="9"/>
  <c r="X599" i="9"/>
  <c r="O599" i="5"/>
  <c r="S599" i="5" s="1"/>
  <c r="R598" i="5"/>
  <c r="F599" i="5"/>
  <c r="H599" i="5" s="1"/>
  <c r="D600" i="5"/>
  <c r="AJ559" i="5" l="1"/>
  <c r="AH560" i="5"/>
  <c r="Y560" i="5"/>
  <c r="AC560" i="5" s="1"/>
  <c r="AB559" i="5"/>
  <c r="AS560" i="5"/>
  <c r="AW560" i="5" s="1"/>
  <c r="AV559" i="5"/>
  <c r="CH599" i="5"/>
  <c r="CL599" i="5" s="1"/>
  <c r="CK598" i="5"/>
  <c r="BY598" i="5"/>
  <c r="BW599" i="5"/>
  <c r="BN599" i="5"/>
  <c r="BR599" i="5" s="1"/>
  <c r="BQ598" i="5"/>
  <c r="BE598" i="5"/>
  <c r="BC599" i="5"/>
  <c r="R598" i="9"/>
  <c r="F599" i="9"/>
  <c r="D600" i="9"/>
  <c r="O599" i="9"/>
  <c r="S599" i="9" s="1"/>
  <c r="Y599" i="9"/>
  <c r="AC599" i="9" s="1"/>
  <c r="AS599" i="9"/>
  <c r="AW599" i="9" s="1"/>
  <c r="AI599" i="9"/>
  <c r="AM599" i="9" s="1"/>
  <c r="BC599" i="9"/>
  <c r="AB598" i="9"/>
  <c r="AV598" i="9"/>
  <c r="AL598" i="9"/>
  <c r="BF598" i="9"/>
  <c r="P599" i="5"/>
  <c r="N600" i="5"/>
  <c r="E600" i="5"/>
  <c r="I600" i="5" s="1"/>
  <c r="AI560" i="5" l="1"/>
  <c r="AM560" i="5" s="1"/>
  <c r="AL559" i="5"/>
  <c r="Z560" i="5"/>
  <c r="X561" i="5"/>
  <c r="AT560" i="5"/>
  <c r="AR561" i="5"/>
  <c r="CI599" i="5"/>
  <c r="CG600" i="5"/>
  <c r="BX599" i="5"/>
  <c r="CB599" i="5" s="1"/>
  <c r="CA598" i="5"/>
  <c r="BO599" i="5"/>
  <c r="BM600" i="5"/>
  <c r="BD599" i="5"/>
  <c r="BH599" i="5" s="1"/>
  <c r="BG598" i="5"/>
  <c r="E600" i="9"/>
  <c r="I600" i="9" s="1"/>
  <c r="AJ599" i="9"/>
  <c r="AH600" i="9"/>
  <c r="Z599" i="9"/>
  <c r="X600" i="9"/>
  <c r="H599" i="9"/>
  <c r="BD599" i="9"/>
  <c r="BB600" i="9"/>
  <c r="BG599" i="9"/>
  <c r="AT599" i="9"/>
  <c r="AR600" i="9"/>
  <c r="P599" i="9"/>
  <c r="N600" i="9"/>
  <c r="O600" i="5"/>
  <c r="S600" i="5" s="1"/>
  <c r="R599" i="5"/>
  <c r="F600" i="5"/>
  <c r="H600" i="5" s="1"/>
  <c r="D601" i="5"/>
  <c r="AJ560" i="5" l="1"/>
  <c r="AH561" i="5"/>
  <c r="Y561" i="5"/>
  <c r="AC561" i="5" s="1"/>
  <c r="AB560" i="5"/>
  <c r="AS561" i="5"/>
  <c r="AW561" i="5" s="1"/>
  <c r="AV560" i="5"/>
  <c r="CH600" i="5"/>
  <c r="CL600" i="5" s="1"/>
  <c r="CK599" i="5"/>
  <c r="BY599" i="5"/>
  <c r="BW600" i="5"/>
  <c r="BN600" i="5"/>
  <c r="BR600" i="5" s="1"/>
  <c r="BQ599" i="5"/>
  <c r="BE599" i="5"/>
  <c r="BC600" i="5"/>
  <c r="AV599" i="9"/>
  <c r="AI600" i="9"/>
  <c r="AM600" i="9" s="1"/>
  <c r="O600" i="9"/>
  <c r="S600" i="9" s="1"/>
  <c r="AL599" i="9"/>
  <c r="R599" i="9"/>
  <c r="BC600" i="9"/>
  <c r="Y600" i="9"/>
  <c r="AC600" i="9" s="1"/>
  <c r="AS600" i="9"/>
  <c r="AW600" i="9" s="1"/>
  <c r="BF599" i="9"/>
  <c r="AB599" i="9"/>
  <c r="F600" i="9"/>
  <c r="D601" i="9"/>
  <c r="P600" i="5"/>
  <c r="N601" i="5"/>
  <c r="E601" i="5"/>
  <c r="I601" i="5" s="1"/>
  <c r="AI561" i="5" l="1"/>
  <c r="AM561" i="5" s="1"/>
  <c r="AL560" i="5"/>
  <c r="Z561" i="5"/>
  <c r="X562" i="5"/>
  <c r="AT561" i="5"/>
  <c r="AR562" i="5"/>
  <c r="CI600" i="5"/>
  <c r="CG601" i="5"/>
  <c r="BX600" i="5"/>
  <c r="CB600" i="5" s="1"/>
  <c r="CA599" i="5"/>
  <c r="BO600" i="5"/>
  <c r="BM601" i="5"/>
  <c r="BD600" i="5"/>
  <c r="BH600" i="5" s="1"/>
  <c r="BG599" i="5"/>
  <c r="BD600" i="9"/>
  <c r="BB601" i="9"/>
  <c r="AT600" i="9"/>
  <c r="AR601" i="9"/>
  <c r="BG600" i="9"/>
  <c r="AJ600" i="9"/>
  <c r="AH601" i="9"/>
  <c r="E601" i="9"/>
  <c r="I601" i="9" s="1"/>
  <c r="H600" i="9"/>
  <c r="Z600" i="9"/>
  <c r="X601" i="9"/>
  <c r="P600" i="9"/>
  <c r="N601" i="9"/>
  <c r="O601" i="5"/>
  <c r="S601" i="5" s="1"/>
  <c r="R600" i="5"/>
  <c r="D602" i="5"/>
  <c r="F601" i="5"/>
  <c r="H601" i="5" s="1"/>
  <c r="AJ561" i="5" l="1"/>
  <c r="AH562" i="5"/>
  <c r="Y562" i="5"/>
  <c r="AC562" i="5" s="1"/>
  <c r="AB561" i="5"/>
  <c r="AS562" i="5"/>
  <c r="AW562" i="5" s="1"/>
  <c r="AV561" i="5"/>
  <c r="CH601" i="5"/>
  <c r="CL601" i="5" s="1"/>
  <c r="CK600" i="5"/>
  <c r="BY600" i="5"/>
  <c r="BW601" i="5"/>
  <c r="BN601" i="5"/>
  <c r="BR601" i="5" s="1"/>
  <c r="BQ600" i="5"/>
  <c r="BE600" i="5"/>
  <c r="BC601" i="5"/>
  <c r="AB600" i="9"/>
  <c r="F601" i="9"/>
  <c r="D602" i="9"/>
  <c r="AS601" i="9"/>
  <c r="AW601" i="9" s="1"/>
  <c r="O601" i="9"/>
  <c r="S601" i="9" s="1"/>
  <c r="AI601" i="9"/>
  <c r="AM601" i="9" s="1"/>
  <c r="AV600" i="9"/>
  <c r="R600" i="9"/>
  <c r="AL600" i="9"/>
  <c r="BC601" i="9"/>
  <c r="Y601" i="9"/>
  <c r="AC601" i="9" s="1"/>
  <c r="BF600" i="9"/>
  <c r="P601" i="5"/>
  <c r="N602" i="5"/>
  <c r="E602" i="5"/>
  <c r="I602" i="5" s="1"/>
  <c r="AI562" i="5" l="1"/>
  <c r="AM562" i="5" s="1"/>
  <c r="AL561" i="5"/>
  <c r="Z562" i="5"/>
  <c r="X563" i="5"/>
  <c r="AT562" i="5"/>
  <c r="AR563" i="5"/>
  <c r="CI601" i="5"/>
  <c r="CG602" i="5"/>
  <c r="BX601" i="5"/>
  <c r="CB601" i="5" s="1"/>
  <c r="CA600" i="5"/>
  <c r="BO601" i="5"/>
  <c r="BM602" i="5"/>
  <c r="BD601" i="5"/>
  <c r="BH601" i="5" s="1"/>
  <c r="BG600" i="5"/>
  <c r="E602" i="9"/>
  <c r="I602" i="9" s="1"/>
  <c r="Z601" i="9"/>
  <c r="X602" i="9"/>
  <c r="P601" i="9"/>
  <c r="N602" i="9"/>
  <c r="H601" i="9"/>
  <c r="BD601" i="9"/>
  <c r="BB602" i="9"/>
  <c r="BG601" i="9"/>
  <c r="AJ601" i="9"/>
  <c r="AH602" i="9"/>
  <c r="AT601" i="9"/>
  <c r="AR602" i="9"/>
  <c r="O602" i="5"/>
  <c r="S602" i="5" s="1"/>
  <c r="R601" i="5"/>
  <c r="F602" i="5"/>
  <c r="H602" i="5" s="1"/>
  <c r="D603" i="5"/>
  <c r="AJ562" i="5" l="1"/>
  <c r="AH563" i="5"/>
  <c r="Y563" i="5"/>
  <c r="AC563" i="5" s="1"/>
  <c r="AB562" i="5"/>
  <c r="AS563" i="5"/>
  <c r="AW563" i="5" s="1"/>
  <c r="AV562" i="5"/>
  <c r="CH602" i="5"/>
  <c r="CL602" i="5" s="1"/>
  <c r="CK601" i="5"/>
  <c r="BY601" i="5"/>
  <c r="BW602" i="5"/>
  <c r="BN602" i="5"/>
  <c r="BR602" i="5" s="1"/>
  <c r="BQ601" i="5"/>
  <c r="BE601" i="5"/>
  <c r="BC602" i="5"/>
  <c r="AL601" i="9"/>
  <c r="Y602" i="9"/>
  <c r="AC602" i="9" s="1"/>
  <c r="AS602" i="9"/>
  <c r="AW602" i="9" s="1"/>
  <c r="AB601" i="9"/>
  <c r="AV601" i="9"/>
  <c r="BC602" i="9"/>
  <c r="O602" i="9"/>
  <c r="S602" i="9" s="1"/>
  <c r="AI602" i="9"/>
  <c r="AM602" i="9" s="1"/>
  <c r="BF601" i="9"/>
  <c r="R601" i="9"/>
  <c r="F602" i="9"/>
  <c r="D603" i="9"/>
  <c r="P602" i="5"/>
  <c r="N603" i="5"/>
  <c r="E603" i="5"/>
  <c r="I603" i="5" s="1"/>
  <c r="AI563" i="5" l="1"/>
  <c r="AM563" i="5" s="1"/>
  <c r="AL562" i="5"/>
  <c r="Z563" i="5"/>
  <c r="X564" i="5"/>
  <c r="AT563" i="5"/>
  <c r="AR564" i="5"/>
  <c r="CI602" i="5"/>
  <c r="CG603" i="5"/>
  <c r="BX602" i="5"/>
  <c r="CB602" i="5" s="1"/>
  <c r="CA601" i="5"/>
  <c r="BO602" i="5"/>
  <c r="BM603" i="5"/>
  <c r="BD602" i="5"/>
  <c r="BH602" i="5" s="1"/>
  <c r="BG601" i="5"/>
  <c r="BD602" i="9"/>
  <c r="BB603" i="9"/>
  <c r="AJ602" i="9"/>
  <c r="AH603" i="9"/>
  <c r="BG602" i="9"/>
  <c r="Z602" i="9"/>
  <c r="X603" i="9"/>
  <c r="E603" i="9"/>
  <c r="I603" i="9" s="1"/>
  <c r="H602" i="9"/>
  <c r="P602" i="9"/>
  <c r="N603" i="9"/>
  <c r="AT602" i="9"/>
  <c r="AR603" i="9"/>
  <c r="O603" i="5"/>
  <c r="S603" i="5" s="1"/>
  <c r="R602" i="5"/>
  <c r="F603" i="5"/>
  <c r="H603" i="5" s="1"/>
  <c r="D604" i="5"/>
  <c r="AJ563" i="5" l="1"/>
  <c r="AH564" i="5"/>
  <c r="Y564" i="5"/>
  <c r="AC564" i="5" s="1"/>
  <c r="AB563" i="5"/>
  <c r="AS564" i="5"/>
  <c r="AW564" i="5" s="1"/>
  <c r="AV563" i="5"/>
  <c r="CH603" i="5"/>
  <c r="CL603" i="5" s="1"/>
  <c r="CK602" i="5"/>
  <c r="BY602" i="5"/>
  <c r="BW603" i="5"/>
  <c r="BN603" i="5"/>
  <c r="BR603" i="5" s="1"/>
  <c r="BQ602" i="5"/>
  <c r="BE602" i="5"/>
  <c r="BC603" i="5"/>
  <c r="R602" i="9"/>
  <c r="F603" i="9"/>
  <c r="D604" i="9"/>
  <c r="AI603" i="9"/>
  <c r="AM603" i="9" s="1"/>
  <c r="AS603" i="9"/>
  <c r="AW603" i="9" s="1"/>
  <c r="Y603" i="9"/>
  <c r="AC603" i="9" s="1"/>
  <c r="AL602" i="9"/>
  <c r="AV602" i="9"/>
  <c r="AB602" i="9"/>
  <c r="BC603" i="9"/>
  <c r="O603" i="9"/>
  <c r="S603" i="9" s="1"/>
  <c r="BF602" i="9"/>
  <c r="P603" i="5"/>
  <c r="N604" i="5"/>
  <c r="E604" i="5"/>
  <c r="I604" i="5" s="1"/>
  <c r="AI564" i="5" l="1"/>
  <c r="AM564" i="5" s="1"/>
  <c r="AL563" i="5"/>
  <c r="Z564" i="5"/>
  <c r="X565" i="5"/>
  <c r="AT564" i="5"/>
  <c r="AR565" i="5"/>
  <c r="CI603" i="5"/>
  <c r="CG604" i="5"/>
  <c r="BX603" i="5"/>
  <c r="CB603" i="5" s="1"/>
  <c r="CA602" i="5"/>
  <c r="BO603" i="5"/>
  <c r="BM604" i="5"/>
  <c r="BD603" i="5"/>
  <c r="BH603" i="5" s="1"/>
  <c r="BG602" i="5"/>
  <c r="E604" i="9"/>
  <c r="I604" i="9" s="1"/>
  <c r="P603" i="9"/>
  <c r="N604" i="9"/>
  <c r="AT603" i="9"/>
  <c r="AR604" i="9"/>
  <c r="H603" i="9"/>
  <c r="BD603" i="9"/>
  <c r="BB604" i="9"/>
  <c r="BG603" i="9"/>
  <c r="Z603" i="9"/>
  <c r="X604" i="9"/>
  <c r="AJ603" i="9"/>
  <c r="AH604" i="9"/>
  <c r="O604" i="5"/>
  <c r="S604" i="5" s="1"/>
  <c r="R603" i="5"/>
  <c r="F604" i="5"/>
  <c r="H604" i="5" s="1"/>
  <c r="D605" i="5"/>
  <c r="AJ564" i="5" l="1"/>
  <c r="AH565" i="5"/>
  <c r="Y565" i="5"/>
  <c r="AC565" i="5" s="1"/>
  <c r="AB564" i="5"/>
  <c r="AS565" i="5"/>
  <c r="AW565" i="5" s="1"/>
  <c r="AV564" i="5"/>
  <c r="CH604" i="5"/>
  <c r="CL604" i="5" s="1"/>
  <c r="CK603" i="5"/>
  <c r="BY603" i="5"/>
  <c r="BW604" i="5"/>
  <c r="BN604" i="5"/>
  <c r="BR604" i="5" s="1"/>
  <c r="BQ603" i="5"/>
  <c r="BE603" i="5"/>
  <c r="BC604" i="5"/>
  <c r="AB603" i="9"/>
  <c r="O604" i="9"/>
  <c r="S604" i="9" s="1"/>
  <c r="AI604" i="9"/>
  <c r="AM604" i="9" s="1"/>
  <c r="R603" i="9"/>
  <c r="AL603" i="9"/>
  <c r="BC604" i="9"/>
  <c r="BG604" i="9" s="1"/>
  <c r="AS604" i="9"/>
  <c r="AW604" i="9" s="1"/>
  <c r="Y604" i="9"/>
  <c r="AC604" i="9" s="1"/>
  <c r="BF603" i="9"/>
  <c r="AV603" i="9"/>
  <c r="F604" i="9"/>
  <c r="D605" i="9"/>
  <c r="P604" i="5"/>
  <c r="N605" i="5"/>
  <c r="E605" i="5"/>
  <c r="I605" i="5" s="1"/>
  <c r="AI565" i="5" l="1"/>
  <c r="AM565" i="5" s="1"/>
  <c r="AL564" i="5"/>
  <c r="Z565" i="5"/>
  <c r="X566" i="5"/>
  <c r="AT565" i="5"/>
  <c r="AR566" i="5"/>
  <c r="CI604" i="5"/>
  <c r="CG605" i="5"/>
  <c r="BX604" i="5"/>
  <c r="CB604" i="5" s="1"/>
  <c r="CA603" i="5"/>
  <c r="BO604" i="5"/>
  <c r="BM605" i="5"/>
  <c r="BD604" i="5"/>
  <c r="BH604" i="5" s="1"/>
  <c r="BG603" i="5"/>
  <c r="Z604" i="9"/>
  <c r="X605" i="9"/>
  <c r="P604" i="9"/>
  <c r="N605" i="9"/>
  <c r="BD604" i="9"/>
  <c r="BB605" i="9"/>
  <c r="E605" i="9"/>
  <c r="I605" i="9" s="1"/>
  <c r="H604" i="9"/>
  <c r="AT604" i="9"/>
  <c r="AR605" i="9"/>
  <c r="AJ604" i="9"/>
  <c r="AH605" i="9"/>
  <c r="O605" i="5"/>
  <c r="S605" i="5" s="1"/>
  <c r="R604" i="5"/>
  <c r="D606" i="5"/>
  <c r="F605" i="5"/>
  <c r="H605" i="5" s="1"/>
  <c r="AJ565" i="5" l="1"/>
  <c r="AH566" i="5"/>
  <c r="Y566" i="5"/>
  <c r="AC566" i="5" s="1"/>
  <c r="AB565" i="5"/>
  <c r="AS566" i="5"/>
  <c r="AW566" i="5" s="1"/>
  <c r="AV565" i="5"/>
  <c r="CH605" i="5"/>
  <c r="CL605" i="5" s="1"/>
  <c r="CK604" i="5"/>
  <c r="BY604" i="5"/>
  <c r="BW605" i="5"/>
  <c r="BN605" i="5"/>
  <c r="BR605" i="5" s="1"/>
  <c r="BQ604" i="5"/>
  <c r="BE604" i="5"/>
  <c r="BC605" i="5"/>
  <c r="AS605" i="9"/>
  <c r="AW605" i="9" s="1"/>
  <c r="O605" i="9"/>
  <c r="S605" i="9" s="1"/>
  <c r="AV604" i="9"/>
  <c r="F605" i="9"/>
  <c r="D606" i="9"/>
  <c r="R604" i="9"/>
  <c r="AI605" i="9"/>
  <c r="AM605" i="9" s="1"/>
  <c r="BC605" i="9"/>
  <c r="Y605" i="9"/>
  <c r="AC605" i="9" s="1"/>
  <c r="AL604" i="9"/>
  <c r="BF604" i="9"/>
  <c r="AB604" i="9"/>
  <c r="P605" i="5"/>
  <c r="N606" i="5"/>
  <c r="E606" i="5"/>
  <c r="I606" i="5" s="1"/>
  <c r="AI566" i="5" l="1"/>
  <c r="AM566" i="5" s="1"/>
  <c r="AL565" i="5"/>
  <c r="Z566" i="5"/>
  <c r="X567" i="5"/>
  <c r="AT566" i="5"/>
  <c r="AR567" i="5"/>
  <c r="CI605" i="5"/>
  <c r="CG606" i="5"/>
  <c r="BX605" i="5"/>
  <c r="CB605" i="5" s="1"/>
  <c r="CA604" i="5"/>
  <c r="BO605" i="5"/>
  <c r="BM606" i="5"/>
  <c r="BD605" i="5"/>
  <c r="BH605" i="5" s="1"/>
  <c r="BG604" i="5"/>
  <c r="E606" i="9"/>
  <c r="I606" i="9" s="1"/>
  <c r="Z605" i="9"/>
  <c r="X606" i="9"/>
  <c r="AJ605" i="9"/>
  <c r="AH606" i="9"/>
  <c r="H605" i="9"/>
  <c r="P605" i="9"/>
  <c r="N606" i="9"/>
  <c r="BD605" i="9"/>
  <c r="BB606" i="9"/>
  <c r="BG605" i="9"/>
  <c r="AT605" i="9"/>
  <c r="AR606" i="9"/>
  <c r="O606" i="5"/>
  <c r="S606" i="5" s="1"/>
  <c r="R605" i="5"/>
  <c r="F606" i="5"/>
  <c r="H606" i="5" s="1"/>
  <c r="D607" i="5"/>
  <c r="AJ566" i="5" l="1"/>
  <c r="AH567" i="5"/>
  <c r="Y567" i="5"/>
  <c r="AC567" i="5" s="1"/>
  <c r="AB566" i="5"/>
  <c r="AS567" i="5"/>
  <c r="AW567" i="5" s="1"/>
  <c r="AV566" i="5"/>
  <c r="CH606" i="5"/>
  <c r="CL606" i="5" s="1"/>
  <c r="CK605" i="5"/>
  <c r="BY605" i="5"/>
  <c r="BW606" i="5"/>
  <c r="BN606" i="5"/>
  <c r="BR606" i="5" s="1"/>
  <c r="BQ605" i="5"/>
  <c r="BE605" i="5"/>
  <c r="BC606" i="5"/>
  <c r="BC606" i="9"/>
  <c r="BG606" i="9" s="1"/>
  <c r="Y606" i="9"/>
  <c r="AC606" i="9" s="1"/>
  <c r="AS606" i="9"/>
  <c r="AW606" i="9" s="1"/>
  <c r="BF605" i="9"/>
  <c r="AB605" i="9"/>
  <c r="AV605" i="9"/>
  <c r="O606" i="9"/>
  <c r="S606" i="9" s="1"/>
  <c r="AI606" i="9"/>
  <c r="AM606" i="9" s="1"/>
  <c r="R605" i="9"/>
  <c r="AL605" i="9"/>
  <c r="F606" i="9"/>
  <c r="D607" i="9"/>
  <c r="P606" i="5"/>
  <c r="N607" i="5"/>
  <c r="E607" i="5"/>
  <c r="I607" i="5" s="1"/>
  <c r="AI567" i="5" l="1"/>
  <c r="AM567" i="5" s="1"/>
  <c r="AL566" i="5"/>
  <c r="Z567" i="5"/>
  <c r="X568" i="5"/>
  <c r="AT567" i="5"/>
  <c r="AR568" i="5"/>
  <c r="CI606" i="5"/>
  <c r="CG607" i="5"/>
  <c r="BX606" i="5"/>
  <c r="CB606" i="5" s="1"/>
  <c r="CA605" i="5"/>
  <c r="BO606" i="5"/>
  <c r="BM607" i="5"/>
  <c r="BD606" i="5"/>
  <c r="BH606" i="5" s="1"/>
  <c r="BG605" i="5"/>
  <c r="AJ606" i="9"/>
  <c r="AH607" i="9"/>
  <c r="Z606" i="9"/>
  <c r="X607" i="9"/>
  <c r="E607" i="9"/>
  <c r="I607" i="9" s="1"/>
  <c r="BD606" i="9"/>
  <c r="BB607" i="9"/>
  <c r="H606" i="9"/>
  <c r="P606" i="9"/>
  <c r="N607" i="9"/>
  <c r="AT606" i="9"/>
  <c r="AR607" i="9"/>
  <c r="O607" i="5"/>
  <c r="S607" i="5" s="1"/>
  <c r="R606" i="5"/>
  <c r="F607" i="5"/>
  <c r="H607" i="5" s="1"/>
  <c r="D608" i="5"/>
  <c r="AJ567" i="5" l="1"/>
  <c r="AH568" i="5"/>
  <c r="Y568" i="5"/>
  <c r="AC568" i="5" s="1"/>
  <c r="AB567" i="5"/>
  <c r="AS568" i="5"/>
  <c r="AW568" i="5" s="1"/>
  <c r="AV567" i="5"/>
  <c r="CH607" i="5"/>
  <c r="CL607" i="5" s="1"/>
  <c r="CK606" i="5"/>
  <c r="BY606" i="5"/>
  <c r="BW607" i="5"/>
  <c r="BN607" i="5"/>
  <c r="BR607" i="5" s="1"/>
  <c r="BQ606" i="5"/>
  <c r="BE606" i="5"/>
  <c r="BC607" i="5"/>
  <c r="AS607" i="9"/>
  <c r="AW607" i="9" s="1"/>
  <c r="O607" i="9"/>
  <c r="S607" i="9" s="1"/>
  <c r="BC607" i="9"/>
  <c r="Y607" i="9"/>
  <c r="AC607" i="9" s="1"/>
  <c r="R606" i="9"/>
  <c r="BF606" i="9"/>
  <c r="AB606" i="9"/>
  <c r="AI607" i="9"/>
  <c r="AM607" i="9" s="1"/>
  <c r="AV606" i="9"/>
  <c r="F607" i="9"/>
  <c r="D608" i="9"/>
  <c r="AL606" i="9"/>
  <c r="P607" i="5"/>
  <c r="N608" i="5"/>
  <c r="E608" i="5"/>
  <c r="I608" i="5" s="1"/>
  <c r="AI568" i="5" l="1"/>
  <c r="AM568" i="5" s="1"/>
  <c r="AL567" i="5"/>
  <c r="Z568" i="5"/>
  <c r="X569" i="5"/>
  <c r="AT568" i="5"/>
  <c r="AR569" i="5"/>
  <c r="CI607" i="5"/>
  <c r="CG608" i="5"/>
  <c r="BX607" i="5"/>
  <c r="CB607" i="5" s="1"/>
  <c r="CA606" i="5"/>
  <c r="BO607" i="5"/>
  <c r="BM608" i="5"/>
  <c r="BD607" i="5"/>
  <c r="BH607" i="5" s="1"/>
  <c r="BG606" i="5"/>
  <c r="E608" i="9"/>
  <c r="I608" i="9" s="1"/>
  <c r="H607" i="9"/>
  <c r="AJ607" i="9"/>
  <c r="AH608" i="9"/>
  <c r="Z607" i="9"/>
  <c r="X608" i="9"/>
  <c r="P607" i="9"/>
  <c r="N608" i="9"/>
  <c r="BD607" i="9"/>
  <c r="BB608" i="9"/>
  <c r="BG607" i="9"/>
  <c r="AT607" i="9"/>
  <c r="AR608" i="9"/>
  <c r="O608" i="5"/>
  <c r="S608" i="5" s="1"/>
  <c r="R607" i="5"/>
  <c r="F608" i="5"/>
  <c r="H608" i="5" s="1"/>
  <c r="D609" i="5"/>
  <c r="AJ568" i="5" l="1"/>
  <c r="AH569" i="5"/>
  <c r="Y569" i="5"/>
  <c r="AC569" i="5" s="1"/>
  <c r="Y8" i="5" s="1"/>
  <c r="Z8" i="5" s="1"/>
  <c r="AB568" i="5"/>
  <c r="AS569" i="5"/>
  <c r="AW569" i="5" s="1"/>
  <c r="AV568" i="5"/>
  <c r="CH608" i="5"/>
  <c r="CL608" i="5" s="1"/>
  <c r="CK607" i="5"/>
  <c r="BY607" i="5"/>
  <c r="BW608" i="5"/>
  <c r="BN608" i="5"/>
  <c r="BR608" i="5" s="1"/>
  <c r="BQ607" i="5"/>
  <c r="BE607" i="5"/>
  <c r="BC608" i="5"/>
  <c r="BC608" i="9"/>
  <c r="BG608" i="9" s="1"/>
  <c r="Y608" i="9"/>
  <c r="AC608" i="9" s="1"/>
  <c r="AS608" i="9"/>
  <c r="AW608" i="9" s="1"/>
  <c r="BF607" i="9"/>
  <c r="AB607" i="9"/>
  <c r="AV607" i="9"/>
  <c r="O608" i="9"/>
  <c r="S608" i="9" s="1"/>
  <c r="AI608" i="9"/>
  <c r="AM608" i="9" s="1"/>
  <c r="R607" i="9"/>
  <c r="AL607" i="9"/>
  <c r="F608" i="9"/>
  <c r="D609" i="9"/>
  <c r="P608" i="5"/>
  <c r="N609" i="5"/>
  <c r="E609" i="5"/>
  <c r="I609" i="5" s="1"/>
  <c r="AI569" i="5" l="1"/>
  <c r="AM569" i="5" s="1"/>
  <c r="AL9" i="5" s="1"/>
  <c r="AM9" i="5" s="1"/>
  <c r="AL568" i="5"/>
  <c r="AB8" i="5"/>
  <c r="AC8" i="5" s="1"/>
  <c r="Z569" i="5"/>
  <c r="X570" i="5"/>
  <c r="AT569" i="5"/>
  <c r="AR570" i="5"/>
  <c r="CI608" i="5"/>
  <c r="CG609" i="5"/>
  <c r="BX608" i="5"/>
  <c r="CB608" i="5" s="1"/>
  <c r="CA607" i="5"/>
  <c r="BO608" i="5"/>
  <c r="BM609" i="5"/>
  <c r="BD608" i="5"/>
  <c r="BH608" i="5" s="1"/>
  <c r="BG607" i="5"/>
  <c r="E609" i="9"/>
  <c r="I609" i="9" s="1"/>
  <c r="AJ608" i="9"/>
  <c r="AH609" i="9"/>
  <c r="Z608" i="9"/>
  <c r="X609" i="9"/>
  <c r="BD608" i="9"/>
  <c r="BB609" i="9"/>
  <c r="H608" i="9"/>
  <c r="P608" i="9"/>
  <c r="N609" i="9"/>
  <c r="AT608" i="9"/>
  <c r="AR609" i="9"/>
  <c r="O609" i="5"/>
  <c r="S609" i="5" s="1"/>
  <c r="R608" i="5"/>
  <c r="F609" i="5"/>
  <c r="H609" i="5" s="1"/>
  <c r="D610" i="5"/>
  <c r="AJ569" i="5" l="1"/>
  <c r="AH570" i="5"/>
  <c r="Y570" i="5"/>
  <c r="AC570" i="5" s="1"/>
  <c r="AB569" i="5"/>
  <c r="AS570" i="5"/>
  <c r="AW570" i="5" s="1"/>
  <c r="AV569" i="5"/>
  <c r="CH609" i="5"/>
  <c r="CL609" i="5" s="1"/>
  <c r="CK608" i="5"/>
  <c r="BY608" i="5"/>
  <c r="BW609" i="5"/>
  <c r="BN609" i="5"/>
  <c r="BR609" i="5" s="1"/>
  <c r="BQ608" i="5"/>
  <c r="BE608" i="5"/>
  <c r="BC609" i="5"/>
  <c r="O609" i="9"/>
  <c r="S609" i="9" s="1"/>
  <c r="BC609" i="9"/>
  <c r="BG609" i="9" s="1"/>
  <c r="AI609" i="9"/>
  <c r="AM609" i="9" s="1"/>
  <c r="R608" i="9"/>
  <c r="BF608" i="9"/>
  <c r="AL608" i="9"/>
  <c r="AS609" i="9"/>
  <c r="AW609" i="9" s="1"/>
  <c r="Y609" i="9"/>
  <c r="AC609" i="9" s="1"/>
  <c r="AV608" i="9"/>
  <c r="AB608" i="9"/>
  <c r="F609" i="9"/>
  <c r="D610" i="9"/>
  <c r="P609" i="5"/>
  <c r="N610" i="5"/>
  <c r="E610" i="5"/>
  <c r="I610" i="5" s="1"/>
  <c r="AI570" i="5" l="1"/>
  <c r="AM570" i="5" s="1"/>
  <c r="AL569" i="5"/>
  <c r="Z570" i="5"/>
  <c r="X571" i="5"/>
  <c r="AT570" i="5"/>
  <c r="AR571" i="5"/>
  <c r="CI609" i="5"/>
  <c r="CG610" i="5"/>
  <c r="BX609" i="5"/>
  <c r="CB609" i="5" s="1"/>
  <c r="CA608" i="5"/>
  <c r="BO609" i="5"/>
  <c r="BM610" i="5"/>
  <c r="BD609" i="5"/>
  <c r="BH609" i="5" s="1"/>
  <c r="BG608" i="5"/>
  <c r="BD609" i="9"/>
  <c r="BB610" i="9"/>
  <c r="E610" i="9"/>
  <c r="I610" i="9"/>
  <c r="Z609" i="9"/>
  <c r="X610" i="9"/>
  <c r="H609" i="9"/>
  <c r="AT609" i="9"/>
  <c r="AR610" i="9"/>
  <c r="AJ609" i="9"/>
  <c r="AH610" i="9"/>
  <c r="P609" i="9"/>
  <c r="N610" i="9"/>
  <c r="O610" i="5"/>
  <c r="S610" i="5" s="1"/>
  <c r="R609" i="5"/>
  <c r="D611" i="5"/>
  <c r="F610" i="5"/>
  <c r="H610" i="5" s="1"/>
  <c r="AJ570" i="5" l="1"/>
  <c r="AH571" i="5"/>
  <c r="Y571" i="5"/>
  <c r="AC571" i="5" s="1"/>
  <c r="AB570" i="5"/>
  <c r="AS571" i="5"/>
  <c r="AW571" i="5" s="1"/>
  <c r="AV570" i="5"/>
  <c r="CH610" i="5"/>
  <c r="CL610" i="5" s="1"/>
  <c r="CK609" i="5"/>
  <c r="BY609" i="5"/>
  <c r="BW610" i="5"/>
  <c r="BN610" i="5"/>
  <c r="BR610" i="5" s="1"/>
  <c r="BQ609" i="5"/>
  <c r="BE609" i="5"/>
  <c r="BC610" i="5"/>
  <c r="AI610" i="9"/>
  <c r="AM610" i="9" s="1"/>
  <c r="AL609" i="9"/>
  <c r="F610" i="9"/>
  <c r="D611" i="9"/>
  <c r="O610" i="9"/>
  <c r="S610" i="9" s="1"/>
  <c r="AS610" i="9"/>
  <c r="AW610" i="9" s="1"/>
  <c r="Y610" i="9"/>
  <c r="AC610" i="9" s="1"/>
  <c r="BC610" i="9"/>
  <c r="R609" i="9"/>
  <c r="AV609" i="9"/>
  <c r="AB609" i="9"/>
  <c r="BF609" i="9"/>
  <c r="P610" i="5"/>
  <c r="N611" i="5"/>
  <c r="E611" i="5"/>
  <c r="I611" i="5" s="1"/>
  <c r="AI571" i="5" l="1"/>
  <c r="AM571" i="5" s="1"/>
  <c r="AL570" i="5"/>
  <c r="Z571" i="5"/>
  <c r="X572" i="5"/>
  <c r="AT571" i="5"/>
  <c r="AR572" i="5"/>
  <c r="CI610" i="5"/>
  <c r="CG611" i="5"/>
  <c r="BX610" i="5"/>
  <c r="CB610" i="5" s="1"/>
  <c r="CA609" i="5"/>
  <c r="BO610" i="5"/>
  <c r="BM611" i="5"/>
  <c r="BD610" i="5"/>
  <c r="BH610" i="5" s="1"/>
  <c r="BG609" i="5"/>
  <c r="Z610" i="9"/>
  <c r="X611" i="9"/>
  <c r="P610" i="9"/>
  <c r="N611" i="9"/>
  <c r="E611" i="9"/>
  <c r="I611" i="9" s="1"/>
  <c r="BD610" i="9"/>
  <c r="BB611" i="9"/>
  <c r="BG610" i="9"/>
  <c r="AT610" i="9"/>
  <c r="AR611" i="9"/>
  <c r="H610" i="9"/>
  <c r="AJ610" i="9"/>
  <c r="AH611" i="9"/>
  <c r="O611" i="5"/>
  <c r="S611" i="5" s="1"/>
  <c r="R610" i="5"/>
  <c r="F611" i="5"/>
  <c r="H611" i="5" s="1"/>
  <c r="D612" i="5"/>
  <c r="AJ571" i="5" l="1"/>
  <c r="AH572" i="5"/>
  <c r="Y572" i="5"/>
  <c r="AC572" i="5" s="1"/>
  <c r="AB571" i="5"/>
  <c r="AS572" i="5"/>
  <c r="AW572" i="5" s="1"/>
  <c r="AV571" i="5"/>
  <c r="CH611" i="5"/>
  <c r="CL611" i="5" s="1"/>
  <c r="CK610" i="5"/>
  <c r="BY610" i="5"/>
  <c r="BW611" i="5"/>
  <c r="BN611" i="5"/>
  <c r="BR611" i="5" s="1"/>
  <c r="BQ610" i="5"/>
  <c r="BE610" i="5"/>
  <c r="BC611" i="5"/>
  <c r="BC611" i="9"/>
  <c r="BG611" i="9" s="1"/>
  <c r="O611" i="9"/>
  <c r="S611" i="9" s="1"/>
  <c r="AI611" i="9"/>
  <c r="AM611" i="9" s="1"/>
  <c r="AS611" i="9"/>
  <c r="AW611" i="9" s="1"/>
  <c r="BF610" i="9"/>
  <c r="R610" i="9"/>
  <c r="AL610" i="9"/>
  <c r="AV610" i="9"/>
  <c r="Y611" i="9"/>
  <c r="AC611" i="9" s="1"/>
  <c r="F611" i="9"/>
  <c r="D612" i="9"/>
  <c r="AB610" i="9"/>
  <c r="P611" i="5"/>
  <c r="N612" i="5"/>
  <c r="E612" i="5"/>
  <c r="I612" i="5" s="1"/>
  <c r="AI572" i="5" l="1"/>
  <c r="AM572" i="5" s="1"/>
  <c r="AL571" i="5"/>
  <c r="Z572" i="5"/>
  <c r="X573" i="5"/>
  <c r="AT572" i="5"/>
  <c r="AR573" i="5"/>
  <c r="CI611" i="5"/>
  <c r="CG612" i="5"/>
  <c r="BX611" i="5"/>
  <c r="CB611" i="5" s="1"/>
  <c r="CA610" i="5"/>
  <c r="BO611" i="5"/>
  <c r="BM612" i="5"/>
  <c r="BD611" i="5"/>
  <c r="BH611" i="5" s="1"/>
  <c r="BG610" i="5"/>
  <c r="E612" i="9"/>
  <c r="I612" i="9" s="1"/>
  <c r="H611" i="9"/>
  <c r="AT611" i="9"/>
  <c r="AR612" i="9"/>
  <c r="P611" i="9"/>
  <c r="N612" i="9"/>
  <c r="BD611" i="9"/>
  <c r="BB612" i="9"/>
  <c r="Z611" i="9"/>
  <c r="X612" i="9"/>
  <c r="AJ611" i="9"/>
  <c r="AH612" i="9"/>
  <c r="O612" i="5"/>
  <c r="S612" i="5" s="1"/>
  <c r="R611" i="5"/>
  <c r="F612" i="5"/>
  <c r="H612" i="5" s="1"/>
  <c r="D613" i="5"/>
  <c r="AJ572" i="5" l="1"/>
  <c r="AH573" i="5"/>
  <c r="Y573" i="5"/>
  <c r="AC573" i="5" s="1"/>
  <c r="AB572" i="5"/>
  <c r="AS573" i="5"/>
  <c r="AW573" i="5" s="1"/>
  <c r="AV572" i="5"/>
  <c r="CH612" i="5"/>
  <c r="CL612" i="5" s="1"/>
  <c r="CK611" i="5"/>
  <c r="BY611" i="5"/>
  <c r="BW612" i="5"/>
  <c r="BN612" i="5"/>
  <c r="BR612" i="5" s="1"/>
  <c r="BQ611" i="5"/>
  <c r="BE611" i="5"/>
  <c r="BC612" i="5"/>
  <c r="Y612" i="9"/>
  <c r="AC612" i="9" s="1"/>
  <c r="O612" i="9"/>
  <c r="S612" i="9" s="1"/>
  <c r="AB611" i="9"/>
  <c r="R611" i="9"/>
  <c r="AI612" i="9"/>
  <c r="AM612" i="9" s="1"/>
  <c r="BC612" i="9"/>
  <c r="AS612" i="9"/>
  <c r="AW612" i="9" s="1"/>
  <c r="AL611" i="9"/>
  <c r="BF611" i="9"/>
  <c r="AV611" i="9"/>
  <c r="F612" i="9"/>
  <c r="D613" i="9"/>
  <c r="P612" i="5"/>
  <c r="N613" i="5"/>
  <c r="E613" i="5"/>
  <c r="I613" i="5" s="1"/>
  <c r="AI573" i="5" l="1"/>
  <c r="AM573" i="5" s="1"/>
  <c r="AL572" i="5"/>
  <c r="Z573" i="5"/>
  <c r="X574" i="5"/>
  <c r="AT573" i="5"/>
  <c r="AR574" i="5"/>
  <c r="CI612" i="5"/>
  <c r="CG613" i="5"/>
  <c r="BX612" i="5"/>
  <c r="CB612" i="5" s="1"/>
  <c r="CA611" i="5"/>
  <c r="BO612" i="5"/>
  <c r="BM613" i="5"/>
  <c r="BD612" i="5"/>
  <c r="BH612" i="5" s="1"/>
  <c r="BG611" i="5"/>
  <c r="E613" i="9"/>
  <c r="I613" i="9" s="1"/>
  <c r="BD612" i="9"/>
  <c r="BB613" i="9"/>
  <c r="BG612" i="9"/>
  <c r="P612" i="9"/>
  <c r="N613" i="9"/>
  <c r="H612" i="9"/>
  <c r="AT612" i="9"/>
  <c r="AR613" i="9"/>
  <c r="AJ612" i="9"/>
  <c r="AH613" i="9"/>
  <c r="Z612" i="9"/>
  <c r="X613" i="9"/>
  <c r="O613" i="5"/>
  <c r="S613" i="5" s="1"/>
  <c r="R612" i="5"/>
  <c r="F613" i="5"/>
  <c r="H613" i="5" s="1"/>
  <c r="D614" i="5"/>
  <c r="AJ573" i="5" l="1"/>
  <c r="AH574" i="5"/>
  <c r="Y574" i="5"/>
  <c r="AC574" i="5" s="1"/>
  <c r="AB573" i="5"/>
  <c r="AS574" i="5"/>
  <c r="AW574" i="5" s="1"/>
  <c r="AV573" i="5"/>
  <c r="CH613" i="5"/>
  <c r="CL613" i="5" s="1"/>
  <c r="CK612" i="5"/>
  <c r="BY612" i="5"/>
  <c r="BW613" i="5"/>
  <c r="BN613" i="5"/>
  <c r="BR613" i="5" s="1"/>
  <c r="BQ612" i="5"/>
  <c r="BE612" i="5"/>
  <c r="BC613" i="5"/>
  <c r="AL612" i="9"/>
  <c r="BC613" i="9"/>
  <c r="BG613" i="9" s="1"/>
  <c r="Y613" i="9"/>
  <c r="AC613" i="9" s="1"/>
  <c r="AS613" i="9"/>
  <c r="AW613" i="9" s="1"/>
  <c r="O613" i="9"/>
  <c r="S613" i="9" s="1"/>
  <c r="BF612" i="9"/>
  <c r="AB612" i="9"/>
  <c r="AV612" i="9"/>
  <c r="R612" i="9"/>
  <c r="AI613" i="9"/>
  <c r="AM613" i="9" s="1"/>
  <c r="F613" i="9"/>
  <c r="D614" i="9"/>
  <c r="P613" i="5"/>
  <c r="N614" i="5"/>
  <c r="E614" i="5"/>
  <c r="I614" i="5" s="1"/>
  <c r="AI574" i="5" l="1"/>
  <c r="AM574" i="5" s="1"/>
  <c r="AL573" i="5"/>
  <c r="Z574" i="5"/>
  <c r="X575" i="5"/>
  <c r="AT574" i="5"/>
  <c r="AR575" i="5"/>
  <c r="CI613" i="5"/>
  <c r="CG614" i="5"/>
  <c r="BX613" i="5"/>
  <c r="CB613" i="5" s="1"/>
  <c r="CA612" i="5"/>
  <c r="BO613" i="5"/>
  <c r="BM614" i="5"/>
  <c r="BD613" i="5"/>
  <c r="BH613" i="5" s="1"/>
  <c r="BG612" i="5"/>
  <c r="BD613" i="9"/>
  <c r="BB614" i="9"/>
  <c r="AJ613" i="9"/>
  <c r="AH614" i="9"/>
  <c r="AT613" i="9"/>
  <c r="AR614" i="9"/>
  <c r="E614" i="9"/>
  <c r="I614" i="9"/>
  <c r="H613" i="9"/>
  <c r="P613" i="9"/>
  <c r="N614" i="9"/>
  <c r="Z613" i="9"/>
  <c r="X614" i="9"/>
  <c r="O614" i="5"/>
  <c r="S614" i="5" s="1"/>
  <c r="R613" i="5"/>
  <c r="D615" i="5"/>
  <c r="F614" i="5"/>
  <c r="H614" i="5" s="1"/>
  <c r="AJ574" i="5" l="1"/>
  <c r="AH575" i="5"/>
  <c r="Y575" i="5"/>
  <c r="AC575" i="5" s="1"/>
  <c r="AB574" i="5"/>
  <c r="AS575" i="5"/>
  <c r="AW575" i="5" s="1"/>
  <c r="AV574" i="5"/>
  <c r="CH614" i="5"/>
  <c r="CL614" i="5" s="1"/>
  <c r="CK613" i="5"/>
  <c r="BY613" i="5"/>
  <c r="BW614" i="5"/>
  <c r="BN614" i="5"/>
  <c r="BR614" i="5" s="1"/>
  <c r="BQ613" i="5"/>
  <c r="BE613" i="5"/>
  <c r="BC614" i="5"/>
  <c r="O614" i="9"/>
  <c r="S614" i="9" s="1"/>
  <c r="AI614" i="9"/>
  <c r="AM614" i="9" s="1"/>
  <c r="R613" i="9"/>
  <c r="F614" i="9"/>
  <c r="D615" i="9"/>
  <c r="AL613" i="9"/>
  <c r="Y614" i="9"/>
  <c r="AC614" i="9" s="1"/>
  <c r="AS614" i="9"/>
  <c r="AW614" i="9" s="1"/>
  <c r="BC614" i="9"/>
  <c r="AB613" i="9"/>
  <c r="AV613" i="9"/>
  <c r="BF613" i="9"/>
  <c r="P614" i="5"/>
  <c r="N615" i="5"/>
  <c r="E615" i="5"/>
  <c r="I615" i="5" s="1"/>
  <c r="AI575" i="5" l="1"/>
  <c r="AM575" i="5" s="1"/>
  <c r="AL574" i="5"/>
  <c r="Z575" i="5"/>
  <c r="X576" i="5"/>
  <c r="AT575" i="5"/>
  <c r="AR576" i="5"/>
  <c r="CI614" i="5"/>
  <c r="CG615" i="5"/>
  <c r="BX614" i="5"/>
  <c r="CB614" i="5" s="1"/>
  <c r="CA613" i="5"/>
  <c r="BO614" i="5"/>
  <c r="BM615" i="5"/>
  <c r="BD614" i="5"/>
  <c r="BH614" i="5" s="1"/>
  <c r="BG613" i="5"/>
  <c r="E615" i="9"/>
  <c r="I615" i="9" s="1"/>
  <c r="BD614" i="9"/>
  <c r="BB615" i="9"/>
  <c r="BG614" i="9"/>
  <c r="Z614" i="9"/>
  <c r="X615" i="9"/>
  <c r="H614" i="9"/>
  <c r="AJ614" i="9"/>
  <c r="AH615" i="9"/>
  <c r="AT614" i="9"/>
  <c r="AR615" i="9"/>
  <c r="P614" i="9"/>
  <c r="N615" i="9"/>
  <c r="O615" i="5"/>
  <c r="S615" i="5" s="1"/>
  <c r="R614" i="5"/>
  <c r="F615" i="5"/>
  <c r="H615" i="5" s="1"/>
  <c r="D616" i="5"/>
  <c r="AJ575" i="5" l="1"/>
  <c r="AH576" i="5"/>
  <c r="Y576" i="5"/>
  <c r="AC576" i="5" s="1"/>
  <c r="AB575" i="5"/>
  <c r="AS576" i="5"/>
  <c r="AW576" i="5" s="1"/>
  <c r="AV575" i="5"/>
  <c r="CH615" i="5"/>
  <c r="CL615" i="5" s="1"/>
  <c r="CK614" i="5"/>
  <c r="BY614" i="5"/>
  <c r="BW615" i="5"/>
  <c r="BN615" i="5"/>
  <c r="BR615" i="5" s="1"/>
  <c r="BQ614" i="5"/>
  <c r="BE614" i="5"/>
  <c r="BC615" i="5"/>
  <c r="AV614" i="9"/>
  <c r="BC615" i="9"/>
  <c r="BG615" i="9" s="1"/>
  <c r="O615" i="9"/>
  <c r="S615" i="9" s="1"/>
  <c r="AI615" i="9"/>
  <c r="AM615" i="9"/>
  <c r="Y615" i="9"/>
  <c r="AC615" i="9" s="1"/>
  <c r="BF614" i="9"/>
  <c r="R614" i="9"/>
  <c r="AL614" i="9"/>
  <c r="AB614" i="9"/>
  <c r="AS615" i="9"/>
  <c r="AW615" i="9" s="1"/>
  <c r="F615" i="9"/>
  <c r="D616" i="9"/>
  <c r="P615" i="5"/>
  <c r="N616" i="5"/>
  <c r="E616" i="5"/>
  <c r="I616" i="5" s="1"/>
  <c r="AI576" i="5" l="1"/>
  <c r="AM576" i="5" s="1"/>
  <c r="AL575" i="5"/>
  <c r="Z576" i="5"/>
  <c r="X577" i="5"/>
  <c r="AT576" i="5"/>
  <c r="AR577" i="5"/>
  <c r="CI615" i="5"/>
  <c r="CG616" i="5"/>
  <c r="BX615" i="5"/>
  <c r="CB615" i="5" s="1"/>
  <c r="CA614" i="5"/>
  <c r="BO615" i="5"/>
  <c r="BM616" i="5"/>
  <c r="BD615" i="5"/>
  <c r="BH615" i="5" s="1"/>
  <c r="BG614" i="5"/>
  <c r="BD615" i="9"/>
  <c r="BB616" i="9"/>
  <c r="AT615" i="9"/>
  <c r="AR616" i="9"/>
  <c r="AJ615" i="9"/>
  <c r="AH616" i="9"/>
  <c r="E616" i="9"/>
  <c r="I616" i="9"/>
  <c r="H615" i="9"/>
  <c r="Z615" i="9"/>
  <c r="X616" i="9"/>
  <c r="P615" i="9"/>
  <c r="N616" i="9"/>
  <c r="O616" i="5"/>
  <c r="S616" i="5" s="1"/>
  <c r="R615" i="5"/>
  <c r="F616" i="5"/>
  <c r="H616" i="5" s="1"/>
  <c r="D617" i="5"/>
  <c r="AJ576" i="5" l="1"/>
  <c r="AH577" i="5"/>
  <c r="Y577" i="5"/>
  <c r="AC577" i="5" s="1"/>
  <c r="AB576" i="5"/>
  <c r="AS577" i="5"/>
  <c r="AW577" i="5" s="1"/>
  <c r="AV576" i="5"/>
  <c r="CH616" i="5"/>
  <c r="CL616" i="5" s="1"/>
  <c r="CK615" i="5"/>
  <c r="BY615" i="5"/>
  <c r="BW616" i="5"/>
  <c r="BN616" i="5"/>
  <c r="BR616" i="5" s="1"/>
  <c r="BQ615" i="5"/>
  <c r="BE615" i="5"/>
  <c r="BC616" i="5"/>
  <c r="Y616" i="9"/>
  <c r="AC616" i="9" s="1"/>
  <c r="AS616" i="9"/>
  <c r="AW616" i="9" s="1"/>
  <c r="AB615" i="9"/>
  <c r="F616" i="9"/>
  <c r="D617" i="9"/>
  <c r="AV615" i="9"/>
  <c r="O616" i="9"/>
  <c r="S616" i="9" s="1"/>
  <c r="AI616" i="9"/>
  <c r="AM616" i="9"/>
  <c r="BC616" i="9"/>
  <c r="R615" i="9"/>
  <c r="AL615" i="9"/>
  <c r="BF615" i="9"/>
  <c r="P616" i="5"/>
  <c r="N617" i="5"/>
  <c r="E617" i="5"/>
  <c r="I617" i="5"/>
  <c r="AI577" i="5" l="1"/>
  <c r="AM577" i="5" s="1"/>
  <c r="AL576" i="5"/>
  <c r="Z577" i="5"/>
  <c r="X578" i="5"/>
  <c r="AT577" i="5"/>
  <c r="AR578" i="5"/>
  <c r="CI616" i="5"/>
  <c r="CG617" i="5"/>
  <c r="BX616" i="5"/>
  <c r="CB616" i="5" s="1"/>
  <c r="CA615" i="5"/>
  <c r="BO616" i="5"/>
  <c r="BM617" i="5"/>
  <c r="BD616" i="5"/>
  <c r="BH616" i="5" s="1"/>
  <c r="BG615" i="5"/>
  <c r="BD616" i="9"/>
  <c r="BB617" i="9"/>
  <c r="BG616" i="9"/>
  <c r="P616" i="9"/>
  <c r="N617" i="9"/>
  <c r="H616" i="9"/>
  <c r="AT616" i="9"/>
  <c r="AR617" i="9"/>
  <c r="E617" i="9"/>
  <c r="I617" i="9" s="1"/>
  <c r="AJ616" i="9"/>
  <c r="AH617" i="9"/>
  <c r="Z616" i="9"/>
  <c r="X617" i="9"/>
  <c r="O617" i="5"/>
  <c r="S617" i="5" s="1"/>
  <c r="R616" i="5"/>
  <c r="D618" i="5"/>
  <c r="E618" i="5" s="1"/>
  <c r="I618" i="5" s="1"/>
  <c r="F617" i="5"/>
  <c r="H617" i="5" s="1"/>
  <c r="AJ577" i="5" l="1"/>
  <c r="AH578" i="5"/>
  <c r="Y578" i="5"/>
  <c r="AC578" i="5" s="1"/>
  <c r="AB577" i="5"/>
  <c r="AS578" i="5"/>
  <c r="AW578" i="5" s="1"/>
  <c r="AV577" i="5"/>
  <c r="CH617" i="5"/>
  <c r="CL617" i="5" s="1"/>
  <c r="CK616" i="5"/>
  <c r="BY616" i="5"/>
  <c r="BW617" i="5"/>
  <c r="BN617" i="5"/>
  <c r="BR617" i="5" s="1"/>
  <c r="BQ616" i="5"/>
  <c r="BE616" i="5"/>
  <c r="BC617" i="5"/>
  <c r="AL616" i="9"/>
  <c r="AV616" i="9"/>
  <c r="R616" i="9"/>
  <c r="Y617" i="9"/>
  <c r="AC617" i="9" s="1"/>
  <c r="AB616" i="9"/>
  <c r="F617" i="9"/>
  <c r="D618" i="9"/>
  <c r="BC617" i="9"/>
  <c r="AI617" i="9"/>
  <c r="AM617" i="9" s="1"/>
  <c r="AS617" i="9"/>
  <c r="AW617" i="9" s="1"/>
  <c r="O617" i="9"/>
  <c r="S617" i="9" s="1"/>
  <c r="BF616" i="9"/>
  <c r="P617" i="5"/>
  <c r="N618" i="5"/>
  <c r="D619" i="5"/>
  <c r="E619" i="5" s="1"/>
  <c r="I619" i="5" s="1"/>
  <c r="F618" i="5"/>
  <c r="H618" i="5" s="1"/>
  <c r="AI578" i="5" l="1"/>
  <c r="AM578" i="5" s="1"/>
  <c r="AL577" i="5"/>
  <c r="Z578" i="5"/>
  <c r="X579" i="5"/>
  <c r="AT578" i="5"/>
  <c r="AR579" i="5"/>
  <c r="CI617" i="5"/>
  <c r="CG618" i="5"/>
  <c r="BX617" i="5"/>
  <c r="CB617" i="5" s="1"/>
  <c r="CA616" i="5"/>
  <c r="BO617" i="5"/>
  <c r="BM618" i="5"/>
  <c r="BD617" i="5"/>
  <c r="BH617" i="5" s="1"/>
  <c r="BG616" i="5"/>
  <c r="E618" i="9"/>
  <c r="I618" i="9" s="1"/>
  <c r="P617" i="9"/>
  <c r="N618" i="9"/>
  <c r="AJ617" i="9"/>
  <c r="AH618" i="9"/>
  <c r="H617" i="9"/>
  <c r="Z617" i="9"/>
  <c r="X618" i="9"/>
  <c r="BD617" i="9"/>
  <c r="BB618" i="9"/>
  <c r="AT617" i="9"/>
  <c r="AR618" i="9"/>
  <c r="BG617" i="9"/>
  <c r="O618" i="5"/>
  <c r="S618" i="5" s="1"/>
  <c r="R617" i="5"/>
  <c r="F619" i="5"/>
  <c r="D620" i="5"/>
  <c r="AJ578" i="5" l="1"/>
  <c r="AH579" i="5"/>
  <c r="Y579" i="5"/>
  <c r="AC579" i="5" s="1"/>
  <c r="AB578" i="5"/>
  <c r="AS579" i="5"/>
  <c r="AW579" i="5" s="1"/>
  <c r="AV578" i="5"/>
  <c r="CH618" i="5"/>
  <c r="CL618" i="5" s="1"/>
  <c r="CK617" i="5"/>
  <c r="BY617" i="5"/>
  <c r="BW618" i="5"/>
  <c r="BN618" i="5"/>
  <c r="BR618" i="5" s="1"/>
  <c r="BQ617" i="5"/>
  <c r="BE617" i="5"/>
  <c r="BC618" i="5"/>
  <c r="BC618" i="9"/>
  <c r="BG618" i="9" s="1"/>
  <c r="O618" i="9"/>
  <c r="S618" i="9" s="1"/>
  <c r="BF617" i="9"/>
  <c r="R617" i="9"/>
  <c r="AS618" i="9"/>
  <c r="AW618" i="9" s="1"/>
  <c r="Y618" i="9"/>
  <c r="AC618" i="9" s="1"/>
  <c r="AI618" i="9"/>
  <c r="AM618" i="9" s="1"/>
  <c r="AV617" i="9"/>
  <c r="AB617" i="9"/>
  <c r="AL617" i="9"/>
  <c r="F618" i="9"/>
  <c r="D619" i="9"/>
  <c r="P618" i="5"/>
  <c r="N619" i="5"/>
  <c r="H619" i="5"/>
  <c r="E620" i="5"/>
  <c r="I620" i="5" s="1"/>
  <c r="AI579" i="5" l="1"/>
  <c r="AM579" i="5" s="1"/>
  <c r="AL578" i="5"/>
  <c r="Z579" i="5"/>
  <c r="X580" i="5"/>
  <c r="AT579" i="5"/>
  <c r="AR580" i="5"/>
  <c r="CI618" i="5"/>
  <c r="CG619" i="5"/>
  <c r="BX618" i="5"/>
  <c r="CB618" i="5" s="1"/>
  <c r="CA617" i="5"/>
  <c r="BO618" i="5"/>
  <c r="BM619" i="5"/>
  <c r="BD618" i="5"/>
  <c r="BH618" i="5" s="1"/>
  <c r="BG617" i="5"/>
  <c r="Z618" i="9"/>
  <c r="X619" i="9"/>
  <c r="P618" i="9"/>
  <c r="N619" i="9"/>
  <c r="E619" i="9"/>
  <c r="I619" i="9" s="1"/>
  <c r="BD618" i="9"/>
  <c r="BB619" i="9"/>
  <c r="H618" i="9"/>
  <c r="AJ618" i="9"/>
  <c r="AH619" i="9"/>
  <c r="AT618" i="9"/>
  <c r="AR619" i="9"/>
  <c r="O619" i="5"/>
  <c r="S619" i="5" s="1"/>
  <c r="R618" i="5"/>
  <c r="F620" i="5"/>
  <c r="D621" i="5"/>
  <c r="AJ579" i="5" l="1"/>
  <c r="AH580" i="5"/>
  <c r="Y580" i="5"/>
  <c r="AC580" i="5" s="1"/>
  <c r="AB579" i="5"/>
  <c r="AS580" i="5"/>
  <c r="AW580" i="5" s="1"/>
  <c r="AV579" i="5"/>
  <c r="CH619" i="5"/>
  <c r="CL619" i="5" s="1"/>
  <c r="CK618" i="5"/>
  <c r="BY618" i="5"/>
  <c r="BW619" i="5"/>
  <c r="BN619" i="5"/>
  <c r="BR619" i="5" s="1"/>
  <c r="BQ618" i="5"/>
  <c r="BE618" i="5"/>
  <c r="BC619" i="5"/>
  <c r="AI619" i="9"/>
  <c r="AM619" i="9" s="1"/>
  <c r="BC619" i="9"/>
  <c r="BG619" i="9" s="1"/>
  <c r="O619" i="9"/>
  <c r="S619" i="9" s="1"/>
  <c r="AL618" i="9"/>
  <c r="BF618" i="9"/>
  <c r="R618" i="9"/>
  <c r="Y619" i="9"/>
  <c r="AC619" i="9" s="1"/>
  <c r="AS619" i="9"/>
  <c r="AW619" i="9" s="1"/>
  <c r="AV618" i="9"/>
  <c r="F619" i="9"/>
  <c r="D620" i="9"/>
  <c r="AB618" i="9"/>
  <c r="P619" i="5"/>
  <c r="N620" i="5"/>
  <c r="E621" i="5"/>
  <c r="I621" i="5" s="1"/>
  <c r="H620" i="5"/>
  <c r="AI580" i="5" l="1"/>
  <c r="AM580" i="5" s="1"/>
  <c r="AL579" i="5"/>
  <c r="Z580" i="5"/>
  <c r="X581" i="5"/>
  <c r="AT580" i="5"/>
  <c r="AR581" i="5"/>
  <c r="CI619" i="5"/>
  <c r="CG620" i="5"/>
  <c r="BX619" i="5"/>
  <c r="CB619" i="5" s="1"/>
  <c r="CA618" i="5"/>
  <c r="BO619" i="5"/>
  <c r="BM620" i="5"/>
  <c r="BD619" i="5"/>
  <c r="BH619" i="5" s="1"/>
  <c r="BG618" i="5"/>
  <c r="BD619" i="9"/>
  <c r="BB620" i="9"/>
  <c r="E620" i="9"/>
  <c r="I620" i="9" s="1"/>
  <c r="H619" i="9"/>
  <c r="AT619" i="9"/>
  <c r="AR620" i="9"/>
  <c r="Z619" i="9"/>
  <c r="X620" i="9"/>
  <c r="P619" i="9"/>
  <c r="N620" i="9"/>
  <c r="AJ619" i="9"/>
  <c r="AH620" i="9"/>
  <c r="O620" i="5"/>
  <c r="S620" i="5" s="1"/>
  <c r="R619" i="5"/>
  <c r="F621" i="5"/>
  <c r="D622" i="5"/>
  <c r="AJ580" i="5" l="1"/>
  <c r="AH581" i="5"/>
  <c r="Y581" i="5"/>
  <c r="AC581" i="5" s="1"/>
  <c r="AB580" i="5"/>
  <c r="AS581" i="5"/>
  <c r="AW581" i="5" s="1"/>
  <c r="AV580" i="5"/>
  <c r="CH620" i="5"/>
  <c r="CL620" i="5" s="1"/>
  <c r="CK619" i="5"/>
  <c r="BY619" i="5"/>
  <c r="BW620" i="5"/>
  <c r="BN620" i="5"/>
  <c r="BR620" i="5" s="1"/>
  <c r="BQ619" i="5"/>
  <c r="BE619" i="5"/>
  <c r="BC620" i="5"/>
  <c r="O620" i="9"/>
  <c r="S620" i="9" s="1"/>
  <c r="AS620" i="9"/>
  <c r="AW620" i="9" s="1"/>
  <c r="R619" i="9"/>
  <c r="AV619" i="9"/>
  <c r="F620" i="9"/>
  <c r="D621" i="9"/>
  <c r="AI620" i="9"/>
  <c r="AM620" i="9" s="1"/>
  <c r="Y620" i="9"/>
  <c r="AC620" i="9"/>
  <c r="BC620" i="9"/>
  <c r="AL619" i="9"/>
  <c r="AB619" i="9"/>
  <c r="BF619" i="9"/>
  <c r="P620" i="5"/>
  <c r="N621" i="5"/>
  <c r="E622" i="5"/>
  <c r="I622" i="5"/>
  <c r="H621" i="5"/>
  <c r="AI581" i="5" l="1"/>
  <c r="AM581" i="5" s="1"/>
  <c r="AL580" i="5"/>
  <c r="Z581" i="5"/>
  <c r="X582" i="5"/>
  <c r="AT581" i="5"/>
  <c r="AR582" i="5"/>
  <c r="CI620" i="5"/>
  <c r="CG621" i="5"/>
  <c r="BX620" i="5"/>
  <c r="CA619" i="5"/>
  <c r="BO620" i="5"/>
  <c r="BM621" i="5"/>
  <c r="BD620" i="5"/>
  <c r="BH620" i="5" s="1"/>
  <c r="BG619" i="5"/>
  <c r="BD620" i="9"/>
  <c r="BB621" i="9"/>
  <c r="BG620" i="9"/>
  <c r="AJ620" i="9"/>
  <c r="AH621" i="9"/>
  <c r="AT620" i="9"/>
  <c r="AR621" i="9"/>
  <c r="E621" i="9"/>
  <c r="I621" i="9" s="1"/>
  <c r="Z620" i="9"/>
  <c r="X621" i="9"/>
  <c r="H620" i="9"/>
  <c r="P620" i="9"/>
  <c r="N621" i="9"/>
  <c r="O621" i="5"/>
  <c r="S621" i="5" s="1"/>
  <c r="R620" i="5"/>
  <c r="F622" i="5"/>
  <c r="D623" i="5"/>
  <c r="AJ581" i="5" l="1"/>
  <c r="AH582" i="5"/>
  <c r="Y582" i="5"/>
  <c r="AC582" i="5" s="1"/>
  <c r="AB581" i="5"/>
  <c r="AS582" i="5"/>
  <c r="AW582" i="5" s="1"/>
  <c r="AV581" i="5"/>
  <c r="CH621" i="5"/>
  <c r="CL621" i="5" s="1"/>
  <c r="CK620" i="5"/>
  <c r="BY620" i="5"/>
  <c r="BW621" i="5"/>
  <c r="CB620" i="5"/>
  <c r="BN621" i="5"/>
  <c r="BR621" i="5" s="1"/>
  <c r="BQ620" i="5"/>
  <c r="BE620" i="5"/>
  <c r="BC621" i="5"/>
  <c r="F621" i="9"/>
  <c r="D622" i="9"/>
  <c r="AL620" i="9"/>
  <c r="O621" i="9"/>
  <c r="S621" i="9" s="1"/>
  <c r="Y621" i="9"/>
  <c r="AC621" i="9" s="1"/>
  <c r="AS621" i="9"/>
  <c r="AW621" i="9" s="1"/>
  <c r="R620" i="9"/>
  <c r="AB620" i="9"/>
  <c r="AV620" i="9"/>
  <c r="BC621" i="9"/>
  <c r="AI621" i="9"/>
  <c r="AM621" i="9" s="1"/>
  <c r="BF620" i="9"/>
  <c r="P621" i="5"/>
  <c r="N622" i="5"/>
  <c r="E623" i="5"/>
  <c r="I623" i="5" s="1"/>
  <c r="H622" i="5"/>
  <c r="AI582" i="5" l="1"/>
  <c r="AM582" i="5" s="1"/>
  <c r="AL581" i="5"/>
  <c r="Z582" i="5"/>
  <c r="X583" i="5"/>
  <c r="AT582" i="5"/>
  <c r="AR583" i="5"/>
  <c r="CI621" i="5"/>
  <c r="CG622" i="5"/>
  <c r="BX621" i="5"/>
  <c r="CB621" i="5" s="1"/>
  <c r="CA620" i="5"/>
  <c r="BO621" i="5"/>
  <c r="BM622" i="5"/>
  <c r="BD621" i="5"/>
  <c r="BH621" i="5" s="1"/>
  <c r="BG620" i="5"/>
  <c r="AJ621" i="9"/>
  <c r="AH622" i="9"/>
  <c r="Z621" i="9"/>
  <c r="X622" i="9"/>
  <c r="BD621" i="9"/>
  <c r="BB622" i="9"/>
  <c r="E622" i="9"/>
  <c r="I622" i="9" s="1"/>
  <c r="BG621" i="9"/>
  <c r="AT621" i="9"/>
  <c r="AR622" i="9"/>
  <c r="P621" i="9"/>
  <c r="N622" i="9"/>
  <c r="H621" i="9"/>
  <c r="O622" i="5"/>
  <c r="S622" i="5" s="1"/>
  <c r="R621" i="5"/>
  <c r="F623" i="5"/>
  <c r="D624" i="5"/>
  <c r="AJ582" i="5" l="1"/>
  <c r="AH583" i="5"/>
  <c r="Y583" i="5"/>
  <c r="AC583" i="5" s="1"/>
  <c r="AB582" i="5"/>
  <c r="AS583" i="5"/>
  <c r="AW583" i="5" s="1"/>
  <c r="AV582" i="5"/>
  <c r="CH622" i="5"/>
  <c r="CL622" i="5" s="1"/>
  <c r="CK621" i="5"/>
  <c r="BY621" i="5"/>
  <c r="BW622" i="5"/>
  <c r="BN622" i="5"/>
  <c r="BR622" i="5" s="1"/>
  <c r="BQ621" i="5"/>
  <c r="BE621" i="5"/>
  <c r="BC622" i="5"/>
  <c r="R621" i="9"/>
  <c r="Y622" i="9"/>
  <c r="AC622" i="9" s="1"/>
  <c r="AS622" i="9"/>
  <c r="AW622" i="9" s="1"/>
  <c r="F622" i="9"/>
  <c r="D623" i="9"/>
  <c r="AB621" i="9"/>
  <c r="AV621" i="9"/>
  <c r="BC622" i="9"/>
  <c r="AI622" i="9"/>
  <c r="AM622" i="9" s="1"/>
  <c r="O622" i="9"/>
  <c r="S622" i="9" s="1"/>
  <c r="BF621" i="9"/>
  <c r="AL621" i="9"/>
  <c r="P622" i="5"/>
  <c r="N623" i="5"/>
  <c r="E624" i="5"/>
  <c r="I624" i="5" s="1"/>
  <c r="H623" i="5"/>
  <c r="AI583" i="5" l="1"/>
  <c r="AM583" i="5" s="1"/>
  <c r="AL582" i="5"/>
  <c r="Z583" i="5"/>
  <c r="X584" i="5"/>
  <c r="AT583" i="5"/>
  <c r="AR584" i="5"/>
  <c r="CI622" i="5"/>
  <c r="CG623" i="5"/>
  <c r="BX622" i="5"/>
  <c r="CB622" i="5" s="1"/>
  <c r="CA621" i="5"/>
  <c r="BO622" i="5"/>
  <c r="BM623" i="5"/>
  <c r="BD622" i="5"/>
  <c r="BH622" i="5" s="1"/>
  <c r="BG621" i="5"/>
  <c r="E623" i="9"/>
  <c r="I623" i="9" s="1"/>
  <c r="AJ622" i="9"/>
  <c r="AH623" i="9"/>
  <c r="H622" i="9"/>
  <c r="Z622" i="9"/>
  <c r="X623" i="9"/>
  <c r="BD622" i="9"/>
  <c r="BB623" i="9"/>
  <c r="P622" i="9"/>
  <c r="N623" i="9"/>
  <c r="BG622" i="9"/>
  <c r="AT622" i="9"/>
  <c r="AR623" i="9"/>
  <c r="O623" i="5"/>
  <c r="S623" i="5" s="1"/>
  <c r="R622" i="5"/>
  <c r="F624" i="5"/>
  <c r="D625" i="5"/>
  <c r="AJ583" i="5" l="1"/>
  <c r="AH584" i="5"/>
  <c r="Y584" i="5"/>
  <c r="AC584" i="5" s="1"/>
  <c r="AB583" i="5"/>
  <c r="AS584" i="5"/>
  <c r="AW584" i="5" s="1"/>
  <c r="AV583" i="5"/>
  <c r="CH623" i="5"/>
  <c r="CL623" i="5" s="1"/>
  <c r="CK622" i="5"/>
  <c r="BY622" i="5"/>
  <c r="BW623" i="5"/>
  <c r="BN623" i="5"/>
  <c r="BR623" i="5" s="1"/>
  <c r="BQ622" i="5"/>
  <c r="BE622" i="5"/>
  <c r="BC623" i="5"/>
  <c r="O623" i="9"/>
  <c r="S623" i="9" s="1"/>
  <c r="Y623" i="9"/>
  <c r="AC623" i="9" s="1"/>
  <c r="AI623" i="9"/>
  <c r="AM623" i="9" s="1"/>
  <c r="AS623" i="9"/>
  <c r="AW623" i="9" s="1"/>
  <c r="R622" i="9"/>
  <c r="AB622" i="9"/>
  <c r="AL622" i="9"/>
  <c r="AV622" i="9"/>
  <c r="BC623" i="9"/>
  <c r="BF622" i="9"/>
  <c r="F623" i="9"/>
  <c r="D624" i="9"/>
  <c r="P623" i="5"/>
  <c r="N624" i="5"/>
  <c r="E625" i="5"/>
  <c r="I625" i="5" s="1"/>
  <c r="H624" i="5"/>
  <c r="AI584" i="5" l="1"/>
  <c r="AM584" i="5" s="1"/>
  <c r="AL583" i="5"/>
  <c r="Z584" i="5"/>
  <c r="X585" i="5"/>
  <c r="AT584" i="5"/>
  <c r="AR585" i="5"/>
  <c r="CI623" i="5"/>
  <c r="CG624" i="5"/>
  <c r="BX623" i="5"/>
  <c r="CB623" i="5" s="1"/>
  <c r="CA622" i="5"/>
  <c r="BO623" i="5"/>
  <c r="BM624" i="5"/>
  <c r="BD623" i="5"/>
  <c r="BH623" i="5" s="1"/>
  <c r="BG622" i="5"/>
  <c r="AT623" i="9"/>
  <c r="AR624" i="9"/>
  <c r="Z623" i="9"/>
  <c r="X624" i="9"/>
  <c r="E624" i="9"/>
  <c r="I624" i="9" s="1"/>
  <c r="BD623" i="9"/>
  <c r="BB624" i="9"/>
  <c r="H623" i="9"/>
  <c r="BG623" i="9"/>
  <c r="AJ623" i="9"/>
  <c r="AH624" i="9"/>
  <c r="P623" i="9"/>
  <c r="N624" i="9"/>
  <c r="O624" i="5"/>
  <c r="S624" i="5" s="1"/>
  <c r="R623" i="5"/>
  <c r="F625" i="5"/>
  <c r="D626" i="5"/>
  <c r="AJ584" i="5" l="1"/>
  <c r="AH585" i="5"/>
  <c r="Y585" i="5"/>
  <c r="AC585" i="5" s="1"/>
  <c r="AB584" i="5"/>
  <c r="AS585" i="5"/>
  <c r="AW585" i="5" s="1"/>
  <c r="AV584" i="5"/>
  <c r="CH624" i="5"/>
  <c r="CL624" i="5" s="1"/>
  <c r="CK623" i="5"/>
  <c r="BY623" i="5"/>
  <c r="BW624" i="5"/>
  <c r="BN624" i="5"/>
  <c r="BR624" i="5" s="1"/>
  <c r="BQ623" i="5"/>
  <c r="BE623" i="5"/>
  <c r="BC624" i="5"/>
  <c r="AL623" i="9"/>
  <c r="BC624" i="9"/>
  <c r="Y624" i="9"/>
  <c r="AC624" i="9" s="1"/>
  <c r="O624" i="9"/>
  <c r="S624" i="9" s="1"/>
  <c r="BF623" i="9"/>
  <c r="AB623" i="9"/>
  <c r="AS624" i="9"/>
  <c r="AW624" i="9" s="1"/>
  <c r="R623" i="9"/>
  <c r="AI624" i="9"/>
  <c r="AM624" i="9" s="1"/>
  <c r="F624" i="9"/>
  <c r="D625" i="9"/>
  <c r="AV623" i="9"/>
  <c r="P624" i="5"/>
  <c r="N625" i="5"/>
  <c r="E626" i="5"/>
  <c r="I626" i="5" s="1"/>
  <c r="H625" i="5"/>
  <c r="AI585" i="5" l="1"/>
  <c r="AM585" i="5" s="1"/>
  <c r="AL584" i="5"/>
  <c r="Z585" i="5"/>
  <c r="X586" i="5"/>
  <c r="AT585" i="5"/>
  <c r="AR586" i="5"/>
  <c r="CI624" i="5"/>
  <c r="CG625" i="5"/>
  <c r="BX624" i="5"/>
  <c r="CB624" i="5" s="1"/>
  <c r="CA623" i="5"/>
  <c r="BO624" i="5"/>
  <c r="BM625" i="5"/>
  <c r="BD624" i="5"/>
  <c r="BH624" i="5" s="1"/>
  <c r="BG623" i="5"/>
  <c r="E625" i="9"/>
  <c r="I625" i="9" s="1"/>
  <c r="BD624" i="9"/>
  <c r="BB625" i="9"/>
  <c r="H624" i="9"/>
  <c r="P624" i="9"/>
  <c r="N625" i="9"/>
  <c r="BG624" i="9"/>
  <c r="AJ624" i="9"/>
  <c r="AH625" i="9"/>
  <c r="AT624" i="9"/>
  <c r="AR625" i="9"/>
  <c r="Z624" i="9"/>
  <c r="X625" i="9"/>
  <c r="O625" i="5"/>
  <c r="S625" i="5" s="1"/>
  <c r="R624" i="5"/>
  <c r="F626" i="5"/>
  <c r="D627" i="5"/>
  <c r="AJ585" i="5" l="1"/>
  <c r="AH586" i="5"/>
  <c r="Y586" i="5"/>
  <c r="AC586" i="5" s="1"/>
  <c r="AB585" i="5"/>
  <c r="AS586" i="5"/>
  <c r="AW586" i="5" s="1"/>
  <c r="AV585" i="5"/>
  <c r="CH625" i="5"/>
  <c r="CL625" i="5" s="1"/>
  <c r="CK624" i="5"/>
  <c r="BY624" i="5"/>
  <c r="BW625" i="5"/>
  <c r="BN625" i="5"/>
  <c r="BR625" i="5" s="1"/>
  <c r="BQ624" i="5"/>
  <c r="BE624" i="5"/>
  <c r="BC625" i="5"/>
  <c r="AV624" i="9"/>
  <c r="O625" i="9"/>
  <c r="S625" i="9" s="1"/>
  <c r="BC625" i="9"/>
  <c r="BG625" i="9" s="1"/>
  <c r="Y625" i="9"/>
  <c r="AC625" i="9"/>
  <c r="AI625" i="9"/>
  <c r="AM625" i="9" s="1"/>
  <c r="R624" i="9"/>
  <c r="BF624" i="9"/>
  <c r="AB624" i="9"/>
  <c r="AL624" i="9"/>
  <c r="AS625" i="9"/>
  <c r="AW625" i="9" s="1"/>
  <c r="F625" i="9"/>
  <c r="D626" i="9"/>
  <c r="P625" i="5"/>
  <c r="N626" i="5"/>
  <c r="E627" i="5"/>
  <c r="I627" i="5"/>
  <c r="H626" i="5"/>
  <c r="AI586" i="5" l="1"/>
  <c r="AM586" i="5" s="1"/>
  <c r="AL585" i="5"/>
  <c r="Z586" i="5"/>
  <c r="X587" i="5"/>
  <c r="AT586" i="5"/>
  <c r="AR587" i="5"/>
  <c r="CI625" i="5"/>
  <c r="CG626" i="5"/>
  <c r="BX625" i="5"/>
  <c r="CB625" i="5" s="1"/>
  <c r="CA624" i="5"/>
  <c r="BO625" i="5"/>
  <c r="BM626" i="5"/>
  <c r="BD625" i="5"/>
  <c r="BH625" i="5" s="1"/>
  <c r="BG624" i="5"/>
  <c r="AT625" i="9"/>
  <c r="AR626" i="9"/>
  <c r="Z625" i="9"/>
  <c r="X626" i="9"/>
  <c r="P625" i="9"/>
  <c r="N626" i="9"/>
  <c r="BD625" i="9"/>
  <c r="BB626" i="9"/>
  <c r="E626" i="9"/>
  <c r="I626" i="9" s="1"/>
  <c r="H625" i="9"/>
  <c r="AJ625" i="9"/>
  <c r="AH626" i="9"/>
  <c r="O626" i="5"/>
  <c r="S626" i="5" s="1"/>
  <c r="R625" i="5"/>
  <c r="F627" i="5"/>
  <c r="D628" i="5"/>
  <c r="AJ586" i="5" l="1"/>
  <c r="AH587" i="5"/>
  <c r="Y587" i="5"/>
  <c r="AC587" i="5" s="1"/>
  <c r="AB586" i="5"/>
  <c r="AS587" i="5"/>
  <c r="AW587" i="5" s="1"/>
  <c r="AV586" i="5"/>
  <c r="CH626" i="5"/>
  <c r="CL626" i="5" s="1"/>
  <c r="CK625" i="5"/>
  <c r="BY625" i="5"/>
  <c r="BW626" i="5"/>
  <c r="BN626" i="5"/>
  <c r="BR626" i="5" s="1"/>
  <c r="BQ625" i="5"/>
  <c r="BE625" i="5"/>
  <c r="BC626" i="5"/>
  <c r="BC626" i="9"/>
  <c r="BG626" i="9" s="1"/>
  <c r="Y626" i="9"/>
  <c r="AC626" i="9" s="1"/>
  <c r="BF625" i="9"/>
  <c r="AB625" i="9"/>
  <c r="O626" i="9"/>
  <c r="S626" i="9" s="1"/>
  <c r="AS626" i="9"/>
  <c r="AW626" i="9" s="1"/>
  <c r="AI626" i="9"/>
  <c r="AM626" i="9" s="1"/>
  <c r="AL625" i="9"/>
  <c r="F626" i="9"/>
  <c r="D627" i="9"/>
  <c r="R625" i="9"/>
  <c r="AV625" i="9"/>
  <c r="P626" i="5"/>
  <c r="N627" i="5"/>
  <c r="H627" i="5"/>
  <c r="E628" i="5"/>
  <c r="I628" i="5" s="1"/>
  <c r="AI587" i="5" l="1"/>
  <c r="AM587" i="5" s="1"/>
  <c r="AL586" i="5"/>
  <c r="Z587" i="5"/>
  <c r="X588" i="5"/>
  <c r="AT587" i="5"/>
  <c r="AR588" i="5"/>
  <c r="CI626" i="5"/>
  <c r="CG627" i="5"/>
  <c r="BX626" i="5"/>
  <c r="CB626" i="5" s="1"/>
  <c r="CA625" i="5"/>
  <c r="BO626" i="5"/>
  <c r="BM627" i="5"/>
  <c r="BD626" i="5"/>
  <c r="BH626" i="5" s="1"/>
  <c r="BG625" i="5"/>
  <c r="AT626" i="9"/>
  <c r="AR627" i="9"/>
  <c r="Z626" i="9"/>
  <c r="X627" i="9"/>
  <c r="E627" i="9"/>
  <c r="I627" i="9" s="1"/>
  <c r="BD626" i="9"/>
  <c r="BB627" i="9"/>
  <c r="H626" i="9"/>
  <c r="AJ626" i="9"/>
  <c r="AH627" i="9"/>
  <c r="P626" i="9"/>
  <c r="N627" i="9"/>
  <c r="O627" i="5"/>
  <c r="S627" i="5" s="1"/>
  <c r="R626" i="5"/>
  <c r="F628" i="5"/>
  <c r="D629" i="5"/>
  <c r="AJ587" i="5" l="1"/>
  <c r="AH588" i="5"/>
  <c r="Y588" i="5"/>
  <c r="AC588" i="5" s="1"/>
  <c r="AB587" i="5"/>
  <c r="AS588" i="5"/>
  <c r="AW588" i="5" s="1"/>
  <c r="AV587" i="5"/>
  <c r="CH627" i="5"/>
  <c r="CL627" i="5" s="1"/>
  <c r="CK626" i="5"/>
  <c r="BY626" i="5"/>
  <c r="BW627" i="5"/>
  <c r="BN627" i="5"/>
  <c r="BR627" i="5" s="1"/>
  <c r="BQ626" i="5"/>
  <c r="BE626" i="5"/>
  <c r="BC627" i="5"/>
  <c r="O627" i="9"/>
  <c r="S627" i="9" s="1"/>
  <c r="AI627" i="9"/>
  <c r="AM627" i="9" s="1"/>
  <c r="BC627" i="9"/>
  <c r="Y627" i="9"/>
  <c r="AC627" i="9" s="1"/>
  <c r="AL626" i="9"/>
  <c r="BF626" i="9"/>
  <c r="AB626" i="9"/>
  <c r="AS627" i="9"/>
  <c r="AW627" i="9" s="1"/>
  <c r="R626" i="9"/>
  <c r="F627" i="9"/>
  <c r="D628" i="9"/>
  <c r="AV626" i="9"/>
  <c r="P627" i="5"/>
  <c r="N628" i="5"/>
  <c r="E629" i="5"/>
  <c r="I629" i="5"/>
  <c r="H628" i="5"/>
  <c r="AI588" i="5" l="1"/>
  <c r="AM588" i="5" s="1"/>
  <c r="AL587" i="5"/>
  <c r="Z588" i="5"/>
  <c r="X589" i="5"/>
  <c r="AT588" i="5"/>
  <c r="AR589" i="5"/>
  <c r="CI627" i="5"/>
  <c r="CG628" i="5"/>
  <c r="BX627" i="5"/>
  <c r="CB627" i="5" s="1"/>
  <c r="CA626" i="5"/>
  <c r="BO627" i="5"/>
  <c r="BM628" i="5"/>
  <c r="BD627" i="5"/>
  <c r="BH627" i="5" s="1"/>
  <c r="BG626" i="5"/>
  <c r="E628" i="9"/>
  <c r="I628" i="9" s="1"/>
  <c r="H627" i="9"/>
  <c r="AT627" i="9"/>
  <c r="AR628" i="9"/>
  <c r="Z627" i="9"/>
  <c r="X628" i="9"/>
  <c r="AJ627" i="9"/>
  <c r="AH628" i="9"/>
  <c r="BD627" i="9"/>
  <c r="BB628" i="9"/>
  <c r="BG627" i="9"/>
  <c r="P627" i="9"/>
  <c r="N628" i="9"/>
  <c r="O628" i="5"/>
  <c r="S628" i="5" s="1"/>
  <c r="R627" i="5"/>
  <c r="F629" i="5"/>
  <c r="D630" i="5"/>
  <c r="AJ588" i="5" l="1"/>
  <c r="AH589" i="5"/>
  <c r="Y589" i="5"/>
  <c r="AC589" i="5" s="1"/>
  <c r="AB588" i="5"/>
  <c r="AS589" i="5"/>
  <c r="AW589" i="5" s="1"/>
  <c r="AV588" i="5"/>
  <c r="CH628" i="5"/>
  <c r="CL628" i="5" s="1"/>
  <c r="CK627" i="5"/>
  <c r="BY627" i="5"/>
  <c r="BW628" i="5"/>
  <c r="BN628" i="5"/>
  <c r="BR628" i="5" s="1"/>
  <c r="BQ627" i="5"/>
  <c r="BE627" i="5"/>
  <c r="BC628" i="5"/>
  <c r="BC628" i="9"/>
  <c r="BG628" i="9" s="1"/>
  <c r="Y628" i="9"/>
  <c r="AC628" i="9" s="1"/>
  <c r="O628" i="9"/>
  <c r="S628" i="9" s="1"/>
  <c r="BF627" i="9"/>
  <c r="AB627" i="9"/>
  <c r="R627" i="9"/>
  <c r="AI628" i="9"/>
  <c r="AM628" i="9" s="1"/>
  <c r="AS628" i="9"/>
  <c r="AW628" i="9" s="1"/>
  <c r="AL627" i="9"/>
  <c r="AV627" i="9"/>
  <c r="F628" i="9"/>
  <c r="D629" i="9"/>
  <c r="P628" i="5"/>
  <c r="N629" i="5"/>
  <c r="E630" i="5"/>
  <c r="I630" i="5" s="1"/>
  <c r="H629" i="5"/>
  <c r="AI589" i="5" l="1"/>
  <c r="AM589" i="5" s="1"/>
  <c r="AL588" i="5"/>
  <c r="Z589" i="5"/>
  <c r="X590" i="5"/>
  <c r="AT589" i="5"/>
  <c r="AR590" i="5"/>
  <c r="CI628" i="5"/>
  <c r="CG629" i="5"/>
  <c r="BX628" i="5"/>
  <c r="CB628" i="5" s="1"/>
  <c r="CA627" i="5"/>
  <c r="BO628" i="5"/>
  <c r="BM629" i="5"/>
  <c r="BD628" i="5"/>
  <c r="BH628" i="5" s="1"/>
  <c r="BG627" i="5"/>
  <c r="AT628" i="9"/>
  <c r="AR629" i="9"/>
  <c r="Z628" i="9"/>
  <c r="X629" i="9"/>
  <c r="E629" i="9"/>
  <c r="I629" i="9" s="1"/>
  <c r="BD628" i="9"/>
  <c r="BB629" i="9"/>
  <c r="H628" i="9"/>
  <c r="AJ628" i="9"/>
  <c r="AH629" i="9"/>
  <c r="P628" i="9"/>
  <c r="N629" i="9"/>
  <c r="O629" i="5"/>
  <c r="S629" i="5" s="1"/>
  <c r="R628" i="5"/>
  <c r="F630" i="5"/>
  <c r="D631" i="5"/>
  <c r="AJ589" i="5" l="1"/>
  <c r="AH590" i="5"/>
  <c r="Y590" i="5"/>
  <c r="AC590" i="5" s="1"/>
  <c r="AB589" i="5"/>
  <c r="AS590" i="5"/>
  <c r="AW590" i="5" s="1"/>
  <c r="AV589" i="5"/>
  <c r="CH629" i="5"/>
  <c r="CL629" i="5" s="1"/>
  <c r="CK628" i="5"/>
  <c r="BY628" i="5"/>
  <c r="BW629" i="5"/>
  <c r="BN629" i="5"/>
  <c r="BR629" i="5" s="1"/>
  <c r="BQ628" i="5"/>
  <c r="BE628" i="5"/>
  <c r="BC629" i="5"/>
  <c r="AI629" i="9"/>
  <c r="AM629" i="9" s="1"/>
  <c r="BC629" i="9"/>
  <c r="BG629" i="9" s="1"/>
  <c r="Y629" i="9"/>
  <c r="AC629" i="9" s="1"/>
  <c r="AL628" i="9"/>
  <c r="BF628" i="9"/>
  <c r="AB628" i="9"/>
  <c r="AS629" i="9"/>
  <c r="AW629" i="9" s="1"/>
  <c r="O629" i="9"/>
  <c r="S629" i="9" s="1"/>
  <c r="R628" i="9"/>
  <c r="F629" i="9"/>
  <c r="D630" i="9"/>
  <c r="AV628" i="9"/>
  <c r="P629" i="5"/>
  <c r="N630" i="5"/>
  <c r="E631" i="5"/>
  <c r="I631" i="5" s="1"/>
  <c r="H630" i="5"/>
  <c r="AI590" i="5" l="1"/>
  <c r="AM590" i="5" s="1"/>
  <c r="AL589" i="5"/>
  <c r="Z590" i="5"/>
  <c r="X591" i="5"/>
  <c r="AT590" i="5"/>
  <c r="AR591" i="5"/>
  <c r="CI629" i="5"/>
  <c r="CG630" i="5"/>
  <c r="BX629" i="5"/>
  <c r="CB629" i="5" s="1"/>
  <c r="CA628" i="5"/>
  <c r="BO629" i="5"/>
  <c r="BM630" i="5"/>
  <c r="BD629" i="5"/>
  <c r="BH629" i="5" s="1"/>
  <c r="BG628" i="5"/>
  <c r="BD629" i="9"/>
  <c r="BB630" i="9"/>
  <c r="E630" i="9"/>
  <c r="I630" i="9"/>
  <c r="H629" i="9"/>
  <c r="P629" i="9"/>
  <c r="N630" i="9"/>
  <c r="AT629" i="9"/>
  <c r="AR630" i="9"/>
  <c r="Z629" i="9"/>
  <c r="X630" i="9"/>
  <c r="AJ629" i="9"/>
  <c r="AH630" i="9"/>
  <c r="O630" i="5"/>
  <c r="S630" i="5" s="1"/>
  <c r="R629" i="5"/>
  <c r="F631" i="5"/>
  <c r="D632" i="5"/>
  <c r="AJ590" i="5" l="1"/>
  <c r="AH591" i="5"/>
  <c r="Y591" i="5"/>
  <c r="AC591" i="5" s="1"/>
  <c r="AB590" i="5"/>
  <c r="AS591" i="5"/>
  <c r="AW591" i="5" s="1"/>
  <c r="AV590" i="5"/>
  <c r="CH630" i="5"/>
  <c r="CL630" i="5" s="1"/>
  <c r="CK629" i="5"/>
  <c r="BY629" i="5"/>
  <c r="BW630" i="5"/>
  <c r="BN630" i="5"/>
  <c r="BR630" i="5" s="1"/>
  <c r="BQ629" i="5"/>
  <c r="BE629" i="5"/>
  <c r="BC630" i="5"/>
  <c r="Y630" i="9"/>
  <c r="AC630" i="9" s="1"/>
  <c r="O630" i="9"/>
  <c r="S630" i="9" s="1"/>
  <c r="AB629" i="9"/>
  <c r="R629" i="9"/>
  <c r="F630" i="9"/>
  <c r="D631" i="9"/>
  <c r="AI630" i="9"/>
  <c r="AM630" i="9" s="1"/>
  <c r="AS630" i="9"/>
  <c r="AW630" i="9" s="1"/>
  <c r="BC630" i="9"/>
  <c r="AL629" i="9"/>
  <c r="AV629" i="9"/>
  <c r="BF629" i="9"/>
  <c r="P630" i="5"/>
  <c r="N631" i="5"/>
  <c r="E632" i="5"/>
  <c r="I632" i="5"/>
  <c r="H631" i="5"/>
  <c r="AI591" i="5" l="1"/>
  <c r="AM591" i="5"/>
  <c r="AL590" i="5"/>
  <c r="Z591" i="5"/>
  <c r="X592" i="5"/>
  <c r="AT591" i="5"/>
  <c r="AR592" i="5"/>
  <c r="CI630" i="5"/>
  <c r="CG631" i="5"/>
  <c r="BX630" i="5"/>
  <c r="CB630" i="5" s="1"/>
  <c r="CA629" i="5"/>
  <c r="BO630" i="5"/>
  <c r="BM631" i="5"/>
  <c r="BD630" i="5"/>
  <c r="BH630" i="5" s="1"/>
  <c r="BG629" i="5"/>
  <c r="BD630" i="9"/>
  <c r="BB631" i="9"/>
  <c r="BG630" i="9"/>
  <c r="AJ630" i="9"/>
  <c r="AH631" i="9"/>
  <c r="P630" i="9"/>
  <c r="N631" i="9"/>
  <c r="E631" i="9"/>
  <c r="I631" i="9" s="1"/>
  <c r="AT630" i="9"/>
  <c r="AR631" i="9"/>
  <c r="H630" i="9"/>
  <c r="Z630" i="9"/>
  <c r="X631" i="9"/>
  <c r="O631" i="5"/>
  <c r="S631" i="5" s="1"/>
  <c r="R630" i="5"/>
  <c r="F632" i="5"/>
  <c r="D633" i="5"/>
  <c r="AJ591" i="5" l="1"/>
  <c r="AH592" i="5"/>
  <c r="Y592" i="5"/>
  <c r="AC592" i="5" s="1"/>
  <c r="AB591" i="5"/>
  <c r="AS592" i="5"/>
  <c r="AW592" i="5" s="1"/>
  <c r="AV591" i="5"/>
  <c r="CH631" i="5"/>
  <c r="CL631" i="5" s="1"/>
  <c r="CK630" i="5"/>
  <c r="BY630" i="5"/>
  <c r="BW631" i="5"/>
  <c r="BN631" i="5"/>
  <c r="BR631" i="5" s="1"/>
  <c r="BQ630" i="5"/>
  <c r="BE630" i="5"/>
  <c r="BC631" i="5"/>
  <c r="F631" i="9"/>
  <c r="D632" i="9"/>
  <c r="AL630" i="9"/>
  <c r="Y631" i="9"/>
  <c r="AC631" i="9" s="1"/>
  <c r="AS631" i="9"/>
  <c r="AW631" i="9" s="1"/>
  <c r="O631" i="9"/>
  <c r="S631" i="9" s="1"/>
  <c r="AB630" i="9"/>
  <c r="AV630" i="9"/>
  <c r="R630" i="9"/>
  <c r="BC631" i="9"/>
  <c r="AI631" i="9"/>
  <c r="AM631" i="9" s="1"/>
  <c r="BF630" i="9"/>
  <c r="P631" i="5"/>
  <c r="N632" i="5"/>
  <c r="E633" i="5"/>
  <c r="I633" i="5" s="1"/>
  <c r="H632" i="5"/>
  <c r="AI592" i="5" l="1"/>
  <c r="AM592" i="5" s="1"/>
  <c r="AL591" i="5"/>
  <c r="Z592" i="5"/>
  <c r="X593" i="5"/>
  <c r="AT592" i="5"/>
  <c r="AR593" i="5"/>
  <c r="CI631" i="5"/>
  <c r="CG632" i="5"/>
  <c r="BX631" i="5"/>
  <c r="CB631" i="5" s="1"/>
  <c r="CA630" i="5"/>
  <c r="BO631" i="5"/>
  <c r="BM632" i="5"/>
  <c r="BD631" i="5"/>
  <c r="BH631" i="5" s="1"/>
  <c r="BG630" i="5"/>
  <c r="AJ631" i="9"/>
  <c r="AH632" i="9"/>
  <c r="AT631" i="9"/>
  <c r="AR632" i="9"/>
  <c r="BD631" i="9"/>
  <c r="BB632" i="9"/>
  <c r="E632" i="9"/>
  <c r="I632" i="9"/>
  <c r="BG631" i="9"/>
  <c r="P631" i="9"/>
  <c r="N632" i="9"/>
  <c r="Z631" i="9"/>
  <c r="X632" i="9"/>
  <c r="H631" i="9"/>
  <c r="O632" i="5"/>
  <c r="S632" i="5" s="1"/>
  <c r="R631" i="5"/>
  <c r="F633" i="5"/>
  <c r="D634" i="5"/>
  <c r="AJ592" i="5" l="1"/>
  <c r="AH593" i="5"/>
  <c r="Y593" i="5"/>
  <c r="AC593" i="5" s="1"/>
  <c r="AB592" i="5"/>
  <c r="AS593" i="5"/>
  <c r="AW593" i="5" s="1"/>
  <c r="AV592" i="5"/>
  <c r="CH632" i="5"/>
  <c r="CL632" i="5" s="1"/>
  <c r="CK631" i="5"/>
  <c r="BY631" i="5"/>
  <c r="BW632" i="5"/>
  <c r="BN632" i="5"/>
  <c r="BR632" i="5" s="1"/>
  <c r="BQ631" i="5"/>
  <c r="BE631" i="5"/>
  <c r="BC632" i="5"/>
  <c r="AB631" i="9"/>
  <c r="AS632" i="9"/>
  <c r="AW632" i="9" s="1"/>
  <c r="O632" i="9"/>
  <c r="S632" i="9" s="1"/>
  <c r="F632" i="9"/>
  <c r="D633" i="9"/>
  <c r="AV631" i="9"/>
  <c r="R631" i="9"/>
  <c r="BC632" i="9"/>
  <c r="AI632" i="9"/>
  <c r="AM632" i="9" s="1"/>
  <c r="Y632" i="9"/>
  <c r="AC632" i="9" s="1"/>
  <c r="BF631" i="9"/>
  <c r="AL631" i="9"/>
  <c r="P632" i="5"/>
  <c r="N633" i="5"/>
  <c r="E634" i="5"/>
  <c r="I634" i="5" s="1"/>
  <c r="H633" i="5"/>
  <c r="AI593" i="5" l="1"/>
  <c r="AM593" i="5" s="1"/>
  <c r="AL592" i="5"/>
  <c r="Z593" i="5"/>
  <c r="X594" i="5"/>
  <c r="AT593" i="5"/>
  <c r="AR594" i="5"/>
  <c r="CI632" i="5"/>
  <c r="CG633" i="5"/>
  <c r="BX632" i="5"/>
  <c r="CB632" i="5" s="1"/>
  <c r="CA631" i="5"/>
  <c r="BO632" i="5"/>
  <c r="BM633" i="5"/>
  <c r="BD632" i="5"/>
  <c r="BH632" i="5" s="1"/>
  <c r="BG631" i="5"/>
  <c r="E633" i="9"/>
  <c r="I633" i="9" s="1"/>
  <c r="AJ632" i="9"/>
  <c r="AH633" i="9"/>
  <c r="H632" i="9"/>
  <c r="AT632" i="9"/>
  <c r="AR633" i="9"/>
  <c r="BD632" i="9"/>
  <c r="BB633" i="9"/>
  <c r="Z632" i="9"/>
  <c r="X633" i="9"/>
  <c r="BG632" i="9"/>
  <c r="P632" i="9"/>
  <c r="N633" i="9"/>
  <c r="O633" i="5"/>
  <c r="S633" i="5" s="1"/>
  <c r="R632" i="5"/>
  <c r="F634" i="5"/>
  <c r="D635" i="5"/>
  <c r="AJ593" i="5" l="1"/>
  <c r="AH594" i="5"/>
  <c r="Y594" i="5"/>
  <c r="AC594" i="5" s="1"/>
  <c r="AB593" i="5"/>
  <c r="AS594" i="5"/>
  <c r="AW594" i="5" s="1"/>
  <c r="AV593" i="5"/>
  <c r="CH633" i="5"/>
  <c r="CL633" i="5" s="1"/>
  <c r="CK632" i="5"/>
  <c r="BY632" i="5"/>
  <c r="BW633" i="5"/>
  <c r="BN633" i="5"/>
  <c r="BR633" i="5" s="1"/>
  <c r="BQ632" i="5"/>
  <c r="BE632" i="5"/>
  <c r="BC633" i="5"/>
  <c r="Y633" i="9"/>
  <c r="AC633" i="9" s="1"/>
  <c r="AS633" i="9"/>
  <c r="AW633" i="9" s="1"/>
  <c r="AI633" i="9"/>
  <c r="AM633" i="9" s="1"/>
  <c r="O633" i="9"/>
  <c r="S633" i="9"/>
  <c r="AB632" i="9"/>
  <c r="AV632" i="9"/>
  <c r="AL632" i="9"/>
  <c r="R632" i="9"/>
  <c r="BC633" i="9"/>
  <c r="BF632" i="9"/>
  <c r="F633" i="9"/>
  <c r="D634" i="9"/>
  <c r="P633" i="5"/>
  <c r="N634" i="5"/>
  <c r="E635" i="5"/>
  <c r="I635" i="5"/>
  <c r="H634" i="5"/>
  <c r="AI594" i="5" l="1"/>
  <c r="AM594" i="5" s="1"/>
  <c r="AL593" i="5"/>
  <c r="Z594" i="5"/>
  <c r="X595" i="5"/>
  <c r="AT594" i="5"/>
  <c r="AR595" i="5"/>
  <c r="CI633" i="5"/>
  <c r="CG634" i="5"/>
  <c r="BX633" i="5"/>
  <c r="CB633" i="5" s="1"/>
  <c r="CA632" i="5"/>
  <c r="BO633" i="5"/>
  <c r="BM634" i="5"/>
  <c r="BD633" i="5"/>
  <c r="BH633" i="5" s="1"/>
  <c r="BG632" i="5"/>
  <c r="P633" i="9"/>
  <c r="N634" i="9"/>
  <c r="AT633" i="9"/>
  <c r="AR634" i="9"/>
  <c r="E634" i="9"/>
  <c r="I634" i="9" s="1"/>
  <c r="BD633" i="9"/>
  <c r="BB634" i="9"/>
  <c r="H633" i="9"/>
  <c r="BG633" i="9"/>
  <c r="AJ633" i="9"/>
  <c r="AH634" i="9"/>
  <c r="Z633" i="9"/>
  <c r="X634" i="9"/>
  <c r="O634" i="5"/>
  <c r="S634" i="5" s="1"/>
  <c r="R633" i="5"/>
  <c r="F635" i="5"/>
  <c r="D636" i="5"/>
  <c r="AJ594" i="5" l="1"/>
  <c r="AH595" i="5"/>
  <c r="Y595" i="5"/>
  <c r="AC595" i="5" s="1"/>
  <c r="AB594" i="5"/>
  <c r="AS595" i="5"/>
  <c r="AW595" i="5" s="1"/>
  <c r="AV594" i="5"/>
  <c r="CH634" i="5"/>
  <c r="CL634" i="5" s="1"/>
  <c r="CK633" i="5"/>
  <c r="BY633" i="5"/>
  <c r="BW634" i="5"/>
  <c r="BN634" i="5"/>
  <c r="BR634" i="5" s="1"/>
  <c r="BQ633" i="5"/>
  <c r="BE633" i="5"/>
  <c r="BC634" i="5"/>
  <c r="BF633" i="9"/>
  <c r="AV633" i="9"/>
  <c r="AL633" i="9"/>
  <c r="BC634" i="9"/>
  <c r="AS634" i="9"/>
  <c r="AW634" i="9" s="1"/>
  <c r="AB633" i="9"/>
  <c r="O634" i="9"/>
  <c r="S634" i="9" s="1"/>
  <c r="Y634" i="9"/>
  <c r="AC634" i="9" s="1"/>
  <c r="AI634" i="9"/>
  <c r="AM634" i="9" s="1"/>
  <c r="F634" i="9"/>
  <c r="D635" i="9"/>
  <c r="R633" i="9"/>
  <c r="P634" i="5"/>
  <c r="N635" i="5"/>
  <c r="E636" i="5"/>
  <c r="I636" i="5" s="1"/>
  <c r="H635" i="5"/>
  <c r="AI595" i="5" l="1"/>
  <c r="AM595" i="5" s="1"/>
  <c r="AL594" i="5"/>
  <c r="Z595" i="5"/>
  <c r="X596" i="5"/>
  <c r="AT595" i="5"/>
  <c r="AR596" i="5"/>
  <c r="CI634" i="5"/>
  <c r="CG635" i="5"/>
  <c r="BX634" i="5"/>
  <c r="CB634" i="5" s="1"/>
  <c r="CA633" i="5"/>
  <c r="BO634" i="5"/>
  <c r="BM635" i="5"/>
  <c r="BD634" i="5"/>
  <c r="BH634" i="5" s="1"/>
  <c r="BG633" i="5"/>
  <c r="E635" i="9"/>
  <c r="I635" i="9" s="1"/>
  <c r="BD634" i="9"/>
  <c r="BB635" i="9"/>
  <c r="H634" i="9"/>
  <c r="Z634" i="9"/>
  <c r="X635" i="9"/>
  <c r="BG634" i="9"/>
  <c r="AJ634" i="9"/>
  <c r="AH635" i="9"/>
  <c r="P634" i="9"/>
  <c r="N635" i="9"/>
  <c r="AT634" i="9"/>
  <c r="AR635" i="9"/>
  <c r="O635" i="5"/>
  <c r="S635" i="5" s="1"/>
  <c r="R634" i="5"/>
  <c r="F636" i="5"/>
  <c r="D637" i="5"/>
  <c r="AJ595" i="5" l="1"/>
  <c r="AH596" i="5"/>
  <c r="Y596" i="5"/>
  <c r="AC596" i="5" s="1"/>
  <c r="AB595" i="5"/>
  <c r="AS596" i="5"/>
  <c r="AW596" i="5" s="1"/>
  <c r="AV595" i="5"/>
  <c r="CH635" i="5"/>
  <c r="CL635" i="5" s="1"/>
  <c r="CK634" i="5"/>
  <c r="BY634" i="5"/>
  <c r="BW635" i="5"/>
  <c r="BN635" i="5"/>
  <c r="BR635" i="5" s="1"/>
  <c r="BQ634" i="5"/>
  <c r="BE634" i="5"/>
  <c r="BC635" i="5"/>
  <c r="AV634" i="9"/>
  <c r="R634" i="9"/>
  <c r="Y635" i="9"/>
  <c r="AC635" i="9" s="1"/>
  <c r="BC635" i="9"/>
  <c r="BG635" i="9" s="1"/>
  <c r="AS635" i="9"/>
  <c r="AW635" i="9" s="1"/>
  <c r="AI635" i="9"/>
  <c r="AM635" i="9" s="1"/>
  <c r="AB634" i="9"/>
  <c r="BF634" i="9"/>
  <c r="AL634" i="9"/>
  <c r="O635" i="9"/>
  <c r="S635" i="9" s="1"/>
  <c r="F635" i="9"/>
  <c r="D636" i="9"/>
  <c r="P635" i="5"/>
  <c r="N636" i="5"/>
  <c r="E637" i="5"/>
  <c r="I637" i="5" s="1"/>
  <c r="H636" i="5"/>
  <c r="AI596" i="5" l="1"/>
  <c r="AM596" i="5" s="1"/>
  <c r="AL595" i="5"/>
  <c r="Z596" i="5"/>
  <c r="X597" i="5"/>
  <c r="AT596" i="5"/>
  <c r="AR597" i="5"/>
  <c r="CI635" i="5"/>
  <c r="CG636" i="5"/>
  <c r="BX635" i="5"/>
  <c r="CB635" i="5" s="1"/>
  <c r="CA634" i="5"/>
  <c r="BO635" i="5"/>
  <c r="BM636" i="5"/>
  <c r="BH635" i="5"/>
  <c r="BD635" i="5"/>
  <c r="BG634" i="5"/>
  <c r="BD635" i="9"/>
  <c r="BB636" i="9"/>
  <c r="P635" i="9"/>
  <c r="N636" i="9"/>
  <c r="AJ635" i="9"/>
  <c r="AH636" i="9"/>
  <c r="E636" i="9"/>
  <c r="I636" i="9" s="1"/>
  <c r="H635" i="9"/>
  <c r="AT635" i="9"/>
  <c r="AR636" i="9"/>
  <c r="Z635" i="9"/>
  <c r="X636" i="9"/>
  <c r="O636" i="5"/>
  <c r="S636" i="5" s="1"/>
  <c r="R635" i="5"/>
  <c r="F637" i="5"/>
  <c r="D638" i="5"/>
  <c r="AJ596" i="5" l="1"/>
  <c r="AH597" i="5"/>
  <c r="Y597" i="5"/>
  <c r="AC597" i="5" s="1"/>
  <c r="AB596" i="5"/>
  <c r="AS597" i="5"/>
  <c r="AW597" i="5" s="1"/>
  <c r="AV596" i="5"/>
  <c r="CH636" i="5"/>
  <c r="CL636" i="5" s="1"/>
  <c r="CK635" i="5"/>
  <c r="BY635" i="5"/>
  <c r="BW636" i="5"/>
  <c r="BN636" i="5"/>
  <c r="BR636" i="5" s="1"/>
  <c r="BQ635" i="5"/>
  <c r="BE635" i="5"/>
  <c r="BC636" i="5"/>
  <c r="AS636" i="9"/>
  <c r="AW636" i="9" s="1"/>
  <c r="O636" i="9"/>
  <c r="S636" i="9" s="1"/>
  <c r="AV635" i="9"/>
  <c r="F636" i="9"/>
  <c r="D637" i="9"/>
  <c r="R635" i="9"/>
  <c r="Y636" i="9"/>
  <c r="AC636" i="9" s="1"/>
  <c r="AI636" i="9"/>
  <c r="AM636" i="9" s="1"/>
  <c r="BC636" i="9"/>
  <c r="AB635" i="9"/>
  <c r="AL635" i="9"/>
  <c r="BF635" i="9"/>
  <c r="P636" i="5"/>
  <c r="N637" i="5"/>
  <c r="E638" i="5"/>
  <c r="I638" i="5" s="1"/>
  <c r="H637" i="5"/>
  <c r="AI597" i="5" l="1"/>
  <c r="AM597" i="5" s="1"/>
  <c r="AL596" i="5"/>
  <c r="Z597" i="5"/>
  <c r="X598" i="5"/>
  <c r="AT597" i="5"/>
  <c r="AR598" i="5"/>
  <c r="CI636" i="5"/>
  <c r="CG637" i="5"/>
  <c r="BX636" i="5"/>
  <c r="CB636" i="5" s="1"/>
  <c r="CA635" i="5"/>
  <c r="BO636" i="5"/>
  <c r="BM637" i="5"/>
  <c r="BD636" i="5"/>
  <c r="BH636" i="5" s="1"/>
  <c r="BG635" i="5"/>
  <c r="E637" i="9"/>
  <c r="I637" i="9" s="1"/>
  <c r="BD636" i="9"/>
  <c r="BB637" i="9"/>
  <c r="BG636" i="9"/>
  <c r="Z636" i="9"/>
  <c r="X637" i="9"/>
  <c r="H636" i="9"/>
  <c r="P636" i="9"/>
  <c r="N637" i="9"/>
  <c r="AJ636" i="9"/>
  <c r="AH637" i="9"/>
  <c r="AT636" i="9"/>
  <c r="AR637" i="9"/>
  <c r="O637" i="5"/>
  <c r="S637" i="5" s="1"/>
  <c r="R636" i="5"/>
  <c r="F638" i="5"/>
  <c r="D639" i="5"/>
  <c r="AJ597" i="5" l="1"/>
  <c r="AH598" i="5"/>
  <c r="Y598" i="5"/>
  <c r="AC598" i="5" s="1"/>
  <c r="AB597" i="5"/>
  <c r="AS598" i="5"/>
  <c r="AW598" i="5" s="1"/>
  <c r="AV597" i="5"/>
  <c r="CH637" i="5"/>
  <c r="CL637" i="5" s="1"/>
  <c r="CK636" i="5"/>
  <c r="BY636" i="5"/>
  <c r="BW637" i="5"/>
  <c r="BN637" i="5"/>
  <c r="BR637" i="5" s="1"/>
  <c r="BQ636" i="5"/>
  <c r="BE636" i="5"/>
  <c r="BC637" i="5"/>
  <c r="AL636" i="9"/>
  <c r="BC637" i="9"/>
  <c r="BG637" i="9" s="1"/>
  <c r="AS637" i="9"/>
  <c r="AW637" i="9" s="1"/>
  <c r="O637" i="9"/>
  <c r="S637" i="9" s="1"/>
  <c r="Y637" i="9"/>
  <c r="AC637" i="9" s="1"/>
  <c r="BF636" i="9"/>
  <c r="AV636" i="9"/>
  <c r="R636" i="9"/>
  <c r="AB636" i="9"/>
  <c r="AI637" i="9"/>
  <c r="AM637" i="9" s="1"/>
  <c r="F637" i="9"/>
  <c r="D638" i="9"/>
  <c r="P637" i="5"/>
  <c r="N638" i="5"/>
  <c r="E639" i="5"/>
  <c r="I639" i="5" s="1"/>
  <c r="H638" i="5"/>
  <c r="AI598" i="5" l="1"/>
  <c r="AM598" i="5"/>
  <c r="AL597" i="5"/>
  <c r="Z598" i="5"/>
  <c r="X599" i="5"/>
  <c r="AT598" i="5"/>
  <c r="AR599" i="5"/>
  <c r="CI637" i="5"/>
  <c r="CG638" i="5"/>
  <c r="BX637" i="5"/>
  <c r="CB637" i="5" s="1"/>
  <c r="CA636" i="5"/>
  <c r="BO637" i="5"/>
  <c r="BM638" i="5"/>
  <c r="BD637" i="5"/>
  <c r="BH637" i="5" s="1"/>
  <c r="BG636" i="5"/>
  <c r="BD637" i="9"/>
  <c r="BB638" i="9"/>
  <c r="AJ637" i="9"/>
  <c r="AH638" i="9"/>
  <c r="P637" i="9"/>
  <c r="N638" i="9"/>
  <c r="E638" i="9"/>
  <c r="I638" i="9"/>
  <c r="H637" i="9"/>
  <c r="Z637" i="9"/>
  <c r="X638" i="9"/>
  <c r="AT637" i="9"/>
  <c r="AR638" i="9"/>
  <c r="O638" i="5"/>
  <c r="S638" i="5" s="1"/>
  <c r="R637" i="5"/>
  <c r="F639" i="5"/>
  <c r="D640" i="5"/>
  <c r="AJ598" i="5" l="1"/>
  <c r="AH599" i="5"/>
  <c r="Y599" i="5"/>
  <c r="AC599" i="5" s="1"/>
  <c r="AB598" i="5"/>
  <c r="AS599" i="5"/>
  <c r="AW599" i="5" s="1"/>
  <c r="AV598" i="5"/>
  <c r="CH638" i="5"/>
  <c r="CL638" i="5" s="1"/>
  <c r="CK637" i="5"/>
  <c r="BY637" i="5"/>
  <c r="BW638" i="5"/>
  <c r="BN638" i="5"/>
  <c r="BR638" i="5" s="1"/>
  <c r="BQ637" i="5"/>
  <c r="BE637" i="5"/>
  <c r="BC638" i="5"/>
  <c r="Y638" i="9"/>
  <c r="AC638" i="9" s="1"/>
  <c r="AI638" i="9"/>
  <c r="AM638" i="9" s="1"/>
  <c r="AB637" i="9"/>
  <c r="F638" i="9"/>
  <c r="D639" i="9"/>
  <c r="AL637" i="9"/>
  <c r="AS638" i="9"/>
  <c r="AW638" i="9" s="1"/>
  <c r="O638" i="9"/>
  <c r="S638" i="9" s="1"/>
  <c r="BC638" i="9"/>
  <c r="AV637" i="9"/>
  <c r="R637" i="9"/>
  <c r="BF637" i="9"/>
  <c r="P638" i="5"/>
  <c r="N639" i="5"/>
  <c r="E640" i="5"/>
  <c r="I640" i="5" s="1"/>
  <c r="H639" i="5"/>
  <c r="AI599" i="5" l="1"/>
  <c r="AM599" i="5" s="1"/>
  <c r="AL598" i="5"/>
  <c r="Z599" i="5"/>
  <c r="X600" i="5"/>
  <c r="AT599" i="5"/>
  <c r="AR600" i="5"/>
  <c r="CI638" i="5"/>
  <c r="CG639" i="5"/>
  <c r="BX638" i="5"/>
  <c r="CB638" i="5" s="1"/>
  <c r="CA637" i="5"/>
  <c r="BO638" i="5"/>
  <c r="BM639" i="5"/>
  <c r="BD638" i="5"/>
  <c r="BH638" i="5" s="1"/>
  <c r="BG637" i="5"/>
  <c r="E639" i="9"/>
  <c r="I639" i="9" s="1"/>
  <c r="BD638" i="9"/>
  <c r="BB639" i="9"/>
  <c r="BG638" i="9"/>
  <c r="AT638" i="9"/>
  <c r="AR639" i="9"/>
  <c r="H638" i="9"/>
  <c r="AJ638" i="9"/>
  <c r="AH639" i="9"/>
  <c r="P638" i="9"/>
  <c r="N639" i="9"/>
  <c r="Z638" i="9"/>
  <c r="X639" i="9"/>
  <c r="O639" i="5"/>
  <c r="S639" i="5" s="1"/>
  <c r="R638" i="5"/>
  <c r="F640" i="5"/>
  <c r="D641" i="5"/>
  <c r="AJ599" i="5" l="1"/>
  <c r="AH600" i="5"/>
  <c r="Y600" i="5"/>
  <c r="AC600" i="5" s="1"/>
  <c r="AB599" i="5"/>
  <c r="AS600" i="5"/>
  <c r="AW600" i="5" s="1"/>
  <c r="AV599" i="5"/>
  <c r="CH639" i="5"/>
  <c r="CL639" i="5" s="1"/>
  <c r="CK638" i="5"/>
  <c r="BY638" i="5"/>
  <c r="BW639" i="5"/>
  <c r="BN639" i="5"/>
  <c r="BR639" i="5" s="1"/>
  <c r="BQ638" i="5"/>
  <c r="BE638" i="5"/>
  <c r="BC639" i="5"/>
  <c r="R638" i="9"/>
  <c r="BC639" i="9"/>
  <c r="BG639" i="9" s="1"/>
  <c r="Y639" i="9"/>
  <c r="AC639" i="9" s="1"/>
  <c r="AI639" i="9"/>
  <c r="AM639" i="9" s="1"/>
  <c r="AS639" i="9"/>
  <c r="AW639" i="9" s="1"/>
  <c r="BF638" i="9"/>
  <c r="AB638" i="9"/>
  <c r="AL638" i="9"/>
  <c r="AV638" i="9"/>
  <c r="O639" i="9"/>
  <c r="S639" i="9" s="1"/>
  <c r="F639" i="9"/>
  <c r="D640" i="9"/>
  <c r="P639" i="5"/>
  <c r="N640" i="5"/>
  <c r="E641" i="5"/>
  <c r="I641" i="5" s="1"/>
  <c r="H640" i="5"/>
  <c r="AI600" i="5" l="1"/>
  <c r="AM600" i="5" s="1"/>
  <c r="AL599" i="5"/>
  <c r="Z600" i="5"/>
  <c r="X601" i="5"/>
  <c r="AT600" i="5"/>
  <c r="AR601" i="5"/>
  <c r="CI639" i="5"/>
  <c r="CG640" i="5"/>
  <c r="BX639" i="5"/>
  <c r="CB639" i="5" s="1"/>
  <c r="CA638" i="5"/>
  <c r="BO639" i="5"/>
  <c r="BM640" i="5"/>
  <c r="BD639" i="5"/>
  <c r="BH639" i="5" s="1"/>
  <c r="BG638" i="5"/>
  <c r="BD639" i="9"/>
  <c r="BB640" i="9"/>
  <c r="P639" i="9"/>
  <c r="N640" i="9"/>
  <c r="AJ639" i="9"/>
  <c r="AH640" i="9"/>
  <c r="E640" i="9"/>
  <c r="I640" i="9"/>
  <c r="H639" i="9"/>
  <c r="AT639" i="9"/>
  <c r="AR640" i="9"/>
  <c r="Z639" i="9"/>
  <c r="X640" i="9"/>
  <c r="O640" i="5"/>
  <c r="S640" i="5" s="1"/>
  <c r="R639" i="5"/>
  <c r="F641" i="5"/>
  <c r="D642" i="5"/>
  <c r="AJ600" i="5" l="1"/>
  <c r="AH601" i="5"/>
  <c r="Y601" i="5"/>
  <c r="AC601" i="5" s="1"/>
  <c r="AB600" i="5"/>
  <c r="AS601" i="5"/>
  <c r="AW601" i="5" s="1"/>
  <c r="AV600" i="5"/>
  <c r="CH640" i="5"/>
  <c r="CL640" i="5" s="1"/>
  <c r="CK639" i="5"/>
  <c r="BY639" i="5"/>
  <c r="BW640" i="5"/>
  <c r="BN640" i="5"/>
  <c r="BR640" i="5" s="1"/>
  <c r="BQ639" i="5"/>
  <c r="BE639" i="5"/>
  <c r="BC640" i="5"/>
  <c r="AS640" i="9"/>
  <c r="AW640" i="9" s="1"/>
  <c r="O640" i="9"/>
  <c r="S640" i="9" s="1"/>
  <c r="AV639" i="9"/>
  <c r="F640" i="9"/>
  <c r="D641" i="9"/>
  <c r="R639" i="9"/>
  <c r="Y640" i="9"/>
  <c r="AC640" i="9" s="1"/>
  <c r="AI640" i="9"/>
  <c r="AM640" i="9" s="1"/>
  <c r="BC640" i="9"/>
  <c r="AB639" i="9"/>
  <c r="AL639" i="9"/>
  <c r="BF639" i="9"/>
  <c r="P640" i="5"/>
  <c r="N641" i="5"/>
  <c r="E642" i="5"/>
  <c r="I642" i="5" s="1"/>
  <c r="H641" i="5"/>
  <c r="AI601" i="5" l="1"/>
  <c r="AM601" i="5" s="1"/>
  <c r="AL600" i="5"/>
  <c r="Z601" i="5"/>
  <c r="X602" i="5"/>
  <c r="AT601" i="5"/>
  <c r="AR602" i="5"/>
  <c r="CI640" i="5"/>
  <c r="CG641" i="5"/>
  <c r="BX640" i="5"/>
  <c r="CB640" i="5" s="1"/>
  <c r="CA639" i="5"/>
  <c r="BO640" i="5"/>
  <c r="BM641" i="5"/>
  <c r="BD640" i="5"/>
  <c r="BH640" i="5" s="1"/>
  <c r="BG639" i="5"/>
  <c r="E641" i="9"/>
  <c r="I641" i="9" s="1"/>
  <c r="BD640" i="9"/>
  <c r="BB641" i="9"/>
  <c r="BG640" i="9"/>
  <c r="Z640" i="9"/>
  <c r="X641" i="9"/>
  <c r="H640" i="9"/>
  <c r="P640" i="9"/>
  <c r="N641" i="9"/>
  <c r="AJ640" i="9"/>
  <c r="AH641" i="9"/>
  <c r="AT640" i="9"/>
  <c r="AR641" i="9"/>
  <c r="O641" i="5"/>
  <c r="S641" i="5" s="1"/>
  <c r="R640" i="5"/>
  <c r="F642" i="5"/>
  <c r="D643" i="5"/>
  <c r="AJ601" i="5" l="1"/>
  <c r="AH602" i="5"/>
  <c r="Y602" i="5"/>
  <c r="AC602" i="5" s="1"/>
  <c r="AB601" i="5"/>
  <c r="AS602" i="5"/>
  <c r="AW602" i="5" s="1"/>
  <c r="AV601" i="5"/>
  <c r="CH641" i="5"/>
  <c r="CL641" i="5" s="1"/>
  <c r="CK640" i="5"/>
  <c r="BY640" i="5"/>
  <c r="BW641" i="5"/>
  <c r="BN641" i="5"/>
  <c r="BR641" i="5" s="1"/>
  <c r="BQ640" i="5"/>
  <c r="BE640" i="5"/>
  <c r="BC641" i="5"/>
  <c r="AL640" i="9"/>
  <c r="BC641" i="9"/>
  <c r="BG641" i="9" s="1"/>
  <c r="AS641" i="9"/>
  <c r="AW641" i="9" s="1"/>
  <c r="O641" i="9"/>
  <c r="S641" i="9" s="1"/>
  <c r="Y641" i="9"/>
  <c r="AC641" i="9" s="1"/>
  <c r="BF640" i="9"/>
  <c r="AV640" i="9"/>
  <c r="R640" i="9"/>
  <c r="AB640" i="9"/>
  <c r="AI641" i="9"/>
  <c r="AM641" i="9" s="1"/>
  <c r="F641" i="9"/>
  <c r="D642" i="9"/>
  <c r="P641" i="5"/>
  <c r="N642" i="5"/>
  <c r="E643" i="5"/>
  <c r="I643" i="5" s="1"/>
  <c r="H642" i="5"/>
  <c r="AI602" i="5" l="1"/>
  <c r="AM602" i="5" s="1"/>
  <c r="AL601" i="5"/>
  <c r="Z602" i="5"/>
  <c r="X603" i="5"/>
  <c r="AT602" i="5"/>
  <c r="AR603" i="5"/>
  <c r="CI641" i="5"/>
  <c r="CG642" i="5"/>
  <c r="BX641" i="5"/>
  <c r="CB641" i="5" s="1"/>
  <c r="CA640" i="5"/>
  <c r="BO641" i="5"/>
  <c r="BM642" i="5"/>
  <c r="BD641" i="5"/>
  <c r="BH641" i="5" s="1"/>
  <c r="BG640" i="5"/>
  <c r="BD641" i="9"/>
  <c r="BB642" i="9"/>
  <c r="AJ641" i="9"/>
  <c r="AH642" i="9"/>
  <c r="P641" i="9"/>
  <c r="N642" i="9"/>
  <c r="E642" i="9"/>
  <c r="I642" i="9" s="1"/>
  <c r="H641" i="9"/>
  <c r="Z641" i="9"/>
  <c r="X642" i="9"/>
  <c r="AT641" i="9"/>
  <c r="AR642" i="9"/>
  <c r="O642" i="5"/>
  <c r="S642" i="5" s="1"/>
  <c r="R641" i="5"/>
  <c r="F643" i="5"/>
  <c r="D644" i="5"/>
  <c r="AJ602" i="5" l="1"/>
  <c r="AH603" i="5"/>
  <c r="Y603" i="5"/>
  <c r="AC603" i="5" s="1"/>
  <c r="AB602" i="5"/>
  <c r="AS603" i="5"/>
  <c r="AW603" i="5" s="1"/>
  <c r="AV602" i="5"/>
  <c r="CH642" i="5"/>
  <c r="CL642" i="5" s="1"/>
  <c r="CK641" i="5"/>
  <c r="BY641" i="5"/>
  <c r="BW642" i="5"/>
  <c r="BN642" i="5"/>
  <c r="BR642" i="5" s="1"/>
  <c r="BQ641" i="5"/>
  <c r="BE641" i="5"/>
  <c r="BC642" i="5"/>
  <c r="Y642" i="9"/>
  <c r="AC642" i="9" s="1"/>
  <c r="AI642" i="9"/>
  <c r="AM642" i="9" s="1"/>
  <c r="AB641" i="9"/>
  <c r="F642" i="9"/>
  <c r="D643" i="9"/>
  <c r="AL641" i="9"/>
  <c r="AS642" i="9"/>
  <c r="AW642" i="9" s="1"/>
  <c r="O642" i="9"/>
  <c r="S642" i="9" s="1"/>
  <c r="BC642" i="9"/>
  <c r="AV641" i="9"/>
  <c r="R641" i="9"/>
  <c r="BF641" i="9"/>
  <c r="P642" i="5"/>
  <c r="N643" i="5"/>
  <c r="E644" i="5"/>
  <c r="I644" i="5" s="1"/>
  <c r="H643" i="5"/>
  <c r="AI603" i="5" l="1"/>
  <c r="AM603" i="5" s="1"/>
  <c r="AL602" i="5"/>
  <c r="Z603" i="5"/>
  <c r="X604" i="5"/>
  <c r="AT603" i="5"/>
  <c r="AR604" i="5"/>
  <c r="CI642" i="5"/>
  <c r="CG643" i="5"/>
  <c r="BX642" i="5"/>
  <c r="CB642" i="5" s="1"/>
  <c r="CA641" i="5"/>
  <c r="BO642" i="5"/>
  <c r="BM643" i="5"/>
  <c r="BD642" i="5"/>
  <c r="BH642" i="5" s="1"/>
  <c r="BG641" i="5"/>
  <c r="E643" i="9"/>
  <c r="I643" i="9" s="1"/>
  <c r="BD642" i="9"/>
  <c r="BB643" i="9"/>
  <c r="BG642" i="9"/>
  <c r="AT642" i="9"/>
  <c r="AR643" i="9"/>
  <c r="H642" i="9"/>
  <c r="AJ642" i="9"/>
  <c r="AH643" i="9"/>
  <c r="P642" i="9"/>
  <c r="N643" i="9"/>
  <c r="Z642" i="9"/>
  <c r="X643" i="9"/>
  <c r="O643" i="5"/>
  <c r="S643" i="5" s="1"/>
  <c r="R642" i="5"/>
  <c r="F644" i="5"/>
  <c r="D645" i="5"/>
  <c r="AJ603" i="5" l="1"/>
  <c r="AH604" i="5"/>
  <c r="Y604" i="5"/>
  <c r="AC604" i="5" s="1"/>
  <c r="AB603" i="5"/>
  <c r="AS604" i="5"/>
  <c r="AW604" i="5" s="1"/>
  <c r="AV603" i="5"/>
  <c r="CH643" i="5"/>
  <c r="CL643" i="5" s="1"/>
  <c r="CK642" i="5"/>
  <c r="BY642" i="5"/>
  <c r="BW643" i="5"/>
  <c r="BN643" i="5"/>
  <c r="BR643" i="5" s="1"/>
  <c r="BQ642" i="5"/>
  <c r="BE642" i="5"/>
  <c r="BC643" i="5"/>
  <c r="R642" i="9"/>
  <c r="BC643" i="9"/>
  <c r="BG643" i="9" s="1"/>
  <c r="Y643" i="9"/>
  <c r="AC643" i="9" s="1"/>
  <c r="AI643" i="9"/>
  <c r="AM643" i="9" s="1"/>
  <c r="AS643" i="9"/>
  <c r="AW643" i="9" s="1"/>
  <c r="BF642" i="9"/>
  <c r="AB642" i="9"/>
  <c r="AL642" i="9"/>
  <c r="AV642" i="9"/>
  <c r="O643" i="9"/>
  <c r="S643" i="9" s="1"/>
  <c r="F643" i="9"/>
  <c r="D644" i="9"/>
  <c r="P643" i="5"/>
  <c r="N644" i="5"/>
  <c r="E645" i="5"/>
  <c r="I645" i="5" s="1"/>
  <c r="H644" i="5"/>
  <c r="AI604" i="5" l="1"/>
  <c r="AM604" i="5" s="1"/>
  <c r="AL603" i="5"/>
  <c r="Z604" i="5"/>
  <c r="X605" i="5"/>
  <c r="AT604" i="5"/>
  <c r="AR605" i="5"/>
  <c r="CI643" i="5"/>
  <c r="CG644" i="5"/>
  <c r="BX643" i="5"/>
  <c r="CB643" i="5" s="1"/>
  <c r="CA642" i="5"/>
  <c r="BO643" i="5"/>
  <c r="BM644" i="5"/>
  <c r="BD643" i="5"/>
  <c r="BH643" i="5" s="1"/>
  <c r="BG642" i="5"/>
  <c r="BD643" i="9"/>
  <c r="BB644" i="9"/>
  <c r="P643" i="9"/>
  <c r="N644" i="9"/>
  <c r="AJ643" i="9"/>
  <c r="AH644" i="9"/>
  <c r="E644" i="9"/>
  <c r="I644" i="9" s="1"/>
  <c r="H643" i="9"/>
  <c r="AT643" i="9"/>
  <c r="AR644" i="9"/>
  <c r="Z643" i="9"/>
  <c r="X644" i="9"/>
  <c r="O644" i="5"/>
  <c r="S644" i="5" s="1"/>
  <c r="R643" i="5"/>
  <c r="F645" i="5"/>
  <c r="D646" i="5"/>
  <c r="AJ604" i="5" l="1"/>
  <c r="AH605" i="5"/>
  <c r="Y605" i="5"/>
  <c r="AC605" i="5" s="1"/>
  <c r="AB604" i="5"/>
  <c r="AS605" i="5"/>
  <c r="AW605" i="5" s="1"/>
  <c r="AV604" i="5"/>
  <c r="CH644" i="5"/>
  <c r="CL644" i="5" s="1"/>
  <c r="CK643" i="5"/>
  <c r="BY643" i="5"/>
  <c r="BW644" i="5"/>
  <c r="BN644" i="5"/>
  <c r="BR644" i="5" s="1"/>
  <c r="BQ643" i="5"/>
  <c r="BE643" i="5"/>
  <c r="BC644" i="5"/>
  <c r="AS644" i="9"/>
  <c r="AW644" i="9" s="1"/>
  <c r="O644" i="9"/>
  <c r="S644" i="9" s="1"/>
  <c r="AV643" i="9"/>
  <c r="F644" i="9"/>
  <c r="D645" i="9"/>
  <c r="R643" i="9"/>
  <c r="Y644" i="9"/>
  <c r="AC644" i="9" s="1"/>
  <c r="AI644" i="9"/>
  <c r="AM644" i="9"/>
  <c r="BC644" i="9"/>
  <c r="AB643" i="9"/>
  <c r="AL643" i="9"/>
  <c r="BF643" i="9"/>
  <c r="P644" i="5"/>
  <c r="N645" i="5"/>
  <c r="E646" i="5"/>
  <c r="I646" i="5"/>
  <c r="H645" i="5"/>
  <c r="AI605" i="5" l="1"/>
  <c r="AM605" i="5" s="1"/>
  <c r="AL604" i="5"/>
  <c r="Z605" i="5"/>
  <c r="X606" i="5"/>
  <c r="AT605" i="5"/>
  <c r="AR606" i="5"/>
  <c r="CI644" i="5"/>
  <c r="CG645" i="5"/>
  <c r="BX644" i="5"/>
  <c r="CB644" i="5" s="1"/>
  <c r="CA643" i="5"/>
  <c r="BO644" i="5"/>
  <c r="BM645" i="5"/>
  <c r="BD644" i="5"/>
  <c r="BH644" i="5" s="1"/>
  <c r="BG643" i="5"/>
  <c r="E645" i="9"/>
  <c r="I645" i="9" s="1"/>
  <c r="BD644" i="9"/>
  <c r="BB645" i="9"/>
  <c r="BG644" i="9"/>
  <c r="Z644" i="9"/>
  <c r="X645" i="9"/>
  <c r="H644" i="9"/>
  <c r="P644" i="9"/>
  <c r="N645" i="9"/>
  <c r="AJ644" i="9"/>
  <c r="AH645" i="9"/>
  <c r="AT644" i="9"/>
  <c r="AR645" i="9"/>
  <c r="O645" i="5"/>
  <c r="S645" i="5" s="1"/>
  <c r="R644" i="5"/>
  <c r="F646" i="5"/>
  <c r="D647" i="5"/>
  <c r="AJ605" i="5" l="1"/>
  <c r="AH606" i="5"/>
  <c r="Y606" i="5"/>
  <c r="AC606" i="5" s="1"/>
  <c r="AB605" i="5"/>
  <c r="AS606" i="5"/>
  <c r="AW606" i="5" s="1"/>
  <c r="AV605" i="5"/>
  <c r="CH645" i="5"/>
  <c r="CL645" i="5" s="1"/>
  <c r="CK644" i="5"/>
  <c r="BY644" i="5"/>
  <c r="BW645" i="5"/>
  <c r="BN645" i="5"/>
  <c r="BR645" i="5" s="1"/>
  <c r="BQ644" i="5"/>
  <c r="BE644" i="5"/>
  <c r="BC645" i="5"/>
  <c r="AL644" i="9"/>
  <c r="BC645" i="9"/>
  <c r="BG645" i="9" s="1"/>
  <c r="AS645" i="9"/>
  <c r="AW645" i="9" s="1"/>
  <c r="O645" i="9"/>
  <c r="S645" i="9" s="1"/>
  <c r="Y645" i="9"/>
  <c r="AC645" i="9" s="1"/>
  <c r="BF644" i="9"/>
  <c r="AV644" i="9"/>
  <c r="R644" i="9"/>
  <c r="AB644" i="9"/>
  <c r="AI645" i="9"/>
  <c r="AM645" i="9" s="1"/>
  <c r="F645" i="9"/>
  <c r="D646" i="9"/>
  <c r="P645" i="5"/>
  <c r="N646" i="5"/>
  <c r="E647" i="5"/>
  <c r="I647" i="5" s="1"/>
  <c r="H646" i="5"/>
  <c r="AI606" i="5" l="1"/>
  <c r="AM606" i="5" s="1"/>
  <c r="AL605" i="5"/>
  <c r="Z606" i="5"/>
  <c r="X607" i="5"/>
  <c r="AT606" i="5"/>
  <c r="AR607" i="5"/>
  <c r="CI645" i="5"/>
  <c r="CG646" i="5"/>
  <c r="BX645" i="5"/>
  <c r="CB645" i="5" s="1"/>
  <c r="CA644" i="5"/>
  <c r="BO645" i="5"/>
  <c r="BM646" i="5"/>
  <c r="BD645" i="5"/>
  <c r="BH645" i="5" s="1"/>
  <c r="BG644" i="5"/>
  <c r="BD645" i="9"/>
  <c r="BB646" i="9"/>
  <c r="AJ645" i="9"/>
  <c r="AH646" i="9"/>
  <c r="P645" i="9"/>
  <c r="N646" i="9"/>
  <c r="E646" i="9"/>
  <c r="I646" i="9" s="1"/>
  <c r="H645" i="9"/>
  <c r="Z645" i="9"/>
  <c r="X646" i="9"/>
  <c r="AT645" i="9"/>
  <c r="AR646" i="9"/>
  <c r="O646" i="5"/>
  <c r="S646" i="5" s="1"/>
  <c r="R645" i="5"/>
  <c r="F647" i="5"/>
  <c r="D648" i="5"/>
  <c r="AJ606" i="5" l="1"/>
  <c r="AH607" i="5"/>
  <c r="Y607" i="5"/>
  <c r="AC607" i="5" s="1"/>
  <c r="AB606" i="5"/>
  <c r="AS607" i="5"/>
  <c r="AW607" i="5" s="1"/>
  <c r="AV606" i="5"/>
  <c r="CH646" i="5"/>
  <c r="CL646" i="5" s="1"/>
  <c r="CK645" i="5"/>
  <c r="BY645" i="5"/>
  <c r="BW646" i="5"/>
  <c r="BN646" i="5"/>
  <c r="BR646" i="5" s="1"/>
  <c r="BQ645" i="5"/>
  <c r="BE645" i="5"/>
  <c r="BC646" i="5"/>
  <c r="Y646" i="9"/>
  <c r="AC646" i="9" s="1"/>
  <c r="AI646" i="9"/>
  <c r="AM646" i="9" s="1"/>
  <c r="AB645" i="9"/>
  <c r="F646" i="9"/>
  <c r="D647" i="9"/>
  <c r="AL645" i="9"/>
  <c r="AS646" i="9"/>
  <c r="AW646" i="9" s="1"/>
  <c r="O646" i="9"/>
  <c r="S646" i="9"/>
  <c r="BC646" i="9"/>
  <c r="AV645" i="9"/>
  <c r="R645" i="9"/>
  <c r="BF645" i="9"/>
  <c r="P646" i="5"/>
  <c r="N647" i="5"/>
  <c r="E648" i="5"/>
  <c r="I648" i="5" s="1"/>
  <c r="H647" i="5"/>
  <c r="AI607" i="5" l="1"/>
  <c r="AM607" i="5" s="1"/>
  <c r="AL606" i="5"/>
  <c r="Z607" i="5"/>
  <c r="X608" i="5"/>
  <c r="AT607" i="5"/>
  <c r="AR608" i="5"/>
  <c r="CI646" i="5"/>
  <c r="CG647" i="5"/>
  <c r="BX646" i="5"/>
  <c r="CB646" i="5" s="1"/>
  <c r="CA645" i="5"/>
  <c r="BO646" i="5"/>
  <c r="BM647" i="5"/>
  <c r="BD646" i="5"/>
  <c r="BH646" i="5" s="1"/>
  <c r="BG645" i="5"/>
  <c r="E647" i="9"/>
  <c r="I647" i="9" s="1"/>
  <c r="BD646" i="9"/>
  <c r="BB647" i="9"/>
  <c r="BG646" i="9"/>
  <c r="AT646" i="9"/>
  <c r="AR647" i="9"/>
  <c r="H646" i="9"/>
  <c r="AJ646" i="9"/>
  <c r="AH647" i="9"/>
  <c r="P646" i="9"/>
  <c r="N647" i="9"/>
  <c r="Z646" i="9"/>
  <c r="X647" i="9"/>
  <c r="O647" i="5"/>
  <c r="S647" i="5" s="1"/>
  <c r="R646" i="5"/>
  <c r="F648" i="5"/>
  <c r="D649" i="5"/>
  <c r="AJ607" i="5" l="1"/>
  <c r="AH608" i="5"/>
  <c r="Y608" i="5"/>
  <c r="AC608" i="5" s="1"/>
  <c r="AB607" i="5"/>
  <c r="AS608" i="5"/>
  <c r="AW608" i="5" s="1"/>
  <c r="AV607" i="5"/>
  <c r="CH647" i="5"/>
  <c r="CL647" i="5" s="1"/>
  <c r="CK646" i="5"/>
  <c r="BY646" i="5"/>
  <c r="BW647" i="5"/>
  <c r="BN647" i="5"/>
  <c r="BR647" i="5" s="1"/>
  <c r="BQ646" i="5"/>
  <c r="BE646" i="5"/>
  <c r="BC647" i="5"/>
  <c r="R646" i="9"/>
  <c r="BC647" i="9"/>
  <c r="BG647" i="9" s="1"/>
  <c r="Y647" i="9"/>
  <c r="AC647" i="9" s="1"/>
  <c r="AI647" i="9"/>
  <c r="AM647" i="9" s="1"/>
  <c r="AS647" i="9"/>
  <c r="AW647" i="9" s="1"/>
  <c r="BF646" i="9"/>
  <c r="AB646" i="9"/>
  <c r="AL646" i="9"/>
  <c r="AV646" i="9"/>
  <c r="O647" i="9"/>
  <c r="S647" i="9" s="1"/>
  <c r="F647" i="9"/>
  <c r="D648" i="9"/>
  <c r="P647" i="5"/>
  <c r="N648" i="5"/>
  <c r="E649" i="5"/>
  <c r="I649" i="5" s="1"/>
  <c r="H648" i="5"/>
  <c r="AI608" i="5" l="1"/>
  <c r="AM608" i="5" s="1"/>
  <c r="AL607" i="5"/>
  <c r="Z608" i="5"/>
  <c r="X609" i="5"/>
  <c r="AT608" i="5"/>
  <c r="AR609" i="5"/>
  <c r="CI647" i="5"/>
  <c r="CG648" i="5"/>
  <c r="BX647" i="5"/>
  <c r="CB647" i="5" s="1"/>
  <c r="CA646" i="5"/>
  <c r="BO647" i="5"/>
  <c r="BM648" i="5"/>
  <c r="BD647" i="5"/>
  <c r="BH647" i="5" s="1"/>
  <c r="BG646" i="5"/>
  <c r="BD647" i="9"/>
  <c r="BB648" i="9"/>
  <c r="P647" i="9"/>
  <c r="N648" i="9"/>
  <c r="AJ647" i="9"/>
  <c r="AH648" i="9"/>
  <c r="E648" i="9"/>
  <c r="I648" i="9" s="1"/>
  <c r="H647" i="9"/>
  <c r="AT647" i="9"/>
  <c r="AR648" i="9"/>
  <c r="Z647" i="9"/>
  <c r="X648" i="9"/>
  <c r="O648" i="5"/>
  <c r="S648" i="5" s="1"/>
  <c r="R647" i="5"/>
  <c r="F649" i="5"/>
  <c r="D650" i="5"/>
  <c r="AJ608" i="5" l="1"/>
  <c r="AH609" i="5"/>
  <c r="Y609" i="5"/>
  <c r="AC609" i="5" s="1"/>
  <c r="AB608" i="5"/>
  <c r="AS609" i="5"/>
  <c r="AW609" i="5" s="1"/>
  <c r="AV608" i="5"/>
  <c r="CH648" i="5"/>
  <c r="CL648" i="5" s="1"/>
  <c r="CK647" i="5"/>
  <c r="BY647" i="5"/>
  <c r="BW648" i="5"/>
  <c r="BN648" i="5"/>
  <c r="BR648" i="5" s="1"/>
  <c r="BQ647" i="5"/>
  <c r="BE647" i="5"/>
  <c r="BC648" i="5"/>
  <c r="AS648" i="9"/>
  <c r="AW648" i="9" s="1"/>
  <c r="O648" i="9"/>
  <c r="S648" i="9" s="1"/>
  <c r="AV647" i="9"/>
  <c r="F648" i="9"/>
  <c r="D649" i="9"/>
  <c r="R647" i="9"/>
  <c r="Y648" i="9"/>
  <c r="AC648" i="9" s="1"/>
  <c r="AI648" i="9"/>
  <c r="AM648" i="9" s="1"/>
  <c r="BC648" i="9"/>
  <c r="AB647" i="9"/>
  <c r="AL647" i="9"/>
  <c r="BF647" i="9"/>
  <c r="P648" i="5"/>
  <c r="N649" i="5"/>
  <c r="E650" i="5"/>
  <c r="I650" i="5" s="1"/>
  <c r="H649" i="5"/>
  <c r="AI609" i="5" l="1"/>
  <c r="AM609" i="5" s="1"/>
  <c r="AL608" i="5"/>
  <c r="Z609" i="5"/>
  <c r="X610" i="5"/>
  <c r="AT609" i="5"/>
  <c r="AR610" i="5"/>
  <c r="CI648" i="5"/>
  <c r="CG649" i="5"/>
  <c r="BX648" i="5"/>
  <c r="CB648" i="5" s="1"/>
  <c r="CA647" i="5"/>
  <c r="BO648" i="5"/>
  <c r="BM649" i="5"/>
  <c r="BD648" i="5"/>
  <c r="BH648" i="5" s="1"/>
  <c r="BG647" i="5"/>
  <c r="E649" i="9"/>
  <c r="I649" i="9" s="1"/>
  <c r="BD648" i="9"/>
  <c r="BB649" i="9"/>
  <c r="BG648" i="9"/>
  <c r="Z648" i="9"/>
  <c r="X649" i="9"/>
  <c r="H648" i="9"/>
  <c r="P648" i="9"/>
  <c r="N649" i="9"/>
  <c r="AJ648" i="9"/>
  <c r="AH649" i="9"/>
  <c r="AT648" i="9"/>
  <c r="AR649" i="9"/>
  <c r="O649" i="5"/>
  <c r="S649" i="5" s="1"/>
  <c r="R648" i="5"/>
  <c r="F650" i="5"/>
  <c r="D651" i="5"/>
  <c r="AJ609" i="5" l="1"/>
  <c r="AH610" i="5"/>
  <c r="Y610" i="5"/>
  <c r="AC610" i="5" s="1"/>
  <c r="AB609" i="5"/>
  <c r="AS610" i="5"/>
  <c r="AW610" i="5" s="1"/>
  <c r="AV609" i="5"/>
  <c r="CH649" i="5"/>
  <c r="CL649" i="5" s="1"/>
  <c r="CK648" i="5"/>
  <c r="BY648" i="5"/>
  <c r="BW649" i="5"/>
  <c r="BN649" i="5"/>
  <c r="BR649" i="5" s="1"/>
  <c r="BQ648" i="5"/>
  <c r="BE648" i="5"/>
  <c r="BC649" i="5"/>
  <c r="AL648" i="9"/>
  <c r="BC649" i="9"/>
  <c r="BG649" i="9" s="1"/>
  <c r="AS649" i="9"/>
  <c r="AW649" i="9" s="1"/>
  <c r="O649" i="9"/>
  <c r="S649" i="9" s="1"/>
  <c r="Y649" i="9"/>
  <c r="AC649" i="9" s="1"/>
  <c r="BF648" i="9"/>
  <c r="AV648" i="9"/>
  <c r="R648" i="9"/>
  <c r="AB648" i="9"/>
  <c r="AI649" i="9"/>
  <c r="AM649" i="9" s="1"/>
  <c r="F649" i="9"/>
  <c r="D650" i="9"/>
  <c r="P649" i="5"/>
  <c r="N650" i="5"/>
  <c r="E651" i="5"/>
  <c r="I651" i="5" s="1"/>
  <c r="H650" i="5"/>
  <c r="AI610" i="5" l="1"/>
  <c r="AM610" i="5" s="1"/>
  <c r="AL609" i="5"/>
  <c r="Z610" i="5"/>
  <c r="X611" i="5"/>
  <c r="AT610" i="5"/>
  <c r="AR611" i="5"/>
  <c r="CI649" i="5"/>
  <c r="CG650" i="5"/>
  <c r="BX649" i="5"/>
  <c r="CB649" i="5" s="1"/>
  <c r="CA648" i="5"/>
  <c r="BO649" i="5"/>
  <c r="BM650" i="5"/>
  <c r="BD649" i="5"/>
  <c r="BH649" i="5" s="1"/>
  <c r="BG648" i="5"/>
  <c r="BD649" i="9"/>
  <c r="BB650" i="9"/>
  <c r="AJ649" i="9"/>
  <c r="AH650" i="9"/>
  <c r="P649" i="9"/>
  <c r="N650" i="9"/>
  <c r="E650" i="9"/>
  <c r="I650" i="9" s="1"/>
  <c r="H649" i="9"/>
  <c r="Z649" i="9"/>
  <c r="X650" i="9"/>
  <c r="AT649" i="9"/>
  <c r="AR650" i="9"/>
  <c r="O650" i="5"/>
  <c r="S650" i="5" s="1"/>
  <c r="R649" i="5"/>
  <c r="F651" i="5"/>
  <c r="D652" i="5"/>
  <c r="AJ610" i="5" l="1"/>
  <c r="AH611" i="5"/>
  <c r="Y611" i="5"/>
  <c r="AC611" i="5" s="1"/>
  <c r="AB610" i="5"/>
  <c r="AS611" i="5"/>
  <c r="AW611" i="5" s="1"/>
  <c r="AV610" i="5"/>
  <c r="CH650" i="5"/>
  <c r="CL650" i="5" s="1"/>
  <c r="CK649" i="5"/>
  <c r="BY649" i="5"/>
  <c r="BW650" i="5"/>
  <c r="BN650" i="5"/>
  <c r="BR650" i="5" s="1"/>
  <c r="BQ649" i="5"/>
  <c r="BE649" i="5"/>
  <c r="BC650" i="5"/>
  <c r="Y650" i="9"/>
  <c r="AC650" i="9" s="1"/>
  <c r="AI650" i="9"/>
  <c r="AM650" i="9" s="1"/>
  <c r="AB649" i="9"/>
  <c r="F650" i="9"/>
  <c r="D651" i="9"/>
  <c r="AL649" i="9"/>
  <c r="AS650" i="9"/>
  <c r="AW650" i="9" s="1"/>
  <c r="O650" i="9"/>
  <c r="S650" i="9" s="1"/>
  <c r="BC650" i="9"/>
  <c r="AV649" i="9"/>
  <c r="R649" i="9"/>
  <c r="BF649" i="9"/>
  <c r="P650" i="5"/>
  <c r="N651" i="5"/>
  <c r="E652" i="5"/>
  <c r="I652" i="5" s="1"/>
  <c r="H651" i="5"/>
  <c r="AI611" i="5" l="1"/>
  <c r="AM611" i="5" s="1"/>
  <c r="AL610" i="5"/>
  <c r="Z611" i="5"/>
  <c r="X612" i="5"/>
  <c r="AT611" i="5"/>
  <c r="AR612" i="5"/>
  <c r="CI650" i="5"/>
  <c r="CG651" i="5"/>
  <c r="BX650" i="5"/>
  <c r="CB650" i="5" s="1"/>
  <c r="CA649" i="5"/>
  <c r="BO650" i="5"/>
  <c r="BM651" i="5"/>
  <c r="BD650" i="5"/>
  <c r="BH650" i="5" s="1"/>
  <c r="BG649" i="5"/>
  <c r="E651" i="9"/>
  <c r="I651" i="9" s="1"/>
  <c r="BD650" i="9"/>
  <c r="BB651" i="9"/>
  <c r="BG650" i="9"/>
  <c r="AT650" i="9"/>
  <c r="AR651" i="9"/>
  <c r="H650" i="9"/>
  <c r="AJ650" i="9"/>
  <c r="AH651" i="9"/>
  <c r="P650" i="9"/>
  <c r="N651" i="9"/>
  <c r="Z650" i="9"/>
  <c r="X651" i="9"/>
  <c r="O651" i="5"/>
  <c r="S651" i="5" s="1"/>
  <c r="R650" i="5"/>
  <c r="F652" i="5"/>
  <c r="D653" i="5"/>
  <c r="AJ611" i="5" l="1"/>
  <c r="AH612" i="5"/>
  <c r="Y612" i="5"/>
  <c r="AC612" i="5" s="1"/>
  <c r="AB611" i="5"/>
  <c r="AS612" i="5"/>
  <c r="AW612" i="5" s="1"/>
  <c r="AV611" i="5"/>
  <c r="CH651" i="5"/>
  <c r="CL651" i="5" s="1"/>
  <c r="CK650" i="5"/>
  <c r="BY650" i="5"/>
  <c r="BW651" i="5"/>
  <c r="BN651" i="5"/>
  <c r="BR651" i="5" s="1"/>
  <c r="BQ650" i="5"/>
  <c r="BE650" i="5"/>
  <c r="BC651" i="5"/>
  <c r="R650" i="9"/>
  <c r="BC651" i="9"/>
  <c r="BG651" i="9" s="1"/>
  <c r="Y651" i="9"/>
  <c r="AC651" i="9" s="1"/>
  <c r="AI651" i="9"/>
  <c r="AM651" i="9" s="1"/>
  <c r="AS651" i="9"/>
  <c r="AW651" i="9" s="1"/>
  <c r="BF650" i="9"/>
  <c r="AB650" i="9"/>
  <c r="AL650" i="9"/>
  <c r="AV650" i="9"/>
  <c r="O651" i="9"/>
  <c r="S651" i="9" s="1"/>
  <c r="F651" i="9"/>
  <c r="D652" i="9"/>
  <c r="P651" i="5"/>
  <c r="N652" i="5"/>
  <c r="E653" i="5"/>
  <c r="I653" i="5"/>
  <c r="H652" i="5"/>
  <c r="AI612" i="5" l="1"/>
  <c r="AM612" i="5" s="1"/>
  <c r="AL611" i="5"/>
  <c r="Z612" i="5"/>
  <c r="X613" i="5"/>
  <c r="AT612" i="5"/>
  <c r="AR613" i="5"/>
  <c r="CI651" i="5"/>
  <c r="CG652" i="5"/>
  <c r="BX651" i="5"/>
  <c r="CB651" i="5" s="1"/>
  <c r="CA650" i="5"/>
  <c r="BO651" i="5"/>
  <c r="BM652" i="5"/>
  <c r="BD651" i="5"/>
  <c r="BH651" i="5" s="1"/>
  <c r="BG650" i="5"/>
  <c r="BD651" i="9"/>
  <c r="BB652" i="9"/>
  <c r="P651" i="9"/>
  <c r="N652" i="9"/>
  <c r="AJ651" i="9"/>
  <c r="AH652" i="9"/>
  <c r="E652" i="9"/>
  <c r="I652" i="9" s="1"/>
  <c r="H651" i="9"/>
  <c r="AT651" i="9"/>
  <c r="AR652" i="9"/>
  <c r="Z651" i="9"/>
  <c r="X652" i="9"/>
  <c r="O652" i="5"/>
  <c r="S652" i="5" s="1"/>
  <c r="R651" i="5"/>
  <c r="F653" i="5"/>
  <c r="D654" i="5"/>
  <c r="AJ612" i="5" l="1"/>
  <c r="AH613" i="5"/>
  <c r="Y613" i="5"/>
  <c r="AC613" i="5" s="1"/>
  <c r="AB612" i="5"/>
  <c r="AS613" i="5"/>
  <c r="AW613" i="5" s="1"/>
  <c r="AV612" i="5"/>
  <c r="CH652" i="5"/>
  <c r="CL652" i="5" s="1"/>
  <c r="CK651" i="5"/>
  <c r="BY651" i="5"/>
  <c r="BW652" i="5"/>
  <c r="BN652" i="5"/>
  <c r="BR652" i="5" s="1"/>
  <c r="BQ651" i="5"/>
  <c r="BE651" i="5"/>
  <c r="BC652" i="5"/>
  <c r="AS652" i="9"/>
  <c r="AW652" i="9" s="1"/>
  <c r="O652" i="9"/>
  <c r="S652" i="9" s="1"/>
  <c r="AV651" i="9"/>
  <c r="F652" i="9"/>
  <c r="D653" i="9"/>
  <c r="R651" i="9"/>
  <c r="Y652" i="9"/>
  <c r="AC652" i="9" s="1"/>
  <c r="AI652" i="9"/>
  <c r="AM652" i="9" s="1"/>
  <c r="BC652" i="9"/>
  <c r="BG652" i="9" s="1"/>
  <c r="AB651" i="9"/>
  <c r="AL651" i="9"/>
  <c r="BF651" i="9"/>
  <c r="P652" i="5"/>
  <c r="N653" i="5"/>
  <c r="E654" i="5"/>
  <c r="I654" i="5" s="1"/>
  <c r="H653" i="5"/>
  <c r="AI613" i="5" l="1"/>
  <c r="AM613" i="5" s="1"/>
  <c r="AL612" i="5"/>
  <c r="Z613" i="5"/>
  <c r="X614" i="5"/>
  <c r="AT613" i="5"/>
  <c r="AR614" i="5"/>
  <c r="CI652" i="5"/>
  <c r="CG653" i="5"/>
  <c r="BX652" i="5"/>
  <c r="CB652" i="5" s="1"/>
  <c r="CA651" i="5"/>
  <c r="BO652" i="5"/>
  <c r="BM653" i="5"/>
  <c r="BD652" i="5"/>
  <c r="BH652" i="5" s="1"/>
  <c r="BG651" i="5"/>
  <c r="E653" i="9"/>
  <c r="I653" i="9" s="1"/>
  <c r="Z652" i="9"/>
  <c r="X653" i="9"/>
  <c r="H652" i="9"/>
  <c r="P652" i="9"/>
  <c r="N653" i="9"/>
  <c r="BD652" i="9"/>
  <c r="BB653" i="9"/>
  <c r="AJ652" i="9"/>
  <c r="AH653" i="9"/>
  <c r="AT652" i="9"/>
  <c r="AR653" i="9"/>
  <c r="O653" i="5"/>
  <c r="S653" i="5" s="1"/>
  <c r="R652" i="5"/>
  <c r="F654" i="5"/>
  <c r="D655" i="5"/>
  <c r="AJ613" i="5" l="1"/>
  <c r="AH614" i="5"/>
  <c r="Y614" i="5"/>
  <c r="AC614" i="5" s="1"/>
  <c r="AB613" i="5"/>
  <c r="AS614" i="5"/>
  <c r="AW614" i="5" s="1"/>
  <c r="AV613" i="5"/>
  <c r="CH653" i="5"/>
  <c r="CL653" i="5" s="1"/>
  <c r="CK652" i="5"/>
  <c r="BY652" i="5"/>
  <c r="BW653" i="5"/>
  <c r="BN653" i="5"/>
  <c r="BR653" i="5" s="1"/>
  <c r="BQ652" i="5"/>
  <c r="BE652" i="5"/>
  <c r="BC653" i="5"/>
  <c r="AI653" i="9"/>
  <c r="AM653" i="9" s="1"/>
  <c r="O653" i="9"/>
  <c r="S653" i="9" s="1"/>
  <c r="Y653" i="9"/>
  <c r="AC653" i="9" s="1"/>
  <c r="AL652" i="9"/>
  <c r="R652" i="9"/>
  <c r="AB652" i="9"/>
  <c r="AS653" i="9"/>
  <c r="AW653" i="9" s="1"/>
  <c r="BC653" i="9"/>
  <c r="AV652" i="9"/>
  <c r="BF652" i="9"/>
  <c r="F653" i="9"/>
  <c r="D654" i="9"/>
  <c r="P653" i="5"/>
  <c r="N654" i="5"/>
  <c r="H654" i="5"/>
  <c r="E655" i="5"/>
  <c r="I655" i="5" s="1"/>
  <c r="AI614" i="5" l="1"/>
  <c r="AM614" i="5" s="1"/>
  <c r="AL613" i="5"/>
  <c r="Z614" i="5"/>
  <c r="X615" i="5"/>
  <c r="AT614" i="5"/>
  <c r="AR615" i="5"/>
  <c r="CI653" i="5"/>
  <c r="CG654" i="5"/>
  <c r="BX653" i="5"/>
  <c r="CB653" i="5" s="1"/>
  <c r="CA652" i="5"/>
  <c r="BO653" i="5"/>
  <c r="BM654" i="5"/>
  <c r="BD653" i="5"/>
  <c r="BH653" i="5" s="1"/>
  <c r="BG652" i="5"/>
  <c r="E654" i="9"/>
  <c r="I654" i="9" s="1"/>
  <c r="BD653" i="9"/>
  <c r="BB654" i="9"/>
  <c r="BG653" i="9"/>
  <c r="P653" i="9"/>
  <c r="N654" i="9"/>
  <c r="H653" i="9"/>
  <c r="AT653" i="9"/>
  <c r="AR654" i="9"/>
  <c r="Z653" i="9"/>
  <c r="X654" i="9"/>
  <c r="AJ653" i="9"/>
  <c r="AH654" i="9"/>
  <c r="O654" i="5"/>
  <c r="S654" i="5" s="1"/>
  <c r="R653" i="5"/>
  <c r="F655" i="5"/>
  <c r="D656" i="5"/>
  <c r="AJ614" i="5" l="1"/>
  <c r="AH615" i="5"/>
  <c r="Y615" i="5"/>
  <c r="AC615" i="5" s="1"/>
  <c r="AB614" i="5"/>
  <c r="AS615" i="5"/>
  <c r="AW615" i="5" s="1"/>
  <c r="AV614" i="5"/>
  <c r="CH654" i="5"/>
  <c r="CL654" i="5" s="1"/>
  <c r="CK653" i="5"/>
  <c r="BY653" i="5"/>
  <c r="BW654" i="5"/>
  <c r="BN654" i="5"/>
  <c r="BR654" i="5" s="1"/>
  <c r="BQ653" i="5"/>
  <c r="BE653" i="5"/>
  <c r="BC654" i="5"/>
  <c r="AB653" i="9"/>
  <c r="BC654" i="9"/>
  <c r="BG654" i="9" s="1"/>
  <c r="AI654" i="9"/>
  <c r="AM654" i="9" s="1"/>
  <c r="AS654" i="9"/>
  <c r="AW654" i="9" s="1"/>
  <c r="O654" i="9"/>
  <c r="S654" i="9" s="1"/>
  <c r="BF653" i="9"/>
  <c r="AL653" i="9"/>
  <c r="AV653" i="9"/>
  <c r="R653" i="9"/>
  <c r="Y654" i="9"/>
  <c r="AC654" i="9" s="1"/>
  <c r="F654" i="9"/>
  <c r="D655" i="9"/>
  <c r="P654" i="5"/>
  <c r="N655" i="5"/>
  <c r="E656" i="5"/>
  <c r="I656" i="5" s="1"/>
  <c r="H655" i="5"/>
  <c r="AI615" i="5" l="1"/>
  <c r="AM615" i="5" s="1"/>
  <c r="AL614" i="5"/>
  <c r="Z615" i="5"/>
  <c r="X616" i="5"/>
  <c r="AT615" i="5"/>
  <c r="AR616" i="5"/>
  <c r="CI654" i="5"/>
  <c r="CG655" i="5"/>
  <c r="BX654" i="5"/>
  <c r="CB654" i="5" s="1"/>
  <c r="CA653" i="5"/>
  <c r="BO654" i="5"/>
  <c r="BM655" i="5"/>
  <c r="BD654" i="5"/>
  <c r="BH654" i="5" s="1"/>
  <c r="BG653" i="5"/>
  <c r="BD654" i="9"/>
  <c r="BB655" i="9"/>
  <c r="Z654" i="9"/>
  <c r="X655" i="9"/>
  <c r="AT654" i="9"/>
  <c r="AR655" i="9"/>
  <c r="E655" i="9"/>
  <c r="I655" i="9" s="1"/>
  <c r="H654" i="9"/>
  <c r="P654" i="9"/>
  <c r="N655" i="9"/>
  <c r="AJ654" i="9"/>
  <c r="AH655" i="9"/>
  <c r="O655" i="5"/>
  <c r="S655" i="5" s="1"/>
  <c r="R654" i="5"/>
  <c r="F656" i="5"/>
  <c r="D657" i="5"/>
  <c r="AJ615" i="5" l="1"/>
  <c r="AH616" i="5"/>
  <c r="Y616" i="5"/>
  <c r="AC616" i="5" s="1"/>
  <c r="AB615" i="5"/>
  <c r="AS616" i="5"/>
  <c r="AW616" i="5" s="1"/>
  <c r="AV615" i="5"/>
  <c r="CH655" i="5"/>
  <c r="CL655" i="5" s="1"/>
  <c r="CK654" i="5"/>
  <c r="BY654" i="5"/>
  <c r="BW655" i="5"/>
  <c r="BN655" i="5"/>
  <c r="BR655" i="5" s="1"/>
  <c r="BQ654" i="5"/>
  <c r="BE654" i="5"/>
  <c r="BC655" i="5"/>
  <c r="O655" i="9"/>
  <c r="S655" i="9" s="1"/>
  <c r="Y655" i="9"/>
  <c r="AC655" i="9" s="1"/>
  <c r="R654" i="9"/>
  <c r="F655" i="9"/>
  <c r="D656" i="9"/>
  <c r="AB654" i="9"/>
  <c r="AI655" i="9"/>
  <c r="AM655" i="9" s="1"/>
  <c r="AS655" i="9"/>
  <c r="AW655" i="9" s="1"/>
  <c r="BC655" i="9"/>
  <c r="AL654" i="9"/>
  <c r="AV654" i="9"/>
  <c r="BF654" i="9"/>
  <c r="P655" i="5"/>
  <c r="N656" i="5"/>
  <c r="H656" i="5"/>
  <c r="E657" i="5"/>
  <c r="I657" i="5" s="1"/>
  <c r="AI616" i="5" l="1"/>
  <c r="AM616" i="5" s="1"/>
  <c r="AL615" i="5"/>
  <c r="Z616" i="5"/>
  <c r="X617" i="5"/>
  <c r="AT616" i="5"/>
  <c r="AR617" i="5"/>
  <c r="CI655" i="5"/>
  <c r="CG656" i="5"/>
  <c r="BX655" i="5"/>
  <c r="CB655" i="5" s="1"/>
  <c r="CA654" i="5"/>
  <c r="BO655" i="5"/>
  <c r="BM656" i="5"/>
  <c r="BD655" i="5"/>
  <c r="BH655" i="5" s="1"/>
  <c r="BG654" i="5"/>
  <c r="E656" i="9"/>
  <c r="I656" i="9" s="1"/>
  <c r="BD655" i="9"/>
  <c r="BB656" i="9"/>
  <c r="BG655" i="9"/>
  <c r="AJ655" i="9"/>
  <c r="AH656" i="9"/>
  <c r="H655" i="9"/>
  <c r="Z655" i="9"/>
  <c r="X656" i="9"/>
  <c r="AT655" i="9"/>
  <c r="AR656" i="9"/>
  <c r="P655" i="9"/>
  <c r="N656" i="9"/>
  <c r="O656" i="5"/>
  <c r="S656" i="5" s="1"/>
  <c r="R655" i="5"/>
  <c r="F657" i="5"/>
  <c r="D658" i="5"/>
  <c r="AJ616" i="5" l="1"/>
  <c r="AH617" i="5"/>
  <c r="Y617" i="5"/>
  <c r="AC617" i="5" s="1"/>
  <c r="AB616" i="5"/>
  <c r="AS617" i="5"/>
  <c r="AW617" i="5" s="1"/>
  <c r="AV616" i="5"/>
  <c r="CH656" i="5"/>
  <c r="CL656" i="5" s="1"/>
  <c r="CK655" i="5"/>
  <c r="BY655" i="5"/>
  <c r="BW656" i="5"/>
  <c r="BN656" i="5"/>
  <c r="BR656" i="5" s="1"/>
  <c r="BQ655" i="5"/>
  <c r="BE655" i="5"/>
  <c r="BC656" i="5"/>
  <c r="AV655" i="9"/>
  <c r="BC656" i="9"/>
  <c r="BG656" i="9" s="1"/>
  <c r="O656" i="9"/>
  <c r="S656" i="9" s="1"/>
  <c r="Y656" i="9"/>
  <c r="AC656" i="9" s="1"/>
  <c r="AI656" i="9"/>
  <c r="AM656" i="9" s="1"/>
  <c r="BF655" i="9"/>
  <c r="R655" i="9"/>
  <c r="AB655" i="9"/>
  <c r="AL655" i="9"/>
  <c r="AS656" i="9"/>
  <c r="AW656" i="9" s="1"/>
  <c r="F656" i="9"/>
  <c r="D657" i="9"/>
  <c r="P656" i="5"/>
  <c r="N657" i="5"/>
  <c r="E658" i="5"/>
  <c r="I658" i="5" s="1"/>
  <c r="H657" i="5"/>
  <c r="AI617" i="5" l="1"/>
  <c r="AM617" i="5"/>
  <c r="AL616" i="5"/>
  <c r="Z617" i="5"/>
  <c r="X618" i="5"/>
  <c r="AT617" i="5"/>
  <c r="AR618" i="5"/>
  <c r="CI656" i="5"/>
  <c r="CG657" i="5"/>
  <c r="BX656" i="5"/>
  <c r="CA655" i="5"/>
  <c r="BO656" i="5"/>
  <c r="BM657" i="5"/>
  <c r="BD656" i="5"/>
  <c r="BH656" i="5" s="1"/>
  <c r="BG655" i="5"/>
  <c r="BD656" i="9"/>
  <c r="BB657" i="9"/>
  <c r="AT656" i="9"/>
  <c r="AR657" i="9"/>
  <c r="Z656" i="9"/>
  <c r="X657" i="9"/>
  <c r="E657" i="9"/>
  <c r="I657" i="9"/>
  <c r="H656" i="9"/>
  <c r="AJ656" i="9"/>
  <c r="AH657" i="9"/>
  <c r="P656" i="9"/>
  <c r="N657" i="9"/>
  <c r="O657" i="5"/>
  <c r="S657" i="5" s="1"/>
  <c r="R656" i="5"/>
  <c r="F658" i="5"/>
  <c r="D659" i="5"/>
  <c r="AJ617" i="5" l="1"/>
  <c r="AH618" i="5"/>
  <c r="Y618" i="5"/>
  <c r="AC618" i="5" s="1"/>
  <c r="AB617" i="5"/>
  <c r="AS618" i="5"/>
  <c r="AW618" i="5" s="1"/>
  <c r="AV617" i="5"/>
  <c r="CH657" i="5"/>
  <c r="CL657" i="5" s="1"/>
  <c r="CK656" i="5"/>
  <c r="BY656" i="5"/>
  <c r="BW657" i="5"/>
  <c r="CB656" i="5"/>
  <c r="BN657" i="5"/>
  <c r="BR657" i="5" s="1"/>
  <c r="BQ656" i="5"/>
  <c r="BE656" i="5"/>
  <c r="BC657" i="5"/>
  <c r="AI657" i="9"/>
  <c r="AM657" i="9" s="1"/>
  <c r="AS657" i="9"/>
  <c r="AW657" i="9" s="1"/>
  <c r="AL656" i="9"/>
  <c r="F657" i="9"/>
  <c r="D658" i="9"/>
  <c r="AV656" i="9"/>
  <c r="O657" i="9"/>
  <c r="S657" i="9" s="1"/>
  <c r="Y657" i="9"/>
  <c r="AC657" i="9"/>
  <c r="BC657" i="9"/>
  <c r="R656" i="9"/>
  <c r="AB656" i="9"/>
  <c r="BF656" i="9"/>
  <c r="P657" i="5"/>
  <c r="N658" i="5"/>
  <c r="E659" i="5"/>
  <c r="I659" i="5"/>
  <c r="H658" i="5"/>
  <c r="AI618" i="5" l="1"/>
  <c r="AM618" i="5" s="1"/>
  <c r="AL617" i="5"/>
  <c r="Z618" i="5"/>
  <c r="X619" i="5"/>
  <c r="AT618" i="5"/>
  <c r="AR619" i="5"/>
  <c r="CI657" i="5"/>
  <c r="CG658" i="5"/>
  <c r="BX657" i="5"/>
  <c r="CB657" i="5" s="1"/>
  <c r="CA656" i="5"/>
  <c r="BO657" i="5"/>
  <c r="BM658" i="5"/>
  <c r="BD657" i="5"/>
  <c r="BH657" i="5" s="1"/>
  <c r="BG656" i="5"/>
  <c r="E658" i="9"/>
  <c r="I658" i="9" s="1"/>
  <c r="BD657" i="9"/>
  <c r="BB658" i="9"/>
  <c r="BG657" i="9"/>
  <c r="P657" i="9"/>
  <c r="N658" i="9"/>
  <c r="H657" i="9"/>
  <c r="AT657" i="9"/>
  <c r="AR658" i="9"/>
  <c r="Z657" i="9"/>
  <c r="X658" i="9"/>
  <c r="AJ657" i="9"/>
  <c r="AH658" i="9"/>
  <c r="O658" i="5"/>
  <c r="S658" i="5" s="1"/>
  <c r="R657" i="5"/>
  <c r="F659" i="5"/>
  <c r="D660" i="5"/>
  <c r="AJ618" i="5" l="1"/>
  <c r="AH619" i="5"/>
  <c r="Y619" i="5"/>
  <c r="AC619" i="5" s="1"/>
  <c r="AB618" i="5"/>
  <c r="AS619" i="5"/>
  <c r="AW619" i="5" s="1"/>
  <c r="AV618" i="5"/>
  <c r="CH658" i="5"/>
  <c r="CL658" i="5" s="1"/>
  <c r="CK657" i="5"/>
  <c r="BY657" i="5"/>
  <c r="BW658" i="5"/>
  <c r="BN658" i="5"/>
  <c r="BR658" i="5" s="1"/>
  <c r="BQ657" i="5"/>
  <c r="BE657" i="5"/>
  <c r="BC658" i="5"/>
  <c r="AB657" i="9"/>
  <c r="BC658" i="9"/>
  <c r="BG658" i="9" s="1"/>
  <c r="AI658" i="9"/>
  <c r="AM658" i="9" s="1"/>
  <c r="AS658" i="9"/>
  <c r="AW658" i="9" s="1"/>
  <c r="O658" i="9"/>
  <c r="S658" i="9" s="1"/>
  <c r="BF657" i="9"/>
  <c r="AL657" i="9"/>
  <c r="AV657" i="9"/>
  <c r="R657" i="9"/>
  <c r="Y658" i="9"/>
  <c r="AC658" i="9" s="1"/>
  <c r="F658" i="9"/>
  <c r="D659" i="9"/>
  <c r="P658" i="5"/>
  <c r="N659" i="5"/>
  <c r="E660" i="5"/>
  <c r="I660" i="5" s="1"/>
  <c r="H659" i="5"/>
  <c r="AI619" i="5" l="1"/>
  <c r="AM619" i="5" s="1"/>
  <c r="AL618" i="5"/>
  <c r="Z619" i="5"/>
  <c r="X620" i="5"/>
  <c r="AT619" i="5"/>
  <c r="AR620" i="5"/>
  <c r="CI658" i="5"/>
  <c r="CG659" i="5"/>
  <c r="BX658" i="5"/>
  <c r="CB658" i="5" s="1"/>
  <c r="CA657" i="5"/>
  <c r="BO658" i="5"/>
  <c r="BM659" i="5"/>
  <c r="BD658" i="5"/>
  <c r="BH658" i="5" s="1"/>
  <c r="BG657" i="5"/>
  <c r="BD658" i="9"/>
  <c r="BB659" i="9"/>
  <c r="Z658" i="9"/>
  <c r="X659" i="9"/>
  <c r="AT658" i="9"/>
  <c r="AR659" i="9"/>
  <c r="E659" i="9"/>
  <c r="I659" i="9"/>
  <c r="H658" i="9"/>
  <c r="P658" i="9"/>
  <c r="N659" i="9"/>
  <c r="AJ658" i="9"/>
  <c r="AH659" i="9"/>
  <c r="O659" i="5"/>
  <c r="S659" i="5" s="1"/>
  <c r="R658" i="5"/>
  <c r="F660" i="5"/>
  <c r="D661" i="5"/>
  <c r="AJ619" i="5" l="1"/>
  <c r="AH620" i="5"/>
  <c r="Y620" i="5"/>
  <c r="AC620" i="5" s="1"/>
  <c r="AB619" i="5"/>
  <c r="AS620" i="5"/>
  <c r="AW620" i="5" s="1"/>
  <c r="AV619" i="5"/>
  <c r="CH659" i="5"/>
  <c r="CL659" i="5" s="1"/>
  <c r="CK658" i="5"/>
  <c r="BY658" i="5"/>
  <c r="BW659" i="5"/>
  <c r="BN659" i="5"/>
  <c r="BR659" i="5" s="1"/>
  <c r="BQ658" i="5"/>
  <c r="BE658" i="5"/>
  <c r="BC659" i="5"/>
  <c r="O659" i="9"/>
  <c r="S659" i="9" s="1"/>
  <c r="Y659" i="9"/>
  <c r="AC659" i="9" s="1"/>
  <c r="R658" i="9"/>
  <c r="F659" i="9"/>
  <c r="D660" i="9"/>
  <c r="AB658" i="9"/>
  <c r="AI659" i="9"/>
  <c r="AM659" i="9" s="1"/>
  <c r="AS659" i="9"/>
  <c r="AW659" i="9" s="1"/>
  <c r="BC659" i="9"/>
  <c r="AL658" i="9"/>
  <c r="AV658" i="9"/>
  <c r="BF658" i="9"/>
  <c r="P659" i="5"/>
  <c r="N660" i="5"/>
  <c r="E661" i="5"/>
  <c r="I661" i="5" s="1"/>
  <c r="H660" i="5"/>
  <c r="AI620" i="5" l="1"/>
  <c r="AM620" i="5" s="1"/>
  <c r="AL619" i="5"/>
  <c r="Z620" i="5"/>
  <c r="X621" i="5"/>
  <c r="AT620" i="5"/>
  <c r="AR621" i="5"/>
  <c r="CI659" i="5"/>
  <c r="CG660" i="5"/>
  <c r="BX659" i="5"/>
  <c r="CB659" i="5" s="1"/>
  <c r="CA658" i="5"/>
  <c r="BO659" i="5"/>
  <c r="BM660" i="5"/>
  <c r="BD659" i="5"/>
  <c r="BH659" i="5" s="1"/>
  <c r="BG658" i="5"/>
  <c r="E660" i="9"/>
  <c r="I660" i="9" s="1"/>
  <c r="BD659" i="9"/>
  <c r="BB660" i="9"/>
  <c r="BG659" i="9"/>
  <c r="AJ659" i="9"/>
  <c r="AH660" i="9"/>
  <c r="H659" i="9"/>
  <c r="Z659" i="9"/>
  <c r="X660" i="9"/>
  <c r="AT659" i="9"/>
  <c r="AR660" i="9"/>
  <c r="P659" i="9"/>
  <c r="N660" i="9"/>
  <c r="O660" i="5"/>
  <c r="S660" i="5" s="1"/>
  <c r="R659" i="5"/>
  <c r="F661" i="5"/>
  <c r="D662" i="5"/>
  <c r="AJ620" i="5" l="1"/>
  <c r="AH621" i="5"/>
  <c r="Y621" i="5"/>
  <c r="AC621" i="5" s="1"/>
  <c r="AB620" i="5"/>
  <c r="AS621" i="5"/>
  <c r="AW621" i="5" s="1"/>
  <c r="AV620" i="5"/>
  <c r="CH660" i="5"/>
  <c r="CL660" i="5" s="1"/>
  <c r="CK659" i="5"/>
  <c r="BY659" i="5"/>
  <c r="BW660" i="5"/>
  <c r="BN660" i="5"/>
  <c r="BR660" i="5" s="1"/>
  <c r="BQ659" i="5"/>
  <c r="BE659" i="5"/>
  <c r="BC660" i="5"/>
  <c r="AV659" i="9"/>
  <c r="BC660" i="9"/>
  <c r="O660" i="9"/>
  <c r="S660" i="9" s="1"/>
  <c r="Y660" i="9"/>
  <c r="AC660" i="9" s="1"/>
  <c r="AI660" i="9"/>
  <c r="AM660" i="9" s="1"/>
  <c r="BF659" i="9"/>
  <c r="R659" i="9"/>
  <c r="AB659" i="9"/>
  <c r="AL659" i="9"/>
  <c r="AS660" i="9"/>
  <c r="AW660" i="9" s="1"/>
  <c r="F660" i="9"/>
  <c r="D661" i="9"/>
  <c r="P660" i="5"/>
  <c r="N661" i="5"/>
  <c r="E662" i="5"/>
  <c r="I662" i="5"/>
  <c r="H661" i="5"/>
  <c r="AI621" i="5" l="1"/>
  <c r="AM621" i="5" s="1"/>
  <c r="AL620" i="5"/>
  <c r="Z621" i="5"/>
  <c r="X622" i="5"/>
  <c r="AT621" i="5"/>
  <c r="AR622" i="5"/>
  <c r="CI660" i="5"/>
  <c r="CG661" i="5"/>
  <c r="BX660" i="5"/>
  <c r="CB660" i="5" s="1"/>
  <c r="CA659" i="5"/>
  <c r="BO660" i="5"/>
  <c r="BM661" i="5"/>
  <c r="BD660" i="5"/>
  <c r="BH660" i="5" s="1"/>
  <c r="BG659" i="5"/>
  <c r="BD660" i="9"/>
  <c r="BB661" i="9"/>
  <c r="AT660" i="9"/>
  <c r="AR661" i="9"/>
  <c r="Z660" i="9"/>
  <c r="X661" i="9"/>
  <c r="BG660" i="9"/>
  <c r="E661" i="9"/>
  <c r="I661" i="9" s="1"/>
  <c r="H660" i="9"/>
  <c r="AJ660" i="9"/>
  <c r="AH661" i="9"/>
  <c r="P660" i="9"/>
  <c r="N661" i="9"/>
  <c r="O661" i="5"/>
  <c r="S661" i="5" s="1"/>
  <c r="R660" i="5"/>
  <c r="F662" i="5"/>
  <c r="D663" i="5"/>
  <c r="AJ621" i="5" l="1"/>
  <c r="AH622" i="5"/>
  <c r="Y622" i="5"/>
  <c r="AC622" i="5" s="1"/>
  <c r="AB621" i="5"/>
  <c r="AS622" i="5"/>
  <c r="AW622" i="5" s="1"/>
  <c r="AV621" i="5"/>
  <c r="CH661" i="5"/>
  <c r="CL661" i="5" s="1"/>
  <c r="CK660" i="5"/>
  <c r="BY660" i="5"/>
  <c r="BW661" i="5"/>
  <c r="BN661" i="5"/>
  <c r="BR661" i="5" s="1"/>
  <c r="BQ660" i="5"/>
  <c r="BE660" i="5"/>
  <c r="BC661" i="5"/>
  <c r="AL660" i="9"/>
  <c r="F661" i="9"/>
  <c r="D662" i="9"/>
  <c r="AS661" i="9"/>
  <c r="AW661" i="9" s="1"/>
  <c r="O661" i="9"/>
  <c r="S661" i="9" s="1"/>
  <c r="AV660" i="9"/>
  <c r="R660" i="9"/>
  <c r="Y661" i="9"/>
  <c r="AC661" i="9" s="1"/>
  <c r="BC661" i="9"/>
  <c r="AI661" i="9"/>
  <c r="AM661" i="9" s="1"/>
  <c r="AB660" i="9"/>
  <c r="BF660" i="9"/>
  <c r="P661" i="5"/>
  <c r="N662" i="5"/>
  <c r="E663" i="5"/>
  <c r="I663" i="5"/>
  <c r="H662" i="5"/>
  <c r="AI622" i="5" l="1"/>
  <c r="AM622" i="5" s="1"/>
  <c r="AL621" i="5"/>
  <c r="Z622" i="5"/>
  <c r="X623" i="5"/>
  <c r="AT622" i="5"/>
  <c r="AR623" i="5"/>
  <c r="CI661" i="5"/>
  <c r="CG662" i="5"/>
  <c r="BX661" i="5"/>
  <c r="CB661" i="5" s="1"/>
  <c r="CA660" i="5"/>
  <c r="BO661" i="5"/>
  <c r="BM662" i="5"/>
  <c r="BD661" i="5"/>
  <c r="BH661" i="5" s="1"/>
  <c r="BG660" i="5"/>
  <c r="E662" i="9"/>
  <c r="I662" i="9" s="1"/>
  <c r="BD661" i="9"/>
  <c r="BB662" i="9"/>
  <c r="BG661" i="9"/>
  <c r="P661" i="9"/>
  <c r="N662" i="9"/>
  <c r="H661" i="9"/>
  <c r="AJ661" i="9"/>
  <c r="AH662" i="9"/>
  <c r="Z661" i="9"/>
  <c r="X662" i="9"/>
  <c r="AT661" i="9"/>
  <c r="AR662" i="9"/>
  <c r="O662" i="5"/>
  <c r="S662" i="5" s="1"/>
  <c r="R661" i="5"/>
  <c r="F663" i="5"/>
  <c r="D664" i="5"/>
  <c r="AJ622" i="5" l="1"/>
  <c r="AH623" i="5"/>
  <c r="Y623" i="5"/>
  <c r="AC623" i="5" s="1"/>
  <c r="AB622" i="5"/>
  <c r="AS623" i="5"/>
  <c r="AW623" i="5" s="1"/>
  <c r="AV622" i="5"/>
  <c r="CH662" i="5"/>
  <c r="CL662" i="5" s="1"/>
  <c r="CK661" i="5"/>
  <c r="BY661" i="5"/>
  <c r="BW662" i="5"/>
  <c r="BN662" i="5"/>
  <c r="BR662" i="5" s="1"/>
  <c r="BQ661" i="5"/>
  <c r="BE661" i="5"/>
  <c r="BC662" i="5"/>
  <c r="AB661" i="9"/>
  <c r="BC662" i="9"/>
  <c r="BG662" i="9" s="1"/>
  <c r="AS662" i="9"/>
  <c r="AW662" i="9" s="1"/>
  <c r="AI662" i="9"/>
  <c r="AM662" i="9" s="1"/>
  <c r="O662" i="9"/>
  <c r="S662" i="9" s="1"/>
  <c r="BF661" i="9"/>
  <c r="AV661" i="9"/>
  <c r="AL661" i="9"/>
  <c r="R661" i="9"/>
  <c r="Y662" i="9"/>
  <c r="AC662" i="9" s="1"/>
  <c r="F662" i="9"/>
  <c r="D663" i="9"/>
  <c r="P662" i="5"/>
  <c r="N663" i="5"/>
  <c r="E664" i="5"/>
  <c r="I664" i="5" s="1"/>
  <c r="H663" i="5"/>
  <c r="AI623" i="5" l="1"/>
  <c r="AM623" i="5" s="1"/>
  <c r="AL622" i="5"/>
  <c r="Z623" i="5"/>
  <c r="X624" i="5"/>
  <c r="AT623" i="5"/>
  <c r="AR624" i="5"/>
  <c r="CI662" i="5"/>
  <c r="CG663" i="5"/>
  <c r="BX662" i="5"/>
  <c r="CB662" i="5" s="1"/>
  <c r="CA661" i="5"/>
  <c r="BO662" i="5"/>
  <c r="BM663" i="5"/>
  <c r="BD662" i="5"/>
  <c r="BH662" i="5" s="1"/>
  <c r="BG661" i="5"/>
  <c r="BD662" i="9"/>
  <c r="BB663" i="9"/>
  <c r="Z662" i="9"/>
  <c r="X663" i="9"/>
  <c r="AJ662" i="9"/>
  <c r="AH663" i="9"/>
  <c r="E663" i="9"/>
  <c r="I663" i="9" s="1"/>
  <c r="H662" i="9"/>
  <c r="P662" i="9"/>
  <c r="N663" i="9"/>
  <c r="AT662" i="9"/>
  <c r="AR663" i="9"/>
  <c r="O663" i="5"/>
  <c r="S663" i="5" s="1"/>
  <c r="R662" i="5"/>
  <c r="F664" i="5"/>
  <c r="D665" i="5"/>
  <c r="AJ623" i="5" l="1"/>
  <c r="AH624" i="5"/>
  <c r="Y624" i="5"/>
  <c r="AC624" i="5" s="1"/>
  <c r="AB623" i="5"/>
  <c r="AS624" i="5"/>
  <c r="AW624" i="5" s="1"/>
  <c r="AV623" i="5"/>
  <c r="CH663" i="5"/>
  <c r="CL663" i="5" s="1"/>
  <c r="CK662" i="5"/>
  <c r="BY662" i="5"/>
  <c r="BW663" i="5"/>
  <c r="BN663" i="5"/>
  <c r="BR663" i="5" s="1"/>
  <c r="BQ662" i="5"/>
  <c r="BE662" i="5"/>
  <c r="BC663" i="5"/>
  <c r="O663" i="9"/>
  <c r="S663" i="9" s="1"/>
  <c r="Y663" i="9"/>
  <c r="AC663" i="9" s="1"/>
  <c r="R662" i="9"/>
  <c r="F663" i="9"/>
  <c r="D664" i="9"/>
  <c r="AB662" i="9"/>
  <c r="AS663" i="9"/>
  <c r="AW663" i="9" s="1"/>
  <c r="AI663" i="9"/>
  <c r="AM663" i="9" s="1"/>
  <c r="BC663" i="9"/>
  <c r="AV662" i="9"/>
  <c r="AL662" i="9"/>
  <c r="BF662" i="9"/>
  <c r="P663" i="5"/>
  <c r="N664" i="5"/>
  <c r="E665" i="5"/>
  <c r="I665" i="5" s="1"/>
  <c r="H664" i="5"/>
  <c r="AI624" i="5" l="1"/>
  <c r="AM624" i="5" s="1"/>
  <c r="AL623" i="5"/>
  <c r="Z624" i="5"/>
  <c r="X625" i="5"/>
  <c r="AT624" i="5"/>
  <c r="AR625" i="5"/>
  <c r="CI663" i="5"/>
  <c r="CG664" i="5"/>
  <c r="BX663" i="5"/>
  <c r="CB663" i="5" s="1"/>
  <c r="CA662" i="5"/>
  <c r="BO663" i="5"/>
  <c r="BM664" i="5"/>
  <c r="BD663" i="5"/>
  <c r="BH663" i="5" s="1"/>
  <c r="BG662" i="5"/>
  <c r="E664" i="9"/>
  <c r="I664" i="9" s="1"/>
  <c r="BD663" i="9"/>
  <c r="BB664" i="9"/>
  <c r="BG663" i="9"/>
  <c r="AT663" i="9"/>
  <c r="AR664" i="9"/>
  <c r="H663" i="9"/>
  <c r="Z663" i="9"/>
  <c r="X664" i="9"/>
  <c r="AJ663" i="9"/>
  <c r="AH664" i="9"/>
  <c r="P663" i="9"/>
  <c r="N664" i="9"/>
  <c r="O664" i="5"/>
  <c r="S664" i="5" s="1"/>
  <c r="R663" i="5"/>
  <c r="F665" i="5"/>
  <c r="D666" i="5"/>
  <c r="AJ624" i="5" l="1"/>
  <c r="AH625" i="5"/>
  <c r="Y625" i="5"/>
  <c r="AC625" i="5" s="1"/>
  <c r="AB624" i="5"/>
  <c r="AS625" i="5"/>
  <c r="AW625" i="5" s="1"/>
  <c r="AV624" i="5"/>
  <c r="CH664" i="5"/>
  <c r="CL664" i="5" s="1"/>
  <c r="CK663" i="5"/>
  <c r="BY663" i="5"/>
  <c r="BW664" i="5"/>
  <c r="BN664" i="5"/>
  <c r="BR664" i="5" s="1"/>
  <c r="BQ663" i="5"/>
  <c r="BE663" i="5"/>
  <c r="BC664" i="5"/>
  <c r="AL663" i="9"/>
  <c r="BC664" i="9"/>
  <c r="BG664" i="9" s="1"/>
  <c r="O664" i="9"/>
  <c r="S664" i="9" s="1"/>
  <c r="Y664" i="9"/>
  <c r="AC664" i="9" s="1"/>
  <c r="AS664" i="9"/>
  <c r="AW664" i="9" s="1"/>
  <c r="BF663" i="9"/>
  <c r="R663" i="9"/>
  <c r="AB663" i="9"/>
  <c r="AV663" i="9"/>
  <c r="AI664" i="9"/>
  <c r="AM664" i="9" s="1"/>
  <c r="F664" i="9"/>
  <c r="D665" i="9"/>
  <c r="P664" i="5"/>
  <c r="N665" i="5"/>
  <c r="E666" i="5"/>
  <c r="I666" i="5" s="1"/>
  <c r="H665" i="5"/>
  <c r="AI625" i="5" l="1"/>
  <c r="AM625" i="5" s="1"/>
  <c r="AL624" i="5"/>
  <c r="Z625" i="5"/>
  <c r="X626" i="5"/>
  <c r="AT625" i="5"/>
  <c r="AR626" i="5"/>
  <c r="CI664" i="5"/>
  <c r="CG665" i="5"/>
  <c r="BX664" i="5"/>
  <c r="CB664" i="5" s="1"/>
  <c r="CA663" i="5"/>
  <c r="BO664" i="5"/>
  <c r="BM665" i="5"/>
  <c r="BD664" i="5"/>
  <c r="BH664" i="5" s="1"/>
  <c r="BG663" i="5"/>
  <c r="BD664" i="9"/>
  <c r="BB665" i="9"/>
  <c r="AJ664" i="9"/>
  <c r="AH665" i="9"/>
  <c r="Z664" i="9"/>
  <c r="X665" i="9"/>
  <c r="E665" i="9"/>
  <c r="I665" i="9"/>
  <c r="H664" i="9"/>
  <c r="AT664" i="9"/>
  <c r="AR665" i="9"/>
  <c r="P664" i="9"/>
  <c r="N665" i="9"/>
  <c r="O665" i="5"/>
  <c r="S665" i="5" s="1"/>
  <c r="R664" i="5"/>
  <c r="F666" i="5"/>
  <c r="D667" i="5"/>
  <c r="AJ625" i="5" l="1"/>
  <c r="AH626" i="5"/>
  <c r="Y626" i="5"/>
  <c r="AC626" i="5" s="1"/>
  <c r="AB625" i="5"/>
  <c r="AS626" i="5"/>
  <c r="AW626" i="5" s="1"/>
  <c r="AV625" i="5"/>
  <c r="CH665" i="5"/>
  <c r="CL665" i="5" s="1"/>
  <c r="CK664" i="5"/>
  <c r="BY664" i="5"/>
  <c r="BW665" i="5"/>
  <c r="BN665" i="5"/>
  <c r="BR665" i="5" s="1"/>
  <c r="BQ664" i="5"/>
  <c r="BE664" i="5"/>
  <c r="BC665" i="5"/>
  <c r="AS665" i="9"/>
  <c r="AW665" i="9" s="1"/>
  <c r="AI665" i="9"/>
  <c r="AM665" i="9" s="1"/>
  <c r="AV664" i="9"/>
  <c r="F665" i="9"/>
  <c r="D666" i="9"/>
  <c r="AL664" i="9"/>
  <c r="O665" i="9"/>
  <c r="S665" i="9" s="1"/>
  <c r="Y665" i="9"/>
  <c r="AC665" i="9" s="1"/>
  <c r="BC665" i="9"/>
  <c r="R664" i="9"/>
  <c r="AB664" i="9"/>
  <c r="BF664" i="9"/>
  <c r="P665" i="5"/>
  <c r="N666" i="5"/>
  <c r="E667" i="5"/>
  <c r="I667" i="5" s="1"/>
  <c r="H666" i="5"/>
  <c r="AI626" i="5" l="1"/>
  <c r="AM626" i="5" s="1"/>
  <c r="AL625" i="5"/>
  <c r="Z626" i="5"/>
  <c r="X627" i="5"/>
  <c r="AT626" i="5"/>
  <c r="AR627" i="5"/>
  <c r="CI665" i="5"/>
  <c r="CG666" i="5"/>
  <c r="BX665" i="5"/>
  <c r="CB665" i="5" s="1"/>
  <c r="CA664" i="5"/>
  <c r="BO665" i="5"/>
  <c r="BM666" i="5"/>
  <c r="BD665" i="5"/>
  <c r="BH665" i="5" s="1"/>
  <c r="BG664" i="5"/>
  <c r="E666" i="9"/>
  <c r="I666" i="9" s="1"/>
  <c r="BD665" i="9"/>
  <c r="BB666" i="9"/>
  <c r="BG665" i="9"/>
  <c r="P665" i="9"/>
  <c r="N666" i="9"/>
  <c r="H665" i="9"/>
  <c r="AJ665" i="9"/>
  <c r="AH666" i="9"/>
  <c r="Z665" i="9"/>
  <c r="X666" i="9"/>
  <c r="AT665" i="9"/>
  <c r="AR666" i="9"/>
  <c r="O666" i="5"/>
  <c r="S666" i="5" s="1"/>
  <c r="R665" i="5"/>
  <c r="F667" i="5"/>
  <c r="D668" i="5"/>
  <c r="AJ626" i="5" l="1"/>
  <c r="AH627" i="5"/>
  <c r="Y627" i="5"/>
  <c r="AC627" i="5" s="1"/>
  <c r="AB626" i="5"/>
  <c r="AS627" i="5"/>
  <c r="AW627" i="5" s="1"/>
  <c r="AV626" i="5"/>
  <c r="CH666" i="5"/>
  <c r="CL666" i="5" s="1"/>
  <c r="CK665" i="5"/>
  <c r="BY665" i="5"/>
  <c r="BW666" i="5"/>
  <c r="BN666" i="5"/>
  <c r="BR666" i="5" s="1"/>
  <c r="BQ665" i="5"/>
  <c r="BE665" i="5"/>
  <c r="BC666" i="5"/>
  <c r="AB665" i="9"/>
  <c r="BC666" i="9"/>
  <c r="BG666" i="9" s="1"/>
  <c r="AS666" i="9"/>
  <c r="AW666" i="9" s="1"/>
  <c r="AI666" i="9"/>
  <c r="AM666" i="9" s="1"/>
  <c r="O666" i="9"/>
  <c r="S666" i="9" s="1"/>
  <c r="BF665" i="9"/>
  <c r="AV665" i="9"/>
  <c r="AL665" i="9"/>
  <c r="R665" i="9"/>
  <c r="Y666" i="9"/>
  <c r="AC666" i="9" s="1"/>
  <c r="F666" i="9"/>
  <c r="D667" i="9"/>
  <c r="P666" i="5"/>
  <c r="N667" i="5"/>
  <c r="E668" i="5"/>
  <c r="I668" i="5" s="1"/>
  <c r="H667" i="5"/>
  <c r="AI627" i="5" l="1"/>
  <c r="AM627" i="5"/>
  <c r="AL626" i="5"/>
  <c r="Z627" i="5"/>
  <c r="X628" i="5"/>
  <c r="AT627" i="5"/>
  <c r="AR628" i="5"/>
  <c r="CI666" i="5"/>
  <c r="CG667" i="5"/>
  <c r="BX666" i="5"/>
  <c r="CB666" i="5" s="1"/>
  <c r="CA665" i="5"/>
  <c r="BO666" i="5"/>
  <c r="BM667" i="5"/>
  <c r="BD666" i="5"/>
  <c r="BH666" i="5" s="1"/>
  <c r="BG665" i="5"/>
  <c r="BD666" i="9"/>
  <c r="BB667" i="9"/>
  <c r="Z666" i="9"/>
  <c r="X667" i="9"/>
  <c r="AJ666" i="9"/>
  <c r="AH667" i="9"/>
  <c r="E667" i="9"/>
  <c r="I667" i="9"/>
  <c r="H666" i="9"/>
  <c r="P666" i="9"/>
  <c r="N667" i="9"/>
  <c r="AT666" i="9"/>
  <c r="AR667" i="9"/>
  <c r="O667" i="5"/>
  <c r="S667" i="5" s="1"/>
  <c r="R666" i="5"/>
  <c r="F668" i="5"/>
  <c r="D669" i="5"/>
  <c r="AJ627" i="5" l="1"/>
  <c r="AH628" i="5"/>
  <c r="Y628" i="5"/>
  <c r="AC628" i="5" s="1"/>
  <c r="AB627" i="5"/>
  <c r="AS628" i="5"/>
  <c r="AW628" i="5" s="1"/>
  <c r="AV627" i="5"/>
  <c r="CH667" i="5"/>
  <c r="CL667" i="5" s="1"/>
  <c r="CK666" i="5"/>
  <c r="BY666" i="5"/>
  <c r="BW667" i="5"/>
  <c r="BN667" i="5"/>
  <c r="BR667" i="5" s="1"/>
  <c r="BQ666" i="5"/>
  <c r="BE666" i="5"/>
  <c r="BC667" i="5"/>
  <c r="O667" i="9"/>
  <c r="S667" i="9" s="1"/>
  <c r="Y667" i="9"/>
  <c r="AC667" i="9" s="1"/>
  <c r="R666" i="9"/>
  <c r="F667" i="9"/>
  <c r="D668" i="9"/>
  <c r="AB666" i="9"/>
  <c r="AS667" i="9"/>
  <c r="AW667" i="9" s="1"/>
  <c r="AI667" i="9"/>
  <c r="AM667" i="9" s="1"/>
  <c r="BC667" i="9"/>
  <c r="AV666" i="9"/>
  <c r="AL666" i="9"/>
  <c r="BF666" i="9"/>
  <c r="P667" i="5"/>
  <c r="N668" i="5"/>
  <c r="E669" i="5"/>
  <c r="I669" i="5" s="1"/>
  <c r="H668" i="5"/>
  <c r="AI628" i="5" l="1"/>
  <c r="AM628" i="5" s="1"/>
  <c r="AL627" i="5"/>
  <c r="Z628" i="5"/>
  <c r="X629" i="5"/>
  <c r="AT628" i="5"/>
  <c r="AR629" i="5"/>
  <c r="CI667" i="5"/>
  <c r="CG668" i="5"/>
  <c r="BX667" i="5"/>
  <c r="CB667" i="5" s="1"/>
  <c r="CA666" i="5"/>
  <c r="BO667" i="5"/>
  <c r="BM668" i="5"/>
  <c r="BD667" i="5"/>
  <c r="BH667" i="5" s="1"/>
  <c r="BG666" i="5"/>
  <c r="E668" i="9"/>
  <c r="I668" i="9" s="1"/>
  <c r="BD667" i="9"/>
  <c r="BB668" i="9"/>
  <c r="BG667" i="9"/>
  <c r="AT667" i="9"/>
  <c r="AR668" i="9"/>
  <c r="H667" i="9"/>
  <c r="Z667" i="9"/>
  <c r="X668" i="9"/>
  <c r="AJ667" i="9"/>
  <c r="AH668" i="9"/>
  <c r="P667" i="9"/>
  <c r="N668" i="9"/>
  <c r="O668" i="5"/>
  <c r="S668" i="5" s="1"/>
  <c r="R667" i="5"/>
  <c r="F669" i="5"/>
  <c r="D670" i="5"/>
  <c r="AJ628" i="5" l="1"/>
  <c r="AH629" i="5"/>
  <c r="Y629" i="5"/>
  <c r="AC629" i="5" s="1"/>
  <c r="AB628" i="5"/>
  <c r="AS629" i="5"/>
  <c r="AW629" i="5" s="1"/>
  <c r="AV628" i="5"/>
  <c r="CH668" i="5"/>
  <c r="CL668" i="5" s="1"/>
  <c r="CK667" i="5"/>
  <c r="BY667" i="5"/>
  <c r="BW668" i="5"/>
  <c r="BN668" i="5"/>
  <c r="BR668" i="5" s="1"/>
  <c r="BQ667" i="5"/>
  <c r="BE667" i="5"/>
  <c r="BC668" i="5"/>
  <c r="AL667" i="9"/>
  <c r="BC668" i="9"/>
  <c r="BG668" i="9" s="1"/>
  <c r="O668" i="9"/>
  <c r="S668" i="9" s="1"/>
  <c r="Y668" i="9"/>
  <c r="AC668" i="9" s="1"/>
  <c r="AS668" i="9"/>
  <c r="AW668" i="9" s="1"/>
  <c r="BF667" i="9"/>
  <c r="R667" i="9"/>
  <c r="AB667" i="9"/>
  <c r="AV667" i="9"/>
  <c r="AI668" i="9"/>
  <c r="AM668" i="9" s="1"/>
  <c r="F668" i="9"/>
  <c r="D669" i="9"/>
  <c r="P668" i="5"/>
  <c r="N669" i="5"/>
  <c r="E670" i="5"/>
  <c r="I670" i="5" s="1"/>
  <c r="H669" i="5"/>
  <c r="AI629" i="5" l="1"/>
  <c r="AM629" i="5" s="1"/>
  <c r="AL628" i="5"/>
  <c r="Z629" i="5"/>
  <c r="X630" i="5"/>
  <c r="AT629" i="5"/>
  <c r="AR630" i="5"/>
  <c r="CI668" i="5"/>
  <c r="CG669" i="5"/>
  <c r="BX668" i="5"/>
  <c r="CB668" i="5" s="1"/>
  <c r="CA667" i="5"/>
  <c r="BO668" i="5"/>
  <c r="BM669" i="5"/>
  <c r="BD668" i="5"/>
  <c r="BH668" i="5" s="1"/>
  <c r="BG667" i="5"/>
  <c r="BD668" i="9"/>
  <c r="BB669" i="9"/>
  <c r="AJ668" i="9"/>
  <c r="AH669" i="9"/>
  <c r="Z668" i="9"/>
  <c r="X669" i="9"/>
  <c r="E669" i="9"/>
  <c r="I669" i="9" s="1"/>
  <c r="H668" i="9"/>
  <c r="AT668" i="9"/>
  <c r="AR669" i="9"/>
  <c r="P668" i="9"/>
  <c r="N669" i="9"/>
  <c r="O669" i="5"/>
  <c r="S669" i="5" s="1"/>
  <c r="R668" i="5"/>
  <c r="F670" i="5"/>
  <c r="D671" i="5"/>
  <c r="AJ629" i="5" l="1"/>
  <c r="AH630" i="5"/>
  <c r="Y630" i="5"/>
  <c r="AC630" i="5" s="1"/>
  <c r="AB629" i="5"/>
  <c r="AS630" i="5"/>
  <c r="AW630" i="5" s="1"/>
  <c r="AV629" i="5"/>
  <c r="CH669" i="5"/>
  <c r="CL669" i="5" s="1"/>
  <c r="CK668" i="5"/>
  <c r="BY668" i="5"/>
  <c r="BW669" i="5"/>
  <c r="BN669" i="5"/>
  <c r="BR669" i="5" s="1"/>
  <c r="BQ668" i="5"/>
  <c r="BE668" i="5"/>
  <c r="BC669" i="5"/>
  <c r="AS669" i="9"/>
  <c r="AW669" i="9" s="1"/>
  <c r="AI669" i="9"/>
  <c r="AM669" i="9" s="1"/>
  <c r="AV668" i="9"/>
  <c r="F669" i="9"/>
  <c r="D670" i="9"/>
  <c r="AL668" i="9"/>
  <c r="O669" i="9"/>
  <c r="S669" i="9" s="1"/>
  <c r="Y669" i="9"/>
  <c r="AC669" i="9" s="1"/>
  <c r="BC669" i="9"/>
  <c r="R668" i="9"/>
  <c r="AB668" i="9"/>
  <c r="BF668" i="9"/>
  <c r="P669" i="5"/>
  <c r="N670" i="5"/>
  <c r="E671" i="5"/>
  <c r="I671" i="5" s="1"/>
  <c r="H670" i="5"/>
  <c r="AI630" i="5" l="1"/>
  <c r="AM630" i="5" s="1"/>
  <c r="AL629" i="5"/>
  <c r="Z630" i="5"/>
  <c r="X631" i="5"/>
  <c r="AT630" i="5"/>
  <c r="AR631" i="5"/>
  <c r="CI669" i="5"/>
  <c r="CG670" i="5"/>
  <c r="BX669" i="5"/>
  <c r="CB669" i="5" s="1"/>
  <c r="CA668" i="5"/>
  <c r="BO669" i="5"/>
  <c r="BM670" i="5"/>
  <c r="BD669" i="5"/>
  <c r="BH669" i="5" s="1"/>
  <c r="BG668" i="5"/>
  <c r="E670" i="9"/>
  <c r="I670" i="9" s="1"/>
  <c r="BD669" i="9"/>
  <c r="BB670" i="9"/>
  <c r="BG669" i="9"/>
  <c r="P669" i="9"/>
  <c r="N670" i="9"/>
  <c r="H669" i="9"/>
  <c r="AJ669" i="9"/>
  <c r="AH670" i="9"/>
  <c r="Z669" i="9"/>
  <c r="X670" i="9"/>
  <c r="AT669" i="9"/>
  <c r="AR670" i="9"/>
  <c r="O670" i="5"/>
  <c r="S670" i="5" s="1"/>
  <c r="R669" i="5"/>
  <c r="F671" i="5"/>
  <c r="D672" i="5"/>
  <c r="AJ630" i="5" l="1"/>
  <c r="AH631" i="5"/>
  <c r="Y631" i="5"/>
  <c r="AC631" i="5" s="1"/>
  <c r="AB630" i="5"/>
  <c r="AS631" i="5"/>
  <c r="AW631" i="5" s="1"/>
  <c r="AV630" i="5"/>
  <c r="CH670" i="5"/>
  <c r="CL670" i="5" s="1"/>
  <c r="CK669" i="5"/>
  <c r="BY669" i="5"/>
  <c r="BW670" i="5"/>
  <c r="BN670" i="5"/>
  <c r="BR670" i="5" s="1"/>
  <c r="BQ669" i="5"/>
  <c r="BE669" i="5"/>
  <c r="BC670" i="5"/>
  <c r="AB669" i="9"/>
  <c r="BC670" i="9"/>
  <c r="BG670" i="9" s="1"/>
  <c r="AS670" i="9"/>
  <c r="AW670" i="9" s="1"/>
  <c r="AI670" i="9"/>
  <c r="AM670" i="9" s="1"/>
  <c r="O670" i="9"/>
  <c r="S670" i="9" s="1"/>
  <c r="BF669" i="9"/>
  <c r="AV669" i="9"/>
  <c r="AL669" i="9"/>
  <c r="R669" i="9"/>
  <c r="Y670" i="9"/>
  <c r="AC670" i="9" s="1"/>
  <c r="F670" i="9"/>
  <c r="D671" i="9"/>
  <c r="P670" i="5"/>
  <c r="N671" i="5"/>
  <c r="E672" i="5"/>
  <c r="I672" i="5" s="1"/>
  <c r="H671" i="5"/>
  <c r="AI631" i="5" l="1"/>
  <c r="AM631" i="5" s="1"/>
  <c r="AL630" i="5"/>
  <c r="Z631" i="5"/>
  <c r="X632" i="5"/>
  <c r="AT631" i="5"/>
  <c r="AR632" i="5"/>
  <c r="CI670" i="5"/>
  <c r="CG671" i="5"/>
  <c r="BX670" i="5"/>
  <c r="CB670" i="5" s="1"/>
  <c r="CA669" i="5"/>
  <c r="BO670" i="5"/>
  <c r="BM671" i="5"/>
  <c r="BD670" i="5"/>
  <c r="BH670" i="5" s="1"/>
  <c r="BG669" i="5"/>
  <c r="E671" i="9"/>
  <c r="I671" i="9" s="1"/>
  <c r="BD670" i="9"/>
  <c r="BB671" i="9"/>
  <c r="Z670" i="9"/>
  <c r="X671" i="9"/>
  <c r="AJ670" i="9"/>
  <c r="AH671" i="9"/>
  <c r="H670" i="9"/>
  <c r="P670" i="9"/>
  <c r="N671" i="9"/>
  <c r="AT670" i="9"/>
  <c r="AR671" i="9"/>
  <c r="O671" i="5"/>
  <c r="S671" i="5" s="1"/>
  <c r="R670" i="5"/>
  <c r="F672" i="5"/>
  <c r="D673" i="5"/>
  <c r="AJ631" i="5" l="1"/>
  <c r="AH632" i="5"/>
  <c r="Y632" i="5"/>
  <c r="AC632" i="5" s="1"/>
  <c r="AB631" i="5"/>
  <c r="AS632" i="5"/>
  <c r="AW632" i="5" s="1"/>
  <c r="AV631" i="5"/>
  <c r="CH671" i="5"/>
  <c r="CL671" i="5" s="1"/>
  <c r="CK670" i="5"/>
  <c r="BY670" i="5"/>
  <c r="BW671" i="5"/>
  <c r="BN671" i="5"/>
  <c r="BR671" i="5" s="1"/>
  <c r="BQ670" i="5"/>
  <c r="BE670" i="5"/>
  <c r="BC671" i="5"/>
  <c r="O671" i="9"/>
  <c r="S671" i="9" s="1"/>
  <c r="AI671" i="9"/>
  <c r="AM671" i="9" s="1"/>
  <c r="BC671" i="9"/>
  <c r="R670" i="9"/>
  <c r="AL670" i="9"/>
  <c r="BF670" i="9"/>
  <c r="AS671" i="9"/>
  <c r="AW671" i="9" s="1"/>
  <c r="Y671" i="9"/>
  <c r="AC671" i="9" s="1"/>
  <c r="AV670" i="9"/>
  <c r="AB670" i="9"/>
  <c r="F671" i="9"/>
  <c r="D672" i="9"/>
  <c r="P671" i="5"/>
  <c r="N672" i="5"/>
  <c r="E673" i="5"/>
  <c r="I673" i="5" s="1"/>
  <c r="H672" i="5"/>
  <c r="AI632" i="5" l="1"/>
  <c r="AM632" i="5" s="1"/>
  <c r="AL631" i="5"/>
  <c r="Z632" i="5"/>
  <c r="X633" i="5"/>
  <c r="AT632" i="5"/>
  <c r="AR633" i="5"/>
  <c r="CI671" i="5"/>
  <c r="CG672" i="5"/>
  <c r="BX671" i="5"/>
  <c r="CB671" i="5" s="1"/>
  <c r="CA670" i="5"/>
  <c r="BO671" i="5"/>
  <c r="BM672" i="5"/>
  <c r="BD671" i="5"/>
  <c r="BH671" i="5" s="1"/>
  <c r="BG670" i="5"/>
  <c r="E672" i="9"/>
  <c r="I672" i="9" s="1"/>
  <c r="Z671" i="9"/>
  <c r="X672" i="9"/>
  <c r="AJ671" i="9"/>
  <c r="AH672" i="9"/>
  <c r="BD671" i="9"/>
  <c r="BB672" i="9"/>
  <c r="H671" i="9"/>
  <c r="AT671" i="9"/>
  <c r="AR672" i="9"/>
  <c r="BG671" i="9"/>
  <c r="P671" i="9"/>
  <c r="N672" i="9"/>
  <c r="O672" i="5"/>
  <c r="S672" i="5" s="1"/>
  <c r="R671" i="5"/>
  <c r="F673" i="5"/>
  <c r="D674" i="5"/>
  <c r="AJ632" i="5" l="1"/>
  <c r="AH633" i="5"/>
  <c r="Y633" i="5"/>
  <c r="AC633" i="5" s="1"/>
  <c r="AB632" i="5"/>
  <c r="AS633" i="5"/>
  <c r="AW633" i="5" s="1"/>
  <c r="AV632" i="5"/>
  <c r="CH672" i="5"/>
  <c r="CL672" i="5" s="1"/>
  <c r="CK671" i="5"/>
  <c r="BY671" i="5"/>
  <c r="BW672" i="5"/>
  <c r="BN672" i="5"/>
  <c r="BR672" i="5" s="1"/>
  <c r="BQ671" i="5"/>
  <c r="BE671" i="5"/>
  <c r="BC672" i="5"/>
  <c r="AS672" i="9"/>
  <c r="AW672" i="9"/>
  <c r="BC672" i="9"/>
  <c r="BG672" i="9" s="1"/>
  <c r="Y672" i="9"/>
  <c r="AC672" i="9" s="1"/>
  <c r="O672" i="9"/>
  <c r="S672" i="9" s="1"/>
  <c r="AV671" i="9"/>
  <c r="BF671" i="9"/>
  <c r="AB671" i="9"/>
  <c r="R671" i="9"/>
  <c r="AI672" i="9"/>
  <c r="AM672" i="9" s="1"/>
  <c r="AL671" i="9"/>
  <c r="F672" i="9"/>
  <c r="D673" i="9"/>
  <c r="P672" i="5"/>
  <c r="N673" i="5"/>
  <c r="E674" i="5"/>
  <c r="I674" i="5"/>
  <c r="H673" i="5"/>
  <c r="AI633" i="5" l="1"/>
  <c r="AM633" i="5" s="1"/>
  <c r="AL632" i="5"/>
  <c r="Z633" i="5"/>
  <c r="X634" i="5"/>
  <c r="AT633" i="5"/>
  <c r="AR634" i="5"/>
  <c r="CI672" i="5"/>
  <c r="CG673" i="5"/>
  <c r="BX672" i="5"/>
  <c r="CB672" i="5" s="1"/>
  <c r="CA671" i="5"/>
  <c r="BO672" i="5"/>
  <c r="BM673" i="5"/>
  <c r="BD672" i="5"/>
  <c r="BH672" i="5" s="1"/>
  <c r="BG671" i="5"/>
  <c r="BD672" i="9"/>
  <c r="BB673" i="9"/>
  <c r="P672" i="9"/>
  <c r="N673" i="9"/>
  <c r="E673" i="9"/>
  <c r="I673" i="9" s="1"/>
  <c r="H672" i="9"/>
  <c r="AJ672" i="9"/>
  <c r="AH673" i="9"/>
  <c r="Z672" i="9"/>
  <c r="X673" i="9"/>
  <c r="AT672" i="9"/>
  <c r="AR673" i="9"/>
  <c r="O673" i="5"/>
  <c r="S673" i="5" s="1"/>
  <c r="R672" i="5"/>
  <c r="F674" i="5"/>
  <c r="D675" i="5"/>
  <c r="AJ633" i="5" l="1"/>
  <c r="AH634" i="5"/>
  <c r="Y634" i="5"/>
  <c r="AC634" i="5" s="1"/>
  <c r="AB633" i="5"/>
  <c r="AS634" i="5"/>
  <c r="AW634" i="5" s="1"/>
  <c r="AV633" i="5"/>
  <c r="CH673" i="5"/>
  <c r="CL673" i="5" s="1"/>
  <c r="CK672" i="5"/>
  <c r="BY672" i="5"/>
  <c r="BW673" i="5"/>
  <c r="BN673" i="5"/>
  <c r="BR673" i="5" s="1"/>
  <c r="BQ672" i="5"/>
  <c r="BE672" i="5"/>
  <c r="BC673" i="5"/>
  <c r="Y673" i="9"/>
  <c r="AC673" i="9" s="1"/>
  <c r="O673" i="9"/>
  <c r="S673" i="9" s="1"/>
  <c r="AB672" i="9"/>
  <c r="R672" i="9"/>
  <c r="AS673" i="9"/>
  <c r="AW673" i="9" s="1"/>
  <c r="AI673" i="9"/>
  <c r="AM673" i="9" s="1"/>
  <c r="BC673" i="9"/>
  <c r="AV672" i="9"/>
  <c r="AL672" i="9"/>
  <c r="F673" i="9"/>
  <c r="D674" i="9"/>
  <c r="BF672" i="9"/>
  <c r="P673" i="5"/>
  <c r="N674" i="5"/>
  <c r="E675" i="5"/>
  <c r="I675" i="5" s="1"/>
  <c r="H674" i="5"/>
  <c r="AI634" i="5" l="1"/>
  <c r="AM634" i="5" s="1"/>
  <c r="AL633" i="5"/>
  <c r="Z634" i="5"/>
  <c r="X635" i="5"/>
  <c r="AT634" i="5"/>
  <c r="AR635" i="5"/>
  <c r="CI673" i="5"/>
  <c r="CG674" i="5"/>
  <c r="BX673" i="5"/>
  <c r="CB673" i="5" s="1"/>
  <c r="CA672" i="5"/>
  <c r="BO673" i="5"/>
  <c r="BM674" i="5"/>
  <c r="BD673" i="5"/>
  <c r="BH673" i="5" s="1"/>
  <c r="BG672" i="5"/>
  <c r="E674" i="9"/>
  <c r="I674" i="9" s="1"/>
  <c r="H673" i="9"/>
  <c r="AJ673" i="9"/>
  <c r="AH674" i="9"/>
  <c r="P673" i="9"/>
  <c r="N674" i="9"/>
  <c r="BD673" i="9"/>
  <c r="BB674" i="9"/>
  <c r="BG673" i="9"/>
  <c r="AT673" i="9"/>
  <c r="AR674" i="9"/>
  <c r="Z673" i="9"/>
  <c r="X674" i="9"/>
  <c r="O674" i="5"/>
  <c r="S674" i="5" s="1"/>
  <c r="R673" i="5"/>
  <c r="F675" i="5"/>
  <c r="D676" i="5"/>
  <c r="AJ634" i="5" l="1"/>
  <c r="AH635" i="5"/>
  <c r="Y635" i="5"/>
  <c r="AC635" i="5" s="1"/>
  <c r="AB634" i="5"/>
  <c r="AS635" i="5"/>
  <c r="AW635" i="5" s="1"/>
  <c r="AV634" i="5"/>
  <c r="CH674" i="5"/>
  <c r="CL674" i="5" s="1"/>
  <c r="CK673" i="5"/>
  <c r="BY673" i="5"/>
  <c r="BW674" i="5"/>
  <c r="BN674" i="5"/>
  <c r="BR674" i="5" s="1"/>
  <c r="BQ673" i="5"/>
  <c r="BE673" i="5"/>
  <c r="BC674" i="5"/>
  <c r="AV673" i="9"/>
  <c r="O674" i="9"/>
  <c r="S674" i="9" s="1"/>
  <c r="Y674" i="9"/>
  <c r="AC674" i="9" s="1"/>
  <c r="R673" i="9"/>
  <c r="AB673" i="9"/>
  <c r="BC674" i="9"/>
  <c r="AI674" i="9"/>
  <c r="AM674" i="9" s="1"/>
  <c r="AS674" i="9"/>
  <c r="AW674" i="9" s="1"/>
  <c r="BF673" i="9"/>
  <c r="AL673" i="9"/>
  <c r="F674" i="9"/>
  <c r="D675" i="9"/>
  <c r="P674" i="5"/>
  <c r="N675" i="5"/>
  <c r="E676" i="5"/>
  <c r="I676" i="5" s="1"/>
  <c r="H675" i="5"/>
  <c r="AI635" i="5" l="1"/>
  <c r="AM635" i="5" s="1"/>
  <c r="AL634" i="5"/>
  <c r="Z635" i="5"/>
  <c r="X636" i="5"/>
  <c r="AT635" i="5"/>
  <c r="AR636" i="5"/>
  <c r="CI674" i="5"/>
  <c r="CG675" i="5"/>
  <c r="BX674" i="5"/>
  <c r="CB674" i="5" s="1"/>
  <c r="CA673" i="5"/>
  <c r="BO674" i="5"/>
  <c r="BM675" i="5"/>
  <c r="BD674" i="5"/>
  <c r="BH674" i="5" s="1"/>
  <c r="BG673" i="5"/>
  <c r="BD674" i="9"/>
  <c r="BB675" i="9"/>
  <c r="AT674" i="9"/>
  <c r="AR675" i="9"/>
  <c r="BG674" i="9"/>
  <c r="P674" i="9"/>
  <c r="N675" i="9"/>
  <c r="E675" i="9"/>
  <c r="I675" i="9" s="1"/>
  <c r="H674" i="9"/>
  <c r="AJ674" i="9"/>
  <c r="AH675" i="9"/>
  <c r="Z674" i="9"/>
  <c r="X675" i="9"/>
  <c r="O675" i="5"/>
  <c r="S675" i="5" s="1"/>
  <c r="R674" i="5"/>
  <c r="F676" i="5"/>
  <c r="D677" i="5"/>
  <c r="AJ635" i="5" l="1"/>
  <c r="AH636" i="5"/>
  <c r="Y636" i="5"/>
  <c r="AC636" i="5" s="1"/>
  <c r="AB635" i="5"/>
  <c r="AS636" i="5"/>
  <c r="AW636" i="5" s="1"/>
  <c r="AV635" i="5"/>
  <c r="CH675" i="5"/>
  <c r="CL675" i="5" s="1"/>
  <c r="CK674" i="5"/>
  <c r="BY674" i="5"/>
  <c r="BW675" i="5"/>
  <c r="BN675" i="5"/>
  <c r="BR675" i="5" s="1"/>
  <c r="BQ674" i="5"/>
  <c r="BE674" i="5"/>
  <c r="BC675" i="5"/>
  <c r="AL674" i="9"/>
  <c r="F675" i="9"/>
  <c r="D676" i="9"/>
  <c r="AS675" i="9"/>
  <c r="AW675" i="9" s="1"/>
  <c r="Y675" i="9"/>
  <c r="AC675" i="9" s="1"/>
  <c r="O675" i="9"/>
  <c r="S675" i="9" s="1"/>
  <c r="AV674" i="9"/>
  <c r="AB674" i="9"/>
  <c r="R674" i="9"/>
  <c r="BC675" i="9"/>
  <c r="AI675" i="9"/>
  <c r="AM675" i="9" s="1"/>
  <c r="BF674" i="9"/>
  <c r="P675" i="5"/>
  <c r="N676" i="5"/>
  <c r="E677" i="5"/>
  <c r="I677" i="5" s="1"/>
  <c r="H676" i="5"/>
  <c r="AI636" i="5" l="1"/>
  <c r="AM636" i="5" s="1"/>
  <c r="AL635" i="5"/>
  <c r="Z636" i="5"/>
  <c r="X637" i="5"/>
  <c r="AT636" i="5"/>
  <c r="AR637" i="5"/>
  <c r="CI675" i="5"/>
  <c r="CG676" i="5"/>
  <c r="BX675" i="5"/>
  <c r="CB675" i="5" s="1"/>
  <c r="CA674" i="5"/>
  <c r="BO675" i="5"/>
  <c r="BM676" i="5"/>
  <c r="BD675" i="5"/>
  <c r="BH675" i="5" s="1"/>
  <c r="BG674" i="5"/>
  <c r="E676" i="9"/>
  <c r="I676" i="9" s="1"/>
  <c r="AJ675" i="9"/>
  <c r="AH676" i="9"/>
  <c r="Z675" i="9"/>
  <c r="X676" i="9"/>
  <c r="H675" i="9"/>
  <c r="BD675" i="9"/>
  <c r="BB676" i="9"/>
  <c r="BG675" i="9"/>
  <c r="P675" i="9"/>
  <c r="N676" i="9"/>
  <c r="AT675" i="9"/>
  <c r="AR676" i="9"/>
  <c r="O676" i="5"/>
  <c r="S676" i="5" s="1"/>
  <c r="R675" i="5"/>
  <c r="F677" i="5"/>
  <c r="D678" i="5"/>
  <c r="AJ636" i="5" l="1"/>
  <c r="AH637" i="5"/>
  <c r="Y637" i="5"/>
  <c r="AC637" i="5" s="1"/>
  <c r="AB636" i="5"/>
  <c r="AS637" i="5"/>
  <c r="AW637" i="5" s="1"/>
  <c r="AV636" i="5"/>
  <c r="CH676" i="5"/>
  <c r="CL676" i="5" s="1"/>
  <c r="CK675" i="5"/>
  <c r="BY675" i="5"/>
  <c r="BW676" i="5"/>
  <c r="BN676" i="5"/>
  <c r="BR676" i="5" s="1"/>
  <c r="BQ675" i="5"/>
  <c r="BE675" i="5"/>
  <c r="BC676" i="5"/>
  <c r="R675" i="9"/>
  <c r="AI676" i="9"/>
  <c r="AM676" i="9" s="1"/>
  <c r="AL675" i="9"/>
  <c r="AS676" i="9"/>
  <c r="AW676" i="9" s="1"/>
  <c r="AV675" i="9"/>
  <c r="BC676" i="9"/>
  <c r="BG676" i="9" s="1"/>
  <c r="Y676" i="9"/>
  <c r="AC676" i="9" s="1"/>
  <c r="O676" i="9"/>
  <c r="S676" i="9"/>
  <c r="BF675" i="9"/>
  <c r="AB675" i="9"/>
  <c r="F676" i="9"/>
  <c r="D677" i="9"/>
  <c r="P676" i="5"/>
  <c r="N677" i="5"/>
  <c r="H677" i="5"/>
  <c r="E678" i="5"/>
  <c r="I678" i="5" s="1"/>
  <c r="AI637" i="5" l="1"/>
  <c r="AM637" i="5" s="1"/>
  <c r="AL636" i="5"/>
  <c r="Z637" i="5"/>
  <c r="X638" i="5"/>
  <c r="AT637" i="5"/>
  <c r="AR638" i="5"/>
  <c r="CI676" i="5"/>
  <c r="CG677" i="5"/>
  <c r="BX676" i="5"/>
  <c r="CB676" i="5" s="1"/>
  <c r="CA675" i="5"/>
  <c r="BO676" i="5"/>
  <c r="BM677" i="5"/>
  <c r="BD676" i="5"/>
  <c r="BH676" i="5" s="1"/>
  <c r="BG675" i="5"/>
  <c r="P676" i="9"/>
  <c r="N677" i="9"/>
  <c r="AT676" i="9"/>
  <c r="AR677" i="9"/>
  <c r="AJ676" i="9"/>
  <c r="AH677" i="9"/>
  <c r="BD676" i="9"/>
  <c r="BB677" i="9"/>
  <c r="E677" i="9"/>
  <c r="I677" i="9" s="1"/>
  <c r="H676" i="9"/>
  <c r="Z676" i="9"/>
  <c r="X677" i="9"/>
  <c r="O677" i="5"/>
  <c r="R676" i="5"/>
  <c r="F678" i="5"/>
  <c r="D679" i="5"/>
  <c r="AJ637" i="5" l="1"/>
  <c r="AH638" i="5"/>
  <c r="Y638" i="5"/>
  <c r="AC638" i="5" s="1"/>
  <c r="AB637" i="5"/>
  <c r="AS638" i="5"/>
  <c r="AW638" i="5" s="1"/>
  <c r="AV637" i="5"/>
  <c r="CH677" i="5"/>
  <c r="CL677" i="5" s="1"/>
  <c r="CK676" i="5"/>
  <c r="BY676" i="5"/>
  <c r="BW677" i="5"/>
  <c r="BN677" i="5"/>
  <c r="BR677" i="5" s="1"/>
  <c r="BQ676" i="5"/>
  <c r="BE676" i="5"/>
  <c r="BC677" i="5"/>
  <c r="BC677" i="9"/>
  <c r="BG677" i="9" s="1"/>
  <c r="AS677" i="9"/>
  <c r="AW677" i="9" s="1"/>
  <c r="BF676" i="9"/>
  <c r="AV676" i="9"/>
  <c r="Y677" i="9"/>
  <c r="AC677" i="9" s="1"/>
  <c r="AI677" i="9"/>
  <c r="AM677" i="9" s="1"/>
  <c r="O677" i="9"/>
  <c r="S677" i="9" s="1"/>
  <c r="AB676" i="9"/>
  <c r="F677" i="9"/>
  <c r="D678" i="9"/>
  <c r="AL676" i="9"/>
  <c r="R676" i="9"/>
  <c r="P677" i="5"/>
  <c r="N678" i="5"/>
  <c r="S677" i="5"/>
  <c r="E679" i="5"/>
  <c r="I679" i="5" s="1"/>
  <c r="H678" i="5"/>
  <c r="AI638" i="5" l="1"/>
  <c r="AM638" i="5"/>
  <c r="AL637" i="5"/>
  <c r="Z638" i="5"/>
  <c r="X639" i="5"/>
  <c r="AT638" i="5"/>
  <c r="AR639" i="5"/>
  <c r="CI677" i="5"/>
  <c r="CG678" i="5"/>
  <c r="BX677" i="5"/>
  <c r="CB677" i="5" s="1"/>
  <c r="CA676" i="5"/>
  <c r="BO677" i="5"/>
  <c r="BM678" i="5"/>
  <c r="BH677" i="5"/>
  <c r="BD677" i="5"/>
  <c r="BG676" i="5"/>
  <c r="E678" i="9"/>
  <c r="I678" i="9"/>
  <c r="AJ677" i="9"/>
  <c r="AH678" i="9"/>
  <c r="AT677" i="9"/>
  <c r="AR678" i="9"/>
  <c r="BD677" i="9"/>
  <c r="BB678" i="9"/>
  <c r="H677" i="9"/>
  <c r="P677" i="9"/>
  <c r="N678" i="9"/>
  <c r="Z677" i="9"/>
  <c r="X678" i="9"/>
  <c r="O678" i="5"/>
  <c r="R677" i="5"/>
  <c r="F679" i="5"/>
  <c r="D680" i="5"/>
  <c r="AJ638" i="5" l="1"/>
  <c r="AH639" i="5"/>
  <c r="Y639" i="5"/>
  <c r="AC639" i="5" s="1"/>
  <c r="AB638" i="5"/>
  <c r="AS639" i="5"/>
  <c r="AW639" i="5" s="1"/>
  <c r="AV638" i="5"/>
  <c r="CH678" i="5"/>
  <c r="CL678" i="5" s="1"/>
  <c r="CK677" i="5"/>
  <c r="BY677" i="5"/>
  <c r="BW678" i="5"/>
  <c r="BN678" i="5"/>
  <c r="BR678" i="5" s="1"/>
  <c r="BQ677" i="5"/>
  <c r="BE677" i="5"/>
  <c r="BC678" i="5"/>
  <c r="O678" i="9"/>
  <c r="S678" i="9" s="1"/>
  <c r="BC678" i="9"/>
  <c r="BG678" i="9" s="1"/>
  <c r="AI678" i="9"/>
  <c r="AM678" i="9" s="1"/>
  <c r="R677" i="9"/>
  <c r="BF677" i="9"/>
  <c r="AL677" i="9"/>
  <c r="Y678" i="9"/>
  <c r="AC678" i="9" s="1"/>
  <c r="AS678" i="9"/>
  <c r="AW678" i="9" s="1"/>
  <c r="AB677" i="9"/>
  <c r="AV677" i="9"/>
  <c r="F678" i="9"/>
  <c r="D679" i="9"/>
  <c r="P678" i="5"/>
  <c r="N679" i="5"/>
  <c r="S678" i="5"/>
  <c r="E680" i="5"/>
  <c r="I680" i="5" s="1"/>
  <c r="H679" i="5"/>
  <c r="AI639" i="5" l="1"/>
  <c r="AM639" i="5" s="1"/>
  <c r="AL638" i="5"/>
  <c r="Z639" i="5"/>
  <c r="X640" i="5"/>
  <c r="AT639" i="5"/>
  <c r="AR640" i="5"/>
  <c r="CI678" i="5"/>
  <c r="CG679" i="5"/>
  <c r="BX678" i="5"/>
  <c r="CB678" i="5" s="1"/>
  <c r="CA677" i="5"/>
  <c r="BO678" i="5"/>
  <c r="BM679" i="5"/>
  <c r="BD678" i="5"/>
  <c r="BH678" i="5" s="1"/>
  <c r="BG677" i="5"/>
  <c r="BD678" i="9"/>
  <c r="BB679" i="9"/>
  <c r="E679" i="9"/>
  <c r="I679" i="9"/>
  <c r="AT678" i="9"/>
  <c r="AR679" i="9"/>
  <c r="H678" i="9"/>
  <c r="Z678" i="9"/>
  <c r="X679" i="9"/>
  <c r="AJ678" i="9"/>
  <c r="AH679" i="9"/>
  <c r="P678" i="9"/>
  <c r="N679" i="9"/>
  <c r="O679" i="5"/>
  <c r="R678" i="5"/>
  <c r="F680" i="5"/>
  <c r="D681" i="5"/>
  <c r="AJ639" i="5" l="1"/>
  <c r="AH640" i="5"/>
  <c r="Y640" i="5"/>
  <c r="AC640" i="5" s="1"/>
  <c r="AB639" i="5"/>
  <c r="AS640" i="5"/>
  <c r="AW640" i="5" s="1"/>
  <c r="AV639" i="5"/>
  <c r="CH679" i="5"/>
  <c r="CL679" i="5" s="1"/>
  <c r="CK678" i="5"/>
  <c r="BY678" i="5"/>
  <c r="BW679" i="5"/>
  <c r="BN679" i="5"/>
  <c r="BR679" i="5" s="1"/>
  <c r="BQ678" i="5"/>
  <c r="BE678" i="5"/>
  <c r="BC679" i="5"/>
  <c r="AI679" i="9"/>
  <c r="AM679" i="9" s="1"/>
  <c r="AL678" i="9"/>
  <c r="F679" i="9"/>
  <c r="D680" i="9"/>
  <c r="O679" i="9"/>
  <c r="S679" i="9" s="1"/>
  <c r="Y679" i="9"/>
  <c r="AC679" i="9" s="1"/>
  <c r="AS679" i="9"/>
  <c r="AW679" i="9" s="1"/>
  <c r="BC679" i="9"/>
  <c r="R678" i="9"/>
  <c r="AB678" i="9"/>
  <c r="AV678" i="9"/>
  <c r="BF678" i="9"/>
  <c r="P679" i="5"/>
  <c r="N680" i="5"/>
  <c r="S679" i="5"/>
  <c r="E681" i="5"/>
  <c r="I681" i="5" s="1"/>
  <c r="H680" i="5"/>
  <c r="AI640" i="5" l="1"/>
  <c r="AM640" i="5" s="1"/>
  <c r="AL639" i="5"/>
  <c r="Z640" i="5"/>
  <c r="X641" i="5"/>
  <c r="AT640" i="5"/>
  <c r="AR641" i="5"/>
  <c r="CI679" i="5"/>
  <c r="CG680" i="5"/>
  <c r="BX679" i="5"/>
  <c r="CB679" i="5" s="1"/>
  <c r="CA678" i="5"/>
  <c r="BO679" i="5"/>
  <c r="BM680" i="5"/>
  <c r="BD679" i="5"/>
  <c r="BH679" i="5" s="1"/>
  <c r="BG678" i="5"/>
  <c r="BD679" i="9"/>
  <c r="BB680" i="9"/>
  <c r="AT679" i="9"/>
  <c r="AR680" i="9"/>
  <c r="P679" i="9"/>
  <c r="N680" i="9"/>
  <c r="E680" i="9"/>
  <c r="I680" i="9" s="1"/>
  <c r="BG679" i="9"/>
  <c r="Z679" i="9"/>
  <c r="X680" i="9"/>
  <c r="H679" i="9"/>
  <c r="AJ679" i="9"/>
  <c r="AH680" i="9"/>
  <c r="O680" i="5"/>
  <c r="R679" i="5"/>
  <c r="F681" i="5"/>
  <c r="D682" i="5"/>
  <c r="AJ640" i="5" l="1"/>
  <c r="AH641" i="5"/>
  <c r="Y641" i="5"/>
  <c r="AC641" i="5" s="1"/>
  <c r="AB640" i="5"/>
  <c r="AS641" i="5"/>
  <c r="AW641" i="5" s="1"/>
  <c r="AV640" i="5"/>
  <c r="CH680" i="5"/>
  <c r="CL680" i="5" s="1"/>
  <c r="CK679" i="5"/>
  <c r="BY679" i="5"/>
  <c r="BW680" i="5"/>
  <c r="BN680" i="5"/>
  <c r="BR680" i="5" s="1"/>
  <c r="BQ679" i="5"/>
  <c r="BE679" i="5"/>
  <c r="BC680" i="5"/>
  <c r="AS680" i="9"/>
  <c r="AW680" i="9" s="1"/>
  <c r="AI680" i="9"/>
  <c r="AM680" i="9" s="1"/>
  <c r="Y680" i="9"/>
  <c r="AC680" i="9" s="1"/>
  <c r="F680" i="9"/>
  <c r="D681" i="9"/>
  <c r="AV679" i="9"/>
  <c r="AL679" i="9"/>
  <c r="AB679" i="9"/>
  <c r="O680" i="9"/>
  <c r="S680" i="9" s="1"/>
  <c r="BC680" i="9"/>
  <c r="R679" i="9"/>
  <c r="BF679" i="9"/>
  <c r="P680" i="5"/>
  <c r="N681" i="5"/>
  <c r="S680" i="5"/>
  <c r="E682" i="5"/>
  <c r="I682" i="5" s="1"/>
  <c r="H681" i="5"/>
  <c r="AI641" i="5" l="1"/>
  <c r="AM641" i="5" s="1"/>
  <c r="AL640" i="5"/>
  <c r="Z641" i="5"/>
  <c r="X642" i="5"/>
  <c r="AT641" i="5"/>
  <c r="AR642" i="5"/>
  <c r="CI680" i="5"/>
  <c r="CG681" i="5"/>
  <c r="BX680" i="5"/>
  <c r="CB680" i="5" s="1"/>
  <c r="CA679" i="5"/>
  <c r="BO680" i="5"/>
  <c r="BM681" i="5"/>
  <c r="BD680" i="5"/>
  <c r="BH680" i="5" s="1"/>
  <c r="BG679" i="5"/>
  <c r="E681" i="9"/>
  <c r="I681" i="9" s="1"/>
  <c r="P680" i="9"/>
  <c r="N681" i="9"/>
  <c r="H680" i="9"/>
  <c r="AJ680" i="9"/>
  <c r="AH681" i="9"/>
  <c r="BD680" i="9"/>
  <c r="BB681" i="9"/>
  <c r="BG680" i="9"/>
  <c r="Z680" i="9"/>
  <c r="X681" i="9"/>
  <c r="AT680" i="9"/>
  <c r="AR681" i="9"/>
  <c r="O681" i="5"/>
  <c r="R680" i="5"/>
  <c r="F682" i="5"/>
  <c r="D683" i="5"/>
  <c r="AJ641" i="5" l="1"/>
  <c r="AH642" i="5"/>
  <c r="Y642" i="5"/>
  <c r="AC642" i="5" s="1"/>
  <c r="AB641" i="5"/>
  <c r="AS642" i="5"/>
  <c r="AW642" i="5" s="1"/>
  <c r="AV641" i="5"/>
  <c r="CH681" i="5"/>
  <c r="CL681" i="5" s="1"/>
  <c r="CK680" i="5"/>
  <c r="BY680" i="5"/>
  <c r="BW681" i="5"/>
  <c r="BN681" i="5"/>
  <c r="BR681" i="5" s="1"/>
  <c r="BQ680" i="5"/>
  <c r="BE680" i="5"/>
  <c r="BC681" i="5"/>
  <c r="AB680" i="9"/>
  <c r="AI681" i="9"/>
  <c r="AM681" i="9" s="1"/>
  <c r="O681" i="9"/>
  <c r="S681" i="9" s="1"/>
  <c r="AS681" i="9"/>
  <c r="AW681" i="9"/>
  <c r="AL680" i="9"/>
  <c r="R680" i="9"/>
  <c r="AV680" i="9"/>
  <c r="BC681" i="9"/>
  <c r="Y681" i="9"/>
  <c r="AC681" i="9" s="1"/>
  <c r="BF680" i="9"/>
  <c r="F681" i="9"/>
  <c r="D682" i="9"/>
  <c r="P681" i="5"/>
  <c r="N682" i="5"/>
  <c r="S681" i="5"/>
  <c r="H682" i="5"/>
  <c r="E683" i="5"/>
  <c r="I683" i="5" s="1"/>
  <c r="AI642" i="5" l="1"/>
  <c r="AM642" i="5" s="1"/>
  <c r="AL641" i="5"/>
  <c r="Z642" i="5"/>
  <c r="X643" i="5"/>
  <c r="AT642" i="5"/>
  <c r="AR643" i="5"/>
  <c r="CI681" i="5"/>
  <c r="CG682" i="5"/>
  <c r="BX681" i="5"/>
  <c r="CB681" i="5" s="1"/>
  <c r="CA680" i="5"/>
  <c r="BO681" i="5"/>
  <c r="BM682" i="5"/>
  <c r="BH681" i="5"/>
  <c r="BD681" i="5"/>
  <c r="BG680" i="5"/>
  <c r="BD681" i="9"/>
  <c r="BB682" i="9"/>
  <c r="BG681" i="9"/>
  <c r="AT681" i="9"/>
  <c r="AR682" i="9"/>
  <c r="AJ681" i="9"/>
  <c r="AH682" i="9"/>
  <c r="E682" i="9"/>
  <c r="I682" i="9" s="1"/>
  <c r="H681" i="9"/>
  <c r="Z681" i="9"/>
  <c r="X682" i="9"/>
  <c r="P681" i="9"/>
  <c r="N682" i="9"/>
  <c r="O682" i="5"/>
  <c r="R681" i="5"/>
  <c r="F683" i="5"/>
  <c r="D684" i="5"/>
  <c r="AJ642" i="5" l="1"/>
  <c r="AH643" i="5"/>
  <c r="Y643" i="5"/>
  <c r="AC643" i="5" s="1"/>
  <c r="AB642" i="5"/>
  <c r="AS643" i="5"/>
  <c r="AW643" i="5" s="1"/>
  <c r="AV642" i="5"/>
  <c r="CH682" i="5"/>
  <c r="CL682" i="5" s="1"/>
  <c r="CK681" i="5"/>
  <c r="BY681" i="5"/>
  <c r="BW682" i="5"/>
  <c r="BN682" i="5"/>
  <c r="BR682" i="5" s="1"/>
  <c r="BQ681" i="5"/>
  <c r="BE681" i="5"/>
  <c r="BC682" i="5"/>
  <c r="AB681" i="9"/>
  <c r="F682" i="9"/>
  <c r="D683" i="9"/>
  <c r="AV681" i="9"/>
  <c r="AI682" i="9"/>
  <c r="AM682" i="9" s="1"/>
  <c r="O682" i="9"/>
  <c r="S682" i="9" s="1"/>
  <c r="R681" i="9"/>
  <c r="AL681" i="9"/>
  <c r="BC682" i="9"/>
  <c r="Y682" i="9"/>
  <c r="AC682" i="9" s="1"/>
  <c r="AS682" i="9"/>
  <c r="AW682" i="9" s="1"/>
  <c r="BF681" i="9"/>
  <c r="P682" i="5"/>
  <c r="N683" i="5"/>
  <c r="S682" i="5"/>
  <c r="E684" i="5"/>
  <c r="I684" i="5" s="1"/>
  <c r="H683" i="5"/>
  <c r="AI643" i="5" l="1"/>
  <c r="AM643" i="5"/>
  <c r="AL642" i="5"/>
  <c r="Z643" i="5"/>
  <c r="X644" i="5"/>
  <c r="AT643" i="5"/>
  <c r="AR644" i="5"/>
  <c r="CI682" i="5"/>
  <c r="CG683" i="5"/>
  <c r="BX682" i="5"/>
  <c r="CB682" i="5" s="1"/>
  <c r="CA681" i="5"/>
  <c r="BO682" i="5"/>
  <c r="BM683" i="5"/>
  <c r="BD682" i="5"/>
  <c r="BH682" i="5" s="1"/>
  <c r="BG681" i="5"/>
  <c r="BD682" i="9"/>
  <c r="BB683" i="9"/>
  <c r="E683" i="9"/>
  <c r="I683" i="9"/>
  <c r="AT682" i="9"/>
  <c r="AR683" i="9"/>
  <c r="BG682" i="9"/>
  <c r="AJ682" i="9"/>
  <c r="AH683" i="9"/>
  <c r="H682" i="9"/>
  <c r="Z682" i="9"/>
  <c r="X683" i="9"/>
  <c r="P682" i="9"/>
  <c r="N683" i="9"/>
  <c r="O683" i="5"/>
  <c r="R682" i="5"/>
  <c r="F684" i="5"/>
  <c r="D685" i="5"/>
  <c r="AJ643" i="5" l="1"/>
  <c r="AH644" i="5"/>
  <c r="Y644" i="5"/>
  <c r="AC644" i="5" s="1"/>
  <c r="AB643" i="5"/>
  <c r="AS644" i="5"/>
  <c r="AW644" i="5" s="1"/>
  <c r="AV643" i="5"/>
  <c r="CH683" i="5"/>
  <c r="CL683" i="5" s="1"/>
  <c r="CK682" i="5"/>
  <c r="BY682" i="5"/>
  <c r="BW683" i="5"/>
  <c r="BN683" i="5"/>
  <c r="BR683" i="5" s="1"/>
  <c r="BQ682" i="5"/>
  <c r="BE682" i="5"/>
  <c r="BC683" i="5"/>
  <c r="AB682" i="9"/>
  <c r="AL682" i="9"/>
  <c r="O683" i="9"/>
  <c r="S683" i="9" s="1"/>
  <c r="F683" i="9"/>
  <c r="D684" i="9"/>
  <c r="R682" i="9"/>
  <c r="AS683" i="9"/>
  <c r="AW683" i="9" s="1"/>
  <c r="BC683" i="9"/>
  <c r="Y683" i="9"/>
  <c r="AC683" i="9" s="1"/>
  <c r="AI683" i="9"/>
  <c r="AM683" i="9" s="1"/>
  <c r="AV682" i="9"/>
  <c r="BF682" i="9"/>
  <c r="P683" i="5"/>
  <c r="N684" i="5"/>
  <c r="S683" i="5"/>
  <c r="E685" i="5"/>
  <c r="I685" i="5" s="1"/>
  <c r="H684" i="5"/>
  <c r="AI644" i="5" l="1"/>
  <c r="AM644" i="5" s="1"/>
  <c r="AL643" i="5"/>
  <c r="Z644" i="5"/>
  <c r="X645" i="5"/>
  <c r="AT644" i="5"/>
  <c r="AR645" i="5"/>
  <c r="CI683" i="5"/>
  <c r="CG684" i="5"/>
  <c r="BX683" i="5"/>
  <c r="CB683" i="5" s="1"/>
  <c r="CA682" i="5"/>
  <c r="BO683" i="5"/>
  <c r="BM684" i="5"/>
  <c r="BD683" i="5"/>
  <c r="BH683" i="5" s="1"/>
  <c r="BG682" i="5"/>
  <c r="E684" i="9"/>
  <c r="I684" i="9" s="1"/>
  <c r="Z683" i="9"/>
  <c r="X684" i="9"/>
  <c r="AT683" i="9"/>
  <c r="AR684" i="9"/>
  <c r="H683" i="9"/>
  <c r="BD683" i="9"/>
  <c r="BB684" i="9"/>
  <c r="AJ683" i="9"/>
  <c r="AH684" i="9"/>
  <c r="BG683" i="9"/>
  <c r="P683" i="9"/>
  <c r="N684" i="9"/>
  <c r="O684" i="5"/>
  <c r="S684" i="5" s="1"/>
  <c r="R683" i="5"/>
  <c r="F685" i="5"/>
  <c r="D686" i="5"/>
  <c r="AJ644" i="5" l="1"/>
  <c r="AH645" i="5"/>
  <c r="Y645" i="5"/>
  <c r="AC645" i="5" s="1"/>
  <c r="AB644" i="5"/>
  <c r="AS645" i="5"/>
  <c r="AW645" i="5" s="1"/>
  <c r="AV644" i="5"/>
  <c r="CH684" i="5"/>
  <c r="CL684" i="5" s="1"/>
  <c r="CK683" i="5"/>
  <c r="BY683" i="5"/>
  <c r="BW684" i="5"/>
  <c r="BN684" i="5"/>
  <c r="BR684" i="5" s="1"/>
  <c r="BQ683" i="5"/>
  <c r="BE683" i="5"/>
  <c r="BC684" i="5"/>
  <c r="AI684" i="9"/>
  <c r="AM684" i="9" s="1"/>
  <c r="Y684" i="9"/>
  <c r="AC684" i="9" s="1"/>
  <c r="O684" i="9"/>
  <c r="S684" i="9" s="1"/>
  <c r="AL683" i="9"/>
  <c r="AB683" i="9"/>
  <c r="R683" i="9"/>
  <c r="BC684" i="9"/>
  <c r="AS684" i="9"/>
  <c r="AW684" i="9" s="1"/>
  <c r="BF683" i="9"/>
  <c r="AV683" i="9"/>
  <c r="F684" i="9"/>
  <c r="D685" i="9"/>
  <c r="P684" i="5"/>
  <c r="N685" i="5"/>
  <c r="E686" i="5"/>
  <c r="I686" i="5"/>
  <c r="H685" i="5"/>
  <c r="AI645" i="5" l="1"/>
  <c r="AM645" i="5" s="1"/>
  <c r="AL644" i="5"/>
  <c r="Z645" i="5"/>
  <c r="X646" i="5"/>
  <c r="AT645" i="5"/>
  <c r="AR646" i="5"/>
  <c r="CI684" i="5"/>
  <c r="CG685" i="5"/>
  <c r="BX684" i="5"/>
  <c r="CB684" i="5" s="1"/>
  <c r="CA683" i="5"/>
  <c r="BO684" i="5"/>
  <c r="BM685" i="5"/>
  <c r="BD684" i="5"/>
  <c r="BH684" i="5" s="1"/>
  <c r="BG683" i="5"/>
  <c r="E685" i="9"/>
  <c r="I685" i="9" s="1"/>
  <c r="AT684" i="9"/>
  <c r="AR685" i="9"/>
  <c r="Z684" i="9"/>
  <c r="X685" i="9"/>
  <c r="BD684" i="9"/>
  <c r="BB685" i="9"/>
  <c r="H684" i="9"/>
  <c r="BG684" i="9"/>
  <c r="P684" i="9"/>
  <c r="N685" i="9"/>
  <c r="AJ684" i="9"/>
  <c r="AH685" i="9"/>
  <c r="O685" i="5"/>
  <c r="S685" i="5" s="1"/>
  <c r="R684" i="5"/>
  <c r="F686" i="5"/>
  <c r="D687" i="5"/>
  <c r="AJ645" i="5" l="1"/>
  <c r="AH646" i="5"/>
  <c r="Y646" i="5"/>
  <c r="AC646" i="5" s="1"/>
  <c r="AB645" i="5"/>
  <c r="AS646" i="5"/>
  <c r="AW646" i="5" s="1"/>
  <c r="AV645" i="5"/>
  <c r="CH685" i="5"/>
  <c r="CL685" i="5" s="1"/>
  <c r="CK684" i="5"/>
  <c r="BY684" i="5"/>
  <c r="BW685" i="5"/>
  <c r="BN685" i="5"/>
  <c r="BR685" i="5" s="1"/>
  <c r="BQ684" i="5"/>
  <c r="BE684" i="5"/>
  <c r="BC685" i="5"/>
  <c r="R684" i="9"/>
  <c r="BC685" i="9"/>
  <c r="BG685" i="9" s="1"/>
  <c r="AS685" i="9"/>
  <c r="AW685" i="9" s="1"/>
  <c r="AI685" i="9"/>
  <c r="AM685" i="9" s="1"/>
  <c r="BF684" i="9"/>
  <c r="AV684" i="9"/>
  <c r="AL684" i="9"/>
  <c r="Y685" i="9"/>
  <c r="AC685" i="9" s="1"/>
  <c r="O685" i="9"/>
  <c r="S685" i="9" s="1"/>
  <c r="AB684" i="9"/>
  <c r="F685" i="9"/>
  <c r="D686" i="9"/>
  <c r="P685" i="5"/>
  <c r="N686" i="5"/>
  <c r="E687" i="5"/>
  <c r="I687" i="5" s="1"/>
  <c r="H686" i="5"/>
  <c r="AI646" i="5" l="1"/>
  <c r="AM646" i="5" s="1"/>
  <c r="AL645" i="5"/>
  <c r="Z646" i="5"/>
  <c r="X647" i="5"/>
  <c r="AT646" i="5"/>
  <c r="AR647" i="5"/>
  <c r="CI685" i="5"/>
  <c r="CG686" i="5"/>
  <c r="BX685" i="5"/>
  <c r="CB685" i="5" s="1"/>
  <c r="CA684" i="5"/>
  <c r="BO685" i="5"/>
  <c r="BM686" i="5"/>
  <c r="BD685" i="5"/>
  <c r="BH685" i="5" s="1"/>
  <c r="BG684" i="5"/>
  <c r="BD685" i="9"/>
  <c r="BB686" i="9"/>
  <c r="Z685" i="9"/>
  <c r="X686" i="9"/>
  <c r="AJ685" i="9"/>
  <c r="AH686" i="9"/>
  <c r="E686" i="9"/>
  <c r="I686" i="9" s="1"/>
  <c r="H685" i="9"/>
  <c r="P685" i="9"/>
  <c r="N686" i="9"/>
  <c r="AT685" i="9"/>
  <c r="AR686" i="9"/>
  <c r="O686" i="5"/>
  <c r="S686" i="5" s="1"/>
  <c r="R685" i="5"/>
  <c r="F687" i="5"/>
  <c r="D688" i="5"/>
  <c r="AJ646" i="5" l="1"/>
  <c r="AH647" i="5"/>
  <c r="Y647" i="5"/>
  <c r="AC647" i="5" s="1"/>
  <c r="AB646" i="5"/>
  <c r="AS647" i="5"/>
  <c r="AW647" i="5" s="1"/>
  <c r="AV646" i="5"/>
  <c r="CH686" i="5"/>
  <c r="CL686" i="5" s="1"/>
  <c r="CK685" i="5"/>
  <c r="BY685" i="5"/>
  <c r="BW686" i="5"/>
  <c r="BN686" i="5"/>
  <c r="BR686" i="5" s="1"/>
  <c r="BQ685" i="5"/>
  <c r="BE685" i="5"/>
  <c r="BC686" i="5"/>
  <c r="O686" i="9"/>
  <c r="S686" i="9" s="1"/>
  <c r="Y686" i="9"/>
  <c r="AC686" i="9" s="1"/>
  <c r="R685" i="9"/>
  <c r="F686" i="9"/>
  <c r="D687" i="9"/>
  <c r="AB685" i="9"/>
  <c r="AS686" i="9"/>
  <c r="AW686" i="9" s="1"/>
  <c r="AI686" i="9"/>
  <c r="AM686" i="9" s="1"/>
  <c r="BC686" i="9"/>
  <c r="AV685" i="9"/>
  <c r="AL685" i="9"/>
  <c r="BF685" i="9"/>
  <c r="P686" i="5"/>
  <c r="N687" i="5"/>
  <c r="H687" i="5"/>
  <c r="E688" i="5"/>
  <c r="I688" i="5" s="1"/>
  <c r="AI647" i="5" l="1"/>
  <c r="AM647" i="5" s="1"/>
  <c r="AL646" i="5"/>
  <c r="Z647" i="5"/>
  <c r="X648" i="5"/>
  <c r="AT647" i="5"/>
  <c r="AR648" i="5"/>
  <c r="CI686" i="5"/>
  <c r="CG687" i="5"/>
  <c r="BX686" i="5"/>
  <c r="CB686" i="5" s="1"/>
  <c r="CA685" i="5"/>
  <c r="BO686" i="5"/>
  <c r="BM687" i="5"/>
  <c r="BD686" i="5"/>
  <c r="BH686" i="5" s="1"/>
  <c r="BG685" i="5"/>
  <c r="E687" i="9"/>
  <c r="I687" i="9" s="1"/>
  <c r="BD686" i="9"/>
  <c r="BB687" i="9"/>
  <c r="BG686" i="9"/>
  <c r="AT686" i="9"/>
  <c r="AR687" i="9"/>
  <c r="H686" i="9"/>
  <c r="Z686" i="9"/>
  <c r="X687" i="9"/>
  <c r="AJ686" i="9"/>
  <c r="AH687" i="9"/>
  <c r="P686" i="9"/>
  <c r="N687" i="9"/>
  <c r="O687" i="5"/>
  <c r="S687" i="5" s="1"/>
  <c r="R686" i="5"/>
  <c r="F688" i="5"/>
  <c r="D689" i="5"/>
  <c r="AJ647" i="5" l="1"/>
  <c r="AH648" i="5"/>
  <c r="Y648" i="5"/>
  <c r="AC648" i="5" s="1"/>
  <c r="AB647" i="5"/>
  <c r="AS648" i="5"/>
  <c r="AW648" i="5" s="1"/>
  <c r="AV647" i="5"/>
  <c r="CH687" i="5"/>
  <c r="CL687" i="5" s="1"/>
  <c r="CK686" i="5"/>
  <c r="BY686" i="5"/>
  <c r="BW687" i="5"/>
  <c r="BN687" i="5"/>
  <c r="BR687" i="5" s="1"/>
  <c r="BQ686" i="5"/>
  <c r="BE686" i="5"/>
  <c r="BC687" i="5"/>
  <c r="AL686" i="9"/>
  <c r="BC687" i="9"/>
  <c r="BG687" i="9" s="1"/>
  <c r="O687" i="9"/>
  <c r="S687" i="9" s="1"/>
  <c r="Y687" i="9"/>
  <c r="AC687" i="9" s="1"/>
  <c r="AS687" i="9"/>
  <c r="AW687" i="9" s="1"/>
  <c r="BF686" i="9"/>
  <c r="R686" i="9"/>
  <c r="AB686" i="9"/>
  <c r="AV686" i="9"/>
  <c r="AI687" i="9"/>
  <c r="AM687" i="9" s="1"/>
  <c r="F687" i="9"/>
  <c r="D688" i="9"/>
  <c r="P687" i="5"/>
  <c r="N688" i="5"/>
  <c r="E689" i="5"/>
  <c r="I689" i="5"/>
  <c r="H688" i="5"/>
  <c r="AI648" i="5" l="1"/>
  <c r="AM648" i="5" s="1"/>
  <c r="AL647" i="5"/>
  <c r="Z648" i="5"/>
  <c r="X649" i="5"/>
  <c r="AT648" i="5"/>
  <c r="AR649" i="5"/>
  <c r="CI687" i="5"/>
  <c r="CG688" i="5"/>
  <c r="CB687" i="5"/>
  <c r="BX687" i="5"/>
  <c r="CA686" i="5"/>
  <c r="BO687" i="5"/>
  <c r="BM688" i="5"/>
  <c r="BD687" i="5"/>
  <c r="BH687" i="5" s="1"/>
  <c r="BG686" i="5"/>
  <c r="BD687" i="9"/>
  <c r="BB688" i="9"/>
  <c r="AJ687" i="9"/>
  <c r="AH688" i="9"/>
  <c r="Z687" i="9"/>
  <c r="X688" i="9"/>
  <c r="E688" i="9"/>
  <c r="I688" i="9" s="1"/>
  <c r="H687" i="9"/>
  <c r="AT687" i="9"/>
  <c r="AR688" i="9"/>
  <c r="P687" i="9"/>
  <c r="N688" i="9"/>
  <c r="O688" i="5"/>
  <c r="S688" i="5" s="1"/>
  <c r="R687" i="5"/>
  <c r="F689" i="5"/>
  <c r="D690" i="5"/>
  <c r="AJ648" i="5" l="1"/>
  <c r="AH649" i="5"/>
  <c r="Y649" i="5"/>
  <c r="AC649" i="5" s="1"/>
  <c r="AB648" i="5"/>
  <c r="AS649" i="5"/>
  <c r="AW649" i="5" s="1"/>
  <c r="AV648" i="5"/>
  <c r="CH688" i="5"/>
  <c r="CL688" i="5" s="1"/>
  <c r="CK687" i="5"/>
  <c r="BY687" i="5"/>
  <c r="BW688" i="5"/>
  <c r="BN688" i="5"/>
  <c r="BR688" i="5" s="1"/>
  <c r="BQ687" i="5"/>
  <c r="BE687" i="5"/>
  <c r="BC688" i="5"/>
  <c r="AS688" i="9"/>
  <c r="AW688" i="9" s="1"/>
  <c r="AI688" i="9"/>
  <c r="AM688" i="9" s="1"/>
  <c r="AV687" i="9"/>
  <c r="F688" i="9"/>
  <c r="D689" i="9"/>
  <c r="AL687" i="9"/>
  <c r="O688" i="9"/>
  <c r="S688" i="9" s="1"/>
  <c r="Y688" i="9"/>
  <c r="AC688" i="9" s="1"/>
  <c r="BC688" i="9"/>
  <c r="R687" i="9"/>
  <c r="AB687" i="9"/>
  <c r="BF687" i="9"/>
  <c r="P688" i="5"/>
  <c r="N689" i="5"/>
  <c r="E690" i="5"/>
  <c r="I690" i="5" s="1"/>
  <c r="H689" i="5"/>
  <c r="AI649" i="5" l="1"/>
  <c r="AM649" i="5" s="1"/>
  <c r="AL648" i="5"/>
  <c r="Z649" i="5"/>
  <c r="X650" i="5"/>
  <c r="AT649" i="5"/>
  <c r="AR650" i="5"/>
  <c r="CI688" i="5"/>
  <c r="CG689" i="5"/>
  <c r="BX688" i="5"/>
  <c r="CB688" i="5" s="1"/>
  <c r="CA687" i="5"/>
  <c r="BO688" i="5"/>
  <c r="BM689" i="5"/>
  <c r="BD688" i="5"/>
  <c r="BH688" i="5" s="1"/>
  <c r="BG687" i="5"/>
  <c r="E689" i="9"/>
  <c r="I689" i="9" s="1"/>
  <c r="BD688" i="9"/>
  <c r="BB689" i="9"/>
  <c r="BG688" i="9"/>
  <c r="P688" i="9"/>
  <c r="N689" i="9"/>
  <c r="H688" i="9"/>
  <c r="AJ688" i="9"/>
  <c r="AH689" i="9"/>
  <c r="Z688" i="9"/>
  <c r="X689" i="9"/>
  <c r="AT688" i="9"/>
  <c r="AR689" i="9"/>
  <c r="O689" i="5"/>
  <c r="S689" i="5" s="1"/>
  <c r="R688" i="5"/>
  <c r="F690" i="5"/>
  <c r="D691" i="5"/>
  <c r="AJ649" i="5" l="1"/>
  <c r="AH650" i="5"/>
  <c r="Y650" i="5"/>
  <c r="AC650" i="5" s="1"/>
  <c r="AB649" i="5"/>
  <c r="AS650" i="5"/>
  <c r="AW650" i="5" s="1"/>
  <c r="AV649" i="5"/>
  <c r="CH689" i="5"/>
  <c r="CL689" i="5" s="1"/>
  <c r="CK688" i="5"/>
  <c r="BY688" i="5"/>
  <c r="BW689" i="5"/>
  <c r="BN689" i="5"/>
  <c r="BR689" i="5" s="1"/>
  <c r="BQ688" i="5"/>
  <c r="BE688" i="5"/>
  <c r="BC689" i="5"/>
  <c r="AB688" i="9"/>
  <c r="BC689" i="9"/>
  <c r="BG689" i="9" s="1"/>
  <c r="AS689" i="9"/>
  <c r="AW689" i="9" s="1"/>
  <c r="AI689" i="9"/>
  <c r="AM689" i="9" s="1"/>
  <c r="O689" i="9"/>
  <c r="S689" i="9" s="1"/>
  <c r="BF688" i="9"/>
  <c r="AV688" i="9"/>
  <c r="AL688" i="9"/>
  <c r="R688" i="9"/>
  <c r="Y689" i="9"/>
  <c r="AC689" i="9" s="1"/>
  <c r="F689" i="9"/>
  <c r="D690" i="9"/>
  <c r="P689" i="5"/>
  <c r="N690" i="5"/>
  <c r="E691" i="5"/>
  <c r="I691" i="5" s="1"/>
  <c r="H690" i="5"/>
  <c r="AI650" i="5" l="1"/>
  <c r="AM650" i="5" s="1"/>
  <c r="AL649" i="5"/>
  <c r="Z650" i="5"/>
  <c r="X651" i="5"/>
  <c r="AT650" i="5"/>
  <c r="AR651" i="5"/>
  <c r="CI689" i="5"/>
  <c r="CG690" i="5"/>
  <c r="BX689" i="5"/>
  <c r="CB689" i="5" s="1"/>
  <c r="CA688" i="5"/>
  <c r="BO689" i="5"/>
  <c r="BM690" i="5"/>
  <c r="BD689" i="5"/>
  <c r="BH689" i="5" s="1"/>
  <c r="BG688" i="5"/>
  <c r="BD689" i="9"/>
  <c r="BB690" i="9"/>
  <c r="Z689" i="9"/>
  <c r="X690" i="9"/>
  <c r="AJ689" i="9"/>
  <c r="AH690" i="9"/>
  <c r="E690" i="9"/>
  <c r="I690" i="9"/>
  <c r="H689" i="9"/>
  <c r="P689" i="9"/>
  <c r="N690" i="9"/>
  <c r="AT689" i="9"/>
  <c r="AR690" i="9"/>
  <c r="O690" i="5"/>
  <c r="S690" i="5" s="1"/>
  <c r="R689" i="5"/>
  <c r="F691" i="5"/>
  <c r="D692" i="5"/>
  <c r="AJ650" i="5" l="1"/>
  <c r="AH651" i="5"/>
  <c r="Y651" i="5"/>
  <c r="AC651" i="5" s="1"/>
  <c r="AB650" i="5"/>
  <c r="AS651" i="5"/>
  <c r="AW651" i="5" s="1"/>
  <c r="AV650" i="5"/>
  <c r="CH690" i="5"/>
  <c r="CL690" i="5" s="1"/>
  <c r="CK689" i="5"/>
  <c r="BY689" i="5"/>
  <c r="BW690" i="5"/>
  <c r="BN690" i="5"/>
  <c r="BR690" i="5" s="1"/>
  <c r="BQ689" i="5"/>
  <c r="BE689" i="5"/>
  <c r="BC690" i="5"/>
  <c r="O690" i="9"/>
  <c r="S690" i="9" s="1"/>
  <c r="Y690" i="9"/>
  <c r="AC690" i="9" s="1"/>
  <c r="R689" i="9"/>
  <c r="F690" i="9"/>
  <c r="D691" i="9"/>
  <c r="AB689" i="9"/>
  <c r="AS690" i="9"/>
  <c r="AW690" i="9" s="1"/>
  <c r="AI690" i="9"/>
  <c r="AM690" i="9" s="1"/>
  <c r="BC690" i="9"/>
  <c r="AV689" i="9"/>
  <c r="AL689" i="9"/>
  <c r="BF689" i="9"/>
  <c r="P690" i="5"/>
  <c r="N691" i="5"/>
  <c r="E692" i="5"/>
  <c r="I692" i="5"/>
  <c r="H691" i="5"/>
  <c r="AI651" i="5" l="1"/>
  <c r="AM651" i="5" s="1"/>
  <c r="AL650" i="5"/>
  <c r="Z651" i="5"/>
  <c r="X652" i="5"/>
  <c r="AT651" i="5"/>
  <c r="AR652" i="5"/>
  <c r="CI690" i="5"/>
  <c r="CG691" i="5"/>
  <c r="BX690" i="5"/>
  <c r="CB690" i="5" s="1"/>
  <c r="CA689" i="5"/>
  <c r="BO690" i="5"/>
  <c r="BM691" i="5"/>
  <c r="BD690" i="5"/>
  <c r="BH690" i="5" s="1"/>
  <c r="BG689" i="5"/>
  <c r="E691" i="9"/>
  <c r="I691" i="9" s="1"/>
  <c r="BD690" i="9"/>
  <c r="BB691" i="9"/>
  <c r="BG690" i="9"/>
  <c r="AT690" i="9"/>
  <c r="AR691" i="9"/>
  <c r="H690" i="9"/>
  <c r="Z690" i="9"/>
  <c r="X691" i="9"/>
  <c r="AJ690" i="9"/>
  <c r="AH691" i="9"/>
  <c r="P690" i="9"/>
  <c r="N691" i="9"/>
  <c r="O691" i="5"/>
  <c r="S691" i="5" s="1"/>
  <c r="R690" i="5"/>
  <c r="F692" i="5"/>
  <c r="D693" i="5"/>
  <c r="AJ651" i="5" l="1"/>
  <c r="AH652" i="5"/>
  <c r="AB651" i="5"/>
  <c r="Y652" i="5"/>
  <c r="AC652" i="5" s="1"/>
  <c r="AS652" i="5"/>
  <c r="AW652" i="5" s="1"/>
  <c r="AV651" i="5"/>
  <c r="CH691" i="5"/>
  <c r="CL691" i="5" s="1"/>
  <c r="CK690" i="5"/>
  <c r="BY690" i="5"/>
  <c r="BW691" i="5"/>
  <c r="BN691" i="5"/>
  <c r="BR691" i="5" s="1"/>
  <c r="BQ690" i="5"/>
  <c r="BE690" i="5"/>
  <c r="BC691" i="5"/>
  <c r="AL690" i="9"/>
  <c r="BC691" i="9"/>
  <c r="BG691" i="9" s="1"/>
  <c r="O691" i="9"/>
  <c r="S691" i="9" s="1"/>
  <c r="Y691" i="9"/>
  <c r="AC691" i="9" s="1"/>
  <c r="AS691" i="9"/>
  <c r="AW691" i="9" s="1"/>
  <c r="BF690" i="9"/>
  <c r="R690" i="9"/>
  <c r="AB690" i="9"/>
  <c r="AV690" i="9"/>
  <c r="AI691" i="9"/>
  <c r="AM691" i="9" s="1"/>
  <c r="F691" i="9"/>
  <c r="D692" i="9"/>
  <c r="P691" i="5"/>
  <c r="N692" i="5"/>
  <c r="E693" i="5"/>
  <c r="I693" i="5" s="1"/>
  <c r="H692" i="5"/>
  <c r="AI652" i="5" l="1"/>
  <c r="AM652" i="5"/>
  <c r="AL651" i="5"/>
  <c r="Z652" i="5"/>
  <c r="X653" i="5"/>
  <c r="AT652" i="5"/>
  <c r="AR653" i="5"/>
  <c r="CI691" i="5"/>
  <c r="CG692" i="5"/>
  <c r="BX691" i="5"/>
  <c r="CB691" i="5" s="1"/>
  <c r="CA690" i="5"/>
  <c r="BO691" i="5"/>
  <c r="BM692" i="5"/>
  <c r="BD691" i="5"/>
  <c r="BG690" i="5"/>
  <c r="BD691" i="9"/>
  <c r="BB692" i="9"/>
  <c r="AJ691" i="9"/>
  <c r="AH692" i="9"/>
  <c r="Z691" i="9"/>
  <c r="X692" i="9"/>
  <c r="E692" i="9"/>
  <c r="I692" i="9"/>
  <c r="H691" i="9"/>
  <c r="AT691" i="9"/>
  <c r="AR692" i="9"/>
  <c r="P691" i="9"/>
  <c r="N692" i="9"/>
  <c r="O692" i="5"/>
  <c r="S692" i="5" s="1"/>
  <c r="R691" i="5"/>
  <c r="F693" i="5"/>
  <c r="D694" i="5"/>
  <c r="AJ652" i="5" l="1"/>
  <c r="AH653" i="5"/>
  <c r="Y653" i="5"/>
  <c r="AC653" i="5" s="1"/>
  <c r="AB652" i="5"/>
  <c r="AS653" i="5"/>
  <c r="AW653" i="5" s="1"/>
  <c r="AV652" i="5"/>
  <c r="CH692" i="5"/>
  <c r="CL692" i="5" s="1"/>
  <c r="CK691" i="5"/>
  <c r="BY691" i="5"/>
  <c r="BW692" i="5"/>
  <c r="BN692" i="5"/>
  <c r="BR692" i="5" s="1"/>
  <c r="BQ691" i="5"/>
  <c r="BE691" i="5"/>
  <c r="BC692" i="5"/>
  <c r="BH691" i="5"/>
  <c r="AS692" i="9"/>
  <c r="AW692" i="9" s="1"/>
  <c r="AI692" i="9"/>
  <c r="AM692" i="9" s="1"/>
  <c r="AV691" i="9"/>
  <c r="F692" i="9"/>
  <c r="D693" i="9"/>
  <c r="AL691" i="9"/>
  <c r="O692" i="9"/>
  <c r="S692" i="9" s="1"/>
  <c r="Y692" i="9"/>
  <c r="AC692" i="9" s="1"/>
  <c r="BC692" i="9"/>
  <c r="R691" i="9"/>
  <c r="AB691" i="9"/>
  <c r="BF691" i="9"/>
  <c r="P692" i="5"/>
  <c r="N693" i="5"/>
  <c r="E694" i="5"/>
  <c r="I694" i="5"/>
  <c r="H693" i="5"/>
  <c r="AI653" i="5" l="1"/>
  <c r="AM653" i="5" s="1"/>
  <c r="AL652" i="5"/>
  <c r="Z653" i="5"/>
  <c r="X654" i="5"/>
  <c r="AT653" i="5"/>
  <c r="AR654" i="5"/>
  <c r="CI692" i="5"/>
  <c r="CG693" i="5"/>
  <c r="BX692" i="5"/>
  <c r="CB692" i="5" s="1"/>
  <c r="CA691" i="5"/>
  <c r="BO692" i="5"/>
  <c r="BM693" i="5"/>
  <c r="BD692" i="5"/>
  <c r="BH692" i="5" s="1"/>
  <c r="BG691" i="5"/>
  <c r="E693" i="9"/>
  <c r="I693" i="9" s="1"/>
  <c r="BD692" i="9"/>
  <c r="BB693" i="9"/>
  <c r="BG692" i="9"/>
  <c r="P692" i="9"/>
  <c r="N693" i="9"/>
  <c r="H692" i="9"/>
  <c r="AJ692" i="9"/>
  <c r="AH693" i="9"/>
  <c r="Z692" i="9"/>
  <c r="X693" i="9"/>
  <c r="AT692" i="9"/>
  <c r="AR693" i="9"/>
  <c r="O693" i="5"/>
  <c r="S693" i="5" s="1"/>
  <c r="R692" i="5"/>
  <c r="F694" i="5"/>
  <c r="D695" i="5"/>
  <c r="AJ653" i="5" l="1"/>
  <c r="AH654" i="5"/>
  <c r="Y654" i="5"/>
  <c r="AC654" i="5" s="1"/>
  <c r="AB653" i="5"/>
  <c r="AS654" i="5"/>
  <c r="AW654" i="5" s="1"/>
  <c r="AV653" i="5"/>
  <c r="CH693" i="5"/>
  <c r="CL693" i="5" s="1"/>
  <c r="CK692" i="5"/>
  <c r="BY692" i="5"/>
  <c r="BW693" i="5"/>
  <c r="BN693" i="5"/>
  <c r="BR693" i="5" s="1"/>
  <c r="BQ692" i="5"/>
  <c r="BE692" i="5"/>
  <c r="BC693" i="5"/>
  <c r="AB692" i="9"/>
  <c r="BC693" i="9"/>
  <c r="BG693" i="9" s="1"/>
  <c r="AS693" i="9"/>
  <c r="AW693" i="9" s="1"/>
  <c r="AI693" i="9"/>
  <c r="AM693" i="9" s="1"/>
  <c r="O693" i="9"/>
  <c r="S693" i="9" s="1"/>
  <c r="BF692" i="9"/>
  <c r="AV692" i="9"/>
  <c r="AL692" i="9"/>
  <c r="R692" i="9"/>
  <c r="Y693" i="9"/>
  <c r="AC693" i="9" s="1"/>
  <c r="F693" i="9"/>
  <c r="D694" i="9"/>
  <c r="P693" i="5"/>
  <c r="N694" i="5"/>
  <c r="H694" i="5"/>
  <c r="E695" i="5"/>
  <c r="I695" i="5" s="1"/>
  <c r="AI654" i="5" l="1"/>
  <c r="AM654" i="5" s="1"/>
  <c r="AL653" i="5"/>
  <c r="Z654" i="5"/>
  <c r="X655" i="5"/>
  <c r="AT654" i="5"/>
  <c r="AR655" i="5"/>
  <c r="CI693" i="5"/>
  <c r="CG694" i="5"/>
  <c r="BX693" i="5"/>
  <c r="CB693" i="5" s="1"/>
  <c r="CA692" i="5"/>
  <c r="BO693" i="5"/>
  <c r="BM694" i="5"/>
  <c r="BD693" i="5"/>
  <c r="BH693" i="5" s="1"/>
  <c r="BG692" i="5"/>
  <c r="BD693" i="9"/>
  <c r="BB694" i="9"/>
  <c r="Z693" i="9"/>
  <c r="X694" i="9"/>
  <c r="AJ693" i="9"/>
  <c r="AH694" i="9"/>
  <c r="E694" i="9"/>
  <c r="I694" i="9" s="1"/>
  <c r="H693" i="9"/>
  <c r="P693" i="9"/>
  <c r="N694" i="9"/>
  <c r="AT693" i="9"/>
  <c r="AR694" i="9"/>
  <c r="O694" i="5"/>
  <c r="S694" i="5" s="1"/>
  <c r="R693" i="5"/>
  <c r="F695" i="5"/>
  <c r="D696" i="5"/>
  <c r="AJ654" i="5" l="1"/>
  <c r="AH655" i="5"/>
  <c r="Y655" i="5"/>
  <c r="AC655" i="5" s="1"/>
  <c r="AB654" i="5"/>
  <c r="AS655" i="5"/>
  <c r="AW655" i="5" s="1"/>
  <c r="AV654" i="5"/>
  <c r="CH694" i="5"/>
  <c r="CL694" i="5" s="1"/>
  <c r="CK693" i="5"/>
  <c r="BY693" i="5"/>
  <c r="BW694" i="5"/>
  <c r="BN694" i="5"/>
  <c r="BR694" i="5" s="1"/>
  <c r="BQ693" i="5"/>
  <c r="BE693" i="5"/>
  <c r="BC694" i="5"/>
  <c r="O694" i="9"/>
  <c r="S694" i="9" s="1"/>
  <c r="Y694" i="9"/>
  <c r="AC694" i="9" s="1"/>
  <c r="R693" i="9"/>
  <c r="F694" i="9"/>
  <c r="D695" i="9"/>
  <c r="AB693" i="9"/>
  <c r="AS694" i="9"/>
  <c r="AW694" i="9" s="1"/>
  <c r="AI694" i="9"/>
  <c r="AM694" i="9"/>
  <c r="BC694" i="9"/>
  <c r="AV693" i="9"/>
  <c r="AL693" i="9"/>
  <c r="BF693" i="9"/>
  <c r="P694" i="5"/>
  <c r="N695" i="5"/>
  <c r="H695" i="5"/>
  <c r="E696" i="5"/>
  <c r="I696" i="5" s="1"/>
  <c r="AI655" i="5" l="1"/>
  <c r="AM655" i="5" s="1"/>
  <c r="AL654" i="5"/>
  <c r="Z655" i="5"/>
  <c r="X656" i="5"/>
  <c r="AT655" i="5"/>
  <c r="AR656" i="5"/>
  <c r="CI694" i="5"/>
  <c r="CG695" i="5"/>
  <c r="BX694" i="5"/>
  <c r="CB694" i="5" s="1"/>
  <c r="CA693" i="5"/>
  <c r="BO694" i="5"/>
  <c r="BM695" i="5"/>
  <c r="BD694" i="5"/>
  <c r="BH694" i="5" s="1"/>
  <c r="BG693" i="5"/>
  <c r="E695" i="9"/>
  <c r="I695" i="9" s="1"/>
  <c r="BD694" i="9"/>
  <c r="BB695" i="9"/>
  <c r="BG694" i="9"/>
  <c r="AT694" i="9"/>
  <c r="AR695" i="9"/>
  <c r="H694" i="9"/>
  <c r="Z694" i="9"/>
  <c r="X695" i="9"/>
  <c r="AJ694" i="9"/>
  <c r="AH695" i="9"/>
  <c r="P694" i="9"/>
  <c r="N695" i="9"/>
  <c r="O695" i="5"/>
  <c r="S695" i="5" s="1"/>
  <c r="R694" i="5"/>
  <c r="F696" i="5"/>
  <c r="D697" i="5"/>
  <c r="AJ655" i="5" l="1"/>
  <c r="AH656" i="5"/>
  <c r="Y656" i="5"/>
  <c r="AC656" i="5" s="1"/>
  <c r="AB655" i="5"/>
  <c r="AS656" i="5"/>
  <c r="AW656" i="5" s="1"/>
  <c r="AV655" i="5"/>
  <c r="CH695" i="5"/>
  <c r="CL695" i="5" s="1"/>
  <c r="CK694" i="5"/>
  <c r="BY694" i="5"/>
  <c r="BW695" i="5"/>
  <c r="BN695" i="5"/>
  <c r="BR695" i="5" s="1"/>
  <c r="BQ694" i="5"/>
  <c r="BE694" i="5"/>
  <c r="BC695" i="5"/>
  <c r="AL694" i="9"/>
  <c r="BC695" i="9"/>
  <c r="BG695" i="9" s="1"/>
  <c r="O695" i="9"/>
  <c r="S695" i="9" s="1"/>
  <c r="Y695" i="9"/>
  <c r="AC695" i="9" s="1"/>
  <c r="AS695" i="9"/>
  <c r="AW695" i="9" s="1"/>
  <c r="BF694" i="9"/>
  <c r="R694" i="9"/>
  <c r="AB694" i="9"/>
  <c r="AV694" i="9"/>
  <c r="AI695" i="9"/>
  <c r="AM695" i="9" s="1"/>
  <c r="F695" i="9"/>
  <c r="D696" i="9"/>
  <c r="P695" i="5"/>
  <c r="N696" i="5"/>
  <c r="E697" i="5"/>
  <c r="I697" i="5" s="1"/>
  <c r="H696" i="5"/>
  <c r="AI656" i="5" l="1"/>
  <c r="AM656" i="5" s="1"/>
  <c r="AL655" i="5"/>
  <c r="Z656" i="5"/>
  <c r="X657" i="5"/>
  <c r="AT656" i="5"/>
  <c r="AR657" i="5"/>
  <c r="CI695" i="5"/>
  <c r="CG696" i="5"/>
  <c r="BX695" i="5"/>
  <c r="CB695" i="5" s="1"/>
  <c r="CA694" i="5"/>
  <c r="BO695" i="5"/>
  <c r="BM696" i="5"/>
  <c r="BD695" i="5"/>
  <c r="BH695" i="5" s="1"/>
  <c r="BG694" i="5"/>
  <c r="BD695" i="9"/>
  <c r="BB696" i="9"/>
  <c r="AJ695" i="9"/>
  <c r="AH696" i="9"/>
  <c r="Z695" i="9"/>
  <c r="X696" i="9"/>
  <c r="E696" i="9"/>
  <c r="I696" i="9"/>
  <c r="H695" i="9"/>
  <c r="AT695" i="9"/>
  <c r="AR696" i="9"/>
  <c r="P695" i="9"/>
  <c r="N696" i="9"/>
  <c r="O696" i="5"/>
  <c r="S696" i="5" s="1"/>
  <c r="R695" i="5"/>
  <c r="F697" i="5"/>
  <c r="D698" i="5"/>
  <c r="AJ656" i="5" l="1"/>
  <c r="AH657" i="5"/>
  <c r="Y657" i="5"/>
  <c r="AC657" i="5" s="1"/>
  <c r="AB656" i="5"/>
  <c r="AS657" i="5"/>
  <c r="AW657" i="5" s="1"/>
  <c r="AV656" i="5"/>
  <c r="CH696" i="5"/>
  <c r="CL696" i="5" s="1"/>
  <c r="CK695" i="5"/>
  <c r="BY695" i="5"/>
  <c r="BW696" i="5"/>
  <c r="BN696" i="5"/>
  <c r="BR696" i="5" s="1"/>
  <c r="BQ695" i="5"/>
  <c r="BE695" i="5"/>
  <c r="BC696" i="5"/>
  <c r="AS696" i="9"/>
  <c r="AW696" i="9" s="1"/>
  <c r="AI696" i="9"/>
  <c r="AM696" i="9" s="1"/>
  <c r="AV695" i="9"/>
  <c r="F696" i="9"/>
  <c r="D697" i="9"/>
  <c r="AL695" i="9"/>
  <c r="O696" i="9"/>
  <c r="S696" i="9" s="1"/>
  <c r="Y696" i="9"/>
  <c r="AC696" i="9" s="1"/>
  <c r="BC696" i="9"/>
  <c r="R695" i="9"/>
  <c r="AB695" i="9"/>
  <c r="BF695" i="9"/>
  <c r="P696" i="5"/>
  <c r="N697" i="5"/>
  <c r="E698" i="5"/>
  <c r="I698" i="5" s="1"/>
  <c r="H697" i="5"/>
  <c r="AI657" i="5" l="1"/>
  <c r="AM657" i="5" s="1"/>
  <c r="AL656" i="5"/>
  <c r="Z657" i="5"/>
  <c r="X658" i="5"/>
  <c r="AT657" i="5"/>
  <c r="AR658" i="5"/>
  <c r="CI696" i="5"/>
  <c r="CG697" i="5"/>
  <c r="BX696" i="5"/>
  <c r="CB696" i="5" s="1"/>
  <c r="CA695" i="5"/>
  <c r="BO696" i="5"/>
  <c r="BM697" i="5"/>
  <c r="BD696" i="5"/>
  <c r="BH696" i="5" s="1"/>
  <c r="BG695" i="5"/>
  <c r="E697" i="9"/>
  <c r="I697" i="9" s="1"/>
  <c r="BD696" i="9"/>
  <c r="BB697" i="9"/>
  <c r="BG696" i="9"/>
  <c r="P696" i="9"/>
  <c r="N697" i="9"/>
  <c r="H696" i="9"/>
  <c r="AJ696" i="9"/>
  <c r="AH697" i="9"/>
  <c r="Z696" i="9"/>
  <c r="X697" i="9"/>
  <c r="AT696" i="9"/>
  <c r="AR697" i="9"/>
  <c r="O697" i="5"/>
  <c r="S697" i="5" s="1"/>
  <c r="R696" i="5"/>
  <c r="F698" i="5"/>
  <c r="D699" i="5"/>
  <c r="AJ657" i="5" l="1"/>
  <c r="AH658" i="5"/>
  <c r="Y658" i="5"/>
  <c r="AC658" i="5" s="1"/>
  <c r="AB657" i="5"/>
  <c r="AS658" i="5"/>
  <c r="AW658" i="5" s="1"/>
  <c r="AV657" i="5"/>
  <c r="CH697" i="5"/>
  <c r="CL697" i="5" s="1"/>
  <c r="CK696" i="5"/>
  <c r="BY696" i="5"/>
  <c r="BW697" i="5"/>
  <c r="BN697" i="5"/>
  <c r="BR697" i="5" s="1"/>
  <c r="BQ696" i="5"/>
  <c r="BE696" i="5"/>
  <c r="BC697" i="5"/>
  <c r="AB696" i="9"/>
  <c r="BC697" i="9"/>
  <c r="BG697" i="9" s="1"/>
  <c r="AS697" i="9"/>
  <c r="AW697" i="9" s="1"/>
  <c r="AI697" i="9"/>
  <c r="AM697" i="9" s="1"/>
  <c r="O697" i="9"/>
  <c r="S697" i="9"/>
  <c r="BF696" i="9"/>
  <c r="AV696" i="9"/>
  <c r="AL696" i="9"/>
  <c r="R696" i="9"/>
  <c r="Y697" i="9"/>
  <c r="AC697" i="9" s="1"/>
  <c r="F697" i="9"/>
  <c r="D698" i="9"/>
  <c r="P697" i="5"/>
  <c r="N698" i="5"/>
  <c r="E699" i="5"/>
  <c r="I699" i="5" s="1"/>
  <c r="H698" i="5"/>
  <c r="AI658" i="5" l="1"/>
  <c r="AM658" i="5"/>
  <c r="AL657" i="5"/>
  <c r="Z658" i="5"/>
  <c r="X659" i="5"/>
  <c r="AT658" i="5"/>
  <c r="AR659" i="5"/>
  <c r="CI697" i="5"/>
  <c r="CG698" i="5"/>
  <c r="BX697" i="5"/>
  <c r="CB697" i="5" s="1"/>
  <c r="CA696" i="5"/>
  <c r="BO697" i="5"/>
  <c r="BM698" i="5"/>
  <c r="BD697" i="5"/>
  <c r="BH697" i="5" s="1"/>
  <c r="BG696" i="5"/>
  <c r="Z697" i="9"/>
  <c r="X698" i="9"/>
  <c r="AJ697" i="9"/>
  <c r="AH698" i="9"/>
  <c r="BD697" i="9"/>
  <c r="BB698" i="9"/>
  <c r="E698" i="9"/>
  <c r="I698" i="9"/>
  <c r="H697" i="9"/>
  <c r="P697" i="9"/>
  <c r="N698" i="9"/>
  <c r="AT697" i="9"/>
  <c r="AR698" i="9"/>
  <c r="O698" i="5"/>
  <c r="S698" i="5" s="1"/>
  <c r="R697" i="5"/>
  <c r="F699" i="5"/>
  <c r="D700" i="5"/>
  <c r="AJ658" i="5" l="1"/>
  <c r="AH659" i="5"/>
  <c r="Y659" i="5"/>
  <c r="AC659" i="5" s="1"/>
  <c r="AB658" i="5"/>
  <c r="AS659" i="5"/>
  <c r="AW659" i="5" s="1"/>
  <c r="AV658" i="5"/>
  <c r="CH698" i="5"/>
  <c r="CL698" i="5" s="1"/>
  <c r="CK697" i="5"/>
  <c r="BY697" i="5"/>
  <c r="BW698" i="5"/>
  <c r="BN698" i="5"/>
  <c r="BR698" i="5" s="1"/>
  <c r="BQ697" i="5"/>
  <c r="BE697" i="5"/>
  <c r="BC698" i="5"/>
  <c r="AI698" i="9"/>
  <c r="AM698" i="9" s="1"/>
  <c r="R697" i="9"/>
  <c r="F698" i="9"/>
  <c r="D699" i="9"/>
  <c r="AL697" i="9"/>
  <c r="O698" i="9"/>
  <c r="S698" i="9" s="1"/>
  <c r="AS698" i="9"/>
  <c r="AW698" i="9" s="1"/>
  <c r="BC698" i="9"/>
  <c r="Y698" i="9"/>
  <c r="AC698" i="9" s="1"/>
  <c r="AV697" i="9"/>
  <c r="BF697" i="9"/>
  <c r="AB697" i="9"/>
  <c r="P698" i="5"/>
  <c r="N699" i="5"/>
  <c r="E700" i="5"/>
  <c r="I700" i="5" s="1"/>
  <c r="H699" i="5"/>
  <c r="AI659" i="5" l="1"/>
  <c r="AM659" i="5" s="1"/>
  <c r="AL658" i="5"/>
  <c r="Z659" i="5"/>
  <c r="X660" i="5"/>
  <c r="AT659" i="5"/>
  <c r="AR660" i="5"/>
  <c r="CI698" i="5"/>
  <c r="CG699" i="5"/>
  <c r="BX698" i="5"/>
  <c r="CB698" i="5" s="1"/>
  <c r="CA697" i="5"/>
  <c r="BO698" i="5"/>
  <c r="BM699" i="5"/>
  <c r="BD698" i="5"/>
  <c r="BH698" i="5" s="1"/>
  <c r="BG697" i="5"/>
  <c r="Z698" i="9"/>
  <c r="X699" i="9"/>
  <c r="AT698" i="9"/>
  <c r="AR699" i="9"/>
  <c r="BD698" i="9"/>
  <c r="BB699" i="9"/>
  <c r="E699" i="9"/>
  <c r="I699" i="9"/>
  <c r="BG698" i="9"/>
  <c r="P698" i="9"/>
  <c r="N699" i="9"/>
  <c r="H698" i="9"/>
  <c r="AJ698" i="9"/>
  <c r="AH699" i="9"/>
  <c r="O699" i="5"/>
  <c r="S699" i="5" s="1"/>
  <c r="R698" i="5"/>
  <c r="F700" i="5"/>
  <c r="D701" i="5"/>
  <c r="AJ659" i="5" l="1"/>
  <c r="AH660" i="5"/>
  <c r="Y660" i="5"/>
  <c r="AC660" i="5" s="1"/>
  <c r="AB659" i="5"/>
  <c r="AS660" i="5"/>
  <c r="AW660" i="5" s="1"/>
  <c r="AV659" i="5"/>
  <c r="CH699" i="5"/>
  <c r="CL699" i="5" s="1"/>
  <c r="CK698" i="5"/>
  <c r="BY698" i="5"/>
  <c r="BW699" i="5"/>
  <c r="BN699" i="5"/>
  <c r="BR699" i="5" s="1"/>
  <c r="BQ698" i="5"/>
  <c r="BE698" i="5"/>
  <c r="BC699" i="5"/>
  <c r="AS699" i="9"/>
  <c r="AW699" i="9" s="1"/>
  <c r="AI699" i="9"/>
  <c r="AM699" i="9" s="1"/>
  <c r="O699" i="9"/>
  <c r="S699" i="9" s="1"/>
  <c r="F699" i="9"/>
  <c r="D700" i="9"/>
  <c r="AV698" i="9"/>
  <c r="AL698" i="9"/>
  <c r="R698" i="9"/>
  <c r="BC699" i="9"/>
  <c r="Y699" i="9"/>
  <c r="AC699" i="9" s="1"/>
  <c r="BF698" i="9"/>
  <c r="AB698" i="9"/>
  <c r="P699" i="5"/>
  <c r="N700" i="5"/>
  <c r="E701" i="5"/>
  <c r="I701" i="5" s="1"/>
  <c r="H700" i="5"/>
  <c r="AI660" i="5" l="1"/>
  <c r="AM660" i="5" s="1"/>
  <c r="AL659" i="5"/>
  <c r="Z660" i="5"/>
  <c r="X661" i="5"/>
  <c r="AT660" i="5"/>
  <c r="AR661" i="5"/>
  <c r="CI699" i="5"/>
  <c r="CG700" i="5"/>
  <c r="BX699" i="5"/>
  <c r="CB699" i="5" s="1"/>
  <c r="CA698" i="5"/>
  <c r="BO699" i="5"/>
  <c r="BM700" i="5"/>
  <c r="BD699" i="5"/>
  <c r="BH699" i="5" s="1"/>
  <c r="BG698" i="5"/>
  <c r="BD699" i="9"/>
  <c r="BB700" i="9"/>
  <c r="E700" i="9"/>
  <c r="I700" i="9" s="1"/>
  <c r="BG699" i="9"/>
  <c r="H699" i="9"/>
  <c r="AJ699" i="9"/>
  <c r="AH700" i="9"/>
  <c r="Z699" i="9"/>
  <c r="X700" i="9"/>
  <c r="P699" i="9"/>
  <c r="N700" i="9"/>
  <c r="AT699" i="9"/>
  <c r="AR700" i="9"/>
  <c r="O700" i="5"/>
  <c r="S700" i="5" s="1"/>
  <c r="R699" i="5"/>
  <c r="F701" i="5"/>
  <c r="D702" i="5"/>
  <c r="AJ660" i="5" l="1"/>
  <c r="AH661" i="5"/>
  <c r="Y661" i="5"/>
  <c r="AC661" i="5" s="1"/>
  <c r="AB660" i="5"/>
  <c r="AS661" i="5"/>
  <c r="AW661" i="5" s="1"/>
  <c r="AV660" i="5"/>
  <c r="CH700" i="5"/>
  <c r="CL700" i="5" s="1"/>
  <c r="CK699" i="5"/>
  <c r="BY699" i="5"/>
  <c r="BW700" i="5"/>
  <c r="BN700" i="5"/>
  <c r="BR700" i="5" s="1"/>
  <c r="BQ699" i="5"/>
  <c r="BE699" i="5"/>
  <c r="BC700" i="5"/>
  <c r="R699" i="9"/>
  <c r="AL699" i="9"/>
  <c r="AS700" i="9"/>
  <c r="AW700" i="9" s="1"/>
  <c r="Y700" i="9"/>
  <c r="AC700" i="9" s="1"/>
  <c r="F700" i="9"/>
  <c r="D701" i="9"/>
  <c r="AV699" i="9"/>
  <c r="AB699" i="9"/>
  <c r="BC700" i="9"/>
  <c r="O700" i="9"/>
  <c r="S700" i="9" s="1"/>
  <c r="AI700" i="9"/>
  <c r="AM700" i="9" s="1"/>
  <c r="BF699" i="9"/>
  <c r="P700" i="5"/>
  <c r="N701" i="5"/>
  <c r="E702" i="5"/>
  <c r="I702" i="5" s="1"/>
  <c r="H701" i="5"/>
  <c r="AI661" i="5" l="1"/>
  <c r="AM661" i="5" s="1"/>
  <c r="AL660" i="5"/>
  <c r="Z661" i="5"/>
  <c r="X662" i="5"/>
  <c r="AT661" i="5"/>
  <c r="AR662" i="5"/>
  <c r="CI700" i="5"/>
  <c r="CG701" i="5"/>
  <c r="BX700" i="5"/>
  <c r="CB700" i="5" s="1"/>
  <c r="CA699" i="5"/>
  <c r="BO700" i="5"/>
  <c r="BM701" i="5"/>
  <c r="BD700" i="5"/>
  <c r="BH700" i="5" s="1"/>
  <c r="BG699" i="5"/>
  <c r="BD700" i="9"/>
  <c r="BB701" i="9"/>
  <c r="AJ700" i="9"/>
  <c r="AH701" i="9"/>
  <c r="BG700" i="9"/>
  <c r="Z700" i="9"/>
  <c r="X701" i="9"/>
  <c r="E701" i="9"/>
  <c r="I701" i="9" s="1"/>
  <c r="P700" i="9"/>
  <c r="N701" i="9"/>
  <c r="H700" i="9"/>
  <c r="AT700" i="9"/>
  <c r="AR701" i="9"/>
  <c r="O701" i="5"/>
  <c r="S701" i="5" s="1"/>
  <c r="R700" i="5"/>
  <c r="F702" i="5"/>
  <c r="D703" i="5"/>
  <c r="AJ661" i="5" l="1"/>
  <c r="AH662" i="5"/>
  <c r="Y662" i="5"/>
  <c r="AC662" i="5" s="1"/>
  <c r="AB9" i="5" s="1"/>
  <c r="AC9" i="5" s="1"/>
  <c r="AB661" i="5"/>
  <c r="AS662" i="5"/>
  <c r="AW662" i="5" s="1"/>
  <c r="AV661" i="5"/>
  <c r="CH701" i="5"/>
  <c r="CL701" i="5" s="1"/>
  <c r="CK700" i="5"/>
  <c r="BY700" i="5"/>
  <c r="BW701" i="5"/>
  <c r="BN701" i="5"/>
  <c r="BR701" i="5" s="1"/>
  <c r="BQ700" i="5"/>
  <c r="BE700" i="5"/>
  <c r="BC701" i="5"/>
  <c r="F701" i="9"/>
  <c r="D702" i="9"/>
  <c r="AI701" i="9"/>
  <c r="AM701" i="9" s="1"/>
  <c r="AS701" i="9"/>
  <c r="AW701" i="9"/>
  <c r="O701" i="9"/>
  <c r="S701" i="9" s="1"/>
  <c r="Y701" i="9"/>
  <c r="AC701" i="9" s="1"/>
  <c r="AL700" i="9"/>
  <c r="AV700" i="9"/>
  <c r="R700" i="9"/>
  <c r="AB700" i="9"/>
  <c r="BC701" i="9"/>
  <c r="BF700" i="9"/>
  <c r="P701" i="5"/>
  <c r="N702" i="5"/>
  <c r="E703" i="5"/>
  <c r="I703" i="5"/>
  <c r="H702" i="5"/>
  <c r="AI662" i="5" l="1"/>
  <c r="AM662" i="5" s="1"/>
  <c r="AL661" i="5"/>
  <c r="Z662" i="5"/>
  <c r="X663" i="5"/>
  <c r="AT662" i="5"/>
  <c r="AR663" i="5"/>
  <c r="CI701" i="5"/>
  <c r="CG702" i="5"/>
  <c r="BX701" i="5"/>
  <c r="CB701" i="5" s="1"/>
  <c r="CA700" i="5"/>
  <c r="BO701" i="5"/>
  <c r="BM702" i="5"/>
  <c r="BD701" i="5"/>
  <c r="BH701" i="5" s="1"/>
  <c r="BG700" i="5"/>
  <c r="BD701" i="9"/>
  <c r="BB702" i="9"/>
  <c r="BG701" i="9"/>
  <c r="P701" i="9"/>
  <c r="N702" i="9"/>
  <c r="AJ701" i="9"/>
  <c r="AH702" i="9"/>
  <c r="E702" i="9"/>
  <c r="I702" i="9" s="1"/>
  <c r="Z701" i="9"/>
  <c r="X702" i="9"/>
  <c r="AT701" i="9"/>
  <c r="AR702" i="9"/>
  <c r="H701" i="9"/>
  <c r="O702" i="5"/>
  <c r="S702" i="5" s="1"/>
  <c r="R701" i="5"/>
  <c r="F703" i="5"/>
  <c r="D704" i="5"/>
  <c r="AJ662" i="5" l="1"/>
  <c r="AH663" i="5"/>
  <c r="Y663" i="5"/>
  <c r="AC663" i="5" s="1"/>
  <c r="AB662" i="5"/>
  <c r="AS663" i="5"/>
  <c r="AW663" i="5" s="1"/>
  <c r="AV662" i="5"/>
  <c r="CH702" i="5"/>
  <c r="CL702" i="5" s="1"/>
  <c r="CK701" i="5"/>
  <c r="BY701" i="5"/>
  <c r="BW702" i="5"/>
  <c r="BN702" i="5"/>
  <c r="BR702" i="5" s="1"/>
  <c r="BQ701" i="5"/>
  <c r="BE701" i="5"/>
  <c r="BC702" i="5"/>
  <c r="AV701" i="9"/>
  <c r="F702" i="9"/>
  <c r="D703" i="9"/>
  <c r="R701" i="9"/>
  <c r="Y702" i="9"/>
  <c r="AC702" i="9" s="1"/>
  <c r="AI702" i="9"/>
  <c r="AM702" i="9" s="1"/>
  <c r="AB701" i="9"/>
  <c r="AL701" i="9"/>
  <c r="BC702" i="9"/>
  <c r="AS702" i="9"/>
  <c r="AW702" i="9" s="1"/>
  <c r="O702" i="9"/>
  <c r="S702" i="9" s="1"/>
  <c r="BF701" i="9"/>
  <c r="P702" i="5"/>
  <c r="N703" i="5"/>
  <c r="E704" i="5"/>
  <c r="I704" i="5" s="1"/>
  <c r="H703" i="5"/>
  <c r="AI663" i="5" l="1"/>
  <c r="AM663" i="5" s="1"/>
  <c r="AL662" i="5"/>
  <c r="Z663" i="5"/>
  <c r="X664" i="5"/>
  <c r="AT663" i="5"/>
  <c r="AR664" i="5"/>
  <c r="CI702" i="5"/>
  <c r="CG703" i="5"/>
  <c r="BX702" i="5"/>
  <c r="CB702" i="5" s="1"/>
  <c r="CA701" i="5"/>
  <c r="BO702" i="5"/>
  <c r="BM703" i="5"/>
  <c r="BD702" i="5"/>
  <c r="BH702" i="5" s="1"/>
  <c r="BG701" i="5"/>
  <c r="E703" i="9"/>
  <c r="I703" i="9" s="1"/>
  <c r="BD702" i="9"/>
  <c r="BB703" i="9"/>
  <c r="P702" i="9"/>
  <c r="N703" i="9"/>
  <c r="BG702" i="9"/>
  <c r="Z702" i="9"/>
  <c r="X703" i="9"/>
  <c r="H702" i="9"/>
  <c r="AT702" i="9"/>
  <c r="AR703" i="9"/>
  <c r="AJ702" i="9"/>
  <c r="AH703" i="9"/>
  <c r="O703" i="5"/>
  <c r="S703" i="5" s="1"/>
  <c r="R702" i="5"/>
  <c r="F704" i="5"/>
  <c r="D705" i="5"/>
  <c r="AJ663" i="5" l="1"/>
  <c r="AH664" i="5"/>
  <c r="Y664" i="5"/>
  <c r="AC664" i="5" s="1"/>
  <c r="AB663" i="5"/>
  <c r="AS664" i="5"/>
  <c r="AW664" i="5" s="1"/>
  <c r="AV663" i="5"/>
  <c r="CH703" i="5"/>
  <c r="CL703" i="5" s="1"/>
  <c r="CK702" i="5"/>
  <c r="BY702" i="5"/>
  <c r="BW703" i="5"/>
  <c r="BN703" i="5"/>
  <c r="BR703" i="5" s="1"/>
  <c r="BQ702" i="5"/>
  <c r="BE702" i="5"/>
  <c r="BC703" i="5"/>
  <c r="AV702" i="9"/>
  <c r="AB702" i="9"/>
  <c r="BC703" i="9"/>
  <c r="BG703" i="9" s="1"/>
  <c r="AI703" i="9"/>
  <c r="AM703" i="9" s="1"/>
  <c r="BF702" i="9"/>
  <c r="AL702" i="9"/>
  <c r="O703" i="9"/>
  <c r="S703" i="9" s="1"/>
  <c r="AS703" i="9"/>
  <c r="AW703" i="9" s="1"/>
  <c r="Y703" i="9"/>
  <c r="AC703" i="9" s="1"/>
  <c r="R702" i="9"/>
  <c r="F703" i="9"/>
  <c r="D704" i="9"/>
  <c r="P703" i="5"/>
  <c r="N704" i="5"/>
  <c r="E705" i="5"/>
  <c r="I705" i="5" s="1"/>
  <c r="H704" i="5"/>
  <c r="AI664" i="5" l="1"/>
  <c r="AM664" i="5" s="1"/>
  <c r="AL663" i="5"/>
  <c r="Z664" i="5"/>
  <c r="X665" i="5"/>
  <c r="AT664" i="5"/>
  <c r="AR665" i="5"/>
  <c r="CI703" i="5"/>
  <c r="CG704" i="5"/>
  <c r="BX703" i="5"/>
  <c r="CB703" i="5" s="1"/>
  <c r="CA702" i="5"/>
  <c r="BO703" i="5"/>
  <c r="BM704" i="5"/>
  <c r="BD703" i="5"/>
  <c r="BH703" i="5" s="1"/>
  <c r="BG702" i="5"/>
  <c r="AT703" i="9"/>
  <c r="AR704" i="9"/>
  <c r="AJ703" i="9"/>
  <c r="AH704" i="9"/>
  <c r="E704" i="9"/>
  <c r="I704" i="9" s="1"/>
  <c r="BD703" i="9"/>
  <c r="BB704" i="9"/>
  <c r="H703" i="9"/>
  <c r="Z703" i="9"/>
  <c r="X704" i="9"/>
  <c r="P703" i="9"/>
  <c r="N704" i="9"/>
  <c r="O704" i="5"/>
  <c r="S704" i="5" s="1"/>
  <c r="R703" i="5"/>
  <c r="F705" i="5"/>
  <c r="D706" i="5"/>
  <c r="AJ664" i="5" l="1"/>
  <c r="AH665" i="5"/>
  <c r="Y665" i="5"/>
  <c r="AC665" i="5" s="1"/>
  <c r="AB664" i="5"/>
  <c r="AS665" i="5"/>
  <c r="AW665" i="5" s="1"/>
  <c r="AV664" i="5"/>
  <c r="CH704" i="5"/>
  <c r="CL704" i="5" s="1"/>
  <c r="CK703" i="5"/>
  <c r="BY703" i="5"/>
  <c r="BW704" i="5"/>
  <c r="BN704" i="5"/>
  <c r="BR704" i="5" s="1"/>
  <c r="BQ703" i="5"/>
  <c r="BE703" i="5"/>
  <c r="BC704" i="5"/>
  <c r="O704" i="9"/>
  <c r="S704" i="9" s="1"/>
  <c r="Y704" i="9"/>
  <c r="AC704" i="9" s="1"/>
  <c r="BC704" i="9"/>
  <c r="AI704" i="9"/>
  <c r="AM704" i="9" s="1"/>
  <c r="AB703" i="9"/>
  <c r="BF703" i="9"/>
  <c r="AL703" i="9"/>
  <c r="AS704" i="9"/>
  <c r="AW704" i="9" s="1"/>
  <c r="R703" i="9"/>
  <c r="F704" i="9"/>
  <c r="D705" i="9"/>
  <c r="AV703" i="9"/>
  <c r="P704" i="5"/>
  <c r="N705" i="5"/>
  <c r="E706" i="5"/>
  <c r="I706" i="5" s="1"/>
  <c r="H705" i="5"/>
  <c r="AI665" i="5" l="1"/>
  <c r="AM665" i="5" s="1"/>
  <c r="AL664" i="5"/>
  <c r="Z665" i="5"/>
  <c r="X666" i="5"/>
  <c r="AT665" i="5"/>
  <c r="AR666" i="5"/>
  <c r="CI704" i="5"/>
  <c r="CG705" i="5"/>
  <c r="BX704" i="5"/>
  <c r="CB704" i="5" s="1"/>
  <c r="CA703" i="5"/>
  <c r="BO704" i="5"/>
  <c r="BM705" i="5"/>
  <c r="BD704" i="5"/>
  <c r="BH704" i="5" s="1"/>
  <c r="BG703" i="5"/>
  <c r="E705" i="9"/>
  <c r="I705" i="9" s="1"/>
  <c r="H704" i="9"/>
  <c r="AT704" i="9"/>
  <c r="AR705" i="9"/>
  <c r="AJ704" i="9"/>
  <c r="AH705" i="9"/>
  <c r="Z704" i="9"/>
  <c r="X705" i="9"/>
  <c r="BD704" i="9"/>
  <c r="BB705" i="9"/>
  <c r="BG704" i="9"/>
  <c r="P704" i="9"/>
  <c r="N705" i="9"/>
  <c r="O705" i="5"/>
  <c r="S705" i="5" s="1"/>
  <c r="R704" i="5"/>
  <c r="F706" i="5"/>
  <c r="D707" i="5"/>
  <c r="AJ665" i="5" l="1"/>
  <c r="AH666" i="5"/>
  <c r="Y666" i="5"/>
  <c r="AC666" i="5" s="1"/>
  <c r="AB665" i="5"/>
  <c r="AS666" i="5"/>
  <c r="AW666" i="5" s="1"/>
  <c r="AV665" i="5"/>
  <c r="CH705" i="5"/>
  <c r="CL705" i="5" s="1"/>
  <c r="CK704" i="5"/>
  <c r="BY704" i="5"/>
  <c r="BW705" i="5"/>
  <c r="BN705" i="5"/>
  <c r="BR705" i="5" s="1"/>
  <c r="BQ704" i="5"/>
  <c r="BE704" i="5"/>
  <c r="BC705" i="5"/>
  <c r="BC705" i="9"/>
  <c r="AI705" i="9"/>
  <c r="AM705" i="9" s="1"/>
  <c r="O705" i="9"/>
  <c r="S705" i="9" s="1"/>
  <c r="BF704" i="9"/>
  <c r="AL704" i="9"/>
  <c r="R704" i="9"/>
  <c r="Y705" i="9"/>
  <c r="AC705" i="9" s="1"/>
  <c r="AS705" i="9"/>
  <c r="AW705" i="9" s="1"/>
  <c r="AB704" i="9"/>
  <c r="AV704" i="9"/>
  <c r="F705" i="9"/>
  <c r="D706" i="9"/>
  <c r="P705" i="5"/>
  <c r="N706" i="5"/>
  <c r="E707" i="5"/>
  <c r="I707" i="5" s="1"/>
  <c r="H706" i="5"/>
  <c r="AI666" i="5" l="1"/>
  <c r="AM666" i="5" s="1"/>
  <c r="AL665" i="5"/>
  <c r="Z666" i="5"/>
  <c r="X667" i="5"/>
  <c r="AT666" i="5"/>
  <c r="AR667" i="5"/>
  <c r="CI705" i="5"/>
  <c r="CG706" i="5"/>
  <c r="BX705" i="5"/>
  <c r="CB705" i="5" s="1"/>
  <c r="CA704" i="5"/>
  <c r="BO705" i="5"/>
  <c r="BM706" i="5"/>
  <c r="BD705" i="5"/>
  <c r="BH705" i="5" s="1"/>
  <c r="BG704" i="5"/>
  <c r="E706" i="9"/>
  <c r="I706" i="9" s="1"/>
  <c r="AT705" i="9"/>
  <c r="AR706" i="9"/>
  <c r="AJ705" i="9"/>
  <c r="AH706" i="9"/>
  <c r="BD705" i="9"/>
  <c r="BB706" i="9"/>
  <c r="H705" i="9"/>
  <c r="Z705" i="9"/>
  <c r="X706" i="9"/>
  <c r="P705" i="9"/>
  <c r="N706" i="9"/>
  <c r="BG705" i="9"/>
  <c r="O706" i="5"/>
  <c r="S706" i="5" s="1"/>
  <c r="R705" i="5"/>
  <c r="F707" i="5"/>
  <c r="D708" i="5"/>
  <c r="AJ666" i="5" l="1"/>
  <c r="AH667" i="5"/>
  <c r="Y667" i="5"/>
  <c r="AC667" i="5" s="1"/>
  <c r="AB666" i="5"/>
  <c r="AS667" i="5"/>
  <c r="AW667" i="5" s="1"/>
  <c r="AV666" i="5"/>
  <c r="CH706" i="5"/>
  <c r="CL706" i="5" s="1"/>
  <c r="CK705" i="5"/>
  <c r="BY705" i="5"/>
  <c r="BW706" i="5"/>
  <c r="BN706" i="5"/>
  <c r="BR706" i="5" s="1"/>
  <c r="BQ705" i="5"/>
  <c r="BE705" i="5"/>
  <c r="BC706" i="5"/>
  <c r="Y706" i="9"/>
  <c r="AC706" i="9" s="1"/>
  <c r="BC706" i="9"/>
  <c r="BG706" i="9" s="1"/>
  <c r="AS706" i="9"/>
  <c r="AW706" i="9" s="1"/>
  <c r="AB705" i="9"/>
  <c r="BF705" i="9"/>
  <c r="AV705" i="9"/>
  <c r="O706" i="9"/>
  <c r="S706" i="9" s="1"/>
  <c r="AI706" i="9"/>
  <c r="AM706" i="9" s="1"/>
  <c r="R705" i="9"/>
  <c r="AL705" i="9"/>
  <c r="F706" i="9"/>
  <c r="D707" i="9"/>
  <c r="P706" i="5"/>
  <c r="N707" i="5"/>
  <c r="E708" i="5"/>
  <c r="I708" i="5" s="1"/>
  <c r="H707" i="5"/>
  <c r="AI667" i="5" l="1"/>
  <c r="AM667" i="5" s="1"/>
  <c r="AL666" i="5"/>
  <c r="Z667" i="5"/>
  <c r="X668" i="5"/>
  <c r="AT667" i="5"/>
  <c r="AR668" i="5"/>
  <c r="CI706" i="5"/>
  <c r="CG707" i="5"/>
  <c r="BX706" i="5"/>
  <c r="CB706" i="5" s="1"/>
  <c r="CA705" i="5"/>
  <c r="BO706" i="5"/>
  <c r="BM707" i="5"/>
  <c r="BD706" i="5"/>
  <c r="BH706" i="5" s="1"/>
  <c r="BG705" i="5"/>
  <c r="BD706" i="9"/>
  <c r="BB707" i="9"/>
  <c r="AJ706" i="9"/>
  <c r="AH707" i="9"/>
  <c r="E707" i="9"/>
  <c r="I707" i="9" s="1"/>
  <c r="H706" i="9"/>
  <c r="P706" i="9"/>
  <c r="N707" i="9"/>
  <c r="AT706" i="9"/>
  <c r="AR707" i="9"/>
  <c r="Z706" i="9"/>
  <c r="X707" i="9"/>
  <c r="O707" i="5"/>
  <c r="S707" i="5" s="1"/>
  <c r="R706" i="5"/>
  <c r="F708" i="5"/>
  <c r="D709" i="5"/>
  <c r="AJ667" i="5" l="1"/>
  <c r="AH668" i="5"/>
  <c r="Y668" i="5"/>
  <c r="AC668" i="5" s="1"/>
  <c r="AB667" i="5"/>
  <c r="AS668" i="5"/>
  <c r="AW668" i="5" s="1"/>
  <c r="AV667" i="5"/>
  <c r="CH707" i="5"/>
  <c r="CL707" i="5" s="1"/>
  <c r="CK706" i="5"/>
  <c r="BY706" i="5"/>
  <c r="BW707" i="5"/>
  <c r="BN707" i="5"/>
  <c r="BR707" i="5" s="1"/>
  <c r="BQ706" i="5"/>
  <c r="BE706" i="5"/>
  <c r="BC707" i="5"/>
  <c r="AS707" i="9"/>
  <c r="AW707" i="9" s="1"/>
  <c r="AI707" i="9"/>
  <c r="AM707" i="9" s="1"/>
  <c r="AV706" i="9"/>
  <c r="AL706" i="9"/>
  <c r="BC707" i="9"/>
  <c r="Y707" i="9"/>
  <c r="AC707" i="9" s="1"/>
  <c r="O707" i="9"/>
  <c r="S707" i="9" s="1"/>
  <c r="AB706" i="9"/>
  <c r="R706" i="9"/>
  <c r="F707" i="9"/>
  <c r="D708" i="9"/>
  <c r="BF706" i="9"/>
  <c r="P707" i="5"/>
  <c r="N708" i="5"/>
  <c r="E709" i="5"/>
  <c r="I709" i="5" s="1"/>
  <c r="H708" i="5"/>
  <c r="AI668" i="5" l="1"/>
  <c r="AM668" i="5" s="1"/>
  <c r="AL667" i="5"/>
  <c r="Z668" i="5"/>
  <c r="X669" i="5"/>
  <c r="AT668" i="5"/>
  <c r="AR669" i="5"/>
  <c r="CI707" i="5"/>
  <c r="CG708" i="5"/>
  <c r="BX707" i="5"/>
  <c r="CB707" i="5" s="1"/>
  <c r="CA706" i="5"/>
  <c r="BO707" i="5"/>
  <c r="BM708" i="5"/>
  <c r="BD707" i="5"/>
  <c r="BH707" i="5" s="1"/>
  <c r="BG706" i="5"/>
  <c r="E708" i="9"/>
  <c r="I708" i="9" s="1"/>
  <c r="H707" i="9"/>
  <c r="Z707" i="9"/>
  <c r="X708" i="9"/>
  <c r="AJ707" i="9"/>
  <c r="AH708" i="9"/>
  <c r="BD707" i="9"/>
  <c r="BB708" i="9"/>
  <c r="P707" i="9"/>
  <c r="N708" i="9"/>
  <c r="BG707" i="9"/>
  <c r="AT707" i="9"/>
  <c r="AR708" i="9"/>
  <c r="O708" i="5"/>
  <c r="S708" i="5" s="1"/>
  <c r="R707" i="5"/>
  <c r="F709" i="5"/>
  <c r="D710" i="5"/>
  <c r="AJ668" i="5" l="1"/>
  <c r="AH669" i="5"/>
  <c r="Y669" i="5"/>
  <c r="AC669" i="5" s="1"/>
  <c r="AB668" i="5"/>
  <c r="AS669" i="5"/>
  <c r="AW669" i="5" s="1"/>
  <c r="AV668" i="5"/>
  <c r="CH708" i="5"/>
  <c r="CL708" i="5" s="1"/>
  <c r="CK707" i="5"/>
  <c r="BY707" i="5"/>
  <c r="BW708" i="5"/>
  <c r="BN708" i="5"/>
  <c r="BR708" i="5" s="1"/>
  <c r="BQ707" i="5"/>
  <c r="BE707" i="5"/>
  <c r="BC708" i="5"/>
  <c r="O708" i="9"/>
  <c r="S708" i="9" s="1"/>
  <c r="AI708" i="9"/>
  <c r="AM708" i="9" s="1"/>
  <c r="AS708" i="9"/>
  <c r="AW708" i="9" s="1"/>
  <c r="R707" i="9"/>
  <c r="AL707" i="9"/>
  <c r="AV707" i="9"/>
  <c r="BC708" i="9"/>
  <c r="Y708" i="9"/>
  <c r="AC708" i="9"/>
  <c r="BF707" i="9"/>
  <c r="AB707" i="9"/>
  <c r="F708" i="9"/>
  <c r="D709" i="9"/>
  <c r="P708" i="5"/>
  <c r="N709" i="5"/>
  <c r="E710" i="5"/>
  <c r="I710" i="5"/>
  <c r="H709" i="5"/>
  <c r="AI669" i="5" l="1"/>
  <c r="AM669" i="5" s="1"/>
  <c r="AL668" i="5"/>
  <c r="Z669" i="5"/>
  <c r="X670" i="5"/>
  <c r="AT669" i="5"/>
  <c r="AR670" i="5"/>
  <c r="CI708" i="5"/>
  <c r="CG709" i="5"/>
  <c r="BX708" i="5"/>
  <c r="CB708" i="5" s="1"/>
  <c r="CA707" i="5"/>
  <c r="BO708" i="5"/>
  <c r="BM709" i="5"/>
  <c r="BD708" i="5"/>
  <c r="BH708" i="5" s="1"/>
  <c r="BG707" i="5"/>
  <c r="Z708" i="9"/>
  <c r="X709" i="9"/>
  <c r="AJ708" i="9"/>
  <c r="AH709" i="9"/>
  <c r="E709" i="9"/>
  <c r="I709" i="9" s="1"/>
  <c r="BD708" i="9"/>
  <c r="BB709" i="9"/>
  <c r="H708" i="9"/>
  <c r="BG708" i="9"/>
  <c r="AT708" i="9"/>
  <c r="AR709" i="9"/>
  <c r="P708" i="9"/>
  <c r="N709" i="9"/>
  <c r="O709" i="5"/>
  <c r="S709" i="5" s="1"/>
  <c r="R708" i="5"/>
  <c r="F710" i="5"/>
  <c r="D711" i="5"/>
  <c r="AJ669" i="5" l="1"/>
  <c r="AH670" i="5"/>
  <c r="Y670" i="5"/>
  <c r="AC670" i="5" s="1"/>
  <c r="AB669" i="5"/>
  <c r="AS670" i="5"/>
  <c r="AW670" i="5" s="1"/>
  <c r="AV669" i="5"/>
  <c r="CH709" i="5"/>
  <c r="CL709" i="5" s="1"/>
  <c r="CK708" i="5"/>
  <c r="BY708" i="5"/>
  <c r="BW709" i="5"/>
  <c r="BN709" i="5"/>
  <c r="BR709" i="5" s="1"/>
  <c r="BQ708" i="5"/>
  <c r="BE708" i="5"/>
  <c r="BC709" i="5"/>
  <c r="AV708" i="9"/>
  <c r="BC709" i="9"/>
  <c r="BG709" i="9" s="1"/>
  <c r="AI709" i="9"/>
  <c r="AM709" i="9" s="1"/>
  <c r="O709" i="9"/>
  <c r="S709" i="9" s="1"/>
  <c r="BF708" i="9"/>
  <c r="AL708" i="9"/>
  <c r="Y709" i="9"/>
  <c r="AC709" i="9" s="1"/>
  <c r="R708" i="9"/>
  <c r="AS709" i="9"/>
  <c r="AW709" i="9" s="1"/>
  <c r="F709" i="9"/>
  <c r="D710" i="9"/>
  <c r="AB708" i="9"/>
  <c r="P709" i="5"/>
  <c r="N710" i="5"/>
  <c r="E711" i="5"/>
  <c r="I711" i="5" s="1"/>
  <c r="H710" i="5"/>
  <c r="AI670" i="5" l="1"/>
  <c r="AM670" i="5" s="1"/>
  <c r="AL669" i="5"/>
  <c r="Z670" i="5"/>
  <c r="X671" i="5"/>
  <c r="AT670" i="5"/>
  <c r="AR671" i="5"/>
  <c r="CI709" i="5"/>
  <c r="CG710" i="5"/>
  <c r="BX709" i="5"/>
  <c r="CB709" i="5" s="1"/>
  <c r="CA708" i="5"/>
  <c r="BO709" i="5"/>
  <c r="BM710" i="5"/>
  <c r="BD709" i="5"/>
  <c r="BH709" i="5" s="1"/>
  <c r="BG708" i="5"/>
  <c r="BD709" i="9"/>
  <c r="BB710" i="9"/>
  <c r="E710" i="9"/>
  <c r="I710" i="9"/>
  <c r="H709" i="9"/>
  <c r="P709" i="9"/>
  <c r="N710" i="9"/>
  <c r="AT709" i="9"/>
  <c r="AR710" i="9"/>
  <c r="Z709" i="9"/>
  <c r="X710" i="9"/>
  <c r="AJ709" i="9"/>
  <c r="AH710" i="9"/>
  <c r="O710" i="5"/>
  <c r="S710" i="5" s="1"/>
  <c r="R709" i="5"/>
  <c r="F711" i="5"/>
  <c r="D712" i="5"/>
  <c r="AJ670" i="5" l="1"/>
  <c r="AH671" i="5"/>
  <c r="Y671" i="5"/>
  <c r="AC671" i="5" s="1"/>
  <c r="AB670" i="5"/>
  <c r="AS671" i="5"/>
  <c r="AW671" i="5" s="1"/>
  <c r="AV670" i="5"/>
  <c r="CH710" i="5"/>
  <c r="CL710" i="5" s="1"/>
  <c r="CK709" i="5"/>
  <c r="BY709" i="5"/>
  <c r="BW710" i="5"/>
  <c r="BN710" i="5"/>
  <c r="BR710" i="5" s="1"/>
  <c r="BQ709" i="5"/>
  <c r="BE709" i="5"/>
  <c r="BC710" i="5"/>
  <c r="Y710" i="9"/>
  <c r="AC710" i="9" s="1"/>
  <c r="O710" i="9"/>
  <c r="S710" i="9" s="1"/>
  <c r="AB709" i="9"/>
  <c r="R709" i="9"/>
  <c r="F710" i="9"/>
  <c r="D711" i="9"/>
  <c r="AI710" i="9"/>
  <c r="AM710" i="9" s="1"/>
  <c r="AS710" i="9"/>
  <c r="AW710" i="9" s="1"/>
  <c r="BC710" i="9"/>
  <c r="AL709" i="9"/>
  <c r="AV709" i="9"/>
  <c r="BF709" i="9"/>
  <c r="P710" i="5"/>
  <c r="N711" i="5"/>
  <c r="E712" i="5"/>
  <c r="I712" i="5" s="1"/>
  <c r="H711" i="5"/>
  <c r="AI671" i="5" l="1"/>
  <c r="AM671" i="5" s="1"/>
  <c r="AL670" i="5"/>
  <c r="Z671" i="5"/>
  <c r="X672" i="5"/>
  <c r="AT671" i="5"/>
  <c r="AR672" i="5"/>
  <c r="CI710" i="5"/>
  <c r="CG711" i="5"/>
  <c r="BX710" i="5"/>
  <c r="CB710" i="5" s="1"/>
  <c r="CA709" i="5"/>
  <c r="BO710" i="5"/>
  <c r="BM711" i="5"/>
  <c r="BD710" i="5"/>
  <c r="BH710" i="5" s="1"/>
  <c r="BG709" i="5"/>
  <c r="BD710" i="9"/>
  <c r="BB711" i="9"/>
  <c r="BG710" i="9"/>
  <c r="AJ710" i="9"/>
  <c r="AH711" i="9"/>
  <c r="P710" i="9"/>
  <c r="N711" i="9"/>
  <c r="E711" i="9"/>
  <c r="I711" i="9" s="1"/>
  <c r="AT710" i="9"/>
  <c r="AR711" i="9"/>
  <c r="H710" i="9"/>
  <c r="Z710" i="9"/>
  <c r="X711" i="9"/>
  <c r="O711" i="5"/>
  <c r="S711" i="5" s="1"/>
  <c r="R710" i="5"/>
  <c r="F712" i="5"/>
  <c r="D713" i="5"/>
  <c r="AJ671" i="5" l="1"/>
  <c r="AH672" i="5"/>
  <c r="Y672" i="5"/>
  <c r="AC672" i="5" s="1"/>
  <c r="AB671" i="5"/>
  <c r="AS672" i="5"/>
  <c r="AW672" i="5" s="1"/>
  <c r="AV671" i="5"/>
  <c r="CH711" i="5"/>
  <c r="CL711" i="5" s="1"/>
  <c r="CK710" i="5"/>
  <c r="BY710" i="5"/>
  <c r="BW711" i="5"/>
  <c r="BN711" i="5"/>
  <c r="BR711" i="5" s="1"/>
  <c r="BQ710" i="5"/>
  <c r="BE710" i="5"/>
  <c r="BC711" i="5"/>
  <c r="F711" i="9"/>
  <c r="D712" i="9"/>
  <c r="AL710" i="9"/>
  <c r="Y711" i="9"/>
  <c r="AC711" i="9" s="1"/>
  <c r="AS711" i="9"/>
  <c r="AW711" i="9" s="1"/>
  <c r="O711" i="9"/>
  <c r="S711" i="9" s="1"/>
  <c r="AB710" i="9"/>
  <c r="AV710" i="9"/>
  <c r="R710" i="9"/>
  <c r="BC711" i="9"/>
  <c r="AI711" i="9"/>
  <c r="AM711" i="9" s="1"/>
  <c r="BF710" i="9"/>
  <c r="P711" i="5"/>
  <c r="N712" i="5"/>
  <c r="E713" i="5"/>
  <c r="I713" i="5" s="1"/>
  <c r="H712" i="5"/>
  <c r="AI672" i="5" l="1"/>
  <c r="AM672" i="5" s="1"/>
  <c r="AL671" i="5"/>
  <c r="Z672" i="5"/>
  <c r="X673" i="5"/>
  <c r="AT672" i="5"/>
  <c r="AR673" i="5"/>
  <c r="CI711" i="5"/>
  <c r="CG712" i="5"/>
  <c r="BX711" i="5"/>
  <c r="CB711" i="5" s="1"/>
  <c r="CA710" i="5"/>
  <c r="BO711" i="5"/>
  <c r="BM712" i="5"/>
  <c r="BD711" i="5"/>
  <c r="BH711" i="5" s="1"/>
  <c r="BG710" i="5"/>
  <c r="AJ711" i="9"/>
  <c r="AH712" i="9"/>
  <c r="AT711" i="9"/>
  <c r="AR712" i="9"/>
  <c r="BD711" i="9"/>
  <c r="BB712" i="9"/>
  <c r="E712" i="9"/>
  <c r="I712" i="9" s="1"/>
  <c r="BG711" i="9"/>
  <c r="P711" i="9"/>
  <c r="N712" i="9"/>
  <c r="Z711" i="9"/>
  <c r="X712" i="9"/>
  <c r="H711" i="9"/>
  <c r="O712" i="5"/>
  <c r="S712" i="5" s="1"/>
  <c r="R711" i="5"/>
  <c r="F713" i="5"/>
  <c r="D714" i="5"/>
  <c r="AJ672" i="5" l="1"/>
  <c r="AH673" i="5"/>
  <c r="Y673" i="5"/>
  <c r="AC673" i="5" s="1"/>
  <c r="AB672" i="5"/>
  <c r="AS673" i="5"/>
  <c r="AW673" i="5" s="1"/>
  <c r="AV672" i="5"/>
  <c r="CL712" i="5"/>
  <c r="CH712" i="5"/>
  <c r="CK711" i="5"/>
  <c r="BY711" i="5"/>
  <c r="BW712" i="5"/>
  <c r="BN712" i="5"/>
  <c r="BR712" i="5" s="1"/>
  <c r="BQ711" i="5"/>
  <c r="BE711" i="5"/>
  <c r="BC712" i="5"/>
  <c r="AB711" i="9"/>
  <c r="AS712" i="9"/>
  <c r="AW712" i="9" s="1"/>
  <c r="O712" i="9"/>
  <c r="S712" i="9" s="1"/>
  <c r="F712" i="9"/>
  <c r="D713" i="9"/>
  <c r="AV711" i="9"/>
  <c r="R711" i="9"/>
  <c r="BC712" i="9"/>
  <c r="AI712" i="9"/>
  <c r="AM712" i="9"/>
  <c r="Y712" i="9"/>
  <c r="AC712" i="9" s="1"/>
  <c r="BF711" i="9"/>
  <c r="AL711" i="9"/>
  <c r="P712" i="5"/>
  <c r="N713" i="5"/>
  <c r="E714" i="5"/>
  <c r="I714" i="5" s="1"/>
  <c r="H713" i="5"/>
  <c r="AI673" i="5" l="1"/>
  <c r="AM673" i="5" s="1"/>
  <c r="AL672" i="5"/>
  <c r="Z673" i="5"/>
  <c r="X674" i="5"/>
  <c r="AT673" i="5"/>
  <c r="AR674" i="5"/>
  <c r="CI712" i="5"/>
  <c r="CG713" i="5"/>
  <c r="BX712" i="5"/>
  <c r="CB712" i="5" s="1"/>
  <c r="CA711" i="5"/>
  <c r="BO712" i="5"/>
  <c r="BM713" i="5"/>
  <c r="BD712" i="5"/>
  <c r="BH712" i="5" s="1"/>
  <c r="BG711" i="5"/>
  <c r="E713" i="9"/>
  <c r="I713" i="9" s="1"/>
  <c r="AJ712" i="9"/>
  <c r="AH713" i="9"/>
  <c r="H712" i="9"/>
  <c r="AT712" i="9"/>
  <c r="AR713" i="9"/>
  <c r="BD712" i="9"/>
  <c r="BB713" i="9"/>
  <c r="Z712" i="9"/>
  <c r="X713" i="9"/>
  <c r="BG712" i="9"/>
  <c r="P712" i="9"/>
  <c r="N713" i="9"/>
  <c r="O713" i="5"/>
  <c r="S713" i="5" s="1"/>
  <c r="R712" i="5"/>
  <c r="F714" i="5"/>
  <c r="D715" i="5"/>
  <c r="AJ673" i="5" l="1"/>
  <c r="AH674" i="5"/>
  <c r="Y674" i="5"/>
  <c r="AC674" i="5" s="1"/>
  <c r="AB673" i="5"/>
  <c r="AS674" i="5"/>
  <c r="AW674" i="5" s="1"/>
  <c r="AV673" i="5"/>
  <c r="CH713" i="5"/>
  <c r="CL713" i="5" s="1"/>
  <c r="CK712" i="5"/>
  <c r="BY712" i="5"/>
  <c r="BW713" i="5"/>
  <c r="BN713" i="5"/>
  <c r="BR713" i="5" s="1"/>
  <c r="BQ712" i="5"/>
  <c r="BE712" i="5"/>
  <c r="BC713" i="5"/>
  <c r="Y713" i="9"/>
  <c r="AC713" i="9" s="1"/>
  <c r="AS713" i="9"/>
  <c r="AW713" i="9" s="1"/>
  <c r="AI713" i="9"/>
  <c r="AM713" i="9" s="1"/>
  <c r="O713" i="9"/>
  <c r="S713" i="9" s="1"/>
  <c r="AB712" i="9"/>
  <c r="AV712" i="9"/>
  <c r="AL712" i="9"/>
  <c r="R712" i="9"/>
  <c r="BC713" i="9"/>
  <c r="BF712" i="9"/>
  <c r="F713" i="9"/>
  <c r="D714" i="9"/>
  <c r="P713" i="5"/>
  <c r="N714" i="5"/>
  <c r="E715" i="5"/>
  <c r="I715" i="5" s="1"/>
  <c r="H714" i="5"/>
  <c r="AI674" i="5" l="1"/>
  <c r="AM674" i="5" s="1"/>
  <c r="AL673" i="5"/>
  <c r="Z674" i="5"/>
  <c r="X675" i="5"/>
  <c r="AT674" i="5"/>
  <c r="AR675" i="5"/>
  <c r="CI713" i="5"/>
  <c r="CG714" i="5"/>
  <c r="BX713" i="5"/>
  <c r="CB713" i="5" s="1"/>
  <c r="CA712" i="5"/>
  <c r="BO713" i="5"/>
  <c r="BM714" i="5"/>
  <c r="BD713" i="5"/>
  <c r="BH713" i="5" s="1"/>
  <c r="BG712" i="5"/>
  <c r="P713" i="9"/>
  <c r="N714" i="9"/>
  <c r="AT713" i="9"/>
  <c r="AR714" i="9"/>
  <c r="E714" i="9"/>
  <c r="I714" i="9" s="1"/>
  <c r="BD713" i="9"/>
  <c r="BB714" i="9"/>
  <c r="H713" i="9"/>
  <c r="BG713" i="9"/>
  <c r="AJ713" i="9"/>
  <c r="AH714" i="9"/>
  <c r="Z713" i="9"/>
  <c r="X714" i="9"/>
  <c r="O714" i="5"/>
  <c r="S714" i="5" s="1"/>
  <c r="R713" i="5"/>
  <c r="F715" i="5"/>
  <c r="D716" i="5"/>
  <c r="AJ674" i="5" l="1"/>
  <c r="AH675" i="5"/>
  <c r="Y675" i="5"/>
  <c r="AC675" i="5" s="1"/>
  <c r="AB674" i="5"/>
  <c r="AS675" i="5"/>
  <c r="AW675" i="5" s="1"/>
  <c r="AV674" i="5"/>
  <c r="CH714" i="5"/>
  <c r="CL714" i="5" s="1"/>
  <c r="CK713" i="5"/>
  <c r="BY713" i="5"/>
  <c r="BW714" i="5"/>
  <c r="BN714" i="5"/>
  <c r="BR714" i="5" s="1"/>
  <c r="BQ713" i="5"/>
  <c r="BE713" i="5"/>
  <c r="BC714" i="5"/>
  <c r="AL713" i="9"/>
  <c r="BC714" i="9"/>
  <c r="BG714" i="9" s="1"/>
  <c r="AS714" i="9"/>
  <c r="AW714" i="9" s="1"/>
  <c r="Y714" i="9"/>
  <c r="AC714" i="9" s="1"/>
  <c r="BF713" i="9"/>
  <c r="AV713" i="9"/>
  <c r="AB713" i="9"/>
  <c r="O714" i="9"/>
  <c r="S714" i="9" s="1"/>
  <c r="AI714" i="9"/>
  <c r="AM714" i="9" s="1"/>
  <c r="F714" i="9"/>
  <c r="D715" i="9"/>
  <c r="R713" i="9"/>
  <c r="P714" i="5"/>
  <c r="N715" i="5"/>
  <c r="E716" i="5"/>
  <c r="I716" i="5" s="1"/>
  <c r="H715" i="5"/>
  <c r="AI675" i="5" l="1"/>
  <c r="AM675" i="5"/>
  <c r="AL674" i="5"/>
  <c r="Z675" i="5"/>
  <c r="X676" i="5"/>
  <c r="AT675" i="5"/>
  <c r="AR676" i="5"/>
  <c r="CI714" i="5"/>
  <c r="CG715" i="5"/>
  <c r="BX714" i="5"/>
  <c r="CB714" i="5" s="1"/>
  <c r="CA713" i="5"/>
  <c r="BO714" i="5"/>
  <c r="BM715" i="5"/>
  <c r="BD714" i="5"/>
  <c r="BH714" i="5" s="1"/>
  <c r="BG713" i="5"/>
  <c r="BD714" i="9"/>
  <c r="BB715" i="9"/>
  <c r="E715" i="9"/>
  <c r="I715" i="9"/>
  <c r="H714" i="9"/>
  <c r="P714" i="9"/>
  <c r="N715" i="9"/>
  <c r="Z714" i="9"/>
  <c r="X715" i="9"/>
  <c r="AJ714" i="9"/>
  <c r="AH715" i="9"/>
  <c r="AT714" i="9"/>
  <c r="AR715" i="9"/>
  <c r="O715" i="5"/>
  <c r="S715" i="5" s="1"/>
  <c r="R714" i="5"/>
  <c r="F716" i="5"/>
  <c r="D717" i="5"/>
  <c r="AJ675" i="5" l="1"/>
  <c r="AH676" i="5"/>
  <c r="Y676" i="5"/>
  <c r="AC676" i="5" s="1"/>
  <c r="AB675" i="5"/>
  <c r="AS676" i="5"/>
  <c r="AW676" i="5" s="1"/>
  <c r="AV675" i="5"/>
  <c r="CL715" i="5"/>
  <c r="CH715" i="5"/>
  <c r="CK714" i="5"/>
  <c r="BY714" i="5"/>
  <c r="BW715" i="5"/>
  <c r="BN715" i="5"/>
  <c r="BR715" i="5" s="1"/>
  <c r="BQ714" i="5"/>
  <c r="BE714" i="5"/>
  <c r="BC715" i="5"/>
  <c r="AI715" i="9"/>
  <c r="AM715" i="9"/>
  <c r="O715" i="9"/>
  <c r="S715" i="9" s="1"/>
  <c r="AL714" i="9"/>
  <c r="R714" i="9"/>
  <c r="F715" i="9"/>
  <c r="D716" i="9"/>
  <c r="AS715" i="9"/>
  <c r="AW715" i="9" s="1"/>
  <c r="Y715" i="9"/>
  <c r="AC715" i="9" s="1"/>
  <c r="BC715" i="9"/>
  <c r="AV714" i="9"/>
  <c r="AB714" i="9"/>
  <c r="BF714" i="9"/>
  <c r="P715" i="5"/>
  <c r="N716" i="5"/>
  <c r="E717" i="5"/>
  <c r="I717" i="5" s="1"/>
  <c r="H716" i="5"/>
  <c r="AI676" i="5" l="1"/>
  <c r="AM676" i="5" s="1"/>
  <c r="AL675" i="5"/>
  <c r="Z676" i="5"/>
  <c r="X677" i="5"/>
  <c r="AT676" i="5"/>
  <c r="AR677" i="5"/>
  <c r="CI715" i="5"/>
  <c r="CG716" i="5"/>
  <c r="BX715" i="5"/>
  <c r="CB715" i="5" s="1"/>
  <c r="CA714" i="5"/>
  <c r="BO715" i="5"/>
  <c r="BM716" i="5"/>
  <c r="BD715" i="5"/>
  <c r="BH715" i="5" s="1"/>
  <c r="BG714" i="5"/>
  <c r="BD715" i="9"/>
  <c r="BB716" i="9"/>
  <c r="BG715" i="9"/>
  <c r="AT715" i="9"/>
  <c r="AR716" i="9"/>
  <c r="P715" i="9"/>
  <c r="N716" i="9"/>
  <c r="E716" i="9"/>
  <c r="I716" i="9" s="1"/>
  <c r="Z715" i="9"/>
  <c r="X716" i="9"/>
  <c r="H715" i="9"/>
  <c r="AJ715" i="9"/>
  <c r="AH716" i="9"/>
  <c r="O716" i="5"/>
  <c r="S716" i="5" s="1"/>
  <c r="R715" i="5"/>
  <c r="F717" i="5"/>
  <c r="D718" i="5"/>
  <c r="AJ676" i="5" l="1"/>
  <c r="AH677" i="5"/>
  <c r="Y677" i="5"/>
  <c r="AC677" i="5" s="1"/>
  <c r="AB676" i="5"/>
  <c r="AS677" i="5"/>
  <c r="AW677" i="5" s="1"/>
  <c r="AV676" i="5"/>
  <c r="CH716" i="5"/>
  <c r="CL716" i="5" s="1"/>
  <c r="CK715" i="5"/>
  <c r="BY715" i="5"/>
  <c r="BW716" i="5"/>
  <c r="BN716" i="5"/>
  <c r="BR716" i="5" s="1"/>
  <c r="BQ715" i="5"/>
  <c r="BE715" i="5"/>
  <c r="BC716" i="5"/>
  <c r="F716" i="9"/>
  <c r="D717" i="9"/>
  <c r="AV715" i="9"/>
  <c r="AI716" i="9"/>
  <c r="AM716" i="9" s="1"/>
  <c r="Y716" i="9"/>
  <c r="AC716" i="9" s="1"/>
  <c r="O716" i="9"/>
  <c r="S716" i="9"/>
  <c r="AL715" i="9"/>
  <c r="AB715" i="9"/>
  <c r="R715" i="9"/>
  <c r="BC716" i="9"/>
  <c r="AS716" i="9"/>
  <c r="AW716" i="9" s="1"/>
  <c r="BF715" i="9"/>
  <c r="P716" i="5"/>
  <c r="N717" i="5"/>
  <c r="H717" i="5"/>
  <c r="E718" i="5"/>
  <c r="I718" i="5" s="1"/>
  <c r="AI677" i="5" l="1"/>
  <c r="AM677" i="5" s="1"/>
  <c r="AL676" i="5"/>
  <c r="Z677" i="5"/>
  <c r="X678" i="5"/>
  <c r="AT677" i="5"/>
  <c r="AR678" i="5"/>
  <c r="CI716" i="5"/>
  <c r="CG717" i="5"/>
  <c r="BX716" i="5"/>
  <c r="CB716" i="5" s="1"/>
  <c r="CA715" i="5"/>
  <c r="BO716" i="5"/>
  <c r="BM717" i="5"/>
  <c r="BD716" i="5"/>
  <c r="BH716" i="5" s="1"/>
  <c r="BG715" i="5"/>
  <c r="AT716" i="9"/>
  <c r="AR717" i="9"/>
  <c r="Z716" i="9"/>
  <c r="X717" i="9"/>
  <c r="E717" i="9"/>
  <c r="I717" i="9" s="1"/>
  <c r="BD716" i="9"/>
  <c r="BB717" i="9"/>
  <c r="BG716" i="9"/>
  <c r="P716" i="9"/>
  <c r="N717" i="9"/>
  <c r="AJ716" i="9"/>
  <c r="AH717" i="9"/>
  <c r="H716" i="9"/>
  <c r="O717" i="5"/>
  <c r="S717" i="5" s="1"/>
  <c r="R716" i="5"/>
  <c r="F718" i="5"/>
  <c r="D719" i="5"/>
  <c r="AJ677" i="5" l="1"/>
  <c r="AH678" i="5"/>
  <c r="Y678" i="5"/>
  <c r="AC678" i="5" s="1"/>
  <c r="AB677" i="5"/>
  <c r="AS678" i="5"/>
  <c r="AW678" i="5" s="1"/>
  <c r="AV677" i="5"/>
  <c r="CH717" i="5"/>
  <c r="CL717" i="5" s="1"/>
  <c r="CK716" i="5"/>
  <c r="BY716" i="5"/>
  <c r="BW717" i="5"/>
  <c r="BN717" i="5"/>
  <c r="BR717" i="5" s="1"/>
  <c r="BQ716" i="5"/>
  <c r="BE716" i="5"/>
  <c r="BC717" i="5"/>
  <c r="AL716" i="9"/>
  <c r="BC717" i="9"/>
  <c r="BG717" i="9" s="1"/>
  <c r="Y717" i="9"/>
  <c r="AC717" i="9" s="1"/>
  <c r="O717" i="9"/>
  <c r="S717" i="9" s="1"/>
  <c r="BF716" i="9"/>
  <c r="AB716" i="9"/>
  <c r="R716" i="9"/>
  <c r="AS717" i="9"/>
  <c r="AW717" i="9" s="1"/>
  <c r="AI717" i="9"/>
  <c r="AM717" i="9" s="1"/>
  <c r="F717" i="9"/>
  <c r="D718" i="9"/>
  <c r="AV716" i="9"/>
  <c r="P717" i="5"/>
  <c r="N718" i="5"/>
  <c r="E719" i="5"/>
  <c r="I719" i="5" s="1"/>
  <c r="H718" i="5"/>
  <c r="AI678" i="5" l="1"/>
  <c r="AM678" i="5" s="1"/>
  <c r="AL677" i="5"/>
  <c r="Z678" i="5"/>
  <c r="X679" i="5"/>
  <c r="AT678" i="5"/>
  <c r="AR679" i="5"/>
  <c r="CI717" i="5"/>
  <c r="CG718" i="5"/>
  <c r="BX717" i="5"/>
  <c r="CB717" i="5" s="1"/>
  <c r="CA716" i="5"/>
  <c r="BO717" i="5"/>
  <c r="BM718" i="5"/>
  <c r="BD717" i="5"/>
  <c r="BH717" i="5" s="1"/>
  <c r="BG716" i="5"/>
  <c r="E718" i="9"/>
  <c r="I718" i="9" s="1"/>
  <c r="BD717" i="9"/>
  <c r="BB718" i="9"/>
  <c r="H717" i="9"/>
  <c r="AT717" i="9"/>
  <c r="AR718" i="9"/>
  <c r="P717" i="9"/>
  <c r="N718" i="9"/>
  <c r="AJ717" i="9"/>
  <c r="AH718" i="9"/>
  <c r="Z717" i="9"/>
  <c r="X718" i="9"/>
  <c r="O718" i="5"/>
  <c r="S718" i="5" s="1"/>
  <c r="R717" i="5"/>
  <c r="F719" i="5"/>
  <c r="D720" i="5"/>
  <c r="AJ678" i="5" l="1"/>
  <c r="AH679" i="5"/>
  <c r="Y679" i="5"/>
  <c r="AC679" i="5" s="1"/>
  <c r="AB678" i="5"/>
  <c r="AS679" i="5"/>
  <c r="AW679" i="5" s="1"/>
  <c r="AV678" i="5"/>
  <c r="CH718" i="5"/>
  <c r="CL718" i="5" s="1"/>
  <c r="CK717" i="5"/>
  <c r="BY717" i="5"/>
  <c r="BW718" i="5"/>
  <c r="BN718" i="5"/>
  <c r="BR718" i="5" s="1"/>
  <c r="BQ717" i="5"/>
  <c r="BE717" i="5"/>
  <c r="BC718" i="5"/>
  <c r="Y718" i="9"/>
  <c r="AC718" i="9" s="1"/>
  <c r="O718" i="9"/>
  <c r="S718" i="9" s="1"/>
  <c r="AI718" i="9"/>
  <c r="AM718" i="9" s="1"/>
  <c r="AS718" i="9"/>
  <c r="AW718" i="9"/>
  <c r="BC718" i="9"/>
  <c r="AL717" i="9"/>
  <c r="AV717" i="9"/>
  <c r="BF717" i="9"/>
  <c r="AB717" i="9"/>
  <c r="R717" i="9"/>
  <c r="F718" i="9"/>
  <c r="D719" i="9"/>
  <c r="P718" i="5"/>
  <c r="N719" i="5"/>
  <c r="E720" i="5"/>
  <c r="I720" i="5"/>
  <c r="H719" i="5"/>
  <c r="AI679" i="5" l="1"/>
  <c r="AM679" i="5" s="1"/>
  <c r="AL678" i="5"/>
  <c r="Z679" i="5"/>
  <c r="X680" i="5"/>
  <c r="AT679" i="5"/>
  <c r="AR680" i="5"/>
  <c r="CI718" i="5"/>
  <c r="CG719" i="5"/>
  <c r="BX718" i="5"/>
  <c r="CB718" i="5" s="1"/>
  <c r="CA717" i="5"/>
  <c r="BO718" i="5"/>
  <c r="BM719" i="5"/>
  <c r="BD718" i="5"/>
  <c r="BH718" i="5" s="1"/>
  <c r="BG717" i="5"/>
  <c r="AT718" i="9"/>
  <c r="AR719" i="9"/>
  <c r="P718" i="9"/>
  <c r="N719" i="9"/>
  <c r="E719" i="9"/>
  <c r="I719" i="9" s="1"/>
  <c r="BD718" i="9"/>
  <c r="BB719" i="9"/>
  <c r="H718" i="9"/>
  <c r="BG718" i="9"/>
  <c r="AJ718" i="9"/>
  <c r="AH719" i="9"/>
  <c r="Z718" i="9"/>
  <c r="X719" i="9"/>
  <c r="O719" i="5"/>
  <c r="S719" i="5" s="1"/>
  <c r="R718" i="5"/>
  <c r="F720" i="5"/>
  <c r="D721" i="5"/>
  <c r="AJ679" i="5" l="1"/>
  <c r="AH680" i="5"/>
  <c r="Y680" i="5"/>
  <c r="AC680" i="5" s="1"/>
  <c r="AB679" i="5"/>
  <c r="AS680" i="5"/>
  <c r="AW680" i="5" s="1"/>
  <c r="AV679" i="5"/>
  <c r="CH719" i="5"/>
  <c r="CL719" i="5" s="1"/>
  <c r="CK718" i="5"/>
  <c r="BY718" i="5"/>
  <c r="BW719" i="5"/>
  <c r="BN719" i="5"/>
  <c r="BR719" i="5" s="1"/>
  <c r="BQ718" i="5"/>
  <c r="BE718" i="5"/>
  <c r="BC719" i="5"/>
  <c r="AL718" i="9"/>
  <c r="BC719" i="9"/>
  <c r="BG719" i="9" s="1"/>
  <c r="O719" i="9"/>
  <c r="S719" i="9" s="1"/>
  <c r="Y719" i="9"/>
  <c r="AC719" i="9" s="1"/>
  <c r="BF718" i="9"/>
  <c r="R718" i="9"/>
  <c r="AS719" i="9"/>
  <c r="AW719" i="9" s="1"/>
  <c r="AB718" i="9"/>
  <c r="AI719" i="9"/>
  <c r="AM719" i="9" s="1"/>
  <c r="F719" i="9"/>
  <c r="D720" i="9"/>
  <c r="AV718" i="9"/>
  <c r="P719" i="5"/>
  <c r="N720" i="5"/>
  <c r="E721" i="5"/>
  <c r="I721" i="5" s="1"/>
  <c r="H720" i="5"/>
  <c r="AI680" i="5" l="1"/>
  <c r="AM680" i="5" s="1"/>
  <c r="AL679" i="5"/>
  <c r="Z680" i="5"/>
  <c r="X681" i="5"/>
  <c r="AT680" i="5"/>
  <c r="AR681" i="5"/>
  <c r="CI719" i="5"/>
  <c r="CG720" i="5"/>
  <c r="BX719" i="5"/>
  <c r="CB719" i="5" s="1"/>
  <c r="CA718" i="5"/>
  <c r="BO719" i="5"/>
  <c r="BM720" i="5"/>
  <c r="BD719" i="5"/>
  <c r="BH719" i="5" s="1"/>
  <c r="BG718" i="5"/>
  <c r="E720" i="9"/>
  <c r="I720" i="9" s="1"/>
  <c r="BD719" i="9"/>
  <c r="BB720" i="9"/>
  <c r="H719" i="9"/>
  <c r="Z719" i="9"/>
  <c r="X720" i="9"/>
  <c r="AJ719" i="9"/>
  <c r="AH720" i="9"/>
  <c r="AT719" i="9"/>
  <c r="AR720" i="9"/>
  <c r="P719" i="9"/>
  <c r="N720" i="9"/>
  <c r="O720" i="5"/>
  <c r="S720" i="5" s="1"/>
  <c r="R719" i="5"/>
  <c r="F721" i="5"/>
  <c r="D722" i="5"/>
  <c r="AJ680" i="5" l="1"/>
  <c r="AH681" i="5"/>
  <c r="Y681" i="5"/>
  <c r="AC681" i="5" s="1"/>
  <c r="AB680" i="5"/>
  <c r="AS681" i="5"/>
  <c r="AW681" i="5" s="1"/>
  <c r="AV680" i="5"/>
  <c r="CH720" i="5"/>
  <c r="CL720" i="5" s="1"/>
  <c r="CK719" i="5"/>
  <c r="BY719" i="5"/>
  <c r="BW720" i="5"/>
  <c r="BN720" i="5"/>
  <c r="BR720" i="5" s="1"/>
  <c r="BQ719" i="5"/>
  <c r="BE719" i="5"/>
  <c r="BC720" i="5"/>
  <c r="AS720" i="9"/>
  <c r="AW720" i="9" s="1"/>
  <c r="Y720" i="9"/>
  <c r="AC720" i="9" s="1"/>
  <c r="BC720" i="9"/>
  <c r="BG720" i="9" s="1"/>
  <c r="AV719" i="9"/>
  <c r="AB719" i="9"/>
  <c r="BF719" i="9"/>
  <c r="O720" i="9"/>
  <c r="S720" i="9" s="1"/>
  <c r="AI720" i="9"/>
  <c r="AM720" i="9" s="1"/>
  <c r="R719" i="9"/>
  <c r="AL719" i="9"/>
  <c r="F720" i="9"/>
  <c r="D721" i="9"/>
  <c r="P720" i="5"/>
  <c r="N721" i="5"/>
  <c r="E722" i="5"/>
  <c r="I722" i="5" s="1"/>
  <c r="H721" i="5"/>
  <c r="AI681" i="5" l="1"/>
  <c r="AM681" i="5" s="1"/>
  <c r="AL680" i="5"/>
  <c r="Z681" i="5"/>
  <c r="X682" i="5"/>
  <c r="AT681" i="5"/>
  <c r="AR682" i="5"/>
  <c r="CI720" i="5"/>
  <c r="CG721" i="5"/>
  <c r="BX720" i="5"/>
  <c r="CB720" i="5" s="1"/>
  <c r="CA719" i="5"/>
  <c r="BO720" i="5"/>
  <c r="BM721" i="5"/>
  <c r="BD720" i="5"/>
  <c r="BH720" i="5" s="1"/>
  <c r="BG719" i="5"/>
  <c r="E721" i="9"/>
  <c r="I721" i="9" s="1"/>
  <c r="AJ720" i="9"/>
  <c r="AH721" i="9"/>
  <c r="Z720" i="9"/>
  <c r="X721" i="9"/>
  <c r="BD720" i="9"/>
  <c r="BB721" i="9"/>
  <c r="H720" i="9"/>
  <c r="P720" i="9"/>
  <c r="N721" i="9"/>
  <c r="AT720" i="9"/>
  <c r="AR721" i="9"/>
  <c r="O721" i="5"/>
  <c r="S721" i="5" s="1"/>
  <c r="R720" i="5"/>
  <c r="F722" i="5"/>
  <c r="D723" i="5"/>
  <c r="AJ681" i="5" l="1"/>
  <c r="AH682" i="5"/>
  <c r="Y682" i="5"/>
  <c r="AC682" i="5" s="1"/>
  <c r="AB681" i="5"/>
  <c r="AS682" i="5"/>
  <c r="AW682" i="5" s="1"/>
  <c r="AV681" i="5"/>
  <c r="CH721" i="5"/>
  <c r="CL721" i="5" s="1"/>
  <c r="CK720" i="5"/>
  <c r="BY720" i="5"/>
  <c r="BW721" i="5"/>
  <c r="BN721" i="5"/>
  <c r="BR721" i="5" s="1"/>
  <c r="BQ720" i="5"/>
  <c r="BE720" i="5"/>
  <c r="BC721" i="5"/>
  <c r="O721" i="9"/>
  <c r="S721" i="9" s="1"/>
  <c r="BC721" i="9"/>
  <c r="BG721" i="9" s="1"/>
  <c r="AI721" i="9"/>
  <c r="AM721" i="9" s="1"/>
  <c r="R720" i="9"/>
  <c r="BF720" i="9"/>
  <c r="AL720" i="9"/>
  <c r="AS721" i="9"/>
  <c r="AW721" i="9" s="1"/>
  <c r="Y721" i="9"/>
  <c r="AC721" i="9" s="1"/>
  <c r="AV720" i="9"/>
  <c r="AB720" i="9"/>
  <c r="F721" i="9"/>
  <c r="D722" i="9"/>
  <c r="P721" i="5"/>
  <c r="N722" i="5"/>
  <c r="E723" i="5"/>
  <c r="I723" i="5" s="1"/>
  <c r="H722" i="5"/>
  <c r="AI682" i="5" l="1"/>
  <c r="AM682" i="5" s="1"/>
  <c r="AL681" i="5"/>
  <c r="Z682" i="5"/>
  <c r="X683" i="5"/>
  <c r="AT682" i="5"/>
  <c r="AR683" i="5"/>
  <c r="CI721" i="5"/>
  <c r="CG722" i="5"/>
  <c r="BX721" i="5"/>
  <c r="CB721" i="5" s="1"/>
  <c r="CA720" i="5"/>
  <c r="BO721" i="5"/>
  <c r="BM722" i="5"/>
  <c r="BD721" i="5"/>
  <c r="BH721" i="5" s="1"/>
  <c r="BG720" i="5"/>
  <c r="BD721" i="9"/>
  <c r="BB722" i="9"/>
  <c r="Z721" i="9"/>
  <c r="X722" i="9"/>
  <c r="E722" i="9"/>
  <c r="I722" i="9" s="1"/>
  <c r="H721" i="9"/>
  <c r="AT721" i="9"/>
  <c r="AR722" i="9"/>
  <c r="AJ721" i="9"/>
  <c r="AH722" i="9"/>
  <c r="P721" i="9"/>
  <c r="N722" i="9"/>
  <c r="O722" i="5"/>
  <c r="S722" i="5" s="1"/>
  <c r="R721" i="5"/>
  <c r="F723" i="5"/>
  <c r="D724" i="5"/>
  <c r="AJ682" i="5" l="1"/>
  <c r="AH683" i="5"/>
  <c r="Y683" i="5"/>
  <c r="AC683" i="5" s="1"/>
  <c r="AB682" i="5"/>
  <c r="AS683" i="5"/>
  <c r="AW683" i="5" s="1"/>
  <c r="AV682" i="5"/>
  <c r="CH722" i="5"/>
  <c r="CL722" i="5" s="1"/>
  <c r="CK721" i="5"/>
  <c r="BY721" i="5"/>
  <c r="BW722" i="5"/>
  <c r="BN722" i="5"/>
  <c r="BR722" i="5" s="1"/>
  <c r="BQ721" i="5"/>
  <c r="BE721" i="5"/>
  <c r="BC722" i="5"/>
  <c r="AI722" i="9"/>
  <c r="AM722" i="9" s="1"/>
  <c r="Y722" i="9"/>
  <c r="AC722" i="9" s="1"/>
  <c r="AL721" i="9"/>
  <c r="AB721" i="9"/>
  <c r="O722" i="9"/>
  <c r="S722" i="9" s="1"/>
  <c r="AS722" i="9"/>
  <c r="AW722" i="9" s="1"/>
  <c r="BC722" i="9"/>
  <c r="R721" i="9"/>
  <c r="AV721" i="9"/>
  <c r="F722" i="9"/>
  <c r="D723" i="9"/>
  <c r="BF721" i="9"/>
  <c r="P722" i="5"/>
  <c r="N723" i="5"/>
  <c r="E724" i="5"/>
  <c r="I724" i="5" s="1"/>
  <c r="H723" i="5"/>
  <c r="AI683" i="5" l="1"/>
  <c r="AM683" i="5" s="1"/>
  <c r="AL682" i="5"/>
  <c r="Z683" i="5"/>
  <c r="X684" i="5"/>
  <c r="AT683" i="5"/>
  <c r="AR684" i="5"/>
  <c r="CI722" i="5"/>
  <c r="CG723" i="5"/>
  <c r="BX722" i="5"/>
  <c r="CB722" i="5" s="1"/>
  <c r="CA721" i="5"/>
  <c r="BO722" i="5"/>
  <c r="BM723" i="5"/>
  <c r="BD722" i="5"/>
  <c r="BH722" i="5" s="1"/>
  <c r="BG721" i="5"/>
  <c r="BD722" i="9"/>
  <c r="BB723" i="9"/>
  <c r="E723" i="9"/>
  <c r="I723" i="9" s="1"/>
  <c r="H722" i="9"/>
  <c r="AT722" i="9"/>
  <c r="AR723" i="9"/>
  <c r="Z722" i="9"/>
  <c r="X723" i="9"/>
  <c r="BG722" i="9"/>
  <c r="P722" i="9"/>
  <c r="N723" i="9"/>
  <c r="AJ722" i="9"/>
  <c r="AH723" i="9"/>
  <c r="O723" i="5"/>
  <c r="S723" i="5" s="1"/>
  <c r="R722" i="5"/>
  <c r="F724" i="5"/>
  <c r="D725" i="5"/>
  <c r="AJ683" i="5" l="1"/>
  <c r="AH684" i="5"/>
  <c r="Y684" i="5"/>
  <c r="AC684" i="5" s="1"/>
  <c r="AB683" i="5"/>
  <c r="AS684" i="5"/>
  <c r="AW684" i="5" s="1"/>
  <c r="AV683" i="5"/>
  <c r="CH723" i="5"/>
  <c r="CL723" i="5" s="1"/>
  <c r="CK722" i="5"/>
  <c r="BY722" i="5"/>
  <c r="BW723" i="5"/>
  <c r="BN723" i="5"/>
  <c r="BR723" i="5" s="1"/>
  <c r="BQ722" i="5"/>
  <c r="BE722" i="5"/>
  <c r="BC723" i="5"/>
  <c r="R722" i="9"/>
  <c r="AS723" i="9"/>
  <c r="AW723" i="9" s="1"/>
  <c r="AV722" i="9"/>
  <c r="F723" i="9"/>
  <c r="D724" i="9"/>
  <c r="AI723" i="9"/>
  <c r="AM723" i="9" s="1"/>
  <c r="Y723" i="9"/>
  <c r="AC723" i="9" s="1"/>
  <c r="BC723" i="9"/>
  <c r="AL722" i="9"/>
  <c r="O723" i="9"/>
  <c r="S723" i="9" s="1"/>
  <c r="AB722" i="9"/>
  <c r="BF722" i="9"/>
  <c r="P723" i="5"/>
  <c r="N724" i="5"/>
  <c r="E725" i="5"/>
  <c r="I725" i="5" s="1"/>
  <c r="H724" i="5"/>
  <c r="AI684" i="5" l="1"/>
  <c r="AM684" i="5" s="1"/>
  <c r="AL683" i="5"/>
  <c r="Z684" i="5"/>
  <c r="X685" i="5"/>
  <c r="AT684" i="5"/>
  <c r="AR685" i="5"/>
  <c r="CI723" i="5"/>
  <c r="CG724" i="5"/>
  <c r="BX723" i="5"/>
  <c r="CB723" i="5" s="1"/>
  <c r="CA722" i="5"/>
  <c r="BO723" i="5"/>
  <c r="BM724" i="5"/>
  <c r="BD723" i="5"/>
  <c r="BH723" i="5" s="1"/>
  <c r="BG722" i="5"/>
  <c r="E724" i="9"/>
  <c r="I724" i="9" s="1"/>
  <c r="Z723" i="9"/>
  <c r="X724" i="9"/>
  <c r="H723" i="9"/>
  <c r="AT723" i="9"/>
  <c r="AR724" i="9"/>
  <c r="BD723" i="9"/>
  <c r="BB724" i="9"/>
  <c r="P723" i="9"/>
  <c r="N724" i="9"/>
  <c r="BG723" i="9"/>
  <c r="AJ723" i="9"/>
  <c r="AH724" i="9"/>
  <c r="O724" i="5"/>
  <c r="S724" i="5" s="1"/>
  <c r="R723" i="5"/>
  <c r="F725" i="5"/>
  <c r="D726" i="5"/>
  <c r="AJ684" i="5" l="1"/>
  <c r="AH685" i="5"/>
  <c r="Y685" i="5"/>
  <c r="AC685" i="5" s="1"/>
  <c r="AB684" i="5"/>
  <c r="AS685" i="5"/>
  <c r="AW685" i="5" s="1"/>
  <c r="AV684" i="5"/>
  <c r="CL724" i="5"/>
  <c r="CH724" i="5"/>
  <c r="CK723" i="5"/>
  <c r="BY723" i="5"/>
  <c r="BW724" i="5"/>
  <c r="BN724" i="5"/>
  <c r="BR724" i="5" s="1"/>
  <c r="BQ723" i="5"/>
  <c r="BE723" i="5"/>
  <c r="BC724" i="5"/>
  <c r="O724" i="9"/>
  <c r="S724" i="9" s="1"/>
  <c r="AS724" i="9"/>
  <c r="AW724" i="9" s="1"/>
  <c r="Y724" i="9"/>
  <c r="AC724" i="9" s="1"/>
  <c r="AI724" i="9"/>
  <c r="AM724" i="9" s="1"/>
  <c r="R723" i="9"/>
  <c r="AV723" i="9"/>
  <c r="AB723" i="9"/>
  <c r="AL723" i="9"/>
  <c r="BC724" i="9"/>
  <c r="BF723" i="9"/>
  <c r="F724" i="9"/>
  <c r="D725" i="9"/>
  <c r="P724" i="5"/>
  <c r="N725" i="5"/>
  <c r="E726" i="5"/>
  <c r="I726" i="5"/>
  <c r="H725" i="5"/>
  <c r="AI685" i="5" l="1"/>
  <c r="AM685" i="5" s="1"/>
  <c r="AL684" i="5"/>
  <c r="Z685" i="5"/>
  <c r="X686" i="5"/>
  <c r="AT685" i="5"/>
  <c r="AR686" i="5"/>
  <c r="CI724" i="5"/>
  <c r="CG725" i="5"/>
  <c r="BX724" i="5"/>
  <c r="CB724" i="5" s="1"/>
  <c r="CA723" i="5"/>
  <c r="BO724" i="5"/>
  <c r="BM725" i="5"/>
  <c r="BD724" i="5"/>
  <c r="BG723" i="5"/>
  <c r="E725" i="9"/>
  <c r="I725" i="9" s="1"/>
  <c r="AJ724" i="9"/>
  <c r="AH725" i="9"/>
  <c r="AT724" i="9"/>
  <c r="AR725" i="9"/>
  <c r="BD724" i="9"/>
  <c r="BB725" i="9"/>
  <c r="H724" i="9"/>
  <c r="BG724" i="9"/>
  <c r="Z724" i="9"/>
  <c r="X725" i="9"/>
  <c r="P724" i="9"/>
  <c r="N725" i="9"/>
  <c r="O725" i="5"/>
  <c r="S725" i="5" s="1"/>
  <c r="R724" i="5"/>
  <c r="F726" i="5"/>
  <c r="D727" i="5"/>
  <c r="AJ685" i="5" l="1"/>
  <c r="AH686" i="5"/>
  <c r="Y686" i="5"/>
  <c r="AC686" i="5" s="1"/>
  <c r="AB685" i="5"/>
  <c r="AS686" i="5"/>
  <c r="AW686" i="5" s="1"/>
  <c r="AV685" i="5"/>
  <c r="CH725" i="5"/>
  <c r="CL725" i="5" s="1"/>
  <c r="CK724" i="5"/>
  <c r="BY724" i="5"/>
  <c r="BW725" i="5"/>
  <c r="BN725" i="5"/>
  <c r="BR725" i="5" s="1"/>
  <c r="BQ724" i="5"/>
  <c r="BE724" i="5"/>
  <c r="BC725" i="5"/>
  <c r="BH724" i="5"/>
  <c r="AB724" i="9"/>
  <c r="BC725" i="9"/>
  <c r="BG725" i="9" s="1"/>
  <c r="AI725" i="9"/>
  <c r="AM725" i="9" s="1"/>
  <c r="O725" i="9"/>
  <c r="S725" i="9" s="1"/>
  <c r="BF724" i="9"/>
  <c r="AL724" i="9"/>
  <c r="AS725" i="9"/>
  <c r="AW725" i="9" s="1"/>
  <c r="R724" i="9"/>
  <c r="Y725" i="9"/>
  <c r="AC725" i="9" s="1"/>
  <c r="AV724" i="9"/>
  <c r="F725" i="9"/>
  <c r="D726" i="9"/>
  <c r="P725" i="5"/>
  <c r="N726" i="5"/>
  <c r="E727" i="5"/>
  <c r="I727" i="5" s="1"/>
  <c r="H726" i="5"/>
  <c r="AI686" i="5" l="1"/>
  <c r="AM686" i="5" s="1"/>
  <c r="AL685" i="5"/>
  <c r="Z686" i="5"/>
  <c r="X687" i="5"/>
  <c r="AT686" i="5"/>
  <c r="AR687" i="5"/>
  <c r="CI725" i="5"/>
  <c r="CG726" i="5"/>
  <c r="BX725" i="5"/>
  <c r="CB725" i="5" s="1"/>
  <c r="CA724" i="5"/>
  <c r="BO725" i="5"/>
  <c r="BM726" i="5"/>
  <c r="BD725" i="5"/>
  <c r="BH725" i="5" s="1"/>
  <c r="BG724" i="5"/>
  <c r="BD725" i="9"/>
  <c r="BB726" i="9"/>
  <c r="P725" i="9"/>
  <c r="N726" i="9"/>
  <c r="E726" i="9"/>
  <c r="I726" i="9" s="1"/>
  <c r="H725" i="9"/>
  <c r="Z725" i="9"/>
  <c r="X726" i="9"/>
  <c r="AT725" i="9"/>
  <c r="AR726" i="9"/>
  <c r="AJ725" i="9"/>
  <c r="AH726" i="9"/>
  <c r="O726" i="5"/>
  <c r="S726" i="5" s="1"/>
  <c r="R725" i="5"/>
  <c r="F727" i="5"/>
  <c r="D728" i="5"/>
  <c r="AJ686" i="5" l="1"/>
  <c r="AH687" i="5"/>
  <c r="Y687" i="5"/>
  <c r="AC687" i="5" s="1"/>
  <c r="AB686" i="5"/>
  <c r="AS687" i="5"/>
  <c r="AW687" i="5" s="1"/>
  <c r="AV686" i="5"/>
  <c r="CH726" i="5"/>
  <c r="CL726" i="5" s="1"/>
  <c r="CK725" i="5"/>
  <c r="BY725" i="5"/>
  <c r="BW726" i="5"/>
  <c r="BN726" i="5"/>
  <c r="BR726" i="5" s="1"/>
  <c r="BQ725" i="5"/>
  <c r="BE725" i="5"/>
  <c r="BC726" i="5"/>
  <c r="AS726" i="9"/>
  <c r="AW726" i="9" s="1"/>
  <c r="O726" i="9"/>
  <c r="S726" i="9" s="1"/>
  <c r="AV725" i="9"/>
  <c r="R725" i="9"/>
  <c r="AI726" i="9"/>
  <c r="AM726" i="9" s="1"/>
  <c r="Y726" i="9"/>
  <c r="AC726" i="9" s="1"/>
  <c r="BC726" i="9"/>
  <c r="AL725" i="9"/>
  <c r="AB725" i="9"/>
  <c r="F726" i="9"/>
  <c r="D727" i="9"/>
  <c r="BF725" i="9"/>
  <c r="P726" i="5"/>
  <c r="N727" i="5"/>
  <c r="E728" i="5"/>
  <c r="I728" i="5" s="1"/>
  <c r="H727" i="5"/>
  <c r="AI687" i="5" l="1"/>
  <c r="AM687" i="5" s="1"/>
  <c r="AL686" i="5"/>
  <c r="Z687" i="5"/>
  <c r="X688" i="5"/>
  <c r="AT687" i="5"/>
  <c r="AR688" i="5"/>
  <c r="CI726" i="5"/>
  <c r="CG727" i="5"/>
  <c r="BX726" i="5"/>
  <c r="CB726" i="5" s="1"/>
  <c r="CA725" i="5"/>
  <c r="BO726" i="5"/>
  <c r="BM727" i="5"/>
  <c r="BD726" i="5"/>
  <c r="BH726" i="5" s="1"/>
  <c r="BG725" i="5"/>
  <c r="E727" i="9"/>
  <c r="I727" i="9" s="1"/>
  <c r="H726" i="9"/>
  <c r="Z726" i="9"/>
  <c r="X727" i="9"/>
  <c r="P726" i="9"/>
  <c r="N727" i="9"/>
  <c r="BD726" i="9"/>
  <c r="BB727" i="9"/>
  <c r="BG726" i="9"/>
  <c r="AJ726" i="9"/>
  <c r="AH727" i="9"/>
  <c r="AT726" i="9"/>
  <c r="AR727" i="9"/>
  <c r="O727" i="5"/>
  <c r="S727" i="5" s="1"/>
  <c r="R726" i="5"/>
  <c r="F728" i="5"/>
  <c r="D729" i="5"/>
  <c r="AJ687" i="5" l="1"/>
  <c r="AH688" i="5"/>
  <c r="Y688" i="5"/>
  <c r="AC688" i="5" s="1"/>
  <c r="AB687" i="5"/>
  <c r="AS688" i="5"/>
  <c r="AW688" i="5" s="1"/>
  <c r="AV687" i="5"/>
  <c r="CH727" i="5"/>
  <c r="CL727" i="5" s="1"/>
  <c r="CK726" i="5"/>
  <c r="BY726" i="5"/>
  <c r="BW727" i="5"/>
  <c r="BN727" i="5"/>
  <c r="BR727" i="5" s="1"/>
  <c r="BQ726" i="5"/>
  <c r="BE726" i="5"/>
  <c r="BC727" i="5"/>
  <c r="AL726" i="9"/>
  <c r="O727" i="9"/>
  <c r="S727" i="9" s="1"/>
  <c r="AS727" i="9"/>
  <c r="AW727" i="9" s="1"/>
  <c r="R726" i="9"/>
  <c r="AV726" i="9"/>
  <c r="BC727" i="9"/>
  <c r="Y727" i="9"/>
  <c r="AC727" i="9" s="1"/>
  <c r="AI727" i="9"/>
  <c r="AM727" i="9" s="1"/>
  <c r="BF726" i="9"/>
  <c r="AB726" i="9"/>
  <c r="F727" i="9"/>
  <c r="D728" i="9"/>
  <c r="P727" i="5"/>
  <c r="N728" i="5"/>
  <c r="E729" i="5"/>
  <c r="I729" i="5" s="1"/>
  <c r="H728" i="5"/>
  <c r="AI688" i="5" l="1"/>
  <c r="AM688" i="5" s="1"/>
  <c r="AL687" i="5"/>
  <c r="Z688" i="5"/>
  <c r="X689" i="5"/>
  <c r="AT688" i="5"/>
  <c r="AR689" i="5"/>
  <c r="CI727" i="5"/>
  <c r="CG728" i="5"/>
  <c r="BX727" i="5"/>
  <c r="CA726" i="5"/>
  <c r="BO727" i="5"/>
  <c r="BM728" i="5"/>
  <c r="BD727" i="5"/>
  <c r="BH727" i="5" s="1"/>
  <c r="BG726" i="5"/>
  <c r="BD727" i="9"/>
  <c r="BB728" i="9"/>
  <c r="AJ727" i="9"/>
  <c r="AH728" i="9"/>
  <c r="BG727" i="9"/>
  <c r="P727" i="9"/>
  <c r="N728" i="9"/>
  <c r="E728" i="9"/>
  <c r="I728" i="9" s="1"/>
  <c r="H727" i="9"/>
  <c r="Z727" i="9"/>
  <c r="X728" i="9"/>
  <c r="AT727" i="9"/>
  <c r="AR728" i="9"/>
  <c r="O728" i="5"/>
  <c r="S728" i="5" s="1"/>
  <c r="R727" i="5"/>
  <c r="F729" i="5"/>
  <c r="D730" i="5"/>
  <c r="AJ688" i="5" l="1"/>
  <c r="AH689" i="5"/>
  <c r="Y689" i="5"/>
  <c r="AC689" i="5" s="1"/>
  <c r="AB688" i="5"/>
  <c r="AS689" i="5"/>
  <c r="AW689" i="5" s="1"/>
  <c r="AV688" i="5"/>
  <c r="CH728" i="5"/>
  <c r="CL728" i="5" s="1"/>
  <c r="CK727" i="5"/>
  <c r="BY727" i="5"/>
  <c r="BW728" i="5"/>
  <c r="CB727" i="5"/>
  <c r="BN728" i="5"/>
  <c r="BR728" i="5" s="1"/>
  <c r="BQ727" i="5"/>
  <c r="BE727" i="5"/>
  <c r="BC728" i="5"/>
  <c r="AB727" i="9"/>
  <c r="F728" i="9"/>
  <c r="D729" i="9"/>
  <c r="AI728" i="9"/>
  <c r="AM728" i="9" s="1"/>
  <c r="AS728" i="9"/>
  <c r="AW728" i="9" s="1"/>
  <c r="O728" i="9"/>
  <c r="S728" i="9" s="1"/>
  <c r="AL727" i="9"/>
  <c r="AV727" i="9"/>
  <c r="R727" i="9"/>
  <c r="BC728" i="9"/>
  <c r="Y728" i="9"/>
  <c r="AC728" i="9" s="1"/>
  <c r="BF727" i="9"/>
  <c r="P728" i="5"/>
  <c r="N729" i="5"/>
  <c r="H729" i="5"/>
  <c r="E730" i="5"/>
  <c r="I730" i="5" s="1"/>
  <c r="AI689" i="5" l="1"/>
  <c r="AM689" i="5" s="1"/>
  <c r="AL688" i="5"/>
  <c r="Z689" i="5"/>
  <c r="X690" i="5"/>
  <c r="AT689" i="5"/>
  <c r="AR690" i="5"/>
  <c r="CI728" i="5"/>
  <c r="CG729" i="5"/>
  <c r="BX728" i="5"/>
  <c r="CB728" i="5" s="1"/>
  <c r="CA727" i="5"/>
  <c r="BO728" i="5"/>
  <c r="BM729" i="5"/>
  <c r="BD728" i="5"/>
  <c r="BH728" i="5" s="1"/>
  <c r="BG727" i="5"/>
  <c r="E729" i="9"/>
  <c r="I729" i="9" s="1"/>
  <c r="Z728" i="9"/>
  <c r="X729" i="9"/>
  <c r="AT728" i="9"/>
  <c r="AR729" i="9"/>
  <c r="H728" i="9"/>
  <c r="BD728" i="9"/>
  <c r="BB729" i="9"/>
  <c r="BG728" i="9"/>
  <c r="P728" i="9"/>
  <c r="N729" i="9"/>
  <c r="AJ728" i="9"/>
  <c r="AH729" i="9"/>
  <c r="O729" i="5"/>
  <c r="S729" i="5" s="1"/>
  <c r="R728" i="5"/>
  <c r="F730" i="5"/>
  <c r="D731" i="5"/>
  <c r="AJ689" i="5" l="1"/>
  <c r="AH690" i="5"/>
  <c r="Y690" i="5"/>
  <c r="AC690" i="5" s="1"/>
  <c r="AB689" i="5"/>
  <c r="AS690" i="5"/>
  <c r="AW690" i="5" s="1"/>
  <c r="AV689" i="5"/>
  <c r="CH729" i="5"/>
  <c r="CL729" i="5" s="1"/>
  <c r="CK728" i="5"/>
  <c r="BY728" i="5"/>
  <c r="BW729" i="5"/>
  <c r="BN729" i="5"/>
  <c r="BR729" i="5" s="1"/>
  <c r="BQ728" i="5"/>
  <c r="BE728" i="5"/>
  <c r="BC729" i="5"/>
  <c r="R728" i="9"/>
  <c r="Y729" i="9"/>
  <c r="AC729" i="9" s="1"/>
  <c r="AI729" i="9"/>
  <c r="AM729" i="9" s="1"/>
  <c r="AB728" i="9"/>
  <c r="AL728" i="9"/>
  <c r="BC729" i="9"/>
  <c r="AS729" i="9"/>
  <c r="AW729" i="9" s="1"/>
  <c r="O729" i="9"/>
  <c r="S729" i="9" s="1"/>
  <c r="BF728" i="9"/>
  <c r="AV728" i="9"/>
  <c r="F729" i="9"/>
  <c r="D730" i="9"/>
  <c r="P729" i="5"/>
  <c r="N730" i="5"/>
  <c r="E731" i="5"/>
  <c r="I731" i="5" s="1"/>
  <c r="H730" i="5"/>
  <c r="AI690" i="5" l="1"/>
  <c r="AM690" i="5" s="1"/>
  <c r="AL689" i="5"/>
  <c r="Z690" i="5"/>
  <c r="X691" i="5"/>
  <c r="AT690" i="5"/>
  <c r="AR691" i="5"/>
  <c r="CI729" i="5"/>
  <c r="CG730" i="5"/>
  <c r="BX729" i="5"/>
  <c r="CB729" i="5" s="1"/>
  <c r="CA728" i="5"/>
  <c r="BO729" i="5"/>
  <c r="BM730" i="5"/>
  <c r="BD729" i="5"/>
  <c r="BH729" i="5" s="1"/>
  <c r="BG728" i="5"/>
  <c r="BD729" i="9"/>
  <c r="BB730" i="9"/>
  <c r="P729" i="9"/>
  <c r="N730" i="9"/>
  <c r="BG729" i="9"/>
  <c r="Z729" i="9"/>
  <c r="X730" i="9"/>
  <c r="E730" i="9"/>
  <c r="I730" i="9" s="1"/>
  <c r="H729" i="9"/>
  <c r="AT729" i="9"/>
  <c r="AR730" i="9"/>
  <c r="AJ729" i="9"/>
  <c r="AH730" i="9"/>
  <c r="O730" i="5"/>
  <c r="S730" i="5" s="1"/>
  <c r="R729" i="5"/>
  <c r="F731" i="5"/>
  <c r="D732" i="5"/>
  <c r="AJ690" i="5" l="1"/>
  <c r="AH691" i="5"/>
  <c r="Y691" i="5"/>
  <c r="AC691" i="5" s="1"/>
  <c r="AB690" i="5"/>
  <c r="AS691" i="5"/>
  <c r="AW691" i="5" s="1"/>
  <c r="AV690" i="5"/>
  <c r="CH730" i="5"/>
  <c r="CL730" i="5" s="1"/>
  <c r="CK729" i="5"/>
  <c r="BY729" i="5"/>
  <c r="BW730" i="5"/>
  <c r="BN730" i="5"/>
  <c r="BR730" i="5" s="1"/>
  <c r="BQ729" i="5"/>
  <c r="BE729" i="5"/>
  <c r="BC730" i="5"/>
  <c r="AV729" i="9"/>
  <c r="F730" i="9"/>
  <c r="D731" i="9"/>
  <c r="O730" i="9"/>
  <c r="S730" i="9" s="1"/>
  <c r="AS730" i="9"/>
  <c r="AW730" i="9" s="1"/>
  <c r="AI730" i="9"/>
  <c r="AM730" i="9" s="1"/>
  <c r="Y730" i="9"/>
  <c r="AC730" i="9" s="1"/>
  <c r="R729" i="9"/>
  <c r="AL729" i="9"/>
  <c r="AB729" i="9"/>
  <c r="BC730" i="9"/>
  <c r="BF729" i="9"/>
  <c r="P730" i="5"/>
  <c r="N731" i="5"/>
  <c r="E732" i="5"/>
  <c r="I732" i="5" s="1"/>
  <c r="H731" i="5"/>
  <c r="AI691" i="5" l="1"/>
  <c r="AM691" i="5" s="1"/>
  <c r="AL690" i="5"/>
  <c r="Z691" i="5"/>
  <c r="X692" i="5"/>
  <c r="AT691" i="5"/>
  <c r="AR692" i="5"/>
  <c r="CI730" i="5"/>
  <c r="CG731" i="5"/>
  <c r="BX730" i="5"/>
  <c r="CB730" i="5" s="1"/>
  <c r="CA729" i="5"/>
  <c r="BO730" i="5"/>
  <c r="BM731" i="5"/>
  <c r="BD730" i="5"/>
  <c r="BH730" i="5" s="1"/>
  <c r="BG729" i="5"/>
  <c r="E731" i="9"/>
  <c r="I731" i="9" s="1"/>
  <c r="BD730" i="9"/>
  <c r="BB731" i="9"/>
  <c r="BG730" i="9"/>
  <c r="Z730" i="9"/>
  <c r="X731" i="9"/>
  <c r="AT730" i="9"/>
  <c r="AR731" i="9"/>
  <c r="H730" i="9"/>
  <c r="AJ730" i="9"/>
  <c r="AH731" i="9"/>
  <c r="P730" i="9"/>
  <c r="N731" i="9"/>
  <c r="O731" i="5"/>
  <c r="S731" i="5" s="1"/>
  <c r="R730" i="5"/>
  <c r="F732" i="5"/>
  <c r="H732" i="5" s="1"/>
  <c r="D733" i="5"/>
  <c r="AJ691" i="5" l="1"/>
  <c r="AH692" i="5"/>
  <c r="Y692" i="5"/>
  <c r="AC692" i="5" s="1"/>
  <c r="AB691" i="5"/>
  <c r="AS692" i="5"/>
  <c r="AW692" i="5" s="1"/>
  <c r="AV691" i="5"/>
  <c r="CH731" i="5"/>
  <c r="CL731" i="5" s="1"/>
  <c r="CK730" i="5"/>
  <c r="BY730" i="5"/>
  <c r="BW731" i="5"/>
  <c r="BN731" i="5"/>
  <c r="BR731" i="5" s="1"/>
  <c r="BQ730" i="5"/>
  <c r="BE730" i="5"/>
  <c r="BC731" i="5"/>
  <c r="AL730" i="9"/>
  <c r="AV730" i="9"/>
  <c r="BC731" i="9"/>
  <c r="BG731" i="9" s="1"/>
  <c r="O731" i="9"/>
  <c r="S731" i="9" s="1"/>
  <c r="Y731" i="9"/>
  <c r="AC731" i="9" s="1"/>
  <c r="BF730" i="9"/>
  <c r="R730" i="9"/>
  <c r="AB730" i="9"/>
  <c r="AI731" i="9"/>
  <c r="AM731" i="9" s="1"/>
  <c r="AS731" i="9"/>
  <c r="AW731" i="9" s="1"/>
  <c r="F731" i="9"/>
  <c r="D732" i="9"/>
  <c r="P731" i="5"/>
  <c r="N732" i="5"/>
  <c r="E733" i="5"/>
  <c r="I733" i="5" s="1"/>
  <c r="AI692" i="5" l="1"/>
  <c r="AM692" i="5"/>
  <c r="AL691" i="5"/>
  <c r="Z692" i="5"/>
  <c r="X693" i="5"/>
  <c r="AT692" i="5"/>
  <c r="AR693" i="5"/>
  <c r="CI731" i="5"/>
  <c r="CG732" i="5"/>
  <c r="BX731" i="5"/>
  <c r="CB731" i="5" s="1"/>
  <c r="CA730" i="5"/>
  <c r="BO731" i="5"/>
  <c r="BM732" i="5"/>
  <c r="BD731" i="5"/>
  <c r="BH731" i="5" s="1"/>
  <c r="BG730" i="5"/>
  <c r="AT731" i="9"/>
  <c r="AR732" i="9"/>
  <c r="P731" i="9"/>
  <c r="N732" i="9"/>
  <c r="BD731" i="9"/>
  <c r="BB732" i="9"/>
  <c r="E732" i="9"/>
  <c r="I732" i="9"/>
  <c r="H731" i="9"/>
  <c r="AJ731" i="9"/>
  <c r="AH732" i="9"/>
  <c r="Z731" i="9"/>
  <c r="X732" i="9"/>
  <c r="O732" i="5"/>
  <c r="S732" i="5" s="1"/>
  <c r="R731" i="5"/>
  <c r="F733" i="5"/>
  <c r="H733" i="5" s="1"/>
  <c r="D734" i="5"/>
  <c r="AJ692" i="5" l="1"/>
  <c r="AH693" i="5"/>
  <c r="Y693" i="5"/>
  <c r="AC693" i="5" s="1"/>
  <c r="AB692" i="5"/>
  <c r="AS693" i="5"/>
  <c r="AW693" i="5" s="1"/>
  <c r="AV692" i="5"/>
  <c r="CH732" i="5"/>
  <c r="CL732" i="5" s="1"/>
  <c r="CK731" i="5"/>
  <c r="BY731" i="5"/>
  <c r="BW732" i="5"/>
  <c r="BN732" i="5"/>
  <c r="BR732" i="5" s="1"/>
  <c r="BQ731" i="5"/>
  <c r="BE731" i="5"/>
  <c r="BC732" i="5"/>
  <c r="AI732" i="9"/>
  <c r="AM732" i="9" s="1"/>
  <c r="O732" i="9"/>
  <c r="S732" i="9" s="1"/>
  <c r="AL731" i="9"/>
  <c r="F732" i="9"/>
  <c r="H732" i="9" s="1"/>
  <c r="D733" i="9"/>
  <c r="R731" i="9"/>
  <c r="Y732" i="9"/>
  <c r="AC732" i="9" s="1"/>
  <c r="BC732" i="9"/>
  <c r="AS732" i="9"/>
  <c r="AW732" i="9" s="1"/>
  <c r="AB731" i="9"/>
  <c r="BF731" i="9"/>
  <c r="AV731" i="9"/>
  <c r="P732" i="5"/>
  <c r="R732" i="5" s="1"/>
  <c r="N733" i="5"/>
  <c r="E734" i="5"/>
  <c r="I734" i="5" s="1"/>
  <c r="AI693" i="5" l="1"/>
  <c r="AM693" i="5" s="1"/>
  <c r="AL692" i="5"/>
  <c r="Z693" i="5"/>
  <c r="X694" i="5"/>
  <c r="AT693" i="5"/>
  <c r="AR694" i="5"/>
  <c r="CI732" i="5"/>
  <c r="CK732" i="5" s="1"/>
  <c r="CG733" i="5"/>
  <c r="BX732" i="5"/>
  <c r="CB732" i="5" s="1"/>
  <c r="CA731" i="5"/>
  <c r="BO732" i="5"/>
  <c r="BQ732" i="5" s="1"/>
  <c r="BM733" i="5"/>
  <c r="BD732" i="5"/>
  <c r="BH732" i="5" s="1"/>
  <c r="BG731" i="5"/>
  <c r="E733" i="9"/>
  <c r="I733" i="9" s="1"/>
  <c r="AT732" i="9"/>
  <c r="AV732" i="9" s="1"/>
  <c r="AR733" i="9"/>
  <c r="Z732" i="9"/>
  <c r="AB732" i="9" s="1"/>
  <c r="X733" i="9"/>
  <c r="P732" i="9"/>
  <c r="R732" i="9" s="1"/>
  <c r="N733" i="9"/>
  <c r="BD732" i="9"/>
  <c r="BF732" i="9" s="1"/>
  <c r="BB733" i="9"/>
  <c r="BG732" i="9"/>
  <c r="AJ732" i="9"/>
  <c r="AL732" i="9" s="1"/>
  <c r="AH733" i="9"/>
  <c r="O733" i="5"/>
  <c r="S733" i="5" s="1"/>
  <c r="F734" i="5"/>
  <c r="H734" i="5" s="1"/>
  <c r="D735" i="5"/>
  <c r="AJ693" i="5" l="1"/>
  <c r="AH694" i="5"/>
  <c r="Y694" i="5"/>
  <c r="AC694" i="5" s="1"/>
  <c r="AB693" i="5"/>
  <c r="AS694" i="5"/>
  <c r="AW694" i="5" s="1"/>
  <c r="AV693" i="5"/>
  <c r="CH733" i="5"/>
  <c r="CL733" i="5" s="1"/>
  <c r="BY732" i="5"/>
  <c r="CA732" i="5" s="1"/>
  <c r="BW733" i="5"/>
  <c r="BN733" i="5"/>
  <c r="BR733" i="5" s="1"/>
  <c r="BE732" i="5"/>
  <c r="BG732" i="5" s="1"/>
  <c r="BC733" i="5"/>
  <c r="O733" i="9"/>
  <c r="S733" i="9" s="1"/>
  <c r="AS733" i="9"/>
  <c r="AW733" i="9" s="1"/>
  <c r="BC733" i="9"/>
  <c r="Y733" i="9"/>
  <c r="AC733" i="9" s="1"/>
  <c r="AI733" i="9"/>
  <c r="AM733" i="9" s="1"/>
  <c r="F733" i="9"/>
  <c r="H733" i="9" s="1"/>
  <c r="D734" i="9"/>
  <c r="P733" i="5"/>
  <c r="R733" i="5" s="1"/>
  <c r="N734" i="5"/>
  <c r="E735" i="5"/>
  <c r="I735" i="5" s="1"/>
  <c r="AI694" i="5" l="1"/>
  <c r="AM694" i="5" s="1"/>
  <c r="AL693" i="5"/>
  <c r="Z694" i="5"/>
  <c r="X695" i="5"/>
  <c r="AT694" i="5"/>
  <c r="AR695" i="5"/>
  <c r="CI733" i="5"/>
  <c r="CK733" i="5" s="1"/>
  <c r="CG734" i="5"/>
  <c r="BX733" i="5"/>
  <c r="CB733" i="5" s="1"/>
  <c r="BO733" i="5"/>
  <c r="BQ733" i="5" s="1"/>
  <c r="BM734" i="5"/>
  <c r="BD733" i="5"/>
  <c r="BH733" i="5" s="1"/>
  <c r="E734" i="9"/>
  <c r="I734" i="9" s="1"/>
  <c r="Z733" i="9"/>
  <c r="AB733" i="9" s="1"/>
  <c r="X734" i="9"/>
  <c r="AT733" i="9"/>
  <c r="AV733" i="9" s="1"/>
  <c r="AR734" i="9"/>
  <c r="BD733" i="9"/>
  <c r="BF733" i="9" s="1"/>
  <c r="BB734" i="9"/>
  <c r="AJ733" i="9"/>
  <c r="AL733" i="9" s="1"/>
  <c r="AH734" i="9"/>
  <c r="BG733" i="9"/>
  <c r="P733" i="9"/>
  <c r="R733" i="9" s="1"/>
  <c r="N734" i="9"/>
  <c r="O734" i="5"/>
  <c r="S734" i="5" s="1"/>
  <c r="F735" i="5"/>
  <c r="H735" i="5" s="1"/>
  <c r="D736" i="5"/>
  <c r="AJ694" i="5" l="1"/>
  <c r="AH695" i="5"/>
  <c r="Y695" i="5"/>
  <c r="AC695" i="5" s="1"/>
  <c r="AB694" i="5"/>
  <c r="AS695" i="5"/>
  <c r="AW695" i="5" s="1"/>
  <c r="AV694" i="5"/>
  <c r="CH734" i="5"/>
  <c r="CL734" i="5" s="1"/>
  <c r="BY733" i="5"/>
  <c r="CA733" i="5" s="1"/>
  <c r="BW734" i="5"/>
  <c r="BN734" i="5"/>
  <c r="BR734" i="5" s="1"/>
  <c r="BE733" i="5"/>
  <c r="BG733" i="5" s="1"/>
  <c r="BC734" i="5"/>
  <c r="BC734" i="9"/>
  <c r="BG734" i="9" s="1"/>
  <c r="Y734" i="9"/>
  <c r="AC734" i="9" s="1"/>
  <c r="AI734" i="9"/>
  <c r="AM734" i="9" s="1"/>
  <c r="AS734" i="9"/>
  <c r="AW734" i="9" s="1"/>
  <c r="O734" i="9"/>
  <c r="S734" i="9" s="1"/>
  <c r="F734" i="9"/>
  <c r="H734" i="9" s="1"/>
  <c r="D735" i="9"/>
  <c r="P734" i="5"/>
  <c r="R734" i="5" s="1"/>
  <c r="N735" i="5"/>
  <c r="E736" i="5"/>
  <c r="I736" i="5" s="1"/>
  <c r="AI695" i="5" l="1"/>
  <c r="AM695" i="5" s="1"/>
  <c r="AL694" i="5"/>
  <c r="Z695" i="5"/>
  <c r="X696" i="5"/>
  <c r="AT695" i="5"/>
  <c r="AR696" i="5"/>
  <c r="CI734" i="5"/>
  <c r="CK734" i="5" s="1"/>
  <c r="CG735" i="5"/>
  <c r="BX734" i="5"/>
  <c r="CB734" i="5" s="1"/>
  <c r="BO734" i="5"/>
  <c r="BQ734" i="5" s="1"/>
  <c r="BM735" i="5"/>
  <c r="BD734" i="5"/>
  <c r="BH734" i="5" s="1"/>
  <c r="E735" i="9"/>
  <c r="I735" i="9" s="1"/>
  <c r="AT734" i="9"/>
  <c r="AV734" i="9" s="1"/>
  <c r="AR735" i="9"/>
  <c r="Z734" i="9"/>
  <c r="AB734" i="9" s="1"/>
  <c r="X735" i="9"/>
  <c r="BD734" i="9"/>
  <c r="BF734" i="9" s="1"/>
  <c r="BB735" i="9"/>
  <c r="P734" i="9"/>
  <c r="R734" i="9" s="1"/>
  <c r="N735" i="9"/>
  <c r="AJ734" i="9"/>
  <c r="AL734" i="9" s="1"/>
  <c r="AH735" i="9"/>
  <c r="O735" i="5"/>
  <c r="S735" i="5" s="1"/>
  <c r="F736" i="5"/>
  <c r="H736" i="5" s="1"/>
  <c r="D737" i="5"/>
  <c r="AJ695" i="5" l="1"/>
  <c r="AH696" i="5"/>
  <c r="Y696" i="5"/>
  <c r="AC696" i="5" s="1"/>
  <c r="AB695" i="5"/>
  <c r="AS696" i="5"/>
  <c r="AW696" i="5" s="1"/>
  <c r="AV695" i="5"/>
  <c r="CH735" i="5"/>
  <c r="CL735" i="5" s="1"/>
  <c r="BY734" i="5"/>
  <c r="CA734" i="5" s="1"/>
  <c r="BW735" i="5"/>
  <c r="BN735" i="5"/>
  <c r="BR735" i="5" s="1"/>
  <c r="BE734" i="5"/>
  <c r="BG734" i="5" s="1"/>
  <c r="BC735" i="5"/>
  <c r="AI735" i="9"/>
  <c r="AM735" i="9" s="1"/>
  <c r="BC735" i="9"/>
  <c r="BG735" i="9" s="1"/>
  <c r="AS735" i="9"/>
  <c r="AW735" i="9" s="1"/>
  <c r="O735" i="9"/>
  <c r="S735" i="9" s="1"/>
  <c r="Y735" i="9"/>
  <c r="AC735" i="9" s="1"/>
  <c r="F735" i="9"/>
  <c r="H735" i="9" s="1"/>
  <c r="D736" i="9"/>
  <c r="P735" i="5"/>
  <c r="R735" i="5" s="1"/>
  <c r="N736" i="5"/>
  <c r="E737" i="5"/>
  <c r="I737" i="5" s="1"/>
  <c r="AI696" i="5" l="1"/>
  <c r="AM696" i="5" s="1"/>
  <c r="AL695" i="5"/>
  <c r="Z696" i="5"/>
  <c r="X697" i="5"/>
  <c r="AT696" i="5"/>
  <c r="AR697" i="5"/>
  <c r="CI735" i="5"/>
  <c r="CK735" i="5" s="1"/>
  <c r="CG736" i="5"/>
  <c r="BX735" i="5"/>
  <c r="CB735" i="5" s="1"/>
  <c r="BO735" i="5"/>
  <c r="BQ735" i="5" s="1"/>
  <c r="BM736" i="5"/>
  <c r="BD735" i="5"/>
  <c r="BH735" i="5" s="1"/>
  <c r="E736" i="9"/>
  <c r="I736" i="9" s="1"/>
  <c r="BD735" i="9"/>
  <c r="BF735" i="9" s="1"/>
  <c r="BB736" i="9"/>
  <c r="P735" i="9"/>
  <c r="R735" i="9" s="1"/>
  <c r="N736" i="9"/>
  <c r="Z735" i="9"/>
  <c r="AB735" i="9" s="1"/>
  <c r="X736" i="9"/>
  <c r="AT735" i="9"/>
  <c r="AV735" i="9" s="1"/>
  <c r="AR736" i="9"/>
  <c r="AJ735" i="9"/>
  <c r="AL735" i="9" s="1"/>
  <c r="AH736" i="9"/>
  <c r="O736" i="5"/>
  <c r="S736" i="5" s="1"/>
  <c r="F737" i="5"/>
  <c r="H737" i="5" s="1"/>
  <c r="D738" i="5"/>
  <c r="AJ696" i="5" l="1"/>
  <c r="AH697" i="5"/>
  <c r="Y697" i="5"/>
  <c r="AC697" i="5" s="1"/>
  <c r="AB696" i="5"/>
  <c r="AS697" i="5"/>
  <c r="AW697" i="5" s="1"/>
  <c r="AV696" i="5"/>
  <c r="CH736" i="5"/>
  <c r="CL736" i="5" s="1"/>
  <c r="BY735" i="5"/>
  <c r="CA735" i="5" s="1"/>
  <c r="BW736" i="5"/>
  <c r="BN736" i="5"/>
  <c r="BR736" i="5" s="1"/>
  <c r="BE735" i="5"/>
  <c r="BG735" i="5" s="1"/>
  <c r="BC736" i="5"/>
  <c r="AI736" i="9"/>
  <c r="AM736" i="9" s="1"/>
  <c r="Y736" i="9"/>
  <c r="AC736" i="9" s="1"/>
  <c r="BC736" i="9"/>
  <c r="AS736" i="9"/>
  <c r="AW736" i="9" s="1"/>
  <c r="O736" i="9"/>
  <c r="S736" i="9" s="1"/>
  <c r="F736" i="9"/>
  <c r="H736" i="9" s="1"/>
  <c r="D737" i="9"/>
  <c r="P736" i="5"/>
  <c r="R736" i="5" s="1"/>
  <c r="N737" i="5"/>
  <c r="E738" i="5"/>
  <c r="I738" i="5" s="1"/>
  <c r="AI697" i="5" l="1"/>
  <c r="AM697" i="5" s="1"/>
  <c r="AL696" i="5"/>
  <c r="Z697" i="5"/>
  <c r="X698" i="5"/>
  <c r="AT697" i="5"/>
  <c r="AR698" i="5"/>
  <c r="CI736" i="5"/>
  <c r="CK736" i="5" s="1"/>
  <c r="CG737" i="5"/>
  <c r="BX736" i="5"/>
  <c r="CB736" i="5" s="1"/>
  <c r="BO736" i="5"/>
  <c r="BQ736" i="5" s="1"/>
  <c r="BM737" i="5"/>
  <c r="BD736" i="5"/>
  <c r="BH736" i="5" s="1"/>
  <c r="AT736" i="9"/>
  <c r="AV736" i="9" s="1"/>
  <c r="AR737" i="9"/>
  <c r="Z736" i="9"/>
  <c r="AB736" i="9" s="1"/>
  <c r="X737" i="9"/>
  <c r="E737" i="9"/>
  <c r="I737" i="9" s="1"/>
  <c r="BD736" i="9"/>
  <c r="BF736" i="9" s="1"/>
  <c r="BB737" i="9"/>
  <c r="P736" i="9"/>
  <c r="R736" i="9" s="1"/>
  <c r="N737" i="9"/>
  <c r="BG736" i="9"/>
  <c r="AJ736" i="9"/>
  <c r="AL736" i="9" s="1"/>
  <c r="AH737" i="9"/>
  <c r="O737" i="5"/>
  <c r="S737" i="5" s="1"/>
  <c r="F738" i="5"/>
  <c r="H738" i="5" s="1"/>
  <c r="D739" i="5"/>
  <c r="AJ697" i="5" l="1"/>
  <c r="AH698" i="5"/>
  <c r="Y698" i="5"/>
  <c r="AC698" i="5" s="1"/>
  <c r="AB697" i="5"/>
  <c r="AS698" i="5"/>
  <c r="AW698" i="5" s="1"/>
  <c r="AV697" i="5"/>
  <c r="CH737" i="5"/>
  <c r="CL737" i="5" s="1"/>
  <c r="BY736" i="5"/>
  <c r="CA736" i="5" s="1"/>
  <c r="BW737" i="5"/>
  <c r="BN737" i="5"/>
  <c r="BR737" i="5" s="1"/>
  <c r="BE736" i="5"/>
  <c r="BG736" i="5" s="1"/>
  <c r="BC737" i="5"/>
  <c r="BC737" i="9"/>
  <c r="BG737" i="9" s="1"/>
  <c r="Y737" i="9"/>
  <c r="AC737" i="9" s="1"/>
  <c r="O737" i="9"/>
  <c r="S737" i="9" s="1"/>
  <c r="AS737" i="9"/>
  <c r="AW737" i="9" s="1"/>
  <c r="AI737" i="9"/>
  <c r="AM737" i="9" s="1"/>
  <c r="F737" i="9"/>
  <c r="H737" i="9" s="1"/>
  <c r="D738" i="9"/>
  <c r="P737" i="5"/>
  <c r="R737" i="5" s="1"/>
  <c r="N738" i="5"/>
  <c r="E739" i="5"/>
  <c r="I739" i="5" s="1"/>
  <c r="AI698" i="5" l="1"/>
  <c r="AM698" i="5" s="1"/>
  <c r="AL697" i="5"/>
  <c r="Z698" i="5"/>
  <c r="X699" i="5"/>
  <c r="AT698" i="5"/>
  <c r="AR699" i="5"/>
  <c r="CI737" i="5"/>
  <c r="CK737" i="5" s="1"/>
  <c r="CG738" i="5"/>
  <c r="BX737" i="5"/>
  <c r="CB737" i="5" s="1"/>
  <c r="BO737" i="5"/>
  <c r="BQ737" i="5" s="1"/>
  <c r="BM738" i="5"/>
  <c r="BD737" i="5"/>
  <c r="BH737" i="5" s="1"/>
  <c r="AT737" i="9"/>
  <c r="AV737" i="9" s="1"/>
  <c r="AR738" i="9"/>
  <c r="Z737" i="9"/>
  <c r="AB737" i="9" s="1"/>
  <c r="X738" i="9"/>
  <c r="E738" i="9"/>
  <c r="I738" i="9" s="1"/>
  <c r="BD737" i="9"/>
  <c r="BF737" i="9" s="1"/>
  <c r="BB738" i="9"/>
  <c r="AJ737" i="9"/>
  <c r="AL737" i="9" s="1"/>
  <c r="AH738" i="9"/>
  <c r="P737" i="9"/>
  <c r="R737" i="9" s="1"/>
  <c r="N738" i="9"/>
  <c r="O738" i="5"/>
  <c r="S738" i="5" s="1"/>
  <c r="F739" i="5"/>
  <c r="H739" i="5" s="1"/>
  <c r="D740" i="5"/>
  <c r="AJ698" i="5" l="1"/>
  <c r="AH699" i="5"/>
  <c r="Y699" i="5"/>
  <c r="AC699" i="5" s="1"/>
  <c r="AB698" i="5"/>
  <c r="AS699" i="5"/>
  <c r="AW699" i="5" s="1"/>
  <c r="AV698" i="5"/>
  <c r="CH738" i="5"/>
  <c r="CL738" i="5" s="1"/>
  <c r="BY737" i="5"/>
  <c r="CA737" i="5" s="1"/>
  <c r="BW738" i="5"/>
  <c r="BN738" i="5"/>
  <c r="BR738" i="5" s="1"/>
  <c r="BE737" i="5"/>
  <c r="BG737" i="5" s="1"/>
  <c r="BC738" i="5"/>
  <c r="O738" i="9"/>
  <c r="S738" i="9" s="1"/>
  <c r="BC738" i="9"/>
  <c r="BG738" i="9" s="1"/>
  <c r="Y738" i="9"/>
  <c r="AC738" i="9" s="1"/>
  <c r="AI738" i="9"/>
  <c r="AM738" i="9" s="1"/>
  <c r="AS738" i="9"/>
  <c r="AW738" i="9" s="1"/>
  <c r="F738" i="9"/>
  <c r="H738" i="9" s="1"/>
  <c r="D739" i="9"/>
  <c r="P738" i="5"/>
  <c r="R738" i="5" s="1"/>
  <c r="N739" i="5"/>
  <c r="E740" i="5"/>
  <c r="I740" i="5" s="1"/>
  <c r="AI699" i="5" l="1"/>
  <c r="AM699" i="5" s="1"/>
  <c r="AL698" i="5"/>
  <c r="Z699" i="5"/>
  <c r="X700" i="5"/>
  <c r="AT699" i="5"/>
  <c r="AR700" i="5"/>
  <c r="CI738" i="5"/>
  <c r="CK738" i="5" s="1"/>
  <c r="CG739" i="5"/>
  <c r="BX738" i="5"/>
  <c r="CB738" i="5" s="1"/>
  <c r="BO738" i="5"/>
  <c r="BQ738" i="5" s="1"/>
  <c r="BM739" i="5"/>
  <c r="BD738" i="5"/>
  <c r="BH738" i="5" s="1"/>
  <c r="AJ738" i="9"/>
  <c r="AL738" i="9" s="1"/>
  <c r="AH739" i="9"/>
  <c r="BD738" i="9"/>
  <c r="BF738" i="9" s="1"/>
  <c r="BB739" i="9"/>
  <c r="E739" i="9"/>
  <c r="I739" i="9" s="1"/>
  <c r="AT738" i="9"/>
  <c r="AV738" i="9" s="1"/>
  <c r="AR739" i="9"/>
  <c r="Z738" i="9"/>
  <c r="AB738" i="9" s="1"/>
  <c r="X739" i="9"/>
  <c r="P738" i="9"/>
  <c r="R738" i="9" s="1"/>
  <c r="N739" i="9"/>
  <c r="O739" i="5"/>
  <c r="S739" i="5" s="1"/>
  <c r="F740" i="5"/>
  <c r="H740" i="5" s="1"/>
  <c r="D741" i="5"/>
  <c r="AJ699" i="5" l="1"/>
  <c r="AH700" i="5"/>
  <c r="Y700" i="5"/>
  <c r="AC700" i="5" s="1"/>
  <c r="AB699" i="5"/>
  <c r="AS700" i="5"/>
  <c r="AW700" i="5" s="1"/>
  <c r="AV699" i="5"/>
  <c r="CH739" i="5"/>
  <c r="CL739" i="5" s="1"/>
  <c r="BY738" i="5"/>
  <c r="CA738" i="5" s="1"/>
  <c r="BW739" i="5"/>
  <c r="BN739" i="5"/>
  <c r="BR739" i="5" s="1"/>
  <c r="BE738" i="5"/>
  <c r="BG738" i="5" s="1"/>
  <c r="BC739" i="5"/>
  <c r="O739" i="9"/>
  <c r="S739" i="9" s="1"/>
  <c r="AS739" i="9"/>
  <c r="AW739" i="9" s="1"/>
  <c r="BC739" i="9"/>
  <c r="Y739" i="9"/>
  <c r="AC739" i="9" s="1"/>
  <c r="AI739" i="9"/>
  <c r="AM739" i="9" s="1"/>
  <c r="F739" i="9"/>
  <c r="H739" i="9" s="1"/>
  <c r="D740" i="9"/>
  <c r="P739" i="5"/>
  <c r="R739" i="5" s="1"/>
  <c r="N740" i="5"/>
  <c r="E741" i="5"/>
  <c r="I741" i="5" s="1"/>
  <c r="AI700" i="5" l="1"/>
  <c r="AM700" i="5" s="1"/>
  <c r="AL699" i="5"/>
  <c r="Z700" i="5"/>
  <c r="X701" i="5"/>
  <c r="AT700" i="5"/>
  <c r="AR701" i="5"/>
  <c r="CI739" i="5"/>
  <c r="CK739" i="5" s="1"/>
  <c r="CG740" i="5"/>
  <c r="BX739" i="5"/>
  <c r="CB739" i="5" s="1"/>
  <c r="BO739" i="5"/>
  <c r="BQ739" i="5" s="1"/>
  <c r="BM740" i="5"/>
  <c r="BD739" i="5"/>
  <c r="BH739" i="5" s="1"/>
  <c r="Z739" i="9"/>
  <c r="AB739" i="9" s="1"/>
  <c r="X740" i="9"/>
  <c r="AT739" i="9"/>
  <c r="AV739" i="9" s="1"/>
  <c r="AR740" i="9"/>
  <c r="E740" i="9"/>
  <c r="I740" i="9" s="1"/>
  <c r="BD739" i="9"/>
  <c r="BF739" i="9" s="1"/>
  <c r="BB740" i="9"/>
  <c r="AJ739" i="9"/>
  <c r="AL739" i="9" s="1"/>
  <c r="AH740" i="9"/>
  <c r="BG739" i="9"/>
  <c r="P739" i="9"/>
  <c r="R739" i="9" s="1"/>
  <c r="N740" i="9"/>
  <c r="O740" i="5"/>
  <c r="S740" i="5" s="1"/>
  <c r="F741" i="5"/>
  <c r="H741" i="5" s="1"/>
  <c r="D742" i="5"/>
  <c r="AJ700" i="5" l="1"/>
  <c r="AH701" i="5"/>
  <c r="Y701" i="5"/>
  <c r="AC701" i="5" s="1"/>
  <c r="AB700" i="5"/>
  <c r="AS701" i="5"/>
  <c r="AW701" i="5" s="1"/>
  <c r="AV700" i="5"/>
  <c r="CH740" i="5"/>
  <c r="CL740" i="5" s="1"/>
  <c r="BY739" i="5"/>
  <c r="CA739" i="5" s="1"/>
  <c r="BW740" i="5"/>
  <c r="BN740" i="5"/>
  <c r="BR740" i="5" s="1"/>
  <c r="BE739" i="5"/>
  <c r="BG739" i="5" s="1"/>
  <c r="BC740" i="5"/>
  <c r="BC740" i="9"/>
  <c r="BG740" i="9" s="1"/>
  <c r="AS740" i="9"/>
  <c r="AW740" i="9" s="1"/>
  <c r="Y740" i="9"/>
  <c r="AC740" i="9" s="1"/>
  <c r="AI740" i="9"/>
  <c r="AM740" i="9" s="1"/>
  <c r="O740" i="9"/>
  <c r="S740" i="9" s="1"/>
  <c r="F740" i="9"/>
  <c r="H740" i="9" s="1"/>
  <c r="D741" i="9"/>
  <c r="P740" i="5"/>
  <c r="R740" i="5" s="1"/>
  <c r="N741" i="5"/>
  <c r="E742" i="5"/>
  <c r="I742" i="5" s="1"/>
  <c r="AI701" i="5" l="1"/>
  <c r="AM701" i="5" s="1"/>
  <c r="AL700" i="5"/>
  <c r="Z701" i="5"/>
  <c r="X702" i="5"/>
  <c r="AT701" i="5"/>
  <c r="AR702" i="5"/>
  <c r="CI740" i="5"/>
  <c r="CK740" i="5" s="1"/>
  <c r="CG741" i="5"/>
  <c r="BX740" i="5"/>
  <c r="CB740" i="5" s="1"/>
  <c r="BO740" i="5"/>
  <c r="BQ740" i="5" s="1"/>
  <c r="BM741" i="5"/>
  <c r="BD740" i="5"/>
  <c r="BH740" i="5" s="1"/>
  <c r="AJ740" i="9"/>
  <c r="AL740" i="9" s="1"/>
  <c r="AH741" i="9"/>
  <c r="AT740" i="9"/>
  <c r="AV740" i="9" s="1"/>
  <c r="AR741" i="9"/>
  <c r="BD740" i="9"/>
  <c r="BF740" i="9" s="1"/>
  <c r="BB741" i="9"/>
  <c r="E741" i="9"/>
  <c r="I741" i="9" s="1"/>
  <c r="P740" i="9"/>
  <c r="R740" i="9" s="1"/>
  <c r="N741" i="9"/>
  <c r="Z740" i="9"/>
  <c r="AB740" i="9" s="1"/>
  <c r="X741" i="9"/>
  <c r="O741" i="5"/>
  <c r="S741" i="5" s="1"/>
  <c r="F742" i="5"/>
  <c r="H742" i="5" s="1"/>
  <c r="D743" i="5"/>
  <c r="AJ701" i="5" l="1"/>
  <c r="AH702" i="5"/>
  <c r="Y702" i="5"/>
  <c r="AC702" i="5" s="1"/>
  <c r="AB701" i="5"/>
  <c r="AS702" i="5"/>
  <c r="AW702" i="5" s="1"/>
  <c r="AV701" i="5"/>
  <c r="CH741" i="5"/>
  <c r="CL741" i="5" s="1"/>
  <c r="BY740" i="5"/>
  <c r="CA740" i="5" s="1"/>
  <c r="BW741" i="5"/>
  <c r="BN741" i="5"/>
  <c r="BR741" i="5" s="1"/>
  <c r="BE740" i="5"/>
  <c r="BG740" i="5" s="1"/>
  <c r="BC741" i="5"/>
  <c r="Y741" i="9"/>
  <c r="AC741" i="9" s="1"/>
  <c r="F741" i="9"/>
  <c r="H741" i="9" s="1"/>
  <c r="D742" i="9"/>
  <c r="AS741" i="9"/>
  <c r="AW741" i="9" s="1"/>
  <c r="O741" i="9"/>
  <c r="S741" i="9" s="1"/>
  <c r="BC741" i="9"/>
  <c r="AI741" i="9"/>
  <c r="AM741" i="9" s="1"/>
  <c r="P741" i="5"/>
  <c r="R741" i="5" s="1"/>
  <c r="N742" i="5"/>
  <c r="E743" i="5"/>
  <c r="I743" i="5" s="1"/>
  <c r="AI702" i="5" l="1"/>
  <c r="AM702" i="5" s="1"/>
  <c r="AL701" i="5"/>
  <c r="Z702" i="5"/>
  <c r="X703" i="5"/>
  <c r="AT702" i="5"/>
  <c r="AR703" i="5"/>
  <c r="CI741" i="5"/>
  <c r="CK741" i="5" s="1"/>
  <c r="CG742" i="5"/>
  <c r="BX741" i="5"/>
  <c r="CB741" i="5" s="1"/>
  <c r="BO741" i="5"/>
  <c r="BQ741" i="5" s="1"/>
  <c r="BM742" i="5"/>
  <c r="BD741" i="5"/>
  <c r="BH741" i="5" s="1"/>
  <c r="E742" i="9"/>
  <c r="I742" i="9" s="1"/>
  <c r="AJ741" i="9"/>
  <c r="AL741" i="9" s="1"/>
  <c r="AH742" i="9"/>
  <c r="P741" i="9"/>
  <c r="R741" i="9" s="1"/>
  <c r="N742" i="9"/>
  <c r="BD741" i="9"/>
  <c r="BF741" i="9" s="1"/>
  <c r="BB742" i="9"/>
  <c r="BG741" i="9"/>
  <c r="AT741" i="9"/>
  <c r="AV741" i="9" s="1"/>
  <c r="AR742" i="9"/>
  <c r="Z741" i="9"/>
  <c r="AB741" i="9" s="1"/>
  <c r="X742" i="9"/>
  <c r="O742" i="5"/>
  <c r="S742" i="5" s="1"/>
  <c r="F743" i="5"/>
  <c r="H743" i="5" s="1"/>
  <c r="D744" i="5"/>
  <c r="AJ702" i="5" l="1"/>
  <c r="AH703" i="5"/>
  <c r="Y703" i="5"/>
  <c r="AC703" i="5" s="1"/>
  <c r="AB702" i="5"/>
  <c r="AS703" i="5"/>
  <c r="AW703" i="5" s="1"/>
  <c r="AV702" i="5"/>
  <c r="CH742" i="5"/>
  <c r="CL742" i="5" s="1"/>
  <c r="BY741" i="5"/>
  <c r="CA741" i="5" s="1"/>
  <c r="BW742" i="5"/>
  <c r="BN742" i="5"/>
  <c r="BR742" i="5" s="1"/>
  <c r="BE741" i="5"/>
  <c r="BG741" i="5" s="1"/>
  <c r="BC742" i="5"/>
  <c r="BC742" i="9"/>
  <c r="BG742" i="9" s="1"/>
  <c r="AI742" i="9"/>
  <c r="AM742" i="9" s="1"/>
  <c r="AS742" i="9"/>
  <c r="AW742" i="9" s="1"/>
  <c r="O742" i="9"/>
  <c r="S742" i="9" s="1"/>
  <c r="Y742" i="9"/>
  <c r="AC742" i="9" s="1"/>
  <c r="F742" i="9"/>
  <c r="H742" i="9" s="1"/>
  <c r="D743" i="9"/>
  <c r="P742" i="5"/>
  <c r="R742" i="5" s="1"/>
  <c r="N743" i="5"/>
  <c r="E744" i="5"/>
  <c r="I744" i="5" s="1"/>
  <c r="AI703" i="5" l="1"/>
  <c r="AM703" i="5" s="1"/>
  <c r="AL702" i="5"/>
  <c r="Z703" i="5"/>
  <c r="X704" i="5"/>
  <c r="AT703" i="5"/>
  <c r="AR704" i="5"/>
  <c r="CI742" i="5"/>
  <c r="CK742" i="5" s="1"/>
  <c r="CG743" i="5"/>
  <c r="BX742" i="5"/>
  <c r="CB742" i="5" s="1"/>
  <c r="BO742" i="5"/>
  <c r="BQ742" i="5" s="1"/>
  <c r="BM743" i="5"/>
  <c r="BD742" i="5"/>
  <c r="BH742" i="5" s="1"/>
  <c r="E743" i="9"/>
  <c r="I743" i="9" s="1"/>
  <c r="P742" i="9"/>
  <c r="R742" i="9" s="1"/>
  <c r="N743" i="9"/>
  <c r="AJ742" i="9"/>
  <c r="AL742" i="9" s="1"/>
  <c r="AH743" i="9"/>
  <c r="BD742" i="9"/>
  <c r="BF742" i="9" s="1"/>
  <c r="BB743" i="9"/>
  <c r="Z742" i="9"/>
  <c r="AB742" i="9" s="1"/>
  <c r="X743" i="9"/>
  <c r="AT742" i="9"/>
  <c r="AV742" i="9" s="1"/>
  <c r="AR743" i="9"/>
  <c r="O743" i="5"/>
  <c r="S743" i="5" s="1"/>
  <c r="F744" i="5"/>
  <c r="H744" i="5" s="1"/>
  <c r="D745" i="5"/>
  <c r="AJ703" i="5" l="1"/>
  <c r="AH704" i="5"/>
  <c r="Y704" i="5"/>
  <c r="AC704" i="5" s="1"/>
  <c r="AB703" i="5"/>
  <c r="AS704" i="5"/>
  <c r="AW704" i="5" s="1"/>
  <c r="AV703" i="5"/>
  <c r="CH743" i="5"/>
  <c r="CL743" i="5" s="1"/>
  <c r="BY742" i="5"/>
  <c r="CA742" i="5" s="1"/>
  <c r="BW743" i="5"/>
  <c r="BN743" i="5"/>
  <c r="BR743" i="5" s="1"/>
  <c r="BE742" i="5"/>
  <c r="BG742" i="5" s="1"/>
  <c r="BC743" i="5"/>
  <c r="AS743" i="9"/>
  <c r="AW743" i="9" s="1"/>
  <c r="BC743" i="9"/>
  <c r="BG743" i="9" s="1"/>
  <c r="O743" i="9"/>
  <c r="S743" i="9" s="1"/>
  <c r="Y743" i="9"/>
  <c r="AC743" i="9" s="1"/>
  <c r="AI743" i="9"/>
  <c r="AM743" i="9" s="1"/>
  <c r="F743" i="9"/>
  <c r="H743" i="9" s="1"/>
  <c r="D744" i="9"/>
  <c r="P743" i="5"/>
  <c r="R743" i="5" s="1"/>
  <c r="N744" i="5"/>
  <c r="E745" i="5"/>
  <c r="I745" i="5" s="1"/>
  <c r="AI704" i="5" l="1"/>
  <c r="AM704" i="5" s="1"/>
  <c r="AL703" i="5"/>
  <c r="Z704" i="5"/>
  <c r="X705" i="5"/>
  <c r="AT704" i="5"/>
  <c r="AR705" i="5"/>
  <c r="CI743" i="5"/>
  <c r="CK743" i="5" s="1"/>
  <c r="CG744" i="5"/>
  <c r="BX743" i="5"/>
  <c r="CB743" i="5" s="1"/>
  <c r="BO743" i="5"/>
  <c r="BQ743" i="5" s="1"/>
  <c r="BM744" i="5"/>
  <c r="BD743" i="5"/>
  <c r="BH743" i="5" s="1"/>
  <c r="E744" i="9"/>
  <c r="I744" i="9" s="1"/>
  <c r="BD743" i="9"/>
  <c r="BF743" i="9" s="1"/>
  <c r="BB744" i="9"/>
  <c r="Z743" i="9"/>
  <c r="AB743" i="9" s="1"/>
  <c r="X744" i="9"/>
  <c r="AJ743" i="9"/>
  <c r="AL743" i="9" s="1"/>
  <c r="AH744" i="9"/>
  <c r="P743" i="9"/>
  <c r="R743" i="9" s="1"/>
  <c r="N744" i="9"/>
  <c r="AT743" i="9"/>
  <c r="AV743" i="9" s="1"/>
  <c r="AR744" i="9"/>
  <c r="O744" i="5"/>
  <c r="S744" i="5" s="1"/>
  <c r="F745" i="5"/>
  <c r="H745" i="5" s="1"/>
  <c r="D746" i="5"/>
  <c r="AJ704" i="5" l="1"/>
  <c r="AH705" i="5"/>
  <c r="Y705" i="5"/>
  <c r="AC705" i="5" s="1"/>
  <c r="AB704" i="5"/>
  <c r="AS705" i="5"/>
  <c r="AW705" i="5" s="1"/>
  <c r="AV704" i="5"/>
  <c r="CH744" i="5"/>
  <c r="CL744" i="5" s="1"/>
  <c r="BY743" i="5"/>
  <c r="CA743" i="5" s="1"/>
  <c r="BW744" i="5"/>
  <c r="BN744" i="5"/>
  <c r="BR744" i="5" s="1"/>
  <c r="BE743" i="5"/>
  <c r="BG743" i="5" s="1"/>
  <c r="BC744" i="5"/>
  <c r="AS744" i="9"/>
  <c r="AW744" i="9" s="1"/>
  <c r="AI744" i="9"/>
  <c r="AM744" i="9" s="1"/>
  <c r="BC744" i="9"/>
  <c r="BG744" i="9" s="1"/>
  <c r="O744" i="9"/>
  <c r="S744" i="9" s="1"/>
  <c r="Y744" i="9"/>
  <c r="AC744" i="9"/>
  <c r="F744" i="9"/>
  <c r="H744" i="9" s="1"/>
  <c r="D745" i="9"/>
  <c r="P744" i="5"/>
  <c r="R744" i="5" s="1"/>
  <c r="N745" i="5"/>
  <c r="E746" i="5"/>
  <c r="I746" i="5" s="1"/>
  <c r="AI705" i="5" l="1"/>
  <c r="AM705" i="5" s="1"/>
  <c r="AL704" i="5"/>
  <c r="Z705" i="5"/>
  <c r="X706" i="5"/>
  <c r="AT705" i="5"/>
  <c r="AR706" i="5"/>
  <c r="CI744" i="5"/>
  <c r="CK744" i="5" s="1"/>
  <c r="CG745" i="5"/>
  <c r="BX744" i="5"/>
  <c r="CB744" i="5" s="1"/>
  <c r="BO744" i="5"/>
  <c r="BQ744" i="5" s="1"/>
  <c r="BM745" i="5"/>
  <c r="BD744" i="5"/>
  <c r="BH744" i="5" s="1"/>
  <c r="E745" i="9"/>
  <c r="I745" i="9" s="1"/>
  <c r="P744" i="9"/>
  <c r="R744" i="9" s="1"/>
  <c r="N745" i="9"/>
  <c r="AJ744" i="9"/>
  <c r="AL744" i="9" s="1"/>
  <c r="AH745" i="9"/>
  <c r="BD744" i="9"/>
  <c r="BF744" i="9" s="1"/>
  <c r="BB745" i="9"/>
  <c r="Z744" i="9"/>
  <c r="AB744" i="9" s="1"/>
  <c r="X745" i="9"/>
  <c r="AT744" i="9"/>
  <c r="AV744" i="9" s="1"/>
  <c r="AR745" i="9"/>
  <c r="O745" i="5"/>
  <c r="S745" i="5" s="1"/>
  <c r="F746" i="5"/>
  <c r="H746" i="5" s="1"/>
  <c r="D747" i="5"/>
  <c r="AJ705" i="5" l="1"/>
  <c r="AH706" i="5"/>
  <c r="Y706" i="5"/>
  <c r="AC706" i="5" s="1"/>
  <c r="AB705" i="5"/>
  <c r="AS706" i="5"/>
  <c r="AW706" i="5" s="1"/>
  <c r="AV705" i="5"/>
  <c r="CH745" i="5"/>
  <c r="CL745" i="5" s="1"/>
  <c r="BY744" i="5"/>
  <c r="CA744" i="5" s="1"/>
  <c r="BW745" i="5"/>
  <c r="BN745" i="5"/>
  <c r="BR745" i="5" s="1"/>
  <c r="BE744" i="5"/>
  <c r="BG744" i="5" s="1"/>
  <c r="BC745" i="5"/>
  <c r="AS745" i="9"/>
  <c r="AW745" i="9" s="1"/>
  <c r="BC745" i="9"/>
  <c r="BG745" i="9" s="1"/>
  <c r="O745" i="9"/>
  <c r="S745" i="9" s="1"/>
  <c r="Y745" i="9"/>
  <c r="AC745" i="9" s="1"/>
  <c r="AI745" i="9"/>
  <c r="AM745" i="9" s="1"/>
  <c r="F745" i="9"/>
  <c r="H745" i="9" s="1"/>
  <c r="D746" i="9"/>
  <c r="P745" i="5"/>
  <c r="R745" i="5" s="1"/>
  <c r="N746" i="5"/>
  <c r="E747" i="5"/>
  <c r="I747" i="5" s="1"/>
  <c r="AI706" i="5" l="1"/>
  <c r="AM706" i="5" s="1"/>
  <c r="AL705" i="5"/>
  <c r="Z706" i="5"/>
  <c r="X707" i="5"/>
  <c r="AT706" i="5"/>
  <c r="AR707" i="5"/>
  <c r="CI745" i="5"/>
  <c r="CK745" i="5" s="1"/>
  <c r="CG746" i="5"/>
  <c r="BX745" i="5"/>
  <c r="CB745" i="5" s="1"/>
  <c r="BO745" i="5"/>
  <c r="BQ745" i="5" s="1"/>
  <c r="BM746" i="5"/>
  <c r="BD745" i="5"/>
  <c r="BH745" i="5" s="1"/>
  <c r="E746" i="9"/>
  <c r="I746" i="9" s="1"/>
  <c r="BD745" i="9"/>
  <c r="BF745" i="9" s="1"/>
  <c r="BB746" i="9"/>
  <c r="Z745" i="9"/>
  <c r="AB745" i="9" s="1"/>
  <c r="X746" i="9"/>
  <c r="AJ745" i="9"/>
  <c r="AL745" i="9" s="1"/>
  <c r="AH746" i="9"/>
  <c r="P745" i="9"/>
  <c r="R745" i="9" s="1"/>
  <c r="N746" i="9"/>
  <c r="AT745" i="9"/>
  <c r="AV745" i="9" s="1"/>
  <c r="AR746" i="9"/>
  <c r="O746" i="5"/>
  <c r="S746" i="5" s="1"/>
  <c r="F747" i="5"/>
  <c r="H747" i="5" s="1"/>
  <c r="D748" i="5"/>
  <c r="AJ706" i="5" l="1"/>
  <c r="AH707" i="5"/>
  <c r="Y707" i="5"/>
  <c r="AC707" i="5" s="1"/>
  <c r="AB706" i="5"/>
  <c r="AS707" i="5"/>
  <c r="AW707" i="5" s="1"/>
  <c r="AV706" i="5"/>
  <c r="CH746" i="5"/>
  <c r="CL746" i="5" s="1"/>
  <c r="BY745" i="5"/>
  <c r="CA745" i="5" s="1"/>
  <c r="BW746" i="5"/>
  <c r="BN746" i="5"/>
  <c r="BR746" i="5" s="1"/>
  <c r="BE745" i="5"/>
  <c r="BG745" i="5" s="1"/>
  <c r="BC746" i="5"/>
  <c r="AS746" i="9"/>
  <c r="AW746" i="9" s="1"/>
  <c r="AI746" i="9"/>
  <c r="AM746" i="9"/>
  <c r="BC746" i="9"/>
  <c r="O746" i="9"/>
  <c r="S746" i="9" s="1"/>
  <c r="Y746" i="9"/>
  <c r="AC746" i="9" s="1"/>
  <c r="F746" i="9"/>
  <c r="H746" i="9" s="1"/>
  <c r="D747" i="9"/>
  <c r="P746" i="5"/>
  <c r="R746" i="5" s="1"/>
  <c r="N747" i="5"/>
  <c r="E748" i="5"/>
  <c r="I748" i="5" s="1"/>
  <c r="AI707" i="5" l="1"/>
  <c r="AM707" i="5" s="1"/>
  <c r="AL706" i="5"/>
  <c r="Z707" i="5"/>
  <c r="X708" i="5"/>
  <c r="AT707" i="5"/>
  <c r="AR708" i="5"/>
  <c r="CI746" i="5"/>
  <c r="CK746" i="5" s="1"/>
  <c r="CG747" i="5"/>
  <c r="BX746" i="5"/>
  <c r="CB746" i="5" s="1"/>
  <c r="BO746" i="5"/>
  <c r="BQ746" i="5" s="1"/>
  <c r="BM747" i="5"/>
  <c r="BD746" i="5"/>
  <c r="BH746" i="5" s="1"/>
  <c r="E747" i="9"/>
  <c r="I747" i="9" s="1"/>
  <c r="P746" i="9"/>
  <c r="R746" i="9" s="1"/>
  <c r="N747" i="9"/>
  <c r="AJ746" i="9"/>
  <c r="AL746" i="9" s="1"/>
  <c r="AH747" i="9"/>
  <c r="BD746" i="9"/>
  <c r="BF746" i="9" s="1"/>
  <c r="BB747" i="9"/>
  <c r="Z746" i="9"/>
  <c r="AB746" i="9" s="1"/>
  <c r="X747" i="9"/>
  <c r="BG746" i="9"/>
  <c r="AT746" i="9"/>
  <c r="AV746" i="9" s="1"/>
  <c r="AR747" i="9"/>
  <c r="O747" i="5"/>
  <c r="S747" i="5" s="1"/>
  <c r="F748" i="5"/>
  <c r="H748" i="5" s="1"/>
  <c r="D749" i="5"/>
  <c r="AJ707" i="5" l="1"/>
  <c r="AH708" i="5"/>
  <c r="Y708" i="5"/>
  <c r="AC708" i="5" s="1"/>
  <c r="AB707" i="5"/>
  <c r="AS708" i="5"/>
  <c r="AW708" i="5" s="1"/>
  <c r="AV707" i="5"/>
  <c r="CH747" i="5"/>
  <c r="CL747" i="5" s="1"/>
  <c r="BY746" i="5"/>
  <c r="CA746" i="5" s="1"/>
  <c r="BW747" i="5"/>
  <c r="BN747" i="5"/>
  <c r="BR747" i="5" s="1"/>
  <c r="BE746" i="5"/>
  <c r="BG746" i="5" s="1"/>
  <c r="BC747" i="5"/>
  <c r="BC747" i="9"/>
  <c r="BG747" i="9" s="1"/>
  <c r="O747" i="9"/>
  <c r="S747" i="9" s="1"/>
  <c r="Y747" i="9"/>
  <c r="AC747" i="9" s="1"/>
  <c r="AI747" i="9"/>
  <c r="AM747" i="9" s="1"/>
  <c r="AS747" i="9"/>
  <c r="AW747" i="9" s="1"/>
  <c r="F747" i="9"/>
  <c r="H747" i="9" s="1"/>
  <c r="D748" i="9"/>
  <c r="P747" i="5"/>
  <c r="R747" i="5" s="1"/>
  <c r="N748" i="5"/>
  <c r="E749" i="5"/>
  <c r="I749" i="5" s="1"/>
  <c r="AI708" i="5" l="1"/>
  <c r="AM708" i="5" s="1"/>
  <c r="AL707" i="5"/>
  <c r="Z708" i="5"/>
  <c r="X709" i="5"/>
  <c r="AR709" i="5"/>
  <c r="AT708" i="5"/>
  <c r="CI747" i="5"/>
  <c r="CK747" i="5" s="1"/>
  <c r="CG748" i="5"/>
  <c r="BX747" i="5"/>
  <c r="CB747" i="5" s="1"/>
  <c r="BO747" i="5"/>
  <c r="BQ747" i="5" s="1"/>
  <c r="BM748" i="5"/>
  <c r="BD747" i="5"/>
  <c r="BH747" i="5" s="1"/>
  <c r="E748" i="9"/>
  <c r="I748" i="9" s="1"/>
  <c r="AJ747" i="9"/>
  <c r="AL747" i="9" s="1"/>
  <c r="AH748" i="9"/>
  <c r="P747" i="9"/>
  <c r="R747" i="9" s="1"/>
  <c r="N748" i="9"/>
  <c r="BD747" i="9"/>
  <c r="BF747" i="9" s="1"/>
  <c r="BB748" i="9"/>
  <c r="AT747" i="9"/>
  <c r="AV747" i="9" s="1"/>
  <c r="AR748" i="9"/>
  <c r="Z747" i="9"/>
  <c r="AB747" i="9" s="1"/>
  <c r="X748" i="9"/>
  <c r="O748" i="5"/>
  <c r="S748" i="5" s="1"/>
  <c r="F749" i="5"/>
  <c r="H749" i="5" s="1"/>
  <c r="D750" i="5"/>
  <c r="AJ708" i="5" l="1"/>
  <c r="AH709" i="5"/>
  <c r="Y709" i="5"/>
  <c r="AC709" i="5" s="1"/>
  <c r="AB708" i="5"/>
  <c r="AV708" i="5"/>
  <c r="AS709" i="5"/>
  <c r="AW709" i="5" s="1"/>
  <c r="CH748" i="5"/>
  <c r="CL748" i="5" s="1"/>
  <c r="BY747" i="5"/>
  <c r="CA747" i="5" s="1"/>
  <c r="BW748" i="5"/>
  <c r="BN748" i="5"/>
  <c r="BE747" i="5"/>
  <c r="BG747" i="5" s="1"/>
  <c r="BC748" i="5"/>
  <c r="Y748" i="9"/>
  <c r="AC748" i="9" s="1"/>
  <c r="BC748" i="9"/>
  <c r="BG748" i="9" s="1"/>
  <c r="AI748" i="9"/>
  <c r="AM748" i="9" s="1"/>
  <c r="AS748" i="9"/>
  <c r="AW748" i="9" s="1"/>
  <c r="O748" i="9"/>
  <c r="S748" i="9" s="1"/>
  <c r="F748" i="9"/>
  <c r="H748" i="9" s="1"/>
  <c r="D749" i="9"/>
  <c r="P748" i="5"/>
  <c r="R748" i="5" s="1"/>
  <c r="N749" i="5"/>
  <c r="E750" i="5"/>
  <c r="I750" i="5" s="1"/>
  <c r="AI709" i="5" l="1"/>
  <c r="AM709" i="5" s="1"/>
  <c r="AL708" i="5"/>
  <c r="Z709" i="5"/>
  <c r="X710" i="5"/>
  <c r="AT709" i="5"/>
  <c r="AR710" i="5"/>
  <c r="CI748" i="5"/>
  <c r="CK748" i="5" s="1"/>
  <c r="CG749" i="5"/>
  <c r="BX748" i="5"/>
  <c r="CB748" i="5" s="1"/>
  <c r="BO748" i="5"/>
  <c r="BQ748" i="5" s="1"/>
  <c r="BM749" i="5"/>
  <c r="BR748" i="5"/>
  <c r="BD748" i="5"/>
  <c r="BH748" i="5" s="1"/>
  <c r="E749" i="9"/>
  <c r="I749" i="9" s="1"/>
  <c r="BD748" i="9"/>
  <c r="BF748" i="9" s="1"/>
  <c r="BB749" i="9"/>
  <c r="AT748" i="9"/>
  <c r="AV748" i="9" s="1"/>
  <c r="AR749" i="9"/>
  <c r="P748" i="9"/>
  <c r="R748" i="9" s="1"/>
  <c r="N749" i="9"/>
  <c r="AJ748" i="9"/>
  <c r="AL748" i="9" s="1"/>
  <c r="AH749" i="9"/>
  <c r="Z748" i="9"/>
  <c r="AB748" i="9" s="1"/>
  <c r="X749" i="9"/>
  <c r="O749" i="5"/>
  <c r="S749" i="5" s="1"/>
  <c r="F750" i="5"/>
  <c r="H750" i="5" s="1"/>
  <c r="D751" i="5"/>
  <c r="AJ709" i="5" l="1"/>
  <c r="AH710" i="5"/>
  <c r="Y710" i="5"/>
  <c r="AC710" i="5" s="1"/>
  <c r="AB709" i="5"/>
  <c r="AS710" i="5"/>
  <c r="AW710" i="5" s="1"/>
  <c r="AV709" i="5"/>
  <c r="CH749" i="5"/>
  <c r="CL749" i="5" s="1"/>
  <c r="BY748" i="5"/>
  <c r="CA748" i="5" s="1"/>
  <c r="BW749" i="5"/>
  <c r="BN749" i="5"/>
  <c r="BR749" i="5" s="1"/>
  <c r="BE748" i="5"/>
  <c r="BG748" i="5" s="1"/>
  <c r="BC749" i="5"/>
  <c r="Y749" i="9"/>
  <c r="AC749" i="9" s="1"/>
  <c r="O749" i="9"/>
  <c r="S749" i="9" s="1"/>
  <c r="BC749" i="9"/>
  <c r="BG749" i="9" s="1"/>
  <c r="AI749" i="9"/>
  <c r="AM749" i="9" s="1"/>
  <c r="AS749" i="9"/>
  <c r="AW749" i="9" s="1"/>
  <c r="F749" i="9"/>
  <c r="H749" i="9" s="1"/>
  <c r="D750" i="9"/>
  <c r="P749" i="5"/>
  <c r="R749" i="5" s="1"/>
  <c r="N750" i="5"/>
  <c r="E751" i="5"/>
  <c r="I751" i="5" s="1"/>
  <c r="AI710" i="5" l="1"/>
  <c r="AM710" i="5" s="1"/>
  <c r="AL709" i="5"/>
  <c r="Z710" i="5"/>
  <c r="X711" i="5"/>
  <c r="AT710" i="5"/>
  <c r="AR711" i="5"/>
  <c r="CI749" i="5"/>
  <c r="CK749" i="5" s="1"/>
  <c r="CG750" i="5"/>
  <c r="BX749" i="5"/>
  <c r="CB749" i="5" s="1"/>
  <c r="BO749" i="5"/>
  <c r="BQ749" i="5" s="1"/>
  <c r="BM750" i="5"/>
  <c r="BD749" i="5"/>
  <c r="BH749" i="5" s="1"/>
  <c r="E750" i="9"/>
  <c r="I750" i="9" s="1"/>
  <c r="AJ749" i="9"/>
  <c r="AL749" i="9" s="1"/>
  <c r="AH750" i="9"/>
  <c r="P749" i="9"/>
  <c r="R749" i="9" s="1"/>
  <c r="N750" i="9"/>
  <c r="BD749" i="9"/>
  <c r="BF749" i="9" s="1"/>
  <c r="BB750" i="9"/>
  <c r="AT749" i="9"/>
  <c r="AV749" i="9" s="1"/>
  <c r="AR750" i="9"/>
  <c r="Z749" i="9"/>
  <c r="AB749" i="9" s="1"/>
  <c r="X750" i="9"/>
  <c r="O750" i="5"/>
  <c r="S750" i="5" s="1"/>
  <c r="F751" i="5"/>
  <c r="H751" i="5" s="1"/>
  <c r="D752" i="5"/>
  <c r="AJ710" i="5" l="1"/>
  <c r="AH711" i="5"/>
  <c r="Y711" i="5"/>
  <c r="AC711" i="5" s="1"/>
  <c r="AB710" i="5"/>
  <c r="AS711" i="5"/>
  <c r="AW711" i="5" s="1"/>
  <c r="AV710" i="5"/>
  <c r="CH750" i="5"/>
  <c r="CL750" i="5" s="1"/>
  <c r="BY749" i="5"/>
  <c r="CA749" i="5" s="1"/>
  <c r="BW750" i="5"/>
  <c r="BN750" i="5"/>
  <c r="BR750" i="5" s="1"/>
  <c r="BE749" i="5"/>
  <c r="BG749" i="5" s="1"/>
  <c r="BC750" i="5"/>
  <c r="Y750" i="9"/>
  <c r="AC750" i="9" s="1"/>
  <c r="BC750" i="9"/>
  <c r="BG750" i="9" s="1"/>
  <c r="AI750" i="9"/>
  <c r="AM750" i="9" s="1"/>
  <c r="AS750" i="9"/>
  <c r="AW750" i="9" s="1"/>
  <c r="O750" i="9"/>
  <c r="S750" i="9" s="1"/>
  <c r="F750" i="9"/>
  <c r="H750" i="9" s="1"/>
  <c r="D751" i="9"/>
  <c r="P750" i="5"/>
  <c r="R750" i="5" s="1"/>
  <c r="N751" i="5"/>
  <c r="E752" i="5"/>
  <c r="I752" i="5" s="1"/>
  <c r="AI711" i="5" l="1"/>
  <c r="AM711" i="5" s="1"/>
  <c r="AL710" i="5"/>
  <c r="Z711" i="5"/>
  <c r="X712" i="5"/>
  <c r="AT711" i="5"/>
  <c r="AR712" i="5"/>
  <c r="CI750" i="5"/>
  <c r="CK750" i="5" s="1"/>
  <c r="CG751" i="5"/>
  <c r="BX750" i="5"/>
  <c r="CB750" i="5" s="1"/>
  <c r="BO750" i="5"/>
  <c r="BQ750" i="5" s="1"/>
  <c r="BM751" i="5"/>
  <c r="BD750" i="5"/>
  <c r="BH750" i="5" s="1"/>
  <c r="E751" i="9"/>
  <c r="I751" i="9" s="1"/>
  <c r="BD750" i="9"/>
  <c r="BF750" i="9" s="1"/>
  <c r="BB751" i="9"/>
  <c r="AT750" i="9"/>
  <c r="AV750" i="9" s="1"/>
  <c r="AR751" i="9"/>
  <c r="P750" i="9"/>
  <c r="R750" i="9" s="1"/>
  <c r="N751" i="9"/>
  <c r="AJ750" i="9"/>
  <c r="AL750" i="9" s="1"/>
  <c r="AH751" i="9"/>
  <c r="Z750" i="9"/>
  <c r="AB750" i="9" s="1"/>
  <c r="X751" i="9"/>
  <c r="O751" i="5"/>
  <c r="S751" i="5" s="1"/>
  <c r="F752" i="5"/>
  <c r="H752" i="5" s="1"/>
  <c r="D753" i="5"/>
  <c r="AJ711" i="5" l="1"/>
  <c r="AH712" i="5"/>
  <c r="Y712" i="5"/>
  <c r="AC712" i="5" s="1"/>
  <c r="AB711" i="5"/>
  <c r="AS712" i="5"/>
  <c r="AW712" i="5" s="1"/>
  <c r="AV711" i="5"/>
  <c r="CL751" i="5"/>
  <c r="CH751" i="5"/>
  <c r="BY750" i="5"/>
  <c r="CA750" i="5" s="1"/>
  <c r="BW751" i="5"/>
  <c r="BR751" i="5"/>
  <c r="BN751" i="5"/>
  <c r="BE750" i="5"/>
  <c r="BG750" i="5" s="1"/>
  <c r="BC751" i="5"/>
  <c r="Y751" i="9"/>
  <c r="AC751" i="9" s="1"/>
  <c r="O751" i="9"/>
  <c r="S751" i="9" s="1"/>
  <c r="BC751" i="9"/>
  <c r="BG751" i="9" s="1"/>
  <c r="AI751" i="9"/>
  <c r="AM751" i="9" s="1"/>
  <c r="AS751" i="9"/>
  <c r="AW751" i="9" s="1"/>
  <c r="F751" i="9"/>
  <c r="H751" i="9" s="1"/>
  <c r="D752" i="9"/>
  <c r="P751" i="5"/>
  <c r="R751" i="5" s="1"/>
  <c r="N752" i="5"/>
  <c r="E753" i="5"/>
  <c r="I753" i="5" s="1"/>
  <c r="AI712" i="5" l="1"/>
  <c r="AM712" i="5" s="1"/>
  <c r="AL711" i="5"/>
  <c r="Z712" i="5"/>
  <c r="X713" i="5"/>
  <c r="AT712" i="5"/>
  <c r="AR713" i="5"/>
  <c r="CI751" i="5"/>
  <c r="CK751" i="5" s="1"/>
  <c r="CG752" i="5"/>
  <c r="BX751" i="5"/>
  <c r="CB751" i="5" s="1"/>
  <c r="BO751" i="5"/>
  <c r="BQ751" i="5" s="1"/>
  <c r="BM752" i="5"/>
  <c r="BD751" i="5"/>
  <c r="BH751" i="5" s="1"/>
  <c r="E752" i="9"/>
  <c r="I752" i="9" s="1"/>
  <c r="AJ751" i="9"/>
  <c r="AL751" i="9" s="1"/>
  <c r="AH752" i="9"/>
  <c r="P751" i="9"/>
  <c r="R751" i="9" s="1"/>
  <c r="N752" i="9"/>
  <c r="BD751" i="9"/>
  <c r="BF751" i="9" s="1"/>
  <c r="BB752" i="9"/>
  <c r="AT751" i="9"/>
  <c r="AV751" i="9" s="1"/>
  <c r="AR752" i="9"/>
  <c r="Z751" i="9"/>
  <c r="AB751" i="9" s="1"/>
  <c r="X752" i="9"/>
  <c r="O752" i="5"/>
  <c r="S752" i="5" s="1"/>
  <c r="F753" i="5"/>
  <c r="H753" i="5" s="1"/>
  <c r="D754" i="5"/>
  <c r="AJ712" i="5" l="1"/>
  <c r="AH713" i="5"/>
  <c r="Y713" i="5"/>
  <c r="AC713" i="5" s="1"/>
  <c r="AB712" i="5"/>
  <c r="AS713" i="5"/>
  <c r="AW713" i="5" s="1"/>
  <c r="AV712" i="5"/>
  <c r="CH752" i="5"/>
  <c r="CL752" i="5" s="1"/>
  <c r="BY751" i="5"/>
  <c r="CA751" i="5" s="1"/>
  <c r="BW752" i="5"/>
  <c r="BN752" i="5"/>
  <c r="BR752" i="5" s="1"/>
  <c r="BE751" i="5"/>
  <c r="BG751" i="5" s="1"/>
  <c r="BC752" i="5"/>
  <c r="Y752" i="9"/>
  <c r="AC752" i="9" s="1"/>
  <c r="BC752" i="9"/>
  <c r="BG752" i="9" s="1"/>
  <c r="AI752" i="9"/>
  <c r="AM752" i="9" s="1"/>
  <c r="AS752" i="9"/>
  <c r="AW752" i="9" s="1"/>
  <c r="O752" i="9"/>
  <c r="S752" i="9" s="1"/>
  <c r="F752" i="9"/>
  <c r="H752" i="9" s="1"/>
  <c r="D753" i="9"/>
  <c r="P752" i="5"/>
  <c r="R752" i="5" s="1"/>
  <c r="N753" i="5"/>
  <c r="E754" i="5"/>
  <c r="I754" i="5" s="1"/>
  <c r="AI713" i="5" l="1"/>
  <c r="AM713" i="5" s="1"/>
  <c r="AL712" i="5"/>
  <c r="Z713" i="5"/>
  <c r="X714" i="5"/>
  <c r="AT713" i="5"/>
  <c r="AR714" i="5"/>
  <c r="CI752" i="5"/>
  <c r="CK752" i="5" s="1"/>
  <c r="CG753" i="5"/>
  <c r="BX752" i="5"/>
  <c r="CB752" i="5" s="1"/>
  <c r="BO752" i="5"/>
  <c r="BQ752" i="5" s="1"/>
  <c r="BM753" i="5"/>
  <c r="BD752" i="5"/>
  <c r="BH752" i="5" s="1"/>
  <c r="E753" i="9"/>
  <c r="I753" i="9" s="1"/>
  <c r="BD752" i="9"/>
  <c r="BF752" i="9" s="1"/>
  <c r="BB753" i="9"/>
  <c r="AT752" i="9"/>
  <c r="AV752" i="9" s="1"/>
  <c r="AR753" i="9"/>
  <c r="P752" i="9"/>
  <c r="R752" i="9" s="1"/>
  <c r="N753" i="9"/>
  <c r="AJ752" i="9"/>
  <c r="AL752" i="9" s="1"/>
  <c r="AH753" i="9"/>
  <c r="Z752" i="9"/>
  <c r="AB752" i="9" s="1"/>
  <c r="X753" i="9"/>
  <c r="O753" i="5"/>
  <c r="S753" i="5" s="1"/>
  <c r="F754" i="5"/>
  <c r="H754" i="5" s="1"/>
  <c r="D755" i="5"/>
  <c r="AJ713" i="5" l="1"/>
  <c r="AH714" i="5"/>
  <c r="Y714" i="5"/>
  <c r="AC714" i="5" s="1"/>
  <c r="AB713" i="5"/>
  <c r="AS714" i="5"/>
  <c r="AW714" i="5" s="1"/>
  <c r="AV713" i="5"/>
  <c r="CH753" i="5"/>
  <c r="CL753" i="5" s="1"/>
  <c r="BY752" i="5"/>
  <c r="CA752" i="5" s="1"/>
  <c r="BW753" i="5"/>
  <c r="BN753" i="5"/>
  <c r="BR753" i="5" s="1"/>
  <c r="BE752" i="5"/>
  <c r="BG752" i="5" s="1"/>
  <c r="BC753" i="5"/>
  <c r="Y753" i="9"/>
  <c r="AC753" i="9" s="1"/>
  <c r="O753" i="9"/>
  <c r="S753" i="9" s="1"/>
  <c r="BC753" i="9"/>
  <c r="BG753" i="9" s="1"/>
  <c r="AI753" i="9"/>
  <c r="AM753" i="9" s="1"/>
  <c r="AS753" i="9"/>
  <c r="AW753" i="9" s="1"/>
  <c r="F753" i="9"/>
  <c r="H753" i="9" s="1"/>
  <c r="D754" i="9"/>
  <c r="P753" i="5"/>
  <c r="R753" i="5" s="1"/>
  <c r="N754" i="5"/>
  <c r="E755" i="5"/>
  <c r="F755" i="5" s="1"/>
  <c r="H755" i="5" s="1"/>
  <c r="AI714" i="5" l="1"/>
  <c r="AM714" i="5" s="1"/>
  <c r="AL713" i="5"/>
  <c r="Z714" i="5"/>
  <c r="X715" i="5"/>
  <c r="AT714" i="5"/>
  <c r="AR715" i="5"/>
  <c r="CI753" i="5"/>
  <c r="CK753" i="5" s="1"/>
  <c r="CG754" i="5"/>
  <c r="BX753" i="5"/>
  <c r="CB753" i="5" s="1"/>
  <c r="BO753" i="5"/>
  <c r="BQ753" i="5" s="1"/>
  <c r="BM754" i="5"/>
  <c r="BD753" i="5"/>
  <c r="BH753" i="5" s="1"/>
  <c r="I755" i="5"/>
  <c r="E6" i="5" s="1"/>
  <c r="F6" i="5" s="1"/>
  <c r="E754" i="9"/>
  <c r="I754" i="9" s="1"/>
  <c r="AJ753" i="9"/>
  <c r="AL753" i="9" s="1"/>
  <c r="AH754" i="9"/>
  <c r="P753" i="9"/>
  <c r="R753" i="9" s="1"/>
  <c r="N754" i="9"/>
  <c r="BD753" i="9"/>
  <c r="BF753" i="9" s="1"/>
  <c r="BB754" i="9"/>
  <c r="AT753" i="9"/>
  <c r="AV753" i="9" s="1"/>
  <c r="AR754" i="9"/>
  <c r="Z753" i="9"/>
  <c r="AB753" i="9" s="1"/>
  <c r="X754" i="9"/>
  <c r="O754" i="5"/>
  <c r="S754" i="5" s="1"/>
  <c r="H6" i="5" l="1"/>
  <c r="I6" i="5" s="1"/>
  <c r="H8" i="5"/>
  <c r="I8" i="5" s="1"/>
  <c r="AJ714" i="5"/>
  <c r="AH715" i="5"/>
  <c r="Y715" i="5"/>
  <c r="AC715" i="5" s="1"/>
  <c r="AB714" i="5"/>
  <c r="AS715" i="5"/>
  <c r="AW715" i="5" s="1"/>
  <c r="AV714" i="5"/>
  <c r="E7" i="5"/>
  <c r="F7" i="5" s="1"/>
  <c r="E8" i="5"/>
  <c r="F8" i="5" s="1"/>
  <c r="H9" i="5"/>
  <c r="I9" i="5" s="1"/>
  <c r="H5" i="5"/>
  <c r="I5" i="5" s="1"/>
  <c r="E5" i="5"/>
  <c r="F5" i="5" s="1"/>
  <c r="H7" i="5"/>
  <c r="I7" i="5" s="1"/>
  <c r="CH754" i="5"/>
  <c r="CL754" i="5" s="1"/>
  <c r="BY753" i="5"/>
  <c r="CA753" i="5" s="1"/>
  <c r="BW754" i="5"/>
  <c r="BN754" i="5"/>
  <c r="BR754" i="5" s="1"/>
  <c r="BE753" i="5"/>
  <c r="BG753" i="5" s="1"/>
  <c r="BC754" i="5"/>
  <c r="Y754" i="9"/>
  <c r="AC754" i="9" s="1"/>
  <c r="BC754" i="9"/>
  <c r="BG754" i="9" s="1"/>
  <c r="AI754" i="9"/>
  <c r="AM754" i="9" s="1"/>
  <c r="AS754" i="9"/>
  <c r="AW754" i="9" s="1"/>
  <c r="O754" i="9"/>
  <c r="S754" i="9" s="1"/>
  <c r="F754" i="9"/>
  <c r="H754" i="9" s="1"/>
  <c r="D755" i="9"/>
  <c r="P754" i="5"/>
  <c r="R754" i="5" s="1"/>
  <c r="N755" i="5"/>
  <c r="AI715" i="5" l="1"/>
  <c r="AM715" i="5" s="1"/>
  <c r="AL714" i="5"/>
  <c r="Z715" i="5"/>
  <c r="X716" i="5"/>
  <c r="AT715" i="5"/>
  <c r="AR716" i="5"/>
  <c r="CI754" i="5"/>
  <c r="CK754" i="5" s="1"/>
  <c r="CG755" i="5"/>
  <c r="BX754" i="5"/>
  <c r="CB754" i="5" s="1"/>
  <c r="BO754" i="5"/>
  <c r="BQ754" i="5" s="1"/>
  <c r="BM755" i="5"/>
  <c r="BD754" i="5"/>
  <c r="BH754" i="5" s="1"/>
  <c r="E755" i="9"/>
  <c r="F755" i="9" s="1"/>
  <c r="H755" i="9" s="1"/>
  <c r="BD754" i="9"/>
  <c r="BF754" i="9" s="1"/>
  <c r="BB755" i="9"/>
  <c r="AT754" i="9"/>
  <c r="AV754" i="9" s="1"/>
  <c r="AR755" i="9"/>
  <c r="P754" i="9"/>
  <c r="R754" i="9" s="1"/>
  <c r="N755" i="9"/>
  <c r="AJ754" i="9"/>
  <c r="AL754" i="9" s="1"/>
  <c r="AH755" i="9"/>
  <c r="Z754" i="9"/>
  <c r="AB754" i="9" s="1"/>
  <c r="X755" i="9"/>
  <c r="O755" i="5"/>
  <c r="P755" i="5" s="1"/>
  <c r="R755" i="5" s="1"/>
  <c r="I755" i="9" l="1"/>
  <c r="E6" i="9" s="1"/>
  <c r="F6" i="9" s="1"/>
  <c r="AJ715" i="5"/>
  <c r="AH716" i="5"/>
  <c r="Y716" i="5"/>
  <c r="AC716" i="5"/>
  <c r="AB715" i="5"/>
  <c r="AS716" i="5"/>
  <c r="AW716" i="5" s="1"/>
  <c r="AV715" i="5"/>
  <c r="CH755" i="5"/>
  <c r="CI755" i="5" s="1"/>
  <c r="CK755" i="5" s="1"/>
  <c r="BY754" i="5"/>
  <c r="CA754" i="5" s="1"/>
  <c r="BW755" i="5"/>
  <c r="BN755" i="5"/>
  <c r="BO755" i="5" s="1"/>
  <c r="BQ755" i="5" s="1"/>
  <c r="BE754" i="5"/>
  <c r="BG754" i="5" s="1"/>
  <c r="BC755" i="5"/>
  <c r="Y755" i="9"/>
  <c r="Z755" i="9" s="1"/>
  <c r="AB755" i="9" s="1"/>
  <c r="O755" i="9"/>
  <c r="P755" i="9" s="1"/>
  <c r="R755" i="9" s="1"/>
  <c r="BC755" i="9"/>
  <c r="BD755" i="9" s="1"/>
  <c r="BF755" i="9" s="1"/>
  <c r="AI755" i="9"/>
  <c r="AJ755" i="9" s="1"/>
  <c r="AL755" i="9" s="1"/>
  <c r="AS755" i="9"/>
  <c r="AT755" i="9" s="1"/>
  <c r="AV755" i="9" s="1"/>
  <c r="S755" i="5"/>
  <c r="E7" i="9" l="1"/>
  <c r="F7" i="9" s="1"/>
  <c r="H6" i="9"/>
  <c r="I6" i="9" s="1"/>
  <c r="H5" i="9"/>
  <c r="I5" i="9" s="1"/>
  <c r="E8" i="9"/>
  <c r="F8" i="9" s="1"/>
  <c r="H8" i="9"/>
  <c r="I8" i="9" s="1"/>
  <c r="E5" i="9"/>
  <c r="F5" i="9" s="1"/>
  <c r="H7" i="9"/>
  <c r="I7" i="9" s="1"/>
  <c r="H9" i="9"/>
  <c r="I9" i="9" s="1"/>
  <c r="AI716" i="5"/>
  <c r="AM716" i="5" s="1"/>
  <c r="AL715" i="5"/>
  <c r="Z716" i="5"/>
  <c r="X717" i="5"/>
  <c r="AT716" i="5"/>
  <c r="AR717" i="5"/>
  <c r="BR755" i="5"/>
  <c r="CL755" i="5"/>
  <c r="AW755" i="9"/>
  <c r="S755" i="9"/>
  <c r="AC755" i="9"/>
  <c r="BX755" i="5"/>
  <c r="BY755" i="5" s="1"/>
  <c r="CA755" i="5" s="1"/>
  <c r="AM755" i="9"/>
  <c r="BG755" i="9"/>
  <c r="BD755" i="5"/>
  <c r="BE755" i="5" s="1"/>
  <c r="BG755" i="5" s="1"/>
  <c r="O8" i="5"/>
  <c r="P8" i="5" s="1"/>
  <c r="O6" i="5"/>
  <c r="P6" i="5" s="1"/>
  <c r="O5" i="5"/>
  <c r="P5" i="5" s="1"/>
  <c r="R7" i="5"/>
  <c r="S7" i="5" s="1"/>
  <c r="R8" i="5"/>
  <c r="S8" i="5" s="1"/>
  <c r="R9" i="5"/>
  <c r="S9" i="5" s="1"/>
  <c r="R5" i="5"/>
  <c r="S5" i="5" s="1"/>
  <c r="O7" i="5"/>
  <c r="P7" i="5" s="1"/>
  <c r="R6" i="5"/>
  <c r="S6" i="5" s="1"/>
  <c r="AJ716" i="5" l="1"/>
  <c r="AH717" i="5"/>
  <c r="Y717" i="5"/>
  <c r="AC717" i="5" s="1"/>
  <c r="AB716" i="5"/>
  <c r="AB5" i="9"/>
  <c r="AC5" i="9" s="1"/>
  <c r="Y8" i="9"/>
  <c r="Z8" i="9" s="1"/>
  <c r="AB9" i="9"/>
  <c r="AC9" i="9" s="1"/>
  <c r="AB8" i="9"/>
  <c r="AC8" i="9" s="1"/>
  <c r="Y6" i="9"/>
  <c r="Z6" i="9" s="1"/>
  <c r="AB6" i="9"/>
  <c r="AC6" i="9" s="1"/>
  <c r="Y7" i="9"/>
  <c r="Z7" i="9" s="1"/>
  <c r="Y5" i="9"/>
  <c r="Z5" i="9" s="1"/>
  <c r="AB7" i="9"/>
  <c r="AC7" i="9" s="1"/>
  <c r="R8" i="9"/>
  <c r="S8" i="9" s="1"/>
  <c r="O7" i="9"/>
  <c r="P7" i="9" s="1"/>
  <c r="O8" i="9"/>
  <c r="P8" i="9" s="1"/>
  <c r="R5" i="9"/>
  <c r="S5" i="9" s="1"/>
  <c r="R7" i="9"/>
  <c r="S7" i="9" s="1"/>
  <c r="R6" i="9"/>
  <c r="S6" i="9" s="1"/>
  <c r="O5" i="9"/>
  <c r="P5" i="9" s="1"/>
  <c r="O6" i="9"/>
  <c r="P6" i="9" s="1"/>
  <c r="R9" i="9"/>
  <c r="S9" i="9" s="1"/>
  <c r="AL8" i="9"/>
  <c r="AM8" i="9" s="1"/>
  <c r="AI6" i="9"/>
  <c r="AJ6" i="9" s="1"/>
  <c r="AI8" i="9"/>
  <c r="AJ8" i="9" s="1"/>
  <c r="AL6" i="9"/>
  <c r="AM6" i="9" s="1"/>
  <c r="AI7" i="9"/>
  <c r="AJ7" i="9" s="1"/>
  <c r="AL7" i="9"/>
  <c r="AM7" i="9" s="1"/>
  <c r="AL5" i="9"/>
  <c r="AM5" i="9" s="1"/>
  <c r="AI5" i="9"/>
  <c r="AJ5" i="9" s="1"/>
  <c r="AL9" i="9"/>
  <c r="AM9" i="9" s="1"/>
  <c r="AV8" i="9"/>
  <c r="AW8" i="9" s="1"/>
  <c r="AV6" i="9"/>
  <c r="AW6" i="9" s="1"/>
  <c r="AV9" i="9"/>
  <c r="AW9" i="9" s="1"/>
  <c r="AS7" i="9"/>
  <c r="AT7" i="9" s="1"/>
  <c r="AV7" i="9"/>
  <c r="AW7" i="9" s="1"/>
  <c r="AS6" i="9"/>
  <c r="AT6" i="9" s="1"/>
  <c r="AS5" i="9"/>
  <c r="AT5" i="9" s="1"/>
  <c r="AS8" i="9"/>
  <c r="AT8" i="9" s="1"/>
  <c r="AV5" i="9"/>
  <c r="AW5" i="9" s="1"/>
  <c r="AS717" i="5"/>
  <c r="AW717" i="5"/>
  <c r="AV716" i="5"/>
  <c r="BH755" i="5"/>
  <c r="CB755" i="5"/>
  <c r="AI717" i="5" l="1"/>
  <c r="AM717" i="5"/>
  <c r="AL716" i="5"/>
  <c r="Z717" i="5"/>
  <c r="X718" i="5"/>
  <c r="AT717" i="5"/>
  <c r="AR718" i="5"/>
  <c r="AJ717" i="5" l="1"/>
  <c r="AH718" i="5"/>
  <c r="Y718" i="5"/>
  <c r="AC718" i="5"/>
  <c r="AB717" i="5"/>
  <c r="AS718" i="5"/>
  <c r="AW718" i="5"/>
  <c r="AV717" i="5"/>
  <c r="AI718" i="5" l="1"/>
  <c r="AM718" i="5"/>
  <c r="AL717" i="5"/>
  <c r="Z718" i="5"/>
  <c r="X719" i="5"/>
  <c r="AT718" i="5"/>
  <c r="AR719" i="5"/>
  <c r="AJ718" i="5" l="1"/>
  <c r="AH719" i="5"/>
  <c r="Y719" i="5"/>
  <c r="AC719" i="5"/>
  <c r="AB718" i="5"/>
  <c r="AS719" i="5"/>
  <c r="AW719" i="5"/>
  <c r="AV718" i="5"/>
  <c r="AI719" i="5" l="1"/>
  <c r="AM719" i="5"/>
  <c r="AL718" i="5"/>
  <c r="Z719" i="5"/>
  <c r="X720" i="5"/>
  <c r="AT719" i="5"/>
  <c r="AR720" i="5"/>
  <c r="AJ719" i="5" l="1"/>
  <c r="AH720" i="5"/>
  <c r="Y720" i="5"/>
  <c r="AC720" i="5"/>
  <c r="AB719" i="5"/>
  <c r="AS720" i="5"/>
  <c r="AW720" i="5"/>
  <c r="AV719" i="5"/>
  <c r="AI720" i="5" l="1"/>
  <c r="AM720" i="5"/>
  <c r="AL719" i="5"/>
  <c r="Z720" i="5"/>
  <c r="X721" i="5"/>
  <c r="AT720" i="5"/>
  <c r="AR721" i="5"/>
  <c r="AJ720" i="5" l="1"/>
  <c r="AH721" i="5"/>
  <c r="Y721" i="5"/>
  <c r="AC721" i="5"/>
  <c r="AB720" i="5"/>
  <c r="AS721" i="5"/>
  <c r="AW721" i="5"/>
  <c r="AV720" i="5"/>
  <c r="AI721" i="5" l="1"/>
  <c r="AM721" i="5"/>
  <c r="AL720" i="5"/>
  <c r="Z721" i="5"/>
  <c r="X722" i="5"/>
  <c r="AT721" i="5"/>
  <c r="AR722" i="5"/>
  <c r="AJ721" i="5" l="1"/>
  <c r="AH722" i="5"/>
  <c r="Y722" i="5"/>
  <c r="AC722" i="5"/>
  <c r="AB721" i="5"/>
  <c r="AS722" i="5"/>
  <c r="AW722" i="5"/>
  <c r="AV721" i="5"/>
  <c r="AI722" i="5" l="1"/>
  <c r="AM722" i="5"/>
  <c r="AL721" i="5"/>
  <c r="Z722" i="5"/>
  <c r="X723" i="5"/>
  <c r="AT722" i="5"/>
  <c r="AR723" i="5"/>
  <c r="AJ722" i="5" l="1"/>
  <c r="AH723" i="5"/>
  <c r="Y723" i="5"/>
  <c r="AC723" i="5"/>
  <c r="AB722" i="5"/>
  <c r="AS723" i="5"/>
  <c r="AW723" i="5"/>
  <c r="AV722" i="5"/>
  <c r="AI723" i="5" l="1"/>
  <c r="AM723" i="5"/>
  <c r="AL722" i="5"/>
  <c r="Z723" i="5"/>
  <c r="X724" i="5"/>
  <c r="AR724" i="5"/>
  <c r="AT723" i="5"/>
  <c r="AJ723" i="5" l="1"/>
  <c r="AH724" i="5"/>
  <c r="Y724" i="5"/>
  <c r="AC724" i="5"/>
  <c r="AB723" i="5"/>
  <c r="AV723" i="5"/>
  <c r="AS724" i="5"/>
  <c r="AW724" i="5"/>
  <c r="AI724" i="5" l="1"/>
  <c r="AM724" i="5"/>
  <c r="AL723" i="5"/>
  <c r="Z724" i="5"/>
  <c r="X725" i="5"/>
  <c r="AT724" i="5"/>
  <c r="AR725" i="5"/>
  <c r="AJ724" i="5" l="1"/>
  <c r="AH725" i="5"/>
  <c r="Y725" i="5"/>
  <c r="AC725" i="5"/>
  <c r="AB724" i="5"/>
  <c r="AS725" i="5"/>
  <c r="AW725" i="5"/>
  <c r="AV724" i="5"/>
  <c r="AI725" i="5" l="1"/>
  <c r="AM725" i="5"/>
  <c r="AL724" i="5"/>
  <c r="Z725" i="5"/>
  <c r="X726" i="5"/>
  <c r="AT725" i="5"/>
  <c r="AR726" i="5"/>
  <c r="AJ725" i="5" l="1"/>
  <c r="AH726" i="5"/>
  <c r="Y726" i="5"/>
  <c r="AC726" i="5"/>
  <c r="AB725" i="5"/>
  <c r="AS726" i="5"/>
  <c r="AW726" i="5"/>
  <c r="AV725" i="5"/>
  <c r="AI726" i="5" l="1"/>
  <c r="AM726" i="5"/>
  <c r="AL725" i="5"/>
  <c r="Z726" i="5"/>
  <c r="X727" i="5"/>
  <c r="AR727" i="5"/>
  <c r="AT726" i="5"/>
  <c r="AJ726" i="5" l="1"/>
  <c r="AH727" i="5"/>
  <c r="Y727" i="5"/>
  <c r="AC727" i="5"/>
  <c r="AB726" i="5"/>
  <c r="AV726" i="5"/>
  <c r="AS727" i="5"/>
  <c r="AW727" i="5"/>
  <c r="AI727" i="5" l="1"/>
  <c r="AM727" i="5"/>
  <c r="AL726" i="5"/>
  <c r="Z727" i="5"/>
  <c r="X728" i="5"/>
  <c r="AR728" i="5"/>
  <c r="AT727" i="5"/>
  <c r="AJ727" i="5" l="1"/>
  <c r="AH728" i="5"/>
  <c r="Y728" i="5"/>
  <c r="AC728" i="5"/>
  <c r="AB727" i="5"/>
  <c r="AV727" i="5"/>
  <c r="AS728" i="5"/>
  <c r="AW728" i="5"/>
  <c r="AI728" i="5" l="1"/>
  <c r="AM728" i="5"/>
  <c r="AL727" i="5"/>
  <c r="Z728" i="5"/>
  <c r="X729" i="5"/>
  <c r="AT728" i="5"/>
  <c r="AR729" i="5"/>
  <c r="AJ728" i="5" l="1"/>
  <c r="AH729" i="5"/>
  <c r="Y729" i="5"/>
  <c r="AC729" i="5"/>
  <c r="AB728" i="5"/>
  <c r="AS729" i="5"/>
  <c r="AW729" i="5"/>
  <c r="AV728" i="5"/>
  <c r="AI729" i="5" l="1"/>
  <c r="AM729" i="5"/>
  <c r="AL728" i="5"/>
  <c r="Z729" i="5"/>
  <c r="X730" i="5"/>
  <c r="AT729" i="5"/>
  <c r="AV729" i="5" s="1"/>
  <c r="AR730" i="5"/>
  <c r="AJ729" i="5" l="1"/>
  <c r="AH730" i="5"/>
  <c r="Y730" i="5"/>
  <c r="AC730" i="5"/>
  <c r="AB729" i="5"/>
  <c r="AS730" i="5"/>
  <c r="AW730" i="5"/>
  <c r="AI730" i="5" l="1"/>
  <c r="AM730" i="5"/>
  <c r="AL729" i="5"/>
  <c r="Z730" i="5"/>
  <c r="X731" i="5"/>
  <c r="AR731" i="5"/>
  <c r="AT730" i="5"/>
  <c r="AV730" i="5" s="1"/>
  <c r="AJ730" i="5" l="1"/>
  <c r="AH731" i="5"/>
  <c r="Y731" i="5"/>
  <c r="AC731" i="5"/>
  <c r="AB730" i="5"/>
  <c r="AS731" i="5"/>
  <c r="AW731" i="5"/>
  <c r="AI731" i="5" l="1"/>
  <c r="AM731" i="5"/>
  <c r="AL730" i="5"/>
  <c r="Z731" i="5"/>
  <c r="X732" i="5"/>
  <c r="AT731" i="5"/>
  <c r="AV731" i="5" s="1"/>
  <c r="AR732" i="5"/>
  <c r="AJ731" i="5" l="1"/>
  <c r="AH732" i="5"/>
  <c r="Y732" i="5"/>
  <c r="AC732" i="5"/>
  <c r="AB731" i="5"/>
  <c r="AS732" i="5"/>
  <c r="AW732" i="5"/>
  <c r="AI732" i="5" l="1"/>
  <c r="AM732" i="5"/>
  <c r="AL731" i="5"/>
  <c r="Z732" i="5"/>
  <c r="AB732" i="5" s="1"/>
  <c r="X733" i="5"/>
  <c r="AT732" i="5"/>
  <c r="AV732" i="5" s="1"/>
  <c r="AR733" i="5"/>
  <c r="AJ732" i="5" l="1"/>
  <c r="AL732" i="5" s="1"/>
  <c r="AH733" i="5"/>
  <c r="Y733" i="5"/>
  <c r="AC733" i="5"/>
  <c r="AS733" i="5"/>
  <c r="AW733" i="5"/>
  <c r="AI733" i="5" l="1"/>
  <c r="AM733" i="5"/>
  <c r="Z733" i="5"/>
  <c r="AB733" i="5" s="1"/>
  <c r="X734" i="5"/>
  <c r="AR734" i="5"/>
  <c r="AT733" i="5"/>
  <c r="AV733" i="5" s="1"/>
  <c r="AJ733" i="5" l="1"/>
  <c r="AL733" i="5" s="1"/>
  <c r="AH734" i="5"/>
  <c r="Y734" i="5"/>
  <c r="AC734" i="5"/>
  <c r="AS734" i="5"/>
  <c r="AW734" i="5"/>
  <c r="AI734" i="5" l="1"/>
  <c r="AM734" i="5"/>
  <c r="Z734" i="5"/>
  <c r="AB734" i="5" s="1"/>
  <c r="X735" i="5"/>
  <c r="AT734" i="5"/>
  <c r="AV734" i="5" s="1"/>
  <c r="AR735" i="5"/>
  <c r="AJ734" i="5" l="1"/>
  <c r="AL734" i="5" s="1"/>
  <c r="AH735" i="5"/>
  <c r="Y735" i="5"/>
  <c r="AC735" i="5"/>
  <c r="AS735" i="5"/>
  <c r="AW735" i="5"/>
  <c r="AI735" i="5" l="1"/>
  <c r="AM735" i="5"/>
  <c r="Z735" i="5"/>
  <c r="AB735" i="5" s="1"/>
  <c r="X736" i="5"/>
  <c r="AR736" i="5"/>
  <c r="AT735" i="5"/>
  <c r="AV735" i="5" s="1"/>
  <c r="AJ735" i="5" l="1"/>
  <c r="AL735" i="5" s="1"/>
  <c r="AH736" i="5"/>
  <c r="Y736" i="5"/>
  <c r="AC736" i="5"/>
  <c r="AS736" i="5"/>
  <c r="AW736" i="5"/>
  <c r="AI736" i="5" l="1"/>
  <c r="AM736" i="5"/>
  <c r="Z736" i="5"/>
  <c r="AB736" i="5" s="1"/>
  <c r="X737" i="5"/>
  <c r="AT736" i="5"/>
  <c r="AV736" i="5" s="1"/>
  <c r="AR737" i="5"/>
  <c r="AJ736" i="5" l="1"/>
  <c r="AL736" i="5" s="1"/>
  <c r="AH737" i="5"/>
  <c r="Y737" i="5"/>
  <c r="AC737" i="5"/>
  <c r="AS737" i="5"/>
  <c r="AW737" i="5"/>
  <c r="AI737" i="5" l="1"/>
  <c r="AM737" i="5"/>
  <c r="Z737" i="5"/>
  <c r="AB737" i="5" s="1"/>
  <c r="X738" i="5"/>
  <c r="AT737" i="5"/>
  <c r="AV737" i="5" s="1"/>
  <c r="AR738" i="5"/>
  <c r="AJ737" i="5" l="1"/>
  <c r="AL737" i="5" s="1"/>
  <c r="AH738" i="5"/>
  <c r="Y738" i="5"/>
  <c r="AC738" i="5"/>
  <c r="AS738" i="5"/>
  <c r="AW738" i="5"/>
  <c r="AI738" i="5" l="1"/>
  <c r="AM738" i="5"/>
  <c r="Z738" i="5"/>
  <c r="AB738" i="5" s="1"/>
  <c r="X739" i="5"/>
  <c r="AR739" i="5"/>
  <c r="AT738" i="5"/>
  <c r="AV738" i="5" s="1"/>
  <c r="AJ738" i="5" l="1"/>
  <c r="AL738" i="5" s="1"/>
  <c r="AH739" i="5"/>
  <c r="Y739" i="5"/>
  <c r="AC739" i="5"/>
  <c r="AS739" i="5"/>
  <c r="AW739" i="5"/>
  <c r="AI739" i="5" l="1"/>
  <c r="AM739" i="5"/>
  <c r="Z739" i="5"/>
  <c r="AB739" i="5" s="1"/>
  <c r="X740" i="5"/>
  <c r="AR740" i="5"/>
  <c r="AT739" i="5"/>
  <c r="AV739" i="5" s="1"/>
  <c r="AJ739" i="5" l="1"/>
  <c r="AL739" i="5" s="1"/>
  <c r="AH740" i="5"/>
  <c r="Y740" i="5"/>
  <c r="AC740" i="5"/>
  <c r="AS740" i="5"/>
  <c r="AW740" i="5"/>
  <c r="AI740" i="5" l="1"/>
  <c r="AM740" i="5"/>
  <c r="Z740" i="5"/>
  <c r="AB740" i="5" s="1"/>
  <c r="X741" i="5"/>
  <c r="AR741" i="5"/>
  <c r="AT740" i="5"/>
  <c r="AV740" i="5" s="1"/>
  <c r="AJ740" i="5" l="1"/>
  <c r="AL740" i="5" s="1"/>
  <c r="AH741" i="5"/>
  <c r="Y741" i="5"/>
  <c r="AC741" i="5"/>
  <c r="AS741" i="5"/>
  <c r="AW741" i="5"/>
  <c r="AI741" i="5" l="1"/>
  <c r="AM741" i="5"/>
  <c r="Z741" i="5"/>
  <c r="AB741" i="5" s="1"/>
  <c r="X742" i="5"/>
  <c r="AR742" i="5"/>
  <c r="AT741" i="5"/>
  <c r="AV741" i="5" s="1"/>
  <c r="AJ741" i="5" l="1"/>
  <c r="AL741" i="5" s="1"/>
  <c r="AH742" i="5"/>
  <c r="Y742" i="5"/>
  <c r="AC742" i="5"/>
  <c r="AS742" i="5"/>
  <c r="AW742" i="5"/>
  <c r="AI742" i="5" l="1"/>
  <c r="AM742" i="5"/>
  <c r="Z742" i="5"/>
  <c r="AB742" i="5" s="1"/>
  <c r="X743" i="5"/>
  <c r="AR743" i="5"/>
  <c r="AT742" i="5"/>
  <c r="AV742" i="5" s="1"/>
  <c r="AJ742" i="5" l="1"/>
  <c r="AL742" i="5" s="1"/>
  <c r="AH743" i="5"/>
  <c r="Y743" i="5"/>
  <c r="AC743" i="5"/>
  <c r="AS743" i="5"/>
  <c r="AW743" i="5"/>
  <c r="AI743" i="5" l="1"/>
  <c r="AM743" i="5"/>
  <c r="Z743" i="5"/>
  <c r="AB743" i="5" s="1"/>
  <c r="X744" i="5"/>
  <c r="AR744" i="5"/>
  <c r="AT743" i="5"/>
  <c r="AV743" i="5" s="1"/>
  <c r="AJ743" i="5" l="1"/>
  <c r="AL743" i="5" s="1"/>
  <c r="AH744" i="5"/>
  <c r="Y744" i="5"/>
  <c r="AC744" i="5"/>
  <c r="AS744" i="5"/>
  <c r="AW744" i="5"/>
  <c r="AI744" i="5" l="1"/>
  <c r="AM744" i="5"/>
  <c r="Z744" i="5"/>
  <c r="AB744" i="5" s="1"/>
  <c r="X745" i="5"/>
  <c r="AR745" i="5"/>
  <c r="AT744" i="5"/>
  <c r="AV744" i="5" s="1"/>
  <c r="AJ744" i="5" l="1"/>
  <c r="AL744" i="5" s="1"/>
  <c r="AH745" i="5"/>
  <c r="Y745" i="5"/>
  <c r="AC745" i="5"/>
  <c r="AS745" i="5"/>
  <c r="AW745" i="5"/>
  <c r="AI745" i="5" l="1"/>
  <c r="AM745" i="5"/>
  <c r="Z745" i="5"/>
  <c r="AB745" i="5" s="1"/>
  <c r="X746" i="5"/>
  <c r="AT745" i="5"/>
  <c r="AV745" i="5" s="1"/>
  <c r="AR746" i="5"/>
  <c r="AJ745" i="5" l="1"/>
  <c r="AL745" i="5" s="1"/>
  <c r="AH746" i="5"/>
  <c r="Y746" i="5"/>
  <c r="AC746" i="5"/>
  <c r="AS746" i="5"/>
  <c r="AW746" i="5"/>
  <c r="AI746" i="5" l="1"/>
  <c r="AM746" i="5"/>
  <c r="Z746" i="5"/>
  <c r="AB746" i="5" s="1"/>
  <c r="X747" i="5"/>
  <c r="AT746" i="5"/>
  <c r="AV746" i="5" s="1"/>
  <c r="AR747" i="5"/>
  <c r="AJ746" i="5" l="1"/>
  <c r="AL746" i="5" s="1"/>
  <c r="AH747" i="5"/>
  <c r="Y747" i="5"/>
  <c r="AC747" i="5"/>
  <c r="AS747" i="5"/>
  <c r="AW747" i="5"/>
  <c r="AI747" i="5" l="1"/>
  <c r="AM747" i="5"/>
  <c r="Z747" i="5"/>
  <c r="AB747" i="5" s="1"/>
  <c r="X748" i="5"/>
  <c r="AT747" i="5"/>
  <c r="AV747" i="5" s="1"/>
  <c r="AR748" i="5"/>
  <c r="AJ747" i="5" l="1"/>
  <c r="AL747" i="5" s="1"/>
  <c r="AH748" i="5"/>
  <c r="Y748" i="5"/>
  <c r="AC748" i="5"/>
  <c r="AS748" i="5"/>
  <c r="AW748" i="5"/>
  <c r="AI748" i="5" l="1"/>
  <c r="AM748" i="5"/>
  <c r="Z748" i="5"/>
  <c r="AB748" i="5" s="1"/>
  <c r="X749" i="5"/>
  <c r="AT748" i="5"/>
  <c r="AV748" i="5" s="1"/>
  <c r="AR749" i="5"/>
  <c r="AJ748" i="5" l="1"/>
  <c r="AL748" i="5" s="1"/>
  <c r="AH749" i="5"/>
  <c r="Y749" i="5"/>
  <c r="AC749" i="5"/>
  <c r="AS749" i="5"/>
  <c r="AW749" i="5"/>
  <c r="AI749" i="5" l="1"/>
  <c r="AM749" i="5"/>
  <c r="Z749" i="5"/>
  <c r="AB749" i="5" s="1"/>
  <c r="X750" i="5"/>
  <c r="AT749" i="5"/>
  <c r="AV749" i="5" s="1"/>
  <c r="AR750" i="5"/>
  <c r="AJ749" i="5" l="1"/>
  <c r="AL749" i="5" s="1"/>
  <c r="AH750" i="5"/>
  <c r="Y750" i="5"/>
  <c r="AC750" i="5"/>
  <c r="AS750" i="5"/>
  <c r="AW750" i="5"/>
  <c r="AI750" i="5" l="1"/>
  <c r="AM750" i="5"/>
  <c r="Z750" i="5"/>
  <c r="AB750" i="5" s="1"/>
  <c r="X751" i="5"/>
  <c r="AT750" i="5"/>
  <c r="AV750" i="5" s="1"/>
  <c r="AR751" i="5"/>
  <c r="AJ750" i="5" l="1"/>
  <c r="AL750" i="5" s="1"/>
  <c r="AH751" i="5"/>
  <c r="Y751" i="5"/>
  <c r="AC751" i="5"/>
  <c r="AS751" i="5"/>
  <c r="AW751" i="5"/>
  <c r="AI751" i="5" l="1"/>
  <c r="AM751" i="5"/>
  <c r="Z751" i="5"/>
  <c r="AB751" i="5" s="1"/>
  <c r="X752" i="5"/>
  <c r="AR752" i="5"/>
  <c r="AT751" i="5"/>
  <c r="AV751" i="5" s="1"/>
  <c r="AJ751" i="5" l="1"/>
  <c r="AL751" i="5" s="1"/>
  <c r="AH752" i="5"/>
  <c r="Y752" i="5"/>
  <c r="AC752" i="5"/>
  <c r="AS752" i="5"/>
  <c r="AW752" i="5" s="1"/>
  <c r="AI752" i="5" l="1"/>
  <c r="AM752" i="5"/>
  <c r="Z752" i="5"/>
  <c r="AB752" i="5" s="1"/>
  <c r="X753" i="5"/>
  <c r="AT752" i="5"/>
  <c r="AV752" i="5" s="1"/>
  <c r="AR753" i="5"/>
  <c r="AJ752" i="5" l="1"/>
  <c r="AL752" i="5" s="1"/>
  <c r="AH753" i="5"/>
  <c r="Y753" i="5"/>
  <c r="AC753" i="5"/>
  <c r="AS753" i="5"/>
  <c r="AW753" i="5"/>
  <c r="AI753" i="5" l="1"/>
  <c r="AM753" i="5"/>
  <c r="Z753" i="5"/>
  <c r="AB753" i="5" s="1"/>
  <c r="X754" i="5"/>
  <c r="AR754" i="5"/>
  <c r="AT753" i="5"/>
  <c r="AV753" i="5" s="1"/>
  <c r="AJ753" i="5" l="1"/>
  <c r="AL753" i="5" s="1"/>
  <c r="AH754" i="5"/>
  <c r="Y754" i="5"/>
  <c r="AC754" i="5" s="1"/>
  <c r="AS754" i="5"/>
  <c r="AW754" i="5"/>
  <c r="AI754" i="5" l="1"/>
  <c r="AM754" i="5"/>
  <c r="Z754" i="5"/>
  <c r="AB754" i="5" s="1"/>
  <c r="X755" i="5"/>
  <c r="AR755" i="5"/>
  <c r="AT754" i="5"/>
  <c r="AV754" i="5" s="1"/>
  <c r="AJ754" i="5" l="1"/>
  <c r="AL754" i="5" s="1"/>
  <c r="AH755" i="5"/>
  <c r="Y755" i="5"/>
  <c r="Z755" i="5" s="1"/>
  <c r="AB755" i="5" s="1"/>
  <c r="AC755" i="5"/>
  <c r="AS755" i="5"/>
  <c r="AT755" i="5" s="1"/>
  <c r="AV755" i="5" s="1"/>
  <c r="AW755" i="5"/>
  <c r="AI755" i="5" l="1"/>
  <c r="AJ755" i="5" s="1"/>
  <c r="AL755" i="5" s="1"/>
  <c r="AM75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Kelley, Reid - BLS</author>
    <author>Reid Kelley</author>
  </authors>
  <commentList>
    <comment ref="F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variable tracks the fraction of the amount of distributed vaccine that has been administered. I began tracking this on 1/28/2021, and the earliest data I have comes from 1/25/2021.</t>
        </r>
      </text>
    </comment>
    <comment ref="B25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I have inserted 470K doses on this date to "make up" for the fact that my initial calculations through 1/21/21 were short by that many as compared to published Bloomberg Totals.</t>
        </r>
      </text>
    </comment>
    <comment ref="F40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is the oldest data I have easily available for this variable.</t>
        </r>
      </text>
    </comment>
    <comment ref="C47" authorId="1" shapeId="0" xr:uid="{00000000-0006-0000-0100-000004000000}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Data was interpolated as I missed a day.</t>
        </r>
      </text>
    </comment>
    <comment ref="C53" authorId="1" shapeId="0" xr:uid="{00000000-0006-0000-0100-000005000000}">
      <text>
        <r>
          <rPr>
            <b/>
            <sz val="9"/>
            <color indexed="81"/>
            <rFont val="Tahoma"/>
            <charset val="1"/>
          </rPr>
          <t>Reid Kelley:</t>
        </r>
        <r>
          <rPr>
            <sz val="9"/>
            <color indexed="81"/>
            <rFont val="Tahoma"/>
            <charset val="1"/>
          </rPr>
          <t xml:space="preserve">
Day was skipped by mistake. Data was initially interpolated poorly. On 2/15/2021 data was properly corrected.</t>
        </r>
      </text>
    </comment>
    <comment ref="C63" authorId="1" shapeId="0" xr:uid="{38310947-5528-46BF-9C32-23B8D37B32F5}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Data interpolated on 2/19. Data updated on 2/25 with more accurate interpolation based on Bloomberg's reported 7 day average for 2/24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Kelley, Reid - BLS</author>
    <author>Reid Kelley</author>
  </authors>
  <commentList>
    <comment ref="F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variable tracks the fraction of the amount of distributed vaccine that has been administered. I began tracking this on 1/28/2021, and the earliest data I have comes from 1/25/2021.</t>
        </r>
      </text>
    </comment>
    <comment ref="B25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I have inserted 470K doses on this date to "make up" for the fact that my initial calculations through 1/21/21 were short by that many as compared to published Bloomberg Totals.</t>
        </r>
      </text>
    </comment>
    <comment ref="F40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is the oldest data I have easily available for this variable.</t>
        </r>
      </text>
    </comment>
    <comment ref="C47" authorId="1" shapeId="0" xr:uid="{00000000-0006-0000-0500-000004000000}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Data was interpolated as I missed a day.</t>
        </r>
      </text>
    </comment>
    <comment ref="C53" authorId="1" shapeId="0" xr:uid="{00000000-0006-0000-0500-000005000000}">
      <text>
        <r>
          <rPr>
            <b/>
            <sz val="9"/>
            <color indexed="81"/>
            <rFont val="Tahoma"/>
            <charset val="1"/>
          </rPr>
          <t>Reid Kelley:</t>
        </r>
        <r>
          <rPr>
            <sz val="9"/>
            <color indexed="81"/>
            <rFont val="Tahoma"/>
            <charset val="1"/>
          </rPr>
          <t xml:space="preserve">
Day was skipped by mistake. Data was initially interpolated poorly. On 2/15/2021 data was properly corrected.</t>
        </r>
      </text>
    </comment>
    <comment ref="C63" authorId="1" shapeId="0" xr:uid="{00000000-0006-0000-0500-000006000000}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Data interpolated on 2/19. Will update with data next week.</t>
        </r>
      </text>
    </comment>
  </commentList>
</comments>
</file>

<file path=xl/sharedStrings.xml><?xml version="1.0" encoding="utf-8"?>
<sst xmlns="http://schemas.openxmlformats.org/spreadsheetml/2006/main" count="8046" uniqueCount="142">
  <si>
    <t>Doses given 24 days ago</t>
  </si>
  <si>
    <t>Date</t>
  </si>
  <si>
    <t>Difference w/ backlogs</t>
  </si>
  <si>
    <t>Current Date</t>
  </si>
  <si>
    <t>Data Source: Bloomberg Vaccine Tracker</t>
  </si>
  <si>
    <t>NA</t>
  </si>
  <si>
    <t>All numbers in thousands</t>
  </si>
  <si>
    <t>Targets</t>
  </si>
  <si>
    <t>50% of pop</t>
  </si>
  <si>
    <t>75% of pop</t>
  </si>
  <si>
    <t>25% of pop</t>
  </si>
  <si>
    <t>Daily doses given</t>
  </si>
  <si>
    <t>Total doses given</t>
  </si>
  <si>
    <t>7-day avg of daily doses given</t>
  </si>
  <si>
    <t>New people vaccinated daily</t>
  </si>
  <si>
    <t>Total people given vaccine</t>
  </si>
  <si>
    <t>Total people fully vaccinated</t>
  </si>
  <si>
    <t>Date Met</t>
  </si>
  <si>
    <t>Days Left</t>
  </si>
  <si>
    <t xml:space="preserve">Yesterday 7-day average </t>
  </si>
  <si>
    <t>25% of adults</t>
  </si>
  <si>
    <t>50% of adults</t>
  </si>
  <si>
    <t>75% of adults</t>
  </si>
  <si>
    <t>Vaccination schedule based on current 7 day average daily doses given</t>
  </si>
  <si>
    <t>Vaccination schedule based on current 7 day average plus a small fast increase in daily doses given</t>
  </si>
  <si>
    <t>Vaccination schedule based on current 7 day average plus a large fast increase in daily doses given</t>
  </si>
  <si>
    <t>100% of pop</t>
  </si>
  <si>
    <t>Adult Pop</t>
  </si>
  <si>
    <t>Total Pop</t>
  </si>
  <si>
    <t>Target Type</t>
  </si>
  <si>
    <t>100 million doses</t>
  </si>
  <si>
    <t>Increase Period (in days)</t>
  </si>
  <si>
    <t>Increase (in 1000 doses)</t>
  </si>
  <si>
    <t>Vaccination schedule based on current 7 day average plus a large slow increase in daily doses given</t>
  </si>
  <si>
    <t>Vaccination schedule based on current 7 day average plus a small slow increase in daily doses given</t>
  </si>
  <si>
    <t>This color means that the colored cell contains a changeable parameter</t>
  </si>
  <si>
    <t>Parameters</t>
  </si>
  <si>
    <t>Total Doses Given</t>
  </si>
  <si>
    <t>10% of adults</t>
  </si>
  <si>
    <t>10% of pop</t>
  </si>
  <si>
    <t>100M doses</t>
  </si>
  <si>
    <t>x</t>
  </si>
  <si>
    <t>Day</t>
  </si>
  <si>
    <t>Month</t>
  </si>
  <si>
    <t>Year</t>
  </si>
  <si>
    <t>Previous days' projection data saved for later comparisons</t>
  </si>
  <si>
    <t>Jurisdiction</t>
  </si>
  <si>
    <t>Doses administered</t>
  </si>
  <si>
    <t>Micronesia</t>
  </si>
  <si>
    <t>Marshall Islands</t>
  </si>
  <si>
    <t>U.S. Virgin Islands</t>
  </si>
  <si>
    <t>American Samoa</t>
  </si>
  <si>
    <t>Kansas</t>
  </si>
  <si>
    <t>Northern Marianas</t>
  </si>
  <si>
    <t>Virginia</t>
  </si>
  <si>
    <t>Alabama</t>
  </si>
  <si>
    <t>Rhode Island</t>
  </si>
  <si>
    <t>California</t>
  </si>
  <si>
    <t>Maryland</t>
  </si>
  <si>
    <t>Massachusetts</t>
  </si>
  <si>
    <t>Pennsylvania</t>
  </si>
  <si>
    <t>Palau</t>
  </si>
  <si>
    <t>Minnesota</t>
  </si>
  <si>
    <t>Illinois</t>
  </si>
  <si>
    <t>Mississippi</t>
  </si>
  <si>
    <t>Idaho</t>
  </si>
  <si>
    <t>Georgia</t>
  </si>
  <si>
    <t>Missouri</t>
  </si>
  <si>
    <t>Florida</t>
  </si>
  <si>
    <t>North Carolina</t>
  </si>
  <si>
    <t>Iowa</t>
  </si>
  <si>
    <t>Arizona</t>
  </si>
  <si>
    <t>Ohio</t>
  </si>
  <si>
    <t>Hawaii</t>
  </si>
  <si>
    <t>Nevada</t>
  </si>
  <si>
    <t>Wisconsin</t>
  </si>
  <si>
    <t>New Jersey</t>
  </si>
  <si>
    <t>Nebraska</t>
  </si>
  <si>
    <t>Washington</t>
  </si>
  <si>
    <t>Tennessee</t>
  </si>
  <si>
    <t>Guam</t>
  </si>
  <si>
    <t>New Hampshire</t>
  </si>
  <si>
    <t>Wyoming</t>
  </si>
  <si>
    <t>Texas</t>
  </si>
  <si>
    <t>Delaware</t>
  </si>
  <si>
    <t>Vermont</t>
  </si>
  <si>
    <t>Arkansas</t>
  </si>
  <si>
    <t>Maine</t>
  </si>
  <si>
    <t>Oregon</t>
  </si>
  <si>
    <t>Louisiana</t>
  </si>
  <si>
    <t>Alaska</t>
  </si>
  <si>
    <t>New York</t>
  </si>
  <si>
    <t>Indiana</t>
  </si>
  <si>
    <t>Colorado</t>
  </si>
  <si>
    <t>Montana</t>
  </si>
  <si>
    <t>Kentucky</t>
  </si>
  <si>
    <t>Oklahoma</t>
  </si>
  <si>
    <t>Michigan</t>
  </si>
  <si>
    <t>Utah</t>
  </si>
  <si>
    <t>Connecticut</t>
  </si>
  <si>
    <t>South Carolina</t>
  </si>
  <si>
    <t>District of Columbia</t>
  </si>
  <si>
    <t>South Dakota</t>
  </si>
  <si>
    <t>New Mexico</t>
  </si>
  <si>
    <t>West Virginia</t>
  </si>
  <si>
    <t>Puerto Rico</t>
  </si>
  <si>
    <t>North Dakota</t>
  </si>
  <si>
    <t>FIPS</t>
  </si>
  <si>
    <t>Data will be updated each day with the new Bloomberg Table</t>
  </si>
  <si>
    <t>Order</t>
  </si>
  <si>
    <t>Category</t>
  </si>
  <si>
    <t>Supply used</t>
  </si>
  <si>
    <t>–</t>
  </si>
  <si>
    <t>Daily rate of doses administered</t>
  </si>
  <si>
    <t>Supply Used</t>
  </si>
  <si>
    <t>U.S. Vaccination Campaign</t>
  </si>
  <si>
    <t>% of population given</t>
  </si>
  <si>
    <t>1+ dose</t>
  </si>
  <si>
    <t>2 doses</t>
  </si>
  <si>
    <t>Final Daily Dose Amount</t>
  </si>
  <si>
    <t>U.S. Totals</t>
  </si>
  <si>
    <t>72..6%</t>
  </si>
  <si>
    <t>X-bar</t>
  </si>
  <si>
    <t>Y-bar</t>
  </si>
  <si>
    <t>B0</t>
  </si>
  <si>
    <t>B1</t>
  </si>
  <si>
    <t>Federal Entities*</t>
  </si>
  <si>
    <t>Unassigned*</t>
  </si>
  <si>
    <t>Target</t>
  </si>
  <si>
    <t>Days to get there</t>
  </si>
  <si>
    <t>Days since start</t>
  </si>
  <si>
    <t>Slope (B1)</t>
  </si>
  <si>
    <t>Intercept (B0)</t>
  </si>
  <si>
    <t>Today's Predicted Average</t>
  </si>
  <si>
    <t>Day Count</t>
  </si>
  <si>
    <t xml:space="preserve"> </t>
  </si>
  <si>
    <t>Baseline Scenario 1 - Match current 7-day average</t>
  </si>
  <si>
    <t>Baseline Scenario 2 - Match current "Predicted Average" using trend</t>
  </si>
  <si>
    <t>Low Target Scenario</t>
  </si>
  <si>
    <t>Medium Target Scenario</t>
  </si>
  <si>
    <t>High Target Scenario</t>
  </si>
  <si>
    <t>Various other Scenarios (not included in the historical file)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</si>
</sst>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(* #,##0_);_(* \(#,##0\);_(* &quot;-&quot;??_);_(@_)"/>
    <numFmt numFmtId="165" formatCode="[$-F800]dddd\,\ mmmm\ dd\,\ yyyy"/>
    <numFmt numFmtId="166" formatCode="0.0%"/>
    <numFmt numFmtId="167" formatCode="0.0"/>
    <numFmt numFmtId="168" formatCode="#,##0.0"/>
    <numFmt numFmtId="169" formatCode="#,##0.000"/>
    <numFmt numFmtId="170" formatCode="#,##0.0000"/>
    <numFmt numFmtId="171" formatCode="0.000"/>
  </numFmts>
  <fonts count="9" x14ac:knownFonts="1">
    <font>
      <sz val="8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u/>
      <sz val="8"/>
      <color theme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43">
    <xf numFmtId="0" fontId="0" fillId="0" borderId="0" xfId="0"/>
    <xf numFmtId="164" fontId="0" fillId="0" borderId="0" xfId="1" applyNumberFormat="1" applyFont="1"/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0" borderId="0" xfId="2" applyAlignment="1">
      <alignment horizontal="center" vertical="center"/>
    </xf>
    <xf numFmtId="0" fontId="0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4" fontId="0" fillId="0" borderId="13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3" fontId="0" fillId="0" borderId="3" xfId="1" applyNumberFormat="1" applyFon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3" fontId="0" fillId="0" borderId="0" xfId="1" applyNumberFormat="1" applyFont="1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6" xfId="0" applyNumberFormat="1" applyBorder="1" applyAlignment="1">
      <alignment horizontal="center" vertical="center"/>
    </xf>
    <xf numFmtId="3" fontId="0" fillId="0" borderId="8" xfId="1" applyNumberFormat="1" applyFont="1" applyBorder="1" applyAlignment="1">
      <alignment horizontal="center" vertical="center"/>
    </xf>
    <xf numFmtId="3" fontId="0" fillId="0" borderId="8" xfId="0" applyNumberFormat="1" applyBorder="1" applyAlignment="1">
      <alignment horizontal="center" vertical="center"/>
    </xf>
    <xf numFmtId="3" fontId="0" fillId="0" borderId="9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4" fontId="0" fillId="0" borderId="5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3" fontId="0" fillId="0" borderId="15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3" fontId="0" fillId="0" borderId="6" xfId="1" applyNumberFormat="1" applyFont="1" applyBorder="1" applyAlignment="1">
      <alignment horizontal="center" vertical="center"/>
    </xf>
    <xf numFmtId="3" fontId="0" fillId="2" borderId="6" xfId="1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3" fontId="0" fillId="0" borderId="6" xfId="1" applyNumberFormat="1" applyFont="1" applyFill="1" applyBorder="1" applyAlignment="1">
      <alignment horizontal="center" vertical="center"/>
    </xf>
    <xf numFmtId="3" fontId="0" fillId="0" borderId="3" xfId="1" applyNumberFormat="1" applyFont="1" applyFill="1" applyBorder="1" applyAlignment="1">
      <alignment horizontal="center" vertical="center"/>
    </xf>
    <xf numFmtId="3" fontId="0" fillId="0" borderId="3" xfId="0" applyNumberFormat="1" applyFill="1" applyBorder="1" applyAlignment="1">
      <alignment horizontal="center" vertical="center"/>
    </xf>
    <xf numFmtId="3" fontId="0" fillId="0" borderId="4" xfId="0" applyNumberFormat="1" applyFill="1" applyBorder="1" applyAlignment="1">
      <alignment horizontal="center" vertical="center"/>
    </xf>
    <xf numFmtId="3" fontId="0" fillId="0" borderId="0" xfId="1" applyNumberFormat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3" fontId="0" fillId="0" borderId="6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3" fontId="0" fillId="0" borderId="5" xfId="1" applyNumberFormat="1" applyFont="1" applyFill="1" applyBorder="1" applyAlignment="1">
      <alignment horizontal="center" vertical="center"/>
    </xf>
    <xf numFmtId="165" fontId="2" fillId="0" borderId="0" xfId="0" applyNumberFormat="1" applyFont="1" applyAlignment="1">
      <alignment vertical="center"/>
    </xf>
    <xf numFmtId="0" fontId="6" fillId="0" borderId="0" xfId="0" applyFont="1" applyAlignment="1">
      <alignment vertical="center" wrapText="1"/>
    </xf>
    <xf numFmtId="3" fontId="0" fillId="0" borderId="7" xfId="1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0" xfId="0" applyAlignment="1"/>
    <xf numFmtId="0" fontId="0" fillId="0" borderId="3" xfId="0" applyBorder="1" applyAlignment="1">
      <alignment horizontal="center" vertical="center"/>
    </xf>
    <xf numFmtId="0" fontId="0" fillId="0" borderId="0" xfId="0" applyBorder="1" applyAlignment="1"/>
    <xf numFmtId="166" fontId="0" fillId="0" borderId="6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166" fontId="0" fillId="0" borderId="0" xfId="0" applyNumberForma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167" fontId="0" fillId="0" borderId="0" xfId="3" applyNumberFormat="1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5" fontId="2" fillId="0" borderId="0" xfId="0" applyNumberFormat="1" applyFont="1" applyBorder="1" applyAlignment="1">
      <alignment horizontal="center" vertical="center"/>
    </xf>
    <xf numFmtId="168" fontId="0" fillId="0" borderId="0" xfId="1" applyNumberFormat="1" applyFont="1" applyFill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9" fontId="0" fillId="0" borderId="0" xfId="1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7" xfId="0" applyBorder="1"/>
    <xf numFmtId="170" fontId="0" fillId="0" borderId="0" xfId="1" applyNumberFormat="1" applyFont="1" applyFill="1" applyBorder="1" applyAlignment="1">
      <alignment horizontal="center" vertical="center"/>
    </xf>
    <xf numFmtId="0" fontId="3" fillId="0" borderId="0" xfId="2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3" fillId="0" borderId="0" xfId="2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171" fontId="0" fillId="0" borderId="0" xfId="0" applyNumberFormat="1" applyAlignment="1">
      <alignment horizontal="center"/>
    </xf>
    <xf numFmtId="169" fontId="0" fillId="0" borderId="6" xfId="1" applyNumberFormat="1" applyFont="1" applyFill="1" applyBorder="1" applyAlignment="1">
      <alignment horizontal="center" vertical="center"/>
    </xf>
    <xf numFmtId="169" fontId="0" fillId="0" borderId="9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14" fontId="0" fillId="0" borderId="5" xfId="0" applyNumberForma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0" fillId="0" borderId="5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3" fillId="0" borderId="0" xfId="2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2" borderId="0" xfId="0" applyFill="1" applyAlignment="1">
      <alignment horizontal="center" vertical="center"/>
    </xf>
    <xf numFmtId="165" fontId="2" fillId="0" borderId="8" xfId="0" applyNumberFormat="1" applyFont="1" applyBorder="1" applyAlignment="1">
      <alignment horizontal="center" vertical="center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bloomberg.com/graphics/covid-vaccine-tracker-global-distribution/" TargetMode="External"/><Relationship Id="rId13" Type="http://schemas.openxmlformats.org/officeDocument/2006/relationships/hyperlink" Target="https://www.bloomberg.com/graphics/covid-vaccine-tracker-global-distribution/" TargetMode="External"/><Relationship Id="rId3" Type="http://schemas.openxmlformats.org/officeDocument/2006/relationships/hyperlink" Target="https://www.bloomberg.com/graphics/covid-vaccine-tracker-global-distribution/" TargetMode="External"/><Relationship Id="rId7" Type="http://schemas.openxmlformats.org/officeDocument/2006/relationships/hyperlink" Target="https://www.bloomberg.com/graphics/covid-vaccine-tracker-global-distribution/" TargetMode="External"/><Relationship Id="rId12" Type="http://schemas.openxmlformats.org/officeDocument/2006/relationships/hyperlink" Target="https://www.bloomberg.com/graphics/covid-vaccine-tracker-global-distribution/" TargetMode="External"/><Relationship Id="rId2" Type="http://schemas.openxmlformats.org/officeDocument/2006/relationships/hyperlink" Target="https://www.bloomberg.com/graphics/covid-vaccine-tracker-global-distribution/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https://www.bloomberg.com/graphics/covid-vaccine-tracker-global-distribution/" TargetMode="External"/><Relationship Id="rId6" Type="http://schemas.openxmlformats.org/officeDocument/2006/relationships/hyperlink" Target="https://www.bloomberg.com/graphics/covid-vaccine-tracker-global-distribution/" TargetMode="External"/><Relationship Id="rId11" Type="http://schemas.openxmlformats.org/officeDocument/2006/relationships/hyperlink" Target="https://www.bloomberg.com/graphics/covid-vaccine-tracker-global-distribution/" TargetMode="External"/><Relationship Id="rId5" Type="http://schemas.openxmlformats.org/officeDocument/2006/relationships/hyperlink" Target="https://www.bloomberg.com/graphics/covid-vaccine-tracker-global-distribution/" TargetMode="External"/><Relationship Id="rId15" Type="http://schemas.openxmlformats.org/officeDocument/2006/relationships/hyperlink" Target="https://www.bloomberg.com/graphics/covid-vaccine-tracker-global-distribution/" TargetMode="External"/><Relationship Id="rId10" Type="http://schemas.openxmlformats.org/officeDocument/2006/relationships/hyperlink" Target="https://www.bloomberg.com/graphics/covid-vaccine-tracker-global-distribution/" TargetMode="External"/><Relationship Id="rId4" Type="http://schemas.openxmlformats.org/officeDocument/2006/relationships/hyperlink" Target="https://www.bloomberg.com/graphics/covid-vaccine-tracker-global-distribution/" TargetMode="External"/><Relationship Id="rId9" Type="http://schemas.openxmlformats.org/officeDocument/2006/relationships/hyperlink" Target="https://www.bloomberg.com/graphics/covid-vaccine-tracker-global-distribution/" TargetMode="External"/><Relationship Id="rId14" Type="http://schemas.openxmlformats.org/officeDocument/2006/relationships/hyperlink" Target="https://www.bloomberg.com/graphics/covid-vaccine-tracker-global-distribution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loomberg.com/graphics/covid-vaccine-tracker-global-distribution/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s://www.bloomberg.com/graphics/covid-vaccine-tracker-global-distribution/" TargetMode="External"/><Relationship Id="rId1" Type="http://schemas.openxmlformats.org/officeDocument/2006/relationships/hyperlink" Target="https://www.bloomberg.com/graphics/covid-vaccine-tracker-global-distribution/" TargetMode="External"/><Relationship Id="rId6" Type="http://schemas.openxmlformats.org/officeDocument/2006/relationships/hyperlink" Target="https://www.bloomberg.com/graphics/covid-vaccine-tracker-global-distribution/" TargetMode="External"/><Relationship Id="rId5" Type="http://schemas.openxmlformats.org/officeDocument/2006/relationships/hyperlink" Target="https://www.bloomberg.com/graphics/covid-vaccine-tracker-global-distribution/" TargetMode="External"/><Relationship Id="rId4" Type="http://schemas.openxmlformats.org/officeDocument/2006/relationships/hyperlink" Target="https://www.bloomberg.com/graphics/covid-vaccine-tracker-global-distribution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S755"/>
  <sheetViews>
    <sheetView workbookViewId="0">
      <pane ySplit="11" topLeftCell="A33" activePane="bottomLeft" state="frozen"/>
      <selection pane="bottomLeft" activeCell="H66" sqref="H66"/>
    </sheetView>
  </sheetViews>
  <sheetFormatPr defaultColWidth="11.83203125" defaultRowHeight="11.25" x14ac:dyDescent="0.2"/>
  <cols>
    <col min="1" max="16384" width="11.83203125" style="3"/>
  </cols>
  <sheetData>
    <row r="1" spans="1:97" x14ac:dyDescent="0.2">
      <c r="A1" s="133" t="s">
        <v>4</v>
      </c>
      <c r="B1" s="133"/>
      <c r="C1" s="133"/>
      <c r="D1" s="133"/>
      <c r="E1" s="133"/>
      <c r="F1" s="133"/>
      <c r="G1" s="133"/>
      <c r="H1" s="133"/>
      <c r="I1" s="133"/>
      <c r="J1" s="5"/>
    </row>
    <row r="2" spans="1:97" ht="11.25" customHeight="1" x14ac:dyDescent="0.2">
      <c r="A2" s="138" t="s">
        <v>136</v>
      </c>
      <c r="B2" s="138"/>
      <c r="C2" s="138"/>
      <c r="D2" s="138"/>
      <c r="E2" s="138"/>
      <c r="F2" s="138"/>
      <c r="G2" s="138"/>
      <c r="H2" s="138"/>
      <c r="I2" s="138"/>
      <c r="J2" s="93"/>
      <c r="K2" s="138" t="s">
        <v>137</v>
      </c>
      <c r="L2" s="138"/>
      <c r="M2" s="138"/>
      <c r="N2" s="138"/>
      <c r="O2" s="138"/>
      <c r="P2" s="138"/>
      <c r="Q2" s="138"/>
      <c r="R2" s="138"/>
      <c r="S2" s="138"/>
      <c r="U2" s="137" t="s">
        <v>138</v>
      </c>
      <c r="V2" s="137"/>
      <c r="W2" s="137"/>
      <c r="X2" s="137"/>
      <c r="Y2" s="137"/>
      <c r="Z2" s="137"/>
      <c r="AA2" s="137"/>
      <c r="AB2" s="137"/>
      <c r="AC2" s="137"/>
      <c r="AE2" s="137" t="s">
        <v>139</v>
      </c>
      <c r="AF2" s="137"/>
      <c r="AG2" s="137"/>
      <c r="AH2" s="137"/>
      <c r="AI2" s="137"/>
      <c r="AJ2" s="137"/>
      <c r="AK2" s="137"/>
      <c r="AL2" s="137"/>
      <c r="AM2" s="137"/>
      <c r="AO2" s="137" t="s">
        <v>140</v>
      </c>
      <c r="AP2" s="137"/>
      <c r="AQ2" s="137"/>
      <c r="AR2" s="137"/>
      <c r="AS2" s="137"/>
      <c r="AT2" s="137"/>
      <c r="AU2" s="137"/>
      <c r="AV2" s="137"/>
      <c r="AW2" s="137"/>
      <c r="AX2" s="90"/>
      <c r="AZ2" s="137" t="s">
        <v>141</v>
      </c>
      <c r="BA2" s="137"/>
      <c r="BB2" s="137"/>
      <c r="BC2" s="137"/>
      <c r="BD2" s="137"/>
      <c r="BE2" s="137"/>
      <c r="BF2" s="137"/>
      <c r="BG2" s="137"/>
      <c r="BH2" s="137"/>
      <c r="BI2" s="137"/>
      <c r="BJ2" s="137"/>
      <c r="BK2" s="137"/>
      <c r="BL2" s="137"/>
      <c r="BM2" s="137"/>
      <c r="BN2" s="137"/>
      <c r="BO2" s="137"/>
      <c r="BP2" s="137"/>
      <c r="BQ2" s="137"/>
      <c r="BR2" s="137"/>
      <c r="BS2" s="137"/>
      <c r="BT2" s="137"/>
      <c r="BU2" s="137"/>
      <c r="BV2" s="137"/>
      <c r="BW2" s="137"/>
      <c r="BX2" s="137"/>
      <c r="BY2" s="137"/>
      <c r="BZ2" s="137"/>
      <c r="CA2" s="137"/>
      <c r="CB2" s="137"/>
      <c r="CC2" s="137"/>
      <c r="CD2" s="137"/>
      <c r="CE2" s="137"/>
      <c r="CF2" s="137"/>
      <c r="CG2" s="137"/>
      <c r="CH2" s="137"/>
      <c r="CI2" s="137"/>
      <c r="CJ2" s="137"/>
      <c r="CK2" s="137"/>
      <c r="CL2" s="137"/>
    </row>
    <row r="3" spans="1:97" x14ac:dyDescent="0.2">
      <c r="A3" s="127" t="str">
        <f ca="1">CONCATENATE("Vaccination schedule based on 7 day average daily doses given as of ", MONTH(C5-1), "/", DAY(C5-1), "/", YEAR(C5-1))</f>
        <v>Vaccination schedule based on 7 day average daily doses given as of 2/24/2021</v>
      </c>
      <c r="B3" s="127"/>
      <c r="C3" s="127"/>
      <c r="D3" s="127"/>
      <c r="E3" s="127"/>
      <c r="F3" s="127"/>
      <c r="G3" s="127"/>
      <c r="H3" s="127"/>
      <c r="I3" s="127"/>
      <c r="J3" s="7"/>
      <c r="K3" s="127" t="str">
        <f ca="1">CONCATENATE("Vaccination schedule based on hitting the current predicted average of ", FIXED(1000*M7, -3), " doses per day")</f>
        <v>Vaccination schedule based on hitting the current predicted average of 1,789,000 doses per day</v>
      </c>
      <c r="L3" s="127"/>
      <c r="M3" s="127"/>
      <c r="N3" s="127"/>
      <c r="O3" s="127"/>
      <c r="P3" s="127"/>
      <c r="Q3" s="127"/>
      <c r="R3" s="127"/>
      <c r="S3" s="127"/>
      <c r="U3" s="127" t="str">
        <f>CONCATENATE("Vaccination schedule based on hitting target of ", FIXED(1000*W7,0), " doses per day")</f>
        <v>Vaccination schedule based on hitting target of 1,250,000 doses per day</v>
      </c>
      <c r="V3" s="127"/>
      <c r="W3" s="127"/>
      <c r="X3" s="127"/>
      <c r="Y3" s="127"/>
      <c r="Z3" s="127"/>
      <c r="AA3" s="127"/>
      <c r="AB3" s="127"/>
      <c r="AC3" s="127"/>
      <c r="AE3" s="127" t="str">
        <f>CONCATENATE("Vaccination schedule based on hitting target of ", FIXED(1000*AG7,0), " doses per day")</f>
        <v>Vaccination schedule based on hitting target of 2,000,000 doses per day</v>
      </c>
      <c r="AF3" s="127"/>
      <c r="AG3" s="127"/>
      <c r="AH3" s="127"/>
      <c r="AI3" s="127"/>
      <c r="AJ3" s="127"/>
      <c r="AK3" s="127"/>
      <c r="AL3" s="127"/>
      <c r="AM3" s="127"/>
      <c r="AO3" s="127" t="str">
        <f>CONCATENATE("Vaccination schedule based on hitting target of ", FIXED(1000*AQ7,0), " doses per day")</f>
        <v>Vaccination schedule based on hitting target of 3,000,000 doses per day</v>
      </c>
      <c r="AP3" s="127"/>
      <c r="AQ3" s="127"/>
      <c r="AR3" s="127"/>
      <c r="AS3" s="127"/>
      <c r="AT3" s="127"/>
      <c r="AU3" s="127"/>
      <c r="AV3" s="127"/>
      <c r="AW3" s="127"/>
      <c r="AX3" s="100"/>
      <c r="AZ3" s="127" t="str">
        <f>CONCATENATE("Vaccination schedule based on hitting target of ", FIXED(1000*BB7,0), " doses per day")</f>
        <v>Vaccination schedule based on hitting target of 1,500,000 doses per day</v>
      </c>
      <c r="BA3" s="127"/>
      <c r="BB3" s="127"/>
      <c r="BC3" s="127"/>
      <c r="BD3" s="127"/>
      <c r="BE3" s="127"/>
      <c r="BF3" s="127"/>
      <c r="BG3" s="127"/>
      <c r="BH3" s="127"/>
      <c r="BJ3" s="127" t="str">
        <f>CONCATENATE("Vaccination schedule based on hitting target of ", FIXED(1000*BL7,0), " doses per day")</f>
        <v>Vaccination schedule based on hitting target of 1,750,000 doses per day</v>
      </c>
      <c r="BK3" s="127"/>
      <c r="BL3" s="127"/>
      <c r="BM3" s="127"/>
      <c r="BN3" s="127"/>
      <c r="BO3" s="127"/>
      <c r="BP3" s="127"/>
      <c r="BQ3" s="127"/>
      <c r="BR3" s="127"/>
      <c r="BT3" s="127" t="str">
        <f>CONCATENATE("Vaccination schedule based on hitting target of ", FIXED(1000*BV7,0), " doses per day")</f>
        <v>Vaccination schedule based on hitting target of 2,000,000 doses per day</v>
      </c>
      <c r="BU3" s="127"/>
      <c r="BV3" s="127"/>
      <c r="BW3" s="127"/>
      <c r="BX3" s="127"/>
      <c r="BY3" s="127"/>
      <c r="BZ3" s="127"/>
      <c r="CA3" s="127"/>
      <c r="CB3" s="127"/>
      <c r="CD3" s="127" t="str">
        <f>CONCATENATE("Vaccination schedule based on hitting target of ", FIXED(1000*CF7,0), " doses per day")</f>
        <v>Vaccination schedule based on hitting target of 2,500,000 doses per day</v>
      </c>
      <c r="CE3" s="127"/>
      <c r="CF3" s="127"/>
      <c r="CG3" s="127"/>
      <c r="CH3" s="127"/>
      <c r="CI3" s="127"/>
      <c r="CJ3" s="127"/>
      <c r="CK3" s="127"/>
      <c r="CL3" s="127"/>
    </row>
    <row r="4" spans="1:97" ht="11.25" customHeight="1" x14ac:dyDescent="0.2">
      <c r="A4" s="134" t="s">
        <v>36</v>
      </c>
      <c r="B4" s="135"/>
      <c r="C4" s="136"/>
      <c r="D4" s="31" t="s">
        <v>7</v>
      </c>
      <c r="E4" s="32" t="s">
        <v>17</v>
      </c>
      <c r="F4" s="33" t="s">
        <v>18</v>
      </c>
      <c r="G4" s="31" t="s">
        <v>7</v>
      </c>
      <c r="H4" s="32" t="s">
        <v>17</v>
      </c>
      <c r="I4" s="33" t="s">
        <v>18</v>
      </c>
      <c r="J4" s="48"/>
      <c r="K4" s="128" t="s">
        <v>36</v>
      </c>
      <c r="L4" s="129"/>
      <c r="M4" s="130"/>
      <c r="N4" s="33" t="s">
        <v>7</v>
      </c>
      <c r="O4" s="32" t="s">
        <v>17</v>
      </c>
      <c r="P4" s="33" t="s">
        <v>18</v>
      </c>
      <c r="Q4" s="31" t="s">
        <v>7</v>
      </c>
      <c r="R4" s="32" t="s">
        <v>17</v>
      </c>
      <c r="S4" s="33" t="s">
        <v>18</v>
      </c>
      <c r="U4" s="128" t="s">
        <v>36</v>
      </c>
      <c r="V4" s="129"/>
      <c r="W4" s="130"/>
      <c r="X4" s="33" t="s">
        <v>7</v>
      </c>
      <c r="Y4" s="32" t="s">
        <v>17</v>
      </c>
      <c r="Z4" s="33" t="s">
        <v>18</v>
      </c>
      <c r="AA4" s="31" t="s">
        <v>7</v>
      </c>
      <c r="AB4" s="32" t="s">
        <v>17</v>
      </c>
      <c r="AC4" s="33" t="s">
        <v>18</v>
      </c>
      <c r="AE4" s="128" t="s">
        <v>36</v>
      </c>
      <c r="AF4" s="129"/>
      <c r="AG4" s="130"/>
      <c r="AH4" s="33" t="s">
        <v>7</v>
      </c>
      <c r="AI4" s="32" t="s">
        <v>17</v>
      </c>
      <c r="AJ4" s="33" t="s">
        <v>18</v>
      </c>
      <c r="AK4" s="31" t="s">
        <v>7</v>
      </c>
      <c r="AL4" s="32" t="s">
        <v>17</v>
      </c>
      <c r="AM4" s="33" t="s">
        <v>18</v>
      </c>
      <c r="AO4" s="128" t="s">
        <v>36</v>
      </c>
      <c r="AP4" s="129"/>
      <c r="AQ4" s="130"/>
      <c r="AR4" s="33" t="s">
        <v>7</v>
      </c>
      <c r="AS4" s="32" t="s">
        <v>17</v>
      </c>
      <c r="AT4" s="33" t="s">
        <v>18</v>
      </c>
      <c r="AU4" s="31" t="s">
        <v>7</v>
      </c>
      <c r="AV4" s="32" t="s">
        <v>17</v>
      </c>
      <c r="AW4" s="33" t="s">
        <v>18</v>
      </c>
      <c r="AX4" s="48"/>
      <c r="AZ4" s="128" t="s">
        <v>36</v>
      </c>
      <c r="BA4" s="129"/>
      <c r="BB4" s="130"/>
      <c r="BC4" s="33" t="s">
        <v>7</v>
      </c>
      <c r="BD4" s="32" t="s">
        <v>17</v>
      </c>
      <c r="BE4" s="33" t="s">
        <v>18</v>
      </c>
      <c r="BF4" s="31" t="s">
        <v>7</v>
      </c>
      <c r="BG4" s="32" t="s">
        <v>17</v>
      </c>
      <c r="BH4" s="33" t="s">
        <v>18</v>
      </c>
      <c r="BJ4" s="128" t="s">
        <v>36</v>
      </c>
      <c r="BK4" s="129"/>
      <c r="BL4" s="130"/>
      <c r="BM4" s="33" t="s">
        <v>7</v>
      </c>
      <c r="BN4" s="32" t="s">
        <v>17</v>
      </c>
      <c r="BO4" s="33" t="s">
        <v>18</v>
      </c>
      <c r="BP4" s="31" t="s">
        <v>7</v>
      </c>
      <c r="BQ4" s="32" t="s">
        <v>17</v>
      </c>
      <c r="BR4" s="33" t="s">
        <v>18</v>
      </c>
      <c r="BT4" s="128" t="s">
        <v>36</v>
      </c>
      <c r="BU4" s="129"/>
      <c r="BV4" s="130"/>
      <c r="BW4" s="33" t="s">
        <v>7</v>
      </c>
      <c r="BX4" s="32" t="s">
        <v>17</v>
      </c>
      <c r="BY4" s="33" t="s">
        <v>18</v>
      </c>
      <c r="BZ4" s="31" t="s">
        <v>7</v>
      </c>
      <c r="CA4" s="32" t="s">
        <v>17</v>
      </c>
      <c r="CB4" s="33" t="s">
        <v>18</v>
      </c>
      <c r="CD4" s="128" t="s">
        <v>36</v>
      </c>
      <c r="CE4" s="129"/>
      <c r="CF4" s="130"/>
      <c r="CG4" s="33" t="s">
        <v>7</v>
      </c>
      <c r="CH4" s="32" t="s">
        <v>17</v>
      </c>
      <c r="CI4" s="33" t="s">
        <v>18</v>
      </c>
      <c r="CJ4" s="31" t="s">
        <v>7</v>
      </c>
      <c r="CK4" s="32" t="s">
        <v>17</v>
      </c>
      <c r="CL4" s="33" t="s">
        <v>18</v>
      </c>
      <c r="CM4" s="3" t="s">
        <v>135</v>
      </c>
    </row>
    <row r="5" spans="1:97" ht="11.25" customHeight="1" x14ac:dyDescent="0.2">
      <c r="A5" s="131" t="s">
        <v>3</v>
      </c>
      <c r="B5" s="132"/>
      <c r="C5" s="28">
        <f ca="1">TODAY()</f>
        <v>44252</v>
      </c>
      <c r="D5" s="53" t="s">
        <v>38</v>
      </c>
      <c r="E5" s="26">
        <f ca="1">INDEX(A$12:A$755, MATCH('Target Amounts'!$B$5, I$12:I$755, 1))</f>
        <v>44250</v>
      </c>
      <c r="F5" s="34">
        <f ca="1">MAX(E5-C$5, 0)</f>
        <v>0</v>
      </c>
      <c r="G5" s="52" t="s">
        <v>39</v>
      </c>
      <c r="H5" s="26">
        <f ca="1">INDEX(A$12:A$755, MATCH('Target Amounts'!$B$9, I$12:I$755, 1))</f>
        <v>44260</v>
      </c>
      <c r="I5" s="34">
        <f ca="1">MAX(H5-C$5, 0)</f>
        <v>8</v>
      </c>
      <c r="J5" s="48"/>
      <c r="K5" s="131" t="s">
        <v>3</v>
      </c>
      <c r="L5" s="132"/>
      <c r="M5" s="28">
        <f ca="1">$C$5</f>
        <v>44252</v>
      </c>
      <c r="N5" s="53" t="s">
        <v>38</v>
      </c>
      <c r="O5" s="26">
        <f ca="1">INDEX(K$12:K$755, MATCH('Target Amounts'!$B$5, S$12:S$755, 1))</f>
        <v>44250</v>
      </c>
      <c r="P5" s="34">
        <f ca="1">MAX(O5-M$5, 0)</f>
        <v>0</v>
      </c>
      <c r="Q5" s="52" t="s">
        <v>39</v>
      </c>
      <c r="R5" s="26">
        <f ca="1">INDEX(K$12:K$755, MATCH('Target Amounts'!$B$9, S$12:S$755, 1))</f>
        <v>44260</v>
      </c>
      <c r="S5" s="34">
        <f ca="1">MAX(R5-M$5, 0)</f>
        <v>8</v>
      </c>
      <c r="U5" s="131" t="s">
        <v>3</v>
      </c>
      <c r="V5" s="132"/>
      <c r="W5" s="28">
        <f ca="1">$C$5</f>
        <v>44252</v>
      </c>
      <c r="X5" s="99" t="s">
        <v>38</v>
      </c>
      <c r="Y5" s="26">
        <f ca="1">INDEX(U$12:U$755, MATCH('Target Amounts'!$B$5, AC$12:AC$755, 1))</f>
        <v>44250</v>
      </c>
      <c r="Z5" s="34">
        <f ca="1">MAX(Y5-W$5, 0)</f>
        <v>0</v>
      </c>
      <c r="AA5" s="52" t="s">
        <v>39</v>
      </c>
      <c r="AB5" s="26">
        <f ca="1">INDEX(U$12:U$755, MATCH('Target Amounts'!$B$9, AC$12:AC$755, 1))</f>
        <v>44260</v>
      </c>
      <c r="AC5" s="34">
        <f ca="1">MAX(AB5-W$5, 0)</f>
        <v>8</v>
      </c>
      <c r="AE5" s="131" t="s">
        <v>3</v>
      </c>
      <c r="AF5" s="132"/>
      <c r="AG5" s="28">
        <f ca="1">$C$5</f>
        <v>44252</v>
      </c>
      <c r="AH5" s="99" t="s">
        <v>38</v>
      </c>
      <c r="AI5" s="26">
        <f ca="1">INDEX(AE$12:AE$755, MATCH('Target Amounts'!$B$5, AM$12:AM$755, 1))</f>
        <v>44250</v>
      </c>
      <c r="AJ5" s="34">
        <f ca="1">MAX(AI5-AG$5, 0)</f>
        <v>0</v>
      </c>
      <c r="AK5" s="52" t="s">
        <v>39</v>
      </c>
      <c r="AL5" s="26">
        <f ca="1">INDEX(AE$12:AE$755, MATCH('Target Amounts'!$B$9, AM$12:AM$755, 1))</f>
        <v>44260</v>
      </c>
      <c r="AM5" s="34">
        <f ca="1">MAX(AL5-AG$5, 0)</f>
        <v>8</v>
      </c>
      <c r="AO5" s="131" t="s">
        <v>3</v>
      </c>
      <c r="AP5" s="132"/>
      <c r="AQ5" s="28">
        <f ca="1">$C$5</f>
        <v>44252</v>
      </c>
      <c r="AR5" s="53" t="s">
        <v>38</v>
      </c>
      <c r="AS5" s="26">
        <f ca="1">INDEX(AO$12:AO$755, MATCH('Target Amounts'!$B$5, AW$12:AW$755, 1))</f>
        <v>44250</v>
      </c>
      <c r="AT5" s="34">
        <f ca="1">MAX(AS5-AQ$5, 0)</f>
        <v>0</v>
      </c>
      <c r="AU5" s="52" t="s">
        <v>39</v>
      </c>
      <c r="AV5" s="26">
        <f ca="1">INDEX(AO$12:AO$755, MATCH('Target Amounts'!$B$9, AW$12:AW$755, 1))</f>
        <v>44260</v>
      </c>
      <c r="AW5" s="34">
        <f ca="1">MAX(AV5-AQ$5, 0)</f>
        <v>8</v>
      </c>
      <c r="AX5" s="48"/>
      <c r="AZ5" s="131" t="s">
        <v>3</v>
      </c>
      <c r="BA5" s="132"/>
      <c r="BB5" s="28">
        <f ca="1">$C$5</f>
        <v>44252</v>
      </c>
      <c r="BC5" s="53" t="s">
        <v>38</v>
      </c>
      <c r="BD5" s="26">
        <f ca="1">INDEX(AZ$12:AZ$755, MATCH('Target Amounts'!$B$5, BH$12:BH$755, 1))</f>
        <v>44250</v>
      </c>
      <c r="BE5" s="34">
        <f ca="1">MAX(BD5-BB$5, 0)</f>
        <v>0</v>
      </c>
      <c r="BF5" s="52" t="s">
        <v>39</v>
      </c>
      <c r="BG5" s="26">
        <f ca="1">INDEX(AZ$12:AZ$755, MATCH('Target Amounts'!$B$9, BH$12:BH$755, 1))</f>
        <v>44260</v>
      </c>
      <c r="BH5" s="34">
        <f ca="1">MAX(BG5-BB$5, 0)</f>
        <v>8</v>
      </c>
      <c r="BJ5" s="131" t="s">
        <v>3</v>
      </c>
      <c r="BK5" s="132"/>
      <c r="BL5" s="28">
        <f ca="1">$C$5</f>
        <v>44252</v>
      </c>
      <c r="BM5" s="53" t="s">
        <v>38</v>
      </c>
      <c r="BN5" s="26">
        <f ca="1">INDEX(BJ$12:BJ$755, MATCH('Target Amounts'!$B$5, BR$12:BR$755, 1))</f>
        <v>44250</v>
      </c>
      <c r="BO5" s="34">
        <f ca="1">MAX(BN5-BL$5, 0)</f>
        <v>0</v>
      </c>
      <c r="BP5" s="52" t="s">
        <v>39</v>
      </c>
      <c r="BQ5" s="26">
        <f ca="1">INDEX(BJ$12:BJ$755, MATCH('Target Amounts'!$B$9, BR$12:BR$755, 1))</f>
        <v>44260</v>
      </c>
      <c r="BR5" s="34">
        <f ca="1">MAX(BQ5-BL$5, 0)</f>
        <v>8</v>
      </c>
      <c r="BT5" s="131" t="s">
        <v>3</v>
      </c>
      <c r="BU5" s="132"/>
      <c r="BV5" s="28">
        <f ca="1">$C$5</f>
        <v>44252</v>
      </c>
      <c r="BW5" s="53" t="s">
        <v>38</v>
      </c>
      <c r="BX5" s="26">
        <f ca="1">INDEX(BT$12:BT$755, MATCH('Target Amounts'!$B$5, CB$12:CB$755, 1))</f>
        <v>44250</v>
      </c>
      <c r="BY5" s="34">
        <f ca="1">MAX(BX5-BV$5, 0)</f>
        <v>0</v>
      </c>
      <c r="BZ5" s="52" t="s">
        <v>39</v>
      </c>
      <c r="CA5" s="26">
        <f ca="1">INDEX(BT$12:BT$755, MATCH('Target Amounts'!$B$9, CB$12:CB$755, 1))</f>
        <v>44260</v>
      </c>
      <c r="CB5" s="34">
        <f ca="1">MAX(CA5-BV$5, 0)</f>
        <v>8</v>
      </c>
      <c r="CD5" s="131" t="s">
        <v>3</v>
      </c>
      <c r="CE5" s="132"/>
      <c r="CF5" s="28">
        <f ca="1">$C$5</f>
        <v>44252</v>
      </c>
      <c r="CG5" s="53" t="s">
        <v>38</v>
      </c>
      <c r="CH5" s="26">
        <f ca="1">INDEX(CD$12:CD$755, MATCH('Target Amounts'!$B$5, CL$12:CL$755, 1))</f>
        <v>44250</v>
      </c>
      <c r="CI5" s="34">
        <f ca="1">MAX(CH5-CF$5, 0)</f>
        <v>0</v>
      </c>
      <c r="CJ5" s="52" t="s">
        <v>39</v>
      </c>
      <c r="CK5" s="26">
        <f ca="1">INDEX(CD$12:CD$755, MATCH('Target Amounts'!$B$9, CL$12:CL$755, 1))</f>
        <v>44260</v>
      </c>
      <c r="CL5" s="34">
        <f ca="1">MAX(CK5-CF$5, 0)</f>
        <v>8</v>
      </c>
    </row>
    <row r="6" spans="1:97" ht="11.25" customHeight="1" x14ac:dyDescent="0.2">
      <c r="A6" s="125" t="s">
        <v>19</v>
      </c>
      <c r="B6" s="126"/>
      <c r="C6" s="29">
        <f ca="1">INDEX($C$12:$C$390, MATCH($C$5-1, $A$12:$A$390, 0))</f>
        <v>1295.6389999999997</v>
      </c>
      <c r="D6" s="36" t="s">
        <v>20</v>
      </c>
      <c r="E6" s="24">
        <f ca="1">INDEX(A$12:A$755, MATCH('Target Amounts'!$B$6, I$12:I$755, 1))</f>
        <v>44308</v>
      </c>
      <c r="F6" s="36">
        <f t="shared" ref="F6:F9" ca="1" si="0">MAX(E6-C$5, 0)</f>
        <v>56</v>
      </c>
      <c r="G6" s="35" t="s">
        <v>10</v>
      </c>
      <c r="H6" s="24">
        <f ca="1">INDEX(A$12:A$755, MATCH('Target Amounts'!$B$10, I$12:I$755, 1))</f>
        <v>44341</v>
      </c>
      <c r="I6" s="36">
        <f t="shared" ref="I6:I9" ca="1" si="1">MAX(H6-C$5, 0)</f>
        <v>89</v>
      </c>
      <c r="J6" s="48"/>
      <c r="K6" s="125" t="s">
        <v>19</v>
      </c>
      <c r="L6" s="126"/>
      <c r="M6" s="29">
        <f ca="1">INDEX($C$12:$C$390, MATCH($C$5-1, $A$12:$A$390, 0))</f>
        <v>1295.6389999999997</v>
      </c>
      <c r="N6" s="36" t="s">
        <v>20</v>
      </c>
      <c r="O6" s="24">
        <f ca="1">INDEX(K$12:K$755, MATCH('Target Amounts'!$B$6, S$12:S$755, 1))</f>
        <v>44295</v>
      </c>
      <c r="P6" s="36">
        <f t="shared" ref="P6:P9" ca="1" si="2">MAX(O6-M$5, 0)</f>
        <v>43</v>
      </c>
      <c r="Q6" s="35" t="s">
        <v>10</v>
      </c>
      <c r="R6" s="24">
        <f ca="1">INDEX(K$12:K$755, MATCH('Target Amounts'!$B$10, S$12:S$755, 1))</f>
        <v>44317</v>
      </c>
      <c r="S6" s="36">
        <f t="shared" ref="S6:S9" ca="1" si="3">MAX(R6-M$5, 0)</f>
        <v>65</v>
      </c>
      <c r="U6" s="125" t="s">
        <v>19</v>
      </c>
      <c r="V6" s="126"/>
      <c r="W6" s="29">
        <f ca="1">INDEX($C$12:$C$390, MATCH($C$5-1, $A$12:$A$390, 0))</f>
        <v>1295.6389999999997</v>
      </c>
      <c r="X6" s="36" t="s">
        <v>20</v>
      </c>
      <c r="Y6" s="24">
        <f ca="1">INDEX(U$12:U$755, MATCH('Target Amounts'!$B$6, AC$12:AC$755, 1))</f>
        <v>44309</v>
      </c>
      <c r="Z6" s="36">
        <f t="shared" ref="Z6:Z9" ca="1" si="4">MAX(Y6-W$5, 0)</f>
        <v>57</v>
      </c>
      <c r="AA6" s="35" t="s">
        <v>10</v>
      </c>
      <c r="AB6" s="24">
        <f ca="1">INDEX(U$12:U$755, MATCH('Target Amounts'!$B$10, AC$12:AC$755, 1))</f>
        <v>44343</v>
      </c>
      <c r="AC6" s="36">
        <f t="shared" ref="AC6:AC9" ca="1" si="5">MAX(AB6-W$5, 0)</f>
        <v>91</v>
      </c>
      <c r="AE6" s="125" t="s">
        <v>19</v>
      </c>
      <c r="AF6" s="126"/>
      <c r="AG6" s="29">
        <f ca="1">INDEX($C$12:$C$390, MATCH($C$5-1, $A$12:$A$390, 0))</f>
        <v>1295.6389999999997</v>
      </c>
      <c r="AH6" s="36" t="s">
        <v>20</v>
      </c>
      <c r="AI6" s="24">
        <f ca="1">INDEX(AE$12:AE$755, MATCH('Target Amounts'!$B$6, AM$12:AM$755, 1))</f>
        <v>44294</v>
      </c>
      <c r="AJ6" s="36">
        <f t="shared" ref="AJ6:AJ9" ca="1" si="6">MAX(AI6-AG$5, 0)</f>
        <v>42</v>
      </c>
      <c r="AK6" s="35" t="s">
        <v>10</v>
      </c>
      <c r="AL6" s="24">
        <f ca="1">INDEX(AE$12:AE$755, MATCH('Target Amounts'!$B$10, AM$12:AM$755, 1))</f>
        <v>44309</v>
      </c>
      <c r="AM6" s="36">
        <f t="shared" ref="AM6:AM9" ca="1" si="7">MAX(AL6-AG$5, 0)</f>
        <v>57</v>
      </c>
      <c r="AO6" s="125" t="s">
        <v>19</v>
      </c>
      <c r="AP6" s="126"/>
      <c r="AQ6" s="29">
        <f ca="1">INDEX($C$12:$C$390, MATCH($C$5-1, $A$12:$A$390, 0))</f>
        <v>1295.6389999999997</v>
      </c>
      <c r="AR6" s="36" t="s">
        <v>20</v>
      </c>
      <c r="AS6" s="24">
        <f ca="1">INDEX(AO$12:AO$755, MATCH('Target Amounts'!$B$6, AW$12:AW$755, 1))</f>
        <v>44293</v>
      </c>
      <c r="AT6" s="36">
        <f t="shared" ref="AT6:AT9" ca="1" si="8">MAX(AS6-AQ$5, 0)</f>
        <v>41</v>
      </c>
      <c r="AU6" s="35" t="s">
        <v>10</v>
      </c>
      <c r="AV6" s="24">
        <f ca="1">INDEX(AO$12:AO$755, MATCH('Target Amounts'!$B$10, AW$12:AW$755, 1))</f>
        <v>44304</v>
      </c>
      <c r="AW6" s="36">
        <f t="shared" ref="AW6:AW9" ca="1" si="9">MAX(AV6-AQ$5, 0)</f>
        <v>52</v>
      </c>
      <c r="AX6" s="48"/>
      <c r="AZ6" s="125" t="s">
        <v>19</v>
      </c>
      <c r="BA6" s="126"/>
      <c r="BB6" s="29">
        <f ca="1">INDEX($C$12:$C$390, MATCH($C$5-1, $A$12:$A$390, 0))</f>
        <v>1295.6389999999997</v>
      </c>
      <c r="BC6" s="36" t="s">
        <v>20</v>
      </c>
      <c r="BD6" s="24">
        <f ca="1">INDEX(AZ$12:AZ$755, MATCH('Target Amounts'!$B$6, BH$12:BH$755, 1))</f>
        <v>44303</v>
      </c>
      <c r="BE6" s="36">
        <f t="shared" ref="BE6:BE9" ca="1" si="10">MAX(BD6-BB$5, 0)</f>
        <v>51</v>
      </c>
      <c r="BF6" s="35" t="s">
        <v>10</v>
      </c>
      <c r="BG6" s="24">
        <f ca="1">INDEX(AZ$12:AZ$755, MATCH('Target Amounts'!$B$10, BH$12:BH$755, 1))</f>
        <v>44329</v>
      </c>
      <c r="BH6" s="36">
        <f t="shared" ref="BH6:BH9" ca="1" si="11">MAX(BG6-BB$5, 0)</f>
        <v>77</v>
      </c>
      <c r="BJ6" s="125" t="s">
        <v>19</v>
      </c>
      <c r="BK6" s="126"/>
      <c r="BL6" s="29">
        <f ca="1">INDEX($C$12:$C$390, MATCH($C$5-1, $A$12:$A$390, 0))</f>
        <v>1295.6389999999997</v>
      </c>
      <c r="BM6" s="36" t="s">
        <v>20</v>
      </c>
      <c r="BN6" s="24">
        <f ca="1">INDEX(BJ$12:BJ$755, MATCH('Target Amounts'!$B$6, BR$12:BR$755, 1))</f>
        <v>44296</v>
      </c>
      <c r="BO6" s="36">
        <f t="shared" ref="BO6:BO9" ca="1" si="12">MAX(BN6-BL$5, 0)</f>
        <v>44</v>
      </c>
      <c r="BP6" s="35" t="s">
        <v>10</v>
      </c>
      <c r="BQ6" s="24">
        <f ca="1">INDEX(BJ$12:BJ$755, MATCH('Target Amounts'!$B$10, BR$12:BR$755, 1))</f>
        <v>44322</v>
      </c>
      <c r="BR6" s="36">
        <f t="shared" ref="BR6:BR9" ca="1" si="13">MAX(BQ6-BL$5, 0)</f>
        <v>70</v>
      </c>
      <c r="BT6" s="125" t="s">
        <v>19</v>
      </c>
      <c r="BU6" s="126"/>
      <c r="BV6" s="29">
        <f ca="1">INDEX($C$12:$C$390, MATCH($C$5-1, $A$12:$A$390, 0))</f>
        <v>1295.6389999999997</v>
      </c>
      <c r="BW6" s="36" t="s">
        <v>20</v>
      </c>
      <c r="BX6" s="24">
        <f ca="1">INDEX(BT$12:BT$755, MATCH('Target Amounts'!$B$6, CB$12:CB$755, 1))</f>
        <v>44294</v>
      </c>
      <c r="BY6" s="36">
        <f t="shared" ref="BY6:BY9" ca="1" si="14">MAX(BX6-BV$5, 0)</f>
        <v>42</v>
      </c>
      <c r="BZ6" s="35" t="s">
        <v>10</v>
      </c>
      <c r="CA6" s="24">
        <f ca="1">INDEX(BT$12:BT$755, MATCH('Target Amounts'!$B$10, CB$12:CB$755, 1))</f>
        <v>44309</v>
      </c>
      <c r="CB6" s="36">
        <f t="shared" ref="CB6:CB9" ca="1" si="15">MAX(CA6-BV$5, 0)</f>
        <v>57</v>
      </c>
      <c r="CD6" s="125" t="s">
        <v>19</v>
      </c>
      <c r="CE6" s="126"/>
      <c r="CF6" s="29">
        <f ca="1">INDEX($C$12:$C$390, MATCH($C$5-1, $A$12:$A$390, 0))</f>
        <v>1295.6389999999997</v>
      </c>
      <c r="CG6" s="36" t="s">
        <v>20</v>
      </c>
      <c r="CH6" s="24">
        <f ca="1">INDEX(CD$12:CD$755, MATCH('Target Amounts'!$B$6, CL$12:CL$755, 1))</f>
        <v>44293</v>
      </c>
      <c r="CI6" s="36">
        <f t="shared" ref="CI6:CI9" ca="1" si="16">MAX(CH6-CF$5, 0)</f>
        <v>41</v>
      </c>
      <c r="CJ6" s="35" t="s">
        <v>10</v>
      </c>
      <c r="CK6" s="24">
        <f ca="1">INDEX(CD$12:CD$755, MATCH('Target Amounts'!$B$10, CL$12:CL$755, 1))</f>
        <v>44304</v>
      </c>
      <c r="CL6" s="36">
        <f t="shared" ref="CL6:CL9" ca="1" si="17">MAX(CK6-CF$5, 0)</f>
        <v>52</v>
      </c>
    </row>
    <row r="7" spans="1:97" ht="11.25" customHeight="1" x14ac:dyDescent="0.2">
      <c r="A7" s="125" t="s">
        <v>130</v>
      </c>
      <c r="B7" s="126"/>
      <c r="C7" s="38">
        <f ca="1">INDEX('Historical Data'!$A$2:$A$745, MATCH($C$5 - 1, 'Historical Data'!$B$2:$B$745, 0))</f>
        <v>69</v>
      </c>
      <c r="D7" s="36" t="s">
        <v>21</v>
      </c>
      <c r="E7" s="24">
        <f ca="1">INDEX(A$12:A$755, MATCH('Target Amounts'!$B$7, I$12:I$755, 1))</f>
        <v>44406</v>
      </c>
      <c r="F7" s="36">
        <f t="shared" ca="1" si="0"/>
        <v>154</v>
      </c>
      <c r="G7" s="35" t="s">
        <v>8</v>
      </c>
      <c r="H7" s="24">
        <f ca="1">INDEX(A$12:A$755, MATCH('Target Amounts'!$B$11, I$12:I$755, 1))</f>
        <v>44461</v>
      </c>
      <c r="I7" s="36">
        <f t="shared" ca="1" si="1"/>
        <v>209</v>
      </c>
      <c r="J7" s="48"/>
      <c r="K7" s="125" t="s">
        <v>128</v>
      </c>
      <c r="L7" s="126"/>
      <c r="M7" s="38">
        <f ca="1">$C$9 + $C$8*$C$7</f>
        <v>1788.5130798771124</v>
      </c>
      <c r="N7" s="36" t="s">
        <v>21</v>
      </c>
      <c r="O7" s="24">
        <f ca="1">INDEX(K$12:K$755, MATCH('Target Amounts'!$B$7, S$12:S$755, 1))</f>
        <v>44371</v>
      </c>
      <c r="P7" s="36">
        <f t="shared" ca="1" si="2"/>
        <v>119</v>
      </c>
      <c r="Q7" s="35" t="s">
        <v>8</v>
      </c>
      <c r="R7" s="24">
        <f ca="1">INDEX(K$12:K$755, MATCH('Target Amounts'!$B$11, S$12:S$755, 1))</f>
        <v>44406</v>
      </c>
      <c r="S7" s="36">
        <f t="shared" ca="1" si="3"/>
        <v>154</v>
      </c>
      <c r="U7" s="125" t="s">
        <v>128</v>
      </c>
      <c r="V7" s="126"/>
      <c r="W7" s="38">
        <v>1250</v>
      </c>
      <c r="X7" s="36" t="s">
        <v>21</v>
      </c>
      <c r="Y7" s="24">
        <f ca="1">INDEX(U$12:U$755, MATCH('Target Amounts'!$B$7, AC$12:AC$755, 1))</f>
        <v>44410</v>
      </c>
      <c r="Z7" s="36">
        <f t="shared" ca="1" si="4"/>
        <v>158</v>
      </c>
      <c r="AA7" s="35" t="s">
        <v>8</v>
      </c>
      <c r="AB7" s="24">
        <f ca="1">INDEX(U$12:U$755, MATCH('Target Amounts'!$B$11, AC$12:AC$755, 1))</f>
        <v>44473</v>
      </c>
      <c r="AC7" s="36">
        <f t="shared" ca="1" si="5"/>
        <v>221</v>
      </c>
      <c r="AE7" s="125" t="s">
        <v>128</v>
      </c>
      <c r="AF7" s="126"/>
      <c r="AG7" s="38">
        <v>2000</v>
      </c>
      <c r="AH7" s="105" t="s">
        <v>21</v>
      </c>
      <c r="AI7" s="106">
        <f ca="1">INDEX(AE$12:AE$755, MATCH('Target Amounts'!$B$7, AM$12:AM$755, 1))</f>
        <v>44355</v>
      </c>
      <c r="AJ7" s="105">
        <f t="shared" ca="1" si="6"/>
        <v>103</v>
      </c>
      <c r="AK7" s="107" t="s">
        <v>8</v>
      </c>
      <c r="AL7" s="106">
        <f ca="1">INDEX(AE$12:AE$755, MATCH('Target Amounts'!$B$11, AM$12:AM$755, 1))</f>
        <v>44392</v>
      </c>
      <c r="AM7" s="105">
        <f t="shared" ca="1" si="7"/>
        <v>140</v>
      </c>
      <c r="AN7" s="108"/>
      <c r="AO7" s="120" t="s">
        <v>128</v>
      </c>
      <c r="AP7" s="121"/>
      <c r="AQ7" s="38">
        <v>3000</v>
      </c>
      <c r="AR7" s="105" t="s">
        <v>21</v>
      </c>
      <c r="AS7" s="106">
        <f ca="1">INDEX(AO$12:AO$755, MATCH('Target Amounts'!$B$7, AW$12:AW$755, 1))</f>
        <v>44337</v>
      </c>
      <c r="AT7" s="105">
        <f t="shared" ca="1" si="8"/>
        <v>85</v>
      </c>
      <c r="AU7" s="107" t="s">
        <v>8</v>
      </c>
      <c r="AV7" s="106">
        <f ca="1">INDEX(AO$12:AO$755, MATCH('Target Amounts'!$B$11, AW$12:AW$755, 1))</f>
        <v>44358</v>
      </c>
      <c r="AW7" s="105">
        <f t="shared" ca="1" si="9"/>
        <v>106</v>
      </c>
      <c r="AX7" s="109"/>
      <c r="AY7" s="108"/>
      <c r="AZ7" s="120" t="s">
        <v>128</v>
      </c>
      <c r="BA7" s="121"/>
      <c r="BB7" s="38">
        <v>1500</v>
      </c>
      <c r="BC7" s="105" t="s">
        <v>21</v>
      </c>
      <c r="BD7" s="106">
        <f ca="1">INDEX(AZ$12:AZ$755, MATCH('Target Amounts'!$B$7, BH$12:BH$755, 1))</f>
        <v>44390</v>
      </c>
      <c r="BE7" s="105">
        <f t="shared" ca="1" si="10"/>
        <v>138</v>
      </c>
      <c r="BF7" s="107" t="s">
        <v>8</v>
      </c>
      <c r="BG7" s="106">
        <f ca="1">INDEX(AZ$12:AZ$755, MATCH('Target Amounts'!$B$11, BH$12:BH$755, 1))</f>
        <v>44438</v>
      </c>
      <c r="BH7" s="105">
        <f t="shared" ca="1" si="11"/>
        <v>186</v>
      </c>
      <c r="BI7" s="108"/>
      <c r="BJ7" s="120" t="s">
        <v>128</v>
      </c>
      <c r="BK7" s="121"/>
      <c r="BL7" s="38">
        <v>1750</v>
      </c>
      <c r="BM7" s="105" t="s">
        <v>21</v>
      </c>
      <c r="BN7" s="106">
        <f ca="1">INDEX(BJ$12:BJ$755, MATCH('Target Amounts'!$B$7, BR$12:BR$755, 1))</f>
        <v>44373</v>
      </c>
      <c r="BO7" s="105">
        <f t="shared" ca="1" si="12"/>
        <v>121</v>
      </c>
      <c r="BP7" s="107" t="s">
        <v>8</v>
      </c>
      <c r="BQ7" s="106">
        <f ca="1">INDEX(BJ$12:BJ$755, MATCH('Target Amounts'!$B$11, BR$12:BR$755, 1))</f>
        <v>44411</v>
      </c>
      <c r="BR7" s="105">
        <f t="shared" ca="1" si="13"/>
        <v>159</v>
      </c>
      <c r="BS7" s="108"/>
      <c r="BT7" s="120" t="s">
        <v>128</v>
      </c>
      <c r="BU7" s="121"/>
      <c r="BV7" s="38">
        <v>2000</v>
      </c>
      <c r="BW7" s="105" t="s">
        <v>21</v>
      </c>
      <c r="BX7" s="106">
        <f ca="1">INDEX(BT$12:BT$755, MATCH('Target Amounts'!$B$7, CB$12:CB$755, 1))</f>
        <v>44355</v>
      </c>
      <c r="BY7" s="105">
        <f t="shared" ca="1" si="14"/>
        <v>103</v>
      </c>
      <c r="BZ7" s="107" t="s">
        <v>8</v>
      </c>
      <c r="CA7" s="106">
        <f ca="1">INDEX(BT$12:BT$755, MATCH('Target Amounts'!$B$11, CB$12:CB$755, 1))</f>
        <v>44392</v>
      </c>
      <c r="CB7" s="105">
        <f t="shared" ca="1" si="15"/>
        <v>140</v>
      </c>
      <c r="CC7" s="108"/>
      <c r="CD7" s="120" t="s">
        <v>128</v>
      </c>
      <c r="CE7" s="121"/>
      <c r="CF7" s="38">
        <v>2500</v>
      </c>
      <c r="CG7" s="105" t="s">
        <v>21</v>
      </c>
      <c r="CH7" s="106">
        <f ca="1">INDEX(CD$12:CD$755, MATCH('Target Amounts'!$B$7, CL$12:CL$755, 1))</f>
        <v>44343</v>
      </c>
      <c r="CI7" s="105">
        <f t="shared" ca="1" si="16"/>
        <v>91</v>
      </c>
      <c r="CJ7" s="107" t="s">
        <v>8</v>
      </c>
      <c r="CK7" s="106">
        <f ca="1">INDEX(CD$12:CD$755, MATCH('Target Amounts'!$B$11, CL$12:CL$755, 1))</f>
        <v>44373</v>
      </c>
      <c r="CL7" s="105">
        <f t="shared" ca="1" si="17"/>
        <v>121</v>
      </c>
      <c r="CM7" s="108"/>
      <c r="CN7" s="108"/>
      <c r="CO7" s="108"/>
      <c r="CP7" s="108"/>
      <c r="CQ7" s="108"/>
      <c r="CR7" s="108"/>
      <c r="CS7" s="108"/>
    </row>
    <row r="8" spans="1:97" ht="11.25" customHeight="1" x14ac:dyDescent="0.2">
      <c r="A8" s="125" t="s">
        <v>131</v>
      </c>
      <c r="B8" s="126"/>
      <c r="C8" s="97">
        <f ca="1">INDEX('Historical Data'!$I$2:$I$745, MATCH($C$5 - 1, 'Historical Data'!$B$2:$B$745, 0))</f>
        <v>25.777729974062616</v>
      </c>
      <c r="D8" s="36" t="s">
        <v>22</v>
      </c>
      <c r="E8" s="24">
        <f ca="1">INDEX(A$12:A$755, MATCH('Target Amounts'!$B$8, I$12:I$755, 1))</f>
        <v>44503</v>
      </c>
      <c r="F8" s="36">
        <f t="shared" ca="1" si="0"/>
        <v>251</v>
      </c>
      <c r="G8" s="35" t="s">
        <v>9</v>
      </c>
      <c r="H8" s="24">
        <f ca="1">INDEX(A$12:A$755, MATCH('Target Amounts'!$B$12, I$12:I$755, 1))</f>
        <v>44591</v>
      </c>
      <c r="I8" s="36">
        <f t="shared" ca="1" si="1"/>
        <v>339</v>
      </c>
      <c r="J8" s="48"/>
      <c r="K8" s="125" t="s">
        <v>129</v>
      </c>
      <c r="L8" s="126"/>
      <c r="M8" s="38">
        <f ca="1">MAX(ROUNDUP((M$7-$C$9)/$C$8, 0)-$C$7, 0)</f>
        <v>0</v>
      </c>
      <c r="N8" s="36" t="s">
        <v>22</v>
      </c>
      <c r="O8" s="24">
        <f ca="1">INDEX(K$12:K$755, MATCH('Target Amounts'!$B$8, S$12:S$755, 1))</f>
        <v>44439</v>
      </c>
      <c r="P8" s="36">
        <f t="shared" ca="1" si="2"/>
        <v>187</v>
      </c>
      <c r="Q8" s="35" t="s">
        <v>9</v>
      </c>
      <c r="R8" s="24">
        <f ca="1">INDEX(K$12:K$755, MATCH('Target Amounts'!$B$12, S$12:S$755, 1))</f>
        <v>44499</v>
      </c>
      <c r="S8" s="36">
        <f t="shared" ca="1" si="3"/>
        <v>247</v>
      </c>
      <c r="U8" s="125" t="s">
        <v>129</v>
      </c>
      <c r="V8" s="126"/>
      <c r="W8" s="38">
        <f ca="1">MAX(ROUNDUP((W$7-$C$9)/$C$8, 0)-$C$7, 0)</f>
        <v>0</v>
      </c>
      <c r="X8" s="36" t="s">
        <v>22</v>
      </c>
      <c r="Y8" s="24">
        <f ca="1">INDEX(U$12:U$755, MATCH('Target Amounts'!$B$8, AC$12:AC$755, 1))</f>
        <v>44516</v>
      </c>
      <c r="Z8" s="36">
        <f t="shared" ca="1" si="4"/>
        <v>264</v>
      </c>
      <c r="AA8" s="35" t="s">
        <v>9</v>
      </c>
      <c r="AB8" s="24">
        <f ca="1">INDEX(U$12:U$755, MATCH('Target Amounts'!$B$12, AC$12:AC$755, 1))</f>
        <v>44599</v>
      </c>
      <c r="AC8" s="36">
        <f t="shared" ca="1" si="5"/>
        <v>347</v>
      </c>
      <c r="AE8" s="125" t="s">
        <v>129</v>
      </c>
      <c r="AF8" s="126"/>
      <c r="AG8" s="38">
        <f ca="1">MAX(ROUNDUP((AG$7-$C$9)/$C$8, 0)-$C$7, 0)</f>
        <v>9</v>
      </c>
      <c r="AH8" s="36" t="s">
        <v>22</v>
      </c>
      <c r="AI8" s="24">
        <f ca="1">INDEX(AE$12:AE$755, MATCH('Target Amounts'!$B$8, AM$12:AM$755, 1))</f>
        <v>44425</v>
      </c>
      <c r="AJ8" s="36">
        <f t="shared" ca="1" si="6"/>
        <v>173</v>
      </c>
      <c r="AK8" s="35" t="s">
        <v>9</v>
      </c>
      <c r="AL8" s="24">
        <f ca="1">INDEX(AE$12:AE$755, MATCH('Target Amounts'!$B$12, AM$12:AM$755, 1))</f>
        <v>44479</v>
      </c>
      <c r="AM8" s="36">
        <f t="shared" ca="1" si="7"/>
        <v>227</v>
      </c>
      <c r="AO8" s="125" t="s">
        <v>129</v>
      </c>
      <c r="AP8" s="126"/>
      <c r="AQ8" s="38">
        <f ca="1">MAX(ROUNDUP((AQ$7-$C$9)/$C$8, 0)-$C$7, 0)</f>
        <v>47</v>
      </c>
      <c r="AR8" s="36" t="s">
        <v>22</v>
      </c>
      <c r="AS8" s="24">
        <f ca="1">INDEX(AO$12:AO$755, MATCH('Target Amounts'!$B$8, AW$12:AW$755, 1))</f>
        <v>44378</v>
      </c>
      <c r="AT8" s="36">
        <f t="shared" ca="1" si="8"/>
        <v>126</v>
      </c>
      <c r="AU8" s="35" t="s">
        <v>9</v>
      </c>
      <c r="AV8" s="24">
        <f ca="1">INDEX(AO$12:AO$755, MATCH('Target Amounts'!$B$12, AW$12:AW$755, 1))</f>
        <v>44414</v>
      </c>
      <c r="AW8" s="36">
        <f t="shared" ca="1" si="9"/>
        <v>162</v>
      </c>
      <c r="AX8" s="48"/>
      <c r="AZ8" s="125" t="s">
        <v>129</v>
      </c>
      <c r="BA8" s="126"/>
      <c r="BB8" s="38">
        <f ca="1">MAX(ROUNDUP((BB$7-$C$9)/$C$8, 0)-$C$7, 0)</f>
        <v>0</v>
      </c>
      <c r="BC8" s="36" t="s">
        <v>22</v>
      </c>
      <c r="BD8" s="24">
        <f ca="1">INDEX(AZ$12:AZ$755, MATCH('Target Amounts'!$B$8, BH$12:BH$755, 1))</f>
        <v>44474</v>
      </c>
      <c r="BE8" s="36">
        <f t="shared" ca="1" si="10"/>
        <v>222</v>
      </c>
      <c r="BF8" s="35" t="s">
        <v>9</v>
      </c>
      <c r="BG8" s="24">
        <f ca="1">INDEX(AZ$12:AZ$755, MATCH('Target Amounts'!$B$12, BH$12:BH$755, 1))</f>
        <v>44544</v>
      </c>
      <c r="BH8" s="36">
        <f t="shared" ca="1" si="11"/>
        <v>292</v>
      </c>
      <c r="BJ8" s="125" t="s">
        <v>129</v>
      </c>
      <c r="BK8" s="126"/>
      <c r="BL8" s="38">
        <f ca="1">MAX(ROUNDUP((BL$7-$C$9)/$C$8, 0)-$C$7, 0)</f>
        <v>0</v>
      </c>
      <c r="BM8" s="36" t="s">
        <v>22</v>
      </c>
      <c r="BN8" s="24">
        <f ca="1">INDEX(BJ$12:BJ$755, MATCH('Target Amounts'!$B$8, BR$12:BR$755, 1))</f>
        <v>44441</v>
      </c>
      <c r="BO8" s="36">
        <f t="shared" ca="1" si="12"/>
        <v>189</v>
      </c>
      <c r="BP8" s="35" t="s">
        <v>9</v>
      </c>
      <c r="BQ8" s="24">
        <f ca="1">INDEX(BJ$12:BJ$755, MATCH('Target Amounts'!$B$12, BR$12:BR$755, 1))</f>
        <v>44502</v>
      </c>
      <c r="BR8" s="36">
        <f t="shared" ca="1" si="13"/>
        <v>250</v>
      </c>
      <c r="BT8" s="125" t="s">
        <v>129</v>
      </c>
      <c r="BU8" s="126"/>
      <c r="BV8" s="38">
        <f ca="1">MAX(ROUNDUP((BV$7-$C$9)/$C$8, 0)-$C$7, 0)</f>
        <v>9</v>
      </c>
      <c r="BW8" s="36" t="s">
        <v>22</v>
      </c>
      <c r="BX8" s="24">
        <f ca="1">INDEX(BT$12:BT$755, MATCH('Target Amounts'!$B$8, CB$12:CB$755, 1))</f>
        <v>44425</v>
      </c>
      <c r="BY8" s="36">
        <f t="shared" ca="1" si="14"/>
        <v>173</v>
      </c>
      <c r="BZ8" s="35" t="s">
        <v>9</v>
      </c>
      <c r="CA8" s="24">
        <f ca="1">INDEX(BT$12:BT$755, MATCH('Target Amounts'!$B$12, CB$12:CB$755, 1))</f>
        <v>44479</v>
      </c>
      <c r="CB8" s="36">
        <f t="shared" ca="1" si="15"/>
        <v>227</v>
      </c>
      <c r="CD8" s="125" t="s">
        <v>129</v>
      </c>
      <c r="CE8" s="126"/>
      <c r="CF8" s="38">
        <f ca="1">MAX(ROUNDUP((CF$7-$C$9)/$C$8, 0)-$C$7, 0)</f>
        <v>28</v>
      </c>
      <c r="CG8" s="36" t="s">
        <v>22</v>
      </c>
      <c r="CH8" s="24">
        <f ca="1">INDEX(CD$12:CD$755, MATCH('Target Amounts'!$B$8, CL$12:CL$755, 1))</f>
        <v>44392</v>
      </c>
      <c r="CI8" s="36">
        <f t="shared" ca="1" si="16"/>
        <v>140</v>
      </c>
      <c r="CJ8" s="35" t="s">
        <v>9</v>
      </c>
      <c r="CK8" s="24">
        <f ca="1">INDEX(CD$12:CD$755, MATCH('Target Amounts'!$B$12, CL$12:CL$755, 1))</f>
        <v>44438</v>
      </c>
      <c r="CL8" s="36">
        <f t="shared" ca="1" si="17"/>
        <v>186</v>
      </c>
    </row>
    <row r="9" spans="1:97" ht="11.25" customHeight="1" x14ac:dyDescent="0.2">
      <c r="A9" s="122" t="s">
        <v>132</v>
      </c>
      <c r="B9" s="123"/>
      <c r="C9" s="98">
        <f ca="1">INDEX('Historical Data'!$J$2:$J$745, MATCH($C$5 - 1, 'Historical Data'!$B$2:$B$745, 0))</f>
        <v>9.8497116667921318</v>
      </c>
      <c r="D9" s="19" t="s">
        <v>40</v>
      </c>
      <c r="E9" s="25">
        <f ca="1">INDEX(A$12:A$755, MATCH('Target Amounts'!$B$4, G$12:G$755, 1))</f>
        <v>44276</v>
      </c>
      <c r="F9" s="37">
        <f t="shared" ca="1" si="0"/>
        <v>24</v>
      </c>
      <c r="G9" s="27" t="s">
        <v>26</v>
      </c>
      <c r="H9" s="25">
        <f ca="1">INDEX(A$12:A$755, MATCH('Target Amounts'!$B$13, I$12:I$755, 1))</f>
        <v>44721</v>
      </c>
      <c r="I9" s="37">
        <f t="shared" ca="1" si="1"/>
        <v>469</v>
      </c>
      <c r="J9" s="48"/>
      <c r="K9" s="122" t="s">
        <v>133</v>
      </c>
      <c r="L9" s="123"/>
      <c r="M9" s="19">
        <f ca="1">MIN(M$7, $C$9 + $C$8*$C$7)</f>
        <v>1788.5130798771124</v>
      </c>
      <c r="N9" s="19" t="s">
        <v>40</v>
      </c>
      <c r="O9" s="25">
        <f ca="1">INDEX(K$12:K$755, MATCH('Target Amounts'!$B$4, Q$12:Q$755, 1))</f>
        <v>44269</v>
      </c>
      <c r="P9" s="37">
        <f t="shared" ca="1" si="2"/>
        <v>17</v>
      </c>
      <c r="Q9" s="27" t="s">
        <v>26</v>
      </c>
      <c r="R9" s="25">
        <f ca="1">INDEX(K$12:K$755, MATCH('Target Amounts'!$B$13, S$12:S$755, 1))</f>
        <v>44591</v>
      </c>
      <c r="S9" s="37">
        <f t="shared" ca="1" si="3"/>
        <v>339</v>
      </c>
      <c r="U9" s="122" t="s">
        <v>133</v>
      </c>
      <c r="V9" s="123"/>
      <c r="W9" s="19">
        <f ca="1">MIN(W$7, $C$9 + $C$8*$C$7)</f>
        <v>1250</v>
      </c>
      <c r="X9" s="19" t="s">
        <v>40</v>
      </c>
      <c r="Y9" s="25">
        <f ca="1">INDEX(U$12:U$755, MATCH('Target Amounts'!$B$4, AA$12:AA$755, 1))</f>
        <v>44277</v>
      </c>
      <c r="Z9" s="37">
        <f t="shared" ca="1" si="4"/>
        <v>25</v>
      </c>
      <c r="AA9" s="27" t="s">
        <v>26</v>
      </c>
      <c r="AB9" s="25">
        <f ca="1">INDEX(U$12:U$755, MATCH('Target Amounts'!$B$13, AC$12:AC$755, 1))</f>
        <v>44735</v>
      </c>
      <c r="AC9" s="37">
        <f t="shared" ca="1" si="5"/>
        <v>483</v>
      </c>
      <c r="AE9" s="122" t="s">
        <v>133</v>
      </c>
      <c r="AF9" s="123"/>
      <c r="AG9" s="19">
        <f ca="1">MIN(AG$7, $C$9 + $C$8*$C$7)</f>
        <v>1788.5130798771124</v>
      </c>
      <c r="AH9" s="19" t="s">
        <v>40</v>
      </c>
      <c r="AI9" s="25">
        <f ca="1">INDEX(AE$12:AE$755, MATCH('Target Amounts'!$B$4, AK$12:AK$755, 1))</f>
        <v>44268</v>
      </c>
      <c r="AJ9" s="37">
        <f t="shared" ca="1" si="6"/>
        <v>16</v>
      </c>
      <c r="AK9" s="27" t="s">
        <v>26</v>
      </c>
      <c r="AL9" s="25">
        <f ca="1">INDEX(AE$12:AE$755, MATCH('Target Amounts'!$B$13, AM$12:AM$755, 1))</f>
        <v>44562</v>
      </c>
      <c r="AM9" s="37">
        <f t="shared" ca="1" si="7"/>
        <v>310</v>
      </c>
      <c r="AO9" s="122" t="s">
        <v>133</v>
      </c>
      <c r="AP9" s="123"/>
      <c r="AQ9" s="19">
        <f ca="1">MIN(AQ$7, $C$9 + $C$8*$C$7)</f>
        <v>1788.5130798771124</v>
      </c>
      <c r="AR9" s="19" t="s">
        <v>40</v>
      </c>
      <c r="AS9" s="25">
        <f ca="1">INDEX(AO$12:AO$755, MATCH('Target Amounts'!$B$4, AU$12:AU$755, 1))</f>
        <v>44267</v>
      </c>
      <c r="AT9" s="37">
        <f t="shared" ca="1" si="8"/>
        <v>15</v>
      </c>
      <c r="AU9" s="27" t="s">
        <v>26</v>
      </c>
      <c r="AV9" s="25">
        <f ca="1">INDEX(AO$12:AO$755, MATCH('Target Amounts'!$B$13, AW$12:AW$755, 1))</f>
        <v>44470</v>
      </c>
      <c r="AW9" s="37">
        <f t="shared" ca="1" si="9"/>
        <v>218</v>
      </c>
      <c r="AX9" s="48"/>
      <c r="AZ9" s="122" t="s">
        <v>133</v>
      </c>
      <c r="BA9" s="123"/>
      <c r="BB9" s="19">
        <f ca="1">MIN(BB$7, $C$9 + $C$8*$C$7)</f>
        <v>1500</v>
      </c>
      <c r="BC9" s="19" t="s">
        <v>40</v>
      </c>
      <c r="BD9" s="25">
        <f ca="1">INDEX(AZ$12:AZ$755, MATCH('Target Amounts'!$B$4, BF$12:BF$755, 1))</f>
        <v>44273</v>
      </c>
      <c r="BE9" s="37">
        <f t="shared" ca="1" si="10"/>
        <v>21</v>
      </c>
      <c r="BF9" s="27" t="s">
        <v>26</v>
      </c>
      <c r="BG9" s="25">
        <f ca="1">INDEX(AZ$12:AZ$755, MATCH('Target Amounts'!$B$13, BH$12:BH$755, 1))</f>
        <v>44658</v>
      </c>
      <c r="BH9" s="37">
        <f t="shared" ca="1" si="11"/>
        <v>406</v>
      </c>
      <c r="BJ9" s="122" t="s">
        <v>133</v>
      </c>
      <c r="BK9" s="123"/>
      <c r="BL9" s="19">
        <f ca="1">MIN(BL$7, $C$9 + $C$8*$C$7)</f>
        <v>1750</v>
      </c>
      <c r="BM9" s="19" t="s">
        <v>40</v>
      </c>
      <c r="BN9" s="25">
        <f ca="1">INDEX(BJ$12:BJ$755, MATCH('Target Amounts'!$B$4, BP$12:BP$755, 1))</f>
        <v>44270</v>
      </c>
      <c r="BO9" s="37">
        <f t="shared" ca="1" si="12"/>
        <v>18</v>
      </c>
      <c r="BP9" s="27" t="s">
        <v>26</v>
      </c>
      <c r="BQ9" s="25">
        <f ca="1">INDEX(BJ$12:BJ$755, MATCH('Target Amounts'!$B$13, BR$12:BR$755, 1))</f>
        <v>44597</v>
      </c>
      <c r="BR9" s="37">
        <f t="shared" ca="1" si="13"/>
        <v>345</v>
      </c>
      <c r="BT9" s="122" t="s">
        <v>133</v>
      </c>
      <c r="BU9" s="123"/>
      <c r="BV9" s="19">
        <f ca="1">MIN(BV$7, $C$9 + $C$8*$C$7)</f>
        <v>1788.5130798771124</v>
      </c>
      <c r="BW9" s="19" t="s">
        <v>40</v>
      </c>
      <c r="BX9" s="25">
        <f ca="1">INDEX(BT$12:BT$755, MATCH('Target Amounts'!$B$4, BZ$12:BZ$755, 1))</f>
        <v>44268</v>
      </c>
      <c r="BY9" s="37">
        <f t="shared" ca="1" si="14"/>
        <v>16</v>
      </c>
      <c r="BZ9" s="27" t="s">
        <v>26</v>
      </c>
      <c r="CA9" s="25">
        <f ca="1">INDEX(BT$12:BT$755, MATCH('Target Amounts'!$B$13, CB$12:CB$755, 1))</f>
        <v>44562</v>
      </c>
      <c r="CB9" s="37">
        <f t="shared" ca="1" si="15"/>
        <v>310</v>
      </c>
      <c r="CD9" s="122" t="s">
        <v>133</v>
      </c>
      <c r="CE9" s="123"/>
      <c r="CF9" s="19">
        <f ca="1">MIN(CF$7, $C$9 + $C$8*$C$7)</f>
        <v>1788.5130798771124</v>
      </c>
      <c r="CG9" s="19" t="s">
        <v>40</v>
      </c>
      <c r="CH9" s="25">
        <f ca="1">INDEX(CD$12:CD$755, MATCH('Target Amounts'!$B$4, CJ$12:CJ$755, 1))</f>
        <v>44267</v>
      </c>
      <c r="CI9" s="37">
        <f t="shared" ca="1" si="16"/>
        <v>15</v>
      </c>
      <c r="CJ9" s="27" t="s">
        <v>26</v>
      </c>
      <c r="CK9" s="25">
        <f ca="1">INDEX(CD$12:CD$755, MATCH('Target Amounts'!$B$13, CL$12:CL$755, 1))</f>
        <v>44500</v>
      </c>
      <c r="CL9" s="37">
        <f t="shared" ca="1" si="17"/>
        <v>248</v>
      </c>
    </row>
    <row r="10" spans="1:97" x14ac:dyDescent="0.2">
      <c r="A10" s="122" t="s">
        <v>6</v>
      </c>
      <c r="B10" s="123"/>
      <c r="C10" s="123"/>
      <c r="D10" s="123"/>
      <c r="E10" s="123"/>
      <c r="F10" s="123"/>
      <c r="G10" s="123"/>
      <c r="H10" s="123"/>
      <c r="I10" s="124"/>
      <c r="J10" s="49"/>
      <c r="K10" s="122" t="s">
        <v>6</v>
      </c>
      <c r="L10" s="123"/>
      <c r="M10" s="123"/>
      <c r="N10" s="123"/>
      <c r="O10" s="123"/>
      <c r="P10" s="123"/>
      <c r="Q10" s="123"/>
      <c r="R10" s="123"/>
      <c r="S10" s="124"/>
      <c r="U10" s="122" t="s">
        <v>6</v>
      </c>
      <c r="V10" s="123"/>
      <c r="W10" s="123"/>
      <c r="X10" s="123"/>
      <c r="Y10" s="123"/>
      <c r="Z10" s="123"/>
      <c r="AA10" s="123"/>
      <c r="AB10" s="123"/>
      <c r="AC10" s="124"/>
      <c r="AE10" s="122" t="s">
        <v>6</v>
      </c>
      <c r="AF10" s="123"/>
      <c r="AG10" s="123"/>
      <c r="AH10" s="123"/>
      <c r="AI10" s="123"/>
      <c r="AJ10" s="123"/>
      <c r="AK10" s="123"/>
      <c r="AL10" s="123"/>
      <c r="AM10" s="124"/>
      <c r="AO10" s="122" t="s">
        <v>6</v>
      </c>
      <c r="AP10" s="123"/>
      <c r="AQ10" s="123"/>
      <c r="AR10" s="123"/>
      <c r="AS10" s="123"/>
      <c r="AT10" s="123"/>
      <c r="AU10" s="123"/>
      <c r="AV10" s="123"/>
      <c r="AW10" s="124"/>
      <c r="AX10" s="49"/>
      <c r="AZ10" s="122" t="s">
        <v>6</v>
      </c>
      <c r="BA10" s="123"/>
      <c r="BB10" s="123"/>
      <c r="BC10" s="123"/>
      <c r="BD10" s="123"/>
      <c r="BE10" s="123"/>
      <c r="BF10" s="123"/>
      <c r="BG10" s="123"/>
      <c r="BH10" s="124"/>
      <c r="BJ10" s="122" t="s">
        <v>6</v>
      </c>
      <c r="BK10" s="123"/>
      <c r="BL10" s="123"/>
      <c r="BM10" s="123"/>
      <c r="BN10" s="123"/>
      <c r="BO10" s="123"/>
      <c r="BP10" s="123"/>
      <c r="BQ10" s="123"/>
      <c r="BR10" s="124"/>
      <c r="BT10" s="122" t="s">
        <v>6</v>
      </c>
      <c r="BU10" s="123"/>
      <c r="BV10" s="123"/>
      <c r="BW10" s="123"/>
      <c r="BX10" s="123"/>
      <c r="BY10" s="123"/>
      <c r="BZ10" s="123"/>
      <c r="CA10" s="123"/>
      <c r="CB10" s="124"/>
      <c r="CD10" s="122" t="s">
        <v>6</v>
      </c>
      <c r="CE10" s="123"/>
      <c r="CF10" s="123"/>
      <c r="CG10" s="123"/>
      <c r="CH10" s="123"/>
      <c r="CI10" s="123"/>
      <c r="CJ10" s="123"/>
      <c r="CK10" s="123"/>
      <c r="CL10" s="124"/>
    </row>
    <row r="11" spans="1:97" s="4" customFormat="1" ht="36" customHeight="1" x14ac:dyDescent="0.2">
      <c r="A11" s="22" t="s">
        <v>1</v>
      </c>
      <c r="B11" s="22" t="s">
        <v>11</v>
      </c>
      <c r="C11" s="20" t="s">
        <v>13</v>
      </c>
      <c r="D11" s="20" t="s">
        <v>0</v>
      </c>
      <c r="E11" s="20" t="s">
        <v>2</v>
      </c>
      <c r="F11" s="20" t="s">
        <v>14</v>
      </c>
      <c r="G11" s="20" t="s">
        <v>12</v>
      </c>
      <c r="H11" s="20" t="s">
        <v>15</v>
      </c>
      <c r="I11" s="23" t="s">
        <v>16</v>
      </c>
      <c r="J11" s="45"/>
      <c r="K11" s="21" t="s">
        <v>1</v>
      </c>
      <c r="L11" s="85" t="s">
        <v>11</v>
      </c>
      <c r="M11" s="86" t="s">
        <v>13</v>
      </c>
      <c r="N11" s="86" t="s">
        <v>0</v>
      </c>
      <c r="O11" s="86" t="s">
        <v>2</v>
      </c>
      <c r="P11" s="86" t="s">
        <v>14</v>
      </c>
      <c r="Q11" s="86" t="s">
        <v>12</v>
      </c>
      <c r="R11" s="86" t="s">
        <v>15</v>
      </c>
      <c r="S11" s="23" t="s">
        <v>16</v>
      </c>
      <c r="U11" s="21" t="s">
        <v>1</v>
      </c>
      <c r="V11" s="91" t="s">
        <v>11</v>
      </c>
      <c r="W11" s="92" t="s">
        <v>13</v>
      </c>
      <c r="X11" s="92" t="s">
        <v>0</v>
      </c>
      <c r="Y11" s="92" t="s">
        <v>2</v>
      </c>
      <c r="Z11" s="92" t="s">
        <v>14</v>
      </c>
      <c r="AA11" s="92" t="s">
        <v>12</v>
      </c>
      <c r="AB11" s="92" t="s">
        <v>15</v>
      </c>
      <c r="AC11" s="23" t="s">
        <v>16</v>
      </c>
      <c r="AE11" s="21" t="s">
        <v>1</v>
      </c>
      <c r="AF11" s="91" t="s">
        <v>11</v>
      </c>
      <c r="AG11" s="92" t="s">
        <v>13</v>
      </c>
      <c r="AH11" s="92" t="s">
        <v>0</v>
      </c>
      <c r="AI11" s="92" t="s">
        <v>2</v>
      </c>
      <c r="AJ11" s="92" t="s">
        <v>14</v>
      </c>
      <c r="AK11" s="92" t="s">
        <v>12</v>
      </c>
      <c r="AL11" s="92" t="s">
        <v>15</v>
      </c>
      <c r="AM11" s="23" t="s">
        <v>16</v>
      </c>
      <c r="AO11" s="21" t="s">
        <v>1</v>
      </c>
      <c r="AP11" s="85" t="s">
        <v>11</v>
      </c>
      <c r="AQ11" s="86" t="s">
        <v>13</v>
      </c>
      <c r="AR11" s="86" t="s">
        <v>0</v>
      </c>
      <c r="AS11" s="86" t="s">
        <v>2</v>
      </c>
      <c r="AT11" s="86" t="s">
        <v>14</v>
      </c>
      <c r="AU11" s="86" t="s">
        <v>12</v>
      </c>
      <c r="AV11" s="86" t="s">
        <v>15</v>
      </c>
      <c r="AW11" s="23" t="s">
        <v>16</v>
      </c>
      <c r="AX11" s="45"/>
      <c r="AZ11" s="21" t="s">
        <v>1</v>
      </c>
      <c r="BA11" s="85" t="s">
        <v>11</v>
      </c>
      <c r="BB11" s="86" t="s">
        <v>13</v>
      </c>
      <c r="BC11" s="86" t="s">
        <v>0</v>
      </c>
      <c r="BD11" s="86" t="s">
        <v>2</v>
      </c>
      <c r="BE11" s="86" t="s">
        <v>14</v>
      </c>
      <c r="BF11" s="86" t="s">
        <v>12</v>
      </c>
      <c r="BG11" s="86" t="s">
        <v>15</v>
      </c>
      <c r="BH11" s="23" t="s">
        <v>16</v>
      </c>
      <c r="BJ11" s="21" t="s">
        <v>1</v>
      </c>
      <c r="BK11" s="85" t="s">
        <v>11</v>
      </c>
      <c r="BL11" s="86" t="s">
        <v>13</v>
      </c>
      <c r="BM11" s="86" t="s">
        <v>0</v>
      </c>
      <c r="BN11" s="86" t="s">
        <v>2</v>
      </c>
      <c r="BO11" s="86" t="s">
        <v>14</v>
      </c>
      <c r="BP11" s="86" t="s">
        <v>12</v>
      </c>
      <c r="BQ11" s="86" t="s">
        <v>15</v>
      </c>
      <c r="BR11" s="23" t="s">
        <v>16</v>
      </c>
      <c r="BT11" s="21" t="s">
        <v>1</v>
      </c>
      <c r="BU11" s="85" t="s">
        <v>11</v>
      </c>
      <c r="BV11" s="86" t="s">
        <v>13</v>
      </c>
      <c r="BW11" s="86" t="s">
        <v>0</v>
      </c>
      <c r="BX11" s="86" t="s">
        <v>2</v>
      </c>
      <c r="BY11" s="86" t="s">
        <v>14</v>
      </c>
      <c r="BZ11" s="86" t="s">
        <v>12</v>
      </c>
      <c r="CA11" s="86" t="s">
        <v>15</v>
      </c>
      <c r="CB11" s="23" t="s">
        <v>16</v>
      </c>
      <c r="CD11" s="21" t="s">
        <v>1</v>
      </c>
      <c r="CE11" s="85" t="s">
        <v>11</v>
      </c>
      <c r="CF11" s="86" t="s">
        <v>13</v>
      </c>
      <c r="CG11" s="86" t="s">
        <v>0</v>
      </c>
      <c r="CH11" s="86" t="s">
        <v>2</v>
      </c>
      <c r="CI11" s="86" t="s">
        <v>14</v>
      </c>
      <c r="CJ11" s="86" t="s">
        <v>12</v>
      </c>
      <c r="CK11" s="86" t="s">
        <v>15</v>
      </c>
      <c r="CL11" s="23" t="s">
        <v>16</v>
      </c>
    </row>
    <row r="12" spans="1:97" x14ac:dyDescent="0.2">
      <c r="A12" s="26">
        <v>44183</v>
      </c>
      <c r="B12" s="54">
        <f ca="1">IF($A12&gt;= $C$5,$C$6, INDEX('Historical Data'!$D$2:$D$745, MATCH(A12, 'Historical Data'!$B$2:$B$745, 0)))</f>
        <v>127</v>
      </c>
      <c r="C12" s="39" t="s">
        <v>5</v>
      </c>
      <c r="D12" s="39">
        <v>0</v>
      </c>
      <c r="E12" s="39">
        <f ca="1">B12-D12</f>
        <v>127</v>
      </c>
      <c r="F12" s="39">
        <f t="shared" ref="F12:F75" ca="1" si="18">IF(E12 &gt; 0, E12, 0)</f>
        <v>127</v>
      </c>
      <c r="G12" s="39">
        <v>127</v>
      </c>
      <c r="H12" s="40">
        <f ca="1">SUM(F$12:F12)</f>
        <v>127</v>
      </c>
      <c r="I12" s="41">
        <f ca="1">SUM(D$12:D12)+SUMIF(E$12:E12, "&lt;0")</f>
        <v>0</v>
      </c>
      <c r="J12" s="43"/>
      <c r="K12" s="8">
        <v>44183</v>
      </c>
      <c r="L12" s="11">
        <f t="shared" ref="L12:L75" ca="1" si="19">IF(K12&lt;M$5, $B12, MIN(M$7, M$9 + $C$8*(K12-M$5)))</f>
        <v>127</v>
      </c>
      <c r="M12" s="11" t="s">
        <v>5</v>
      </c>
      <c r="N12" s="11">
        <v>0</v>
      </c>
      <c r="O12" s="11">
        <f ca="1">L12-N12</f>
        <v>127</v>
      </c>
      <c r="P12" s="11">
        <f ca="1">IF(O12 &gt; 0, O12, 0)</f>
        <v>127</v>
      </c>
      <c r="Q12" s="11">
        <v>127</v>
      </c>
      <c r="R12" s="12">
        <f ca="1">SUM(P$12:P12)</f>
        <v>127</v>
      </c>
      <c r="S12" s="13">
        <f ca="1">SUM(N$12:N12)+SUMIF(O$12:O12, "&lt;0")</f>
        <v>0</v>
      </c>
      <c r="U12" s="8">
        <v>44183</v>
      </c>
      <c r="V12" s="11">
        <f t="shared" ref="V12:V75" ca="1" si="20">IF(U12&lt;W$5, $B12, MIN(W$7, W$9 + $C$8*(U12-W$5)))</f>
        <v>127</v>
      </c>
      <c r="W12" s="11" t="s">
        <v>5</v>
      </c>
      <c r="X12" s="11">
        <v>0</v>
      </c>
      <c r="Y12" s="11">
        <f ca="1">V12-X12</f>
        <v>127</v>
      </c>
      <c r="Z12" s="11">
        <f ca="1">IF(Y12 &gt; 0, Y12, 0)</f>
        <v>127</v>
      </c>
      <c r="AA12" s="11">
        <v>127</v>
      </c>
      <c r="AB12" s="12">
        <f ca="1">SUM(Z$12:Z12)</f>
        <v>127</v>
      </c>
      <c r="AC12" s="13">
        <f ca="1">SUM(X$12:X12)+SUMIF(Y$12:Y12, "&lt;0")</f>
        <v>0</v>
      </c>
      <c r="AE12" s="8">
        <v>44183</v>
      </c>
      <c r="AF12" s="11">
        <f t="shared" ref="AF12:AF75" ca="1" si="21">IF(AE12&lt;AG$5, $B12, MIN(AG$7, AG$9 + $C$8*(AE12-AG$5)))</f>
        <v>127</v>
      </c>
      <c r="AG12" s="11" t="s">
        <v>5</v>
      </c>
      <c r="AH12" s="11">
        <v>0</v>
      </c>
      <c r="AI12" s="11">
        <f t="shared" ref="AI12:AI75" ca="1" si="22">AF12-AH12</f>
        <v>127</v>
      </c>
      <c r="AJ12" s="11">
        <f t="shared" ref="AJ12:AJ75" ca="1" si="23">IF(AI12 &gt; 0, AI12, 0)</f>
        <v>127</v>
      </c>
      <c r="AK12" s="11">
        <v>127</v>
      </c>
      <c r="AL12" s="12">
        <f ca="1">SUM(AJ$12:AJ12)</f>
        <v>127</v>
      </c>
      <c r="AM12" s="13">
        <f ca="1">SUM(AH$12:AH12)+SUMIF(AI$12:AI12, "&lt;0")</f>
        <v>0</v>
      </c>
      <c r="AO12" s="8">
        <v>44183</v>
      </c>
      <c r="AP12" s="11">
        <f t="shared" ref="AP12:AP75" ca="1" si="24">IF(AO12&lt;AQ$5, $B12, MIN(AQ$7, AQ$9 + $C$8*(AO12-AQ$5)))</f>
        <v>127</v>
      </c>
      <c r="AQ12" s="11" t="s">
        <v>5</v>
      </c>
      <c r="AR12" s="11">
        <v>0</v>
      </c>
      <c r="AS12" s="11">
        <f ca="1">AP12-AR12</f>
        <v>127</v>
      </c>
      <c r="AT12" s="11">
        <f ca="1">IF(AS12 &gt; 0, AS12, 0)</f>
        <v>127</v>
      </c>
      <c r="AU12" s="11">
        <v>127</v>
      </c>
      <c r="AV12" s="12">
        <f ca="1">SUM(AT$12:AT12)</f>
        <v>127</v>
      </c>
      <c r="AW12" s="13">
        <f ca="1">SUM(AR$12:AR12)+SUMIF(AS$12:AS12, "&lt;0")</f>
        <v>0</v>
      </c>
      <c r="AX12" s="15"/>
      <c r="AZ12" s="8">
        <v>44183</v>
      </c>
      <c r="BA12" s="11">
        <f t="shared" ref="BA12:BA75" ca="1" si="25">IF(AZ12&lt;BB$5, $B12, MIN(BB$7, BB$9 + $C$8*(AZ12-BB$5)))</f>
        <v>127</v>
      </c>
      <c r="BB12" s="11" t="s">
        <v>5</v>
      </c>
      <c r="BC12" s="11">
        <v>0</v>
      </c>
      <c r="BD12" s="11">
        <f ca="1">BA12-BC12</f>
        <v>127</v>
      </c>
      <c r="BE12" s="11">
        <f ca="1">IF(BD12 &gt; 0, BD12, 0)</f>
        <v>127</v>
      </c>
      <c r="BF12" s="11">
        <v>127</v>
      </c>
      <c r="BG12" s="12">
        <f ca="1">SUM(BE$12:BE12)</f>
        <v>127</v>
      </c>
      <c r="BH12" s="13">
        <f ca="1">SUM(BC$12:BC12)+SUMIF(BD$12:BD12, "&lt;0")</f>
        <v>0</v>
      </c>
      <c r="BJ12" s="8">
        <v>44183</v>
      </c>
      <c r="BK12" s="11">
        <f t="shared" ref="BK12:BK75" ca="1" si="26">IF(BJ12&lt;BL$5, $B12, MIN(BL$7, BL$9 + $C$8*(BJ12-BL$5)))</f>
        <v>127</v>
      </c>
      <c r="BL12" s="11" t="s">
        <v>5</v>
      </c>
      <c r="BM12" s="11">
        <v>0</v>
      </c>
      <c r="BN12" s="11">
        <f ca="1">BK12-BM12</f>
        <v>127</v>
      </c>
      <c r="BO12" s="11">
        <f ca="1">IF(BN12 &gt; 0, BN12, 0)</f>
        <v>127</v>
      </c>
      <c r="BP12" s="11">
        <v>127</v>
      </c>
      <c r="BQ12" s="12">
        <f ca="1">SUM(BO$12:BO12)</f>
        <v>127</v>
      </c>
      <c r="BR12" s="13">
        <f ca="1">SUM(BM$12:BM12)+SUMIF(BN$12:BN12, "&lt;0")</f>
        <v>0</v>
      </c>
      <c r="BT12" s="8">
        <v>44183</v>
      </c>
      <c r="BU12" s="11">
        <f t="shared" ref="BU12:BU75" ca="1" si="27">IF(BT12&lt;BV$5, $B12, MIN(BV$7, BV$9 + $C$8*(BT12-BV$5)))</f>
        <v>127</v>
      </c>
      <c r="BV12" s="11" t="s">
        <v>5</v>
      </c>
      <c r="BW12" s="11">
        <v>0</v>
      </c>
      <c r="BX12" s="11">
        <f t="shared" ref="BX12:BX75" ca="1" si="28">BU12-BW12</f>
        <v>127</v>
      </c>
      <c r="BY12" s="11">
        <f t="shared" ref="BY12:BY75" ca="1" si="29">IF(BX12 &gt; 0, BX12, 0)</f>
        <v>127</v>
      </c>
      <c r="BZ12" s="11">
        <v>127</v>
      </c>
      <c r="CA12" s="12">
        <f ca="1">SUM(BY$12:BY12)</f>
        <v>127</v>
      </c>
      <c r="CB12" s="13">
        <f ca="1">SUM(BW$12:BW12)+SUMIF(BX$12:BX12, "&lt;0")</f>
        <v>0</v>
      </c>
      <c r="CD12" s="8">
        <v>44183</v>
      </c>
      <c r="CE12" s="11">
        <f t="shared" ref="CE12:CE75" ca="1" si="30">IF(CD12&lt;CF$5, $B12, MIN(CF$7, CF$9 + $C$8*(CD12-CF$5)))</f>
        <v>127</v>
      </c>
      <c r="CF12" s="11" t="s">
        <v>5</v>
      </c>
      <c r="CG12" s="11">
        <v>0</v>
      </c>
      <c r="CH12" s="11">
        <f ca="1">CE12-CG12</f>
        <v>127</v>
      </c>
      <c r="CI12" s="11">
        <f ca="1">IF(CH12 &gt; 0, CH12, 0)</f>
        <v>127</v>
      </c>
      <c r="CJ12" s="11">
        <v>127</v>
      </c>
      <c r="CK12" s="12">
        <f ca="1">SUM(CI$12:CI12)</f>
        <v>127</v>
      </c>
      <c r="CL12" s="13">
        <f ca="1">SUM(CG$12:CG12)+SUMIF(CH$12:CH12, "&lt;0")</f>
        <v>0</v>
      </c>
    </row>
    <row r="13" spans="1:97" x14ac:dyDescent="0.2">
      <c r="A13" s="24">
        <v>44184</v>
      </c>
      <c r="B13" s="54">
        <f ca="1">IF($A13&gt;= $C$5,$C$6, INDEX('Historical Data'!$D$2:$D$745, MATCH(A13, 'Historical Data'!$B$2:$B$745, 0)))</f>
        <v>84</v>
      </c>
      <c r="C13" s="42" t="s">
        <v>5</v>
      </c>
      <c r="D13" s="42">
        <v>0</v>
      </c>
      <c r="E13" s="42">
        <f t="shared" ref="E13:E76" ca="1" si="31">B13-D13</f>
        <v>84</v>
      </c>
      <c r="F13" s="42">
        <f t="shared" ca="1" si="18"/>
        <v>84</v>
      </c>
      <c r="G13" s="42">
        <f ca="1">B13+G12</f>
        <v>211</v>
      </c>
      <c r="H13" s="43">
        <f ca="1">SUM(F$12:F13)</f>
        <v>211</v>
      </c>
      <c r="I13" s="44">
        <f ca="1">SUM(D$12:D13)+SUMIF(E$12:E13, "&lt;0")</f>
        <v>0</v>
      </c>
      <c r="J13" s="43"/>
      <c r="K13" s="9">
        <v>44184</v>
      </c>
      <c r="L13" s="14">
        <f t="shared" ca="1" si="19"/>
        <v>84</v>
      </c>
      <c r="M13" s="14" t="s">
        <v>5</v>
      </c>
      <c r="N13" s="14">
        <v>0</v>
      </c>
      <c r="O13" s="14">
        <f t="shared" ref="O13:O76" ca="1" si="32">L13-N13</f>
        <v>84</v>
      </c>
      <c r="P13" s="14">
        <f t="shared" ref="P13:P76" ca="1" si="33">IF(O13 &gt; 0, O13, 0)</f>
        <v>84</v>
      </c>
      <c r="Q13" s="14">
        <f ca="1">L13+Q12</f>
        <v>211</v>
      </c>
      <c r="R13" s="15">
        <f ca="1">SUM(P$12:P13)</f>
        <v>211</v>
      </c>
      <c r="S13" s="16">
        <f ca="1">SUM(N$12:N13)+SUMIF(O$12:O13, "&lt;0")</f>
        <v>0</v>
      </c>
      <c r="U13" s="9">
        <v>44184</v>
      </c>
      <c r="V13" s="14">
        <f t="shared" ca="1" si="20"/>
        <v>84</v>
      </c>
      <c r="W13" s="14" t="s">
        <v>5</v>
      </c>
      <c r="X13" s="14">
        <v>0</v>
      </c>
      <c r="Y13" s="14">
        <f t="shared" ref="Y13:Y76" ca="1" si="34">V13-X13</f>
        <v>84</v>
      </c>
      <c r="Z13" s="14">
        <f t="shared" ref="Z13:Z76" ca="1" si="35">IF(Y13 &gt; 0, Y13, 0)</f>
        <v>84</v>
      </c>
      <c r="AA13" s="14">
        <f ca="1">V13+AA12</f>
        <v>211</v>
      </c>
      <c r="AB13" s="15">
        <f ca="1">SUM(Z$12:Z13)</f>
        <v>211</v>
      </c>
      <c r="AC13" s="16">
        <f ca="1">SUM(X$12:X13)+SUMIF(Y$12:Y13, "&lt;0")</f>
        <v>0</v>
      </c>
      <c r="AE13" s="9">
        <v>44184</v>
      </c>
      <c r="AF13" s="14">
        <f t="shared" ca="1" si="21"/>
        <v>84</v>
      </c>
      <c r="AG13" s="14" t="s">
        <v>5</v>
      </c>
      <c r="AH13" s="14">
        <v>0</v>
      </c>
      <c r="AI13" s="14">
        <f t="shared" ca="1" si="22"/>
        <v>84</v>
      </c>
      <c r="AJ13" s="14">
        <f t="shared" ca="1" si="23"/>
        <v>84</v>
      </c>
      <c r="AK13" s="14">
        <f t="shared" ref="AK13:AK76" ca="1" si="36">AF13+AK12</f>
        <v>211</v>
      </c>
      <c r="AL13" s="15">
        <f ca="1">SUM(AJ$12:AJ13)</f>
        <v>211</v>
      </c>
      <c r="AM13" s="16">
        <f ca="1">SUM(AH$12:AH13)+SUMIF(AI$12:AI13, "&lt;0")</f>
        <v>0</v>
      </c>
      <c r="AO13" s="9">
        <v>44184</v>
      </c>
      <c r="AP13" s="14">
        <f t="shared" ca="1" si="24"/>
        <v>84</v>
      </c>
      <c r="AQ13" s="14" t="s">
        <v>5</v>
      </c>
      <c r="AR13" s="14">
        <v>0</v>
      </c>
      <c r="AS13" s="14">
        <f t="shared" ref="AS13:AS76" ca="1" si="37">AP13-AR13</f>
        <v>84</v>
      </c>
      <c r="AT13" s="14">
        <f t="shared" ref="AT13:AT76" ca="1" si="38">IF(AS13 &gt; 0, AS13, 0)</f>
        <v>84</v>
      </c>
      <c r="AU13" s="14">
        <f ca="1">AP13+AU12</f>
        <v>211</v>
      </c>
      <c r="AV13" s="15">
        <f ca="1">SUM(AT$12:AT13)</f>
        <v>211</v>
      </c>
      <c r="AW13" s="16">
        <f ca="1">SUM(AR$12:AR13)+SUMIF(AS$12:AS13, "&lt;0")</f>
        <v>0</v>
      </c>
      <c r="AX13" s="15"/>
      <c r="AZ13" s="9">
        <v>44184</v>
      </c>
      <c r="BA13" s="14">
        <f t="shared" ca="1" si="25"/>
        <v>84</v>
      </c>
      <c r="BB13" s="14" t="s">
        <v>5</v>
      </c>
      <c r="BC13" s="14">
        <v>0</v>
      </c>
      <c r="BD13" s="14">
        <f t="shared" ref="BD13:BD76" ca="1" si="39">BA13-BC13</f>
        <v>84</v>
      </c>
      <c r="BE13" s="14">
        <f t="shared" ref="BE13:BE76" ca="1" si="40">IF(BD13 &gt; 0, BD13, 0)</f>
        <v>84</v>
      </c>
      <c r="BF13" s="14">
        <f ca="1">BA13+BF12</f>
        <v>211</v>
      </c>
      <c r="BG13" s="15">
        <f ca="1">SUM(BE$12:BE13)</f>
        <v>211</v>
      </c>
      <c r="BH13" s="16">
        <f ca="1">SUM(BC$12:BC13)+SUMIF(BD$12:BD13, "&lt;0")</f>
        <v>0</v>
      </c>
      <c r="BJ13" s="9">
        <v>44184</v>
      </c>
      <c r="BK13" s="14">
        <f t="shared" ca="1" si="26"/>
        <v>84</v>
      </c>
      <c r="BL13" s="14" t="s">
        <v>5</v>
      </c>
      <c r="BM13" s="14">
        <v>0</v>
      </c>
      <c r="BN13" s="14">
        <f t="shared" ref="BN13:BN76" ca="1" si="41">BK13-BM13</f>
        <v>84</v>
      </c>
      <c r="BO13" s="14">
        <f t="shared" ref="BO13:BO76" ca="1" si="42">IF(BN13 &gt; 0, BN13, 0)</f>
        <v>84</v>
      </c>
      <c r="BP13" s="14">
        <f ca="1">BK13+BP12</f>
        <v>211</v>
      </c>
      <c r="BQ13" s="15">
        <f ca="1">SUM(BO$12:BO13)</f>
        <v>211</v>
      </c>
      <c r="BR13" s="16">
        <f ca="1">SUM(BM$12:BM13)+SUMIF(BN$12:BN13, "&lt;0")</f>
        <v>0</v>
      </c>
      <c r="BT13" s="9">
        <v>44184</v>
      </c>
      <c r="BU13" s="14">
        <f t="shared" ca="1" si="27"/>
        <v>84</v>
      </c>
      <c r="BV13" s="14" t="s">
        <v>5</v>
      </c>
      <c r="BW13" s="14">
        <v>0</v>
      </c>
      <c r="BX13" s="14">
        <f t="shared" ca="1" si="28"/>
        <v>84</v>
      </c>
      <c r="BY13" s="14">
        <f t="shared" ca="1" si="29"/>
        <v>84</v>
      </c>
      <c r="BZ13" s="14">
        <f t="shared" ref="BZ13:BZ76" ca="1" si="43">BU13+BZ12</f>
        <v>211</v>
      </c>
      <c r="CA13" s="15">
        <f ca="1">SUM(BY$12:BY13)</f>
        <v>211</v>
      </c>
      <c r="CB13" s="16">
        <f ca="1">SUM(BW$12:BW13)+SUMIF(BX$12:BX13, "&lt;0")</f>
        <v>0</v>
      </c>
      <c r="CD13" s="9">
        <v>44184</v>
      </c>
      <c r="CE13" s="14">
        <f t="shared" ca="1" si="30"/>
        <v>84</v>
      </c>
      <c r="CF13" s="14" t="s">
        <v>5</v>
      </c>
      <c r="CG13" s="14">
        <v>0</v>
      </c>
      <c r="CH13" s="14">
        <f t="shared" ref="CH13:CH76" ca="1" si="44">CE13-CG13</f>
        <v>84</v>
      </c>
      <c r="CI13" s="14">
        <f t="shared" ref="CI13:CI76" ca="1" si="45">IF(CH13 &gt; 0, CH13, 0)</f>
        <v>84</v>
      </c>
      <c r="CJ13" s="14">
        <f ca="1">CE13+CJ12</f>
        <v>211</v>
      </c>
      <c r="CK13" s="15">
        <f ca="1">SUM(CI$12:CI13)</f>
        <v>211</v>
      </c>
      <c r="CL13" s="16">
        <f ca="1">SUM(CG$12:CG13)+SUMIF(CH$12:CH13, "&lt;0")</f>
        <v>0</v>
      </c>
    </row>
    <row r="14" spans="1:97" x14ac:dyDescent="0.2">
      <c r="A14" s="24">
        <v>44185</v>
      </c>
      <c r="B14" s="54">
        <f ca="1">IF($A14&gt;= $C$5,$C$6, INDEX('Historical Data'!$D$2:$D$745, MATCH(A14, 'Historical Data'!$B$2:$B$745, 0)))</f>
        <v>345</v>
      </c>
      <c r="C14" s="42" t="s">
        <v>5</v>
      </c>
      <c r="D14" s="42">
        <v>0</v>
      </c>
      <c r="E14" s="42">
        <f t="shared" ca="1" si="31"/>
        <v>345</v>
      </c>
      <c r="F14" s="42">
        <f t="shared" ca="1" si="18"/>
        <v>345</v>
      </c>
      <c r="G14" s="42">
        <f t="shared" ref="G14:G77" ca="1" si="46">B14+G13</f>
        <v>556</v>
      </c>
      <c r="H14" s="43">
        <f ca="1">SUM(F$12:F14)</f>
        <v>556</v>
      </c>
      <c r="I14" s="44">
        <f ca="1">SUM(D$12:D14)+SUMIF(E$12:E14, "&lt;0")</f>
        <v>0</v>
      </c>
      <c r="J14" s="43"/>
      <c r="K14" s="9">
        <v>44185</v>
      </c>
      <c r="L14" s="14">
        <f t="shared" ca="1" si="19"/>
        <v>345</v>
      </c>
      <c r="M14" s="14" t="s">
        <v>5</v>
      </c>
      <c r="N14" s="14">
        <v>0</v>
      </c>
      <c r="O14" s="14">
        <f t="shared" ca="1" si="32"/>
        <v>345</v>
      </c>
      <c r="P14" s="14">
        <f t="shared" ca="1" si="33"/>
        <v>345</v>
      </c>
      <c r="Q14" s="14">
        <f t="shared" ref="Q14:Q46" ca="1" si="47">L14+Q13</f>
        <v>556</v>
      </c>
      <c r="R14" s="15">
        <f ca="1">SUM(P$12:P14)</f>
        <v>556</v>
      </c>
      <c r="S14" s="16">
        <f ca="1">SUM(N$12:N14)+SUMIF(O$12:O14, "&lt;0")</f>
        <v>0</v>
      </c>
      <c r="U14" s="9">
        <v>44185</v>
      </c>
      <c r="V14" s="14">
        <f t="shared" ca="1" si="20"/>
        <v>345</v>
      </c>
      <c r="W14" s="14" t="s">
        <v>5</v>
      </c>
      <c r="X14" s="14">
        <v>0</v>
      </c>
      <c r="Y14" s="14">
        <f t="shared" ca="1" si="34"/>
        <v>345</v>
      </c>
      <c r="Z14" s="14">
        <f t="shared" ca="1" si="35"/>
        <v>345</v>
      </c>
      <c r="AA14" s="14">
        <f t="shared" ref="AA14:AA46" ca="1" si="48">V14+AA13</f>
        <v>556</v>
      </c>
      <c r="AB14" s="15">
        <f ca="1">SUM(Z$12:Z14)</f>
        <v>556</v>
      </c>
      <c r="AC14" s="16">
        <f ca="1">SUM(X$12:X14)+SUMIF(Y$12:Y14, "&lt;0")</f>
        <v>0</v>
      </c>
      <c r="AE14" s="9">
        <v>44185</v>
      </c>
      <c r="AF14" s="14">
        <f t="shared" ca="1" si="21"/>
        <v>345</v>
      </c>
      <c r="AG14" s="14" t="s">
        <v>5</v>
      </c>
      <c r="AH14" s="14">
        <v>0</v>
      </c>
      <c r="AI14" s="14">
        <f t="shared" ca="1" si="22"/>
        <v>345</v>
      </c>
      <c r="AJ14" s="14">
        <f t="shared" ca="1" si="23"/>
        <v>345</v>
      </c>
      <c r="AK14" s="14">
        <f t="shared" ca="1" si="36"/>
        <v>556</v>
      </c>
      <c r="AL14" s="15">
        <f ca="1">SUM(AJ$12:AJ14)</f>
        <v>556</v>
      </c>
      <c r="AM14" s="16">
        <f ca="1">SUM(AH$12:AH14)+SUMIF(AI$12:AI14, "&lt;0")</f>
        <v>0</v>
      </c>
      <c r="AO14" s="9">
        <v>44185</v>
      </c>
      <c r="AP14" s="14">
        <f t="shared" ca="1" si="24"/>
        <v>345</v>
      </c>
      <c r="AQ14" s="14" t="s">
        <v>5</v>
      </c>
      <c r="AR14" s="14">
        <v>0</v>
      </c>
      <c r="AS14" s="14">
        <f t="shared" ca="1" si="37"/>
        <v>345</v>
      </c>
      <c r="AT14" s="14">
        <f t="shared" ca="1" si="38"/>
        <v>345</v>
      </c>
      <c r="AU14" s="14">
        <f t="shared" ref="AU14:AU46" ca="1" si="49">AP14+AU13</f>
        <v>556</v>
      </c>
      <c r="AV14" s="15">
        <f ca="1">SUM(AT$12:AT14)</f>
        <v>556</v>
      </c>
      <c r="AW14" s="16">
        <f ca="1">SUM(AR$12:AR14)+SUMIF(AS$12:AS14, "&lt;0")</f>
        <v>0</v>
      </c>
      <c r="AX14" s="15"/>
      <c r="AZ14" s="9">
        <v>44185</v>
      </c>
      <c r="BA14" s="14">
        <f t="shared" ca="1" si="25"/>
        <v>345</v>
      </c>
      <c r="BB14" s="14" t="s">
        <v>5</v>
      </c>
      <c r="BC14" s="14">
        <v>0</v>
      </c>
      <c r="BD14" s="14">
        <f t="shared" ca="1" si="39"/>
        <v>345</v>
      </c>
      <c r="BE14" s="14">
        <f t="shared" ca="1" si="40"/>
        <v>345</v>
      </c>
      <c r="BF14" s="14">
        <f t="shared" ref="BF14:BF46" ca="1" si="50">BA14+BF13</f>
        <v>556</v>
      </c>
      <c r="BG14" s="15">
        <f ca="1">SUM(BE$12:BE14)</f>
        <v>556</v>
      </c>
      <c r="BH14" s="16">
        <f ca="1">SUM(BC$12:BC14)+SUMIF(BD$12:BD14, "&lt;0")</f>
        <v>0</v>
      </c>
      <c r="BJ14" s="9">
        <v>44185</v>
      </c>
      <c r="BK14" s="14">
        <f t="shared" ca="1" si="26"/>
        <v>345</v>
      </c>
      <c r="BL14" s="14" t="s">
        <v>5</v>
      </c>
      <c r="BM14" s="14">
        <v>0</v>
      </c>
      <c r="BN14" s="14">
        <f t="shared" ca="1" si="41"/>
        <v>345</v>
      </c>
      <c r="BO14" s="14">
        <f t="shared" ca="1" si="42"/>
        <v>345</v>
      </c>
      <c r="BP14" s="14">
        <f t="shared" ref="BP14:BP46" ca="1" si="51">BK14+BP13</f>
        <v>556</v>
      </c>
      <c r="BQ14" s="15">
        <f ca="1">SUM(BO$12:BO14)</f>
        <v>556</v>
      </c>
      <c r="BR14" s="16">
        <f ca="1">SUM(BM$12:BM14)+SUMIF(BN$12:BN14, "&lt;0")</f>
        <v>0</v>
      </c>
      <c r="BT14" s="9">
        <v>44185</v>
      </c>
      <c r="BU14" s="14">
        <f t="shared" ca="1" si="27"/>
        <v>345</v>
      </c>
      <c r="BV14" s="14" t="s">
        <v>5</v>
      </c>
      <c r="BW14" s="14">
        <v>0</v>
      </c>
      <c r="BX14" s="14">
        <f t="shared" ca="1" si="28"/>
        <v>345</v>
      </c>
      <c r="BY14" s="14">
        <f t="shared" ca="1" si="29"/>
        <v>345</v>
      </c>
      <c r="BZ14" s="14">
        <f t="shared" ca="1" si="43"/>
        <v>556</v>
      </c>
      <c r="CA14" s="15">
        <f ca="1">SUM(BY$12:BY14)</f>
        <v>556</v>
      </c>
      <c r="CB14" s="16">
        <f ca="1">SUM(BW$12:BW14)+SUMIF(BX$12:BX14, "&lt;0")</f>
        <v>0</v>
      </c>
      <c r="CD14" s="9">
        <v>44185</v>
      </c>
      <c r="CE14" s="14">
        <f t="shared" ca="1" si="30"/>
        <v>345</v>
      </c>
      <c r="CF14" s="14" t="s">
        <v>5</v>
      </c>
      <c r="CG14" s="14">
        <v>0</v>
      </c>
      <c r="CH14" s="14">
        <f t="shared" ca="1" si="44"/>
        <v>345</v>
      </c>
      <c r="CI14" s="14">
        <f t="shared" ca="1" si="45"/>
        <v>345</v>
      </c>
      <c r="CJ14" s="14">
        <f t="shared" ref="CJ14:CJ46" ca="1" si="52">CE14+CJ13</f>
        <v>556</v>
      </c>
      <c r="CK14" s="15">
        <f ca="1">SUM(CI$12:CI14)</f>
        <v>556</v>
      </c>
      <c r="CL14" s="16">
        <f ca="1">SUM(CG$12:CG14)+SUMIF(CH$12:CH14, "&lt;0")</f>
        <v>0</v>
      </c>
    </row>
    <row r="15" spans="1:97" x14ac:dyDescent="0.2">
      <c r="A15" s="24">
        <v>44186</v>
      </c>
      <c r="B15" s="54">
        <f ca="1">IF($A15&gt;= $C$5,$C$6, INDEX('Historical Data'!$D$2:$D$745, MATCH(A15, 'Historical Data'!$B$2:$B$745, 0)))</f>
        <v>58</v>
      </c>
      <c r="C15" s="42" t="s">
        <v>5</v>
      </c>
      <c r="D15" s="42">
        <v>0</v>
      </c>
      <c r="E15" s="42">
        <f t="shared" ca="1" si="31"/>
        <v>58</v>
      </c>
      <c r="F15" s="42">
        <f t="shared" ca="1" si="18"/>
        <v>58</v>
      </c>
      <c r="G15" s="42">
        <f t="shared" ca="1" si="46"/>
        <v>614</v>
      </c>
      <c r="H15" s="43">
        <f ca="1">SUM(F$12:F15)</f>
        <v>614</v>
      </c>
      <c r="I15" s="44">
        <f ca="1">SUM(D$12:D15)+SUMIF(E$12:E15, "&lt;0")</f>
        <v>0</v>
      </c>
      <c r="J15" s="43"/>
      <c r="K15" s="9">
        <v>44186</v>
      </c>
      <c r="L15" s="14">
        <f t="shared" ca="1" si="19"/>
        <v>58</v>
      </c>
      <c r="M15" s="14" t="s">
        <v>5</v>
      </c>
      <c r="N15" s="14">
        <v>0</v>
      </c>
      <c r="O15" s="14">
        <f t="shared" ca="1" si="32"/>
        <v>58</v>
      </c>
      <c r="P15" s="14">
        <f t="shared" ca="1" si="33"/>
        <v>58</v>
      </c>
      <c r="Q15" s="14">
        <f t="shared" ca="1" si="47"/>
        <v>614</v>
      </c>
      <c r="R15" s="15">
        <f ca="1">SUM(P$12:P15)</f>
        <v>614</v>
      </c>
      <c r="S15" s="16">
        <f ca="1">SUM(N$12:N15)+SUMIF(O$12:O15, "&lt;0")</f>
        <v>0</v>
      </c>
      <c r="U15" s="9">
        <v>44186</v>
      </c>
      <c r="V15" s="14">
        <f t="shared" ca="1" si="20"/>
        <v>58</v>
      </c>
      <c r="W15" s="14" t="s">
        <v>5</v>
      </c>
      <c r="X15" s="14">
        <v>0</v>
      </c>
      <c r="Y15" s="14">
        <f t="shared" ca="1" si="34"/>
        <v>58</v>
      </c>
      <c r="Z15" s="14">
        <f t="shared" ca="1" si="35"/>
        <v>58</v>
      </c>
      <c r="AA15" s="14">
        <f t="shared" ca="1" si="48"/>
        <v>614</v>
      </c>
      <c r="AB15" s="15">
        <f ca="1">SUM(Z$12:Z15)</f>
        <v>614</v>
      </c>
      <c r="AC15" s="16">
        <f ca="1">SUM(X$12:X15)+SUMIF(Y$12:Y15, "&lt;0")</f>
        <v>0</v>
      </c>
      <c r="AE15" s="9">
        <v>44186</v>
      </c>
      <c r="AF15" s="14">
        <f t="shared" ca="1" si="21"/>
        <v>58</v>
      </c>
      <c r="AG15" s="14" t="s">
        <v>5</v>
      </c>
      <c r="AH15" s="14">
        <v>0</v>
      </c>
      <c r="AI15" s="14">
        <f t="shared" ca="1" si="22"/>
        <v>58</v>
      </c>
      <c r="AJ15" s="14">
        <f t="shared" ca="1" si="23"/>
        <v>58</v>
      </c>
      <c r="AK15" s="14">
        <f t="shared" ca="1" si="36"/>
        <v>614</v>
      </c>
      <c r="AL15" s="15">
        <f ca="1">SUM(AJ$12:AJ15)</f>
        <v>614</v>
      </c>
      <c r="AM15" s="16">
        <f ca="1">SUM(AH$12:AH15)+SUMIF(AI$12:AI15, "&lt;0")</f>
        <v>0</v>
      </c>
      <c r="AO15" s="9">
        <v>44186</v>
      </c>
      <c r="AP15" s="14">
        <f t="shared" ca="1" si="24"/>
        <v>58</v>
      </c>
      <c r="AQ15" s="14" t="s">
        <v>5</v>
      </c>
      <c r="AR15" s="14">
        <v>0</v>
      </c>
      <c r="AS15" s="14">
        <f t="shared" ca="1" si="37"/>
        <v>58</v>
      </c>
      <c r="AT15" s="14">
        <f t="shared" ca="1" si="38"/>
        <v>58</v>
      </c>
      <c r="AU15" s="14">
        <f t="shared" ca="1" si="49"/>
        <v>614</v>
      </c>
      <c r="AV15" s="15">
        <f ca="1">SUM(AT$12:AT15)</f>
        <v>614</v>
      </c>
      <c r="AW15" s="16">
        <f ca="1">SUM(AR$12:AR15)+SUMIF(AS$12:AS15, "&lt;0")</f>
        <v>0</v>
      </c>
      <c r="AX15" s="15"/>
      <c r="AZ15" s="9">
        <v>44186</v>
      </c>
      <c r="BA15" s="14">
        <f t="shared" ca="1" si="25"/>
        <v>58</v>
      </c>
      <c r="BB15" s="14" t="s">
        <v>5</v>
      </c>
      <c r="BC15" s="14">
        <v>0</v>
      </c>
      <c r="BD15" s="14">
        <f t="shared" ca="1" si="39"/>
        <v>58</v>
      </c>
      <c r="BE15" s="14">
        <f t="shared" ca="1" si="40"/>
        <v>58</v>
      </c>
      <c r="BF15" s="14">
        <f t="shared" ca="1" si="50"/>
        <v>614</v>
      </c>
      <c r="BG15" s="15">
        <f ca="1">SUM(BE$12:BE15)</f>
        <v>614</v>
      </c>
      <c r="BH15" s="16">
        <f ca="1">SUM(BC$12:BC15)+SUMIF(BD$12:BD15, "&lt;0")</f>
        <v>0</v>
      </c>
      <c r="BJ15" s="9">
        <v>44186</v>
      </c>
      <c r="BK15" s="14">
        <f t="shared" ca="1" si="26"/>
        <v>58</v>
      </c>
      <c r="BL15" s="14" t="s">
        <v>5</v>
      </c>
      <c r="BM15" s="14">
        <v>0</v>
      </c>
      <c r="BN15" s="14">
        <f t="shared" ca="1" si="41"/>
        <v>58</v>
      </c>
      <c r="BO15" s="14">
        <f t="shared" ca="1" si="42"/>
        <v>58</v>
      </c>
      <c r="BP15" s="14">
        <f t="shared" ca="1" si="51"/>
        <v>614</v>
      </c>
      <c r="BQ15" s="15">
        <f ca="1">SUM(BO$12:BO15)</f>
        <v>614</v>
      </c>
      <c r="BR15" s="16">
        <f ca="1">SUM(BM$12:BM15)+SUMIF(BN$12:BN15, "&lt;0")</f>
        <v>0</v>
      </c>
      <c r="BT15" s="9">
        <v>44186</v>
      </c>
      <c r="BU15" s="14">
        <f t="shared" ca="1" si="27"/>
        <v>58</v>
      </c>
      <c r="BV15" s="14" t="s">
        <v>5</v>
      </c>
      <c r="BW15" s="14">
        <v>0</v>
      </c>
      <c r="BX15" s="14">
        <f t="shared" ca="1" si="28"/>
        <v>58</v>
      </c>
      <c r="BY15" s="14">
        <f t="shared" ca="1" si="29"/>
        <v>58</v>
      </c>
      <c r="BZ15" s="14">
        <f t="shared" ca="1" si="43"/>
        <v>614</v>
      </c>
      <c r="CA15" s="15">
        <f ca="1">SUM(BY$12:BY15)</f>
        <v>614</v>
      </c>
      <c r="CB15" s="16">
        <f ca="1">SUM(BW$12:BW15)+SUMIF(BX$12:BX15, "&lt;0")</f>
        <v>0</v>
      </c>
      <c r="CD15" s="9">
        <v>44186</v>
      </c>
      <c r="CE15" s="14">
        <f t="shared" ca="1" si="30"/>
        <v>58</v>
      </c>
      <c r="CF15" s="14" t="s">
        <v>5</v>
      </c>
      <c r="CG15" s="14">
        <v>0</v>
      </c>
      <c r="CH15" s="14">
        <f t="shared" ca="1" si="44"/>
        <v>58</v>
      </c>
      <c r="CI15" s="14">
        <f t="shared" ca="1" si="45"/>
        <v>58</v>
      </c>
      <c r="CJ15" s="14">
        <f t="shared" ca="1" si="52"/>
        <v>614</v>
      </c>
      <c r="CK15" s="15">
        <f ca="1">SUM(CI$12:CI15)</f>
        <v>614</v>
      </c>
      <c r="CL15" s="16">
        <f ca="1">SUM(CG$12:CG15)+SUMIF(CH$12:CH15, "&lt;0")</f>
        <v>0</v>
      </c>
    </row>
    <row r="16" spans="1:97" x14ac:dyDescent="0.2">
      <c r="A16" s="24">
        <v>44187</v>
      </c>
      <c r="B16" s="54">
        <f ca="1">IF($A16&gt;= $C$5,$C$6, INDEX('Historical Data'!$D$2:$D$745, MATCH(A16, 'Historical Data'!$B$2:$B$745, 0)))</f>
        <v>151</v>
      </c>
      <c r="C16" s="42" t="s">
        <v>5</v>
      </c>
      <c r="D16" s="42">
        <v>0</v>
      </c>
      <c r="E16" s="42">
        <f t="shared" ca="1" si="31"/>
        <v>151</v>
      </c>
      <c r="F16" s="42">
        <f t="shared" ca="1" si="18"/>
        <v>151</v>
      </c>
      <c r="G16" s="42">
        <f t="shared" ca="1" si="46"/>
        <v>765</v>
      </c>
      <c r="H16" s="43">
        <f ca="1">SUM(F$12:F16)</f>
        <v>765</v>
      </c>
      <c r="I16" s="44">
        <f ca="1">SUM(D$12:D16)+SUMIF(E$12:E16, "&lt;0")</f>
        <v>0</v>
      </c>
      <c r="J16" s="43"/>
      <c r="K16" s="9">
        <v>44187</v>
      </c>
      <c r="L16" s="14">
        <f t="shared" ca="1" si="19"/>
        <v>151</v>
      </c>
      <c r="M16" s="14" t="s">
        <v>5</v>
      </c>
      <c r="N16" s="14">
        <v>0</v>
      </c>
      <c r="O16" s="14">
        <f t="shared" ca="1" si="32"/>
        <v>151</v>
      </c>
      <c r="P16" s="14">
        <f t="shared" ca="1" si="33"/>
        <v>151</v>
      </c>
      <c r="Q16" s="14">
        <f t="shared" ca="1" si="47"/>
        <v>765</v>
      </c>
      <c r="R16" s="15">
        <f ca="1">SUM(P$12:P16)</f>
        <v>765</v>
      </c>
      <c r="S16" s="16">
        <f ca="1">SUM(N$12:N16)+SUMIF(O$12:O16, "&lt;0")</f>
        <v>0</v>
      </c>
      <c r="U16" s="9">
        <v>44187</v>
      </c>
      <c r="V16" s="14">
        <f t="shared" ca="1" si="20"/>
        <v>151</v>
      </c>
      <c r="W16" s="14" t="s">
        <v>5</v>
      </c>
      <c r="X16" s="14">
        <v>0</v>
      </c>
      <c r="Y16" s="14">
        <f t="shared" ca="1" si="34"/>
        <v>151</v>
      </c>
      <c r="Z16" s="14">
        <f t="shared" ca="1" si="35"/>
        <v>151</v>
      </c>
      <c r="AA16" s="14">
        <f t="shared" ca="1" si="48"/>
        <v>765</v>
      </c>
      <c r="AB16" s="15">
        <f ca="1">SUM(Z$12:Z16)</f>
        <v>765</v>
      </c>
      <c r="AC16" s="16">
        <f ca="1">SUM(X$12:X16)+SUMIF(Y$12:Y16, "&lt;0")</f>
        <v>0</v>
      </c>
      <c r="AE16" s="9">
        <v>44187</v>
      </c>
      <c r="AF16" s="14">
        <f t="shared" ca="1" si="21"/>
        <v>151</v>
      </c>
      <c r="AG16" s="14" t="s">
        <v>5</v>
      </c>
      <c r="AH16" s="14">
        <v>0</v>
      </c>
      <c r="AI16" s="14">
        <f t="shared" ca="1" si="22"/>
        <v>151</v>
      </c>
      <c r="AJ16" s="14">
        <f t="shared" ca="1" si="23"/>
        <v>151</v>
      </c>
      <c r="AK16" s="14">
        <f t="shared" ca="1" si="36"/>
        <v>765</v>
      </c>
      <c r="AL16" s="15">
        <f ca="1">SUM(AJ$12:AJ16)</f>
        <v>765</v>
      </c>
      <c r="AM16" s="16">
        <f ca="1">SUM(AH$12:AH16)+SUMIF(AI$12:AI16, "&lt;0")</f>
        <v>0</v>
      </c>
      <c r="AO16" s="9">
        <v>44187</v>
      </c>
      <c r="AP16" s="14">
        <f t="shared" ca="1" si="24"/>
        <v>151</v>
      </c>
      <c r="AQ16" s="14" t="s">
        <v>5</v>
      </c>
      <c r="AR16" s="14">
        <v>0</v>
      </c>
      <c r="AS16" s="14">
        <f t="shared" ca="1" si="37"/>
        <v>151</v>
      </c>
      <c r="AT16" s="14">
        <f t="shared" ca="1" si="38"/>
        <v>151</v>
      </c>
      <c r="AU16" s="14">
        <f t="shared" ca="1" si="49"/>
        <v>765</v>
      </c>
      <c r="AV16" s="15">
        <f ca="1">SUM(AT$12:AT16)</f>
        <v>765</v>
      </c>
      <c r="AW16" s="16">
        <f ca="1">SUM(AR$12:AR16)+SUMIF(AS$12:AS16, "&lt;0")</f>
        <v>0</v>
      </c>
      <c r="AX16" s="15"/>
      <c r="AZ16" s="9">
        <v>44187</v>
      </c>
      <c r="BA16" s="14">
        <f t="shared" ca="1" si="25"/>
        <v>151</v>
      </c>
      <c r="BB16" s="14" t="s">
        <v>5</v>
      </c>
      <c r="BC16" s="14">
        <v>0</v>
      </c>
      <c r="BD16" s="14">
        <f t="shared" ca="1" si="39"/>
        <v>151</v>
      </c>
      <c r="BE16" s="14">
        <f t="shared" ca="1" si="40"/>
        <v>151</v>
      </c>
      <c r="BF16" s="14">
        <f t="shared" ca="1" si="50"/>
        <v>765</v>
      </c>
      <c r="BG16" s="15">
        <f ca="1">SUM(BE$12:BE16)</f>
        <v>765</v>
      </c>
      <c r="BH16" s="16">
        <f ca="1">SUM(BC$12:BC16)+SUMIF(BD$12:BD16, "&lt;0")</f>
        <v>0</v>
      </c>
      <c r="BJ16" s="9">
        <v>44187</v>
      </c>
      <c r="BK16" s="14">
        <f t="shared" ca="1" si="26"/>
        <v>151</v>
      </c>
      <c r="BL16" s="14" t="s">
        <v>5</v>
      </c>
      <c r="BM16" s="14">
        <v>0</v>
      </c>
      <c r="BN16" s="14">
        <f t="shared" ca="1" si="41"/>
        <v>151</v>
      </c>
      <c r="BO16" s="14">
        <f t="shared" ca="1" si="42"/>
        <v>151</v>
      </c>
      <c r="BP16" s="14">
        <f t="shared" ca="1" si="51"/>
        <v>765</v>
      </c>
      <c r="BQ16" s="15">
        <f ca="1">SUM(BO$12:BO16)</f>
        <v>765</v>
      </c>
      <c r="BR16" s="16">
        <f ca="1">SUM(BM$12:BM16)+SUMIF(BN$12:BN16, "&lt;0")</f>
        <v>0</v>
      </c>
      <c r="BT16" s="9">
        <v>44187</v>
      </c>
      <c r="BU16" s="14">
        <f t="shared" ca="1" si="27"/>
        <v>151</v>
      </c>
      <c r="BV16" s="14" t="s">
        <v>5</v>
      </c>
      <c r="BW16" s="14">
        <v>0</v>
      </c>
      <c r="BX16" s="14">
        <f t="shared" ca="1" si="28"/>
        <v>151</v>
      </c>
      <c r="BY16" s="14">
        <f t="shared" ca="1" si="29"/>
        <v>151</v>
      </c>
      <c r="BZ16" s="14">
        <f t="shared" ca="1" si="43"/>
        <v>765</v>
      </c>
      <c r="CA16" s="15">
        <f ca="1">SUM(BY$12:BY16)</f>
        <v>765</v>
      </c>
      <c r="CB16" s="16">
        <f ca="1">SUM(BW$12:BW16)+SUMIF(BX$12:BX16, "&lt;0")</f>
        <v>0</v>
      </c>
      <c r="CD16" s="9">
        <v>44187</v>
      </c>
      <c r="CE16" s="14">
        <f t="shared" ca="1" si="30"/>
        <v>151</v>
      </c>
      <c r="CF16" s="14" t="s">
        <v>5</v>
      </c>
      <c r="CG16" s="14">
        <v>0</v>
      </c>
      <c r="CH16" s="14">
        <f t="shared" ca="1" si="44"/>
        <v>151</v>
      </c>
      <c r="CI16" s="14">
        <f t="shared" ca="1" si="45"/>
        <v>151</v>
      </c>
      <c r="CJ16" s="14">
        <f t="shared" ca="1" si="52"/>
        <v>765</v>
      </c>
      <c r="CK16" s="15">
        <f ca="1">SUM(CI$12:CI16)</f>
        <v>765</v>
      </c>
      <c r="CL16" s="16">
        <f ca="1">SUM(CG$12:CG16)+SUMIF(CH$12:CH16, "&lt;0")</f>
        <v>0</v>
      </c>
    </row>
    <row r="17" spans="1:90" x14ac:dyDescent="0.2">
      <c r="A17" s="24">
        <v>44188</v>
      </c>
      <c r="B17" s="54">
        <f ca="1">IF($A17&gt;= $C$5,$C$6, INDEX('Historical Data'!$D$2:$D$745, MATCH(A17, 'Historical Data'!$B$2:$B$745, 0)))</f>
        <v>358</v>
      </c>
      <c r="C17" s="42" t="s">
        <v>5</v>
      </c>
      <c r="D17" s="42">
        <v>0</v>
      </c>
      <c r="E17" s="42">
        <f t="shared" ca="1" si="31"/>
        <v>358</v>
      </c>
      <c r="F17" s="42">
        <f t="shared" ca="1" si="18"/>
        <v>358</v>
      </c>
      <c r="G17" s="42">
        <f t="shared" ca="1" si="46"/>
        <v>1123</v>
      </c>
      <c r="H17" s="43">
        <f ca="1">SUM(F$12:F17)</f>
        <v>1123</v>
      </c>
      <c r="I17" s="44">
        <f ca="1">SUM(D$12:D17)+SUMIF(E$12:E17, "&lt;0")</f>
        <v>0</v>
      </c>
      <c r="J17" s="43"/>
      <c r="K17" s="9">
        <v>44188</v>
      </c>
      <c r="L17" s="14">
        <f t="shared" ca="1" si="19"/>
        <v>358</v>
      </c>
      <c r="M17" s="14" t="s">
        <v>5</v>
      </c>
      <c r="N17" s="14">
        <v>0</v>
      </c>
      <c r="O17" s="14">
        <f t="shared" ca="1" si="32"/>
        <v>358</v>
      </c>
      <c r="P17" s="14">
        <f t="shared" ca="1" si="33"/>
        <v>358</v>
      </c>
      <c r="Q17" s="14">
        <f t="shared" ca="1" si="47"/>
        <v>1123</v>
      </c>
      <c r="R17" s="15">
        <f ca="1">SUM(P$12:P17)</f>
        <v>1123</v>
      </c>
      <c r="S17" s="16">
        <f ca="1">SUM(N$12:N17)+SUMIF(O$12:O17, "&lt;0")</f>
        <v>0</v>
      </c>
      <c r="U17" s="9">
        <v>44188</v>
      </c>
      <c r="V17" s="14">
        <f t="shared" ca="1" si="20"/>
        <v>358</v>
      </c>
      <c r="W17" s="14" t="s">
        <v>5</v>
      </c>
      <c r="X17" s="14">
        <v>0</v>
      </c>
      <c r="Y17" s="14">
        <f t="shared" ca="1" si="34"/>
        <v>358</v>
      </c>
      <c r="Z17" s="14">
        <f t="shared" ca="1" si="35"/>
        <v>358</v>
      </c>
      <c r="AA17" s="14">
        <f t="shared" ca="1" si="48"/>
        <v>1123</v>
      </c>
      <c r="AB17" s="15">
        <f ca="1">SUM(Z$12:Z17)</f>
        <v>1123</v>
      </c>
      <c r="AC17" s="16">
        <f ca="1">SUM(X$12:X17)+SUMIF(Y$12:Y17, "&lt;0")</f>
        <v>0</v>
      </c>
      <c r="AE17" s="9">
        <v>44188</v>
      </c>
      <c r="AF17" s="14">
        <f t="shared" ca="1" si="21"/>
        <v>358</v>
      </c>
      <c r="AG17" s="14" t="s">
        <v>5</v>
      </c>
      <c r="AH17" s="14">
        <v>0</v>
      </c>
      <c r="AI17" s="14">
        <f t="shared" ca="1" si="22"/>
        <v>358</v>
      </c>
      <c r="AJ17" s="14">
        <f t="shared" ca="1" si="23"/>
        <v>358</v>
      </c>
      <c r="AK17" s="14">
        <f t="shared" ca="1" si="36"/>
        <v>1123</v>
      </c>
      <c r="AL17" s="15">
        <f ca="1">SUM(AJ$12:AJ17)</f>
        <v>1123</v>
      </c>
      <c r="AM17" s="16">
        <f ca="1">SUM(AH$12:AH17)+SUMIF(AI$12:AI17, "&lt;0")</f>
        <v>0</v>
      </c>
      <c r="AO17" s="9">
        <v>44188</v>
      </c>
      <c r="AP17" s="14">
        <f t="shared" ca="1" si="24"/>
        <v>358</v>
      </c>
      <c r="AQ17" s="14" t="s">
        <v>5</v>
      </c>
      <c r="AR17" s="14">
        <v>0</v>
      </c>
      <c r="AS17" s="14">
        <f t="shared" ca="1" si="37"/>
        <v>358</v>
      </c>
      <c r="AT17" s="14">
        <f t="shared" ca="1" si="38"/>
        <v>358</v>
      </c>
      <c r="AU17" s="14">
        <f t="shared" ca="1" si="49"/>
        <v>1123</v>
      </c>
      <c r="AV17" s="15">
        <f ca="1">SUM(AT$12:AT17)</f>
        <v>1123</v>
      </c>
      <c r="AW17" s="16">
        <f ca="1">SUM(AR$12:AR17)+SUMIF(AS$12:AS17, "&lt;0")</f>
        <v>0</v>
      </c>
      <c r="AX17" s="15"/>
      <c r="AZ17" s="9">
        <v>44188</v>
      </c>
      <c r="BA17" s="14">
        <f t="shared" ca="1" si="25"/>
        <v>358</v>
      </c>
      <c r="BB17" s="14" t="s">
        <v>5</v>
      </c>
      <c r="BC17" s="14">
        <v>0</v>
      </c>
      <c r="BD17" s="14">
        <f t="shared" ca="1" si="39"/>
        <v>358</v>
      </c>
      <c r="BE17" s="14">
        <f t="shared" ca="1" si="40"/>
        <v>358</v>
      </c>
      <c r="BF17" s="14">
        <f t="shared" ca="1" si="50"/>
        <v>1123</v>
      </c>
      <c r="BG17" s="15">
        <f ca="1">SUM(BE$12:BE17)</f>
        <v>1123</v>
      </c>
      <c r="BH17" s="16">
        <f ca="1">SUM(BC$12:BC17)+SUMIF(BD$12:BD17, "&lt;0")</f>
        <v>0</v>
      </c>
      <c r="BJ17" s="9">
        <v>44188</v>
      </c>
      <c r="BK17" s="14">
        <f t="shared" ca="1" si="26"/>
        <v>358</v>
      </c>
      <c r="BL17" s="14" t="s">
        <v>5</v>
      </c>
      <c r="BM17" s="14">
        <v>0</v>
      </c>
      <c r="BN17" s="14">
        <f t="shared" ca="1" si="41"/>
        <v>358</v>
      </c>
      <c r="BO17" s="14">
        <f t="shared" ca="1" si="42"/>
        <v>358</v>
      </c>
      <c r="BP17" s="14">
        <f t="shared" ca="1" si="51"/>
        <v>1123</v>
      </c>
      <c r="BQ17" s="15">
        <f ca="1">SUM(BO$12:BO17)</f>
        <v>1123</v>
      </c>
      <c r="BR17" s="16">
        <f ca="1">SUM(BM$12:BM17)+SUMIF(BN$12:BN17, "&lt;0")</f>
        <v>0</v>
      </c>
      <c r="BT17" s="9">
        <v>44188</v>
      </c>
      <c r="BU17" s="14">
        <f t="shared" ca="1" si="27"/>
        <v>358</v>
      </c>
      <c r="BV17" s="14" t="s">
        <v>5</v>
      </c>
      <c r="BW17" s="14">
        <v>0</v>
      </c>
      <c r="BX17" s="14">
        <f t="shared" ca="1" si="28"/>
        <v>358</v>
      </c>
      <c r="BY17" s="14">
        <f t="shared" ca="1" si="29"/>
        <v>358</v>
      </c>
      <c r="BZ17" s="14">
        <f t="shared" ca="1" si="43"/>
        <v>1123</v>
      </c>
      <c r="CA17" s="15">
        <f ca="1">SUM(BY$12:BY17)</f>
        <v>1123</v>
      </c>
      <c r="CB17" s="16">
        <f ca="1">SUM(BW$12:BW17)+SUMIF(BX$12:BX17, "&lt;0")</f>
        <v>0</v>
      </c>
      <c r="CD17" s="9">
        <v>44188</v>
      </c>
      <c r="CE17" s="14">
        <f t="shared" ca="1" si="30"/>
        <v>358</v>
      </c>
      <c r="CF17" s="14" t="s">
        <v>5</v>
      </c>
      <c r="CG17" s="14">
        <v>0</v>
      </c>
      <c r="CH17" s="14">
        <f t="shared" ca="1" si="44"/>
        <v>358</v>
      </c>
      <c r="CI17" s="14">
        <f t="shared" ca="1" si="45"/>
        <v>358</v>
      </c>
      <c r="CJ17" s="14">
        <f t="shared" ca="1" si="52"/>
        <v>1123</v>
      </c>
      <c r="CK17" s="15">
        <f ca="1">SUM(CI$12:CI17)</f>
        <v>1123</v>
      </c>
      <c r="CL17" s="16">
        <f ca="1">SUM(CG$12:CG17)+SUMIF(CH$12:CH17, "&lt;0")</f>
        <v>0</v>
      </c>
    </row>
    <row r="18" spans="1:90" x14ac:dyDescent="0.2">
      <c r="A18" s="24">
        <v>44189</v>
      </c>
      <c r="B18" s="54">
        <f ca="1">IF($A18&gt;= $C$5,$C$6, INDEX('Historical Data'!$D$2:$D$745, MATCH(A18, 'Historical Data'!$B$2:$B$745, 0)))</f>
        <v>99</v>
      </c>
      <c r="C18" s="42">
        <f ca="1">AVERAGE(B12:B18)</f>
        <v>174.57142857142858</v>
      </c>
      <c r="D18" s="42">
        <v>0</v>
      </c>
      <c r="E18" s="42">
        <f t="shared" ca="1" si="31"/>
        <v>99</v>
      </c>
      <c r="F18" s="42">
        <f t="shared" ca="1" si="18"/>
        <v>99</v>
      </c>
      <c r="G18" s="42">
        <f t="shared" ca="1" si="46"/>
        <v>1222</v>
      </c>
      <c r="H18" s="43">
        <f ca="1">SUM(F$12:F18)</f>
        <v>1222</v>
      </c>
      <c r="I18" s="44">
        <f ca="1">SUM(D$12:D18)+SUMIF(E$12:E18, "&lt;0")</f>
        <v>0</v>
      </c>
      <c r="J18" s="43"/>
      <c r="K18" s="9">
        <v>44189</v>
      </c>
      <c r="L18" s="14">
        <f t="shared" ca="1" si="19"/>
        <v>99</v>
      </c>
      <c r="M18" s="14">
        <f ca="1">AVERAGE(L12:L18)</f>
        <v>174.57142857142858</v>
      </c>
      <c r="N18" s="14">
        <v>0</v>
      </c>
      <c r="O18" s="14">
        <f t="shared" ca="1" si="32"/>
        <v>99</v>
      </c>
      <c r="P18" s="14">
        <f t="shared" ca="1" si="33"/>
        <v>99</v>
      </c>
      <c r="Q18" s="14">
        <f t="shared" ca="1" si="47"/>
        <v>1222</v>
      </c>
      <c r="R18" s="15">
        <f ca="1">SUM(P$12:P18)</f>
        <v>1222</v>
      </c>
      <c r="S18" s="16">
        <f ca="1">SUM(N$12:N18)+SUMIF(O$12:O18, "&lt;0")</f>
        <v>0</v>
      </c>
      <c r="U18" s="9">
        <v>44189</v>
      </c>
      <c r="V18" s="14">
        <f t="shared" ca="1" si="20"/>
        <v>99</v>
      </c>
      <c r="W18" s="14">
        <f ca="1">AVERAGE(V12:V18)</f>
        <v>174.57142857142858</v>
      </c>
      <c r="X18" s="14">
        <v>0</v>
      </c>
      <c r="Y18" s="14">
        <f t="shared" ca="1" si="34"/>
        <v>99</v>
      </c>
      <c r="Z18" s="14">
        <f t="shared" ca="1" si="35"/>
        <v>99</v>
      </c>
      <c r="AA18" s="14">
        <f t="shared" ca="1" si="48"/>
        <v>1222</v>
      </c>
      <c r="AB18" s="15">
        <f ca="1">SUM(Z$12:Z18)</f>
        <v>1222</v>
      </c>
      <c r="AC18" s="16">
        <f ca="1">SUM(X$12:X18)+SUMIF(Y$12:Y18, "&lt;0")</f>
        <v>0</v>
      </c>
      <c r="AE18" s="9">
        <v>44189</v>
      </c>
      <c r="AF18" s="14">
        <f t="shared" ca="1" si="21"/>
        <v>99</v>
      </c>
      <c r="AG18" s="14">
        <f t="shared" ref="AG18:AG81" ca="1" si="53">AVERAGE(AF12:AF18)</f>
        <v>174.57142857142858</v>
      </c>
      <c r="AH18" s="14">
        <v>0</v>
      </c>
      <c r="AI18" s="14">
        <f t="shared" ca="1" si="22"/>
        <v>99</v>
      </c>
      <c r="AJ18" s="14">
        <f t="shared" ca="1" si="23"/>
        <v>99</v>
      </c>
      <c r="AK18" s="14">
        <f t="shared" ca="1" si="36"/>
        <v>1222</v>
      </c>
      <c r="AL18" s="15">
        <f ca="1">SUM(AJ$12:AJ18)</f>
        <v>1222</v>
      </c>
      <c r="AM18" s="16">
        <f ca="1">SUM(AH$12:AH18)+SUMIF(AI$12:AI18, "&lt;0")</f>
        <v>0</v>
      </c>
      <c r="AO18" s="9">
        <v>44189</v>
      </c>
      <c r="AP18" s="14">
        <f t="shared" ca="1" si="24"/>
        <v>99</v>
      </c>
      <c r="AQ18" s="14">
        <f ca="1">ROUND(AVERAGE(AP12:AP18), 0)</f>
        <v>175</v>
      </c>
      <c r="AR18" s="14">
        <v>0</v>
      </c>
      <c r="AS18" s="14">
        <f t="shared" ca="1" si="37"/>
        <v>99</v>
      </c>
      <c r="AT18" s="14">
        <f t="shared" ca="1" si="38"/>
        <v>99</v>
      </c>
      <c r="AU18" s="14">
        <f t="shared" ca="1" si="49"/>
        <v>1222</v>
      </c>
      <c r="AV18" s="15">
        <f ca="1">SUM(AT$12:AT18)</f>
        <v>1222</v>
      </c>
      <c r="AW18" s="16">
        <f ca="1">SUM(AR$12:AR18)+SUMIF(AS$12:AS18, "&lt;0")</f>
        <v>0</v>
      </c>
      <c r="AX18" s="15"/>
      <c r="AZ18" s="9">
        <v>44189</v>
      </c>
      <c r="BA18" s="14">
        <f t="shared" ca="1" si="25"/>
        <v>99</v>
      </c>
      <c r="BB18" s="14">
        <f ca="1">AVERAGE(BA12:BA18)</f>
        <v>174.57142857142858</v>
      </c>
      <c r="BC18" s="14">
        <v>0</v>
      </c>
      <c r="BD18" s="14">
        <f t="shared" ca="1" si="39"/>
        <v>99</v>
      </c>
      <c r="BE18" s="14">
        <f t="shared" ca="1" si="40"/>
        <v>99</v>
      </c>
      <c r="BF18" s="14">
        <f t="shared" ca="1" si="50"/>
        <v>1222</v>
      </c>
      <c r="BG18" s="15">
        <f ca="1">SUM(BE$12:BE18)</f>
        <v>1222</v>
      </c>
      <c r="BH18" s="16">
        <f ca="1">SUM(BC$12:BC18)+SUMIF(BD$12:BD18, "&lt;0")</f>
        <v>0</v>
      </c>
      <c r="BJ18" s="9">
        <v>44189</v>
      </c>
      <c r="BK18" s="14">
        <f t="shared" ca="1" si="26"/>
        <v>99</v>
      </c>
      <c r="BL18" s="14">
        <f ca="1">AVERAGE(BK12:BK18)</f>
        <v>174.57142857142858</v>
      </c>
      <c r="BM18" s="14">
        <v>0</v>
      </c>
      <c r="BN18" s="14">
        <f t="shared" ca="1" si="41"/>
        <v>99</v>
      </c>
      <c r="BO18" s="14">
        <f t="shared" ca="1" si="42"/>
        <v>99</v>
      </c>
      <c r="BP18" s="14">
        <f t="shared" ca="1" si="51"/>
        <v>1222</v>
      </c>
      <c r="BQ18" s="15">
        <f ca="1">SUM(BO$12:BO18)</f>
        <v>1222</v>
      </c>
      <c r="BR18" s="16">
        <f ca="1">SUM(BM$12:BM18)+SUMIF(BN$12:BN18, "&lt;0")</f>
        <v>0</v>
      </c>
      <c r="BT18" s="9">
        <v>44189</v>
      </c>
      <c r="BU18" s="14">
        <f t="shared" ca="1" si="27"/>
        <v>99</v>
      </c>
      <c r="BV18" s="14">
        <f t="shared" ref="BV18:BV81" ca="1" si="54">AVERAGE(BU12:BU18)</f>
        <v>174.57142857142858</v>
      </c>
      <c r="BW18" s="14">
        <v>0</v>
      </c>
      <c r="BX18" s="14">
        <f t="shared" ca="1" si="28"/>
        <v>99</v>
      </c>
      <c r="BY18" s="14">
        <f t="shared" ca="1" si="29"/>
        <v>99</v>
      </c>
      <c r="BZ18" s="14">
        <f t="shared" ca="1" si="43"/>
        <v>1222</v>
      </c>
      <c r="CA18" s="15">
        <f ca="1">SUM(BY$12:BY18)</f>
        <v>1222</v>
      </c>
      <c r="CB18" s="16">
        <f ca="1">SUM(BW$12:BW18)+SUMIF(BX$12:BX18, "&lt;0")</f>
        <v>0</v>
      </c>
      <c r="CD18" s="9">
        <v>44189</v>
      </c>
      <c r="CE18" s="14">
        <f t="shared" ca="1" si="30"/>
        <v>99</v>
      </c>
      <c r="CF18" s="14">
        <f ca="1">AVERAGE(CE12:CE18)</f>
        <v>174.57142857142858</v>
      </c>
      <c r="CG18" s="14">
        <v>0</v>
      </c>
      <c r="CH18" s="14">
        <f t="shared" ca="1" si="44"/>
        <v>99</v>
      </c>
      <c r="CI18" s="14">
        <f t="shared" ca="1" si="45"/>
        <v>99</v>
      </c>
      <c r="CJ18" s="14">
        <f t="shared" ca="1" si="52"/>
        <v>1222</v>
      </c>
      <c r="CK18" s="15">
        <f ca="1">SUM(CI$12:CI18)</f>
        <v>1222</v>
      </c>
      <c r="CL18" s="16">
        <f ca="1">SUM(CG$12:CG18)+SUMIF(CH$12:CH18, "&lt;0")</f>
        <v>0</v>
      </c>
    </row>
    <row r="19" spans="1:90" x14ac:dyDescent="0.2">
      <c r="A19" s="24">
        <v>44190</v>
      </c>
      <c r="B19" s="54">
        <f ca="1">IF($A19&gt;= $C$5,$C$6, INDEX('Historical Data'!$D$2:$D$745, MATCH(A19, 'Historical Data'!$B$2:$B$745, 0)))</f>
        <v>0</v>
      </c>
      <c r="C19" s="42">
        <f t="shared" ref="C19:C82" ca="1" si="55">AVERAGE(B13:B19)</f>
        <v>156.42857142857142</v>
      </c>
      <c r="D19" s="42">
        <v>0</v>
      </c>
      <c r="E19" s="42">
        <f t="shared" ca="1" si="31"/>
        <v>0</v>
      </c>
      <c r="F19" s="42">
        <f t="shared" ca="1" si="18"/>
        <v>0</v>
      </c>
      <c r="G19" s="42">
        <f t="shared" ca="1" si="46"/>
        <v>1222</v>
      </c>
      <c r="H19" s="43">
        <f ca="1">SUM(F$12:F19)</f>
        <v>1222</v>
      </c>
      <c r="I19" s="44">
        <f ca="1">SUM(D$12:D19)+SUMIF(E$12:E19, "&lt;0")</f>
        <v>0</v>
      </c>
      <c r="J19" s="43"/>
      <c r="K19" s="9">
        <v>44190</v>
      </c>
      <c r="L19" s="14">
        <f t="shared" ca="1" si="19"/>
        <v>0</v>
      </c>
      <c r="M19" s="14">
        <f t="shared" ref="M19:M82" ca="1" si="56">AVERAGE(L13:L19)</f>
        <v>156.42857142857142</v>
      </c>
      <c r="N19" s="14">
        <v>0</v>
      </c>
      <c r="O19" s="14">
        <f t="shared" ca="1" si="32"/>
        <v>0</v>
      </c>
      <c r="P19" s="14">
        <f t="shared" ca="1" si="33"/>
        <v>0</v>
      </c>
      <c r="Q19" s="14">
        <f t="shared" ca="1" si="47"/>
        <v>1222</v>
      </c>
      <c r="R19" s="15">
        <f ca="1">SUM(P$12:P19)</f>
        <v>1222</v>
      </c>
      <c r="S19" s="16">
        <f ca="1">SUM(N$12:N19)+SUMIF(O$12:O19, "&lt;0")</f>
        <v>0</v>
      </c>
      <c r="U19" s="9">
        <v>44190</v>
      </c>
      <c r="V19" s="14">
        <f t="shared" ca="1" si="20"/>
        <v>0</v>
      </c>
      <c r="W19" s="14">
        <f t="shared" ref="W19:W82" ca="1" si="57">AVERAGE(V13:V19)</f>
        <v>156.42857142857142</v>
      </c>
      <c r="X19" s="14">
        <v>0</v>
      </c>
      <c r="Y19" s="14">
        <f t="shared" ca="1" si="34"/>
        <v>0</v>
      </c>
      <c r="Z19" s="14">
        <f t="shared" ca="1" si="35"/>
        <v>0</v>
      </c>
      <c r="AA19" s="14">
        <f t="shared" ca="1" si="48"/>
        <v>1222</v>
      </c>
      <c r="AB19" s="15">
        <f ca="1">SUM(Z$12:Z19)</f>
        <v>1222</v>
      </c>
      <c r="AC19" s="16">
        <f ca="1">SUM(X$12:X19)+SUMIF(Y$12:Y19, "&lt;0")</f>
        <v>0</v>
      </c>
      <c r="AE19" s="9">
        <v>44190</v>
      </c>
      <c r="AF19" s="14">
        <f t="shared" ca="1" si="21"/>
        <v>0</v>
      </c>
      <c r="AG19" s="14">
        <f t="shared" ca="1" si="53"/>
        <v>156.42857142857142</v>
      </c>
      <c r="AH19" s="14">
        <v>0</v>
      </c>
      <c r="AI19" s="14">
        <f t="shared" ca="1" si="22"/>
        <v>0</v>
      </c>
      <c r="AJ19" s="14">
        <f t="shared" ca="1" si="23"/>
        <v>0</v>
      </c>
      <c r="AK19" s="14">
        <f t="shared" ca="1" si="36"/>
        <v>1222</v>
      </c>
      <c r="AL19" s="15">
        <f ca="1">SUM(AJ$12:AJ19)</f>
        <v>1222</v>
      </c>
      <c r="AM19" s="16">
        <f ca="1">SUM(AH$12:AH19)+SUMIF(AI$12:AI19, "&lt;0")</f>
        <v>0</v>
      </c>
      <c r="AO19" s="9">
        <v>44190</v>
      </c>
      <c r="AP19" s="14">
        <f t="shared" ca="1" si="24"/>
        <v>0</v>
      </c>
      <c r="AQ19" s="14">
        <f t="shared" ref="AQ19:AQ82" ca="1" si="58">ROUND(AVERAGE(AP13:AP19), 0)</f>
        <v>156</v>
      </c>
      <c r="AR19" s="14">
        <v>0</v>
      </c>
      <c r="AS19" s="14">
        <f t="shared" ca="1" si="37"/>
        <v>0</v>
      </c>
      <c r="AT19" s="14">
        <f t="shared" ca="1" si="38"/>
        <v>0</v>
      </c>
      <c r="AU19" s="14">
        <f t="shared" ca="1" si="49"/>
        <v>1222</v>
      </c>
      <c r="AV19" s="15">
        <f ca="1">SUM(AT$12:AT19)</f>
        <v>1222</v>
      </c>
      <c r="AW19" s="16">
        <f ca="1">SUM(AR$12:AR19)+SUMIF(AS$12:AS19, "&lt;0")</f>
        <v>0</v>
      </c>
      <c r="AX19" s="15"/>
      <c r="AZ19" s="9">
        <v>44190</v>
      </c>
      <c r="BA19" s="14">
        <f t="shared" ca="1" si="25"/>
        <v>0</v>
      </c>
      <c r="BB19" s="14">
        <f t="shared" ref="BB19:BB82" ca="1" si="59">AVERAGE(BA13:BA19)</f>
        <v>156.42857142857142</v>
      </c>
      <c r="BC19" s="14">
        <v>0</v>
      </c>
      <c r="BD19" s="14">
        <f t="shared" ca="1" si="39"/>
        <v>0</v>
      </c>
      <c r="BE19" s="14">
        <f t="shared" ca="1" si="40"/>
        <v>0</v>
      </c>
      <c r="BF19" s="14">
        <f t="shared" ca="1" si="50"/>
        <v>1222</v>
      </c>
      <c r="BG19" s="15">
        <f ca="1">SUM(BE$12:BE19)</f>
        <v>1222</v>
      </c>
      <c r="BH19" s="16">
        <f ca="1">SUM(BC$12:BC19)+SUMIF(BD$12:BD19, "&lt;0")</f>
        <v>0</v>
      </c>
      <c r="BJ19" s="9">
        <v>44190</v>
      </c>
      <c r="BK19" s="14">
        <f t="shared" ca="1" si="26"/>
        <v>0</v>
      </c>
      <c r="BL19" s="14">
        <f t="shared" ref="BL19:BL82" ca="1" si="60">AVERAGE(BK13:BK19)</f>
        <v>156.42857142857142</v>
      </c>
      <c r="BM19" s="14">
        <v>0</v>
      </c>
      <c r="BN19" s="14">
        <f t="shared" ca="1" si="41"/>
        <v>0</v>
      </c>
      <c r="BO19" s="14">
        <f t="shared" ca="1" si="42"/>
        <v>0</v>
      </c>
      <c r="BP19" s="14">
        <f t="shared" ca="1" si="51"/>
        <v>1222</v>
      </c>
      <c r="BQ19" s="15">
        <f ca="1">SUM(BO$12:BO19)</f>
        <v>1222</v>
      </c>
      <c r="BR19" s="16">
        <f ca="1">SUM(BM$12:BM19)+SUMIF(BN$12:BN19, "&lt;0")</f>
        <v>0</v>
      </c>
      <c r="BT19" s="9">
        <v>44190</v>
      </c>
      <c r="BU19" s="14">
        <f t="shared" ca="1" si="27"/>
        <v>0</v>
      </c>
      <c r="BV19" s="14">
        <f t="shared" ca="1" si="54"/>
        <v>156.42857142857142</v>
      </c>
      <c r="BW19" s="14">
        <v>0</v>
      </c>
      <c r="BX19" s="14">
        <f t="shared" ca="1" si="28"/>
        <v>0</v>
      </c>
      <c r="BY19" s="14">
        <f t="shared" ca="1" si="29"/>
        <v>0</v>
      </c>
      <c r="BZ19" s="14">
        <f t="shared" ca="1" si="43"/>
        <v>1222</v>
      </c>
      <c r="CA19" s="15">
        <f ca="1">SUM(BY$12:BY19)</f>
        <v>1222</v>
      </c>
      <c r="CB19" s="16">
        <f ca="1">SUM(BW$12:BW19)+SUMIF(BX$12:BX19, "&lt;0")</f>
        <v>0</v>
      </c>
      <c r="CD19" s="9">
        <v>44190</v>
      </c>
      <c r="CE19" s="14">
        <f t="shared" ca="1" si="30"/>
        <v>0</v>
      </c>
      <c r="CF19" s="14">
        <f t="shared" ref="CF19:CF82" ca="1" si="61">AVERAGE(CE13:CE19)</f>
        <v>156.42857142857142</v>
      </c>
      <c r="CG19" s="14">
        <v>0</v>
      </c>
      <c r="CH19" s="14">
        <f t="shared" ca="1" si="44"/>
        <v>0</v>
      </c>
      <c r="CI19" s="14">
        <f t="shared" ca="1" si="45"/>
        <v>0</v>
      </c>
      <c r="CJ19" s="14">
        <f t="shared" ca="1" si="52"/>
        <v>1222</v>
      </c>
      <c r="CK19" s="15">
        <f ca="1">SUM(CI$12:CI19)</f>
        <v>1222</v>
      </c>
      <c r="CL19" s="16">
        <f ca="1">SUM(CG$12:CG19)+SUMIF(CH$12:CH19, "&lt;0")</f>
        <v>0</v>
      </c>
    </row>
    <row r="20" spans="1:90" x14ac:dyDescent="0.2">
      <c r="A20" s="24">
        <v>44191</v>
      </c>
      <c r="B20" s="54">
        <f ca="1">IF($A20&gt;= $C$5,$C$6, INDEX('Historical Data'!$D$2:$D$745, MATCH(A20, 'Historical Data'!$B$2:$B$745, 0)))</f>
        <v>716</v>
      </c>
      <c r="C20" s="42">
        <f t="shared" ca="1" si="55"/>
        <v>246.71428571428572</v>
      </c>
      <c r="D20" s="42">
        <v>0</v>
      </c>
      <c r="E20" s="42">
        <f t="shared" ca="1" si="31"/>
        <v>716</v>
      </c>
      <c r="F20" s="42">
        <f t="shared" ca="1" si="18"/>
        <v>716</v>
      </c>
      <c r="G20" s="42">
        <f t="shared" ca="1" si="46"/>
        <v>1938</v>
      </c>
      <c r="H20" s="43">
        <f ca="1">SUM(F$12:F20)</f>
        <v>1938</v>
      </c>
      <c r="I20" s="44">
        <f ca="1">SUM(D$12:D20)+SUMIF(E$12:E20, "&lt;0")</f>
        <v>0</v>
      </c>
      <c r="J20" s="43"/>
      <c r="K20" s="9">
        <v>44191</v>
      </c>
      <c r="L20" s="14">
        <f t="shared" ca="1" si="19"/>
        <v>716</v>
      </c>
      <c r="M20" s="14">
        <f t="shared" ca="1" si="56"/>
        <v>246.71428571428572</v>
      </c>
      <c r="N20" s="14">
        <v>0</v>
      </c>
      <c r="O20" s="14">
        <f t="shared" ca="1" si="32"/>
        <v>716</v>
      </c>
      <c r="P20" s="14">
        <f t="shared" ca="1" si="33"/>
        <v>716</v>
      </c>
      <c r="Q20" s="14">
        <f t="shared" ca="1" si="47"/>
        <v>1938</v>
      </c>
      <c r="R20" s="15">
        <f ca="1">SUM(P$12:P20)</f>
        <v>1938</v>
      </c>
      <c r="S20" s="16">
        <f ca="1">SUM(N$12:N20)+SUMIF(O$12:O20, "&lt;0")</f>
        <v>0</v>
      </c>
      <c r="U20" s="9">
        <v>44191</v>
      </c>
      <c r="V20" s="14">
        <f t="shared" ca="1" si="20"/>
        <v>716</v>
      </c>
      <c r="W20" s="14">
        <f t="shared" ca="1" si="57"/>
        <v>246.71428571428572</v>
      </c>
      <c r="X20" s="14">
        <v>0</v>
      </c>
      <c r="Y20" s="14">
        <f t="shared" ca="1" si="34"/>
        <v>716</v>
      </c>
      <c r="Z20" s="14">
        <f t="shared" ca="1" si="35"/>
        <v>716</v>
      </c>
      <c r="AA20" s="14">
        <f t="shared" ca="1" si="48"/>
        <v>1938</v>
      </c>
      <c r="AB20" s="15">
        <f ca="1">SUM(Z$12:Z20)</f>
        <v>1938</v>
      </c>
      <c r="AC20" s="16">
        <f ca="1">SUM(X$12:X20)+SUMIF(Y$12:Y20, "&lt;0")</f>
        <v>0</v>
      </c>
      <c r="AE20" s="9">
        <v>44191</v>
      </c>
      <c r="AF20" s="14">
        <f t="shared" ca="1" si="21"/>
        <v>716</v>
      </c>
      <c r="AG20" s="14">
        <f t="shared" ca="1" si="53"/>
        <v>246.71428571428572</v>
      </c>
      <c r="AH20" s="14">
        <v>0</v>
      </c>
      <c r="AI20" s="14">
        <f t="shared" ca="1" si="22"/>
        <v>716</v>
      </c>
      <c r="AJ20" s="14">
        <f t="shared" ca="1" si="23"/>
        <v>716</v>
      </c>
      <c r="AK20" s="14">
        <f t="shared" ca="1" si="36"/>
        <v>1938</v>
      </c>
      <c r="AL20" s="15">
        <f ca="1">SUM(AJ$12:AJ20)</f>
        <v>1938</v>
      </c>
      <c r="AM20" s="16">
        <f ca="1">SUM(AH$12:AH20)+SUMIF(AI$12:AI20, "&lt;0")</f>
        <v>0</v>
      </c>
      <c r="AO20" s="9">
        <v>44191</v>
      </c>
      <c r="AP20" s="14">
        <f t="shared" ca="1" si="24"/>
        <v>716</v>
      </c>
      <c r="AQ20" s="14">
        <f t="shared" ca="1" si="58"/>
        <v>247</v>
      </c>
      <c r="AR20" s="14">
        <v>0</v>
      </c>
      <c r="AS20" s="14">
        <f t="shared" ca="1" si="37"/>
        <v>716</v>
      </c>
      <c r="AT20" s="14">
        <f t="shared" ca="1" si="38"/>
        <v>716</v>
      </c>
      <c r="AU20" s="14">
        <f t="shared" ca="1" si="49"/>
        <v>1938</v>
      </c>
      <c r="AV20" s="15">
        <f ca="1">SUM(AT$12:AT20)</f>
        <v>1938</v>
      </c>
      <c r="AW20" s="16">
        <f ca="1">SUM(AR$12:AR20)+SUMIF(AS$12:AS20, "&lt;0")</f>
        <v>0</v>
      </c>
      <c r="AX20" s="15"/>
      <c r="AZ20" s="9">
        <v>44191</v>
      </c>
      <c r="BA20" s="14">
        <f t="shared" ca="1" si="25"/>
        <v>716</v>
      </c>
      <c r="BB20" s="14">
        <f t="shared" ca="1" si="59"/>
        <v>246.71428571428572</v>
      </c>
      <c r="BC20" s="14">
        <v>0</v>
      </c>
      <c r="BD20" s="14">
        <f t="shared" ca="1" si="39"/>
        <v>716</v>
      </c>
      <c r="BE20" s="14">
        <f t="shared" ca="1" si="40"/>
        <v>716</v>
      </c>
      <c r="BF20" s="14">
        <f t="shared" ca="1" si="50"/>
        <v>1938</v>
      </c>
      <c r="BG20" s="15">
        <f ca="1">SUM(BE$12:BE20)</f>
        <v>1938</v>
      </c>
      <c r="BH20" s="16">
        <f ca="1">SUM(BC$12:BC20)+SUMIF(BD$12:BD20, "&lt;0")</f>
        <v>0</v>
      </c>
      <c r="BJ20" s="9">
        <v>44191</v>
      </c>
      <c r="BK20" s="14">
        <f t="shared" ca="1" si="26"/>
        <v>716</v>
      </c>
      <c r="BL20" s="14">
        <f t="shared" ca="1" si="60"/>
        <v>246.71428571428572</v>
      </c>
      <c r="BM20" s="14">
        <v>0</v>
      </c>
      <c r="BN20" s="14">
        <f t="shared" ca="1" si="41"/>
        <v>716</v>
      </c>
      <c r="BO20" s="14">
        <f t="shared" ca="1" si="42"/>
        <v>716</v>
      </c>
      <c r="BP20" s="14">
        <f t="shared" ca="1" si="51"/>
        <v>1938</v>
      </c>
      <c r="BQ20" s="15">
        <f ca="1">SUM(BO$12:BO20)</f>
        <v>1938</v>
      </c>
      <c r="BR20" s="16">
        <f ca="1">SUM(BM$12:BM20)+SUMIF(BN$12:BN20, "&lt;0")</f>
        <v>0</v>
      </c>
      <c r="BT20" s="9">
        <v>44191</v>
      </c>
      <c r="BU20" s="14">
        <f t="shared" ca="1" si="27"/>
        <v>716</v>
      </c>
      <c r="BV20" s="14">
        <f t="shared" ca="1" si="54"/>
        <v>246.71428571428572</v>
      </c>
      <c r="BW20" s="14">
        <v>0</v>
      </c>
      <c r="BX20" s="14">
        <f t="shared" ca="1" si="28"/>
        <v>716</v>
      </c>
      <c r="BY20" s="14">
        <f t="shared" ca="1" si="29"/>
        <v>716</v>
      </c>
      <c r="BZ20" s="14">
        <f t="shared" ca="1" si="43"/>
        <v>1938</v>
      </c>
      <c r="CA20" s="15">
        <f ca="1">SUM(BY$12:BY20)</f>
        <v>1938</v>
      </c>
      <c r="CB20" s="16">
        <f ca="1">SUM(BW$12:BW20)+SUMIF(BX$12:BX20, "&lt;0")</f>
        <v>0</v>
      </c>
      <c r="CD20" s="9">
        <v>44191</v>
      </c>
      <c r="CE20" s="14">
        <f t="shared" ca="1" si="30"/>
        <v>716</v>
      </c>
      <c r="CF20" s="14">
        <f t="shared" ca="1" si="61"/>
        <v>246.71428571428572</v>
      </c>
      <c r="CG20" s="14">
        <v>0</v>
      </c>
      <c r="CH20" s="14">
        <f t="shared" ca="1" si="44"/>
        <v>716</v>
      </c>
      <c r="CI20" s="14">
        <f t="shared" ca="1" si="45"/>
        <v>716</v>
      </c>
      <c r="CJ20" s="14">
        <f t="shared" ca="1" si="52"/>
        <v>1938</v>
      </c>
      <c r="CK20" s="15">
        <f ca="1">SUM(CI$12:CI20)</f>
        <v>1938</v>
      </c>
      <c r="CL20" s="16">
        <f ca="1">SUM(CG$12:CG20)+SUMIF(CH$12:CH20, "&lt;0")</f>
        <v>0</v>
      </c>
    </row>
    <row r="21" spans="1:90" x14ac:dyDescent="0.2">
      <c r="A21" s="24">
        <v>44192</v>
      </c>
      <c r="B21" s="54">
        <f ca="1">IF($A21&gt;= $C$5,$C$6, INDEX('Historical Data'!$D$2:$D$745, MATCH(A21, 'Historical Data'!$B$2:$B$745, 0)))</f>
        <v>0</v>
      </c>
      <c r="C21" s="42">
        <f t="shared" ca="1" si="55"/>
        <v>197.42857142857142</v>
      </c>
      <c r="D21" s="42">
        <v>0</v>
      </c>
      <c r="E21" s="42">
        <f t="shared" ca="1" si="31"/>
        <v>0</v>
      </c>
      <c r="F21" s="42">
        <f t="shared" ca="1" si="18"/>
        <v>0</v>
      </c>
      <c r="G21" s="42">
        <f t="shared" ca="1" si="46"/>
        <v>1938</v>
      </c>
      <c r="H21" s="43">
        <f ca="1">SUM(F$12:F21)</f>
        <v>1938</v>
      </c>
      <c r="I21" s="44">
        <f ca="1">SUM(D$12:D21)+SUMIF(E$12:E21, "&lt;0")</f>
        <v>0</v>
      </c>
      <c r="J21" s="43"/>
      <c r="K21" s="9">
        <v>44192</v>
      </c>
      <c r="L21" s="14">
        <f t="shared" ca="1" si="19"/>
        <v>0</v>
      </c>
      <c r="M21" s="14">
        <f t="shared" ca="1" si="56"/>
        <v>197.42857142857142</v>
      </c>
      <c r="N21" s="14">
        <v>0</v>
      </c>
      <c r="O21" s="14">
        <f t="shared" ca="1" si="32"/>
        <v>0</v>
      </c>
      <c r="P21" s="14">
        <f t="shared" ca="1" si="33"/>
        <v>0</v>
      </c>
      <c r="Q21" s="14">
        <f t="shared" ca="1" si="47"/>
        <v>1938</v>
      </c>
      <c r="R21" s="15">
        <f ca="1">SUM(P$12:P21)</f>
        <v>1938</v>
      </c>
      <c r="S21" s="16">
        <f ca="1">SUM(N$12:N21)+SUMIF(O$12:O21, "&lt;0")</f>
        <v>0</v>
      </c>
      <c r="U21" s="9">
        <v>44192</v>
      </c>
      <c r="V21" s="14">
        <f t="shared" ca="1" si="20"/>
        <v>0</v>
      </c>
      <c r="W21" s="14">
        <f t="shared" ca="1" si="57"/>
        <v>197.42857142857142</v>
      </c>
      <c r="X21" s="14">
        <v>0</v>
      </c>
      <c r="Y21" s="14">
        <f t="shared" ca="1" si="34"/>
        <v>0</v>
      </c>
      <c r="Z21" s="14">
        <f t="shared" ca="1" si="35"/>
        <v>0</v>
      </c>
      <c r="AA21" s="14">
        <f t="shared" ca="1" si="48"/>
        <v>1938</v>
      </c>
      <c r="AB21" s="15">
        <f ca="1">SUM(Z$12:Z21)</f>
        <v>1938</v>
      </c>
      <c r="AC21" s="16">
        <f ca="1">SUM(X$12:X21)+SUMIF(Y$12:Y21, "&lt;0")</f>
        <v>0</v>
      </c>
      <c r="AE21" s="9">
        <v>44192</v>
      </c>
      <c r="AF21" s="14">
        <f t="shared" ca="1" si="21"/>
        <v>0</v>
      </c>
      <c r="AG21" s="14">
        <f t="shared" ca="1" si="53"/>
        <v>197.42857142857142</v>
      </c>
      <c r="AH21" s="14">
        <v>0</v>
      </c>
      <c r="AI21" s="14">
        <f t="shared" ca="1" si="22"/>
        <v>0</v>
      </c>
      <c r="AJ21" s="14">
        <f t="shared" ca="1" si="23"/>
        <v>0</v>
      </c>
      <c r="AK21" s="14">
        <f t="shared" ca="1" si="36"/>
        <v>1938</v>
      </c>
      <c r="AL21" s="15">
        <f ca="1">SUM(AJ$12:AJ21)</f>
        <v>1938</v>
      </c>
      <c r="AM21" s="16">
        <f ca="1">SUM(AH$12:AH21)+SUMIF(AI$12:AI21, "&lt;0")</f>
        <v>0</v>
      </c>
      <c r="AO21" s="9">
        <v>44192</v>
      </c>
      <c r="AP21" s="14">
        <f t="shared" ca="1" si="24"/>
        <v>0</v>
      </c>
      <c r="AQ21" s="14">
        <f t="shared" ca="1" si="58"/>
        <v>197</v>
      </c>
      <c r="AR21" s="14">
        <v>0</v>
      </c>
      <c r="AS21" s="14">
        <f t="shared" ca="1" si="37"/>
        <v>0</v>
      </c>
      <c r="AT21" s="14">
        <f t="shared" ca="1" si="38"/>
        <v>0</v>
      </c>
      <c r="AU21" s="14">
        <f t="shared" ca="1" si="49"/>
        <v>1938</v>
      </c>
      <c r="AV21" s="15">
        <f ca="1">SUM(AT$12:AT21)</f>
        <v>1938</v>
      </c>
      <c r="AW21" s="16">
        <f ca="1">SUM(AR$12:AR21)+SUMIF(AS$12:AS21, "&lt;0")</f>
        <v>0</v>
      </c>
      <c r="AX21" s="15"/>
      <c r="AZ21" s="9">
        <v>44192</v>
      </c>
      <c r="BA21" s="14">
        <f t="shared" ca="1" si="25"/>
        <v>0</v>
      </c>
      <c r="BB21" s="14">
        <f t="shared" ca="1" si="59"/>
        <v>197.42857142857142</v>
      </c>
      <c r="BC21" s="14">
        <v>0</v>
      </c>
      <c r="BD21" s="14">
        <f t="shared" ca="1" si="39"/>
        <v>0</v>
      </c>
      <c r="BE21" s="14">
        <f t="shared" ca="1" si="40"/>
        <v>0</v>
      </c>
      <c r="BF21" s="14">
        <f t="shared" ca="1" si="50"/>
        <v>1938</v>
      </c>
      <c r="BG21" s="15">
        <f ca="1">SUM(BE$12:BE21)</f>
        <v>1938</v>
      </c>
      <c r="BH21" s="16">
        <f ca="1">SUM(BC$12:BC21)+SUMIF(BD$12:BD21, "&lt;0")</f>
        <v>0</v>
      </c>
      <c r="BJ21" s="9">
        <v>44192</v>
      </c>
      <c r="BK21" s="14">
        <f t="shared" ca="1" si="26"/>
        <v>0</v>
      </c>
      <c r="BL21" s="14">
        <f t="shared" ca="1" si="60"/>
        <v>197.42857142857142</v>
      </c>
      <c r="BM21" s="14">
        <v>0</v>
      </c>
      <c r="BN21" s="14">
        <f t="shared" ca="1" si="41"/>
        <v>0</v>
      </c>
      <c r="BO21" s="14">
        <f t="shared" ca="1" si="42"/>
        <v>0</v>
      </c>
      <c r="BP21" s="14">
        <f t="shared" ca="1" si="51"/>
        <v>1938</v>
      </c>
      <c r="BQ21" s="15">
        <f ca="1">SUM(BO$12:BO21)</f>
        <v>1938</v>
      </c>
      <c r="BR21" s="16">
        <f ca="1">SUM(BM$12:BM21)+SUMIF(BN$12:BN21, "&lt;0")</f>
        <v>0</v>
      </c>
      <c r="BT21" s="9">
        <v>44192</v>
      </c>
      <c r="BU21" s="14">
        <f t="shared" ca="1" si="27"/>
        <v>0</v>
      </c>
      <c r="BV21" s="14">
        <f t="shared" ca="1" si="54"/>
        <v>197.42857142857142</v>
      </c>
      <c r="BW21" s="14">
        <v>0</v>
      </c>
      <c r="BX21" s="14">
        <f t="shared" ca="1" si="28"/>
        <v>0</v>
      </c>
      <c r="BY21" s="14">
        <f t="shared" ca="1" si="29"/>
        <v>0</v>
      </c>
      <c r="BZ21" s="14">
        <f t="shared" ca="1" si="43"/>
        <v>1938</v>
      </c>
      <c r="CA21" s="15">
        <f ca="1">SUM(BY$12:BY21)</f>
        <v>1938</v>
      </c>
      <c r="CB21" s="16">
        <f ca="1">SUM(BW$12:BW21)+SUMIF(BX$12:BX21, "&lt;0")</f>
        <v>0</v>
      </c>
      <c r="CD21" s="9">
        <v>44192</v>
      </c>
      <c r="CE21" s="14">
        <f t="shared" ca="1" si="30"/>
        <v>0</v>
      </c>
      <c r="CF21" s="14">
        <f t="shared" ca="1" si="61"/>
        <v>197.42857142857142</v>
      </c>
      <c r="CG21" s="14">
        <v>0</v>
      </c>
      <c r="CH21" s="14">
        <f t="shared" ca="1" si="44"/>
        <v>0</v>
      </c>
      <c r="CI21" s="14">
        <f t="shared" ca="1" si="45"/>
        <v>0</v>
      </c>
      <c r="CJ21" s="14">
        <f t="shared" ca="1" si="52"/>
        <v>1938</v>
      </c>
      <c r="CK21" s="15">
        <f ca="1">SUM(CI$12:CI21)</f>
        <v>1938</v>
      </c>
      <c r="CL21" s="16">
        <f ca="1">SUM(CG$12:CG21)+SUMIF(CH$12:CH21, "&lt;0")</f>
        <v>0</v>
      </c>
    </row>
    <row r="22" spans="1:90" x14ac:dyDescent="0.2">
      <c r="A22" s="24">
        <v>44193</v>
      </c>
      <c r="B22" s="54">
        <f ca="1">IF($A22&gt;= $C$5,$C$6, INDEX('Historical Data'!$D$2:$D$745, MATCH(A22, 'Historical Data'!$B$2:$B$745, 0)))</f>
        <v>183</v>
      </c>
      <c r="C22" s="42">
        <f t="shared" ca="1" si="55"/>
        <v>215.28571428571428</v>
      </c>
      <c r="D22" s="42">
        <v>0</v>
      </c>
      <c r="E22" s="42">
        <f t="shared" ca="1" si="31"/>
        <v>183</v>
      </c>
      <c r="F22" s="42">
        <f t="shared" ca="1" si="18"/>
        <v>183</v>
      </c>
      <c r="G22" s="42">
        <f t="shared" ca="1" si="46"/>
        <v>2121</v>
      </c>
      <c r="H22" s="43">
        <f ca="1">SUM(F$12:F22)</f>
        <v>2121</v>
      </c>
      <c r="I22" s="44">
        <f ca="1">SUM(D$12:D22)+SUMIF(E$12:E22, "&lt;0")</f>
        <v>0</v>
      </c>
      <c r="J22" s="43"/>
      <c r="K22" s="9">
        <v>44193</v>
      </c>
      <c r="L22" s="14">
        <f t="shared" ca="1" si="19"/>
        <v>183</v>
      </c>
      <c r="M22" s="14">
        <f t="shared" ca="1" si="56"/>
        <v>215.28571428571428</v>
      </c>
      <c r="N22" s="14">
        <v>0</v>
      </c>
      <c r="O22" s="14">
        <f t="shared" ca="1" si="32"/>
        <v>183</v>
      </c>
      <c r="P22" s="14">
        <f t="shared" ca="1" si="33"/>
        <v>183</v>
      </c>
      <c r="Q22" s="14">
        <f t="shared" ca="1" si="47"/>
        <v>2121</v>
      </c>
      <c r="R22" s="15">
        <f ca="1">SUM(P$12:P22)</f>
        <v>2121</v>
      </c>
      <c r="S22" s="16">
        <f ca="1">SUM(N$12:N22)+SUMIF(O$12:O22, "&lt;0")</f>
        <v>0</v>
      </c>
      <c r="U22" s="9">
        <v>44193</v>
      </c>
      <c r="V22" s="14">
        <f t="shared" ca="1" si="20"/>
        <v>183</v>
      </c>
      <c r="W22" s="14">
        <f t="shared" ca="1" si="57"/>
        <v>215.28571428571428</v>
      </c>
      <c r="X22" s="14">
        <v>0</v>
      </c>
      <c r="Y22" s="14">
        <f t="shared" ca="1" si="34"/>
        <v>183</v>
      </c>
      <c r="Z22" s="14">
        <f t="shared" ca="1" si="35"/>
        <v>183</v>
      </c>
      <c r="AA22" s="14">
        <f t="shared" ca="1" si="48"/>
        <v>2121</v>
      </c>
      <c r="AB22" s="15">
        <f ca="1">SUM(Z$12:Z22)</f>
        <v>2121</v>
      </c>
      <c r="AC22" s="16">
        <f ca="1">SUM(X$12:X22)+SUMIF(Y$12:Y22, "&lt;0")</f>
        <v>0</v>
      </c>
      <c r="AE22" s="9">
        <v>44193</v>
      </c>
      <c r="AF22" s="14">
        <f t="shared" ca="1" si="21"/>
        <v>183</v>
      </c>
      <c r="AG22" s="14">
        <f t="shared" ca="1" si="53"/>
        <v>215.28571428571428</v>
      </c>
      <c r="AH22" s="14">
        <v>0</v>
      </c>
      <c r="AI22" s="14">
        <f t="shared" ca="1" si="22"/>
        <v>183</v>
      </c>
      <c r="AJ22" s="14">
        <f t="shared" ca="1" si="23"/>
        <v>183</v>
      </c>
      <c r="AK22" s="14">
        <f t="shared" ca="1" si="36"/>
        <v>2121</v>
      </c>
      <c r="AL22" s="15">
        <f ca="1">SUM(AJ$12:AJ22)</f>
        <v>2121</v>
      </c>
      <c r="AM22" s="16">
        <f ca="1">SUM(AH$12:AH22)+SUMIF(AI$12:AI22, "&lt;0")</f>
        <v>0</v>
      </c>
      <c r="AO22" s="9">
        <v>44193</v>
      </c>
      <c r="AP22" s="14">
        <f t="shared" ca="1" si="24"/>
        <v>183</v>
      </c>
      <c r="AQ22" s="14">
        <f t="shared" ca="1" si="58"/>
        <v>215</v>
      </c>
      <c r="AR22" s="14">
        <v>0</v>
      </c>
      <c r="AS22" s="14">
        <f t="shared" ca="1" si="37"/>
        <v>183</v>
      </c>
      <c r="AT22" s="14">
        <f t="shared" ca="1" si="38"/>
        <v>183</v>
      </c>
      <c r="AU22" s="14">
        <f t="shared" ca="1" si="49"/>
        <v>2121</v>
      </c>
      <c r="AV22" s="15">
        <f ca="1">SUM(AT$12:AT22)</f>
        <v>2121</v>
      </c>
      <c r="AW22" s="16">
        <f ca="1">SUM(AR$12:AR22)+SUMIF(AS$12:AS22, "&lt;0")</f>
        <v>0</v>
      </c>
      <c r="AX22" s="15"/>
      <c r="AZ22" s="9">
        <v>44193</v>
      </c>
      <c r="BA22" s="14">
        <f t="shared" ca="1" si="25"/>
        <v>183</v>
      </c>
      <c r="BB22" s="14">
        <f t="shared" ca="1" si="59"/>
        <v>215.28571428571428</v>
      </c>
      <c r="BC22" s="14">
        <v>0</v>
      </c>
      <c r="BD22" s="14">
        <f t="shared" ca="1" si="39"/>
        <v>183</v>
      </c>
      <c r="BE22" s="14">
        <f t="shared" ca="1" si="40"/>
        <v>183</v>
      </c>
      <c r="BF22" s="14">
        <f t="shared" ca="1" si="50"/>
        <v>2121</v>
      </c>
      <c r="BG22" s="15">
        <f ca="1">SUM(BE$12:BE22)</f>
        <v>2121</v>
      </c>
      <c r="BH22" s="16">
        <f ca="1">SUM(BC$12:BC22)+SUMIF(BD$12:BD22, "&lt;0")</f>
        <v>0</v>
      </c>
      <c r="BJ22" s="9">
        <v>44193</v>
      </c>
      <c r="BK22" s="14">
        <f t="shared" ca="1" si="26"/>
        <v>183</v>
      </c>
      <c r="BL22" s="14">
        <f t="shared" ca="1" si="60"/>
        <v>215.28571428571428</v>
      </c>
      <c r="BM22" s="14">
        <v>0</v>
      </c>
      <c r="BN22" s="14">
        <f t="shared" ca="1" si="41"/>
        <v>183</v>
      </c>
      <c r="BO22" s="14">
        <f t="shared" ca="1" si="42"/>
        <v>183</v>
      </c>
      <c r="BP22" s="14">
        <f t="shared" ca="1" si="51"/>
        <v>2121</v>
      </c>
      <c r="BQ22" s="15">
        <f ca="1">SUM(BO$12:BO22)</f>
        <v>2121</v>
      </c>
      <c r="BR22" s="16">
        <f ca="1">SUM(BM$12:BM22)+SUMIF(BN$12:BN22, "&lt;0")</f>
        <v>0</v>
      </c>
      <c r="BT22" s="9">
        <v>44193</v>
      </c>
      <c r="BU22" s="14">
        <f t="shared" ca="1" si="27"/>
        <v>183</v>
      </c>
      <c r="BV22" s="14">
        <f t="shared" ca="1" si="54"/>
        <v>215.28571428571428</v>
      </c>
      <c r="BW22" s="14">
        <v>0</v>
      </c>
      <c r="BX22" s="14">
        <f t="shared" ca="1" si="28"/>
        <v>183</v>
      </c>
      <c r="BY22" s="14">
        <f t="shared" ca="1" si="29"/>
        <v>183</v>
      </c>
      <c r="BZ22" s="14">
        <f t="shared" ca="1" si="43"/>
        <v>2121</v>
      </c>
      <c r="CA22" s="15">
        <f ca="1">SUM(BY$12:BY22)</f>
        <v>2121</v>
      </c>
      <c r="CB22" s="16">
        <f ca="1">SUM(BW$12:BW22)+SUMIF(BX$12:BX22, "&lt;0")</f>
        <v>0</v>
      </c>
      <c r="CD22" s="9">
        <v>44193</v>
      </c>
      <c r="CE22" s="14">
        <f t="shared" ca="1" si="30"/>
        <v>183</v>
      </c>
      <c r="CF22" s="14">
        <f t="shared" ca="1" si="61"/>
        <v>215.28571428571428</v>
      </c>
      <c r="CG22" s="14">
        <v>0</v>
      </c>
      <c r="CH22" s="14">
        <f t="shared" ca="1" si="44"/>
        <v>183</v>
      </c>
      <c r="CI22" s="14">
        <f t="shared" ca="1" si="45"/>
        <v>183</v>
      </c>
      <c r="CJ22" s="14">
        <f t="shared" ca="1" si="52"/>
        <v>2121</v>
      </c>
      <c r="CK22" s="15">
        <f ca="1">SUM(CI$12:CI22)</f>
        <v>2121</v>
      </c>
      <c r="CL22" s="16">
        <f ca="1">SUM(CG$12:CG22)+SUMIF(CH$12:CH22, "&lt;0")</f>
        <v>0</v>
      </c>
    </row>
    <row r="23" spans="1:90" x14ac:dyDescent="0.2">
      <c r="A23" s="24">
        <v>44194</v>
      </c>
      <c r="B23" s="54">
        <f ca="1">IF($A23&gt;= $C$5,$C$6, INDEX('Historical Data'!$D$2:$D$745, MATCH(A23, 'Historical Data'!$B$2:$B$745, 0)))</f>
        <v>193</v>
      </c>
      <c r="C23" s="42">
        <f t="shared" ca="1" si="55"/>
        <v>221.28571428571428</v>
      </c>
      <c r="D23" s="42">
        <v>0</v>
      </c>
      <c r="E23" s="42">
        <f t="shared" ca="1" si="31"/>
        <v>193</v>
      </c>
      <c r="F23" s="42">
        <f t="shared" ca="1" si="18"/>
        <v>193</v>
      </c>
      <c r="G23" s="42">
        <f t="shared" ca="1" si="46"/>
        <v>2314</v>
      </c>
      <c r="H23" s="43">
        <f ca="1">SUM(F$12:F23)</f>
        <v>2314</v>
      </c>
      <c r="I23" s="44">
        <f ca="1">SUM(D$12:D23)+SUMIF(E$12:E23, "&lt;0")</f>
        <v>0</v>
      </c>
      <c r="J23" s="43"/>
      <c r="K23" s="9">
        <v>44194</v>
      </c>
      <c r="L23" s="14">
        <f t="shared" ca="1" si="19"/>
        <v>193</v>
      </c>
      <c r="M23" s="14">
        <f t="shared" ca="1" si="56"/>
        <v>221.28571428571428</v>
      </c>
      <c r="N23" s="14">
        <v>0</v>
      </c>
      <c r="O23" s="14">
        <f t="shared" ca="1" si="32"/>
        <v>193</v>
      </c>
      <c r="P23" s="14">
        <f t="shared" ca="1" si="33"/>
        <v>193</v>
      </c>
      <c r="Q23" s="14">
        <f t="shared" ca="1" si="47"/>
        <v>2314</v>
      </c>
      <c r="R23" s="15">
        <f ca="1">SUM(P$12:P23)</f>
        <v>2314</v>
      </c>
      <c r="S23" s="16">
        <f ca="1">SUM(N$12:N23)+SUMIF(O$12:O23, "&lt;0")</f>
        <v>0</v>
      </c>
      <c r="U23" s="9">
        <v>44194</v>
      </c>
      <c r="V23" s="14">
        <f t="shared" ca="1" si="20"/>
        <v>193</v>
      </c>
      <c r="W23" s="14">
        <f t="shared" ca="1" si="57"/>
        <v>221.28571428571428</v>
      </c>
      <c r="X23" s="14">
        <v>0</v>
      </c>
      <c r="Y23" s="14">
        <f t="shared" ca="1" si="34"/>
        <v>193</v>
      </c>
      <c r="Z23" s="14">
        <f t="shared" ca="1" si="35"/>
        <v>193</v>
      </c>
      <c r="AA23" s="14">
        <f t="shared" ca="1" si="48"/>
        <v>2314</v>
      </c>
      <c r="AB23" s="15">
        <f ca="1">SUM(Z$12:Z23)</f>
        <v>2314</v>
      </c>
      <c r="AC23" s="16">
        <f ca="1">SUM(X$12:X23)+SUMIF(Y$12:Y23, "&lt;0")</f>
        <v>0</v>
      </c>
      <c r="AE23" s="9">
        <v>44194</v>
      </c>
      <c r="AF23" s="14">
        <f t="shared" ca="1" si="21"/>
        <v>193</v>
      </c>
      <c r="AG23" s="14">
        <f t="shared" ca="1" si="53"/>
        <v>221.28571428571428</v>
      </c>
      <c r="AH23" s="14">
        <v>0</v>
      </c>
      <c r="AI23" s="14">
        <f t="shared" ca="1" si="22"/>
        <v>193</v>
      </c>
      <c r="AJ23" s="14">
        <f t="shared" ca="1" si="23"/>
        <v>193</v>
      </c>
      <c r="AK23" s="14">
        <f t="shared" ca="1" si="36"/>
        <v>2314</v>
      </c>
      <c r="AL23" s="15">
        <f ca="1">SUM(AJ$12:AJ23)</f>
        <v>2314</v>
      </c>
      <c r="AM23" s="16">
        <f ca="1">SUM(AH$12:AH23)+SUMIF(AI$12:AI23, "&lt;0")</f>
        <v>0</v>
      </c>
      <c r="AO23" s="9">
        <v>44194</v>
      </c>
      <c r="AP23" s="14">
        <f t="shared" ca="1" si="24"/>
        <v>193</v>
      </c>
      <c r="AQ23" s="14">
        <f t="shared" ca="1" si="58"/>
        <v>221</v>
      </c>
      <c r="AR23" s="14">
        <v>0</v>
      </c>
      <c r="AS23" s="14">
        <f t="shared" ca="1" si="37"/>
        <v>193</v>
      </c>
      <c r="AT23" s="14">
        <f t="shared" ca="1" si="38"/>
        <v>193</v>
      </c>
      <c r="AU23" s="14">
        <f t="shared" ca="1" si="49"/>
        <v>2314</v>
      </c>
      <c r="AV23" s="15">
        <f ca="1">SUM(AT$12:AT23)</f>
        <v>2314</v>
      </c>
      <c r="AW23" s="16">
        <f ca="1">SUM(AR$12:AR23)+SUMIF(AS$12:AS23, "&lt;0")</f>
        <v>0</v>
      </c>
      <c r="AX23" s="15"/>
      <c r="AZ23" s="9">
        <v>44194</v>
      </c>
      <c r="BA23" s="14">
        <f t="shared" ca="1" si="25"/>
        <v>193</v>
      </c>
      <c r="BB23" s="14">
        <f t="shared" ca="1" si="59"/>
        <v>221.28571428571428</v>
      </c>
      <c r="BC23" s="14">
        <v>0</v>
      </c>
      <c r="BD23" s="14">
        <f t="shared" ca="1" si="39"/>
        <v>193</v>
      </c>
      <c r="BE23" s="14">
        <f t="shared" ca="1" si="40"/>
        <v>193</v>
      </c>
      <c r="BF23" s="14">
        <f t="shared" ca="1" si="50"/>
        <v>2314</v>
      </c>
      <c r="BG23" s="15">
        <f ca="1">SUM(BE$12:BE23)</f>
        <v>2314</v>
      </c>
      <c r="BH23" s="16">
        <f ca="1">SUM(BC$12:BC23)+SUMIF(BD$12:BD23, "&lt;0")</f>
        <v>0</v>
      </c>
      <c r="BJ23" s="9">
        <v>44194</v>
      </c>
      <c r="BK23" s="14">
        <f t="shared" ca="1" si="26"/>
        <v>193</v>
      </c>
      <c r="BL23" s="14">
        <f t="shared" ca="1" si="60"/>
        <v>221.28571428571428</v>
      </c>
      <c r="BM23" s="14">
        <v>0</v>
      </c>
      <c r="BN23" s="14">
        <f t="shared" ca="1" si="41"/>
        <v>193</v>
      </c>
      <c r="BO23" s="14">
        <f t="shared" ca="1" si="42"/>
        <v>193</v>
      </c>
      <c r="BP23" s="14">
        <f t="shared" ca="1" si="51"/>
        <v>2314</v>
      </c>
      <c r="BQ23" s="15">
        <f ca="1">SUM(BO$12:BO23)</f>
        <v>2314</v>
      </c>
      <c r="BR23" s="16">
        <f ca="1">SUM(BM$12:BM23)+SUMIF(BN$12:BN23, "&lt;0")</f>
        <v>0</v>
      </c>
      <c r="BT23" s="9">
        <v>44194</v>
      </c>
      <c r="BU23" s="14">
        <f t="shared" ca="1" si="27"/>
        <v>193</v>
      </c>
      <c r="BV23" s="14">
        <f t="shared" ca="1" si="54"/>
        <v>221.28571428571428</v>
      </c>
      <c r="BW23" s="14">
        <v>0</v>
      </c>
      <c r="BX23" s="14">
        <f t="shared" ca="1" si="28"/>
        <v>193</v>
      </c>
      <c r="BY23" s="14">
        <f t="shared" ca="1" si="29"/>
        <v>193</v>
      </c>
      <c r="BZ23" s="14">
        <f t="shared" ca="1" si="43"/>
        <v>2314</v>
      </c>
      <c r="CA23" s="15">
        <f ca="1">SUM(BY$12:BY23)</f>
        <v>2314</v>
      </c>
      <c r="CB23" s="16">
        <f ca="1">SUM(BW$12:BW23)+SUMIF(BX$12:BX23, "&lt;0")</f>
        <v>0</v>
      </c>
      <c r="CD23" s="9">
        <v>44194</v>
      </c>
      <c r="CE23" s="14">
        <f t="shared" ca="1" si="30"/>
        <v>193</v>
      </c>
      <c r="CF23" s="14">
        <f t="shared" ca="1" si="61"/>
        <v>221.28571428571428</v>
      </c>
      <c r="CG23" s="14">
        <v>0</v>
      </c>
      <c r="CH23" s="14">
        <f t="shared" ca="1" si="44"/>
        <v>193</v>
      </c>
      <c r="CI23" s="14">
        <f t="shared" ca="1" si="45"/>
        <v>193</v>
      </c>
      <c r="CJ23" s="14">
        <f t="shared" ca="1" si="52"/>
        <v>2314</v>
      </c>
      <c r="CK23" s="15">
        <f ca="1">SUM(CI$12:CI23)</f>
        <v>2314</v>
      </c>
      <c r="CL23" s="16">
        <f ca="1">SUM(CG$12:CG23)+SUMIF(CH$12:CH23, "&lt;0")</f>
        <v>0</v>
      </c>
    </row>
    <row r="24" spans="1:90" x14ac:dyDescent="0.2">
      <c r="A24" s="24">
        <v>44195</v>
      </c>
      <c r="B24" s="54">
        <f ca="1">IF($A24&gt;= $C$5,$C$6, INDEX('Historical Data'!$D$2:$D$745, MATCH(A24, 'Historical Data'!$B$2:$B$745, 0)))</f>
        <v>753</v>
      </c>
      <c r="C24" s="42">
        <f t="shared" ca="1" si="55"/>
        <v>277.71428571428572</v>
      </c>
      <c r="D24" s="42">
        <v>0</v>
      </c>
      <c r="E24" s="42">
        <f t="shared" ca="1" si="31"/>
        <v>753</v>
      </c>
      <c r="F24" s="42">
        <f t="shared" ca="1" si="18"/>
        <v>753</v>
      </c>
      <c r="G24" s="42">
        <f t="shared" ca="1" si="46"/>
        <v>3067</v>
      </c>
      <c r="H24" s="43">
        <f ca="1">SUM(F$12:F24)</f>
        <v>3067</v>
      </c>
      <c r="I24" s="44">
        <f ca="1">SUM(D$12:D24)+SUMIF(E$12:E24, "&lt;0")</f>
        <v>0</v>
      </c>
      <c r="J24" s="43"/>
      <c r="K24" s="9">
        <v>44195</v>
      </c>
      <c r="L24" s="14">
        <f t="shared" ca="1" si="19"/>
        <v>753</v>
      </c>
      <c r="M24" s="14">
        <f t="shared" ca="1" si="56"/>
        <v>277.71428571428572</v>
      </c>
      <c r="N24" s="14">
        <v>0</v>
      </c>
      <c r="O24" s="14">
        <f t="shared" ca="1" si="32"/>
        <v>753</v>
      </c>
      <c r="P24" s="14">
        <f t="shared" ca="1" si="33"/>
        <v>753</v>
      </c>
      <c r="Q24" s="14">
        <f t="shared" ca="1" si="47"/>
        <v>3067</v>
      </c>
      <c r="R24" s="15">
        <f ca="1">SUM(P$12:P24)</f>
        <v>3067</v>
      </c>
      <c r="S24" s="16">
        <f ca="1">SUM(N$12:N24)+SUMIF(O$12:O24, "&lt;0")</f>
        <v>0</v>
      </c>
      <c r="U24" s="9">
        <v>44195</v>
      </c>
      <c r="V24" s="14">
        <f t="shared" ca="1" si="20"/>
        <v>753</v>
      </c>
      <c r="W24" s="14">
        <f t="shared" ca="1" si="57"/>
        <v>277.71428571428572</v>
      </c>
      <c r="X24" s="14">
        <v>0</v>
      </c>
      <c r="Y24" s="14">
        <f t="shared" ca="1" si="34"/>
        <v>753</v>
      </c>
      <c r="Z24" s="14">
        <f t="shared" ca="1" si="35"/>
        <v>753</v>
      </c>
      <c r="AA24" s="14">
        <f t="shared" ca="1" si="48"/>
        <v>3067</v>
      </c>
      <c r="AB24" s="15">
        <f ca="1">SUM(Z$12:Z24)</f>
        <v>3067</v>
      </c>
      <c r="AC24" s="16">
        <f ca="1">SUM(X$12:X24)+SUMIF(Y$12:Y24, "&lt;0")</f>
        <v>0</v>
      </c>
      <c r="AE24" s="9">
        <v>44195</v>
      </c>
      <c r="AF24" s="14">
        <f t="shared" ca="1" si="21"/>
        <v>753</v>
      </c>
      <c r="AG24" s="14">
        <f t="shared" ca="1" si="53"/>
        <v>277.71428571428572</v>
      </c>
      <c r="AH24" s="14">
        <v>0</v>
      </c>
      <c r="AI24" s="14">
        <f t="shared" ca="1" si="22"/>
        <v>753</v>
      </c>
      <c r="AJ24" s="14">
        <f t="shared" ca="1" si="23"/>
        <v>753</v>
      </c>
      <c r="AK24" s="14">
        <f t="shared" ca="1" si="36"/>
        <v>3067</v>
      </c>
      <c r="AL24" s="15">
        <f ca="1">SUM(AJ$12:AJ24)</f>
        <v>3067</v>
      </c>
      <c r="AM24" s="16">
        <f ca="1">SUM(AH$12:AH24)+SUMIF(AI$12:AI24, "&lt;0")</f>
        <v>0</v>
      </c>
      <c r="AO24" s="9">
        <v>44195</v>
      </c>
      <c r="AP24" s="14">
        <f t="shared" ca="1" si="24"/>
        <v>753</v>
      </c>
      <c r="AQ24" s="14">
        <f t="shared" ca="1" si="58"/>
        <v>278</v>
      </c>
      <c r="AR24" s="14">
        <v>0</v>
      </c>
      <c r="AS24" s="14">
        <f t="shared" ca="1" si="37"/>
        <v>753</v>
      </c>
      <c r="AT24" s="14">
        <f t="shared" ca="1" si="38"/>
        <v>753</v>
      </c>
      <c r="AU24" s="14">
        <f t="shared" ca="1" si="49"/>
        <v>3067</v>
      </c>
      <c r="AV24" s="15">
        <f ca="1">SUM(AT$12:AT24)</f>
        <v>3067</v>
      </c>
      <c r="AW24" s="16">
        <f ca="1">SUM(AR$12:AR24)+SUMIF(AS$12:AS24, "&lt;0")</f>
        <v>0</v>
      </c>
      <c r="AX24" s="15"/>
      <c r="AZ24" s="9">
        <v>44195</v>
      </c>
      <c r="BA24" s="14">
        <f t="shared" ca="1" si="25"/>
        <v>753</v>
      </c>
      <c r="BB24" s="14">
        <f t="shared" ca="1" si="59"/>
        <v>277.71428571428572</v>
      </c>
      <c r="BC24" s="14">
        <v>0</v>
      </c>
      <c r="BD24" s="14">
        <f t="shared" ca="1" si="39"/>
        <v>753</v>
      </c>
      <c r="BE24" s="14">
        <f t="shared" ca="1" si="40"/>
        <v>753</v>
      </c>
      <c r="BF24" s="14">
        <f t="shared" ca="1" si="50"/>
        <v>3067</v>
      </c>
      <c r="BG24" s="15">
        <f ca="1">SUM(BE$12:BE24)</f>
        <v>3067</v>
      </c>
      <c r="BH24" s="16">
        <f ca="1">SUM(BC$12:BC24)+SUMIF(BD$12:BD24, "&lt;0")</f>
        <v>0</v>
      </c>
      <c r="BJ24" s="9">
        <v>44195</v>
      </c>
      <c r="BK24" s="14">
        <f t="shared" ca="1" si="26"/>
        <v>753</v>
      </c>
      <c r="BL24" s="14">
        <f t="shared" ca="1" si="60"/>
        <v>277.71428571428572</v>
      </c>
      <c r="BM24" s="14">
        <v>0</v>
      </c>
      <c r="BN24" s="14">
        <f t="shared" ca="1" si="41"/>
        <v>753</v>
      </c>
      <c r="BO24" s="14">
        <f t="shared" ca="1" si="42"/>
        <v>753</v>
      </c>
      <c r="BP24" s="14">
        <f t="shared" ca="1" si="51"/>
        <v>3067</v>
      </c>
      <c r="BQ24" s="15">
        <f ca="1">SUM(BO$12:BO24)</f>
        <v>3067</v>
      </c>
      <c r="BR24" s="16">
        <f ca="1">SUM(BM$12:BM24)+SUMIF(BN$12:BN24, "&lt;0")</f>
        <v>0</v>
      </c>
      <c r="BT24" s="9">
        <v>44195</v>
      </c>
      <c r="BU24" s="14">
        <f t="shared" ca="1" si="27"/>
        <v>753</v>
      </c>
      <c r="BV24" s="14">
        <f t="shared" ca="1" si="54"/>
        <v>277.71428571428572</v>
      </c>
      <c r="BW24" s="14">
        <v>0</v>
      </c>
      <c r="BX24" s="14">
        <f t="shared" ca="1" si="28"/>
        <v>753</v>
      </c>
      <c r="BY24" s="14">
        <f t="shared" ca="1" si="29"/>
        <v>753</v>
      </c>
      <c r="BZ24" s="14">
        <f t="shared" ca="1" si="43"/>
        <v>3067</v>
      </c>
      <c r="CA24" s="15">
        <f ca="1">SUM(BY$12:BY24)</f>
        <v>3067</v>
      </c>
      <c r="CB24" s="16">
        <f ca="1">SUM(BW$12:BW24)+SUMIF(BX$12:BX24, "&lt;0")</f>
        <v>0</v>
      </c>
      <c r="CD24" s="9">
        <v>44195</v>
      </c>
      <c r="CE24" s="14">
        <f t="shared" ca="1" si="30"/>
        <v>753</v>
      </c>
      <c r="CF24" s="14">
        <f t="shared" ca="1" si="61"/>
        <v>277.71428571428572</v>
      </c>
      <c r="CG24" s="14">
        <v>0</v>
      </c>
      <c r="CH24" s="14">
        <f t="shared" ca="1" si="44"/>
        <v>753</v>
      </c>
      <c r="CI24" s="14">
        <f t="shared" ca="1" si="45"/>
        <v>753</v>
      </c>
      <c r="CJ24" s="14">
        <f t="shared" ca="1" si="52"/>
        <v>3067</v>
      </c>
      <c r="CK24" s="15">
        <f ca="1">SUM(CI$12:CI24)</f>
        <v>3067</v>
      </c>
      <c r="CL24" s="16">
        <f ca="1">SUM(CG$12:CG24)+SUMIF(CH$12:CH24, "&lt;0")</f>
        <v>0</v>
      </c>
    </row>
    <row r="25" spans="1:90" x14ac:dyDescent="0.2">
      <c r="A25" s="24">
        <v>44196</v>
      </c>
      <c r="B25" s="54">
        <f ca="1">IF($A25&gt;= $C$5,$C$6, INDEX('Historical Data'!$D$2:$D$745, MATCH(A25, 'Historical Data'!$B$2:$B$745, 0)))</f>
        <v>96</v>
      </c>
      <c r="C25" s="42">
        <f t="shared" ca="1" si="55"/>
        <v>277.28571428571428</v>
      </c>
      <c r="D25" s="42">
        <v>0</v>
      </c>
      <c r="E25" s="42">
        <f t="shared" ca="1" si="31"/>
        <v>96</v>
      </c>
      <c r="F25" s="42">
        <f t="shared" ca="1" si="18"/>
        <v>96</v>
      </c>
      <c r="G25" s="42">
        <f t="shared" ca="1" si="46"/>
        <v>3163</v>
      </c>
      <c r="H25" s="43">
        <f ca="1">SUM(F$12:F25)</f>
        <v>3163</v>
      </c>
      <c r="I25" s="44">
        <f ca="1">SUM(D$12:D25)+SUMIF(E$12:E25, "&lt;0")</f>
        <v>0</v>
      </c>
      <c r="J25" s="43"/>
      <c r="K25" s="9">
        <v>44196</v>
      </c>
      <c r="L25" s="14">
        <f t="shared" ca="1" si="19"/>
        <v>96</v>
      </c>
      <c r="M25" s="14">
        <f t="shared" ca="1" si="56"/>
        <v>277.28571428571428</v>
      </c>
      <c r="N25" s="14">
        <v>0</v>
      </c>
      <c r="O25" s="14">
        <f t="shared" ca="1" si="32"/>
        <v>96</v>
      </c>
      <c r="P25" s="14">
        <f t="shared" ca="1" si="33"/>
        <v>96</v>
      </c>
      <c r="Q25" s="14">
        <f t="shared" ca="1" si="47"/>
        <v>3163</v>
      </c>
      <c r="R25" s="15">
        <f ca="1">SUM(P$12:P25)</f>
        <v>3163</v>
      </c>
      <c r="S25" s="16">
        <f ca="1">SUM(N$12:N25)+SUMIF(O$12:O25, "&lt;0")</f>
        <v>0</v>
      </c>
      <c r="U25" s="9">
        <v>44196</v>
      </c>
      <c r="V25" s="14">
        <f t="shared" ca="1" si="20"/>
        <v>96</v>
      </c>
      <c r="W25" s="14">
        <f t="shared" ca="1" si="57"/>
        <v>277.28571428571428</v>
      </c>
      <c r="X25" s="14">
        <v>0</v>
      </c>
      <c r="Y25" s="14">
        <f t="shared" ca="1" si="34"/>
        <v>96</v>
      </c>
      <c r="Z25" s="14">
        <f t="shared" ca="1" si="35"/>
        <v>96</v>
      </c>
      <c r="AA25" s="14">
        <f t="shared" ca="1" si="48"/>
        <v>3163</v>
      </c>
      <c r="AB25" s="15">
        <f ca="1">SUM(Z$12:Z25)</f>
        <v>3163</v>
      </c>
      <c r="AC25" s="16">
        <f ca="1">SUM(X$12:X25)+SUMIF(Y$12:Y25, "&lt;0")</f>
        <v>0</v>
      </c>
      <c r="AE25" s="9">
        <v>44196</v>
      </c>
      <c r="AF25" s="14">
        <f t="shared" ca="1" si="21"/>
        <v>96</v>
      </c>
      <c r="AG25" s="14">
        <f t="shared" ca="1" si="53"/>
        <v>277.28571428571428</v>
      </c>
      <c r="AH25" s="14">
        <v>0</v>
      </c>
      <c r="AI25" s="14">
        <f t="shared" ca="1" si="22"/>
        <v>96</v>
      </c>
      <c r="AJ25" s="14">
        <f t="shared" ca="1" si="23"/>
        <v>96</v>
      </c>
      <c r="AK25" s="14">
        <f t="shared" ca="1" si="36"/>
        <v>3163</v>
      </c>
      <c r="AL25" s="15">
        <f ca="1">SUM(AJ$12:AJ25)</f>
        <v>3163</v>
      </c>
      <c r="AM25" s="16">
        <f ca="1">SUM(AH$12:AH25)+SUMIF(AI$12:AI25, "&lt;0")</f>
        <v>0</v>
      </c>
      <c r="AO25" s="9">
        <v>44196</v>
      </c>
      <c r="AP25" s="14">
        <f t="shared" ca="1" si="24"/>
        <v>96</v>
      </c>
      <c r="AQ25" s="14">
        <f t="shared" ca="1" si="58"/>
        <v>277</v>
      </c>
      <c r="AR25" s="14">
        <v>0</v>
      </c>
      <c r="AS25" s="14">
        <f t="shared" ca="1" si="37"/>
        <v>96</v>
      </c>
      <c r="AT25" s="14">
        <f t="shared" ca="1" si="38"/>
        <v>96</v>
      </c>
      <c r="AU25" s="14">
        <f t="shared" ca="1" si="49"/>
        <v>3163</v>
      </c>
      <c r="AV25" s="15">
        <f ca="1">SUM(AT$12:AT25)</f>
        <v>3163</v>
      </c>
      <c r="AW25" s="16">
        <f ca="1">SUM(AR$12:AR25)+SUMIF(AS$12:AS25, "&lt;0")</f>
        <v>0</v>
      </c>
      <c r="AX25" s="15"/>
      <c r="AZ25" s="9">
        <v>44196</v>
      </c>
      <c r="BA25" s="14">
        <f t="shared" ca="1" si="25"/>
        <v>96</v>
      </c>
      <c r="BB25" s="14">
        <f t="shared" ca="1" si="59"/>
        <v>277.28571428571428</v>
      </c>
      <c r="BC25" s="14">
        <v>0</v>
      </c>
      <c r="BD25" s="14">
        <f t="shared" ca="1" si="39"/>
        <v>96</v>
      </c>
      <c r="BE25" s="14">
        <f t="shared" ca="1" si="40"/>
        <v>96</v>
      </c>
      <c r="BF25" s="14">
        <f t="shared" ca="1" si="50"/>
        <v>3163</v>
      </c>
      <c r="BG25" s="15">
        <f ca="1">SUM(BE$12:BE25)</f>
        <v>3163</v>
      </c>
      <c r="BH25" s="16">
        <f ca="1">SUM(BC$12:BC25)+SUMIF(BD$12:BD25, "&lt;0")</f>
        <v>0</v>
      </c>
      <c r="BJ25" s="9">
        <v>44196</v>
      </c>
      <c r="BK25" s="14">
        <f t="shared" ca="1" si="26"/>
        <v>96</v>
      </c>
      <c r="BL25" s="14">
        <f t="shared" ca="1" si="60"/>
        <v>277.28571428571428</v>
      </c>
      <c r="BM25" s="14">
        <v>0</v>
      </c>
      <c r="BN25" s="14">
        <f t="shared" ca="1" si="41"/>
        <v>96</v>
      </c>
      <c r="BO25" s="14">
        <f t="shared" ca="1" si="42"/>
        <v>96</v>
      </c>
      <c r="BP25" s="14">
        <f t="shared" ca="1" si="51"/>
        <v>3163</v>
      </c>
      <c r="BQ25" s="15">
        <f ca="1">SUM(BO$12:BO25)</f>
        <v>3163</v>
      </c>
      <c r="BR25" s="16">
        <f ca="1">SUM(BM$12:BM25)+SUMIF(BN$12:BN25, "&lt;0")</f>
        <v>0</v>
      </c>
      <c r="BT25" s="9">
        <v>44196</v>
      </c>
      <c r="BU25" s="14">
        <f t="shared" ca="1" si="27"/>
        <v>96</v>
      </c>
      <c r="BV25" s="14">
        <f t="shared" ca="1" si="54"/>
        <v>277.28571428571428</v>
      </c>
      <c r="BW25" s="14">
        <v>0</v>
      </c>
      <c r="BX25" s="14">
        <f t="shared" ca="1" si="28"/>
        <v>96</v>
      </c>
      <c r="BY25" s="14">
        <f t="shared" ca="1" si="29"/>
        <v>96</v>
      </c>
      <c r="BZ25" s="14">
        <f t="shared" ca="1" si="43"/>
        <v>3163</v>
      </c>
      <c r="CA25" s="15">
        <f ca="1">SUM(BY$12:BY25)</f>
        <v>3163</v>
      </c>
      <c r="CB25" s="16">
        <f ca="1">SUM(BW$12:BW25)+SUMIF(BX$12:BX25, "&lt;0")</f>
        <v>0</v>
      </c>
      <c r="CD25" s="9">
        <v>44196</v>
      </c>
      <c r="CE25" s="14">
        <f t="shared" ca="1" si="30"/>
        <v>96</v>
      </c>
      <c r="CF25" s="14">
        <f t="shared" ca="1" si="61"/>
        <v>277.28571428571428</v>
      </c>
      <c r="CG25" s="14">
        <v>0</v>
      </c>
      <c r="CH25" s="14">
        <f t="shared" ca="1" si="44"/>
        <v>96</v>
      </c>
      <c r="CI25" s="14">
        <f t="shared" ca="1" si="45"/>
        <v>96</v>
      </c>
      <c r="CJ25" s="14">
        <f t="shared" ca="1" si="52"/>
        <v>3163</v>
      </c>
      <c r="CK25" s="15">
        <f ca="1">SUM(CI$12:CI25)</f>
        <v>3163</v>
      </c>
      <c r="CL25" s="16">
        <f ca="1">SUM(CG$12:CG25)+SUMIF(CH$12:CH25, "&lt;0")</f>
        <v>0</v>
      </c>
    </row>
    <row r="26" spans="1:90" x14ac:dyDescent="0.2">
      <c r="A26" s="24">
        <v>44197</v>
      </c>
      <c r="B26" s="54">
        <f ca="1">IF($A26&gt;= $C$5,$C$6, INDEX('Historical Data'!$D$2:$D$745, MATCH(A26, 'Historical Data'!$B$2:$B$745, 0)))</f>
        <v>319</v>
      </c>
      <c r="C26" s="42">
        <f t="shared" ca="1" si="55"/>
        <v>322.85714285714283</v>
      </c>
      <c r="D26" s="42">
        <v>0</v>
      </c>
      <c r="E26" s="42">
        <f t="shared" ca="1" si="31"/>
        <v>319</v>
      </c>
      <c r="F26" s="42">
        <f t="shared" ca="1" si="18"/>
        <v>319</v>
      </c>
      <c r="G26" s="42">
        <f t="shared" ca="1" si="46"/>
        <v>3482</v>
      </c>
      <c r="H26" s="43">
        <f ca="1">SUM(F$12:F26)</f>
        <v>3482</v>
      </c>
      <c r="I26" s="44">
        <f ca="1">SUM(D$12:D26)+SUMIF(E$12:E26, "&lt;0")</f>
        <v>0</v>
      </c>
      <c r="J26" s="43"/>
      <c r="K26" s="9">
        <v>44197</v>
      </c>
      <c r="L26" s="14">
        <f t="shared" ca="1" si="19"/>
        <v>319</v>
      </c>
      <c r="M26" s="14">
        <f t="shared" ca="1" si="56"/>
        <v>322.85714285714283</v>
      </c>
      <c r="N26" s="14">
        <v>0</v>
      </c>
      <c r="O26" s="14">
        <f t="shared" ca="1" si="32"/>
        <v>319</v>
      </c>
      <c r="P26" s="14">
        <f t="shared" ca="1" si="33"/>
        <v>319</v>
      </c>
      <c r="Q26" s="14">
        <f t="shared" ca="1" si="47"/>
        <v>3482</v>
      </c>
      <c r="R26" s="15">
        <f ca="1">SUM(P$12:P26)</f>
        <v>3482</v>
      </c>
      <c r="S26" s="16">
        <f ca="1">SUM(N$12:N26)+SUMIF(O$12:O26, "&lt;0")</f>
        <v>0</v>
      </c>
      <c r="U26" s="9">
        <v>44197</v>
      </c>
      <c r="V26" s="14">
        <f t="shared" ca="1" si="20"/>
        <v>319</v>
      </c>
      <c r="W26" s="14">
        <f t="shared" ca="1" si="57"/>
        <v>322.85714285714283</v>
      </c>
      <c r="X26" s="14">
        <v>0</v>
      </c>
      <c r="Y26" s="14">
        <f t="shared" ca="1" si="34"/>
        <v>319</v>
      </c>
      <c r="Z26" s="14">
        <f t="shared" ca="1" si="35"/>
        <v>319</v>
      </c>
      <c r="AA26" s="14">
        <f t="shared" ca="1" si="48"/>
        <v>3482</v>
      </c>
      <c r="AB26" s="15">
        <f ca="1">SUM(Z$12:Z26)</f>
        <v>3482</v>
      </c>
      <c r="AC26" s="16">
        <f ca="1">SUM(X$12:X26)+SUMIF(Y$12:Y26, "&lt;0")</f>
        <v>0</v>
      </c>
      <c r="AE26" s="9">
        <v>44197</v>
      </c>
      <c r="AF26" s="14">
        <f t="shared" ca="1" si="21"/>
        <v>319</v>
      </c>
      <c r="AG26" s="14">
        <f t="shared" ca="1" si="53"/>
        <v>322.85714285714283</v>
      </c>
      <c r="AH26" s="14">
        <v>0</v>
      </c>
      <c r="AI26" s="14">
        <f t="shared" ca="1" si="22"/>
        <v>319</v>
      </c>
      <c r="AJ26" s="14">
        <f t="shared" ca="1" si="23"/>
        <v>319</v>
      </c>
      <c r="AK26" s="14">
        <f t="shared" ca="1" si="36"/>
        <v>3482</v>
      </c>
      <c r="AL26" s="15">
        <f ca="1">SUM(AJ$12:AJ26)</f>
        <v>3482</v>
      </c>
      <c r="AM26" s="16">
        <f ca="1">SUM(AH$12:AH26)+SUMIF(AI$12:AI26, "&lt;0")</f>
        <v>0</v>
      </c>
      <c r="AO26" s="9">
        <v>44197</v>
      </c>
      <c r="AP26" s="14">
        <f t="shared" ca="1" si="24"/>
        <v>319</v>
      </c>
      <c r="AQ26" s="14">
        <f t="shared" ca="1" si="58"/>
        <v>323</v>
      </c>
      <c r="AR26" s="14">
        <v>0</v>
      </c>
      <c r="AS26" s="14">
        <f t="shared" ca="1" si="37"/>
        <v>319</v>
      </c>
      <c r="AT26" s="14">
        <f t="shared" ca="1" si="38"/>
        <v>319</v>
      </c>
      <c r="AU26" s="14">
        <f t="shared" ca="1" si="49"/>
        <v>3482</v>
      </c>
      <c r="AV26" s="15">
        <f ca="1">SUM(AT$12:AT26)</f>
        <v>3482</v>
      </c>
      <c r="AW26" s="16">
        <f ca="1">SUM(AR$12:AR26)+SUMIF(AS$12:AS26, "&lt;0")</f>
        <v>0</v>
      </c>
      <c r="AX26" s="15"/>
      <c r="AZ26" s="9">
        <v>44197</v>
      </c>
      <c r="BA26" s="14">
        <f t="shared" ca="1" si="25"/>
        <v>319</v>
      </c>
      <c r="BB26" s="14">
        <f t="shared" ca="1" si="59"/>
        <v>322.85714285714283</v>
      </c>
      <c r="BC26" s="14">
        <v>0</v>
      </c>
      <c r="BD26" s="14">
        <f t="shared" ca="1" si="39"/>
        <v>319</v>
      </c>
      <c r="BE26" s="14">
        <f t="shared" ca="1" si="40"/>
        <v>319</v>
      </c>
      <c r="BF26" s="14">
        <f t="shared" ca="1" si="50"/>
        <v>3482</v>
      </c>
      <c r="BG26" s="15">
        <f ca="1">SUM(BE$12:BE26)</f>
        <v>3482</v>
      </c>
      <c r="BH26" s="16">
        <f ca="1">SUM(BC$12:BC26)+SUMIF(BD$12:BD26, "&lt;0")</f>
        <v>0</v>
      </c>
      <c r="BJ26" s="9">
        <v>44197</v>
      </c>
      <c r="BK26" s="14">
        <f t="shared" ca="1" si="26"/>
        <v>319</v>
      </c>
      <c r="BL26" s="14">
        <f t="shared" ca="1" si="60"/>
        <v>322.85714285714283</v>
      </c>
      <c r="BM26" s="14">
        <v>0</v>
      </c>
      <c r="BN26" s="14">
        <f t="shared" ca="1" si="41"/>
        <v>319</v>
      </c>
      <c r="BO26" s="14">
        <f t="shared" ca="1" si="42"/>
        <v>319</v>
      </c>
      <c r="BP26" s="14">
        <f t="shared" ca="1" si="51"/>
        <v>3482</v>
      </c>
      <c r="BQ26" s="15">
        <f ca="1">SUM(BO$12:BO26)</f>
        <v>3482</v>
      </c>
      <c r="BR26" s="16">
        <f ca="1">SUM(BM$12:BM26)+SUMIF(BN$12:BN26, "&lt;0")</f>
        <v>0</v>
      </c>
      <c r="BT26" s="9">
        <v>44197</v>
      </c>
      <c r="BU26" s="14">
        <f t="shared" ca="1" si="27"/>
        <v>319</v>
      </c>
      <c r="BV26" s="14">
        <f t="shared" ca="1" si="54"/>
        <v>322.85714285714283</v>
      </c>
      <c r="BW26" s="14">
        <v>0</v>
      </c>
      <c r="BX26" s="14">
        <f t="shared" ca="1" si="28"/>
        <v>319</v>
      </c>
      <c r="BY26" s="14">
        <f t="shared" ca="1" si="29"/>
        <v>319</v>
      </c>
      <c r="BZ26" s="14">
        <f t="shared" ca="1" si="43"/>
        <v>3482</v>
      </c>
      <c r="CA26" s="15">
        <f ca="1">SUM(BY$12:BY26)</f>
        <v>3482</v>
      </c>
      <c r="CB26" s="16">
        <f ca="1">SUM(BW$12:BW26)+SUMIF(BX$12:BX26, "&lt;0")</f>
        <v>0</v>
      </c>
      <c r="CD26" s="9">
        <v>44197</v>
      </c>
      <c r="CE26" s="14">
        <f t="shared" ca="1" si="30"/>
        <v>319</v>
      </c>
      <c r="CF26" s="14">
        <f t="shared" ca="1" si="61"/>
        <v>322.85714285714283</v>
      </c>
      <c r="CG26" s="14">
        <v>0</v>
      </c>
      <c r="CH26" s="14">
        <f t="shared" ca="1" si="44"/>
        <v>319</v>
      </c>
      <c r="CI26" s="14">
        <f t="shared" ca="1" si="45"/>
        <v>319</v>
      </c>
      <c r="CJ26" s="14">
        <f t="shared" ca="1" si="52"/>
        <v>3482</v>
      </c>
      <c r="CK26" s="15">
        <f ca="1">SUM(CI$12:CI26)</f>
        <v>3482</v>
      </c>
      <c r="CL26" s="16">
        <f ca="1">SUM(CG$12:CG26)+SUMIF(CH$12:CH26, "&lt;0")</f>
        <v>0</v>
      </c>
    </row>
    <row r="27" spans="1:90" x14ac:dyDescent="0.2">
      <c r="A27" s="24">
        <v>44198</v>
      </c>
      <c r="B27" s="54">
        <f ca="1">IF($A27&gt;= $C$5,$C$6, INDEX('Historical Data'!$D$2:$D$745, MATCH(A27, 'Historical Data'!$B$2:$B$745, 0)))</f>
        <v>334</v>
      </c>
      <c r="C27" s="42">
        <f t="shared" ca="1" si="55"/>
        <v>268.28571428571428</v>
      </c>
      <c r="D27" s="42">
        <v>0</v>
      </c>
      <c r="E27" s="42">
        <f t="shared" ca="1" si="31"/>
        <v>334</v>
      </c>
      <c r="F27" s="42">
        <f t="shared" ca="1" si="18"/>
        <v>334</v>
      </c>
      <c r="G27" s="42">
        <f t="shared" ca="1" si="46"/>
        <v>3816</v>
      </c>
      <c r="H27" s="43">
        <f ca="1">SUM(F$12:F27)</f>
        <v>3816</v>
      </c>
      <c r="I27" s="44">
        <f ca="1">SUM(D$12:D27)+SUMIF(E$12:E27, "&lt;0")</f>
        <v>0</v>
      </c>
      <c r="J27" s="43"/>
      <c r="K27" s="9">
        <v>44198</v>
      </c>
      <c r="L27" s="14">
        <f t="shared" ca="1" si="19"/>
        <v>334</v>
      </c>
      <c r="M27" s="14">
        <f t="shared" ca="1" si="56"/>
        <v>268.28571428571428</v>
      </c>
      <c r="N27" s="14">
        <v>0</v>
      </c>
      <c r="O27" s="14">
        <f t="shared" ca="1" si="32"/>
        <v>334</v>
      </c>
      <c r="P27" s="14">
        <f t="shared" ca="1" si="33"/>
        <v>334</v>
      </c>
      <c r="Q27" s="14">
        <f t="shared" ca="1" si="47"/>
        <v>3816</v>
      </c>
      <c r="R27" s="15">
        <f ca="1">SUM(P$12:P27)</f>
        <v>3816</v>
      </c>
      <c r="S27" s="16">
        <f ca="1">SUM(N$12:N27)+SUMIF(O$12:O27, "&lt;0")</f>
        <v>0</v>
      </c>
      <c r="U27" s="9">
        <v>44198</v>
      </c>
      <c r="V27" s="14">
        <f t="shared" ca="1" si="20"/>
        <v>334</v>
      </c>
      <c r="W27" s="14">
        <f t="shared" ca="1" si="57"/>
        <v>268.28571428571428</v>
      </c>
      <c r="X27" s="14">
        <v>0</v>
      </c>
      <c r="Y27" s="14">
        <f t="shared" ca="1" si="34"/>
        <v>334</v>
      </c>
      <c r="Z27" s="14">
        <f t="shared" ca="1" si="35"/>
        <v>334</v>
      </c>
      <c r="AA27" s="14">
        <f t="shared" ca="1" si="48"/>
        <v>3816</v>
      </c>
      <c r="AB27" s="15">
        <f ca="1">SUM(Z$12:Z27)</f>
        <v>3816</v>
      </c>
      <c r="AC27" s="16">
        <f ca="1">SUM(X$12:X27)+SUMIF(Y$12:Y27, "&lt;0")</f>
        <v>0</v>
      </c>
      <c r="AE27" s="9">
        <v>44198</v>
      </c>
      <c r="AF27" s="14">
        <f t="shared" ca="1" si="21"/>
        <v>334</v>
      </c>
      <c r="AG27" s="14">
        <f t="shared" ca="1" si="53"/>
        <v>268.28571428571428</v>
      </c>
      <c r="AH27" s="14">
        <v>0</v>
      </c>
      <c r="AI27" s="14">
        <f t="shared" ca="1" si="22"/>
        <v>334</v>
      </c>
      <c r="AJ27" s="14">
        <f t="shared" ca="1" si="23"/>
        <v>334</v>
      </c>
      <c r="AK27" s="14">
        <f t="shared" ca="1" si="36"/>
        <v>3816</v>
      </c>
      <c r="AL27" s="15">
        <f ca="1">SUM(AJ$12:AJ27)</f>
        <v>3816</v>
      </c>
      <c r="AM27" s="16">
        <f ca="1">SUM(AH$12:AH27)+SUMIF(AI$12:AI27, "&lt;0")</f>
        <v>0</v>
      </c>
      <c r="AO27" s="9">
        <v>44198</v>
      </c>
      <c r="AP27" s="14">
        <f t="shared" ca="1" si="24"/>
        <v>334</v>
      </c>
      <c r="AQ27" s="14">
        <f t="shared" ca="1" si="58"/>
        <v>268</v>
      </c>
      <c r="AR27" s="14">
        <v>0</v>
      </c>
      <c r="AS27" s="14">
        <f t="shared" ca="1" si="37"/>
        <v>334</v>
      </c>
      <c r="AT27" s="14">
        <f t="shared" ca="1" si="38"/>
        <v>334</v>
      </c>
      <c r="AU27" s="14">
        <f t="shared" ca="1" si="49"/>
        <v>3816</v>
      </c>
      <c r="AV27" s="15">
        <f ca="1">SUM(AT$12:AT27)</f>
        <v>3816</v>
      </c>
      <c r="AW27" s="16">
        <f ca="1">SUM(AR$12:AR27)+SUMIF(AS$12:AS27, "&lt;0")</f>
        <v>0</v>
      </c>
      <c r="AX27" s="15"/>
      <c r="AZ27" s="9">
        <v>44198</v>
      </c>
      <c r="BA27" s="14">
        <f t="shared" ca="1" si="25"/>
        <v>334</v>
      </c>
      <c r="BB27" s="14">
        <f t="shared" ca="1" si="59"/>
        <v>268.28571428571428</v>
      </c>
      <c r="BC27" s="14">
        <v>0</v>
      </c>
      <c r="BD27" s="14">
        <f t="shared" ca="1" si="39"/>
        <v>334</v>
      </c>
      <c r="BE27" s="14">
        <f t="shared" ca="1" si="40"/>
        <v>334</v>
      </c>
      <c r="BF27" s="14">
        <f t="shared" ca="1" si="50"/>
        <v>3816</v>
      </c>
      <c r="BG27" s="15">
        <f ca="1">SUM(BE$12:BE27)</f>
        <v>3816</v>
      </c>
      <c r="BH27" s="16">
        <f ca="1">SUM(BC$12:BC27)+SUMIF(BD$12:BD27, "&lt;0")</f>
        <v>0</v>
      </c>
      <c r="BJ27" s="9">
        <v>44198</v>
      </c>
      <c r="BK27" s="14">
        <f t="shared" ca="1" si="26"/>
        <v>334</v>
      </c>
      <c r="BL27" s="14">
        <f t="shared" ca="1" si="60"/>
        <v>268.28571428571428</v>
      </c>
      <c r="BM27" s="14">
        <v>0</v>
      </c>
      <c r="BN27" s="14">
        <f t="shared" ca="1" si="41"/>
        <v>334</v>
      </c>
      <c r="BO27" s="14">
        <f t="shared" ca="1" si="42"/>
        <v>334</v>
      </c>
      <c r="BP27" s="14">
        <f t="shared" ca="1" si="51"/>
        <v>3816</v>
      </c>
      <c r="BQ27" s="15">
        <f ca="1">SUM(BO$12:BO27)</f>
        <v>3816</v>
      </c>
      <c r="BR27" s="16">
        <f ca="1">SUM(BM$12:BM27)+SUMIF(BN$12:BN27, "&lt;0")</f>
        <v>0</v>
      </c>
      <c r="BT27" s="9">
        <v>44198</v>
      </c>
      <c r="BU27" s="14">
        <f t="shared" ca="1" si="27"/>
        <v>334</v>
      </c>
      <c r="BV27" s="14">
        <f t="shared" ca="1" si="54"/>
        <v>268.28571428571428</v>
      </c>
      <c r="BW27" s="14">
        <v>0</v>
      </c>
      <c r="BX27" s="14">
        <f t="shared" ca="1" si="28"/>
        <v>334</v>
      </c>
      <c r="BY27" s="14">
        <f t="shared" ca="1" si="29"/>
        <v>334</v>
      </c>
      <c r="BZ27" s="14">
        <f t="shared" ca="1" si="43"/>
        <v>3816</v>
      </c>
      <c r="CA27" s="15">
        <f ca="1">SUM(BY$12:BY27)</f>
        <v>3816</v>
      </c>
      <c r="CB27" s="16">
        <f ca="1">SUM(BW$12:BW27)+SUMIF(BX$12:BX27, "&lt;0")</f>
        <v>0</v>
      </c>
      <c r="CD27" s="9">
        <v>44198</v>
      </c>
      <c r="CE27" s="14">
        <f t="shared" ca="1" si="30"/>
        <v>334</v>
      </c>
      <c r="CF27" s="14">
        <f t="shared" ca="1" si="61"/>
        <v>268.28571428571428</v>
      </c>
      <c r="CG27" s="14">
        <v>0</v>
      </c>
      <c r="CH27" s="14">
        <f t="shared" ca="1" si="44"/>
        <v>334</v>
      </c>
      <c r="CI27" s="14">
        <f t="shared" ca="1" si="45"/>
        <v>334</v>
      </c>
      <c r="CJ27" s="14">
        <f t="shared" ca="1" si="52"/>
        <v>3816</v>
      </c>
      <c r="CK27" s="15">
        <f ca="1">SUM(CI$12:CI27)</f>
        <v>3816</v>
      </c>
      <c r="CL27" s="16">
        <f ca="1">SUM(CG$12:CG27)+SUMIF(CH$12:CH27, "&lt;0")</f>
        <v>0</v>
      </c>
    </row>
    <row r="28" spans="1:90" x14ac:dyDescent="0.2">
      <c r="A28" s="24">
        <v>44199</v>
      </c>
      <c r="B28" s="54">
        <f ca="1">IF($A28&gt;= $C$5,$C$6, INDEX('Historical Data'!$D$2:$D$745, MATCH(A28, 'Historical Data'!$B$2:$B$745, 0)))</f>
        <v>44</v>
      </c>
      <c r="C28" s="42">
        <f t="shared" ca="1" si="55"/>
        <v>274.57142857142856</v>
      </c>
      <c r="D28" s="42">
        <v>0</v>
      </c>
      <c r="E28" s="42">
        <f t="shared" ca="1" si="31"/>
        <v>44</v>
      </c>
      <c r="F28" s="42">
        <f t="shared" ca="1" si="18"/>
        <v>44</v>
      </c>
      <c r="G28" s="42">
        <f t="shared" ca="1" si="46"/>
        <v>3860</v>
      </c>
      <c r="H28" s="43">
        <f ca="1">SUM(F$12:F28)</f>
        <v>3860</v>
      </c>
      <c r="I28" s="44">
        <f ca="1">SUM(D$12:D28)+SUMIF(E$12:E28, "&lt;0")</f>
        <v>0</v>
      </c>
      <c r="J28" s="43"/>
      <c r="K28" s="9">
        <v>44199</v>
      </c>
      <c r="L28" s="14">
        <f t="shared" ca="1" si="19"/>
        <v>44</v>
      </c>
      <c r="M28" s="14">
        <f t="shared" ca="1" si="56"/>
        <v>274.57142857142856</v>
      </c>
      <c r="N28" s="14">
        <v>0</v>
      </c>
      <c r="O28" s="14">
        <f t="shared" ca="1" si="32"/>
        <v>44</v>
      </c>
      <c r="P28" s="14">
        <f t="shared" ca="1" si="33"/>
        <v>44</v>
      </c>
      <c r="Q28" s="14">
        <f t="shared" ca="1" si="47"/>
        <v>3860</v>
      </c>
      <c r="R28" s="15">
        <f ca="1">SUM(P$12:P28)</f>
        <v>3860</v>
      </c>
      <c r="S28" s="16">
        <f ca="1">SUM(N$12:N28)+SUMIF(O$12:O28, "&lt;0")</f>
        <v>0</v>
      </c>
      <c r="U28" s="9">
        <v>44199</v>
      </c>
      <c r="V28" s="14">
        <f t="shared" ca="1" si="20"/>
        <v>44</v>
      </c>
      <c r="W28" s="14">
        <f t="shared" ca="1" si="57"/>
        <v>274.57142857142856</v>
      </c>
      <c r="X28" s="14">
        <v>0</v>
      </c>
      <c r="Y28" s="14">
        <f t="shared" ca="1" si="34"/>
        <v>44</v>
      </c>
      <c r="Z28" s="14">
        <f t="shared" ca="1" si="35"/>
        <v>44</v>
      </c>
      <c r="AA28" s="14">
        <f t="shared" ca="1" si="48"/>
        <v>3860</v>
      </c>
      <c r="AB28" s="15">
        <f ca="1">SUM(Z$12:Z28)</f>
        <v>3860</v>
      </c>
      <c r="AC28" s="16">
        <f ca="1">SUM(X$12:X28)+SUMIF(Y$12:Y28, "&lt;0")</f>
        <v>0</v>
      </c>
      <c r="AE28" s="9">
        <v>44199</v>
      </c>
      <c r="AF28" s="14">
        <f t="shared" ca="1" si="21"/>
        <v>44</v>
      </c>
      <c r="AG28" s="14">
        <f t="shared" ca="1" si="53"/>
        <v>274.57142857142856</v>
      </c>
      <c r="AH28" s="14">
        <v>0</v>
      </c>
      <c r="AI28" s="14">
        <f t="shared" ca="1" si="22"/>
        <v>44</v>
      </c>
      <c r="AJ28" s="14">
        <f t="shared" ca="1" si="23"/>
        <v>44</v>
      </c>
      <c r="AK28" s="14">
        <f t="shared" ca="1" si="36"/>
        <v>3860</v>
      </c>
      <c r="AL28" s="15">
        <f ca="1">SUM(AJ$12:AJ28)</f>
        <v>3860</v>
      </c>
      <c r="AM28" s="16">
        <f ca="1">SUM(AH$12:AH28)+SUMIF(AI$12:AI28, "&lt;0")</f>
        <v>0</v>
      </c>
      <c r="AO28" s="9">
        <v>44199</v>
      </c>
      <c r="AP28" s="14">
        <f t="shared" ca="1" si="24"/>
        <v>44</v>
      </c>
      <c r="AQ28" s="14">
        <f t="shared" ca="1" si="58"/>
        <v>275</v>
      </c>
      <c r="AR28" s="14">
        <v>0</v>
      </c>
      <c r="AS28" s="14">
        <f t="shared" ca="1" si="37"/>
        <v>44</v>
      </c>
      <c r="AT28" s="14">
        <f t="shared" ca="1" si="38"/>
        <v>44</v>
      </c>
      <c r="AU28" s="14">
        <f t="shared" ca="1" si="49"/>
        <v>3860</v>
      </c>
      <c r="AV28" s="15">
        <f ca="1">SUM(AT$12:AT28)</f>
        <v>3860</v>
      </c>
      <c r="AW28" s="16">
        <f ca="1">SUM(AR$12:AR28)+SUMIF(AS$12:AS28, "&lt;0")</f>
        <v>0</v>
      </c>
      <c r="AX28" s="15"/>
      <c r="AZ28" s="9">
        <v>44199</v>
      </c>
      <c r="BA28" s="14">
        <f t="shared" ca="1" si="25"/>
        <v>44</v>
      </c>
      <c r="BB28" s="14">
        <f t="shared" ca="1" si="59"/>
        <v>274.57142857142856</v>
      </c>
      <c r="BC28" s="14">
        <v>0</v>
      </c>
      <c r="BD28" s="14">
        <f t="shared" ca="1" si="39"/>
        <v>44</v>
      </c>
      <c r="BE28" s="14">
        <f t="shared" ca="1" si="40"/>
        <v>44</v>
      </c>
      <c r="BF28" s="14">
        <f t="shared" ca="1" si="50"/>
        <v>3860</v>
      </c>
      <c r="BG28" s="15">
        <f ca="1">SUM(BE$12:BE28)</f>
        <v>3860</v>
      </c>
      <c r="BH28" s="16">
        <f ca="1">SUM(BC$12:BC28)+SUMIF(BD$12:BD28, "&lt;0")</f>
        <v>0</v>
      </c>
      <c r="BJ28" s="9">
        <v>44199</v>
      </c>
      <c r="BK28" s="14">
        <f t="shared" ca="1" si="26"/>
        <v>44</v>
      </c>
      <c r="BL28" s="14">
        <f t="shared" ca="1" si="60"/>
        <v>274.57142857142856</v>
      </c>
      <c r="BM28" s="14">
        <v>0</v>
      </c>
      <c r="BN28" s="14">
        <f t="shared" ca="1" si="41"/>
        <v>44</v>
      </c>
      <c r="BO28" s="14">
        <f t="shared" ca="1" si="42"/>
        <v>44</v>
      </c>
      <c r="BP28" s="14">
        <f t="shared" ca="1" si="51"/>
        <v>3860</v>
      </c>
      <c r="BQ28" s="15">
        <f ca="1">SUM(BO$12:BO28)</f>
        <v>3860</v>
      </c>
      <c r="BR28" s="16">
        <f ca="1">SUM(BM$12:BM28)+SUMIF(BN$12:BN28, "&lt;0")</f>
        <v>0</v>
      </c>
      <c r="BT28" s="9">
        <v>44199</v>
      </c>
      <c r="BU28" s="14">
        <f t="shared" ca="1" si="27"/>
        <v>44</v>
      </c>
      <c r="BV28" s="14">
        <f t="shared" ca="1" si="54"/>
        <v>274.57142857142856</v>
      </c>
      <c r="BW28" s="14">
        <v>0</v>
      </c>
      <c r="BX28" s="14">
        <f t="shared" ca="1" si="28"/>
        <v>44</v>
      </c>
      <c r="BY28" s="14">
        <f t="shared" ca="1" si="29"/>
        <v>44</v>
      </c>
      <c r="BZ28" s="14">
        <f t="shared" ca="1" si="43"/>
        <v>3860</v>
      </c>
      <c r="CA28" s="15">
        <f ca="1">SUM(BY$12:BY28)</f>
        <v>3860</v>
      </c>
      <c r="CB28" s="16">
        <f ca="1">SUM(BW$12:BW28)+SUMIF(BX$12:BX28, "&lt;0")</f>
        <v>0</v>
      </c>
      <c r="CD28" s="9">
        <v>44199</v>
      </c>
      <c r="CE28" s="14">
        <f t="shared" ca="1" si="30"/>
        <v>44</v>
      </c>
      <c r="CF28" s="14">
        <f t="shared" ca="1" si="61"/>
        <v>274.57142857142856</v>
      </c>
      <c r="CG28" s="14">
        <v>0</v>
      </c>
      <c r="CH28" s="14">
        <f t="shared" ca="1" si="44"/>
        <v>44</v>
      </c>
      <c r="CI28" s="14">
        <f t="shared" ca="1" si="45"/>
        <v>44</v>
      </c>
      <c r="CJ28" s="14">
        <f t="shared" ca="1" si="52"/>
        <v>3860</v>
      </c>
      <c r="CK28" s="15">
        <f ca="1">SUM(CI$12:CI28)</f>
        <v>3860</v>
      </c>
      <c r="CL28" s="16">
        <f ca="1">SUM(CG$12:CG28)+SUMIF(CH$12:CH28, "&lt;0")</f>
        <v>0</v>
      </c>
    </row>
    <row r="29" spans="1:90" x14ac:dyDescent="0.2">
      <c r="A29" s="24">
        <v>44200</v>
      </c>
      <c r="B29" s="54">
        <f ca="1">IF($A29&gt;= $C$5,$C$6, INDEX('Historical Data'!$D$2:$D$745, MATCH(A29, 'Historical Data'!$B$2:$B$745, 0)))</f>
        <v>333</v>
      </c>
      <c r="C29" s="42">
        <f t="shared" ca="1" si="55"/>
        <v>296</v>
      </c>
      <c r="D29" s="42">
        <v>0</v>
      </c>
      <c r="E29" s="42">
        <f t="shared" ca="1" si="31"/>
        <v>333</v>
      </c>
      <c r="F29" s="42">
        <f t="shared" ca="1" si="18"/>
        <v>333</v>
      </c>
      <c r="G29" s="42">
        <f t="shared" ca="1" si="46"/>
        <v>4193</v>
      </c>
      <c r="H29" s="43">
        <f ca="1">SUM(F$12:F29)</f>
        <v>4193</v>
      </c>
      <c r="I29" s="44">
        <f ca="1">SUM(D$12:D29)+SUMIF(E$12:E29, "&lt;0")</f>
        <v>0</v>
      </c>
      <c r="J29" s="43"/>
      <c r="K29" s="9">
        <v>44200</v>
      </c>
      <c r="L29" s="14">
        <f t="shared" ca="1" si="19"/>
        <v>333</v>
      </c>
      <c r="M29" s="14">
        <f t="shared" ca="1" si="56"/>
        <v>296</v>
      </c>
      <c r="N29" s="14">
        <v>0</v>
      </c>
      <c r="O29" s="14">
        <f t="shared" ca="1" si="32"/>
        <v>333</v>
      </c>
      <c r="P29" s="14">
        <f t="shared" ca="1" si="33"/>
        <v>333</v>
      </c>
      <c r="Q29" s="14">
        <f t="shared" ca="1" si="47"/>
        <v>4193</v>
      </c>
      <c r="R29" s="15">
        <f ca="1">SUM(P$12:P29)</f>
        <v>4193</v>
      </c>
      <c r="S29" s="16">
        <f ca="1">SUM(N$12:N29)+SUMIF(O$12:O29, "&lt;0")</f>
        <v>0</v>
      </c>
      <c r="U29" s="9">
        <v>44200</v>
      </c>
      <c r="V29" s="14">
        <f t="shared" ca="1" si="20"/>
        <v>333</v>
      </c>
      <c r="W29" s="14">
        <f t="shared" ca="1" si="57"/>
        <v>296</v>
      </c>
      <c r="X29" s="14">
        <v>0</v>
      </c>
      <c r="Y29" s="14">
        <f t="shared" ca="1" si="34"/>
        <v>333</v>
      </c>
      <c r="Z29" s="14">
        <f t="shared" ca="1" si="35"/>
        <v>333</v>
      </c>
      <c r="AA29" s="14">
        <f t="shared" ca="1" si="48"/>
        <v>4193</v>
      </c>
      <c r="AB29" s="15">
        <f ca="1">SUM(Z$12:Z29)</f>
        <v>4193</v>
      </c>
      <c r="AC29" s="16">
        <f ca="1">SUM(X$12:X29)+SUMIF(Y$12:Y29, "&lt;0")</f>
        <v>0</v>
      </c>
      <c r="AE29" s="9">
        <v>44200</v>
      </c>
      <c r="AF29" s="14">
        <f t="shared" ca="1" si="21"/>
        <v>333</v>
      </c>
      <c r="AG29" s="14">
        <f t="shared" ca="1" si="53"/>
        <v>296</v>
      </c>
      <c r="AH29" s="14">
        <v>0</v>
      </c>
      <c r="AI29" s="14">
        <f t="shared" ca="1" si="22"/>
        <v>333</v>
      </c>
      <c r="AJ29" s="14">
        <f t="shared" ca="1" si="23"/>
        <v>333</v>
      </c>
      <c r="AK29" s="14">
        <f t="shared" ca="1" si="36"/>
        <v>4193</v>
      </c>
      <c r="AL29" s="15">
        <f ca="1">SUM(AJ$12:AJ29)</f>
        <v>4193</v>
      </c>
      <c r="AM29" s="16">
        <f ca="1">SUM(AH$12:AH29)+SUMIF(AI$12:AI29, "&lt;0")</f>
        <v>0</v>
      </c>
      <c r="AO29" s="9">
        <v>44200</v>
      </c>
      <c r="AP29" s="14">
        <f t="shared" ca="1" si="24"/>
        <v>333</v>
      </c>
      <c r="AQ29" s="14">
        <f t="shared" ca="1" si="58"/>
        <v>296</v>
      </c>
      <c r="AR29" s="14">
        <v>0</v>
      </c>
      <c r="AS29" s="14">
        <f t="shared" ca="1" si="37"/>
        <v>333</v>
      </c>
      <c r="AT29" s="14">
        <f t="shared" ca="1" si="38"/>
        <v>333</v>
      </c>
      <c r="AU29" s="14">
        <f t="shared" ca="1" si="49"/>
        <v>4193</v>
      </c>
      <c r="AV29" s="15">
        <f ca="1">SUM(AT$12:AT29)</f>
        <v>4193</v>
      </c>
      <c r="AW29" s="16">
        <f ca="1">SUM(AR$12:AR29)+SUMIF(AS$12:AS29, "&lt;0")</f>
        <v>0</v>
      </c>
      <c r="AX29" s="15"/>
      <c r="AZ29" s="9">
        <v>44200</v>
      </c>
      <c r="BA29" s="14">
        <f t="shared" ca="1" si="25"/>
        <v>333</v>
      </c>
      <c r="BB29" s="14">
        <f t="shared" ca="1" si="59"/>
        <v>296</v>
      </c>
      <c r="BC29" s="14">
        <v>0</v>
      </c>
      <c r="BD29" s="14">
        <f t="shared" ca="1" si="39"/>
        <v>333</v>
      </c>
      <c r="BE29" s="14">
        <f t="shared" ca="1" si="40"/>
        <v>333</v>
      </c>
      <c r="BF29" s="14">
        <f t="shared" ca="1" si="50"/>
        <v>4193</v>
      </c>
      <c r="BG29" s="15">
        <f ca="1">SUM(BE$12:BE29)</f>
        <v>4193</v>
      </c>
      <c r="BH29" s="16">
        <f ca="1">SUM(BC$12:BC29)+SUMIF(BD$12:BD29, "&lt;0")</f>
        <v>0</v>
      </c>
      <c r="BJ29" s="9">
        <v>44200</v>
      </c>
      <c r="BK29" s="14">
        <f t="shared" ca="1" si="26"/>
        <v>333</v>
      </c>
      <c r="BL29" s="14">
        <f t="shared" ca="1" si="60"/>
        <v>296</v>
      </c>
      <c r="BM29" s="14">
        <v>0</v>
      </c>
      <c r="BN29" s="14">
        <f t="shared" ca="1" si="41"/>
        <v>333</v>
      </c>
      <c r="BO29" s="14">
        <f t="shared" ca="1" si="42"/>
        <v>333</v>
      </c>
      <c r="BP29" s="14">
        <f t="shared" ca="1" si="51"/>
        <v>4193</v>
      </c>
      <c r="BQ29" s="15">
        <f ca="1">SUM(BO$12:BO29)</f>
        <v>4193</v>
      </c>
      <c r="BR29" s="16">
        <f ca="1">SUM(BM$12:BM29)+SUMIF(BN$12:BN29, "&lt;0")</f>
        <v>0</v>
      </c>
      <c r="BT29" s="9">
        <v>44200</v>
      </c>
      <c r="BU29" s="14">
        <f t="shared" ca="1" si="27"/>
        <v>333</v>
      </c>
      <c r="BV29" s="14">
        <f t="shared" ca="1" si="54"/>
        <v>296</v>
      </c>
      <c r="BW29" s="14">
        <v>0</v>
      </c>
      <c r="BX29" s="14">
        <f t="shared" ca="1" si="28"/>
        <v>333</v>
      </c>
      <c r="BY29" s="14">
        <f t="shared" ca="1" si="29"/>
        <v>333</v>
      </c>
      <c r="BZ29" s="14">
        <f t="shared" ca="1" si="43"/>
        <v>4193</v>
      </c>
      <c r="CA29" s="15">
        <f ca="1">SUM(BY$12:BY29)</f>
        <v>4193</v>
      </c>
      <c r="CB29" s="16">
        <f ca="1">SUM(BW$12:BW29)+SUMIF(BX$12:BX29, "&lt;0")</f>
        <v>0</v>
      </c>
      <c r="CD29" s="9">
        <v>44200</v>
      </c>
      <c r="CE29" s="14">
        <f t="shared" ca="1" si="30"/>
        <v>333</v>
      </c>
      <c r="CF29" s="14">
        <f t="shared" ca="1" si="61"/>
        <v>296</v>
      </c>
      <c r="CG29" s="14">
        <v>0</v>
      </c>
      <c r="CH29" s="14">
        <f t="shared" ca="1" si="44"/>
        <v>333</v>
      </c>
      <c r="CI29" s="14">
        <f t="shared" ca="1" si="45"/>
        <v>333</v>
      </c>
      <c r="CJ29" s="14">
        <f t="shared" ca="1" si="52"/>
        <v>4193</v>
      </c>
      <c r="CK29" s="15">
        <f ca="1">SUM(CI$12:CI29)</f>
        <v>4193</v>
      </c>
      <c r="CL29" s="16">
        <f ca="1">SUM(CG$12:CG29)+SUMIF(CH$12:CH29, "&lt;0")</f>
        <v>0</v>
      </c>
    </row>
    <row r="30" spans="1:90" x14ac:dyDescent="0.2">
      <c r="A30" s="24">
        <v>44201</v>
      </c>
      <c r="B30" s="54">
        <f ca="1">IF($A30&gt;= $C$5,$C$6, INDEX('Historical Data'!$D$2:$D$745, MATCH(A30, 'Historical Data'!$B$2:$B$745, 0)))</f>
        <v>388</v>
      </c>
      <c r="C30" s="42">
        <f t="shared" ca="1" si="55"/>
        <v>323.85714285714283</v>
      </c>
      <c r="D30" s="42">
        <v>0</v>
      </c>
      <c r="E30" s="42">
        <f t="shared" ca="1" si="31"/>
        <v>388</v>
      </c>
      <c r="F30" s="42">
        <f t="shared" ca="1" si="18"/>
        <v>388</v>
      </c>
      <c r="G30" s="42">
        <f t="shared" ca="1" si="46"/>
        <v>4581</v>
      </c>
      <c r="H30" s="43">
        <f ca="1">SUM(F$12:F30)</f>
        <v>4581</v>
      </c>
      <c r="I30" s="44">
        <f ca="1">SUM(D$12:D30)+SUMIF(E$12:E30, "&lt;0")</f>
        <v>0</v>
      </c>
      <c r="J30" s="43"/>
      <c r="K30" s="9">
        <v>44201</v>
      </c>
      <c r="L30" s="14">
        <f t="shared" ca="1" si="19"/>
        <v>388</v>
      </c>
      <c r="M30" s="14">
        <f t="shared" ca="1" si="56"/>
        <v>323.85714285714283</v>
      </c>
      <c r="N30" s="14">
        <v>0</v>
      </c>
      <c r="O30" s="14">
        <f t="shared" ca="1" si="32"/>
        <v>388</v>
      </c>
      <c r="P30" s="14">
        <f t="shared" ca="1" si="33"/>
        <v>388</v>
      </c>
      <c r="Q30" s="14">
        <f t="shared" ca="1" si="47"/>
        <v>4581</v>
      </c>
      <c r="R30" s="15">
        <f ca="1">SUM(P$12:P30)</f>
        <v>4581</v>
      </c>
      <c r="S30" s="16">
        <f ca="1">SUM(N$12:N30)+SUMIF(O$12:O30, "&lt;0")</f>
        <v>0</v>
      </c>
      <c r="U30" s="9">
        <v>44201</v>
      </c>
      <c r="V30" s="14">
        <f t="shared" ca="1" si="20"/>
        <v>388</v>
      </c>
      <c r="W30" s="14">
        <f t="shared" ca="1" si="57"/>
        <v>323.85714285714283</v>
      </c>
      <c r="X30" s="14">
        <v>0</v>
      </c>
      <c r="Y30" s="14">
        <f t="shared" ca="1" si="34"/>
        <v>388</v>
      </c>
      <c r="Z30" s="14">
        <f t="shared" ca="1" si="35"/>
        <v>388</v>
      </c>
      <c r="AA30" s="14">
        <f t="shared" ca="1" si="48"/>
        <v>4581</v>
      </c>
      <c r="AB30" s="15">
        <f ca="1">SUM(Z$12:Z30)</f>
        <v>4581</v>
      </c>
      <c r="AC30" s="16">
        <f ca="1">SUM(X$12:X30)+SUMIF(Y$12:Y30, "&lt;0")</f>
        <v>0</v>
      </c>
      <c r="AE30" s="9">
        <v>44201</v>
      </c>
      <c r="AF30" s="14">
        <f t="shared" ca="1" si="21"/>
        <v>388</v>
      </c>
      <c r="AG30" s="14">
        <f t="shared" ca="1" si="53"/>
        <v>323.85714285714283</v>
      </c>
      <c r="AH30" s="14">
        <v>0</v>
      </c>
      <c r="AI30" s="14">
        <f t="shared" ca="1" si="22"/>
        <v>388</v>
      </c>
      <c r="AJ30" s="14">
        <f t="shared" ca="1" si="23"/>
        <v>388</v>
      </c>
      <c r="AK30" s="14">
        <f t="shared" ca="1" si="36"/>
        <v>4581</v>
      </c>
      <c r="AL30" s="15">
        <f ca="1">SUM(AJ$12:AJ30)</f>
        <v>4581</v>
      </c>
      <c r="AM30" s="16">
        <f ca="1">SUM(AH$12:AH30)+SUMIF(AI$12:AI30, "&lt;0")</f>
        <v>0</v>
      </c>
      <c r="AO30" s="9">
        <v>44201</v>
      </c>
      <c r="AP30" s="14">
        <f t="shared" ca="1" si="24"/>
        <v>388</v>
      </c>
      <c r="AQ30" s="14">
        <f t="shared" ca="1" si="58"/>
        <v>324</v>
      </c>
      <c r="AR30" s="14">
        <v>0</v>
      </c>
      <c r="AS30" s="14">
        <f t="shared" ca="1" si="37"/>
        <v>388</v>
      </c>
      <c r="AT30" s="14">
        <f t="shared" ca="1" si="38"/>
        <v>388</v>
      </c>
      <c r="AU30" s="14">
        <f t="shared" ca="1" si="49"/>
        <v>4581</v>
      </c>
      <c r="AV30" s="15">
        <f ca="1">SUM(AT$12:AT30)</f>
        <v>4581</v>
      </c>
      <c r="AW30" s="16">
        <f ca="1">SUM(AR$12:AR30)+SUMIF(AS$12:AS30, "&lt;0")</f>
        <v>0</v>
      </c>
      <c r="AX30" s="15"/>
      <c r="AZ30" s="9">
        <v>44201</v>
      </c>
      <c r="BA30" s="14">
        <f t="shared" ca="1" si="25"/>
        <v>388</v>
      </c>
      <c r="BB30" s="14">
        <f t="shared" ca="1" si="59"/>
        <v>323.85714285714283</v>
      </c>
      <c r="BC30" s="14">
        <v>0</v>
      </c>
      <c r="BD30" s="14">
        <f t="shared" ca="1" si="39"/>
        <v>388</v>
      </c>
      <c r="BE30" s="14">
        <f t="shared" ca="1" si="40"/>
        <v>388</v>
      </c>
      <c r="BF30" s="14">
        <f t="shared" ca="1" si="50"/>
        <v>4581</v>
      </c>
      <c r="BG30" s="15">
        <f ca="1">SUM(BE$12:BE30)</f>
        <v>4581</v>
      </c>
      <c r="BH30" s="16">
        <f ca="1">SUM(BC$12:BC30)+SUMIF(BD$12:BD30, "&lt;0")</f>
        <v>0</v>
      </c>
      <c r="BJ30" s="9">
        <v>44201</v>
      </c>
      <c r="BK30" s="14">
        <f t="shared" ca="1" si="26"/>
        <v>388</v>
      </c>
      <c r="BL30" s="14">
        <f t="shared" ca="1" si="60"/>
        <v>323.85714285714283</v>
      </c>
      <c r="BM30" s="14">
        <v>0</v>
      </c>
      <c r="BN30" s="14">
        <f t="shared" ca="1" si="41"/>
        <v>388</v>
      </c>
      <c r="BO30" s="14">
        <f t="shared" ca="1" si="42"/>
        <v>388</v>
      </c>
      <c r="BP30" s="14">
        <f t="shared" ca="1" si="51"/>
        <v>4581</v>
      </c>
      <c r="BQ30" s="15">
        <f ca="1">SUM(BO$12:BO30)</f>
        <v>4581</v>
      </c>
      <c r="BR30" s="16">
        <f ca="1">SUM(BM$12:BM30)+SUMIF(BN$12:BN30, "&lt;0")</f>
        <v>0</v>
      </c>
      <c r="BT30" s="9">
        <v>44201</v>
      </c>
      <c r="BU30" s="14">
        <f t="shared" ca="1" si="27"/>
        <v>388</v>
      </c>
      <c r="BV30" s="14">
        <f t="shared" ca="1" si="54"/>
        <v>323.85714285714283</v>
      </c>
      <c r="BW30" s="14">
        <v>0</v>
      </c>
      <c r="BX30" s="14">
        <f t="shared" ca="1" si="28"/>
        <v>388</v>
      </c>
      <c r="BY30" s="14">
        <f t="shared" ca="1" si="29"/>
        <v>388</v>
      </c>
      <c r="BZ30" s="14">
        <f t="shared" ca="1" si="43"/>
        <v>4581</v>
      </c>
      <c r="CA30" s="15">
        <f ca="1">SUM(BY$12:BY30)</f>
        <v>4581</v>
      </c>
      <c r="CB30" s="16">
        <f ca="1">SUM(BW$12:BW30)+SUMIF(BX$12:BX30, "&lt;0")</f>
        <v>0</v>
      </c>
      <c r="CD30" s="9">
        <v>44201</v>
      </c>
      <c r="CE30" s="14">
        <f t="shared" ca="1" si="30"/>
        <v>388</v>
      </c>
      <c r="CF30" s="14">
        <f t="shared" ca="1" si="61"/>
        <v>323.85714285714283</v>
      </c>
      <c r="CG30" s="14">
        <v>0</v>
      </c>
      <c r="CH30" s="14">
        <f t="shared" ca="1" si="44"/>
        <v>388</v>
      </c>
      <c r="CI30" s="14">
        <f t="shared" ca="1" si="45"/>
        <v>388</v>
      </c>
      <c r="CJ30" s="14">
        <f t="shared" ca="1" si="52"/>
        <v>4581</v>
      </c>
      <c r="CK30" s="15">
        <f ca="1">SUM(CI$12:CI30)</f>
        <v>4581</v>
      </c>
      <c r="CL30" s="16">
        <f ca="1">SUM(CG$12:CG30)+SUMIF(CH$12:CH30, "&lt;0")</f>
        <v>0</v>
      </c>
    </row>
    <row r="31" spans="1:90" x14ac:dyDescent="0.2">
      <c r="A31" s="24">
        <v>44202</v>
      </c>
      <c r="B31" s="54">
        <f ca="1">IF($A31&gt;= $C$5,$C$6, INDEX('Historical Data'!$D$2:$D$745, MATCH(A31, 'Historical Data'!$B$2:$B$745, 0)))</f>
        <v>428</v>
      </c>
      <c r="C31" s="42">
        <f t="shared" ca="1" si="55"/>
        <v>277.42857142857144</v>
      </c>
      <c r="D31" s="42">
        <v>0</v>
      </c>
      <c r="E31" s="42">
        <f t="shared" ca="1" si="31"/>
        <v>428</v>
      </c>
      <c r="F31" s="42">
        <f t="shared" ca="1" si="18"/>
        <v>428</v>
      </c>
      <c r="G31" s="42">
        <f t="shared" ca="1" si="46"/>
        <v>5009</v>
      </c>
      <c r="H31" s="43">
        <f ca="1">SUM(F$12:F31)</f>
        <v>5009</v>
      </c>
      <c r="I31" s="44">
        <f ca="1">SUM(D$12:D31)+SUMIF(E$12:E31, "&lt;0")</f>
        <v>0</v>
      </c>
      <c r="J31" s="43"/>
      <c r="K31" s="9">
        <v>44202</v>
      </c>
      <c r="L31" s="14">
        <f t="shared" ca="1" si="19"/>
        <v>428</v>
      </c>
      <c r="M31" s="14">
        <f t="shared" ca="1" si="56"/>
        <v>277.42857142857144</v>
      </c>
      <c r="N31" s="14">
        <v>0</v>
      </c>
      <c r="O31" s="14">
        <f t="shared" ca="1" si="32"/>
        <v>428</v>
      </c>
      <c r="P31" s="14">
        <f t="shared" ca="1" si="33"/>
        <v>428</v>
      </c>
      <c r="Q31" s="14">
        <f t="shared" ca="1" si="47"/>
        <v>5009</v>
      </c>
      <c r="R31" s="15">
        <f ca="1">SUM(P$12:P31)</f>
        <v>5009</v>
      </c>
      <c r="S31" s="16">
        <f ca="1">SUM(N$12:N31)+SUMIF(O$12:O31, "&lt;0")</f>
        <v>0</v>
      </c>
      <c r="U31" s="9">
        <v>44202</v>
      </c>
      <c r="V31" s="14">
        <f t="shared" ca="1" si="20"/>
        <v>428</v>
      </c>
      <c r="W31" s="14">
        <f t="shared" ca="1" si="57"/>
        <v>277.42857142857144</v>
      </c>
      <c r="X31" s="14">
        <v>0</v>
      </c>
      <c r="Y31" s="14">
        <f t="shared" ca="1" si="34"/>
        <v>428</v>
      </c>
      <c r="Z31" s="14">
        <f t="shared" ca="1" si="35"/>
        <v>428</v>
      </c>
      <c r="AA31" s="14">
        <f t="shared" ca="1" si="48"/>
        <v>5009</v>
      </c>
      <c r="AB31" s="15">
        <f ca="1">SUM(Z$12:Z31)</f>
        <v>5009</v>
      </c>
      <c r="AC31" s="16">
        <f ca="1">SUM(X$12:X31)+SUMIF(Y$12:Y31, "&lt;0")</f>
        <v>0</v>
      </c>
      <c r="AE31" s="9">
        <v>44202</v>
      </c>
      <c r="AF31" s="14">
        <f t="shared" ca="1" si="21"/>
        <v>428</v>
      </c>
      <c r="AG31" s="14">
        <f t="shared" ca="1" si="53"/>
        <v>277.42857142857144</v>
      </c>
      <c r="AH31" s="14">
        <v>0</v>
      </c>
      <c r="AI31" s="14">
        <f t="shared" ca="1" si="22"/>
        <v>428</v>
      </c>
      <c r="AJ31" s="14">
        <f t="shared" ca="1" si="23"/>
        <v>428</v>
      </c>
      <c r="AK31" s="14">
        <f t="shared" ca="1" si="36"/>
        <v>5009</v>
      </c>
      <c r="AL31" s="15">
        <f ca="1">SUM(AJ$12:AJ31)</f>
        <v>5009</v>
      </c>
      <c r="AM31" s="16">
        <f ca="1">SUM(AH$12:AH31)+SUMIF(AI$12:AI31, "&lt;0")</f>
        <v>0</v>
      </c>
      <c r="AO31" s="9">
        <v>44202</v>
      </c>
      <c r="AP31" s="14">
        <f t="shared" ca="1" si="24"/>
        <v>428</v>
      </c>
      <c r="AQ31" s="14">
        <f t="shared" ca="1" si="58"/>
        <v>277</v>
      </c>
      <c r="AR31" s="14">
        <v>0</v>
      </c>
      <c r="AS31" s="14">
        <f t="shared" ca="1" si="37"/>
        <v>428</v>
      </c>
      <c r="AT31" s="14">
        <f t="shared" ca="1" si="38"/>
        <v>428</v>
      </c>
      <c r="AU31" s="14">
        <f t="shared" ca="1" si="49"/>
        <v>5009</v>
      </c>
      <c r="AV31" s="15">
        <f ca="1">SUM(AT$12:AT31)</f>
        <v>5009</v>
      </c>
      <c r="AW31" s="16">
        <f ca="1">SUM(AR$12:AR31)+SUMIF(AS$12:AS31, "&lt;0")</f>
        <v>0</v>
      </c>
      <c r="AX31" s="15"/>
      <c r="AZ31" s="9">
        <v>44202</v>
      </c>
      <c r="BA31" s="14">
        <f t="shared" ca="1" si="25"/>
        <v>428</v>
      </c>
      <c r="BB31" s="14">
        <f t="shared" ca="1" si="59"/>
        <v>277.42857142857144</v>
      </c>
      <c r="BC31" s="14">
        <v>0</v>
      </c>
      <c r="BD31" s="14">
        <f t="shared" ca="1" si="39"/>
        <v>428</v>
      </c>
      <c r="BE31" s="14">
        <f t="shared" ca="1" si="40"/>
        <v>428</v>
      </c>
      <c r="BF31" s="14">
        <f t="shared" ca="1" si="50"/>
        <v>5009</v>
      </c>
      <c r="BG31" s="15">
        <f ca="1">SUM(BE$12:BE31)</f>
        <v>5009</v>
      </c>
      <c r="BH31" s="16">
        <f ca="1">SUM(BC$12:BC31)+SUMIF(BD$12:BD31, "&lt;0")</f>
        <v>0</v>
      </c>
      <c r="BJ31" s="9">
        <v>44202</v>
      </c>
      <c r="BK31" s="14">
        <f t="shared" ca="1" si="26"/>
        <v>428</v>
      </c>
      <c r="BL31" s="14">
        <f t="shared" ca="1" si="60"/>
        <v>277.42857142857144</v>
      </c>
      <c r="BM31" s="14">
        <v>0</v>
      </c>
      <c r="BN31" s="14">
        <f t="shared" ca="1" si="41"/>
        <v>428</v>
      </c>
      <c r="BO31" s="14">
        <f t="shared" ca="1" si="42"/>
        <v>428</v>
      </c>
      <c r="BP31" s="14">
        <f t="shared" ca="1" si="51"/>
        <v>5009</v>
      </c>
      <c r="BQ31" s="15">
        <f ca="1">SUM(BO$12:BO31)</f>
        <v>5009</v>
      </c>
      <c r="BR31" s="16">
        <f ca="1">SUM(BM$12:BM31)+SUMIF(BN$12:BN31, "&lt;0")</f>
        <v>0</v>
      </c>
      <c r="BT31" s="9">
        <v>44202</v>
      </c>
      <c r="BU31" s="14">
        <f t="shared" ca="1" si="27"/>
        <v>428</v>
      </c>
      <c r="BV31" s="14">
        <f t="shared" ca="1" si="54"/>
        <v>277.42857142857144</v>
      </c>
      <c r="BW31" s="14">
        <v>0</v>
      </c>
      <c r="BX31" s="14">
        <f t="shared" ca="1" si="28"/>
        <v>428</v>
      </c>
      <c r="BY31" s="14">
        <f t="shared" ca="1" si="29"/>
        <v>428</v>
      </c>
      <c r="BZ31" s="14">
        <f t="shared" ca="1" si="43"/>
        <v>5009</v>
      </c>
      <c r="CA31" s="15">
        <f ca="1">SUM(BY$12:BY31)</f>
        <v>5009</v>
      </c>
      <c r="CB31" s="16">
        <f ca="1">SUM(BW$12:BW31)+SUMIF(BX$12:BX31, "&lt;0")</f>
        <v>0</v>
      </c>
      <c r="CD31" s="9">
        <v>44202</v>
      </c>
      <c r="CE31" s="14">
        <f t="shared" ca="1" si="30"/>
        <v>428</v>
      </c>
      <c r="CF31" s="14">
        <f t="shared" ca="1" si="61"/>
        <v>277.42857142857144</v>
      </c>
      <c r="CG31" s="14">
        <v>0</v>
      </c>
      <c r="CH31" s="14">
        <f t="shared" ca="1" si="44"/>
        <v>428</v>
      </c>
      <c r="CI31" s="14">
        <f t="shared" ca="1" si="45"/>
        <v>428</v>
      </c>
      <c r="CJ31" s="14">
        <f t="shared" ca="1" si="52"/>
        <v>5009</v>
      </c>
      <c r="CK31" s="15">
        <f ca="1">SUM(CI$12:CI31)</f>
        <v>5009</v>
      </c>
      <c r="CL31" s="16">
        <f ca="1">SUM(CG$12:CG31)+SUMIF(CH$12:CH31, "&lt;0")</f>
        <v>0</v>
      </c>
    </row>
    <row r="32" spans="1:90" x14ac:dyDescent="0.2">
      <c r="A32" s="24">
        <v>44203</v>
      </c>
      <c r="B32" s="54">
        <f ca="1">IF($A32&gt;= $C$5,$C$6, INDEX('Historical Data'!$D$2:$D$745, MATCH(A32, 'Historical Data'!$B$2:$B$745, 0)))</f>
        <v>774</v>
      </c>
      <c r="C32" s="42">
        <f t="shared" ca="1" si="55"/>
        <v>374.28571428571428</v>
      </c>
      <c r="D32" s="42">
        <v>0</v>
      </c>
      <c r="E32" s="42">
        <f t="shared" ca="1" si="31"/>
        <v>774</v>
      </c>
      <c r="F32" s="42">
        <f t="shared" ca="1" si="18"/>
        <v>774</v>
      </c>
      <c r="G32" s="42">
        <f t="shared" ca="1" si="46"/>
        <v>5783</v>
      </c>
      <c r="H32" s="43">
        <f ca="1">SUM(F$12:F32)</f>
        <v>5783</v>
      </c>
      <c r="I32" s="44">
        <f ca="1">SUM(D$12:D32)+SUMIF(E$12:E32, "&lt;0")</f>
        <v>0</v>
      </c>
      <c r="J32" s="43"/>
      <c r="K32" s="9">
        <v>44203</v>
      </c>
      <c r="L32" s="14">
        <f t="shared" ca="1" si="19"/>
        <v>774</v>
      </c>
      <c r="M32" s="14">
        <f t="shared" ca="1" si="56"/>
        <v>374.28571428571428</v>
      </c>
      <c r="N32" s="14">
        <v>0</v>
      </c>
      <c r="O32" s="14">
        <f t="shared" ca="1" si="32"/>
        <v>774</v>
      </c>
      <c r="P32" s="14">
        <f t="shared" ca="1" si="33"/>
        <v>774</v>
      </c>
      <c r="Q32" s="14">
        <f t="shared" ca="1" si="47"/>
        <v>5783</v>
      </c>
      <c r="R32" s="15">
        <f ca="1">SUM(P$12:P32)</f>
        <v>5783</v>
      </c>
      <c r="S32" s="16">
        <f ca="1">SUM(N$12:N32)+SUMIF(O$12:O32, "&lt;0")</f>
        <v>0</v>
      </c>
      <c r="U32" s="9">
        <v>44203</v>
      </c>
      <c r="V32" s="14">
        <f t="shared" ca="1" si="20"/>
        <v>774</v>
      </c>
      <c r="W32" s="14">
        <f t="shared" ca="1" si="57"/>
        <v>374.28571428571428</v>
      </c>
      <c r="X32" s="14">
        <v>0</v>
      </c>
      <c r="Y32" s="14">
        <f t="shared" ca="1" si="34"/>
        <v>774</v>
      </c>
      <c r="Z32" s="14">
        <f t="shared" ca="1" si="35"/>
        <v>774</v>
      </c>
      <c r="AA32" s="14">
        <f t="shared" ca="1" si="48"/>
        <v>5783</v>
      </c>
      <c r="AB32" s="15">
        <f ca="1">SUM(Z$12:Z32)</f>
        <v>5783</v>
      </c>
      <c r="AC32" s="16">
        <f ca="1">SUM(X$12:X32)+SUMIF(Y$12:Y32, "&lt;0")</f>
        <v>0</v>
      </c>
      <c r="AE32" s="9">
        <v>44203</v>
      </c>
      <c r="AF32" s="14">
        <f t="shared" ca="1" si="21"/>
        <v>774</v>
      </c>
      <c r="AG32" s="14">
        <f t="shared" ca="1" si="53"/>
        <v>374.28571428571428</v>
      </c>
      <c r="AH32" s="14">
        <v>0</v>
      </c>
      <c r="AI32" s="14">
        <f t="shared" ca="1" si="22"/>
        <v>774</v>
      </c>
      <c r="AJ32" s="14">
        <f t="shared" ca="1" si="23"/>
        <v>774</v>
      </c>
      <c r="AK32" s="14">
        <f t="shared" ca="1" si="36"/>
        <v>5783</v>
      </c>
      <c r="AL32" s="15">
        <f ca="1">SUM(AJ$12:AJ32)</f>
        <v>5783</v>
      </c>
      <c r="AM32" s="16">
        <f ca="1">SUM(AH$12:AH32)+SUMIF(AI$12:AI32, "&lt;0")</f>
        <v>0</v>
      </c>
      <c r="AO32" s="9">
        <v>44203</v>
      </c>
      <c r="AP32" s="14">
        <f t="shared" ca="1" si="24"/>
        <v>774</v>
      </c>
      <c r="AQ32" s="14">
        <f t="shared" ca="1" si="58"/>
        <v>374</v>
      </c>
      <c r="AR32" s="14">
        <v>0</v>
      </c>
      <c r="AS32" s="14">
        <f t="shared" ca="1" si="37"/>
        <v>774</v>
      </c>
      <c r="AT32" s="14">
        <f t="shared" ca="1" si="38"/>
        <v>774</v>
      </c>
      <c r="AU32" s="14">
        <f t="shared" ca="1" si="49"/>
        <v>5783</v>
      </c>
      <c r="AV32" s="15">
        <f ca="1">SUM(AT$12:AT32)</f>
        <v>5783</v>
      </c>
      <c r="AW32" s="16">
        <f ca="1">SUM(AR$12:AR32)+SUMIF(AS$12:AS32, "&lt;0")</f>
        <v>0</v>
      </c>
      <c r="AX32" s="15"/>
      <c r="AZ32" s="9">
        <v>44203</v>
      </c>
      <c r="BA32" s="14">
        <f t="shared" ca="1" si="25"/>
        <v>774</v>
      </c>
      <c r="BB32" s="14">
        <f t="shared" ca="1" si="59"/>
        <v>374.28571428571428</v>
      </c>
      <c r="BC32" s="14">
        <v>0</v>
      </c>
      <c r="BD32" s="14">
        <f t="shared" ca="1" si="39"/>
        <v>774</v>
      </c>
      <c r="BE32" s="14">
        <f t="shared" ca="1" si="40"/>
        <v>774</v>
      </c>
      <c r="BF32" s="14">
        <f t="shared" ca="1" si="50"/>
        <v>5783</v>
      </c>
      <c r="BG32" s="15">
        <f ca="1">SUM(BE$12:BE32)</f>
        <v>5783</v>
      </c>
      <c r="BH32" s="16">
        <f ca="1">SUM(BC$12:BC32)+SUMIF(BD$12:BD32, "&lt;0")</f>
        <v>0</v>
      </c>
      <c r="BJ32" s="9">
        <v>44203</v>
      </c>
      <c r="BK32" s="14">
        <f t="shared" ca="1" si="26"/>
        <v>774</v>
      </c>
      <c r="BL32" s="14">
        <f t="shared" ca="1" si="60"/>
        <v>374.28571428571428</v>
      </c>
      <c r="BM32" s="14">
        <v>0</v>
      </c>
      <c r="BN32" s="14">
        <f t="shared" ca="1" si="41"/>
        <v>774</v>
      </c>
      <c r="BO32" s="14">
        <f t="shared" ca="1" si="42"/>
        <v>774</v>
      </c>
      <c r="BP32" s="14">
        <f t="shared" ca="1" si="51"/>
        <v>5783</v>
      </c>
      <c r="BQ32" s="15">
        <f ca="1">SUM(BO$12:BO32)</f>
        <v>5783</v>
      </c>
      <c r="BR32" s="16">
        <f ca="1">SUM(BM$12:BM32)+SUMIF(BN$12:BN32, "&lt;0")</f>
        <v>0</v>
      </c>
      <c r="BT32" s="9">
        <v>44203</v>
      </c>
      <c r="BU32" s="14">
        <f t="shared" ca="1" si="27"/>
        <v>774</v>
      </c>
      <c r="BV32" s="14">
        <f t="shared" ca="1" si="54"/>
        <v>374.28571428571428</v>
      </c>
      <c r="BW32" s="14">
        <v>0</v>
      </c>
      <c r="BX32" s="14">
        <f t="shared" ca="1" si="28"/>
        <v>774</v>
      </c>
      <c r="BY32" s="14">
        <f t="shared" ca="1" si="29"/>
        <v>774</v>
      </c>
      <c r="BZ32" s="14">
        <f t="shared" ca="1" si="43"/>
        <v>5783</v>
      </c>
      <c r="CA32" s="15">
        <f ca="1">SUM(BY$12:BY32)</f>
        <v>5783</v>
      </c>
      <c r="CB32" s="16">
        <f ca="1">SUM(BW$12:BW32)+SUMIF(BX$12:BX32, "&lt;0")</f>
        <v>0</v>
      </c>
      <c r="CD32" s="9">
        <v>44203</v>
      </c>
      <c r="CE32" s="14">
        <f t="shared" ca="1" si="30"/>
        <v>774</v>
      </c>
      <c r="CF32" s="14">
        <f t="shared" ca="1" si="61"/>
        <v>374.28571428571428</v>
      </c>
      <c r="CG32" s="14">
        <v>0</v>
      </c>
      <c r="CH32" s="14">
        <f t="shared" ca="1" si="44"/>
        <v>774</v>
      </c>
      <c r="CI32" s="14">
        <f t="shared" ca="1" si="45"/>
        <v>774</v>
      </c>
      <c r="CJ32" s="14">
        <f t="shared" ca="1" si="52"/>
        <v>5783</v>
      </c>
      <c r="CK32" s="15">
        <f ca="1">SUM(CI$12:CI32)</f>
        <v>5783</v>
      </c>
      <c r="CL32" s="16">
        <f ca="1">SUM(CG$12:CG32)+SUMIF(CH$12:CH32, "&lt;0")</f>
        <v>0</v>
      </c>
    </row>
    <row r="33" spans="1:90" x14ac:dyDescent="0.2">
      <c r="A33" s="24">
        <v>44204</v>
      </c>
      <c r="B33" s="54">
        <f ca="1">IF($A33&gt;= $C$5,$C$6, INDEX('Historical Data'!$D$2:$D$745, MATCH(A33, 'Historical Data'!$B$2:$B$745, 0)))</f>
        <v>800</v>
      </c>
      <c r="C33" s="42">
        <f t="shared" ca="1" si="55"/>
        <v>443</v>
      </c>
      <c r="D33" s="42">
        <v>0</v>
      </c>
      <c r="E33" s="42">
        <f t="shared" ca="1" si="31"/>
        <v>800</v>
      </c>
      <c r="F33" s="42">
        <f t="shared" ca="1" si="18"/>
        <v>800</v>
      </c>
      <c r="G33" s="42">
        <f t="shared" ca="1" si="46"/>
        <v>6583</v>
      </c>
      <c r="H33" s="43">
        <f ca="1">SUM(F$12:F33)</f>
        <v>6583</v>
      </c>
      <c r="I33" s="44">
        <f ca="1">SUM(D$12:D33)+SUMIF(E$12:E33, "&lt;0")</f>
        <v>0</v>
      </c>
      <c r="J33" s="43"/>
      <c r="K33" s="9">
        <v>44204</v>
      </c>
      <c r="L33" s="14">
        <f t="shared" ca="1" si="19"/>
        <v>800</v>
      </c>
      <c r="M33" s="14">
        <f t="shared" ca="1" si="56"/>
        <v>443</v>
      </c>
      <c r="N33" s="14">
        <v>0</v>
      </c>
      <c r="O33" s="14">
        <f t="shared" ca="1" si="32"/>
        <v>800</v>
      </c>
      <c r="P33" s="14">
        <f t="shared" ca="1" si="33"/>
        <v>800</v>
      </c>
      <c r="Q33" s="14">
        <f t="shared" ca="1" si="47"/>
        <v>6583</v>
      </c>
      <c r="R33" s="15">
        <f ca="1">SUM(P$12:P33)</f>
        <v>6583</v>
      </c>
      <c r="S33" s="16">
        <f ca="1">SUM(N$12:N33)+SUMIF(O$12:O33, "&lt;0")</f>
        <v>0</v>
      </c>
      <c r="U33" s="9">
        <v>44204</v>
      </c>
      <c r="V33" s="14">
        <f t="shared" ca="1" si="20"/>
        <v>800</v>
      </c>
      <c r="W33" s="14">
        <f t="shared" ca="1" si="57"/>
        <v>443</v>
      </c>
      <c r="X33" s="14">
        <v>0</v>
      </c>
      <c r="Y33" s="14">
        <f t="shared" ca="1" si="34"/>
        <v>800</v>
      </c>
      <c r="Z33" s="14">
        <f t="shared" ca="1" si="35"/>
        <v>800</v>
      </c>
      <c r="AA33" s="14">
        <f t="shared" ca="1" si="48"/>
        <v>6583</v>
      </c>
      <c r="AB33" s="15">
        <f ca="1">SUM(Z$12:Z33)</f>
        <v>6583</v>
      </c>
      <c r="AC33" s="16">
        <f ca="1">SUM(X$12:X33)+SUMIF(Y$12:Y33, "&lt;0")</f>
        <v>0</v>
      </c>
      <c r="AE33" s="9">
        <v>44204</v>
      </c>
      <c r="AF33" s="14">
        <f t="shared" ca="1" si="21"/>
        <v>800</v>
      </c>
      <c r="AG33" s="14">
        <f t="shared" ca="1" si="53"/>
        <v>443</v>
      </c>
      <c r="AH33" s="14">
        <v>0</v>
      </c>
      <c r="AI33" s="14">
        <f t="shared" ca="1" si="22"/>
        <v>800</v>
      </c>
      <c r="AJ33" s="14">
        <f t="shared" ca="1" si="23"/>
        <v>800</v>
      </c>
      <c r="AK33" s="14">
        <f t="shared" ca="1" si="36"/>
        <v>6583</v>
      </c>
      <c r="AL33" s="15">
        <f ca="1">SUM(AJ$12:AJ33)</f>
        <v>6583</v>
      </c>
      <c r="AM33" s="16">
        <f ca="1">SUM(AH$12:AH33)+SUMIF(AI$12:AI33, "&lt;0")</f>
        <v>0</v>
      </c>
      <c r="AO33" s="9">
        <v>44204</v>
      </c>
      <c r="AP33" s="14">
        <f t="shared" ca="1" si="24"/>
        <v>800</v>
      </c>
      <c r="AQ33" s="14">
        <f t="shared" ca="1" si="58"/>
        <v>443</v>
      </c>
      <c r="AR33" s="14">
        <v>0</v>
      </c>
      <c r="AS33" s="14">
        <f t="shared" ca="1" si="37"/>
        <v>800</v>
      </c>
      <c r="AT33" s="14">
        <f t="shared" ca="1" si="38"/>
        <v>800</v>
      </c>
      <c r="AU33" s="14">
        <f t="shared" ca="1" si="49"/>
        <v>6583</v>
      </c>
      <c r="AV33" s="15">
        <f ca="1">SUM(AT$12:AT33)</f>
        <v>6583</v>
      </c>
      <c r="AW33" s="16">
        <f ca="1">SUM(AR$12:AR33)+SUMIF(AS$12:AS33, "&lt;0")</f>
        <v>0</v>
      </c>
      <c r="AX33" s="15"/>
      <c r="AZ33" s="9">
        <v>44204</v>
      </c>
      <c r="BA33" s="14">
        <f t="shared" ca="1" si="25"/>
        <v>800</v>
      </c>
      <c r="BB33" s="14">
        <f t="shared" ca="1" si="59"/>
        <v>443</v>
      </c>
      <c r="BC33" s="14">
        <v>0</v>
      </c>
      <c r="BD33" s="14">
        <f t="shared" ca="1" si="39"/>
        <v>800</v>
      </c>
      <c r="BE33" s="14">
        <f t="shared" ca="1" si="40"/>
        <v>800</v>
      </c>
      <c r="BF33" s="14">
        <f t="shared" ca="1" si="50"/>
        <v>6583</v>
      </c>
      <c r="BG33" s="15">
        <f ca="1">SUM(BE$12:BE33)</f>
        <v>6583</v>
      </c>
      <c r="BH33" s="16">
        <f ca="1">SUM(BC$12:BC33)+SUMIF(BD$12:BD33, "&lt;0")</f>
        <v>0</v>
      </c>
      <c r="BJ33" s="9">
        <v>44204</v>
      </c>
      <c r="BK33" s="14">
        <f t="shared" ca="1" si="26"/>
        <v>800</v>
      </c>
      <c r="BL33" s="14">
        <f t="shared" ca="1" si="60"/>
        <v>443</v>
      </c>
      <c r="BM33" s="14">
        <v>0</v>
      </c>
      <c r="BN33" s="14">
        <f t="shared" ca="1" si="41"/>
        <v>800</v>
      </c>
      <c r="BO33" s="14">
        <f t="shared" ca="1" si="42"/>
        <v>800</v>
      </c>
      <c r="BP33" s="14">
        <f t="shared" ca="1" si="51"/>
        <v>6583</v>
      </c>
      <c r="BQ33" s="15">
        <f ca="1">SUM(BO$12:BO33)</f>
        <v>6583</v>
      </c>
      <c r="BR33" s="16">
        <f ca="1">SUM(BM$12:BM33)+SUMIF(BN$12:BN33, "&lt;0")</f>
        <v>0</v>
      </c>
      <c r="BT33" s="9">
        <v>44204</v>
      </c>
      <c r="BU33" s="14">
        <f t="shared" ca="1" si="27"/>
        <v>800</v>
      </c>
      <c r="BV33" s="14">
        <f t="shared" ca="1" si="54"/>
        <v>443</v>
      </c>
      <c r="BW33" s="14">
        <v>0</v>
      </c>
      <c r="BX33" s="14">
        <f t="shared" ca="1" si="28"/>
        <v>800</v>
      </c>
      <c r="BY33" s="14">
        <f t="shared" ca="1" si="29"/>
        <v>800</v>
      </c>
      <c r="BZ33" s="14">
        <f t="shared" ca="1" si="43"/>
        <v>6583</v>
      </c>
      <c r="CA33" s="15">
        <f ca="1">SUM(BY$12:BY33)</f>
        <v>6583</v>
      </c>
      <c r="CB33" s="16">
        <f ca="1">SUM(BW$12:BW33)+SUMIF(BX$12:BX33, "&lt;0")</f>
        <v>0</v>
      </c>
      <c r="CD33" s="9">
        <v>44204</v>
      </c>
      <c r="CE33" s="14">
        <f t="shared" ca="1" si="30"/>
        <v>800</v>
      </c>
      <c r="CF33" s="14">
        <f t="shared" ca="1" si="61"/>
        <v>443</v>
      </c>
      <c r="CG33" s="14">
        <v>0</v>
      </c>
      <c r="CH33" s="14">
        <f t="shared" ca="1" si="44"/>
        <v>800</v>
      </c>
      <c r="CI33" s="14">
        <f t="shared" ca="1" si="45"/>
        <v>800</v>
      </c>
      <c r="CJ33" s="14">
        <f t="shared" ca="1" si="52"/>
        <v>6583</v>
      </c>
      <c r="CK33" s="15">
        <f ca="1">SUM(CI$12:CI33)</f>
        <v>6583</v>
      </c>
      <c r="CL33" s="16">
        <f ca="1">SUM(CG$12:CG33)+SUMIF(CH$12:CH33, "&lt;0")</f>
        <v>0</v>
      </c>
    </row>
    <row r="34" spans="1:90" x14ac:dyDescent="0.2">
      <c r="A34" s="24">
        <v>44205</v>
      </c>
      <c r="B34" s="54">
        <f ca="1">IF($A34&gt;= $C$5,$C$6, INDEX('Historical Data'!$D$2:$D$745, MATCH(A34, 'Historical Data'!$B$2:$B$745, 0)))</f>
        <v>673</v>
      </c>
      <c r="C34" s="42">
        <f t="shared" ca="1" si="55"/>
        <v>491.42857142857144</v>
      </c>
      <c r="D34" s="42">
        <v>0</v>
      </c>
      <c r="E34" s="42">
        <f t="shared" ca="1" si="31"/>
        <v>673</v>
      </c>
      <c r="F34" s="42">
        <f t="shared" ca="1" si="18"/>
        <v>673</v>
      </c>
      <c r="G34" s="42">
        <f t="shared" ca="1" si="46"/>
        <v>7256</v>
      </c>
      <c r="H34" s="43">
        <f ca="1">SUM(F$12:F34)</f>
        <v>7256</v>
      </c>
      <c r="I34" s="44">
        <f ca="1">SUM(D$12:D34)+SUMIF(E$12:E34, "&lt;0")</f>
        <v>0</v>
      </c>
      <c r="J34" s="43"/>
      <c r="K34" s="9">
        <v>44205</v>
      </c>
      <c r="L34" s="14">
        <f t="shared" ca="1" si="19"/>
        <v>673</v>
      </c>
      <c r="M34" s="14">
        <f t="shared" ca="1" si="56"/>
        <v>491.42857142857144</v>
      </c>
      <c r="N34" s="14">
        <v>0</v>
      </c>
      <c r="O34" s="14">
        <f t="shared" ca="1" si="32"/>
        <v>673</v>
      </c>
      <c r="P34" s="14">
        <f t="shared" ca="1" si="33"/>
        <v>673</v>
      </c>
      <c r="Q34" s="14">
        <f t="shared" ca="1" si="47"/>
        <v>7256</v>
      </c>
      <c r="R34" s="15">
        <f ca="1">SUM(P$12:P34)</f>
        <v>7256</v>
      </c>
      <c r="S34" s="16">
        <f ca="1">SUM(N$12:N34)+SUMIF(O$12:O34, "&lt;0")</f>
        <v>0</v>
      </c>
      <c r="U34" s="9">
        <v>44205</v>
      </c>
      <c r="V34" s="14">
        <f t="shared" ca="1" si="20"/>
        <v>673</v>
      </c>
      <c r="W34" s="14">
        <f t="shared" ca="1" si="57"/>
        <v>491.42857142857144</v>
      </c>
      <c r="X34" s="14">
        <v>0</v>
      </c>
      <c r="Y34" s="14">
        <f t="shared" ca="1" si="34"/>
        <v>673</v>
      </c>
      <c r="Z34" s="14">
        <f t="shared" ca="1" si="35"/>
        <v>673</v>
      </c>
      <c r="AA34" s="14">
        <f t="shared" ca="1" si="48"/>
        <v>7256</v>
      </c>
      <c r="AB34" s="15">
        <f ca="1">SUM(Z$12:Z34)</f>
        <v>7256</v>
      </c>
      <c r="AC34" s="16">
        <f ca="1">SUM(X$12:X34)+SUMIF(Y$12:Y34, "&lt;0")</f>
        <v>0</v>
      </c>
      <c r="AE34" s="9">
        <v>44205</v>
      </c>
      <c r="AF34" s="14">
        <f t="shared" ca="1" si="21"/>
        <v>673</v>
      </c>
      <c r="AG34" s="14">
        <f t="shared" ca="1" si="53"/>
        <v>491.42857142857144</v>
      </c>
      <c r="AH34" s="14">
        <v>0</v>
      </c>
      <c r="AI34" s="14">
        <f t="shared" ca="1" si="22"/>
        <v>673</v>
      </c>
      <c r="AJ34" s="14">
        <f t="shared" ca="1" si="23"/>
        <v>673</v>
      </c>
      <c r="AK34" s="14">
        <f t="shared" ca="1" si="36"/>
        <v>7256</v>
      </c>
      <c r="AL34" s="15">
        <f ca="1">SUM(AJ$12:AJ34)</f>
        <v>7256</v>
      </c>
      <c r="AM34" s="16">
        <f ca="1">SUM(AH$12:AH34)+SUMIF(AI$12:AI34, "&lt;0")</f>
        <v>0</v>
      </c>
      <c r="AO34" s="9">
        <v>44205</v>
      </c>
      <c r="AP34" s="14">
        <f t="shared" ca="1" si="24"/>
        <v>673</v>
      </c>
      <c r="AQ34" s="14">
        <f t="shared" ca="1" si="58"/>
        <v>491</v>
      </c>
      <c r="AR34" s="14">
        <v>0</v>
      </c>
      <c r="AS34" s="14">
        <f t="shared" ca="1" si="37"/>
        <v>673</v>
      </c>
      <c r="AT34" s="14">
        <f t="shared" ca="1" si="38"/>
        <v>673</v>
      </c>
      <c r="AU34" s="14">
        <f t="shared" ca="1" si="49"/>
        <v>7256</v>
      </c>
      <c r="AV34" s="15">
        <f ca="1">SUM(AT$12:AT34)</f>
        <v>7256</v>
      </c>
      <c r="AW34" s="16">
        <f ca="1">SUM(AR$12:AR34)+SUMIF(AS$12:AS34, "&lt;0")</f>
        <v>0</v>
      </c>
      <c r="AX34" s="15"/>
      <c r="AZ34" s="9">
        <v>44205</v>
      </c>
      <c r="BA34" s="14">
        <f t="shared" ca="1" si="25"/>
        <v>673</v>
      </c>
      <c r="BB34" s="14">
        <f t="shared" ca="1" si="59"/>
        <v>491.42857142857144</v>
      </c>
      <c r="BC34" s="14">
        <v>0</v>
      </c>
      <c r="BD34" s="14">
        <f t="shared" ca="1" si="39"/>
        <v>673</v>
      </c>
      <c r="BE34" s="14">
        <f t="shared" ca="1" si="40"/>
        <v>673</v>
      </c>
      <c r="BF34" s="14">
        <f t="shared" ca="1" si="50"/>
        <v>7256</v>
      </c>
      <c r="BG34" s="15">
        <f ca="1">SUM(BE$12:BE34)</f>
        <v>7256</v>
      </c>
      <c r="BH34" s="16">
        <f ca="1">SUM(BC$12:BC34)+SUMIF(BD$12:BD34, "&lt;0")</f>
        <v>0</v>
      </c>
      <c r="BJ34" s="9">
        <v>44205</v>
      </c>
      <c r="BK34" s="14">
        <f t="shared" ca="1" si="26"/>
        <v>673</v>
      </c>
      <c r="BL34" s="14">
        <f t="shared" ca="1" si="60"/>
        <v>491.42857142857144</v>
      </c>
      <c r="BM34" s="14">
        <v>0</v>
      </c>
      <c r="BN34" s="14">
        <f t="shared" ca="1" si="41"/>
        <v>673</v>
      </c>
      <c r="BO34" s="14">
        <f t="shared" ca="1" si="42"/>
        <v>673</v>
      </c>
      <c r="BP34" s="14">
        <f t="shared" ca="1" si="51"/>
        <v>7256</v>
      </c>
      <c r="BQ34" s="15">
        <f ca="1">SUM(BO$12:BO34)</f>
        <v>7256</v>
      </c>
      <c r="BR34" s="16">
        <f ca="1">SUM(BM$12:BM34)+SUMIF(BN$12:BN34, "&lt;0")</f>
        <v>0</v>
      </c>
      <c r="BT34" s="9">
        <v>44205</v>
      </c>
      <c r="BU34" s="14">
        <f t="shared" ca="1" si="27"/>
        <v>673</v>
      </c>
      <c r="BV34" s="14">
        <f t="shared" ca="1" si="54"/>
        <v>491.42857142857144</v>
      </c>
      <c r="BW34" s="14">
        <v>0</v>
      </c>
      <c r="BX34" s="14">
        <f t="shared" ca="1" si="28"/>
        <v>673</v>
      </c>
      <c r="BY34" s="14">
        <f t="shared" ca="1" si="29"/>
        <v>673</v>
      </c>
      <c r="BZ34" s="14">
        <f t="shared" ca="1" si="43"/>
        <v>7256</v>
      </c>
      <c r="CA34" s="15">
        <f ca="1">SUM(BY$12:BY34)</f>
        <v>7256</v>
      </c>
      <c r="CB34" s="16">
        <f ca="1">SUM(BW$12:BW34)+SUMIF(BX$12:BX34, "&lt;0")</f>
        <v>0</v>
      </c>
      <c r="CD34" s="9">
        <v>44205</v>
      </c>
      <c r="CE34" s="14">
        <f t="shared" ca="1" si="30"/>
        <v>673</v>
      </c>
      <c r="CF34" s="14">
        <f t="shared" ca="1" si="61"/>
        <v>491.42857142857144</v>
      </c>
      <c r="CG34" s="14">
        <v>0</v>
      </c>
      <c r="CH34" s="14">
        <f t="shared" ca="1" si="44"/>
        <v>673</v>
      </c>
      <c r="CI34" s="14">
        <f t="shared" ca="1" si="45"/>
        <v>673</v>
      </c>
      <c r="CJ34" s="14">
        <f t="shared" ca="1" si="52"/>
        <v>7256</v>
      </c>
      <c r="CK34" s="15">
        <f ca="1">SUM(CI$12:CI34)</f>
        <v>7256</v>
      </c>
      <c r="CL34" s="16">
        <f ca="1">SUM(CG$12:CG34)+SUMIF(CH$12:CH34, "&lt;0")</f>
        <v>0</v>
      </c>
    </row>
    <row r="35" spans="1:90" x14ac:dyDescent="0.2">
      <c r="A35" s="24">
        <v>44206</v>
      </c>
      <c r="B35" s="54">
        <f ca="1">IF($A35&gt;= $C$5,$C$6, INDEX('Historical Data'!$D$2:$D$745, MATCH(A35, 'Historical Data'!$B$2:$B$745, 0)))</f>
        <v>763</v>
      </c>
      <c r="C35" s="42">
        <f t="shared" ca="1" si="55"/>
        <v>594.14285714285711</v>
      </c>
      <c r="D35" s="42">
        <v>0</v>
      </c>
      <c r="E35" s="42">
        <f t="shared" ca="1" si="31"/>
        <v>763</v>
      </c>
      <c r="F35" s="42">
        <f t="shared" ca="1" si="18"/>
        <v>763</v>
      </c>
      <c r="G35" s="42">
        <f t="shared" ca="1" si="46"/>
        <v>8019</v>
      </c>
      <c r="H35" s="43">
        <f ca="1">SUM(F$12:F35)</f>
        <v>8019</v>
      </c>
      <c r="I35" s="44">
        <f ca="1">SUM(D$12:D35)+SUMIF(E$12:E35, "&lt;0")</f>
        <v>0</v>
      </c>
      <c r="J35" s="43"/>
      <c r="K35" s="9">
        <v>44206</v>
      </c>
      <c r="L35" s="14">
        <f t="shared" ca="1" si="19"/>
        <v>763</v>
      </c>
      <c r="M35" s="14">
        <f t="shared" ca="1" si="56"/>
        <v>594.14285714285711</v>
      </c>
      <c r="N35" s="14">
        <v>0</v>
      </c>
      <c r="O35" s="14">
        <f t="shared" ca="1" si="32"/>
        <v>763</v>
      </c>
      <c r="P35" s="14">
        <f t="shared" ca="1" si="33"/>
        <v>763</v>
      </c>
      <c r="Q35" s="14">
        <f t="shared" ca="1" si="47"/>
        <v>8019</v>
      </c>
      <c r="R35" s="15">
        <f ca="1">SUM(P$12:P35)</f>
        <v>8019</v>
      </c>
      <c r="S35" s="16">
        <f ca="1">SUM(N$12:N35)+SUMIF(O$12:O35, "&lt;0")</f>
        <v>0</v>
      </c>
      <c r="U35" s="9">
        <v>44206</v>
      </c>
      <c r="V35" s="14">
        <f t="shared" ca="1" si="20"/>
        <v>763</v>
      </c>
      <c r="W35" s="14">
        <f t="shared" ca="1" si="57"/>
        <v>594.14285714285711</v>
      </c>
      <c r="X35" s="14">
        <v>0</v>
      </c>
      <c r="Y35" s="14">
        <f t="shared" ca="1" si="34"/>
        <v>763</v>
      </c>
      <c r="Z35" s="14">
        <f t="shared" ca="1" si="35"/>
        <v>763</v>
      </c>
      <c r="AA35" s="14">
        <f t="shared" ca="1" si="48"/>
        <v>8019</v>
      </c>
      <c r="AB35" s="15">
        <f ca="1">SUM(Z$12:Z35)</f>
        <v>8019</v>
      </c>
      <c r="AC35" s="16">
        <f ca="1">SUM(X$12:X35)+SUMIF(Y$12:Y35, "&lt;0")</f>
        <v>0</v>
      </c>
      <c r="AE35" s="9">
        <v>44206</v>
      </c>
      <c r="AF35" s="14">
        <f t="shared" ca="1" si="21"/>
        <v>763</v>
      </c>
      <c r="AG35" s="14">
        <f t="shared" ca="1" si="53"/>
        <v>594.14285714285711</v>
      </c>
      <c r="AH35" s="14">
        <v>0</v>
      </c>
      <c r="AI35" s="14">
        <f t="shared" ca="1" si="22"/>
        <v>763</v>
      </c>
      <c r="AJ35" s="14">
        <f t="shared" ca="1" si="23"/>
        <v>763</v>
      </c>
      <c r="AK35" s="14">
        <f t="shared" ca="1" si="36"/>
        <v>8019</v>
      </c>
      <c r="AL35" s="15">
        <f ca="1">SUM(AJ$12:AJ35)</f>
        <v>8019</v>
      </c>
      <c r="AM35" s="16">
        <f ca="1">SUM(AH$12:AH35)+SUMIF(AI$12:AI35, "&lt;0")</f>
        <v>0</v>
      </c>
      <c r="AO35" s="9">
        <v>44206</v>
      </c>
      <c r="AP35" s="14">
        <f t="shared" ca="1" si="24"/>
        <v>763</v>
      </c>
      <c r="AQ35" s="14">
        <f t="shared" ca="1" si="58"/>
        <v>594</v>
      </c>
      <c r="AR35" s="14">
        <v>0</v>
      </c>
      <c r="AS35" s="14">
        <f t="shared" ca="1" si="37"/>
        <v>763</v>
      </c>
      <c r="AT35" s="14">
        <f t="shared" ca="1" si="38"/>
        <v>763</v>
      </c>
      <c r="AU35" s="14">
        <f t="shared" ca="1" si="49"/>
        <v>8019</v>
      </c>
      <c r="AV35" s="15">
        <f ca="1">SUM(AT$12:AT35)</f>
        <v>8019</v>
      </c>
      <c r="AW35" s="16">
        <f ca="1">SUM(AR$12:AR35)+SUMIF(AS$12:AS35, "&lt;0")</f>
        <v>0</v>
      </c>
      <c r="AX35" s="15"/>
      <c r="AZ35" s="9">
        <v>44206</v>
      </c>
      <c r="BA35" s="14">
        <f t="shared" ca="1" si="25"/>
        <v>763</v>
      </c>
      <c r="BB35" s="14">
        <f t="shared" ca="1" si="59"/>
        <v>594.14285714285711</v>
      </c>
      <c r="BC35" s="14">
        <v>0</v>
      </c>
      <c r="BD35" s="14">
        <f t="shared" ca="1" si="39"/>
        <v>763</v>
      </c>
      <c r="BE35" s="14">
        <f t="shared" ca="1" si="40"/>
        <v>763</v>
      </c>
      <c r="BF35" s="14">
        <f t="shared" ca="1" si="50"/>
        <v>8019</v>
      </c>
      <c r="BG35" s="15">
        <f ca="1">SUM(BE$12:BE35)</f>
        <v>8019</v>
      </c>
      <c r="BH35" s="16">
        <f ca="1">SUM(BC$12:BC35)+SUMIF(BD$12:BD35, "&lt;0")</f>
        <v>0</v>
      </c>
      <c r="BJ35" s="9">
        <v>44206</v>
      </c>
      <c r="BK35" s="14">
        <f t="shared" ca="1" si="26"/>
        <v>763</v>
      </c>
      <c r="BL35" s="14">
        <f t="shared" ca="1" si="60"/>
        <v>594.14285714285711</v>
      </c>
      <c r="BM35" s="14">
        <v>0</v>
      </c>
      <c r="BN35" s="14">
        <f t="shared" ca="1" si="41"/>
        <v>763</v>
      </c>
      <c r="BO35" s="14">
        <f t="shared" ca="1" si="42"/>
        <v>763</v>
      </c>
      <c r="BP35" s="14">
        <f t="shared" ca="1" si="51"/>
        <v>8019</v>
      </c>
      <c r="BQ35" s="15">
        <f ca="1">SUM(BO$12:BO35)</f>
        <v>8019</v>
      </c>
      <c r="BR35" s="16">
        <f ca="1">SUM(BM$12:BM35)+SUMIF(BN$12:BN35, "&lt;0")</f>
        <v>0</v>
      </c>
      <c r="BT35" s="9">
        <v>44206</v>
      </c>
      <c r="BU35" s="14">
        <f t="shared" ca="1" si="27"/>
        <v>763</v>
      </c>
      <c r="BV35" s="14">
        <f t="shared" ca="1" si="54"/>
        <v>594.14285714285711</v>
      </c>
      <c r="BW35" s="14">
        <v>0</v>
      </c>
      <c r="BX35" s="14">
        <f t="shared" ca="1" si="28"/>
        <v>763</v>
      </c>
      <c r="BY35" s="14">
        <f t="shared" ca="1" si="29"/>
        <v>763</v>
      </c>
      <c r="BZ35" s="14">
        <f t="shared" ca="1" si="43"/>
        <v>8019</v>
      </c>
      <c r="CA35" s="15">
        <f ca="1">SUM(BY$12:BY35)</f>
        <v>8019</v>
      </c>
      <c r="CB35" s="16">
        <f ca="1">SUM(BW$12:BW35)+SUMIF(BX$12:BX35, "&lt;0")</f>
        <v>0</v>
      </c>
      <c r="CD35" s="9">
        <v>44206</v>
      </c>
      <c r="CE35" s="14">
        <f t="shared" ca="1" si="30"/>
        <v>763</v>
      </c>
      <c r="CF35" s="14">
        <f t="shared" ca="1" si="61"/>
        <v>594.14285714285711</v>
      </c>
      <c r="CG35" s="14">
        <v>0</v>
      </c>
      <c r="CH35" s="14">
        <f t="shared" ca="1" si="44"/>
        <v>763</v>
      </c>
      <c r="CI35" s="14">
        <f t="shared" ca="1" si="45"/>
        <v>763</v>
      </c>
      <c r="CJ35" s="14">
        <f t="shared" ca="1" si="52"/>
        <v>8019</v>
      </c>
      <c r="CK35" s="15">
        <f ca="1">SUM(CI$12:CI35)</f>
        <v>8019</v>
      </c>
      <c r="CL35" s="16">
        <f ca="1">SUM(CG$12:CG35)+SUMIF(CH$12:CH35, "&lt;0")</f>
        <v>0</v>
      </c>
    </row>
    <row r="36" spans="1:90" x14ac:dyDescent="0.2">
      <c r="A36" s="24">
        <v>44207</v>
      </c>
      <c r="B36" s="54">
        <f ca="1">IF($A36&gt;= $C$5,$C$6, INDEX('Historical Data'!$D$2:$D$745, MATCH(A36, 'Historical Data'!$B$2:$B$745, 0)))</f>
        <v>1250</v>
      </c>
      <c r="C36" s="42">
        <f t="shared" ca="1" si="55"/>
        <v>725.14285714285711</v>
      </c>
      <c r="D36" s="42">
        <f ca="1" xml:space="preserve"> F12 + IF(E35 &lt; 0, -E35, 0)</f>
        <v>127</v>
      </c>
      <c r="E36" s="42">
        <f t="shared" ca="1" si="31"/>
        <v>1123</v>
      </c>
      <c r="F36" s="42">
        <f t="shared" ca="1" si="18"/>
        <v>1123</v>
      </c>
      <c r="G36" s="42">
        <f t="shared" ca="1" si="46"/>
        <v>9269</v>
      </c>
      <c r="H36" s="43">
        <f ca="1">SUM(F$12:F36)</f>
        <v>9142</v>
      </c>
      <c r="I36" s="44">
        <f ca="1">SUM(D$12:D36)+SUMIF(E$12:E36, "&lt;0")</f>
        <v>127</v>
      </c>
      <c r="J36" s="43"/>
      <c r="K36" s="9">
        <v>44207</v>
      </c>
      <c r="L36" s="14">
        <f t="shared" ca="1" si="19"/>
        <v>1250</v>
      </c>
      <c r="M36" s="14">
        <f t="shared" ca="1" si="56"/>
        <v>725.14285714285711</v>
      </c>
      <c r="N36" s="14">
        <f t="shared" ref="N36:N99" ca="1" si="62" xml:space="preserve"> P12 + IF(O35 &lt; 0, -O35, 0)</f>
        <v>127</v>
      </c>
      <c r="O36" s="14">
        <f t="shared" ca="1" si="32"/>
        <v>1123</v>
      </c>
      <c r="P36" s="14">
        <f t="shared" ca="1" si="33"/>
        <v>1123</v>
      </c>
      <c r="Q36" s="14">
        <f t="shared" ca="1" si="47"/>
        <v>9269</v>
      </c>
      <c r="R36" s="15">
        <f ca="1">SUM(P$12:P36)</f>
        <v>9142</v>
      </c>
      <c r="S36" s="16">
        <f ca="1">SUM(N$12:N36)+SUMIF(O$12:O36, "&lt;0")</f>
        <v>127</v>
      </c>
      <c r="U36" s="9">
        <v>44207</v>
      </c>
      <c r="V36" s="14">
        <f t="shared" ca="1" si="20"/>
        <v>1250</v>
      </c>
      <c r="W36" s="14">
        <f t="shared" ca="1" si="57"/>
        <v>725.14285714285711</v>
      </c>
      <c r="X36" s="14">
        <f t="shared" ref="X36:X99" ca="1" si="63" xml:space="preserve"> Z12 + IF(Y35 &lt; 0, -Y35, 0)</f>
        <v>127</v>
      </c>
      <c r="Y36" s="14">
        <f t="shared" ca="1" si="34"/>
        <v>1123</v>
      </c>
      <c r="Z36" s="14">
        <f t="shared" ca="1" si="35"/>
        <v>1123</v>
      </c>
      <c r="AA36" s="14">
        <f t="shared" ca="1" si="48"/>
        <v>9269</v>
      </c>
      <c r="AB36" s="15">
        <f ca="1">SUM(Z$12:Z36)</f>
        <v>9142</v>
      </c>
      <c r="AC36" s="16">
        <f ca="1">SUM(X$12:X36)+SUMIF(Y$12:Y36, "&lt;0")</f>
        <v>127</v>
      </c>
      <c r="AE36" s="9">
        <v>44207</v>
      </c>
      <c r="AF36" s="14">
        <f t="shared" ca="1" si="21"/>
        <v>1250</v>
      </c>
      <c r="AG36" s="14">
        <f t="shared" ca="1" si="53"/>
        <v>725.14285714285711</v>
      </c>
      <c r="AH36" s="14">
        <f t="shared" ref="AH36:AH99" ca="1" si="64" xml:space="preserve"> AJ12 + IF(AI35 &lt; 0, -AI35, 0)</f>
        <v>127</v>
      </c>
      <c r="AI36" s="14">
        <f t="shared" ca="1" si="22"/>
        <v>1123</v>
      </c>
      <c r="AJ36" s="14">
        <f t="shared" ca="1" si="23"/>
        <v>1123</v>
      </c>
      <c r="AK36" s="14">
        <f t="shared" ca="1" si="36"/>
        <v>9269</v>
      </c>
      <c r="AL36" s="15">
        <f ca="1">SUM(AJ$12:AJ36)</f>
        <v>9142</v>
      </c>
      <c r="AM36" s="16">
        <f ca="1">SUM(AH$12:AH36)+SUMIF(AI$12:AI36, "&lt;0")</f>
        <v>127</v>
      </c>
      <c r="AO36" s="9">
        <v>44207</v>
      </c>
      <c r="AP36" s="14">
        <f t="shared" ca="1" si="24"/>
        <v>1250</v>
      </c>
      <c r="AQ36" s="14">
        <f t="shared" ca="1" si="58"/>
        <v>725</v>
      </c>
      <c r="AR36" s="14">
        <f t="shared" ref="AR36:AR99" ca="1" si="65" xml:space="preserve"> AT12 + IF(AS35 &lt; 0, -AS35, 0)</f>
        <v>127</v>
      </c>
      <c r="AS36" s="14">
        <f t="shared" ca="1" si="37"/>
        <v>1123</v>
      </c>
      <c r="AT36" s="14">
        <f t="shared" ca="1" si="38"/>
        <v>1123</v>
      </c>
      <c r="AU36" s="14">
        <f t="shared" ca="1" si="49"/>
        <v>9269</v>
      </c>
      <c r="AV36" s="15">
        <f ca="1">SUM(AT$12:AT36)</f>
        <v>9142</v>
      </c>
      <c r="AW36" s="16">
        <f ca="1">SUM(AR$12:AR36)+SUMIF(AS$12:AS36, "&lt;0")</f>
        <v>127</v>
      </c>
      <c r="AX36" s="15"/>
      <c r="AZ36" s="9">
        <v>44207</v>
      </c>
      <c r="BA36" s="14">
        <f t="shared" ca="1" si="25"/>
        <v>1250</v>
      </c>
      <c r="BB36" s="14">
        <f t="shared" ca="1" si="59"/>
        <v>725.14285714285711</v>
      </c>
      <c r="BC36" s="14">
        <f t="shared" ref="BC36:BC99" ca="1" si="66" xml:space="preserve"> BE12 + IF(BD35 &lt; 0, -BD35, 0)</f>
        <v>127</v>
      </c>
      <c r="BD36" s="14">
        <f t="shared" ca="1" si="39"/>
        <v>1123</v>
      </c>
      <c r="BE36" s="14">
        <f t="shared" ca="1" si="40"/>
        <v>1123</v>
      </c>
      <c r="BF36" s="14">
        <f t="shared" ca="1" si="50"/>
        <v>9269</v>
      </c>
      <c r="BG36" s="15">
        <f ca="1">SUM(BE$12:BE36)</f>
        <v>9142</v>
      </c>
      <c r="BH36" s="16">
        <f ca="1">SUM(BC$12:BC36)+SUMIF(BD$12:BD36, "&lt;0")</f>
        <v>127</v>
      </c>
      <c r="BJ36" s="9">
        <v>44207</v>
      </c>
      <c r="BK36" s="14">
        <f t="shared" ca="1" si="26"/>
        <v>1250</v>
      </c>
      <c r="BL36" s="14">
        <f t="shared" ca="1" si="60"/>
        <v>725.14285714285711</v>
      </c>
      <c r="BM36" s="14">
        <f t="shared" ref="BM36:BM99" ca="1" si="67" xml:space="preserve"> BO12 + IF(BN35 &lt; 0, -BN35, 0)</f>
        <v>127</v>
      </c>
      <c r="BN36" s="14">
        <f t="shared" ca="1" si="41"/>
        <v>1123</v>
      </c>
      <c r="BO36" s="14">
        <f t="shared" ca="1" si="42"/>
        <v>1123</v>
      </c>
      <c r="BP36" s="14">
        <f t="shared" ca="1" si="51"/>
        <v>9269</v>
      </c>
      <c r="BQ36" s="15">
        <f ca="1">SUM(BO$12:BO36)</f>
        <v>9142</v>
      </c>
      <c r="BR36" s="16">
        <f ca="1">SUM(BM$12:BM36)+SUMIF(BN$12:BN36, "&lt;0")</f>
        <v>127</v>
      </c>
      <c r="BT36" s="9">
        <v>44207</v>
      </c>
      <c r="BU36" s="14">
        <f t="shared" ca="1" si="27"/>
        <v>1250</v>
      </c>
      <c r="BV36" s="14">
        <f t="shared" ca="1" si="54"/>
        <v>725.14285714285711</v>
      </c>
      <c r="BW36" s="14">
        <f t="shared" ref="BW36:BW99" ca="1" si="68" xml:space="preserve"> BY12 + IF(BX35 &lt; 0, -BX35, 0)</f>
        <v>127</v>
      </c>
      <c r="BX36" s="14">
        <f t="shared" ca="1" si="28"/>
        <v>1123</v>
      </c>
      <c r="BY36" s="14">
        <f t="shared" ca="1" si="29"/>
        <v>1123</v>
      </c>
      <c r="BZ36" s="14">
        <f t="shared" ca="1" si="43"/>
        <v>9269</v>
      </c>
      <c r="CA36" s="15">
        <f ca="1">SUM(BY$12:BY36)</f>
        <v>9142</v>
      </c>
      <c r="CB36" s="16">
        <f ca="1">SUM(BW$12:BW36)+SUMIF(BX$12:BX36, "&lt;0")</f>
        <v>127</v>
      </c>
      <c r="CD36" s="9">
        <v>44207</v>
      </c>
      <c r="CE36" s="14">
        <f t="shared" ca="1" si="30"/>
        <v>1250</v>
      </c>
      <c r="CF36" s="14">
        <f t="shared" ca="1" si="61"/>
        <v>725.14285714285711</v>
      </c>
      <c r="CG36" s="14">
        <f t="shared" ref="CG36:CG99" ca="1" si="69" xml:space="preserve"> CI12 + IF(CH35 &lt; 0, -CH35, 0)</f>
        <v>127</v>
      </c>
      <c r="CH36" s="14">
        <f t="shared" ca="1" si="44"/>
        <v>1123</v>
      </c>
      <c r="CI36" s="14">
        <f t="shared" ca="1" si="45"/>
        <v>1123</v>
      </c>
      <c r="CJ36" s="14">
        <f t="shared" ca="1" si="52"/>
        <v>9269</v>
      </c>
      <c r="CK36" s="15">
        <f ca="1">SUM(CI$12:CI36)</f>
        <v>9142</v>
      </c>
      <c r="CL36" s="16">
        <f ca="1">SUM(CG$12:CG36)+SUMIF(CH$12:CH36, "&lt;0")</f>
        <v>127</v>
      </c>
    </row>
    <row r="37" spans="1:90" x14ac:dyDescent="0.2">
      <c r="A37" s="24">
        <v>44208</v>
      </c>
      <c r="B37" s="54">
        <f ca="1">IF($A37&gt;= $C$5,$C$6, INDEX('Historical Data'!$D$2:$D$745, MATCH(A37, 'Historical Data'!$B$2:$B$745, 0)))</f>
        <v>675</v>
      </c>
      <c r="C37" s="42">
        <f t="shared" ca="1" si="55"/>
        <v>766.14285714285711</v>
      </c>
      <c r="D37" s="42">
        <f t="shared" ref="D37:D99" ca="1" si="70" xml:space="preserve"> F13 + IF(E36 &lt; 0, -E36, 0)</f>
        <v>84</v>
      </c>
      <c r="E37" s="42">
        <f t="shared" ca="1" si="31"/>
        <v>591</v>
      </c>
      <c r="F37" s="42">
        <f t="shared" ca="1" si="18"/>
        <v>591</v>
      </c>
      <c r="G37" s="42">
        <f t="shared" ca="1" si="46"/>
        <v>9944</v>
      </c>
      <c r="H37" s="43">
        <f ca="1">SUM(F$12:F37)</f>
        <v>9733</v>
      </c>
      <c r="I37" s="44">
        <f ca="1">SUM(D$12:D37)+SUMIF(E$12:E37, "&lt;0")</f>
        <v>211</v>
      </c>
      <c r="J37" s="43"/>
      <c r="K37" s="9">
        <v>44208</v>
      </c>
      <c r="L37" s="14">
        <f t="shared" ca="1" si="19"/>
        <v>675</v>
      </c>
      <c r="M37" s="14">
        <f t="shared" ca="1" si="56"/>
        <v>766.14285714285711</v>
      </c>
      <c r="N37" s="14">
        <f t="shared" ca="1" si="62"/>
        <v>84</v>
      </c>
      <c r="O37" s="14">
        <f t="shared" ca="1" si="32"/>
        <v>591</v>
      </c>
      <c r="P37" s="14">
        <f t="shared" ca="1" si="33"/>
        <v>591</v>
      </c>
      <c r="Q37" s="14">
        <f t="shared" ca="1" si="47"/>
        <v>9944</v>
      </c>
      <c r="R37" s="15">
        <f ca="1">SUM(P$12:P37)</f>
        <v>9733</v>
      </c>
      <c r="S37" s="16">
        <f ca="1">SUM(N$12:N37)+SUMIF(O$12:O37, "&lt;0")</f>
        <v>211</v>
      </c>
      <c r="U37" s="9">
        <v>44208</v>
      </c>
      <c r="V37" s="14">
        <f t="shared" ca="1" si="20"/>
        <v>675</v>
      </c>
      <c r="W37" s="14">
        <f t="shared" ca="1" si="57"/>
        <v>766.14285714285711</v>
      </c>
      <c r="X37" s="14">
        <f t="shared" ca="1" si="63"/>
        <v>84</v>
      </c>
      <c r="Y37" s="14">
        <f t="shared" ca="1" si="34"/>
        <v>591</v>
      </c>
      <c r="Z37" s="14">
        <f t="shared" ca="1" si="35"/>
        <v>591</v>
      </c>
      <c r="AA37" s="14">
        <f t="shared" ca="1" si="48"/>
        <v>9944</v>
      </c>
      <c r="AB37" s="15">
        <f ca="1">SUM(Z$12:Z37)</f>
        <v>9733</v>
      </c>
      <c r="AC37" s="16">
        <f ca="1">SUM(X$12:X37)+SUMIF(Y$12:Y37, "&lt;0")</f>
        <v>211</v>
      </c>
      <c r="AE37" s="9">
        <v>44208</v>
      </c>
      <c r="AF37" s="14">
        <f t="shared" ca="1" si="21"/>
        <v>675</v>
      </c>
      <c r="AG37" s="14">
        <f t="shared" ca="1" si="53"/>
        <v>766.14285714285711</v>
      </c>
      <c r="AH37" s="14">
        <f t="shared" ca="1" si="64"/>
        <v>84</v>
      </c>
      <c r="AI37" s="14">
        <f t="shared" ca="1" si="22"/>
        <v>591</v>
      </c>
      <c r="AJ37" s="14">
        <f t="shared" ca="1" si="23"/>
        <v>591</v>
      </c>
      <c r="AK37" s="14">
        <f t="shared" ca="1" si="36"/>
        <v>9944</v>
      </c>
      <c r="AL37" s="15">
        <f ca="1">SUM(AJ$12:AJ37)</f>
        <v>9733</v>
      </c>
      <c r="AM37" s="16">
        <f ca="1">SUM(AH$12:AH37)+SUMIF(AI$12:AI37, "&lt;0")</f>
        <v>211</v>
      </c>
      <c r="AO37" s="9">
        <v>44208</v>
      </c>
      <c r="AP37" s="14">
        <f t="shared" ca="1" si="24"/>
        <v>675</v>
      </c>
      <c r="AQ37" s="14">
        <f t="shared" ca="1" si="58"/>
        <v>766</v>
      </c>
      <c r="AR37" s="14">
        <f t="shared" ca="1" si="65"/>
        <v>84</v>
      </c>
      <c r="AS37" s="14">
        <f t="shared" ca="1" si="37"/>
        <v>591</v>
      </c>
      <c r="AT37" s="14">
        <f t="shared" ca="1" si="38"/>
        <v>591</v>
      </c>
      <c r="AU37" s="14">
        <f t="shared" ca="1" si="49"/>
        <v>9944</v>
      </c>
      <c r="AV37" s="15">
        <f ca="1">SUM(AT$12:AT37)</f>
        <v>9733</v>
      </c>
      <c r="AW37" s="16">
        <f ca="1">SUM(AR$12:AR37)+SUMIF(AS$12:AS37, "&lt;0")</f>
        <v>211</v>
      </c>
      <c r="AX37" s="15"/>
      <c r="AZ37" s="9">
        <v>44208</v>
      </c>
      <c r="BA37" s="14">
        <f t="shared" ca="1" si="25"/>
        <v>675</v>
      </c>
      <c r="BB37" s="14">
        <f t="shared" ca="1" si="59"/>
        <v>766.14285714285711</v>
      </c>
      <c r="BC37" s="14">
        <f t="shared" ca="1" si="66"/>
        <v>84</v>
      </c>
      <c r="BD37" s="14">
        <f t="shared" ca="1" si="39"/>
        <v>591</v>
      </c>
      <c r="BE37" s="14">
        <f t="shared" ca="1" si="40"/>
        <v>591</v>
      </c>
      <c r="BF37" s="14">
        <f t="shared" ca="1" si="50"/>
        <v>9944</v>
      </c>
      <c r="BG37" s="15">
        <f ca="1">SUM(BE$12:BE37)</f>
        <v>9733</v>
      </c>
      <c r="BH37" s="16">
        <f ca="1">SUM(BC$12:BC37)+SUMIF(BD$12:BD37, "&lt;0")</f>
        <v>211</v>
      </c>
      <c r="BJ37" s="9">
        <v>44208</v>
      </c>
      <c r="BK37" s="14">
        <f t="shared" ca="1" si="26"/>
        <v>675</v>
      </c>
      <c r="BL37" s="14">
        <f t="shared" ca="1" si="60"/>
        <v>766.14285714285711</v>
      </c>
      <c r="BM37" s="14">
        <f t="shared" ca="1" si="67"/>
        <v>84</v>
      </c>
      <c r="BN37" s="14">
        <f t="shared" ca="1" si="41"/>
        <v>591</v>
      </c>
      <c r="BO37" s="14">
        <f t="shared" ca="1" si="42"/>
        <v>591</v>
      </c>
      <c r="BP37" s="14">
        <f t="shared" ca="1" si="51"/>
        <v>9944</v>
      </c>
      <c r="BQ37" s="15">
        <f ca="1">SUM(BO$12:BO37)</f>
        <v>9733</v>
      </c>
      <c r="BR37" s="16">
        <f ca="1">SUM(BM$12:BM37)+SUMIF(BN$12:BN37, "&lt;0")</f>
        <v>211</v>
      </c>
      <c r="BT37" s="9">
        <v>44208</v>
      </c>
      <c r="BU37" s="14">
        <f t="shared" ca="1" si="27"/>
        <v>675</v>
      </c>
      <c r="BV37" s="14">
        <f t="shared" ca="1" si="54"/>
        <v>766.14285714285711</v>
      </c>
      <c r="BW37" s="14">
        <f t="shared" ca="1" si="68"/>
        <v>84</v>
      </c>
      <c r="BX37" s="14">
        <f t="shared" ca="1" si="28"/>
        <v>591</v>
      </c>
      <c r="BY37" s="14">
        <f t="shared" ca="1" si="29"/>
        <v>591</v>
      </c>
      <c r="BZ37" s="14">
        <f t="shared" ca="1" si="43"/>
        <v>9944</v>
      </c>
      <c r="CA37" s="15">
        <f ca="1">SUM(BY$12:BY37)</f>
        <v>9733</v>
      </c>
      <c r="CB37" s="16">
        <f ca="1">SUM(BW$12:BW37)+SUMIF(BX$12:BX37, "&lt;0")</f>
        <v>211</v>
      </c>
      <c r="CD37" s="9">
        <v>44208</v>
      </c>
      <c r="CE37" s="14">
        <f t="shared" ca="1" si="30"/>
        <v>675</v>
      </c>
      <c r="CF37" s="14">
        <f t="shared" ca="1" si="61"/>
        <v>766.14285714285711</v>
      </c>
      <c r="CG37" s="14">
        <f t="shared" ca="1" si="69"/>
        <v>84</v>
      </c>
      <c r="CH37" s="14">
        <f t="shared" ca="1" si="44"/>
        <v>591</v>
      </c>
      <c r="CI37" s="14">
        <f t="shared" ca="1" si="45"/>
        <v>591</v>
      </c>
      <c r="CJ37" s="14">
        <f t="shared" ca="1" si="52"/>
        <v>9944</v>
      </c>
      <c r="CK37" s="15">
        <f ca="1">SUM(CI$12:CI37)</f>
        <v>9733</v>
      </c>
      <c r="CL37" s="16">
        <f ca="1">SUM(CG$12:CG37)+SUMIF(CH$12:CH37, "&lt;0")</f>
        <v>211</v>
      </c>
    </row>
    <row r="38" spans="1:90" x14ac:dyDescent="0.2">
      <c r="A38" s="24">
        <v>44209</v>
      </c>
      <c r="B38" s="54">
        <f ca="1">IF($A38&gt;= $C$5,$C$6, INDEX('Historical Data'!$D$2:$D$745, MATCH(A38, 'Historical Data'!$B$2:$B$745, 0)))</f>
        <v>845</v>
      </c>
      <c r="C38" s="42">
        <f t="shared" ca="1" si="55"/>
        <v>825.71428571428567</v>
      </c>
      <c r="D38" s="42">
        <f t="shared" ca="1" si="70"/>
        <v>345</v>
      </c>
      <c r="E38" s="42">
        <f t="shared" ca="1" si="31"/>
        <v>500</v>
      </c>
      <c r="F38" s="42">
        <f t="shared" ca="1" si="18"/>
        <v>500</v>
      </c>
      <c r="G38" s="42">
        <f t="shared" ca="1" si="46"/>
        <v>10789</v>
      </c>
      <c r="H38" s="43">
        <f ca="1">SUM(F$12:F38)</f>
        <v>10233</v>
      </c>
      <c r="I38" s="44">
        <f ca="1">SUM(D$12:D38)+SUMIF(E$12:E38, "&lt;0")</f>
        <v>556</v>
      </c>
      <c r="J38" s="43"/>
      <c r="K38" s="9">
        <v>44209</v>
      </c>
      <c r="L38" s="14">
        <f t="shared" ca="1" si="19"/>
        <v>845</v>
      </c>
      <c r="M38" s="14">
        <f t="shared" ca="1" si="56"/>
        <v>825.71428571428567</v>
      </c>
      <c r="N38" s="14">
        <f t="shared" ca="1" si="62"/>
        <v>345</v>
      </c>
      <c r="O38" s="14">
        <f t="shared" ca="1" si="32"/>
        <v>500</v>
      </c>
      <c r="P38" s="14">
        <f t="shared" ca="1" si="33"/>
        <v>500</v>
      </c>
      <c r="Q38" s="14">
        <f t="shared" ca="1" si="47"/>
        <v>10789</v>
      </c>
      <c r="R38" s="15">
        <f ca="1">SUM(P$12:P38)</f>
        <v>10233</v>
      </c>
      <c r="S38" s="16">
        <f ca="1">SUM(N$12:N38)+SUMIF(O$12:O38, "&lt;0")</f>
        <v>556</v>
      </c>
      <c r="U38" s="9">
        <v>44209</v>
      </c>
      <c r="V38" s="14">
        <f t="shared" ca="1" si="20"/>
        <v>845</v>
      </c>
      <c r="W38" s="14">
        <f t="shared" ca="1" si="57"/>
        <v>825.71428571428567</v>
      </c>
      <c r="X38" s="14">
        <f t="shared" ca="1" si="63"/>
        <v>345</v>
      </c>
      <c r="Y38" s="14">
        <f t="shared" ca="1" si="34"/>
        <v>500</v>
      </c>
      <c r="Z38" s="14">
        <f t="shared" ca="1" si="35"/>
        <v>500</v>
      </c>
      <c r="AA38" s="14">
        <f t="shared" ca="1" si="48"/>
        <v>10789</v>
      </c>
      <c r="AB38" s="15">
        <f ca="1">SUM(Z$12:Z38)</f>
        <v>10233</v>
      </c>
      <c r="AC38" s="16">
        <f ca="1">SUM(X$12:X38)+SUMIF(Y$12:Y38, "&lt;0")</f>
        <v>556</v>
      </c>
      <c r="AE38" s="9">
        <v>44209</v>
      </c>
      <c r="AF38" s="14">
        <f t="shared" ca="1" si="21"/>
        <v>845</v>
      </c>
      <c r="AG38" s="14">
        <f t="shared" ca="1" si="53"/>
        <v>825.71428571428567</v>
      </c>
      <c r="AH38" s="14">
        <f t="shared" ca="1" si="64"/>
        <v>345</v>
      </c>
      <c r="AI38" s="14">
        <f t="shared" ca="1" si="22"/>
        <v>500</v>
      </c>
      <c r="AJ38" s="14">
        <f t="shared" ca="1" si="23"/>
        <v>500</v>
      </c>
      <c r="AK38" s="14">
        <f t="shared" ca="1" si="36"/>
        <v>10789</v>
      </c>
      <c r="AL38" s="15">
        <f ca="1">SUM(AJ$12:AJ38)</f>
        <v>10233</v>
      </c>
      <c r="AM38" s="16">
        <f ca="1">SUM(AH$12:AH38)+SUMIF(AI$12:AI38, "&lt;0")</f>
        <v>556</v>
      </c>
      <c r="AO38" s="9">
        <v>44209</v>
      </c>
      <c r="AP38" s="14">
        <f t="shared" ca="1" si="24"/>
        <v>845</v>
      </c>
      <c r="AQ38" s="14">
        <f t="shared" ca="1" si="58"/>
        <v>826</v>
      </c>
      <c r="AR38" s="14">
        <f t="shared" ca="1" si="65"/>
        <v>345</v>
      </c>
      <c r="AS38" s="14">
        <f t="shared" ca="1" si="37"/>
        <v>500</v>
      </c>
      <c r="AT38" s="14">
        <f t="shared" ca="1" si="38"/>
        <v>500</v>
      </c>
      <c r="AU38" s="14">
        <f t="shared" ca="1" si="49"/>
        <v>10789</v>
      </c>
      <c r="AV38" s="15">
        <f ca="1">SUM(AT$12:AT38)</f>
        <v>10233</v>
      </c>
      <c r="AW38" s="16">
        <f ca="1">SUM(AR$12:AR38)+SUMIF(AS$12:AS38, "&lt;0")</f>
        <v>556</v>
      </c>
      <c r="AX38" s="15"/>
      <c r="AZ38" s="9">
        <v>44209</v>
      </c>
      <c r="BA38" s="14">
        <f t="shared" ca="1" si="25"/>
        <v>845</v>
      </c>
      <c r="BB38" s="14">
        <f t="shared" ca="1" si="59"/>
        <v>825.71428571428567</v>
      </c>
      <c r="BC38" s="14">
        <f t="shared" ca="1" si="66"/>
        <v>345</v>
      </c>
      <c r="BD38" s="14">
        <f t="shared" ca="1" si="39"/>
        <v>500</v>
      </c>
      <c r="BE38" s="14">
        <f t="shared" ca="1" si="40"/>
        <v>500</v>
      </c>
      <c r="BF38" s="14">
        <f t="shared" ca="1" si="50"/>
        <v>10789</v>
      </c>
      <c r="BG38" s="15">
        <f ca="1">SUM(BE$12:BE38)</f>
        <v>10233</v>
      </c>
      <c r="BH38" s="16">
        <f ca="1">SUM(BC$12:BC38)+SUMIF(BD$12:BD38, "&lt;0")</f>
        <v>556</v>
      </c>
      <c r="BJ38" s="9">
        <v>44209</v>
      </c>
      <c r="BK38" s="14">
        <f t="shared" ca="1" si="26"/>
        <v>845</v>
      </c>
      <c r="BL38" s="14">
        <f t="shared" ca="1" si="60"/>
        <v>825.71428571428567</v>
      </c>
      <c r="BM38" s="14">
        <f t="shared" ca="1" si="67"/>
        <v>345</v>
      </c>
      <c r="BN38" s="14">
        <f t="shared" ca="1" si="41"/>
        <v>500</v>
      </c>
      <c r="BO38" s="14">
        <f t="shared" ca="1" si="42"/>
        <v>500</v>
      </c>
      <c r="BP38" s="14">
        <f t="shared" ca="1" si="51"/>
        <v>10789</v>
      </c>
      <c r="BQ38" s="15">
        <f ca="1">SUM(BO$12:BO38)</f>
        <v>10233</v>
      </c>
      <c r="BR38" s="16">
        <f ca="1">SUM(BM$12:BM38)+SUMIF(BN$12:BN38, "&lt;0")</f>
        <v>556</v>
      </c>
      <c r="BT38" s="9">
        <v>44209</v>
      </c>
      <c r="BU38" s="14">
        <f t="shared" ca="1" si="27"/>
        <v>845</v>
      </c>
      <c r="BV38" s="14">
        <f t="shared" ca="1" si="54"/>
        <v>825.71428571428567</v>
      </c>
      <c r="BW38" s="14">
        <f t="shared" ca="1" si="68"/>
        <v>345</v>
      </c>
      <c r="BX38" s="14">
        <f t="shared" ca="1" si="28"/>
        <v>500</v>
      </c>
      <c r="BY38" s="14">
        <f t="shared" ca="1" si="29"/>
        <v>500</v>
      </c>
      <c r="BZ38" s="14">
        <f t="shared" ca="1" si="43"/>
        <v>10789</v>
      </c>
      <c r="CA38" s="15">
        <f ca="1">SUM(BY$12:BY38)</f>
        <v>10233</v>
      </c>
      <c r="CB38" s="16">
        <f ca="1">SUM(BW$12:BW38)+SUMIF(BX$12:BX38, "&lt;0")</f>
        <v>556</v>
      </c>
      <c r="CD38" s="9">
        <v>44209</v>
      </c>
      <c r="CE38" s="14">
        <f t="shared" ca="1" si="30"/>
        <v>845</v>
      </c>
      <c r="CF38" s="14">
        <f t="shared" ca="1" si="61"/>
        <v>825.71428571428567</v>
      </c>
      <c r="CG38" s="14">
        <f t="shared" ca="1" si="69"/>
        <v>345</v>
      </c>
      <c r="CH38" s="14">
        <f t="shared" ca="1" si="44"/>
        <v>500</v>
      </c>
      <c r="CI38" s="14">
        <f t="shared" ca="1" si="45"/>
        <v>500</v>
      </c>
      <c r="CJ38" s="14">
        <f t="shared" ca="1" si="52"/>
        <v>10789</v>
      </c>
      <c r="CK38" s="15">
        <f ca="1">SUM(CI$12:CI38)</f>
        <v>10233</v>
      </c>
      <c r="CL38" s="16">
        <f ca="1">SUM(CG$12:CG38)+SUMIF(CH$12:CH38, "&lt;0")</f>
        <v>556</v>
      </c>
    </row>
    <row r="39" spans="1:90" x14ac:dyDescent="0.2">
      <c r="A39" s="24">
        <v>44210</v>
      </c>
      <c r="B39" s="54">
        <f ca="1">IF($A39&gt;= $C$5,$C$6, INDEX('Historical Data'!$D$2:$D$745, MATCH(A39, 'Historical Data'!$B$2:$B$745, 0)))</f>
        <v>1078</v>
      </c>
      <c r="C39" s="42">
        <f t="shared" ca="1" si="55"/>
        <v>869.14285714285711</v>
      </c>
      <c r="D39" s="42">
        <f t="shared" ca="1" si="70"/>
        <v>58</v>
      </c>
      <c r="E39" s="42">
        <f t="shared" ca="1" si="31"/>
        <v>1020</v>
      </c>
      <c r="F39" s="42">
        <f t="shared" ca="1" si="18"/>
        <v>1020</v>
      </c>
      <c r="G39" s="42">
        <f t="shared" ca="1" si="46"/>
        <v>11867</v>
      </c>
      <c r="H39" s="43">
        <f ca="1">SUM(F$12:F39)</f>
        <v>11253</v>
      </c>
      <c r="I39" s="44">
        <f ca="1">SUM(D$12:D39)+SUMIF(E$12:E39, "&lt;0")</f>
        <v>614</v>
      </c>
      <c r="J39" s="43"/>
      <c r="K39" s="9">
        <v>44210</v>
      </c>
      <c r="L39" s="14">
        <f t="shared" ca="1" si="19"/>
        <v>1078</v>
      </c>
      <c r="M39" s="14">
        <f t="shared" ca="1" si="56"/>
        <v>869.14285714285711</v>
      </c>
      <c r="N39" s="14">
        <f t="shared" ca="1" si="62"/>
        <v>58</v>
      </c>
      <c r="O39" s="14">
        <f t="shared" ca="1" si="32"/>
        <v>1020</v>
      </c>
      <c r="P39" s="14">
        <f t="shared" ca="1" si="33"/>
        <v>1020</v>
      </c>
      <c r="Q39" s="14">
        <f t="shared" ca="1" si="47"/>
        <v>11867</v>
      </c>
      <c r="R39" s="15">
        <f ca="1">SUM(P$12:P39)</f>
        <v>11253</v>
      </c>
      <c r="S39" s="16">
        <f ca="1">SUM(N$12:N39)+SUMIF(O$12:O39, "&lt;0")</f>
        <v>614</v>
      </c>
      <c r="U39" s="9">
        <v>44210</v>
      </c>
      <c r="V39" s="14">
        <f t="shared" ca="1" si="20"/>
        <v>1078</v>
      </c>
      <c r="W39" s="14">
        <f t="shared" ca="1" si="57"/>
        <v>869.14285714285711</v>
      </c>
      <c r="X39" s="14">
        <f t="shared" ca="1" si="63"/>
        <v>58</v>
      </c>
      <c r="Y39" s="14">
        <f t="shared" ca="1" si="34"/>
        <v>1020</v>
      </c>
      <c r="Z39" s="14">
        <f t="shared" ca="1" si="35"/>
        <v>1020</v>
      </c>
      <c r="AA39" s="14">
        <f t="shared" ca="1" si="48"/>
        <v>11867</v>
      </c>
      <c r="AB39" s="15">
        <f ca="1">SUM(Z$12:Z39)</f>
        <v>11253</v>
      </c>
      <c r="AC39" s="16">
        <f ca="1">SUM(X$12:X39)+SUMIF(Y$12:Y39, "&lt;0")</f>
        <v>614</v>
      </c>
      <c r="AE39" s="9">
        <v>44210</v>
      </c>
      <c r="AF39" s="14">
        <f t="shared" ca="1" si="21"/>
        <v>1078</v>
      </c>
      <c r="AG39" s="14">
        <f t="shared" ca="1" si="53"/>
        <v>869.14285714285711</v>
      </c>
      <c r="AH39" s="14">
        <f t="shared" ca="1" si="64"/>
        <v>58</v>
      </c>
      <c r="AI39" s="14">
        <f t="shared" ca="1" si="22"/>
        <v>1020</v>
      </c>
      <c r="AJ39" s="14">
        <f t="shared" ca="1" si="23"/>
        <v>1020</v>
      </c>
      <c r="AK39" s="14">
        <f t="shared" ca="1" si="36"/>
        <v>11867</v>
      </c>
      <c r="AL39" s="15">
        <f ca="1">SUM(AJ$12:AJ39)</f>
        <v>11253</v>
      </c>
      <c r="AM39" s="16">
        <f ca="1">SUM(AH$12:AH39)+SUMIF(AI$12:AI39, "&lt;0")</f>
        <v>614</v>
      </c>
      <c r="AO39" s="9">
        <v>44210</v>
      </c>
      <c r="AP39" s="14">
        <f t="shared" ca="1" si="24"/>
        <v>1078</v>
      </c>
      <c r="AQ39" s="14">
        <f t="shared" ca="1" si="58"/>
        <v>869</v>
      </c>
      <c r="AR39" s="14">
        <f t="shared" ca="1" si="65"/>
        <v>58</v>
      </c>
      <c r="AS39" s="14">
        <f t="shared" ca="1" si="37"/>
        <v>1020</v>
      </c>
      <c r="AT39" s="14">
        <f t="shared" ca="1" si="38"/>
        <v>1020</v>
      </c>
      <c r="AU39" s="14">
        <f t="shared" ca="1" si="49"/>
        <v>11867</v>
      </c>
      <c r="AV39" s="15">
        <f ca="1">SUM(AT$12:AT39)</f>
        <v>11253</v>
      </c>
      <c r="AW39" s="16">
        <f ca="1">SUM(AR$12:AR39)+SUMIF(AS$12:AS39, "&lt;0")</f>
        <v>614</v>
      </c>
      <c r="AX39" s="15"/>
      <c r="AZ39" s="9">
        <v>44210</v>
      </c>
      <c r="BA39" s="14">
        <f t="shared" ca="1" si="25"/>
        <v>1078</v>
      </c>
      <c r="BB39" s="14">
        <f t="shared" ca="1" si="59"/>
        <v>869.14285714285711</v>
      </c>
      <c r="BC39" s="14">
        <f t="shared" ca="1" si="66"/>
        <v>58</v>
      </c>
      <c r="BD39" s="14">
        <f t="shared" ca="1" si="39"/>
        <v>1020</v>
      </c>
      <c r="BE39" s="14">
        <f t="shared" ca="1" si="40"/>
        <v>1020</v>
      </c>
      <c r="BF39" s="14">
        <f t="shared" ca="1" si="50"/>
        <v>11867</v>
      </c>
      <c r="BG39" s="15">
        <f ca="1">SUM(BE$12:BE39)</f>
        <v>11253</v>
      </c>
      <c r="BH39" s="16">
        <f ca="1">SUM(BC$12:BC39)+SUMIF(BD$12:BD39, "&lt;0")</f>
        <v>614</v>
      </c>
      <c r="BJ39" s="9">
        <v>44210</v>
      </c>
      <c r="BK39" s="14">
        <f t="shared" ca="1" si="26"/>
        <v>1078</v>
      </c>
      <c r="BL39" s="14">
        <f t="shared" ca="1" si="60"/>
        <v>869.14285714285711</v>
      </c>
      <c r="BM39" s="14">
        <f t="shared" ca="1" si="67"/>
        <v>58</v>
      </c>
      <c r="BN39" s="14">
        <f t="shared" ca="1" si="41"/>
        <v>1020</v>
      </c>
      <c r="BO39" s="14">
        <f t="shared" ca="1" si="42"/>
        <v>1020</v>
      </c>
      <c r="BP39" s="14">
        <f t="shared" ca="1" si="51"/>
        <v>11867</v>
      </c>
      <c r="BQ39" s="15">
        <f ca="1">SUM(BO$12:BO39)</f>
        <v>11253</v>
      </c>
      <c r="BR39" s="16">
        <f ca="1">SUM(BM$12:BM39)+SUMIF(BN$12:BN39, "&lt;0")</f>
        <v>614</v>
      </c>
      <c r="BT39" s="9">
        <v>44210</v>
      </c>
      <c r="BU39" s="14">
        <f t="shared" ca="1" si="27"/>
        <v>1078</v>
      </c>
      <c r="BV39" s="14">
        <f t="shared" ca="1" si="54"/>
        <v>869.14285714285711</v>
      </c>
      <c r="BW39" s="14">
        <f t="shared" ca="1" si="68"/>
        <v>58</v>
      </c>
      <c r="BX39" s="14">
        <f t="shared" ca="1" si="28"/>
        <v>1020</v>
      </c>
      <c r="BY39" s="14">
        <f t="shared" ca="1" si="29"/>
        <v>1020</v>
      </c>
      <c r="BZ39" s="14">
        <f t="shared" ca="1" si="43"/>
        <v>11867</v>
      </c>
      <c r="CA39" s="15">
        <f ca="1">SUM(BY$12:BY39)</f>
        <v>11253</v>
      </c>
      <c r="CB39" s="16">
        <f ca="1">SUM(BW$12:BW39)+SUMIF(BX$12:BX39, "&lt;0")</f>
        <v>614</v>
      </c>
      <c r="CD39" s="9">
        <v>44210</v>
      </c>
      <c r="CE39" s="14">
        <f t="shared" ca="1" si="30"/>
        <v>1078</v>
      </c>
      <c r="CF39" s="14">
        <f t="shared" ca="1" si="61"/>
        <v>869.14285714285711</v>
      </c>
      <c r="CG39" s="14">
        <f t="shared" ca="1" si="69"/>
        <v>58</v>
      </c>
      <c r="CH39" s="14">
        <f t="shared" ca="1" si="44"/>
        <v>1020</v>
      </c>
      <c r="CI39" s="14">
        <f t="shared" ca="1" si="45"/>
        <v>1020</v>
      </c>
      <c r="CJ39" s="14">
        <f t="shared" ca="1" si="52"/>
        <v>11867</v>
      </c>
      <c r="CK39" s="15">
        <f ca="1">SUM(CI$12:CI39)</f>
        <v>11253</v>
      </c>
      <c r="CL39" s="16">
        <f ca="1">SUM(CG$12:CG39)+SUMIF(CH$12:CH39, "&lt;0")</f>
        <v>614</v>
      </c>
    </row>
    <row r="40" spans="1:90" x14ac:dyDescent="0.2">
      <c r="A40" s="24">
        <v>44211</v>
      </c>
      <c r="B40" s="54">
        <f ca="1">IF($A40&gt;= $C$5,$C$6, INDEX('Historical Data'!$D$2:$D$745, MATCH(A40, 'Historical Data'!$B$2:$B$745, 0)))</f>
        <v>1094</v>
      </c>
      <c r="C40" s="42">
        <f t="shared" ca="1" si="55"/>
        <v>911.14285714285711</v>
      </c>
      <c r="D40" s="42">
        <f t="shared" ca="1" si="70"/>
        <v>151</v>
      </c>
      <c r="E40" s="42">
        <f t="shared" ca="1" si="31"/>
        <v>943</v>
      </c>
      <c r="F40" s="42">
        <f t="shared" ca="1" si="18"/>
        <v>943</v>
      </c>
      <c r="G40" s="42">
        <f t="shared" ca="1" si="46"/>
        <v>12961</v>
      </c>
      <c r="H40" s="43">
        <f ca="1">SUM(F$12:F40)</f>
        <v>12196</v>
      </c>
      <c r="I40" s="44">
        <f ca="1">SUM(D$12:D40)+SUMIF(E$12:E40, "&lt;0")</f>
        <v>765</v>
      </c>
      <c r="J40" s="43"/>
      <c r="K40" s="9">
        <v>44211</v>
      </c>
      <c r="L40" s="14">
        <f t="shared" ca="1" si="19"/>
        <v>1094</v>
      </c>
      <c r="M40" s="14">
        <f t="shared" ca="1" si="56"/>
        <v>911.14285714285711</v>
      </c>
      <c r="N40" s="14">
        <f t="shared" ca="1" si="62"/>
        <v>151</v>
      </c>
      <c r="O40" s="14">
        <f t="shared" ca="1" si="32"/>
        <v>943</v>
      </c>
      <c r="P40" s="14">
        <f t="shared" ca="1" si="33"/>
        <v>943</v>
      </c>
      <c r="Q40" s="14">
        <f t="shared" ca="1" si="47"/>
        <v>12961</v>
      </c>
      <c r="R40" s="15">
        <f ca="1">SUM(P$12:P40)</f>
        <v>12196</v>
      </c>
      <c r="S40" s="16">
        <f ca="1">SUM(N$12:N40)+SUMIF(O$12:O40, "&lt;0")</f>
        <v>765</v>
      </c>
      <c r="U40" s="9">
        <v>44211</v>
      </c>
      <c r="V40" s="14">
        <f t="shared" ca="1" si="20"/>
        <v>1094</v>
      </c>
      <c r="W40" s="14">
        <f t="shared" ca="1" si="57"/>
        <v>911.14285714285711</v>
      </c>
      <c r="X40" s="14">
        <f t="shared" ca="1" si="63"/>
        <v>151</v>
      </c>
      <c r="Y40" s="14">
        <f t="shared" ca="1" si="34"/>
        <v>943</v>
      </c>
      <c r="Z40" s="14">
        <f t="shared" ca="1" si="35"/>
        <v>943</v>
      </c>
      <c r="AA40" s="14">
        <f t="shared" ca="1" si="48"/>
        <v>12961</v>
      </c>
      <c r="AB40" s="15">
        <f ca="1">SUM(Z$12:Z40)</f>
        <v>12196</v>
      </c>
      <c r="AC40" s="16">
        <f ca="1">SUM(X$12:X40)+SUMIF(Y$12:Y40, "&lt;0")</f>
        <v>765</v>
      </c>
      <c r="AE40" s="9">
        <v>44211</v>
      </c>
      <c r="AF40" s="14">
        <f t="shared" ca="1" si="21"/>
        <v>1094</v>
      </c>
      <c r="AG40" s="14">
        <f t="shared" ca="1" si="53"/>
        <v>911.14285714285711</v>
      </c>
      <c r="AH40" s="14">
        <f t="shared" ca="1" si="64"/>
        <v>151</v>
      </c>
      <c r="AI40" s="14">
        <f t="shared" ca="1" si="22"/>
        <v>943</v>
      </c>
      <c r="AJ40" s="14">
        <f t="shared" ca="1" si="23"/>
        <v>943</v>
      </c>
      <c r="AK40" s="14">
        <f t="shared" ca="1" si="36"/>
        <v>12961</v>
      </c>
      <c r="AL40" s="15">
        <f ca="1">SUM(AJ$12:AJ40)</f>
        <v>12196</v>
      </c>
      <c r="AM40" s="16">
        <f ca="1">SUM(AH$12:AH40)+SUMIF(AI$12:AI40, "&lt;0")</f>
        <v>765</v>
      </c>
      <c r="AO40" s="9">
        <v>44211</v>
      </c>
      <c r="AP40" s="14">
        <f t="shared" ca="1" si="24"/>
        <v>1094</v>
      </c>
      <c r="AQ40" s="14">
        <f t="shared" ca="1" si="58"/>
        <v>911</v>
      </c>
      <c r="AR40" s="14">
        <f t="shared" ca="1" si="65"/>
        <v>151</v>
      </c>
      <c r="AS40" s="14">
        <f t="shared" ca="1" si="37"/>
        <v>943</v>
      </c>
      <c r="AT40" s="14">
        <f t="shared" ca="1" si="38"/>
        <v>943</v>
      </c>
      <c r="AU40" s="14">
        <f t="shared" ca="1" si="49"/>
        <v>12961</v>
      </c>
      <c r="AV40" s="15">
        <f ca="1">SUM(AT$12:AT40)</f>
        <v>12196</v>
      </c>
      <c r="AW40" s="16">
        <f ca="1">SUM(AR$12:AR40)+SUMIF(AS$12:AS40, "&lt;0")</f>
        <v>765</v>
      </c>
      <c r="AX40" s="15"/>
      <c r="AZ40" s="9">
        <v>44211</v>
      </c>
      <c r="BA40" s="14">
        <f t="shared" ca="1" si="25"/>
        <v>1094</v>
      </c>
      <c r="BB40" s="14">
        <f t="shared" ca="1" si="59"/>
        <v>911.14285714285711</v>
      </c>
      <c r="BC40" s="14">
        <f t="shared" ca="1" si="66"/>
        <v>151</v>
      </c>
      <c r="BD40" s="14">
        <f t="shared" ca="1" si="39"/>
        <v>943</v>
      </c>
      <c r="BE40" s="14">
        <f t="shared" ca="1" si="40"/>
        <v>943</v>
      </c>
      <c r="BF40" s="14">
        <f t="shared" ca="1" si="50"/>
        <v>12961</v>
      </c>
      <c r="BG40" s="15">
        <f ca="1">SUM(BE$12:BE40)</f>
        <v>12196</v>
      </c>
      <c r="BH40" s="16">
        <f ca="1">SUM(BC$12:BC40)+SUMIF(BD$12:BD40, "&lt;0")</f>
        <v>765</v>
      </c>
      <c r="BJ40" s="9">
        <v>44211</v>
      </c>
      <c r="BK40" s="14">
        <f t="shared" ca="1" si="26"/>
        <v>1094</v>
      </c>
      <c r="BL40" s="14">
        <f t="shared" ca="1" si="60"/>
        <v>911.14285714285711</v>
      </c>
      <c r="BM40" s="14">
        <f t="shared" ca="1" si="67"/>
        <v>151</v>
      </c>
      <c r="BN40" s="14">
        <f t="shared" ca="1" si="41"/>
        <v>943</v>
      </c>
      <c r="BO40" s="14">
        <f t="shared" ca="1" si="42"/>
        <v>943</v>
      </c>
      <c r="BP40" s="14">
        <f t="shared" ca="1" si="51"/>
        <v>12961</v>
      </c>
      <c r="BQ40" s="15">
        <f ca="1">SUM(BO$12:BO40)</f>
        <v>12196</v>
      </c>
      <c r="BR40" s="16">
        <f ca="1">SUM(BM$12:BM40)+SUMIF(BN$12:BN40, "&lt;0")</f>
        <v>765</v>
      </c>
      <c r="BT40" s="9">
        <v>44211</v>
      </c>
      <c r="BU40" s="14">
        <f t="shared" ca="1" si="27"/>
        <v>1094</v>
      </c>
      <c r="BV40" s="14">
        <f t="shared" ca="1" si="54"/>
        <v>911.14285714285711</v>
      </c>
      <c r="BW40" s="14">
        <f t="shared" ca="1" si="68"/>
        <v>151</v>
      </c>
      <c r="BX40" s="14">
        <f t="shared" ca="1" si="28"/>
        <v>943</v>
      </c>
      <c r="BY40" s="14">
        <f t="shared" ca="1" si="29"/>
        <v>943</v>
      </c>
      <c r="BZ40" s="14">
        <f t="shared" ca="1" si="43"/>
        <v>12961</v>
      </c>
      <c r="CA40" s="15">
        <f ca="1">SUM(BY$12:BY40)</f>
        <v>12196</v>
      </c>
      <c r="CB40" s="16">
        <f ca="1">SUM(BW$12:BW40)+SUMIF(BX$12:BX40, "&lt;0")</f>
        <v>765</v>
      </c>
      <c r="CD40" s="9">
        <v>44211</v>
      </c>
      <c r="CE40" s="14">
        <f t="shared" ca="1" si="30"/>
        <v>1094</v>
      </c>
      <c r="CF40" s="14">
        <f t="shared" ca="1" si="61"/>
        <v>911.14285714285711</v>
      </c>
      <c r="CG40" s="14">
        <f t="shared" ca="1" si="69"/>
        <v>151</v>
      </c>
      <c r="CH40" s="14">
        <f t="shared" ca="1" si="44"/>
        <v>943</v>
      </c>
      <c r="CI40" s="14">
        <f t="shared" ca="1" si="45"/>
        <v>943</v>
      </c>
      <c r="CJ40" s="14">
        <f t="shared" ca="1" si="52"/>
        <v>12961</v>
      </c>
      <c r="CK40" s="15">
        <f ca="1">SUM(CI$12:CI40)</f>
        <v>12196</v>
      </c>
      <c r="CL40" s="16">
        <f ca="1">SUM(CG$12:CG40)+SUMIF(CH$12:CH40, "&lt;0")</f>
        <v>765</v>
      </c>
    </row>
    <row r="41" spans="1:90" x14ac:dyDescent="0.2">
      <c r="A41" s="24">
        <v>44212</v>
      </c>
      <c r="B41" s="54">
        <f ca="1">IF($A41&gt;= $C$5,$C$6, INDEX('Historical Data'!$D$2:$D$745, MATCH(A41, 'Historical Data'!$B$2:$B$745, 0)))</f>
        <v>708</v>
      </c>
      <c r="C41" s="42">
        <f t="shared" ca="1" si="55"/>
        <v>916.14285714285711</v>
      </c>
      <c r="D41" s="42">
        <f t="shared" ca="1" si="70"/>
        <v>358</v>
      </c>
      <c r="E41" s="42">
        <f t="shared" ca="1" si="31"/>
        <v>350</v>
      </c>
      <c r="F41" s="42">
        <f t="shared" ca="1" si="18"/>
        <v>350</v>
      </c>
      <c r="G41" s="42">
        <f t="shared" ca="1" si="46"/>
        <v>13669</v>
      </c>
      <c r="H41" s="43">
        <f ca="1">SUM(F$12:F41)</f>
        <v>12546</v>
      </c>
      <c r="I41" s="44">
        <f ca="1">SUM(D$12:D41)+SUMIF(E$12:E41, "&lt;0")</f>
        <v>1123</v>
      </c>
      <c r="J41" s="43"/>
      <c r="K41" s="9">
        <v>44212</v>
      </c>
      <c r="L41" s="14">
        <f t="shared" ca="1" si="19"/>
        <v>708</v>
      </c>
      <c r="M41" s="14">
        <f t="shared" ca="1" si="56"/>
        <v>916.14285714285711</v>
      </c>
      <c r="N41" s="14">
        <f t="shared" ca="1" si="62"/>
        <v>358</v>
      </c>
      <c r="O41" s="14">
        <f t="shared" ca="1" si="32"/>
        <v>350</v>
      </c>
      <c r="P41" s="14">
        <f t="shared" ca="1" si="33"/>
        <v>350</v>
      </c>
      <c r="Q41" s="14">
        <f t="shared" ca="1" si="47"/>
        <v>13669</v>
      </c>
      <c r="R41" s="15">
        <f ca="1">SUM(P$12:P41)</f>
        <v>12546</v>
      </c>
      <c r="S41" s="16">
        <f ca="1">SUM(N$12:N41)+SUMIF(O$12:O41, "&lt;0")</f>
        <v>1123</v>
      </c>
      <c r="U41" s="9">
        <v>44212</v>
      </c>
      <c r="V41" s="14">
        <f t="shared" ca="1" si="20"/>
        <v>708</v>
      </c>
      <c r="W41" s="14">
        <f t="shared" ca="1" si="57"/>
        <v>916.14285714285711</v>
      </c>
      <c r="X41" s="14">
        <f t="shared" ca="1" si="63"/>
        <v>358</v>
      </c>
      <c r="Y41" s="14">
        <f t="shared" ca="1" si="34"/>
        <v>350</v>
      </c>
      <c r="Z41" s="14">
        <f t="shared" ca="1" si="35"/>
        <v>350</v>
      </c>
      <c r="AA41" s="14">
        <f t="shared" ca="1" si="48"/>
        <v>13669</v>
      </c>
      <c r="AB41" s="15">
        <f ca="1">SUM(Z$12:Z41)</f>
        <v>12546</v>
      </c>
      <c r="AC41" s="16">
        <f ca="1">SUM(X$12:X41)+SUMIF(Y$12:Y41, "&lt;0")</f>
        <v>1123</v>
      </c>
      <c r="AE41" s="9">
        <v>44212</v>
      </c>
      <c r="AF41" s="14">
        <f t="shared" ca="1" si="21"/>
        <v>708</v>
      </c>
      <c r="AG41" s="14">
        <f t="shared" ca="1" si="53"/>
        <v>916.14285714285711</v>
      </c>
      <c r="AH41" s="14">
        <f t="shared" ca="1" si="64"/>
        <v>358</v>
      </c>
      <c r="AI41" s="14">
        <f t="shared" ca="1" si="22"/>
        <v>350</v>
      </c>
      <c r="AJ41" s="14">
        <f t="shared" ca="1" si="23"/>
        <v>350</v>
      </c>
      <c r="AK41" s="14">
        <f t="shared" ca="1" si="36"/>
        <v>13669</v>
      </c>
      <c r="AL41" s="15">
        <f ca="1">SUM(AJ$12:AJ41)</f>
        <v>12546</v>
      </c>
      <c r="AM41" s="16">
        <f ca="1">SUM(AH$12:AH41)+SUMIF(AI$12:AI41, "&lt;0")</f>
        <v>1123</v>
      </c>
      <c r="AO41" s="9">
        <v>44212</v>
      </c>
      <c r="AP41" s="14">
        <f t="shared" ca="1" si="24"/>
        <v>708</v>
      </c>
      <c r="AQ41" s="14">
        <f t="shared" ca="1" si="58"/>
        <v>916</v>
      </c>
      <c r="AR41" s="14">
        <f t="shared" ca="1" si="65"/>
        <v>358</v>
      </c>
      <c r="AS41" s="14">
        <f t="shared" ca="1" si="37"/>
        <v>350</v>
      </c>
      <c r="AT41" s="14">
        <f t="shared" ca="1" si="38"/>
        <v>350</v>
      </c>
      <c r="AU41" s="14">
        <f t="shared" ca="1" si="49"/>
        <v>13669</v>
      </c>
      <c r="AV41" s="15">
        <f ca="1">SUM(AT$12:AT41)</f>
        <v>12546</v>
      </c>
      <c r="AW41" s="16">
        <f ca="1">SUM(AR$12:AR41)+SUMIF(AS$12:AS41, "&lt;0")</f>
        <v>1123</v>
      </c>
      <c r="AX41" s="15"/>
      <c r="AZ41" s="9">
        <v>44212</v>
      </c>
      <c r="BA41" s="14">
        <f t="shared" ca="1" si="25"/>
        <v>708</v>
      </c>
      <c r="BB41" s="14">
        <f t="shared" ca="1" si="59"/>
        <v>916.14285714285711</v>
      </c>
      <c r="BC41" s="14">
        <f t="shared" ca="1" si="66"/>
        <v>358</v>
      </c>
      <c r="BD41" s="14">
        <f t="shared" ca="1" si="39"/>
        <v>350</v>
      </c>
      <c r="BE41" s="14">
        <f t="shared" ca="1" si="40"/>
        <v>350</v>
      </c>
      <c r="BF41" s="14">
        <f t="shared" ca="1" si="50"/>
        <v>13669</v>
      </c>
      <c r="BG41" s="15">
        <f ca="1">SUM(BE$12:BE41)</f>
        <v>12546</v>
      </c>
      <c r="BH41" s="16">
        <f ca="1">SUM(BC$12:BC41)+SUMIF(BD$12:BD41, "&lt;0")</f>
        <v>1123</v>
      </c>
      <c r="BJ41" s="9">
        <v>44212</v>
      </c>
      <c r="BK41" s="14">
        <f t="shared" ca="1" si="26"/>
        <v>708</v>
      </c>
      <c r="BL41" s="14">
        <f t="shared" ca="1" si="60"/>
        <v>916.14285714285711</v>
      </c>
      <c r="BM41" s="14">
        <f t="shared" ca="1" si="67"/>
        <v>358</v>
      </c>
      <c r="BN41" s="14">
        <f t="shared" ca="1" si="41"/>
        <v>350</v>
      </c>
      <c r="BO41" s="14">
        <f t="shared" ca="1" si="42"/>
        <v>350</v>
      </c>
      <c r="BP41" s="14">
        <f t="shared" ca="1" si="51"/>
        <v>13669</v>
      </c>
      <c r="BQ41" s="15">
        <f ca="1">SUM(BO$12:BO41)</f>
        <v>12546</v>
      </c>
      <c r="BR41" s="16">
        <f ca="1">SUM(BM$12:BM41)+SUMIF(BN$12:BN41, "&lt;0")</f>
        <v>1123</v>
      </c>
      <c r="BT41" s="9">
        <v>44212</v>
      </c>
      <c r="BU41" s="14">
        <f t="shared" ca="1" si="27"/>
        <v>708</v>
      </c>
      <c r="BV41" s="14">
        <f t="shared" ca="1" si="54"/>
        <v>916.14285714285711</v>
      </c>
      <c r="BW41" s="14">
        <f t="shared" ca="1" si="68"/>
        <v>358</v>
      </c>
      <c r="BX41" s="14">
        <f t="shared" ca="1" si="28"/>
        <v>350</v>
      </c>
      <c r="BY41" s="14">
        <f t="shared" ca="1" si="29"/>
        <v>350</v>
      </c>
      <c r="BZ41" s="14">
        <f t="shared" ca="1" si="43"/>
        <v>13669</v>
      </c>
      <c r="CA41" s="15">
        <f ca="1">SUM(BY$12:BY41)</f>
        <v>12546</v>
      </c>
      <c r="CB41" s="16">
        <f ca="1">SUM(BW$12:BW41)+SUMIF(BX$12:BX41, "&lt;0")</f>
        <v>1123</v>
      </c>
      <c r="CD41" s="9">
        <v>44212</v>
      </c>
      <c r="CE41" s="14">
        <f t="shared" ca="1" si="30"/>
        <v>708</v>
      </c>
      <c r="CF41" s="14">
        <f t="shared" ca="1" si="61"/>
        <v>916.14285714285711</v>
      </c>
      <c r="CG41" s="14">
        <f t="shared" ca="1" si="69"/>
        <v>358</v>
      </c>
      <c r="CH41" s="14">
        <f t="shared" ca="1" si="44"/>
        <v>350</v>
      </c>
      <c r="CI41" s="14">
        <f t="shared" ca="1" si="45"/>
        <v>350</v>
      </c>
      <c r="CJ41" s="14">
        <f t="shared" ca="1" si="52"/>
        <v>13669</v>
      </c>
      <c r="CK41" s="15">
        <f ca="1">SUM(CI$12:CI41)</f>
        <v>12546</v>
      </c>
      <c r="CL41" s="16">
        <f ca="1">SUM(CG$12:CG41)+SUMIF(CH$12:CH41, "&lt;0")</f>
        <v>1123</v>
      </c>
    </row>
    <row r="42" spans="1:90" x14ac:dyDescent="0.2">
      <c r="A42" s="24">
        <v>44213</v>
      </c>
      <c r="B42" s="54">
        <f ca="1">IF($A42&gt;= $C$5,$C$6, INDEX('Historical Data'!$D$2:$D$745, MATCH(A42, 'Historical Data'!$B$2:$B$745, 0)))</f>
        <v>636</v>
      </c>
      <c r="C42" s="42">
        <f t="shared" ca="1" si="55"/>
        <v>898</v>
      </c>
      <c r="D42" s="42">
        <f t="shared" ca="1" si="70"/>
        <v>99</v>
      </c>
      <c r="E42" s="42">
        <f t="shared" ca="1" si="31"/>
        <v>537</v>
      </c>
      <c r="F42" s="42">
        <f t="shared" ca="1" si="18"/>
        <v>537</v>
      </c>
      <c r="G42" s="42">
        <f t="shared" ca="1" si="46"/>
        <v>14305</v>
      </c>
      <c r="H42" s="43">
        <f ca="1">SUM(F$12:F42)</f>
        <v>13083</v>
      </c>
      <c r="I42" s="44">
        <f ca="1">SUM(D$12:D42)+SUMIF(E$12:E42, "&lt;0")</f>
        <v>1222</v>
      </c>
      <c r="J42" s="43"/>
      <c r="K42" s="9">
        <v>44213</v>
      </c>
      <c r="L42" s="14">
        <f t="shared" ca="1" si="19"/>
        <v>636</v>
      </c>
      <c r="M42" s="14">
        <f t="shared" ca="1" si="56"/>
        <v>898</v>
      </c>
      <c r="N42" s="14">
        <f t="shared" ca="1" si="62"/>
        <v>99</v>
      </c>
      <c r="O42" s="14">
        <f t="shared" ca="1" si="32"/>
        <v>537</v>
      </c>
      <c r="P42" s="14">
        <f t="shared" ca="1" si="33"/>
        <v>537</v>
      </c>
      <c r="Q42" s="14">
        <f t="shared" ca="1" si="47"/>
        <v>14305</v>
      </c>
      <c r="R42" s="15">
        <f ca="1">SUM(P$12:P42)</f>
        <v>13083</v>
      </c>
      <c r="S42" s="16">
        <f ca="1">SUM(N$12:N42)+SUMIF(O$12:O42, "&lt;0")</f>
        <v>1222</v>
      </c>
      <c r="U42" s="9">
        <v>44213</v>
      </c>
      <c r="V42" s="14">
        <f t="shared" ca="1" si="20"/>
        <v>636</v>
      </c>
      <c r="W42" s="14">
        <f t="shared" ca="1" si="57"/>
        <v>898</v>
      </c>
      <c r="X42" s="14">
        <f t="shared" ca="1" si="63"/>
        <v>99</v>
      </c>
      <c r="Y42" s="14">
        <f t="shared" ca="1" si="34"/>
        <v>537</v>
      </c>
      <c r="Z42" s="14">
        <f t="shared" ca="1" si="35"/>
        <v>537</v>
      </c>
      <c r="AA42" s="14">
        <f t="shared" ca="1" si="48"/>
        <v>14305</v>
      </c>
      <c r="AB42" s="15">
        <f ca="1">SUM(Z$12:Z42)</f>
        <v>13083</v>
      </c>
      <c r="AC42" s="16">
        <f ca="1">SUM(X$12:X42)+SUMIF(Y$12:Y42, "&lt;0")</f>
        <v>1222</v>
      </c>
      <c r="AE42" s="9">
        <v>44213</v>
      </c>
      <c r="AF42" s="14">
        <f t="shared" ca="1" si="21"/>
        <v>636</v>
      </c>
      <c r="AG42" s="14">
        <f t="shared" ca="1" si="53"/>
        <v>898</v>
      </c>
      <c r="AH42" s="14">
        <f t="shared" ca="1" si="64"/>
        <v>99</v>
      </c>
      <c r="AI42" s="14">
        <f t="shared" ca="1" si="22"/>
        <v>537</v>
      </c>
      <c r="AJ42" s="14">
        <f t="shared" ca="1" si="23"/>
        <v>537</v>
      </c>
      <c r="AK42" s="14">
        <f t="shared" ca="1" si="36"/>
        <v>14305</v>
      </c>
      <c r="AL42" s="15">
        <f ca="1">SUM(AJ$12:AJ42)</f>
        <v>13083</v>
      </c>
      <c r="AM42" s="16">
        <f ca="1">SUM(AH$12:AH42)+SUMIF(AI$12:AI42, "&lt;0")</f>
        <v>1222</v>
      </c>
      <c r="AO42" s="9">
        <v>44213</v>
      </c>
      <c r="AP42" s="14">
        <f t="shared" ca="1" si="24"/>
        <v>636</v>
      </c>
      <c r="AQ42" s="14">
        <f t="shared" ca="1" si="58"/>
        <v>898</v>
      </c>
      <c r="AR42" s="14">
        <f t="shared" ca="1" si="65"/>
        <v>99</v>
      </c>
      <c r="AS42" s="14">
        <f t="shared" ca="1" si="37"/>
        <v>537</v>
      </c>
      <c r="AT42" s="14">
        <f t="shared" ca="1" si="38"/>
        <v>537</v>
      </c>
      <c r="AU42" s="14">
        <f t="shared" ca="1" si="49"/>
        <v>14305</v>
      </c>
      <c r="AV42" s="15">
        <f ca="1">SUM(AT$12:AT42)</f>
        <v>13083</v>
      </c>
      <c r="AW42" s="16">
        <f ca="1">SUM(AR$12:AR42)+SUMIF(AS$12:AS42, "&lt;0")</f>
        <v>1222</v>
      </c>
      <c r="AX42" s="15"/>
      <c r="AZ42" s="9">
        <v>44213</v>
      </c>
      <c r="BA42" s="14">
        <f t="shared" ca="1" si="25"/>
        <v>636</v>
      </c>
      <c r="BB42" s="14">
        <f t="shared" ca="1" si="59"/>
        <v>898</v>
      </c>
      <c r="BC42" s="14">
        <f t="shared" ca="1" si="66"/>
        <v>99</v>
      </c>
      <c r="BD42" s="14">
        <f t="shared" ca="1" si="39"/>
        <v>537</v>
      </c>
      <c r="BE42" s="14">
        <f t="shared" ca="1" si="40"/>
        <v>537</v>
      </c>
      <c r="BF42" s="14">
        <f t="shared" ca="1" si="50"/>
        <v>14305</v>
      </c>
      <c r="BG42" s="15">
        <f ca="1">SUM(BE$12:BE42)</f>
        <v>13083</v>
      </c>
      <c r="BH42" s="16">
        <f ca="1">SUM(BC$12:BC42)+SUMIF(BD$12:BD42, "&lt;0")</f>
        <v>1222</v>
      </c>
      <c r="BJ42" s="9">
        <v>44213</v>
      </c>
      <c r="BK42" s="14">
        <f t="shared" ca="1" si="26"/>
        <v>636</v>
      </c>
      <c r="BL42" s="14">
        <f t="shared" ca="1" si="60"/>
        <v>898</v>
      </c>
      <c r="BM42" s="14">
        <f t="shared" ca="1" si="67"/>
        <v>99</v>
      </c>
      <c r="BN42" s="14">
        <f t="shared" ca="1" si="41"/>
        <v>537</v>
      </c>
      <c r="BO42" s="14">
        <f t="shared" ca="1" si="42"/>
        <v>537</v>
      </c>
      <c r="BP42" s="14">
        <f t="shared" ca="1" si="51"/>
        <v>14305</v>
      </c>
      <c r="BQ42" s="15">
        <f ca="1">SUM(BO$12:BO42)</f>
        <v>13083</v>
      </c>
      <c r="BR42" s="16">
        <f ca="1">SUM(BM$12:BM42)+SUMIF(BN$12:BN42, "&lt;0")</f>
        <v>1222</v>
      </c>
      <c r="BT42" s="9">
        <v>44213</v>
      </c>
      <c r="BU42" s="14">
        <f t="shared" ca="1" si="27"/>
        <v>636</v>
      </c>
      <c r="BV42" s="14">
        <f t="shared" ca="1" si="54"/>
        <v>898</v>
      </c>
      <c r="BW42" s="14">
        <f t="shared" ca="1" si="68"/>
        <v>99</v>
      </c>
      <c r="BX42" s="14">
        <f t="shared" ca="1" si="28"/>
        <v>537</v>
      </c>
      <c r="BY42" s="14">
        <f t="shared" ca="1" si="29"/>
        <v>537</v>
      </c>
      <c r="BZ42" s="14">
        <f t="shared" ca="1" si="43"/>
        <v>14305</v>
      </c>
      <c r="CA42" s="15">
        <f ca="1">SUM(BY$12:BY42)</f>
        <v>13083</v>
      </c>
      <c r="CB42" s="16">
        <f ca="1">SUM(BW$12:BW42)+SUMIF(BX$12:BX42, "&lt;0")</f>
        <v>1222</v>
      </c>
      <c r="CD42" s="9">
        <v>44213</v>
      </c>
      <c r="CE42" s="14">
        <f t="shared" ca="1" si="30"/>
        <v>636</v>
      </c>
      <c r="CF42" s="14">
        <f t="shared" ca="1" si="61"/>
        <v>898</v>
      </c>
      <c r="CG42" s="14">
        <f t="shared" ca="1" si="69"/>
        <v>99</v>
      </c>
      <c r="CH42" s="14">
        <f t="shared" ca="1" si="44"/>
        <v>537</v>
      </c>
      <c r="CI42" s="14">
        <f t="shared" ca="1" si="45"/>
        <v>537</v>
      </c>
      <c r="CJ42" s="14">
        <f t="shared" ca="1" si="52"/>
        <v>14305</v>
      </c>
      <c r="CK42" s="15">
        <f ca="1">SUM(CI$12:CI42)</f>
        <v>13083</v>
      </c>
      <c r="CL42" s="16">
        <f ca="1">SUM(CG$12:CG42)+SUMIF(CH$12:CH42, "&lt;0")</f>
        <v>1222</v>
      </c>
    </row>
    <row r="43" spans="1:90" x14ac:dyDescent="0.2">
      <c r="A43" s="24">
        <v>44214</v>
      </c>
      <c r="B43" s="54">
        <f ca="1">IF($A43&gt;= $C$5,$C$6, INDEX('Historical Data'!$D$2:$D$745, MATCH(A43, 'Historical Data'!$B$2:$B$745, 0)))</f>
        <v>401</v>
      </c>
      <c r="C43" s="42">
        <f t="shared" ca="1" si="55"/>
        <v>776.71428571428567</v>
      </c>
      <c r="D43" s="42">
        <f t="shared" ca="1" si="70"/>
        <v>0</v>
      </c>
      <c r="E43" s="42">
        <f t="shared" ca="1" si="31"/>
        <v>401</v>
      </c>
      <c r="F43" s="42">
        <f t="shared" ca="1" si="18"/>
        <v>401</v>
      </c>
      <c r="G43" s="42">
        <f t="shared" ca="1" si="46"/>
        <v>14706</v>
      </c>
      <c r="H43" s="43">
        <f ca="1">SUM(F$12:F43)</f>
        <v>13484</v>
      </c>
      <c r="I43" s="44">
        <f ca="1">SUM(D$12:D43)+SUMIF(E$12:E43, "&lt;0")</f>
        <v>1222</v>
      </c>
      <c r="J43" s="43"/>
      <c r="K43" s="9">
        <v>44214</v>
      </c>
      <c r="L43" s="14">
        <f t="shared" ca="1" si="19"/>
        <v>401</v>
      </c>
      <c r="M43" s="14">
        <f t="shared" ca="1" si="56"/>
        <v>776.71428571428567</v>
      </c>
      <c r="N43" s="14">
        <f t="shared" ca="1" si="62"/>
        <v>0</v>
      </c>
      <c r="O43" s="14">
        <f t="shared" ca="1" si="32"/>
        <v>401</v>
      </c>
      <c r="P43" s="14">
        <f t="shared" ca="1" si="33"/>
        <v>401</v>
      </c>
      <c r="Q43" s="14">
        <f t="shared" ca="1" si="47"/>
        <v>14706</v>
      </c>
      <c r="R43" s="15">
        <f ca="1">SUM(P$12:P43)</f>
        <v>13484</v>
      </c>
      <c r="S43" s="16">
        <f ca="1">SUM(N$12:N43)+SUMIF(O$12:O43, "&lt;0")</f>
        <v>1222</v>
      </c>
      <c r="U43" s="9">
        <v>44214</v>
      </c>
      <c r="V43" s="14">
        <f t="shared" ca="1" si="20"/>
        <v>401</v>
      </c>
      <c r="W43" s="14">
        <f t="shared" ca="1" si="57"/>
        <v>776.71428571428567</v>
      </c>
      <c r="X43" s="14">
        <f t="shared" ca="1" si="63"/>
        <v>0</v>
      </c>
      <c r="Y43" s="14">
        <f t="shared" ca="1" si="34"/>
        <v>401</v>
      </c>
      <c r="Z43" s="14">
        <f t="shared" ca="1" si="35"/>
        <v>401</v>
      </c>
      <c r="AA43" s="14">
        <f t="shared" ca="1" si="48"/>
        <v>14706</v>
      </c>
      <c r="AB43" s="15">
        <f ca="1">SUM(Z$12:Z43)</f>
        <v>13484</v>
      </c>
      <c r="AC43" s="16">
        <f ca="1">SUM(X$12:X43)+SUMIF(Y$12:Y43, "&lt;0")</f>
        <v>1222</v>
      </c>
      <c r="AE43" s="9">
        <v>44214</v>
      </c>
      <c r="AF43" s="14">
        <f t="shared" ca="1" si="21"/>
        <v>401</v>
      </c>
      <c r="AG43" s="14">
        <f t="shared" ca="1" si="53"/>
        <v>776.71428571428567</v>
      </c>
      <c r="AH43" s="14">
        <f t="shared" ca="1" si="64"/>
        <v>0</v>
      </c>
      <c r="AI43" s="14">
        <f t="shared" ca="1" si="22"/>
        <v>401</v>
      </c>
      <c r="AJ43" s="14">
        <f t="shared" ca="1" si="23"/>
        <v>401</v>
      </c>
      <c r="AK43" s="14">
        <f t="shared" ca="1" si="36"/>
        <v>14706</v>
      </c>
      <c r="AL43" s="15">
        <f ca="1">SUM(AJ$12:AJ43)</f>
        <v>13484</v>
      </c>
      <c r="AM43" s="16">
        <f ca="1">SUM(AH$12:AH43)+SUMIF(AI$12:AI43, "&lt;0")</f>
        <v>1222</v>
      </c>
      <c r="AO43" s="9">
        <v>44214</v>
      </c>
      <c r="AP43" s="14">
        <f t="shared" ca="1" si="24"/>
        <v>401</v>
      </c>
      <c r="AQ43" s="14">
        <f t="shared" ca="1" si="58"/>
        <v>777</v>
      </c>
      <c r="AR43" s="14">
        <f t="shared" ca="1" si="65"/>
        <v>0</v>
      </c>
      <c r="AS43" s="14">
        <f t="shared" ca="1" si="37"/>
        <v>401</v>
      </c>
      <c r="AT43" s="14">
        <f t="shared" ca="1" si="38"/>
        <v>401</v>
      </c>
      <c r="AU43" s="14">
        <f t="shared" ca="1" si="49"/>
        <v>14706</v>
      </c>
      <c r="AV43" s="15">
        <f ca="1">SUM(AT$12:AT43)</f>
        <v>13484</v>
      </c>
      <c r="AW43" s="16">
        <f ca="1">SUM(AR$12:AR43)+SUMIF(AS$12:AS43, "&lt;0")</f>
        <v>1222</v>
      </c>
      <c r="AX43" s="15"/>
      <c r="AZ43" s="9">
        <v>44214</v>
      </c>
      <c r="BA43" s="14">
        <f t="shared" ca="1" si="25"/>
        <v>401</v>
      </c>
      <c r="BB43" s="14">
        <f t="shared" ca="1" si="59"/>
        <v>776.71428571428567</v>
      </c>
      <c r="BC43" s="14">
        <f t="shared" ca="1" si="66"/>
        <v>0</v>
      </c>
      <c r="BD43" s="14">
        <f t="shared" ca="1" si="39"/>
        <v>401</v>
      </c>
      <c r="BE43" s="14">
        <f t="shared" ca="1" si="40"/>
        <v>401</v>
      </c>
      <c r="BF43" s="14">
        <f t="shared" ca="1" si="50"/>
        <v>14706</v>
      </c>
      <c r="BG43" s="15">
        <f ca="1">SUM(BE$12:BE43)</f>
        <v>13484</v>
      </c>
      <c r="BH43" s="16">
        <f ca="1">SUM(BC$12:BC43)+SUMIF(BD$12:BD43, "&lt;0")</f>
        <v>1222</v>
      </c>
      <c r="BJ43" s="9">
        <v>44214</v>
      </c>
      <c r="BK43" s="14">
        <f t="shared" ca="1" si="26"/>
        <v>401</v>
      </c>
      <c r="BL43" s="14">
        <f t="shared" ca="1" si="60"/>
        <v>776.71428571428567</v>
      </c>
      <c r="BM43" s="14">
        <f t="shared" ca="1" si="67"/>
        <v>0</v>
      </c>
      <c r="BN43" s="14">
        <f t="shared" ca="1" si="41"/>
        <v>401</v>
      </c>
      <c r="BO43" s="14">
        <f t="shared" ca="1" si="42"/>
        <v>401</v>
      </c>
      <c r="BP43" s="14">
        <f t="shared" ca="1" si="51"/>
        <v>14706</v>
      </c>
      <c r="BQ43" s="15">
        <f ca="1">SUM(BO$12:BO43)</f>
        <v>13484</v>
      </c>
      <c r="BR43" s="16">
        <f ca="1">SUM(BM$12:BM43)+SUMIF(BN$12:BN43, "&lt;0")</f>
        <v>1222</v>
      </c>
      <c r="BT43" s="9">
        <v>44214</v>
      </c>
      <c r="BU43" s="14">
        <f t="shared" ca="1" si="27"/>
        <v>401</v>
      </c>
      <c r="BV43" s="14">
        <f t="shared" ca="1" si="54"/>
        <v>776.71428571428567</v>
      </c>
      <c r="BW43" s="14">
        <f t="shared" ca="1" si="68"/>
        <v>0</v>
      </c>
      <c r="BX43" s="14">
        <f t="shared" ca="1" si="28"/>
        <v>401</v>
      </c>
      <c r="BY43" s="14">
        <f t="shared" ca="1" si="29"/>
        <v>401</v>
      </c>
      <c r="BZ43" s="14">
        <f t="shared" ca="1" si="43"/>
        <v>14706</v>
      </c>
      <c r="CA43" s="15">
        <f ca="1">SUM(BY$12:BY43)</f>
        <v>13484</v>
      </c>
      <c r="CB43" s="16">
        <f ca="1">SUM(BW$12:BW43)+SUMIF(BX$12:BX43, "&lt;0")</f>
        <v>1222</v>
      </c>
      <c r="CD43" s="9">
        <v>44214</v>
      </c>
      <c r="CE43" s="14">
        <f t="shared" ca="1" si="30"/>
        <v>401</v>
      </c>
      <c r="CF43" s="14">
        <f t="shared" ca="1" si="61"/>
        <v>776.71428571428567</v>
      </c>
      <c r="CG43" s="14">
        <f t="shared" ca="1" si="69"/>
        <v>0</v>
      </c>
      <c r="CH43" s="14">
        <f t="shared" ca="1" si="44"/>
        <v>401</v>
      </c>
      <c r="CI43" s="14">
        <f t="shared" ca="1" si="45"/>
        <v>401</v>
      </c>
      <c r="CJ43" s="14">
        <f t="shared" ca="1" si="52"/>
        <v>14706</v>
      </c>
      <c r="CK43" s="15">
        <f ca="1">SUM(CI$12:CI43)</f>
        <v>13484</v>
      </c>
      <c r="CL43" s="16">
        <f ca="1">SUM(CG$12:CG43)+SUMIF(CH$12:CH43, "&lt;0")</f>
        <v>1222</v>
      </c>
    </row>
    <row r="44" spans="1:90" x14ac:dyDescent="0.2">
      <c r="A44" s="24">
        <v>44215</v>
      </c>
      <c r="B44" s="54">
        <f ca="1">IF($A44&gt;= $C$5,$C$6, INDEX('Historical Data'!$D$2:$D$745, MATCH(A44, 'Historical Data'!$B$2:$B$745, 0)))</f>
        <v>884</v>
      </c>
      <c r="C44" s="42">
        <f t="shared" ca="1" si="55"/>
        <v>806.57142857142856</v>
      </c>
      <c r="D44" s="42">
        <f t="shared" ca="1" si="70"/>
        <v>716</v>
      </c>
      <c r="E44" s="42">
        <f t="shared" ca="1" si="31"/>
        <v>168</v>
      </c>
      <c r="F44" s="42">
        <f t="shared" ca="1" si="18"/>
        <v>168</v>
      </c>
      <c r="G44" s="42">
        <f t="shared" ca="1" si="46"/>
        <v>15590</v>
      </c>
      <c r="H44" s="43">
        <f ca="1">SUM(F$12:F44)</f>
        <v>13652</v>
      </c>
      <c r="I44" s="44">
        <f ca="1">SUM(D$12:D44)+SUMIF(E$12:E44, "&lt;0")</f>
        <v>1938</v>
      </c>
      <c r="J44" s="43"/>
      <c r="K44" s="9">
        <v>44215</v>
      </c>
      <c r="L44" s="14">
        <f t="shared" ca="1" si="19"/>
        <v>884</v>
      </c>
      <c r="M44" s="14">
        <f t="shared" ca="1" si="56"/>
        <v>806.57142857142856</v>
      </c>
      <c r="N44" s="14">
        <f t="shared" ca="1" si="62"/>
        <v>716</v>
      </c>
      <c r="O44" s="14">
        <f t="shared" ca="1" si="32"/>
        <v>168</v>
      </c>
      <c r="P44" s="14">
        <f t="shared" ca="1" si="33"/>
        <v>168</v>
      </c>
      <c r="Q44" s="14">
        <f t="shared" ca="1" si="47"/>
        <v>15590</v>
      </c>
      <c r="R44" s="15">
        <f ca="1">SUM(P$12:P44)</f>
        <v>13652</v>
      </c>
      <c r="S44" s="16">
        <f ca="1">SUM(N$12:N44)+SUMIF(O$12:O44, "&lt;0")</f>
        <v>1938</v>
      </c>
      <c r="U44" s="9">
        <v>44215</v>
      </c>
      <c r="V44" s="14">
        <f t="shared" ca="1" si="20"/>
        <v>884</v>
      </c>
      <c r="W44" s="14">
        <f t="shared" ca="1" si="57"/>
        <v>806.57142857142856</v>
      </c>
      <c r="X44" s="14">
        <f t="shared" ca="1" si="63"/>
        <v>716</v>
      </c>
      <c r="Y44" s="14">
        <f t="shared" ca="1" si="34"/>
        <v>168</v>
      </c>
      <c r="Z44" s="14">
        <f t="shared" ca="1" si="35"/>
        <v>168</v>
      </c>
      <c r="AA44" s="14">
        <f t="shared" ca="1" si="48"/>
        <v>15590</v>
      </c>
      <c r="AB44" s="15">
        <f ca="1">SUM(Z$12:Z44)</f>
        <v>13652</v>
      </c>
      <c r="AC44" s="16">
        <f ca="1">SUM(X$12:X44)+SUMIF(Y$12:Y44, "&lt;0")</f>
        <v>1938</v>
      </c>
      <c r="AE44" s="9">
        <v>44215</v>
      </c>
      <c r="AF44" s="14">
        <f t="shared" ca="1" si="21"/>
        <v>884</v>
      </c>
      <c r="AG44" s="14">
        <f t="shared" ca="1" si="53"/>
        <v>806.57142857142856</v>
      </c>
      <c r="AH44" s="14">
        <f t="shared" ca="1" si="64"/>
        <v>716</v>
      </c>
      <c r="AI44" s="14">
        <f t="shared" ca="1" si="22"/>
        <v>168</v>
      </c>
      <c r="AJ44" s="14">
        <f t="shared" ca="1" si="23"/>
        <v>168</v>
      </c>
      <c r="AK44" s="14">
        <f t="shared" ca="1" si="36"/>
        <v>15590</v>
      </c>
      <c r="AL44" s="15">
        <f ca="1">SUM(AJ$12:AJ44)</f>
        <v>13652</v>
      </c>
      <c r="AM44" s="16">
        <f ca="1">SUM(AH$12:AH44)+SUMIF(AI$12:AI44, "&lt;0")</f>
        <v>1938</v>
      </c>
      <c r="AO44" s="9">
        <v>44215</v>
      </c>
      <c r="AP44" s="14">
        <f t="shared" ca="1" si="24"/>
        <v>884</v>
      </c>
      <c r="AQ44" s="14">
        <f t="shared" ca="1" si="58"/>
        <v>807</v>
      </c>
      <c r="AR44" s="14">
        <f t="shared" ca="1" si="65"/>
        <v>716</v>
      </c>
      <c r="AS44" s="14">
        <f t="shared" ca="1" si="37"/>
        <v>168</v>
      </c>
      <c r="AT44" s="14">
        <f t="shared" ca="1" si="38"/>
        <v>168</v>
      </c>
      <c r="AU44" s="14">
        <f t="shared" ca="1" si="49"/>
        <v>15590</v>
      </c>
      <c r="AV44" s="15">
        <f ca="1">SUM(AT$12:AT44)</f>
        <v>13652</v>
      </c>
      <c r="AW44" s="16">
        <f ca="1">SUM(AR$12:AR44)+SUMIF(AS$12:AS44, "&lt;0")</f>
        <v>1938</v>
      </c>
      <c r="AX44" s="15"/>
      <c r="AZ44" s="9">
        <v>44215</v>
      </c>
      <c r="BA44" s="14">
        <f t="shared" ca="1" si="25"/>
        <v>884</v>
      </c>
      <c r="BB44" s="14">
        <f t="shared" ca="1" si="59"/>
        <v>806.57142857142856</v>
      </c>
      <c r="BC44" s="14">
        <f t="shared" ca="1" si="66"/>
        <v>716</v>
      </c>
      <c r="BD44" s="14">
        <f t="shared" ca="1" si="39"/>
        <v>168</v>
      </c>
      <c r="BE44" s="14">
        <f t="shared" ca="1" si="40"/>
        <v>168</v>
      </c>
      <c r="BF44" s="14">
        <f t="shared" ca="1" si="50"/>
        <v>15590</v>
      </c>
      <c r="BG44" s="15">
        <f ca="1">SUM(BE$12:BE44)</f>
        <v>13652</v>
      </c>
      <c r="BH44" s="16">
        <f ca="1">SUM(BC$12:BC44)+SUMIF(BD$12:BD44, "&lt;0")</f>
        <v>1938</v>
      </c>
      <c r="BJ44" s="9">
        <v>44215</v>
      </c>
      <c r="BK44" s="14">
        <f t="shared" ca="1" si="26"/>
        <v>884</v>
      </c>
      <c r="BL44" s="14">
        <f t="shared" ca="1" si="60"/>
        <v>806.57142857142856</v>
      </c>
      <c r="BM44" s="14">
        <f t="shared" ca="1" si="67"/>
        <v>716</v>
      </c>
      <c r="BN44" s="14">
        <f t="shared" ca="1" si="41"/>
        <v>168</v>
      </c>
      <c r="BO44" s="14">
        <f t="shared" ca="1" si="42"/>
        <v>168</v>
      </c>
      <c r="BP44" s="14">
        <f t="shared" ca="1" si="51"/>
        <v>15590</v>
      </c>
      <c r="BQ44" s="15">
        <f ca="1">SUM(BO$12:BO44)</f>
        <v>13652</v>
      </c>
      <c r="BR44" s="16">
        <f ca="1">SUM(BM$12:BM44)+SUMIF(BN$12:BN44, "&lt;0")</f>
        <v>1938</v>
      </c>
      <c r="BT44" s="9">
        <v>44215</v>
      </c>
      <c r="BU44" s="14">
        <f t="shared" ca="1" si="27"/>
        <v>884</v>
      </c>
      <c r="BV44" s="14">
        <f t="shared" ca="1" si="54"/>
        <v>806.57142857142856</v>
      </c>
      <c r="BW44" s="14">
        <f t="shared" ca="1" si="68"/>
        <v>716</v>
      </c>
      <c r="BX44" s="14">
        <f t="shared" ca="1" si="28"/>
        <v>168</v>
      </c>
      <c r="BY44" s="14">
        <f t="shared" ca="1" si="29"/>
        <v>168</v>
      </c>
      <c r="BZ44" s="14">
        <f t="shared" ca="1" si="43"/>
        <v>15590</v>
      </c>
      <c r="CA44" s="15">
        <f ca="1">SUM(BY$12:BY44)</f>
        <v>13652</v>
      </c>
      <c r="CB44" s="16">
        <f ca="1">SUM(BW$12:BW44)+SUMIF(BX$12:BX44, "&lt;0")</f>
        <v>1938</v>
      </c>
      <c r="CD44" s="9">
        <v>44215</v>
      </c>
      <c r="CE44" s="14">
        <f t="shared" ca="1" si="30"/>
        <v>884</v>
      </c>
      <c r="CF44" s="14">
        <f t="shared" ca="1" si="61"/>
        <v>806.57142857142856</v>
      </c>
      <c r="CG44" s="14">
        <f t="shared" ca="1" si="69"/>
        <v>716</v>
      </c>
      <c r="CH44" s="14">
        <f t="shared" ca="1" si="44"/>
        <v>168</v>
      </c>
      <c r="CI44" s="14">
        <f t="shared" ca="1" si="45"/>
        <v>168</v>
      </c>
      <c r="CJ44" s="14">
        <f t="shared" ca="1" si="52"/>
        <v>15590</v>
      </c>
      <c r="CK44" s="15">
        <f ca="1">SUM(CI$12:CI44)</f>
        <v>13652</v>
      </c>
      <c r="CL44" s="16">
        <f ca="1">SUM(CG$12:CG44)+SUMIF(CH$12:CH44, "&lt;0")</f>
        <v>1938</v>
      </c>
    </row>
    <row r="45" spans="1:90" x14ac:dyDescent="0.2">
      <c r="A45" s="24">
        <v>44216</v>
      </c>
      <c r="B45" s="54">
        <f ca="1">IF($A45&gt;= $C$5,$C$6, INDEX('Historical Data'!$D$2:$D$745, MATCH(A45, 'Historical Data'!$B$2:$B$745, 0)))</f>
        <v>1583</v>
      </c>
      <c r="C45" s="42">
        <f t="shared" ca="1" si="55"/>
        <v>912</v>
      </c>
      <c r="D45" s="42">
        <f t="shared" ca="1" si="70"/>
        <v>0</v>
      </c>
      <c r="E45" s="42">
        <f t="shared" ca="1" si="31"/>
        <v>1583</v>
      </c>
      <c r="F45" s="42">
        <f t="shared" ca="1" si="18"/>
        <v>1583</v>
      </c>
      <c r="G45" s="42">
        <f t="shared" ca="1" si="46"/>
        <v>17173</v>
      </c>
      <c r="H45" s="43">
        <f ca="1">SUM(F$12:F45)</f>
        <v>15235</v>
      </c>
      <c r="I45" s="44">
        <f ca="1">SUM(D$12:D45)+SUMIF(E$12:E45, "&lt;0")</f>
        <v>1938</v>
      </c>
      <c r="J45" s="43"/>
      <c r="K45" s="9">
        <v>44216</v>
      </c>
      <c r="L45" s="14">
        <f t="shared" ca="1" si="19"/>
        <v>1583</v>
      </c>
      <c r="M45" s="14">
        <f t="shared" ca="1" si="56"/>
        <v>912</v>
      </c>
      <c r="N45" s="14">
        <f t="shared" ca="1" si="62"/>
        <v>0</v>
      </c>
      <c r="O45" s="14">
        <f t="shared" ca="1" si="32"/>
        <v>1583</v>
      </c>
      <c r="P45" s="14">
        <f t="shared" ca="1" si="33"/>
        <v>1583</v>
      </c>
      <c r="Q45" s="14">
        <f t="shared" ca="1" si="47"/>
        <v>17173</v>
      </c>
      <c r="R45" s="15">
        <f ca="1">SUM(P$12:P45)</f>
        <v>15235</v>
      </c>
      <c r="S45" s="16">
        <f ca="1">SUM(N$12:N45)+SUMIF(O$12:O45, "&lt;0")</f>
        <v>1938</v>
      </c>
      <c r="U45" s="9">
        <v>44216</v>
      </c>
      <c r="V45" s="14">
        <f t="shared" ca="1" si="20"/>
        <v>1583</v>
      </c>
      <c r="W45" s="14">
        <f t="shared" ca="1" si="57"/>
        <v>912</v>
      </c>
      <c r="X45" s="14">
        <f t="shared" ca="1" si="63"/>
        <v>0</v>
      </c>
      <c r="Y45" s="14">
        <f t="shared" ca="1" si="34"/>
        <v>1583</v>
      </c>
      <c r="Z45" s="14">
        <f t="shared" ca="1" si="35"/>
        <v>1583</v>
      </c>
      <c r="AA45" s="14">
        <f t="shared" ca="1" si="48"/>
        <v>17173</v>
      </c>
      <c r="AB45" s="15">
        <f ca="1">SUM(Z$12:Z45)</f>
        <v>15235</v>
      </c>
      <c r="AC45" s="16">
        <f ca="1">SUM(X$12:X45)+SUMIF(Y$12:Y45, "&lt;0")</f>
        <v>1938</v>
      </c>
      <c r="AE45" s="9">
        <v>44216</v>
      </c>
      <c r="AF45" s="14">
        <f t="shared" ca="1" si="21"/>
        <v>1583</v>
      </c>
      <c r="AG45" s="14">
        <f t="shared" ca="1" si="53"/>
        <v>912</v>
      </c>
      <c r="AH45" s="14">
        <f t="shared" ca="1" si="64"/>
        <v>0</v>
      </c>
      <c r="AI45" s="14">
        <f t="shared" ca="1" si="22"/>
        <v>1583</v>
      </c>
      <c r="AJ45" s="14">
        <f t="shared" ca="1" si="23"/>
        <v>1583</v>
      </c>
      <c r="AK45" s="14">
        <f t="shared" ca="1" si="36"/>
        <v>17173</v>
      </c>
      <c r="AL45" s="15">
        <f ca="1">SUM(AJ$12:AJ45)</f>
        <v>15235</v>
      </c>
      <c r="AM45" s="16">
        <f ca="1">SUM(AH$12:AH45)+SUMIF(AI$12:AI45, "&lt;0")</f>
        <v>1938</v>
      </c>
      <c r="AO45" s="9">
        <v>44216</v>
      </c>
      <c r="AP45" s="14">
        <f t="shared" ca="1" si="24"/>
        <v>1583</v>
      </c>
      <c r="AQ45" s="14">
        <f t="shared" ca="1" si="58"/>
        <v>912</v>
      </c>
      <c r="AR45" s="14">
        <f t="shared" ca="1" si="65"/>
        <v>0</v>
      </c>
      <c r="AS45" s="14">
        <f t="shared" ca="1" si="37"/>
        <v>1583</v>
      </c>
      <c r="AT45" s="14">
        <f t="shared" ca="1" si="38"/>
        <v>1583</v>
      </c>
      <c r="AU45" s="14">
        <f t="shared" ca="1" si="49"/>
        <v>17173</v>
      </c>
      <c r="AV45" s="15">
        <f ca="1">SUM(AT$12:AT45)</f>
        <v>15235</v>
      </c>
      <c r="AW45" s="16">
        <f ca="1">SUM(AR$12:AR45)+SUMIF(AS$12:AS45, "&lt;0")</f>
        <v>1938</v>
      </c>
      <c r="AX45" s="15"/>
      <c r="AZ45" s="9">
        <v>44216</v>
      </c>
      <c r="BA45" s="14">
        <f t="shared" ca="1" si="25"/>
        <v>1583</v>
      </c>
      <c r="BB45" s="14">
        <f t="shared" ca="1" si="59"/>
        <v>912</v>
      </c>
      <c r="BC45" s="14">
        <f t="shared" ca="1" si="66"/>
        <v>0</v>
      </c>
      <c r="BD45" s="14">
        <f t="shared" ca="1" si="39"/>
        <v>1583</v>
      </c>
      <c r="BE45" s="14">
        <f t="shared" ca="1" si="40"/>
        <v>1583</v>
      </c>
      <c r="BF45" s="14">
        <f t="shared" ca="1" si="50"/>
        <v>17173</v>
      </c>
      <c r="BG45" s="15">
        <f ca="1">SUM(BE$12:BE45)</f>
        <v>15235</v>
      </c>
      <c r="BH45" s="16">
        <f ca="1">SUM(BC$12:BC45)+SUMIF(BD$12:BD45, "&lt;0")</f>
        <v>1938</v>
      </c>
      <c r="BJ45" s="9">
        <v>44216</v>
      </c>
      <c r="BK45" s="14">
        <f t="shared" ca="1" si="26"/>
        <v>1583</v>
      </c>
      <c r="BL45" s="14">
        <f t="shared" ca="1" si="60"/>
        <v>912</v>
      </c>
      <c r="BM45" s="14">
        <f t="shared" ca="1" si="67"/>
        <v>0</v>
      </c>
      <c r="BN45" s="14">
        <f t="shared" ca="1" si="41"/>
        <v>1583</v>
      </c>
      <c r="BO45" s="14">
        <f t="shared" ca="1" si="42"/>
        <v>1583</v>
      </c>
      <c r="BP45" s="14">
        <f t="shared" ca="1" si="51"/>
        <v>17173</v>
      </c>
      <c r="BQ45" s="15">
        <f ca="1">SUM(BO$12:BO45)</f>
        <v>15235</v>
      </c>
      <c r="BR45" s="16">
        <f ca="1">SUM(BM$12:BM45)+SUMIF(BN$12:BN45, "&lt;0")</f>
        <v>1938</v>
      </c>
      <c r="BT45" s="9">
        <v>44216</v>
      </c>
      <c r="BU45" s="14">
        <f t="shared" ca="1" si="27"/>
        <v>1583</v>
      </c>
      <c r="BV45" s="14">
        <f t="shared" ca="1" si="54"/>
        <v>912</v>
      </c>
      <c r="BW45" s="14">
        <f t="shared" ca="1" si="68"/>
        <v>0</v>
      </c>
      <c r="BX45" s="14">
        <f t="shared" ca="1" si="28"/>
        <v>1583</v>
      </c>
      <c r="BY45" s="14">
        <f t="shared" ca="1" si="29"/>
        <v>1583</v>
      </c>
      <c r="BZ45" s="14">
        <f t="shared" ca="1" si="43"/>
        <v>17173</v>
      </c>
      <c r="CA45" s="15">
        <f ca="1">SUM(BY$12:BY45)</f>
        <v>15235</v>
      </c>
      <c r="CB45" s="16">
        <f ca="1">SUM(BW$12:BW45)+SUMIF(BX$12:BX45, "&lt;0")</f>
        <v>1938</v>
      </c>
      <c r="CD45" s="9">
        <v>44216</v>
      </c>
      <c r="CE45" s="14">
        <f t="shared" ca="1" si="30"/>
        <v>1583</v>
      </c>
      <c r="CF45" s="14">
        <f t="shared" ca="1" si="61"/>
        <v>912</v>
      </c>
      <c r="CG45" s="14">
        <f t="shared" ca="1" si="69"/>
        <v>0</v>
      </c>
      <c r="CH45" s="14">
        <f t="shared" ca="1" si="44"/>
        <v>1583</v>
      </c>
      <c r="CI45" s="14">
        <f t="shared" ca="1" si="45"/>
        <v>1583</v>
      </c>
      <c r="CJ45" s="14">
        <f t="shared" ca="1" si="52"/>
        <v>17173</v>
      </c>
      <c r="CK45" s="15">
        <f ca="1">SUM(CI$12:CI45)</f>
        <v>15235</v>
      </c>
      <c r="CL45" s="16">
        <f ca="1">SUM(CG$12:CG45)+SUMIF(CH$12:CH45, "&lt;0")</f>
        <v>1938</v>
      </c>
    </row>
    <row r="46" spans="1:90" x14ac:dyDescent="0.2">
      <c r="A46" s="24">
        <v>44217</v>
      </c>
      <c r="B46" s="54">
        <f ca="1">IF($A46&gt;= $C$5,$C$6, INDEX('Historical Data'!$D$2:$D$745, MATCH(A46, 'Historical Data'!$B$2:$B$745, 0)))</f>
        <v>1274</v>
      </c>
      <c r="C46" s="42">
        <f t="shared" ca="1" si="55"/>
        <v>940</v>
      </c>
      <c r="D46" s="42">
        <f t="shared" ca="1" si="70"/>
        <v>183</v>
      </c>
      <c r="E46" s="42">
        <f t="shared" ca="1" si="31"/>
        <v>1091</v>
      </c>
      <c r="F46" s="42">
        <f t="shared" ca="1" si="18"/>
        <v>1091</v>
      </c>
      <c r="G46" s="42">
        <f t="shared" ca="1" si="46"/>
        <v>18447</v>
      </c>
      <c r="H46" s="43">
        <f ca="1">SUM(F$12:F46)</f>
        <v>16326</v>
      </c>
      <c r="I46" s="44">
        <f ca="1">SUM(D$12:D46)+SUMIF(E$12:E46, "&lt;0")</f>
        <v>2121</v>
      </c>
      <c r="J46" s="43"/>
      <c r="K46" s="9">
        <v>44217</v>
      </c>
      <c r="L46" s="14">
        <f t="shared" ca="1" si="19"/>
        <v>1274</v>
      </c>
      <c r="M46" s="14">
        <f t="shared" ca="1" si="56"/>
        <v>940</v>
      </c>
      <c r="N46" s="14">
        <f t="shared" ca="1" si="62"/>
        <v>183</v>
      </c>
      <c r="O46" s="14">
        <f t="shared" ca="1" si="32"/>
        <v>1091</v>
      </c>
      <c r="P46" s="14">
        <f t="shared" ca="1" si="33"/>
        <v>1091</v>
      </c>
      <c r="Q46" s="14">
        <f t="shared" ca="1" si="47"/>
        <v>18447</v>
      </c>
      <c r="R46" s="15">
        <f ca="1">SUM(P$12:P46)</f>
        <v>16326</v>
      </c>
      <c r="S46" s="16">
        <f ca="1">SUM(N$12:N46)+SUMIF(O$12:O46, "&lt;0")</f>
        <v>2121</v>
      </c>
      <c r="U46" s="9">
        <v>44217</v>
      </c>
      <c r="V46" s="14">
        <f t="shared" ca="1" si="20"/>
        <v>1274</v>
      </c>
      <c r="W46" s="14">
        <f t="shared" ca="1" si="57"/>
        <v>940</v>
      </c>
      <c r="X46" s="14">
        <f t="shared" ca="1" si="63"/>
        <v>183</v>
      </c>
      <c r="Y46" s="14">
        <f t="shared" ca="1" si="34"/>
        <v>1091</v>
      </c>
      <c r="Z46" s="14">
        <f t="shared" ca="1" si="35"/>
        <v>1091</v>
      </c>
      <c r="AA46" s="14">
        <f t="shared" ca="1" si="48"/>
        <v>18447</v>
      </c>
      <c r="AB46" s="15">
        <f ca="1">SUM(Z$12:Z46)</f>
        <v>16326</v>
      </c>
      <c r="AC46" s="16">
        <f ca="1">SUM(X$12:X46)+SUMIF(Y$12:Y46, "&lt;0")</f>
        <v>2121</v>
      </c>
      <c r="AE46" s="9">
        <v>44217</v>
      </c>
      <c r="AF46" s="14">
        <f t="shared" ca="1" si="21"/>
        <v>1274</v>
      </c>
      <c r="AG46" s="14">
        <f t="shared" ca="1" si="53"/>
        <v>940</v>
      </c>
      <c r="AH46" s="14">
        <f t="shared" ca="1" si="64"/>
        <v>183</v>
      </c>
      <c r="AI46" s="14">
        <f t="shared" ca="1" si="22"/>
        <v>1091</v>
      </c>
      <c r="AJ46" s="14">
        <f t="shared" ca="1" si="23"/>
        <v>1091</v>
      </c>
      <c r="AK46" s="14">
        <f t="shared" ca="1" si="36"/>
        <v>18447</v>
      </c>
      <c r="AL46" s="15">
        <f ca="1">SUM(AJ$12:AJ46)</f>
        <v>16326</v>
      </c>
      <c r="AM46" s="16">
        <f ca="1">SUM(AH$12:AH46)+SUMIF(AI$12:AI46, "&lt;0")</f>
        <v>2121</v>
      </c>
      <c r="AO46" s="9">
        <v>44217</v>
      </c>
      <c r="AP46" s="14">
        <f t="shared" ca="1" si="24"/>
        <v>1274</v>
      </c>
      <c r="AQ46" s="14">
        <f t="shared" ca="1" si="58"/>
        <v>940</v>
      </c>
      <c r="AR46" s="14">
        <f t="shared" ca="1" si="65"/>
        <v>183</v>
      </c>
      <c r="AS46" s="14">
        <f t="shared" ca="1" si="37"/>
        <v>1091</v>
      </c>
      <c r="AT46" s="14">
        <f t="shared" ca="1" si="38"/>
        <v>1091</v>
      </c>
      <c r="AU46" s="14">
        <f t="shared" ca="1" si="49"/>
        <v>18447</v>
      </c>
      <c r="AV46" s="15">
        <f ca="1">SUM(AT$12:AT46)</f>
        <v>16326</v>
      </c>
      <c r="AW46" s="16">
        <f ca="1">SUM(AR$12:AR46)+SUMIF(AS$12:AS46, "&lt;0")</f>
        <v>2121</v>
      </c>
      <c r="AX46" s="15"/>
      <c r="AZ46" s="9">
        <v>44217</v>
      </c>
      <c r="BA46" s="14">
        <f t="shared" ca="1" si="25"/>
        <v>1274</v>
      </c>
      <c r="BB46" s="14">
        <f t="shared" ca="1" si="59"/>
        <v>940</v>
      </c>
      <c r="BC46" s="14">
        <f t="shared" ca="1" si="66"/>
        <v>183</v>
      </c>
      <c r="BD46" s="14">
        <f t="shared" ca="1" si="39"/>
        <v>1091</v>
      </c>
      <c r="BE46" s="14">
        <f t="shared" ca="1" si="40"/>
        <v>1091</v>
      </c>
      <c r="BF46" s="14">
        <f t="shared" ca="1" si="50"/>
        <v>18447</v>
      </c>
      <c r="BG46" s="15">
        <f ca="1">SUM(BE$12:BE46)</f>
        <v>16326</v>
      </c>
      <c r="BH46" s="16">
        <f ca="1">SUM(BC$12:BC46)+SUMIF(BD$12:BD46, "&lt;0")</f>
        <v>2121</v>
      </c>
      <c r="BJ46" s="9">
        <v>44217</v>
      </c>
      <c r="BK46" s="14">
        <f t="shared" ca="1" si="26"/>
        <v>1274</v>
      </c>
      <c r="BL46" s="14">
        <f t="shared" ca="1" si="60"/>
        <v>940</v>
      </c>
      <c r="BM46" s="14">
        <f t="shared" ca="1" si="67"/>
        <v>183</v>
      </c>
      <c r="BN46" s="14">
        <f t="shared" ca="1" si="41"/>
        <v>1091</v>
      </c>
      <c r="BO46" s="14">
        <f t="shared" ca="1" si="42"/>
        <v>1091</v>
      </c>
      <c r="BP46" s="14">
        <f t="shared" ca="1" si="51"/>
        <v>18447</v>
      </c>
      <c r="BQ46" s="15">
        <f ca="1">SUM(BO$12:BO46)</f>
        <v>16326</v>
      </c>
      <c r="BR46" s="16">
        <f ca="1">SUM(BM$12:BM46)+SUMIF(BN$12:BN46, "&lt;0")</f>
        <v>2121</v>
      </c>
      <c r="BT46" s="9">
        <v>44217</v>
      </c>
      <c r="BU46" s="14">
        <f t="shared" ca="1" si="27"/>
        <v>1274</v>
      </c>
      <c r="BV46" s="14">
        <f t="shared" ca="1" si="54"/>
        <v>940</v>
      </c>
      <c r="BW46" s="14">
        <f t="shared" ca="1" si="68"/>
        <v>183</v>
      </c>
      <c r="BX46" s="14">
        <f t="shared" ca="1" si="28"/>
        <v>1091</v>
      </c>
      <c r="BY46" s="14">
        <f t="shared" ca="1" si="29"/>
        <v>1091</v>
      </c>
      <c r="BZ46" s="14">
        <f t="shared" ca="1" si="43"/>
        <v>18447</v>
      </c>
      <c r="CA46" s="15">
        <f ca="1">SUM(BY$12:BY46)</f>
        <v>16326</v>
      </c>
      <c r="CB46" s="16">
        <f ca="1">SUM(BW$12:BW46)+SUMIF(BX$12:BX46, "&lt;0")</f>
        <v>2121</v>
      </c>
      <c r="CD46" s="9">
        <v>44217</v>
      </c>
      <c r="CE46" s="14">
        <f t="shared" ca="1" si="30"/>
        <v>1274</v>
      </c>
      <c r="CF46" s="14">
        <f t="shared" ca="1" si="61"/>
        <v>940</v>
      </c>
      <c r="CG46" s="14">
        <f t="shared" ca="1" si="69"/>
        <v>183</v>
      </c>
      <c r="CH46" s="14">
        <f t="shared" ca="1" si="44"/>
        <v>1091</v>
      </c>
      <c r="CI46" s="14">
        <f t="shared" ca="1" si="45"/>
        <v>1091</v>
      </c>
      <c r="CJ46" s="14">
        <f t="shared" ca="1" si="52"/>
        <v>18447</v>
      </c>
      <c r="CK46" s="15">
        <f ca="1">SUM(CI$12:CI46)</f>
        <v>16326</v>
      </c>
      <c r="CL46" s="16">
        <f ca="1">SUM(CG$12:CG46)+SUMIF(CH$12:CH46, "&lt;0")</f>
        <v>2121</v>
      </c>
    </row>
    <row r="47" spans="1:90" x14ac:dyDescent="0.2">
      <c r="A47" s="24">
        <v>44218</v>
      </c>
      <c r="B47" s="54">
        <f ca="1">IF($A47&gt;= $C$5,$C$6, INDEX('Historical Data'!$D$2:$D$745, MATCH(A47, 'Historical Data'!$B$2:$B$745, 0)))</f>
        <v>1394.7210000000014</v>
      </c>
      <c r="C47" s="14">
        <f t="shared" ca="1" si="55"/>
        <v>982.96014285714307</v>
      </c>
      <c r="D47" s="14">
        <f t="shared" ref="D47:D70" ca="1" si="71" xml:space="preserve"> F23 + IF(E46 &lt; 0, -E46, 0)</f>
        <v>193</v>
      </c>
      <c r="E47" s="14">
        <f t="shared" ca="1" si="31"/>
        <v>1201.7210000000014</v>
      </c>
      <c r="F47" s="14">
        <f t="shared" ca="1" si="18"/>
        <v>1201.7210000000014</v>
      </c>
      <c r="G47" s="14">
        <f ca="1">B47+G46</f>
        <v>19841.721000000001</v>
      </c>
      <c r="H47" s="15">
        <f ca="1">SUM(F$12:F47)</f>
        <v>17527.721000000001</v>
      </c>
      <c r="I47" s="16">
        <f ca="1">SUM(D$12:D47)+SUMIF(E$12:E47, "&lt;0")</f>
        <v>2314</v>
      </c>
      <c r="J47" s="43"/>
      <c r="K47" s="9">
        <v>44218</v>
      </c>
      <c r="L47" s="14">
        <f t="shared" ca="1" si="19"/>
        <v>1394.7210000000014</v>
      </c>
      <c r="M47" s="14">
        <f t="shared" ca="1" si="56"/>
        <v>982.96014285714307</v>
      </c>
      <c r="N47" s="14">
        <f t="shared" ca="1" si="62"/>
        <v>193</v>
      </c>
      <c r="O47" s="14">
        <f t="shared" ca="1" si="32"/>
        <v>1201.7210000000014</v>
      </c>
      <c r="P47" s="14">
        <f t="shared" ca="1" si="33"/>
        <v>1201.7210000000014</v>
      </c>
      <c r="Q47" s="14">
        <f ca="1">L47+Q46</f>
        <v>19841.721000000001</v>
      </c>
      <c r="R47" s="15">
        <f ca="1">SUM(P$12:P47)</f>
        <v>17527.721000000001</v>
      </c>
      <c r="S47" s="16">
        <f ca="1">SUM(N$12:N47)+SUMIF(O$12:O47, "&lt;0")</f>
        <v>2314</v>
      </c>
      <c r="U47" s="9">
        <v>44218</v>
      </c>
      <c r="V47" s="14">
        <f t="shared" ca="1" si="20"/>
        <v>1394.7210000000014</v>
      </c>
      <c r="W47" s="14">
        <f t="shared" ca="1" si="57"/>
        <v>982.96014285714307</v>
      </c>
      <c r="X47" s="14">
        <f t="shared" ca="1" si="63"/>
        <v>193</v>
      </c>
      <c r="Y47" s="14">
        <f t="shared" ca="1" si="34"/>
        <v>1201.7210000000014</v>
      </c>
      <c r="Z47" s="14">
        <f t="shared" ca="1" si="35"/>
        <v>1201.7210000000014</v>
      </c>
      <c r="AA47" s="14">
        <f ca="1">V47+AA46</f>
        <v>19841.721000000001</v>
      </c>
      <c r="AB47" s="15">
        <f ca="1">SUM(Z$12:Z47)</f>
        <v>17527.721000000001</v>
      </c>
      <c r="AC47" s="16">
        <f ca="1">SUM(X$12:X47)+SUMIF(Y$12:Y47, "&lt;0")</f>
        <v>2314</v>
      </c>
      <c r="AE47" s="9">
        <v>44218</v>
      </c>
      <c r="AF47" s="14">
        <f t="shared" ca="1" si="21"/>
        <v>1394.7210000000014</v>
      </c>
      <c r="AG47" s="14">
        <f t="shared" ca="1" si="53"/>
        <v>982.96014285714307</v>
      </c>
      <c r="AH47" s="14">
        <f t="shared" ca="1" si="64"/>
        <v>193</v>
      </c>
      <c r="AI47" s="14">
        <f t="shared" ca="1" si="22"/>
        <v>1201.7210000000014</v>
      </c>
      <c r="AJ47" s="14">
        <f t="shared" ca="1" si="23"/>
        <v>1201.7210000000014</v>
      </c>
      <c r="AK47" s="14">
        <f t="shared" ca="1" si="36"/>
        <v>19841.721000000001</v>
      </c>
      <c r="AL47" s="15">
        <f ca="1">SUM(AJ$12:AJ47)</f>
        <v>17527.721000000001</v>
      </c>
      <c r="AM47" s="16">
        <f ca="1">SUM(AH$12:AH47)+SUMIF(AI$12:AI47, "&lt;0")</f>
        <v>2314</v>
      </c>
      <c r="AO47" s="9">
        <v>44218</v>
      </c>
      <c r="AP47" s="14">
        <f t="shared" ca="1" si="24"/>
        <v>1394.7210000000014</v>
      </c>
      <c r="AQ47" s="14">
        <f t="shared" ca="1" si="58"/>
        <v>983</v>
      </c>
      <c r="AR47" s="14">
        <f t="shared" ca="1" si="65"/>
        <v>193</v>
      </c>
      <c r="AS47" s="14">
        <f t="shared" ca="1" si="37"/>
        <v>1201.7210000000014</v>
      </c>
      <c r="AT47" s="14">
        <f t="shared" ca="1" si="38"/>
        <v>1201.7210000000014</v>
      </c>
      <c r="AU47" s="14">
        <f ca="1">AP47+AU46</f>
        <v>19841.721000000001</v>
      </c>
      <c r="AV47" s="15">
        <f ca="1">SUM(AT$12:AT47)</f>
        <v>17527.721000000001</v>
      </c>
      <c r="AW47" s="16">
        <f ca="1">SUM(AR$12:AR47)+SUMIF(AS$12:AS47, "&lt;0")</f>
        <v>2314</v>
      </c>
      <c r="AX47" s="15"/>
      <c r="AZ47" s="9">
        <v>44218</v>
      </c>
      <c r="BA47" s="14">
        <f t="shared" ca="1" si="25"/>
        <v>1394.7210000000014</v>
      </c>
      <c r="BB47" s="14">
        <f t="shared" ca="1" si="59"/>
        <v>982.96014285714307</v>
      </c>
      <c r="BC47" s="14">
        <f t="shared" ca="1" si="66"/>
        <v>193</v>
      </c>
      <c r="BD47" s="14">
        <f t="shared" ca="1" si="39"/>
        <v>1201.7210000000014</v>
      </c>
      <c r="BE47" s="14">
        <f t="shared" ca="1" si="40"/>
        <v>1201.7210000000014</v>
      </c>
      <c r="BF47" s="14">
        <f ca="1">BA47+BF46</f>
        <v>19841.721000000001</v>
      </c>
      <c r="BG47" s="15">
        <f ca="1">SUM(BE$12:BE47)</f>
        <v>17527.721000000001</v>
      </c>
      <c r="BH47" s="16">
        <f ca="1">SUM(BC$12:BC47)+SUMIF(BD$12:BD47, "&lt;0")</f>
        <v>2314</v>
      </c>
      <c r="BJ47" s="9">
        <v>44218</v>
      </c>
      <c r="BK47" s="14">
        <f t="shared" ca="1" si="26"/>
        <v>1394.7210000000014</v>
      </c>
      <c r="BL47" s="14">
        <f t="shared" ca="1" si="60"/>
        <v>982.96014285714307</v>
      </c>
      <c r="BM47" s="14">
        <f t="shared" ca="1" si="67"/>
        <v>193</v>
      </c>
      <c r="BN47" s="14">
        <f t="shared" ca="1" si="41"/>
        <v>1201.7210000000014</v>
      </c>
      <c r="BO47" s="14">
        <f t="shared" ca="1" si="42"/>
        <v>1201.7210000000014</v>
      </c>
      <c r="BP47" s="14">
        <f ca="1">BK47+BP46</f>
        <v>19841.721000000001</v>
      </c>
      <c r="BQ47" s="15">
        <f ca="1">SUM(BO$12:BO47)</f>
        <v>17527.721000000001</v>
      </c>
      <c r="BR47" s="16">
        <f ca="1">SUM(BM$12:BM47)+SUMIF(BN$12:BN47, "&lt;0")</f>
        <v>2314</v>
      </c>
      <c r="BT47" s="9">
        <v>44218</v>
      </c>
      <c r="BU47" s="14">
        <f t="shared" ca="1" si="27"/>
        <v>1394.7210000000014</v>
      </c>
      <c r="BV47" s="14">
        <f t="shared" ca="1" si="54"/>
        <v>982.96014285714307</v>
      </c>
      <c r="BW47" s="14">
        <f t="shared" ca="1" si="68"/>
        <v>193</v>
      </c>
      <c r="BX47" s="14">
        <f t="shared" ca="1" si="28"/>
        <v>1201.7210000000014</v>
      </c>
      <c r="BY47" s="14">
        <f t="shared" ca="1" si="29"/>
        <v>1201.7210000000014</v>
      </c>
      <c r="BZ47" s="14">
        <f t="shared" ca="1" si="43"/>
        <v>19841.721000000001</v>
      </c>
      <c r="CA47" s="15">
        <f ca="1">SUM(BY$12:BY47)</f>
        <v>17527.721000000001</v>
      </c>
      <c r="CB47" s="16">
        <f ca="1">SUM(BW$12:BW47)+SUMIF(BX$12:BX47, "&lt;0")</f>
        <v>2314</v>
      </c>
      <c r="CD47" s="9">
        <v>44218</v>
      </c>
      <c r="CE47" s="14">
        <f t="shared" ca="1" si="30"/>
        <v>1394.7210000000014</v>
      </c>
      <c r="CF47" s="14">
        <f t="shared" ca="1" si="61"/>
        <v>982.96014285714307</v>
      </c>
      <c r="CG47" s="14">
        <f t="shared" ca="1" si="69"/>
        <v>193</v>
      </c>
      <c r="CH47" s="14">
        <f t="shared" ca="1" si="44"/>
        <v>1201.7210000000014</v>
      </c>
      <c r="CI47" s="14">
        <f t="shared" ca="1" si="45"/>
        <v>1201.7210000000014</v>
      </c>
      <c r="CJ47" s="14">
        <f ca="1">CE47+CJ46</f>
        <v>19841.721000000001</v>
      </c>
      <c r="CK47" s="15">
        <f ca="1">SUM(CI$12:CI47)</f>
        <v>17527.721000000001</v>
      </c>
      <c r="CL47" s="16">
        <f ca="1">SUM(CG$12:CG47)+SUMIF(CH$12:CH47, "&lt;0")</f>
        <v>2314</v>
      </c>
    </row>
    <row r="48" spans="1:90" x14ac:dyDescent="0.2">
      <c r="A48" s="24">
        <v>44219</v>
      </c>
      <c r="B48" s="54">
        <f ca="1">IF($A48&gt;= $C$5,$C$6, INDEX('Historical Data'!$D$2:$D$745, MATCH(A48, 'Historical Data'!$B$2:$B$745, 0)))</f>
        <v>1259.5540000000001</v>
      </c>
      <c r="C48" s="14">
        <f t="shared" ca="1" si="55"/>
        <v>1061.7535714285716</v>
      </c>
      <c r="D48" s="14">
        <f t="shared" ca="1" si="71"/>
        <v>753</v>
      </c>
      <c r="E48" s="14">
        <f t="shared" ca="1" si="31"/>
        <v>506.55400000000009</v>
      </c>
      <c r="F48" s="14">
        <f t="shared" ca="1" si="18"/>
        <v>506.55400000000009</v>
      </c>
      <c r="G48" s="14">
        <f t="shared" ca="1" si="46"/>
        <v>21101.275000000001</v>
      </c>
      <c r="H48" s="15">
        <f ca="1">SUM(F$12:F48)</f>
        <v>18034.275000000001</v>
      </c>
      <c r="I48" s="16">
        <f ca="1">SUM(D$12:D48)+SUMIF(E$12:E48, "&lt;0")</f>
        <v>3067</v>
      </c>
      <c r="J48" s="43"/>
      <c r="K48" s="9">
        <v>44219</v>
      </c>
      <c r="L48" s="14">
        <f t="shared" ca="1" si="19"/>
        <v>1259.5540000000001</v>
      </c>
      <c r="M48" s="14">
        <f t="shared" ca="1" si="56"/>
        <v>1061.7535714285716</v>
      </c>
      <c r="N48" s="14">
        <f t="shared" ca="1" si="62"/>
        <v>753</v>
      </c>
      <c r="O48" s="14">
        <f t="shared" ca="1" si="32"/>
        <v>506.55400000000009</v>
      </c>
      <c r="P48" s="14">
        <f t="shared" ca="1" si="33"/>
        <v>506.55400000000009</v>
      </c>
      <c r="Q48" s="14">
        <f t="shared" ref="Q48:Q111" ca="1" si="72">L48+Q47</f>
        <v>21101.275000000001</v>
      </c>
      <c r="R48" s="15">
        <f ca="1">SUM(P$12:P48)</f>
        <v>18034.275000000001</v>
      </c>
      <c r="S48" s="16">
        <f ca="1">SUM(N$12:N48)+SUMIF(O$12:O48, "&lt;0")</f>
        <v>3067</v>
      </c>
      <c r="U48" s="9">
        <v>44219</v>
      </c>
      <c r="V48" s="14">
        <f t="shared" ca="1" si="20"/>
        <v>1259.5540000000001</v>
      </c>
      <c r="W48" s="14">
        <f t="shared" ca="1" si="57"/>
        <v>1061.7535714285716</v>
      </c>
      <c r="X48" s="14">
        <f t="shared" ca="1" si="63"/>
        <v>753</v>
      </c>
      <c r="Y48" s="14">
        <f t="shared" ca="1" si="34"/>
        <v>506.55400000000009</v>
      </c>
      <c r="Z48" s="14">
        <f t="shared" ca="1" si="35"/>
        <v>506.55400000000009</v>
      </c>
      <c r="AA48" s="14">
        <f t="shared" ref="AA48:AA111" ca="1" si="73">V48+AA47</f>
        <v>21101.275000000001</v>
      </c>
      <c r="AB48" s="15">
        <f ca="1">SUM(Z$12:Z48)</f>
        <v>18034.275000000001</v>
      </c>
      <c r="AC48" s="16">
        <f ca="1">SUM(X$12:X48)+SUMIF(Y$12:Y48, "&lt;0")</f>
        <v>3067</v>
      </c>
      <c r="AE48" s="9">
        <v>44219</v>
      </c>
      <c r="AF48" s="14">
        <f t="shared" ca="1" si="21"/>
        <v>1259.5540000000001</v>
      </c>
      <c r="AG48" s="14">
        <f t="shared" ca="1" si="53"/>
        <v>1061.7535714285716</v>
      </c>
      <c r="AH48" s="14">
        <f t="shared" ca="1" si="64"/>
        <v>753</v>
      </c>
      <c r="AI48" s="14">
        <f t="shared" ca="1" si="22"/>
        <v>506.55400000000009</v>
      </c>
      <c r="AJ48" s="14">
        <f t="shared" ca="1" si="23"/>
        <v>506.55400000000009</v>
      </c>
      <c r="AK48" s="14">
        <f t="shared" ca="1" si="36"/>
        <v>21101.275000000001</v>
      </c>
      <c r="AL48" s="15">
        <f ca="1">SUM(AJ$12:AJ48)</f>
        <v>18034.275000000001</v>
      </c>
      <c r="AM48" s="16">
        <f ca="1">SUM(AH$12:AH48)+SUMIF(AI$12:AI48, "&lt;0")</f>
        <v>3067</v>
      </c>
      <c r="AO48" s="9">
        <v>44219</v>
      </c>
      <c r="AP48" s="14">
        <f t="shared" ca="1" si="24"/>
        <v>1259.5540000000001</v>
      </c>
      <c r="AQ48" s="14">
        <f t="shared" ca="1" si="58"/>
        <v>1062</v>
      </c>
      <c r="AR48" s="14">
        <f t="shared" ca="1" si="65"/>
        <v>753</v>
      </c>
      <c r="AS48" s="14">
        <f t="shared" ca="1" si="37"/>
        <v>506.55400000000009</v>
      </c>
      <c r="AT48" s="14">
        <f t="shared" ca="1" si="38"/>
        <v>506.55400000000009</v>
      </c>
      <c r="AU48" s="14">
        <f t="shared" ref="AU48:AU111" ca="1" si="74">AP48+AU47</f>
        <v>21101.275000000001</v>
      </c>
      <c r="AV48" s="15">
        <f ca="1">SUM(AT$12:AT48)</f>
        <v>18034.275000000001</v>
      </c>
      <c r="AW48" s="16">
        <f ca="1">SUM(AR$12:AR48)+SUMIF(AS$12:AS48, "&lt;0")</f>
        <v>3067</v>
      </c>
      <c r="AX48" s="15"/>
      <c r="AZ48" s="9">
        <v>44219</v>
      </c>
      <c r="BA48" s="14">
        <f t="shared" ca="1" si="25"/>
        <v>1259.5540000000001</v>
      </c>
      <c r="BB48" s="14">
        <f t="shared" ca="1" si="59"/>
        <v>1061.7535714285716</v>
      </c>
      <c r="BC48" s="14">
        <f t="shared" ca="1" si="66"/>
        <v>753</v>
      </c>
      <c r="BD48" s="14">
        <f t="shared" ca="1" si="39"/>
        <v>506.55400000000009</v>
      </c>
      <c r="BE48" s="14">
        <f t="shared" ca="1" si="40"/>
        <v>506.55400000000009</v>
      </c>
      <c r="BF48" s="14">
        <f t="shared" ref="BF48:BF111" ca="1" si="75">BA48+BF47</f>
        <v>21101.275000000001</v>
      </c>
      <c r="BG48" s="15">
        <f ca="1">SUM(BE$12:BE48)</f>
        <v>18034.275000000001</v>
      </c>
      <c r="BH48" s="16">
        <f ca="1">SUM(BC$12:BC48)+SUMIF(BD$12:BD48, "&lt;0")</f>
        <v>3067</v>
      </c>
      <c r="BJ48" s="9">
        <v>44219</v>
      </c>
      <c r="BK48" s="14">
        <f t="shared" ca="1" si="26"/>
        <v>1259.5540000000001</v>
      </c>
      <c r="BL48" s="14">
        <f t="shared" ca="1" si="60"/>
        <v>1061.7535714285716</v>
      </c>
      <c r="BM48" s="14">
        <f t="shared" ca="1" si="67"/>
        <v>753</v>
      </c>
      <c r="BN48" s="14">
        <f t="shared" ca="1" si="41"/>
        <v>506.55400000000009</v>
      </c>
      <c r="BO48" s="14">
        <f t="shared" ca="1" si="42"/>
        <v>506.55400000000009</v>
      </c>
      <c r="BP48" s="14">
        <f t="shared" ref="BP48:BP111" ca="1" si="76">BK48+BP47</f>
        <v>21101.275000000001</v>
      </c>
      <c r="BQ48" s="15">
        <f ca="1">SUM(BO$12:BO48)</f>
        <v>18034.275000000001</v>
      </c>
      <c r="BR48" s="16">
        <f ca="1">SUM(BM$12:BM48)+SUMIF(BN$12:BN48, "&lt;0")</f>
        <v>3067</v>
      </c>
      <c r="BT48" s="9">
        <v>44219</v>
      </c>
      <c r="BU48" s="14">
        <f t="shared" ca="1" si="27"/>
        <v>1259.5540000000001</v>
      </c>
      <c r="BV48" s="14">
        <f t="shared" ca="1" si="54"/>
        <v>1061.7535714285716</v>
      </c>
      <c r="BW48" s="14">
        <f t="shared" ca="1" si="68"/>
        <v>753</v>
      </c>
      <c r="BX48" s="14">
        <f t="shared" ca="1" si="28"/>
        <v>506.55400000000009</v>
      </c>
      <c r="BY48" s="14">
        <f t="shared" ca="1" si="29"/>
        <v>506.55400000000009</v>
      </c>
      <c r="BZ48" s="14">
        <f t="shared" ca="1" si="43"/>
        <v>21101.275000000001</v>
      </c>
      <c r="CA48" s="15">
        <f ca="1">SUM(BY$12:BY48)</f>
        <v>18034.275000000001</v>
      </c>
      <c r="CB48" s="16">
        <f ca="1">SUM(BW$12:BW48)+SUMIF(BX$12:BX48, "&lt;0")</f>
        <v>3067</v>
      </c>
      <c r="CD48" s="9">
        <v>44219</v>
      </c>
      <c r="CE48" s="14">
        <f t="shared" ca="1" si="30"/>
        <v>1259.5540000000001</v>
      </c>
      <c r="CF48" s="14">
        <f t="shared" ca="1" si="61"/>
        <v>1061.7535714285716</v>
      </c>
      <c r="CG48" s="14">
        <f t="shared" ca="1" si="69"/>
        <v>753</v>
      </c>
      <c r="CH48" s="14">
        <f t="shared" ca="1" si="44"/>
        <v>506.55400000000009</v>
      </c>
      <c r="CI48" s="14">
        <f t="shared" ca="1" si="45"/>
        <v>506.55400000000009</v>
      </c>
      <c r="CJ48" s="14">
        <f t="shared" ref="CJ48:CJ111" ca="1" si="77">CE48+CJ47</f>
        <v>21101.275000000001</v>
      </c>
      <c r="CK48" s="15">
        <f ca="1">SUM(CI$12:CI48)</f>
        <v>18034.275000000001</v>
      </c>
      <c r="CL48" s="16">
        <f ca="1">SUM(CG$12:CG48)+SUMIF(CH$12:CH48, "&lt;0")</f>
        <v>3067</v>
      </c>
    </row>
    <row r="49" spans="1:90" x14ac:dyDescent="0.2">
      <c r="A49" s="24">
        <v>44220</v>
      </c>
      <c r="B49" s="54">
        <f ca="1">IF($A49&gt;= $C$5,$C$6, INDEX('Historical Data'!$D$2:$D$745, MATCH(A49, 'Historical Data'!$B$2:$B$745, 0)))</f>
        <v>1295.3979999999974</v>
      </c>
      <c r="C49" s="14">
        <f t="shared" ca="1" si="55"/>
        <v>1155.9532857142856</v>
      </c>
      <c r="D49" s="14">
        <f t="shared" ca="1" si="71"/>
        <v>96</v>
      </c>
      <c r="E49" s="14">
        <f t="shared" ca="1" si="31"/>
        <v>1199.3979999999974</v>
      </c>
      <c r="F49" s="14">
        <f t="shared" ca="1" si="18"/>
        <v>1199.3979999999974</v>
      </c>
      <c r="G49" s="14">
        <f t="shared" ca="1" si="46"/>
        <v>22396.672999999999</v>
      </c>
      <c r="H49" s="15">
        <f ca="1">SUM(F$12:F49)</f>
        <v>19233.672999999999</v>
      </c>
      <c r="I49" s="16">
        <f ca="1">SUM(D$12:D49)+SUMIF(E$12:E49, "&lt;0")</f>
        <v>3163</v>
      </c>
      <c r="J49" s="43"/>
      <c r="K49" s="9">
        <v>44220</v>
      </c>
      <c r="L49" s="14">
        <f t="shared" ca="1" si="19"/>
        <v>1295.3979999999974</v>
      </c>
      <c r="M49" s="14">
        <f t="shared" ca="1" si="56"/>
        <v>1155.9532857142856</v>
      </c>
      <c r="N49" s="14">
        <f t="shared" ca="1" si="62"/>
        <v>96</v>
      </c>
      <c r="O49" s="14">
        <f t="shared" ca="1" si="32"/>
        <v>1199.3979999999974</v>
      </c>
      <c r="P49" s="14">
        <f t="shared" ca="1" si="33"/>
        <v>1199.3979999999974</v>
      </c>
      <c r="Q49" s="14">
        <f t="shared" ca="1" si="72"/>
        <v>22396.672999999999</v>
      </c>
      <c r="R49" s="15">
        <f ca="1">SUM(P$12:P49)</f>
        <v>19233.672999999999</v>
      </c>
      <c r="S49" s="16">
        <f ca="1">SUM(N$12:N49)+SUMIF(O$12:O49, "&lt;0")</f>
        <v>3163</v>
      </c>
      <c r="U49" s="9">
        <v>44220</v>
      </c>
      <c r="V49" s="14">
        <f t="shared" ca="1" si="20"/>
        <v>1295.3979999999974</v>
      </c>
      <c r="W49" s="14">
        <f t="shared" ca="1" si="57"/>
        <v>1155.9532857142856</v>
      </c>
      <c r="X49" s="14">
        <f t="shared" ca="1" si="63"/>
        <v>96</v>
      </c>
      <c r="Y49" s="14">
        <f t="shared" ca="1" si="34"/>
        <v>1199.3979999999974</v>
      </c>
      <c r="Z49" s="14">
        <f t="shared" ca="1" si="35"/>
        <v>1199.3979999999974</v>
      </c>
      <c r="AA49" s="14">
        <f t="shared" ca="1" si="73"/>
        <v>22396.672999999999</v>
      </c>
      <c r="AB49" s="15">
        <f ca="1">SUM(Z$12:Z49)</f>
        <v>19233.672999999999</v>
      </c>
      <c r="AC49" s="16">
        <f ca="1">SUM(X$12:X49)+SUMIF(Y$12:Y49, "&lt;0")</f>
        <v>3163</v>
      </c>
      <c r="AE49" s="9">
        <v>44220</v>
      </c>
      <c r="AF49" s="14">
        <f t="shared" ca="1" si="21"/>
        <v>1295.3979999999974</v>
      </c>
      <c r="AG49" s="14">
        <f t="shared" ca="1" si="53"/>
        <v>1155.9532857142856</v>
      </c>
      <c r="AH49" s="14">
        <f t="shared" ca="1" si="64"/>
        <v>96</v>
      </c>
      <c r="AI49" s="14">
        <f t="shared" ca="1" si="22"/>
        <v>1199.3979999999974</v>
      </c>
      <c r="AJ49" s="14">
        <f t="shared" ca="1" si="23"/>
        <v>1199.3979999999974</v>
      </c>
      <c r="AK49" s="14">
        <f t="shared" ca="1" si="36"/>
        <v>22396.672999999999</v>
      </c>
      <c r="AL49" s="15">
        <f ca="1">SUM(AJ$12:AJ49)</f>
        <v>19233.672999999999</v>
      </c>
      <c r="AM49" s="16">
        <f ca="1">SUM(AH$12:AH49)+SUMIF(AI$12:AI49, "&lt;0")</f>
        <v>3163</v>
      </c>
      <c r="AO49" s="9">
        <v>44220</v>
      </c>
      <c r="AP49" s="14">
        <f t="shared" ca="1" si="24"/>
        <v>1295.3979999999974</v>
      </c>
      <c r="AQ49" s="14">
        <f t="shared" ca="1" si="58"/>
        <v>1156</v>
      </c>
      <c r="AR49" s="14">
        <f t="shared" ca="1" si="65"/>
        <v>96</v>
      </c>
      <c r="AS49" s="14">
        <f t="shared" ca="1" si="37"/>
        <v>1199.3979999999974</v>
      </c>
      <c r="AT49" s="14">
        <f t="shared" ca="1" si="38"/>
        <v>1199.3979999999974</v>
      </c>
      <c r="AU49" s="14">
        <f t="shared" ca="1" si="74"/>
        <v>22396.672999999999</v>
      </c>
      <c r="AV49" s="15">
        <f ca="1">SUM(AT$12:AT49)</f>
        <v>19233.672999999999</v>
      </c>
      <c r="AW49" s="16">
        <f ca="1">SUM(AR$12:AR49)+SUMIF(AS$12:AS49, "&lt;0")</f>
        <v>3163</v>
      </c>
      <c r="AX49" s="15"/>
      <c r="AZ49" s="9">
        <v>44220</v>
      </c>
      <c r="BA49" s="14">
        <f t="shared" ca="1" si="25"/>
        <v>1295.3979999999974</v>
      </c>
      <c r="BB49" s="14">
        <f t="shared" ca="1" si="59"/>
        <v>1155.9532857142856</v>
      </c>
      <c r="BC49" s="14">
        <f t="shared" ca="1" si="66"/>
        <v>96</v>
      </c>
      <c r="BD49" s="14">
        <f t="shared" ca="1" si="39"/>
        <v>1199.3979999999974</v>
      </c>
      <c r="BE49" s="14">
        <f t="shared" ca="1" si="40"/>
        <v>1199.3979999999974</v>
      </c>
      <c r="BF49" s="14">
        <f t="shared" ca="1" si="75"/>
        <v>22396.672999999999</v>
      </c>
      <c r="BG49" s="15">
        <f ca="1">SUM(BE$12:BE49)</f>
        <v>19233.672999999999</v>
      </c>
      <c r="BH49" s="16">
        <f ca="1">SUM(BC$12:BC49)+SUMIF(BD$12:BD49, "&lt;0")</f>
        <v>3163</v>
      </c>
      <c r="BJ49" s="9">
        <v>44220</v>
      </c>
      <c r="BK49" s="14">
        <f t="shared" ca="1" si="26"/>
        <v>1295.3979999999974</v>
      </c>
      <c r="BL49" s="14">
        <f t="shared" ca="1" si="60"/>
        <v>1155.9532857142856</v>
      </c>
      <c r="BM49" s="14">
        <f t="shared" ca="1" si="67"/>
        <v>96</v>
      </c>
      <c r="BN49" s="14">
        <f t="shared" ca="1" si="41"/>
        <v>1199.3979999999974</v>
      </c>
      <c r="BO49" s="14">
        <f t="shared" ca="1" si="42"/>
        <v>1199.3979999999974</v>
      </c>
      <c r="BP49" s="14">
        <f t="shared" ca="1" si="76"/>
        <v>22396.672999999999</v>
      </c>
      <c r="BQ49" s="15">
        <f ca="1">SUM(BO$12:BO49)</f>
        <v>19233.672999999999</v>
      </c>
      <c r="BR49" s="16">
        <f ca="1">SUM(BM$12:BM49)+SUMIF(BN$12:BN49, "&lt;0")</f>
        <v>3163</v>
      </c>
      <c r="BT49" s="9">
        <v>44220</v>
      </c>
      <c r="BU49" s="14">
        <f t="shared" ca="1" si="27"/>
        <v>1295.3979999999974</v>
      </c>
      <c r="BV49" s="14">
        <f t="shared" ca="1" si="54"/>
        <v>1155.9532857142856</v>
      </c>
      <c r="BW49" s="14">
        <f t="shared" ca="1" si="68"/>
        <v>96</v>
      </c>
      <c r="BX49" s="14">
        <f t="shared" ca="1" si="28"/>
        <v>1199.3979999999974</v>
      </c>
      <c r="BY49" s="14">
        <f t="shared" ca="1" si="29"/>
        <v>1199.3979999999974</v>
      </c>
      <c r="BZ49" s="14">
        <f t="shared" ca="1" si="43"/>
        <v>22396.672999999999</v>
      </c>
      <c r="CA49" s="15">
        <f ca="1">SUM(BY$12:BY49)</f>
        <v>19233.672999999999</v>
      </c>
      <c r="CB49" s="16">
        <f ca="1">SUM(BW$12:BW49)+SUMIF(BX$12:BX49, "&lt;0")</f>
        <v>3163</v>
      </c>
      <c r="CD49" s="9">
        <v>44220</v>
      </c>
      <c r="CE49" s="14">
        <f t="shared" ca="1" si="30"/>
        <v>1295.3979999999974</v>
      </c>
      <c r="CF49" s="14">
        <f t="shared" ca="1" si="61"/>
        <v>1155.9532857142856</v>
      </c>
      <c r="CG49" s="14">
        <f t="shared" ca="1" si="69"/>
        <v>96</v>
      </c>
      <c r="CH49" s="14">
        <f t="shared" ca="1" si="44"/>
        <v>1199.3979999999974</v>
      </c>
      <c r="CI49" s="14">
        <f t="shared" ca="1" si="45"/>
        <v>1199.3979999999974</v>
      </c>
      <c r="CJ49" s="14">
        <f t="shared" ca="1" si="77"/>
        <v>22396.672999999999</v>
      </c>
      <c r="CK49" s="15">
        <f ca="1">SUM(CI$12:CI49)</f>
        <v>19233.672999999999</v>
      </c>
      <c r="CL49" s="16">
        <f ca="1">SUM(CG$12:CG49)+SUMIF(CH$12:CH49, "&lt;0")</f>
        <v>3163</v>
      </c>
    </row>
    <row r="50" spans="1:90" x14ac:dyDescent="0.2">
      <c r="A50" s="24">
        <v>44221</v>
      </c>
      <c r="B50" s="54">
        <f ca="1">IF($A50&gt;= $C$5,$C$6, INDEX('Historical Data'!$D$2:$D$745, MATCH(A50, 'Historical Data'!$B$2:$B$745, 0)))</f>
        <v>1064.8209999999999</v>
      </c>
      <c r="C50" s="14">
        <f t="shared" ca="1" si="55"/>
        <v>1250.7848571428569</v>
      </c>
      <c r="D50" s="14">
        <f t="shared" ca="1" si="71"/>
        <v>319</v>
      </c>
      <c r="E50" s="14">
        <f t="shared" ca="1" si="31"/>
        <v>745.82099999999991</v>
      </c>
      <c r="F50" s="14">
        <f t="shared" ca="1" si="18"/>
        <v>745.82099999999991</v>
      </c>
      <c r="G50" s="14">
        <f t="shared" ca="1" si="46"/>
        <v>23461.493999999999</v>
      </c>
      <c r="H50" s="15">
        <f ca="1">SUM(F$12:F50)</f>
        <v>19979.493999999999</v>
      </c>
      <c r="I50" s="16">
        <f ca="1">SUM(D$12:D50)+SUMIF(E$12:E50, "&lt;0")</f>
        <v>3482</v>
      </c>
      <c r="J50" s="43"/>
      <c r="K50" s="9">
        <v>44221</v>
      </c>
      <c r="L50" s="14">
        <f t="shared" ca="1" si="19"/>
        <v>1064.8209999999999</v>
      </c>
      <c r="M50" s="14">
        <f t="shared" ca="1" si="56"/>
        <v>1250.7848571428569</v>
      </c>
      <c r="N50" s="14">
        <f t="shared" ca="1" si="62"/>
        <v>319</v>
      </c>
      <c r="O50" s="14">
        <f t="shared" ca="1" si="32"/>
        <v>745.82099999999991</v>
      </c>
      <c r="P50" s="14">
        <f t="shared" ca="1" si="33"/>
        <v>745.82099999999991</v>
      </c>
      <c r="Q50" s="14">
        <f t="shared" ca="1" si="72"/>
        <v>23461.493999999999</v>
      </c>
      <c r="R50" s="15">
        <f ca="1">SUM(P$12:P50)</f>
        <v>19979.493999999999</v>
      </c>
      <c r="S50" s="16">
        <f ca="1">SUM(N$12:N50)+SUMIF(O$12:O50, "&lt;0")</f>
        <v>3482</v>
      </c>
      <c r="U50" s="9">
        <v>44221</v>
      </c>
      <c r="V50" s="14">
        <f t="shared" ca="1" si="20"/>
        <v>1064.8209999999999</v>
      </c>
      <c r="W50" s="14">
        <f t="shared" ca="1" si="57"/>
        <v>1250.7848571428569</v>
      </c>
      <c r="X50" s="14">
        <f t="shared" ca="1" si="63"/>
        <v>319</v>
      </c>
      <c r="Y50" s="14">
        <f t="shared" ca="1" si="34"/>
        <v>745.82099999999991</v>
      </c>
      <c r="Z50" s="14">
        <f t="shared" ca="1" si="35"/>
        <v>745.82099999999991</v>
      </c>
      <c r="AA50" s="14">
        <f t="shared" ca="1" si="73"/>
        <v>23461.493999999999</v>
      </c>
      <c r="AB50" s="15">
        <f ca="1">SUM(Z$12:Z50)</f>
        <v>19979.493999999999</v>
      </c>
      <c r="AC50" s="16">
        <f ca="1">SUM(X$12:X50)+SUMIF(Y$12:Y50, "&lt;0")</f>
        <v>3482</v>
      </c>
      <c r="AE50" s="9">
        <v>44221</v>
      </c>
      <c r="AF50" s="14">
        <f t="shared" ca="1" si="21"/>
        <v>1064.8209999999999</v>
      </c>
      <c r="AG50" s="14">
        <f t="shared" ca="1" si="53"/>
        <v>1250.7848571428569</v>
      </c>
      <c r="AH50" s="14">
        <f t="shared" ca="1" si="64"/>
        <v>319</v>
      </c>
      <c r="AI50" s="14">
        <f t="shared" ca="1" si="22"/>
        <v>745.82099999999991</v>
      </c>
      <c r="AJ50" s="14">
        <f t="shared" ca="1" si="23"/>
        <v>745.82099999999991</v>
      </c>
      <c r="AK50" s="14">
        <f t="shared" ca="1" si="36"/>
        <v>23461.493999999999</v>
      </c>
      <c r="AL50" s="15">
        <f ca="1">SUM(AJ$12:AJ50)</f>
        <v>19979.493999999999</v>
      </c>
      <c r="AM50" s="16">
        <f ca="1">SUM(AH$12:AH50)+SUMIF(AI$12:AI50, "&lt;0")</f>
        <v>3482</v>
      </c>
      <c r="AO50" s="9">
        <v>44221</v>
      </c>
      <c r="AP50" s="14">
        <f t="shared" ca="1" si="24"/>
        <v>1064.8209999999999</v>
      </c>
      <c r="AQ50" s="14">
        <f t="shared" ca="1" si="58"/>
        <v>1251</v>
      </c>
      <c r="AR50" s="14">
        <f t="shared" ca="1" si="65"/>
        <v>319</v>
      </c>
      <c r="AS50" s="14">
        <f t="shared" ca="1" si="37"/>
        <v>745.82099999999991</v>
      </c>
      <c r="AT50" s="14">
        <f t="shared" ca="1" si="38"/>
        <v>745.82099999999991</v>
      </c>
      <c r="AU50" s="14">
        <f t="shared" ca="1" si="74"/>
        <v>23461.493999999999</v>
      </c>
      <c r="AV50" s="15">
        <f ca="1">SUM(AT$12:AT50)</f>
        <v>19979.493999999999</v>
      </c>
      <c r="AW50" s="16">
        <f ca="1">SUM(AR$12:AR50)+SUMIF(AS$12:AS50, "&lt;0")</f>
        <v>3482</v>
      </c>
      <c r="AX50" s="15"/>
      <c r="AZ50" s="9">
        <v>44221</v>
      </c>
      <c r="BA50" s="14">
        <f t="shared" ca="1" si="25"/>
        <v>1064.8209999999999</v>
      </c>
      <c r="BB50" s="14">
        <f t="shared" ca="1" si="59"/>
        <v>1250.7848571428569</v>
      </c>
      <c r="BC50" s="14">
        <f t="shared" ca="1" si="66"/>
        <v>319</v>
      </c>
      <c r="BD50" s="14">
        <f t="shared" ca="1" si="39"/>
        <v>745.82099999999991</v>
      </c>
      <c r="BE50" s="14">
        <f t="shared" ca="1" si="40"/>
        <v>745.82099999999991</v>
      </c>
      <c r="BF50" s="14">
        <f t="shared" ca="1" si="75"/>
        <v>23461.493999999999</v>
      </c>
      <c r="BG50" s="15">
        <f ca="1">SUM(BE$12:BE50)</f>
        <v>19979.493999999999</v>
      </c>
      <c r="BH50" s="16">
        <f ca="1">SUM(BC$12:BC50)+SUMIF(BD$12:BD50, "&lt;0")</f>
        <v>3482</v>
      </c>
      <c r="BJ50" s="9">
        <v>44221</v>
      </c>
      <c r="BK50" s="14">
        <f t="shared" ca="1" si="26"/>
        <v>1064.8209999999999</v>
      </c>
      <c r="BL50" s="14">
        <f t="shared" ca="1" si="60"/>
        <v>1250.7848571428569</v>
      </c>
      <c r="BM50" s="14">
        <f t="shared" ca="1" si="67"/>
        <v>319</v>
      </c>
      <c r="BN50" s="14">
        <f t="shared" ca="1" si="41"/>
        <v>745.82099999999991</v>
      </c>
      <c r="BO50" s="14">
        <f t="shared" ca="1" si="42"/>
        <v>745.82099999999991</v>
      </c>
      <c r="BP50" s="14">
        <f t="shared" ca="1" si="76"/>
        <v>23461.493999999999</v>
      </c>
      <c r="BQ50" s="15">
        <f ca="1">SUM(BO$12:BO50)</f>
        <v>19979.493999999999</v>
      </c>
      <c r="BR50" s="16">
        <f ca="1">SUM(BM$12:BM50)+SUMIF(BN$12:BN50, "&lt;0")</f>
        <v>3482</v>
      </c>
      <c r="BT50" s="9">
        <v>44221</v>
      </c>
      <c r="BU50" s="14">
        <f t="shared" ca="1" si="27"/>
        <v>1064.8209999999999</v>
      </c>
      <c r="BV50" s="14">
        <f t="shared" ca="1" si="54"/>
        <v>1250.7848571428569</v>
      </c>
      <c r="BW50" s="14">
        <f t="shared" ca="1" si="68"/>
        <v>319</v>
      </c>
      <c r="BX50" s="14">
        <f t="shared" ca="1" si="28"/>
        <v>745.82099999999991</v>
      </c>
      <c r="BY50" s="14">
        <f t="shared" ca="1" si="29"/>
        <v>745.82099999999991</v>
      </c>
      <c r="BZ50" s="14">
        <f t="shared" ca="1" si="43"/>
        <v>23461.493999999999</v>
      </c>
      <c r="CA50" s="15">
        <f ca="1">SUM(BY$12:BY50)</f>
        <v>19979.493999999999</v>
      </c>
      <c r="CB50" s="16">
        <f ca="1">SUM(BW$12:BW50)+SUMIF(BX$12:BX50, "&lt;0")</f>
        <v>3482</v>
      </c>
      <c r="CD50" s="9">
        <v>44221</v>
      </c>
      <c r="CE50" s="14">
        <f t="shared" ca="1" si="30"/>
        <v>1064.8209999999999</v>
      </c>
      <c r="CF50" s="14">
        <f t="shared" ca="1" si="61"/>
        <v>1250.7848571428569</v>
      </c>
      <c r="CG50" s="14">
        <f t="shared" ca="1" si="69"/>
        <v>319</v>
      </c>
      <c r="CH50" s="14">
        <f t="shared" ca="1" si="44"/>
        <v>745.82099999999991</v>
      </c>
      <c r="CI50" s="14">
        <f t="shared" ca="1" si="45"/>
        <v>745.82099999999991</v>
      </c>
      <c r="CJ50" s="14">
        <f t="shared" ca="1" si="77"/>
        <v>23461.493999999999</v>
      </c>
      <c r="CK50" s="15">
        <f ca="1">SUM(CI$12:CI50)</f>
        <v>19979.493999999999</v>
      </c>
      <c r="CL50" s="16">
        <f ca="1">SUM(CG$12:CG50)+SUMIF(CH$12:CH50, "&lt;0")</f>
        <v>3482</v>
      </c>
    </row>
    <row r="51" spans="1:90" x14ac:dyDescent="0.2">
      <c r="A51" s="24">
        <v>44222</v>
      </c>
      <c r="B51" s="54">
        <f ca="1">IF($A51&gt;= $C$5,$C$6, INDEX('Historical Data'!$D$2:$D$745, MATCH(A51, 'Historical Data'!$B$2:$B$745, 0)))</f>
        <v>1022.3250000000007</v>
      </c>
      <c r="C51" s="14">
        <f t="shared" ca="1" si="55"/>
        <v>1270.5455714285713</v>
      </c>
      <c r="D51" s="14">
        <f t="shared" ca="1" si="71"/>
        <v>334</v>
      </c>
      <c r="E51" s="14">
        <f t="shared" ca="1" si="31"/>
        <v>688.32500000000073</v>
      </c>
      <c r="F51" s="14">
        <f t="shared" ca="1" si="18"/>
        <v>688.32500000000073</v>
      </c>
      <c r="G51" s="14">
        <f t="shared" ca="1" si="46"/>
        <v>24483.819</v>
      </c>
      <c r="H51" s="15">
        <f ca="1">SUM(F$12:F51)</f>
        <v>20667.819</v>
      </c>
      <c r="I51" s="16">
        <f ca="1">SUM(D$12:D51)+SUMIF(E$12:E51, "&lt;0")</f>
        <v>3816</v>
      </c>
      <c r="J51" s="43"/>
      <c r="K51" s="9">
        <v>44222</v>
      </c>
      <c r="L51" s="14">
        <f t="shared" ca="1" si="19"/>
        <v>1022.3250000000007</v>
      </c>
      <c r="M51" s="14">
        <f t="shared" ca="1" si="56"/>
        <v>1270.5455714285713</v>
      </c>
      <c r="N51" s="14">
        <f t="shared" ca="1" si="62"/>
        <v>334</v>
      </c>
      <c r="O51" s="14">
        <f t="shared" ca="1" si="32"/>
        <v>688.32500000000073</v>
      </c>
      <c r="P51" s="14">
        <f t="shared" ca="1" si="33"/>
        <v>688.32500000000073</v>
      </c>
      <c r="Q51" s="14">
        <f t="shared" ca="1" si="72"/>
        <v>24483.819</v>
      </c>
      <c r="R51" s="15">
        <f ca="1">SUM(P$12:P51)</f>
        <v>20667.819</v>
      </c>
      <c r="S51" s="16">
        <f ca="1">SUM(N$12:N51)+SUMIF(O$12:O51, "&lt;0")</f>
        <v>3816</v>
      </c>
      <c r="U51" s="9">
        <v>44222</v>
      </c>
      <c r="V51" s="14">
        <f t="shared" ca="1" si="20"/>
        <v>1022.3250000000007</v>
      </c>
      <c r="W51" s="14">
        <f t="shared" ca="1" si="57"/>
        <v>1270.5455714285713</v>
      </c>
      <c r="X51" s="14">
        <f t="shared" ca="1" si="63"/>
        <v>334</v>
      </c>
      <c r="Y51" s="14">
        <f t="shared" ca="1" si="34"/>
        <v>688.32500000000073</v>
      </c>
      <c r="Z51" s="14">
        <f t="shared" ca="1" si="35"/>
        <v>688.32500000000073</v>
      </c>
      <c r="AA51" s="14">
        <f t="shared" ca="1" si="73"/>
        <v>24483.819</v>
      </c>
      <c r="AB51" s="15">
        <f ca="1">SUM(Z$12:Z51)</f>
        <v>20667.819</v>
      </c>
      <c r="AC51" s="16">
        <f ca="1">SUM(X$12:X51)+SUMIF(Y$12:Y51, "&lt;0")</f>
        <v>3816</v>
      </c>
      <c r="AE51" s="9">
        <v>44222</v>
      </c>
      <c r="AF51" s="14">
        <f t="shared" ca="1" si="21"/>
        <v>1022.3250000000007</v>
      </c>
      <c r="AG51" s="14">
        <f t="shared" ca="1" si="53"/>
        <v>1270.5455714285713</v>
      </c>
      <c r="AH51" s="14">
        <f t="shared" ca="1" si="64"/>
        <v>334</v>
      </c>
      <c r="AI51" s="14">
        <f t="shared" ca="1" si="22"/>
        <v>688.32500000000073</v>
      </c>
      <c r="AJ51" s="14">
        <f t="shared" ca="1" si="23"/>
        <v>688.32500000000073</v>
      </c>
      <c r="AK51" s="14">
        <f t="shared" ca="1" si="36"/>
        <v>24483.819</v>
      </c>
      <c r="AL51" s="15">
        <f ca="1">SUM(AJ$12:AJ51)</f>
        <v>20667.819</v>
      </c>
      <c r="AM51" s="16">
        <f ca="1">SUM(AH$12:AH51)+SUMIF(AI$12:AI51, "&lt;0")</f>
        <v>3816</v>
      </c>
      <c r="AO51" s="9">
        <v>44222</v>
      </c>
      <c r="AP51" s="14">
        <f t="shared" ca="1" si="24"/>
        <v>1022.3250000000007</v>
      </c>
      <c r="AQ51" s="14">
        <f t="shared" ca="1" si="58"/>
        <v>1271</v>
      </c>
      <c r="AR51" s="14">
        <f t="shared" ca="1" si="65"/>
        <v>334</v>
      </c>
      <c r="AS51" s="14">
        <f t="shared" ca="1" si="37"/>
        <v>688.32500000000073</v>
      </c>
      <c r="AT51" s="14">
        <f t="shared" ca="1" si="38"/>
        <v>688.32500000000073</v>
      </c>
      <c r="AU51" s="14">
        <f t="shared" ca="1" si="74"/>
        <v>24483.819</v>
      </c>
      <c r="AV51" s="15">
        <f ca="1">SUM(AT$12:AT51)</f>
        <v>20667.819</v>
      </c>
      <c r="AW51" s="16">
        <f ca="1">SUM(AR$12:AR51)+SUMIF(AS$12:AS51, "&lt;0")</f>
        <v>3816</v>
      </c>
      <c r="AX51" s="15"/>
      <c r="AZ51" s="9">
        <v>44222</v>
      </c>
      <c r="BA51" s="14">
        <f t="shared" ca="1" si="25"/>
        <v>1022.3250000000007</v>
      </c>
      <c r="BB51" s="14">
        <f t="shared" ca="1" si="59"/>
        <v>1270.5455714285713</v>
      </c>
      <c r="BC51" s="14">
        <f t="shared" ca="1" si="66"/>
        <v>334</v>
      </c>
      <c r="BD51" s="14">
        <f t="shared" ca="1" si="39"/>
        <v>688.32500000000073</v>
      </c>
      <c r="BE51" s="14">
        <f t="shared" ca="1" si="40"/>
        <v>688.32500000000073</v>
      </c>
      <c r="BF51" s="14">
        <f t="shared" ca="1" si="75"/>
        <v>24483.819</v>
      </c>
      <c r="BG51" s="15">
        <f ca="1">SUM(BE$12:BE51)</f>
        <v>20667.819</v>
      </c>
      <c r="BH51" s="16">
        <f ca="1">SUM(BC$12:BC51)+SUMIF(BD$12:BD51, "&lt;0")</f>
        <v>3816</v>
      </c>
      <c r="BJ51" s="9">
        <v>44222</v>
      </c>
      <c r="BK51" s="14">
        <f t="shared" ca="1" si="26"/>
        <v>1022.3250000000007</v>
      </c>
      <c r="BL51" s="14">
        <f t="shared" ca="1" si="60"/>
        <v>1270.5455714285713</v>
      </c>
      <c r="BM51" s="14">
        <f t="shared" ca="1" si="67"/>
        <v>334</v>
      </c>
      <c r="BN51" s="14">
        <f t="shared" ca="1" si="41"/>
        <v>688.32500000000073</v>
      </c>
      <c r="BO51" s="14">
        <f t="shared" ca="1" si="42"/>
        <v>688.32500000000073</v>
      </c>
      <c r="BP51" s="14">
        <f t="shared" ca="1" si="76"/>
        <v>24483.819</v>
      </c>
      <c r="BQ51" s="15">
        <f ca="1">SUM(BO$12:BO51)</f>
        <v>20667.819</v>
      </c>
      <c r="BR51" s="16">
        <f ca="1">SUM(BM$12:BM51)+SUMIF(BN$12:BN51, "&lt;0")</f>
        <v>3816</v>
      </c>
      <c r="BT51" s="9">
        <v>44222</v>
      </c>
      <c r="BU51" s="14">
        <f t="shared" ca="1" si="27"/>
        <v>1022.3250000000007</v>
      </c>
      <c r="BV51" s="14">
        <f t="shared" ca="1" si="54"/>
        <v>1270.5455714285713</v>
      </c>
      <c r="BW51" s="14">
        <f t="shared" ca="1" si="68"/>
        <v>334</v>
      </c>
      <c r="BX51" s="14">
        <f t="shared" ca="1" si="28"/>
        <v>688.32500000000073</v>
      </c>
      <c r="BY51" s="14">
        <f t="shared" ca="1" si="29"/>
        <v>688.32500000000073</v>
      </c>
      <c r="BZ51" s="14">
        <f t="shared" ca="1" si="43"/>
        <v>24483.819</v>
      </c>
      <c r="CA51" s="15">
        <f ca="1">SUM(BY$12:BY51)</f>
        <v>20667.819</v>
      </c>
      <c r="CB51" s="16">
        <f ca="1">SUM(BW$12:BW51)+SUMIF(BX$12:BX51, "&lt;0")</f>
        <v>3816</v>
      </c>
      <c r="CD51" s="9">
        <v>44222</v>
      </c>
      <c r="CE51" s="14">
        <f t="shared" ca="1" si="30"/>
        <v>1022.3250000000007</v>
      </c>
      <c r="CF51" s="14">
        <f t="shared" ca="1" si="61"/>
        <v>1270.5455714285713</v>
      </c>
      <c r="CG51" s="14">
        <f t="shared" ca="1" si="69"/>
        <v>334</v>
      </c>
      <c r="CH51" s="14">
        <f t="shared" ca="1" si="44"/>
        <v>688.32500000000073</v>
      </c>
      <c r="CI51" s="14">
        <f t="shared" ca="1" si="45"/>
        <v>688.32500000000073</v>
      </c>
      <c r="CJ51" s="14">
        <f t="shared" ca="1" si="77"/>
        <v>24483.819</v>
      </c>
      <c r="CK51" s="15">
        <f ca="1">SUM(CI$12:CI51)</f>
        <v>20667.819</v>
      </c>
      <c r="CL51" s="16">
        <f ca="1">SUM(CG$12:CG51)+SUMIF(CH$12:CH51, "&lt;0")</f>
        <v>3816</v>
      </c>
    </row>
    <row r="52" spans="1:90" x14ac:dyDescent="0.2">
      <c r="A52" s="24">
        <v>44223</v>
      </c>
      <c r="B52" s="54">
        <f ca="1">IF($A52&gt;= $C$5,$C$6, INDEX('Historical Data'!$D$2:$D$745, MATCH(A52, 'Historical Data'!$B$2:$B$745, 0)))</f>
        <v>1162.2129999999997</v>
      </c>
      <c r="C52" s="14">
        <f t="shared" ca="1" si="55"/>
        <v>1210.4331428571427</v>
      </c>
      <c r="D52" s="14">
        <f t="shared" ca="1" si="71"/>
        <v>44</v>
      </c>
      <c r="E52" s="14">
        <f t="shared" ca="1" si="31"/>
        <v>1118.2129999999997</v>
      </c>
      <c r="F52" s="14">
        <f t="shared" ca="1" si="18"/>
        <v>1118.2129999999997</v>
      </c>
      <c r="G52" s="14">
        <f t="shared" ca="1" si="46"/>
        <v>25646.031999999999</v>
      </c>
      <c r="H52" s="15">
        <f ca="1">SUM(F$12:F52)</f>
        <v>21786.031999999999</v>
      </c>
      <c r="I52" s="16">
        <f ca="1">SUM(D$12:D52)+SUMIF(E$12:E52, "&lt;0")</f>
        <v>3860</v>
      </c>
      <c r="J52" s="43"/>
      <c r="K52" s="9">
        <v>44223</v>
      </c>
      <c r="L52" s="14">
        <f t="shared" ca="1" si="19"/>
        <v>1162.2129999999997</v>
      </c>
      <c r="M52" s="14">
        <f t="shared" ca="1" si="56"/>
        <v>1210.4331428571427</v>
      </c>
      <c r="N52" s="14">
        <f t="shared" ca="1" si="62"/>
        <v>44</v>
      </c>
      <c r="O52" s="14">
        <f t="shared" ca="1" si="32"/>
        <v>1118.2129999999997</v>
      </c>
      <c r="P52" s="14">
        <f t="shared" ca="1" si="33"/>
        <v>1118.2129999999997</v>
      </c>
      <c r="Q52" s="14">
        <f t="shared" ca="1" si="72"/>
        <v>25646.031999999999</v>
      </c>
      <c r="R52" s="15">
        <f ca="1">SUM(P$12:P52)</f>
        <v>21786.031999999999</v>
      </c>
      <c r="S52" s="16">
        <f ca="1">SUM(N$12:N52)+SUMIF(O$12:O52, "&lt;0")</f>
        <v>3860</v>
      </c>
      <c r="U52" s="9">
        <v>44223</v>
      </c>
      <c r="V52" s="14">
        <f t="shared" ca="1" si="20"/>
        <v>1162.2129999999997</v>
      </c>
      <c r="W52" s="14">
        <f t="shared" ca="1" si="57"/>
        <v>1210.4331428571427</v>
      </c>
      <c r="X52" s="14">
        <f t="shared" ca="1" si="63"/>
        <v>44</v>
      </c>
      <c r="Y52" s="14">
        <f t="shared" ca="1" si="34"/>
        <v>1118.2129999999997</v>
      </c>
      <c r="Z52" s="14">
        <f t="shared" ca="1" si="35"/>
        <v>1118.2129999999997</v>
      </c>
      <c r="AA52" s="14">
        <f t="shared" ca="1" si="73"/>
        <v>25646.031999999999</v>
      </c>
      <c r="AB52" s="15">
        <f ca="1">SUM(Z$12:Z52)</f>
        <v>21786.031999999999</v>
      </c>
      <c r="AC52" s="16">
        <f ca="1">SUM(X$12:X52)+SUMIF(Y$12:Y52, "&lt;0")</f>
        <v>3860</v>
      </c>
      <c r="AE52" s="9">
        <v>44223</v>
      </c>
      <c r="AF52" s="14">
        <f t="shared" ca="1" si="21"/>
        <v>1162.2129999999997</v>
      </c>
      <c r="AG52" s="14">
        <f t="shared" ca="1" si="53"/>
        <v>1210.4331428571427</v>
      </c>
      <c r="AH52" s="14">
        <f t="shared" ca="1" si="64"/>
        <v>44</v>
      </c>
      <c r="AI52" s="14">
        <f t="shared" ca="1" si="22"/>
        <v>1118.2129999999997</v>
      </c>
      <c r="AJ52" s="14">
        <f t="shared" ca="1" si="23"/>
        <v>1118.2129999999997</v>
      </c>
      <c r="AK52" s="14">
        <f t="shared" ca="1" si="36"/>
        <v>25646.031999999999</v>
      </c>
      <c r="AL52" s="15">
        <f ca="1">SUM(AJ$12:AJ52)</f>
        <v>21786.031999999999</v>
      </c>
      <c r="AM52" s="16">
        <f ca="1">SUM(AH$12:AH52)+SUMIF(AI$12:AI52, "&lt;0")</f>
        <v>3860</v>
      </c>
      <c r="AO52" s="9">
        <v>44223</v>
      </c>
      <c r="AP52" s="14">
        <f t="shared" ca="1" si="24"/>
        <v>1162.2129999999997</v>
      </c>
      <c r="AQ52" s="14">
        <f t="shared" ca="1" si="58"/>
        <v>1210</v>
      </c>
      <c r="AR52" s="14">
        <f t="shared" ca="1" si="65"/>
        <v>44</v>
      </c>
      <c r="AS52" s="14">
        <f t="shared" ca="1" si="37"/>
        <v>1118.2129999999997</v>
      </c>
      <c r="AT52" s="14">
        <f t="shared" ca="1" si="38"/>
        <v>1118.2129999999997</v>
      </c>
      <c r="AU52" s="14">
        <f t="shared" ca="1" si="74"/>
        <v>25646.031999999999</v>
      </c>
      <c r="AV52" s="15">
        <f ca="1">SUM(AT$12:AT52)</f>
        <v>21786.031999999999</v>
      </c>
      <c r="AW52" s="16">
        <f ca="1">SUM(AR$12:AR52)+SUMIF(AS$12:AS52, "&lt;0")</f>
        <v>3860</v>
      </c>
      <c r="AX52" s="15"/>
      <c r="AZ52" s="9">
        <v>44223</v>
      </c>
      <c r="BA52" s="14">
        <f t="shared" ca="1" si="25"/>
        <v>1162.2129999999997</v>
      </c>
      <c r="BB52" s="14">
        <f t="shared" ca="1" si="59"/>
        <v>1210.4331428571427</v>
      </c>
      <c r="BC52" s="14">
        <f t="shared" ca="1" si="66"/>
        <v>44</v>
      </c>
      <c r="BD52" s="14">
        <f t="shared" ca="1" si="39"/>
        <v>1118.2129999999997</v>
      </c>
      <c r="BE52" s="14">
        <f t="shared" ca="1" si="40"/>
        <v>1118.2129999999997</v>
      </c>
      <c r="BF52" s="14">
        <f t="shared" ca="1" si="75"/>
        <v>25646.031999999999</v>
      </c>
      <c r="BG52" s="15">
        <f ca="1">SUM(BE$12:BE52)</f>
        <v>21786.031999999999</v>
      </c>
      <c r="BH52" s="16">
        <f ca="1">SUM(BC$12:BC52)+SUMIF(BD$12:BD52, "&lt;0")</f>
        <v>3860</v>
      </c>
      <c r="BJ52" s="9">
        <v>44223</v>
      </c>
      <c r="BK52" s="14">
        <f t="shared" ca="1" si="26"/>
        <v>1162.2129999999997</v>
      </c>
      <c r="BL52" s="14">
        <f t="shared" ca="1" si="60"/>
        <v>1210.4331428571427</v>
      </c>
      <c r="BM52" s="14">
        <f t="shared" ca="1" si="67"/>
        <v>44</v>
      </c>
      <c r="BN52" s="14">
        <f t="shared" ca="1" si="41"/>
        <v>1118.2129999999997</v>
      </c>
      <c r="BO52" s="14">
        <f t="shared" ca="1" si="42"/>
        <v>1118.2129999999997</v>
      </c>
      <c r="BP52" s="14">
        <f t="shared" ca="1" si="76"/>
        <v>25646.031999999999</v>
      </c>
      <c r="BQ52" s="15">
        <f ca="1">SUM(BO$12:BO52)</f>
        <v>21786.031999999999</v>
      </c>
      <c r="BR52" s="16">
        <f ca="1">SUM(BM$12:BM52)+SUMIF(BN$12:BN52, "&lt;0")</f>
        <v>3860</v>
      </c>
      <c r="BT52" s="9">
        <v>44223</v>
      </c>
      <c r="BU52" s="14">
        <f t="shared" ca="1" si="27"/>
        <v>1162.2129999999997</v>
      </c>
      <c r="BV52" s="14">
        <f t="shared" ca="1" si="54"/>
        <v>1210.4331428571427</v>
      </c>
      <c r="BW52" s="14">
        <f t="shared" ca="1" si="68"/>
        <v>44</v>
      </c>
      <c r="BX52" s="14">
        <f t="shared" ca="1" si="28"/>
        <v>1118.2129999999997</v>
      </c>
      <c r="BY52" s="14">
        <f t="shared" ca="1" si="29"/>
        <v>1118.2129999999997</v>
      </c>
      <c r="BZ52" s="14">
        <f t="shared" ca="1" si="43"/>
        <v>25646.031999999999</v>
      </c>
      <c r="CA52" s="15">
        <f ca="1">SUM(BY$12:BY52)</f>
        <v>21786.031999999999</v>
      </c>
      <c r="CB52" s="16">
        <f ca="1">SUM(BW$12:BW52)+SUMIF(BX$12:BX52, "&lt;0")</f>
        <v>3860</v>
      </c>
      <c r="CD52" s="9">
        <v>44223</v>
      </c>
      <c r="CE52" s="14">
        <f t="shared" ca="1" si="30"/>
        <v>1162.2129999999997</v>
      </c>
      <c r="CF52" s="14">
        <f t="shared" ca="1" si="61"/>
        <v>1210.4331428571427</v>
      </c>
      <c r="CG52" s="14">
        <f t="shared" ca="1" si="69"/>
        <v>44</v>
      </c>
      <c r="CH52" s="14">
        <f t="shared" ca="1" si="44"/>
        <v>1118.2129999999997</v>
      </c>
      <c r="CI52" s="14">
        <f t="shared" ca="1" si="45"/>
        <v>1118.2129999999997</v>
      </c>
      <c r="CJ52" s="14">
        <f t="shared" ca="1" si="77"/>
        <v>25646.031999999999</v>
      </c>
      <c r="CK52" s="15">
        <f ca="1">SUM(CI$12:CI52)</f>
        <v>21786.031999999999</v>
      </c>
      <c r="CL52" s="16">
        <f ca="1">SUM(CG$12:CG52)+SUMIF(CH$12:CH52, "&lt;0")</f>
        <v>3860</v>
      </c>
    </row>
    <row r="53" spans="1:90" x14ac:dyDescent="0.2">
      <c r="A53" s="24">
        <v>44224</v>
      </c>
      <c r="B53" s="54">
        <f ca="1">IF($A53&gt;= $C$5,$C$6, INDEX('Historical Data'!$D$2:$D$745, MATCH(A53, 'Historical Data'!$B$2:$B$745, 0)))</f>
        <v>1654.7819999999992</v>
      </c>
      <c r="C53" s="14">
        <f t="shared" ca="1" si="55"/>
        <v>1264.8305714285711</v>
      </c>
      <c r="D53" s="14">
        <f t="shared" ca="1" si="71"/>
        <v>333</v>
      </c>
      <c r="E53" s="14">
        <f t="shared" ca="1" si="31"/>
        <v>1321.7819999999992</v>
      </c>
      <c r="F53" s="14">
        <f t="shared" ca="1" si="18"/>
        <v>1321.7819999999992</v>
      </c>
      <c r="G53" s="14">
        <f t="shared" ca="1" si="46"/>
        <v>27300.813999999998</v>
      </c>
      <c r="H53" s="15">
        <f ca="1">SUM(F$12:F53)</f>
        <v>23107.813999999998</v>
      </c>
      <c r="I53" s="16">
        <f ca="1">SUM(D$12:D53)+SUMIF(E$12:E53, "&lt;0")</f>
        <v>4193</v>
      </c>
      <c r="J53" s="43"/>
      <c r="K53" s="9">
        <v>44224</v>
      </c>
      <c r="L53" s="14">
        <f t="shared" ca="1" si="19"/>
        <v>1654.7819999999992</v>
      </c>
      <c r="M53" s="14">
        <f t="shared" ca="1" si="56"/>
        <v>1264.8305714285711</v>
      </c>
      <c r="N53" s="14">
        <f t="shared" ca="1" si="62"/>
        <v>333</v>
      </c>
      <c r="O53" s="14">
        <f t="shared" ca="1" si="32"/>
        <v>1321.7819999999992</v>
      </c>
      <c r="P53" s="14">
        <f t="shared" ca="1" si="33"/>
        <v>1321.7819999999992</v>
      </c>
      <c r="Q53" s="14">
        <f t="shared" ca="1" si="72"/>
        <v>27300.813999999998</v>
      </c>
      <c r="R53" s="15">
        <f ca="1">SUM(P$12:P53)</f>
        <v>23107.813999999998</v>
      </c>
      <c r="S53" s="16">
        <f ca="1">SUM(N$12:N53)+SUMIF(O$12:O53, "&lt;0")</f>
        <v>4193</v>
      </c>
      <c r="U53" s="9">
        <v>44224</v>
      </c>
      <c r="V53" s="14">
        <f t="shared" ca="1" si="20"/>
        <v>1654.7819999999992</v>
      </c>
      <c r="W53" s="14">
        <f t="shared" ca="1" si="57"/>
        <v>1264.8305714285711</v>
      </c>
      <c r="X53" s="14">
        <f t="shared" ca="1" si="63"/>
        <v>333</v>
      </c>
      <c r="Y53" s="14">
        <f t="shared" ca="1" si="34"/>
        <v>1321.7819999999992</v>
      </c>
      <c r="Z53" s="14">
        <f t="shared" ca="1" si="35"/>
        <v>1321.7819999999992</v>
      </c>
      <c r="AA53" s="14">
        <f t="shared" ca="1" si="73"/>
        <v>27300.813999999998</v>
      </c>
      <c r="AB53" s="15">
        <f ca="1">SUM(Z$12:Z53)</f>
        <v>23107.813999999998</v>
      </c>
      <c r="AC53" s="16">
        <f ca="1">SUM(X$12:X53)+SUMIF(Y$12:Y53, "&lt;0")</f>
        <v>4193</v>
      </c>
      <c r="AE53" s="9">
        <v>44224</v>
      </c>
      <c r="AF53" s="14">
        <f t="shared" ca="1" si="21"/>
        <v>1654.7819999999992</v>
      </c>
      <c r="AG53" s="14">
        <f t="shared" ca="1" si="53"/>
        <v>1264.8305714285711</v>
      </c>
      <c r="AH53" s="14">
        <f t="shared" ca="1" si="64"/>
        <v>333</v>
      </c>
      <c r="AI53" s="14">
        <f t="shared" ca="1" si="22"/>
        <v>1321.7819999999992</v>
      </c>
      <c r="AJ53" s="14">
        <f t="shared" ca="1" si="23"/>
        <v>1321.7819999999992</v>
      </c>
      <c r="AK53" s="14">
        <f t="shared" ca="1" si="36"/>
        <v>27300.813999999998</v>
      </c>
      <c r="AL53" s="15">
        <f ca="1">SUM(AJ$12:AJ53)</f>
        <v>23107.813999999998</v>
      </c>
      <c r="AM53" s="16">
        <f ca="1">SUM(AH$12:AH53)+SUMIF(AI$12:AI53, "&lt;0")</f>
        <v>4193</v>
      </c>
      <c r="AO53" s="9">
        <v>44224</v>
      </c>
      <c r="AP53" s="14">
        <f t="shared" ca="1" si="24"/>
        <v>1654.7819999999992</v>
      </c>
      <c r="AQ53" s="14">
        <f t="shared" ca="1" si="58"/>
        <v>1265</v>
      </c>
      <c r="AR53" s="14">
        <f t="shared" ca="1" si="65"/>
        <v>333</v>
      </c>
      <c r="AS53" s="14">
        <f t="shared" ca="1" si="37"/>
        <v>1321.7819999999992</v>
      </c>
      <c r="AT53" s="14">
        <f t="shared" ca="1" si="38"/>
        <v>1321.7819999999992</v>
      </c>
      <c r="AU53" s="14">
        <f t="shared" ca="1" si="74"/>
        <v>27300.813999999998</v>
      </c>
      <c r="AV53" s="15">
        <f ca="1">SUM(AT$12:AT53)</f>
        <v>23107.813999999998</v>
      </c>
      <c r="AW53" s="16">
        <f ca="1">SUM(AR$12:AR53)+SUMIF(AS$12:AS53, "&lt;0")</f>
        <v>4193</v>
      </c>
      <c r="AX53" s="15"/>
      <c r="AZ53" s="9">
        <v>44224</v>
      </c>
      <c r="BA53" s="14">
        <f t="shared" ca="1" si="25"/>
        <v>1654.7819999999992</v>
      </c>
      <c r="BB53" s="14">
        <f t="shared" ca="1" si="59"/>
        <v>1264.8305714285711</v>
      </c>
      <c r="BC53" s="14">
        <f t="shared" ca="1" si="66"/>
        <v>333</v>
      </c>
      <c r="BD53" s="14">
        <f t="shared" ca="1" si="39"/>
        <v>1321.7819999999992</v>
      </c>
      <c r="BE53" s="14">
        <f t="shared" ca="1" si="40"/>
        <v>1321.7819999999992</v>
      </c>
      <c r="BF53" s="14">
        <f t="shared" ca="1" si="75"/>
        <v>27300.813999999998</v>
      </c>
      <c r="BG53" s="15">
        <f ca="1">SUM(BE$12:BE53)</f>
        <v>23107.813999999998</v>
      </c>
      <c r="BH53" s="16">
        <f ca="1">SUM(BC$12:BC53)+SUMIF(BD$12:BD53, "&lt;0")</f>
        <v>4193</v>
      </c>
      <c r="BJ53" s="9">
        <v>44224</v>
      </c>
      <c r="BK53" s="14">
        <f t="shared" ca="1" si="26"/>
        <v>1654.7819999999992</v>
      </c>
      <c r="BL53" s="14">
        <f t="shared" ca="1" si="60"/>
        <v>1264.8305714285711</v>
      </c>
      <c r="BM53" s="14">
        <f t="shared" ca="1" si="67"/>
        <v>333</v>
      </c>
      <c r="BN53" s="14">
        <f t="shared" ca="1" si="41"/>
        <v>1321.7819999999992</v>
      </c>
      <c r="BO53" s="14">
        <f t="shared" ca="1" si="42"/>
        <v>1321.7819999999992</v>
      </c>
      <c r="BP53" s="14">
        <f t="shared" ca="1" si="76"/>
        <v>27300.813999999998</v>
      </c>
      <c r="BQ53" s="15">
        <f ca="1">SUM(BO$12:BO53)</f>
        <v>23107.813999999998</v>
      </c>
      <c r="BR53" s="16">
        <f ca="1">SUM(BM$12:BM53)+SUMIF(BN$12:BN53, "&lt;0")</f>
        <v>4193</v>
      </c>
      <c r="BT53" s="9">
        <v>44224</v>
      </c>
      <c r="BU53" s="14">
        <f t="shared" ca="1" si="27"/>
        <v>1654.7819999999992</v>
      </c>
      <c r="BV53" s="14">
        <f t="shared" ca="1" si="54"/>
        <v>1264.8305714285711</v>
      </c>
      <c r="BW53" s="14">
        <f t="shared" ca="1" si="68"/>
        <v>333</v>
      </c>
      <c r="BX53" s="14">
        <f t="shared" ca="1" si="28"/>
        <v>1321.7819999999992</v>
      </c>
      <c r="BY53" s="14">
        <f t="shared" ca="1" si="29"/>
        <v>1321.7819999999992</v>
      </c>
      <c r="BZ53" s="14">
        <f t="shared" ca="1" si="43"/>
        <v>27300.813999999998</v>
      </c>
      <c r="CA53" s="15">
        <f ca="1">SUM(BY$12:BY53)</f>
        <v>23107.813999999998</v>
      </c>
      <c r="CB53" s="16">
        <f ca="1">SUM(BW$12:BW53)+SUMIF(BX$12:BX53, "&lt;0")</f>
        <v>4193</v>
      </c>
      <c r="CD53" s="9">
        <v>44224</v>
      </c>
      <c r="CE53" s="14">
        <f t="shared" ca="1" si="30"/>
        <v>1654.7819999999992</v>
      </c>
      <c r="CF53" s="14">
        <f t="shared" ca="1" si="61"/>
        <v>1264.8305714285711</v>
      </c>
      <c r="CG53" s="14">
        <f t="shared" ca="1" si="69"/>
        <v>333</v>
      </c>
      <c r="CH53" s="14">
        <f t="shared" ca="1" si="44"/>
        <v>1321.7819999999992</v>
      </c>
      <c r="CI53" s="14">
        <f t="shared" ca="1" si="45"/>
        <v>1321.7819999999992</v>
      </c>
      <c r="CJ53" s="14">
        <f t="shared" ca="1" si="77"/>
        <v>27300.813999999998</v>
      </c>
      <c r="CK53" s="15">
        <f ca="1">SUM(CI$12:CI53)</f>
        <v>23107.813999999998</v>
      </c>
      <c r="CL53" s="16">
        <f ca="1">SUM(CG$12:CG53)+SUMIF(CH$12:CH53, "&lt;0")</f>
        <v>4193</v>
      </c>
    </row>
    <row r="54" spans="1:90" x14ac:dyDescent="0.2">
      <c r="A54" s="24">
        <v>44225</v>
      </c>
      <c r="B54" s="54">
        <f ca="1">IF($A54&gt;= $C$5,$C$6, INDEX('Historical Data'!$D$2:$D$745, MATCH(A54, 'Historical Data'!$B$2:$B$745, 0)))</f>
        <v>1648.2580000000016</v>
      </c>
      <c r="C54" s="14">
        <f t="shared" ca="1" si="55"/>
        <v>1301.0501428571426</v>
      </c>
      <c r="D54" s="14">
        <f t="shared" ca="1" si="71"/>
        <v>388</v>
      </c>
      <c r="E54" s="14">
        <f t="shared" ca="1" si="31"/>
        <v>1260.2580000000016</v>
      </c>
      <c r="F54" s="14">
        <f t="shared" ca="1" si="18"/>
        <v>1260.2580000000016</v>
      </c>
      <c r="G54" s="14">
        <f t="shared" ca="1" si="46"/>
        <v>28949.072</v>
      </c>
      <c r="H54" s="15">
        <f ca="1">SUM(F$12:F54)</f>
        <v>24368.072</v>
      </c>
      <c r="I54" s="16">
        <f ca="1">SUM(D$12:D54)+SUMIF(E$12:E54, "&lt;0")</f>
        <v>4581</v>
      </c>
      <c r="J54" s="43"/>
      <c r="K54" s="9">
        <v>44225</v>
      </c>
      <c r="L54" s="14">
        <f t="shared" ca="1" si="19"/>
        <v>1648.2580000000016</v>
      </c>
      <c r="M54" s="14">
        <f t="shared" ca="1" si="56"/>
        <v>1301.0501428571426</v>
      </c>
      <c r="N54" s="14">
        <f t="shared" ca="1" si="62"/>
        <v>388</v>
      </c>
      <c r="O54" s="14">
        <f t="shared" ca="1" si="32"/>
        <v>1260.2580000000016</v>
      </c>
      <c r="P54" s="14">
        <f t="shared" ca="1" si="33"/>
        <v>1260.2580000000016</v>
      </c>
      <c r="Q54" s="14">
        <f t="shared" ca="1" si="72"/>
        <v>28949.072</v>
      </c>
      <c r="R54" s="15">
        <f ca="1">SUM(P$12:P54)</f>
        <v>24368.072</v>
      </c>
      <c r="S54" s="16">
        <f ca="1">SUM(N$12:N54)+SUMIF(O$12:O54, "&lt;0")</f>
        <v>4581</v>
      </c>
      <c r="U54" s="9">
        <v>44225</v>
      </c>
      <c r="V54" s="14">
        <f t="shared" ca="1" si="20"/>
        <v>1648.2580000000016</v>
      </c>
      <c r="W54" s="14">
        <f t="shared" ca="1" si="57"/>
        <v>1301.0501428571426</v>
      </c>
      <c r="X54" s="14">
        <f t="shared" ca="1" si="63"/>
        <v>388</v>
      </c>
      <c r="Y54" s="14">
        <f t="shared" ca="1" si="34"/>
        <v>1260.2580000000016</v>
      </c>
      <c r="Z54" s="14">
        <f t="shared" ca="1" si="35"/>
        <v>1260.2580000000016</v>
      </c>
      <c r="AA54" s="14">
        <f t="shared" ca="1" si="73"/>
        <v>28949.072</v>
      </c>
      <c r="AB54" s="15">
        <f ca="1">SUM(Z$12:Z54)</f>
        <v>24368.072</v>
      </c>
      <c r="AC54" s="16">
        <f ca="1">SUM(X$12:X54)+SUMIF(Y$12:Y54, "&lt;0")</f>
        <v>4581</v>
      </c>
      <c r="AE54" s="9">
        <v>44225</v>
      </c>
      <c r="AF54" s="14">
        <f t="shared" ca="1" si="21"/>
        <v>1648.2580000000016</v>
      </c>
      <c r="AG54" s="14">
        <f t="shared" ca="1" si="53"/>
        <v>1301.0501428571426</v>
      </c>
      <c r="AH54" s="14">
        <f t="shared" ca="1" si="64"/>
        <v>388</v>
      </c>
      <c r="AI54" s="14">
        <f t="shared" ca="1" si="22"/>
        <v>1260.2580000000016</v>
      </c>
      <c r="AJ54" s="14">
        <f t="shared" ca="1" si="23"/>
        <v>1260.2580000000016</v>
      </c>
      <c r="AK54" s="14">
        <f t="shared" ca="1" si="36"/>
        <v>28949.072</v>
      </c>
      <c r="AL54" s="15">
        <f ca="1">SUM(AJ$12:AJ54)</f>
        <v>24368.072</v>
      </c>
      <c r="AM54" s="16">
        <f ca="1">SUM(AH$12:AH54)+SUMIF(AI$12:AI54, "&lt;0")</f>
        <v>4581</v>
      </c>
      <c r="AO54" s="9">
        <v>44225</v>
      </c>
      <c r="AP54" s="14">
        <f t="shared" ca="1" si="24"/>
        <v>1648.2580000000016</v>
      </c>
      <c r="AQ54" s="14">
        <f t="shared" ca="1" si="58"/>
        <v>1301</v>
      </c>
      <c r="AR54" s="14">
        <f t="shared" ca="1" si="65"/>
        <v>388</v>
      </c>
      <c r="AS54" s="14">
        <f t="shared" ca="1" si="37"/>
        <v>1260.2580000000016</v>
      </c>
      <c r="AT54" s="14">
        <f t="shared" ca="1" si="38"/>
        <v>1260.2580000000016</v>
      </c>
      <c r="AU54" s="14">
        <f t="shared" ca="1" si="74"/>
        <v>28949.072</v>
      </c>
      <c r="AV54" s="15">
        <f ca="1">SUM(AT$12:AT54)</f>
        <v>24368.072</v>
      </c>
      <c r="AW54" s="16">
        <f ca="1">SUM(AR$12:AR54)+SUMIF(AS$12:AS54, "&lt;0")</f>
        <v>4581</v>
      </c>
      <c r="AX54" s="15"/>
      <c r="AZ54" s="9">
        <v>44225</v>
      </c>
      <c r="BA54" s="14">
        <f t="shared" ca="1" si="25"/>
        <v>1648.2580000000016</v>
      </c>
      <c r="BB54" s="14">
        <f t="shared" ca="1" si="59"/>
        <v>1301.0501428571426</v>
      </c>
      <c r="BC54" s="14">
        <f t="shared" ca="1" si="66"/>
        <v>388</v>
      </c>
      <c r="BD54" s="14">
        <f t="shared" ca="1" si="39"/>
        <v>1260.2580000000016</v>
      </c>
      <c r="BE54" s="14">
        <f t="shared" ca="1" si="40"/>
        <v>1260.2580000000016</v>
      </c>
      <c r="BF54" s="14">
        <f t="shared" ca="1" si="75"/>
        <v>28949.072</v>
      </c>
      <c r="BG54" s="15">
        <f ca="1">SUM(BE$12:BE54)</f>
        <v>24368.072</v>
      </c>
      <c r="BH54" s="16">
        <f ca="1">SUM(BC$12:BC54)+SUMIF(BD$12:BD54, "&lt;0")</f>
        <v>4581</v>
      </c>
      <c r="BJ54" s="9">
        <v>44225</v>
      </c>
      <c r="BK54" s="14">
        <f t="shared" ca="1" si="26"/>
        <v>1648.2580000000016</v>
      </c>
      <c r="BL54" s="14">
        <f t="shared" ca="1" si="60"/>
        <v>1301.0501428571426</v>
      </c>
      <c r="BM54" s="14">
        <f t="shared" ca="1" si="67"/>
        <v>388</v>
      </c>
      <c r="BN54" s="14">
        <f t="shared" ca="1" si="41"/>
        <v>1260.2580000000016</v>
      </c>
      <c r="BO54" s="14">
        <f t="shared" ca="1" si="42"/>
        <v>1260.2580000000016</v>
      </c>
      <c r="BP54" s="14">
        <f t="shared" ca="1" si="76"/>
        <v>28949.072</v>
      </c>
      <c r="BQ54" s="15">
        <f ca="1">SUM(BO$12:BO54)</f>
        <v>24368.072</v>
      </c>
      <c r="BR54" s="16">
        <f ca="1">SUM(BM$12:BM54)+SUMIF(BN$12:BN54, "&lt;0")</f>
        <v>4581</v>
      </c>
      <c r="BT54" s="9">
        <v>44225</v>
      </c>
      <c r="BU54" s="14">
        <f t="shared" ca="1" si="27"/>
        <v>1648.2580000000016</v>
      </c>
      <c r="BV54" s="14">
        <f t="shared" ca="1" si="54"/>
        <v>1301.0501428571426</v>
      </c>
      <c r="BW54" s="14">
        <f t="shared" ca="1" si="68"/>
        <v>388</v>
      </c>
      <c r="BX54" s="14">
        <f t="shared" ca="1" si="28"/>
        <v>1260.2580000000016</v>
      </c>
      <c r="BY54" s="14">
        <f t="shared" ca="1" si="29"/>
        <v>1260.2580000000016</v>
      </c>
      <c r="BZ54" s="14">
        <f t="shared" ca="1" si="43"/>
        <v>28949.072</v>
      </c>
      <c r="CA54" s="15">
        <f ca="1">SUM(BY$12:BY54)</f>
        <v>24368.072</v>
      </c>
      <c r="CB54" s="16">
        <f ca="1">SUM(BW$12:BW54)+SUMIF(BX$12:BX54, "&lt;0")</f>
        <v>4581</v>
      </c>
      <c r="CD54" s="9">
        <v>44225</v>
      </c>
      <c r="CE54" s="14">
        <f t="shared" ca="1" si="30"/>
        <v>1648.2580000000016</v>
      </c>
      <c r="CF54" s="14">
        <f t="shared" ca="1" si="61"/>
        <v>1301.0501428571426</v>
      </c>
      <c r="CG54" s="14">
        <f t="shared" ca="1" si="69"/>
        <v>388</v>
      </c>
      <c r="CH54" s="14">
        <f t="shared" ca="1" si="44"/>
        <v>1260.2580000000016</v>
      </c>
      <c r="CI54" s="14">
        <f t="shared" ca="1" si="45"/>
        <v>1260.2580000000016</v>
      </c>
      <c r="CJ54" s="14">
        <f t="shared" ca="1" si="77"/>
        <v>28949.072</v>
      </c>
      <c r="CK54" s="15">
        <f ca="1">SUM(CI$12:CI54)</f>
        <v>24368.072</v>
      </c>
      <c r="CL54" s="16">
        <f ca="1">SUM(CG$12:CG54)+SUMIF(CH$12:CH54, "&lt;0")</f>
        <v>4581</v>
      </c>
    </row>
    <row r="55" spans="1:90" x14ac:dyDescent="0.2">
      <c r="A55" s="24">
        <v>44226</v>
      </c>
      <c r="B55" s="54">
        <f ca="1">IF($A55&gt;= $C$5,$C$6, INDEX('Historical Data'!$D$2:$D$745, MATCH(A55, 'Historical Data'!$B$2:$B$745, 0)))</f>
        <v>1592.6419999999998</v>
      </c>
      <c r="C55" s="14">
        <f t="shared" ca="1" si="55"/>
        <v>1348.6341428571427</v>
      </c>
      <c r="D55" s="14">
        <f t="shared" ca="1" si="71"/>
        <v>428</v>
      </c>
      <c r="E55" s="14">
        <f t="shared" ca="1" si="31"/>
        <v>1164.6419999999998</v>
      </c>
      <c r="F55" s="14">
        <f t="shared" ca="1" si="18"/>
        <v>1164.6419999999998</v>
      </c>
      <c r="G55" s="14">
        <f t="shared" ca="1" si="46"/>
        <v>30541.714</v>
      </c>
      <c r="H55" s="15">
        <f ca="1">SUM(F$12:F55)</f>
        <v>25532.714</v>
      </c>
      <c r="I55" s="16">
        <f ca="1">SUM(D$12:D55)+SUMIF(E$12:E55, "&lt;0")</f>
        <v>5009</v>
      </c>
      <c r="J55" s="43"/>
      <c r="K55" s="9">
        <v>44226</v>
      </c>
      <c r="L55" s="14">
        <f t="shared" ca="1" si="19"/>
        <v>1592.6419999999998</v>
      </c>
      <c r="M55" s="14">
        <f t="shared" ca="1" si="56"/>
        <v>1348.6341428571427</v>
      </c>
      <c r="N55" s="14">
        <f t="shared" ca="1" si="62"/>
        <v>428</v>
      </c>
      <c r="O55" s="14">
        <f t="shared" ca="1" si="32"/>
        <v>1164.6419999999998</v>
      </c>
      <c r="P55" s="14">
        <f t="shared" ca="1" si="33"/>
        <v>1164.6419999999998</v>
      </c>
      <c r="Q55" s="14">
        <f t="shared" ca="1" si="72"/>
        <v>30541.714</v>
      </c>
      <c r="R55" s="15">
        <f ca="1">SUM(P$12:P55)</f>
        <v>25532.714</v>
      </c>
      <c r="S55" s="16">
        <f ca="1">SUM(N$12:N55)+SUMIF(O$12:O55, "&lt;0")</f>
        <v>5009</v>
      </c>
      <c r="U55" s="9">
        <v>44226</v>
      </c>
      <c r="V55" s="14">
        <f t="shared" ca="1" si="20"/>
        <v>1592.6419999999998</v>
      </c>
      <c r="W55" s="14">
        <f t="shared" ca="1" si="57"/>
        <v>1348.6341428571427</v>
      </c>
      <c r="X55" s="14">
        <f t="shared" ca="1" si="63"/>
        <v>428</v>
      </c>
      <c r="Y55" s="14">
        <f t="shared" ca="1" si="34"/>
        <v>1164.6419999999998</v>
      </c>
      <c r="Z55" s="14">
        <f t="shared" ca="1" si="35"/>
        <v>1164.6419999999998</v>
      </c>
      <c r="AA55" s="14">
        <f t="shared" ca="1" si="73"/>
        <v>30541.714</v>
      </c>
      <c r="AB55" s="15">
        <f ca="1">SUM(Z$12:Z55)</f>
        <v>25532.714</v>
      </c>
      <c r="AC55" s="16">
        <f ca="1">SUM(X$12:X55)+SUMIF(Y$12:Y55, "&lt;0")</f>
        <v>5009</v>
      </c>
      <c r="AE55" s="9">
        <v>44226</v>
      </c>
      <c r="AF55" s="14">
        <f t="shared" ca="1" si="21"/>
        <v>1592.6419999999998</v>
      </c>
      <c r="AG55" s="14">
        <f t="shared" ca="1" si="53"/>
        <v>1348.6341428571427</v>
      </c>
      <c r="AH55" s="14">
        <f t="shared" ca="1" si="64"/>
        <v>428</v>
      </c>
      <c r="AI55" s="14">
        <f t="shared" ca="1" si="22"/>
        <v>1164.6419999999998</v>
      </c>
      <c r="AJ55" s="14">
        <f t="shared" ca="1" si="23"/>
        <v>1164.6419999999998</v>
      </c>
      <c r="AK55" s="14">
        <f t="shared" ca="1" si="36"/>
        <v>30541.714</v>
      </c>
      <c r="AL55" s="15">
        <f ca="1">SUM(AJ$12:AJ55)</f>
        <v>25532.714</v>
      </c>
      <c r="AM55" s="16">
        <f ca="1">SUM(AH$12:AH55)+SUMIF(AI$12:AI55, "&lt;0")</f>
        <v>5009</v>
      </c>
      <c r="AO55" s="9">
        <v>44226</v>
      </c>
      <c r="AP55" s="14">
        <f t="shared" ca="1" si="24"/>
        <v>1592.6419999999998</v>
      </c>
      <c r="AQ55" s="14">
        <f t="shared" ca="1" si="58"/>
        <v>1349</v>
      </c>
      <c r="AR55" s="14">
        <f t="shared" ca="1" si="65"/>
        <v>428</v>
      </c>
      <c r="AS55" s="14">
        <f t="shared" ca="1" si="37"/>
        <v>1164.6419999999998</v>
      </c>
      <c r="AT55" s="14">
        <f t="shared" ca="1" si="38"/>
        <v>1164.6419999999998</v>
      </c>
      <c r="AU55" s="14">
        <f t="shared" ca="1" si="74"/>
        <v>30541.714</v>
      </c>
      <c r="AV55" s="15">
        <f ca="1">SUM(AT$12:AT55)</f>
        <v>25532.714</v>
      </c>
      <c r="AW55" s="16">
        <f ca="1">SUM(AR$12:AR55)+SUMIF(AS$12:AS55, "&lt;0")</f>
        <v>5009</v>
      </c>
      <c r="AX55" s="15"/>
      <c r="AZ55" s="9">
        <v>44226</v>
      </c>
      <c r="BA55" s="14">
        <f t="shared" ca="1" si="25"/>
        <v>1592.6419999999998</v>
      </c>
      <c r="BB55" s="14">
        <f t="shared" ca="1" si="59"/>
        <v>1348.6341428571427</v>
      </c>
      <c r="BC55" s="14">
        <f t="shared" ca="1" si="66"/>
        <v>428</v>
      </c>
      <c r="BD55" s="14">
        <f t="shared" ca="1" si="39"/>
        <v>1164.6419999999998</v>
      </c>
      <c r="BE55" s="14">
        <f t="shared" ca="1" si="40"/>
        <v>1164.6419999999998</v>
      </c>
      <c r="BF55" s="14">
        <f t="shared" ca="1" si="75"/>
        <v>30541.714</v>
      </c>
      <c r="BG55" s="15">
        <f ca="1">SUM(BE$12:BE55)</f>
        <v>25532.714</v>
      </c>
      <c r="BH55" s="16">
        <f ca="1">SUM(BC$12:BC55)+SUMIF(BD$12:BD55, "&lt;0")</f>
        <v>5009</v>
      </c>
      <c r="BJ55" s="9">
        <v>44226</v>
      </c>
      <c r="BK55" s="14">
        <f t="shared" ca="1" si="26"/>
        <v>1592.6419999999998</v>
      </c>
      <c r="BL55" s="14">
        <f t="shared" ca="1" si="60"/>
        <v>1348.6341428571427</v>
      </c>
      <c r="BM55" s="14">
        <f t="shared" ca="1" si="67"/>
        <v>428</v>
      </c>
      <c r="BN55" s="14">
        <f t="shared" ca="1" si="41"/>
        <v>1164.6419999999998</v>
      </c>
      <c r="BO55" s="14">
        <f t="shared" ca="1" si="42"/>
        <v>1164.6419999999998</v>
      </c>
      <c r="BP55" s="14">
        <f t="shared" ca="1" si="76"/>
        <v>30541.714</v>
      </c>
      <c r="BQ55" s="15">
        <f ca="1">SUM(BO$12:BO55)</f>
        <v>25532.714</v>
      </c>
      <c r="BR55" s="16">
        <f ca="1">SUM(BM$12:BM55)+SUMIF(BN$12:BN55, "&lt;0")</f>
        <v>5009</v>
      </c>
      <c r="BT55" s="9">
        <v>44226</v>
      </c>
      <c r="BU55" s="14">
        <f t="shared" ca="1" si="27"/>
        <v>1592.6419999999998</v>
      </c>
      <c r="BV55" s="14">
        <f t="shared" ca="1" si="54"/>
        <v>1348.6341428571427</v>
      </c>
      <c r="BW55" s="14">
        <f t="shared" ca="1" si="68"/>
        <v>428</v>
      </c>
      <c r="BX55" s="14">
        <f t="shared" ca="1" si="28"/>
        <v>1164.6419999999998</v>
      </c>
      <c r="BY55" s="14">
        <f t="shared" ca="1" si="29"/>
        <v>1164.6419999999998</v>
      </c>
      <c r="BZ55" s="14">
        <f t="shared" ca="1" si="43"/>
        <v>30541.714</v>
      </c>
      <c r="CA55" s="15">
        <f ca="1">SUM(BY$12:BY55)</f>
        <v>25532.714</v>
      </c>
      <c r="CB55" s="16">
        <f ca="1">SUM(BW$12:BW55)+SUMIF(BX$12:BX55, "&lt;0")</f>
        <v>5009</v>
      </c>
      <c r="CD55" s="9">
        <v>44226</v>
      </c>
      <c r="CE55" s="14">
        <f t="shared" ca="1" si="30"/>
        <v>1592.6419999999998</v>
      </c>
      <c r="CF55" s="14">
        <f t="shared" ca="1" si="61"/>
        <v>1348.6341428571427</v>
      </c>
      <c r="CG55" s="14">
        <f t="shared" ca="1" si="69"/>
        <v>428</v>
      </c>
      <c r="CH55" s="14">
        <f t="shared" ca="1" si="44"/>
        <v>1164.6419999999998</v>
      </c>
      <c r="CI55" s="14">
        <f t="shared" ca="1" si="45"/>
        <v>1164.6419999999998</v>
      </c>
      <c r="CJ55" s="14">
        <f t="shared" ca="1" si="77"/>
        <v>30541.714</v>
      </c>
      <c r="CK55" s="15">
        <f ca="1">SUM(CI$12:CI55)</f>
        <v>25532.714</v>
      </c>
      <c r="CL55" s="16">
        <f ca="1">SUM(CG$12:CG55)+SUMIF(CH$12:CH55, "&lt;0")</f>
        <v>5009</v>
      </c>
    </row>
    <row r="56" spans="1:90" x14ac:dyDescent="0.2">
      <c r="A56" s="24">
        <v>44227</v>
      </c>
      <c r="B56" s="54">
        <f ca="1">IF($A56&gt;= $C$5,$C$6, INDEX('Historical Data'!$D$2:$D$745, MATCH(A56, 'Historical Data'!$B$2:$B$745, 0)))</f>
        <v>1291.1009999999987</v>
      </c>
      <c r="C56" s="14">
        <f t="shared" ca="1" si="55"/>
        <v>1348.0202857142856</v>
      </c>
      <c r="D56" s="14">
        <f t="shared" ca="1" si="71"/>
        <v>774</v>
      </c>
      <c r="E56" s="14">
        <f t="shared" ca="1" si="31"/>
        <v>517.10099999999875</v>
      </c>
      <c r="F56" s="14">
        <f t="shared" ca="1" si="18"/>
        <v>517.10099999999875</v>
      </c>
      <c r="G56" s="14">
        <f t="shared" ca="1" si="46"/>
        <v>31832.814999999999</v>
      </c>
      <c r="H56" s="15">
        <f ca="1">SUM(F$12:F56)</f>
        <v>26049.814999999999</v>
      </c>
      <c r="I56" s="16">
        <f ca="1">SUM(D$12:D56)+SUMIF(E$12:E56, "&lt;0")</f>
        <v>5783</v>
      </c>
      <c r="J56" s="43"/>
      <c r="K56" s="9">
        <v>44227</v>
      </c>
      <c r="L56" s="14">
        <f t="shared" ca="1" si="19"/>
        <v>1291.1009999999987</v>
      </c>
      <c r="M56" s="14">
        <f t="shared" ca="1" si="56"/>
        <v>1348.0202857142856</v>
      </c>
      <c r="N56" s="14">
        <f t="shared" ca="1" si="62"/>
        <v>774</v>
      </c>
      <c r="O56" s="14">
        <f t="shared" ca="1" si="32"/>
        <v>517.10099999999875</v>
      </c>
      <c r="P56" s="14">
        <f t="shared" ca="1" si="33"/>
        <v>517.10099999999875</v>
      </c>
      <c r="Q56" s="14">
        <f t="shared" ca="1" si="72"/>
        <v>31832.814999999999</v>
      </c>
      <c r="R56" s="15">
        <f ca="1">SUM(P$12:P56)</f>
        <v>26049.814999999999</v>
      </c>
      <c r="S56" s="16">
        <f ca="1">SUM(N$12:N56)+SUMIF(O$12:O56, "&lt;0")</f>
        <v>5783</v>
      </c>
      <c r="U56" s="9">
        <v>44227</v>
      </c>
      <c r="V56" s="14">
        <f t="shared" ca="1" si="20"/>
        <v>1291.1009999999987</v>
      </c>
      <c r="W56" s="14">
        <f t="shared" ca="1" si="57"/>
        <v>1348.0202857142856</v>
      </c>
      <c r="X56" s="14">
        <f t="shared" ca="1" si="63"/>
        <v>774</v>
      </c>
      <c r="Y56" s="14">
        <f t="shared" ca="1" si="34"/>
        <v>517.10099999999875</v>
      </c>
      <c r="Z56" s="14">
        <f t="shared" ca="1" si="35"/>
        <v>517.10099999999875</v>
      </c>
      <c r="AA56" s="14">
        <f t="shared" ca="1" si="73"/>
        <v>31832.814999999999</v>
      </c>
      <c r="AB56" s="15">
        <f ca="1">SUM(Z$12:Z56)</f>
        <v>26049.814999999999</v>
      </c>
      <c r="AC56" s="16">
        <f ca="1">SUM(X$12:X56)+SUMIF(Y$12:Y56, "&lt;0")</f>
        <v>5783</v>
      </c>
      <c r="AE56" s="9">
        <v>44227</v>
      </c>
      <c r="AF56" s="14">
        <f t="shared" ca="1" si="21"/>
        <v>1291.1009999999987</v>
      </c>
      <c r="AG56" s="14">
        <f t="shared" ca="1" si="53"/>
        <v>1348.0202857142856</v>
      </c>
      <c r="AH56" s="14">
        <f t="shared" ca="1" si="64"/>
        <v>774</v>
      </c>
      <c r="AI56" s="14">
        <f t="shared" ca="1" si="22"/>
        <v>517.10099999999875</v>
      </c>
      <c r="AJ56" s="14">
        <f t="shared" ca="1" si="23"/>
        <v>517.10099999999875</v>
      </c>
      <c r="AK56" s="14">
        <f t="shared" ca="1" si="36"/>
        <v>31832.814999999999</v>
      </c>
      <c r="AL56" s="15">
        <f ca="1">SUM(AJ$12:AJ56)</f>
        <v>26049.814999999999</v>
      </c>
      <c r="AM56" s="16">
        <f ca="1">SUM(AH$12:AH56)+SUMIF(AI$12:AI56, "&lt;0")</f>
        <v>5783</v>
      </c>
      <c r="AO56" s="9">
        <v>44227</v>
      </c>
      <c r="AP56" s="14">
        <f t="shared" ca="1" si="24"/>
        <v>1291.1009999999987</v>
      </c>
      <c r="AQ56" s="14">
        <f t="shared" ca="1" si="58"/>
        <v>1348</v>
      </c>
      <c r="AR56" s="14">
        <f t="shared" ca="1" si="65"/>
        <v>774</v>
      </c>
      <c r="AS56" s="14">
        <f t="shared" ca="1" si="37"/>
        <v>517.10099999999875</v>
      </c>
      <c r="AT56" s="14">
        <f t="shared" ca="1" si="38"/>
        <v>517.10099999999875</v>
      </c>
      <c r="AU56" s="14">
        <f t="shared" ca="1" si="74"/>
        <v>31832.814999999999</v>
      </c>
      <c r="AV56" s="15">
        <f ca="1">SUM(AT$12:AT56)</f>
        <v>26049.814999999999</v>
      </c>
      <c r="AW56" s="16">
        <f ca="1">SUM(AR$12:AR56)+SUMIF(AS$12:AS56, "&lt;0")</f>
        <v>5783</v>
      </c>
      <c r="AX56" s="15"/>
      <c r="AZ56" s="9">
        <v>44227</v>
      </c>
      <c r="BA56" s="14">
        <f t="shared" ca="1" si="25"/>
        <v>1291.1009999999987</v>
      </c>
      <c r="BB56" s="14">
        <f t="shared" ca="1" si="59"/>
        <v>1348.0202857142856</v>
      </c>
      <c r="BC56" s="14">
        <f t="shared" ca="1" si="66"/>
        <v>774</v>
      </c>
      <c r="BD56" s="14">
        <f t="shared" ca="1" si="39"/>
        <v>517.10099999999875</v>
      </c>
      <c r="BE56" s="14">
        <f t="shared" ca="1" si="40"/>
        <v>517.10099999999875</v>
      </c>
      <c r="BF56" s="14">
        <f t="shared" ca="1" si="75"/>
        <v>31832.814999999999</v>
      </c>
      <c r="BG56" s="15">
        <f ca="1">SUM(BE$12:BE56)</f>
        <v>26049.814999999999</v>
      </c>
      <c r="BH56" s="16">
        <f ca="1">SUM(BC$12:BC56)+SUMIF(BD$12:BD56, "&lt;0")</f>
        <v>5783</v>
      </c>
      <c r="BJ56" s="9">
        <v>44227</v>
      </c>
      <c r="BK56" s="14">
        <f t="shared" ca="1" si="26"/>
        <v>1291.1009999999987</v>
      </c>
      <c r="BL56" s="14">
        <f t="shared" ca="1" si="60"/>
        <v>1348.0202857142856</v>
      </c>
      <c r="BM56" s="14">
        <f t="shared" ca="1" si="67"/>
        <v>774</v>
      </c>
      <c r="BN56" s="14">
        <f t="shared" ca="1" si="41"/>
        <v>517.10099999999875</v>
      </c>
      <c r="BO56" s="14">
        <f t="shared" ca="1" si="42"/>
        <v>517.10099999999875</v>
      </c>
      <c r="BP56" s="14">
        <f t="shared" ca="1" si="76"/>
        <v>31832.814999999999</v>
      </c>
      <c r="BQ56" s="15">
        <f ca="1">SUM(BO$12:BO56)</f>
        <v>26049.814999999999</v>
      </c>
      <c r="BR56" s="16">
        <f ca="1">SUM(BM$12:BM56)+SUMIF(BN$12:BN56, "&lt;0")</f>
        <v>5783</v>
      </c>
      <c r="BT56" s="9">
        <v>44227</v>
      </c>
      <c r="BU56" s="14">
        <f t="shared" ca="1" si="27"/>
        <v>1291.1009999999987</v>
      </c>
      <c r="BV56" s="14">
        <f t="shared" ca="1" si="54"/>
        <v>1348.0202857142856</v>
      </c>
      <c r="BW56" s="14">
        <f t="shared" ca="1" si="68"/>
        <v>774</v>
      </c>
      <c r="BX56" s="14">
        <f t="shared" ca="1" si="28"/>
        <v>517.10099999999875</v>
      </c>
      <c r="BY56" s="14">
        <f t="shared" ca="1" si="29"/>
        <v>517.10099999999875</v>
      </c>
      <c r="BZ56" s="14">
        <f t="shared" ca="1" si="43"/>
        <v>31832.814999999999</v>
      </c>
      <c r="CA56" s="15">
        <f ca="1">SUM(BY$12:BY56)</f>
        <v>26049.814999999999</v>
      </c>
      <c r="CB56" s="16">
        <f ca="1">SUM(BW$12:BW56)+SUMIF(BX$12:BX56, "&lt;0")</f>
        <v>5783</v>
      </c>
      <c r="CD56" s="9">
        <v>44227</v>
      </c>
      <c r="CE56" s="14">
        <f t="shared" ca="1" si="30"/>
        <v>1291.1009999999987</v>
      </c>
      <c r="CF56" s="14">
        <f t="shared" ca="1" si="61"/>
        <v>1348.0202857142856</v>
      </c>
      <c r="CG56" s="14">
        <f t="shared" ca="1" si="69"/>
        <v>774</v>
      </c>
      <c r="CH56" s="14">
        <f t="shared" ca="1" si="44"/>
        <v>517.10099999999875</v>
      </c>
      <c r="CI56" s="14">
        <f t="shared" ca="1" si="45"/>
        <v>517.10099999999875</v>
      </c>
      <c r="CJ56" s="14">
        <f t="shared" ca="1" si="77"/>
        <v>31832.814999999999</v>
      </c>
      <c r="CK56" s="15">
        <f ca="1">SUM(CI$12:CI56)</f>
        <v>26049.814999999999</v>
      </c>
      <c r="CL56" s="16">
        <f ca="1">SUM(CG$12:CG56)+SUMIF(CH$12:CH56, "&lt;0")</f>
        <v>5783</v>
      </c>
    </row>
    <row r="57" spans="1:90" x14ac:dyDescent="0.2">
      <c r="A57" s="24">
        <v>44228</v>
      </c>
      <c r="B57" s="54">
        <f ca="1">IF($A57&gt;= $C$5,$C$6, INDEX('Historical Data'!$D$2:$D$745, MATCH(A57, 'Historical Data'!$B$2:$B$745, 0)))</f>
        <v>1012.367000000002</v>
      </c>
      <c r="C57" s="14">
        <f t="shared" ca="1" si="55"/>
        <v>1340.5268571428574</v>
      </c>
      <c r="D57" s="14">
        <f t="shared" ca="1" si="71"/>
        <v>800</v>
      </c>
      <c r="E57" s="14">
        <f t="shared" ca="1" si="31"/>
        <v>212.36700000000201</v>
      </c>
      <c r="F57" s="14">
        <f t="shared" ca="1" si="18"/>
        <v>212.36700000000201</v>
      </c>
      <c r="G57" s="14">
        <f t="shared" ca="1" si="46"/>
        <v>32845.182000000001</v>
      </c>
      <c r="H57" s="15">
        <f ca="1">SUM(F$12:F57)</f>
        <v>26262.182000000001</v>
      </c>
      <c r="I57" s="16">
        <f ca="1">SUM(D$12:D57)+SUMIF(E$12:E57, "&lt;0")</f>
        <v>6583</v>
      </c>
      <c r="J57" s="43"/>
      <c r="K57" s="9">
        <v>44228</v>
      </c>
      <c r="L57" s="14">
        <f t="shared" ca="1" si="19"/>
        <v>1012.367000000002</v>
      </c>
      <c r="M57" s="14">
        <f t="shared" ca="1" si="56"/>
        <v>1340.5268571428574</v>
      </c>
      <c r="N57" s="14">
        <f t="shared" ca="1" si="62"/>
        <v>800</v>
      </c>
      <c r="O57" s="14">
        <f t="shared" ca="1" si="32"/>
        <v>212.36700000000201</v>
      </c>
      <c r="P57" s="14">
        <f t="shared" ca="1" si="33"/>
        <v>212.36700000000201</v>
      </c>
      <c r="Q57" s="14">
        <f t="shared" ca="1" si="72"/>
        <v>32845.182000000001</v>
      </c>
      <c r="R57" s="15">
        <f ca="1">SUM(P$12:P57)</f>
        <v>26262.182000000001</v>
      </c>
      <c r="S57" s="16">
        <f ca="1">SUM(N$12:N57)+SUMIF(O$12:O57, "&lt;0")</f>
        <v>6583</v>
      </c>
      <c r="U57" s="9">
        <v>44228</v>
      </c>
      <c r="V57" s="14">
        <f t="shared" ca="1" si="20"/>
        <v>1012.367000000002</v>
      </c>
      <c r="W57" s="14">
        <f t="shared" ca="1" si="57"/>
        <v>1340.5268571428574</v>
      </c>
      <c r="X57" s="14">
        <f t="shared" ca="1" si="63"/>
        <v>800</v>
      </c>
      <c r="Y57" s="14">
        <f t="shared" ca="1" si="34"/>
        <v>212.36700000000201</v>
      </c>
      <c r="Z57" s="14">
        <f t="shared" ca="1" si="35"/>
        <v>212.36700000000201</v>
      </c>
      <c r="AA57" s="14">
        <f t="shared" ca="1" si="73"/>
        <v>32845.182000000001</v>
      </c>
      <c r="AB57" s="15">
        <f ca="1">SUM(Z$12:Z57)</f>
        <v>26262.182000000001</v>
      </c>
      <c r="AC57" s="16">
        <f ca="1">SUM(X$12:X57)+SUMIF(Y$12:Y57, "&lt;0")</f>
        <v>6583</v>
      </c>
      <c r="AE57" s="9">
        <v>44228</v>
      </c>
      <c r="AF57" s="14">
        <f t="shared" ca="1" si="21"/>
        <v>1012.367000000002</v>
      </c>
      <c r="AG57" s="14">
        <f t="shared" ca="1" si="53"/>
        <v>1340.5268571428574</v>
      </c>
      <c r="AH57" s="14">
        <f t="shared" ca="1" si="64"/>
        <v>800</v>
      </c>
      <c r="AI57" s="14">
        <f t="shared" ca="1" si="22"/>
        <v>212.36700000000201</v>
      </c>
      <c r="AJ57" s="14">
        <f t="shared" ca="1" si="23"/>
        <v>212.36700000000201</v>
      </c>
      <c r="AK57" s="14">
        <f t="shared" ca="1" si="36"/>
        <v>32845.182000000001</v>
      </c>
      <c r="AL57" s="15">
        <f ca="1">SUM(AJ$12:AJ57)</f>
        <v>26262.182000000001</v>
      </c>
      <c r="AM57" s="16">
        <f ca="1">SUM(AH$12:AH57)+SUMIF(AI$12:AI57, "&lt;0")</f>
        <v>6583</v>
      </c>
      <c r="AO57" s="9">
        <v>44228</v>
      </c>
      <c r="AP57" s="14">
        <f t="shared" ca="1" si="24"/>
        <v>1012.367000000002</v>
      </c>
      <c r="AQ57" s="14">
        <f t="shared" ca="1" si="58"/>
        <v>1341</v>
      </c>
      <c r="AR57" s="14">
        <f t="shared" ca="1" si="65"/>
        <v>800</v>
      </c>
      <c r="AS57" s="14">
        <f t="shared" ca="1" si="37"/>
        <v>212.36700000000201</v>
      </c>
      <c r="AT57" s="14">
        <f t="shared" ca="1" si="38"/>
        <v>212.36700000000201</v>
      </c>
      <c r="AU57" s="14">
        <f t="shared" ca="1" si="74"/>
        <v>32845.182000000001</v>
      </c>
      <c r="AV57" s="15">
        <f ca="1">SUM(AT$12:AT57)</f>
        <v>26262.182000000001</v>
      </c>
      <c r="AW57" s="16">
        <f ca="1">SUM(AR$12:AR57)+SUMIF(AS$12:AS57, "&lt;0")</f>
        <v>6583</v>
      </c>
      <c r="AX57" s="15"/>
      <c r="AZ57" s="9">
        <v>44228</v>
      </c>
      <c r="BA57" s="14">
        <f t="shared" ca="1" si="25"/>
        <v>1012.367000000002</v>
      </c>
      <c r="BB57" s="14">
        <f t="shared" ca="1" si="59"/>
        <v>1340.5268571428574</v>
      </c>
      <c r="BC57" s="14">
        <f t="shared" ca="1" si="66"/>
        <v>800</v>
      </c>
      <c r="BD57" s="14">
        <f t="shared" ca="1" si="39"/>
        <v>212.36700000000201</v>
      </c>
      <c r="BE57" s="14">
        <f t="shared" ca="1" si="40"/>
        <v>212.36700000000201</v>
      </c>
      <c r="BF57" s="14">
        <f t="shared" ca="1" si="75"/>
        <v>32845.182000000001</v>
      </c>
      <c r="BG57" s="15">
        <f ca="1">SUM(BE$12:BE57)</f>
        <v>26262.182000000001</v>
      </c>
      <c r="BH57" s="16">
        <f ca="1">SUM(BC$12:BC57)+SUMIF(BD$12:BD57, "&lt;0")</f>
        <v>6583</v>
      </c>
      <c r="BJ57" s="9">
        <v>44228</v>
      </c>
      <c r="BK57" s="14">
        <f t="shared" ca="1" si="26"/>
        <v>1012.367000000002</v>
      </c>
      <c r="BL57" s="14">
        <f t="shared" ca="1" si="60"/>
        <v>1340.5268571428574</v>
      </c>
      <c r="BM57" s="14">
        <f t="shared" ca="1" si="67"/>
        <v>800</v>
      </c>
      <c r="BN57" s="14">
        <f t="shared" ca="1" si="41"/>
        <v>212.36700000000201</v>
      </c>
      <c r="BO57" s="14">
        <f t="shared" ca="1" si="42"/>
        <v>212.36700000000201</v>
      </c>
      <c r="BP57" s="14">
        <f t="shared" ca="1" si="76"/>
        <v>32845.182000000001</v>
      </c>
      <c r="BQ57" s="15">
        <f ca="1">SUM(BO$12:BO57)</f>
        <v>26262.182000000001</v>
      </c>
      <c r="BR57" s="16">
        <f ca="1">SUM(BM$12:BM57)+SUMIF(BN$12:BN57, "&lt;0")</f>
        <v>6583</v>
      </c>
      <c r="BT57" s="9">
        <v>44228</v>
      </c>
      <c r="BU57" s="14">
        <f t="shared" ca="1" si="27"/>
        <v>1012.367000000002</v>
      </c>
      <c r="BV57" s="14">
        <f t="shared" ca="1" si="54"/>
        <v>1340.5268571428574</v>
      </c>
      <c r="BW57" s="14">
        <f t="shared" ca="1" si="68"/>
        <v>800</v>
      </c>
      <c r="BX57" s="14">
        <f t="shared" ca="1" si="28"/>
        <v>212.36700000000201</v>
      </c>
      <c r="BY57" s="14">
        <f t="shared" ca="1" si="29"/>
        <v>212.36700000000201</v>
      </c>
      <c r="BZ57" s="14">
        <f t="shared" ca="1" si="43"/>
        <v>32845.182000000001</v>
      </c>
      <c r="CA57" s="15">
        <f ca="1">SUM(BY$12:BY57)</f>
        <v>26262.182000000001</v>
      </c>
      <c r="CB57" s="16">
        <f ca="1">SUM(BW$12:BW57)+SUMIF(BX$12:BX57, "&lt;0")</f>
        <v>6583</v>
      </c>
      <c r="CD57" s="9">
        <v>44228</v>
      </c>
      <c r="CE57" s="14">
        <f t="shared" ca="1" si="30"/>
        <v>1012.367000000002</v>
      </c>
      <c r="CF57" s="14">
        <f t="shared" ca="1" si="61"/>
        <v>1340.5268571428574</v>
      </c>
      <c r="CG57" s="14">
        <f t="shared" ca="1" si="69"/>
        <v>800</v>
      </c>
      <c r="CH57" s="14">
        <f t="shared" ca="1" si="44"/>
        <v>212.36700000000201</v>
      </c>
      <c r="CI57" s="14">
        <f t="shared" ca="1" si="45"/>
        <v>212.36700000000201</v>
      </c>
      <c r="CJ57" s="14">
        <f t="shared" ca="1" si="77"/>
        <v>32845.182000000001</v>
      </c>
      <c r="CK57" s="15">
        <f ca="1">SUM(CI$12:CI57)</f>
        <v>26262.182000000001</v>
      </c>
      <c r="CL57" s="16">
        <f ca="1">SUM(CG$12:CG57)+SUMIF(CH$12:CH57, "&lt;0")</f>
        <v>6583</v>
      </c>
    </row>
    <row r="58" spans="1:90" x14ac:dyDescent="0.2">
      <c r="A58" s="24">
        <v>44229</v>
      </c>
      <c r="B58" s="54">
        <f ca="1">IF($A58&gt;= $C$5,$C$6, INDEX('Historical Data'!$D$2:$D$745, MATCH(A58, 'Historical Data'!$B$2:$B$745, 0)))</f>
        <v>868</v>
      </c>
      <c r="C58" s="14">
        <f t="shared" ca="1" si="55"/>
        <v>1318.4804285714288</v>
      </c>
      <c r="D58" s="14">
        <f t="shared" ca="1" si="71"/>
        <v>673</v>
      </c>
      <c r="E58" s="14">
        <f t="shared" ca="1" si="31"/>
        <v>195</v>
      </c>
      <c r="F58" s="14">
        <f t="shared" ca="1" si="18"/>
        <v>195</v>
      </c>
      <c r="G58" s="14">
        <f t="shared" ca="1" si="46"/>
        <v>33713.182000000001</v>
      </c>
      <c r="H58" s="15">
        <f ca="1">SUM(F$12:F58)</f>
        <v>26457.182000000001</v>
      </c>
      <c r="I58" s="16">
        <f ca="1">SUM(D$12:D58)+SUMIF(E$12:E58, "&lt;0")</f>
        <v>7256</v>
      </c>
      <c r="J58" s="43"/>
      <c r="K58" s="9">
        <v>44229</v>
      </c>
      <c r="L58" s="14">
        <f t="shared" ca="1" si="19"/>
        <v>868</v>
      </c>
      <c r="M58" s="14">
        <f t="shared" ca="1" si="56"/>
        <v>1318.4804285714288</v>
      </c>
      <c r="N58" s="14">
        <f t="shared" ca="1" si="62"/>
        <v>673</v>
      </c>
      <c r="O58" s="14">
        <f t="shared" ca="1" si="32"/>
        <v>195</v>
      </c>
      <c r="P58" s="14">
        <f t="shared" ca="1" si="33"/>
        <v>195</v>
      </c>
      <c r="Q58" s="14">
        <f t="shared" ca="1" si="72"/>
        <v>33713.182000000001</v>
      </c>
      <c r="R58" s="15">
        <f ca="1">SUM(P$12:P58)</f>
        <v>26457.182000000001</v>
      </c>
      <c r="S58" s="16">
        <f ca="1">SUM(N$12:N58)+SUMIF(O$12:O58, "&lt;0")</f>
        <v>7256</v>
      </c>
      <c r="U58" s="9">
        <v>44229</v>
      </c>
      <c r="V58" s="14">
        <f t="shared" ca="1" si="20"/>
        <v>868</v>
      </c>
      <c r="W58" s="14">
        <f t="shared" ca="1" si="57"/>
        <v>1318.4804285714288</v>
      </c>
      <c r="X58" s="14">
        <f t="shared" ca="1" si="63"/>
        <v>673</v>
      </c>
      <c r="Y58" s="14">
        <f t="shared" ca="1" si="34"/>
        <v>195</v>
      </c>
      <c r="Z58" s="14">
        <f t="shared" ca="1" si="35"/>
        <v>195</v>
      </c>
      <c r="AA58" s="14">
        <f t="shared" ca="1" si="73"/>
        <v>33713.182000000001</v>
      </c>
      <c r="AB58" s="15">
        <f ca="1">SUM(Z$12:Z58)</f>
        <v>26457.182000000001</v>
      </c>
      <c r="AC58" s="16">
        <f ca="1">SUM(X$12:X58)+SUMIF(Y$12:Y58, "&lt;0")</f>
        <v>7256</v>
      </c>
      <c r="AE58" s="9">
        <v>44229</v>
      </c>
      <c r="AF58" s="14">
        <f t="shared" ca="1" si="21"/>
        <v>868</v>
      </c>
      <c r="AG58" s="14">
        <f t="shared" ca="1" si="53"/>
        <v>1318.4804285714288</v>
      </c>
      <c r="AH58" s="14">
        <f t="shared" ca="1" si="64"/>
        <v>673</v>
      </c>
      <c r="AI58" s="14">
        <f t="shared" ca="1" si="22"/>
        <v>195</v>
      </c>
      <c r="AJ58" s="14">
        <f t="shared" ca="1" si="23"/>
        <v>195</v>
      </c>
      <c r="AK58" s="14">
        <f t="shared" ca="1" si="36"/>
        <v>33713.182000000001</v>
      </c>
      <c r="AL58" s="15">
        <f ca="1">SUM(AJ$12:AJ58)</f>
        <v>26457.182000000001</v>
      </c>
      <c r="AM58" s="16">
        <f ca="1">SUM(AH$12:AH58)+SUMIF(AI$12:AI58, "&lt;0")</f>
        <v>7256</v>
      </c>
      <c r="AO58" s="9">
        <v>44229</v>
      </c>
      <c r="AP58" s="14">
        <f t="shared" ca="1" si="24"/>
        <v>868</v>
      </c>
      <c r="AQ58" s="14">
        <f t="shared" ca="1" si="58"/>
        <v>1318</v>
      </c>
      <c r="AR58" s="14">
        <f t="shared" ca="1" si="65"/>
        <v>673</v>
      </c>
      <c r="AS58" s="14">
        <f t="shared" ca="1" si="37"/>
        <v>195</v>
      </c>
      <c r="AT58" s="14">
        <f t="shared" ca="1" si="38"/>
        <v>195</v>
      </c>
      <c r="AU58" s="14">
        <f t="shared" ca="1" si="74"/>
        <v>33713.182000000001</v>
      </c>
      <c r="AV58" s="15">
        <f ca="1">SUM(AT$12:AT58)</f>
        <v>26457.182000000001</v>
      </c>
      <c r="AW58" s="16">
        <f ca="1">SUM(AR$12:AR58)+SUMIF(AS$12:AS58, "&lt;0")</f>
        <v>7256</v>
      </c>
      <c r="AX58" s="15"/>
      <c r="AZ58" s="9">
        <v>44229</v>
      </c>
      <c r="BA58" s="14">
        <f t="shared" ca="1" si="25"/>
        <v>868</v>
      </c>
      <c r="BB58" s="14">
        <f t="shared" ca="1" si="59"/>
        <v>1318.4804285714288</v>
      </c>
      <c r="BC58" s="14">
        <f t="shared" ca="1" si="66"/>
        <v>673</v>
      </c>
      <c r="BD58" s="14">
        <f t="shared" ca="1" si="39"/>
        <v>195</v>
      </c>
      <c r="BE58" s="14">
        <f t="shared" ca="1" si="40"/>
        <v>195</v>
      </c>
      <c r="BF58" s="14">
        <f t="shared" ca="1" si="75"/>
        <v>33713.182000000001</v>
      </c>
      <c r="BG58" s="15">
        <f ca="1">SUM(BE$12:BE58)</f>
        <v>26457.182000000001</v>
      </c>
      <c r="BH58" s="16">
        <f ca="1">SUM(BC$12:BC58)+SUMIF(BD$12:BD58, "&lt;0")</f>
        <v>7256</v>
      </c>
      <c r="BJ58" s="9">
        <v>44229</v>
      </c>
      <c r="BK58" s="14">
        <f t="shared" ca="1" si="26"/>
        <v>868</v>
      </c>
      <c r="BL58" s="14">
        <f t="shared" ca="1" si="60"/>
        <v>1318.4804285714288</v>
      </c>
      <c r="BM58" s="14">
        <f t="shared" ca="1" si="67"/>
        <v>673</v>
      </c>
      <c r="BN58" s="14">
        <f t="shared" ca="1" si="41"/>
        <v>195</v>
      </c>
      <c r="BO58" s="14">
        <f t="shared" ca="1" si="42"/>
        <v>195</v>
      </c>
      <c r="BP58" s="14">
        <f t="shared" ca="1" si="76"/>
        <v>33713.182000000001</v>
      </c>
      <c r="BQ58" s="15">
        <f ca="1">SUM(BO$12:BO58)</f>
        <v>26457.182000000001</v>
      </c>
      <c r="BR58" s="16">
        <f ca="1">SUM(BM$12:BM58)+SUMIF(BN$12:BN58, "&lt;0")</f>
        <v>7256</v>
      </c>
      <c r="BT58" s="9">
        <v>44229</v>
      </c>
      <c r="BU58" s="14">
        <f t="shared" ca="1" si="27"/>
        <v>868</v>
      </c>
      <c r="BV58" s="14">
        <f t="shared" ca="1" si="54"/>
        <v>1318.4804285714288</v>
      </c>
      <c r="BW58" s="14">
        <f t="shared" ca="1" si="68"/>
        <v>673</v>
      </c>
      <c r="BX58" s="14">
        <f t="shared" ca="1" si="28"/>
        <v>195</v>
      </c>
      <c r="BY58" s="14">
        <f t="shared" ca="1" si="29"/>
        <v>195</v>
      </c>
      <c r="BZ58" s="14">
        <f t="shared" ca="1" si="43"/>
        <v>33713.182000000001</v>
      </c>
      <c r="CA58" s="15">
        <f ca="1">SUM(BY$12:BY58)</f>
        <v>26457.182000000001</v>
      </c>
      <c r="CB58" s="16">
        <f ca="1">SUM(BW$12:BW58)+SUMIF(BX$12:BX58, "&lt;0")</f>
        <v>7256</v>
      </c>
      <c r="CD58" s="9">
        <v>44229</v>
      </c>
      <c r="CE58" s="14">
        <f t="shared" ca="1" si="30"/>
        <v>868</v>
      </c>
      <c r="CF58" s="14">
        <f t="shared" ca="1" si="61"/>
        <v>1318.4804285714288</v>
      </c>
      <c r="CG58" s="14">
        <f t="shared" ca="1" si="69"/>
        <v>673</v>
      </c>
      <c r="CH58" s="14">
        <f t="shared" ca="1" si="44"/>
        <v>195</v>
      </c>
      <c r="CI58" s="14">
        <f t="shared" ca="1" si="45"/>
        <v>195</v>
      </c>
      <c r="CJ58" s="14">
        <f t="shared" ca="1" si="77"/>
        <v>33713.182000000001</v>
      </c>
      <c r="CK58" s="15">
        <f ca="1">SUM(CI$12:CI58)</f>
        <v>26457.182000000001</v>
      </c>
      <c r="CL58" s="16">
        <f ca="1">SUM(CG$12:CG58)+SUMIF(CH$12:CH58, "&lt;0")</f>
        <v>7256</v>
      </c>
    </row>
    <row r="59" spans="1:90" x14ac:dyDescent="0.2">
      <c r="A59" s="24">
        <v>44230</v>
      </c>
      <c r="B59" s="54">
        <f ca="1">IF($A59&gt;= $C$5,$C$6, INDEX('Historical Data'!$D$2:$D$745, MATCH(A59, 'Historical Data'!$B$2:$B$745, 0)))</f>
        <v>1280.0190000000002</v>
      </c>
      <c r="C59" s="14">
        <f t="shared" ca="1" si="55"/>
        <v>1335.3098571428575</v>
      </c>
      <c r="D59" s="14">
        <f t="shared" ca="1" si="71"/>
        <v>763</v>
      </c>
      <c r="E59" s="14">
        <f t="shared" ca="1" si="31"/>
        <v>517.01900000000023</v>
      </c>
      <c r="F59" s="14">
        <f t="shared" ca="1" si="18"/>
        <v>517.01900000000023</v>
      </c>
      <c r="G59" s="14">
        <f t="shared" ca="1" si="46"/>
        <v>34993.201000000001</v>
      </c>
      <c r="H59" s="15">
        <f ca="1">SUM(F$12:F59)</f>
        <v>26974.201000000001</v>
      </c>
      <c r="I59" s="16">
        <f ca="1">SUM(D$12:D59)+SUMIF(E$12:E59, "&lt;0")</f>
        <v>8019</v>
      </c>
      <c r="J59" s="43"/>
      <c r="K59" s="9">
        <v>44230</v>
      </c>
      <c r="L59" s="14">
        <f t="shared" ca="1" si="19"/>
        <v>1280.0190000000002</v>
      </c>
      <c r="M59" s="14">
        <f t="shared" ca="1" si="56"/>
        <v>1335.3098571428575</v>
      </c>
      <c r="N59" s="14">
        <f t="shared" ca="1" si="62"/>
        <v>763</v>
      </c>
      <c r="O59" s="14">
        <f t="shared" ca="1" si="32"/>
        <v>517.01900000000023</v>
      </c>
      <c r="P59" s="14">
        <f t="shared" ca="1" si="33"/>
        <v>517.01900000000023</v>
      </c>
      <c r="Q59" s="14">
        <f t="shared" ca="1" si="72"/>
        <v>34993.201000000001</v>
      </c>
      <c r="R59" s="15">
        <f ca="1">SUM(P$12:P59)</f>
        <v>26974.201000000001</v>
      </c>
      <c r="S59" s="16">
        <f ca="1">SUM(N$12:N59)+SUMIF(O$12:O59, "&lt;0")</f>
        <v>8019</v>
      </c>
      <c r="U59" s="9">
        <v>44230</v>
      </c>
      <c r="V59" s="14">
        <f t="shared" ca="1" si="20"/>
        <v>1280.0190000000002</v>
      </c>
      <c r="W59" s="14">
        <f t="shared" ca="1" si="57"/>
        <v>1335.3098571428575</v>
      </c>
      <c r="X59" s="14">
        <f t="shared" ca="1" si="63"/>
        <v>763</v>
      </c>
      <c r="Y59" s="14">
        <f t="shared" ca="1" si="34"/>
        <v>517.01900000000023</v>
      </c>
      <c r="Z59" s="14">
        <f t="shared" ca="1" si="35"/>
        <v>517.01900000000023</v>
      </c>
      <c r="AA59" s="14">
        <f t="shared" ca="1" si="73"/>
        <v>34993.201000000001</v>
      </c>
      <c r="AB59" s="15">
        <f ca="1">SUM(Z$12:Z59)</f>
        <v>26974.201000000001</v>
      </c>
      <c r="AC59" s="16">
        <f ca="1">SUM(X$12:X59)+SUMIF(Y$12:Y59, "&lt;0")</f>
        <v>8019</v>
      </c>
      <c r="AE59" s="9">
        <v>44230</v>
      </c>
      <c r="AF59" s="14">
        <f t="shared" ca="1" si="21"/>
        <v>1280.0190000000002</v>
      </c>
      <c r="AG59" s="14">
        <f t="shared" ca="1" si="53"/>
        <v>1335.3098571428575</v>
      </c>
      <c r="AH59" s="14">
        <f t="shared" ca="1" si="64"/>
        <v>763</v>
      </c>
      <c r="AI59" s="14">
        <f t="shared" ca="1" si="22"/>
        <v>517.01900000000023</v>
      </c>
      <c r="AJ59" s="14">
        <f t="shared" ca="1" si="23"/>
        <v>517.01900000000023</v>
      </c>
      <c r="AK59" s="14">
        <f t="shared" ca="1" si="36"/>
        <v>34993.201000000001</v>
      </c>
      <c r="AL59" s="15">
        <f ca="1">SUM(AJ$12:AJ59)</f>
        <v>26974.201000000001</v>
      </c>
      <c r="AM59" s="16">
        <f ca="1">SUM(AH$12:AH59)+SUMIF(AI$12:AI59, "&lt;0")</f>
        <v>8019</v>
      </c>
      <c r="AO59" s="9">
        <v>44230</v>
      </c>
      <c r="AP59" s="14">
        <f t="shared" ca="1" si="24"/>
        <v>1280.0190000000002</v>
      </c>
      <c r="AQ59" s="14">
        <f t="shared" ca="1" si="58"/>
        <v>1335</v>
      </c>
      <c r="AR59" s="14">
        <f t="shared" ca="1" si="65"/>
        <v>763</v>
      </c>
      <c r="AS59" s="14">
        <f t="shared" ca="1" si="37"/>
        <v>517.01900000000023</v>
      </c>
      <c r="AT59" s="14">
        <f t="shared" ca="1" si="38"/>
        <v>517.01900000000023</v>
      </c>
      <c r="AU59" s="14">
        <f t="shared" ca="1" si="74"/>
        <v>34993.201000000001</v>
      </c>
      <c r="AV59" s="15">
        <f ca="1">SUM(AT$12:AT59)</f>
        <v>26974.201000000001</v>
      </c>
      <c r="AW59" s="16">
        <f ca="1">SUM(AR$12:AR59)+SUMIF(AS$12:AS59, "&lt;0")</f>
        <v>8019</v>
      </c>
      <c r="AX59" s="15"/>
      <c r="AZ59" s="9">
        <v>44230</v>
      </c>
      <c r="BA59" s="14">
        <f t="shared" ca="1" si="25"/>
        <v>1280.0190000000002</v>
      </c>
      <c r="BB59" s="14">
        <f t="shared" ca="1" si="59"/>
        <v>1335.3098571428575</v>
      </c>
      <c r="BC59" s="14">
        <f t="shared" ca="1" si="66"/>
        <v>763</v>
      </c>
      <c r="BD59" s="14">
        <f t="shared" ca="1" si="39"/>
        <v>517.01900000000023</v>
      </c>
      <c r="BE59" s="14">
        <f t="shared" ca="1" si="40"/>
        <v>517.01900000000023</v>
      </c>
      <c r="BF59" s="14">
        <f t="shared" ca="1" si="75"/>
        <v>34993.201000000001</v>
      </c>
      <c r="BG59" s="15">
        <f ca="1">SUM(BE$12:BE59)</f>
        <v>26974.201000000001</v>
      </c>
      <c r="BH59" s="16">
        <f ca="1">SUM(BC$12:BC59)+SUMIF(BD$12:BD59, "&lt;0")</f>
        <v>8019</v>
      </c>
      <c r="BJ59" s="9">
        <v>44230</v>
      </c>
      <c r="BK59" s="14">
        <f t="shared" ca="1" si="26"/>
        <v>1280.0190000000002</v>
      </c>
      <c r="BL59" s="14">
        <f t="shared" ca="1" si="60"/>
        <v>1335.3098571428575</v>
      </c>
      <c r="BM59" s="14">
        <f t="shared" ca="1" si="67"/>
        <v>763</v>
      </c>
      <c r="BN59" s="14">
        <f t="shared" ca="1" si="41"/>
        <v>517.01900000000023</v>
      </c>
      <c r="BO59" s="14">
        <f t="shared" ca="1" si="42"/>
        <v>517.01900000000023</v>
      </c>
      <c r="BP59" s="14">
        <f t="shared" ca="1" si="76"/>
        <v>34993.201000000001</v>
      </c>
      <c r="BQ59" s="15">
        <f ca="1">SUM(BO$12:BO59)</f>
        <v>26974.201000000001</v>
      </c>
      <c r="BR59" s="16">
        <f ca="1">SUM(BM$12:BM59)+SUMIF(BN$12:BN59, "&lt;0")</f>
        <v>8019</v>
      </c>
      <c r="BT59" s="9">
        <v>44230</v>
      </c>
      <c r="BU59" s="14">
        <f t="shared" ca="1" si="27"/>
        <v>1280.0190000000002</v>
      </c>
      <c r="BV59" s="14">
        <f t="shared" ca="1" si="54"/>
        <v>1335.3098571428575</v>
      </c>
      <c r="BW59" s="14">
        <f t="shared" ca="1" si="68"/>
        <v>763</v>
      </c>
      <c r="BX59" s="14">
        <f t="shared" ca="1" si="28"/>
        <v>517.01900000000023</v>
      </c>
      <c r="BY59" s="14">
        <f t="shared" ca="1" si="29"/>
        <v>517.01900000000023</v>
      </c>
      <c r="BZ59" s="14">
        <f t="shared" ca="1" si="43"/>
        <v>34993.201000000001</v>
      </c>
      <c r="CA59" s="15">
        <f ca="1">SUM(BY$12:BY59)</f>
        <v>26974.201000000001</v>
      </c>
      <c r="CB59" s="16">
        <f ca="1">SUM(BW$12:BW59)+SUMIF(BX$12:BX59, "&lt;0")</f>
        <v>8019</v>
      </c>
      <c r="CD59" s="9">
        <v>44230</v>
      </c>
      <c r="CE59" s="14">
        <f t="shared" ca="1" si="30"/>
        <v>1280.0190000000002</v>
      </c>
      <c r="CF59" s="14">
        <f t="shared" ca="1" si="61"/>
        <v>1335.3098571428575</v>
      </c>
      <c r="CG59" s="14">
        <f t="shared" ca="1" si="69"/>
        <v>763</v>
      </c>
      <c r="CH59" s="14">
        <f t="shared" ca="1" si="44"/>
        <v>517.01900000000023</v>
      </c>
      <c r="CI59" s="14">
        <f t="shared" ca="1" si="45"/>
        <v>517.01900000000023</v>
      </c>
      <c r="CJ59" s="14">
        <f t="shared" ca="1" si="77"/>
        <v>34993.201000000001</v>
      </c>
      <c r="CK59" s="15">
        <f ca="1">SUM(CI$12:CI59)</f>
        <v>26974.201000000001</v>
      </c>
      <c r="CL59" s="16">
        <f ca="1">SUM(CG$12:CG59)+SUMIF(CH$12:CH59, "&lt;0")</f>
        <v>8019</v>
      </c>
    </row>
    <row r="60" spans="1:90" x14ac:dyDescent="0.2">
      <c r="A60" s="24">
        <v>44231</v>
      </c>
      <c r="B60" s="54">
        <f ca="1">IF($A60&gt;= $C$5,$C$6, INDEX('Historical Data'!$D$2:$D$745, MATCH(A60, 'Historical Data'!$B$2:$B$745, 0)))</f>
        <v>1684.2860000000001</v>
      </c>
      <c r="C60" s="14">
        <f t="shared" ca="1" si="55"/>
        <v>1339.5247142857147</v>
      </c>
      <c r="D60" s="14">
        <f t="shared" ca="1" si="71"/>
        <v>1123</v>
      </c>
      <c r="E60" s="14">
        <f t="shared" ca="1" si="31"/>
        <v>561.28600000000006</v>
      </c>
      <c r="F60" s="14">
        <f t="shared" ca="1" si="18"/>
        <v>561.28600000000006</v>
      </c>
      <c r="G60" s="14">
        <f t="shared" ca="1" si="46"/>
        <v>36677.487000000001</v>
      </c>
      <c r="H60" s="15">
        <f ca="1">SUM(F$12:F60)</f>
        <v>27535.487000000001</v>
      </c>
      <c r="I60" s="16">
        <f ca="1">SUM(D$12:D60)+SUMIF(E$12:E60, "&lt;0")</f>
        <v>9142</v>
      </c>
      <c r="J60" s="43"/>
      <c r="K60" s="9">
        <v>44231</v>
      </c>
      <c r="L60" s="14">
        <f t="shared" ca="1" si="19"/>
        <v>1684.2860000000001</v>
      </c>
      <c r="M60" s="14">
        <f t="shared" ca="1" si="56"/>
        <v>1339.5247142857147</v>
      </c>
      <c r="N60" s="14">
        <f t="shared" ca="1" si="62"/>
        <v>1123</v>
      </c>
      <c r="O60" s="14">
        <f t="shared" ca="1" si="32"/>
        <v>561.28600000000006</v>
      </c>
      <c r="P60" s="14">
        <f t="shared" ca="1" si="33"/>
        <v>561.28600000000006</v>
      </c>
      <c r="Q60" s="14">
        <f t="shared" ca="1" si="72"/>
        <v>36677.487000000001</v>
      </c>
      <c r="R60" s="15">
        <f ca="1">SUM(P$12:P60)</f>
        <v>27535.487000000001</v>
      </c>
      <c r="S60" s="16">
        <f ca="1">SUM(N$12:N60)+SUMIF(O$12:O60, "&lt;0")</f>
        <v>9142</v>
      </c>
      <c r="U60" s="9">
        <v>44231</v>
      </c>
      <c r="V60" s="14">
        <f t="shared" ca="1" si="20"/>
        <v>1684.2860000000001</v>
      </c>
      <c r="W60" s="14">
        <f t="shared" ca="1" si="57"/>
        <v>1339.5247142857147</v>
      </c>
      <c r="X60" s="14">
        <f t="shared" ca="1" si="63"/>
        <v>1123</v>
      </c>
      <c r="Y60" s="14">
        <f t="shared" ca="1" si="34"/>
        <v>561.28600000000006</v>
      </c>
      <c r="Z60" s="14">
        <f t="shared" ca="1" si="35"/>
        <v>561.28600000000006</v>
      </c>
      <c r="AA60" s="14">
        <f t="shared" ca="1" si="73"/>
        <v>36677.487000000001</v>
      </c>
      <c r="AB60" s="15">
        <f ca="1">SUM(Z$12:Z60)</f>
        <v>27535.487000000001</v>
      </c>
      <c r="AC60" s="16">
        <f ca="1">SUM(X$12:X60)+SUMIF(Y$12:Y60, "&lt;0")</f>
        <v>9142</v>
      </c>
      <c r="AE60" s="9">
        <v>44231</v>
      </c>
      <c r="AF60" s="14">
        <f t="shared" ca="1" si="21"/>
        <v>1684.2860000000001</v>
      </c>
      <c r="AG60" s="14">
        <f t="shared" ca="1" si="53"/>
        <v>1339.5247142857147</v>
      </c>
      <c r="AH60" s="14">
        <f t="shared" ca="1" si="64"/>
        <v>1123</v>
      </c>
      <c r="AI60" s="14">
        <f t="shared" ca="1" si="22"/>
        <v>561.28600000000006</v>
      </c>
      <c r="AJ60" s="14">
        <f t="shared" ca="1" si="23"/>
        <v>561.28600000000006</v>
      </c>
      <c r="AK60" s="14">
        <f t="shared" ca="1" si="36"/>
        <v>36677.487000000001</v>
      </c>
      <c r="AL60" s="15">
        <f ca="1">SUM(AJ$12:AJ60)</f>
        <v>27535.487000000001</v>
      </c>
      <c r="AM60" s="16">
        <f ca="1">SUM(AH$12:AH60)+SUMIF(AI$12:AI60, "&lt;0")</f>
        <v>9142</v>
      </c>
      <c r="AO60" s="9">
        <v>44231</v>
      </c>
      <c r="AP60" s="14">
        <f t="shared" ca="1" si="24"/>
        <v>1684.2860000000001</v>
      </c>
      <c r="AQ60" s="14">
        <f t="shared" ca="1" si="58"/>
        <v>1340</v>
      </c>
      <c r="AR60" s="14">
        <f t="shared" ca="1" si="65"/>
        <v>1123</v>
      </c>
      <c r="AS60" s="14">
        <f t="shared" ca="1" si="37"/>
        <v>561.28600000000006</v>
      </c>
      <c r="AT60" s="14">
        <f t="shared" ca="1" si="38"/>
        <v>561.28600000000006</v>
      </c>
      <c r="AU60" s="14">
        <f t="shared" ca="1" si="74"/>
        <v>36677.487000000001</v>
      </c>
      <c r="AV60" s="15">
        <f ca="1">SUM(AT$12:AT60)</f>
        <v>27535.487000000001</v>
      </c>
      <c r="AW60" s="16">
        <f ca="1">SUM(AR$12:AR60)+SUMIF(AS$12:AS60, "&lt;0")</f>
        <v>9142</v>
      </c>
      <c r="AX60" s="15"/>
      <c r="AZ60" s="9">
        <v>44231</v>
      </c>
      <c r="BA60" s="14">
        <f t="shared" ca="1" si="25"/>
        <v>1684.2860000000001</v>
      </c>
      <c r="BB60" s="14">
        <f t="shared" ca="1" si="59"/>
        <v>1339.5247142857147</v>
      </c>
      <c r="BC60" s="14">
        <f t="shared" ca="1" si="66"/>
        <v>1123</v>
      </c>
      <c r="BD60" s="14">
        <f t="shared" ca="1" si="39"/>
        <v>561.28600000000006</v>
      </c>
      <c r="BE60" s="14">
        <f t="shared" ca="1" si="40"/>
        <v>561.28600000000006</v>
      </c>
      <c r="BF60" s="14">
        <f t="shared" ca="1" si="75"/>
        <v>36677.487000000001</v>
      </c>
      <c r="BG60" s="15">
        <f ca="1">SUM(BE$12:BE60)</f>
        <v>27535.487000000001</v>
      </c>
      <c r="BH60" s="16">
        <f ca="1">SUM(BC$12:BC60)+SUMIF(BD$12:BD60, "&lt;0")</f>
        <v>9142</v>
      </c>
      <c r="BJ60" s="9">
        <v>44231</v>
      </c>
      <c r="BK60" s="14">
        <f t="shared" ca="1" si="26"/>
        <v>1684.2860000000001</v>
      </c>
      <c r="BL60" s="14">
        <f t="shared" ca="1" si="60"/>
        <v>1339.5247142857147</v>
      </c>
      <c r="BM60" s="14">
        <f t="shared" ca="1" si="67"/>
        <v>1123</v>
      </c>
      <c r="BN60" s="14">
        <f t="shared" ca="1" si="41"/>
        <v>561.28600000000006</v>
      </c>
      <c r="BO60" s="14">
        <f t="shared" ca="1" si="42"/>
        <v>561.28600000000006</v>
      </c>
      <c r="BP60" s="14">
        <f t="shared" ca="1" si="76"/>
        <v>36677.487000000001</v>
      </c>
      <c r="BQ60" s="15">
        <f ca="1">SUM(BO$12:BO60)</f>
        <v>27535.487000000001</v>
      </c>
      <c r="BR60" s="16">
        <f ca="1">SUM(BM$12:BM60)+SUMIF(BN$12:BN60, "&lt;0")</f>
        <v>9142</v>
      </c>
      <c r="BT60" s="9">
        <v>44231</v>
      </c>
      <c r="BU60" s="14">
        <f t="shared" ca="1" si="27"/>
        <v>1684.2860000000001</v>
      </c>
      <c r="BV60" s="14">
        <f t="shared" ca="1" si="54"/>
        <v>1339.5247142857147</v>
      </c>
      <c r="BW60" s="14">
        <f t="shared" ca="1" si="68"/>
        <v>1123</v>
      </c>
      <c r="BX60" s="14">
        <f t="shared" ca="1" si="28"/>
        <v>561.28600000000006</v>
      </c>
      <c r="BY60" s="14">
        <f t="shared" ca="1" si="29"/>
        <v>561.28600000000006</v>
      </c>
      <c r="BZ60" s="14">
        <f t="shared" ca="1" si="43"/>
        <v>36677.487000000001</v>
      </c>
      <c r="CA60" s="15">
        <f ca="1">SUM(BY$12:BY60)</f>
        <v>27535.487000000001</v>
      </c>
      <c r="CB60" s="16">
        <f ca="1">SUM(BW$12:BW60)+SUMIF(BX$12:BX60, "&lt;0")</f>
        <v>9142</v>
      </c>
      <c r="CD60" s="9">
        <v>44231</v>
      </c>
      <c r="CE60" s="14">
        <f t="shared" ca="1" si="30"/>
        <v>1684.2860000000001</v>
      </c>
      <c r="CF60" s="14">
        <f t="shared" ca="1" si="61"/>
        <v>1339.5247142857147</v>
      </c>
      <c r="CG60" s="14">
        <f t="shared" ca="1" si="69"/>
        <v>1123</v>
      </c>
      <c r="CH60" s="14">
        <f t="shared" ca="1" si="44"/>
        <v>561.28600000000006</v>
      </c>
      <c r="CI60" s="14">
        <f t="shared" ca="1" si="45"/>
        <v>561.28600000000006</v>
      </c>
      <c r="CJ60" s="14">
        <f t="shared" ca="1" si="77"/>
        <v>36677.487000000001</v>
      </c>
      <c r="CK60" s="15">
        <f ca="1">SUM(CI$12:CI60)</f>
        <v>27535.487000000001</v>
      </c>
      <c r="CL60" s="16">
        <f ca="1">SUM(CG$12:CG60)+SUMIF(CH$12:CH60, "&lt;0")</f>
        <v>9142</v>
      </c>
    </row>
    <row r="61" spans="1:90" x14ac:dyDescent="0.2">
      <c r="A61" s="24">
        <v>44232</v>
      </c>
      <c r="B61" s="54">
        <f ca="1">IF($A61&gt;= $C$5,$C$6, INDEX('Historical Data'!$D$2:$D$745, MATCH(A61, 'Historical Data'!$B$2:$B$745, 0)))</f>
        <v>1788.1200000000026</v>
      </c>
      <c r="C61" s="14">
        <f t="shared" ca="1" si="55"/>
        <v>1359.5050000000006</v>
      </c>
      <c r="D61" s="14">
        <f t="shared" ca="1" si="71"/>
        <v>591</v>
      </c>
      <c r="E61" s="14">
        <f t="shared" ca="1" si="31"/>
        <v>1197.1200000000026</v>
      </c>
      <c r="F61" s="14">
        <f t="shared" ca="1" si="18"/>
        <v>1197.1200000000026</v>
      </c>
      <c r="G61" s="14">
        <f t="shared" ca="1" si="46"/>
        <v>38465.607000000004</v>
      </c>
      <c r="H61" s="15">
        <f ca="1">SUM(F$12:F61)</f>
        <v>28732.607000000004</v>
      </c>
      <c r="I61" s="16">
        <f ca="1">SUM(D$12:D61)+SUMIF(E$12:E61, "&lt;0")</f>
        <v>9733</v>
      </c>
      <c r="J61" s="43"/>
      <c r="K61" s="9">
        <v>44232</v>
      </c>
      <c r="L61" s="14">
        <f t="shared" ca="1" si="19"/>
        <v>1788.1200000000026</v>
      </c>
      <c r="M61" s="14">
        <f t="shared" ca="1" si="56"/>
        <v>1359.5050000000006</v>
      </c>
      <c r="N61" s="14">
        <f t="shared" ca="1" si="62"/>
        <v>591</v>
      </c>
      <c r="O61" s="14">
        <f t="shared" ca="1" si="32"/>
        <v>1197.1200000000026</v>
      </c>
      <c r="P61" s="14">
        <f t="shared" ca="1" si="33"/>
        <v>1197.1200000000026</v>
      </c>
      <c r="Q61" s="14">
        <f t="shared" ca="1" si="72"/>
        <v>38465.607000000004</v>
      </c>
      <c r="R61" s="15">
        <f ca="1">SUM(P$12:P61)</f>
        <v>28732.607000000004</v>
      </c>
      <c r="S61" s="16">
        <f ca="1">SUM(N$12:N61)+SUMIF(O$12:O61, "&lt;0")</f>
        <v>9733</v>
      </c>
      <c r="U61" s="9">
        <v>44232</v>
      </c>
      <c r="V61" s="14">
        <f t="shared" ca="1" si="20"/>
        <v>1788.1200000000026</v>
      </c>
      <c r="W61" s="14">
        <f t="shared" ca="1" si="57"/>
        <v>1359.5050000000006</v>
      </c>
      <c r="X61" s="14">
        <f t="shared" ca="1" si="63"/>
        <v>591</v>
      </c>
      <c r="Y61" s="14">
        <f t="shared" ca="1" si="34"/>
        <v>1197.1200000000026</v>
      </c>
      <c r="Z61" s="14">
        <f t="shared" ca="1" si="35"/>
        <v>1197.1200000000026</v>
      </c>
      <c r="AA61" s="14">
        <f t="shared" ca="1" si="73"/>
        <v>38465.607000000004</v>
      </c>
      <c r="AB61" s="15">
        <f ca="1">SUM(Z$12:Z61)</f>
        <v>28732.607000000004</v>
      </c>
      <c r="AC61" s="16">
        <f ca="1">SUM(X$12:X61)+SUMIF(Y$12:Y61, "&lt;0")</f>
        <v>9733</v>
      </c>
      <c r="AE61" s="9">
        <v>44232</v>
      </c>
      <c r="AF61" s="14">
        <f t="shared" ca="1" si="21"/>
        <v>1788.1200000000026</v>
      </c>
      <c r="AG61" s="14">
        <f t="shared" ca="1" si="53"/>
        <v>1359.5050000000006</v>
      </c>
      <c r="AH61" s="14">
        <f t="shared" ca="1" si="64"/>
        <v>591</v>
      </c>
      <c r="AI61" s="14">
        <f t="shared" ca="1" si="22"/>
        <v>1197.1200000000026</v>
      </c>
      <c r="AJ61" s="14">
        <f t="shared" ca="1" si="23"/>
        <v>1197.1200000000026</v>
      </c>
      <c r="AK61" s="14">
        <f t="shared" ca="1" si="36"/>
        <v>38465.607000000004</v>
      </c>
      <c r="AL61" s="15">
        <f ca="1">SUM(AJ$12:AJ61)</f>
        <v>28732.607000000004</v>
      </c>
      <c r="AM61" s="16">
        <f ca="1">SUM(AH$12:AH61)+SUMIF(AI$12:AI61, "&lt;0")</f>
        <v>9733</v>
      </c>
      <c r="AO61" s="9">
        <v>44232</v>
      </c>
      <c r="AP61" s="14">
        <f t="shared" ca="1" si="24"/>
        <v>1788.1200000000026</v>
      </c>
      <c r="AQ61" s="14">
        <f t="shared" ca="1" si="58"/>
        <v>1360</v>
      </c>
      <c r="AR61" s="14">
        <f t="shared" ca="1" si="65"/>
        <v>591</v>
      </c>
      <c r="AS61" s="14">
        <f t="shared" ca="1" si="37"/>
        <v>1197.1200000000026</v>
      </c>
      <c r="AT61" s="14">
        <f t="shared" ca="1" si="38"/>
        <v>1197.1200000000026</v>
      </c>
      <c r="AU61" s="14">
        <f t="shared" ca="1" si="74"/>
        <v>38465.607000000004</v>
      </c>
      <c r="AV61" s="15">
        <f ca="1">SUM(AT$12:AT61)</f>
        <v>28732.607000000004</v>
      </c>
      <c r="AW61" s="16">
        <f ca="1">SUM(AR$12:AR61)+SUMIF(AS$12:AS61, "&lt;0")</f>
        <v>9733</v>
      </c>
      <c r="AX61" s="15"/>
      <c r="AZ61" s="9">
        <v>44232</v>
      </c>
      <c r="BA61" s="14">
        <f t="shared" ca="1" si="25"/>
        <v>1788.1200000000026</v>
      </c>
      <c r="BB61" s="14">
        <f t="shared" ca="1" si="59"/>
        <v>1359.5050000000006</v>
      </c>
      <c r="BC61" s="14">
        <f t="shared" ca="1" si="66"/>
        <v>591</v>
      </c>
      <c r="BD61" s="14">
        <f t="shared" ca="1" si="39"/>
        <v>1197.1200000000026</v>
      </c>
      <c r="BE61" s="14">
        <f t="shared" ca="1" si="40"/>
        <v>1197.1200000000026</v>
      </c>
      <c r="BF61" s="14">
        <f t="shared" ca="1" si="75"/>
        <v>38465.607000000004</v>
      </c>
      <c r="BG61" s="15">
        <f ca="1">SUM(BE$12:BE61)</f>
        <v>28732.607000000004</v>
      </c>
      <c r="BH61" s="16">
        <f ca="1">SUM(BC$12:BC61)+SUMIF(BD$12:BD61, "&lt;0")</f>
        <v>9733</v>
      </c>
      <c r="BJ61" s="9">
        <v>44232</v>
      </c>
      <c r="BK61" s="14">
        <f t="shared" ca="1" si="26"/>
        <v>1788.1200000000026</v>
      </c>
      <c r="BL61" s="14">
        <f t="shared" ca="1" si="60"/>
        <v>1359.5050000000006</v>
      </c>
      <c r="BM61" s="14">
        <f t="shared" ca="1" si="67"/>
        <v>591</v>
      </c>
      <c r="BN61" s="14">
        <f t="shared" ca="1" si="41"/>
        <v>1197.1200000000026</v>
      </c>
      <c r="BO61" s="14">
        <f t="shared" ca="1" si="42"/>
        <v>1197.1200000000026</v>
      </c>
      <c r="BP61" s="14">
        <f t="shared" ca="1" si="76"/>
        <v>38465.607000000004</v>
      </c>
      <c r="BQ61" s="15">
        <f ca="1">SUM(BO$12:BO61)</f>
        <v>28732.607000000004</v>
      </c>
      <c r="BR61" s="16">
        <f ca="1">SUM(BM$12:BM61)+SUMIF(BN$12:BN61, "&lt;0")</f>
        <v>9733</v>
      </c>
      <c r="BT61" s="9">
        <v>44232</v>
      </c>
      <c r="BU61" s="14">
        <f t="shared" ca="1" si="27"/>
        <v>1788.1200000000026</v>
      </c>
      <c r="BV61" s="14">
        <f t="shared" ca="1" si="54"/>
        <v>1359.5050000000006</v>
      </c>
      <c r="BW61" s="14">
        <f t="shared" ca="1" si="68"/>
        <v>591</v>
      </c>
      <c r="BX61" s="14">
        <f t="shared" ca="1" si="28"/>
        <v>1197.1200000000026</v>
      </c>
      <c r="BY61" s="14">
        <f t="shared" ca="1" si="29"/>
        <v>1197.1200000000026</v>
      </c>
      <c r="BZ61" s="14">
        <f t="shared" ca="1" si="43"/>
        <v>38465.607000000004</v>
      </c>
      <c r="CA61" s="15">
        <f ca="1">SUM(BY$12:BY61)</f>
        <v>28732.607000000004</v>
      </c>
      <c r="CB61" s="16">
        <f ca="1">SUM(BW$12:BW61)+SUMIF(BX$12:BX61, "&lt;0")</f>
        <v>9733</v>
      </c>
      <c r="CD61" s="9">
        <v>44232</v>
      </c>
      <c r="CE61" s="14">
        <f t="shared" ca="1" si="30"/>
        <v>1788.1200000000026</v>
      </c>
      <c r="CF61" s="14">
        <f t="shared" ca="1" si="61"/>
        <v>1359.5050000000006</v>
      </c>
      <c r="CG61" s="14">
        <f t="shared" ca="1" si="69"/>
        <v>591</v>
      </c>
      <c r="CH61" s="14">
        <f t="shared" ca="1" si="44"/>
        <v>1197.1200000000026</v>
      </c>
      <c r="CI61" s="14">
        <f t="shared" ca="1" si="45"/>
        <v>1197.1200000000026</v>
      </c>
      <c r="CJ61" s="14">
        <f t="shared" ca="1" si="77"/>
        <v>38465.607000000004</v>
      </c>
      <c r="CK61" s="15">
        <f ca="1">SUM(CI$12:CI61)</f>
        <v>28732.607000000004</v>
      </c>
      <c r="CL61" s="16">
        <f ca="1">SUM(CG$12:CG61)+SUMIF(CH$12:CH61, "&lt;0")</f>
        <v>9733</v>
      </c>
    </row>
    <row r="62" spans="1:90" x14ac:dyDescent="0.2">
      <c r="A62" s="24">
        <v>44233</v>
      </c>
      <c r="B62" s="54">
        <f ca="1">IF($A62&gt;= $C$5,$C$6, INDEX('Historical Data'!$D$2:$D$745, MATCH(A62, 'Historical Data'!$B$2:$B$745, 0)))</f>
        <v>2058.7949999999983</v>
      </c>
      <c r="C62" s="14">
        <f t="shared" ca="1" si="55"/>
        <v>1426.098285714286</v>
      </c>
      <c r="D62" s="14">
        <f t="shared" ca="1" si="71"/>
        <v>500</v>
      </c>
      <c r="E62" s="14">
        <f t="shared" ca="1" si="31"/>
        <v>1558.7949999999983</v>
      </c>
      <c r="F62" s="14">
        <f t="shared" ca="1" si="18"/>
        <v>1558.7949999999983</v>
      </c>
      <c r="G62" s="14">
        <f t="shared" ca="1" si="46"/>
        <v>40524.402000000002</v>
      </c>
      <c r="H62" s="15">
        <f ca="1">SUM(F$12:F62)</f>
        <v>30291.402000000002</v>
      </c>
      <c r="I62" s="16">
        <f ca="1">SUM(D$12:D62)+SUMIF(E$12:E62, "&lt;0")</f>
        <v>10233</v>
      </c>
      <c r="J62" s="43"/>
      <c r="K62" s="9">
        <v>44233</v>
      </c>
      <c r="L62" s="14">
        <f t="shared" ca="1" si="19"/>
        <v>2058.7949999999983</v>
      </c>
      <c r="M62" s="14">
        <f t="shared" ca="1" si="56"/>
        <v>1426.098285714286</v>
      </c>
      <c r="N62" s="14">
        <f t="shared" ca="1" si="62"/>
        <v>500</v>
      </c>
      <c r="O62" s="14">
        <f t="shared" ca="1" si="32"/>
        <v>1558.7949999999983</v>
      </c>
      <c r="P62" s="14">
        <f t="shared" ca="1" si="33"/>
        <v>1558.7949999999983</v>
      </c>
      <c r="Q62" s="14">
        <f t="shared" ca="1" si="72"/>
        <v>40524.402000000002</v>
      </c>
      <c r="R62" s="15">
        <f ca="1">SUM(P$12:P62)</f>
        <v>30291.402000000002</v>
      </c>
      <c r="S62" s="16">
        <f ca="1">SUM(N$12:N62)+SUMIF(O$12:O62, "&lt;0")</f>
        <v>10233</v>
      </c>
      <c r="U62" s="9">
        <v>44233</v>
      </c>
      <c r="V62" s="14">
        <f t="shared" ca="1" si="20"/>
        <v>2058.7949999999983</v>
      </c>
      <c r="W62" s="14">
        <f t="shared" ca="1" si="57"/>
        <v>1426.098285714286</v>
      </c>
      <c r="X62" s="14">
        <f t="shared" ca="1" si="63"/>
        <v>500</v>
      </c>
      <c r="Y62" s="14">
        <f t="shared" ca="1" si="34"/>
        <v>1558.7949999999983</v>
      </c>
      <c r="Z62" s="14">
        <f t="shared" ca="1" si="35"/>
        <v>1558.7949999999983</v>
      </c>
      <c r="AA62" s="14">
        <f t="shared" ca="1" si="73"/>
        <v>40524.402000000002</v>
      </c>
      <c r="AB62" s="15">
        <f ca="1">SUM(Z$12:Z62)</f>
        <v>30291.402000000002</v>
      </c>
      <c r="AC62" s="16">
        <f ca="1">SUM(X$12:X62)+SUMIF(Y$12:Y62, "&lt;0")</f>
        <v>10233</v>
      </c>
      <c r="AE62" s="9">
        <v>44233</v>
      </c>
      <c r="AF62" s="14">
        <f t="shared" ca="1" si="21"/>
        <v>2058.7949999999983</v>
      </c>
      <c r="AG62" s="14">
        <f t="shared" ca="1" si="53"/>
        <v>1426.098285714286</v>
      </c>
      <c r="AH62" s="14">
        <f t="shared" ca="1" si="64"/>
        <v>500</v>
      </c>
      <c r="AI62" s="14">
        <f t="shared" ca="1" si="22"/>
        <v>1558.7949999999983</v>
      </c>
      <c r="AJ62" s="14">
        <f t="shared" ca="1" si="23"/>
        <v>1558.7949999999983</v>
      </c>
      <c r="AK62" s="14">
        <f t="shared" ca="1" si="36"/>
        <v>40524.402000000002</v>
      </c>
      <c r="AL62" s="15">
        <f ca="1">SUM(AJ$12:AJ62)</f>
        <v>30291.402000000002</v>
      </c>
      <c r="AM62" s="16">
        <f ca="1">SUM(AH$12:AH62)+SUMIF(AI$12:AI62, "&lt;0")</f>
        <v>10233</v>
      </c>
      <c r="AO62" s="9">
        <v>44233</v>
      </c>
      <c r="AP62" s="14">
        <f t="shared" ca="1" si="24"/>
        <v>2058.7949999999983</v>
      </c>
      <c r="AQ62" s="14">
        <f t="shared" ca="1" si="58"/>
        <v>1426</v>
      </c>
      <c r="AR62" s="14">
        <f t="shared" ca="1" si="65"/>
        <v>500</v>
      </c>
      <c r="AS62" s="14">
        <f t="shared" ca="1" si="37"/>
        <v>1558.7949999999983</v>
      </c>
      <c r="AT62" s="14">
        <f t="shared" ca="1" si="38"/>
        <v>1558.7949999999983</v>
      </c>
      <c r="AU62" s="14">
        <f t="shared" ca="1" si="74"/>
        <v>40524.402000000002</v>
      </c>
      <c r="AV62" s="15">
        <f ca="1">SUM(AT$12:AT62)</f>
        <v>30291.402000000002</v>
      </c>
      <c r="AW62" s="16">
        <f ca="1">SUM(AR$12:AR62)+SUMIF(AS$12:AS62, "&lt;0")</f>
        <v>10233</v>
      </c>
      <c r="AX62" s="15"/>
      <c r="AZ62" s="9">
        <v>44233</v>
      </c>
      <c r="BA62" s="14">
        <f t="shared" ca="1" si="25"/>
        <v>2058.7949999999983</v>
      </c>
      <c r="BB62" s="14">
        <f t="shared" ca="1" si="59"/>
        <v>1426.098285714286</v>
      </c>
      <c r="BC62" s="14">
        <f t="shared" ca="1" si="66"/>
        <v>500</v>
      </c>
      <c r="BD62" s="14">
        <f t="shared" ca="1" si="39"/>
        <v>1558.7949999999983</v>
      </c>
      <c r="BE62" s="14">
        <f t="shared" ca="1" si="40"/>
        <v>1558.7949999999983</v>
      </c>
      <c r="BF62" s="14">
        <f t="shared" ca="1" si="75"/>
        <v>40524.402000000002</v>
      </c>
      <c r="BG62" s="15">
        <f ca="1">SUM(BE$12:BE62)</f>
        <v>30291.402000000002</v>
      </c>
      <c r="BH62" s="16">
        <f ca="1">SUM(BC$12:BC62)+SUMIF(BD$12:BD62, "&lt;0")</f>
        <v>10233</v>
      </c>
      <c r="BJ62" s="9">
        <v>44233</v>
      </c>
      <c r="BK62" s="14">
        <f t="shared" ca="1" si="26"/>
        <v>2058.7949999999983</v>
      </c>
      <c r="BL62" s="14">
        <f t="shared" ca="1" si="60"/>
        <v>1426.098285714286</v>
      </c>
      <c r="BM62" s="14">
        <f t="shared" ca="1" si="67"/>
        <v>500</v>
      </c>
      <c r="BN62" s="14">
        <f t="shared" ca="1" si="41"/>
        <v>1558.7949999999983</v>
      </c>
      <c r="BO62" s="14">
        <f t="shared" ca="1" si="42"/>
        <v>1558.7949999999983</v>
      </c>
      <c r="BP62" s="14">
        <f t="shared" ca="1" si="76"/>
        <v>40524.402000000002</v>
      </c>
      <c r="BQ62" s="15">
        <f ca="1">SUM(BO$12:BO62)</f>
        <v>30291.402000000002</v>
      </c>
      <c r="BR62" s="16">
        <f ca="1">SUM(BM$12:BM62)+SUMIF(BN$12:BN62, "&lt;0")</f>
        <v>10233</v>
      </c>
      <c r="BT62" s="9">
        <v>44233</v>
      </c>
      <c r="BU62" s="14">
        <f t="shared" ca="1" si="27"/>
        <v>2058.7949999999983</v>
      </c>
      <c r="BV62" s="14">
        <f t="shared" ca="1" si="54"/>
        <v>1426.098285714286</v>
      </c>
      <c r="BW62" s="14">
        <f t="shared" ca="1" si="68"/>
        <v>500</v>
      </c>
      <c r="BX62" s="14">
        <f t="shared" ca="1" si="28"/>
        <v>1558.7949999999983</v>
      </c>
      <c r="BY62" s="14">
        <f t="shared" ca="1" si="29"/>
        <v>1558.7949999999983</v>
      </c>
      <c r="BZ62" s="14">
        <f t="shared" ca="1" si="43"/>
        <v>40524.402000000002</v>
      </c>
      <c r="CA62" s="15">
        <f ca="1">SUM(BY$12:BY62)</f>
        <v>30291.402000000002</v>
      </c>
      <c r="CB62" s="16">
        <f ca="1">SUM(BW$12:BW62)+SUMIF(BX$12:BX62, "&lt;0")</f>
        <v>10233</v>
      </c>
      <c r="CD62" s="9">
        <v>44233</v>
      </c>
      <c r="CE62" s="14">
        <f t="shared" ca="1" si="30"/>
        <v>2058.7949999999983</v>
      </c>
      <c r="CF62" s="14">
        <f t="shared" ca="1" si="61"/>
        <v>1426.098285714286</v>
      </c>
      <c r="CG62" s="14">
        <f t="shared" ca="1" si="69"/>
        <v>500</v>
      </c>
      <c r="CH62" s="14">
        <f t="shared" ca="1" si="44"/>
        <v>1558.7949999999983</v>
      </c>
      <c r="CI62" s="14">
        <f t="shared" ca="1" si="45"/>
        <v>1558.7949999999983</v>
      </c>
      <c r="CJ62" s="14">
        <f t="shared" ca="1" si="77"/>
        <v>40524.402000000002</v>
      </c>
      <c r="CK62" s="15">
        <f ca="1">SUM(CI$12:CI62)</f>
        <v>30291.402000000002</v>
      </c>
      <c r="CL62" s="16">
        <f ca="1">SUM(CG$12:CG62)+SUMIF(CH$12:CH62, "&lt;0")</f>
        <v>10233</v>
      </c>
    </row>
    <row r="63" spans="1:90" x14ac:dyDescent="0.2">
      <c r="A63" s="24">
        <v>44234</v>
      </c>
      <c r="B63" s="54">
        <f ca="1">IF($A63&gt;= $C$5,$C$6, INDEX('Historical Data'!$D$2:$D$745, MATCH(A63, 'Historical Data'!$B$2:$B$745, 0)))</f>
        <v>1499.1189999999988</v>
      </c>
      <c r="C63" s="14">
        <f t="shared" ca="1" si="55"/>
        <v>1455.8151428571432</v>
      </c>
      <c r="D63" s="14">
        <f t="shared" ca="1" si="71"/>
        <v>1020</v>
      </c>
      <c r="E63" s="14">
        <f t="shared" ca="1" si="31"/>
        <v>479.11899999999878</v>
      </c>
      <c r="F63" s="14">
        <f t="shared" ca="1" si="18"/>
        <v>479.11899999999878</v>
      </c>
      <c r="G63" s="14">
        <f t="shared" ca="1" si="46"/>
        <v>42023.521000000001</v>
      </c>
      <c r="H63" s="15">
        <f ca="1">SUM(F$12:F63)</f>
        <v>30770.521000000001</v>
      </c>
      <c r="I63" s="16">
        <f ca="1">SUM(D$12:D63)+SUMIF(E$12:E63, "&lt;0")</f>
        <v>11253</v>
      </c>
      <c r="J63" s="43"/>
      <c r="K63" s="9">
        <v>44234</v>
      </c>
      <c r="L63" s="14">
        <f t="shared" ca="1" si="19"/>
        <v>1499.1189999999988</v>
      </c>
      <c r="M63" s="14">
        <f t="shared" ca="1" si="56"/>
        <v>1455.8151428571432</v>
      </c>
      <c r="N63" s="14">
        <f t="shared" ca="1" si="62"/>
        <v>1020</v>
      </c>
      <c r="O63" s="14">
        <f t="shared" ca="1" si="32"/>
        <v>479.11899999999878</v>
      </c>
      <c r="P63" s="14">
        <f t="shared" ca="1" si="33"/>
        <v>479.11899999999878</v>
      </c>
      <c r="Q63" s="14">
        <f t="shared" ca="1" si="72"/>
        <v>42023.521000000001</v>
      </c>
      <c r="R63" s="15">
        <f ca="1">SUM(P$12:P63)</f>
        <v>30770.521000000001</v>
      </c>
      <c r="S63" s="16">
        <f ca="1">SUM(N$12:N63)+SUMIF(O$12:O63, "&lt;0")</f>
        <v>11253</v>
      </c>
      <c r="U63" s="9">
        <v>44234</v>
      </c>
      <c r="V63" s="14">
        <f t="shared" ca="1" si="20"/>
        <v>1499.1189999999988</v>
      </c>
      <c r="W63" s="14">
        <f t="shared" ca="1" si="57"/>
        <v>1455.8151428571432</v>
      </c>
      <c r="X63" s="14">
        <f t="shared" ca="1" si="63"/>
        <v>1020</v>
      </c>
      <c r="Y63" s="14">
        <f t="shared" ca="1" si="34"/>
        <v>479.11899999999878</v>
      </c>
      <c r="Z63" s="14">
        <f t="shared" ca="1" si="35"/>
        <v>479.11899999999878</v>
      </c>
      <c r="AA63" s="14">
        <f t="shared" ca="1" si="73"/>
        <v>42023.521000000001</v>
      </c>
      <c r="AB63" s="15">
        <f ca="1">SUM(Z$12:Z63)</f>
        <v>30770.521000000001</v>
      </c>
      <c r="AC63" s="16">
        <f ca="1">SUM(X$12:X63)+SUMIF(Y$12:Y63, "&lt;0")</f>
        <v>11253</v>
      </c>
      <c r="AE63" s="9">
        <v>44234</v>
      </c>
      <c r="AF63" s="14">
        <f t="shared" ca="1" si="21"/>
        <v>1499.1189999999988</v>
      </c>
      <c r="AG63" s="14">
        <f t="shared" ca="1" si="53"/>
        <v>1455.8151428571432</v>
      </c>
      <c r="AH63" s="14">
        <f t="shared" ca="1" si="64"/>
        <v>1020</v>
      </c>
      <c r="AI63" s="14">
        <f t="shared" ca="1" si="22"/>
        <v>479.11899999999878</v>
      </c>
      <c r="AJ63" s="14">
        <f t="shared" ca="1" si="23"/>
        <v>479.11899999999878</v>
      </c>
      <c r="AK63" s="14">
        <f t="shared" ca="1" si="36"/>
        <v>42023.521000000001</v>
      </c>
      <c r="AL63" s="15">
        <f ca="1">SUM(AJ$12:AJ63)</f>
        <v>30770.521000000001</v>
      </c>
      <c r="AM63" s="16">
        <f ca="1">SUM(AH$12:AH63)+SUMIF(AI$12:AI63, "&lt;0")</f>
        <v>11253</v>
      </c>
      <c r="AO63" s="9">
        <v>44234</v>
      </c>
      <c r="AP63" s="14">
        <f t="shared" ca="1" si="24"/>
        <v>1499.1189999999988</v>
      </c>
      <c r="AQ63" s="14">
        <f t="shared" ca="1" si="58"/>
        <v>1456</v>
      </c>
      <c r="AR63" s="14">
        <f t="shared" ca="1" si="65"/>
        <v>1020</v>
      </c>
      <c r="AS63" s="14">
        <f t="shared" ca="1" si="37"/>
        <v>479.11899999999878</v>
      </c>
      <c r="AT63" s="14">
        <f t="shared" ca="1" si="38"/>
        <v>479.11899999999878</v>
      </c>
      <c r="AU63" s="14">
        <f t="shared" ca="1" si="74"/>
        <v>42023.521000000001</v>
      </c>
      <c r="AV63" s="15">
        <f ca="1">SUM(AT$12:AT63)</f>
        <v>30770.521000000001</v>
      </c>
      <c r="AW63" s="16">
        <f ca="1">SUM(AR$12:AR63)+SUMIF(AS$12:AS63, "&lt;0")</f>
        <v>11253</v>
      </c>
      <c r="AX63" s="15"/>
      <c r="AZ63" s="9">
        <v>44234</v>
      </c>
      <c r="BA63" s="14">
        <f t="shared" ca="1" si="25"/>
        <v>1499.1189999999988</v>
      </c>
      <c r="BB63" s="14">
        <f t="shared" ca="1" si="59"/>
        <v>1455.8151428571432</v>
      </c>
      <c r="BC63" s="14">
        <f t="shared" ca="1" si="66"/>
        <v>1020</v>
      </c>
      <c r="BD63" s="14">
        <f t="shared" ca="1" si="39"/>
        <v>479.11899999999878</v>
      </c>
      <c r="BE63" s="14">
        <f t="shared" ca="1" si="40"/>
        <v>479.11899999999878</v>
      </c>
      <c r="BF63" s="14">
        <f t="shared" ca="1" si="75"/>
        <v>42023.521000000001</v>
      </c>
      <c r="BG63" s="15">
        <f ca="1">SUM(BE$12:BE63)</f>
        <v>30770.521000000001</v>
      </c>
      <c r="BH63" s="16">
        <f ca="1">SUM(BC$12:BC63)+SUMIF(BD$12:BD63, "&lt;0")</f>
        <v>11253</v>
      </c>
      <c r="BJ63" s="9">
        <v>44234</v>
      </c>
      <c r="BK63" s="14">
        <f t="shared" ca="1" si="26"/>
        <v>1499.1189999999988</v>
      </c>
      <c r="BL63" s="14">
        <f t="shared" ca="1" si="60"/>
        <v>1455.8151428571432</v>
      </c>
      <c r="BM63" s="14">
        <f t="shared" ca="1" si="67"/>
        <v>1020</v>
      </c>
      <c r="BN63" s="14">
        <f t="shared" ca="1" si="41"/>
        <v>479.11899999999878</v>
      </c>
      <c r="BO63" s="14">
        <f t="shared" ca="1" si="42"/>
        <v>479.11899999999878</v>
      </c>
      <c r="BP63" s="14">
        <f t="shared" ca="1" si="76"/>
        <v>42023.521000000001</v>
      </c>
      <c r="BQ63" s="15">
        <f ca="1">SUM(BO$12:BO63)</f>
        <v>30770.521000000001</v>
      </c>
      <c r="BR63" s="16">
        <f ca="1">SUM(BM$12:BM63)+SUMIF(BN$12:BN63, "&lt;0")</f>
        <v>11253</v>
      </c>
      <c r="BT63" s="9">
        <v>44234</v>
      </c>
      <c r="BU63" s="14">
        <f t="shared" ca="1" si="27"/>
        <v>1499.1189999999988</v>
      </c>
      <c r="BV63" s="14">
        <f t="shared" ca="1" si="54"/>
        <v>1455.8151428571432</v>
      </c>
      <c r="BW63" s="14">
        <f t="shared" ca="1" si="68"/>
        <v>1020</v>
      </c>
      <c r="BX63" s="14">
        <f t="shared" ca="1" si="28"/>
        <v>479.11899999999878</v>
      </c>
      <c r="BY63" s="14">
        <f t="shared" ca="1" si="29"/>
        <v>479.11899999999878</v>
      </c>
      <c r="BZ63" s="14">
        <f t="shared" ca="1" si="43"/>
        <v>42023.521000000001</v>
      </c>
      <c r="CA63" s="15">
        <f ca="1">SUM(BY$12:BY63)</f>
        <v>30770.521000000001</v>
      </c>
      <c r="CB63" s="16">
        <f ca="1">SUM(BW$12:BW63)+SUMIF(BX$12:BX63, "&lt;0")</f>
        <v>11253</v>
      </c>
      <c r="CD63" s="9">
        <v>44234</v>
      </c>
      <c r="CE63" s="14">
        <f t="shared" ca="1" si="30"/>
        <v>1499.1189999999988</v>
      </c>
      <c r="CF63" s="14">
        <f t="shared" ca="1" si="61"/>
        <v>1455.8151428571432</v>
      </c>
      <c r="CG63" s="14">
        <f t="shared" ca="1" si="69"/>
        <v>1020</v>
      </c>
      <c r="CH63" s="14">
        <f t="shared" ca="1" si="44"/>
        <v>479.11899999999878</v>
      </c>
      <c r="CI63" s="14">
        <f t="shared" ca="1" si="45"/>
        <v>479.11899999999878</v>
      </c>
      <c r="CJ63" s="14">
        <f t="shared" ca="1" si="77"/>
        <v>42023.521000000001</v>
      </c>
      <c r="CK63" s="15">
        <f ca="1">SUM(CI$12:CI63)</f>
        <v>30770.521000000001</v>
      </c>
      <c r="CL63" s="16">
        <f ca="1">SUM(CG$12:CG63)+SUMIF(CH$12:CH63, "&lt;0")</f>
        <v>11253</v>
      </c>
    </row>
    <row r="64" spans="1:90" x14ac:dyDescent="0.2">
      <c r="A64" s="24">
        <v>44235</v>
      </c>
      <c r="B64" s="54">
        <f ca="1">IF($A64&gt;= $C$5,$C$6, INDEX('Historical Data'!$D$2:$D$745, MATCH(A64, 'Historical Data'!$B$2:$B$745, 0)))</f>
        <v>1117.0780000000013</v>
      </c>
      <c r="C64" s="14">
        <f t="shared" ca="1" si="55"/>
        <v>1470.7738571428574</v>
      </c>
      <c r="D64" s="14">
        <f t="shared" ca="1" si="71"/>
        <v>943</v>
      </c>
      <c r="E64" s="14">
        <f t="shared" ca="1" si="31"/>
        <v>174.07800000000134</v>
      </c>
      <c r="F64" s="14">
        <f t="shared" ca="1" si="18"/>
        <v>174.07800000000134</v>
      </c>
      <c r="G64" s="14">
        <f t="shared" ca="1" si="46"/>
        <v>43140.599000000002</v>
      </c>
      <c r="H64" s="15">
        <f ca="1">SUM(F$12:F64)</f>
        <v>30944.599000000002</v>
      </c>
      <c r="I64" s="16">
        <f ca="1">SUM(D$12:D64)+SUMIF(E$12:E64, "&lt;0")</f>
        <v>12196</v>
      </c>
      <c r="J64" s="43"/>
      <c r="K64" s="9">
        <v>44235</v>
      </c>
      <c r="L64" s="14">
        <f t="shared" ca="1" si="19"/>
        <v>1117.0780000000013</v>
      </c>
      <c r="M64" s="14">
        <f t="shared" ca="1" si="56"/>
        <v>1470.7738571428574</v>
      </c>
      <c r="N64" s="14">
        <f t="shared" ca="1" si="62"/>
        <v>943</v>
      </c>
      <c r="O64" s="14">
        <f t="shared" ca="1" si="32"/>
        <v>174.07800000000134</v>
      </c>
      <c r="P64" s="14">
        <f t="shared" ca="1" si="33"/>
        <v>174.07800000000134</v>
      </c>
      <c r="Q64" s="14">
        <f t="shared" ca="1" si="72"/>
        <v>43140.599000000002</v>
      </c>
      <c r="R64" s="15">
        <f ca="1">SUM(P$12:P64)</f>
        <v>30944.599000000002</v>
      </c>
      <c r="S64" s="16">
        <f ca="1">SUM(N$12:N64)+SUMIF(O$12:O64, "&lt;0")</f>
        <v>12196</v>
      </c>
      <c r="U64" s="9">
        <v>44235</v>
      </c>
      <c r="V64" s="14">
        <f t="shared" ca="1" si="20"/>
        <v>1117.0780000000013</v>
      </c>
      <c r="W64" s="14">
        <f t="shared" ca="1" si="57"/>
        <v>1470.7738571428574</v>
      </c>
      <c r="X64" s="14">
        <f t="shared" ca="1" si="63"/>
        <v>943</v>
      </c>
      <c r="Y64" s="14">
        <f t="shared" ca="1" si="34"/>
        <v>174.07800000000134</v>
      </c>
      <c r="Z64" s="14">
        <f t="shared" ca="1" si="35"/>
        <v>174.07800000000134</v>
      </c>
      <c r="AA64" s="14">
        <f t="shared" ca="1" si="73"/>
        <v>43140.599000000002</v>
      </c>
      <c r="AB64" s="15">
        <f ca="1">SUM(Z$12:Z64)</f>
        <v>30944.599000000002</v>
      </c>
      <c r="AC64" s="16">
        <f ca="1">SUM(X$12:X64)+SUMIF(Y$12:Y64, "&lt;0")</f>
        <v>12196</v>
      </c>
      <c r="AE64" s="9">
        <v>44235</v>
      </c>
      <c r="AF64" s="14">
        <f t="shared" ca="1" si="21"/>
        <v>1117.0780000000013</v>
      </c>
      <c r="AG64" s="14">
        <f t="shared" ca="1" si="53"/>
        <v>1470.7738571428574</v>
      </c>
      <c r="AH64" s="14">
        <f t="shared" ca="1" si="64"/>
        <v>943</v>
      </c>
      <c r="AI64" s="14">
        <f t="shared" ca="1" si="22"/>
        <v>174.07800000000134</v>
      </c>
      <c r="AJ64" s="14">
        <f t="shared" ca="1" si="23"/>
        <v>174.07800000000134</v>
      </c>
      <c r="AK64" s="14">
        <f t="shared" ca="1" si="36"/>
        <v>43140.599000000002</v>
      </c>
      <c r="AL64" s="15">
        <f ca="1">SUM(AJ$12:AJ64)</f>
        <v>30944.599000000002</v>
      </c>
      <c r="AM64" s="16">
        <f ca="1">SUM(AH$12:AH64)+SUMIF(AI$12:AI64, "&lt;0")</f>
        <v>12196</v>
      </c>
      <c r="AO64" s="9">
        <v>44235</v>
      </c>
      <c r="AP64" s="14">
        <f t="shared" ca="1" si="24"/>
        <v>1117.0780000000013</v>
      </c>
      <c r="AQ64" s="14">
        <f t="shared" ca="1" si="58"/>
        <v>1471</v>
      </c>
      <c r="AR64" s="14">
        <f t="shared" ca="1" si="65"/>
        <v>943</v>
      </c>
      <c r="AS64" s="14">
        <f t="shared" ca="1" si="37"/>
        <v>174.07800000000134</v>
      </c>
      <c r="AT64" s="14">
        <f t="shared" ca="1" si="38"/>
        <v>174.07800000000134</v>
      </c>
      <c r="AU64" s="14">
        <f t="shared" ca="1" si="74"/>
        <v>43140.599000000002</v>
      </c>
      <c r="AV64" s="15">
        <f ca="1">SUM(AT$12:AT64)</f>
        <v>30944.599000000002</v>
      </c>
      <c r="AW64" s="16">
        <f ca="1">SUM(AR$12:AR64)+SUMIF(AS$12:AS64, "&lt;0")</f>
        <v>12196</v>
      </c>
      <c r="AX64" s="15"/>
      <c r="AZ64" s="9">
        <v>44235</v>
      </c>
      <c r="BA64" s="14">
        <f t="shared" ca="1" si="25"/>
        <v>1117.0780000000013</v>
      </c>
      <c r="BB64" s="14">
        <f t="shared" ca="1" si="59"/>
        <v>1470.7738571428574</v>
      </c>
      <c r="BC64" s="14">
        <f t="shared" ca="1" si="66"/>
        <v>943</v>
      </c>
      <c r="BD64" s="14">
        <f t="shared" ca="1" si="39"/>
        <v>174.07800000000134</v>
      </c>
      <c r="BE64" s="14">
        <f t="shared" ca="1" si="40"/>
        <v>174.07800000000134</v>
      </c>
      <c r="BF64" s="14">
        <f t="shared" ca="1" si="75"/>
        <v>43140.599000000002</v>
      </c>
      <c r="BG64" s="15">
        <f ca="1">SUM(BE$12:BE64)</f>
        <v>30944.599000000002</v>
      </c>
      <c r="BH64" s="16">
        <f ca="1">SUM(BC$12:BC64)+SUMIF(BD$12:BD64, "&lt;0")</f>
        <v>12196</v>
      </c>
      <c r="BJ64" s="9">
        <v>44235</v>
      </c>
      <c r="BK64" s="14">
        <f t="shared" ca="1" si="26"/>
        <v>1117.0780000000013</v>
      </c>
      <c r="BL64" s="14">
        <f t="shared" ca="1" si="60"/>
        <v>1470.7738571428574</v>
      </c>
      <c r="BM64" s="14">
        <f t="shared" ca="1" si="67"/>
        <v>943</v>
      </c>
      <c r="BN64" s="14">
        <f t="shared" ca="1" si="41"/>
        <v>174.07800000000134</v>
      </c>
      <c r="BO64" s="14">
        <f t="shared" ca="1" si="42"/>
        <v>174.07800000000134</v>
      </c>
      <c r="BP64" s="14">
        <f t="shared" ca="1" si="76"/>
        <v>43140.599000000002</v>
      </c>
      <c r="BQ64" s="15">
        <f ca="1">SUM(BO$12:BO64)</f>
        <v>30944.599000000002</v>
      </c>
      <c r="BR64" s="16">
        <f ca="1">SUM(BM$12:BM64)+SUMIF(BN$12:BN64, "&lt;0")</f>
        <v>12196</v>
      </c>
      <c r="BT64" s="9">
        <v>44235</v>
      </c>
      <c r="BU64" s="14">
        <f t="shared" ca="1" si="27"/>
        <v>1117.0780000000013</v>
      </c>
      <c r="BV64" s="14">
        <f t="shared" ca="1" si="54"/>
        <v>1470.7738571428574</v>
      </c>
      <c r="BW64" s="14">
        <f t="shared" ca="1" si="68"/>
        <v>943</v>
      </c>
      <c r="BX64" s="14">
        <f t="shared" ca="1" si="28"/>
        <v>174.07800000000134</v>
      </c>
      <c r="BY64" s="14">
        <f t="shared" ca="1" si="29"/>
        <v>174.07800000000134</v>
      </c>
      <c r="BZ64" s="14">
        <f t="shared" ca="1" si="43"/>
        <v>43140.599000000002</v>
      </c>
      <c r="CA64" s="15">
        <f ca="1">SUM(BY$12:BY64)</f>
        <v>30944.599000000002</v>
      </c>
      <c r="CB64" s="16">
        <f ca="1">SUM(BW$12:BW64)+SUMIF(BX$12:BX64, "&lt;0")</f>
        <v>12196</v>
      </c>
      <c r="CD64" s="9">
        <v>44235</v>
      </c>
      <c r="CE64" s="14">
        <f t="shared" ca="1" si="30"/>
        <v>1117.0780000000013</v>
      </c>
      <c r="CF64" s="14">
        <f t="shared" ca="1" si="61"/>
        <v>1470.7738571428574</v>
      </c>
      <c r="CG64" s="14">
        <f t="shared" ca="1" si="69"/>
        <v>943</v>
      </c>
      <c r="CH64" s="14">
        <f t="shared" ca="1" si="44"/>
        <v>174.07800000000134</v>
      </c>
      <c r="CI64" s="14">
        <f t="shared" ca="1" si="45"/>
        <v>174.07800000000134</v>
      </c>
      <c r="CJ64" s="14">
        <f t="shared" ca="1" si="77"/>
        <v>43140.599000000002</v>
      </c>
      <c r="CK64" s="15">
        <f ca="1">SUM(CI$12:CI64)</f>
        <v>30944.599000000002</v>
      </c>
      <c r="CL64" s="16">
        <f ca="1">SUM(CG$12:CG64)+SUMIF(CH$12:CH64, "&lt;0")</f>
        <v>12196</v>
      </c>
    </row>
    <row r="65" spans="1:90" x14ac:dyDescent="0.2">
      <c r="A65" s="24">
        <v>44236</v>
      </c>
      <c r="B65" s="54">
        <f ca="1">IF($A65&gt;= $C$5,$C$6, INDEX('Historical Data'!$D$2:$D$745, MATCH(A65, 'Historical Data'!$B$2:$B$745, 0)))</f>
        <v>1272.9099999999962</v>
      </c>
      <c r="C65" s="14">
        <f t="shared" ca="1" si="55"/>
        <v>1528.6181428571424</v>
      </c>
      <c r="D65" s="14">
        <f t="shared" ca="1" si="71"/>
        <v>350</v>
      </c>
      <c r="E65" s="14">
        <f t="shared" ca="1" si="31"/>
        <v>922.90999999999622</v>
      </c>
      <c r="F65" s="14">
        <f t="shared" ca="1" si="18"/>
        <v>922.90999999999622</v>
      </c>
      <c r="G65" s="14">
        <f t="shared" ca="1" si="46"/>
        <v>44413.508999999998</v>
      </c>
      <c r="H65" s="15">
        <f ca="1">SUM(F$12:F65)</f>
        <v>31867.508999999998</v>
      </c>
      <c r="I65" s="16">
        <f ca="1">SUM(D$12:D65)+SUMIF(E$12:E65, "&lt;0")</f>
        <v>12546</v>
      </c>
      <c r="J65" s="43"/>
      <c r="K65" s="9">
        <v>44236</v>
      </c>
      <c r="L65" s="14">
        <f t="shared" ca="1" si="19"/>
        <v>1272.9099999999962</v>
      </c>
      <c r="M65" s="14">
        <f t="shared" ca="1" si="56"/>
        <v>1528.6181428571424</v>
      </c>
      <c r="N65" s="14">
        <f t="shared" ca="1" si="62"/>
        <v>350</v>
      </c>
      <c r="O65" s="14">
        <f t="shared" ca="1" si="32"/>
        <v>922.90999999999622</v>
      </c>
      <c r="P65" s="14">
        <f t="shared" ca="1" si="33"/>
        <v>922.90999999999622</v>
      </c>
      <c r="Q65" s="14">
        <f t="shared" ca="1" si="72"/>
        <v>44413.508999999998</v>
      </c>
      <c r="R65" s="15">
        <f ca="1">SUM(P$12:P65)</f>
        <v>31867.508999999998</v>
      </c>
      <c r="S65" s="16">
        <f ca="1">SUM(N$12:N65)+SUMIF(O$12:O65, "&lt;0")</f>
        <v>12546</v>
      </c>
      <c r="U65" s="9">
        <v>44236</v>
      </c>
      <c r="V65" s="14">
        <f t="shared" ca="1" si="20"/>
        <v>1272.9099999999962</v>
      </c>
      <c r="W65" s="14">
        <f t="shared" ca="1" si="57"/>
        <v>1528.6181428571424</v>
      </c>
      <c r="X65" s="14">
        <f t="shared" ca="1" si="63"/>
        <v>350</v>
      </c>
      <c r="Y65" s="14">
        <f t="shared" ca="1" si="34"/>
        <v>922.90999999999622</v>
      </c>
      <c r="Z65" s="14">
        <f t="shared" ca="1" si="35"/>
        <v>922.90999999999622</v>
      </c>
      <c r="AA65" s="14">
        <f t="shared" ca="1" si="73"/>
        <v>44413.508999999998</v>
      </c>
      <c r="AB65" s="15">
        <f ca="1">SUM(Z$12:Z65)</f>
        <v>31867.508999999998</v>
      </c>
      <c r="AC65" s="16">
        <f ca="1">SUM(X$12:X65)+SUMIF(Y$12:Y65, "&lt;0")</f>
        <v>12546</v>
      </c>
      <c r="AE65" s="9">
        <v>44236</v>
      </c>
      <c r="AF65" s="14">
        <f t="shared" ca="1" si="21"/>
        <v>1272.9099999999962</v>
      </c>
      <c r="AG65" s="14">
        <f t="shared" ca="1" si="53"/>
        <v>1528.6181428571424</v>
      </c>
      <c r="AH65" s="14">
        <f t="shared" ca="1" si="64"/>
        <v>350</v>
      </c>
      <c r="AI65" s="14">
        <f t="shared" ca="1" si="22"/>
        <v>922.90999999999622</v>
      </c>
      <c r="AJ65" s="14">
        <f t="shared" ca="1" si="23"/>
        <v>922.90999999999622</v>
      </c>
      <c r="AK65" s="14">
        <f t="shared" ca="1" si="36"/>
        <v>44413.508999999998</v>
      </c>
      <c r="AL65" s="15">
        <f ca="1">SUM(AJ$12:AJ65)</f>
        <v>31867.508999999998</v>
      </c>
      <c r="AM65" s="16">
        <f ca="1">SUM(AH$12:AH65)+SUMIF(AI$12:AI65, "&lt;0")</f>
        <v>12546</v>
      </c>
      <c r="AO65" s="9">
        <v>44236</v>
      </c>
      <c r="AP65" s="14">
        <f t="shared" ca="1" si="24"/>
        <v>1272.9099999999962</v>
      </c>
      <c r="AQ65" s="14">
        <f t="shared" ca="1" si="58"/>
        <v>1529</v>
      </c>
      <c r="AR65" s="14">
        <f t="shared" ca="1" si="65"/>
        <v>350</v>
      </c>
      <c r="AS65" s="14">
        <f t="shared" ca="1" si="37"/>
        <v>922.90999999999622</v>
      </c>
      <c r="AT65" s="14">
        <f t="shared" ca="1" si="38"/>
        <v>922.90999999999622</v>
      </c>
      <c r="AU65" s="14">
        <f t="shared" ca="1" si="74"/>
        <v>44413.508999999998</v>
      </c>
      <c r="AV65" s="15">
        <f ca="1">SUM(AT$12:AT65)</f>
        <v>31867.508999999998</v>
      </c>
      <c r="AW65" s="16">
        <f ca="1">SUM(AR$12:AR65)+SUMIF(AS$12:AS65, "&lt;0")</f>
        <v>12546</v>
      </c>
      <c r="AX65" s="15"/>
      <c r="AZ65" s="9">
        <v>44236</v>
      </c>
      <c r="BA65" s="14">
        <f t="shared" ca="1" si="25"/>
        <v>1272.9099999999962</v>
      </c>
      <c r="BB65" s="14">
        <f t="shared" ca="1" si="59"/>
        <v>1528.6181428571424</v>
      </c>
      <c r="BC65" s="14">
        <f t="shared" ca="1" si="66"/>
        <v>350</v>
      </c>
      <c r="BD65" s="14">
        <f t="shared" ca="1" si="39"/>
        <v>922.90999999999622</v>
      </c>
      <c r="BE65" s="14">
        <f t="shared" ca="1" si="40"/>
        <v>922.90999999999622</v>
      </c>
      <c r="BF65" s="14">
        <f t="shared" ca="1" si="75"/>
        <v>44413.508999999998</v>
      </c>
      <c r="BG65" s="15">
        <f ca="1">SUM(BE$12:BE65)</f>
        <v>31867.508999999998</v>
      </c>
      <c r="BH65" s="16">
        <f ca="1">SUM(BC$12:BC65)+SUMIF(BD$12:BD65, "&lt;0")</f>
        <v>12546</v>
      </c>
      <c r="BJ65" s="9">
        <v>44236</v>
      </c>
      <c r="BK65" s="14">
        <f t="shared" ca="1" si="26"/>
        <v>1272.9099999999962</v>
      </c>
      <c r="BL65" s="14">
        <f t="shared" ca="1" si="60"/>
        <v>1528.6181428571424</v>
      </c>
      <c r="BM65" s="14">
        <f t="shared" ca="1" si="67"/>
        <v>350</v>
      </c>
      <c r="BN65" s="14">
        <f t="shared" ca="1" si="41"/>
        <v>922.90999999999622</v>
      </c>
      <c r="BO65" s="14">
        <f t="shared" ca="1" si="42"/>
        <v>922.90999999999622</v>
      </c>
      <c r="BP65" s="14">
        <f t="shared" ca="1" si="76"/>
        <v>44413.508999999998</v>
      </c>
      <c r="BQ65" s="15">
        <f ca="1">SUM(BO$12:BO65)</f>
        <v>31867.508999999998</v>
      </c>
      <c r="BR65" s="16">
        <f ca="1">SUM(BM$12:BM65)+SUMIF(BN$12:BN65, "&lt;0")</f>
        <v>12546</v>
      </c>
      <c r="BT65" s="9">
        <v>44236</v>
      </c>
      <c r="BU65" s="14">
        <f t="shared" ca="1" si="27"/>
        <v>1272.9099999999962</v>
      </c>
      <c r="BV65" s="14">
        <f t="shared" ca="1" si="54"/>
        <v>1528.6181428571424</v>
      </c>
      <c r="BW65" s="14">
        <f t="shared" ca="1" si="68"/>
        <v>350</v>
      </c>
      <c r="BX65" s="14">
        <f t="shared" ca="1" si="28"/>
        <v>922.90999999999622</v>
      </c>
      <c r="BY65" s="14">
        <f t="shared" ca="1" si="29"/>
        <v>922.90999999999622</v>
      </c>
      <c r="BZ65" s="14">
        <f t="shared" ca="1" si="43"/>
        <v>44413.508999999998</v>
      </c>
      <c r="CA65" s="15">
        <f ca="1">SUM(BY$12:BY65)</f>
        <v>31867.508999999998</v>
      </c>
      <c r="CB65" s="16">
        <f ca="1">SUM(BW$12:BW65)+SUMIF(BX$12:BX65, "&lt;0")</f>
        <v>12546</v>
      </c>
      <c r="CD65" s="9">
        <v>44236</v>
      </c>
      <c r="CE65" s="14">
        <f t="shared" ca="1" si="30"/>
        <v>1272.9099999999962</v>
      </c>
      <c r="CF65" s="14">
        <f t="shared" ca="1" si="61"/>
        <v>1528.6181428571424</v>
      </c>
      <c r="CG65" s="14">
        <f t="shared" ca="1" si="69"/>
        <v>350</v>
      </c>
      <c r="CH65" s="14">
        <f t="shared" ca="1" si="44"/>
        <v>922.90999999999622</v>
      </c>
      <c r="CI65" s="14">
        <f t="shared" ca="1" si="45"/>
        <v>922.90999999999622</v>
      </c>
      <c r="CJ65" s="14">
        <f t="shared" ca="1" si="77"/>
        <v>44413.508999999998</v>
      </c>
      <c r="CK65" s="15">
        <f ca="1">SUM(CI$12:CI65)</f>
        <v>31867.508999999998</v>
      </c>
      <c r="CL65" s="16">
        <f ca="1">SUM(CG$12:CG65)+SUMIF(CH$12:CH65, "&lt;0")</f>
        <v>12546</v>
      </c>
    </row>
    <row r="66" spans="1:90" x14ac:dyDescent="0.2">
      <c r="A66" s="24">
        <v>44237</v>
      </c>
      <c r="B66" s="54">
        <f ca="1">IF($A66&gt;= $C$5,$C$6, INDEX('Historical Data'!$D$2:$D$745, MATCH(A66, 'Historical Data'!$B$2:$B$745, 0)))</f>
        <v>1591.2170000000042</v>
      </c>
      <c r="C66" s="14">
        <f t="shared" ca="1" si="55"/>
        <v>1573.0750000000003</v>
      </c>
      <c r="D66" s="14">
        <f t="shared" ca="1" si="71"/>
        <v>537</v>
      </c>
      <c r="E66" s="14">
        <f t="shared" ca="1" si="31"/>
        <v>1054.2170000000042</v>
      </c>
      <c r="F66" s="14">
        <f t="shared" ca="1" si="18"/>
        <v>1054.2170000000042</v>
      </c>
      <c r="G66" s="14">
        <f t="shared" ca="1" si="46"/>
        <v>46004.726000000002</v>
      </c>
      <c r="H66" s="15">
        <f ca="1">SUM(F$12:F66)</f>
        <v>32921.726000000002</v>
      </c>
      <c r="I66" s="16">
        <f ca="1">SUM(D$12:D66)+SUMIF(E$12:E66, "&lt;0")</f>
        <v>13083</v>
      </c>
      <c r="J66" s="43"/>
      <c r="K66" s="9">
        <v>44237</v>
      </c>
      <c r="L66" s="14">
        <f t="shared" ca="1" si="19"/>
        <v>1591.2170000000042</v>
      </c>
      <c r="M66" s="14">
        <f t="shared" ca="1" si="56"/>
        <v>1573.0750000000003</v>
      </c>
      <c r="N66" s="14">
        <f t="shared" ca="1" si="62"/>
        <v>537</v>
      </c>
      <c r="O66" s="14">
        <f t="shared" ca="1" si="32"/>
        <v>1054.2170000000042</v>
      </c>
      <c r="P66" s="14">
        <f t="shared" ca="1" si="33"/>
        <v>1054.2170000000042</v>
      </c>
      <c r="Q66" s="14">
        <f t="shared" ca="1" si="72"/>
        <v>46004.726000000002</v>
      </c>
      <c r="R66" s="15">
        <f ca="1">SUM(P$12:P66)</f>
        <v>32921.726000000002</v>
      </c>
      <c r="S66" s="16">
        <f ca="1">SUM(N$12:N66)+SUMIF(O$12:O66, "&lt;0")</f>
        <v>13083</v>
      </c>
      <c r="U66" s="9">
        <v>44237</v>
      </c>
      <c r="V66" s="14">
        <f t="shared" ca="1" si="20"/>
        <v>1591.2170000000042</v>
      </c>
      <c r="W66" s="14">
        <f t="shared" ca="1" si="57"/>
        <v>1573.0750000000003</v>
      </c>
      <c r="X66" s="14">
        <f t="shared" ca="1" si="63"/>
        <v>537</v>
      </c>
      <c r="Y66" s="14">
        <f t="shared" ca="1" si="34"/>
        <v>1054.2170000000042</v>
      </c>
      <c r="Z66" s="14">
        <f t="shared" ca="1" si="35"/>
        <v>1054.2170000000042</v>
      </c>
      <c r="AA66" s="14">
        <f t="shared" ca="1" si="73"/>
        <v>46004.726000000002</v>
      </c>
      <c r="AB66" s="15">
        <f ca="1">SUM(Z$12:Z66)</f>
        <v>32921.726000000002</v>
      </c>
      <c r="AC66" s="16">
        <f ca="1">SUM(X$12:X66)+SUMIF(Y$12:Y66, "&lt;0")</f>
        <v>13083</v>
      </c>
      <c r="AE66" s="9">
        <v>44237</v>
      </c>
      <c r="AF66" s="14">
        <f t="shared" ca="1" si="21"/>
        <v>1591.2170000000042</v>
      </c>
      <c r="AG66" s="14">
        <f t="shared" ca="1" si="53"/>
        <v>1573.0750000000003</v>
      </c>
      <c r="AH66" s="14">
        <f t="shared" ca="1" si="64"/>
        <v>537</v>
      </c>
      <c r="AI66" s="14">
        <f t="shared" ca="1" si="22"/>
        <v>1054.2170000000042</v>
      </c>
      <c r="AJ66" s="14">
        <f t="shared" ca="1" si="23"/>
        <v>1054.2170000000042</v>
      </c>
      <c r="AK66" s="14">
        <f t="shared" ca="1" si="36"/>
        <v>46004.726000000002</v>
      </c>
      <c r="AL66" s="15">
        <f ca="1">SUM(AJ$12:AJ66)</f>
        <v>32921.726000000002</v>
      </c>
      <c r="AM66" s="16">
        <f ca="1">SUM(AH$12:AH66)+SUMIF(AI$12:AI66, "&lt;0")</f>
        <v>13083</v>
      </c>
      <c r="AO66" s="9">
        <v>44237</v>
      </c>
      <c r="AP66" s="14">
        <f t="shared" ca="1" si="24"/>
        <v>1591.2170000000042</v>
      </c>
      <c r="AQ66" s="14">
        <f t="shared" ca="1" si="58"/>
        <v>1573</v>
      </c>
      <c r="AR66" s="14">
        <f t="shared" ca="1" si="65"/>
        <v>537</v>
      </c>
      <c r="AS66" s="14">
        <f t="shared" ca="1" si="37"/>
        <v>1054.2170000000042</v>
      </c>
      <c r="AT66" s="14">
        <f t="shared" ca="1" si="38"/>
        <v>1054.2170000000042</v>
      </c>
      <c r="AU66" s="14">
        <f t="shared" ca="1" si="74"/>
        <v>46004.726000000002</v>
      </c>
      <c r="AV66" s="15">
        <f ca="1">SUM(AT$12:AT66)</f>
        <v>32921.726000000002</v>
      </c>
      <c r="AW66" s="16">
        <f ca="1">SUM(AR$12:AR66)+SUMIF(AS$12:AS66, "&lt;0")</f>
        <v>13083</v>
      </c>
      <c r="AX66" s="15"/>
      <c r="AZ66" s="9">
        <v>44237</v>
      </c>
      <c r="BA66" s="14">
        <f t="shared" ca="1" si="25"/>
        <v>1591.2170000000042</v>
      </c>
      <c r="BB66" s="14">
        <f t="shared" ca="1" si="59"/>
        <v>1573.0750000000003</v>
      </c>
      <c r="BC66" s="14">
        <f t="shared" ca="1" si="66"/>
        <v>537</v>
      </c>
      <c r="BD66" s="14">
        <f t="shared" ca="1" si="39"/>
        <v>1054.2170000000042</v>
      </c>
      <c r="BE66" s="14">
        <f t="shared" ca="1" si="40"/>
        <v>1054.2170000000042</v>
      </c>
      <c r="BF66" s="14">
        <f t="shared" ca="1" si="75"/>
        <v>46004.726000000002</v>
      </c>
      <c r="BG66" s="15">
        <f ca="1">SUM(BE$12:BE66)</f>
        <v>32921.726000000002</v>
      </c>
      <c r="BH66" s="16">
        <f ca="1">SUM(BC$12:BC66)+SUMIF(BD$12:BD66, "&lt;0")</f>
        <v>13083</v>
      </c>
      <c r="BJ66" s="9">
        <v>44237</v>
      </c>
      <c r="BK66" s="14">
        <f t="shared" ca="1" si="26"/>
        <v>1591.2170000000042</v>
      </c>
      <c r="BL66" s="14">
        <f t="shared" ca="1" si="60"/>
        <v>1573.0750000000003</v>
      </c>
      <c r="BM66" s="14">
        <f t="shared" ca="1" si="67"/>
        <v>537</v>
      </c>
      <c r="BN66" s="14">
        <f t="shared" ca="1" si="41"/>
        <v>1054.2170000000042</v>
      </c>
      <c r="BO66" s="14">
        <f t="shared" ca="1" si="42"/>
        <v>1054.2170000000042</v>
      </c>
      <c r="BP66" s="14">
        <f t="shared" ca="1" si="76"/>
        <v>46004.726000000002</v>
      </c>
      <c r="BQ66" s="15">
        <f ca="1">SUM(BO$12:BO66)</f>
        <v>32921.726000000002</v>
      </c>
      <c r="BR66" s="16">
        <f ca="1">SUM(BM$12:BM66)+SUMIF(BN$12:BN66, "&lt;0")</f>
        <v>13083</v>
      </c>
      <c r="BT66" s="9">
        <v>44237</v>
      </c>
      <c r="BU66" s="14">
        <f t="shared" ca="1" si="27"/>
        <v>1591.2170000000042</v>
      </c>
      <c r="BV66" s="14">
        <f t="shared" ca="1" si="54"/>
        <v>1573.0750000000003</v>
      </c>
      <c r="BW66" s="14">
        <f t="shared" ca="1" si="68"/>
        <v>537</v>
      </c>
      <c r="BX66" s="14">
        <f t="shared" ca="1" si="28"/>
        <v>1054.2170000000042</v>
      </c>
      <c r="BY66" s="14">
        <f t="shared" ca="1" si="29"/>
        <v>1054.2170000000042</v>
      </c>
      <c r="BZ66" s="14">
        <f t="shared" ca="1" si="43"/>
        <v>46004.726000000002</v>
      </c>
      <c r="CA66" s="15">
        <f ca="1">SUM(BY$12:BY66)</f>
        <v>32921.726000000002</v>
      </c>
      <c r="CB66" s="16">
        <f ca="1">SUM(BW$12:BW66)+SUMIF(BX$12:BX66, "&lt;0")</f>
        <v>13083</v>
      </c>
      <c r="CD66" s="9">
        <v>44237</v>
      </c>
      <c r="CE66" s="14">
        <f t="shared" ca="1" si="30"/>
        <v>1591.2170000000042</v>
      </c>
      <c r="CF66" s="14">
        <f t="shared" ca="1" si="61"/>
        <v>1573.0750000000003</v>
      </c>
      <c r="CG66" s="14">
        <f t="shared" ca="1" si="69"/>
        <v>537</v>
      </c>
      <c r="CH66" s="14">
        <f t="shared" ca="1" si="44"/>
        <v>1054.2170000000042</v>
      </c>
      <c r="CI66" s="14">
        <f t="shared" ca="1" si="45"/>
        <v>1054.2170000000042</v>
      </c>
      <c r="CJ66" s="14">
        <f t="shared" ca="1" si="77"/>
        <v>46004.726000000002</v>
      </c>
      <c r="CK66" s="15">
        <f ca="1">SUM(CI$12:CI66)</f>
        <v>32921.726000000002</v>
      </c>
      <c r="CL66" s="16">
        <f ca="1">SUM(CG$12:CG66)+SUMIF(CH$12:CH66, "&lt;0")</f>
        <v>13083</v>
      </c>
    </row>
    <row r="67" spans="1:90" x14ac:dyDescent="0.2">
      <c r="A67" s="24">
        <v>44238</v>
      </c>
      <c r="B67" s="54">
        <f ca="1">IF($A67&gt;= $C$5,$C$6, INDEX('Historical Data'!$D$2:$D$745, MATCH(A67, 'Historical Data'!$B$2:$B$745, 0)))</f>
        <v>2024.614999999998</v>
      </c>
      <c r="C67" s="14">
        <f t="shared" ca="1" si="55"/>
        <v>1621.6934285714285</v>
      </c>
      <c r="D67" s="14">
        <f t="shared" ca="1" si="71"/>
        <v>401</v>
      </c>
      <c r="E67" s="14">
        <f t="shared" ca="1" si="31"/>
        <v>1623.614999999998</v>
      </c>
      <c r="F67" s="14">
        <f t="shared" ca="1" si="18"/>
        <v>1623.614999999998</v>
      </c>
      <c r="G67" s="14">
        <f t="shared" ca="1" si="46"/>
        <v>48029.341</v>
      </c>
      <c r="H67" s="15">
        <f ca="1">SUM(F$12:F67)</f>
        <v>34545.341</v>
      </c>
      <c r="I67" s="16">
        <f ca="1">SUM(D$12:D67)+SUMIF(E$12:E67, "&lt;0")</f>
        <v>13484</v>
      </c>
      <c r="J67" s="43"/>
      <c r="K67" s="9">
        <v>44238</v>
      </c>
      <c r="L67" s="14">
        <f t="shared" ca="1" si="19"/>
        <v>2024.614999999998</v>
      </c>
      <c r="M67" s="14">
        <f t="shared" ca="1" si="56"/>
        <v>1621.6934285714285</v>
      </c>
      <c r="N67" s="14">
        <f t="shared" ca="1" si="62"/>
        <v>401</v>
      </c>
      <c r="O67" s="14">
        <f t="shared" ca="1" si="32"/>
        <v>1623.614999999998</v>
      </c>
      <c r="P67" s="14">
        <f t="shared" ca="1" si="33"/>
        <v>1623.614999999998</v>
      </c>
      <c r="Q67" s="14">
        <f t="shared" ca="1" si="72"/>
        <v>48029.341</v>
      </c>
      <c r="R67" s="15">
        <f ca="1">SUM(P$12:P67)</f>
        <v>34545.341</v>
      </c>
      <c r="S67" s="16">
        <f ca="1">SUM(N$12:N67)+SUMIF(O$12:O67, "&lt;0")</f>
        <v>13484</v>
      </c>
      <c r="U67" s="9">
        <v>44238</v>
      </c>
      <c r="V67" s="14">
        <f t="shared" ca="1" si="20"/>
        <v>2024.614999999998</v>
      </c>
      <c r="W67" s="14">
        <f t="shared" ca="1" si="57"/>
        <v>1621.6934285714285</v>
      </c>
      <c r="X67" s="14">
        <f t="shared" ca="1" si="63"/>
        <v>401</v>
      </c>
      <c r="Y67" s="14">
        <f t="shared" ca="1" si="34"/>
        <v>1623.614999999998</v>
      </c>
      <c r="Z67" s="14">
        <f t="shared" ca="1" si="35"/>
        <v>1623.614999999998</v>
      </c>
      <c r="AA67" s="14">
        <f t="shared" ca="1" si="73"/>
        <v>48029.341</v>
      </c>
      <c r="AB67" s="15">
        <f ca="1">SUM(Z$12:Z67)</f>
        <v>34545.341</v>
      </c>
      <c r="AC67" s="16">
        <f ca="1">SUM(X$12:X67)+SUMIF(Y$12:Y67, "&lt;0")</f>
        <v>13484</v>
      </c>
      <c r="AE67" s="9">
        <v>44238</v>
      </c>
      <c r="AF67" s="14">
        <f t="shared" ca="1" si="21"/>
        <v>2024.614999999998</v>
      </c>
      <c r="AG67" s="14">
        <f t="shared" ca="1" si="53"/>
        <v>1621.6934285714285</v>
      </c>
      <c r="AH67" s="14">
        <f t="shared" ca="1" si="64"/>
        <v>401</v>
      </c>
      <c r="AI67" s="14">
        <f t="shared" ca="1" si="22"/>
        <v>1623.614999999998</v>
      </c>
      <c r="AJ67" s="14">
        <f t="shared" ca="1" si="23"/>
        <v>1623.614999999998</v>
      </c>
      <c r="AK67" s="14">
        <f t="shared" ca="1" si="36"/>
        <v>48029.341</v>
      </c>
      <c r="AL67" s="15">
        <f ca="1">SUM(AJ$12:AJ67)</f>
        <v>34545.341</v>
      </c>
      <c r="AM67" s="16">
        <f ca="1">SUM(AH$12:AH67)+SUMIF(AI$12:AI67, "&lt;0")</f>
        <v>13484</v>
      </c>
      <c r="AO67" s="9">
        <v>44238</v>
      </c>
      <c r="AP67" s="14">
        <f t="shared" ca="1" si="24"/>
        <v>2024.614999999998</v>
      </c>
      <c r="AQ67" s="14">
        <f t="shared" ca="1" si="58"/>
        <v>1622</v>
      </c>
      <c r="AR67" s="14">
        <f t="shared" ca="1" si="65"/>
        <v>401</v>
      </c>
      <c r="AS67" s="14">
        <f t="shared" ca="1" si="37"/>
        <v>1623.614999999998</v>
      </c>
      <c r="AT67" s="14">
        <f t="shared" ca="1" si="38"/>
        <v>1623.614999999998</v>
      </c>
      <c r="AU67" s="14">
        <f t="shared" ca="1" si="74"/>
        <v>48029.341</v>
      </c>
      <c r="AV67" s="15">
        <f ca="1">SUM(AT$12:AT67)</f>
        <v>34545.341</v>
      </c>
      <c r="AW67" s="16">
        <f ca="1">SUM(AR$12:AR67)+SUMIF(AS$12:AS67, "&lt;0")</f>
        <v>13484</v>
      </c>
      <c r="AX67" s="15"/>
      <c r="AZ67" s="9">
        <v>44238</v>
      </c>
      <c r="BA67" s="14">
        <f t="shared" ca="1" si="25"/>
        <v>2024.614999999998</v>
      </c>
      <c r="BB67" s="14">
        <f t="shared" ca="1" si="59"/>
        <v>1621.6934285714285</v>
      </c>
      <c r="BC67" s="14">
        <f t="shared" ca="1" si="66"/>
        <v>401</v>
      </c>
      <c r="BD67" s="14">
        <f t="shared" ca="1" si="39"/>
        <v>1623.614999999998</v>
      </c>
      <c r="BE67" s="14">
        <f t="shared" ca="1" si="40"/>
        <v>1623.614999999998</v>
      </c>
      <c r="BF67" s="14">
        <f t="shared" ca="1" si="75"/>
        <v>48029.341</v>
      </c>
      <c r="BG67" s="15">
        <f ca="1">SUM(BE$12:BE67)</f>
        <v>34545.341</v>
      </c>
      <c r="BH67" s="16">
        <f ca="1">SUM(BC$12:BC67)+SUMIF(BD$12:BD67, "&lt;0")</f>
        <v>13484</v>
      </c>
      <c r="BJ67" s="9">
        <v>44238</v>
      </c>
      <c r="BK67" s="14">
        <f t="shared" ca="1" si="26"/>
        <v>2024.614999999998</v>
      </c>
      <c r="BL67" s="14">
        <f t="shared" ca="1" si="60"/>
        <v>1621.6934285714285</v>
      </c>
      <c r="BM67" s="14">
        <f t="shared" ca="1" si="67"/>
        <v>401</v>
      </c>
      <c r="BN67" s="14">
        <f t="shared" ca="1" si="41"/>
        <v>1623.614999999998</v>
      </c>
      <c r="BO67" s="14">
        <f t="shared" ca="1" si="42"/>
        <v>1623.614999999998</v>
      </c>
      <c r="BP67" s="14">
        <f t="shared" ca="1" si="76"/>
        <v>48029.341</v>
      </c>
      <c r="BQ67" s="15">
        <f ca="1">SUM(BO$12:BO67)</f>
        <v>34545.341</v>
      </c>
      <c r="BR67" s="16">
        <f ca="1">SUM(BM$12:BM67)+SUMIF(BN$12:BN67, "&lt;0")</f>
        <v>13484</v>
      </c>
      <c r="BT67" s="9">
        <v>44238</v>
      </c>
      <c r="BU67" s="14">
        <f t="shared" ca="1" si="27"/>
        <v>2024.614999999998</v>
      </c>
      <c r="BV67" s="14">
        <f t="shared" ca="1" si="54"/>
        <v>1621.6934285714285</v>
      </c>
      <c r="BW67" s="14">
        <f t="shared" ca="1" si="68"/>
        <v>401</v>
      </c>
      <c r="BX67" s="14">
        <f t="shared" ca="1" si="28"/>
        <v>1623.614999999998</v>
      </c>
      <c r="BY67" s="14">
        <f t="shared" ca="1" si="29"/>
        <v>1623.614999999998</v>
      </c>
      <c r="BZ67" s="14">
        <f t="shared" ca="1" si="43"/>
        <v>48029.341</v>
      </c>
      <c r="CA67" s="15">
        <f ca="1">SUM(BY$12:BY67)</f>
        <v>34545.341</v>
      </c>
      <c r="CB67" s="16">
        <f ca="1">SUM(BW$12:BW67)+SUMIF(BX$12:BX67, "&lt;0")</f>
        <v>13484</v>
      </c>
      <c r="CD67" s="9">
        <v>44238</v>
      </c>
      <c r="CE67" s="14">
        <f t="shared" ca="1" si="30"/>
        <v>2024.614999999998</v>
      </c>
      <c r="CF67" s="14">
        <f t="shared" ca="1" si="61"/>
        <v>1621.6934285714285</v>
      </c>
      <c r="CG67" s="14">
        <f t="shared" ca="1" si="69"/>
        <v>401</v>
      </c>
      <c r="CH67" s="14">
        <f t="shared" ca="1" si="44"/>
        <v>1623.614999999998</v>
      </c>
      <c r="CI67" s="14">
        <f t="shared" ca="1" si="45"/>
        <v>1623.614999999998</v>
      </c>
      <c r="CJ67" s="14">
        <f t="shared" ca="1" si="77"/>
        <v>48029.341</v>
      </c>
      <c r="CK67" s="15">
        <f ca="1">SUM(CI$12:CI67)</f>
        <v>34545.341</v>
      </c>
      <c r="CL67" s="16">
        <f ca="1">SUM(CG$12:CG67)+SUMIF(CH$12:CH67, "&lt;0")</f>
        <v>13484</v>
      </c>
    </row>
    <row r="68" spans="1:90" x14ac:dyDescent="0.2">
      <c r="A68" s="24">
        <v>44239</v>
      </c>
      <c r="B68" s="54">
        <f ca="1">IF($A68&gt;= $C$5,$C$6, INDEX('Historical Data'!$D$2:$D$745, MATCH(A68, 'Historical Data'!$B$2:$B$745, 0)))</f>
        <v>2049.023000000001</v>
      </c>
      <c r="C68" s="14">
        <f t="shared" ca="1" si="55"/>
        <v>1658.9652857142853</v>
      </c>
      <c r="D68" s="14">
        <f t="shared" ca="1" si="71"/>
        <v>168</v>
      </c>
      <c r="E68" s="14">
        <f t="shared" ca="1" si="31"/>
        <v>1881.023000000001</v>
      </c>
      <c r="F68" s="14">
        <f t="shared" ca="1" si="18"/>
        <v>1881.023000000001</v>
      </c>
      <c r="G68" s="14">
        <f t="shared" ca="1" si="46"/>
        <v>50078.364000000001</v>
      </c>
      <c r="H68" s="15">
        <f ca="1">SUM(F$12:F68)</f>
        <v>36426.364000000001</v>
      </c>
      <c r="I68" s="16">
        <f ca="1">SUM(D$12:D68)+SUMIF(E$12:E68, "&lt;0")</f>
        <v>13652</v>
      </c>
      <c r="J68" s="43"/>
      <c r="K68" s="9">
        <v>44239</v>
      </c>
      <c r="L68" s="14">
        <f t="shared" ca="1" si="19"/>
        <v>2049.023000000001</v>
      </c>
      <c r="M68" s="14">
        <f t="shared" ca="1" si="56"/>
        <v>1658.9652857142853</v>
      </c>
      <c r="N68" s="14">
        <f t="shared" ca="1" si="62"/>
        <v>168</v>
      </c>
      <c r="O68" s="14">
        <f t="shared" ca="1" si="32"/>
        <v>1881.023000000001</v>
      </c>
      <c r="P68" s="14">
        <f t="shared" ca="1" si="33"/>
        <v>1881.023000000001</v>
      </c>
      <c r="Q68" s="14">
        <f t="shared" ca="1" si="72"/>
        <v>50078.364000000001</v>
      </c>
      <c r="R68" s="15">
        <f ca="1">SUM(P$12:P68)</f>
        <v>36426.364000000001</v>
      </c>
      <c r="S68" s="16">
        <f ca="1">SUM(N$12:N68)+SUMIF(O$12:O68, "&lt;0")</f>
        <v>13652</v>
      </c>
      <c r="U68" s="9">
        <v>44239</v>
      </c>
      <c r="V68" s="14">
        <f t="shared" ca="1" si="20"/>
        <v>2049.023000000001</v>
      </c>
      <c r="W68" s="14">
        <f t="shared" ca="1" si="57"/>
        <v>1658.9652857142853</v>
      </c>
      <c r="X68" s="14">
        <f t="shared" ca="1" si="63"/>
        <v>168</v>
      </c>
      <c r="Y68" s="14">
        <f t="shared" ca="1" si="34"/>
        <v>1881.023000000001</v>
      </c>
      <c r="Z68" s="14">
        <f t="shared" ca="1" si="35"/>
        <v>1881.023000000001</v>
      </c>
      <c r="AA68" s="14">
        <f t="shared" ca="1" si="73"/>
        <v>50078.364000000001</v>
      </c>
      <c r="AB68" s="15">
        <f ca="1">SUM(Z$12:Z68)</f>
        <v>36426.364000000001</v>
      </c>
      <c r="AC68" s="16">
        <f ca="1">SUM(X$12:X68)+SUMIF(Y$12:Y68, "&lt;0")</f>
        <v>13652</v>
      </c>
      <c r="AE68" s="9">
        <v>44239</v>
      </c>
      <c r="AF68" s="14">
        <f t="shared" ca="1" si="21"/>
        <v>2049.023000000001</v>
      </c>
      <c r="AG68" s="14">
        <f t="shared" ca="1" si="53"/>
        <v>1658.9652857142853</v>
      </c>
      <c r="AH68" s="14">
        <f t="shared" ca="1" si="64"/>
        <v>168</v>
      </c>
      <c r="AI68" s="14">
        <f t="shared" ca="1" si="22"/>
        <v>1881.023000000001</v>
      </c>
      <c r="AJ68" s="14">
        <f t="shared" ca="1" si="23"/>
        <v>1881.023000000001</v>
      </c>
      <c r="AK68" s="14">
        <f t="shared" ca="1" si="36"/>
        <v>50078.364000000001</v>
      </c>
      <c r="AL68" s="15">
        <f ca="1">SUM(AJ$12:AJ68)</f>
        <v>36426.364000000001</v>
      </c>
      <c r="AM68" s="16">
        <f ca="1">SUM(AH$12:AH68)+SUMIF(AI$12:AI68, "&lt;0")</f>
        <v>13652</v>
      </c>
      <c r="AO68" s="9">
        <v>44239</v>
      </c>
      <c r="AP68" s="14">
        <f t="shared" ca="1" si="24"/>
        <v>2049.023000000001</v>
      </c>
      <c r="AQ68" s="14">
        <f t="shared" ca="1" si="58"/>
        <v>1659</v>
      </c>
      <c r="AR68" s="14">
        <f t="shared" ca="1" si="65"/>
        <v>168</v>
      </c>
      <c r="AS68" s="14">
        <f t="shared" ca="1" si="37"/>
        <v>1881.023000000001</v>
      </c>
      <c r="AT68" s="14">
        <f t="shared" ca="1" si="38"/>
        <v>1881.023000000001</v>
      </c>
      <c r="AU68" s="14">
        <f t="shared" ca="1" si="74"/>
        <v>50078.364000000001</v>
      </c>
      <c r="AV68" s="15">
        <f ca="1">SUM(AT$12:AT68)</f>
        <v>36426.364000000001</v>
      </c>
      <c r="AW68" s="16">
        <f ca="1">SUM(AR$12:AR68)+SUMIF(AS$12:AS68, "&lt;0")</f>
        <v>13652</v>
      </c>
      <c r="AX68" s="15"/>
      <c r="AZ68" s="9">
        <v>44239</v>
      </c>
      <c r="BA68" s="14">
        <f t="shared" ca="1" si="25"/>
        <v>2049.023000000001</v>
      </c>
      <c r="BB68" s="14">
        <f t="shared" ca="1" si="59"/>
        <v>1658.9652857142853</v>
      </c>
      <c r="BC68" s="14">
        <f t="shared" ca="1" si="66"/>
        <v>168</v>
      </c>
      <c r="BD68" s="14">
        <f t="shared" ca="1" si="39"/>
        <v>1881.023000000001</v>
      </c>
      <c r="BE68" s="14">
        <f t="shared" ca="1" si="40"/>
        <v>1881.023000000001</v>
      </c>
      <c r="BF68" s="14">
        <f t="shared" ca="1" si="75"/>
        <v>50078.364000000001</v>
      </c>
      <c r="BG68" s="15">
        <f ca="1">SUM(BE$12:BE68)</f>
        <v>36426.364000000001</v>
      </c>
      <c r="BH68" s="16">
        <f ca="1">SUM(BC$12:BC68)+SUMIF(BD$12:BD68, "&lt;0")</f>
        <v>13652</v>
      </c>
      <c r="BJ68" s="9">
        <v>44239</v>
      </c>
      <c r="BK68" s="14">
        <f t="shared" ca="1" si="26"/>
        <v>2049.023000000001</v>
      </c>
      <c r="BL68" s="14">
        <f t="shared" ca="1" si="60"/>
        <v>1658.9652857142853</v>
      </c>
      <c r="BM68" s="14">
        <f t="shared" ca="1" si="67"/>
        <v>168</v>
      </c>
      <c r="BN68" s="14">
        <f t="shared" ca="1" si="41"/>
        <v>1881.023000000001</v>
      </c>
      <c r="BO68" s="14">
        <f t="shared" ca="1" si="42"/>
        <v>1881.023000000001</v>
      </c>
      <c r="BP68" s="14">
        <f t="shared" ca="1" si="76"/>
        <v>50078.364000000001</v>
      </c>
      <c r="BQ68" s="15">
        <f ca="1">SUM(BO$12:BO68)</f>
        <v>36426.364000000001</v>
      </c>
      <c r="BR68" s="16">
        <f ca="1">SUM(BM$12:BM68)+SUMIF(BN$12:BN68, "&lt;0")</f>
        <v>13652</v>
      </c>
      <c r="BT68" s="9">
        <v>44239</v>
      </c>
      <c r="BU68" s="14">
        <f t="shared" ca="1" si="27"/>
        <v>2049.023000000001</v>
      </c>
      <c r="BV68" s="14">
        <f t="shared" ca="1" si="54"/>
        <v>1658.9652857142853</v>
      </c>
      <c r="BW68" s="14">
        <f t="shared" ca="1" si="68"/>
        <v>168</v>
      </c>
      <c r="BX68" s="14">
        <f t="shared" ca="1" si="28"/>
        <v>1881.023000000001</v>
      </c>
      <c r="BY68" s="14">
        <f t="shared" ca="1" si="29"/>
        <v>1881.023000000001</v>
      </c>
      <c r="BZ68" s="14">
        <f t="shared" ca="1" si="43"/>
        <v>50078.364000000001</v>
      </c>
      <c r="CA68" s="15">
        <f ca="1">SUM(BY$12:BY68)</f>
        <v>36426.364000000001</v>
      </c>
      <c r="CB68" s="16">
        <f ca="1">SUM(BW$12:BW68)+SUMIF(BX$12:BX68, "&lt;0")</f>
        <v>13652</v>
      </c>
      <c r="CD68" s="9">
        <v>44239</v>
      </c>
      <c r="CE68" s="14">
        <f t="shared" ca="1" si="30"/>
        <v>2049.023000000001</v>
      </c>
      <c r="CF68" s="14">
        <f t="shared" ca="1" si="61"/>
        <v>1658.9652857142853</v>
      </c>
      <c r="CG68" s="14">
        <f t="shared" ca="1" si="69"/>
        <v>168</v>
      </c>
      <c r="CH68" s="14">
        <f t="shared" ca="1" si="44"/>
        <v>1881.023000000001</v>
      </c>
      <c r="CI68" s="14">
        <f t="shared" ca="1" si="45"/>
        <v>1881.023000000001</v>
      </c>
      <c r="CJ68" s="14">
        <f t="shared" ca="1" si="77"/>
        <v>50078.364000000001</v>
      </c>
      <c r="CK68" s="15">
        <f ca="1">SUM(CI$12:CI68)</f>
        <v>36426.364000000001</v>
      </c>
      <c r="CL68" s="16">
        <f ca="1">SUM(CG$12:CG68)+SUMIF(CH$12:CH68, "&lt;0")</f>
        <v>13652</v>
      </c>
    </row>
    <row r="69" spans="1:90" x14ac:dyDescent="0.2">
      <c r="A69" s="24">
        <v>44240</v>
      </c>
      <c r="B69" s="54">
        <f ca="1">IF($A69&gt;= $C$5,$C$6, INDEX('Historical Data'!$D$2:$D$745, MATCH(A69, 'Historical Data'!$B$2:$B$745, 0)))</f>
        <v>1960.653999999995</v>
      </c>
      <c r="C69" s="14">
        <f t="shared" ca="1" si="55"/>
        <v>1644.9451428571422</v>
      </c>
      <c r="D69" s="14">
        <f t="shared" ca="1" si="71"/>
        <v>1583</v>
      </c>
      <c r="E69" s="14">
        <f t="shared" ca="1" si="31"/>
        <v>377.65399999999499</v>
      </c>
      <c r="F69" s="14">
        <f t="shared" ca="1" si="18"/>
        <v>377.65399999999499</v>
      </c>
      <c r="G69" s="14">
        <f t="shared" ca="1" si="46"/>
        <v>52039.017999999996</v>
      </c>
      <c r="H69" s="15">
        <f ca="1">SUM(F$12:F69)</f>
        <v>36804.017999999996</v>
      </c>
      <c r="I69" s="16">
        <f ca="1">SUM(D$12:D69)+SUMIF(E$12:E69, "&lt;0")</f>
        <v>15235</v>
      </c>
      <c r="J69" s="43"/>
      <c r="K69" s="9">
        <v>44240</v>
      </c>
      <c r="L69" s="14">
        <f t="shared" ca="1" si="19"/>
        <v>1960.653999999995</v>
      </c>
      <c r="M69" s="14">
        <f t="shared" ca="1" si="56"/>
        <v>1644.9451428571422</v>
      </c>
      <c r="N69" s="14">
        <f t="shared" ca="1" si="62"/>
        <v>1583</v>
      </c>
      <c r="O69" s="14">
        <f t="shared" ca="1" si="32"/>
        <v>377.65399999999499</v>
      </c>
      <c r="P69" s="14">
        <f t="shared" ca="1" si="33"/>
        <v>377.65399999999499</v>
      </c>
      <c r="Q69" s="14">
        <f t="shared" ca="1" si="72"/>
        <v>52039.017999999996</v>
      </c>
      <c r="R69" s="15">
        <f ca="1">SUM(P$12:P69)</f>
        <v>36804.017999999996</v>
      </c>
      <c r="S69" s="16">
        <f ca="1">SUM(N$12:N69)+SUMIF(O$12:O69, "&lt;0")</f>
        <v>15235</v>
      </c>
      <c r="U69" s="9">
        <v>44240</v>
      </c>
      <c r="V69" s="14">
        <f t="shared" ca="1" si="20"/>
        <v>1960.653999999995</v>
      </c>
      <c r="W69" s="14">
        <f t="shared" ca="1" si="57"/>
        <v>1644.9451428571422</v>
      </c>
      <c r="X69" s="14">
        <f t="shared" ca="1" si="63"/>
        <v>1583</v>
      </c>
      <c r="Y69" s="14">
        <f t="shared" ca="1" si="34"/>
        <v>377.65399999999499</v>
      </c>
      <c r="Z69" s="14">
        <f t="shared" ca="1" si="35"/>
        <v>377.65399999999499</v>
      </c>
      <c r="AA69" s="14">
        <f t="shared" ca="1" si="73"/>
        <v>52039.017999999996</v>
      </c>
      <c r="AB69" s="15">
        <f ca="1">SUM(Z$12:Z69)</f>
        <v>36804.017999999996</v>
      </c>
      <c r="AC69" s="16">
        <f ca="1">SUM(X$12:X69)+SUMIF(Y$12:Y69, "&lt;0")</f>
        <v>15235</v>
      </c>
      <c r="AE69" s="9">
        <v>44240</v>
      </c>
      <c r="AF69" s="14">
        <f t="shared" ca="1" si="21"/>
        <v>1960.653999999995</v>
      </c>
      <c r="AG69" s="14">
        <f t="shared" ca="1" si="53"/>
        <v>1644.9451428571422</v>
      </c>
      <c r="AH69" s="14">
        <f t="shared" ca="1" si="64"/>
        <v>1583</v>
      </c>
      <c r="AI69" s="14">
        <f t="shared" ca="1" si="22"/>
        <v>377.65399999999499</v>
      </c>
      <c r="AJ69" s="14">
        <f t="shared" ca="1" si="23"/>
        <v>377.65399999999499</v>
      </c>
      <c r="AK69" s="14">
        <f t="shared" ca="1" si="36"/>
        <v>52039.017999999996</v>
      </c>
      <c r="AL69" s="15">
        <f ca="1">SUM(AJ$12:AJ69)</f>
        <v>36804.017999999996</v>
      </c>
      <c r="AM69" s="16">
        <f ca="1">SUM(AH$12:AH69)+SUMIF(AI$12:AI69, "&lt;0")</f>
        <v>15235</v>
      </c>
      <c r="AO69" s="9">
        <v>44240</v>
      </c>
      <c r="AP69" s="14">
        <f t="shared" ca="1" si="24"/>
        <v>1960.653999999995</v>
      </c>
      <c r="AQ69" s="14">
        <f t="shared" ca="1" si="58"/>
        <v>1645</v>
      </c>
      <c r="AR69" s="14">
        <f t="shared" ca="1" si="65"/>
        <v>1583</v>
      </c>
      <c r="AS69" s="14">
        <f t="shared" ca="1" si="37"/>
        <v>377.65399999999499</v>
      </c>
      <c r="AT69" s="14">
        <f t="shared" ca="1" si="38"/>
        <v>377.65399999999499</v>
      </c>
      <c r="AU69" s="14">
        <f t="shared" ca="1" si="74"/>
        <v>52039.017999999996</v>
      </c>
      <c r="AV69" s="15">
        <f ca="1">SUM(AT$12:AT69)</f>
        <v>36804.017999999996</v>
      </c>
      <c r="AW69" s="16">
        <f ca="1">SUM(AR$12:AR69)+SUMIF(AS$12:AS69, "&lt;0")</f>
        <v>15235</v>
      </c>
      <c r="AX69" s="15"/>
      <c r="AZ69" s="9">
        <v>44240</v>
      </c>
      <c r="BA69" s="14">
        <f t="shared" ca="1" si="25"/>
        <v>1960.653999999995</v>
      </c>
      <c r="BB69" s="14">
        <f t="shared" ca="1" si="59"/>
        <v>1644.9451428571422</v>
      </c>
      <c r="BC69" s="14">
        <f t="shared" ca="1" si="66"/>
        <v>1583</v>
      </c>
      <c r="BD69" s="14">
        <f t="shared" ca="1" si="39"/>
        <v>377.65399999999499</v>
      </c>
      <c r="BE69" s="14">
        <f t="shared" ca="1" si="40"/>
        <v>377.65399999999499</v>
      </c>
      <c r="BF69" s="14">
        <f t="shared" ca="1" si="75"/>
        <v>52039.017999999996</v>
      </c>
      <c r="BG69" s="15">
        <f ca="1">SUM(BE$12:BE69)</f>
        <v>36804.017999999996</v>
      </c>
      <c r="BH69" s="16">
        <f ca="1">SUM(BC$12:BC69)+SUMIF(BD$12:BD69, "&lt;0")</f>
        <v>15235</v>
      </c>
      <c r="BJ69" s="9">
        <v>44240</v>
      </c>
      <c r="BK69" s="14">
        <f t="shared" ca="1" si="26"/>
        <v>1960.653999999995</v>
      </c>
      <c r="BL69" s="14">
        <f t="shared" ca="1" si="60"/>
        <v>1644.9451428571422</v>
      </c>
      <c r="BM69" s="14">
        <f t="shared" ca="1" si="67"/>
        <v>1583</v>
      </c>
      <c r="BN69" s="14">
        <f t="shared" ca="1" si="41"/>
        <v>377.65399999999499</v>
      </c>
      <c r="BO69" s="14">
        <f t="shared" ca="1" si="42"/>
        <v>377.65399999999499</v>
      </c>
      <c r="BP69" s="14">
        <f t="shared" ca="1" si="76"/>
        <v>52039.017999999996</v>
      </c>
      <c r="BQ69" s="15">
        <f ca="1">SUM(BO$12:BO69)</f>
        <v>36804.017999999996</v>
      </c>
      <c r="BR69" s="16">
        <f ca="1">SUM(BM$12:BM69)+SUMIF(BN$12:BN69, "&lt;0")</f>
        <v>15235</v>
      </c>
      <c r="BT69" s="9">
        <v>44240</v>
      </c>
      <c r="BU69" s="14">
        <f t="shared" ca="1" si="27"/>
        <v>1960.653999999995</v>
      </c>
      <c r="BV69" s="14">
        <f t="shared" ca="1" si="54"/>
        <v>1644.9451428571422</v>
      </c>
      <c r="BW69" s="14">
        <f t="shared" ca="1" si="68"/>
        <v>1583</v>
      </c>
      <c r="BX69" s="14">
        <f t="shared" ca="1" si="28"/>
        <v>377.65399999999499</v>
      </c>
      <c r="BY69" s="14">
        <f t="shared" ca="1" si="29"/>
        <v>377.65399999999499</v>
      </c>
      <c r="BZ69" s="14">
        <f t="shared" ca="1" si="43"/>
        <v>52039.017999999996</v>
      </c>
      <c r="CA69" s="15">
        <f ca="1">SUM(BY$12:BY69)</f>
        <v>36804.017999999996</v>
      </c>
      <c r="CB69" s="16">
        <f ca="1">SUM(BW$12:BW69)+SUMIF(BX$12:BX69, "&lt;0")</f>
        <v>15235</v>
      </c>
      <c r="CD69" s="9">
        <v>44240</v>
      </c>
      <c r="CE69" s="14">
        <f t="shared" ca="1" si="30"/>
        <v>1960.653999999995</v>
      </c>
      <c r="CF69" s="14">
        <f t="shared" ca="1" si="61"/>
        <v>1644.9451428571422</v>
      </c>
      <c r="CG69" s="14">
        <f t="shared" ca="1" si="69"/>
        <v>1583</v>
      </c>
      <c r="CH69" s="14">
        <f t="shared" ca="1" si="44"/>
        <v>377.65399999999499</v>
      </c>
      <c r="CI69" s="14">
        <f t="shared" ca="1" si="45"/>
        <v>377.65399999999499</v>
      </c>
      <c r="CJ69" s="14">
        <f t="shared" ca="1" si="77"/>
        <v>52039.017999999996</v>
      </c>
      <c r="CK69" s="15">
        <f ca="1">SUM(CI$12:CI69)</f>
        <v>36804.017999999996</v>
      </c>
      <c r="CL69" s="16">
        <f ca="1">SUM(CG$12:CG69)+SUMIF(CH$12:CH69, "&lt;0")</f>
        <v>15235</v>
      </c>
    </row>
    <row r="70" spans="1:90" x14ac:dyDescent="0.2">
      <c r="A70" s="24">
        <v>44241</v>
      </c>
      <c r="B70" s="54">
        <f ca="1">IF($A70&gt;= $C$5,$C$6, INDEX('Historical Data'!$D$2:$D$745, MATCH(A70, 'Historical Data'!$B$2:$B$745, 0)))</f>
        <v>1758.1600000000035</v>
      </c>
      <c r="C70" s="14">
        <f t="shared" ca="1" si="55"/>
        <v>1681.9509999999998</v>
      </c>
      <c r="D70" s="14">
        <f t="shared" ca="1" si="71"/>
        <v>1091</v>
      </c>
      <c r="E70" s="14">
        <f t="shared" ca="1" si="31"/>
        <v>667.16000000000349</v>
      </c>
      <c r="F70" s="14">
        <f t="shared" ca="1" si="18"/>
        <v>667.16000000000349</v>
      </c>
      <c r="G70" s="14">
        <f t="shared" ca="1" si="46"/>
        <v>53797.178</v>
      </c>
      <c r="H70" s="15">
        <f ca="1">SUM(F$12:F70)</f>
        <v>37471.178</v>
      </c>
      <c r="I70" s="16">
        <f ca="1">SUM(D$12:D70)+SUMIF(E$12:E70, "&lt;0")</f>
        <v>16326</v>
      </c>
      <c r="J70" s="43"/>
      <c r="K70" s="9">
        <v>44241</v>
      </c>
      <c r="L70" s="14">
        <f t="shared" ca="1" si="19"/>
        <v>1758.1600000000035</v>
      </c>
      <c r="M70" s="14">
        <f t="shared" ca="1" si="56"/>
        <v>1681.9509999999998</v>
      </c>
      <c r="N70" s="14">
        <f t="shared" ca="1" si="62"/>
        <v>1091</v>
      </c>
      <c r="O70" s="14">
        <f t="shared" ca="1" si="32"/>
        <v>667.16000000000349</v>
      </c>
      <c r="P70" s="14">
        <f t="shared" ca="1" si="33"/>
        <v>667.16000000000349</v>
      </c>
      <c r="Q70" s="14">
        <f t="shared" ca="1" si="72"/>
        <v>53797.178</v>
      </c>
      <c r="R70" s="15">
        <f ca="1">SUM(P$12:P70)</f>
        <v>37471.178</v>
      </c>
      <c r="S70" s="16">
        <f ca="1">SUM(N$12:N70)+SUMIF(O$12:O70, "&lt;0")</f>
        <v>16326</v>
      </c>
      <c r="U70" s="9">
        <v>44241</v>
      </c>
      <c r="V70" s="14">
        <f t="shared" ca="1" si="20"/>
        <v>1758.1600000000035</v>
      </c>
      <c r="W70" s="14">
        <f t="shared" ca="1" si="57"/>
        <v>1681.9509999999998</v>
      </c>
      <c r="X70" s="14">
        <f t="shared" ca="1" si="63"/>
        <v>1091</v>
      </c>
      <c r="Y70" s="14">
        <f t="shared" ca="1" si="34"/>
        <v>667.16000000000349</v>
      </c>
      <c r="Z70" s="14">
        <f t="shared" ca="1" si="35"/>
        <v>667.16000000000349</v>
      </c>
      <c r="AA70" s="14">
        <f t="shared" ca="1" si="73"/>
        <v>53797.178</v>
      </c>
      <c r="AB70" s="15">
        <f ca="1">SUM(Z$12:Z70)</f>
        <v>37471.178</v>
      </c>
      <c r="AC70" s="16">
        <f ca="1">SUM(X$12:X70)+SUMIF(Y$12:Y70, "&lt;0")</f>
        <v>16326</v>
      </c>
      <c r="AE70" s="9">
        <v>44241</v>
      </c>
      <c r="AF70" s="14">
        <f t="shared" ca="1" si="21"/>
        <v>1758.1600000000035</v>
      </c>
      <c r="AG70" s="14">
        <f t="shared" ca="1" si="53"/>
        <v>1681.9509999999998</v>
      </c>
      <c r="AH70" s="14">
        <f t="shared" ca="1" si="64"/>
        <v>1091</v>
      </c>
      <c r="AI70" s="14">
        <f t="shared" ca="1" si="22"/>
        <v>667.16000000000349</v>
      </c>
      <c r="AJ70" s="14">
        <f t="shared" ca="1" si="23"/>
        <v>667.16000000000349</v>
      </c>
      <c r="AK70" s="14">
        <f t="shared" ca="1" si="36"/>
        <v>53797.178</v>
      </c>
      <c r="AL70" s="15">
        <f ca="1">SUM(AJ$12:AJ70)</f>
        <v>37471.178</v>
      </c>
      <c r="AM70" s="16">
        <f ca="1">SUM(AH$12:AH70)+SUMIF(AI$12:AI70, "&lt;0")</f>
        <v>16326</v>
      </c>
      <c r="AO70" s="9">
        <v>44241</v>
      </c>
      <c r="AP70" s="14">
        <f t="shared" ca="1" si="24"/>
        <v>1758.1600000000035</v>
      </c>
      <c r="AQ70" s="14">
        <f t="shared" ca="1" si="58"/>
        <v>1682</v>
      </c>
      <c r="AR70" s="14">
        <f t="shared" ca="1" si="65"/>
        <v>1091</v>
      </c>
      <c r="AS70" s="14">
        <f t="shared" ca="1" si="37"/>
        <v>667.16000000000349</v>
      </c>
      <c r="AT70" s="14">
        <f t="shared" ca="1" si="38"/>
        <v>667.16000000000349</v>
      </c>
      <c r="AU70" s="14">
        <f t="shared" ca="1" si="74"/>
        <v>53797.178</v>
      </c>
      <c r="AV70" s="15">
        <f ca="1">SUM(AT$12:AT70)</f>
        <v>37471.178</v>
      </c>
      <c r="AW70" s="16">
        <f ca="1">SUM(AR$12:AR70)+SUMIF(AS$12:AS70, "&lt;0")</f>
        <v>16326</v>
      </c>
      <c r="AX70" s="15"/>
      <c r="AZ70" s="9">
        <v>44241</v>
      </c>
      <c r="BA70" s="14">
        <f t="shared" ca="1" si="25"/>
        <v>1758.1600000000035</v>
      </c>
      <c r="BB70" s="14">
        <f t="shared" ca="1" si="59"/>
        <v>1681.9509999999998</v>
      </c>
      <c r="BC70" s="14">
        <f t="shared" ca="1" si="66"/>
        <v>1091</v>
      </c>
      <c r="BD70" s="14">
        <f t="shared" ca="1" si="39"/>
        <v>667.16000000000349</v>
      </c>
      <c r="BE70" s="14">
        <f t="shared" ca="1" si="40"/>
        <v>667.16000000000349</v>
      </c>
      <c r="BF70" s="14">
        <f t="shared" ca="1" si="75"/>
        <v>53797.178</v>
      </c>
      <c r="BG70" s="15">
        <f ca="1">SUM(BE$12:BE70)</f>
        <v>37471.178</v>
      </c>
      <c r="BH70" s="16">
        <f ca="1">SUM(BC$12:BC70)+SUMIF(BD$12:BD70, "&lt;0")</f>
        <v>16326</v>
      </c>
      <c r="BJ70" s="9">
        <v>44241</v>
      </c>
      <c r="BK70" s="14">
        <f t="shared" ca="1" si="26"/>
        <v>1758.1600000000035</v>
      </c>
      <c r="BL70" s="14">
        <f t="shared" ca="1" si="60"/>
        <v>1681.9509999999998</v>
      </c>
      <c r="BM70" s="14">
        <f t="shared" ca="1" si="67"/>
        <v>1091</v>
      </c>
      <c r="BN70" s="14">
        <f t="shared" ca="1" si="41"/>
        <v>667.16000000000349</v>
      </c>
      <c r="BO70" s="14">
        <f t="shared" ca="1" si="42"/>
        <v>667.16000000000349</v>
      </c>
      <c r="BP70" s="14">
        <f t="shared" ca="1" si="76"/>
        <v>53797.178</v>
      </c>
      <c r="BQ70" s="15">
        <f ca="1">SUM(BO$12:BO70)</f>
        <v>37471.178</v>
      </c>
      <c r="BR70" s="16">
        <f ca="1">SUM(BM$12:BM70)+SUMIF(BN$12:BN70, "&lt;0")</f>
        <v>16326</v>
      </c>
      <c r="BT70" s="9">
        <v>44241</v>
      </c>
      <c r="BU70" s="14">
        <f t="shared" ca="1" si="27"/>
        <v>1758.1600000000035</v>
      </c>
      <c r="BV70" s="14">
        <f t="shared" ca="1" si="54"/>
        <v>1681.9509999999998</v>
      </c>
      <c r="BW70" s="14">
        <f t="shared" ca="1" si="68"/>
        <v>1091</v>
      </c>
      <c r="BX70" s="14">
        <f t="shared" ca="1" si="28"/>
        <v>667.16000000000349</v>
      </c>
      <c r="BY70" s="14">
        <f t="shared" ca="1" si="29"/>
        <v>667.16000000000349</v>
      </c>
      <c r="BZ70" s="14">
        <f t="shared" ca="1" si="43"/>
        <v>53797.178</v>
      </c>
      <c r="CA70" s="15">
        <f ca="1">SUM(BY$12:BY70)</f>
        <v>37471.178</v>
      </c>
      <c r="CB70" s="16">
        <f ca="1">SUM(BW$12:BW70)+SUMIF(BX$12:BX70, "&lt;0")</f>
        <v>16326</v>
      </c>
      <c r="CD70" s="9">
        <v>44241</v>
      </c>
      <c r="CE70" s="14">
        <f t="shared" ca="1" si="30"/>
        <v>1758.1600000000035</v>
      </c>
      <c r="CF70" s="14">
        <f t="shared" ca="1" si="61"/>
        <v>1681.9509999999998</v>
      </c>
      <c r="CG70" s="14">
        <f t="shared" ca="1" si="69"/>
        <v>1091</v>
      </c>
      <c r="CH70" s="14">
        <f t="shared" ca="1" si="44"/>
        <v>667.16000000000349</v>
      </c>
      <c r="CI70" s="14">
        <f t="shared" ca="1" si="45"/>
        <v>667.16000000000349</v>
      </c>
      <c r="CJ70" s="14">
        <f t="shared" ca="1" si="77"/>
        <v>53797.178</v>
      </c>
      <c r="CK70" s="15">
        <f ca="1">SUM(CI$12:CI70)</f>
        <v>37471.178</v>
      </c>
      <c r="CL70" s="16">
        <f ca="1">SUM(CG$12:CG70)+SUMIF(CH$12:CH70, "&lt;0")</f>
        <v>16326</v>
      </c>
    </row>
    <row r="71" spans="1:90" x14ac:dyDescent="0.2">
      <c r="A71" s="24">
        <v>44242</v>
      </c>
      <c r="B71" s="54">
        <f ca="1">IF($A71&gt;= $C$5,$C$6, INDEX('Historical Data'!$D$2:$D$745, MATCH(A71, 'Historical Data'!$B$2:$B$745, 0)))</f>
        <v>819.5570000000007</v>
      </c>
      <c r="C71" s="14">
        <f t="shared" ca="1" si="55"/>
        <v>1639.4479999999999</v>
      </c>
      <c r="D71" s="14">
        <f t="shared" ca="1" si="70"/>
        <v>1201.7210000000014</v>
      </c>
      <c r="E71" s="14">
        <f t="shared" ca="1" si="31"/>
        <v>-382.16400000000067</v>
      </c>
      <c r="F71" s="14">
        <f t="shared" ca="1" si="18"/>
        <v>0</v>
      </c>
      <c r="G71" s="14">
        <f t="shared" ca="1" si="46"/>
        <v>54616.735000000001</v>
      </c>
      <c r="H71" s="15">
        <f ca="1">SUM(F$12:F71)</f>
        <v>37471.178</v>
      </c>
      <c r="I71" s="16">
        <f ca="1">SUM(D$12:D71)+SUMIF(E$12:E71, "&lt;0")</f>
        <v>17145.557000000001</v>
      </c>
      <c r="J71" s="43"/>
      <c r="K71" s="9">
        <v>44242</v>
      </c>
      <c r="L71" s="14">
        <f t="shared" ca="1" si="19"/>
        <v>819.5570000000007</v>
      </c>
      <c r="M71" s="14">
        <f t="shared" ca="1" si="56"/>
        <v>1639.4479999999999</v>
      </c>
      <c r="N71" s="14">
        <f t="shared" ca="1" si="62"/>
        <v>1201.7210000000014</v>
      </c>
      <c r="O71" s="14">
        <f t="shared" ca="1" si="32"/>
        <v>-382.16400000000067</v>
      </c>
      <c r="P71" s="14">
        <f t="shared" ca="1" si="33"/>
        <v>0</v>
      </c>
      <c r="Q71" s="14">
        <f t="shared" ca="1" si="72"/>
        <v>54616.735000000001</v>
      </c>
      <c r="R71" s="15">
        <f ca="1">SUM(P$12:P71)</f>
        <v>37471.178</v>
      </c>
      <c r="S71" s="16">
        <f ca="1">SUM(N$12:N71)+SUMIF(O$12:O71, "&lt;0")</f>
        <v>17145.557000000001</v>
      </c>
      <c r="U71" s="9">
        <v>44242</v>
      </c>
      <c r="V71" s="14">
        <f t="shared" ca="1" si="20"/>
        <v>819.5570000000007</v>
      </c>
      <c r="W71" s="14">
        <f t="shared" ca="1" si="57"/>
        <v>1639.4479999999999</v>
      </c>
      <c r="X71" s="14">
        <f t="shared" ca="1" si="63"/>
        <v>1201.7210000000014</v>
      </c>
      <c r="Y71" s="14">
        <f t="shared" ca="1" si="34"/>
        <v>-382.16400000000067</v>
      </c>
      <c r="Z71" s="14">
        <f t="shared" ca="1" si="35"/>
        <v>0</v>
      </c>
      <c r="AA71" s="14">
        <f t="shared" ca="1" si="73"/>
        <v>54616.735000000001</v>
      </c>
      <c r="AB71" s="15">
        <f ca="1">SUM(Z$12:Z71)</f>
        <v>37471.178</v>
      </c>
      <c r="AC71" s="16">
        <f ca="1">SUM(X$12:X71)+SUMIF(Y$12:Y71, "&lt;0")</f>
        <v>17145.557000000001</v>
      </c>
      <c r="AE71" s="9">
        <v>44242</v>
      </c>
      <c r="AF71" s="14">
        <f t="shared" ca="1" si="21"/>
        <v>819.5570000000007</v>
      </c>
      <c r="AG71" s="14">
        <f t="shared" ca="1" si="53"/>
        <v>1639.4479999999999</v>
      </c>
      <c r="AH71" s="14">
        <f t="shared" ca="1" si="64"/>
        <v>1201.7210000000014</v>
      </c>
      <c r="AI71" s="14">
        <f t="shared" ca="1" si="22"/>
        <v>-382.16400000000067</v>
      </c>
      <c r="AJ71" s="14">
        <f t="shared" ca="1" si="23"/>
        <v>0</v>
      </c>
      <c r="AK71" s="14">
        <f t="shared" ca="1" si="36"/>
        <v>54616.735000000001</v>
      </c>
      <c r="AL71" s="15">
        <f ca="1">SUM(AJ$12:AJ71)</f>
        <v>37471.178</v>
      </c>
      <c r="AM71" s="16">
        <f ca="1">SUM(AH$12:AH71)+SUMIF(AI$12:AI71, "&lt;0")</f>
        <v>17145.557000000001</v>
      </c>
      <c r="AO71" s="9">
        <v>44242</v>
      </c>
      <c r="AP71" s="14">
        <f t="shared" ca="1" si="24"/>
        <v>819.5570000000007</v>
      </c>
      <c r="AQ71" s="14">
        <f t="shared" ca="1" si="58"/>
        <v>1639</v>
      </c>
      <c r="AR71" s="14">
        <f t="shared" ca="1" si="65"/>
        <v>1201.7210000000014</v>
      </c>
      <c r="AS71" s="14">
        <f t="shared" ca="1" si="37"/>
        <v>-382.16400000000067</v>
      </c>
      <c r="AT71" s="14">
        <f t="shared" ca="1" si="38"/>
        <v>0</v>
      </c>
      <c r="AU71" s="14">
        <f t="shared" ca="1" si="74"/>
        <v>54616.735000000001</v>
      </c>
      <c r="AV71" s="15">
        <f ca="1">SUM(AT$12:AT71)</f>
        <v>37471.178</v>
      </c>
      <c r="AW71" s="16">
        <f ca="1">SUM(AR$12:AR71)+SUMIF(AS$12:AS71, "&lt;0")</f>
        <v>17145.557000000001</v>
      </c>
      <c r="AX71" s="15"/>
      <c r="AZ71" s="9">
        <v>44242</v>
      </c>
      <c r="BA71" s="14">
        <f t="shared" ca="1" si="25"/>
        <v>819.5570000000007</v>
      </c>
      <c r="BB71" s="14">
        <f t="shared" ca="1" si="59"/>
        <v>1639.4479999999999</v>
      </c>
      <c r="BC71" s="14">
        <f t="shared" ca="1" si="66"/>
        <v>1201.7210000000014</v>
      </c>
      <c r="BD71" s="14">
        <f t="shared" ca="1" si="39"/>
        <v>-382.16400000000067</v>
      </c>
      <c r="BE71" s="14">
        <f t="shared" ca="1" si="40"/>
        <v>0</v>
      </c>
      <c r="BF71" s="14">
        <f t="shared" ca="1" si="75"/>
        <v>54616.735000000001</v>
      </c>
      <c r="BG71" s="15">
        <f ca="1">SUM(BE$12:BE71)</f>
        <v>37471.178</v>
      </c>
      <c r="BH71" s="16">
        <f ca="1">SUM(BC$12:BC71)+SUMIF(BD$12:BD71, "&lt;0")</f>
        <v>17145.557000000001</v>
      </c>
      <c r="BJ71" s="9">
        <v>44242</v>
      </c>
      <c r="BK71" s="14">
        <f t="shared" ca="1" si="26"/>
        <v>819.5570000000007</v>
      </c>
      <c r="BL71" s="14">
        <f t="shared" ca="1" si="60"/>
        <v>1639.4479999999999</v>
      </c>
      <c r="BM71" s="14">
        <f t="shared" ca="1" si="67"/>
        <v>1201.7210000000014</v>
      </c>
      <c r="BN71" s="14">
        <f t="shared" ca="1" si="41"/>
        <v>-382.16400000000067</v>
      </c>
      <c r="BO71" s="14">
        <f t="shared" ca="1" si="42"/>
        <v>0</v>
      </c>
      <c r="BP71" s="14">
        <f t="shared" ca="1" si="76"/>
        <v>54616.735000000001</v>
      </c>
      <c r="BQ71" s="15">
        <f ca="1">SUM(BO$12:BO71)</f>
        <v>37471.178</v>
      </c>
      <c r="BR71" s="16">
        <f ca="1">SUM(BM$12:BM71)+SUMIF(BN$12:BN71, "&lt;0")</f>
        <v>17145.557000000001</v>
      </c>
      <c r="BT71" s="9">
        <v>44242</v>
      </c>
      <c r="BU71" s="14">
        <f t="shared" ca="1" si="27"/>
        <v>819.5570000000007</v>
      </c>
      <c r="BV71" s="14">
        <f t="shared" ca="1" si="54"/>
        <v>1639.4479999999999</v>
      </c>
      <c r="BW71" s="14">
        <f t="shared" ca="1" si="68"/>
        <v>1201.7210000000014</v>
      </c>
      <c r="BX71" s="14">
        <f t="shared" ca="1" si="28"/>
        <v>-382.16400000000067</v>
      </c>
      <c r="BY71" s="14">
        <f t="shared" ca="1" si="29"/>
        <v>0</v>
      </c>
      <c r="BZ71" s="14">
        <f t="shared" ca="1" si="43"/>
        <v>54616.735000000001</v>
      </c>
      <c r="CA71" s="15">
        <f ca="1">SUM(BY$12:BY71)</f>
        <v>37471.178</v>
      </c>
      <c r="CB71" s="16">
        <f ca="1">SUM(BW$12:BW71)+SUMIF(BX$12:BX71, "&lt;0")</f>
        <v>17145.557000000001</v>
      </c>
      <c r="CD71" s="9">
        <v>44242</v>
      </c>
      <c r="CE71" s="14">
        <f t="shared" ca="1" si="30"/>
        <v>819.5570000000007</v>
      </c>
      <c r="CF71" s="14">
        <f t="shared" ca="1" si="61"/>
        <v>1639.4479999999999</v>
      </c>
      <c r="CG71" s="14">
        <f t="shared" ca="1" si="69"/>
        <v>1201.7210000000014</v>
      </c>
      <c r="CH71" s="14">
        <f t="shared" ca="1" si="44"/>
        <v>-382.16400000000067</v>
      </c>
      <c r="CI71" s="14">
        <f t="shared" ca="1" si="45"/>
        <v>0</v>
      </c>
      <c r="CJ71" s="14">
        <f t="shared" ca="1" si="77"/>
        <v>54616.735000000001</v>
      </c>
      <c r="CK71" s="15">
        <f ca="1">SUM(CI$12:CI71)</f>
        <v>37471.178</v>
      </c>
      <c r="CL71" s="16">
        <f ca="1">SUM(CG$12:CG71)+SUMIF(CH$12:CH71, "&lt;0")</f>
        <v>17145.557000000001</v>
      </c>
    </row>
    <row r="72" spans="1:90" x14ac:dyDescent="0.2">
      <c r="A72" s="24">
        <v>44243</v>
      </c>
      <c r="B72" s="54">
        <f ca="1">IF($A72&gt;= $C$5,$C$6, INDEX('Historical Data'!$D$2:$D$745, MATCH(A72, 'Historical Data'!$B$2:$B$745, 0)))</f>
        <v>1486.8689999999988</v>
      </c>
      <c r="C72" s="14">
        <f t="shared" ca="1" si="55"/>
        <v>1670.0135714285716</v>
      </c>
      <c r="D72" s="14">
        <f t="shared" ca="1" si="70"/>
        <v>888.71800000000076</v>
      </c>
      <c r="E72" s="14">
        <f t="shared" ca="1" si="31"/>
        <v>598.15099999999802</v>
      </c>
      <c r="F72" s="14">
        <f t="shared" ca="1" si="18"/>
        <v>598.15099999999802</v>
      </c>
      <c r="G72" s="14">
        <f t="shared" ca="1" si="46"/>
        <v>56103.603999999999</v>
      </c>
      <c r="H72" s="15">
        <f ca="1">SUM(F$12:F72)</f>
        <v>38069.328999999998</v>
      </c>
      <c r="I72" s="16">
        <f ca="1">SUM(D$12:D72)+SUMIF(E$12:E72, "&lt;0")</f>
        <v>18034.275000000001</v>
      </c>
      <c r="J72" s="43"/>
      <c r="K72" s="9">
        <v>44243</v>
      </c>
      <c r="L72" s="14">
        <f t="shared" ca="1" si="19"/>
        <v>1486.8689999999988</v>
      </c>
      <c r="M72" s="14">
        <f t="shared" ca="1" si="56"/>
        <v>1670.0135714285716</v>
      </c>
      <c r="N72" s="14">
        <f t="shared" ca="1" si="62"/>
        <v>888.71800000000076</v>
      </c>
      <c r="O72" s="14">
        <f t="shared" ca="1" si="32"/>
        <v>598.15099999999802</v>
      </c>
      <c r="P72" s="14">
        <f t="shared" ca="1" si="33"/>
        <v>598.15099999999802</v>
      </c>
      <c r="Q72" s="14">
        <f t="shared" ca="1" si="72"/>
        <v>56103.603999999999</v>
      </c>
      <c r="R72" s="15">
        <f ca="1">SUM(P$12:P72)</f>
        <v>38069.328999999998</v>
      </c>
      <c r="S72" s="16">
        <f ca="1">SUM(N$12:N72)+SUMIF(O$12:O72, "&lt;0")</f>
        <v>18034.275000000001</v>
      </c>
      <c r="U72" s="9">
        <v>44243</v>
      </c>
      <c r="V72" s="14">
        <f t="shared" ca="1" si="20"/>
        <v>1486.8689999999988</v>
      </c>
      <c r="W72" s="14">
        <f t="shared" ca="1" si="57"/>
        <v>1670.0135714285716</v>
      </c>
      <c r="X72" s="14">
        <f t="shared" ca="1" si="63"/>
        <v>888.71800000000076</v>
      </c>
      <c r="Y72" s="14">
        <f t="shared" ca="1" si="34"/>
        <v>598.15099999999802</v>
      </c>
      <c r="Z72" s="14">
        <f t="shared" ca="1" si="35"/>
        <v>598.15099999999802</v>
      </c>
      <c r="AA72" s="14">
        <f t="shared" ca="1" si="73"/>
        <v>56103.603999999999</v>
      </c>
      <c r="AB72" s="15">
        <f ca="1">SUM(Z$12:Z72)</f>
        <v>38069.328999999998</v>
      </c>
      <c r="AC72" s="16">
        <f ca="1">SUM(X$12:X72)+SUMIF(Y$12:Y72, "&lt;0")</f>
        <v>18034.275000000001</v>
      </c>
      <c r="AE72" s="9">
        <v>44243</v>
      </c>
      <c r="AF72" s="14">
        <f t="shared" ca="1" si="21"/>
        <v>1486.8689999999988</v>
      </c>
      <c r="AG72" s="14">
        <f t="shared" ca="1" si="53"/>
        <v>1670.0135714285716</v>
      </c>
      <c r="AH72" s="14">
        <f t="shared" ca="1" si="64"/>
        <v>888.71800000000076</v>
      </c>
      <c r="AI72" s="14">
        <f t="shared" ca="1" si="22"/>
        <v>598.15099999999802</v>
      </c>
      <c r="AJ72" s="14">
        <f t="shared" ca="1" si="23"/>
        <v>598.15099999999802</v>
      </c>
      <c r="AK72" s="14">
        <f t="shared" ca="1" si="36"/>
        <v>56103.603999999999</v>
      </c>
      <c r="AL72" s="15">
        <f ca="1">SUM(AJ$12:AJ72)</f>
        <v>38069.328999999998</v>
      </c>
      <c r="AM72" s="16">
        <f ca="1">SUM(AH$12:AH72)+SUMIF(AI$12:AI72, "&lt;0")</f>
        <v>18034.275000000001</v>
      </c>
      <c r="AO72" s="9">
        <v>44243</v>
      </c>
      <c r="AP72" s="14">
        <f t="shared" ca="1" si="24"/>
        <v>1486.8689999999988</v>
      </c>
      <c r="AQ72" s="14">
        <f t="shared" ca="1" si="58"/>
        <v>1670</v>
      </c>
      <c r="AR72" s="14">
        <f t="shared" ca="1" si="65"/>
        <v>888.71800000000076</v>
      </c>
      <c r="AS72" s="14">
        <f t="shared" ca="1" si="37"/>
        <v>598.15099999999802</v>
      </c>
      <c r="AT72" s="14">
        <f t="shared" ca="1" si="38"/>
        <v>598.15099999999802</v>
      </c>
      <c r="AU72" s="14">
        <f t="shared" ca="1" si="74"/>
        <v>56103.603999999999</v>
      </c>
      <c r="AV72" s="15">
        <f ca="1">SUM(AT$12:AT72)</f>
        <v>38069.328999999998</v>
      </c>
      <c r="AW72" s="16">
        <f ca="1">SUM(AR$12:AR72)+SUMIF(AS$12:AS72, "&lt;0")</f>
        <v>18034.275000000001</v>
      </c>
      <c r="AX72" s="15"/>
      <c r="AZ72" s="9">
        <v>44243</v>
      </c>
      <c r="BA72" s="14">
        <f t="shared" ca="1" si="25"/>
        <v>1486.8689999999988</v>
      </c>
      <c r="BB72" s="14">
        <f t="shared" ca="1" si="59"/>
        <v>1670.0135714285716</v>
      </c>
      <c r="BC72" s="14">
        <f t="shared" ca="1" si="66"/>
        <v>888.71800000000076</v>
      </c>
      <c r="BD72" s="14">
        <f t="shared" ca="1" si="39"/>
        <v>598.15099999999802</v>
      </c>
      <c r="BE72" s="14">
        <f t="shared" ca="1" si="40"/>
        <v>598.15099999999802</v>
      </c>
      <c r="BF72" s="14">
        <f t="shared" ca="1" si="75"/>
        <v>56103.603999999999</v>
      </c>
      <c r="BG72" s="15">
        <f ca="1">SUM(BE$12:BE72)</f>
        <v>38069.328999999998</v>
      </c>
      <c r="BH72" s="16">
        <f ca="1">SUM(BC$12:BC72)+SUMIF(BD$12:BD72, "&lt;0")</f>
        <v>18034.275000000001</v>
      </c>
      <c r="BJ72" s="9">
        <v>44243</v>
      </c>
      <c r="BK72" s="14">
        <f t="shared" ca="1" si="26"/>
        <v>1486.8689999999988</v>
      </c>
      <c r="BL72" s="14">
        <f t="shared" ca="1" si="60"/>
        <v>1670.0135714285716</v>
      </c>
      <c r="BM72" s="14">
        <f t="shared" ca="1" si="67"/>
        <v>888.71800000000076</v>
      </c>
      <c r="BN72" s="14">
        <f t="shared" ca="1" si="41"/>
        <v>598.15099999999802</v>
      </c>
      <c r="BO72" s="14">
        <f t="shared" ca="1" si="42"/>
        <v>598.15099999999802</v>
      </c>
      <c r="BP72" s="14">
        <f t="shared" ca="1" si="76"/>
        <v>56103.603999999999</v>
      </c>
      <c r="BQ72" s="15">
        <f ca="1">SUM(BO$12:BO72)</f>
        <v>38069.328999999998</v>
      </c>
      <c r="BR72" s="16">
        <f ca="1">SUM(BM$12:BM72)+SUMIF(BN$12:BN72, "&lt;0")</f>
        <v>18034.275000000001</v>
      </c>
      <c r="BT72" s="9">
        <v>44243</v>
      </c>
      <c r="BU72" s="14">
        <f t="shared" ca="1" si="27"/>
        <v>1486.8689999999988</v>
      </c>
      <c r="BV72" s="14">
        <f t="shared" ca="1" si="54"/>
        <v>1670.0135714285716</v>
      </c>
      <c r="BW72" s="14">
        <f t="shared" ca="1" si="68"/>
        <v>888.71800000000076</v>
      </c>
      <c r="BX72" s="14">
        <f t="shared" ca="1" si="28"/>
        <v>598.15099999999802</v>
      </c>
      <c r="BY72" s="14">
        <f t="shared" ca="1" si="29"/>
        <v>598.15099999999802</v>
      </c>
      <c r="BZ72" s="14">
        <f t="shared" ca="1" si="43"/>
        <v>56103.603999999999</v>
      </c>
      <c r="CA72" s="15">
        <f ca="1">SUM(BY$12:BY72)</f>
        <v>38069.328999999998</v>
      </c>
      <c r="CB72" s="16">
        <f ca="1">SUM(BW$12:BW72)+SUMIF(BX$12:BX72, "&lt;0")</f>
        <v>18034.275000000001</v>
      </c>
      <c r="CD72" s="9">
        <v>44243</v>
      </c>
      <c r="CE72" s="14">
        <f t="shared" ca="1" si="30"/>
        <v>1486.8689999999988</v>
      </c>
      <c r="CF72" s="14">
        <f t="shared" ca="1" si="61"/>
        <v>1670.0135714285716</v>
      </c>
      <c r="CG72" s="14">
        <f t="shared" ca="1" si="69"/>
        <v>888.71800000000076</v>
      </c>
      <c r="CH72" s="14">
        <f t="shared" ca="1" si="44"/>
        <v>598.15099999999802</v>
      </c>
      <c r="CI72" s="14">
        <f t="shared" ca="1" si="45"/>
        <v>598.15099999999802</v>
      </c>
      <c r="CJ72" s="14">
        <f t="shared" ca="1" si="77"/>
        <v>56103.603999999999</v>
      </c>
      <c r="CK72" s="15">
        <f ca="1">SUM(CI$12:CI72)</f>
        <v>38069.328999999998</v>
      </c>
      <c r="CL72" s="16">
        <f ca="1">SUM(CG$12:CG72)+SUMIF(CH$12:CH72, "&lt;0")</f>
        <v>18034.275000000001</v>
      </c>
    </row>
    <row r="73" spans="1:90" x14ac:dyDescent="0.2">
      <c r="A73" s="24">
        <v>44244</v>
      </c>
      <c r="B73" s="54">
        <f ca="1">IF($A73&gt;= $C$5,$C$6, INDEX('Historical Data'!$D$2:$D$745, MATCH(A73, 'Historical Data'!$B$2:$B$745, 0)))</f>
        <v>1291.8700000000026</v>
      </c>
      <c r="C73" s="14">
        <f t="shared" ca="1" si="55"/>
        <v>1627.2497142857142</v>
      </c>
      <c r="D73" s="14">
        <f t="shared" ca="1" si="70"/>
        <v>1199.3979999999974</v>
      </c>
      <c r="E73" s="14">
        <f t="shared" ca="1" si="31"/>
        <v>92.47200000000521</v>
      </c>
      <c r="F73" s="14">
        <f t="shared" ca="1" si="18"/>
        <v>92.47200000000521</v>
      </c>
      <c r="G73" s="14">
        <f t="shared" ca="1" si="46"/>
        <v>57395.474000000002</v>
      </c>
      <c r="H73" s="15">
        <f ca="1">SUM(F$12:F73)</f>
        <v>38161.801000000007</v>
      </c>
      <c r="I73" s="16">
        <f ca="1">SUM(D$12:D73)+SUMIF(E$12:E73, "&lt;0")</f>
        <v>19233.672999999999</v>
      </c>
      <c r="J73" s="43"/>
      <c r="K73" s="9">
        <v>44244</v>
      </c>
      <c r="L73" s="14">
        <f t="shared" ca="1" si="19"/>
        <v>1291.8700000000026</v>
      </c>
      <c r="M73" s="14">
        <f t="shared" ca="1" si="56"/>
        <v>1627.2497142857142</v>
      </c>
      <c r="N73" s="14">
        <f t="shared" ca="1" si="62"/>
        <v>1199.3979999999974</v>
      </c>
      <c r="O73" s="14">
        <f t="shared" ca="1" si="32"/>
        <v>92.47200000000521</v>
      </c>
      <c r="P73" s="14">
        <f t="shared" ca="1" si="33"/>
        <v>92.47200000000521</v>
      </c>
      <c r="Q73" s="14">
        <f t="shared" ca="1" si="72"/>
        <v>57395.474000000002</v>
      </c>
      <c r="R73" s="15">
        <f ca="1">SUM(P$12:P73)</f>
        <v>38161.801000000007</v>
      </c>
      <c r="S73" s="16">
        <f ca="1">SUM(N$12:N73)+SUMIF(O$12:O73, "&lt;0")</f>
        <v>19233.672999999999</v>
      </c>
      <c r="U73" s="9">
        <v>44244</v>
      </c>
      <c r="V73" s="14">
        <f t="shared" ca="1" si="20"/>
        <v>1291.8700000000026</v>
      </c>
      <c r="W73" s="14">
        <f t="shared" ca="1" si="57"/>
        <v>1627.2497142857142</v>
      </c>
      <c r="X73" s="14">
        <f t="shared" ca="1" si="63"/>
        <v>1199.3979999999974</v>
      </c>
      <c r="Y73" s="14">
        <f t="shared" ca="1" si="34"/>
        <v>92.47200000000521</v>
      </c>
      <c r="Z73" s="14">
        <f t="shared" ca="1" si="35"/>
        <v>92.47200000000521</v>
      </c>
      <c r="AA73" s="14">
        <f t="shared" ca="1" si="73"/>
        <v>57395.474000000002</v>
      </c>
      <c r="AB73" s="15">
        <f ca="1">SUM(Z$12:Z73)</f>
        <v>38161.801000000007</v>
      </c>
      <c r="AC73" s="16">
        <f ca="1">SUM(X$12:X73)+SUMIF(Y$12:Y73, "&lt;0")</f>
        <v>19233.672999999999</v>
      </c>
      <c r="AE73" s="9">
        <v>44244</v>
      </c>
      <c r="AF73" s="14">
        <f t="shared" ca="1" si="21"/>
        <v>1291.8700000000026</v>
      </c>
      <c r="AG73" s="14">
        <f t="shared" ca="1" si="53"/>
        <v>1627.2497142857142</v>
      </c>
      <c r="AH73" s="14">
        <f t="shared" ca="1" si="64"/>
        <v>1199.3979999999974</v>
      </c>
      <c r="AI73" s="14">
        <f t="shared" ca="1" si="22"/>
        <v>92.47200000000521</v>
      </c>
      <c r="AJ73" s="14">
        <f t="shared" ca="1" si="23"/>
        <v>92.47200000000521</v>
      </c>
      <c r="AK73" s="14">
        <f t="shared" ca="1" si="36"/>
        <v>57395.474000000002</v>
      </c>
      <c r="AL73" s="15">
        <f ca="1">SUM(AJ$12:AJ73)</f>
        <v>38161.801000000007</v>
      </c>
      <c r="AM73" s="16">
        <f ca="1">SUM(AH$12:AH73)+SUMIF(AI$12:AI73, "&lt;0")</f>
        <v>19233.672999999999</v>
      </c>
      <c r="AO73" s="9">
        <v>44244</v>
      </c>
      <c r="AP73" s="14">
        <f t="shared" ca="1" si="24"/>
        <v>1291.8700000000026</v>
      </c>
      <c r="AQ73" s="14">
        <f t="shared" ca="1" si="58"/>
        <v>1627</v>
      </c>
      <c r="AR73" s="14">
        <f t="shared" ca="1" si="65"/>
        <v>1199.3979999999974</v>
      </c>
      <c r="AS73" s="14">
        <f t="shared" ca="1" si="37"/>
        <v>92.47200000000521</v>
      </c>
      <c r="AT73" s="14">
        <f t="shared" ca="1" si="38"/>
        <v>92.47200000000521</v>
      </c>
      <c r="AU73" s="14">
        <f t="shared" ca="1" si="74"/>
        <v>57395.474000000002</v>
      </c>
      <c r="AV73" s="15">
        <f ca="1">SUM(AT$12:AT73)</f>
        <v>38161.801000000007</v>
      </c>
      <c r="AW73" s="16">
        <f ca="1">SUM(AR$12:AR73)+SUMIF(AS$12:AS73, "&lt;0")</f>
        <v>19233.672999999999</v>
      </c>
      <c r="AX73" s="15"/>
      <c r="AZ73" s="9">
        <v>44244</v>
      </c>
      <c r="BA73" s="14">
        <f t="shared" ca="1" si="25"/>
        <v>1291.8700000000026</v>
      </c>
      <c r="BB73" s="14">
        <f t="shared" ca="1" si="59"/>
        <v>1627.2497142857142</v>
      </c>
      <c r="BC73" s="14">
        <f t="shared" ca="1" si="66"/>
        <v>1199.3979999999974</v>
      </c>
      <c r="BD73" s="14">
        <f t="shared" ca="1" si="39"/>
        <v>92.47200000000521</v>
      </c>
      <c r="BE73" s="14">
        <f t="shared" ca="1" si="40"/>
        <v>92.47200000000521</v>
      </c>
      <c r="BF73" s="14">
        <f t="shared" ca="1" si="75"/>
        <v>57395.474000000002</v>
      </c>
      <c r="BG73" s="15">
        <f ca="1">SUM(BE$12:BE73)</f>
        <v>38161.801000000007</v>
      </c>
      <c r="BH73" s="16">
        <f ca="1">SUM(BC$12:BC73)+SUMIF(BD$12:BD73, "&lt;0")</f>
        <v>19233.672999999999</v>
      </c>
      <c r="BJ73" s="9">
        <v>44244</v>
      </c>
      <c r="BK73" s="14">
        <f t="shared" ca="1" si="26"/>
        <v>1291.8700000000026</v>
      </c>
      <c r="BL73" s="14">
        <f t="shared" ca="1" si="60"/>
        <v>1627.2497142857142</v>
      </c>
      <c r="BM73" s="14">
        <f t="shared" ca="1" si="67"/>
        <v>1199.3979999999974</v>
      </c>
      <c r="BN73" s="14">
        <f t="shared" ca="1" si="41"/>
        <v>92.47200000000521</v>
      </c>
      <c r="BO73" s="14">
        <f t="shared" ca="1" si="42"/>
        <v>92.47200000000521</v>
      </c>
      <c r="BP73" s="14">
        <f t="shared" ca="1" si="76"/>
        <v>57395.474000000002</v>
      </c>
      <c r="BQ73" s="15">
        <f ca="1">SUM(BO$12:BO73)</f>
        <v>38161.801000000007</v>
      </c>
      <c r="BR73" s="16">
        <f ca="1">SUM(BM$12:BM73)+SUMIF(BN$12:BN73, "&lt;0")</f>
        <v>19233.672999999999</v>
      </c>
      <c r="BT73" s="9">
        <v>44244</v>
      </c>
      <c r="BU73" s="14">
        <f t="shared" ca="1" si="27"/>
        <v>1291.8700000000026</v>
      </c>
      <c r="BV73" s="14">
        <f t="shared" ca="1" si="54"/>
        <v>1627.2497142857142</v>
      </c>
      <c r="BW73" s="14">
        <f t="shared" ca="1" si="68"/>
        <v>1199.3979999999974</v>
      </c>
      <c r="BX73" s="14">
        <f t="shared" ca="1" si="28"/>
        <v>92.47200000000521</v>
      </c>
      <c r="BY73" s="14">
        <f t="shared" ca="1" si="29"/>
        <v>92.47200000000521</v>
      </c>
      <c r="BZ73" s="14">
        <f t="shared" ca="1" si="43"/>
        <v>57395.474000000002</v>
      </c>
      <c r="CA73" s="15">
        <f ca="1">SUM(BY$12:BY73)</f>
        <v>38161.801000000007</v>
      </c>
      <c r="CB73" s="16">
        <f ca="1">SUM(BW$12:BW73)+SUMIF(BX$12:BX73, "&lt;0")</f>
        <v>19233.672999999999</v>
      </c>
      <c r="CD73" s="9">
        <v>44244</v>
      </c>
      <c r="CE73" s="14">
        <f t="shared" ca="1" si="30"/>
        <v>1291.8700000000026</v>
      </c>
      <c r="CF73" s="14">
        <f t="shared" ca="1" si="61"/>
        <v>1627.2497142857142</v>
      </c>
      <c r="CG73" s="14">
        <f t="shared" ca="1" si="69"/>
        <v>1199.3979999999974</v>
      </c>
      <c r="CH73" s="14">
        <f t="shared" ca="1" si="44"/>
        <v>92.47200000000521</v>
      </c>
      <c r="CI73" s="14">
        <f t="shared" ca="1" si="45"/>
        <v>92.47200000000521</v>
      </c>
      <c r="CJ73" s="14">
        <f t="shared" ca="1" si="77"/>
        <v>57395.474000000002</v>
      </c>
      <c r="CK73" s="15">
        <f ca="1">SUM(CI$12:CI73)</f>
        <v>38161.801000000007</v>
      </c>
      <c r="CL73" s="16">
        <f ca="1">SUM(CG$12:CG73)+SUMIF(CH$12:CH73, "&lt;0")</f>
        <v>19233.672999999999</v>
      </c>
    </row>
    <row r="74" spans="1:90" x14ac:dyDescent="0.2">
      <c r="A74" s="24">
        <v>44245</v>
      </c>
      <c r="B74" s="54">
        <f ca="1">IF($A74&gt;= $C$5,$C$6, INDEX('Historical Data'!$D$2:$D$745, MATCH(A74, 'Historical Data'!$B$2:$B$745, 0)))</f>
        <v>1686.9049999999988</v>
      </c>
      <c r="C74" s="14">
        <f t="shared" ca="1" si="55"/>
        <v>1579.0054285714286</v>
      </c>
      <c r="D74" s="14">
        <f t="shared" ca="1" si="70"/>
        <v>745.82099999999991</v>
      </c>
      <c r="E74" s="14">
        <f t="shared" ca="1" si="31"/>
        <v>941.08399999999892</v>
      </c>
      <c r="F74" s="14">
        <f t="shared" ca="1" si="18"/>
        <v>941.08399999999892</v>
      </c>
      <c r="G74" s="14">
        <f t="shared" ca="1" si="46"/>
        <v>59082.379000000001</v>
      </c>
      <c r="H74" s="15">
        <f ca="1">SUM(F$12:F74)</f>
        <v>39102.885000000009</v>
      </c>
      <c r="I74" s="16">
        <f ca="1">SUM(D$12:D74)+SUMIF(E$12:E74, "&lt;0")</f>
        <v>19979.493999999999</v>
      </c>
      <c r="J74" s="43"/>
      <c r="K74" s="9">
        <v>44245</v>
      </c>
      <c r="L74" s="14">
        <f t="shared" ca="1" si="19"/>
        <v>1686.9049999999988</v>
      </c>
      <c r="M74" s="14">
        <f t="shared" ca="1" si="56"/>
        <v>1579.0054285714286</v>
      </c>
      <c r="N74" s="14">
        <f t="shared" ca="1" si="62"/>
        <v>745.82099999999991</v>
      </c>
      <c r="O74" s="14">
        <f t="shared" ca="1" si="32"/>
        <v>941.08399999999892</v>
      </c>
      <c r="P74" s="14">
        <f t="shared" ca="1" si="33"/>
        <v>941.08399999999892</v>
      </c>
      <c r="Q74" s="14">
        <f t="shared" ca="1" si="72"/>
        <v>59082.379000000001</v>
      </c>
      <c r="R74" s="15">
        <f ca="1">SUM(P$12:P74)</f>
        <v>39102.885000000009</v>
      </c>
      <c r="S74" s="16">
        <f ca="1">SUM(N$12:N74)+SUMIF(O$12:O74, "&lt;0")</f>
        <v>19979.493999999999</v>
      </c>
      <c r="U74" s="9">
        <v>44245</v>
      </c>
      <c r="V74" s="14">
        <f t="shared" ca="1" si="20"/>
        <v>1686.9049999999988</v>
      </c>
      <c r="W74" s="14">
        <f t="shared" ca="1" si="57"/>
        <v>1579.0054285714286</v>
      </c>
      <c r="X74" s="14">
        <f t="shared" ca="1" si="63"/>
        <v>745.82099999999991</v>
      </c>
      <c r="Y74" s="14">
        <f t="shared" ca="1" si="34"/>
        <v>941.08399999999892</v>
      </c>
      <c r="Z74" s="14">
        <f t="shared" ca="1" si="35"/>
        <v>941.08399999999892</v>
      </c>
      <c r="AA74" s="14">
        <f t="shared" ca="1" si="73"/>
        <v>59082.379000000001</v>
      </c>
      <c r="AB74" s="15">
        <f ca="1">SUM(Z$12:Z74)</f>
        <v>39102.885000000009</v>
      </c>
      <c r="AC74" s="16">
        <f ca="1">SUM(X$12:X74)+SUMIF(Y$12:Y74, "&lt;0")</f>
        <v>19979.493999999999</v>
      </c>
      <c r="AE74" s="9">
        <v>44245</v>
      </c>
      <c r="AF74" s="14">
        <f t="shared" ca="1" si="21"/>
        <v>1686.9049999999988</v>
      </c>
      <c r="AG74" s="14">
        <f t="shared" ca="1" si="53"/>
        <v>1579.0054285714286</v>
      </c>
      <c r="AH74" s="14">
        <f t="shared" ca="1" si="64"/>
        <v>745.82099999999991</v>
      </c>
      <c r="AI74" s="14">
        <f t="shared" ca="1" si="22"/>
        <v>941.08399999999892</v>
      </c>
      <c r="AJ74" s="14">
        <f t="shared" ca="1" si="23"/>
        <v>941.08399999999892</v>
      </c>
      <c r="AK74" s="14">
        <f t="shared" ca="1" si="36"/>
        <v>59082.379000000001</v>
      </c>
      <c r="AL74" s="15">
        <f ca="1">SUM(AJ$12:AJ74)</f>
        <v>39102.885000000009</v>
      </c>
      <c r="AM74" s="16">
        <f ca="1">SUM(AH$12:AH74)+SUMIF(AI$12:AI74, "&lt;0")</f>
        <v>19979.493999999999</v>
      </c>
      <c r="AO74" s="9">
        <v>44245</v>
      </c>
      <c r="AP74" s="14">
        <f t="shared" ca="1" si="24"/>
        <v>1686.9049999999988</v>
      </c>
      <c r="AQ74" s="14">
        <f t="shared" ca="1" si="58"/>
        <v>1579</v>
      </c>
      <c r="AR74" s="14">
        <f t="shared" ca="1" si="65"/>
        <v>745.82099999999991</v>
      </c>
      <c r="AS74" s="14">
        <f t="shared" ca="1" si="37"/>
        <v>941.08399999999892</v>
      </c>
      <c r="AT74" s="14">
        <f t="shared" ca="1" si="38"/>
        <v>941.08399999999892</v>
      </c>
      <c r="AU74" s="14">
        <f t="shared" ca="1" si="74"/>
        <v>59082.379000000001</v>
      </c>
      <c r="AV74" s="15">
        <f ca="1">SUM(AT$12:AT74)</f>
        <v>39102.885000000009</v>
      </c>
      <c r="AW74" s="16">
        <f ca="1">SUM(AR$12:AR74)+SUMIF(AS$12:AS74, "&lt;0")</f>
        <v>19979.493999999999</v>
      </c>
      <c r="AX74" s="15"/>
      <c r="AZ74" s="9">
        <v>44245</v>
      </c>
      <c r="BA74" s="14">
        <f t="shared" ca="1" si="25"/>
        <v>1686.9049999999988</v>
      </c>
      <c r="BB74" s="14">
        <f t="shared" ca="1" si="59"/>
        <v>1579.0054285714286</v>
      </c>
      <c r="BC74" s="14">
        <f t="shared" ca="1" si="66"/>
        <v>745.82099999999991</v>
      </c>
      <c r="BD74" s="14">
        <f t="shared" ca="1" si="39"/>
        <v>941.08399999999892</v>
      </c>
      <c r="BE74" s="14">
        <f t="shared" ca="1" si="40"/>
        <v>941.08399999999892</v>
      </c>
      <c r="BF74" s="14">
        <f t="shared" ca="1" si="75"/>
        <v>59082.379000000001</v>
      </c>
      <c r="BG74" s="15">
        <f ca="1">SUM(BE$12:BE74)</f>
        <v>39102.885000000009</v>
      </c>
      <c r="BH74" s="16">
        <f ca="1">SUM(BC$12:BC74)+SUMIF(BD$12:BD74, "&lt;0")</f>
        <v>19979.493999999999</v>
      </c>
      <c r="BJ74" s="9">
        <v>44245</v>
      </c>
      <c r="BK74" s="14">
        <f t="shared" ca="1" si="26"/>
        <v>1686.9049999999988</v>
      </c>
      <c r="BL74" s="14">
        <f t="shared" ca="1" si="60"/>
        <v>1579.0054285714286</v>
      </c>
      <c r="BM74" s="14">
        <f t="shared" ca="1" si="67"/>
        <v>745.82099999999991</v>
      </c>
      <c r="BN74" s="14">
        <f t="shared" ca="1" si="41"/>
        <v>941.08399999999892</v>
      </c>
      <c r="BO74" s="14">
        <f t="shared" ca="1" si="42"/>
        <v>941.08399999999892</v>
      </c>
      <c r="BP74" s="14">
        <f t="shared" ca="1" si="76"/>
        <v>59082.379000000001</v>
      </c>
      <c r="BQ74" s="15">
        <f ca="1">SUM(BO$12:BO74)</f>
        <v>39102.885000000009</v>
      </c>
      <c r="BR74" s="16">
        <f ca="1">SUM(BM$12:BM74)+SUMIF(BN$12:BN74, "&lt;0")</f>
        <v>19979.493999999999</v>
      </c>
      <c r="BT74" s="9">
        <v>44245</v>
      </c>
      <c r="BU74" s="14">
        <f t="shared" ca="1" si="27"/>
        <v>1686.9049999999988</v>
      </c>
      <c r="BV74" s="14">
        <f t="shared" ca="1" si="54"/>
        <v>1579.0054285714286</v>
      </c>
      <c r="BW74" s="14">
        <f t="shared" ca="1" si="68"/>
        <v>745.82099999999991</v>
      </c>
      <c r="BX74" s="14">
        <f t="shared" ca="1" si="28"/>
        <v>941.08399999999892</v>
      </c>
      <c r="BY74" s="14">
        <f t="shared" ca="1" si="29"/>
        <v>941.08399999999892</v>
      </c>
      <c r="BZ74" s="14">
        <f t="shared" ca="1" si="43"/>
        <v>59082.379000000001</v>
      </c>
      <c r="CA74" s="15">
        <f ca="1">SUM(BY$12:BY74)</f>
        <v>39102.885000000009</v>
      </c>
      <c r="CB74" s="16">
        <f ca="1">SUM(BW$12:BW74)+SUMIF(BX$12:BX74, "&lt;0")</f>
        <v>19979.493999999999</v>
      </c>
      <c r="CD74" s="9">
        <v>44245</v>
      </c>
      <c r="CE74" s="14">
        <f t="shared" ca="1" si="30"/>
        <v>1686.9049999999988</v>
      </c>
      <c r="CF74" s="14">
        <f t="shared" ca="1" si="61"/>
        <v>1579.0054285714286</v>
      </c>
      <c r="CG74" s="14">
        <f t="shared" ca="1" si="69"/>
        <v>745.82099999999991</v>
      </c>
      <c r="CH74" s="14">
        <f t="shared" ca="1" si="44"/>
        <v>941.08399999999892</v>
      </c>
      <c r="CI74" s="14">
        <f t="shared" ca="1" si="45"/>
        <v>941.08399999999892</v>
      </c>
      <c r="CJ74" s="14">
        <f t="shared" ca="1" si="77"/>
        <v>59082.379000000001</v>
      </c>
      <c r="CK74" s="15">
        <f ca="1">SUM(CI$12:CI74)</f>
        <v>39102.885000000009</v>
      </c>
      <c r="CL74" s="16">
        <f ca="1">SUM(CG$12:CG74)+SUMIF(CH$12:CH74, "&lt;0")</f>
        <v>19979.493999999999</v>
      </c>
    </row>
    <row r="75" spans="1:90" x14ac:dyDescent="0.2">
      <c r="A75" s="24">
        <v>44246</v>
      </c>
      <c r="B75" s="54">
        <f ca="1">IF($A75&gt;= $C$5,$C$6, INDEX('Historical Data'!$D$2:$D$745, MATCH(A75, 'Historical Data'!$B$2:$B$745, 0)))</f>
        <v>1393.4689999999973</v>
      </c>
      <c r="C75" s="14">
        <f t="shared" ca="1" si="55"/>
        <v>1485.3548571428566</v>
      </c>
      <c r="D75" s="14">
        <f t="shared" ca="1" si="70"/>
        <v>688.32500000000073</v>
      </c>
      <c r="E75" s="14">
        <f t="shared" ca="1" si="31"/>
        <v>705.14399999999659</v>
      </c>
      <c r="F75" s="14">
        <f t="shared" ca="1" si="18"/>
        <v>705.14399999999659</v>
      </c>
      <c r="G75" s="14">
        <f t="shared" ca="1" si="46"/>
        <v>60475.847999999998</v>
      </c>
      <c r="H75" s="15">
        <f ca="1">SUM(F$12:F75)</f>
        <v>39808.02900000001</v>
      </c>
      <c r="I75" s="16">
        <f ca="1">SUM(D$12:D75)+SUMIF(E$12:E75, "&lt;0")</f>
        <v>20667.819</v>
      </c>
      <c r="J75" s="43"/>
      <c r="K75" s="9">
        <v>44246</v>
      </c>
      <c r="L75" s="14">
        <f t="shared" ca="1" si="19"/>
        <v>1393.4689999999973</v>
      </c>
      <c r="M75" s="14">
        <f t="shared" ca="1" si="56"/>
        <v>1485.3548571428566</v>
      </c>
      <c r="N75" s="14">
        <f t="shared" ca="1" si="62"/>
        <v>688.32500000000073</v>
      </c>
      <c r="O75" s="14">
        <f t="shared" ca="1" si="32"/>
        <v>705.14399999999659</v>
      </c>
      <c r="P75" s="14">
        <f t="shared" ca="1" si="33"/>
        <v>705.14399999999659</v>
      </c>
      <c r="Q75" s="14">
        <f t="shared" ca="1" si="72"/>
        <v>60475.847999999998</v>
      </c>
      <c r="R75" s="15">
        <f ca="1">SUM(P$12:P75)</f>
        <v>39808.02900000001</v>
      </c>
      <c r="S75" s="16">
        <f ca="1">SUM(N$12:N75)+SUMIF(O$12:O75, "&lt;0")</f>
        <v>20667.819</v>
      </c>
      <c r="U75" s="9">
        <v>44246</v>
      </c>
      <c r="V75" s="14">
        <f t="shared" ca="1" si="20"/>
        <v>1393.4689999999973</v>
      </c>
      <c r="W75" s="14">
        <f t="shared" ca="1" si="57"/>
        <v>1485.3548571428566</v>
      </c>
      <c r="X75" s="14">
        <f t="shared" ca="1" si="63"/>
        <v>688.32500000000073</v>
      </c>
      <c r="Y75" s="14">
        <f t="shared" ca="1" si="34"/>
        <v>705.14399999999659</v>
      </c>
      <c r="Z75" s="14">
        <f t="shared" ca="1" si="35"/>
        <v>705.14399999999659</v>
      </c>
      <c r="AA75" s="14">
        <f t="shared" ca="1" si="73"/>
        <v>60475.847999999998</v>
      </c>
      <c r="AB75" s="15">
        <f ca="1">SUM(Z$12:Z75)</f>
        <v>39808.02900000001</v>
      </c>
      <c r="AC75" s="16">
        <f ca="1">SUM(X$12:X75)+SUMIF(Y$12:Y75, "&lt;0")</f>
        <v>20667.819</v>
      </c>
      <c r="AE75" s="9">
        <v>44246</v>
      </c>
      <c r="AF75" s="14">
        <f t="shared" ca="1" si="21"/>
        <v>1393.4689999999973</v>
      </c>
      <c r="AG75" s="14">
        <f t="shared" ca="1" si="53"/>
        <v>1485.3548571428566</v>
      </c>
      <c r="AH75" s="14">
        <f t="shared" ca="1" si="64"/>
        <v>688.32500000000073</v>
      </c>
      <c r="AI75" s="14">
        <f t="shared" ca="1" si="22"/>
        <v>705.14399999999659</v>
      </c>
      <c r="AJ75" s="14">
        <f t="shared" ca="1" si="23"/>
        <v>705.14399999999659</v>
      </c>
      <c r="AK75" s="14">
        <f t="shared" ca="1" si="36"/>
        <v>60475.847999999998</v>
      </c>
      <c r="AL75" s="15">
        <f ca="1">SUM(AJ$12:AJ75)</f>
        <v>39808.02900000001</v>
      </c>
      <c r="AM75" s="16">
        <f ca="1">SUM(AH$12:AH75)+SUMIF(AI$12:AI75, "&lt;0")</f>
        <v>20667.819</v>
      </c>
      <c r="AO75" s="9">
        <v>44246</v>
      </c>
      <c r="AP75" s="14">
        <f t="shared" ca="1" si="24"/>
        <v>1393.4689999999973</v>
      </c>
      <c r="AQ75" s="14">
        <f t="shared" ca="1" si="58"/>
        <v>1485</v>
      </c>
      <c r="AR75" s="14">
        <f t="shared" ca="1" si="65"/>
        <v>688.32500000000073</v>
      </c>
      <c r="AS75" s="14">
        <f t="shared" ca="1" si="37"/>
        <v>705.14399999999659</v>
      </c>
      <c r="AT75" s="14">
        <f t="shared" ca="1" si="38"/>
        <v>705.14399999999659</v>
      </c>
      <c r="AU75" s="14">
        <f t="shared" ca="1" si="74"/>
        <v>60475.847999999998</v>
      </c>
      <c r="AV75" s="15">
        <f ca="1">SUM(AT$12:AT75)</f>
        <v>39808.02900000001</v>
      </c>
      <c r="AW75" s="16">
        <f ca="1">SUM(AR$12:AR75)+SUMIF(AS$12:AS75, "&lt;0")</f>
        <v>20667.819</v>
      </c>
      <c r="AX75" s="15"/>
      <c r="AZ75" s="9">
        <v>44246</v>
      </c>
      <c r="BA75" s="14">
        <f t="shared" ca="1" si="25"/>
        <v>1393.4689999999973</v>
      </c>
      <c r="BB75" s="14">
        <f t="shared" ca="1" si="59"/>
        <v>1485.3548571428566</v>
      </c>
      <c r="BC75" s="14">
        <f t="shared" ca="1" si="66"/>
        <v>688.32500000000073</v>
      </c>
      <c r="BD75" s="14">
        <f t="shared" ca="1" si="39"/>
        <v>705.14399999999659</v>
      </c>
      <c r="BE75" s="14">
        <f t="shared" ca="1" si="40"/>
        <v>705.14399999999659</v>
      </c>
      <c r="BF75" s="14">
        <f t="shared" ca="1" si="75"/>
        <v>60475.847999999998</v>
      </c>
      <c r="BG75" s="15">
        <f ca="1">SUM(BE$12:BE75)</f>
        <v>39808.02900000001</v>
      </c>
      <c r="BH75" s="16">
        <f ca="1">SUM(BC$12:BC75)+SUMIF(BD$12:BD75, "&lt;0")</f>
        <v>20667.819</v>
      </c>
      <c r="BJ75" s="9">
        <v>44246</v>
      </c>
      <c r="BK75" s="14">
        <f t="shared" ca="1" si="26"/>
        <v>1393.4689999999973</v>
      </c>
      <c r="BL75" s="14">
        <f t="shared" ca="1" si="60"/>
        <v>1485.3548571428566</v>
      </c>
      <c r="BM75" s="14">
        <f t="shared" ca="1" si="67"/>
        <v>688.32500000000073</v>
      </c>
      <c r="BN75" s="14">
        <f t="shared" ca="1" si="41"/>
        <v>705.14399999999659</v>
      </c>
      <c r="BO75" s="14">
        <f t="shared" ca="1" si="42"/>
        <v>705.14399999999659</v>
      </c>
      <c r="BP75" s="14">
        <f t="shared" ca="1" si="76"/>
        <v>60475.847999999998</v>
      </c>
      <c r="BQ75" s="15">
        <f ca="1">SUM(BO$12:BO75)</f>
        <v>39808.02900000001</v>
      </c>
      <c r="BR75" s="16">
        <f ca="1">SUM(BM$12:BM75)+SUMIF(BN$12:BN75, "&lt;0")</f>
        <v>20667.819</v>
      </c>
      <c r="BT75" s="9">
        <v>44246</v>
      </c>
      <c r="BU75" s="14">
        <f t="shared" ca="1" si="27"/>
        <v>1393.4689999999973</v>
      </c>
      <c r="BV75" s="14">
        <f t="shared" ca="1" si="54"/>
        <v>1485.3548571428566</v>
      </c>
      <c r="BW75" s="14">
        <f t="shared" ca="1" si="68"/>
        <v>688.32500000000073</v>
      </c>
      <c r="BX75" s="14">
        <f t="shared" ca="1" si="28"/>
        <v>705.14399999999659</v>
      </c>
      <c r="BY75" s="14">
        <f t="shared" ca="1" si="29"/>
        <v>705.14399999999659</v>
      </c>
      <c r="BZ75" s="14">
        <f t="shared" ca="1" si="43"/>
        <v>60475.847999999998</v>
      </c>
      <c r="CA75" s="15">
        <f ca="1">SUM(BY$12:BY75)</f>
        <v>39808.02900000001</v>
      </c>
      <c r="CB75" s="16">
        <f ca="1">SUM(BW$12:BW75)+SUMIF(BX$12:BX75, "&lt;0")</f>
        <v>20667.819</v>
      </c>
      <c r="CD75" s="9">
        <v>44246</v>
      </c>
      <c r="CE75" s="14">
        <f t="shared" ca="1" si="30"/>
        <v>1393.4689999999973</v>
      </c>
      <c r="CF75" s="14">
        <f t="shared" ca="1" si="61"/>
        <v>1485.3548571428566</v>
      </c>
      <c r="CG75" s="14">
        <f t="shared" ca="1" si="69"/>
        <v>688.32500000000073</v>
      </c>
      <c r="CH75" s="14">
        <f t="shared" ca="1" si="44"/>
        <v>705.14399999999659</v>
      </c>
      <c r="CI75" s="14">
        <f t="shared" ca="1" si="45"/>
        <v>705.14399999999659</v>
      </c>
      <c r="CJ75" s="14">
        <f t="shared" ca="1" si="77"/>
        <v>60475.847999999998</v>
      </c>
      <c r="CK75" s="15">
        <f ca="1">SUM(CI$12:CI75)</f>
        <v>39808.02900000001</v>
      </c>
      <c r="CL75" s="16">
        <f ca="1">SUM(CG$12:CG75)+SUMIF(CH$12:CH75, "&lt;0")</f>
        <v>20667.819</v>
      </c>
    </row>
    <row r="76" spans="1:90" x14ac:dyDescent="0.2">
      <c r="A76" s="24">
        <v>44247</v>
      </c>
      <c r="B76" s="54">
        <f ca="1">IF($A76&gt;= $C$5,$C$6, INDEX('Historical Data'!$D$2:$D$745, MATCH(A76, 'Historical Data'!$B$2:$B$745, 0)))</f>
        <v>813.65200000000186</v>
      </c>
      <c r="C76" s="14">
        <f t="shared" ca="1" si="55"/>
        <v>1321.4974285714291</v>
      </c>
      <c r="D76" s="14">
        <f t="shared" ca="1" si="70"/>
        <v>1118.2129999999997</v>
      </c>
      <c r="E76" s="14">
        <f t="shared" ca="1" si="31"/>
        <v>-304.56099999999788</v>
      </c>
      <c r="F76" s="14">
        <f t="shared" ref="F76:F139" ca="1" si="78">IF(E76 &gt; 0, E76, 0)</f>
        <v>0</v>
      </c>
      <c r="G76" s="14">
        <f t="shared" ca="1" si="46"/>
        <v>61289.5</v>
      </c>
      <c r="H76" s="15">
        <f ca="1">SUM(F$12:F76)</f>
        <v>39808.02900000001</v>
      </c>
      <c r="I76" s="16">
        <f ca="1">SUM(D$12:D76)+SUMIF(E$12:E76, "&lt;0")</f>
        <v>21481.471000000001</v>
      </c>
      <c r="J76" s="43"/>
      <c r="K76" s="9">
        <v>44247</v>
      </c>
      <c r="L76" s="14">
        <f t="shared" ref="L76:L77" ca="1" si="79">IF(K76&lt;M$5, $B76, MIN(M$7, M$9 + $C$8*(K76-M$5)))</f>
        <v>813.65200000000186</v>
      </c>
      <c r="M76" s="14">
        <f t="shared" ca="1" si="56"/>
        <v>1321.4974285714291</v>
      </c>
      <c r="N76" s="14">
        <f t="shared" ca="1" si="62"/>
        <v>1118.2129999999997</v>
      </c>
      <c r="O76" s="14">
        <f t="shared" ca="1" si="32"/>
        <v>-304.56099999999788</v>
      </c>
      <c r="P76" s="14">
        <f t="shared" ca="1" si="33"/>
        <v>0</v>
      </c>
      <c r="Q76" s="14">
        <f t="shared" ca="1" si="72"/>
        <v>61289.5</v>
      </c>
      <c r="R76" s="15">
        <f ca="1">SUM(P$12:P76)</f>
        <v>39808.02900000001</v>
      </c>
      <c r="S76" s="16">
        <f ca="1">SUM(N$12:N76)+SUMIF(O$12:O76, "&lt;0")</f>
        <v>21481.471000000001</v>
      </c>
      <c r="U76" s="9">
        <v>44247</v>
      </c>
      <c r="V76" s="14">
        <f t="shared" ref="V76:V77" ca="1" si="80">IF(U76&lt;W$5, $B76, MIN(W$7, W$9 + $C$8*(U76-W$5)))</f>
        <v>813.65200000000186</v>
      </c>
      <c r="W76" s="14">
        <f t="shared" ca="1" si="57"/>
        <v>1321.4974285714291</v>
      </c>
      <c r="X76" s="14">
        <f t="shared" ca="1" si="63"/>
        <v>1118.2129999999997</v>
      </c>
      <c r="Y76" s="14">
        <f t="shared" ca="1" si="34"/>
        <v>-304.56099999999788</v>
      </c>
      <c r="Z76" s="14">
        <f t="shared" ca="1" si="35"/>
        <v>0</v>
      </c>
      <c r="AA76" s="14">
        <f t="shared" ca="1" si="73"/>
        <v>61289.5</v>
      </c>
      <c r="AB76" s="15">
        <f ca="1">SUM(Z$12:Z76)</f>
        <v>39808.02900000001</v>
      </c>
      <c r="AC76" s="16">
        <f ca="1">SUM(X$12:X76)+SUMIF(Y$12:Y76, "&lt;0")</f>
        <v>21481.471000000001</v>
      </c>
      <c r="AE76" s="9">
        <v>44247</v>
      </c>
      <c r="AF76" s="14">
        <f t="shared" ref="AF76:AF139" ca="1" si="81">IF(AE76&lt;AG$5, $B76, MIN(AG$7, AG$9 + $C$8*(AE76-AG$5)))</f>
        <v>813.65200000000186</v>
      </c>
      <c r="AG76" s="14">
        <f t="shared" ca="1" si="53"/>
        <v>1321.4974285714291</v>
      </c>
      <c r="AH76" s="14">
        <f t="shared" ca="1" si="64"/>
        <v>1118.2129999999997</v>
      </c>
      <c r="AI76" s="14">
        <f t="shared" ref="AI76:AI139" ca="1" si="82">AF76-AH76</f>
        <v>-304.56099999999788</v>
      </c>
      <c r="AJ76" s="14">
        <f t="shared" ref="AJ76:AJ139" ca="1" si="83">IF(AI76 &gt; 0, AI76, 0)</f>
        <v>0</v>
      </c>
      <c r="AK76" s="14">
        <f t="shared" ca="1" si="36"/>
        <v>61289.5</v>
      </c>
      <c r="AL76" s="15">
        <f ca="1">SUM(AJ$12:AJ76)</f>
        <v>39808.02900000001</v>
      </c>
      <c r="AM76" s="16">
        <f ca="1">SUM(AH$12:AH76)+SUMIF(AI$12:AI76, "&lt;0")</f>
        <v>21481.471000000001</v>
      </c>
      <c r="AO76" s="9">
        <v>44247</v>
      </c>
      <c r="AP76" s="14">
        <f t="shared" ref="AP76:AP139" ca="1" si="84">IF(AO76&lt;AQ$5, $B76, MIN(AQ$7, AQ$9 + $C$8*(AO76-AQ$5)))</f>
        <v>813.65200000000186</v>
      </c>
      <c r="AQ76" s="14">
        <f t="shared" ca="1" si="58"/>
        <v>1321</v>
      </c>
      <c r="AR76" s="14">
        <f t="shared" ca="1" si="65"/>
        <v>1118.2129999999997</v>
      </c>
      <c r="AS76" s="14">
        <f t="shared" ca="1" si="37"/>
        <v>-304.56099999999788</v>
      </c>
      <c r="AT76" s="14">
        <f t="shared" ca="1" si="38"/>
        <v>0</v>
      </c>
      <c r="AU76" s="14">
        <f t="shared" ca="1" si="74"/>
        <v>61289.5</v>
      </c>
      <c r="AV76" s="15">
        <f ca="1">SUM(AT$12:AT76)</f>
        <v>39808.02900000001</v>
      </c>
      <c r="AW76" s="16">
        <f ca="1">SUM(AR$12:AR76)+SUMIF(AS$12:AS76, "&lt;0")</f>
        <v>21481.471000000001</v>
      </c>
      <c r="AX76" s="15"/>
      <c r="AZ76" s="9">
        <v>44247</v>
      </c>
      <c r="BA76" s="14">
        <f t="shared" ref="BA76:BA77" ca="1" si="85">IF(AZ76&lt;BB$5, $B76, MIN(BB$7, BB$9 + $C$8*(AZ76-BB$5)))</f>
        <v>813.65200000000186</v>
      </c>
      <c r="BB76" s="14">
        <f t="shared" ca="1" si="59"/>
        <v>1321.4974285714291</v>
      </c>
      <c r="BC76" s="14">
        <f t="shared" ca="1" si="66"/>
        <v>1118.2129999999997</v>
      </c>
      <c r="BD76" s="14">
        <f t="shared" ca="1" si="39"/>
        <v>-304.56099999999788</v>
      </c>
      <c r="BE76" s="14">
        <f t="shared" ca="1" si="40"/>
        <v>0</v>
      </c>
      <c r="BF76" s="14">
        <f t="shared" ca="1" si="75"/>
        <v>61289.5</v>
      </c>
      <c r="BG76" s="15">
        <f ca="1">SUM(BE$12:BE76)</f>
        <v>39808.02900000001</v>
      </c>
      <c r="BH76" s="16">
        <f ca="1">SUM(BC$12:BC76)+SUMIF(BD$12:BD76, "&lt;0")</f>
        <v>21481.471000000001</v>
      </c>
      <c r="BJ76" s="9">
        <v>44247</v>
      </c>
      <c r="BK76" s="14">
        <f t="shared" ref="BK76:BK77" ca="1" si="86">IF(BJ76&lt;BL$5, $B76, MIN(BL$7, BL$9 + $C$8*(BJ76-BL$5)))</f>
        <v>813.65200000000186</v>
      </c>
      <c r="BL76" s="14">
        <f t="shared" ca="1" si="60"/>
        <v>1321.4974285714291</v>
      </c>
      <c r="BM76" s="14">
        <f t="shared" ca="1" si="67"/>
        <v>1118.2129999999997</v>
      </c>
      <c r="BN76" s="14">
        <f t="shared" ca="1" si="41"/>
        <v>-304.56099999999788</v>
      </c>
      <c r="BO76" s="14">
        <f t="shared" ca="1" si="42"/>
        <v>0</v>
      </c>
      <c r="BP76" s="14">
        <f t="shared" ca="1" si="76"/>
        <v>61289.5</v>
      </c>
      <c r="BQ76" s="15">
        <f ca="1">SUM(BO$12:BO76)</f>
        <v>39808.02900000001</v>
      </c>
      <c r="BR76" s="16">
        <f ca="1">SUM(BM$12:BM76)+SUMIF(BN$12:BN76, "&lt;0")</f>
        <v>21481.471000000001</v>
      </c>
      <c r="BT76" s="9">
        <v>44247</v>
      </c>
      <c r="BU76" s="14">
        <f t="shared" ref="BU76:BU139" ca="1" si="87">IF(BT76&lt;BV$5, $B76, MIN(BV$7, BV$9 + $C$8*(BT76-BV$5)))</f>
        <v>813.65200000000186</v>
      </c>
      <c r="BV76" s="14">
        <f t="shared" ca="1" si="54"/>
        <v>1321.4974285714291</v>
      </c>
      <c r="BW76" s="14">
        <f t="shared" ca="1" si="68"/>
        <v>1118.2129999999997</v>
      </c>
      <c r="BX76" s="14">
        <f t="shared" ref="BX76:BX139" ca="1" si="88">BU76-BW76</f>
        <v>-304.56099999999788</v>
      </c>
      <c r="BY76" s="14">
        <f t="shared" ref="BY76:BY139" ca="1" si="89">IF(BX76 &gt; 0, BX76, 0)</f>
        <v>0</v>
      </c>
      <c r="BZ76" s="14">
        <f t="shared" ca="1" si="43"/>
        <v>61289.5</v>
      </c>
      <c r="CA76" s="15">
        <f ca="1">SUM(BY$12:BY76)</f>
        <v>39808.02900000001</v>
      </c>
      <c r="CB76" s="16">
        <f ca="1">SUM(BW$12:BW76)+SUMIF(BX$12:BX76, "&lt;0")</f>
        <v>21481.471000000001</v>
      </c>
      <c r="CD76" s="9">
        <v>44247</v>
      </c>
      <c r="CE76" s="14">
        <f t="shared" ref="CE76:CE77" ca="1" si="90">IF(CD76&lt;CF$5, $B76, MIN(CF$7, CF$9 + $C$8*(CD76-CF$5)))</f>
        <v>813.65200000000186</v>
      </c>
      <c r="CF76" s="14">
        <f t="shared" ca="1" si="61"/>
        <v>1321.4974285714291</v>
      </c>
      <c r="CG76" s="14">
        <f t="shared" ca="1" si="69"/>
        <v>1118.2129999999997</v>
      </c>
      <c r="CH76" s="14">
        <f t="shared" ca="1" si="44"/>
        <v>-304.56099999999788</v>
      </c>
      <c r="CI76" s="14">
        <f t="shared" ca="1" si="45"/>
        <v>0</v>
      </c>
      <c r="CJ76" s="14">
        <f t="shared" ca="1" si="77"/>
        <v>61289.5</v>
      </c>
      <c r="CK76" s="15">
        <f ca="1">SUM(CI$12:CI76)</f>
        <v>39808.02900000001</v>
      </c>
      <c r="CL76" s="16">
        <f ca="1">SUM(CG$12:CG76)+SUMIF(CH$12:CH76, "&lt;0")</f>
        <v>21481.471000000001</v>
      </c>
    </row>
    <row r="77" spans="1:90" x14ac:dyDescent="0.2">
      <c r="A77" s="24">
        <v>44248</v>
      </c>
      <c r="B77" s="54">
        <f ca="1">IF($A77&gt;= $C$5,$C$6, INDEX('Historical Data'!$D$2:$D$745, MATCH(A77, 'Historical Data'!$B$2:$B$745, 0)))</f>
        <v>1801.1339999999982</v>
      </c>
      <c r="C77" s="14">
        <f t="shared" ca="1" si="55"/>
        <v>1327.6365714285712</v>
      </c>
      <c r="D77" s="14">
        <f t="shared" ca="1" si="70"/>
        <v>1626.3429999999971</v>
      </c>
      <c r="E77" s="14">
        <f t="shared" ref="E77:E140" ca="1" si="91">B77-D77</f>
        <v>174.79100000000108</v>
      </c>
      <c r="F77" s="14">
        <f t="shared" ca="1" si="78"/>
        <v>174.79100000000108</v>
      </c>
      <c r="G77" s="14">
        <f t="shared" ca="1" si="46"/>
        <v>63090.633999999998</v>
      </c>
      <c r="H77" s="15">
        <f ca="1">SUM(F$12:F77)</f>
        <v>39982.820000000007</v>
      </c>
      <c r="I77" s="16">
        <f ca="1">SUM(D$12:D77)+SUMIF(E$12:E77, "&lt;0")</f>
        <v>23107.813999999998</v>
      </c>
      <c r="J77" s="43"/>
      <c r="K77" s="9">
        <v>44248</v>
      </c>
      <c r="L77" s="14">
        <f t="shared" ca="1" si="79"/>
        <v>1801.1339999999982</v>
      </c>
      <c r="M77" s="14">
        <f t="shared" ca="1" si="56"/>
        <v>1327.6365714285712</v>
      </c>
      <c r="N77" s="14">
        <f t="shared" ca="1" si="62"/>
        <v>1626.3429999999971</v>
      </c>
      <c r="O77" s="14">
        <f t="shared" ref="O77:O140" ca="1" si="92">L77-N77</f>
        <v>174.79100000000108</v>
      </c>
      <c r="P77" s="14">
        <f t="shared" ref="P77:P140" ca="1" si="93">IF(O77 &gt; 0, O77, 0)</f>
        <v>174.79100000000108</v>
      </c>
      <c r="Q77" s="14">
        <f t="shared" ca="1" si="72"/>
        <v>63090.633999999998</v>
      </c>
      <c r="R77" s="15">
        <f ca="1">SUM(P$12:P77)</f>
        <v>39982.820000000007</v>
      </c>
      <c r="S77" s="16">
        <f ca="1">SUM(N$12:N77)+SUMIF(O$12:O77, "&lt;0")</f>
        <v>23107.813999999998</v>
      </c>
      <c r="U77" s="9">
        <v>44248</v>
      </c>
      <c r="V77" s="14">
        <f t="shared" ca="1" si="80"/>
        <v>1801.1339999999982</v>
      </c>
      <c r="W77" s="14">
        <f t="shared" ca="1" si="57"/>
        <v>1327.6365714285712</v>
      </c>
      <c r="X77" s="14">
        <f t="shared" ca="1" si="63"/>
        <v>1626.3429999999971</v>
      </c>
      <c r="Y77" s="14">
        <f t="shared" ref="Y77:Y140" ca="1" si="94">V77-X77</f>
        <v>174.79100000000108</v>
      </c>
      <c r="Z77" s="14">
        <f t="shared" ref="Z77:Z140" ca="1" si="95">IF(Y77 &gt; 0, Y77, 0)</f>
        <v>174.79100000000108</v>
      </c>
      <c r="AA77" s="14">
        <f t="shared" ca="1" si="73"/>
        <v>63090.633999999998</v>
      </c>
      <c r="AB77" s="15">
        <f ca="1">SUM(Z$12:Z77)</f>
        <v>39982.820000000007</v>
      </c>
      <c r="AC77" s="16">
        <f ca="1">SUM(X$12:X77)+SUMIF(Y$12:Y77, "&lt;0")</f>
        <v>23107.813999999998</v>
      </c>
      <c r="AE77" s="9">
        <v>44248</v>
      </c>
      <c r="AF77" s="14">
        <f t="shared" ca="1" si="81"/>
        <v>1801.1339999999982</v>
      </c>
      <c r="AG77" s="14">
        <f t="shared" ca="1" si="53"/>
        <v>1327.6365714285712</v>
      </c>
      <c r="AH77" s="14">
        <f t="shared" ca="1" si="64"/>
        <v>1626.3429999999971</v>
      </c>
      <c r="AI77" s="14">
        <f t="shared" ca="1" si="82"/>
        <v>174.79100000000108</v>
      </c>
      <c r="AJ77" s="14">
        <f t="shared" ca="1" si="83"/>
        <v>174.79100000000108</v>
      </c>
      <c r="AK77" s="14">
        <f t="shared" ref="AK77:AK140" ca="1" si="96">AF77+AK76</f>
        <v>63090.633999999998</v>
      </c>
      <c r="AL77" s="15">
        <f ca="1">SUM(AJ$12:AJ77)</f>
        <v>39982.820000000007</v>
      </c>
      <c r="AM77" s="16">
        <f ca="1">SUM(AH$12:AH77)+SUMIF(AI$12:AI77, "&lt;0")</f>
        <v>23107.813999999998</v>
      </c>
      <c r="AO77" s="9">
        <v>44248</v>
      </c>
      <c r="AP77" s="14">
        <f t="shared" ca="1" si="84"/>
        <v>1801.1339999999982</v>
      </c>
      <c r="AQ77" s="14">
        <f t="shared" ca="1" si="58"/>
        <v>1328</v>
      </c>
      <c r="AR77" s="14">
        <f t="shared" ca="1" si="65"/>
        <v>1626.3429999999971</v>
      </c>
      <c r="AS77" s="14">
        <f t="shared" ref="AS77:AS140" ca="1" si="97">AP77-AR77</f>
        <v>174.79100000000108</v>
      </c>
      <c r="AT77" s="14">
        <f t="shared" ref="AT77:AT140" ca="1" si="98">IF(AS77 &gt; 0, AS77, 0)</f>
        <v>174.79100000000108</v>
      </c>
      <c r="AU77" s="14">
        <f t="shared" ca="1" si="74"/>
        <v>63090.633999999998</v>
      </c>
      <c r="AV77" s="15">
        <f ca="1">SUM(AT$12:AT77)</f>
        <v>39982.820000000007</v>
      </c>
      <c r="AW77" s="16">
        <f ca="1">SUM(AR$12:AR77)+SUMIF(AS$12:AS77, "&lt;0")</f>
        <v>23107.813999999998</v>
      </c>
      <c r="AX77" s="15"/>
      <c r="AZ77" s="9">
        <v>44248</v>
      </c>
      <c r="BA77" s="14">
        <f t="shared" ca="1" si="85"/>
        <v>1801.1339999999982</v>
      </c>
      <c r="BB77" s="14">
        <f t="shared" ca="1" si="59"/>
        <v>1327.6365714285712</v>
      </c>
      <c r="BC77" s="14">
        <f t="shared" ca="1" si="66"/>
        <v>1626.3429999999971</v>
      </c>
      <c r="BD77" s="14">
        <f t="shared" ref="BD77:BD140" ca="1" si="99">BA77-BC77</f>
        <v>174.79100000000108</v>
      </c>
      <c r="BE77" s="14">
        <f t="shared" ref="BE77:BE140" ca="1" si="100">IF(BD77 &gt; 0, BD77, 0)</f>
        <v>174.79100000000108</v>
      </c>
      <c r="BF77" s="14">
        <f t="shared" ca="1" si="75"/>
        <v>63090.633999999998</v>
      </c>
      <c r="BG77" s="15">
        <f ca="1">SUM(BE$12:BE77)</f>
        <v>39982.820000000007</v>
      </c>
      <c r="BH77" s="16">
        <f ca="1">SUM(BC$12:BC77)+SUMIF(BD$12:BD77, "&lt;0")</f>
        <v>23107.813999999998</v>
      </c>
      <c r="BJ77" s="9">
        <v>44248</v>
      </c>
      <c r="BK77" s="14">
        <f t="shared" ca="1" si="86"/>
        <v>1801.1339999999982</v>
      </c>
      <c r="BL77" s="14">
        <f t="shared" ca="1" si="60"/>
        <v>1327.6365714285712</v>
      </c>
      <c r="BM77" s="14">
        <f t="shared" ca="1" si="67"/>
        <v>1626.3429999999971</v>
      </c>
      <c r="BN77" s="14">
        <f t="shared" ref="BN77:BN140" ca="1" si="101">BK77-BM77</f>
        <v>174.79100000000108</v>
      </c>
      <c r="BO77" s="14">
        <f t="shared" ref="BO77:BO140" ca="1" si="102">IF(BN77 &gt; 0, BN77, 0)</f>
        <v>174.79100000000108</v>
      </c>
      <c r="BP77" s="14">
        <f t="shared" ca="1" si="76"/>
        <v>63090.633999999998</v>
      </c>
      <c r="BQ77" s="15">
        <f ca="1">SUM(BO$12:BO77)</f>
        <v>39982.820000000007</v>
      </c>
      <c r="BR77" s="16">
        <f ca="1">SUM(BM$12:BM77)+SUMIF(BN$12:BN77, "&lt;0")</f>
        <v>23107.813999999998</v>
      </c>
      <c r="BT77" s="9">
        <v>44248</v>
      </c>
      <c r="BU77" s="14">
        <f t="shared" ca="1" si="87"/>
        <v>1801.1339999999982</v>
      </c>
      <c r="BV77" s="14">
        <f t="shared" ca="1" si="54"/>
        <v>1327.6365714285712</v>
      </c>
      <c r="BW77" s="14">
        <f t="shared" ca="1" si="68"/>
        <v>1626.3429999999971</v>
      </c>
      <c r="BX77" s="14">
        <f t="shared" ca="1" si="88"/>
        <v>174.79100000000108</v>
      </c>
      <c r="BY77" s="14">
        <f t="shared" ca="1" si="89"/>
        <v>174.79100000000108</v>
      </c>
      <c r="BZ77" s="14">
        <f t="shared" ref="BZ77:BZ140" ca="1" si="103">BU77+BZ76</f>
        <v>63090.633999999998</v>
      </c>
      <c r="CA77" s="15">
        <f ca="1">SUM(BY$12:BY77)</f>
        <v>39982.820000000007</v>
      </c>
      <c r="CB77" s="16">
        <f ca="1">SUM(BW$12:BW77)+SUMIF(BX$12:BX77, "&lt;0")</f>
        <v>23107.813999999998</v>
      </c>
      <c r="CD77" s="9">
        <v>44248</v>
      </c>
      <c r="CE77" s="14">
        <f t="shared" ca="1" si="90"/>
        <v>1801.1339999999982</v>
      </c>
      <c r="CF77" s="14">
        <f t="shared" ca="1" si="61"/>
        <v>1327.6365714285712</v>
      </c>
      <c r="CG77" s="14">
        <f t="shared" ca="1" si="69"/>
        <v>1626.3429999999971</v>
      </c>
      <c r="CH77" s="14">
        <f t="shared" ref="CH77:CH140" ca="1" si="104">CE77-CG77</f>
        <v>174.79100000000108</v>
      </c>
      <c r="CI77" s="14">
        <f t="shared" ref="CI77:CI140" ca="1" si="105">IF(CH77 &gt; 0, CH77, 0)</f>
        <v>174.79100000000108</v>
      </c>
      <c r="CJ77" s="14">
        <f t="shared" ca="1" si="77"/>
        <v>63090.633999999998</v>
      </c>
      <c r="CK77" s="15">
        <f ca="1">SUM(CI$12:CI77)</f>
        <v>39982.820000000007</v>
      </c>
      <c r="CL77" s="16">
        <f ca="1">SUM(CG$12:CG77)+SUMIF(CH$12:CH77, "&lt;0")</f>
        <v>23107.813999999998</v>
      </c>
    </row>
    <row r="78" spans="1:90" x14ac:dyDescent="0.2">
      <c r="A78" s="24">
        <v>44249</v>
      </c>
      <c r="B78" s="54">
        <f ca="1">IF($A78&gt;= $C$5,$C$6, INDEX('Historical Data'!$D$2:$D$745, MATCH(A78, 'Historical Data'!$B$2:$B$745, 0)))</f>
        <v>1086.8400000000038</v>
      </c>
      <c r="C78" s="14">
        <f t="shared" ca="1" si="55"/>
        <v>1365.8198571428572</v>
      </c>
      <c r="D78" s="14">
        <f t="shared" ca="1" si="70"/>
        <v>1260.2580000000016</v>
      </c>
      <c r="E78" s="14">
        <f t="shared" ca="1" si="91"/>
        <v>-173.41799999999785</v>
      </c>
      <c r="F78" s="14">
        <f t="shared" ca="1" si="78"/>
        <v>0</v>
      </c>
      <c r="G78" s="14">
        <f t="shared" ref="G78:G141" ca="1" si="106">B78+G77</f>
        <v>64177.474000000002</v>
      </c>
      <c r="H78" s="15">
        <f ca="1">SUM(F$12:F78)</f>
        <v>39982.820000000007</v>
      </c>
      <c r="I78" s="16">
        <f ca="1">SUM(D$12:D78)+SUMIF(E$12:E78, "&lt;0")</f>
        <v>24194.654000000002</v>
      </c>
      <c r="J78" s="43"/>
      <c r="K78" s="9">
        <v>44249</v>
      </c>
      <c r="L78" s="14">
        <f ca="1">IF(K78&lt;M$5, $B78, MIN(M$7, M$9 + $C$8*(K78-M$5)))</f>
        <v>1086.8400000000038</v>
      </c>
      <c r="M78" s="14">
        <f t="shared" ca="1" si="56"/>
        <v>1365.8198571428572</v>
      </c>
      <c r="N78" s="14">
        <f t="shared" ca="1" si="62"/>
        <v>1260.2580000000016</v>
      </c>
      <c r="O78" s="14">
        <f t="shared" ca="1" si="92"/>
        <v>-173.41799999999785</v>
      </c>
      <c r="P78" s="14">
        <f t="shared" ca="1" si="93"/>
        <v>0</v>
      </c>
      <c r="Q78" s="14">
        <f t="shared" ca="1" si="72"/>
        <v>64177.474000000002</v>
      </c>
      <c r="R78" s="15">
        <f ca="1">SUM(P$12:P78)</f>
        <v>39982.820000000007</v>
      </c>
      <c r="S78" s="16">
        <f ca="1">SUM(N$12:N78)+SUMIF(O$12:O78, "&lt;0")</f>
        <v>24194.654000000002</v>
      </c>
      <c r="U78" s="9">
        <v>44249</v>
      </c>
      <c r="V78" s="14">
        <f ca="1">IF(U78&lt;W$5, $B78, MIN(W$7, W$9 + $C$8*(U78-W$5)))</f>
        <v>1086.8400000000038</v>
      </c>
      <c r="W78" s="14">
        <f t="shared" ca="1" si="57"/>
        <v>1365.8198571428572</v>
      </c>
      <c r="X78" s="14">
        <f t="shared" ca="1" si="63"/>
        <v>1260.2580000000016</v>
      </c>
      <c r="Y78" s="14">
        <f t="shared" ca="1" si="94"/>
        <v>-173.41799999999785</v>
      </c>
      <c r="Z78" s="14">
        <f t="shared" ca="1" si="95"/>
        <v>0</v>
      </c>
      <c r="AA78" s="14">
        <f t="shared" ca="1" si="73"/>
        <v>64177.474000000002</v>
      </c>
      <c r="AB78" s="15">
        <f ca="1">SUM(Z$12:Z78)</f>
        <v>39982.820000000007</v>
      </c>
      <c r="AC78" s="16">
        <f ca="1">SUM(X$12:X78)+SUMIF(Y$12:Y78, "&lt;0")</f>
        <v>24194.654000000002</v>
      </c>
      <c r="AE78" s="9">
        <v>44249</v>
      </c>
      <c r="AF78" s="14">
        <f t="shared" ca="1" si="81"/>
        <v>1086.8400000000038</v>
      </c>
      <c r="AG78" s="14">
        <f t="shared" ca="1" si="53"/>
        <v>1365.8198571428572</v>
      </c>
      <c r="AH78" s="14">
        <f t="shared" ca="1" si="64"/>
        <v>1260.2580000000016</v>
      </c>
      <c r="AI78" s="14">
        <f t="shared" ca="1" si="82"/>
        <v>-173.41799999999785</v>
      </c>
      <c r="AJ78" s="14">
        <f t="shared" ca="1" si="83"/>
        <v>0</v>
      </c>
      <c r="AK78" s="14">
        <f t="shared" ca="1" si="96"/>
        <v>64177.474000000002</v>
      </c>
      <c r="AL78" s="15">
        <f ca="1">SUM(AJ$12:AJ78)</f>
        <v>39982.820000000007</v>
      </c>
      <c r="AM78" s="16">
        <f ca="1">SUM(AH$12:AH78)+SUMIF(AI$12:AI78, "&lt;0")</f>
        <v>24194.654000000002</v>
      </c>
      <c r="AO78" s="9">
        <v>44249</v>
      </c>
      <c r="AP78" s="14">
        <f t="shared" ca="1" si="84"/>
        <v>1086.8400000000038</v>
      </c>
      <c r="AQ78" s="14">
        <f t="shared" ca="1" si="58"/>
        <v>1366</v>
      </c>
      <c r="AR78" s="14">
        <f t="shared" ca="1" si="65"/>
        <v>1260.2580000000016</v>
      </c>
      <c r="AS78" s="14">
        <f t="shared" ca="1" si="97"/>
        <v>-173.41799999999785</v>
      </c>
      <c r="AT78" s="14">
        <f t="shared" ca="1" si="98"/>
        <v>0</v>
      </c>
      <c r="AU78" s="14">
        <f t="shared" ca="1" si="74"/>
        <v>64177.474000000002</v>
      </c>
      <c r="AV78" s="15">
        <f ca="1">SUM(AT$12:AT78)</f>
        <v>39982.820000000007</v>
      </c>
      <c r="AW78" s="16">
        <f ca="1">SUM(AR$12:AR78)+SUMIF(AS$12:AS78, "&lt;0")</f>
        <v>24194.654000000002</v>
      </c>
      <c r="AX78" s="15"/>
      <c r="AZ78" s="9">
        <v>44249</v>
      </c>
      <c r="BA78" s="14">
        <f ca="1">IF(AZ78&lt;BB$5, $B78, MIN(BB$7, BB$9 + $C$8*(AZ78-BB$5)))</f>
        <v>1086.8400000000038</v>
      </c>
      <c r="BB78" s="14">
        <f t="shared" ca="1" si="59"/>
        <v>1365.8198571428572</v>
      </c>
      <c r="BC78" s="14">
        <f t="shared" ca="1" si="66"/>
        <v>1260.2580000000016</v>
      </c>
      <c r="BD78" s="14">
        <f t="shared" ca="1" si="99"/>
        <v>-173.41799999999785</v>
      </c>
      <c r="BE78" s="14">
        <f t="shared" ca="1" si="100"/>
        <v>0</v>
      </c>
      <c r="BF78" s="14">
        <f t="shared" ca="1" si="75"/>
        <v>64177.474000000002</v>
      </c>
      <c r="BG78" s="15">
        <f ca="1">SUM(BE$12:BE78)</f>
        <v>39982.820000000007</v>
      </c>
      <c r="BH78" s="16">
        <f ca="1">SUM(BC$12:BC78)+SUMIF(BD$12:BD78, "&lt;0")</f>
        <v>24194.654000000002</v>
      </c>
      <c r="BJ78" s="9">
        <v>44249</v>
      </c>
      <c r="BK78" s="14">
        <f ca="1">IF(BJ78&lt;BL$5, $B78, MIN(BL$7, BL$9 + $C$8*(BJ78-BL$5)))</f>
        <v>1086.8400000000038</v>
      </c>
      <c r="BL78" s="14">
        <f t="shared" ca="1" si="60"/>
        <v>1365.8198571428572</v>
      </c>
      <c r="BM78" s="14">
        <f t="shared" ca="1" si="67"/>
        <v>1260.2580000000016</v>
      </c>
      <c r="BN78" s="14">
        <f t="shared" ca="1" si="101"/>
        <v>-173.41799999999785</v>
      </c>
      <c r="BO78" s="14">
        <f t="shared" ca="1" si="102"/>
        <v>0</v>
      </c>
      <c r="BP78" s="14">
        <f t="shared" ca="1" si="76"/>
        <v>64177.474000000002</v>
      </c>
      <c r="BQ78" s="15">
        <f ca="1">SUM(BO$12:BO78)</f>
        <v>39982.820000000007</v>
      </c>
      <c r="BR78" s="16">
        <f ca="1">SUM(BM$12:BM78)+SUMIF(BN$12:BN78, "&lt;0")</f>
        <v>24194.654000000002</v>
      </c>
      <c r="BT78" s="9">
        <v>44249</v>
      </c>
      <c r="BU78" s="14">
        <f t="shared" ca="1" si="87"/>
        <v>1086.8400000000038</v>
      </c>
      <c r="BV78" s="14">
        <f t="shared" ca="1" si="54"/>
        <v>1365.8198571428572</v>
      </c>
      <c r="BW78" s="14">
        <f t="shared" ca="1" si="68"/>
        <v>1260.2580000000016</v>
      </c>
      <c r="BX78" s="14">
        <f t="shared" ca="1" si="88"/>
        <v>-173.41799999999785</v>
      </c>
      <c r="BY78" s="14">
        <f t="shared" ca="1" si="89"/>
        <v>0</v>
      </c>
      <c r="BZ78" s="14">
        <f t="shared" ca="1" si="103"/>
        <v>64177.474000000002</v>
      </c>
      <c r="CA78" s="15">
        <f ca="1">SUM(BY$12:BY78)</f>
        <v>39982.820000000007</v>
      </c>
      <c r="CB78" s="16">
        <f ca="1">SUM(BW$12:BW78)+SUMIF(BX$12:BX78, "&lt;0")</f>
        <v>24194.654000000002</v>
      </c>
      <c r="CD78" s="9">
        <v>44249</v>
      </c>
      <c r="CE78" s="14">
        <f ca="1">IF(CD78&lt;CF$5, $B78, MIN(CF$7, CF$9 + $C$8*(CD78-CF$5)))</f>
        <v>1086.8400000000038</v>
      </c>
      <c r="CF78" s="14">
        <f t="shared" ca="1" si="61"/>
        <v>1365.8198571428572</v>
      </c>
      <c r="CG78" s="14">
        <f t="shared" ca="1" si="69"/>
        <v>1260.2580000000016</v>
      </c>
      <c r="CH78" s="14">
        <f t="shared" ca="1" si="104"/>
        <v>-173.41799999999785</v>
      </c>
      <c r="CI78" s="14">
        <f t="shared" ca="1" si="105"/>
        <v>0</v>
      </c>
      <c r="CJ78" s="14">
        <f t="shared" ca="1" si="77"/>
        <v>64177.474000000002</v>
      </c>
      <c r="CK78" s="15">
        <f ca="1">SUM(CI$12:CI78)</f>
        <v>39982.820000000007</v>
      </c>
      <c r="CL78" s="16">
        <f ca="1">SUM(CG$12:CG78)+SUMIF(CH$12:CH78, "&lt;0")</f>
        <v>24194.654000000002</v>
      </c>
    </row>
    <row r="79" spans="1:90" x14ac:dyDescent="0.2">
      <c r="A79" s="24">
        <v>44250</v>
      </c>
      <c r="B79" s="54">
        <f ca="1">IF($A79&gt;= $C$5,$C$6, INDEX('Historical Data'!$D$2:$D$745, MATCH(A79, 'Historical Data'!$B$2:$B$745, 0)))</f>
        <v>854.60899999999674</v>
      </c>
      <c r="C79" s="14">
        <f t="shared" ca="1" si="55"/>
        <v>1275.4969999999998</v>
      </c>
      <c r="D79" s="14">
        <f t="shared" ca="1" si="70"/>
        <v>1338.0599999999977</v>
      </c>
      <c r="E79" s="14">
        <f t="shared" ca="1" si="91"/>
        <v>-483.45100000000093</v>
      </c>
      <c r="F79" s="14">
        <f t="shared" ca="1" si="78"/>
        <v>0</v>
      </c>
      <c r="G79" s="14">
        <f t="shared" ca="1" si="106"/>
        <v>65032.082999999999</v>
      </c>
      <c r="H79" s="15">
        <f ca="1">SUM(F$12:F79)</f>
        <v>39982.820000000007</v>
      </c>
      <c r="I79" s="16">
        <f ca="1">SUM(D$12:D79)+SUMIF(E$12:E79, "&lt;0")</f>
        <v>25049.262999999999</v>
      </c>
      <c r="J79" s="43"/>
      <c r="K79" s="9">
        <v>44250</v>
      </c>
      <c r="L79" s="14">
        <f t="shared" ref="L79:L142" ca="1" si="107">IF(K79&lt;M$5, $B79, MIN(M$7, M$9 + $C$8*(K79-M$5)))</f>
        <v>854.60899999999674</v>
      </c>
      <c r="M79" s="14">
        <f t="shared" ca="1" si="56"/>
        <v>1275.4969999999998</v>
      </c>
      <c r="N79" s="14">
        <f t="shared" ca="1" si="62"/>
        <v>1338.0599999999977</v>
      </c>
      <c r="O79" s="14">
        <f t="shared" ca="1" si="92"/>
        <v>-483.45100000000093</v>
      </c>
      <c r="P79" s="14">
        <f t="shared" ca="1" si="93"/>
        <v>0</v>
      </c>
      <c r="Q79" s="14">
        <f t="shared" ca="1" si="72"/>
        <v>65032.082999999999</v>
      </c>
      <c r="R79" s="15">
        <f ca="1">SUM(P$12:P79)</f>
        <v>39982.820000000007</v>
      </c>
      <c r="S79" s="16">
        <f ca="1">SUM(N$12:N79)+SUMIF(O$12:O79, "&lt;0")</f>
        <v>25049.262999999999</v>
      </c>
      <c r="U79" s="9">
        <v>44250</v>
      </c>
      <c r="V79" s="14">
        <f t="shared" ref="V79:V142" ca="1" si="108">IF(U79&lt;W$5, $B79, MIN(W$7, W$9 + $C$8*(U79-W$5)))</f>
        <v>854.60899999999674</v>
      </c>
      <c r="W79" s="14">
        <f t="shared" ca="1" si="57"/>
        <v>1275.4969999999998</v>
      </c>
      <c r="X79" s="14">
        <f t="shared" ca="1" si="63"/>
        <v>1338.0599999999977</v>
      </c>
      <c r="Y79" s="14">
        <f t="shared" ca="1" si="94"/>
        <v>-483.45100000000093</v>
      </c>
      <c r="Z79" s="14">
        <f t="shared" ca="1" si="95"/>
        <v>0</v>
      </c>
      <c r="AA79" s="14">
        <f t="shared" ca="1" si="73"/>
        <v>65032.082999999999</v>
      </c>
      <c r="AB79" s="15">
        <f ca="1">SUM(Z$12:Z79)</f>
        <v>39982.820000000007</v>
      </c>
      <c r="AC79" s="16">
        <f ca="1">SUM(X$12:X79)+SUMIF(Y$12:Y79, "&lt;0")</f>
        <v>25049.262999999999</v>
      </c>
      <c r="AE79" s="9">
        <v>44250</v>
      </c>
      <c r="AF79" s="14">
        <f t="shared" ca="1" si="81"/>
        <v>854.60899999999674</v>
      </c>
      <c r="AG79" s="14">
        <f t="shared" ca="1" si="53"/>
        <v>1275.4969999999998</v>
      </c>
      <c r="AH79" s="14">
        <f t="shared" ca="1" si="64"/>
        <v>1338.0599999999977</v>
      </c>
      <c r="AI79" s="14">
        <f t="shared" ca="1" si="82"/>
        <v>-483.45100000000093</v>
      </c>
      <c r="AJ79" s="14">
        <f t="shared" ca="1" si="83"/>
        <v>0</v>
      </c>
      <c r="AK79" s="14">
        <f t="shared" ca="1" si="96"/>
        <v>65032.082999999999</v>
      </c>
      <c r="AL79" s="15">
        <f ca="1">SUM(AJ$12:AJ79)</f>
        <v>39982.820000000007</v>
      </c>
      <c r="AM79" s="16">
        <f ca="1">SUM(AH$12:AH79)+SUMIF(AI$12:AI79, "&lt;0")</f>
        <v>25049.262999999999</v>
      </c>
      <c r="AO79" s="9">
        <v>44250</v>
      </c>
      <c r="AP79" s="14">
        <f t="shared" ca="1" si="84"/>
        <v>854.60899999999674</v>
      </c>
      <c r="AQ79" s="14">
        <f t="shared" ca="1" si="58"/>
        <v>1275</v>
      </c>
      <c r="AR79" s="14">
        <f t="shared" ca="1" si="65"/>
        <v>1338.0599999999977</v>
      </c>
      <c r="AS79" s="14">
        <f t="shared" ca="1" si="97"/>
        <v>-483.45100000000093</v>
      </c>
      <c r="AT79" s="14">
        <f t="shared" ca="1" si="98"/>
        <v>0</v>
      </c>
      <c r="AU79" s="14">
        <f t="shared" ca="1" si="74"/>
        <v>65032.082999999999</v>
      </c>
      <c r="AV79" s="15">
        <f ca="1">SUM(AT$12:AT79)</f>
        <v>39982.820000000007</v>
      </c>
      <c r="AW79" s="16">
        <f ca="1">SUM(AR$12:AR79)+SUMIF(AS$12:AS79, "&lt;0")</f>
        <v>25049.262999999999</v>
      </c>
      <c r="AX79" s="15"/>
      <c r="AZ79" s="9">
        <v>44250</v>
      </c>
      <c r="BA79" s="14">
        <f t="shared" ref="BA79:BA142" ca="1" si="109">IF(AZ79&lt;BB$5, $B79, MIN(BB$7, BB$9 + $C$8*(AZ79-BB$5)))</f>
        <v>854.60899999999674</v>
      </c>
      <c r="BB79" s="14">
        <f t="shared" ca="1" si="59"/>
        <v>1275.4969999999998</v>
      </c>
      <c r="BC79" s="14">
        <f t="shared" ca="1" si="66"/>
        <v>1338.0599999999977</v>
      </c>
      <c r="BD79" s="14">
        <f t="shared" ca="1" si="99"/>
        <v>-483.45100000000093</v>
      </c>
      <c r="BE79" s="14">
        <f t="shared" ca="1" si="100"/>
        <v>0</v>
      </c>
      <c r="BF79" s="14">
        <f t="shared" ca="1" si="75"/>
        <v>65032.082999999999</v>
      </c>
      <c r="BG79" s="15">
        <f ca="1">SUM(BE$12:BE79)</f>
        <v>39982.820000000007</v>
      </c>
      <c r="BH79" s="16">
        <f ca="1">SUM(BC$12:BC79)+SUMIF(BD$12:BD79, "&lt;0")</f>
        <v>25049.262999999999</v>
      </c>
      <c r="BJ79" s="9">
        <v>44250</v>
      </c>
      <c r="BK79" s="14">
        <f t="shared" ref="BK79:BK142" ca="1" si="110">IF(BJ79&lt;BL$5, $B79, MIN(BL$7, BL$9 + $C$8*(BJ79-BL$5)))</f>
        <v>854.60899999999674</v>
      </c>
      <c r="BL79" s="14">
        <f t="shared" ca="1" si="60"/>
        <v>1275.4969999999998</v>
      </c>
      <c r="BM79" s="14">
        <f t="shared" ca="1" si="67"/>
        <v>1338.0599999999977</v>
      </c>
      <c r="BN79" s="14">
        <f t="shared" ca="1" si="101"/>
        <v>-483.45100000000093</v>
      </c>
      <c r="BO79" s="14">
        <f t="shared" ca="1" si="102"/>
        <v>0</v>
      </c>
      <c r="BP79" s="14">
        <f t="shared" ca="1" si="76"/>
        <v>65032.082999999999</v>
      </c>
      <c r="BQ79" s="15">
        <f ca="1">SUM(BO$12:BO79)</f>
        <v>39982.820000000007</v>
      </c>
      <c r="BR79" s="16">
        <f ca="1">SUM(BM$12:BM79)+SUMIF(BN$12:BN79, "&lt;0")</f>
        <v>25049.262999999999</v>
      </c>
      <c r="BT79" s="9">
        <v>44250</v>
      </c>
      <c r="BU79" s="14">
        <f t="shared" ca="1" si="87"/>
        <v>854.60899999999674</v>
      </c>
      <c r="BV79" s="14">
        <f t="shared" ca="1" si="54"/>
        <v>1275.4969999999998</v>
      </c>
      <c r="BW79" s="14">
        <f t="shared" ca="1" si="68"/>
        <v>1338.0599999999977</v>
      </c>
      <c r="BX79" s="14">
        <f t="shared" ca="1" si="88"/>
        <v>-483.45100000000093</v>
      </c>
      <c r="BY79" s="14">
        <f t="shared" ca="1" si="89"/>
        <v>0</v>
      </c>
      <c r="BZ79" s="14">
        <f t="shared" ca="1" si="103"/>
        <v>65032.082999999999</v>
      </c>
      <c r="CA79" s="15">
        <f ca="1">SUM(BY$12:BY79)</f>
        <v>39982.820000000007</v>
      </c>
      <c r="CB79" s="16">
        <f ca="1">SUM(BW$12:BW79)+SUMIF(BX$12:BX79, "&lt;0")</f>
        <v>25049.262999999999</v>
      </c>
      <c r="CD79" s="9">
        <v>44250</v>
      </c>
      <c r="CE79" s="14">
        <f t="shared" ref="CE79:CE142" ca="1" si="111">IF(CD79&lt;CF$5, $B79, MIN(CF$7, CF$9 + $C$8*(CD79-CF$5)))</f>
        <v>854.60899999999674</v>
      </c>
      <c r="CF79" s="14">
        <f t="shared" ca="1" si="61"/>
        <v>1275.4969999999998</v>
      </c>
      <c r="CG79" s="14">
        <f t="shared" ca="1" si="69"/>
        <v>1338.0599999999977</v>
      </c>
      <c r="CH79" s="14">
        <f t="shared" ca="1" si="104"/>
        <v>-483.45100000000093</v>
      </c>
      <c r="CI79" s="14">
        <f t="shared" ca="1" si="105"/>
        <v>0</v>
      </c>
      <c r="CJ79" s="14">
        <f t="shared" ca="1" si="77"/>
        <v>65032.082999999999</v>
      </c>
      <c r="CK79" s="15">
        <f ca="1">SUM(CI$12:CI79)</f>
        <v>39982.820000000007</v>
      </c>
      <c r="CL79" s="16">
        <f ca="1">SUM(CG$12:CG79)+SUMIF(CH$12:CH79, "&lt;0")</f>
        <v>25049.262999999999</v>
      </c>
    </row>
    <row r="80" spans="1:90" x14ac:dyDescent="0.2">
      <c r="A80" s="24">
        <v>44251</v>
      </c>
      <c r="B80" s="54">
        <f ca="1">IF($A80&gt;= $C$5,$C$6, INDEX('Historical Data'!$D$2:$D$745, MATCH(A80, 'Historical Data'!$B$2:$B$745, 0)))</f>
        <v>1432.8640000000014</v>
      </c>
      <c r="C80" s="14">
        <f t="shared" ca="1" si="55"/>
        <v>1295.6389999999997</v>
      </c>
      <c r="D80" s="14">
        <f t="shared" ca="1" si="70"/>
        <v>1000.5519999999997</v>
      </c>
      <c r="E80" s="14">
        <f t="shared" ca="1" si="91"/>
        <v>432.31200000000172</v>
      </c>
      <c r="F80" s="14">
        <f t="shared" ca="1" si="78"/>
        <v>432.31200000000172</v>
      </c>
      <c r="G80" s="14">
        <f t="shared" ca="1" si="106"/>
        <v>66464.947</v>
      </c>
      <c r="H80" s="15">
        <f ca="1">SUM(F$12:F80)</f>
        <v>40415.132000000012</v>
      </c>
      <c r="I80" s="16">
        <f ca="1">SUM(D$12:D80)+SUMIF(E$12:E80, "&lt;0")</f>
        <v>26049.814999999999</v>
      </c>
      <c r="J80" s="43"/>
      <c r="K80" s="9">
        <v>44251</v>
      </c>
      <c r="L80" s="14">
        <f t="shared" ca="1" si="107"/>
        <v>1432.8640000000014</v>
      </c>
      <c r="M80" s="14">
        <f t="shared" ca="1" si="56"/>
        <v>1295.6389999999997</v>
      </c>
      <c r="N80" s="14">
        <f t="shared" ca="1" si="62"/>
        <v>1000.5519999999997</v>
      </c>
      <c r="O80" s="14">
        <f t="shared" ca="1" si="92"/>
        <v>432.31200000000172</v>
      </c>
      <c r="P80" s="14">
        <f t="shared" ca="1" si="93"/>
        <v>432.31200000000172</v>
      </c>
      <c r="Q80" s="14">
        <f t="shared" ca="1" si="72"/>
        <v>66464.947</v>
      </c>
      <c r="R80" s="15">
        <f ca="1">SUM(P$12:P80)</f>
        <v>40415.132000000012</v>
      </c>
      <c r="S80" s="16">
        <f ca="1">SUM(N$12:N80)+SUMIF(O$12:O80, "&lt;0")</f>
        <v>26049.814999999999</v>
      </c>
      <c r="U80" s="9">
        <v>44251</v>
      </c>
      <c r="V80" s="14">
        <f t="shared" ca="1" si="108"/>
        <v>1432.8640000000014</v>
      </c>
      <c r="W80" s="14">
        <f t="shared" ca="1" si="57"/>
        <v>1295.6389999999997</v>
      </c>
      <c r="X80" s="14">
        <f t="shared" ca="1" si="63"/>
        <v>1000.5519999999997</v>
      </c>
      <c r="Y80" s="14">
        <f t="shared" ca="1" si="94"/>
        <v>432.31200000000172</v>
      </c>
      <c r="Z80" s="14">
        <f t="shared" ca="1" si="95"/>
        <v>432.31200000000172</v>
      </c>
      <c r="AA80" s="14">
        <f t="shared" ca="1" si="73"/>
        <v>66464.947</v>
      </c>
      <c r="AB80" s="15">
        <f ca="1">SUM(Z$12:Z80)</f>
        <v>40415.132000000012</v>
      </c>
      <c r="AC80" s="16">
        <f ca="1">SUM(X$12:X80)+SUMIF(Y$12:Y80, "&lt;0")</f>
        <v>26049.814999999999</v>
      </c>
      <c r="AE80" s="9">
        <v>44251</v>
      </c>
      <c r="AF80" s="14">
        <f t="shared" ca="1" si="81"/>
        <v>1432.8640000000014</v>
      </c>
      <c r="AG80" s="14">
        <f t="shared" ca="1" si="53"/>
        <v>1295.6389999999997</v>
      </c>
      <c r="AH80" s="14">
        <f t="shared" ca="1" si="64"/>
        <v>1000.5519999999997</v>
      </c>
      <c r="AI80" s="14">
        <f t="shared" ca="1" si="82"/>
        <v>432.31200000000172</v>
      </c>
      <c r="AJ80" s="14">
        <f t="shared" ca="1" si="83"/>
        <v>432.31200000000172</v>
      </c>
      <c r="AK80" s="14">
        <f t="shared" ca="1" si="96"/>
        <v>66464.947</v>
      </c>
      <c r="AL80" s="15">
        <f ca="1">SUM(AJ$12:AJ80)</f>
        <v>40415.132000000012</v>
      </c>
      <c r="AM80" s="16">
        <f ca="1">SUM(AH$12:AH80)+SUMIF(AI$12:AI80, "&lt;0")</f>
        <v>26049.814999999999</v>
      </c>
      <c r="AO80" s="9">
        <v>44251</v>
      </c>
      <c r="AP80" s="14">
        <f t="shared" ca="1" si="84"/>
        <v>1432.8640000000014</v>
      </c>
      <c r="AQ80" s="14">
        <f t="shared" ca="1" si="58"/>
        <v>1296</v>
      </c>
      <c r="AR80" s="14">
        <f t="shared" ca="1" si="65"/>
        <v>1000.5519999999997</v>
      </c>
      <c r="AS80" s="14">
        <f t="shared" ca="1" si="97"/>
        <v>432.31200000000172</v>
      </c>
      <c r="AT80" s="14">
        <f t="shared" ca="1" si="98"/>
        <v>432.31200000000172</v>
      </c>
      <c r="AU80" s="14">
        <f t="shared" ca="1" si="74"/>
        <v>66464.947</v>
      </c>
      <c r="AV80" s="15">
        <f ca="1">SUM(AT$12:AT80)</f>
        <v>40415.132000000012</v>
      </c>
      <c r="AW80" s="16">
        <f ca="1">SUM(AR$12:AR80)+SUMIF(AS$12:AS80, "&lt;0")</f>
        <v>26049.814999999999</v>
      </c>
      <c r="AX80" s="15"/>
      <c r="AZ80" s="9">
        <v>44251</v>
      </c>
      <c r="BA80" s="14">
        <f t="shared" ca="1" si="109"/>
        <v>1432.8640000000014</v>
      </c>
      <c r="BB80" s="14">
        <f t="shared" ca="1" si="59"/>
        <v>1295.6389999999997</v>
      </c>
      <c r="BC80" s="14">
        <f t="shared" ca="1" si="66"/>
        <v>1000.5519999999997</v>
      </c>
      <c r="BD80" s="14">
        <f t="shared" ca="1" si="99"/>
        <v>432.31200000000172</v>
      </c>
      <c r="BE80" s="14">
        <f t="shared" ca="1" si="100"/>
        <v>432.31200000000172</v>
      </c>
      <c r="BF80" s="14">
        <f t="shared" ca="1" si="75"/>
        <v>66464.947</v>
      </c>
      <c r="BG80" s="15">
        <f ca="1">SUM(BE$12:BE80)</f>
        <v>40415.132000000012</v>
      </c>
      <c r="BH80" s="16">
        <f ca="1">SUM(BC$12:BC80)+SUMIF(BD$12:BD80, "&lt;0")</f>
        <v>26049.814999999999</v>
      </c>
      <c r="BJ80" s="9">
        <v>44251</v>
      </c>
      <c r="BK80" s="14">
        <f t="shared" ca="1" si="110"/>
        <v>1432.8640000000014</v>
      </c>
      <c r="BL80" s="14">
        <f t="shared" ca="1" si="60"/>
        <v>1295.6389999999997</v>
      </c>
      <c r="BM80" s="14">
        <f t="shared" ca="1" si="67"/>
        <v>1000.5519999999997</v>
      </c>
      <c r="BN80" s="14">
        <f t="shared" ca="1" si="101"/>
        <v>432.31200000000172</v>
      </c>
      <c r="BO80" s="14">
        <f t="shared" ca="1" si="102"/>
        <v>432.31200000000172</v>
      </c>
      <c r="BP80" s="14">
        <f t="shared" ca="1" si="76"/>
        <v>66464.947</v>
      </c>
      <c r="BQ80" s="15">
        <f ca="1">SUM(BO$12:BO80)</f>
        <v>40415.132000000012</v>
      </c>
      <c r="BR80" s="16">
        <f ca="1">SUM(BM$12:BM80)+SUMIF(BN$12:BN80, "&lt;0")</f>
        <v>26049.814999999999</v>
      </c>
      <c r="BT80" s="9">
        <v>44251</v>
      </c>
      <c r="BU80" s="14">
        <f t="shared" ca="1" si="87"/>
        <v>1432.8640000000014</v>
      </c>
      <c r="BV80" s="14">
        <f t="shared" ca="1" si="54"/>
        <v>1295.6389999999997</v>
      </c>
      <c r="BW80" s="14">
        <f t="shared" ca="1" si="68"/>
        <v>1000.5519999999997</v>
      </c>
      <c r="BX80" s="14">
        <f t="shared" ca="1" si="88"/>
        <v>432.31200000000172</v>
      </c>
      <c r="BY80" s="14">
        <f t="shared" ca="1" si="89"/>
        <v>432.31200000000172</v>
      </c>
      <c r="BZ80" s="14">
        <f t="shared" ca="1" si="103"/>
        <v>66464.947</v>
      </c>
      <c r="CA80" s="15">
        <f ca="1">SUM(BY$12:BY80)</f>
        <v>40415.132000000012</v>
      </c>
      <c r="CB80" s="16">
        <f ca="1">SUM(BW$12:BW80)+SUMIF(BX$12:BX80, "&lt;0")</f>
        <v>26049.814999999999</v>
      </c>
      <c r="CD80" s="9">
        <v>44251</v>
      </c>
      <c r="CE80" s="14">
        <f t="shared" ca="1" si="111"/>
        <v>1432.8640000000014</v>
      </c>
      <c r="CF80" s="14">
        <f t="shared" ca="1" si="61"/>
        <v>1295.6389999999997</v>
      </c>
      <c r="CG80" s="14">
        <f t="shared" ca="1" si="69"/>
        <v>1000.5519999999997</v>
      </c>
      <c r="CH80" s="14">
        <f t="shared" ca="1" si="104"/>
        <v>432.31200000000172</v>
      </c>
      <c r="CI80" s="14">
        <f t="shared" ca="1" si="105"/>
        <v>432.31200000000172</v>
      </c>
      <c r="CJ80" s="14">
        <f t="shared" ca="1" si="77"/>
        <v>66464.947</v>
      </c>
      <c r="CK80" s="15">
        <f ca="1">SUM(CI$12:CI80)</f>
        <v>40415.132000000012</v>
      </c>
      <c r="CL80" s="16">
        <f ca="1">SUM(CG$12:CG80)+SUMIF(CH$12:CH80, "&lt;0")</f>
        <v>26049.814999999999</v>
      </c>
    </row>
    <row r="81" spans="1:90" x14ac:dyDescent="0.2">
      <c r="A81" s="24">
        <v>44252</v>
      </c>
      <c r="B81" s="54">
        <f ca="1">IF($A81&gt;= $C$5,$C$6, INDEX('Historical Data'!$D$2:$D$745, MATCH(A81, 'Historical Data'!$B$2:$B$745, 0)))</f>
        <v>1295.6389999999997</v>
      </c>
      <c r="C81" s="14">
        <f t="shared" ca="1" si="55"/>
        <v>1239.743857142857</v>
      </c>
      <c r="D81" s="14">
        <f t="shared" ca="1" si="70"/>
        <v>212.36700000000201</v>
      </c>
      <c r="E81" s="14">
        <f t="shared" ca="1" si="91"/>
        <v>1083.2719999999977</v>
      </c>
      <c r="F81" s="14">
        <f t="shared" ca="1" si="78"/>
        <v>1083.2719999999977</v>
      </c>
      <c r="G81" s="14">
        <f t="shared" ca="1" si="106"/>
        <v>67760.585999999996</v>
      </c>
      <c r="H81" s="15">
        <f ca="1">SUM(F$12:F81)</f>
        <v>41498.40400000001</v>
      </c>
      <c r="I81" s="16">
        <f ca="1">SUM(D$12:D81)+SUMIF(E$12:E81, "&lt;0")</f>
        <v>26262.182000000001</v>
      </c>
      <c r="J81" s="43"/>
      <c r="K81" s="9">
        <v>44252</v>
      </c>
      <c r="L81" s="14">
        <f t="shared" ca="1" si="107"/>
        <v>1788.5130798771124</v>
      </c>
      <c r="M81" s="14">
        <f t="shared" ca="1" si="56"/>
        <v>1310.1544399824447</v>
      </c>
      <c r="N81" s="14">
        <f t="shared" ca="1" si="62"/>
        <v>212.36700000000201</v>
      </c>
      <c r="O81" s="14">
        <f t="shared" ca="1" si="92"/>
        <v>1576.1460798771104</v>
      </c>
      <c r="P81" s="14">
        <f t="shared" ca="1" si="93"/>
        <v>1576.1460798771104</v>
      </c>
      <c r="Q81" s="14">
        <f t="shared" ca="1" si="72"/>
        <v>68253.460079877113</v>
      </c>
      <c r="R81" s="15">
        <f ca="1">SUM(P$12:P81)</f>
        <v>41991.27807987712</v>
      </c>
      <c r="S81" s="16">
        <f ca="1">SUM(N$12:N81)+SUMIF(O$12:O81, "&lt;0")</f>
        <v>26262.182000000001</v>
      </c>
      <c r="U81" s="9">
        <v>44252</v>
      </c>
      <c r="V81" s="14">
        <f t="shared" ca="1" si="108"/>
        <v>1250</v>
      </c>
      <c r="W81" s="14">
        <f t="shared" ca="1" si="57"/>
        <v>1233.2239999999999</v>
      </c>
      <c r="X81" s="14">
        <f t="shared" ca="1" si="63"/>
        <v>212.36700000000201</v>
      </c>
      <c r="Y81" s="14">
        <f t="shared" ca="1" si="94"/>
        <v>1037.632999999998</v>
      </c>
      <c r="Z81" s="14">
        <f t="shared" ca="1" si="95"/>
        <v>1037.632999999998</v>
      </c>
      <c r="AA81" s="14">
        <f t="shared" ca="1" si="73"/>
        <v>67714.947</v>
      </c>
      <c r="AB81" s="15">
        <f ca="1">SUM(Z$12:Z81)</f>
        <v>41452.765000000014</v>
      </c>
      <c r="AC81" s="16">
        <f ca="1">SUM(X$12:X81)+SUMIF(Y$12:Y81, "&lt;0")</f>
        <v>26262.182000000001</v>
      </c>
      <c r="AE81" s="9">
        <v>44252</v>
      </c>
      <c r="AF81" s="14">
        <f t="shared" ca="1" si="81"/>
        <v>1788.5130798771124</v>
      </c>
      <c r="AG81" s="14">
        <f t="shared" ca="1" si="53"/>
        <v>1310.1544399824447</v>
      </c>
      <c r="AH81" s="14">
        <f t="shared" ca="1" si="64"/>
        <v>212.36700000000201</v>
      </c>
      <c r="AI81" s="14">
        <f t="shared" ca="1" si="82"/>
        <v>1576.1460798771104</v>
      </c>
      <c r="AJ81" s="14">
        <f t="shared" ca="1" si="83"/>
        <v>1576.1460798771104</v>
      </c>
      <c r="AK81" s="14">
        <f t="shared" ca="1" si="96"/>
        <v>68253.460079877113</v>
      </c>
      <c r="AL81" s="15">
        <f ca="1">SUM(AJ$12:AJ81)</f>
        <v>41991.27807987712</v>
      </c>
      <c r="AM81" s="16">
        <f ca="1">SUM(AH$12:AH81)+SUMIF(AI$12:AI81, "&lt;0")</f>
        <v>26262.182000000001</v>
      </c>
      <c r="AO81" s="9">
        <v>44252</v>
      </c>
      <c r="AP81" s="14">
        <f t="shared" ca="1" si="84"/>
        <v>1788.5130798771124</v>
      </c>
      <c r="AQ81" s="14">
        <f t="shared" ca="1" si="58"/>
        <v>1310</v>
      </c>
      <c r="AR81" s="14">
        <f t="shared" ca="1" si="65"/>
        <v>212.36700000000201</v>
      </c>
      <c r="AS81" s="14">
        <f t="shared" ca="1" si="97"/>
        <v>1576.1460798771104</v>
      </c>
      <c r="AT81" s="14">
        <f t="shared" ca="1" si="98"/>
        <v>1576.1460798771104</v>
      </c>
      <c r="AU81" s="14">
        <f t="shared" ca="1" si="74"/>
        <v>68253.460079877113</v>
      </c>
      <c r="AV81" s="15">
        <f ca="1">SUM(AT$12:AT81)</f>
        <v>41991.27807987712</v>
      </c>
      <c r="AW81" s="16">
        <f ca="1">SUM(AR$12:AR81)+SUMIF(AS$12:AS81, "&lt;0")</f>
        <v>26262.182000000001</v>
      </c>
      <c r="AX81" s="15"/>
      <c r="AZ81" s="9">
        <v>44252</v>
      </c>
      <c r="BA81" s="14">
        <f t="shared" ca="1" si="109"/>
        <v>1500</v>
      </c>
      <c r="BB81" s="14">
        <f t="shared" ca="1" si="59"/>
        <v>1268.9382857142857</v>
      </c>
      <c r="BC81" s="14">
        <f t="shared" ca="1" si="66"/>
        <v>212.36700000000201</v>
      </c>
      <c r="BD81" s="14">
        <f t="shared" ca="1" si="99"/>
        <v>1287.632999999998</v>
      </c>
      <c r="BE81" s="14">
        <f t="shared" ca="1" si="100"/>
        <v>1287.632999999998</v>
      </c>
      <c r="BF81" s="14">
        <f t="shared" ca="1" si="75"/>
        <v>67964.947</v>
      </c>
      <c r="BG81" s="15">
        <f ca="1">SUM(BE$12:BE81)</f>
        <v>41702.765000000014</v>
      </c>
      <c r="BH81" s="16">
        <f ca="1">SUM(BC$12:BC81)+SUMIF(BD$12:BD81, "&lt;0")</f>
        <v>26262.182000000001</v>
      </c>
      <c r="BJ81" s="9">
        <v>44252</v>
      </c>
      <c r="BK81" s="14">
        <f t="shared" ca="1" si="110"/>
        <v>1750</v>
      </c>
      <c r="BL81" s="14">
        <f t="shared" ca="1" si="60"/>
        <v>1304.6525714285713</v>
      </c>
      <c r="BM81" s="14">
        <f t="shared" ca="1" si="67"/>
        <v>212.36700000000201</v>
      </c>
      <c r="BN81" s="14">
        <f t="shared" ca="1" si="101"/>
        <v>1537.632999999998</v>
      </c>
      <c r="BO81" s="14">
        <f t="shared" ca="1" si="102"/>
        <v>1537.632999999998</v>
      </c>
      <c r="BP81" s="14">
        <f t="shared" ca="1" si="76"/>
        <v>68214.947</v>
      </c>
      <c r="BQ81" s="15">
        <f ca="1">SUM(BO$12:BO81)</f>
        <v>41952.765000000014</v>
      </c>
      <c r="BR81" s="16">
        <f ca="1">SUM(BM$12:BM81)+SUMIF(BN$12:BN81, "&lt;0")</f>
        <v>26262.182000000001</v>
      </c>
      <c r="BT81" s="9">
        <v>44252</v>
      </c>
      <c r="BU81" s="14">
        <f t="shared" ca="1" si="87"/>
        <v>1788.5130798771124</v>
      </c>
      <c r="BV81" s="14">
        <f t="shared" ca="1" si="54"/>
        <v>1310.1544399824447</v>
      </c>
      <c r="BW81" s="14">
        <f t="shared" ca="1" si="68"/>
        <v>212.36700000000201</v>
      </c>
      <c r="BX81" s="14">
        <f t="shared" ca="1" si="88"/>
        <v>1576.1460798771104</v>
      </c>
      <c r="BY81" s="14">
        <f t="shared" ca="1" si="89"/>
        <v>1576.1460798771104</v>
      </c>
      <c r="BZ81" s="14">
        <f t="shared" ca="1" si="103"/>
        <v>68253.460079877113</v>
      </c>
      <c r="CA81" s="15">
        <f ca="1">SUM(BY$12:BY81)</f>
        <v>41991.27807987712</v>
      </c>
      <c r="CB81" s="16">
        <f ca="1">SUM(BW$12:BW81)+SUMIF(BX$12:BX81, "&lt;0")</f>
        <v>26262.182000000001</v>
      </c>
      <c r="CD81" s="9">
        <v>44252</v>
      </c>
      <c r="CE81" s="14">
        <f t="shared" ca="1" si="111"/>
        <v>1788.5130798771124</v>
      </c>
      <c r="CF81" s="14">
        <f t="shared" ca="1" si="61"/>
        <v>1310.1544399824447</v>
      </c>
      <c r="CG81" s="14">
        <f t="shared" ca="1" si="69"/>
        <v>212.36700000000201</v>
      </c>
      <c r="CH81" s="14">
        <f t="shared" ca="1" si="104"/>
        <v>1576.1460798771104</v>
      </c>
      <c r="CI81" s="14">
        <f t="shared" ca="1" si="105"/>
        <v>1576.1460798771104</v>
      </c>
      <c r="CJ81" s="14">
        <f t="shared" ca="1" si="77"/>
        <v>68253.460079877113</v>
      </c>
      <c r="CK81" s="15">
        <f ca="1">SUM(CI$12:CI81)</f>
        <v>41991.27807987712</v>
      </c>
      <c r="CL81" s="16">
        <f ca="1">SUM(CG$12:CG81)+SUMIF(CH$12:CH81, "&lt;0")</f>
        <v>26262.182000000001</v>
      </c>
    </row>
    <row r="82" spans="1:90" x14ac:dyDescent="0.2">
      <c r="A82" s="24">
        <v>44253</v>
      </c>
      <c r="B82" s="54">
        <f ca="1">IF($A82&gt;= $C$5,$C$6, INDEX('Historical Data'!$D$2:$D$745, MATCH(A82, 'Historical Data'!$B$2:$B$745, 0)))</f>
        <v>1295.6389999999997</v>
      </c>
      <c r="C82" s="14">
        <f t="shared" ca="1" si="55"/>
        <v>1225.7681428571429</v>
      </c>
      <c r="D82" s="14">
        <f t="shared" ca="1" si="70"/>
        <v>195</v>
      </c>
      <c r="E82" s="14">
        <f t="shared" ca="1" si="91"/>
        <v>1100.6389999999997</v>
      </c>
      <c r="F82" s="14">
        <f t="shared" ca="1" si="78"/>
        <v>1100.6389999999997</v>
      </c>
      <c r="G82" s="14">
        <f t="shared" ca="1" si="106"/>
        <v>69056.224999999991</v>
      </c>
      <c r="H82" s="15">
        <f ca="1">SUM(F$12:F82)</f>
        <v>42599.043000000012</v>
      </c>
      <c r="I82" s="16">
        <f ca="1">SUM(D$12:D82)+SUMIF(E$12:E82, "&lt;0")</f>
        <v>26457.182000000001</v>
      </c>
      <c r="J82" s="43"/>
      <c r="K82" s="9">
        <v>44253</v>
      </c>
      <c r="L82" s="14">
        <f t="shared" ca="1" si="107"/>
        <v>1788.5130798771124</v>
      </c>
      <c r="M82" s="14">
        <f t="shared" ca="1" si="56"/>
        <v>1366.5893085363182</v>
      </c>
      <c r="N82" s="14">
        <f t="shared" ca="1" si="62"/>
        <v>195</v>
      </c>
      <c r="O82" s="14">
        <f t="shared" ca="1" si="92"/>
        <v>1593.5130798771124</v>
      </c>
      <c r="P82" s="14">
        <f t="shared" ca="1" si="93"/>
        <v>1593.5130798771124</v>
      </c>
      <c r="Q82" s="14">
        <f t="shared" ca="1" si="72"/>
        <v>70041.973159754227</v>
      </c>
      <c r="R82" s="15">
        <f ca="1">SUM(P$12:P82)</f>
        <v>43584.791159754233</v>
      </c>
      <c r="S82" s="16">
        <f ca="1">SUM(N$12:N82)+SUMIF(O$12:O82, "&lt;0")</f>
        <v>26457.182000000001</v>
      </c>
      <c r="U82" s="9">
        <v>44253</v>
      </c>
      <c r="V82" s="14">
        <f t="shared" ca="1" si="108"/>
        <v>1250</v>
      </c>
      <c r="W82" s="14">
        <f t="shared" ca="1" si="57"/>
        <v>1212.7284285714288</v>
      </c>
      <c r="X82" s="14">
        <f t="shared" ca="1" si="63"/>
        <v>195</v>
      </c>
      <c r="Y82" s="14">
        <f t="shared" ca="1" si="94"/>
        <v>1055</v>
      </c>
      <c r="Z82" s="14">
        <f t="shared" ca="1" si="95"/>
        <v>1055</v>
      </c>
      <c r="AA82" s="14">
        <f t="shared" ca="1" si="73"/>
        <v>68964.947</v>
      </c>
      <c r="AB82" s="15">
        <f ca="1">SUM(Z$12:Z82)</f>
        <v>42507.765000000014</v>
      </c>
      <c r="AC82" s="16">
        <f ca="1">SUM(X$12:X82)+SUMIF(Y$12:Y82, "&lt;0")</f>
        <v>26457.182000000001</v>
      </c>
      <c r="AE82" s="9">
        <v>44253</v>
      </c>
      <c r="AF82" s="14">
        <f t="shared" ca="1" si="81"/>
        <v>1814.290809851175</v>
      </c>
      <c r="AG82" s="14">
        <f t="shared" ref="AG82:AG145" ca="1" si="112">AVERAGE(AF76:AF82)</f>
        <v>1370.2718413897558</v>
      </c>
      <c r="AH82" s="14">
        <f t="shared" ca="1" si="64"/>
        <v>195</v>
      </c>
      <c r="AI82" s="14">
        <f t="shared" ca="1" si="82"/>
        <v>1619.290809851175</v>
      </c>
      <c r="AJ82" s="14">
        <f t="shared" ca="1" si="83"/>
        <v>1619.290809851175</v>
      </c>
      <c r="AK82" s="14">
        <f t="shared" ca="1" si="96"/>
        <v>70067.750889728282</v>
      </c>
      <c r="AL82" s="15">
        <f ca="1">SUM(AJ$12:AJ82)</f>
        <v>43610.568889728296</v>
      </c>
      <c r="AM82" s="16">
        <f ca="1">SUM(AH$12:AH82)+SUMIF(AI$12:AI82, "&lt;0")</f>
        <v>26457.182000000001</v>
      </c>
      <c r="AO82" s="9">
        <v>44253</v>
      </c>
      <c r="AP82" s="14">
        <f t="shared" ca="1" si="84"/>
        <v>1814.290809851175</v>
      </c>
      <c r="AQ82" s="14">
        <f t="shared" ca="1" si="58"/>
        <v>1370</v>
      </c>
      <c r="AR82" s="14">
        <f t="shared" ca="1" si="65"/>
        <v>195</v>
      </c>
      <c r="AS82" s="14">
        <f t="shared" ca="1" si="97"/>
        <v>1619.290809851175</v>
      </c>
      <c r="AT82" s="14">
        <f t="shared" ca="1" si="98"/>
        <v>1619.290809851175</v>
      </c>
      <c r="AU82" s="14">
        <f t="shared" ca="1" si="74"/>
        <v>70067.750889728282</v>
      </c>
      <c r="AV82" s="15">
        <f ca="1">SUM(AT$12:AT82)</f>
        <v>43610.568889728296</v>
      </c>
      <c r="AW82" s="16">
        <f ca="1">SUM(AR$12:AR82)+SUMIF(AS$12:AS82, "&lt;0")</f>
        <v>26457.182000000001</v>
      </c>
      <c r="AX82" s="15"/>
      <c r="AZ82" s="9">
        <v>44253</v>
      </c>
      <c r="BA82" s="14">
        <f t="shared" ca="1" si="109"/>
        <v>1500</v>
      </c>
      <c r="BB82" s="14">
        <f t="shared" ca="1" si="59"/>
        <v>1284.1570000000004</v>
      </c>
      <c r="BC82" s="14">
        <f t="shared" ca="1" si="66"/>
        <v>195</v>
      </c>
      <c r="BD82" s="14">
        <f t="shared" ca="1" si="99"/>
        <v>1305</v>
      </c>
      <c r="BE82" s="14">
        <f t="shared" ca="1" si="100"/>
        <v>1305</v>
      </c>
      <c r="BF82" s="14">
        <f t="shared" ca="1" si="75"/>
        <v>69464.947</v>
      </c>
      <c r="BG82" s="15">
        <f ca="1">SUM(BE$12:BE82)</f>
        <v>43007.765000000014</v>
      </c>
      <c r="BH82" s="16">
        <f ca="1">SUM(BC$12:BC82)+SUMIF(BD$12:BD82, "&lt;0")</f>
        <v>26457.182000000001</v>
      </c>
      <c r="BJ82" s="9">
        <v>44253</v>
      </c>
      <c r="BK82" s="14">
        <f t="shared" ca="1" si="110"/>
        <v>1750</v>
      </c>
      <c r="BL82" s="14">
        <f t="shared" ca="1" si="60"/>
        <v>1355.5855714285717</v>
      </c>
      <c r="BM82" s="14">
        <f t="shared" ca="1" si="67"/>
        <v>195</v>
      </c>
      <c r="BN82" s="14">
        <f t="shared" ca="1" si="101"/>
        <v>1555</v>
      </c>
      <c r="BO82" s="14">
        <f t="shared" ca="1" si="102"/>
        <v>1555</v>
      </c>
      <c r="BP82" s="14">
        <f t="shared" ca="1" si="76"/>
        <v>69964.947</v>
      </c>
      <c r="BQ82" s="15">
        <f ca="1">SUM(BO$12:BO82)</f>
        <v>43507.765000000014</v>
      </c>
      <c r="BR82" s="16">
        <f ca="1">SUM(BM$12:BM82)+SUMIF(BN$12:BN82, "&lt;0")</f>
        <v>26457.182000000001</v>
      </c>
      <c r="BT82" s="9">
        <v>44253</v>
      </c>
      <c r="BU82" s="14">
        <f t="shared" ca="1" si="87"/>
        <v>1814.290809851175</v>
      </c>
      <c r="BV82" s="14">
        <f t="shared" ref="BV82:BV145" ca="1" si="113">AVERAGE(BU76:BU82)</f>
        <v>1370.2718413897558</v>
      </c>
      <c r="BW82" s="14">
        <f t="shared" ca="1" si="68"/>
        <v>195</v>
      </c>
      <c r="BX82" s="14">
        <f t="shared" ca="1" si="88"/>
        <v>1619.290809851175</v>
      </c>
      <c r="BY82" s="14">
        <f t="shared" ca="1" si="89"/>
        <v>1619.290809851175</v>
      </c>
      <c r="BZ82" s="14">
        <f t="shared" ca="1" si="103"/>
        <v>70067.750889728282</v>
      </c>
      <c r="CA82" s="15">
        <f ca="1">SUM(BY$12:BY82)</f>
        <v>43610.568889728296</v>
      </c>
      <c r="CB82" s="16">
        <f ca="1">SUM(BW$12:BW82)+SUMIF(BX$12:BX82, "&lt;0")</f>
        <v>26457.182000000001</v>
      </c>
      <c r="CD82" s="9">
        <v>44253</v>
      </c>
      <c r="CE82" s="14">
        <f t="shared" ca="1" si="111"/>
        <v>1814.290809851175</v>
      </c>
      <c r="CF82" s="14">
        <f t="shared" ca="1" si="61"/>
        <v>1370.2718413897558</v>
      </c>
      <c r="CG82" s="14">
        <f t="shared" ca="1" si="69"/>
        <v>195</v>
      </c>
      <c r="CH82" s="14">
        <f t="shared" ca="1" si="104"/>
        <v>1619.290809851175</v>
      </c>
      <c r="CI82" s="14">
        <f t="shared" ca="1" si="105"/>
        <v>1619.290809851175</v>
      </c>
      <c r="CJ82" s="14">
        <f t="shared" ca="1" si="77"/>
        <v>70067.750889728282</v>
      </c>
      <c r="CK82" s="15">
        <f ca="1">SUM(CI$12:CI82)</f>
        <v>43610.568889728296</v>
      </c>
      <c r="CL82" s="16">
        <f ca="1">SUM(CG$12:CG82)+SUMIF(CH$12:CH82, "&lt;0")</f>
        <v>26457.182000000001</v>
      </c>
    </row>
    <row r="83" spans="1:90" x14ac:dyDescent="0.2">
      <c r="A83" s="24">
        <v>44254</v>
      </c>
      <c r="B83" s="54">
        <f ca="1">IF($A83&gt;= $C$5,$C$6, INDEX('Historical Data'!$D$2:$D$745, MATCH(A83, 'Historical Data'!$B$2:$B$745, 0)))</f>
        <v>1295.6389999999997</v>
      </c>
      <c r="C83" s="14">
        <f t="shared" ref="C83:C146" ca="1" si="114">AVERAGE(B77:B83)</f>
        <v>1294.6234285714283</v>
      </c>
      <c r="D83" s="14">
        <f t="shared" ca="1" si="70"/>
        <v>517.01900000000023</v>
      </c>
      <c r="E83" s="14">
        <f t="shared" ca="1" si="91"/>
        <v>778.61999999999944</v>
      </c>
      <c r="F83" s="14">
        <f t="shared" ca="1" si="78"/>
        <v>778.61999999999944</v>
      </c>
      <c r="G83" s="14">
        <f t="shared" ca="1" si="106"/>
        <v>70351.863999999987</v>
      </c>
      <c r="H83" s="15">
        <f ca="1">SUM(F$12:F83)</f>
        <v>43377.663000000015</v>
      </c>
      <c r="I83" s="16">
        <f ca="1">SUM(D$12:D83)+SUMIF(E$12:E83, "&lt;0")</f>
        <v>26974.201000000001</v>
      </c>
      <c r="J83" s="43"/>
      <c r="K83" s="9">
        <v>44254</v>
      </c>
      <c r="L83" s="14">
        <f t="shared" ca="1" si="107"/>
        <v>1788.5130798771124</v>
      </c>
      <c r="M83" s="14">
        <f t="shared" ref="M83:M146" ca="1" si="115">AVERAGE(L77:L83)</f>
        <v>1505.8551770901909</v>
      </c>
      <c r="N83" s="14">
        <f t="shared" ca="1" si="62"/>
        <v>517.01900000000023</v>
      </c>
      <c r="O83" s="14">
        <f t="shared" ca="1" si="92"/>
        <v>1271.4940798771122</v>
      </c>
      <c r="P83" s="14">
        <f t="shared" ca="1" si="93"/>
        <v>1271.4940798771122</v>
      </c>
      <c r="Q83" s="14">
        <f t="shared" ca="1" si="72"/>
        <v>71830.48623963134</v>
      </c>
      <c r="R83" s="15">
        <f ca="1">SUM(P$12:P83)</f>
        <v>44856.285239631346</v>
      </c>
      <c r="S83" s="16">
        <f ca="1">SUM(N$12:N83)+SUMIF(O$12:O83, "&lt;0")</f>
        <v>26974.201000000001</v>
      </c>
      <c r="U83" s="9">
        <v>44254</v>
      </c>
      <c r="V83" s="14">
        <f t="shared" ca="1" si="108"/>
        <v>1250</v>
      </c>
      <c r="W83" s="14">
        <f t="shared" ref="W83:W146" ca="1" si="116">AVERAGE(V77:V83)</f>
        <v>1275.0638571428572</v>
      </c>
      <c r="X83" s="14">
        <f t="shared" ca="1" si="63"/>
        <v>517.01900000000023</v>
      </c>
      <c r="Y83" s="14">
        <f t="shared" ca="1" si="94"/>
        <v>732.98099999999977</v>
      </c>
      <c r="Z83" s="14">
        <f t="shared" ca="1" si="95"/>
        <v>732.98099999999977</v>
      </c>
      <c r="AA83" s="14">
        <f t="shared" ca="1" si="73"/>
        <v>70214.947</v>
      </c>
      <c r="AB83" s="15">
        <f ca="1">SUM(Z$12:Z83)</f>
        <v>43240.746000000014</v>
      </c>
      <c r="AC83" s="16">
        <f ca="1">SUM(X$12:X83)+SUMIF(Y$12:Y83, "&lt;0")</f>
        <v>26974.201000000001</v>
      </c>
      <c r="AE83" s="9">
        <v>44254</v>
      </c>
      <c r="AF83" s="14">
        <f t="shared" ca="1" si="81"/>
        <v>1840.0685398252376</v>
      </c>
      <c r="AG83" s="14">
        <f t="shared" ca="1" si="112"/>
        <v>1516.9027756505036</v>
      </c>
      <c r="AH83" s="14">
        <f t="shared" ca="1" si="64"/>
        <v>517.01900000000023</v>
      </c>
      <c r="AI83" s="14">
        <f t="shared" ca="1" si="82"/>
        <v>1323.0495398252374</v>
      </c>
      <c r="AJ83" s="14">
        <f t="shared" ca="1" si="83"/>
        <v>1323.0495398252374</v>
      </c>
      <c r="AK83" s="14">
        <f t="shared" ca="1" si="96"/>
        <v>71907.819429553521</v>
      </c>
      <c r="AL83" s="15">
        <f ca="1">SUM(AJ$12:AJ83)</f>
        <v>44933.618429553535</v>
      </c>
      <c r="AM83" s="16">
        <f ca="1">SUM(AH$12:AH83)+SUMIF(AI$12:AI83, "&lt;0")</f>
        <v>26974.201000000001</v>
      </c>
      <c r="AO83" s="9">
        <v>44254</v>
      </c>
      <c r="AP83" s="14">
        <f t="shared" ca="1" si="84"/>
        <v>1840.0685398252376</v>
      </c>
      <c r="AQ83" s="14">
        <f t="shared" ref="AQ83:AQ146" ca="1" si="117">ROUND(AVERAGE(AP77:AP83), 0)</f>
        <v>1517</v>
      </c>
      <c r="AR83" s="14">
        <f t="shared" ca="1" si="65"/>
        <v>517.01900000000023</v>
      </c>
      <c r="AS83" s="14">
        <f t="shared" ca="1" si="97"/>
        <v>1323.0495398252374</v>
      </c>
      <c r="AT83" s="14">
        <f t="shared" ca="1" si="98"/>
        <v>1323.0495398252374</v>
      </c>
      <c r="AU83" s="14">
        <f t="shared" ca="1" si="74"/>
        <v>71907.819429553521</v>
      </c>
      <c r="AV83" s="15">
        <f ca="1">SUM(AT$12:AT83)</f>
        <v>44933.618429553535</v>
      </c>
      <c r="AW83" s="16">
        <f ca="1">SUM(AR$12:AR83)+SUMIF(AS$12:AS83, "&lt;0")</f>
        <v>26974.201000000001</v>
      </c>
      <c r="AX83" s="15"/>
      <c r="AZ83" s="9">
        <v>44254</v>
      </c>
      <c r="BA83" s="14">
        <f t="shared" ca="1" si="109"/>
        <v>1500</v>
      </c>
      <c r="BB83" s="14">
        <f t="shared" ref="BB83:BB146" ca="1" si="118">AVERAGE(BA77:BA83)</f>
        <v>1382.2067142857143</v>
      </c>
      <c r="BC83" s="14">
        <f t="shared" ca="1" si="66"/>
        <v>517.01900000000023</v>
      </c>
      <c r="BD83" s="14">
        <f t="shared" ca="1" si="99"/>
        <v>982.98099999999977</v>
      </c>
      <c r="BE83" s="14">
        <f t="shared" ca="1" si="100"/>
        <v>982.98099999999977</v>
      </c>
      <c r="BF83" s="14">
        <f t="shared" ca="1" si="75"/>
        <v>70964.947</v>
      </c>
      <c r="BG83" s="15">
        <f ca="1">SUM(BE$12:BE83)</f>
        <v>43990.746000000014</v>
      </c>
      <c r="BH83" s="16">
        <f ca="1">SUM(BC$12:BC83)+SUMIF(BD$12:BD83, "&lt;0")</f>
        <v>26974.201000000001</v>
      </c>
      <c r="BJ83" s="9">
        <v>44254</v>
      </c>
      <c r="BK83" s="14">
        <f t="shared" ca="1" si="110"/>
        <v>1750</v>
      </c>
      <c r="BL83" s="14">
        <f t="shared" ref="BL83:BL146" ca="1" si="119">AVERAGE(BK77:BK83)</f>
        <v>1489.3495714285714</v>
      </c>
      <c r="BM83" s="14">
        <f t="shared" ca="1" si="67"/>
        <v>517.01900000000023</v>
      </c>
      <c r="BN83" s="14">
        <f t="shared" ca="1" si="101"/>
        <v>1232.9809999999998</v>
      </c>
      <c r="BO83" s="14">
        <f t="shared" ca="1" si="102"/>
        <v>1232.9809999999998</v>
      </c>
      <c r="BP83" s="14">
        <f t="shared" ca="1" si="76"/>
        <v>71714.947</v>
      </c>
      <c r="BQ83" s="15">
        <f ca="1">SUM(BO$12:BO83)</f>
        <v>44740.746000000014</v>
      </c>
      <c r="BR83" s="16">
        <f ca="1">SUM(BM$12:BM83)+SUMIF(BN$12:BN83, "&lt;0")</f>
        <v>26974.201000000001</v>
      </c>
      <c r="BT83" s="9">
        <v>44254</v>
      </c>
      <c r="BU83" s="14">
        <f t="shared" ca="1" si="87"/>
        <v>1840.0685398252376</v>
      </c>
      <c r="BV83" s="14">
        <f t="shared" ca="1" si="113"/>
        <v>1516.9027756505036</v>
      </c>
      <c r="BW83" s="14">
        <f t="shared" ca="1" si="68"/>
        <v>517.01900000000023</v>
      </c>
      <c r="BX83" s="14">
        <f t="shared" ca="1" si="88"/>
        <v>1323.0495398252374</v>
      </c>
      <c r="BY83" s="14">
        <f t="shared" ca="1" si="89"/>
        <v>1323.0495398252374</v>
      </c>
      <c r="BZ83" s="14">
        <f t="shared" ca="1" si="103"/>
        <v>71907.819429553521</v>
      </c>
      <c r="CA83" s="15">
        <f ca="1">SUM(BY$12:BY83)</f>
        <v>44933.618429553535</v>
      </c>
      <c r="CB83" s="16">
        <f ca="1">SUM(BW$12:BW83)+SUMIF(BX$12:BX83, "&lt;0")</f>
        <v>26974.201000000001</v>
      </c>
      <c r="CD83" s="9">
        <v>44254</v>
      </c>
      <c r="CE83" s="14">
        <f t="shared" ca="1" si="111"/>
        <v>1840.0685398252376</v>
      </c>
      <c r="CF83" s="14">
        <f t="shared" ref="CF83:CF146" ca="1" si="120">AVERAGE(CE77:CE83)</f>
        <v>1516.9027756505036</v>
      </c>
      <c r="CG83" s="14">
        <f t="shared" ca="1" si="69"/>
        <v>517.01900000000023</v>
      </c>
      <c r="CH83" s="14">
        <f t="shared" ca="1" si="104"/>
        <v>1323.0495398252374</v>
      </c>
      <c r="CI83" s="14">
        <f t="shared" ca="1" si="105"/>
        <v>1323.0495398252374</v>
      </c>
      <c r="CJ83" s="14">
        <f t="shared" ca="1" si="77"/>
        <v>71907.819429553521</v>
      </c>
      <c r="CK83" s="15">
        <f ca="1">SUM(CI$12:CI83)</f>
        <v>44933.618429553535</v>
      </c>
      <c r="CL83" s="16">
        <f ca="1">SUM(CG$12:CG83)+SUMIF(CH$12:CH83, "&lt;0")</f>
        <v>26974.201000000001</v>
      </c>
    </row>
    <row r="84" spans="1:90" x14ac:dyDescent="0.2">
      <c r="A84" s="24">
        <v>44255</v>
      </c>
      <c r="B84" s="54">
        <f ca="1">IF($A84&gt;= $C$5,$C$6, INDEX('Historical Data'!$D$2:$D$745, MATCH(A84, 'Historical Data'!$B$2:$B$745, 0)))</f>
        <v>1295.6389999999997</v>
      </c>
      <c r="C84" s="14">
        <f t="shared" ca="1" si="114"/>
        <v>1222.4098571428569</v>
      </c>
      <c r="D84" s="14">
        <f t="shared" ca="1" si="70"/>
        <v>561.28600000000006</v>
      </c>
      <c r="E84" s="14">
        <f t="shared" ca="1" si="91"/>
        <v>734.35299999999961</v>
      </c>
      <c r="F84" s="14">
        <f t="shared" ca="1" si="78"/>
        <v>734.35299999999961</v>
      </c>
      <c r="G84" s="14">
        <f t="shared" ca="1" si="106"/>
        <v>71647.502999999982</v>
      </c>
      <c r="H84" s="15">
        <f ca="1">SUM(F$12:F84)</f>
        <v>44112.016000000018</v>
      </c>
      <c r="I84" s="16">
        <f ca="1">SUM(D$12:D84)+SUMIF(E$12:E84, "&lt;0")</f>
        <v>27535.487000000001</v>
      </c>
      <c r="J84" s="43"/>
      <c r="K84" s="9">
        <v>44255</v>
      </c>
      <c r="L84" s="14">
        <f t="shared" ca="1" si="107"/>
        <v>1788.5130798771124</v>
      </c>
      <c r="M84" s="14">
        <f t="shared" ca="1" si="115"/>
        <v>1504.0521885012074</v>
      </c>
      <c r="N84" s="14">
        <f t="shared" ca="1" si="62"/>
        <v>561.28600000000006</v>
      </c>
      <c r="O84" s="14">
        <f t="shared" ca="1" si="92"/>
        <v>1227.2270798771124</v>
      </c>
      <c r="P84" s="14">
        <f t="shared" ca="1" si="93"/>
        <v>1227.2270798771124</v>
      </c>
      <c r="Q84" s="14">
        <f t="shared" ca="1" si="72"/>
        <v>73618.999319508453</v>
      </c>
      <c r="R84" s="15">
        <f ca="1">SUM(P$12:P84)</f>
        <v>46083.51231950846</v>
      </c>
      <c r="S84" s="16">
        <f ca="1">SUM(N$12:N84)+SUMIF(O$12:O84, "&lt;0")</f>
        <v>27535.487000000001</v>
      </c>
      <c r="U84" s="9">
        <v>44255</v>
      </c>
      <c r="V84" s="14">
        <f t="shared" ca="1" si="108"/>
        <v>1250</v>
      </c>
      <c r="W84" s="14">
        <f t="shared" ca="1" si="116"/>
        <v>1196.3304285714289</v>
      </c>
      <c r="X84" s="14">
        <f t="shared" ca="1" si="63"/>
        <v>561.28600000000006</v>
      </c>
      <c r="Y84" s="14">
        <f t="shared" ca="1" si="94"/>
        <v>688.71399999999994</v>
      </c>
      <c r="Z84" s="14">
        <f t="shared" ca="1" si="95"/>
        <v>688.71399999999994</v>
      </c>
      <c r="AA84" s="14">
        <f t="shared" ca="1" si="73"/>
        <v>71464.947</v>
      </c>
      <c r="AB84" s="15">
        <f ca="1">SUM(Z$12:Z84)</f>
        <v>43929.460000000014</v>
      </c>
      <c r="AC84" s="16">
        <f ca="1">SUM(X$12:X84)+SUMIF(Y$12:Y84, "&lt;0")</f>
        <v>27535.487000000001</v>
      </c>
      <c r="AE84" s="9">
        <v>44255</v>
      </c>
      <c r="AF84" s="14">
        <f t="shared" ca="1" si="81"/>
        <v>1865.8462697993002</v>
      </c>
      <c r="AG84" s="14">
        <f t="shared" ca="1" si="112"/>
        <v>1526.1473856218324</v>
      </c>
      <c r="AH84" s="14">
        <f t="shared" ca="1" si="64"/>
        <v>561.28600000000006</v>
      </c>
      <c r="AI84" s="14">
        <f t="shared" ca="1" si="82"/>
        <v>1304.5602697993002</v>
      </c>
      <c r="AJ84" s="14">
        <f t="shared" ca="1" si="83"/>
        <v>1304.5602697993002</v>
      </c>
      <c r="AK84" s="14">
        <f t="shared" ca="1" si="96"/>
        <v>73773.665699352816</v>
      </c>
      <c r="AL84" s="15">
        <f ca="1">SUM(AJ$12:AJ84)</f>
        <v>46238.178699352837</v>
      </c>
      <c r="AM84" s="16">
        <f ca="1">SUM(AH$12:AH84)+SUMIF(AI$12:AI84, "&lt;0")</f>
        <v>27535.487000000001</v>
      </c>
      <c r="AO84" s="9">
        <v>44255</v>
      </c>
      <c r="AP84" s="14">
        <f t="shared" ca="1" si="84"/>
        <v>1865.8462697993002</v>
      </c>
      <c r="AQ84" s="14">
        <f t="shared" ca="1" si="117"/>
        <v>1526</v>
      </c>
      <c r="AR84" s="14">
        <f t="shared" ca="1" si="65"/>
        <v>561.28600000000006</v>
      </c>
      <c r="AS84" s="14">
        <f t="shared" ca="1" si="97"/>
        <v>1304.5602697993002</v>
      </c>
      <c r="AT84" s="14">
        <f t="shared" ca="1" si="98"/>
        <v>1304.5602697993002</v>
      </c>
      <c r="AU84" s="14">
        <f t="shared" ca="1" si="74"/>
        <v>73773.665699352816</v>
      </c>
      <c r="AV84" s="15">
        <f ca="1">SUM(AT$12:AT84)</f>
        <v>46238.178699352837</v>
      </c>
      <c r="AW84" s="16">
        <f ca="1">SUM(AR$12:AR84)+SUMIF(AS$12:AS84, "&lt;0")</f>
        <v>27535.487000000001</v>
      </c>
      <c r="AX84" s="15"/>
      <c r="AZ84" s="9">
        <v>44255</v>
      </c>
      <c r="BA84" s="14">
        <f t="shared" ca="1" si="109"/>
        <v>1500</v>
      </c>
      <c r="BB84" s="14">
        <f t="shared" ca="1" si="118"/>
        <v>1339.1875714285718</v>
      </c>
      <c r="BC84" s="14">
        <f t="shared" ca="1" si="66"/>
        <v>561.28600000000006</v>
      </c>
      <c r="BD84" s="14">
        <f t="shared" ca="1" si="99"/>
        <v>938.71399999999994</v>
      </c>
      <c r="BE84" s="14">
        <f t="shared" ca="1" si="100"/>
        <v>938.71399999999994</v>
      </c>
      <c r="BF84" s="14">
        <f t="shared" ca="1" si="75"/>
        <v>72464.947</v>
      </c>
      <c r="BG84" s="15">
        <f ca="1">SUM(BE$12:BE84)</f>
        <v>44929.460000000014</v>
      </c>
      <c r="BH84" s="16">
        <f ca="1">SUM(BC$12:BC84)+SUMIF(BD$12:BD84, "&lt;0")</f>
        <v>27535.487000000001</v>
      </c>
      <c r="BJ84" s="9">
        <v>44255</v>
      </c>
      <c r="BK84" s="14">
        <f t="shared" ca="1" si="110"/>
        <v>1750</v>
      </c>
      <c r="BL84" s="14">
        <f t="shared" ca="1" si="119"/>
        <v>1482.0447142857145</v>
      </c>
      <c r="BM84" s="14">
        <f t="shared" ca="1" si="67"/>
        <v>561.28600000000006</v>
      </c>
      <c r="BN84" s="14">
        <f t="shared" ca="1" si="101"/>
        <v>1188.7139999999999</v>
      </c>
      <c r="BO84" s="14">
        <f t="shared" ca="1" si="102"/>
        <v>1188.7139999999999</v>
      </c>
      <c r="BP84" s="14">
        <f t="shared" ca="1" si="76"/>
        <v>73464.947</v>
      </c>
      <c r="BQ84" s="15">
        <f ca="1">SUM(BO$12:BO84)</f>
        <v>45929.460000000014</v>
      </c>
      <c r="BR84" s="16">
        <f ca="1">SUM(BM$12:BM84)+SUMIF(BN$12:BN84, "&lt;0")</f>
        <v>27535.487000000001</v>
      </c>
      <c r="BT84" s="9">
        <v>44255</v>
      </c>
      <c r="BU84" s="14">
        <f t="shared" ca="1" si="87"/>
        <v>1865.8462697993002</v>
      </c>
      <c r="BV84" s="14">
        <f t="shared" ca="1" si="113"/>
        <v>1526.1473856218324</v>
      </c>
      <c r="BW84" s="14">
        <f t="shared" ca="1" si="68"/>
        <v>561.28600000000006</v>
      </c>
      <c r="BX84" s="14">
        <f t="shared" ca="1" si="88"/>
        <v>1304.5602697993002</v>
      </c>
      <c r="BY84" s="14">
        <f t="shared" ca="1" si="89"/>
        <v>1304.5602697993002</v>
      </c>
      <c r="BZ84" s="14">
        <f t="shared" ca="1" si="103"/>
        <v>73773.665699352816</v>
      </c>
      <c r="CA84" s="15">
        <f ca="1">SUM(BY$12:BY84)</f>
        <v>46238.178699352837</v>
      </c>
      <c r="CB84" s="16">
        <f ca="1">SUM(BW$12:BW84)+SUMIF(BX$12:BX84, "&lt;0")</f>
        <v>27535.487000000001</v>
      </c>
      <c r="CD84" s="9">
        <v>44255</v>
      </c>
      <c r="CE84" s="14">
        <f t="shared" ca="1" si="111"/>
        <v>1865.8462697993002</v>
      </c>
      <c r="CF84" s="14">
        <f t="shared" ca="1" si="120"/>
        <v>1526.1473856218324</v>
      </c>
      <c r="CG84" s="14">
        <f t="shared" ca="1" si="69"/>
        <v>561.28600000000006</v>
      </c>
      <c r="CH84" s="14">
        <f t="shared" ca="1" si="104"/>
        <v>1304.5602697993002</v>
      </c>
      <c r="CI84" s="14">
        <f t="shared" ca="1" si="105"/>
        <v>1304.5602697993002</v>
      </c>
      <c r="CJ84" s="14">
        <f t="shared" ca="1" si="77"/>
        <v>73773.665699352816</v>
      </c>
      <c r="CK84" s="15">
        <f ca="1">SUM(CI$12:CI84)</f>
        <v>46238.178699352837</v>
      </c>
      <c r="CL84" s="16">
        <f ca="1">SUM(CG$12:CG84)+SUMIF(CH$12:CH84, "&lt;0")</f>
        <v>27535.487000000001</v>
      </c>
    </row>
    <row r="85" spans="1:90" x14ac:dyDescent="0.2">
      <c r="A85" s="24">
        <v>44256</v>
      </c>
      <c r="B85" s="54">
        <f ca="1">IF($A85&gt;= $C$5,$C$6, INDEX('Historical Data'!$D$2:$D$745, MATCH(A85, 'Historical Data'!$B$2:$B$745, 0)))</f>
        <v>1295.6389999999997</v>
      </c>
      <c r="C85" s="14">
        <f t="shared" ca="1" si="114"/>
        <v>1252.2382857142852</v>
      </c>
      <c r="D85" s="14">
        <f t="shared" ca="1" si="70"/>
        <v>1197.1200000000026</v>
      </c>
      <c r="E85" s="14">
        <f t="shared" ca="1" si="91"/>
        <v>98.51899999999705</v>
      </c>
      <c r="F85" s="14">
        <f t="shared" ca="1" si="78"/>
        <v>98.51899999999705</v>
      </c>
      <c r="G85" s="14">
        <f t="shared" ca="1" si="106"/>
        <v>72943.141999999978</v>
      </c>
      <c r="H85" s="15">
        <f ca="1">SUM(F$12:F85)</f>
        <v>44210.535000000018</v>
      </c>
      <c r="I85" s="16">
        <f ca="1">SUM(D$12:D85)+SUMIF(E$12:E85, "&lt;0")</f>
        <v>28732.607000000004</v>
      </c>
      <c r="J85" s="43"/>
      <c r="K85" s="9">
        <v>44256</v>
      </c>
      <c r="L85" s="14">
        <f t="shared" ca="1" si="107"/>
        <v>1788.5130798771124</v>
      </c>
      <c r="M85" s="14">
        <f t="shared" ca="1" si="115"/>
        <v>1604.291199912223</v>
      </c>
      <c r="N85" s="14">
        <f t="shared" ca="1" si="62"/>
        <v>1197.1200000000026</v>
      </c>
      <c r="O85" s="14">
        <f t="shared" ca="1" si="92"/>
        <v>591.39307987710981</v>
      </c>
      <c r="P85" s="14">
        <f t="shared" ca="1" si="93"/>
        <v>591.39307987710981</v>
      </c>
      <c r="Q85" s="14">
        <f t="shared" ca="1" si="72"/>
        <v>75407.512399385567</v>
      </c>
      <c r="R85" s="15">
        <f ca="1">SUM(P$12:P85)</f>
        <v>46674.90539938557</v>
      </c>
      <c r="S85" s="16">
        <f ca="1">SUM(N$12:N85)+SUMIF(O$12:O85, "&lt;0")</f>
        <v>28732.607000000004</v>
      </c>
      <c r="U85" s="9">
        <v>44256</v>
      </c>
      <c r="V85" s="14">
        <f t="shared" ca="1" si="108"/>
        <v>1250</v>
      </c>
      <c r="W85" s="14">
        <f t="shared" ca="1" si="116"/>
        <v>1219.6389999999997</v>
      </c>
      <c r="X85" s="14">
        <f t="shared" ca="1" si="63"/>
        <v>1197.1200000000026</v>
      </c>
      <c r="Y85" s="14">
        <f t="shared" ca="1" si="94"/>
        <v>52.879999999997381</v>
      </c>
      <c r="Z85" s="14">
        <f t="shared" ca="1" si="95"/>
        <v>52.879999999997381</v>
      </c>
      <c r="AA85" s="14">
        <f t="shared" ca="1" si="73"/>
        <v>72714.947</v>
      </c>
      <c r="AB85" s="15">
        <f ca="1">SUM(Z$12:Z85)</f>
        <v>43982.340000000011</v>
      </c>
      <c r="AC85" s="16">
        <f ca="1">SUM(X$12:X85)+SUMIF(Y$12:Y85, "&lt;0")</f>
        <v>28732.607000000004</v>
      </c>
      <c r="AE85" s="9">
        <v>44256</v>
      </c>
      <c r="AF85" s="14">
        <f t="shared" ca="1" si="81"/>
        <v>1891.6239997733628</v>
      </c>
      <c r="AG85" s="14">
        <f t="shared" ca="1" si="112"/>
        <v>1641.1165284465981</v>
      </c>
      <c r="AH85" s="14">
        <f t="shared" ca="1" si="64"/>
        <v>1197.1200000000026</v>
      </c>
      <c r="AI85" s="14">
        <f t="shared" ca="1" si="82"/>
        <v>694.50399977336019</v>
      </c>
      <c r="AJ85" s="14">
        <f t="shared" ca="1" si="83"/>
        <v>694.50399977336019</v>
      </c>
      <c r="AK85" s="14">
        <f t="shared" ca="1" si="96"/>
        <v>75665.28969912618</v>
      </c>
      <c r="AL85" s="15">
        <f ca="1">SUM(AJ$12:AJ85)</f>
        <v>46932.682699126199</v>
      </c>
      <c r="AM85" s="16">
        <f ca="1">SUM(AH$12:AH85)+SUMIF(AI$12:AI85, "&lt;0")</f>
        <v>28732.607000000004</v>
      </c>
      <c r="AO85" s="9">
        <v>44256</v>
      </c>
      <c r="AP85" s="14">
        <f t="shared" ca="1" si="84"/>
        <v>1891.6239997733628</v>
      </c>
      <c r="AQ85" s="14">
        <f t="shared" ca="1" si="117"/>
        <v>1641</v>
      </c>
      <c r="AR85" s="14">
        <f t="shared" ca="1" si="65"/>
        <v>1197.1200000000026</v>
      </c>
      <c r="AS85" s="14">
        <f t="shared" ca="1" si="97"/>
        <v>694.50399977336019</v>
      </c>
      <c r="AT85" s="14">
        <f t="shared" ca="1" si="98"/>
        <v>694.50399977336019</v>
      </c>
      <c r="AU85" s="14">
        <f t="shared" ca="1" si="74"/>
        <v>75665.28969912618</v>
      </c>
      <c r="AV85" s="15">
        <f ca="1">SUM(AT$12:AT85)</f>
        <v>46932.682699126199</v>
      </c>
      <c r="AW85" s="16">
        <f ca="1">SUM(AR$12:AR85)+SUMIF(AS$12:AS85, "&lt;0")</f>
        <v>28732.607000000004</v>
      </c>
      <c r="AX85" s="15"/>
      <c r="AZ85" s="9">
        <v>44256</v>
      </c>
      <c r="BA85" s="14">
        <f t="shared" ca="1" si="109"/>
        <v>1500</v>
      </c>
      <c r="BB85" s="14">
        <f t="shared" ca="1" si="118"/>
        <v>1398.2104285714283</v>
      </c>
      <c r="BC85" s="14">
        <f t="shared" ca="1" si="66"/>
        <v>1197.1200000000026</v>
      </c>
      <c r="BD85" s="14">
        <f t="shared" ca="1" si="99"/>
        <v>302.87999999999738</v>
      </c>
      <c r="BE85" s="14">
        <f t="shared" ca="1" si="100"/>
        <v>302.87999999999738</v>
      </c>
      <c r="BF85" s="14">
        <f t="shared" ca="1" si="75"/>
        <v>73964.947</v>
      </c>
      <c r="BG85" s="15">
        <f ca="1">SUM(BE$12:BE85)</f>
        <v>45232.340000000011</v>
      </c>
      <c r="BH85" s="16">
        <f ca="1">SUM(BC$12:BC85)+SUMIF(BD$12:BD85, "&lt;0")</f>
        <v>28732.607000000004</v>
      </c>
      <c r="BJ85" s="9">
        <v>44256</v>
      </c>
      <c r="BK85" s="14">
        <f t="shared" ca="1" si="110"/>
        <v>1750</v>
      </c>
      <c r="BL85" s="14">
        <f t="shared" ca="1" si="119"/>
        <v>1576.7818571428568</v>
      </c>
      <c r="BM85" s="14">
        <f t="shared" ca="1" si="67"/>
        <v>1197.1200000000026</v>
      </c>
      <c r="BN85" s="14">
        <f t="shared" ca="1" si="101"/>
        <v>552.87999999999738</v>
      </c>
      <c r="BO85" s="14">
        <f t="shared" ca="1" si="102"/>
        <v>552.87999999999738</v>
      </c>
      <c r="BP85" s="14">
        <f t="shared" ca="1" si="76"/>
        <v>75214.947</v>
      </c>
      <c r="BQ85" s="15">
        <f ca="1">SUM(BO$12:BO85)</f>
        <v>46482.340000000011</v>
      </c>
      <c r="BR85" s="16">
        <f ca="1">SUM(BM$12:BM85)+SUMIF(BN$12:BN85, "&lt;0")</f>
        <v>28732.607000000004</v>
      </c>
      <c r="BT85" s="9">
        <v>44256</v>
      </c>
      <c r="BU85" s="14">
        <f t="shared" ca="1" si="87"/>
        <v>1891.6239997733628</v>
      </c>
      <c r="BV85" s="14">
        <f t="shared" ca="1" si="113"/>
        <v>1641.1165284465981</v>
      </c>
      <c r="BW85" s="14">
        <f t="shared" ca="1" si="68"/>
        <v>1197.1200000000026</v>
      </c>
      <c r="BX85" s="14">
        <f t="shared" ca="1" si="88"/>
        <v>694.50399977336019</v>
      </c>
      <c r="BY85" s="14">
        <f t="shared" ca="1" si="89"/>
        <v>694.50399977336019</v>
      </c>
      <c r="BZ85" s="14">
        <f t="shared" ca="1" si="103"/>
        <v>75665.28969912618</v>
      </c>
      <c r="CA85" s="15">
        <f ca="1">SUM(BY$12:BY85)</f>
        <v>46932.682699126199</v>
      </c>
      <c r="CB85" s="16">
        <f ca="1">SUM(BW$12:BW85)+SUMIF(BX$12:BX85, "&lt;0")</f>
        <v>28732.607000000004</v>
      </c>
      <c r="CD85" s="9">
        <v>44256</v>
      </c>
      <c r="CE85" s="14">
        <f t="shared" ca="1" si="111"/>
        <v>1891.6239997733628</v>
      </c>
      <c r="CF85" s="14">
        <f t="shared" ca="1" si="120"/>
        <v>1641.1165284465981</v>
      </c>
      <c r="CG85" s="14">
        <f t="shared" ca="1" si="69"/>
        <v>1197.1200000000026</v>
      </c>
      <c r="CH85" s="14">
        <f t="shared" ca="1" si="104"/>
        <v>694.50399977336019</v>
      </c>
      <c r="CI85" s="14">
        <f t="shared" ca="1" si="105"/>
        <v>694.50399977336019</v>
      </c>
      <c r="CJ85" s="14">
        <f t="shared" ca="1" si="77"/>
        <v>75665.28969912618</v>
      </c>
      <c r="CK85" s="15">
        <f ca="1">SUM(CI$12:CI85)</f>
        <v>46932.682699126199</v>
      </c>
      <c r="CL85" s="16">
        <f ca="1">SUM(CG$12:CG85)+SUMIF(CH$12:CH85, "&lt;0")</f>
        <v>28732.607000000004</v>
      </c>
    </row>
    <row r="86" spans="1:90" x14ac:dyDescent="0.2">
      <c r="A86" s="24">
        <v>44257</v>
      </c>
      <c r="B86" s="54">
        <f ca="1">IF($A86&gt;= $C$5,$C$6, INDEX('Historical Data'!$D$2:$D$745, MATCH(A86, 'Historical Data'!$B$2:$B$745, 0)))</f>
        <v>1295.6389999999997</v>
      </c>
      <c r="C86" s="14">
        <f t="shared" ca="1" si="114"/>
        <v>1315.2425714285712</v>
      </c>
      <c r="D86" s="14">
        <f t="shared" ca="1" si="70"/>
        <v>1558.7949999999983</v>
      </c>
      <c r="E86" s="14">
        <f t="shared" ca="1" si="91"/>
        <v>-263.15599999999858</v>
      </c>
      <c r="F86" s="14">
        <f t="shared" ca="1" si="78"/>
        <v>0</v>
      </c>
      <c r="G86" s="14">
        <f t="shared" ca="1" si="106"/>
        <v>74238.780999999974</v>
      </c>
      <c r="H86" s="15">
        <f ca="1">SUM(F$12:F86)</f>
        <v>44210.535000000018</v>
      </c>
      <c r="I86" s="16">
        <f ca="1">SUM(D$12:D86)+SUMIF(E$12:E86, "&lt;0")</f>
        <v>30028.246000000003</v>
      </c>
      <c r="J86" s="43"/>
      <c r="K86" s="9">
        <v>44257</v>
      </c>
      <c r="L86" s="14">
        <f t="shared" ca="1" si="107"/>
        <v>1788.5130798771124</v>
      </c>
      <c r="M86" s="14">
        <f t="shared" ca="1" si="115"/>
        <v>1737.7060684660969</v>
      </c>
      <c r="N86" s="14">
        <f t="shared" ca="1" si="62"/>
        <v>1558.7949999999983</v>
      </c>
      <c r="O86" s="14">
        <f t="shared" ca="1" si="92"/>
        <v>229.71807987711418</v>
      </c>
      <c r="P86" s="14">
        <f t="shared" ca="1" si="93"/>
        <v>229.71807987711418</v>
      </c>
      <c r="Q86" s="14">
        <f t="shared" ca="1" si="72"/>
        <v>77196.02547926268</v>
      </c>
      <c r="R86" s="15">
        <f ca="1">SUM(P$12:P86)</f>
        <v>46904.623479262686</v>
      </c>
      <c r="S86" s="16">
        <f ca="1">SUM(N$12:N86)+SUMIF(O$12:O86, "&lt;0")</f>
        <v>30291.402000000002</v>
      </c>
      <c r="U86" s="9">
        <v>44257</v>
      </c>
      <c r="V86" s="14">
        <f t="shared" ca="1" si="108"/>
        <v>1250</v>
      </c>
      <c r="W86" s="14">
        <f t="shared" ca="1" si="116"/>
        <v>1276.1234285714288</v>
      </c>
      <c r="X86" s="14">
        <f t="shared" ca="1" si="63"/>
        <v>1558.7949999999983</v>
      </c>
      <c r="Y86" s="14">
        <f t="shared" ca="1" si="94"/>
        <v>-308.79499999999825</v>
      </c>
      <c r="Z86" s="14">
        <f t="shared" ca="1" si="95"/>
        <v>0</v>
      </c>
      <c r="AA86" s="14">
        <f t="shared" ca="1" si="73"/>
        <v>73964.947</v>
      </c>
      <c r="AB86" s="15">
        <f ca="1">SUM(Z$12:Z86)</f>
        <v>43982.340000000011</v>
      </c>
      <c r="AC86" s="16">
        <f ca="1">SUM(X$12:X86)+SUMIF(Y$12:Y86, "&lt;0")</f>
        <v>29982.607000000004</v>
      </c>
      <c r="AE86" s="9">
        <v>44257</v>
      </c>
      <c r="AF86" s="14">
        <f t="shared" ca="1" si="81"/>
        <v>1917.4017297474256</v>
      </c>
      <c r="AG86" s="14">
        <f t="shared" ca="1" si="112"/>
        <v>1792.9440612676592</v>
      </c>
      <c r="AH86" s="14">
        <f t="shared" ca="1" si="64"/>
        <v>1558.7949999999983</v>
      </c>
      <c r="AI86" s="14">
        <f t="shared" ca="1" si="82"/>
        <v>358.60672974742738</v>
      </c>
      <c r="AJ86" s="14">
        <f t="shared" ca="1" si="83"/>
        <v>358.60672974742738</v>
      </c>
      <c r="AK86" s="14">
        <f t="shared" ca="1" si="96"/>
        <v>77582.691428873601</v>
      </c>
      <c r="AL86" s="15">
        <f ca="1">SUM(AJ$12:AJ86)</f>
        <v>47291.289428873628</v>
      </c>
      <c r="AM86" s="16">
        <f ca="1">SUM(AH$12:AH86)+SUMIF(AI$12:AI86, "&lt;0")</f>
        <v>30291.402000000002</v>
      </c>
      <c r="AO86" s="9">
        <v>44257</v>
      </c>
      <c r="AP86" s="14">
        <f t="shared" ca="1" si="84"/>
        <v>1917.4017297474256</v>
      </c>
      <c r="AQ86" s="14">
        <f t="shared" ca="1" si="117"/>
        <v>1793</v>
      </c>
      <c r="AR86" s="14">
        <f t="shared" ca="1" si="65"/>
        <v>1558.7949999999983</v>
      </c>
      <c r="AS86" s="14">
        <f t="shared" ca="1" si="97"/>
        <v>358.60672974742738</v>
      </c>
      <c r="AT86" s="14">
        <f t="shared" ca="1" si="98"/>
        <v>358.60672974742738</v>
      </c>
      <c r="AU86" s="14">
        <f t="shared" ca="1" si="74"/>
        <v>77582.691428873601</v>
      </c>
      <c r="AV86" s="15">
        <f ca="1">SUM(AT$12:AT86)</f>
        <v>47291.289428873628</v>
      </c>
      <c r="AW86" s="16">
        <f ca="1">SUM(AR$12:AR86)+SUMIF(AS$12:AS86, "&lt;0")</f>
        <v>30291.402000000002</v>
      </c>
      <c r="AX86" s="15"/>
      <c r="AZ86" s="9">
        <v>44257</v>
      </c>
      <c r="BA86" s="14">
        <f t="shared" ca="1" si="109"/>
        <v>1500</v>
      </c>
      <c r="BB86" s="14">
        <f t="shared" ca="1" si="118"/>
        <v>1490.409142857143</v>
      </c>
      <c r="BC86" s="14">
        <f t="shared" ca="1" si="66"/>
        <v>1558.7949999999983</v>
      </c>
      <c r="BD86" s="14">
        <f t="shared" ca="1" si="99"/>
        <v>-58.794999999998254</v>
      </c>
      <c r="BE86" s="14">
        <f t="shared" ca="1" si="100"/>
        <v>0</v>
      </c>
      <c r="BF86" s="14">
        <f t="shared" ca="1" si="75"/>
        <v>75464.947</v>
      </c>
      <c r="BG86" s="15">
        <f ca="1">SUM(BE$12:BE86)</f>
        <v>45232.340000000011</v>
      </c>
      <c r="BH86" s="16">
        <f ca="1">SUM(BC$12:BC86)+SUMIF(BD$12:BD86, "&lt;0")</f>
        <v>30232.607000000004</v>
      </c>
      <c r="BJ86" s="9">
        <v>44257</v>
      </c>
      <c r="BK86" s="14">
        <f t="shared" ca="1" si="110"/>
        <v>1750</v>
      </c>
      <c r="BL86" s="14">
        <f t="shared" ca="1" si="119"/>
        <v>1704.6948571428572</v>
      </c>
      <c r="BM86" s="14">
        <f t="shared" ca="1" si="67"/>
        <v>1558.7949999999983</v>
      </c>
      <c r="BN86" s="14">
        <f t="shared" ca="1" si="101"/>
        <v>191.20500000000175</v>
      </c>
      <c r="BO86" s="14">
        <f t="shared" ca="1" si="102"/>
        <v>191.20500000000175</v>
      </c>
      <c r="BP86" s="14">
        <f t="shared" ca="1" si="76"/>
        <v>76964.947</v>
      </c>
      <c r="BQ86" s="15">
        <f ca="1">SUM(BO$12:BO86)</f>
        <v>46673.545000000013</v>
      </c>
      <c r="BR86" s="16">
        <f ca="1">SUM(BM$12:BM86)+SUMIF(BN$12:BN86, "&lt;0")</f>
        <v>30291.402000000002</v>
      </c>
      <c r="BT86" s="9">
        <v>44257</v>
      </c>
      <c r="BU86" s="14">
        <f t="shared" ca="1" si="87"/>
        <v>1917.4017297474256</v>
      </c>
      <c r="BV86" s="14">
        <f t="shared" ca="1" si="113"/>
        <v>1792.9440612676592</v>
      </c>
      <c r="BW86" s="14">
        <f t="shared" ca="1" si="68"/>
        <v>1558.7949999999983</v>
      </c>
      <c r="BX86" s="14">
        <f t="shared" ca="1" si="88"/>
        <v>358.60672974742738</v>
      </c>
      <c r="BY86" s="14">
        <f t="shared" ca="1" si="89"/>
        <v>358.60672974742738</v>
      </c>
      <c r="BZ86" s="14">
        <f t="shared" ca="1" si="103"/>
        <v>77582.691428873601</v>
      </c>
      <c r="CA86" s="15">
        <f ca="1">SUM(BY$12:BY86)</f>
        <v>47291.289428873628</v>
      </c>
      <c r="CB86" s="16">
        <f ca="1">SUM(BW$12:BW86)+SUMIF(BX$12:BX86, "&lt;0")</f>
        <v>30291.402000000002</v>
      </c>
      <c r="CD86" s="9">
        <v>44257</v>
      </c>
      <c r="CE86" s="14">
        <f t="shared" ca="1" si="111"/>
        <v>1917.4017297474256</v>
      </c>
      <c r="CF86" s="14">
        <f t="shared" ca="1" si="120"/>
        <v>1792.9440612676592</v>
      </c>
      <c r="CG86" s="14">
        <f t="shared" ca="1" si="69"/>
        <v>1558.7949999999983</v>
      </c>
      <c r="CH86" s="14">
        <f t="shared" ca="1" si="104"/>
        <v>358.60672974742738</v>
      </c>
      <c r="CI86" s="14">
        <f t="shared" ca="1" si="105"/>
        <v>358.60672974742738</v>
      </c>
      <c r="CJ86" s="14">
        <f t="shared" ca="1" si="77"/>
        <v>77582.691428873601</v>
      </c>
      <c r="CK86" s="15">
        <f ca="1">SUM(CI$12:CI86)</f>
        <v>47291.289428873628</v>
      </c>
      <c r="CL86" s="16">
        <f ca="1">SUM(CG$12:CG86)+SUMIF(CH$12:CH86, "&lt;0")</f>
        <v>30291.402000000002</v>
      </c>
    </row>
    <row r="87" spans="1:90" x14ac:dyDescent="0.2">
      <c r="A87" s="24">
        <v>44258</v>
      </c>
      <c r="B87" s="54">
        <f ca="1">IF($A87&gt;= $C$5,$C$6, INDEX('Historical Data'!$D$2:$D$745, MATCH(A87, 'Historical Data'!$B$2:$B$745, 0)))</f>
        <v>1295.6389999999997</v>
      </c>
      <c r="C87" s="14">
        <f t="shared" ca="1" si="114"/>
        <v>1295.6389999999994</v>
      </c>
      <c r="D87" s="14">
        <f t="shared" ca="1" si="70"/>
        <v>742.27499999999736</v>
      </c>
      <c r="E87" s="14">
        <f t="shared" ca="1" si="91"/>
        <v>553.36400000000231</v>
      </c>
      <c r="F87" s="14">
        <f t="shared" ca="1" si="78"/>
        <v>553.36400000000231</v>
      </c>
      <c r="G87" s="14">
        <f t="shared" ca="1" si="106"/>
        <v>75534.419999999969</v>
      </c>
      <c r="H87" s="15">
        <f ca="1">SUM(F$12:F87)</f>
        <v>44763.899000000019</v>
      </c>
      <c r="I87" s="16">
        <f ca="1">SUM(D$12:D87)+SUMIF(E$12:E87, "&lt;0")</f>
        <v>30770.521000000001</v>
      </c>
      <c r="J87" s="43"/>
      <c r="K87" s="9">
        <v>44258</v>
      </c>
      <c r="L87" s="14">
        <f t="shared" ca="1" si="107"/>
        <v>1788.5130798771124</v>
      </c>
      <c r="M87" s="14">
        <f t="shared" ca="1" si="115"/>
        <v>1788.5130798771129</v>
      </c>
      <c r="N87" s="14">
        <f t="shared" ca="1" si="62"/>
        <v>479.11899999999878</v>
      </c>
      <c r="O87" s="14">
        <f t="shared" ca="1" si="92"/>
        <v>1309.3940798771137</v>
      </c>
      <c r="P87" s="14">
        <f t="shared" ca="1" si="93"/>
        <v>1309.3940798771137</v>
      </c>
      <c r="Q87" s="14">
        <f t="shared" ca="1" si="72"/>
        <v>78984.538559139794</v>
      </c>
      <c r="R87" s="15">
        <f ca="1">SUM(P$12:P87)</f>
        <v>48214.0175591398</v>
      </c>
      <c r="S87" s="16">
        <f ca="1">SUM(N$12:N87)+SUMIF(O$12:O87, "&lt;0")</f>
        <v>30770.521000000001</v>
      </c>
      <c r="U87" s="9">
        <v>44258</v>
      </c>
      <c r="V87" s="14">
        <f t="shared" ca="1" si="108"/>
        <v>1250</v>
      </c>
      <c r="W87" s="14">
        <f t="shared" ca="1" si="116"/>
        <v>1250</v>
      </c>
      <c r="X87" s="14">
        <f t="shared" ca="1" si="63"/>
        <v>787.91399999999703</v>
      </c>
      <c r="Y87" s="14">
        <f t="shared" ca="1" si="94"/>
        <v>462.08600000000297</v>
      </c>
      <c r="Z87" s="14">
        <f t="shared" ca="1" si="95"/>
        <v>462.08600000000297</v>
      </c>
      <c r="AA87" s="14">
        <f t="shared" ca="1" si="73"/>
        <v>75214.947</v>
      </c>
      <c r="AB87" s="15">
        <f ca="1">SUM(Z$12:Z87)</f>
        <v>44444.426000000014</v>
      </c>
      <c r="AC87" s="16">
        <f ca="1">SUM(X$12:X87)+SUMIF(Y$12:Y87, "&lt;0")</f>
        <v>30770.521000000001</v>
      </c>
      <c r="AE87" s="9">
        <v>44258</v>
      </c>
      <c r="AF87" s="14">
        <f t="shared" ca="1" si="81"/>
        <v>1943.179459721488</v>
      </c>
      <c r="AG87" s="14">
        <f t="shared" ca="1" si="112"/>
        <v>1865.8462697993002</v>
      </c>
      <c r="AH87" s="14">
        <f t="shared" ca="1" si="64"/>
        <v>479.11899999999878</v>
      </c>
      <c r="AI87" s="14">
        <f t="shared" ca="1" si="82"/>
        <v>1464.0604597214892</v>
      </c>
      <c r="AJ87" s="14">
        <f t="shared" ca="1" si="83"/>
        <v>1464.0604597214892</v>
      </c>
      <c r="AK87" s="14">
        <f t="shared" ca="1" si="96"/>
        <v>79525.870888595091</v>
      </c>
      <c r="AL87" s="15">
        <f ca="1">SUM(AJ$12:AJ87)</f>
        <v>48755.349888595119</v>
      </c>
      <c r="AM87" s="16">
        <f ca="1">SUM(AH$12:AH87)+SUMIF(AI$12:AI87, "&lt;0")</f>
        <v>30770.521000000001</v>
      </c>
      <c r="AO87" s="9">
        <v>44258</v>
      </c>
      <c r="AP87" s="14">
        <f t="shared" ca="1" si="84"/>
        <v>1943.179459721488</v>
      </c>
      <c r="AQ87" s="14">
        <f t="shared" ca="1" si="117"/>
        <v>1866</v>
      </c>
      <c r="AR87" s="14">
        <f t="shared" ca="1" si="65"/>
        <v>479.11899999999878</v>
      </c>
      <c r="AS87" s="14">
        <f t="shared" ca="1" si="97"/>
        <v>1464.0604597214892</v>
      </c>
      <c r="AT87" s="14">
        <f t="shared" ca="1" si="98"/>
        <v>1464.0604597214892</v>
      </c>
      <c r="AU87" s="14">
        <f t="shared" ca="1" si="74"/>
        <v>79525.870888595091</v>
      </c>
      <c r="AV87" s="15">
        <f ca="1">SUM(AT$12:AT87)</f>
        <v>48755.349888595119</v>
      </c>
      <c r="AW87" s="16">
        <f ca="1">SUM(AR$12:AR87)+SUMIF(AS$12:AS87, "&lt;0")</f>
        <v>30770.521000000001</v>
      </c>
      <c r="AX87" s="15"/>
      <c r="AZ87" s="9">
        <v>44258</v>
      </c>
      <c r="BA87" s="14">
        <f t="shared" ca="1" si="109"/>
        <v>1500</v>
      </c>
      <c r="BB87" s="14">
        <f t="shared" ca="1" si="118"/>
        <v>1500</v>
      </c>
      <c r="BC87" s="14">
        <f t="shared" ca="1" si="66"/>
        <v>537.91399999999703</v>
      </c>
      <c r="BD87" s="14">
        <f t="shared" ca="1" si="99"/>
        <v>962.08600000000297</v>
      </c>
      <c r="BE87" s="14">
        <f t="shared" ca="1" si="100"/>
        <v>962.08600000000297</v>
      </c>
      <c r="BF87" s="14">
        <f t="shared" ca="1" si="75"/>
        <v>76964.947</v>
      </c>
      <c r="BG87" s="15">
        <f ca="1">SUM(BE$12:BE87)</f>
        <v>46194.426000000014</v>
      </c>
      <c r="BH87" s="16">
        <f ca="1">SUM(BC$12:BC87)+SUMIF(BD$12:BD87, "&lt;0")</f>
        <v>30770.521000000001</v>
      </c>
      <c r="BJ87" s="9">
        <v>44258</v>
      </c>
      <c r="BK87" s="14">
        <f t="shared" ca="1" si="110"/>
        <v>1750</v>
      </c>
      <c r="BL87" s="14">
        <f t="shared" ca="1" si="119"/>
        <v>1750</v>
      </c>
      <c r="BM87" s="14">
        <f t="shared" ca="1" si="67"/>
        <v>479.11899999999878</v>
      </c>
      <c r="BN87" s="14">
        <f t="shared" ca="1" si="101"/>
        <v>1270.8810000000012</v>
      </c>
      <c r="BO87" s="14">
        <f t="shared" ca="1" si="102"/>
        <v>1270.8810000000012</v>
      </c>
      <c r="BP87" s="14">
        <f t="shared" ca="1" si="76"/>
        <v>78714.947</v>
      </c>
      <c r="BQ87" s="15">
        <f ca="1">SUM(BO$12:BO87)</f>
        <v>47944.426000000014</v>
      </c>
      <c r="BR87" s="16">
        <f ca="1">SUM(BM$12:BM87)+SUMIF(BN$12:BN87, "&lt;0")</f>
        <v>30770.521000000001</v>
      </c>
      <c r="BT87" s="9">
        <v>44258</v>
      </c>
      <c r="BU87" s="14">
        <f t="shared" ca="1" si="87"/>
        <v>1943.179459721488</v>
      </c>
      <c r="BV87" s="14">
        <f t="shared" ca="1" si="113"/>
        <v>1865.8462697993002</v>
      </c>
      <c r="BW87" s="14">
        <f t="shared" ca="1" si="68"/>
        <v>479.11899999999878</v>
      </c>
      <c r="BX87" s="14">
        <f t="shared" ca="1" si="88"/>
        <v>1464.0604597214892</v>
      </c>
      <c r="BY87" s="14">
        <f t="shared" ca="1" si="89"/>
        <v>1464.0604597214892</v>
      </c>
      <c r="BZ87" s="14">
        <f t="shared" ca="1" si="103"/>
        <v>79525.870888595091</v>
      </c>
      <c r="CA87" s="15">
        <f ca="1">SUM(BY$12:BY87)</f>
        <v>48755.349888595119</v>
      </c>
      <c r="CB87" s="16">
        <f ca="1">SUM(BW$12:BW87)+SUMIF(BX$12:BX87, "&lt;0")</f>
        <v>30770.521000000001</v>
      </c>
      <c r="CD87" s="9">
        <v>44258</v>
      </c>
      <c r="CE87" s="14">
        <f t="shared" ca="1" si="111"/>
        <v>1943.179459721488</v>
      </c>
      <c r="CF87" s="14">
        <f t="shared" ca="1" si="120"/>
        <v>1865.8462697993002</v>
      </c>
      <c r="CG87" s="14">
        <f t="shared" ca="1" si="69"/>
        <v>479.11899999999878</v>
      </c>
      <c r="CH87" s="14">
        <f t="shared" ca="1" si="104"/>
        <v>1464.0604597214892</v>
      </c>
      <c r="CI87" s="14">
        <f t="shared" ca="1" si="105"/>
        <v>1464.0604597214892</v>
      </c>
      <c r="CJ87" s="14">
        <f t="shared" ca="1" si="77"/>
        <v>79525.870888595091</v>
      </c>
      <c r="CK87" s="15">
        <f ca="1">SUM(CI$12:CI87)</f>
        <v>48755.349888595119</v>
      </c>
      <c r="CL87" s="16">
        <f ca="1">SUM(CG$12:CG87)+SUMIF(CH$12:CH87, "&lt;0")</f>
        <v>30770.521000000001</v>
      </c>
    </row>
    <row r="88" spans="1:90" x14ac:dyDescent="0.2">
      <c r="A88" s="24">
        <v>44259</v>
      </c>
      <c r="B88" s="54">
        <f ca="1">IF($A88&gt;= $C$5,$C$6, INDEX('Historical Data'!$D$2:$D$745, MATCH(A88, 'Historical Data'!$B$2:$B$745, 0)))</f>
        <v>1295.6389999999997</v>
      </c>
      <c r="C88" s="14">
        <f t="shared" ca="1" si="114"/>
        <v>1295.6389999999994</v>
      </c>
      <c r="D88" s="14">
        <f t="shared" ca="1" si="70"/>
        <v>174.07800000000134</v>
      </c>
      <c r="E88" s="14">
        <f t="shared" ca="1" si="91"/>
        <v>1121.5609999999983</v>
      </c>
      <c r="F88" s="14">
        <f t="shared" ca="1" si="78"/>
        <v>1121.5609999999983</v>
      </c>
      <c r="G88" s="14">
        <f t="shared" ca="1" si="106"/>
        <v>76830.058999999965</v>
      </c>
      <c r="H88" s="15">
        <f ca="1">SUM(F$12:F88)</f>
        <v>45885.460000000021</v>
      </c>
      <c r="I88" s="16">
        <f ca="1">SUM(D$12:D88)+SUMIF(E$12:E88, "&lt;0")</f>
        <v>30944.599000000002</v>
      </c>
      <c r="J88" s="43"/>
      <c r="K88" s="9">
        <v>44259</v>
      </c>
      <c r="L88" s="14">
        <f t="shared" ca="1" si="107"/>
        <v>1788.5130798771124</v>
      </c>
      <c r="M88" s="14">
        <f t="shared" ca="1" si="115"/>
        <v>1788.5130798771129</v>
      </c>
      <c r="N88" s="14">
        <f t="shared" ca="1" si="62"/>
        <v>174.07800000000134</v>
      </c>
      <c r="O88" s="14">
        <f t="shared" ca="1" si="92"/>
        <v>1614.4350798771111</v>
      </c>
      <c r="P88" s="14">
        <f t="shared" ca="1" si="93"/>
        <v>1614.4350798771111</v>
      </c>
      <c r="Q88" s="14">
        <f t="shared" ca="1" si="72"/>
        <v>80773.051639016907</v>
      </c>
      <c r="R88" s="15">
        <f ca="1">SUM(P$12:P88)</f>
        <v>49828.452639016912</v>
      </c>
      <c r="S88" s="16">
        <f ca="1">SUM(N$12:N88)+SUMIF(O$12:O88, "&lt;0")</f>
        <v>30944.599000000002</v>
      </c>
      <c r="U88" s="9">
        <v>44259</v>
      </c>
      <c r="V88" s="14">
        <f t="shared" ca="1" si="108"/>
        <v>1250</v>
      </c>
      <c r="W88" s="14">
        <f t="shared" ca="1" si="116"/>
        <v>1250</v>
      </c>
      <c r="X88" s="14">
        <f t="shared" ca="1" si="63"/>
        <v>174.07800000000134</v>
      </c>
      <c r="Y88" s="14">
        <f t="shared" ca="1" si="94"/>
        <v>1075.9219999999987</v>
      </c>
      <c r="Z88" s="14">
        <f t="shared" ca="1" si="95"/>
        <v>1075.9219999999987</v>
      </c>
      <c r="AA88" s="14">
        <f t="shared" ca="1" si="73"/>
        <v>76464.947</v>
      </c>
      <c r="AB88" s="15">
        <f ca="1">SUM(Z$12:Z88)</f>
        <v>45520.348000000013</v>
      </c>
      <c r="AC88" s="16">
        <f ca="1">SUM(X$12:X88)+SUMIF(Y$12:Y88, "&lt;0")</f>
        <v>30944.599000000002</v>
      </c>
      <c r="AE88" s="9">
        <v>44259</v>
      </c>
      <c r="AF88" s="14">
        <f t="shared" ca="1" si="81"/>
        <v>1968.9571896955508</v>
      </c>
      <c r="AG88" s="14">
        <f t="shared" ca="1" si="112"/>
        <v>1891.623999773363</v>
      </c>
      <c r="AH88" s="14">
        <f t="shared" ca="1" si="64"/>
        <v>174.07800000000134</v>
      </c>
      <c r="AI88" s="14">
        <f t="shared" ca="1" si="82"/>
        <v>1794.8791896955495</v>
      </c>
      <c r="AJ88" s="14">
        <f t="shared" ca="1" si="83"/>
        <v>1794.8791896955495</v>
      </c>
      <c r="AK88" s="14">
        <f t="shared" ca="1" si="96"/>
        <v>81494.828078290637</v>
      </c>
      <c r="AL88" s="15">
        <f ca="1">SUM(AJ$12:AJ88)</f>
        <v>50550.229078290671</v>
      </c>
      <c r="AM88" s="16">
        <f ca="1">SUM(AH$12:AH88)+SUMIF(AI$12:AI88, "&lt;0")</f>
        <v>30944.599000000002</v>
      </c>
      <c r="AO88" s="9">
        <v>44259</v>
      </c>
      <c r="AP88" s="14">
        <f t="shared" ca="1" si="84"/>
        <v>1968.9571896955508</v>
      </c>
      <c r="AQ88" s="14">
        <f t="shared" ca="1" si="117"/>
        <v>1892</v>
      </c>
      <c r="AR88" s="14">
        <f t="shared" ca="1" si="65"/>
        <v>174.07800000000134</v>
      </c>
      <c r="AS88" s="14">
        <f t="shared" ca="1" si="97"/>
        <v>1794.8791896955495</v>
      </c>
      <c r="AT88" s="14">
        <f t="shared" ca="1" si="98"/>
        <v>1794.8791896955495</v>
      </c>
      <c r="AU88" s="14">
        <f t="shared" ca="1" si="74"/>
        <v>81494.828078290637</v>
      </c>
      <c r="AV88" s="15">
        <f ca="1">SUM(AT$12:AT88)</f>
        <v>50550.229078290671</v>
      </c>
      <c r="AW88" s="16">
        <f ca="1">SUM(AR$12:AR88)+SUMIF(AS$12:AS88, "&lt;0")</f>
        <v>30944.599000000002</v>
      </c>
      <c r="AX88" s="15"/>
      <c r="AZ88" s="9">
        <v>44259</v>
      </c>
      <c r="BA88" s="14">
        <f t="shared" ca="1" si="109"/>
        <v>1500</v>
      </c>
      <c r="BB88" s="14">
        <f t="shared" ca="1" si="118"/>
        <v>1500</v>
      </c>
      <c r="BC88" s="14">
        <f t="shared" ca="1" si="66"/>
        <v>174.07800000000134</v>
      </c>
      <c r="BD88" s="14">
        <f t="shared" ca="1" si="99"/>
        <v>1325.9219999999987</v>
      </c>
      <c r="BE88" s="14">
        <f t="shared" ca="1" si="100"/>
        <v>1325.9219999999987</v>
      </c>
      <c r="BF88" s="14">
        <f t="shared" ca="1" si="75"/>
        <v>78464.947</v>
      </c>
      <c r="BG88" s="15">
        <f ca="1">SUM(BE$12:BE88)</f>
        <v>47520.348000000013</v>
      </c>
      <c r="BH88" s="16">
        <f ca="1">SUM(BC$12:BC88)+SUMIF(BD$12:BD88, "&lt;0")</f>
        <v>30944.599000000002</v>
      </c>
      <c r="BJ88" s="9">
        <v>44259</v>
      </c>
      <c r="BK88" s="14">
        <f t="shared" ca="1" si="110"/>
        <v>1750</v>
      </c>
      <c r="BL88" s="14">
        <f t="shared" ca="1" si="119"/>
        <v>1750</v>
      </c>
      <c r="BM88" s="14">
        <f t="shared" ca="1" si="67"/>
        <v>174.07800000000134</v>
      </c>
      <c r="BN88" s="14">
        <f t="shared" ca="1" si="101"/>
        <v>1575.9219999999987</v>
      </c>
      <c r="BO88" s="14">
        <f t="shared" ca="1" si="102"/>
        <v>1575.9219999999987</v>
      </c>
      <c r="BP88" s="14">
        <f t="shared" ca="1" si="76"/>
        <v>80464.947</v>
      </c>
      <c r="BQ88" s="15">
        <f ca="1">SUM(BO$12:BO88)</f>
        <v>49520.348000000013</v>
      </c>
      <c r="BR88" s="16">
        <f ca="1">SUM(BM$12:BM88)+SUMIF(BN$12:BN88, "&lt;0")</f>
        <v>30944.599000000002</v>
      </c>
      <c r="BT88" s="9">
        <v>44259</v>
      </c>
      <c r="BU88" s="14">
        <f t="shared" ca="1" si="87"/>
        <v>1968.9571896955508</v>
      </c>
      <c r="BV88" s="14">
        <f t="shared" ca="1" si="113"/>
        <v>1891.623999773363</v>
      </c>
      <c r="BW88" s="14">
        <f t="shared" ca="1" si="68"/>
        <v>174.07800000000134</v>
      </c>
      <c r="BX88" s="14">
        <f t="shared" ca="1" si="88"/>
        <v>1794.8791896955495</v>
      </c>
      <c r="BY88" s="14">
        <f t="shared" ca="1" si="89"/>
        <v>1794.8791896955495</v>
      </c>
      <c r="BZ88" s="14">
        <f t="shared" ca="1" si="103"/>
        <v>81494.828078290637</v>
      </c>
      <c r="CA88" s="15">
        <f ca="1">SUM(BY$12:BY88)</f>
        <v>50550.229078290671</v>
      </c>
      <c r="CB88" s="16">
        <f ca="1">SUM(BW$12:BW88)+SUMIF(BX$12:BX88, "&lt;0")</f>
        <v>30944.599000000002</v>
      </c>
      <c r="CD88" s="9">
        <v>44259</v>
      </c>
      <c r="CE88" s="14">
        <f t="shared" ca="1" si="111"/>
        <v>1968.9571896955508</v>
      </c>
      <c r="CF88" s="14">
        <f t="shared" ca="1" si="120"/>
        <v>1891.623999773363</v>
      </c>
      <c r="CG88" s="14">
        <f t="shared" ca="1" si="69"/>
        <v>174.07800000000134</v>
      </c>
      <c r="CH88" s="14">
        <f t="shared" ca="1" si="104"/>
        <v>1794.8791896955495</v>
      </c>
      <c r="CI88" s="14">
        <f t="shared" ca="1" si="105"/>
        <v>1794.8791896955495</v>
      </c>
      <c r="CJ88" s="14">
        <f t="shared" ca="1" si="77"/>
        <v>81494.828078290637</v>
      </c>
      <c r="CK88" s="15">
        <f ca="1">SUM(CI$12:CI88)</f>
        <v>50550.229078290671</v>
      </c>
      <c r="CL88" s="16">
        <f ca="1">SUM(CG$12:CG88)+SUMIF(CH$12:CH88, "&lt;0")</f>
        <v>30944.599000000002</v>
      </c>
    </row>
    <row r="89" spans="1:90" x14ac:dyDescent="0.2">
      <c r="A89" s="24">
        <v>44260</v>
      </c>
      <c r="B89" s="54">
        <f ca="1">IF($A89&gt;= $C$5,$C$6, INDEX('Historical Data'!$D$2:$D$745, MATCH(A89, 'Historical Data'!$B$2:$B$745, 0)))</f>
        <v>1295.6389999999997</v>
      </c>
      <c r="C89" s="14">
        <f t="shared" ca="1" si="114"/>
        <v>1295.6389999999994</v>
      </c>
      <c r="D89" s="14">
        <f t="shared" ca="1" si="70"/>
        <v>922.90999999999622</v>
      </c>
      <c r="E89" s="14">
        <f t="shared" ca="1" si="91"/>
        <v>372.72900000000345</v>
      </c>
      <c r="F89" s="14">
        <f t="shared" ca="1" si="78"/>
        <v>372.72900000000345</v>
      </c>
      <c r="G89" s="14">
        <f t="shared" ca="1" si="106"/>
        <v>78125.69799999996</v>
      </c>
      <c r="H89" s="15">
        <f ca="1">SUM(F$12:F89)</f>
        <v>46258.189000000028</v>
      </c>
      <c r="I89" s="16">
        <f ca="1">SUM(D$12:D89)+SUMIF(E$12:E89, "&lt;0")</f>
        <v>31867.508999999995</v>
      </c>
      <c r="J89" s="43"/>
      <c r="K89" s="9">
        <v>44260</v>
      </c>
      <c r="L89" s="14">
        <f t="shared" ca="1" si="107"/>
        <v>1788.5130798771124</v>
      </c>
      <c r="M89" s="14">
        <f t="shared" ca="1" si="115"/>
        <v>1788.5130798771129</v>
      </c>
      <c r="N89" s="14">
        <f t="shared" ca="1" si="62"/>
        <v>922.90999999999622</v>
      </c>
      <c r="O89" s="14">
        <f t="shared" ca="1" si="92"/>
        <v>865.60307987711622</v>
      </c>
      <c r="P89" s="14">
        <f t="shared" ca="1" si="93"/>
        <v>865.60307987711622</v>
      </c>
      <c r="Q89" s="14">
        <f t="shared" ca="1" si="72"/>
        <v>82561.56471889402</v>
      </c>
      <c r="R89" s="15">
        <f ca="1">SUM(P$12:P89)</f>
        <v>50694.055718894029</v>
      </c>
      <c r="S89" s="16">
        <f ca="1">SUM(N$12:N89)+SUMIF(O$12:O89, "&lt;0")</f>
        <v>31867.508999999998</v>
      </c>
      <c r="U89" s="9">
        <v>44260</v>
      </c>
      <c r="V89" s="14">
        <f t="shared" ca="1" si="108"/>
        <v>1250</v>
      </c>
      <c r="W89" s="14">
        <f t="shared" ca="1" si="116"/>
        <v>1250</v>
      </c>
      <c r="X89" s="14">
        <f t="shared" ca="1" si="63"/>
        <v>922.90999999999622</v>
      </c>
      <c r="Y89" s="14">
        <f t="shared" ca="1" si="94"/>
        <v>327.09000000000378</v>
      </c>
      <c r="Z89" s="14">
        <f t="shared" ca="1" si="95"/>
        <v>327.09000000000378</v>
      </c>
      <c r="AA89" s="14">
        <f t="shared" ca="1" si="73"/>
        <v>77714.947</v>
      </c>
      <c r="AB89" s="15">
        <f ca="1">SUM(Z$12:Z89)</f>
        <v>45847.438000000016</v>
      </c>
      <c r="AC89" s="16">
        <f ca="1">SUM(X$12:X89)+SUMIF(Y$12:Y89, "&lt;0")</f>
        <v>31867.508999999998</v>
      </c>
      <c r="AE89" s="9">
        <v>44260</v>
      </c>
      <c r="AF89" s="14">
        <f t="shared" ca="1" si="81"/>
        <v>1994.7349196696134</v>
      </c>
      <c r="AG89" s="14">
        <f t="shared" ca="1" si="112"/>
        <v>1917.4017297474256</v>
      </c>
      <c r="AH89" s="14">
        <f t="shared" ca="1" si="64"/>
        <v>922.90999999999622</v>
      </c>
      <c r="AI89" s="14">
        <f t="shared" ca="1" si="82"/>
        <v>1071.8249196696172</v>
      </c>
      <c r="AJ89" s="14">
        <f t="shared" ca="1" si="83"/>
        <v>1071.8249196696172</v>
      </c>
      <c r="AK89" s="14">
        <f t="shared" ca="1" si="96"/>
        <v>83489.562997960253</v>
      </c>
      <c r="AL89" s="15">
        <f ca="1">SUM(AJ$12:AJ89)</f>
        <v>51622.053997960291</v>
      </c>
      <c r="AM89" s="16">
        <f ca="1">SUM(AH$12:AH89)+SUMIF(AI$12:AI89, "&lt;0")</f>
        <v>31867.508999999998</v>
      </c>
      <c r="AO89" s="9">
        <v>44260</v>
      </c>
      <c r="AP89" s="14">
        <f t="shared" ca="1" si="84"/>
        <v>1994.7349196696134</v>
      </c>
      <c r="AQ89" s="14">
        <f t="shared" ca="1" si="117"/>
        <v>1917</v>
      </c>
      <c r="AR89" s="14">
        <f t="shared" ca="1" si="65"/>
        <v>922.90999999999622</v>
      </c>
      <c r="AS89" s="14">
        <f t="shared" ca="1" si="97"/>
        <v>1071.8249196696172</v>
      </c>
      <c r="AT89" s="14">
        <f t="shared" ca="1" si="98"/>
        <v>1071.8249196696172</v>
      </c>
      <c r="AU89" s="14">
        <f t="shared" ca="1" si="74"/>
        <v>83489.562997960253</v>
      </c>
      <c r="AV89" s="15">
        <f ca="1">SUM(AT$12:AT89)</f>
        <v>51622.053997960291</v>
      </c>
      <c r="AW89" s="16">
        <f ca="1">SUM(AR$12:AR89)+SUMIF(AS$12:AS89, "&lt;0")</f>
        <v>31867.508999999998</v>
      </c>
      <c r="AX89" s="15"/>
      <c r="AZ89" s="9">
        <v>44260</v>
      </c>
      <c r="BA89" s="14">
        <f t="shared" ca="1" si="109"/>
        <v>1500</v>
      </c>
      <c r="BB89" s="14">
        <f t="shared" ca="1" si="118"/>
        <v>1500</v>
      </c>
      <c r="BC89" s="14">
        <f t="shared" ca="1" si="66"/>
        <v>922.90999999999622</v>
      </c>
      <c r="BD89" s="14">
        <f t="shared" ca="1" si="99"/>
        <v>577.09000000000378</v>
      </c>
      <c r="BE89" s="14">
        <f t="shared" ca="1" si="100"/>
        <v>577.09000000000378</v>
      </c>
      <c r="BF89" s="14">
        <f t="shared" ca="1" si="75"/>
        <v>79964.947</v>
      </c>
      <c r="BG89" s="15">
        <f ca="1">SUM(BE$12:BE89)</f>
        <v>48097.438000000016</v>
      </c>
      <c r="BH89" s="16">
        <f ca="1">SUM(BC$12:BC89)+SUMIF(BD$12:BD89, "&lt;0")</f>
        <v>31867.508999999998</v>
      </c>
      <c r="BJ89" s="9">
        <v>44260</v>
      </c>
      <c r="BK89" s="14">
        <f t="shared" ca="1" si="110"/>
        <v>1750</v>
      </c>
      <c r="BL89" s="14">
        <f t="shared" ca="1" si="119"/>
        <v>1750</v>
      </c>
      <c r="BM89" s="14">
        <f t="shared" ca="1" si="67"/>
        <v>922.90999999999622</v>
      </c>
      <c r="BN89" s="14">
        <f t="shared" ca="1" si="101"/>
        <v>827.09000000000378</v>
      </c>
      <c r="BO89" s="14">
        <f t="shared" ca="1" si="102"/>
        <v>827.09000000000378</v>
      </c>
      <c r="BP89" s="14">
        <f t="shared" ca="1" si="76"/>
        <v>82214.947</v>
      </c>
      <c r="BQ89" s="15">
        <f ca="1">SUM(BO$12:BO89)</f>
        <v>50347.438000000016</v>
      </c>
      <c r="BR89" s="16">
        <f ca="1">SUM(BM$12:BM89)+SUMIF(BN$12:BN89, "&lt;0")</f>
        <v>31867.508999999998</v>
      </c>
      <c r="BT89" s="9">
        <v>44260</v>
      </c>
      <c r="BU89" s="14">
        <f t="shared" ca="1" si="87"/>
        <v>1994.7349196696134</v>
      </c>
      <c r="BV89" s="14">
        <f t="shared" ca="1" si="113"/>
        <v>1917.4017297474256</v>
      </c>
      <c r="BW89" s="14">
        <f t="shared" ca="1" si="68"/>
        <v>922.90999999999622</v>
      </c>
      <c r="BX89" s="14">
        <f t="shared" ca="1" si="88"/>
        <v>1071.8249196696172</v>
      </c>
      <c r="BY89" s="14">
        <f t="shared" ca="1" si="89"/>
        <v>1071.8249196696172</v>
      </c>
      <c r="BZ89" s="14">
        <f t="shared" ca="1" si="103"/>
        <v>83489.562997960253</v>
      </c>
      <c r="CA89" s="15">
        <f ca="1">SUM(BY$12:BY89)</f>
        <v>51622.053997960291</v>
      </c>
      <c r="CB89" s="16">
        <f ca="1">SUM(BW$12:BW89)+SUMIF(BX$12:BX89, "&lt;0")</f>
        <v>31867.508999999998</v>
      </c>
      <c r="CD89" s="9">
        <v>44260</v>
      </c>
      <c r="CE89" s="14">
        <f t="shared" ca="1" si="111"/>
        <v>1994.7349196696134</v>
      </c>
      <c r="CF89" s="14">
        <f t="shared" ca="1" si="120"/>
        <v>1917.4017297474256</v>
      </c>
      <c r="CG89" s="14">
        <f t="shared" ca="1" si="69"/>
        <v>922.90999999999622</v>
      </c>
      <c r="CH89" s="14">
        <f t="shared" ca="1" si="104"/>
        <v>1071.8249196696172</v>
      </c>
      <c r="CI89" s="14">
        <f t="shared" ca="1" si="105"/>
        <v>1071.8249196696172</v>
      </c>
      <c r="CJ89" s="14">
        <f t="shared" ca="1" si="77"/>
        <v>83489.562997960253</v>
      </c>
      <c r="CK89" s="15">
        <f ca="1">SUM(CI$12:CI89)</f>
        <v>51622.053997960291</v>
      </c>
      <c r="CL89" s="16">
        <f ca="1">SUM(CG$12:CG89)+SUMIF(CH$12:CH89, "&lt;0")</f>
        <v>31867.508999999998</v>
      </c>
    </row>
    <row r="90" spans="1:90" x14ac:dyDescent="0.2">
      <c r="A90" s="24">
        <v>44261</v>
      </c>
      <c r="B90" s="54">
        <f ca="1">IF($A90&gt;= $C$5,$C$6, INDEX('Historical Data'!$D$2:$D$745, MATCH(A90, 'Historical Data'!$B$2:$B$745, 0)))</f>
        <v>1295.6389999999997</v>
      </c>
      <c r="C90" s="14">
        <f t="shared" ca="1" si="114"/>
        <v>1295.6389999999994</v>
      </c>
      <c r="D90" s="14">
        <f t="shared" ca="1" si="70"/>
        <v>1054.2170000000042</v>
      </c>
      <c r="E90" s="14">
        <f t="shared" ca="1" si="91"/>
        <v>241.42199999999548</v>
      </c>
      <c r="F90" s="14">
        <f t="shared" ca="1" si="78"/>
        <v>241.42199999999548</v>
      </c>
      <c r="G90" s="14">
        <f t="shared" ca="1" si="106"/>
        <v>79421.336999999956</v>
      </c>
      <c r="H90" s="15">
        <f ca="1">SUM(F$12:F90)</f>
        <v>46499.611000000026</v>
      </c>
      <c r="I90" s="16">
        <f ca="1">SUM(D$12:D90)+SUMIF(E$12:E90, "&lt;0")</f>
        <v>32921.726000000002</v>
      </c>
      <c r="J90" s="43"/>
      <c r="K90" s="9">
        <v>44261</v>
      </c>
      <c r="L90" s="14">
        <f t="shared" ca="1" si="107"/>
        <v>1788.5130798771124</v>
      </c>
      <c r="M90" s="14">
        <f t="shared" ca="1" si="115"/>
        <v>1788.5130798771129</v>
      </c>
      <c r="N90" s="14">
        <f t="shared" ca="1" si="62"/>
        <v>1054.2170000000042</v>
      </c>
      <c r="O90" s="14">
        <f t="shared" ca="1" si="92"/>
        <v>734.29607987710824</v>
      </c>
      <c r="P90" s="14">
        <f t="shared" ca="1" si="93"/>
        <v>734.29607987710824</v>
      </c>
      <c r="Q90" s="14">
        <f t="shared" ca="1" si="72"/>
        <v>84350.077798771134</v>
      </c>
      <c r="R90" s="15">
        <f ca="1">SUM(P$12:P90)</f>
        <v>51428.351798771138</v>
      </c>
      <c r="S90" s="16">
        <f ca="1">SUM(N$12:N90)+SUMIF(O$12:O90, "&lt;0")</f>
        <v>32921.726000000002</v>
      </c>
      <c r="U90" s="9">
        <v>44261</v>
      </c>
      <c r="V90" s="14">
        <f t="shared" ca="1" si="108"/>
        <v>1250</v>
      </c>
      <c r="W90" s="14">
        <f t="shared" ca="1" si="116"/>
        <v>1250</v>
      </c>
      <c r="X90" s="14">
        <f t="shared" ca="1" si="63"/>
        <v>1054.2170000000042</v>
      </c>
      <c r="Y90" s="14">
        <f t="shared" ca="1" si="94"/>
        <v>195.78299999999581</v>
      </c>
      <c r="Z90" s="14">
        <f t="shared" ca="1" si="95"/>
        <v>195.78299999999581</v>
      </c>
      <c r="AA90" s="14">
        <f t="shared" ca="1" si="73"/>
        <v>78964.947</v>
      </c>
      <c r="AB90" s="15">
        <f ca="1">SUM(Z$12:Z90)</f>
        <v>46043.221000000012</v>
      </c>
      <c r="AC90" s="16">
        <f ca="1">SUM(X$12:X90)+SUMIF(Y$12:Y90, "&lt;0")</f>
        <v>32921.726000000002</v>
      </c>
      <c r="AE90" s="9">
        <v>44261</v>
      </c>
      <c r="AF90" s="14">
        <f t="shared" ca="1" si="81"/>
        <v>2000</v>
      </c>
      <c r="AG90" s="14">
        <f t="shared" ca="1" si="112"/>
        <v>1940.2490812009632</v>
      </c>
      <c r="AH90" s="14">
        <f t="shared" ca="1" si="64"/>
        <v>1054.2170000000042</v>
      </c>
      <c r="AI90" s="14">
        <f t="shared" ca="1" si="82"/>
        <v>945.78299999999581</v>
      </c>
      <c r="AJ90" s="14">
        <f t="shared" ca="1" si="83"/>
        <v>945.78299999999581</v>
      </c>
      <c r="AK90" s="14">
        <f t="shared" ca="1" si="96"/>
        <v>85489.562997960253</v>
      </c>
      <c r="AL90" s="15">
        <f ca="1">SUM(AJ$12:AJ90)</f>
        <v>52567.836997960287</v>
      </c>
      <c r="AM90" s="16">
        <f ca="1">SUM(AH$12:AH90)+SUMIF(AI$12:AI90, "&lt;0")</f>
        <v>32921.726000000002</v>
      </c>
      <c r="AO90" s="9">
        <v>44261</v>
      </c>
      <c r="AP90" s="14">
        <f t="shared" ca="1" si="84"/>
        <v>2020.512649643676</v>
      </c>
      <c r="AQ90" s="14">
        <f t="shared" ca="1" si="117"/>
        <v>1943</v>
      </c>
      <c r="AR90" s="14">
        <f t="shared" ca="1" si="65"/>
        <v>1054.2170000000042</v>
      </c>
      <c r="AS90" s="14">
        <f t="shared" ca="1" si="97"/>
        <v>966.29564964367182</v>
      </c>
      <c r="AT90" s="14">
        <f t="shared" ca="1" si="98"/>
        <v>966.29564964367182</v>
      </c>
      <c r="AU90" s="14">
        <f t="shared" ca="1" si="74"/>
        <v>85510.075647603924</v>
      </c>
      <c r="AV90" s="15">
        <f ca="1">SUM(AT$12:AT90)</f>
        <v>52588.349647603965</v>
      </c>
      <c r="AW90" s="16">
        <f ca="1">SUM(AR$12:AR90)+SUMIF(AS$12:AS90, "&lt;0")</f>
        <v>32921.726000000002</v>
      </c>
      <c r="AX90" s="15"/>
      <c r="AZ90" s="9">
        <v>44261</v>
      </c>
      <c r="BA90" s="14">
        <f t="shared" ca="1" si="109"/>
        <v>1500</v>
      </c>
      <c r="BB90" s="14">
        <f t="shared" ca="1" si="118"/>
        <v>1500</v>
      </c>
      <c r="BC90" s="14">
        <f t="shared" ca="1" si="66"/>
        <v>1054.2170000000042</v>
      </c>
      <c r="BD90" s="14">
        <f t="shared" ca="1" si="99"/>
        <v>445.78299999999581</v>
      </c>
      <c r="BE90" s="14">
        <f t="shared" ca="1" si="100"/>
        <v>445.78299999999581</v>
      </c>
      <c r="BF90" s="14">
        <f t="shared" ca="1" si="75"/>
        <v>81464.947</v>
      </c>
      <c r="BG90" s="15">
        <f ca="1">SUM(BE$12:BE90)</f>
        <v>48543.221000000012</v>
      </c>
      <c r="BH90" s="16">
        <f ca="1">SUM(BC$12:BC90)+SUMIF(BD$12:BD90, "&lt;0")</f>
        <v>32921.726000000002</v>
      </c>
      <c r="BJ90" s="9">
        <v>44261</v>
      </c>
      <c r="BK90" s="14">
        <f t="shared" ca="1" si="110"/>
        <v>1750</v>
      </c>
      <c r="BL90" s="14">
        <f t="shared" ca="1" si="119"/>
        <v>1750</v>
      </c>
      <c r="BM90" s="14">
        <f t="shared" ca="1" si="67"/>
        <v>1054.2170000000042</v>
      </c>
      <c r="BN90" s="14">
        <f t="shared" ca="1" si="101"/>
        <v>695.78299999999581</v>
      </c>
      <c r="BO90" s="14">
        <f t="shared" ca="1" si="102"/>
        <v>695.78299999999581</v>
      </c>
      <c r="BP90" s="14">
        <f t="shared" ca="1" si="76"/>
        <v>83964.947</v>
      </c>
      <c r="BQ90" s="15">
        <f ca="1">SUM(BO$12:BO90)</f>
        <v>51043.221000000012</v>
      </c>
      <c r="BR90" s="16">
        <f ca="1">SUM(BM$12:BM90)+SUMIF(BN$12:BN90, "&lt;0")</f>
        <v>32921.726000000002</v>
      </c>
      <c r="BT90" s="9">
        <v>44261</v>
      </c>
      <c r="BU90" s="14">
        <f t="shared" ca="1" si="87"/>
        <v>2000</v>
      </c>
      <c r="BV90" s="14">
        <f t="shared" ca="1" si="113"/>
        <v>1940.2490812009632</v>
      </c>
      <c r="BW90" s="14">
        <f t="shared" ca="1" si="68"/>
        <v>1054.2170000000042</v>
      </c>
      <c r="BX90" s="14">
        <f t="shared" ca="1" si="88"/>
        <v>945.78299999999581</v>
      </c>
      <c r="BY90" s="14">
        <f t="shared" ca="1" si="89"/>
        <v>945.78299999999581</v>
      </c>
      <c r="BZ90" s="14">
        <f t="shared" ca="1" si="103"/>
        <v>85489.562997960253</v>
      </c>
      <c r="CA90" s="15">
        <f ca="1">SUM(BY$12:BY90)</f>
        <v>52567.836997960287</v>
      </c>
      <c r="CB90" s="16">
        <f ca="1">SUM(BW$12:BW90)+SUMIF(BX$12:BX90, "&lt;0")</f>
        <v>32921.726000000002</v>
      </c>
      <c r="CD90" s="9">
        <v>44261</v>
      </c>
      <c r="CE90" s="14">
        <f t="shared" ca="1" si="111"/>
        <v>2020.512649643676</v>
      </c>
      <c r="CF90" s="14">
        <f t="shared" ca="1" si="120"/>
        <v>1943.1794597214882</v>
      </c>
      <c r="CG90" s="14">
        <f t="shared" ca="1" si="69"/>
        <v>1054.2170000000042</v>
      </c>
      <c r="CH90" s="14">
        <f t="shared" ca="1" si="104"/>
        <v>966.29564964367182</v>
      </c>
      <c r="CI90" s="14">
        <f t="shared" ca="1" si="105"/>
        <v>966.29564964367182</v>
      </c>
      <c r="CJ90" s="14">
        <f t="shared" ca="1" si="77"/>
        <v>85510.075647603924</v>
      </c>
      <c r="CK90" s="15">
        <f ca="1">SUM(CI$12:CI90)</f>
        <v>52588.349647603965</v>
      </c>
      <c r="CL90" s="16">
        <f ca="1">SUM(CG$12:CG90)+SUMIF(CH$12:CH90, "&lt;0")</f>
        <v>32921.726000000002</v>
      </c>
    </row>
    <row r="91" spans="1:90" x14ac:dyDescent="0.2">
      <c r="A91" s="24">
        <v>44262</v>
      </c>
      <c r="B91" s="54">
        <f ca="1">IF($A91&gt;= $C$5,$C$6, INDEX('Historical Data'!$D$2:$D$745, MATCH(A91, 'Historical Data'!$B$2:$B$745, 0)))</f>
        <v>1295.6389999999997</v>
      </c>
      <c r="C91" s="14">
        <f t="shared" ca="1" si="114"/>
        <v>1295.6389999999994</v>
      </c>
      <c r="D91" s="14">
        <f t="shared" ca="1" si="70"/>
        <v>1623.614999999998</v>
      </c>
      <c r="E91" s="14">
        <f t="shared" ca="1" si="91"/>
        <v>-327.97599999999829</v>
      </c>
      <c r="F91" s="14">
        <f t="shared" ca="1" si="78"/>
        <v>0</v>
      </c>
      <c r="G91" s="14">
        <f t="shared" ca="1" si="106"/>
        <v>80716.975999999951</v>
      </c>
      <c r="H91" s="15">
        <f ca="1">SUM(F$12:F91)</f>
        <v>46499.611000000026</v>
      </c>
      <c r="I91" s="16">
        <f ca="1">SUM(D$12:D91)+SUMIF(E$12:E91, "&lt;0")</f>
        <v>34217.364999999998</v>
      </c>
      <c r="J91" s="43"/>
      <c r="K91" s="9">
        <v>44262</v>
      </c>
      <c r="L91" s="14">
        <f t="shared" ca="1" si="107"/>
        <v>1788.5130798771124</v>
      </c>
      <c r="M91" s="14">
        <f t="shared" ca="1" si="115"/>
        <v>1788.5130798771129</v>
      </c>
      <c r="N91" s="14">
        <f t="shared" ca="1" si="62"/>
        <v>1623.614999999998</v>
      </c>
      <c r="O91" s="14">
        <f t="shared" ca="1" si="92"/>
        <v>164.89807987711447</v>
      </c>
      <c r="P91" s="14">
        <f t="shared" ca="1" si="93"/>
        <v>164.89807987711447</v>
      </c>
      <c r="Q91" s="14">
        <f t="shared" ca="1" si="72"/>
        <v>86138.590878648247</v>
      </c>
      <c r="R91" s="15">
        <f ca="1">SUM(P$12:P91)</f>
        <v>51593.249878648254</v>
      </c>
      <c r="S91" s="16">
        <f ca="1">SUM(N$12:N91)+SUMIF(O$12:O91, "&lt;0")</f>
        <v>34545.341</v>
      </c>
      <c r="U91" s="9">
        <v>44262</v>
      </c>
      <c r="V91" s="14">
        <f t="shared" ca="1" si="108"/>
        <v>1250</v>
      </c>
      <c r="W91" s="14">
        <f t="shared" ca="1" si="116"/>
        <v>1250</v>
      </c>
      <c r="X91" s="14">
        <f t="shared" ca="1" si="63"/>
        <v>1623.614999999998</v>
      </c>
      <c r="Y91" s="14">
        <f t="shared" ca="1" si="94"/>
        <v>-373.61499999999796</v>
      </c>
      <c r="Z91" s="14">
        <f t="shared" ca="1" si="95"/>
        <v>0</v>
      </c>
      <c r="AA91" s="14">
        <f t="shared" ca="1" si="73"/>
        <v>80214.947</v>
      </c>
      <c r="AB91" s="15">
        <f ca="1">SUM(Z$12:Z91)</f>
        <v>46043.221000000012</v>
      </c>
      <c r="AC91" s="16">
        <f ca="1">SUM(X$12:X91)+SUMIF(Y$12:Y91, "&lt;0")</f>
        <v>34171.726000000002</v>
      </c>
      <c r="AE91" s="9">
        <v>44262</v>
      </c>
      <c r="AF91" s="14">
        <f t="shared" ca="1" si="81"/>
        <v>2000</v>
      </c>
      <c r="AG91" s="14">
        <f t="shared" ca="1" si="112"/>
        <v>1959.4138998010633</v>
      </c>
      <c r="AH91" s="14">
        <f t="shared" ca="1" si="64"/>
        <v>1623.614999999998</v>
      </c>
      <c r="AI91" s="14">
        <f t="shared" ca="1" si="82"/>
        <v>376.38500000000204</v>
      </c>
      <c r="AJ91" s="14">
        <f t="shared" ca="1" si="83"/>
        <v>376.38500000000204</v>
      </c>
      <c r="AK91" s="14">
        <f t="shared" ca="1" si="96"/>
        <v>87489.562997960253</v>
      </c>
      <c r="AL91" s="15">
        <f ca="1">SUM(AJ$12:AJ91)</f>
        <v>52944.221997960289</v>
      </c>
      <c r="AM91" s="16">
        <f ca="1">SUM(AH$12:AH91)+SUMIF(AI$12:AI91, "&lt;0")</f>
        <v>34545.341</v>
      </c>
      <c r="AO91" s="9">
        <v>44262</v>
      </c>
      <c r="AP91" s="14">
        <f t="shared" ca="1" si="84"/>
        <v>2046.2903796177386</v>
      </c>
      <c r="AQ91" s="14">
        <f t="shared" ca="1" si="117"/>
        <v>1969</v>
      </c>
      <c r="AR91" s="14">
        <f t="shared" ca="1" si="65"/>
        <v>1623.614999999998</v>
      </c>
      <c r="AS91" s="14">
        <f t="shared" ca="1" si="97"/>
        <v>422.67537961774065</v>
      </c>
      <c r="AT91" s="14">
        <f t="shared" ca="1" si="98"/>
        <v>422.67537961774065</v>
      </c>
      <c r="AU91" s="14">
        <f t="shared" ca="1" si="74"/>
        <v>87556.366027221666</v>
      </c>
      <c r="AV91" s="15">
        <f ca="1">SUM(AT$12:AT91)</f>
        <v>53011.025027221709</v>
      </c>
      <c r="AW91" s="16">
        <f ca="1">SUM(AR$12:AR91)+SUMIF(AS$12:AS91, "&lt;0")</f>
        <v>34545.341</v>
      </c>
      <c r="AX91" s="15"/>
      <c r="AZ91" s="9">
        <v>44262</v>
      </c>
      <c r="BA91" s="14">
        <f t="shared" ca="1" si="109"/>
        <v>1500</v>
      </c>
      <c r="BB91" s="14">
        <f t="shared" ca="1" si="118"/>
        <v>1500</v>
      </c>
      <c r="BC91" s="14">
        <f t="shared" ca="1" si="66"/>
        <v>1623.614999999998</v>
      </c>
      <c r="BD91" s="14">
        <f t="shared" ca="1" si="99"/>
        <v>-123.61499999999796</v>
      </c>
      <c r="BE91" s="14">
        <f t="shared" ca="1" si="100"/>
        <v>0</v>
      </c>
      <c r="BF91" s="14">
        <f t="shared" ca="1" si="75"/>
        <v>82964.947</v>
      </c>
      <c r="BG91" s="15">
        <f ca="1">SUM(BE$12:BE91)</f>
        <v>48543.221000000012</v>
      </c>
      <c r="BH91" s="16">
        <f ca="1">SUM(BC$12:BC91)+SUMIF(BD$12:BD91, "&lt;0")</f>
        <v>34421.726000000002</v>
      </c>
      <c r="BJ91" s="9">
        <v>44262</v>
      </c>
      <c r="BK91" s="14">
        <f t="shared" ca="1" si="110"/>
        <v>1750</v>
      </c>
      <c r="BL91" s="14">
        <f t="shared" ca="1" si="119"/>
        <v>1750</v>
      </c>
      <c r="BM91" s="14">
        <f t="shared" ca="1" si="67"/>
        <v>1623.614999999998</v>
      </c>
      <c r="BN91" s="14">
        <f t="shared" ca="1" si="101"/>
        <v>126.38500000000204</v>
      </c>
      <c r="BO91" s="14">
        <f t="shared" ca="1" si="102"/>
        <v>126.38500000000204</v>
      </c>
      <c r="BP91" s="14">
        <f t="shared" ca="1" si="76"/>
        <v>85714.947</v>
      </c>
      <c r="BQ91" s="15">
        <f ca="1">SUM(BO$12:BO91)</f>
        <v>51169.606000000014</v>
      </c>
      <c r="BR91" s="16">
        <f ca="1">SUM(BM$12:BM91)+SUMIF(BN$12:BN91, "&lt;0")</f>
        <v>34545.341</v>
      </c>
      <c r="BT91" s="9">
        <v>44262</v>
      </c>
      <c r="BU91" s="14">
        <f t="shared" ca="1" si="87"/>
        <v>2000</v>
      </c>
      <c r="BV91" s="14">
        <f t="shared" ca="1" si="113"/>
        <v>1959.4138998010633</v>
      </c>
      <c r="BW91" s="14">
        <f t="shared" ca="1" si="68"/>
        <v>1623.614999999998</v>
      </c>
      <c r="BX91" s="14">
        <f t="shared" ca="1" si="88"/>
        <v>376.38500000000204</v>
      </c>
      <c r="BY91" s="14">
        <f t="shared" ca="1" si="89"/>
        <v>376.38500000000204</v>
      </c>
      <c r="BZ91" s="14">
        <f t="shared" ca="1" si="103"/>
        <v>87489.562997960253</v>
      </c>
      <c r="CA91" s="15">
        <f ca="1">SUM(BY$12:BY91)</f>
        <v>52944.221997960289</v>
      </c>
      <c r="CB91" s="16">
        <f ca="1">SUM(BW$12:BW91)+SUMIF(BX$12:BX91, "&lt;0")</f>
        <v>34545.341</v>
      </c>
      <c r="CD91" s="9">
        <v>44262</v>
      </c>
      <c r="CE91" s="14">
        <f t="shared" ca="1" si="111"/>
        <v>2046.2903796177386</v>
      </c>
      <c r="CF91" s="14">
        <f t="shared" ca="1" si="120"/>
        <v>1968.9571896955511</v>
      </c>
      <c r="CG91" s="14">
        <f t="shared" ca="1" si="69"/>
        <v>1623.614999999998</v>
      </c>
      <c r="CH91" s="14">
        <f t="shared" ca="1" si="104"/>
        <v>422.67537961774065</v>
      </c>
      <c r="CI91" s="14">
        <f t="shared" ca="1" si="105"/>
        <v>422.67537961774065</v>
      </c>
      <c r="CJ91" s="14">
        <f t="shared" ca="1" si="77"/>
        <v>87556.366027221666</v>
      </c>
      <c r="CK91" s="15">
        <f ca="1">SUM(CI$12:CI91)</f>
        <v>53011.025027221709</v>
      </c>
      <c r="CL91" s="16">
        <f ca="1">SUM(CG$12:CG91)+SUMIF(CH$12:CH91, "&lt;0")</f>
        <v>34545.341</v>
      </c>
    </row>
    <row r="92" spans="1:90" x14ac:dyDescent="0.2">
      <c r="A92" s="24">
        <v>44263</v>
      </c>
      <c r="B92" s="54">
        <f ca="1">IF($A92&gt;= $C$5,$C$6, INDEX('Historical Data'!$D$2:$D$745, MATCH(A92, 'Historical Data'!$B$2:$B$745, 0)))</f>
        <v>1295.6389999999997</v>
      </c>
      <c r="C92" s="14">
        <f t="shared" ca="1" si="114"/>
        <v>1295.6389999999994</v>
      </c>
      <c r="D92" s="14">
        <f t="shared" ca="1" si="70"/>
        <v>2208.9989999999993</v>
      </c>
      <c r="E92" s="14">
        <f t="shared" ca="1" si="91"/>
        <v>-913.35999999999967</v>
      </c>
      <c r="F92" s="14">
        <f t="shared" ca="1" si="78"/>
        <v>0</v>
      </c>
      <c r="G92" s="14">
        <f t="shared" ca="1" si="106"/>
        <v>82012.614999999947</v>
      </c>
      <c r="H92" s="15">
        <f ca="1">SUM(F$12:F92)</f>
        <v>46499.611000000026</v>
      </c>
      <c r="I92" s="16">
        <f ca="1">SUM(D$12:D92)+SUMIF(E$12:E92, "&lt;0")</f>
        <v>35513.003999999994</v>
      </c>
      <c r="J92" s="43"/>
      <c r="K92" s="9">
        <v>44263</v>
      </c>
      <c r="L92" s="14">
        <f t="shared" ca="1" si="107"/>
        <v>1788.5130798771124</v>
      </c>
      <c r="M92" s="14">
        <f t="shared" ca="1" si="115"/>
        <v>1788.5130798771129</v>
      </c>
      <c r="N92" s="14">
        <f t="shared" ca="1" si="62"/>
        <v>1881.023000000001</v>
      </c>
      <c r="O92" s="14">
        <f t="shared" ca="1" si="92"/>
        <v>-92.509920122888616</v>
      </c>
      <c r="P92" s="14">
        <f t="shared" ca="1" si="93"/>
        <v>0</v>
      </c>
      <c r="Q92" s="14">
        <f t="shared" ca="1" si="72"/>
        <v>87927.10395852536</v>
      </c>
      <c r="R92" s="15">
        <f ca="1">SUM(P$12:P92)</f>
        <v>51593.249878648254</v>
      </c>
      <c r="S92" s="16">
        <f ca="1">SUM(N$12:N92)+SUMIF(O$12:O92, "&lt;0")</f>
        <v>36333.854079877114</v>
      </c>
      <c r="U92" s="9">
        <v>44263</v>
      </c>
      <c r="V92" s="14">
        <f t="shared" ca="1" si="108"/>
        <v>1250</v>
      </c>
      <c r="W92" s="14">
        <f t="shared" ca="1" si="116"/>
        <v>1250</v>
      </c>
      <c r="X92" s="14">
        <f t="shared" ca="1" si="63"/>
        <v>2254.637999999999</v>
      </c>
      <c r="Y92" s="14">
        <f t="shared" ca="1" si="94"/>
        <v>-1004.637999999999</v>
      </c>
      <c r="Z92" s="14">
        <f t="shared" ca="1" si="95"/>
        <v>0</v>
      </c>
      <c r="AA92" s="14">
        <f t="shared" ca="1" si="73"/>
        <v>81464.947</v>
      </c>
      <c r="AB92" s="15">
        <f ca="1">SUM(Z$12:Z92)</f>
        <v>46043.221000000012</v>
      </c>
      <c r="AC92" s="16">
        <f ca="1">SUM(X$12:X92)+SUMIF(Y$12:Y92, "&lt;0")</f>
        <v>35421.726000000002</v>
      </c>
      <c r="AE92" s="9">
        <v>44263</v>
      </c>
      <c r="AF92" s="14">
        <f t="shared" ca="1" si="81"/>
        <v>2000</v>
      </c>
      <c r="AG92" s="14">
        <f t="shared" ca="1" si="112"/>
        <v>1974.8961855477253</v>
      </c>
      <c r="AH92" s="14">
        <f t="shared" ca="1" si="64"/>
        <v>1881.023000000001</v>
      </c>
      <c r="AI92" s="14">
        <f t="shared" ca="1" si="82"/>
        <v>118.97699999999895</v>
      </c>
      <c r="AJ92" s="14">
        <f t="shared" ca="1" si="83"/>
        <v>118.97699999999895</v>
      </c>
      <c r="AK92" s="14">
        <f t="shared" ca="1" si="96"/>
        <v>89489.562997960253</v>
      </c>
      <c r="AL92" s="15">
        <f ca="1">SUM(AJ$12:AJ92)</f>
        <v>53063.198997960288</v>
      </c>
      <c r="AM92" s="16">
        <f ca="1">SUM(AH$12:AH92)+SUMIF(AI$12:AI92, "&lt;0")</f>
        <v>36426.364000000001</v>
      </c>
      <c r="AO92" s="9">
        <v>44263</v>
      </c>
      <c r="AP92" s="14">
        <f t="shared" ca="1" si="84"/>
        <v>2072.0681095918012</v>
      </c>
      <c r="AQ92" s="14">
        <f t="shared" ca="1" si="117"/>
        <v>1995</v>
      </c>
      <c r="AR92" s="14">
        <f t="shared" ca="1" si="65"/>
        <v>1881.023000000001</v>
      </c>
      <c r="AS92" s="14">
        <f t="shared" ca="1" si="97"/>
        <v>191.04510959180016</v>
      </c>
      <c r="AT92" s="14">
        <f t="shared" ca="1" si="98"/>
        <v>191.04510959180016</v>
      </c>
      <c r="AU92" s="14">
        <f t="shared" ca="1" si="74"/>
        <v>89628.434136813463</v>
      </c>
      <c r="AV92" s="15">
        <f ca="1">SUM(AT$12:AT92)</f>
        <v>53202.070136813512</v>
      </c>
      <c r="AW92" s="16">
        <f ca="1">SUM(AR$12:AR92)+SUMIF(AS$12:AS92, "&lt;0")</f>
        <v>36426.364000000001</v>
      </c>
      <c r="AX92" s="15"/>
      <c r="AZ92" s="9">
        <v>44263</v>
      </c>
      <c r="BA92" s="14">
        <f t="shared" ca="1" si="109"/>
        <v>1500</v>
      </c>
      <c r="BB92" s="14">
        <f t="shared" ca="1" si="118"/>
        <v>1500</v>
      </c>
      <c r="BC92" s="14">
        <f t="shared" ca="1" si="66"/>
        <v>2004.637999999999</v>
      </c>
      <c r="BD92" s="14">
        <f t="shared" ca="1" si="99"/>
        <v>-504.63799999999901</v>
      </c>
      <c r="BE92" s="14">
        <f t="shared" ca="1" si="100"/>
        <v>0</v>
      </c>
      <c r="BF92" s="14">
        <f t="shared" ca="1" si="75"/>
        <v>84464.947</v>
      </c>
      <c r="BG92" s="15">
        <f ca="1">SUM(BE$12:BE92)</f>
        <v>48543.221000000012</v>
      </c>
      <c r="BH92" s="16">
        <f ca="1">SUM(BC$12:BC92)+SUMIF(BD$12:BD92, "&lt;0")</f>
        <v>35921.726000000002</v>
      </c>
      <c r="BJ92" s="9">
        <v>44263</v>
      </c>
      <c r="BK92" s="14">
        <f t="shared" ca="1" si="110"/>
        <v>1750</v>
      </c>
      <c r="BL92" s="14">
        <f t="shared" ca="1" si="119"/>
        <v>1750</v>
      </c>
      <c r="BM92" s="14">
        <f t="shared" ca="1" si="67"/>
        <v>1881.023000000001</v>
      </c>
      <c r="BN92" s="14">
        <f t="shared" ca="1" si="101"/>
        <v>-131.02300000000105</v>
      </c>
      <c r="BO92" s="14">
        <f t="shared" ca="1" si="102"/>
        <v>0</v>
      </c>
      <c r="BP92" s="14">
        <f t="shared" ca="1" si="76"/>
        <v>87464.947</v>
      </c>
      <c r="BQ92" s="15">
        <f ca="1">SUM(BO$12:BO92)</f>
        <v>51169.606000000014</v>
      </c>
      <c r="BR92" s="16">
        <f ca="1">SUM(BM$12:BM92)+SUMIF(BN$12:BN92, "&lt;0")</f>
        <v>36295.341</v>
      </c>
      <c r="BT92" s="9">
        <v>44263</v>
      </c>
      <c r="BU92" s="14">
        <f t="shared" ca="1" si="87"/>
        <v>2000</v>
      </c>
      <c r="BV92" s="14">
        <f t="shared" ca="1" si="113"/>
        <v>1974.8961855477253</v>
      </c>
      <c r="BW92" s="14">
        <f t="shared" ca="1" si="68"/>
        <v>1881.023000000001</v>
      </c>
      <c r="BX92" s="14">
        <f t="shared" ca="1" si="88"/>
        <v>118.97699999999895</v>
      </c>
      <c r="BY92" s="14">
        <f t="shared" ca="1" si="89"/>
        <v>118.97699999999895</v>
      </c>
      <c r="BZ92" s="14">
        <f t="shared" ca="1" si="103"/>
        <v>89489.562997960253</v>
      </c>
      <c r="CA92" s="15">
        <f ca="1">SUM(BY$12:BY92)</f>
        <v>53063.198997960288</v>
      </c>
      <c r="CB92" s="16">
        <f ca="1">SUM(BW$12:BW92)+SUMIF(BX$12:BX92, "&lt;0")</f>
        <v>36426.364000000001</v>
      </c>
      <c r="CD92" s="9">
        <v>44263</v>
      </c>
      <c r="CE92" s="14">
        <f t="shared" ca="1" si="111"/>
        <v>2072.0681095918012</v>
      </c>
      <c r="CF92" s="14">
        <f t="shared" ca="1" si="120"/>
        <v>1994.7349196696134</v>
      </c>
      <c r="CG92" s="14">
        <f t="shared" ca="1" si="69"/>
        <v>1881.023000000001</v>
      </c>
      <c r="CH92" s="14">
        <f t="shared" ca="1" si="104"/>
        <v>191.04510959180016</v>
      </c>
      <c r="CI92" s="14">
        <f t="shared" ca="1" si="105"/>
        <v>191.04510959180016</v>
      </c>
      <c r="CJ92" s="14">
        <f t="shared" ca="1" si="77"/>
        <v>89628.434136813463</v>
      </c>
      <c r="CK92" s="15">
        <f ca="1">SUM(CI$12:CI92)</f>
        <v>53202.070136813512</v>
      </c>
      <c r="CL92" s="16">
        <f ca="1">SUM(CG$12:CG92)+SUMIF(CH$12:CH92, "&lt;0")</f>
        <v>36426.364000000001</v>
      </c>
    </row>
    <row r="93" spans="1:90" x14ac:dyDescent="0.2">
      <c r="A93" s="24">
        <v>44264</v>
      </c>
      <c r="B93" s="54">
        <f ca="1">IF($A93&gt;= $C$5,$C$6, INDEX('Historical Data'!$D$2:$D$745, MATCH(A93, 'Historical Data'!$B$2:$B$745, 0)))</f>
        <v>1295.6389999999997</v>
      </c>
      <c r="C93" s="14">
        <f t="shared" ca="1" si="114"/>
        <v>1295.6389999999994</v>
      </c>
      <c r="D93" s="14">
        <f t="shared" ca="1" si="70"/>
        <v>1291.0139999999947</v>
      </c>
      <c r="E93" s="14">
        <f t="shared" ca="1" si="91"/>
        <v>4.6250000000050022</v>
      </c>
      <c r="F93" s="14">
        <f t="shared" ca="1" si="78"/>
        <v>4.6250000000050022</v>
      </c>
      <c r="G93" s="14">
        <f t="shared" ca="1" si="106"/>
        <v>83308.253999999943</v>
      </c>
      <c r="H93" s="15">
        <f ca="1">SUM(F$12:F93)</f>
        <v>46504.236000000034</v>
      </c>
      <c r="I93" s="16">
        <f ca="1">SUM(D$12:D93)+SUMIF(E$12:E93, "&lt;0")</f>
        <v>36804.017999999989</v>
      </c>
      <c r="J93" s="43"/>
      <c r="K93" s="9">
        <v>44264</v>
      </c>
      <c r="L93" s="14">
        <f t="shared" ca="1" si="107"/>
        <v>1788.5130798771124</v>
      </c>
      <c r="M93" s="14">
        <f t="shared" ca="1" si="115"/>
        <v>1788.5130798771129</v>
      </c>
      <c r="N93" s="14">
        <f t="shared" ca="1" si="62"/>
        <v>470.16392012288361</v>
      </c>
      <c r="O93" s="14">
        <f t="shared" ca="1" si="92"/>
        <v>1318.3491597542288</v>
      </c>
      <c r="P93" s="14">
        <f t="shared" ca="1" si="93"/>
        <v>1318.3491597542288</v>
      </c>
      <c r="Q93" s="14">
        <f t="shared" ca="1" si="72"/>
        <v>89715.617038402474</v>
      </c>
      <c r="R93" s="15">
        <f ca="1">SUM(P$12:P93)</f>
        <v>52911.599038402484</v>
      </c>
      <c r="S93" s="16">
        <f ca="1">SUM(N$12:N93)+SUMIF(O$12:O93, "&lt;0")</f>
        <v>36804.017999999996</v>
      </c>
      <c r="U93" s="9">
        <v>44264</v>
      </c>
      <c r="V93" s="14">
        <f t="shared" ca="1" si="108"/>
        <v>1250</v>
      </c>
      <c r="W93" s="14">
        <f t="shared" ca="1" si="116"/>
        <v>1250</v>
      </c>
      <c r="X93" s="14">
        <f t="shared" ca="1" si="63"/>
        <v>1382.291999999994</v>
      </c>
      <c r="Y93" s="14">
        <f t="shared" ca="1" si="94"/>
        <v>-132.291999999994</v>
      </c>
      <c r="Z93" s="14">
        <f t="shared" ca="1" si="95"/>
        <v>0</v>
      </c>
      <c r="AA93" s="14">
        <f t="shared" ca="1" si="73"/>
        <v>82714.947</v>
      </c>
      <c r="AB93" s="15">
        <f ca="1">SUM(Z$12:Z93)</f>
        <v>46043.221000000012</v>
      </c>
      <c r="AC93" s="16">
        <f ca="1">SUM(X$12:X93)+SUMIF(Y$12:Y93, "&lt;0")</f>
        <v>36671.726000000002</v>
      </c>
      <c r="AE93" s="9">
        <v>44264</v>
      </c>
      <c r="AF93" s="14">
        <f t="shared" ca="1" si="81"/>
        <v>2000</v>
      </c>
      <c r="AG93" s="14">
        <f t="shared" ca="1" si="112"/>
        <v>1986.6959384409504</v>
      </c>
      <c r="AH93" s="14">
        <f t="shared" ca="1" si="64"/>
        <v>377.65399999999499</v>
      </c>
      <c r="AI93" s="14">
        <f t="shared" ca="1" si="82"/>
        <v>1622.346000000005</v>
      </c>
      <c r="AJ93" s="14">
        <f t="shared" ca="1" si="83"/>
        <v>1622.346000000005</v>
      </c>
      <c r="AK93" s="14">
        <f t="shared" ca="1" si="96"/>
        <v>91489.562997960253</v>
      </c>
      <c r="AL93" s="15">
        <f ca="1">SUM(AJ$12:AJ93)</f>
        <v>54685.544997960293</v>
      </c>
      <c r="AM93" s="16">
        <f ca="1">SUM(AH$12:AH93)+SUMIF(AI$12:AI93, "&lt;0")</f>
        <v>36804.017999999996</v>
      </c>
      <c r="AO93" s="9">
        <v>44264</v>
      </c>
      <c r="AP93" s="14">
        <f t="shared" ca="1" si="84"/>
        <v>2097.8458395658636</v>
      </c>
      <c r="AQ93" s="14">
        <f t="shared" ca="1" si="117"/>
        <v>2021</v>
      </c>
      <c r="AR93" s="14">
        <f t="shared" ca="1" si="65"/>
        <v>377.65399999999499</v>
      </c>
      <c r="AS93" s="14">
        <f t="shared" ca="1" si="97"/>
        <v>1720.1918395658686</v>
      </c>
      <c r="AT93" s="14">
        <f t="shared" ca="1" si="98"/>
        <v>1720.1918395658686</v>
      </c>
      <c r="AU93" s="14">
        <f t="shared" ca="1" si="74"/>
        <v>91726.27997637933</v>
      </c>
      <c r="AV93" s="15">
        <f ca="1">SUM(AT$12:AT93)</f>
        <v>54922.261976379377</v>
      </c>
      <c r="AW93" s="16">
        <f ca="1">SUM(AR$12:AR93)+SUMIF(AS$12:AS93, "&lt;0")</f>
        <v>36804.017999999996</v>
      </c>
      <c r="AX93" s="15"/>
      <c r="AZ93" s="9">
        <v>44264</v>
      </c>
      <c r="BA93" s="14">
        <f t="shared" ca="1" si="109"/>
        <v>1500</v>
      </c>
      <c r="BB93" s="14">
        <f t="shared" ca="1" si="118"/>
        <v>1500</v>
      </c>
      <c r="BC93" s="14">
        <f t="shared" ca="1" si="66"/>
        <v>882.291999999994</v>
      </c>
      <c r="BD93" s="14">
        <f t="shared" ca="1" si="99"/>
        <v>617.708000000006</v>
      </c>
      <c r="BE93" s="14">
        <f t="shared" ca="1" si="100"/>
        <v>617.708000000006</v>
      </c>
      <c r="BF93" s="14">
        <f t="shared" ca="1" si="75"/>
        <v>85964.947</v>
      </c>
      <c r="BG93" s="15">
        <f ca="1">SUM(BE$12:BE93)</f>
        <v>49160.929000000018</v>
      </c>
      <c r="BH93" s="16">
        <f ca="1">SUM(BC$12:BC93)+SUMIF(BD$12:BD93, "&lt;0")</f>
        <v>36804.017999999996</v>
      </c>
      <c r="BJ93" s="9">
        <v>44264</v>
      </c>
      <c r="BK93" s="14">
        <f t="shared" ca="1" si="110"/>
        <v>1750</v>
      </c>
      <c r="BL93" s="14">
        <f t="shared" ca="1" si="119"/>
        <v>1750</v>
      </c>
      <c r="BM93" s="14">
        <f t="shared" ca="1" si="67"/>
        <v>508.67699999999604</v>
      </c>
      <c r="BN93" s="14">
        <f t="shared" ca="1" si="101"/>
        <v>1241.323000000004</v>
      </c>
      <c r="BO93" s="14">
        <f t="shared" ca="1" si="102"/>
        <v>1241.323000000004</v>
      </c>
      <c r="BP93" s="14">
        <f t="shared" ca="1" si="76"/>
        <v>89214.947</v>
      </c>
      <c r="BQ93" s="15">
        <f ca="1">SUM(BO$12:BO93)</f>
        <v>52410.929000000018</v>
      </c>
      <c r="BR93" s="16">
        <f ca="1">SUM(BM$12:BM93)+SUMIF(BN$12:BN93, "&lt;0")</f>
        <v>36804.017999999996</v>
      </c>
      <c r="BT93" s="9">
        <v>44264</v>
      </c>
      <c r="BU93" s="14">
        <f t="shared" ca="1" si="87"/>
        <v>2000</v>
      </c>
      <c r="BV93" s="14">
        <f t="shared" ca="1" si="113"/>
        <v>1986.6959384409504</v>
      </c>
      <c r="BW93" s="14">
        <f t="shared" ca="1" si="68"/>
        <v>377.65399999999499</v>
      </c>
      <c r="BX93" s="14">
        <f t="shared" ca="1" si="88"/>
        <v>1622.346000000005</v>
      </c>
      <c r="BY93" s="14">
        <f t="shared" ca="1" si="89"/>
        <v>1622.346000000005</v>
      </c>
      <c r="BZ93" s="14">
        <f t="shared" ca="1" si="103"/>
        <v>91489.562997960253</v>
      </c>
      <c r="CA93" s="15">
        <f ca="1">SUM(BY$12:BY93)</f>
        <v>54685.544997960293</v>
      </c>
      <c r="CB93" s="16">
        <f ca="1">SUM(BW$12:BW93)+SUMIF(BX$12:BX93, "&lt;0")</f>
        <v>36804.017999999996</v>
      </c>
      <c r="CD93" s="9">
        <v>44264</v>
      </c>
      <c r="CE93" s="14">
        <f t="shared" ca="1" si="111"/>
        <v>2097.8458395658636</v>
      </c>
      <c r="CF93" s="14">
        <f t="shared" ca="1" si="120"/>
        <v>2020.5126496436758</v>
      </c>
      <c r="CG93" s="14">
        <f t="shared" ca="1" si="69"/>
        <v>377.65399999999499</v>
      </c>
      <c r="CH93" s="14">
        <f t="shared" ca="1" si="104"/>
        <v>1720.1918395658686</v>
      </c>
      <c r="CI93" s="14">
        <f t="shared" ca="1" si="105"/>
        <v>1720.1918395658686</v>
      </c>
      <c r="CJ93" s="14">
        <f t="shared" ca="1" si="77"/>
        <v>91726.27997637933</v>
      </c>
      <c r="CK93" s="15">
        <f ca="1">SUM(CI$12:CI93)</f>
        <v>54922.261976379377</v>
      </c>
      <c r="CL93" s="16">
        <f ca="1">SUM(CG$12:CG93)+SUMIF(CH$12:CH93, "&lt;0")</f>
        <v>36804.017999999996</v>
      </c>
    </row>
    <row r="94" spans="1:90" x14ac:dyDescent="0.2">
      <c r="A94" s="24">
        <v>44265</v>
      </c>
      <c r="B94" s="54">
        <f ca="1">IF($A94&gt;= $C$5,$C$6, INDEX('Historical Data'!$D$2:$D$745, MATCH(A94, 'Historical Data'!$B$2:$B$745, 0)))</f>
        <v>1295.6389999999997</v>
      </c>
      <c r="C94" s="14">
        <f t="shared" ca="1" si="114"/>
        <v>1295.6389999999994</v>
      </c>
      <c r="D94" s="14">
        <f t="shared" ca="1" si="70"/>
        <v>667.16000000000349</v>
      </c>
      <c r="E94" s="14">
        <f t="shared" ca="1" si="91"/>
        <v>628.47899999999618</v>
      </c>
      <c r="F94" s="14">
        <f t="shared" ca="1" si="78"/>
        <v>628.47899999999618</v>
      </c>
      <c r="G94" s="14">
        <f t="shared" ca="1" si="106"/>
        <v>84603.892999999938</v>
      </c>
      <c r="H94" s="15">
        <f ca="1">SUM(F$12:F94)</f>
        <v>47132.715000000033</v>
      </c>
      <c r="I94" s="16">
        <f ca="1">SUM(D$12:D94)+SUMIF(E$12:E94, "&lt;0")</f>
        <v>37471.177999999993</v>
      </c>
      <c r="J94" s="43"/>
      <c r="K94" s="9">
        <v>44265</v>
      </c>
      <c r="L94" s="14">
        <f t="shared" ca="1" si="107"/>
        <v>1788.5130798771124</v>
      </c>
      <c r="M94" s="14">
        <f t="shared" ca="1" si="115"/>
        <v>1788.5130798771129</v>
      </c>
      <c r="N94" s="14">
        <f t="shared" ca="1" si="62"/>
        <v>667.16000000000349</v>
      </c>
      <c r="O94" s="14">
        <f t="shared" ca="1" si="92"/>
        <v>1121.3530798771089</v>
      </c>
      <c r="P94" s="14">
        <f t="shared" ca="1" si="93"/>
        <v>1121.3530798771089</v>
      </c>
      <c r="Q94" s="14">
        <f t="shared" ca="1" si="72"/>
        <v>91504.130118279587</v>
      </c>
      <c r="R94" s="15">
        <f ca="1">SUM(P$12:P94)</f>
        <v>54032.952118279594</v>
      </c>
      <c r="S94" s="16">
        <f ca="1">SUM(N$12:N94)+SUMIF(O$12:O94, "&lt;0")</f>
        <v>37471.178</v>
      </c>
      <c r="U94" s="9">
        <v>44265</v>
      </c>
      <c r="V94" s="14">
        <f t="shared" ca="1" si="108"/>
        <v>1250</v>
      </c>
      <c r="W94" s="14">
        <f t="shared" ca="1" si="116"/>
        <v>1250</v>
      </c>
      <c r="X94" s="14">
        <f t="shared" ca="1" si="63"/>
        <v>799.4519999999975</v>
      </c>
      <c r="Y94" s="14">
        <f t="shared" ca="1" si="94"/>
        <v>450.5480000000025</v>
      </c>
      <c r="Z94" s="14">
        <f t="shared" ca="1" si="95"/>
        <v>450.5480000000025</v>
      </c>
      <c r="AA94" s="14">
        <f t="shared" ca="1" si="73"/>
        <v>83964.947</v>
      </c>
      <c r="AB94" s="15">
        <f ca="1">SUM(Z$12:Z94)</f>
        <v>46493.769000000015</v>
      </c>
      <c r="AC94" s="16">
        <f ca="1">SUM(X$12:X94)+SUMIF(Y$12:Y94, "&lt;0")</f>
        <v>37471.178</v>
      </c>
      <c r="AE94" s="9">
        <v>44265</v>
      </c>
      <c r="AF94" s="14">
        <f t="shared" ca="1" si="81"/>
        <v>2000</v>
      </c>
      <c r="AG94" s="14">
        <f t="shared" ca="1" si="112"/>
        <v>1994.8131584807379</v>
      </c>
      <c r="AH94" s="14">
        <f t="shared" ca="1" si="64"/>
        <v>667.16000000000349</v>
      </c>
      <c r="AI94" s="14">
        <f t="shared" ca="1" si="82"/>
        <v>1332.8399999999965</v>
      </c>
      <c r="AJ94" s="14">
        <f t="shared" ca="1" si="83"/>
        <v>1332.8399999999965</v>
      </c>
      <c r="AK94" s="14">
        <f t="shared" ca="1" si="96"/>
        <v>93489.562997960253</v>
      </c>
      <c r="AL94" s="15">
        <f ca="1">SUM(AJ$12:AJ94)</f>
        <v>56018.384997960289</v>
      </c>
      <c r="AM94" s="16">
        <f ca="1">SUM(AH$12:AH94)+SUMIF(AI$12:AI94, "&lt;0")</f>
        <v>37471.178</v>
      </c>
      <c r="AO94" s="9">
        <v>44265</v>
      </c>
      <c r="AP94" s="14">
        <f t="shared" ca="1" si="84"/>
        <v>2123.6235695399264</v>
      </c>
      <c r="AQ94" s="14">
        <f t="shared" ca="1" si="117"/>
        <v>2046</v>
      </c>
      <c r="AR94" s="14">
        <f t="shared" ca="1" si="65"/>
        <v>667.16000000000349</v>
      </c>
      <c r="AS94" s="14">
        <f t="shared" ca="1" si="97"/>
        <v>1456.4635695399229</v>
      </c>
      <c r="AT94" s="14">
        <f t="shared" ca="1" si="98"/>
        <v>1456.4635695399229</v>
      </c>
      <c r="AU94" s="14">
        <f t="shared" ca="1" si="74"/>
        <v>93849.903545919253</v>
      </c>
      <c r="AV94" s="15">
        <f ca="1">SUM(AT$12:AT94)</f>
        <v>56378.725545919297</v>
      </c>
      <c r="AW94" s="16">
        <f ca="1">SUM(AR$12:AR94)+SUMIF(AS$12:AS94, "&lt;0")</f>
        <v>37471.178</v>
      </c>
      <c r="AX94" s="15"/>
      <c r="AZ94" s="9">
        <v>44265</v>
      </c>
      <c r="BA94" s="14">
        <f t="shared" ca="1" si="109"/>
        <v>1500</v>
      </c>
      <c r="BB94" s="14">
        <f t="shared" ca="1" si="118"/>
        <v>1500</v>
      </c>
      <c r="BC94" s="14">
        <f t="shared" ca="1" si="66"/>
        <v>667.16000000000349</v>
      </c>
      <c r="BD94" s="14">
        <f t="shared" ca="1" si="99"/>
        <v>832.83999999999651</v>
      </c>
      <c r="BE94" s="14">
        <f t="shared" ca="1" si="100"/>
        <v>832.83999999999651</v>
      </c>
      <c r="BF94" s="14">
        <f t="shared" ca="1" si="75"/>
        <v>87464.947</v>
      </c>
      <c r="BG94" s="15">
        <f ca="1">SUM(BE$12:BE94)</f>
        <v>49993.769000000015</v>
      </c>
      <c r="BH94" s="16">
        <f ca="1">SUM(BC$12:BC94)+SUMIF(BD$12:BD94, "&lt;0")</f>
        <v>37471.178</v>
      </c>
      <c r="BJ94" s="9">
        <v>44265</v>
      </c>
      <c r="BK94" s="14">
        <f t="shared" ca="1" si="110"/>
        <v>1750</v>
      </c>
      <c r="BL94" s="14">
        <f t="shared" ca="1" si="119"/>
        <v>1750</v>
      </c>
      <c r="BM94" s="14">
        <f t="shared" ca="1" si="67"/>
        <v>667.16000000000349</v>
      </c>
      <c r="BN94" s="14">
        <f t="shared" ca="1" si="101"/>
        <v>1082.8399999999965</v>
      </c>
      <c r="BO94" s="14">
        <f t="shared" ca="1" si="102"/>
        <v>1082.8399999999965</v>
      </c>
      <c r="BP94" s="14">
        <f t="shared" ca="1" si="76"/>
        <v>90964.947</v>
      </c>
      <c r="BQ94" s="15">
        <f ca="1">SUM(BO$12:BO94)</f>
        <v>53493.769000000015</v>
      </c>
      <c r="BR94" s="16">
        <f ca="1">SUM(BM$12:BM94)+SUMIF(BN$12:BN94, "&lt;0")</f>
        <v>37471.178</v>
      </c>
      <c r="BT94" s="9">
        <v>44265</v>
      </c>
      <c r="BU94" s="14">
        <f t="shared" ca="1" si="87"/>
        <v>2000</v>
      </c>
      <c r="BV94" s="14">
        <f t="shared" ca="1" si="113"/>
        <v>1994.8131584807379</v>
      </c>
      <c r="BW94" s="14">
        <f t="shared" ca="1" si="68"/>
        <v>667.16000000000349</v>
      </c>
      <c r="BX94" s="14">
        <f t="shared" ca="1" si="88"/>
        <v>1332.8399999999965</v>
      </c>
      <c r="BY94" s="14">
        <f t="shared" ca="1" si="89"/>
        <v>1332.8399999999965</v>
      </c>
      <c r="BZ94" s="14">
        <f t="shared" ca="1" si="103"/>
        <v>93489.562997960253</v>
      </c>
      <c r="CA94" s="15">
        <f ca="1">SUM(BY$12:BY94)</f>
        <v>56018.384997960289</v>
      </c>
      <c r="CB94" s="16">
        <f ca="1">SUM(BW$12:BW94)+SUMIF(BX$12:BX94, "&lt;0")</f>
        <v>37471.178</v>
      </c>
      <c r="CD94" s="9">
        <v>44265</v>
      </c>
      <c r="CE94" s="14">
        <f t="shared" ca="1" si="111"/>
        <v>2123.6235695399264</v>
      </c>
      <c r="CF94" s="14">
        <f t="shared" ca="1" si="120"/>
        <v>2046.2903796177386</v>
      </c>
      <c r="CG94" s="14">
        <f t="shared" ca="1" si="69"/>
        <v>667.16000000000349</v>
      </c>
      <c r="CH94" s="14">
        <f t="shared" ca="1" si="104"/>
        <v>1456.4635695399229</v>
      </c>
      <c r="CI94" s="14">
        <f t="shared" ca="1" si="105"/>
        <v>1456.4635695399229</v>
      </c>
      <c r="CJ94" s="14">
        <f t="shared" ca="1" si="77"/>
        <v>93849.903545919253</v>
      </c>
      <c r="CK94" s="15">
        <f ca="1">SUM(CI$12:CI94)</f>
        <v>56378.725545919297</v>
      </c>
      <c r="CL94" s="16">
        <f ca="1">SUM(CG$12:CG94)+SUMIF(CH$12:CH94, "&lt;0")</f>
        <v>37471.178</v>
      </c>
    </row>
    <row r="95" spans="1:90" x14ac:dyDescent="0.2">
      <c r="A95" s="24">
        <v>44266</v>
      </c>
      <c r="B95" s="54">
        <f ca="1">IF($A95&gt;= $C$5,$C$6, INDEX('Historical Data'!$D$2:$D$745, MATCH(A95, 'Historical Data'!$B$2:$B$745, 0)))</f>
        <v>1295.6389999999997</v>
      </c>
      <c r="C95" s="14">
        <f t="shared" ca="1" si="114"/>
        <v>1295.6389999999994</v>
      </c>
      <c r="D95" s="14">
        <f t="shared" ca="1" si="70"/>
        <v>0</v>
      </c>
      <c r="E95" s="14">
        <f t="shared" ca="1" si="91"/>
        <v>1295.6389999999997</v>
      </c>
      <c r="F95" s="14">
        <f t="shared" ca="1" si="78"/>
        <v>1295.6389999999997</v>
      </c>
      <c r="G95" s="14">
        <f t="shared" ca="1" si="106"/>
        <v>85899.531999999934</v>
      </c>
      <c r="H95" s="15">
        <f ca="1">SUM(F$12:F95)</f>
        <v>48428.354000000036</v>
      </c>
      <c r="I95" s="16">
        <f ca="1">SUM(D$12:D95)+SUMIF(E$12:E95, "&lt;0")</f>
        <v>37471.177999999993</v>
      </c>
      <c r="J95" s="43"/>
      <c r="K95" s="9">
        <v>44266</v>
      </c>
      <c r="L95" s="14">
        <f t="shared" ca="1" si="107"/>
        <v>1788.5130798771124</v>
      </c>
      <c r="M95" s="14">
        <f t="shared" ca="1" si="115"/>
        <v>1788.5130798771129</v>
      </c>
      <c r="N95" s="14">
        <f t="shared" ca="1" si="62"/>
        <v>0</v>
      </c>
      <c r="O95" s="14">
        <f t="shared" ca="1" si="92"/>
        <v>1788.5130798771124</v>
      </c>
      <c r="P95" s="14">
        <f t="shared" ca="1" si="93"/>
        <v>1788.5130798771124</v>
      </c>
      <c r="Q95" s="14">
        <f t="shared" ca="1" si="72"/>
        <v>93292.6431981567</v>
      </c>
      <c r="R95" s="15">
        <f ca="1">SUM(P$12:P95)</f>
        <v>55821.465198156708</v>
      </c>
      <c r="S95" s="16">
        <f ca="1">SUM(N$12:N95)+SUMIF(O$12:O95, "&lt;0")</f>
        <v>37471.178</v>
      </c>
      <c r="U95" s="9">
        <v>44266</v>
      </c>
      <c r="V95" s="14">
        <f t="shared" ca="1" si="108"/>
        <v>1250</v>
      </c>
      <c r="W95" s="14">
        <f t="shared" ca="1" si="116"/>
        <v>1250</v>
      </c>
      <c r="X95" s="14">
        <f t="shared" ca="1" si="63"/>
        <v>0</v>
      </c>
      <c r="Y95" s="14">
        <f t="shared" ca="1" si="94"/>
        <v>1250</v>
      </c>
      <c r="Z95" s="14">
        <f t="shared" ca="1" si="95"/>
        <v>1250</v>
      </c>
      <c r="AA95" s="14">
        <f t="shared" ca="1" si="73"/>
        <v>85214.947</v>
      </c>
      <c r="AB95" s="15">
        <f ca="1">SUM(Z$12:Z95)</f>
        <v>47743.769000000015</v>
      </c>
      <c r="AC95" s="16">
        <f ca="1">SUM(X$12:X95)+SUMIF(Y$12:Y95, "&lt;0")</f>
        <v>37471.178</v>
      </c>
      <c r="AE95" s="9">
        <v>44266</v>
      </c>
      <c r="AF95" s="14">
        <f t="shared" ca="1" si="81"/>
        <v>2000</v>
      </c>
      <c r="AG95" s="14">
        <f t="shared" ca="1" si="112"/>
        <v>1999.2478456670874</v>
      </c>
      <c r="AH95" s="14">
        <f t="shared" ca="1" si="64"/>
        <v>0</v>
      </c>
      <c r="AI95" s="14">
        <f t="shared" ca="1" si="82"/>
        <v>2000</v>
      </c>
      <c r="AJ95" s="14">
        <f t="shared" ca="1" si="83"/>
        <v>2000</v>
      </c>
      <c r="AK95" s="14">
        <f t="shared" ca="1" si="96"/>
        <v>95489.562997960253</v>
      </c>
      <c r="AL95" s="15">
        <f ca="1">SUM(AJ$12:AJ95)</f>
        <v>58018.384997960289</v>
      </c>
      <c r="AM95" s="16">
        <f ca="1">SUM(AH$12:AH95)+SUMIF(AI$12:AI95, "&lt;0")</f>
        <v>37471.178</v>
      </c>
      <c r="AO95" s="9">
        <v>44266</v>
      </c>
      <c r="AP95" s="14">
        <f t="shared" ca="1" si="84"/>
        <v>2149.4012995139892</v>
      </c>
      <c r="AQ95" s="14">
        <f t="shared" ca="1" si="117"/>
        <v>2072</v>
      </c>
      <c r="AR95" s="14">
        <f t="shared" ca="1" si="65"/>
        <v>0</v>
      </c>
      <c r="AS95" s="14">
        <f t="shared" ca="1" si="97"/>
        <v>2149.4012995139892</v>
      </c>
      <c r="AT95" s="14">
        <f t="shared" ca="1" si="98"/>
        <v>2149.4012995139892</v>
      </c>
      <c r="AU95" s="14">
        <f t="shared" ca="1" si="74"/>
        <v>95999.304845433246</v>
      </c>
      <c r="AV95" s="15">
        <f ca="1">SUM(AT$12:AT95)</f>
        <v>58528.126845433289</v>
      </c>
      <c r="AW95" s="16">
        <f ca="1">SUM(AR$12:AR95)+SUMIF(AS$12:AS95, "&lt;0")</f>
        <v>37471.178</v>
      </c>
      <c r="AX95" s="15"/>
      <c r="AZ95" s="9">
        <v>44266</v>
      </c>
      <c r="BA95" s="14">
        <f t="shared" ca="1" si="109"/>
        <v>1500</v>
      </c>
      <c r="BB95" s="14">
        <f t="shared" ca="1" si="118"/>
        <v>1500</v>
      </c>
      <c r="BC95" s="14">
        <f t="shared" ca="1" si="66"/>
        <v>0</v>
      </c>
      <c r="BD95" s="14">
        <f t="shared" ca="1" si="99"/>
        <v>1500</v>
      </c>
      <c r="BE95" s="14">
        <f t="shared" ca="1" si="100"/>
        <v>1500</v>
      </c>
      <c r="BF95" s="14">
        <f t="shared" ca="1" si="75"/>
        <v>88964.947</v>
      </c>
      <c r="BG95" s="15">
        <f ca="1">SUM(BE$12:BE95)</f>
        <v>51493.769000000015</v>
      </c>
      <c r="BH95" s="16">
        <f ca="1">SUM(BC$12:BC95)+SUMIF(BD$12:BD95, "&lt;0")</f>
        <v>37471.178</v>
      </c>
      <c r="BJ95" s="9">
        <v>44266</v>
      </c>
      <c r="BK95" s="14">
        <f t="shared" ca="1" si="110"/>
        <v>1750</v>
      </c>
      <c r="BL95" s="14">
        <f t="shared" ca="1" si="119"/>
        <v>1750</v>
      </c>
      <c r="BM95" s="14">
        <f t="shared" ca="1" si="67"/>
        <v>0</v>
      </c>
      <c r="BN95" s="14">
        <f t="shared" ca="1" si="101"/>
        <v>1750</v>
      </c>
      <c r="BO95" s="14">
        <f t="shared" ca="1" si="102"/>
        <v>1750</v>
      </c>
      <c r="BP95" s="14">
        <f t="shared" ca="1" si="76"/>
        <v>92714.947</v>
      </c>
      <c r="BQ95" s="15">
        <f ca="1">SUM(BO$12:BO95)</f>
        <v>55243.769000000015</v>
      </c>
      <c r="BR95" s="16">
        <f ca="1">SUM(BM$12:BM95)+SUMIF(BN$12:BN95, "&lt;0")</f>
        <v>37471.178</v>
      </c>
      <c r="BT95" s="9">
        <v>44266</v>
      </c>
      <c r="BU95" s="14">
        <f t="shared" ca="1" si="87"/>
        <v>2000</v>
      </c>
      <c r="BV95" s="14">
        <f t="shared" ca="1" si="113"/>
        <v>1999.2478456670874</v>
      </c>
      <c r="BW95" s="14">
        <f t="shared" ca="1" si="68"/>
        <v>0</v>
      </c>
      <c r="BX95" s="14">
        <f t="shared" ca="1" si="88"/>
        <v>2000</v>
      </c>
      <c r="BY95" s="14">
        <f t="shared" ca="1" si="89"/>
        <v>2000</v>
      </c>
      <c r="BZ95" s="14">
        <f t="shared" ca="1" si="103"/>
        <v>95489.562997960253</v>
      </c>
      <c r="CA95" s="15">
        <f ca="1">SUM(BY$12:BY95)</f>
        <v>58018.384997960289</v>
      </c>
      <c r="CB95" s="16">
        <f ca="1">SUM(BW$12:BW95)+SUMIF(BX$12:BX95, "&lt;0")</f>
        <v>37471.178</v>
      </c>
      <c r="CD95" s="9">
        <v>44266</v>
      </c>
      <c r="CE95" s="14">
        <f t="shared" ca="1" si="111"/>
        <v>2149.4012995139892</v>
      </c>
      <c r="CF95" s="14">
        <f t="shared" ca="1" si="120"/>
        <v>2072.0681095918012</v>
      </c>
      <c r="CG95" s="14">
        <f t="shared" ca="1" si="69"/>
        <v>0</v>
      </c>
      <c r="CH95" s="14">
        <f t="shared" ca="1" si="104"/>
        <v>2149.4012995139892</v>
      </c>
      <c r="CI95" s="14">
        <f t="shared" ca="1" si="105"/>
        <v>2149.4012995139892</v>
      </c>
      <c r="CJ95" s="14">
        <f t="shared" ca="1" si="77"/>
        <v>95999.304845433246</v>
      </c>
      <c r="CK95" s="15">
        <f ca="1">SUM(CI$12:CI95)</f>
        <v>58528.126845433289</v>
      </c>
      <c r="CL95" s="16">
        <f ca="1">SUM(CG$12:CG95)+SUMIF(CH$12:CH95, "&lt;0")</f>
        <v>37471.178</v>
      </c>
    </row>
    <row r="96" spans="1:90" x14ac:dyDescent="0.2">
      <c r="A96" s="24">
        <v>44267</v>
      </c>
      <c r="B96" s="54">
        <f ca="1">IF($A96&gt;= $C$5,$C$6, INDEX('Historical Data'!$D$2:$D$745, MATCH(A96, 'Historical Data'!$B$2:$B$745, 0)))</f>
        <v>1295.6389999999997</v>
      </c>
      <c r="C96" s="14">
        <f t="shared" ca="1" si="114"/>
        <v>1295.6389999999994</v>
      </c>
      <c r="D96" s="14">
        <f t="shared" ca="1" si="70"/>
        <v>598.15099999999802</v>
      </c>
      <c r="E96" s="14">
        <f t="shared" ca="1" si="91"/>
        <v>697.48800000000165</v>
      </c>
      <c r="F96" s="14">
        <f t="shared" ca="1" si="78"/>
        <v>697.48800000000165</v>
      </c>
      <c r="G96" s="14">
        <f t="shared" ca="1" si="106"/>
        <v>87195.170999999929</v>
      </c>
      <c r="H96" s="15">
        <f ca="1">SUM(F$12:F96)</f>
        <v>49125.842000000041</v>
      </c>
      <c r="I96" s="16">
        <f ca="1">SUM(D$12:D96)+SUMIF(E$12:E96, "&lt;0")</f>
        <v>38069.328999999991</v>
      </c>
      <c r="J96" s="43"/>
      <c r="K96" s="9">
        <v>44267</v>
      </c>
      <c r="L96" s="14">
        <f t="shared" ca="1" si="107"/>
        <v>1788.5130798771124</v>
      </c>
      <c r="M96" s="14">
        <f t="shared" ca="1" si="115"/>
        <v>1788.5130798771129</v>
      </c>
      <c r="N96" s="14">
        <f t="shared" ca="1" si="62"/>
        <v>598.15099999999802</v>
      </c>
      <c r="O96" s="14">
        <f t="shared" ca="1" si="92"/>
        <v>1190.3620798771144</v>
      </c>
      <c r="P96" s="14">
        <f t="shared" ca="1" si="93"/>
        <v>1190.3620798771144</v>
      </c>
      <c r="Q96" s="14">
        <f t="shared" ca="1" si="72"/>
        <v>95081.156278033814</v>
      </c>
      <c r="R96" s="15">
        <f ca="1">SUM(P$12:P96)</f>
        <v>57011.827278033823</v>
      </c>
      <c r="S96" s="16">
        <f ca="1">SUM(N$12:N96)+SUMIF(O$12:O96, "&lt;0")</f>
        <v>38069.328999999998</v>
      </c>
      <c r="U96" s="9">
        <v>44267</v>
      </c>
      <c r="V96" s="14">
        <f t="shared" ca="1" si="108"/>
        <v>1250</v>
      </c>
      <c r="W96" s="14">
        <f t="shared" ca="1" si="116"/>
        <v>1250</v>
      </c>
      <c r="X96" s="14">
        <f t="shared" ca="1" si="63"/>
        <v>598.15099999999802</v>
      </c>
      <c r="Y96" s="14">
        <f t="shared" ca="1" si="94"/>
        <v>651.84900000000198</v>
      </c>
      <c r="Z96" s="14">
        <f t="shared" ca="1" si="95"/>
        <v>651.84900000000198</v>
      </c>
      <c r="AA96" s="14">
        <f t="shared" ca="1" si="73"/>
        <v>86464.947</v>
      </c>
      <c r="AB96" s="15">
        <f ca="1">SUM(Z$12:Z96)</f>
        <v>48395.618000000017</v>
      </c>
      <c r="AC96" s="16">
        <f ca="1">SUM(X$12:X96)+SUMIF(Y$12:Y96, "&lt;0")</f>
        <v>38069.328999999998</v>
      </c>
      <c r="AE96" s="9">
        <v>44267</v>
      </c>
      <c r="AF96" s="14">
        <f t="shared" ca="1" si="81"/>
        <v>2000</v>
      </c>
      <c r="AG96" s="14">
        <f t="shared" ca="1" si="112"/>
        <v>2000</v>
      </c>
      <c r="AH96" s="14">
        <f t="shared" ca="1" si="64"/>
        <v>598.15099999999802</v>
      </c>
      <c r="AI96" s="14">
        <f t="shared" ca="1" si="82"/>
        <v>1401.849000000002</v>
      </c>
      <c r="AJ96" s="14">
        <f t="shared" ca="1" si="83"/>
        <v>1401.849000000002</v>
      </c>
      <c r="AK96" s="14">
        <f t="shared" ca="1" si="96"/>
        <v>97489.562997960253</v>
      </c>
      <c r="AL96" s="15">
        <f ca="1">SUM(AJ$12:AJ96)</f>
        <v>59420.233997960291</v>
      </c>
      <c r="AM96" s="16">
        <f ca="1">SUM(AH$12:AH96)+SUMIF(AI$12:AI96, "&lt;0")</f>
        <v>38069.328999999998</v>
      </c>
      <c r="AO96" s="9">
        <v>44267</v>
      </c>
      <c r="AP96" s="14">
        <f t="shared" ca="1" si="84"/>
        <v>2175.1790294880516</v>
      </c>
      <c r="AQ96" s="14">
        <f t="shared" ca="1" si="117"/>
        <v>2098</v>
      </c>
      <c r="AR96" s="14">
        <f t="shared" ca="1" si="65"/>
        <v>598.15099999999802</v>
      </c>
      <c r="AS96" s="14">
        <f t="shared" ca="1" si="97"/>
        <v>1577.0280294880536</v>
      </c>
      <c r="AT96" s="14">
        <f t="shared" ca="1" si="98"/>
        <v>1577.0280294880536</v>
      </c>
      <c r="AU96" s="14">
        <f t="shared" ca="1" si="74"/>
        <v>98174.483874921294</v>
      </c>
      <c r="AV96" s="15">
        <f ca="1">SUM(AT$12:AT96)</f>
        <v>60105.15487492134</v>
      </c>
      <c r="AW96" s="16">
        <f ca="1">SUM(AR$12:AR96)+SUMIF(AS$12:AS96, "&lt;0")</f>
        <v>38069.328999999998</v>
      </c>
      <c r="AX96" s="15"/>
      <c r="AZ96" s="9">
        <v>44267</v>
      </c>
      <c r="BA96" s="14">
        <f t="shared" ca="1" si="109"/>
        <v>1500</v>
      </c>
      <c r="BB96" s="14">
        <f t="shared" ca="1" si="118"/>
        <v>1500</v>
      </c>
      <c r="BC96" s="14">
        <f t="shared" ca="1" si="66"/>
        <v>598.15099999999802</v>
      </c>
      <c r="BD96" s="14">
        <f t="shared" ca="1" si="99"/>
        <v>901.84900000000198</v>
      </c>
      <c r="BE96" s="14">
        <f t="shared" ca="1" si="100"/>
        <v>901.84900000000198</v>
      </c>
      <c r="BF96" s="14">
        <f t="shared" ca="1" si="75"/>
        <v>90464.947</v>
      </c>
      <c r="BG96" s="15">
        <f ca="1">SUM(BE$12:BE96)</f>
        <v>52395.618000000017</v>
      </c>
      <c r="BH96" s="16">
        <f ca="1">SUM(BC$12:BC96)+SUMIF(BD$12:BD96, "&lt;0")</f>
        <v>38069.328999999998</v>
      </c>
      <c r="BJ96" s="9">
        <v>44267</v>
      </c>
      <c r="BK96" s="14">
        <f t="shared" ca="1" si="110"/>
        <v>1750</v>
      </c>
      <c r="BL96" s="14">
        <f t="shared" ca="1" si="119"/>
        <v>1750</v>
      </c>
      <c r="BM96" s="14">
        <f t="shared" ca="1" si="67"/>
        <v>598.15099999999802</v>
      </c>
      <c r="BN96" s="14">
        <f t="shared" ca="1" si="101"/>
        <v>1151.849000000002</v>
      </c>
      <c r="BO96" s="14">
        <f t="shared" ca="1" si="102"/>
        <v>1151.849000000002</v>
      </c>
      <c r="BP96" s="14">
        <f t="shared" ca="1" si="76"/>
        <v>94464.947</v>
      </c>
      <c r="BQ96" s="15">
        <f ca="1">SUM(BO$12:BO96)</f>
        <v>56395.618000000017</v>
      </c>
      <c r="BR96" s="16">
        <f ca="1">SUM(BM$12:BM96)+SUMIF(BN$12:BN96, "&lt;0")</f>
        <v>38069.328999999998</v>
      </c>
      <c r="BT96" s="9">
        <v>44267</v>
      </c>
      <c r="BU96" s="14">
        <f t="shared" ca="1" si="87"/>
        <v>2000</v>
      </c>
      <c r="BV96" s="14">
        <f t="shared" ca="1" si="113"/>
        <v>2000</v>
      </c>
      <c r="BW96" s="14">
        <f t="shared" ca="1" si="68"/>
        <v>598.15099999999802</v>
      </c>
      <c r="BX96" s="14">
        <f t="shared" ca="1" si="88"/>
        <v>1401.849000000002</v>
      </c>
      <c r="BY96" s="14">
        <f t="shared" ca="1" si="89"/>
        <v>1401.849000000002</v>
      </c>
      <c r="BZ96" s="14">
        <f t="shared" ca="1" si="103"/>
        <v>97489.562997960253</v>
      </c>
      <c r="CA96" s="15">
        <f ca="1">SUM(BY$12:BY96)</f>
        <v>59420.233997960291</v>
      </c>
      <c r="CB96" s="16">
        <f ca="1">SUM(BW$12:BW96)+SUMIF(BX$12:BX96, "&lt;0")</f>
        <v>38069.328999999998</v>
      </c>
      <c r="CD96" s="9">
        <v>44267</v>
      </c>
      <c r="CE96" s="14">
        <f t="shared" ca="1" si="111"/>
        <v>2175.1790294880516</v>
      </c>
      <c r="CF96" s="14">
        <f t="shared" ca="1" si="120"/>
        <v>2097.845839565864</v>
      </c>
      <c r="CG96" s="14">
        <f t="shared" ca="1" si="69"/>
        <v>598.15099999999802</v>
      </c>
      <c r="CH96" s="14">
        <f t="shared" ca="1" si="104"/>
        <v>1577.0280294880536</v>
      </c>
      <c r="CI96" s="14">
        <f t="shared" ca="1" si="105"/>
        <v>1577.0280294880536</v>
      </c>
      <c r="CJ96" s="14">
        <f t="shared" ca="1" si="77"/>
        <v>98174.483874921294</v>
      </c>
      <c r="CK96" s="15">
        <f ca="1">SUM(CI$12:CI96)</f>
        <v>60105.15487492134</v>
      </c>
      <c r="CL96" s="16">
        <f ca="1">SUM(CG$12:CG96)+SUMIF(CH$12:CH96, "&lt;0")</f>
        <v>38069.328999999998</v>
      </c>
    </row>
    <row r="97" spans="1:90" x14ac:dyDescent="0.2">
      <c r="A97" s="24">
        <v>44268</v>
      </c>
      <c r="B97" s="54">
        <f ca="1">IF($A97&gt;= $C$5,$C$6, INDEX('Historical Data'!$D$2:$D$745, MATCH(A97, 'Historical Data'!$B$2:$B$745, 0)))</f>
        <v>1295.6389999999997</v>
      </c>
      <c r="C97" s="14">
        <f t="shared" ca="1" si="114"/>
        <v>1295.6389999999994</v>
      </c>
      <c r="D97" s="14">
        <f t="shared" ca="1" si="70"/>
        <v>92.47200000000521</v>
      </c>
      <c r="E97" s="14">
        <f t="shared" ca="1" si="91"/>
        <v>1203.1669999999945</v>
      </c>
      <c r="F97" s="14">
        <f t="shared" ca="1" si="78"/>
        <v>1203.1669999999945</v>
      </c>
      <c r="G97" s="14">
        <f t="shared" ca="1" si="106"/>
        <v>88490.809999999925</v>
      </c>
      <c r="H97" s="15">
        <f ca="1">SUM(F$12:F97)</f>
        <v>50329.009000000035</v>
      </c>
      <c r="I97" s="16">
        <f ca="1">SUM(D$12:D97)+SUMIF(E$12:E97, "&lt;0")</f>
        <v>38161.800999999992</v>
      </c>
      <c r="J97" s="43"/>
      <c r="K97" s="9">
        <v>44268</v>
      </c>
      <c r="L97" s="14">
        <f t="shared" ca="1" si="107"/>
        <v>1788.5130798771124</v>
      </c>
      <c r="M97" s="14">
        <f t="shared" ca="1" si="115"/>
        <v>1788.5130798771129</v>
      </c>
      <c r="N97" s="14">
        <f t="shared" ca="1" si="62"/>
        <v>92.47200000000521</v>
      </c>
      <c r="O97" s="14">
        <f t="shared" ca="1" si="92"/>
        <v>1696.0410798771072</v>
      </c>
      <c r="P97" s="14">
        <f t="shared" ca="1" si="93"/>
        <v>1696.0410798771072</v>
      </c>
      <c r="Q97" s="14">
        <f t="shared" ca="1" si="72"/>
        <v>96869.669357910927</v>
      </c>
      <c r="R97" s="15">
        <f ca="1">SUM(P$12:P97)</f>
        <v>58707.868357910927</v>
      </c>
      <c r="S97" s="16">
        <f ca="1">SUM(N$12:N97)+SUMIF(O$12:O97, "&lt;0")</f>
        <v>38161.801000000007</v>
      </c>
      <c r="U97" s="9">
        <v>44268</v>
      </c>
      <c r="V97" s="14">
        <f t="shared" ca="1" si="108"/>
        <v>1250</v>
      </c>
      <c r="W97" s="14">
        <f t="shared" ca="1" si="116"/>
        <v>1250</v>
      </c>
      <c r="X97" s="14">
        <f t="shared" ca="1" si="63"/>
        <v>92.47200000000521</v>
      </c>
      <c r="Y97" s="14">
        <f t="shared" ca="1" si="94"/>
        <v>1157.5279999999948</v>
      </c>
      <c r="Z97" s="14">
        <f t="shared" ca="1" si="95"/>
        <v>1157.5279999999948</v>
      </c>
      <c r="AA97" s="14">
        <f t="shared" ca="1" si="73"/>
        <v>87714.947</v>
      </c>
      <c r="AB97" s="15">
        <f ca="1">SUM(Z$12:Z97)</f>
        <v>49553.146000000008</v>
      </c>
      <c r="AC97" s="16">
        <f ca="1">SUM(X$12:X97)+SUMIF(Y$12:Y97, "&lt;0")</f>
        <v>38161.800999999999</v>
      </c>
      <c r="AE97" s="9">
        <v>44268</v>
      </c>
      <c r="AF97" s="14">
        <f t="shared" ca="1" si="81"/>
        <v>2000</v>
      </c>
      <c r="AG97" s="14">
        <f t="shared" ca="1" si="112"/>
        <v>2000</v>
      </c>
      <c r="AH97" s="14">
        <f t="shared" ca="1" si="64"/>
        <v>92.47200000000521</v>
      </c>
      <c r="AI97" s="14">
        <f t="shared" ca="1" si="82"/>
        <v>1907.5279999999948</v>
      </c>
      <c r="AJ97" s="14">
        <f t="shared" ca="1" si="83"/>
        <v>1907.5279999999948</v>
      </c>
      <c r="AK97" s="14">
        <f t="shared" ca="1" si="96"/>
        <v>99489.562997960253</v>
      </c>
      <c r="AL97" s="15">
        <f ca="1">SUM(AJ$12:AJ97)</f>
        <v>61327.76199796029</v>
      </c>
      <c r="AM97" s="16">
        <f ca="1">SUM(AH$12:AH97)+SUMIF(AI$12:AI97, "&lt;0")</f>
        <v>38161.801000000007</v>
      </c>
      <c r="AO97" s="9">
        <v>44268</v>
      </c>
      <c r="AP97" s="14">
        <f t="shared" ca="1" si="84"/>
        <v>2200.9567594621144</v>
      </c>
      <c r="AQ97" s="14">
        <f t="shared" ca="1" si="117"/>
        <v>2124</v>
      </c>
      <c r="AR97" s="14">
        <f t="shared" ca="1" si="65"/>
        <v>92.47200000000521</v>
      </c>
      <c r="AS97" s="14">
        <f t="shared" ca="1" si="97"/>
        <v>2108.4847594621092</v>
      </c>
      <c r="AT97" s="14">
        <f t="shared" ca="1" si="98"/>
        <v>2108.4847594621092</v>
      </c>
      <c r="AU97" s="14">
        <f t="shared" ca="1" si="74"/>
        <v>100375.44063438341</v>
      </c>
      <c r="AV97" s="15">
        <f ca="1">SUM(AT$12:AT97)</f>
        <v>62213.639634383449</v>
      </c>
      <c r="AW97" s="16">
        <f ca="1">SUM(AR$12:AR97)+SUMIF(AS$12:AS97, "&lt;0")</f>
        <v>38161.801000000007</v>
      </c>
      <c r="AX97" s="15"/>
      <c r="AZ97" s="9">
        <v>44268</v>
      </c>
      <c r="BA97" s="14">
        <f t="shared" ca="1" si="109"/>
        <v>1500</v>
      </c>
      <c r="BB97" s="14">
        <f t="shared" ca="1" si="118"/>
        <v>1500</v>
      </c>
      <c r="BC97" s="14">
        <f t="shared" ca="1" si="66"/>
        <v>92.47200000000521</v>
      </c>
      <c r="BD97" s="14">
        <f t="shared" ca="1" si="99"/>
        <v>1407.5279999999948</v>
      </c>
      <c r="BE97" s="14">
        <f t="shared" ca="1" si="100"/>
        <v>1407.5279999999948</v>
      </c>
      <c r="BF97" s="14">
        <f t="shared" ca="1" si="75"/>
        <v>91964.947</v>
      </c>
      <c r="BG97" s="15">
        <f ca="1">SUM(BE$12:BE97)</f>
        <v>53803.146000000008</v>
      </c>
      <c r="BH97" s="16">
        <f ca="1">SUM(BC$12:BC97)+SUMIF(BD$12:BD97, "&lt;0")</f>
        <v>38161.801000000007</v>
      </c>
      <c r="BJ97" s="9">
        <v>44268</v>
      </c>
      <c r="BK97" s="14">
        <f t="shared" ca="1" si="110"/>
        <v>1750</v>
      </c>
      <c r="BL97" s="14">
        <f t="shared" ca="1" si="119"/>
        <v>1750</v>
      </c>
      <c r="BM97" s="14">
        <f t="shared" ca="1" si="67"/>
        <v>92.47200000000521</v>
      </c>
      <c r="BN97" s="14">
        <f t="shared" ca="1" si="101"/>
        <v>1657.5279999999948</v>
      </c>
      <c r="BO97" s="14">
        <f t="shared" ca="1" si="102"/>
        <v>1657.5279999999948</v>
      </c>
      <c r="BP97" s="14">
        <f t="shared" ca="1" si="76"/>
        <v>96214.947</v>
      </c>
      <c r="BQ97" s="15">
        <f ca="1">SUM(BO$12:BO97)</f>
        <v>58053.146000000008</v>
      </c>
      <c r="BR97" s="16">
        <f ca="1">SUM(BM$12:BM97)+SUMIF(BN$12:BN97, "&lt;0")</f>
        <v>38161.801000000007</v>
      </c>
      <c r="BT97" s="9">
        <v>44268</v>
      </c>
      <c r="BU97" s="14">
        <f t="shared" ca="1" si="87"/>
        <v>2000</v>
      </c>
      <c r="BV97" s="14">
        <f t="shared" ca="1" si="113"/>
        <v>2000</v>
      </c>
      <c r="BW97" s="14">
        <f t="shared" ca="1" si="68"/>
        <v>92.47200000000521</v>
      </c>
      <c r="BX97" s="14">
        <f t="shared" ca="1" si="88"/>
        <v>1907.5279999999948</v>
      </c>
      <c r="BY97" s="14">
        <f t="shared" ca="1" si="89"/>
        <v>1907.5279999999948</v>
      </c>
      <c r="BZ97" s="14">
        <f t="shared" ca="1" si="103"/>
        <v>99489.562997960253</v>
      </c>
      <c r="CA97" s="15">
        <f ca="1">SUM(BY$12:BY97)</f>
        <v>61327.76199796029</v>
      </c>
      <c r="CB97" s="16">
        <f ca="1">SUM(BW$12:BW97)+SUMIF(BX$12:BX97, "&lt;0")</f>
        <v>38161.801000000007</v>
      </c>
      <c r="CD97" s="9">
        <v>44268</v>
      </c>
      <c r="CE97" s="14">
        <f t="shared" ca="1" si="111"/>
        <v>2200.9567594621144</v>
      </c>
      <c r="CF97" s="14">
        <f t="shared" ca="1" si="120"/>
        <v>2123.6235695399264</v>
      </c>
      <c r="CG97" s="14">
        <f t="shared" ca="1" si="69"/>
        <v>92.47200000000521</v>
      </c>
      <c r="CH97" s="14">
        <f t="shared" ca="1" si="104"/>
        <v>2108.4847594621092</v>
      </c>
      <c r="CI97" s="14">
        <f t="shared" ca="1" si="105"/>
        <v>2108.4847594621092</v>
      </c>
      <c r="CJ97" s="14">
        <f t="shared" ca="1" si="77"/>
        <v>100375.44063438341</v>
      </c>
      <c r="CK97" s="15">
        <f ca="1">SUM(CI$12:CI97)</f>
        <v>62213.639634383449</v>
      </c>
      <c r="CL97" s="16">
        <f ca="1">SUM(CG$12:CG97)+SUMIF(CH$12:CH97, "&lt;0")</f>
        <v>38161.801000000007</v>
      </c>
    </row>
    <row r="98" spans="1:90" x14ac:dyDescent="0.2">
      <c r="A98" s="24">
        <v>44269</v>
      </c>
      <c r="B98" s="54">
        <f ca="1">IF($A98&gt;= $C$5,$C$6, INDEX('Historical Data'!$D$2:$D$745, MATCH(A98, 'Historical Data'!$B$2:$B$745, 0)))</f>
        <v>1295.6389999999997</v>
      </c>
      <c r="C98" s="14">
        <f t="shared" ca="1" si="114"/>
        <v>1295.6389999999994</v>
      </c>
      <c r="D98" s="14">
        <f t="shared" ca="1" si="70"/>
        <v>941.08399999999892</v>
      </c>
      <c r="E98" s="14">
        <f t="shared" ca="1" si="91"/>
        <v>354.55500000000075</v>
      </c>
      <c r="F98" s="14">
        <f t="shared" ca="1" si="78"/>
        <v>354.55500000000075</v>
      </c>
      <c r="G98" s="14">
        <f t="shared" ca="1" si="106"/>
        <v>89786.44899999992</v>
      </c>
      <c r="H98" s="15">
        <f ca="1">SUM(F$12:F98)</f>
        <v>50683.564000000035</v>
      </c>
      <c r="I98" s="16">
        <f ca="1">SUM(D$12:D98)+SUMIF(E$12:E98, "&lt;0")</f>
        <v>39102.884999999995</v>
      </c>
      <c r="J98" s="43"/>
      <c r="K98" s="9">
        <v>44269</v>
      </c>
      <c r="L98" s="14">
        <f t="shared" ca="1" si="107"/>
        <v>1788.5130798771124</v>
      </c>
      <c r="M98" s="14">
        <f t="shared" ca="1" si="115"/>
        <v>1788.5130798771129</v>
      </c>
      <c r="N98" s="14">
        <f t="shared" ca="1" si="62"/>
        <v>941.08399999999892</v>
      </c>
      <c r="O98" s="14">
        <f t="shared" ca="1" si="92"/>
        <v>847.42907987711351</v>
      </c>
      <c r="P98" s="14">
        <f t="shared" ca="1" si="93"/>
        <v>847.42907987711351</v>
      </c>
      <c r="Q98" s="14">
        <f t="shared" ca="1" si="72"/>
        <v>98658.18243778804</v>
      </c>
      <c r="R98" s="15">
        <f ca="1">SUM(P$12:P98)</f>
        <v>59555.297437788038</v>
      </c>
      <c r="S98" s="16">
        <f ca="1">SUM(N$12:N98)+SUMIF(O$12:O98, "&lt;0")</f>
        <v>39102.885000000009</v>
      </c>
      <c r="U98" s="9">
        <v>44269</v>
      </c>
      <c r="V98" s="14">
        <f t="shared" ca="1" si="108"/>
        <v>1250</v>
      </c>
      <c r="W98" s="14">
        <f t="shared" ca="1" si="116"/>
        <v>1250</v>
      </c>
      <c r="X98" s="14">
        <f t="shared" ca="1" si="63"/>
        <v>941.08399999999892</v>
      </c>
      <c r="Y98" s="14">
        <f t="shared" ca="1" si="94"/>
        <v>308.91600000000108</v>
      </c>
      <c r="Z98" s="14">
        <f t="shared" ca="1" si="95"/>
        <v>308.91600000000108</v>
      </c>
      <c r="AA98" s="14">
        <f t="shared" ca="1" si="73"/>
        <v>88964.947</v>
      </c>
      <c r="AB98" s="15">
        <f ca="1">SUM(Z$12:Z98)</f>
        <v>49862.062000000005</v>
      </c>
      <c r="AC98" s="16">
        <f ca="1">SUM(X$12:X98)+SUMIF(Y$12:Y98, "&lt;0")</f>
        <v>39102.885000000002</v>
      </c>
      <c r="AE98" s="9">
        <v>44269</v>
      </c>
      <c r="AF98" s="14">
        <f t="shared" ca="1" si="81"/>
        <v>2000</v>
      </c>
      <c r="AG98" s="14">
        <f t="shared" ca="1" si="112"/>
        <v>2000</v>
      </c>
      <c r="AH98" s="14">
        <f t="shared" ca="1" si="64"/>
        <v>941.08399999999892</v>
      </c>
      <c r="AI98" s="14">
        <f t="shared" ca="1" si="82"/>
        <v>1058.9160000000011</v>
      </c>
      <c r="AJ98" s="14">
        <f t="shared" ca="1" si="83"/>
        <v>1058.9160000000011</v>
      </c>
      <c r="AK98" s="14">
        <f t="shared" ca="1" si="96"/>
        <v>101489.56299796025</v>
      </c>
      <c r="AL98" s="15">
        <f ca="1">SUM(AJ$12:AJ98)</f>
        <v>62386.677997960287</v>
      </c>
      <c r="AM98" s="16">
        <f ca="1">SUM(AH$12:AH98)+SUMIF(AI$12:AI98, "&lt;0")</f>
        <v>39102.885000000009</v>
      </c>
      <c r="AO98" s="9">
        <v>44269</v>
      </c>
      <c r="AP98" s="14">
        <f t="shared" ca="1" si="84"/>
        <v>2226.7344894361768</v>
      </c>
      <c r="AQ98" s="14">
        <f t="shared" ca="1" si="117"/>
        <v>2149</v>
      </c>
      <c r="AR98" s="14">
        <f t="shared" ca="1" si="65"/>
        <v>941.08399999999892</v>
      </c>
      <c r="AS98" s="14">
        <f t="shared" ca="1" si="97"/>
        <v>1285.6504894361778</v>
      </c>
      <c r="AT98" s="14">
        <f t="shared" ca="1" si="98"/>
        <v>1285.6504894361778</v>
      </c>
      <c r="AU98" s="14">
        <f t="shared" ca="1" si="74"/>
        <v>102602.17512381959</v>
      </c>
      <c r="AV98" s="15">
        <f ca="1">SUM(AT$12:AT98)</f>
        <v>63499.290123819628</v>
      </c>
      <c r="AW98" s="16">
        <f ca="1">SUM(AR$12:AR98)+SUMIF(AS$12:AS98, "&lt;0")</f>
        <v>39102.885000000009</v>
      </c>
      <c r="AX98" s="15"/>
      <c r="AZ98" s="9">
        <v>44269</v>
      </c>
      <c r="BA98" s="14">
        <f t="shared" ca="1" si="109"/>
        <v>1500</v>
      </c>
      <c r="BB98" s="14">
        <f t="shared" ca="1" si="118"/>
        <v>1500</v>
      </c>
      <c r="BC98" s="14">
        <f t="shared" ca="1" si="66"/>
        <v>941.08399999999892</v>
      </c>
      <c r="BD98" s="14">
        <f t="shared" ca="1" si="99"/>
        <v>558.91600000000108</v>
      </c>
      <c r="BE98" s="14">
        <f t="shared" ca="1" si="100"/>
        <v>558.91600000000108</v>
      </c>
      <c r="BF98" s="14">
        <f t="shared" ca="1" si="75"/>
        <v>93464.947</v>
      </c>
      <c r="BG98" s="15">
        <f ca="1">SUM(BE$12:BE98)</f>
        <v>54362.062000000005</v>
      </c>
      <c r="BH98" s="16">
        <f ca="1">SUM(BC$12:BC98)+SUMIF(BD$12:BD98, "&lt;0")</f>
        <v>39102.885000000009</v>
      </c>
      <c r="BJ98" s="9">
        <v>44269</v>
      </c>
      <c r="BK98" s="14">
        <f t="shared" ca="1" si="110"/>
        <v>1750</v>
      </c>
      <c r="BL98" s="14">
        <f t="shared" ca="1" si="119"/>
        <v>1750</v>
      </c>
      <c r="BM98" s="14">
        <f t="shared" ca="1" si="67"/>
        <v>941.08399999999892</v>
      </c>
      <c r="BN98" s="14">
        <f t="shared" ca="1" si="101"/>
        <v>808.91600000000108</v>
      </c>
      <c r="BO98" s="14">
        <f t="shared" ca="1" si="102"/>
        <v>808.91600000000108</v>
      </c>
      <c r="BP98" s="14">
        <f t="shared" ca="1" si="76"/>
        <v>97964.947</v>
      </c>
      <c r="BQ98" s="15">
        <f ca="1">SUM(BO$12:BO98)</f>
        <v>58862.062000000005</v>
      </c>
      <c r="BR98" s="16">
        <f ca="1">SUM(BM$12:BM98)+SUMIF(BN$12:BN98, "&lt;0")</f>
        <v>39102.885000000009</v>
      </c>
      <c r="BT98" s="9">
        <v>44269</v>
      </c>
      <c r="BU98" s="14">
        <f t="shared" ca="1" si="87"/>
        <v>2000</v>
      </c>
      <c r="BV98" s="14">
        <f t="shared" ca="1" si="113"/>
        <v>2000</v>
      </c>
      <c r="BW98" s="14">
        <f t="shared" ca="1" si="68"/>
        <v>941.08399999999892</v>
      </c>
      <c r="BX98" s="14">
        <f t="shared" ca="1" si="88"/>
        <v>1058.9160000000011</v>
      </c>
      <c r="BY98" s="14">
        <f t="shared" ca="1" si="89"/>
        <v>1058.9160000000011</v>
      </c>
      <c r="BZ98" s="14">
        <f t="shared" ca="1" si="103"/>
        <v>101489.56299796025</v>
      </c>
      <c r="CA98" s="15">
        <f ca="1">SUM(BY$12:BY98)</f>
        <v>62386.677997960287</v>
      </c>
      <c r="CB98" s="16">
        <f ca="1">SUM(BW$12:BW98)+SUMIF(BX$12:BX98, "&lt;0")</f>
        <v>39102.885000000009</v>
      </c>
      <c r="CD98" s="9">
        <v>44269</v>
      </c>
      <c r="CE98" s="14">
        <f t="shared" ca="1" si="111"/>
        <v>2226.7344894361768</v>
      </c>
      <c r="CF98" s="14">
        <f t="shared" ca="1" si="120"/>
        <v>2149.4012995139892</v>
      </c>
      <c r="CG98" s="14">
        <f t="shared" ca="1" si="69"/>
        <v>941.08399999999892</v>
      </c>
      <c r="CH98" s="14">
        <f t="shared" ca="1" si="104"/>
        <v>1285.6504894361778</v>
      </c>
      <c r="CI98" s="14">
        <f t="shared" ca="1" si="105"/>
        <v>1285.6504894361778</v>
      </c>
      <c r="CJ98" s="14">
        <f t="shared" ca="1" si="77"/>
        <v>102602.17512381959</v>
      </c>
      <c r="CK98" s="15">
        <f ca="1">SUM(CI$12:CI98)</f>
        <v>63499.290123819628</v>
      </c>
      <c r="CL98" s="16">
        <f ca="1">SUM(CG$12:CG98)+SUMIF(CH$12:CH98, "&lt;0")</f>
        <v>39102.885000000009</v>
      </c>
    </row>
    <row r="99" spans="1:90" x14ac:dyDescent="0.2">
      <c r="A99" s="24">
        <v>44270</v>
      </c>
      <c r="B99" s="54">
        <f ca="1">IF($A99&gt;= $C$5,$C$6, INDEX('Historical Data'!$D$2:$D$745, MATCH(A99, 'Historical Data'!$B$2:$B$745, 0)))</f>
        <v>1295.6389999999997</v>
      </c>
      <c r="C99" s="14">
        <f t="shared" ca="1" si="114"/>
        <v>1295.6389999999994</v>
      </c>
      <c r="D99" s="14">
        <f t="shared" ca="1" si="70"/>
        <v>705.14399999999659</v>
      </c>
      <c r="E99" s="14">
        <f t="shared" ca="1" si="91"/>
        <v>590.49500000000307</v>
      </c>
      <c r="F99" s="14">
        <f t="shared" ca="1" si="78"/>
        <v>590.49500000000307</v>
      </c>
      <c r="G99" s="14">
        <f t="shared" ca="1" si="106"/>
        <v>91082.087999999916</v>
      </c>
      <c r="H99" s="15">
        <f ca="1">SUM(F$12:F99)</f>
        <v>51274.059000000037</v>
      </c>
      <c r="I99" s="16">
        <f ca="1">SUM(D$12:D99)+SUMIF(E$12:E99, "&lt;0")</f>
        <v>39808.028999999995</v>
      </c>
      <c r="J99" s="43"/>
      <c r="K99" s="9">
        <v>44270</v>
      </c>
      <c r="L99" s="14">
        <f t="shared" ca="1" si="107"/>
        <v>1788.5130798771124</v>
      </c>
      <c r="M99" s="14">
        <f t="shared" ca="1" si="115"/>
        <v>1788.5130798771129</v>
      </c>
      <c r="N99" s="14">
        <f t="shared" ca="1" si="62"/>
        <v>705.14399999999659</v>
      </c>
      <c r="O99" s="14">
        <f t="shared" ca="1" si="92"/>
        <v>1083.3690798771158</v>
      </c>
      <c r="P99" s="14">
        <f t="shared" ca="1" si="93"/>
        <v>1083.3690798771158</v>
      </c>
      <c r="Q99" s="14">
        <f t="shared" ca="1" si="72"/>
        <v>100446.69551766515</v>
      </c>
      <c r="R99" s="15">
        <f ca="1">SUM(P$12:P99)</f>
        <v>60638.666517665151</v>
      </c>
      <c r="S99" s="16">
        <f ca="1">SUM(N$12:N99)+SUMIF(O$12:O99, "&lt;0")</f>
        <v>39808.02900000001</v>
      </c>
      <c r="U99" s="9">
        <v>44270</v>
      </c>
      <c r="V99" s="14">
        <f t="shared" ca="1" si="108"/>
        <v>1250</v>
      </c>
      <c r="W99" s="14">
        <f t="shared" ca="1" si="116"/>
        <v>1250</v>
      </c>
      <c r="X99" s="14">
        <f t="shared" ca="1" si="63"/>
        <v>705.14399999999659</v>
      </c>
      <c r="Y99" s="14">
        <f t="shared" ca="1" si="94"/>
        <v>544.85600000000341</v>
      </c>
      <c r="Z99" s="14">
        <f t="shared" ca="1" si="95"/>
        <v>544.85600000000341</v>
      </c>
      <c r="AA99" s="14">
        <f t="shared" ca="1" si="73"/>
        <v>90214.947</v>
      </c>
      <c r="AB99" s="15">
        <f ca="1">SUM(Z$12:Z99)</f>
        <v>50406.918000000005</v>
      </c>
      <c r="AC99" s="16">
        <f ca="1">SUM(X$12:X99)+SUMIF(Y$12:Y99, "&lt;0")</f>
        <v>39808.029000000002</v>
      </c>
      <c r="AE99" s="9">
        <v>44270</v>
      </c>
      <c r="AF99" s="14">
        <f t="shared" ca="1" si="81"/>
        <v>2000</v>
      </c>
      <c r="AG99" s="14">
        <f t="shared" ca="1" si="112"/>
        <v>2000</v>
      </c>
      <c r="AH99" s="14">
        <f t="shared" ca="1" si="64"/>
        <v>705.14399999999659</v>
      </c>
      <c r="AI99" s="14">
        <f t="shared" ca="1" si="82"/>
        <v>1294.8560000000034</v>
      </c>
      <c r="AJ99" s="14">
        <f t="shared" ca="1" si="83"/>
        <v>1294.8560000000034</v>
      </c>
      <c r="AK99" s="14">
        <f t="shared" ca="1" si="96"/>
        <v>103489.56299796025</v>
      </c>
      <c r="AL99" s="15">
        <f ca="1">SUM(AJ$12:AJ99)</f>
        <v>63681.533997960287</v>
      </c>
      <c r="AM99" s="16">
        <f ca="1">SUM(AH$12:AH99)+SUMIF(AI$12:AI99, "&lt;0")</f>
        <v>39808.02900000001</v>
      </c>
      <c r="AO99" s="9">
        <v>44270</v>
      </c>
      <c r="AP99" s="14">
        <f t="shared" ca="1" si="84"/>
        <v>2252.5122194102396</v>
      </c>
      <c r="AQ99" s="14">
        <f t="shared" ca="1" si="117"/>
        <v>2175</v>
      </c>
      <c r="AR99" s="14">
        <f t="shared" ca="1" si="65"/>
        <v>705.14399999999659</v>
      </c>
      <c r="AS99" s="14">
        <f t="shared" ca="1" si="97"/>
        <v>1547.368219410243</v>
      </c>
      <c r="AT99" s="14">
        <f t="shared" ca="1" si="98"/>
        <v>1547.368219410243</v>
      </c>
      <c r="AU99" s="14">
        <f t="shared" ca="1" si="74"/>
        <v>104854.68734322983</v>
      </c>
      <c r="AV99" s="15">
        <f ca="1">SUM(AT$12:AT99)</f>
        <v>65046.658343229872</v>
      </c>
      <c r="AW99" s="16">
        <f ca="1">SUM(AR$12:AR99)+SUMIF(AS$12:AS99, "&lt;0")</f>
        <v>39808.02900000001</v>
      </c>
      <c r="AX99" s="15"/>
      <c r="AZ99" s="9">
        <v>44270</v>
      </c>
      <c r="BA99" s="14">
        <f t="shared" ca="1" si="109"/>
        <v>1500</v>
      </c>
      <c r="BB99" s="14">
        <f t="shared" ca="1" si="118"/>
        <v>1500</v>
      </c>
      <c r="BC99" s="14">
        <f t="shared" ca="1" si="66"/>
        <v>705.14399999999659</v>
      </c>
      <c r="BD99" s="14">
        <f t="shared" ca="1" si="99"/>
        <v>794.85600000000341</v>
      </c>
      <c r="BE99" s="14">
        <f t="shared" ca="1" si="100"/>
        <v>794.85600000000341</v>
      </c>
      <c r="BF99" s="14">
        <f t="shared" ca="1" si="75"/>
        <v>94964.947</v>
      </c>
      <c r="BG99" s="15">
        <f ca="1">SUM(BE$12:BE99)</f>
        <v>55156.918000000005</v>
      </c>
      <c r="BH99" s="16">
        <f ca="1">SUM(BC$12:BC99)+SUMIF(BD$12:BD99, "&lt;0")</f>
        <v>39808.02900000001</v>
      </c>
      <c r="BJ99" s="9">
        <v>44270</v>
      </c>
      <c r="BK99" s="14">
        <f t="shared" ca="1" si="110"/>
        <v>1750</v>
      </c>
      <c r="BL99" s="14">
        <f t="shared" ca="1" si="119"/>
        <v>1750</v>
      </c>
      <c r="BM99" s="14">
        <f t="shared" ca="1" si="67"/>
        <v>705.14399999999659</v>
      </c>
      <c r="BN99" s="14">
        <f t="shared" ca="1" si="101"/>
        <v>1044.8560000000034</v>
      </c>
      <c r="BO99" s="14">
        <f t="shared" ca="1" si="102"/>
        <v>1044.8560000000034</v>
      </c>
      <c r="BP99" s="14">
        <f t="shared" ca="1" si="76"/>
        <v>99714.947</v>
      </c>
      <c r="BQ99" s="15">
        <f ca="1">SUM(BO$12:BO99)</f>
        <v>59906.918000000005</v>
      </c>
      <c r="BR99" s="16">
        <f ca="1">SUM(BM$12:BM99)+SUMIF(BN$12:BN99, "&lt;0")</f>
        <v>39808.02900000001</v>
      </c>
      <c r="BT99" s="9">
        <v>44270</v>
      </c>
      <c r="BU99" s="14">
        <f t="shared" ca="1" si="87"/>
        <v>2000</v>
      </c>
      <c r="BV99" s="14">
        <f t="shared" ca="1" si="113"/>
        <v>2000</v>
      </c>
      <c r="BW99" s="14">
        <f t="shared" ca="1" si="68"/>
        <v>705.14399999999659</v>
      </c>
      <c r="BX99" s="14">
        <f t="shared" ca="1" si="88"/>
        <v>1294.8560000000034</v>
      </c>
      <c r="BY99" s="14">
        <f t="shared" ca="1" si="89"/>
        <v>1294.8560000000034</v>
      </c>
      <c r="BZ99" s="14">
        <f t="shared" ca="1" si="103"/>
        <v>103489.56299796025</v>
      </c>
      <c r="CA99" s="15">
        <f ca="1">SUM(BY$12:BY99)</f>
        <v>63681.533997960287</v>
      </c>
      <c r="CB99" s="16">
        <f ca="1">SUM(BW$12:BW99)+SUMIF(BX$12:BX99, "&lt;0")</f>
        <v>39808.02900000001</v>
      </c>
      <c r="CD99" s="9">
        <v>44270</v>
      </c>
      <c r="CE99" s="14">
        <f t="shared" ca="1" si="111"/>
        <v>2252.5122194102396</v>
      </c>
      <c r="CF99" s="14">
        <f t="shared" ca="1" si="120"/>
        <v>2175.179029488052</v>
      </c>
      <c r="CG99" s="14">
        <f t="shared" ca="1" si="69"/>
        <v>705.14399999999659</v>
      </c>
      <c r="CH99" s="14">
        <f t="shared" ca="1" si="104"/>
        <v>1547.368219410243</v>
      </c>
      <c r="CI99" s="14">
        <f t="shared" ca="1" si="105"/>
        <v>1547.368219410243</v>
      </c>
      <c r="CJ99" s="14">
        <f t="shared" ca="1" si="77"/>
        <v>104854.68734322983</v>
      </c>
      <c r="CK99" s="15">
        <f ca="1">SUM(CI$12:CI99)</f>
        <v>65046.658343229872</v>
      </c>
      <c r="CL99" s="16">
        <f ca="1">SUM(CG$12:CG99)+SUMIF(CH$12:CH99, "&lt;0")</f>
        <v>39808.02900000001</v>
      </c>
    </row>
    <row r="100" spans="1:90" x14ac:dyDescent="0.2">
      <c r="A100" s="24">
        <v>44271</v>
      </c>
      <c r="B100" s="54">
        <f ca="1">IF($A100&gt;= $C$5,$C$6, INDEX('Historical Data'!$D$2:$D$745, MATCH(A100, 'Historical Data'!$B$2:$B$745, 0)))</f>
        <v>1295.6389999999997</v>
      </c>
      <c r="C100" s="14">
        <f t="shared" ca="1" si="114"/>
        <v>1295.6389999999994</v>
      </c>
      <c r="D100" s="14">
        <f t="shared" ref="D100:D163" ca="1" si="121" xml:space="preserve"> F76 + IF(E99 &lt; 0, -E99, 0)</f>
        <v>0</v>
      </c>
      <c r="E100" s="14">
        <f t="shared" ca="1" si="91"/>
        <v>1295.6389999999997</v>
      </c>
      <c r="F100" s="14">
        <f t="shared" ca="1" si="78"/>
        <v>1295.6389999999997</v>
      </c>
      <c r="G100" s="14">
        <f t="shared" ca="1" si="106"/>
        <v>92377.726999999912</v>
      </c>
      <c r="H100" s="15">
        <f ca="1">SUM(F$12:F100)</f>
        <v>52569.69800000004</v>
      </c>
      <c r="I100" s="16">
        <f ca="1">SUM(D$12:D100)+SUMIF(E$12:E100, "&lt;0")</f>
        <v>39808.028999999995</v>
      </c>
      <c r="J100" s="43"/>
      <c r="K100" s="9">
        <v>44271</v>
      </c>
      <c r="L100" s="14">
        <f t="shared" ca="1" si="107"/>
        <v>1788.5130798771124</v>
      </c>
      <c r="M100" s="14">
        <f t="shared" ca="1" si="115"/>
        <v>1788.5130798771129</v>
      </c>
      <c r="N100" s="14">
        <f t="shared" ref="N100:N163" ca="1" si="122" xml:space="preserve"> P76 + IF(O99 &lt; 0, -O99, 0)</f>
        <v>0</v>
      </c>
      <c r="O100" s="14">
        <f t="shared" ca="1" si="92"/>
        <v>1788.5130798771124</v>
      </c>
      <c r="P100" s="14">
        <f t="shared" ca="1" si="93"/>
        <v>1788.5130798771124</v>
      </c>
      <c r="Q100" s="14">
        <f t="shared" ca="1" si="72"/>
        <v>102235.20859754227</v>
      </c>
      <c r="R100" s="15">
        <f ca="1">SUM(P$12:P100)</f>
        <v>62427.179597542265</v>
      </c>
      <c r="S100" s="16">
        <f ca="1">SUM(N$12:N100)+SUMIF(O$12:O100, "&lt;0")</f>
        <v>39808.02900000001</v>
      </c>
      <c r="U100" s="9">
        <v>44271</v>
      </c>
      <c r="V100" s="14">
        <f t="shared" ca="1" si="108"/>
        <v>1250</v>
      </c>
      <c r="W100" s="14">
        <f t="shared" ca="1" si="116"/>
        <v>1250</v>
      </c>
      <c r="X100" s="14">
        <f t="shared" ref="X100:X163" ca="1" si="123" xml:space="preserve"> Z76 + IF(Y99 &lt; 0, -Y99, 0)</f>
        <v>0</v>
      </c>
      <c r="Y100" s="14">
        <f t="shared" ca="1" si="94"/>
        <v>1250</v>
      </c>
      <c r="Z100" s="14">
        <f t="shared" ca="1" si="95"/>
        <v>1250</v>
      </c>
      <c r="AA100" s="14">
        <f t="shared" ca="1" si="73"/>
        <v>91464.947</v>
      </c>
      <c r="AB100" s="15">
        <f ca="1">SUM(Z$12:Z100)</f>
        <v>51656.918000000005</v>
      </c>
      <c r="AC100" s="16">
        <f ca="1">SUM(X$12:X100)+SUMIF(Y$12:Y100, "&lt;0")</f>
        <v>39808.029000000002</v>
      </c>
      <c r="AE100" s="9">
        <v>44271</v>
      </c>
      <c r="AF100" s="14">
        <f t="shared" ca="1" si="81"/>
        <v>2000</v>
      </c>
      <c r="AG100" s="14">
        <f t="shared" ca="1" si="112"/>
        <v>2000</v>
      </c>
      <c r="AH100" s="14">
        <f t="shared" ref="AH100:AH163" ca="1" si="124" xml:space="preserve"> AJ76 + IF(AI99 &lt; 0, -AI99, 0)</f>
        <v>0</v>
      </c>
      <c r="AI100" s="14">
        <f t="shared" ca="1" si="82"/>
        <v>2000</v>
      </c>
      <c r="AJ100" s="14">
        <f t="shared" ca="1" si="83"/>
        <v>2000</v>
      </c>
      <c r="AK100" s="14">
        <f t="shared" ca="1" si="96"/>
        <v>105489.56299796025</v>
      </c>
      <c r="AL100" s="15">
        <f ca="1">SUM(AJ$12:AJ100)</f>
        <v>65681.533997960287</v>
      </c>
      <c r="AM100" s="16">
        <f ca="1">SUM(AH$12:AH100)+SUMIF(AI$12:AI100, "&lt;0")</f>
        <v>39808.02900000001</v>
      </c>
      <c r="AO100" s="9">
        <v>44271</v>
      </c>
      <c r="AP100" s="14">
        <f t="shared" ca="1" si="84"/>
        <v>2278.289949384302</v>
      </c>
      <c r="AQ100" s="14">
        <f t="shared" ca="1" si="117"/>
        <v>2201</v>
      </c>
      <c r="AR100" s="14">
        <f t="shared" ref="AR100:AR163" ca="1" si="125" xml:space="preserve"> AT76 + IF(AS99 &lt; 0, -AS99, 0)</f>
        <v>0</v>
      </c>
      <c r="AS100" s="14">
        <f t="shared" ca="1" si="97"/>
        <v>2278.289949384302</v>
      </c>
      <c r="AT100" s="14">
        <f t="shared" ca="1" si="98"/>
        <v>2278.289949384302</v>
      </c>
      <c r="AU100" s="14">
        <f t="shared" ca="1" si="74"/>
        <v>107132.97729261413</v>
      </c>
      <c r="AV100" s="15">
        <f ca="1">SUM(AT$12:AT100)</f>
        <v>67324.948292614179</v>
      </c>
      <c r="AW100" s="16">
        <f ca="1">SUM(AR$12:AR100)+SUMIF(AS$12:AS100, "&lt;0")</f>
        <v>39808.02900000001</v>
      </c>
      <c r="AX100" s="15"/>
      <c r="AZ100" s="9">
        <v>44271</v>
      </c>
      <c r="BA100" s="14">
        <f t="shared" ca="1" si="109"/>
        <v>1500</v>
      </c>
      <c r="BB100" s="14">
        <f t="shared" ca="1" si="118"/>
        <v>1500</v>
      </c>
      <c r="BC100" s="14">
        <f t="shared" ref="BC100:BC163" ca="1" si="126" xml:space="preserve"> BE76 + IF(BD99 &lt; 0, -BD99, 0)</f>
        <v>0</v>
      </c>
      <c r="BD100" s="14">
        <f t="shared" ca="1" si="99"/>
        <v>1500</v>
      </c>
      <c r="BE100" s="14">
        <f t="shared" ca="1" si="100"/>
        <v>1500</v>
      </c>
      <c r="BF100" s="14">
        <f t="shared" ca="1" si="75"/>
        <v>96464.947</v>
      </c>
      <c r="BG100" s="15">
        <f ca="1">SUM(BE$12:BE100)</f>
        <v>56656.918000000005</v>
      </c>
      <c r="BH100" s="16">
        <f ca="1">SUM(BC$12:BC100)+SUMIF(BD$12:BD100, "&lt;0")</f>
        <v>39808.02900000001</v>
      </c>
      <c r="BJ100" s="9">
        <v>44271</v>
      </c>
      <c r="BK100" s="14">
        <f t="shared" ca="1" si="110"/>
        <v>1750</v>
      </c>
      <c r="BL100" s="14">
        <f t="shared" ca="1" si="119"/>
        <v>1750</v>
      </c>
      <c r="BM100" s="14">
        <f t="shared" ref="BM100:BM163" ca="1" si="127" xml:space="preserve"> BO76 + IF(BN99 &lt; 0, -BN99, 0)</f>
        <v>0</v>
      </c>
      <c r="BN100" s="14">
        <f t="shared" ca="1" si="101"/>
        <v>1750</v>
      </c>
      <c r="BO100" s="14">
        <f t="shared" ca="1" si="102"/>
        <v>1750</v>
      </c>
      <c r="BP100" s="14">
        <f t="shared" ca="1" si="76"/>
        <v>101464.947</v>
      </c>
      <c r="BQ100" s="15">
        <f ca="1">SUM(BO$12:BO100)</f>
        <v>61656.918000000005</v>
      </c>
      <c r="BR100" s="16">
        <f ca="1">SUM(BM$12:BM100)+SUMIF(BN$12:BN100, "&lt;0")</f>
        <v>39808.02900000001</v>
      </c>
      <c r="BT100" s="9">
        <v>44271</v>
      </c>
      <c r="BU100" s="14">
        <f t="shared" ca="1" si="87"/>
        <v>2000</v>
      </c>
      <c r="BV100" s="14">
        <f t="shared" ca="1" si="113"/>
        <v>2000</v>
      </c>
      <c r="BW100" s="14">
        <f t="shared" ref="BW100:BW163" ca="1" si="128" xml:space="preserve"> BY76 + IF(BX99 &lt; 0, -BX99, 0)</f>
        <v>0</v>
      </c>
      <c r="BX100" s="14">
        <f t="shared" ca="1" si="88"/>
        <v>2000</v>
      </c>
      <c r="BY100" s="14">
        <f t="shared" ca="1" si="89"/>
        <v>2000</v>
      </c>
      <c r="BZ100" s="14">
        <f t="shared" ca="1" si="103"/>
        <v>105489.56299796025</v>
      </c>
      <c r="CA100" s="15">
        <f ca="1">SUM(BY$12:BY100)</f>
        <v>65681.533997960287</v>
      </c>
      <c r="CB100" s="16">
        <f ca="1">SUM(BW$12:BW100)+SUMIF(BX$12:BX100, "&lt;0")</f>
        <v>39808.02900000001</v>
      </c>
      <c r="CD100" s="9">
        <v>44271</v>
      </c>
      <c r="CE100" s="14">
        <f t="shared" ca="1" si="111"/>
        <v>2278.289949384302</v>
      </c>
      <c r="CF100" s="14">
        <f t="shared" ca="1" si="120"/>
        <v>2200.9567594621144</v>
      </c>
      <c r="CG100" s="14">
        <f t="shared" ref="CG100:CG163" ca="1" si="129" xml:space="preserve"> CI76 + IF(CH99 &lt; 0, -CH99, 0)</f>
        <v>0</v>
      </c>
      <c r="CH100" s="14">
        <f t="shared" ca="1" si="104"/>
        <v>2278.289949384302</v>
      </c>
      <c r="CI100" s="14">
        <f t="shared" ca="1" si="105"/>
        <v>2278.289949384302</v>
      </c>
      <c r="CJ100" s="14">
        <f t="shared" ca="1" si="77"/>
        <v>107132.97729261413</v>
      </c>
      <c r="CK100" s="15">
        <f ca="1">SUM(CI$12:CI100)</f>
        <v>67324.948292614179</v>
      </c>
      <c r="CL100" s="16">
        <f ca="1">SUM(CG$12:CG100)+SUMIF(CH$12:CH100, "&lt;0")</f>
        <v>39808.02900000001</v>
      </c>
    </row>
    <row r="101" spans="1:90" x14ac:dyDescent="0.2">
      <c r="A101" s="24">
        <v>44272</v>
      </c>
      <c r="B101" s="54">
        <f ca="1">IF($A101&gt;= $C$5,$C$6, INDEX('Historical Data'!$D$2:$D$745, MATCH(A101, 'Historical Data'!$B$2:$B$745, 0)))</f>
        <v>1295.6389999999997</v>
      </c>
      <c r="C101" s="14">
        <f t="shared" ca="1" si="114"/>
        <v>1295.6389999999994</v>
      </c>
      <c r="D101" s="14">
        <f t="shared" ca="1" si="121"/>
        <v>174.79100000000108</v>
      </c>
      <c r="E101" s="14">
        <f t="shared" ca="1" si="91"/>
        <v>1120.8479999999986</v>
      </c>
      <c r="F101" s="14">
        <f t="shared" ca="1" si="78"/>
        <v>1120.8479999999986</v>
      </c>
      <c r="G101" s="14">
        <f t="shared" ca="1" si="106"/>
        <v>93673.365999999907</v>
      </c>
      <c r="H101" s="15">
        <f ca="1">SUM(F$12:F101)</f>
        <v>53690.546000000038</v>
      </c>
      <c r="I101" s="16">
        <f ca="1">SUM(D$12:D101)+SUMIF(E$12:E101, "&lt;0")</f>
        <v>39982.819999999992</v>
      </c>
      <c r="J101" s="43"/>
      <c r="K101" s="9">
        <v>44272</v>
      </c>
      <c r="L101" s="14">
        <f t="shared" ca="1" si="107"/>
        <v>1788.5130798771124</v>
      </c>
      <c r="M101" s="14">
        <f t="shared" ca="1" si="115"/>
        <v>1788.5130798771129</v>
      </c>
      <c r="N101" s="14">
        <f t="shared" ca="1" si="122"/>
        <v>174.79100000000108</v>
      </c>
      <c r="O101" s="14">
        <f t="shared" ca="1" si="92"/>
        <v>1613.7220798771114</v>
      </c>
      <c r="P101" s="14">
        <f t="shared" ca="1" si="93"/>
        <v>1613.7220798771114</v>
      </c>
      <c r="Q101" s="14">
        <f t="shared" ca="1" si="72"/>
        <v>104023.72167741938</v>
      </c>
      <c r="R101" s="15">
        <f ca="1">SUM(P$12:P101)</f>
        <v>64040.901677419373</v>
      </c>
      <c r="S101" s="16">
        <f ca="1">SUM(N$12:N101)+SUMIF(O$12:O101, "&lt;0")</f>
        <v>39982.820000000007</v>
      </c>
      <c r="U101" s="9">
        <v>44272</v>
      </c>
      <c r="V101" s="14">
        <f t="shared" ca="1" si="108"/>
        <v>1250</v>
      </c>
      <c r="W101" s="14">
        <f t="shared" ca="1" si="116"/>
        <v>1250</v>
      </c>
      <c r="X101" s="14">
        <f t="shared" ca="1" si="123"/>
        <v>174.79100000000108</v>
      </c>
      <c r="Y101" s="14">
        <f t="shared" ca="1" si="94"/>
        <v>1075.2089999999989</v>
      </c>
      <c r="Z101" s="14">
        <f t="shared" ca="1" si="95"/>
        <v>1075.2089999999989</v>
      </c>
      <c r="AA101" s="14">
        <f t="shared" ca="1" si="73"/>
        <v>92714.947</v>
      </c>
      <c r="AB101" s="15">
        <f ca="1">SUM(Z$12:Z101)</f>
        <v>52732.127000000008</v>
      </c>
      <c r="AC101" s="16">
        <f ca="1">SUM(X$12:X101)+SUMIF(Y$12:Y101, "&lt;0")</f>
        <v>39982.82</v>
      </c>
      <c r="AE101" s="9">
        <v>44272</v>
      </c>
      <c r="AF101" s="14">
        <f t="shared" ca="1" si="81"/>
        <v>2000</v>
      </c>
      <c r="AG101" s="14">
        <f t="shared" ca="1" si="112"/>
        <v>2000</v>
      </c>
      <c r="AH101" s="14">
        <f t="shared" ca="1" si="124"/>
        <v>174.79100000000108</v>
      </c>
      <c r="AI101" s="14">
        <f t="shared" ca="1" si="82"/>
        <v>1825.2089999999989</v>
      </c>
      <c r="AJ101" s="14">
        <f t="shared" ca="1" si="83"/>
        <v>1825.2089999999989</v>
      </c>
      <c r="AK101" s="14">
        <f t="shared" ca="1" si="96"/>
        <v>107489.56299796025</v>
      </c>
      <c r="AL101" s="15">
        <f ca="1">SUM(AJ$12:AJ101)</f>
        <v>67506.742997960289</v>
      </c>
      <c r="AM101" s="16">
        <f ca="1">SUM(AH$12:AH101)+SUMIF(AI$12:AI101, "&lt;0")</f>
        <v>39982.820000000007</v>
      </c>
      <c r="AO101" s="9">
        <v>44272</v>
      </c>
      <c r="AP101" s="14">
        <f t="shared" ca="1" si="84"/>
        <v>2304.0676793583648</v>
      </c>
      <c r="AQ101" s="14">
        <f t="shared" ca="1" si="117"/>
        <v>2227</v>
      </c>
      <c r="AR101" s="14">
        <f t="shared" ca="1" si="125"/>
        <v>174.79100000000108</v>
      </c>
      <c r="AS101" s="14">
        <f t="shared" ca="1" si="97"/>
        <v>2129.2766793583637</v>
      </c>
      <c r="AT101" s="14">
        <f t="shared" ca="1" si="98"/>
        <v>2129.2766793583637</v>
      </c>
      <c r="AU101" s="14">
        <f t="shared" ca="1" si="74"/>
        <v>109437.0449719725</v>
      </c>
      <c r="AV101" s="15">
        <f ca="1">SUM(AT$12:AT101)</f>
        <v>69454.224971972537</v>
      </c>
      <c r="AW101" s="16">
        <f ca="1">SUM(AR$12:AR101)+SUMIF(AS$12:AS101, "&lt;0")</f>
        <v>39982.820000000007</v>
      </c>
      <c r="AX101" s="15"/>
      <c r="AZ101" s="9">
        <v>44272</v>
      </c>
      <c r="BA101" s="14">
        <f t="shared" ca="1" si="109"/>
        <v>1500</v>
      </c>
      <c r="BB101" s="14">
        <f t="shared" ca="1" si="118"/>
        <v>1500</v>
      </c>
      <c r="BC101" s="14">
        <f t="shared" ca="1" si="126"/>
        <v>174.79100000000108</v>
      </c>
      <c r="BD101" s="14">
        <f t="shared" ca="1" si="99"/>
        <v>1325.2089999999989</v>
      </c>
      <c r="BE101" s="14">
        <f t="shared" ca="1" si="100"/>
        <v>1325.2089999999989</v>
      </c>
      <c r="BF101" s="14">
        <f t="shared" ca="1" si="75"/>
        <v>97964.947</v>
      </c>
      <c r="BG101" s="15">
        <f ca="1">SUM(BE$12:BE101)</f>
        <v>57982.127000000008</v>
      </c>
      <c r="BH101" s="16">
        <f ca="1">SUM(BC$12:BC101)+SUMIF(BD$12:BD101, "&lt;0")</f>
        <v>39982.820000000007</v>
      </c>
      <c r="BJ101" s="9">
        <v>44272</v>
      </c>
      <c r="BK101" s="14">
        <f t="shared" ca="1" si="110"/>
        <v>1750</v>
      </c>
      <c r="BL101" s="14">
        <f t="shared" ca="1" si="119"/>
        <v>1750</v>
      </c>
      <c r="BM101" s="14">
        <f t="shared" ca="1" si="127"/>
        <v>174.79100000000108</v>
      </c>
      <c r="BN101" s="14">
        <f t="shared" ca="1" si="101"/>
        <v>1575.2089999999989</v>
      </c>
      <c r="BO101" s="14">
        <f t="shared" ca="1" si="102"/>
        <v>1575.2089999999989</v>
      </c>
      <c r="BP101" s="14">
        <f t="shared" ca="1" si="76"/>
        <v>103214.947</v>
      </c>
      <c r="BQ101" s="15">
        <f ca="1">SUM(BO$12:BO101)</f>
        <v>63232.127000000008</v>
      </c>
      <c r="BR101" s="16">
        <f ca="1">SUM(BM$12:BM101)+SUMIF(BN$12:BN101, "&lt;0")</f>
        <v>39982.820000000007</v>
      </c>
      <c r="BT101" s="9">
        <v>44272</v>
      </c>
      <c r="BU101" s="14">
        <f t="shared" ca="1" si="87"/>
        <v>2000</v>
      </c>
      <c r="BV101" s="14">
        <f t="shared" ca="1" si="113"/>
        <v>2000</v>
      </c>
      <c r="BW101" s="14">
        <f t="shared" ca="1" si="128"/>
        <v>174.79100000000108</v>
      </c>
      <c r="BX101" s="14">
        <f t="shared" ca="1" si="88"/>
        <v>1825.2089999999989</v>
      </c>
      <c r="BY101" s="14">
        <f t="shared" ca="1" si="89"/>
        <v>1825.2089999999989</v>
      </c>
      <c r="BZ101" s="14">
        <f t="shared" ca="1" si="103"/>
        <v>107489.56299796025</v>
      </c>
      <c r="CA101" s="15">
        <f ca="1">SUM(BY$12:BY101)</f>
        <v>67506.742997960289</v>
      </c>
      <c r="CB101" s="16">
        <f ca="1">SUM(BW$12:BW101)+SUMIF(BX$12:BX101, "&lt;0")</f>
        <v>39982.820000000007</v>
      </c>
      <c r="CD101" s="9">
        <v>44272</v>
      </c>
      <c r="CE101" s="14">
        <f t="shared" ca="1" si="111"/>
        <v>2304.0676793583648</v>
      </c>
      <c r="CF101" s="14">
        <f t="shared" ca="1" si="120"/>
        <v>2226.7344894361772</v>
      </c>
      <c r="CG101" s="14">
        <f t="shared" ca="1" si="129"/>
        <v>174.79100000000108</v>
      </c>
      <c r="CH101" s="14">
        <f t="shared" ca="1" si="104"/>
        <v>2129.2766793583637</v>
      </c>
      <c r="CI101" s="14">
        <f t="shared" ca="1" si="105"/>
        <v>2129.2766793583637</v>
      </c>
      <c r="CJ101" s="14">
        <f t="shared" ca="1" si="77"/>
        <v>109437.0449719725</v>
      </c>
      <c r="CK101" s="15">
        <f ca="1">SUM(CI$12:CI101)</f>
        <v>69454.224971972537</v>
      </c>
      <c r="CL101" s="16">
        <f ca="1">SUM(CG$12:CG101)+SUMIF(CH$12:CH101, "&lt;0")</f>
        <v>39982.820000000007</v>
      </c>
    </row>
    <row r="102" spans="1:90" x14ac:dyDescent="0.2">
      <c r="A102" s="24">
        <v>44273</v>
      </c>
      <c r="B102" s="54">
        <f ca="1">IF($A102&gt;= $C$5,$C$6, INDEX('Historical Data'!$D$2:$D$745, MATCH(A102, 'Historical Data'!$B$2:$B$745, 0)))</f>
        <v>1295.6389999999997</v>
      </c>
      <c r="C102" s="14">
        <f t="shared" ca="1" si="114"/>
        <v>1295.6389999999994</v>
      </c>
      <c r="D102" s="14">
        <f t="shared" ca="1" si="121"/>
        <v>0</v>
      </c>
      <c r="E102" s="14">
        <f t="shared" ca="1" si="91"/>
        <v>1295.6389999999997</v>
      </c>
      <c r="F102" s="14">
        <f t="shared" ca="1" si="78"/>
        <v>1295.6389999999997</v>
      </c>
      <c r="G102" s="14">
        <f t="shared" ca="1" si="106"/>
        <v>94969.004999999903</v>
      </c>
      <c r="H102" s="15">
        <f ca="1">SUM(F$12:F102)</f>
        <v>54986.185000000041</v>
      </c>
      <c r="I102" s="16">
        <f ca="1">SUM(D$12:D102)+SUMIF(E$12:E102, "&lt;0")</f>
        <v>39982.819999999992</v>
      </c>
      <c r="J102" s="43"/>
      <c r="K102" s="9">
        <v>44273</v>
      </c>
      <c r="L102" s="14">
        <f t="shared" ca="1" si="107"/>
        <v>1788.5130798771124</v>
      </c>
      <c r="M102" s="14">
        <f t="shared" ca="1" si="115"/>
        <v>1788.5130798771129</v>
      </c>
      <c r="N102" s="14">
        <f t="shared" ca="1" si="122"/>
        <v>0</v>
      </c>
      <c r="O102" s="14">
        <f t="shared" ca="1" si="92"/>
        <v>1788.5130798771124</v>
      </c>
      <c r="P102" s="14">
        <f t="shared" ca="1" si="93"/>
        <v>1788.5130798771124</v>
      </c>
      <c r="Q102" s="14">
        <f t="shared" ca="1" si="72"/>
        <v>105812.23475729649</v>
      </c>
      <c r="R102" s="15">
        <f ca="1">SUM(P$12:P102)</f>
        <v>65829.414757296487</v>
      </c>
      <c r="S102" s="16">
        <f ca="1">SUM(N$12:N102)+SUMIF(O$12:O102, "&lt;0")</f>
        <v>39982.820000000007</v>
      </c>
      <c r="U102" s="9">
        <v>44273</v>
      </c>
      <c r="V102" s="14">
        <f t="shared" ca="1" si="108"/>
        <v>1250</v>
      </c>
      <c r="W102" s="14">
        <f t="shared" ca="1" si="116"/>
        <v>1250</v>
      </c>
      <c r="X102" s="14">
        <f t="shared" ca="1" si="123"/>
        <v>0</v>
      </c>
      <c r="Y102" s="14">
        <f t="shared" ca="1" si="94"/>
        <v>1250</v>
      </c>
      <c r="Z102" s="14">
        <f t="shared" ca="1" si="95"/>
        <v>1250</v>
      </c>
      <c r="AA102" s="14">
        <f t="shared" ca="1" si="73"/>
        <v>93964.947</v>
      </c>
      <c r="AB102" s="15">
        <f ca="1">SUM(Z$12:Z102)</f>
        <v>53982.127000000008</v>
      </c>
      <c r="AC102" s="16">
        <f ca="1">SUM(X$12:X102)+SUMIF(Y$12:Y102, "&lt;0")</f>
        <v>39982.82</v>
      </c>
      <c r="AE102" s="9">
        <v>44273</v>
      </c>
      <c r="AF102" s="14">
        <f t="shared" ca="1" si="81"/>
        <v>2000</v>
      </c>
      <c r="AG102" s="14">
        <f t="shared" ca="1" si="112"/>
        <v>2000</v>
      </c>
      <c r="AH102" s="14">
        <f t="shared" ca="1" si="124"/>
        <v>0</v>
      </c>
      <c r="AI102" s="14">
        <f t="shared" ca="1" si="82"/>
        <v>2000</v>
      </c>
      <c r="AJ102" s="14">
        <f t="shared" ca="1" si="83"/>
        <v>2000</v>
      </c>
      <c r="AK102" s="14">
        <f t="shared" ca="1" si="96"/>
        <v>109489.56299796025</v>
      </c>
      <c r="AL102" s="15">
        <f ca="1">SUM(AJ$12:AJ102)</f>
        <v>69506.742997960289</v>
      </c>
      <c r="AM102" s="16">
        <f ca="1">SUM(AH$12:AH102)+SUMIF(AI$12:AI102, "&lt;0")</f>
        <v>39982.820000000007</v>
      </c>
      <c r="AO102" s="9">
        <v>44273</v>
      </c>
      <c r="AP102" s="14">
        <f t="shared" ca="1" si="84"/>
        <v>2329.8454093324272</v>
      </c>
      <c r="AQ102" s="14">
        <f t="shared" ca="1" si="117"/>
        <v>2253</v>
      </c>
      <c r="AR102" s="14">
        <f t="shared" ca="1" si="125"/>
        <v>0</v>
      </c>
      <c r="AS102" s="14">
        <f t="shared" ca="1" si="97"/>
        <v>2329.8454093324272</v>
      </c>
      <c r="AT102" s="14">
        <f t="shared" ca="1" si="98"/>
        <v>2329.8454093324272</v>
      </c>
      <c r="AU102" s="14">
        <f t="shared" ca="1" si="74"/>
        <v>111766.89038130493</v>
      </c>
      <c r="AV102" s="15">
        <f ca="1">SUM(AT$12:AT102)</f>
        <v>71784.070381304962</v>
      </c>
      <c r="AW102" s="16">
        <f ca="1">SUM(AR$12:AR102)+SUMIF(AS$12:AS102, "&lt;0")</f>
        <v>39982.820000000007</v>
      </c>
      <c r="AX102" s="15"/>
      <c r="AZ102" s="9">
        <v>44273</v>
      </c>
      <c r="BA102" s="14">
        <f t="shared" ca="1" si="109"/>
        <v>1500</v>
      </c>
      <c r="BB102" s="14">
        <f t="shared" ca="1" si="118"/>
        <v>1500</v>
      </c>
      <c r="BC102" s="14">
        <f t="shared" ca="1" si="126"/>
        <v>0</v>
      </c>
      <c r="BD102" s="14">
        <f t="shared" ca="1" si="99"/>
        <v>1500</v>
      </c>
      <c r="BE102" s="14">
        <f t="shared" ca="1" si="100"/>
        <v>1500</v>
      </c>
      <c r="BF102" s="14">
        <f t="shared" ca="1" si="75"/>
        <v>99464.947</v>
      </c>
      <c r="BG102" s="15">
        <f ca="1">SUM(BE$12:BE102)</f>
        <v>59482.127000000008</v>
      </c>
      <c r="BH102" s="16">
        <f ca="1">SUM(BC$12:BC102)+SUMIF(BD$12:BD102, "&lt;0")</f>
        <v>39982.820000000007</v>
      </c>
      <c r="BJ102" s="9">
        <v>44273</v>
      </c>
      <c r="BK102" s="14">
        <f t="shared" ca="1" si="110"/>
        <v>1750</v>
      </c>
      <c r="BL102" s="14">
        <f t="shared" ca="1" si="119"/>
        <v>1750</v>
      </c>
      <c r="BM102" s="14">
        <f t="shared" ca="1" si="127"/>
        <v>0</v>
      </c>
      <c r="BN102" s="14">
        <f t="shared" ca="1" si="101"/>
        <v>1750</v>
      </c>
      <c r="BO102" s="14">
        <f t="shared" ca="1" si="102"/>
        <v>1750</v>
      </c>
      <c r="BP102" s="14">
        <f t="shared" ca="1" si="76"/>
        <v>104964.947</v>
      </c>
      <c r="BQ102" s="15">
        <f ca="1">SUM(BO$12:BO102)</f>
        <v>64982.127000000008</v>
      </c>
      <c r="BR102" s="16">
        <f ca="1">SUM(BM$12:BM102)+SUMIF(BN$12:BN102, "&lt;0")</f>
        <v>39982.820000000007</v>
      </c>
      <c r="BT102" s="9">
        <v>44273</v>
      </c>
      <c r="BU102" s="14">
        <f t="shared" ca="1" si="87"/>
        <v>2000</v>
      </c>
      <c r="BV102" s="14">
        <f t="shared" ca="1" si="113"/>
        <v>2000</v>
      </c>
      <c r="BW102" s="14">
        <f t="shared" ca="1" si="128"/>
        <v>0</v>
      </c>
      <c r="BX102" s="14">
        <f t="shared" ca="1" si="88"/>
        <v>2000</v>
      </c>
      <c r="BY102" s="14">
        <f t="shared" ca="1" si="89"/>
        <v>2000</v>
      </c>
      <c r="BZ102" s="14">
        <f t="shared" ca="1" si="103"/>
        <v>109489.56299796025</v>
      </c>
      <c r="CA102" s="15">
        <f ca="1">SUM(BY$12:BY102)</f>
        <v>69506.742997960289</v>
      </c>
      <c r="CB102" s="16">
        <f ca="1">SUM(BW$12:BW102)+SUMIF(BX$12:BX102, "&lt;0")</f>
        <v>39982.820000000007</v>
      </c>
      <c r="CD102" s="9">
        <v>44273</v>
      </c>
      <c r="CE102" s="14">
        <f t="shared" ca="1" si="111"/>
        <v>2329.8454093324272</v>
      </c>
      <c r="CF102" s="14">
        <f t="shared" ca="1" si="120"/>
        <v>2252.5122194102391</v>
      </c>
      <c r="CG102" s="14">
        <f t="shared" ca="1" si="129"/>
        <v>0</v>
      </c>
      <c r="CH102" s="14">
        <f t="shared" ca="1" si="104"/>
        <v>2329.8454093324272</v>
      </c>
      <c r="CI102" s="14">
        <f t="shared" ca="1" si="105"/>
        <v>2329.8454093324272</v>
      </c>
      <c r="CJ102" s="14">
        <f t="shared" ca="1" si="77"/>
        <v>111766.89038130493</v>
      </c>
      <c r="CK102" s="15">
        <f ca="1">SUM(CI$12:CI102)</f>
        <v>71784.070381304962</v>
      </c>
      <c r="CL102" s="16">
        <f ca="1">SUM(CG$12:CG102)+SUMIF(CH$12:CH102, "&lt;0")</f>
        <v>39982.820000000007</v>
      </c>
    </row>
    <row r="103" spans="1:90" x14ac:dyDescent="0.2">
      <c r="A103" s="24">
        <v>44274</v>
      </c>
      <c r="B103" s="54">
        <f ca="1">IF($A103&gt;= $C$5,$C$6, INDEX('Historical Data'!$D$2:$D$745, MATCH(A103, 'Historical Data'!$B$2:$B$745, 0)))</f>
        <v>1295.6389999999997</v>
      </c>
      <c r="C103" s="14">
        <f t="shared" ca="1" si="114"/>
        <v>1295.6389999999994</v>
      </c>
      <c r="D103" s="14">
        <f t="shared" ca="1" si="121"/>
        <v>0</v>
      </c>
      <c r="E103" s="14">
        <f t="shared" ca="1" si="91"/>
        <v>1295.6389999999997</v>
      </c>
      <c r="F103" s="14">
        <f t="shared" ca="1" si="78"/>
        <v>1295.6389999999997</v>
      </c>
      <c r="G103" s="14">
        <f t="shared" ca="1" si="106"/>
        <v>96264.643999999898</v>
      </c>
      <c r="H103" s="15">
        <f ca="1">SUM(F$12:F103)</f>
        <v>56281.824000000044</v>
      </c>
      <c r="I103" s="16">
        <f ca="1">SUM(D$12:D103)+SUMIF(E$12:E103, "&lt;0")</f>
        <v>39982.819999999992</v>
      </c>
      <c r="J103" s="43"/>
      <c r="K103" s="9">
        <v>44274</v>
      </c>
      <c r="L103" s="14">
        <f t="shared" ca="1" si="107"/>
        <v>1788.5130798771124</v>
      </c>
      <c r="M103" s="14">
        <f t="shared" ca="1" si="115"/>
        <v>1788.5130798771129</v>
      </c>
      <c r="N103" s="14">
        <f t="shared" ca="1" si="122"/>
        <v>0</v>
      </c>
      <c r="O103" s="14">
        <f t="shared" ca="1" si="92"/>
        <v>1788.5130798771124</v>
      </c>
      <c r="P103" s="14">
        <f t="shared" ca="1" si="93"/>
        <v>1788.5130798771124</v>
      </c>
      <c r="Q103" s="14">
        <f t="shared" ca="1" si="72"/>
        <v>107600.74783717361</v>
      </c>
      <c r="R103" s="15">
        <f ca="1">SUM(P$12:P103)</f>
        <v>67617.9278371736</v>
      </c>
      <c r="S103" s="16">
        <f ca="1">SUM(N$12:N103)+SUMIF(O$12:O103, "&lt;0")</f>
        <v>39982.820000000007</v>
      </c>
      <c r="U103" s="9">
        <v>44274</v>
      </c>
      <c r="V103" s="14">
        <f t="shared" ca="1" si="108"/>
        <v>1250</v>
      </c>
      <c r="W103" s="14">
        <f t="shared" ca="1" si="116"/>
        <v>1250</v>
      </c>
      <c r="X103" s="14">
        <f t="shared" ca="1" si="123"/>
        <v>0</v>
      </c>
      <c r="Y103" s="14">
        <f t="shared" ca="1" si="94"/>
        <v>1250</v>
      </c>
      <c r="Z103" s="14">
        <f t="shared" ca="1" si="95"/>
        <v>1250</v>
      </c>
      <c r="AA103" s="14">
        <f t="shared" ca="1" si="73"/>
        <v>95214.947</v>
      </c>
      <c r="AB103" s="15">
        <f ca="1">SUM(Z$12:Z103)</f>
        <v>55232.127000000008</v>
      </c>
      <c r="AC103" s="16">
        <f ca="1">SUM(X$12:X103)+SUMIF(Y$12:Y103, "&lt;0")</f>
        <v>39982.82</v>
      </c>
      <c r="AE103" s="9">
        <v>44274</v>
      </c>
      <c r="AF103" s="14">
        <f t="shared" ca="1" si="81"/>
        <v>2000</v>
      </c>
      <c r="AG103" s="14">
        <f t="shared" ca="1" si="112"/>
        <v>2000</v>
      </c>
      <c r="AH103" s="14">
        <f t="shared" ca="1" si="124"/>
        <v>0</v>
      </c>
      <c r="AI103" s="14">
        <f t="shared" ca="1" si="82"/>
        <v>2000</v>
      </c>
      <c r="AJ103" s="14">
        <f t="shared" ca="1" si="83"/>
        <v>2000</v>
      </c>
      <c r="AK103" s="14">
        <f t="shared" ca="1" si="96"/>
        <v>111489.56299796025</v>
      </c>
      <c r="AL103" s="15">
        <f ca="1">SUM(AJ$12:AJ103)</f>
        <v>71506.742997960289</v>
      </c>
      <c r="AM103" s="16">
        <f ca="1">SUM(AH$12:AH103)+SUMIF(AI$12:AI103, "&lt;0")</f>
        <v>39982.820000000007</v>
      </c>
      <c r="AO103" s="9">
        <v>44274</v>
      </c>
      <c r="AP103" s="14">
        <f t="shared" ca="1" si="84"/>
        <v>2355.62313930649</v>
      </c>
      <c r="AQ103" s="14">
        <f t="shared" ca="1" si="117"/>
        <v>2278</v>
      </c>
      <c r="AR103" s="14">
        <f t="shared" ca="1" si="125"/>
        <v>0</v>
      </c>
      <c r="AS103" s="14">
        <f t="shared" ca="1" si="97"/>
        <v>2355.62313930649</v>
      </c>
      <c r="AT103" s="14">
        <f t="shared" ca="1" si="98"/>
        <v>2355.62313930649</v>
      </c>
      <c r="AU103" s="14">
        <f t="shared" ca="1" si="74"/>
        <v>114122.51352061142</v>
      </c>
      <c r="AV103" s="15">
        <f ca="1">SUM(AT$12:AT103)</f>
        <v>74139.693520611458</v>
      </c>
      <c r="AW103" s="16">
        <f ca="1">SUM(AR$12:AR103)+SUMIF(AS$12:AS103, "&lt;0")</f>
        <v>39982.820000000007</v>
      </c>
      <c r="AX103" s="15"/>
      <c r="AZ103" s="9">
        <v>44274</v>
      </c>
      <c r="BA103" s="14">
        <f t="shared" ca="1" si="109"/>
        <v>1500</v>
      </c>
      <c r="BB103" s="14">
        <f t="shared" ca="1" si="118"/>
        <v>1500</v>
      </c>
      <c r="BC103" s="14">
        <f t="shared" ca="1" si="126"/>
        <v>0</v>
      </c>
      <c r="BD103" s="14">
        <f t="shared" ca="1" si="99"/>
        <v>1500</v>
      </c>
      <c r="BE103" s="14">
        <f t="shared" ca="1" si="100"/>
        <v>1500</v>
      </c>
      <c r="BF103" s="14">
        <f t="shared" ca="1" si="75"/>
        <v>100964.947</v>
      </c>
      <c r="BG103" s="15">
        <f ca="1">SUM(BE$12:BE103)</f>
        <v>60982.127000000008</v>
      </c>
      <c r="BH103" s="16">
        <f ca="1">SUM(BC$12:BC103)+SUMIF(BD$12:BD103, "&lt;0")</f>
        <v>39982.820000000007</v>
      </c>
      <c r="BJ103" s="9">
        <v>44274</v>
      </c>
      <c r="BK103" s="14">
        <f t="shared" ca="1" si="110"/>
        <v>1750</v>
      </c>
      <c r="BL103" s="14">
        <f t="shared" ca="1" si="119"/>
        <v>1750</v>
      </c>
      <c r="BM103" s="14">
        <f t="shared" ca="1" si="127"/>
        <v>0</v>
      </c>
      <c r="BN103" s="14">
        <f t="shared" ca="1" si="101"/>
        <v>1750</v>
      </c>
      <c r="BO103" s="14">
        <f t="shared" ca="1" si="102"/>
        <v>1750</v>
      </c>
      <c r="BP103" s="14">
        <f t="shared" ca="1" si="76"/>
        <v>106714.947</v>
      </c>
      <c r="BQ103" s="15">
        <f ca="1">SUM(BO$12:BO103)</f>
        <v>66732.127000000008</v>
      </c>
      <c r="BR103" s="16">
        <f ca="1">SUM(BM$12:BM103)+SUMIF(BN$12:BN103, "&lt;0")</f>
        <v>39982.820000000007</v>
      </c>
      <c r="BT103" s="9">
        <v>44274</v>
      </c>
      <c r="BU103" s="14">
        <f t="shared" ca="1" si="87"/>
        <v>2000</v>
      </c>
      <c r="BV103" s="14">
        <f t="shared" ca="1" si="113"/>
        <v>2000</v>
      </c>
      <c r="BW103" s="14">
        <f t="shared" ca="1" si="128"/>
        <v>0</v>
      </c>
      <c r="BX103" s="14">
        <f t="shared" ca="1" si="88"/>
        <v>2000</v>
      </c>
      <c r="BY103" s="14">
        <f t="shared" ca="1" si="89"/>
        <v>2000</v>
      </c>
      <c r="BZ103" s="14">
        <f t="shared" ca="1" si="103"/>
        <v>111489.56299796025</v>
      </c>
      <c r="CA103" s="15">
        <f ca="1">SUM(BY$12:BY103)</f>
        <v>71506.742997960289</v>
      </c>
      <c r="CB103" s="16">
        <f ca="1">SUM(BW$12:BW103)+SUMIF(BX$12:BX103, "&lt;0")</f>
        <v>39982.820000000007</v>
      </c>
      <c r="CD103" s="9">
        <v>44274</v>
      </c>
      <c r="CE103" s="14">
        <f t="shared" ca="1" si="111"/>
        <v>2355.62313930649</v>
      </c>
      <c r="CF103" s="14">
        <f t="shared" ca="1" si="120"/>
        <v>2278.289949384302</v>
      </c>
      <c r="CG103" s="14">
        <f t="shared" ca="1" si="129"/>
        <v>0</v>
      </c>
      <c r="CH103" s="14">
        <f t="shared" ca="1" si="104"/>
        <v>2355.62313930649</v>
      </c>
      <c r="CI103" s="14">
        <f t="shared" ca="1" si="105"/>
        <v>2355.62313930649</v>
      </c>
      <c r="CJ103" s="14">
        <f t="shared" ca="1" si="77"/>
        <v>114122.51352061142</v>
      </c>
      <c r="CK103" s="15">
        <f ca="1">SUM(CI$12:CI103)</f>
        <v>74139.693520611458</v>
      </c>
      <c r="CL103" s="16">
        <f ca="1">SUM(CG$12:CG103)+SUMIF(CH$12:CH103, "&lt;0")</f>
        <v>39982.820000000007</v>
      </c>
    </row>
    <row r="104" spans="1:90" x14ac:dyDescent="0.2">
      <c r="A104" s="24">
        <v>44275</v>
      </c>
      <c r="B104" s="54">
        <f ca="1">IF($A104&gt;= $C$5,$C$6, INDEX('Historical Data'!$D$2:$D$745, MATCH(A104, 'Historical Data'!$B$2:$B$745, 0)))</f>
        <v>1295.6389999999997</v>
      </c>
      <c r="C104" s="14">
        <f t="shared" ca="1" si="114"/>
        <v>1295.6389999999994</v>
      </c>
      <c r="D104" s="14">
        <f t="shared" ca="1" si="121"/>
        <v>432.31200000000172</v>
      </c>
      <c r="E104" s="14">
        <f t="shared" ca="1" si="91"/>
        <v>863.32699999999795</v>
      </c>
      <c r="F104" s="14">
        <f t="shared" ca="1" si="78"/>
        <v>863.32699999999795</v>
      </c>
      <c r="G104" s="14">
        <f t="shared" ca="1" si="106"/>
        <v>97560.282999999894</v>
      </c>
      <c r="H104" s="15">
        <f ca="1">SUM(F$12:F104)</f>
        <v>57145.151000000042</v>
      </c>
      <c r="I104" s="16">
        <f ca="1">SUM(D$12:D104)+SUMIF(E$12:E104, "&lt;0")</f>
        <v>40415.131999999998</v>
      </c>
      <c r="J104" s="43"/>
      <c r="K104" s="9">
        <v>44275</v>
      </c>
      <c r="L104" s="14">
        <f t="shared" ca="1" si="107"/>
        <v>1788.5130798771124</v>
      </c>
      <c r="M104" s="14">
        <f t="shared" ca="1" si="115"/>
        <v>1788.5130798771129</v>
      </c>
      <c r="N104" s="14">
        <f t="shared" ca="1" si="122"/>
        <v>432.31200000000172</v>
      </c>
      <c r="O104" s="14">
        <f t="shared" ca="1" si="92"/>
        <v>1356.2010798771107</v>
      </c>
      <c r="P104" s="14">
        <f t="shared" ca="1" si="93"/>
        <v>1356.2010798771107</v>
      </c>
      <c r="Q104" s="14">
        <f t="shared" ca="1" si="72"/>
        <v>109389.26091705072</v>
      </c>
      <c r="R104" s="15">
        <f ca="1">SUM(P$12:P104)</f>
        <v>68974.128917050708</v>
      </c>
      <c r="S104" s="16">
        <f ca="1">SUM(N$12:N104)+SUMIF(O$12:O104, "&lt;0")</f>
        <v>40415.132000000012</v>
      </c>
      <c r="U104" s="9">
        <v>44275</v>
      </c>
      <c r="V104" s="14">
        <f t="shared" ca="1" si="108"/>
        <v>1250</v>
      </c>
      <c r="W104" s="14">
        <f t="shared" ca="1" si="116"/>
        <v>1250</v>
      </c>
      <c r="X104" s="14">
        <f t="shared" ca="1" si="123"/>
        <v>432.31200000000172</v>
      </c>
      <c r="Y104" s="14">
        <f t="shared" ca="1" si="94"/>
        <v>817.68799999999828</v>
      </c>
      <c r="Z104" s="14">
        <f t="shared" ca="1" si="95"/>
        <v>817.68799999999828</v>
      </c>
      <c r="AA104" s="14">
        <f t="shared" ca="1" si="73"/>
        <v>96464.947</v>
      </c>
      <c r="AB104" s="15">
        <f ca="1">SUM(Z$12:Z104)</f>
        <v>56049.815000000002</v>
      </c>
      <c r="AC104" s="16">
        <f ca="1">SUM(X$12:X104)+SUMIF(Y$12:Y104, "&lt;0")</f>
        <v>40415.132000000005</v>
      </c>
      <c r="AE104" s="9">
        <v>44275</v>
      </c>
      <c r="AF104" s="14">
        <f t="shared" ca="1" si="81"/>
        <v>2000</v>
      </c>
      <c r="AG104" s="14">
        <f t="shared" ca="1" si="112"/>
        <v>2000</v>
      </c>
      <c r="AH104" s="14">
        <f t="shared" ca="1" si="124"/>
        <v>432.31200000000172</v>
      </c>
      <c r="AI104" s="14">
        <f t="shared" ca="1" si="82"/>
        <v>1567.6879999999983</v>
      </c>
      <c r="AJ104" s="14">
        <f t="shared" ca="1" si="83"/>
        <v>1567.6879999999983</v>
      </c>
      <c r="AK104" s="14">
        <f t="shared" ca="1" si="96"/>
        <v>113489.56299796025</v>
      </c>
      <c r="AL104" s="15">
        <f ca="1">SUM(AJ$12:AJ104)</f>
        <v>73074.430997960284</v>
      </c>
      <c r="AM104" s="16">
        <f ca="1">SUM(AH$12:AH104)+SUMIF(AI$12:AI104, "&lt;0")</f>
        <v>40415.132000000012</v>
      </c>
      <c r="AO104" s="9">
        <v>44275</v>
      </c>
      <c r="AP104" s="14">
        <f t="shared" ca="1" si="84"/>
        <v>2381.4008692805528</v>
      </c>
      <c r="AQ104" s="14">
        <f t="shared" ca="1" si="117"/>
        <v>2304</v>
      </c>
      <c r="AR104" s="14">
        <f t="shared" ca="1" si="125"/>
        <v>432.31200000000172</v>
      </c>
      <c r="AS104" s="14">
        <f t="shared" ca="1" si="97"/>
        <v>1949.0888692805511</v>
      </c>
      <c r="AT104" s="14">
        <f t="shared" ca="1" si="98"/>
        <v>1949.0888692805511</v>
      </c>
      <c r="AU104" s="14">
        <f t="shared" ca="1" si="74"/>
        <v>116503.91438989197</v>
      </c>
      <c r="AV104" s="15">
        <f ca="1">SUM(AT$12:AT104)</f>
        <v>76088.782389892003</v>
      </c>
      <c r="AW104" s="16">
        <f ca="1">SUM(AR$12:AR104)+SUMIF(AS$12:AS104, "&lt;0")</f>
        <v>40415.132000000012</v>
      </c>
      <c r="AX104" s="15"/>
      <c r="AZ104" s="9">
        <v>44275</v>
      </c>
      <c r="BA104" s="14">
        <f t="shared" ca="1" si="109"/>
        <v>1500</v>
      </c>
      <c r="BB104" s="14">
        <f t="shared" ca="1" si="118"/>
        <v>1500</v>
      </c>
      <c r="BC104" s="14">
        <f t="shared" ca="1" si="126"/>
        <v>432.31200000000172</v>
      </c>
      <c r="BD104" s="14">
        <f t="shared" ca="1" si="99"/>
        <v>1067.6879999999983</v>
      </c>
      <c r="BE104" s="14">
        <f t="shared" ca="1" si="100"/>
        <v>1067.6879999999983</v>
      </c>
      <c r="BF104" s="14">
        <f t="shared" ca="1" si="75"/>
        <v>102464.947</v>
      </c>
      <c r="BG104" s="15">
        <f ca="1">SUM(BE$12:BE104)</f>
        <v>62049.815000000002</v>
      </c>
      <c r="BH104" s="16">
        <f ca="1">SUM(BC$12:BC104)+SUMIF(BD$12:BD104, "&lt;0")</f>
        <v>40415.132000000012</v>
      </c>
      <c r="BJ104" s="9">
        <v>44275</v>
      </c>
      <c r="BK104" s="14">
        <f t="shared" ca="1" si="110"/>
        <v>1750</v>
      </c>
      <c r="BL104" s="14">
        <f t="shared" ca="1" si="119"/>
        <v>1750</v>
      </c>
      <c r="BM104" s="14">
        <f t="shared" ca="1" si="127"/>
        <v>432.31200000000172</v>
      </c>
      <c r="BN104" s="14">
        <f t="shared" ca="1" si="101"/>
        <v>1317.6879999999983</v>
      </c>
      <c r="BO104" s="14">
        <f t="shared" ca="1" si="102"/>
        <v>1317.6879999999983</v>
      </c>
      <c r="BP104" s="14">
        <f t="shared" ca="1" si="76"/>
        <v>108464.947</v>
      </c>
      <c r="BQ104" s="15">
        <f ca="1">SUM(BO$12:BO104)</f>
        <v>68049.815000000002</v>
      </c>
      <c r="BR104" s="16">
        <f ca="1">SUM(BM$12:BM104)+SUMIF(BN$12:BN104, "&lt;0")</f>
        <v>40415.132000000012</v>
      </c>
      <c r="BT104" s="9">
        <v>44275</v>
      </c>
      <c r="BU104" s="14">
        <f t="shared" ca="1" si="87"/>
        <v>2000</v>
      </c>
      <c r="BV104" s="14">
        <f t="shared" ca="1" si="113"/>
        <v>2000</v>
      </c>
      <c r="BW104" s="14">
        <f t="shared" ca="1" si="128"/>
        <v>432.31200000000172</v>
      </c>
      <c r="BX104" s="14">
        <f t="shared" ca="1" si="88"/>
        <v>1567.6879999999983</v>
      </c>
      <c r="BY104" s="14">
        <f t="shared" ca="1" si="89"/>
        <v>1567.6879999999983</v>
      </c>
      <c r="BZ104" s="14">
        <f t="shared" ca="1" si="103"/>
        <v>113489.56299796025</v>
      </c>
      <c r="CA104" s="15">
        <f ca="1">SUM(BY$12:BY104)</f>
        <v>73074.430997960284</v>
      </c>
      <c r="CB104" s="16">
        <f ca="1">SUM(BW$12:BW104)+SUMIF(BX$12:BX104, "&lt;0")</f>
        <v>40415.132000000012</v>
      </c>
      <c r="CD104" s="9">
        <v>44275</v>
      </c>
      <c r="CE104" s="14">
        <f t="shared" ca="1" si="111"/>
        <v>2381.4008692805528</v>
      </c>
      <c r="CF104" s="14">
        <f t="shared" ca="1" si="120"/>
        <v>2304.0676793583648</v>
      </c>
      <c r="CG104" s="14">
        <f t="shared" ca="1" si="129"/>
        <v>432.31200000000172</v>
      </c>
      <c r="CH104" s="14">
        <f t="shared" ca="1" si="104"/>
        <v>1949.0888692805511</v>
      </c>
      <c r="CI104" s="14">
        <f t="shared" ca="1" si="105"/>
        <v>1949.0888692805511</v>
      </c>
      <c r="CJ104" s="14">
        <f t="shared" ca="1" si="77"/>
        <v>116503.91438989197</v>
      </c>
      <c r="CK104" s="15">
        <f ca="1">SUM(CI$12:CI104)</f>
        <v>76088.782389892003</v>
      </c>
      <c r="CL104" s="16">
        <f ca="1">SUM(CG$12:CG104)+SUMIF(CH$12:CH104, "&lt;0")</f>
        <v>40415.132000000012</v>
      </c>
    </row>
    <row r="105" spans="1:90" x14ac:dyDescent="0.2">
      <c r="A105" s="24">
        <v>44276</v>
      </c>
      <c r="B105" s="54">
        <f ca="1">IF($A105&gt;= $C$5,$C$6, INDEX('Historical Data'!$D$2:$D$745, MATCH(A105, 'Historical Data'!$B$2:$B$745, 0)))</f>
        <v>1295.6389999999997</v>
      </c>
      <c r="C105" s="14">
        <f t="shared" ca="1" si="114"/>
        <v>1295.6389999999994</v>
      </c>
      <c r="D105" s="14">
        <f t="shared" ca="1" si="121"/>
        <v>1083.2719999999977</v>
      </c>
      <c r="E105" s="14">
        <f t="shared" ca="1" si="91"/>
        <v>212.36700000000201</v>
      </c>
      <c r="F105" s="14">
        <f t="shared" ca="1" si="78"/>
        <v>212.36700000000201</v>
      </c>
      <c r="G105" s="14">
        <f t="shared" ca="1" si="106"/>
        <v>98855.92199999989</v>
      </c>
      <c r="H105" s="15">
        <f ca="1">SUM(F$12:F105)</f>
        <v>57357.51800000004</v>
      </c>
      <c r="I105" s="16">
        <f ca="1">SUM(D$12:D105)+SUMIF(E$12:E105, "&lt;0")</f>
        <v>41498.403999999995</v>
      </c>
      <c r="J105" s="43"/>
      <c r="K105" s="9">
        <v>44276</v>
      </c>
      <c r="L105" s="14">
        <f t="shared" ca="1" si="107"/>
        <v>1788.5130798771124</v>
      </c>
      <c r="M105" s="14">
        <f t="shared" ca="1" si="115"/>
        <v>1788.5130798771129</v>
      </c>
      <c r="N105" s="14">
        <f t="shared" ca="1" si="122"/>
        <v>1576.1460798771104</v>
      </c>
      <c r="O105" s="14">
        <f t="shared" ca="1" si="92"/>
        <v>212.36700000000201</v>
      </c>
      <c r="P105" s="14">
        <f t="shared" ca="1" si="93"/>
        <v>212.36700000000201</v>
      </c>
      <c r="Q105" s="14">
        <f t="shared" ca="1" si="72"/>
        <v>111177.77399692783</v>
      </c>
      <c r="R105" s="15">
        <f ca="1">SUM(P$12:P105)</f>
        <v>69186.495917050706</v>
      </c>
      <c r="S105" s="16">
        <f ca="1">SUM(N$12:N105)+SUMIF(O$12:O105, "&lt;0")</f>
        <v>41991.27807987712</v>
      </c>
      <c r="U105" s="9">
        <v>44276</v>
      </c>
      <c r="V105" s="14">
        <f t="shared" ca="1" si="108"/>
        <v>1250</v>
      </c>
      <c r="W105" s="14">
        <f t="shared" ca="1" si="116"/>
        <v>1250</v>
      </c>
      <c r="X105" s="14">
        <f t="shared" ca="1" si="123"/>
        <v>1037.632999999998</v>
      </c>
      <c r="Y105" s="14">
        <f t="shared" ca="1" si="94"/>
        <v>212.36700000000201</v>
      </c>
      <c r="Z105" s="14">
        <f t="shared" ca="1" si="95"/>
        <v>212.36700000000201</v>
      </c>
      <c r="AA105" s="14">
        <f t="shared" ca="1" si="73"/>
        <v>97714.947</v>
      </c>
      <c r="AB105" s="15">
        <f ca="1">SUM(Z$12:Z105)</f>
        <v>56262.182000000001</v>
      </c>
      <c r="AC105" s="16">
        <f ca="1">SUM(X$12:X105)+SUMIF(Y$12:Y105, "&lt;0")</f>
        <v>41452.765000000007</v>
      </c>
      <c r="AE105" s="9">
        <v>44276</v>
      </c>
      <c r="AF105" s="14">
        <f t="shared" ca="1" si="81"/>
        <v>2000</v>
      </c>
      <c r="AG105" s="14">
        <f t="shared" ca="1" si="112"/>
        <v>2000</v>
      </c>
      <c r="AH105" s="14">
        <f t="shared" ca="1" si="124"/>
        <v>1576.1460798771104</v>
      </c>
      <c r="AI105" s="14">
        <f t="shared" ca="1" si="82"/>
        <v>423.85392012288958</v>
      </c>
      <c r="AJ105" s="14">
        <f t="shared" ca="1" si="83"/>
        <v>423.85392012288958</v>
      </c>
      <c r="AK105" s="14">
        <f t="shared" ca="1" si="96"/>
        <v>115489.56299796025</v>
      </c>
      <c r="AL105" s="15">
        <f ca="1">SUM(AJ$12:AJ105)</f>
        <v>73498.284918083169</v>
      </c>
      <c r="AM105" s="16">
        <f ca="1">SUM(AH$12:AH105)+SUMIF(AI$12:AI105, "&lt;0")</f>
        <v>41991.27807987712</v>
      </c>
      <c r="AO105" s="9">
        <v>44276</v>
      </c>
      <c r="AP105" s="14">
        <f t="shared" ca="1" si="84"/>
        <v>2407.1785992546152</v>
      </c>
      <c r="AQ105" s="14">
        <f t="shared" ca="1" si="117"/>
        <v>2330</v>
      </c>
      <c r="AR105" s="14">
        <f t="shared" ca="1" si="125"/>
        <v>1576.1460798771104</v>
      </c>
      <c r="AS105" s="14">
        <f t="shared" ca="1" si="97"/>
        <v>831.03251937750474</v>
      </c>
      <c r="AT105" s="14">
        <f t="shared" ca="1" si="98"/>
        <v>831.03251937750474</v>
      </c>
      <c r="AU105" s="14">
        <f t="shared" ca="1" si="74"/>
        <v>118911.09298914659</v>
      </c>
      <c r="AV105" s="15">
        <f ca="1">SUM(AT$12:AT105)</f>
        <v>76919.814909269509</v>
      </c>
      <c r="AW105" s="16">
        <f ca="1">SUM(AR$12:AR105)+SUMIF(AS$12:AS105, "&lt;0")</f>
        <v>41991.27807987712</v>
      </c>
      <c r="AX105" s="15"/>
      <c r="AZ105" s="9">
        <v>44276</v>
      </c>
      <c r="BA105" s="14">
        <f t="shared" ca="1" si="109"/>
        <v>1500</v>
      </c>
      <c r="BB105" s="14">
        <f t="shared" ca="1" si="118"/>
        <v>1500</v>
      </c>
      <c r="BC105" s="14">
        <f t="shared" ca="1" si="126"/>
        <v>1287.632999999998</v>
      </c>
      <c r="BD105" s="14">
        <f t="shared" ca="1" si="99"/>
        <v>212.36700000000201</v>
      </c>
      <c r="BE105" s="14">
        <f t="shared" ca="1" si="100"/>
        <v>212.36700000000201</v>
      </c>
      <c r="BF105" s="14">
        <f t="shared" ca="1" si="75"/>
        <v>103964.947</v>
      </c>
      <c r="BG105" s="15">
        <f ca="1">SUM(BE$12:BE105)</f>
        <v>62262.182000000001</v>
      </c>
      <c r="BH105" s="16">
        <f ca="1">SUM(BC$12:BC105)+SUMIF(BD$12:BD105, "&lt;0")</f>
        <v>41702.765000000014</v>
      </c>
      <c r="BJ105" s="9">
        <v>44276</v>
      </c>
      <c r="BK105" s="14">
        <f t="shared" ca="1" si="110"/>
        <v>1750</v>
      </c>
      <c r="BL105" s="14">
        <f t="shared" ca="1" si="119"/>
        <v>1750</v>
      </c>
      <c r="BM105" s="14">
        <f t="shared" ca="1" si="127"/>
        <v>1537.632999999998</v>
      </c>
      <c r="BN105" s="14">
        <f t="shared" ca="1" si="101"/>
        <v>212.36700000000201</v>
      </c>
      <c r="BO105" s="14">
        <f t="shared" ca="1" si="102"/>
        <v>212.36700000000201</v>
      </c>
      <c r="BP105" s="14">
        <f t="shared" ca="1" si="76"/>
        <v>110214.947</v>
      </c>
      <c r="BQ105" s="15">
        <f ca="1">SUM(BO$12:BO105)</f>
        <v>68262.182000000001</v>
      </c>
      <c r="BR105" s="16">
        <f ca="1">SUM(BM$12:BM105)+SUMIF(BN$12:BN105, "&lt;0")</f>
        <v>41952.765000000014</v>
      </c>
      <c r="BT105" s="9">
        <v>44276</v>
      </c>
      <c r="BU105" s="14">
        <f t="shared" ca="1" si="87"/>
        <v>2000</v>
      </c>
      <c r="BV105" s="14">
        <f t="shared" ca="1" si="113"/>
        <v>2000</v>
      </c>
      <c r="BW105" s="14">
        <f t="shared" ca="1" si="128"/>
        <v>1576.1460798771104</v>
      </c>
      <c r="BX105" s="14">
        <f t="shared" ca="1" si="88"/>
        <v>423.85392012288958</v>
      </c>
      <c r="BY105" s="14">
        <f t="shared" ca="1" si="89"/>
        <v>423.85392012288958</v>
      </c>
      <c r="BZ105" s="14">
        <f t="shared" ca="1" si="103"/>
        <v>115489.56299796025</v>
      </c>
      <c r="CA105" s="15">
        <f ca="1">SUM(BY$12:BY105)</f>
        <v>73498.284918083169</v>
      </c>
      <c r="CB105" s="16">
        <f ca="1">SUM(BW$12:BW105)+SUMIF(BX$12:BX105, "&lt;0")</f>
        <v>41991.27807987712</v>
      </c>
      <c r="CD105" s="9">
        <v>44276</v>
      </c>
      <c r="CE105" s="14">
        <f t="shared" ca="1" si="111"/>
        <v>2407.1785992546152</v>
      </c>
      <c r="CF105" s="14">
        <f t="shared" ca="1" si="120"/>
        <v>2329.8454093324276</v>
      </c>
      <c r="CG105" s="14">
        <f t="shared" ca="1" si="129"/>
        <v>1576.1460798771104</v>
      </c>
      <c r="CH105" s="14">
        <f t="shared" ca="1" si="104"/>
        <v>831.03251937750474</v>
      </c>
      <c r="CI105" s="14">
        <f t="shared" ca="1" si="105"/>
        <v>831.03251937750474</v>
      </c>
      <c r="CJ105" s="14">
        <f t="shared" ca="1" si="77"/>
        <v>118911.09298914659</v>
      </c>
      <c r="CK105" s="15">
        <f ca="1">SUM(CI$12:CI105)</f>
        <v>76919.814909269509</v>
      </c>
      <c r="CL105" s="16">
        <f ca="1">SUM(CG$12:CG105)+SUMIF(CH$12:CH105, "&lt;0")</f>
        <v>41991.27807987712</v>
      </c>
    </row>
    <row r="106" spans="1:90" x14ac:dyDescent="0.2">
      <c r="A106" s="24">
        <v>44277</v>
      </c>
      <c r="B106" s="54">
        <f ca="1">IF($A106&gt;= $C$5,$C$6, INDEX('Historical Data'!$D$2:$D$745, MATCH(A106, 'Historical Data'!$B$2:$B$745, 0)))</f>
        <v>1295.6389999999997</v>
      </c>
      <c r="C106" s="14">
        <f t="shared" ca="1" si="114"/>
        <v>1295.6389999999994</v>
      </c>
      <c r="D106" s="14">
        <f t="shared" ca="1" si="121"/>
        <v>1100.6389999999997</v>
      </c>
      <c r="E106" s="14">
        <f t="shared" ca="1" si="91"/>
        <v>195</v>
      </c>
      <c r="F106" s="14">
        <f t="shared" ca="1" si="78"/>
        <v>195</v>
      </c>
      <c r="G106" s="14">
        <f t="shared" ca="1" si="106"/>
        <v>100151.56099999989</v>
      </c>
      <c r="H106" s="15">
        <f ca="1">SUM(F$12:F106)</f>
        <v>57552.51800000004</v>
      </c>
      <c r="I106" s="16">
        <f ca="1">SUM(D$12:D106)+SUMIF(E$12:E106, "&lt;0")</f>
        <v>42599.042999999998</v>
      </c>
      <c r="J106" s="43"/>
      <c r="K106" s="9">
        <v>44277</v>
      </c>
      <c r="L106" s="14">
        <f t="shared" ca="1" si="107"/>
        <v>1788.5130798771124</v>
      </c>
      <c r="M106" s="14">
        <f t="shared" ca="1" si="115"/>
        <v>1788.5130798771129</v>
      </c>
      <c r="N106" s="14">
        <f t="shared" ca="1" si="122"/>
        <v>1593.5130798771124</v>
      </c>
      <c r="O106" s="14">
        <f t="shared" ca="1" si="92"/>
        <v>195</v>
      </c>
      <c r="P106" s="14">
        <f t="shared" ca="1" si="93"/>
        <v>195</v>
      </c>
      <c r="Q106" s="14">
        <f t="shared" ca="1" si="72"/>
        <v>112966.28707680495</v>
      </c>
      <c r="R106" s="15">
        <f ca="1">SUM(P$12:P106)</f>
        <v>69381.495917050706</v>
      </c>
      <c r="S106" s="16">
        <f ca="1">SUM(N$12:N106)+SUMIF(O$12:O106, "&lt;0")</f>
        <v>43584.791159754233</v>
      </c>
      <c r="U106" s="9">
        <v>44277</v>
      </c>
      <c r="V106" s="14">
        <f t="shared" ca="1" si="108"/>
        <v>1250</v>
      </c>
      <c r="W106" s="14">
        <f t="shared" ca="1" si="116"/>
        <v>1250</v>
      </c>
      <c r="X106" s="14">
        <f t="shared" ca="1" si="123"/>
        <v>1055</v>
      </c>
      <c r="Y106" s="14">
        <f t="shared" ca="1" si="94"/>
        <v>195</v>
      </c>
      <c r="Z106" s="14">
        <f t="shared" ca="1" si="95"/>
        <v>195</v>
      </c>
      <c r="AA106" s="14">
        <f t="shared" ca="1" si="73"/>
        <v>98964.947</v>
      </c>
      <c r="AB106" s="15">
        <f ca="1">SUM(Z$12:Z106)</f>
        <v>56457.182000000001</v>
      </c>
      <c r="AC106" s="16">
        <f ca="1">SUM(X$12:X106)+SUMIF(Y$12:Y106, "&lt;0")</f>
        <v>42507.765000000007</v>
      </c>
      <c r="AE106" s="9">
        <v>44277</v>
      </c>
      <c r="AF106" s="14">
        <f t="shared" ca="1" si="81"/>
        <v>2000</v>
      </c>
      <c r="AG106" s="14">
        <f t="shared" ca="1" si="112"/>
        <v>2000</v>
      </c>
      <c r="AH106" s="14">
        <f t="shared" ca="1" si="124"/>
        <v>1619.290809851175</v>
      </c>
      <c r="AI106" s="14">
        <f t="shared" ca="1" si="82"/>
        <v>380.70919014882497</v>
      </c>
      <c r="AJ106" s="14">
        <f t="shared" ca="1" si="83"/>
        <v>380.70919014882497</v>
      </c>
      <c r="AK106" s="14">
        <f t="shared" ca="1" si="96"/>
        <v>117489.56299796025</v>
      </c>
      <c r="AL106" s="15">
        <f ca="1">SUM(AJ$12:AJ106)</f>
        <v>73878.994108232</v>
      </c>
      <c r="AM106" s="16">
        <f ca="1">SUM(AH$12:AH106)+SUMIF(AI$12:AI106, "&lt;0")</f>
        <v>43610.568889728296</v>
      </c>
      <c r="AO106" s="9">
        <v>44277</v>
      </c>
      <c r="AP106" s="14">
        <f t="shared" ca="1" si="84"/>
        <v>2432.956329228678</v>
      </c>
      <c r="AQ106" s="14">
        <f t="shared" ca="1" si="117"/>
        <v>2356</v>
      </c>
      <c r="AR106" s="14">
        <f t="shared" ca="1" si="125"/>
        <v>1619.290809851175</v>
      </c>
      <c r="AS106" s="14">
        <f t="shared" ca="1" si="97"/>
        <v>813.66551937750296</v>
      </c>
      <c r="AT106" s="14">
        <f t="shared" ca="1" si="98"/>
        <v>813.66551937750296</v>
      </c>
      <c r="AU106" s="14">
        <f t="shared" ca="1" si="74"/>
        <v>121344.04931837527</v>
      </c>
      <c r="AV106" s="15">
        <f ca="1">SUM(AT$12:AT106)</f>
        <v>77733.480428647017</v>
      </c>
      <c r="AW106" s="16">
        <f ca="1">SUM(AR$12:AR106)+SUMIF(AS$12:AS106, "&lt;0")</f>
        <v>43610.568889728296</v>
      </c>
      <c r="AX106" s="15"/>
      <c r="AZ106" s="9">
        <v>44277</v>
      </c>
      <c r="BA106" s="14">
        <f t="shared" ca="1" si="109"/>
        <v>1500</v>
      </c>
      <c r="BB106" s="14">
        <f t="shared" ca="1" si="118"/>
        <v>1500</v>
      </c>
      <c r="BC106" s="14">
        <f t="shared" ca="1" si="126"/>
        <v>1305</v>
      </c>
      <c r="BD106" s="14">
        <f t="shared" ca="1" si="99"/>
        <v>195</v>
      </c>
      <c r="BE106" s="14">
        <f t="shared" ca="1" si="100"/>
        <v>195</v>
      </c>
      <c r="BF106" s="14">
        <f t="shared" ca="1" si="75"/>
        <v>105464.947</v>
      </c>
      <c r="BG106" s="15">
        <f ca="1">SUM(BE$12:BE106)</f>
        <v>62457.182000000001</v>
      </c>
      <c r="BH106" s="16">
        <f ca="1">SUM(BC$12:BC106)+SUMIF(BD$12:BD106, "&lt;0")</f>
        <v>43007.765000000014</v>
      </c>
      <c r="BJ106" s="9">
        <v>44277</v>
      </c>
      <c r="BK106" s="14">
        <f t="shared" ca="1" si="110"/>
        <v>1750</v>
      </c>
      <c r="BL106" s="14">
        <f t="shared" ca="1" si="119"/>
        <v>1750</v>
      </c>
      <c r="BM106" s="14">
        <f t="shared" ca="1" si="127"/>
        <v>1555</v>
      </c>
      <c r="BN106" s="14">
        <f t="shared" ca="1" si="101"/>
        <v>195</v>
      </c>
      <c r="BO106" s="14">
        <f t="shared" ca="1" si="102"/>
        <v>195</v>
      </c>
      <c r="BP106" s="14">
        <f t="shared" ca="1" si="76"/>
        <v>111964.947</v>
      </c>
      <c r="BQ106" s="15">
        <f ca="1">SUM(BO$12:BO106)</f>
        <v>68457.182000000001</v>
      </c>
      <c r="BR106" s="16">
        <f ca="1">SUM(BM$12:BM106)+SUMIF(BN$12:BN106, "&lt;0")</f>
        <v>43507.765000000014</v>
      </c>
      <c r="BT106" s="9">
        <v>44277</v>
      </c>
      <c r="BU106" s="14">
        <f t="shared" ca="1" si="87"/>
        <v>2000</v>
      </c>
      <c r="BV106" s="14">
        <f t="shared" ca="1" si="113"/>
        <v>2000</v>
      </c>
      <c r="BW106" s="14">
        <f t="shared" ca="1" si="128"/>
        <v>1619.290809851175</v>
      </c>
      <c r="BX106" s="14">
        <f t="shared" ca="1" si="88"/>
        <v>380.70919014882497</v>
      </c>
      <c r="BY106" s="14">
        <f t="shared" ca="1" si="89"/>
        <v>380.70919014882497</v>
      </c>
      <c r="BZ106" s="14">
        <f t="shared" ca="1" si="103"/>
        <v>117489.56299796025</v>
      </c>
      <c r="CA106" s="15">
        <f ca="1">SUM(BY$12:BY106)</f>
        <v>73878.994108232</v>
      </c>
      <c r="CB106" s="16">
        <f ca="1">SUM(BW$12:BW106)+SUMIF(BX$12:BX106, "&lt;0")</f>
        <v>43610.568889728296</v>
      </c>
      <c r="CD106" s="9">
        <v>44277</v>
      </c>
      <c r="CE106" s="14">
        <f t="shared" ca="1" si="111"/>
        <v>2432.956329228678</v>
      </c>
      <c r="CF106" s="14">
        <f t="shared" ca="1" si="120"/>
        <v>2355.6231393064895</v>
      </c>
      <c r="CG106" s="14">
        <f t="shared" ca="1" si="129"/>
        <v>1619.290809851175</v>
      </c>
      <c r="CH106" s="14">
        <f t="shared" ca="1" si="104"/>
        <v>813.66551937750296</v>
      </c>
      <c r="CI106" s="14">
        <f t="shared" ca="1" si="105"/>
        <v>813.66551937750296</v>
      </c>
      <c r="CJ106" s="14">
        <f t="shared" ca="1" si="77"/>
        <v>121344.04931837527</v>
      </c>
      <c r="CK106" s="15">
        <f ca="1">SUM(CI$12:CI106)</f>
        <v>77733.480428647017</v>
      </c>
      <c r="CL106" s="16">
        <f ca="1">SUM(CG$12:CG106)+SUMIF(CH$12:CH106, "&lt;0")</f>
        <v>43610.568889728296</v>
      </c>
    </row>
    <row r="107" spans="1:90" x14ac:dyDescent="0.2">
      <c r="A107" s="24">
        <v>44278</v>
      </c>
      <c r="B107" s="54">
        <f ca="1">IF($A107&gt;= $C$5,$C$6, INDEX('Historical Data'!$D$2:$D$745, MATCH(A107, 'Historical Data'!$B$2:$B$745, 0)))</f>
        <v>1295.6389999999997</v>
      </c>
      <c r="C107" s="14">
        <f t="shared" ca="1" si="114"/>
        <v>1295.6389999999994</v>
      </c>
      <c r="D107" s="14">
        <f t="shared" ca="1" si="121"/>
        <v>778.61999999999944</v>
      </c>
      <c r="E107" s="14">
        <f t="shared" ca="1" si="91"/>
        <v>517.01900000000023</v>
      </c>
      <c r="F107" s="14">
        <f t="shared" ca="1" si="78"/>
        <v>517.01900000000023</v>
      </c>
      <c r="G107" s="14">
        <f t="shared" ca="1" si="106"/>
        <v>101447.19999999988</v>
      </c>
      <c r="H107" s="15">
        <f ca="1">SUM(F$12:F107)</f>
        <v>58069.53700000004</v>
      </c>
      <c r="I107" s="16">
        <f ca="1">SUM(D$12:D107)+SUMIF(E$12:E107, "&lt;0")</f>
        <v>43377.663</v>
      </c>
      <c r="J107" s="43"/>
      <c r="K107" s="9">
        <v>44278</v>
      </c>
      <c r="L107" s="14">
        <f t="shared" ca="1" si="107"/>
        <v>1788.5130798771124</v>
      </c>
      <c r="M107" s="14">
        <f t="shared" ca="1" si="115"/>
        <v>1788.5130798771129</v>
      </c>
      <c r="N107" s="14">
        <f t="shared" ca="1" si="122"/>
        <v>1271.4940798771122</v>
      </c>
      <c r="O107" s="14">
        <f t="shared" ca="1" si="92"/>
        <v>517.01900000000023</v>
      </c>
      <c r="P107" s="14">
        <f t="shared" ca="1" si="93"/>
        <v>517.01900000000023</v>
      </c>
      <c r="Q107" s="14">
        <f t="shared" ca="1" si="72"/>
        <v>114754.80015668206</v>
      </c>
      <c r="R107" s="15">
        <f ca="1">SUM(P$12:P107)</f>
        <v>69898.514917050707</v>
      </c>
      <c r="S107" s="16">
        <f ca="1">SUM(N$12:N107)+SUMIF(O$12:O107, "&lt;0")</f>
        <v>44856.285239631346</v>
      </c>
      <c r="U107" s="9">
        <v>44278</v>
      </c>
      <c r="V107" s="14">
        <f t="shared" ca="1" si="108"/>
        <v>1250</v>
      </c>
      <c r="W107" s="14">
        <f t="shared" ca="1" si="116"/>
        <v>1250</v>
      </c>
      <c r="X107" s="14">
        <f t="shared" ca="1" si="123"/>
        <v>732.98099999999977</v>
      </c>
      <c r="Y107" s="14">
        <f t="shared" ca="1" si="94"/>
        <v>517.01900000000023</v>
      </c>
      <c r="Z107" s="14">
        <f t="shared" ca="1" si="95"/>
        <v>517.01900000000023</v>
      </c>
      <c r="AA107" s="14">
        <f t="shared" ca="1" si="73"/>
        <v>100214.947</v>
      </c>
      <c r="AB107" s="15">
        <f ca="1">SUM(Z$12:Z107)</f>
        <v>56974.201000000001</v>
      </c>
      <c r="AC107" s="16">
        <f ca="1">SUM(X$12:X107)+SUMIF(Y$12:Y107, "&lt;0")</f>
        <v>43240.746000000006</v>
      </c>
      <c r="AE107" s="9">
        <v>44278</v>
      </c>
      <c r="AF107" s="14">
        <f t="shared" ca="1" si="81"/>
        <v>2000</v>
      </c>
      <c r="AG107" s="14">
        <f t="shared" ca="1" si="112"/>
        <v>2000</v>
      </c>
      <c r="AH107" s="14">
        <f t="shared" ca="1" si="124"/>
        <v>1323.0495398252374</v>
      </c>
      <c r="AI107" s="14">
        <f t="shared" ca="1" si="82"/>
        <v>676.95046017476261</v>
      </c>
      <c r="AJ107" s="14">
        <f t="shared" ca="1" si="83"/>
        <v>676.95046017476261</v>
      </c>
      <c r="AK107" s="14">
        <f t="shared" ca="1" si="96"/>
        <v>119489.56299796025</v>
      </c>
      <c r="AL107" s="15">
        <f ca="1">SUM(AJ$12:AJ107)</f>
        <v>74555.944568406761</v>
      </c>
      <c r="AM107" s="16">
        <f ca="1">SUM(AH$12:AH107)+SUMIF(AI$12:AI107, "&lt;0")</f>
        <v>44933.618429553535</v>
      </c>
      <c r="AO107" s="9">
        <v>44278</v>
      </c>
      <c r="AP107" s="14">
        <f t="shared" ca="1" si="84"/>
        <v>2458.7340592027404</v>
      </c>
      <c r="AQ107" s="14">
        <f t="shared" ca="1" si="117"/>
        <v>2381</v>
      </c>
      <c r="AR107" s="14">
        <f t="shared" ca="1" si="125"/>
        <v>1323.0495398252374</v>
      </c>
      <c r="AS107" s="14">
        <f t="shared" ca="1" si="97"/>
        <v>1135.684519377503</v>
      </c>
      <c r="AT107" s="14">
        <f t="shared" ca="1" si="98"/>
        <v>1135.684519377503</v>
      </c>
      <c r="AU107" s="14">
        <f t="shared" ca="1" si="74"/>
        <v>123802.78337757802</v>
      </c>
      <c r="AV107" s="15">
        <f ca="1">SUM(AT$12:AT107)</f>
        <v>78869.164948024525</v>
      </c>
      <c r="AW107" s="16">
        <f ca="1">SUM(AR$12:AR107)+SUMIF(AS$12:AS107, "&lt;0")</f>
        <v>44933.618429553535</v>
      </c>
      <c r="AX107" s="15"/>
      <c r="AZ107" s="9">
        <v>44278</v>
      </c>
      <c r="BA107" s="14">
        <f t="shared" ca="1" si="109"/>
        <v>1500</v>
      </c>
      <c r="BB107" s="14">
        <f t="shared" ca="1" si="118"/>
        <v>1500</v>
      </c>
      <c r="BC107" s="14">
        <f t="shared" ca="1" si="126"/>
        <v>982.98099999999977</v>
      </c>
      <c r="BD107" s="14">
        <f t="shared" ca="1" si="99"/>
        <v>517.01900000000023</v>
      </c>
      <c r="BE107" s="14">
        <f t="shared" ca="1" si="100"/>
        <v>517.01900000000023</v>
      </c>
      <c r="BF107" s="14">
        <f t="shared" ca="1" si="75"/>
        <v>106964.947</v>
      </c>
      <c r="BG107" s="15">
        <f ca="1">SUM(BE$12:BE107)</f>
        <v>62974.201000000001</v>
      </c>
      <c r="BH107" s="16">
        <f ca="1">SUM(BC$12:BC107)+SUMIF(BD$12:BD107, "&lt;0")</f>
        <v>43990.746000000014</v>
      </c>
      <c r="BJ107" s="9">
        <v>44278</v>
      </c>
      <c r="BK107" s="14">
        <f t="shared" ca="1" si="110"/>
        <v>1750</v>
      </c>
      <c r="BL107" s="14">
        <f t="shared" ca="1" si="119"/>
        <v>1750</v>
      </c>
      <c r="BM107" s="14">
        <f t="shared" ca="1" si="127"/>
        <v>1232.9809999999998</v>
      </c>
      <c r="BN107" s="14">
        <f t="shared" ca="1" si="101"/>
        <v>517.01900000000023</v>
      </c>
      <c r="BO107" s="14">
        <f t="shared" ca="1" si="102"/>
        <v>517.01900000000023</v>
      </c>
      <c r="BP107" s="14">
        <f t="shared" ca="1" si="76"/>
        <v>113714.947</v>
      </c>
      <c r="BQ107" s="15">
        <f ca="1">SUM(BO$12:BO107)</f>
        <v>68974.201000000001</v>
      </c>
      <c r="BR107" s="16">
        <f ca="1">SUM(BM$12:BM107)+SUMIF(BN$12:BN107, "&lt;0")</f>
        <v>44740.746000000014</v>
      </c>
      <c r="BT107" s="9">
        <v>44278</v>
      </c>
      <c r="BU107" s="14">
        <f t="shared" ca="1" si="87"/>
        <v>2000</v>
      </c>
      <c r="BV107" s="14">
        <f t="shared" ca="1" si="113"/>
        <v>2000</v>
      </c>
      <c r="BW107" s="14">
        <f t="shared" ca="1" si="128"/>
        <v>1323.0495398252374</v>
      </c>
      <c r="BX107" s="14">
        <f t="shared" ca="1" si="88"/>
        <v>676.95046017476261</v>
      </c>
      <c r="BY107" s="14">
        <f t="shared" ca="1" si="89"/>
        <v>676.95046017476261</v>
      </c>
      <c r="BZ107" s="14">
        <f t="shared" ca="1" si="103"/>
        <v>119489.56299796025</v>
      </c>
      <c r="CA107" s="15">
        <f ca="1">SUM(BY$12:BY107)</f>
        <v>74555.944568406761</v>
      </c>
      <c r="CB107" s="16">
        <f ca="1">SUM(BW$12:BW107)+SUMIF(BX$12:BX107, "&lt;0")</f>
        <v>44933.618429553535</v>
      </c>
      <c r="CD107" s="9">
        <v>44278</v>
      </c>
      <c r="CE107" s="14">
        <f t="shared" ca="1" si="111"/>
        <v>2458.7340592027404</v>
      </c>
      <c r="CF107" s="14">
        <f t="shared" ca="1" si="120"/>
        <v>2381.4008692805523</v>
      </c>
      <c r="CG107" s="14">
        <f t="shared" ca="1" si="129"/>
        <v>1323.0495398252374</v>
      </c>
      <c r="CH107" s="14">
        <f t="shared" ca="1" si="104"/>
        <v>1135.684519377503</v>
      </c>
      <c r="CI107" s="14">
        <f t="shared" ca="1" si="105"/>
        <v>1135.684519377503</v>
      </c>
      <c r="CJ107" s="14">
        <f t="shared" ca="1" si="77"/>
        <v>123802.78337757802</v>
      </c>
      <c r="CK107" s="15">
        <f ca="1">SUM(CI$12:CI107)</f>
        <v>78869.164948024525</v>
      </c>
      <c r="CL107" s="16">
        <f ca="1">SUM(CG$12:CG107)+SUMIF(CH$12:CH107, "&lt;0")</f>
        <v>44933.618429553535</v>
      </c>
    </row>
    <row r="108" spans="1:90" x14ac:dyDescent="0.2">
      <c r="A108" s="24">
        <v>44279</v>
      </c>
      <c r="B108" s="54">
        <f ca="1">IF($A108&gt;= $C$5,$C$6, INDEX('Historical Data'!$D$2:$D$745, MATCH(A108, 'Historical Data'!$B$2:$B$745, 0)))</f>
        <v>1295.6389999999997</v>
      </c>
      <c r="C108" s="14">
        <f t="shared" ca="1" si="114"/>
        <v>1295.6389999999994</v>
      </c>
      <c r="D108" s="14">
        <f t="shared" ca="1" si="121"/>
        <v>734.35299999999961</v>
      </c>
      <c r="E108" s="14">
        <f t="shared" ca="1" si="91"/>
        <v>561.28600000000006</v>
      </c>
      <c r="F108" s="14">
        <f t="shared" ca="1" si="78"/>
        <v>561.28600000000006</v>
      </c>
      <c r="G108" s="14">
        <f t="shared" ca="1" si="106"/>
        <v>102742.83899999988</v>
      </c>
      <c r="H108" s="15">
        <f ca="1">SUM(F$12:F108)</f>
        <v>58630.82300000004</v>
      </c>
      <c r="I108" s="16">
        <f ca="1">SUM(D$12:D108)+SUMIF(E$12:E108, "&lt;0")</f>
        <v>44112.016000000003</v>
      </c>
      <c r="J108" s="43"/>
      <c r="K108" s="9">
        <v>44279</v>
      </c>
      <c r="L108" s="14">
        <f t="shared" ca="1" si="107"/>
        <v>1788.5130798771124</v>
      </c>
      <c r="M108" s="14">
        <f t="shared" ca="1" si="115"/>
        <v>1788.5130798771129</v>
      </c>
      <c r="N108" s="14">
        <f t="shared" ca="1" si="122"/>
        <v>1227.2270798771124</v>
      </c>
      <c r="O108" s="14">
        <f t="shared" ca="1" si="92"/>
        <v>561.28600000000006</v>
      </c>
      <c r="P108" s="14">
        <f t="shared" ca="1" si="93"/>
        <v>561.28600000000006</v>
      </c>
      <c r="Q108" s="14">
        <f t="shared" ca="1" si="72"/>
        <v>116543.31323655917</v>
      </c>
      <c r="R108" s="15">
        <f ca="1">SUM(P$12:P108)</f>
        <v>70459.800917050714</v>
      </c>
      <c r="S108" s="16">
        <f ca="1">SUM(N$12:N108)+SUMIF(O$12:O108, "&lt;0")</f>
        <v>46083.51231950846</v>
      </c>
      <c r="U108" s="9">
        <v>44279</v>
      </c>
      <c r="V108" s="14">
        <f t="shared" ca="1" si="108"/>
        <v>1250</v>
      </c>
      <c r="W108" s="14">
        <f t="shared" ca="1" si="116"/>
        <v>1250</v>
      </c>
      <c r="X108" s="14">
        <f t="shared" ca="1" si="123"/>
        <v>688.71399999999994</v>
      </c>
      <c r="Y108" s="14">
        <f t="shared" ca="1" si="94"/>
        <v>561.28600000000006</v>
      </c>
      <c r="Z108" s="14">
        <f t="shared" ca="1" si="95"/>
        <v>561.28600000000006</v>
      </c>
      <c r="AA108" s="14">
        <f t="shared" ca="1" si="73"/>
        <v>101464.947</v>
      </c>
      <c r="AB108" s="15">
        <f ca="1">SUM(Z$12:Z108)</f>
        <v>57535.487000000001</v>
      </c>
      <c r="AC108" s="16">
        <f ca="1">SUM(X$12:X108)+SUMIF(Y$12:Y108, "&lt;0")</f>
        <v>43929.460000000006</v>
      </c>
      <c r="AE108" s="9">
        <v>44279</v>
      </c>
      <c r="AF108" s="14">
        <f t="shared" ca="1" si="81"/>
        <v>2000</v>
      </c>
      <c r="AG108" s="14">
        <f t="shared" ca="1" si="112"/>
        <v>2000</v>
      </c>
      <c r="AH108" s="14">
        <f t="shared" ca="1" si="124"/>
        <v>1304.5602697993002</v>
      </c>
      <c r="AI108" s="14">
        <f t="shared" ca="1" si="82"/>
        <v>695.43973020069984</v>
      </c>
      <c r="AJ108" s="14">
        <f t="shared" ca="1" si="83"/>
        <v>695.43973020069984</v>
      </c>
      <c r="AK108" s="14">
        <f t="shared" ca="1" si="96"/>
        <v>121489.56299796025</v>
      </c>
      <c r="AL108" s="15">
        <f ca="1">SUM(AJ$12:AJ108)</f>
        <v>75251.38429860746</v>
      </c>
      <c r="AM108" s="16">
        <f ca="1">SUM(AH$12:AH108)+SUMIF(AI$12:AI108, "&lt;0")</f>
        <v>46238.178699352837</v>
      </c>
      <c r="AO108" s="9">
        <v>44279</v>
      </c>
      <c r="AP108" s="14">
        <f t="shared" ca="1" si="84"/>
        <v>2484.5117891768032</v>
      </c>
      <c r="AQ108" s="14">
        <f t="shared" ca="1" si="117"/>
        <v>2407</v>
      </c>
      <c r="AR108" s="14">
        <f t="shared" ca="1" si="125"/>
        <v>1304.5602697993002</v>
      </c>
      <c r="AS108" s="14">
        <f t="shared" ca="1" si="97"/>
        <v>1179.951519377503</v>
      </c>
      <c r="AT108" s="14">
        <f t="shared" ca="1" si="98"/>
        <v>1179.951519377503</v>
      </c>
      <c r="AU108" s="14">
        <f t="shared" ca="1" si="74"/>
        <v>126287.29516675482</v>
      </c>
      <c r="AV108" s="15">
        <f ca="1">SUM(AT$12:AT108)</f>
        <v>80049.116467402026</v>
      </c>
      <c r="AW108" s="16">
        <f ca="1">SUM(AR$12:AR108)+SUMIF(AS$12:AS108, "&lt;0")</f>
        <v>46238.178699352837</v>
      </c>
      <c r="AX108" s="15"/>
      <c r="AZ108" s="9">
        <v>44279</v>
      </c>
      <c r="BA108" s="14">
        <f t="shared" ca="1" si="109"/>
        <v>1500</v>
      </c>
      <c r="BB108" s="14">
        <f t="shared" ca="1" si="118"/>
        <v>1500</v>
      </c>
      <c r="BC108" s="14">
        <f t="shared" ca="1" si="126"/>
        <v>938.71399999999994</v>
      </c>
      <c r="BD108" s="14">
        <f t="shared" ca="1" si="99"/>
        <v>561.28600000000006</v>
      </c>
      <c r="BE108" s="14">
        <f t="shared" ca="1" si="100"/>
        <v>561.28600000000006</v>
      </c>
      <c r="BF108" s="14">
        <f t="shared" ca="1" si="75"/>
        <v>108464.947</v>
      </c>
      <c r="BG108" s="15">
        <f ca="1">SUM(BE$12:BE108)</f>
        <v>63535.487000000001</v>
      </c>
      <c r="BH108" s="16">
        <f ca="1">SUM(BC$12:BC108)+SUMIF(BD$12:BD108, "&lt;0")</f>
        <v>44929.460000000014</v>
      </c>
      <c r="BJ108" s="9">
        <v>44279</v>
      </c>
      <c r="BK108" s="14">
        <f t="shared" ca="1" si="110"/>
        <v>1750</v>
      </c>
      <c r="BL108" s="14">
        <f t="shared" ca="1" si="119"/>
        <v>1750</v>
      </c>
      <c r="BM108" s="14">
        <f t="shared" ca="1" si="127"/>
        <v>1188.7139999999999</v>
      </c>
      <c r="BN108" s="14">
        <f t="shared" ca="1" si="101"/>
        <v>561.28600000000006</v>
      </c>
      <c r="BO108" s="14">
        <f t="shared" ca="1" si="102"/>
        <v>561.28600000000006</v>
      </c>
      <c r="BP108" s="14">
        <f t="shared" ca="1" si="76"/>
        <v>115464.947</v>
      </c>
      <c r="BQ108" s="15">
        <f ca="1">SUM(BO$12:BO108)</f>
        <v>69535.486999999994</v>
      </c>
      <c r="BR108" s="16">
        <f ca="1">SUM(BM$12:BM108)+SUMIF(BN$12:BN108, "&lt;0")</f>
        <v>45929.460000000014</v>
      </c>
      <c r="BT108" s="9">
        <v>44279</v>
      </c>
      <c r="BU108" s="14">
        <f t="shared" ca="1" si="87"/>
        <v>2000</v>
      </c>
      <c r="BV108" s="14">
        <f t="shared" ca="1" si="113"/>
        <v>2000</v>
      </c>
      <c r="BW108" s="14">
        <f t="shared" ca="1" si="128"/>
        <v>1304.5602697993002</v>
      </c>
      <c r="BX108" s="14">
        <f t="shared" ca="1" si="88"/>
        <v>695.43973020069984</v>
      </c>
      <c r="BY108" s="14">
        <f t="shared" ca="1" si="89"/>
        <v>695.43973020069984</v>
      </c>
      <c r="BZ108" s="14">
        <f t="shared" ca="1" si="103"/>
        <v>121489.56299796025</v>
      </c>
      <c r="CA108" s="15">
        <f ca="1">SUM(BY$12:BY108)</f>
        <v>75251.38429860746</v>
      </c>
      <c r="CB108" s="16">
        <f ca="1">SUM(BW$12:BW108)+SUMIF(BX$12:BX108, "&lt;0")</f>
        <v>46238.178699352837</v>
      </c>
      <c r="CD108" s="9">
        <v>44279</v>
      </c>
      <c r="CE108" s="14">
        <f t="shared" ca="1" si="111"/>
        <v>2484.5117891768032</v>
      </c>
      <c r="CF108" s="14">
        <f t="shared" ca="1" si="120"/>
        <v>2407.1785992546152</v>
      </c>
      <c r="CG108" s="14">
        <f t="shared" ca="1" si="129"/>
        <v>1304.5602697993002</v>
      </c>
      <c r="CH108" s="14">
        <f t="shared" ca="1" si="104"/>
        <v>1179.951519377503</v>
      </c>
      <c r="CI108" s="14">
        <f t="shared" ca="1" si="105"/>
        <v>1179.951519377503</v>
      </c>
      <c r="CJ108" s="14">
        <f t="shared" ca="1" si="77"/>
        <v>126287.29516675482</v>
      </c>
      <c r="CK108" s="15">
        <f ca="1">SUM(CI$12:CI108)</f>
        <v>80049.116467402026</v>
      </c>
      <c r="CL108" s="16">
        <f ca="1">SUM(CG$12:CG108)+SUMIF(CH$12:CH108, "&lt;0")</f>
        <v>46238.178699352837</v>
      </c>
    </row>
    <row r="109" spans="1:90" x14ac:dyDescent="0.2">
      <c r="A109" s="24">
        <v>44280</v>
      </c>
      <c r="B109" s="54">
        <f ca="1">IF($A109&gt;= $C$5,$C$6, INDEX('Historical Data'!$D$2:$D$745, MATCH(A109, 'Historical Data'!$B$2:$B$745, 0)))</f>
        <v>1295.6389999999997</v>
      </c>
      <c r="C109" s="14">
        <f t="shared" ca="1" si="114"/>
        <v>1295.6389999999994</v>
      </c>
      <c r="D109" s="14">
        <f t="shared" ca="1" si="121"/>
        <v>98.51899999999705</v>
      </c>
      <c r="E109" s="14">
        <f t="shared" ca="1" si="91"/>
        <v>1197.1200000000026</v>
      </c>
      <c r="F109" s="14">
        <f t="shared" ca="1" si="78"/>
        <v>1197.1200000000026</v>
      </c>
      <c r="G109" s="14">
        <f t="shared" ca="1" si="106"/>
        <v>104038.47799999987</v>
      </c>
      <c r="H109" s="15">
        <f ca="1">SUM(F$12:F109)</f>
        <v>59827.943000000043</v>
      </c>
      <c r="I109" s="16">
        <f ca="1">SUM(D$12:D109)+SUMIF(E$12:E109, "&lt;0")</f>
        <v>44210.535000000003</v>
      </c>
      <c r="J109" s="43"/>
      <c r="K109" s="9">
        <v>44280</v>
      </c>
      <c r="L109" s="14">
        <f t="shared" ca="1" si="107"/>
        <v>1788.5130798771124</v>
      </c>
      <c r="M109" s="14">
        <f t="shared" ca="1" si="115"/>
        <v>1788.5130798771129</v>
      </c>
      <c r="N109" s="14">
        <f t="shared" ca="1" si="122"/>
        <v>591.39307987710981</v>
      </c>
      <c r="O109" s="14">
        <f t="shared" ca="1" si="92"/>
        <v>1197.1200000000026</v>
      </c>
      <c r="P109" s="14">
        <f t="shared" ca="1" si="93"/>
        <v>1197.1200000000026</v>
      </c>
      <c r="Q109" s="14">
        <f t="shared" ca="1" si="72"/>
        <v>118331.82631643629</v>
      </c>
      <c r="R109" s="15">
        <f ca="1">SUM(P$12:P109)</f>
        <v>71656.920917050709</v>
      </c>
      <c r="S109" s="16">
        <f ca="1">SUM(N$12:N109)+SUMIF(O$12:O109, "&lt;0")</f>
        <v>46674.90539938557</v>
      </c>
      <c r="U109" s="9">
        <v>44280</v>
      </c>
      <c r="V109" s="14">
        <f t="shared" ca="1" si="108"/>
        <v>1250</v>
      </c>
      <c r="W109" s="14">
        <f t="shared" ca="1" si="116"/>
        <v>1250</v>
      </c>
      <c r="X109" s="14">
        <f t="shared" ca="1" si="123"/>
        <v>52.879999999997381</v>
      </c>
      <c r="Y109" s="14">
        <f t="shared" ca="1" si="94"/>
        <v>1197.1200000000026</v>
      </c>
      <c r="Z109" s="14">
        <f t="shared" ca="1" si="95"/>
        <v>1197.1200000000026</v>
      </c>
      <c r="AA109" s="14">
        <f t="shared" ca="1" si="73"/>
        <v>102714.947</v>
      </c>
      <c r="AB109" s="15">
        <f ca="1">SUM(Z$12:Z109)</f>
        <v>58732.607000000004</v>
      </c>
      <c r="AC109" s="16">
        <f ca="1">SUM(X$12:X109)+SUMIF(Y$12:Y109, "&lt;0")</f>
        <v>43982.340000000004</v>
      </c>
      <c r="AE109" s="9">
        <v>44280</v>
      </c>
      <c r="AF109" s="14">
        <f t="shared" ca="1" si="81"/>
        <v>2000</v>
      </c>
      <c r="AG109" s="14">
        <f t="shared" ca="1" si="112"/>
        <v>2000</v>
      </c>
      <c r="AH109" s="14">
        <f t="shared" ca="1" si="124"/>
        <v>694.50399977336019</v>
      </c>
      <c r="AI109" s="14">
        <f t="shared" ca="1" si="82"/>
        <v>1305.4960002266398</v>
      </c>
      <c r="AJ109" s="14">
        <f t="shared" ca="1" si="83"/>
        <v>1305.4960002266398</v>
      </c>
      <c r="AK109" s="14">
        <f t="shared" ca="1" si="96"/>
        <v>123489.56299796025</v>
      </c>
      <c r="AL109" s="15">
        <f ca="1">SUM(AJ$12:AJ109)</f>
        <v>76556.880298834105</v>
      </c>
      <c r="AM109" s="16">
        <f ca="1">SUM(AH$12:AH109)+SUMIF(AI$12:AI109, "&lt;0")</f>
        <v>46932.682699126199</v>
      </c>
      <c r="AO109" s="9">
        <v>44280</v>
      </c>
      <c r="AP109" s="14">
        <f t="shared" ca="1" si="84"/>
        <v>2510.2895191508655</v>
      </c>
      <c r="AQ109" s="14">
        <f t="shared" ca="1" si="117"/>
        <v>2433</v>
      </c>
      <c r="AR109" s="14">
        <f t="shared" ca="1" si="125"/>
        <v>694.50399977336019</v>
      </c>
      <c r="AS109" s="14">
        <f t="shared" ca="1" si="97"/>
        <v>1815.7855193775054</v>
      </c>
      <c r="AT109" s="14">
        <f t="shared" ca="1" si="98"/>
        <v>1815.7855193775054</v>
      </c>
      <c r="AU109" s="14">
        <f t="shared" ca="1" si="74"/>
        <v>128797.58468590569</v>
      </c>
      <c r="AV109" s="15">
        <f ca="1">SUM(AT$12:AT109)</f>
        <v>81864.901986779529</v>
      </c>
      <c r="AW109" s="16">
        <f ca="1">SUM(AR$12:AR109)+SUMIF(AS$12:AS109, "&lt;0")</f>
        <v>46932.682699126199</v>
      </c>
      <c r="AX109" s="15"/>
      <c r="AZ109" s="9">
        <v>44280</v>
      </c>
      <c r="BA109" s="14">
        <f t="shared" ca="1" si="109"/>
        <v>1500</v>
      </c>
      <c r="BB109" s="14">
        <f t="shared" ca="1" si="118"/>
        <v>1500</v>
      </c>
      <c r="BC109" s="14">
        <f t="shared" ca="1" si="126"/>
        <v>302.87999999999738</v>
      </c>
      <c r="BD109" s="14">
        <f t="shared" ca="1" si="99"/>
        <v>1197.1200000000026</v>
      </c>
      <c r="BE109" s="14">
        <f t="shared" ca="1" si="100"/>
        <v>1197.1200000000026</v>
      </c>
      <c r="BF109" s="14">
        <f t="shared" ca="1" si="75"/>
        <v>109964.947</v>
      </c>
      <c r="BG109" s="15">
        <f ca="1">SUM(BE$12:BE109)</f>
        <v>64732.607000000004</v>
      </c>
      <c r="BH109" s="16">
        <f ca="1">SUM(BC$12:BC109)+SUMIF(BD$12:BD109, "&lt;0")</f>
        <v>45232.340000000011</v>
      </c>
      <c r="BJ109" s="9">
        <v>44280</v>
      </c>
      <c r="BK109" s="14">
        <f t="shared" ca="1" si="110"/>
        <v>1750</v>
      </c>
      <c r="BL109" s="14">
        <f t="shared" ca="1" si="119"/>
        <v>1750</v>
      </c>
      <c r="BM109" s="14">
        <f t="shared" ca="1" si="127"/>
        <v>552.87999999999738</v>
      </c>
      <c r="BN109" s="14">
        <f t="shared" ca="1" si="101"/>
        <v>1197.1200000000026</v>
      </c>
      <c r="BO109" s="14">
        <f t="shared" ca="1" si="102"/>
        <v>1197.1200000000026</v>
      </c>
      <c r="BP109" s="14">
        <f t="shared" ca="1" si="76"/>
        <v>117214.947</v>
      </c>
      <c r="BQ109" s="15">
        <f ca="1">SUM(BO$12:BO109)</f>
        <v>70732.606999999989</v>
      </c>
      <c r="BR109" s="16">
        <f ca="1">SUM(BM$12:BM109)+SUMIF(BN$12:BN109, "&lt;0")</f>
        <v>46482.340000000011</v>
      </c>
      <c r="BT109" s="9">
        <v>44280</v>
      </c>
      <c r="BU109" s="14">
        <f t="shared" ca="1" si="87"/>
        <v>2000</v>
      </c>
      <c r="BV109" s="14">
        <f t="shared" ca="1" si="113"/>
        <v>2000</v>
      </c>
      <c r="BW109" s="14">
        <f t="shared" ca="1" si="128"/>
        <v>694.50399977336019</v>
      </c>
      <c r="BX109" s="14">
        <f t="shared" ca="1" si="88"/>
        <v>1305.4960002266398</v>
      </c>
      <c r="BY109" s="14">
        <f t="shared" ca="1" si="89"/>
        <v>1305.4960002266398</v>
      </c>
      <c r="BZ109" s="14">
        <f t="shared" ca="1" si="103"/>
        <v>123489.56299796025</v>
      </c>
      <c r="CA109" s="15">
        <f ca="1">SUM(BY$12:BY109)</f>
        <v>76556.880298834105</v>
      </c>
      <c r="CB109" s="16">
        <f ca="1">SUM(BW$12:BW109)+SUMIF(BX$12:BX109, "&lt;0")</f>
        <v>46932.682699126199</v>
      </c>
      <c r="CD109" s="9">
        <v>44280</v>
      </c>
      <c r="CE109" s="14">
        <f t="shared" ca="1" si="111"/>
        <v>2500</v>
      </c>
      <c r="CF109" s="14">
        <f t="shared" ca="1" si="120"/>
        <v>2431.486397921411</v>
      </c>
      <c r="CG109" s="14">
        <f t="shared" ca="1" si="129"/>
        <v>694.50399977336019</v>
      </c>
      <c r="CH109" s="14">
        <f t="shared" ca="1" si="104"/>
        <v>1805.4960002266398</v>
      </c>
      <c r="CI109" s="14">
        <f t="shared" ca="1" si="105"/>
        <v>1805.4960002266398</v>
      </c>
      <c r="CJ109" s="14">
        <f t="shared" ca="1" si="77"/>
        <v>128787.29516675482</v>
      </c>
      <c r="CK109" s="15">
        <f ca="1">SUM(CI$12:CI109)</f>
        <v>81854.612467628671</v>
      </c>
      <c r="CL109" s="16">
        <f ca="1">SUM(CG$12:CG109)+SUMIF(CH$12:CH109, "&lt;0")</f>
        <v>46932.682699126199</v>
      </c>
    </row>
    <row r="110" spans="1:90" x14ac:dyDescent="0.2">
      <c r="A110" s="24">
        <v>44281</v>
      </c>
      <c r="B110" s="54">
        <f ca="1">IF($A110&gt;= $C$5,$C$6, INDEX('Historical Data'!$D$2:$D$745, MATCH(A110, 'Historical Data'!$B$2:$B$745, 0)))</f>
        <v>1295.6389999999997</v>
      </c>
      <c r="C110" s="14">
        <f t="shared" ca="1" si="114"/>
        <v>1295.6389999999994</v>
      </c>
      <c r="D110" s="14">
        <f t="shared" ca="1" si="121"/>
        <v>0</v>
      </c>
      <c r="E110" s="14">
        <f t="shared" ca="1" si="91"/>
        <v>1295.6389999999997</v>
      </c>
      <c r="F110" s="14">
        <f t="shared" ca="1" si="78"/>
        <v>1295.6389999999997</v>
      </c>
      <c r="G110" s="14">
        <f t="shared" ca="1" si="106"/>
        <v>105334.11699999987</v>
      </c>
      <c r="H110" s="15">
        <f ca="1">SUM(F$12:F110)</f>
        <v>61123.582000000046</v>
      </c>
      <c r="I110" s="16">
        <f ca="1">SUM(D$12:D110)+SUMIF(E$12:E110, "&lt;0")</f>
        <v>44210.535000000003</v>
      </c>
      <c r="J110" s="43"/>
      <c r="K110" s="9">
        <v>44281</v>
      </c>
      <c r="L110" s="14">
        <f t="shared" ca="1" si="107"/>
        <v>1788.5130798771124</v>
      </c>
      <c r="M110" s="14">
        <f t="shared" ca="1" si="115"/>
        <v>1788.5130798771129</v>
      </c>
      <c r="N110" s="14">
        <f t="shared" ca="1" si="122"/>
        <v>229.71807987711418</v>
      </c>
      <c r="O110" s="14">
        <f t="shared" ca="1" si="92"/>
        <v>1558.7949999999983</v>
      </c>
      <c r="P110" s="14">
        <f t="shared" ca="1" si="93"/>
        <v>1558.7949999999983</v>
      </c>
      <c r="Q110" s="14">
        <f t="shared" ca="1" si="72"/>
        <v>120120.3393963134</v>
      </c>
      <c r="R110" s="15">
        <f ca="1">SUM(P$12:P110)</f>
        <v>73215.715917050708</v>
      </c>
      <c r="S110" s="16">
        <f ca="1">SUM(N$12:N110)+SUMIF(O$12:O110, "&lt;0")</f>
        <v>46904.623479262686</v>
      </c>
      <c r="U110" s="9">
        <v>44281</v>
      </c>
      <c r="V110" s="14">
        <f t="shared" ca="1" si="108"/>
        <v>1250</v>
      </c>
      <c r="W110" s="14">
        <f t="shared" ca="1" si="116"/>
        <v>1250</v>
      </c>
      <c r="X110" s="14">
        <f t="shared" ca="1" si="123"/>
        <v>0</v>
      </c>
      <c r="Y110" s="14">
        <f t="shared" ca="1" si="94"/>
        <v>1250</v>
      </c>
      <c r="Z110" s="14">
        <f t="shared" ca="1" si="95"/>
        <v>1250</v>
      </c>
      <c r="AA110" s="14">
        <f t="shared" ca="1" si="73"/>
        <v>103964.947</v>
      </c>
      <c r="AB110" s="15">
        <f ca="1">SUM(Z$12:Z110)</f>
        <v>59982.607000000004</v>
      </c>
      <c r="AC110" s="16">
        <f ca="1">SUM(X$12:X110)+SUMIF(Y$12:Y110, "&lt;0")</f>
        <v>43982.340000000004</v>
      </c>
      <c r="AE110" s="9">
        <v>44281</v>
      </c>
      <c r="AF110" s="14">
        <f t="shared" ca="1" si="81"/>
        <v>2000</v>
      </c>
      <c r="AG110" s="14">
        <f t="shared" ca="1" si="112"/>
        <v>2000</v>
      </c>
      <c r="AH110" s="14">
        <f t="shared" ca="1" si="124"/>
        <v>358.60672974742738</v>
      </c>
      <c r="AI110" s="14">
        <f t="shared" ca="1" si="82"/>
        <v>1641.3932702525726</v>
      </c>
      <c r="AJ110" s="14">
        <f t="shared" ca="1" si="83"/>
        <v>1641.3932702525726</v>
      </c>
      <c r="AK110" s="14">
        <f t="shared" ca="1" si="96"/>
        <v>125489.56299796025</v>
      </c>
      <c r="AL110" s="15">
        <f ca="1">SUM(AJ$12:AJ110)</f>
        <v>78198.273569086683</v>
      </c>
      <c r="AM110" s="16">
        <f ca="1">SUM(AH$12:AH110)+SUMIF(AI$12:AI110, "&lt;0")</f>
        <v>47291.289428873628</v>
      </c>
      <c r="AO110" s="9">
        <v>44281</v>
      </c>
      <c r="AP110" s="14">
        <f t="shared" ca="1" si="84"/>
        <v>2536.0672491249284</v>
      </c>
      <c r="AQ110" s="14">
        <f t="shared" ca="1" si="117"/>
        <v>2459</v>
      </c>
      <c r="AR110" s="14">
        <f t="shared" ca="1" si="125"/>
        <v>358.60672974742738</v>
      </c>
      <c r="AS110" s="14">
        <f t="shared" ca="1" si="97"/>
        <v>2177.460519377501</v>
      </c>
      <c r="AT110" s="14">
        <f t="shared" ca="1" si="98"/>
        <v>2177.460519377501</v>
      </c>
      <c r="AU110" s="14">
        <f t="shared" ca="1" si="74"/>
        <v>131333.65193503062</v>
      </c>
      <c r="AV110" s="15">
        <f ca="1">SUM(AT$12:AT110)</f>
        <v>84042.362506157035</v>
      </c>
      <c r="AW110" s="16">
        <f ca="1">SUM(AR$12:AR110)+SUMIF(AS$12:AS110, "&lt;0")</f>
        <v>47291.289428873628</v>
      </c>
      <c r="AX110" s="15"/>
      <c r="AZ110" s="9">
        <v>44281</v>
      </c>
      <c r="BA110" s="14">
        <f t="shared" ca="1" si="109"/>
        <v>1500</v>
      </c>
      <c r="BB110" s="14">
        <f t="shared" ca="1" si="118"/>
        <v>1500</v>
      </c>
      <c r="BC110" s="14">
        <f t="shared" ca="1" si="126"/>
        <v>0</v>
      </c>
      <c r="BD110" s="14">
        <f t="shared" ca="1" si="99"/>
        <v>1500</v>
      </c>
      <c r="BE110" s="14">
        <f t="shared" ca="1" si="100"/>
        <v>1500</v>
      </c>
      <c r="BF110" s="14">
        <f t="shared" ca="1" si="75"/>
        <v>111464.947</v>
      </c>
      <c r="BG110" s="15">
        <f ca="1">SUM(BE$12:BE110)</f>
        <v>66232.607000000004</v>
      </c>
      <c r="BH110" s="16">
        <f ca="1">SUM(BC$12:BC110)+SUMIF(BD$12:BD110, "&lt;0")</f>
        <v>45232.340000000011</v>
      </c>
      <c r="BJ110" s="9">
        <v>44281</v>
      </c>
      <c r="BK110" s="14">
        <f t="shared" ca="1" si="110"/>
        <v>1750</v>
      </c>
      <c r="BL110" s="14">
        <f t="shared" ca="1" si="119"/>
        <v>1750</v>
      </c>
      <c r="BM110" s="14">
        <f t="shared" ca="1" si="127"/>
        <v>191.20500000000175</v>
      </c>
      <c r="BN110" s="14">
        <f t="shared" ca="1" si="101"/>
        <v>1558.7949999999983</v>
      </c>
      <c r="BO110" s="14">
        <f t="shared" ca="1" si="102"/>
        <v>1558.7949999999983</v>
      </c>
      <c r="BP110" s="14">
        <f t="shared" ca="1" si="76"/>
        <v>118964.947</v>
      </c>
      <c r="BQ110" s="15">
        <f ca="1">SUM(BO$12:BO110)</f>
        <v>72291.401999999987</v>
      </c>
      <c r="BR110" s="16">
        <f ca="1">SUM(BM$12:BM110)+SUMIF(BN$12:BN110, "&lt;0")</f>
        <v>46673.545000000013</v>
      </c>
      <c r="BT110" s="9">
        <v>44281</v>
      </c>
      <c r="BU110" s="14">
        <f t="shared" ca="1" si="87"/>
        <v>2000</v>
      </c>
      <c r="BV110" s="14">
        <f t="shared" ca="1" si="113"/>
        <v>2000</v>
      </c>
      <c r="BW110" s="14">
        <f t="shared" ca="1" si="128"/>
        <v>358.60672974742738</v>
      </c>
      <c r="BX110" s="14">
        <f t="shared" ca="1" si="88"/>
        <v>1641.3932702525726</v>
      </c>
      <c r="BY110" s="14">
        <f t="shared" ca="1" si="89"/>
        <v>1641.3932702525726</v>
      </c>
      <c r="BZ110" s="14">
        <f t="shared" ca="1" si="103"/>
        <v>125489.56299796025</v>
      </c>
      <c r="CA110" s="15">
        <f ca="1">SUM(BY$12:BY110)</f>
        <v>78198.273569086683</v>
      </c>
      <c r="CB110" s="16">
        <f ca="1">SUM(BW$12:BW110)+SUMIF(BX$12:BX110, "&lt;0")</f>
        <v>47291.289428873628</v>
      </c>
      <c r="CD110" s="9">
        <v>44281</v>
      </c>
      <c r="CE110" s="14">
        <f t="shared" ca="1" si="111"/>
        <v>2500</v>
      </c>
      <c r="CF110" s="14">
        <f t="shared" ca="1" si="120"/>
        <v>2452.11166373477</v>
      </c>
      <c r="CG110" s="14">
        <f t="shared" ca="1" si="129"/>
        <v>358.60672974742738</v>
      </c>
      <c r="CH110" s="14">
        <f t="shared" ca="1" si="104"/>
        <v>2141.3932702525726</v>
      </c>
      <c r="CI110" s="14">
        <f t="shared" ca="1" si="105"/>
        <v>2141.3932702525726</v>
      </c>
      <c r="CJ110" s="14">
        <f t="shared" ca="1" si="77"/>
        <v>131287.2951667548</v>
      </c>
      <c r="CK110" s="15">
        <f ca="1">SUM(CI$12:CI110)</f>
        <v>83996.005737881249</v>
      </c>
      <c r="CL110" s="16">
        <f ca="1">SUM(CG$12:CG110)+SUMIF(CH$12:CH110, "&lt;0")</f>
        <v>47291.289428873628</v>
      </c>
    </row>
    <row r="111" spans="1:90" x14ac:dyDescent="0.2">
      <c r="A111" s="24">
        <v>44282</v>
      </c>
      <c r="B111" s="54">
        <f ca="1">IF($A111&gt;= $C$5,$C$6, INDEX('Historical Data'!$D$2:$D$745, MATCH(A111, 'Historical Data'!$B$2:$B$745, 0)))</f>
        <v>1295.6389999999997</v>
      </c>
      <c r="C111" s="14">
        <f t="shared" ca="1" si="114"/>
        <v>1295.6389999999994</v>
      </c>
      <c r="D111" s="14">
        <f t="shared" ca="1" si="121"/>
        <v>553.36400000000231</v>
      </c>
      <c r="E111" s="14">
        <f t="shared" ca="1" si="91"/>
        <v>742.27499999999736</v>
      </c>
      <c r="F111" s="14">
        <f t="shared" ca="1" si="78"/>
        <v>742.27499999999736</v>
      </c>
      <c r="G111" s="14">
        <f t="shared" ca="1" si="106"/>
        <v>106629.75599999986</v>
      </c>
      <c r="H111" s="15">
        <f ca="1">SUM(F$12:F111)</f>
        <v>61865.85700000004</v>
      </c>
      <c r="I111" s="16">
        <f ca="1">SUM(D$12:D111)+SUMIF(E$12:E111, "&lt;0")</f>
        <v>44763.899000000005</v>
      </c>
      <c r="J111" s="43"/>
      <c r="K111" s="9">
        <v>44282</v>
      </c>
      <c r="L111" s="14">
        <f t="shared" ca="1" si="107"/>
        <v>1788.5130798771124</v>
      </c>
      <c r="M111" s="14">
        <f t="shared" ca="1" si="115"/>
        <v>1788.5130798771129</v>
      </c>
      <c r="N111" s="14">
        <f t="shared" ca="1" si="122"/>
        <v>1309.3940798771137</v>
      </c>
      <c r="O111" s="14">
        <f t="shared" ca="1" si="92"/>
        <v>479.11899999999878</v>
      </c>
      <c r="P111" s="14">
        <f t="shared" ca="1" si="93"/>
        <v>479.11899999999878</v>
      </c>
      <c r="Q111" s="14">
        <f t="shared" ca="1" si="72"/>
        <v>121908.85247619051</v>
      </c>
      <c r="R111" s="15">
        <f ca="1">SUM(P$12:P111)</f>
        <v>73694.834917050699</v>
      </c>
      <c r="S111" s="16">
        <f ca="1">SUM(N$12:N111)+SUMIF(O$12:O111, "&lt;0")</f>
        <v>48214.0175591398</v>
      </c>
      <c r="U111" s="9">
        <v>44282</v>
      </c>
      <c r="V111" s="14">
        <f t="shared" ca="1" si="108"/>
        <v>1250</v>
      </c>
      <c r="W111" s="14">
        <f t="shared" ca="1" si="116"/>
        <v>1250</v>
      </c>
      <c r="X111" s="14">
        <f t="shared" ca="1" si="123"/>
        <v>462.08600000000297</v>
      </c>
      <c r="Y111" s="14">
        <f t="shared" ca="1" si="94"/>
        <v>787.91399999999703</v>
      </c>
      <c r="Z111" s="14">
        <f t="shared" ca="1" si="95"/>
        <v>787.91399999999703</v>
      </c>
      <c r="AA111" s="14">
        <f t="shared" ca="1" si="73"/>
        <v>105214.947</v>
      </c>
      <c r="AB111" s="15">
        <f ca="1">SUM(Z$12:Z111)</f>
        <v>60770.521000000001</v>
      </c>
      <c r="AC111" s="16">
        <f ca="1">SUM(X$12:X111)+SUMIF(Y$12:Y111, "&lt;0")</f>
        <v>44444.426000000007</v>
      </c>
      <c r="AE111" s="9">
        <v>44282</v>
      </c>
      <c r="AF111" s="14">
        <f t="shared" ca="1" si="81"/>
        <v>2000</v>
      </c>
      <c r="AG111" s="14">
        <f t="shared" ca="1" si="112"/>
        <v>2000</v>
      </c>
      <c r="AH111" s="14">
        <f t="shared" ca="1" si="124"/>
        <v>1464.0604597214892</v>
      </c>
      <c r="AI111" s="14">
        <f t="shared" ca="1" si="82"/>
        <v>535.93954027851078</v>
      </c>
      <c r="AJ111" s="14">
        <f t="shared" ca="1" si="83"/>
        <v>535.93954027851078</v>
      </c>
      <c r="AK111" s="14">
        <f t="shared" ca="1" si="96"/>
        <v>127489.56299796025</v>
      </c>
      <c r="AL111" s="15">
        <f ca="1">SUM(AJ$12:AJ111)</f>
        <v>78734.213109365199</v>
      </c>
      <c r="AM111" s="16">
        <f ca="1">SUM(AH$12:AH111)+SUMIF(AI$12:AI111, "&lt;0")</f>
        <v>48755.349888595119</v>
      </c>
      <c r="AO111" s="9">
        <v>44282</v>
      </c>
      <c r="AP111" s="14">
        <f t="shared" ca="1" si="84"/>
        <v>2561.8449790989907</v>
      </c>
      <c r="AQ111" s="14">
        <f t="shared" ca="1" si="117"/>
        <v>2485</v>
      </c>
      <c r="AR111" s="14">
        <f t="shared" ca="1" si="125"/>
        <v>1464.0604597214892</v>
      </c>
      <c r="AS111" s="14">
        <f t="shared" ca="1" si="97"/>
        <v>1097.7845193775015</v>
      </c>
      <c r="AT111" s="14">
        <f t="shared" ca="1" si="98"/>
        <v>1097.7845193775015</v>
      </c>
      <c r="AU111" s="14">
        <f t="shared" ca="1" si="74"/>
        <v>133895.49691412962</v>
      </c>
      <c r="AV111" s="15">
        <f ca="1">SUM(AT$12:AT111)</f>
        <v>85140.147025534534</v>
      </c>
      <c r="AW111" s="16">
        <f ca="1">SUM(AR$12:AR111)+SUMIF(AS$12:AS111, "&lt;0")</f>
        <v>48755.349888595119</v>
      </c>
      <c r="AX111" s="15"/>
      <c r="AZ111" s="9">
        <v>44282</v>
      </c>
      <c r="BA111" s="14">
        <f t="shared" ca="1" si="109"/>
        <v>1500</v>
      </c>
      <c r="BB111" s="14">
        <f t="shared" ca="1" si="118"/>
        <v>1500</v>
      </c>
      <c r="BC111" s="14">
        <f t="shared" ca="1" si="126"/>
        <v>962.08600000000297</v>
      </c>
      <c r="BD111" s="14">
        <f t="shared" ca="1" si="99"/>
        <v>537.91399999999703</v>
      </c>
      <c r="BE111" s="14">
        <f t="shared" ca="1" si="100"/>
        <v>537.91399999999703</v>
      </c>
      <c r="BF111" s="14">
        <f t="shared" ca="1" si="75"/>
        <v>112964.947</v>
      </c>
      <c r="BG111" s="15">
        <f ca="1">SUM(BE$12:BE111)</f>
        <v>66770.521000000008</v>
      </c>
      <c r="BH111" s="16">
        <f ca="1">SUM(BC$12:BC111)+SUMIF(BD$12:BD111, "&lt;0")</f>
        <v>46194.426000000014</v>
      </c>
      <c r="BJ111" s="9">
        <v>44282</v>
      </c>
      <c r="BK111" s="14">
        <f t="shared" ca="1" si="110"/>
        <v>1750</v>
      </c>
      <c r="BL111" s="14">
        <f t="shared" ca="1" si="119"/>
        <v>1750</v>
      </c>
      <c r="BM111" s="14">
        <f t="shared" ca="1" si="127"/>
        <v>1270.8810000000012</v>
      </c>
      <c r="BN111" s="14">
        <f t="shared" ca="1" si="101"/>
        <v>479.11899999999878</v>
      </c>
      <c r="BO111" s="14">
        <f t="shared" ca="1" si="102"/>
        <v>479.11899999999878</v>
      </c>
      <c r="BP111" s="14">
        <f t="shared" ca="1" si="76"/>
        <v>120714.947</v>
      </c>
      <c r="BQ111" s="15">
        <f ca="1">SUM(BO$12:BO111)</f>
        <v>72770.520999999979</v>
      </c>
      <c r="BR111" s="16">
        <f ca="1">SUM(BM$12:BM111)+SUMIF(BN$12:BN111, "&lt;0")</f>
        <v>47944.426000000014</v>
      </c>
      <c r="BT111" s="9">
        <v>44282</v>
      </c>
      <c r="BU111" s="14">
        <f t="shared" ca="1" si="87"/>
        <v>2000</v>
      </c>
      <c r="BV111" s="14">
        <f t="shared" ca="1" si="113"/>
        <v>2000</v>
      </c>
      <c r="BW111" s="14">
        <f t="shared" ca="1" si="128"/>
        <v>1464.0604597214892</v>
      </c>
      <c r="BX111" s="14">
        <f t="shared" ca="1" si="88"/>
        <v>535.93954027851078</v>
      </c>
      <c r="BY111" s="14">
        <f t="shared" ca="1" si="89"/>
        <v>535.93954027851078</v>
      </c>
      <c r="BZ111" s="14">
        <f t="shared" ca="1" si="103"/>
        <v>127489.56299796025</v>
      </c>
      <c r="CA111" s="15">
        <f ca="1">SUM(BY$12:BY111)</f>
        <v>78734.213109365199</v>
      </c>
      <c r="CB111" s="16">
        <f ca="1">SUM(BW$12:BW111)+SUMIF(BX$12:BX111, "&lt;0")</f>
        <v>48755.349888595119</v>
      </c>
      <c r="CD111" s="9">
        <v>44282</v>
      </c>
      <c r="CE111" s="14">
        <f t="shared" ca="1" si="111"/>
        <v>2500</v>
      </c>
      <c r="CF111" s="14">
        <f t="shared" ca="1" si="120"/>
        <v>2469.0543966946907</v>
      </c>
      <c r="CG111" s="14">
        <f t="shared" ca="1" si="129"/>
        <v>1464.0604597214892</v>
      </c>
      <c r="CH111" s="14">
        <f t="shared" ca="1" si="104"/>
        <v>1035.9395402785108</v>
      </c>
      <c r="CI111" s="14">
        <f t="shared" ca="1" si="105"/>
        <v>1035.9395402785108</v>
      </c>
      <c r="CJ111" s="14">
        <f t="shared" ca="1" si="77"/>
        <v>133787.2951667548</v>
      </c>
      <c r="CK111" s="15">
        <f ca="1">SUM(CI$12:CI111)</f>
        <v>85031.945278159765</v>
      </c>
      <c r="CL111" s="16">
        <f ca="1">SUM(CG$12:CG111)+SUMIF(CH$12:CH111, "&lt;0")</f>
        <v>48755.349888595119</v>
      </c>
    </row>
    <row r="112" spans="1:90" x14ac:dyDescent="0.2">
      <c r="A112" s="24">
        <v>44283</v>
      </c>
      <c r="B112" s="54">
        <f ca="1">IF($A112&gt;= $C$5,$C$6, INDEX('Historical Data'!$D$2:$D$745, MATCH(A112, 'Historical Data'!$B$2:$B$745, 0)))</f>
        <v>1295.6389999999997</v>
      </c>
      <c r="C112" s="14">
        <f t="shared" ca="1" si="114"/>
        <v>1295.6389999999994</v>
      </c>
      <c r="D112" s="14">
        <f t="shared" ca="1" si="121"/>
        <v>1121.5609999999983</v>
      </c>
      <c r="E112" s="14">
        <f t="shared" ca="1" si="91"/>
        <v>174.07800000000134</v>
      </c>
      <c r="F112" s="14">
        <f t="shared" ca="1" si="78"/>
        <v>174.07800000000134</v>
      </c>
      <c r="G112" s="14">
        <f t="shared" ca="1" si="106"/>
        <v>107925.39499999986</v>
      </c>
      <c r="H112" s="15">
        <f ca="1">SUM(F$12:F112)</f>
        <v>62039.935000000041</v>
      </c>
      <c r="I112" s="16">
        <f ca="1">SUM(D$12:D112)+SUMIF(E$12:E112, "&lt;0")</f>
        <v>45885.460000000006</v>
      </c>
      <c r="J112" s="43"/>
      <c r="K112" s="9">
        <v>44283</v>
      </c>
      <c r="L112" s="14">
        <f t="shared" ca="1" si="107"/>
        <v>1788.5130798771124</v>
      </c>
      <c r="M112" s="14">
        <f t="shared" ca="1" si="115"/>
        <v>1788.5130798771129</v>
      </c>
      <c r="N112" s="14">
        <f t="shared" ca="1" si="122"/>
        <v>1614.4350798771111</v>
      </c>
      <c r="O112" s="14">
        <f t="shared" ca="1" si="92"/>
        <v>174.07800000000134</v>
      </c>
      <c r="P112" s="14">
        <f t="shared" ca="1" si="93"/>
        <v>174.07800000000134</v>
      </c>
      <c r="Q112" s="14">
        <f t="shared" ref="Q112:Q175" ca="1" si="130">L112+Q111</f>
        <v>123697.36555606763</v>
      </c>
      <c r="R112" s="15">
        <f ca="1">SUM(P$12:P112)</f>
        <v>73868.912917050708</v>
      </c>
      <c r="S112" s="16">
        <f ca="1">SUM(N$12:N112)+SUMIF(O$12:O112, "&lt;0")</f>
        <v>49828.452639016912</v>
      </c>
      <c r="U112" s="9">
        <v>44283</v>
      </c>
      <c r="V112" s="14">
        <f t="shared" ca="1" si="108"/>
        <v>1250</v>
      </c>
      <c r="W112" s="14">
        <f t="shared" ca="1" si="116"/>
        <v>1250</v>
      </c>
      <c r="X112" s="14">
        <f t="shared" ca="1" si="123"/>
        <v>1075.9219999999987</v>
      </c>
      <c r="Y112" s="14">
        <f t="shared" ca="1" si="94"/>
        <v>174.07800000000134</v>
      </c>
      <c r="Z112" s="14">
        <f t="shared" ca="1" si="95"/>
        <v>174.07800000000134</v>
      </c>
      <c r="AA112" s="14">
        <f t="shared" ref="AA112:AA175" ca="1" si="131">V112+AA111</f>
        <v>106464.947</v>
      </c>
      <c r="AB112" s="15">
        <f ca="1">SUM(Z$12:Z112)</f>
        <v>60944.599000000002</v>
      </c>
      <c r="AC112" s="16">
        <f ca="1">SUM(X$12:X112)+SUMIF(Y$12:Y112, "&lt;0")</f>
        <v>45520.348000000005</v>
      </c>
      <c r="AE112" s="9">
        <v>44283</v>
      </c>
      <c r="AF112" s="14">
        <f t="shared" ca="1" si="81"/>
        <v>2000</v>
      </c>
      <c r="AG112" s="14">
        <f t="shared" ca="1" si="112"/>
        <v>2000</v>
      </c>
      <c r="AH112" s="14">
        <f t="shared" ca="1" si="124"/>
        <v>1794.8791896955495</v>
      </c>
      <c r="AI112" s="14">
        <f t="shared" ca="1" si="82"/>
        <v>205.12081030445052</v>
      </c>
      <c r="AJ112" s="14">
        <f t="shared" ca="1" si="83"/>
        <v>205.12081030445052</v>
      </c>
      <c r="AK112" s="14">
        <f t="shared" ca="1" si="96"/>
        <v>129489.56299796025</v>
      </c>
      <c r="AL112" s="15">
        <f ca="1">SUM(AJ$12:AJ112)</f>
        <v>78939.333919669647</v>
      </c>
      <c r="AM112" s="16">
        <f ca="1">SUM(AH$12:AH112)+SUMIF(AI$12:AI112, "&lt;0")</f>
        <v>50550.229078290671</v>
      </c>
      <c r="AO112" s="9">
        <v>44283</v>
      </c>
      <c r="AP112" s="14">
        <f t="shared" ca="1" si="84"/>
        <v>2587.6227090730536</v>
      </c>
      <c r="AQ112" s="14">
        <f t="shared" ca="1" si="117"/>
        <v>2510</v>
      </c>
      <c r="AR112" s="14">
        <f t="shared" ca="1" si="125"/>
        <v>1794.8791896955495</v>
      </c>
      <c r="AS112" s="14">
        <f t="shared" ca="1" si="97"/>
        <v>792.74351937750407</v>
      </c>
      <c r="AT112" s="14">
        <f t="shared" ca="1" si="98"/>
        <v>792.74351937750407</v>
      </c>
      <c r="AU112" s="14">
        <f t="shared" ref="AU112:AU175" ca="1" si="132">AP112+AU111</f>
        <v>136483.11962320266</v>
      </c>
      <c r="AV112" s="15">
        <f ca="1">SUM(AT$12:AT112)</f>
        <v>85932.890544912036</v>
      </c>
      <c r="AW112" s="16">
        <f ca="1">SUM(AR$12:AR112)+SUMIF(AS$12:AS112, "&lt;0")</f>
        <v>50550.229078290671</v>
      </c>
      <c r="AX112" s="15"/>
      <c r="AZ112" s="9">
        <v>44283</v>
      </c>
      <c r="BA112" s="14">
        <f t="shared" ca="1" si="109"/>
        <v>1500</v>
      </c>
      <c r="BB112" s="14">
        <f t="shared" ca="1" si="118"/>
        <v>1500</v>
      </c>
      <c r="BC112" s="14">
        <f t="shared" ca="1" si="126"/>
        <v>1325.9219999999987</v>
      </c>
      <c r="BD112" s="14">
        <f t="shared" ca="1" si="99"/>
        <v>174.07800000000134</v>
      </c>
      <c r="BE112" s="14">
        <f t="shared" ca="1" si="100"/>
        <v>174.07800000000134</v>
      </c>
      <c r="BF112" s="14">
        <f t="shared" ref="BF112:BF175" ca="1" si="133">BA112+BF111</f>
        <v>114464.947</v>
      </c>
      <c r="BG112" s="15">
        <f ca="1">SUM(BE$12:BE112)</f>
        <v>66944.599000000017</v>
      </c>
      <c r="BH112" s="16">
        <f ca="1">SUM(BC$12:BC112)+SUMIF(BD$12:BD112, "&lt;0")</f>
        <v>47520.348000000013</v>
      </c>
      <c r="BJ112" s="9">
        <v>44283</v>
      </c>
      <c r="BK112" s="14">
        <f t="shared" ca="1" si="110"/>
        <v>1750</v>
      </c>
      <c r="BL112" s="14">
        <f t="shared" ca="1" si="119"/>
        <v>1750</v>
      </c>
      <c r="BM112" s="14">
        <f t="shared" ca="1" si="127"/>
        <v>1575.9219999999987</v>
      </c>
      <c r="BN112" s="14">
        <f t="shared" ca="1" si="101"/>
        <v>174.07800000000134</v>
      </c>
      <c r="BO112" s="14">
        <f t="shared" ca="1" si="102"/>
        <v>174.07800000000134</v>
      </c>
      <c r="BP112" s="14">
        <f t="shared" ref="BP112:BP175" ca="1" si="134">BK112+BP111</f>
        <v>122464.947</v>
      </c>
      <c r="BQ112" s="15">
        <f ca="1">SUM(BO$12:BO112)</f>
        <v>72944.598999999987</v>
      </c>
      <c r="BR112" s="16">
        <f ca="1">SUM(BM$12:BM112)+SUMIF(BN$12:BN112, "&lt;0")</f>
        <v>49520.348000000013</v>
      </c>
      <c r="BT112" s="9">
        <v>44283</v>
      </c>
      <c r="BU112" s="14">
        <f t="shared" ca="1" si="87"/>
        <v>2000</v>
      </c>
      <c r="BV112" s="14">
        <f t="shared" ca="1" si="113"/>
        <v>2000</v>
      </c>
      <c r="BW112" s="14">
        <f t="shared" ca="1" si="128"/>
        <v>1794.8791896955495</v>
      </c>
      <c r="BX112" s="14">
        <f t="shared" ca="1" si="88"/>
        <v>205.12081030445052</v>
      </c>
      <c r="BY112" s="14">
        <f t="shared" ca="1" si="89"/>
        <v>205.12081030445052</v>
      </c>
      <c r="BZ112" s="14">
        <f t="shared" ca="1" si="103"/>
        <v>129489.56299796025</v>
      </c>
      <c r="CA112" s="15">
        <f ca="1">SUM(BY$12:BY112)</f>
        <v>78939.333919669647</v>
      </c>
      <c r="CB112" s="16">
        <f ca="1">SUM(BW$12:BW112)+SUMIF(BX$12:BX112, "&lt;0")</f>
        <v>50550.229078290671</v>
      </c>
      <c r="CD112" s="9">
        <v>44283</v>
      </c>
      <c r="CE112" s="14">
        <f t="shared" ca="1" si="111"/>
        <v>2500</v>
      </c>
      <c r="CF112" s="14">
        <f t="shared" ca="1" si="120"/>
        <v>2482.3145968011745</v>
      </c>
      <c r="CG112" s="14">
        <f t="shared" ca="1" si="129"/>
        <v>1794.8791896955495</v>
      </c>
      <c r="CH112" s="14">
        <f t="shared" ca="1" si="104"/>
        <v>705.12081030445052</v>
      </c>
      <c r="CI112" s="14">
        <f t="shared" ca="1" si="105"/>
        <v>705.12081030445052</v>
      </c>
      <c r="CJ112" s="14">
        <f t="shared" ref="CJ112:CJ175" ca="1" si="135">CE112+CJ111</f>
        <v>136287.2951667548</v>
      </c>
      <c r="CK112" s="15">
        <f ca="1">SUM(CI$12:CI112)</f>
        <v>85737.066088464213</v>
      </c>
      <c r="CL112" s="16">
        <f ca="1">SUM(CG$12:CG112)+SUMIF(CH$12:CH112, "&lt;0")</f>
        <v>50550.229078290671</v>
      </c>
    </row>
    <row r="113" spans="1:90" x14ac:dyDescent="0.2">
      <c r="A113" s="24">
        <v>44284</v>
      </c>
      <c r="B113" s="54">
        <f ca="1">IF($A113&gt;= $C$5,$C$6, INDEX('Historical Data'!$D$2:$D$745, MATCH(A113, 'Historical Data'!$B$2:$B$745, 0)))</f>
        <v>1295.6389999999997</v>
      </c>
      <c r="C113" s="14">
        <f t="shared" ca="1" si="114"/>
        <v>1295.6389999999994</v>
      </c>
      <c r="D113" s="14">
        <f t="shared" ca="1" si="121"/>
        <v>372.72900000000345</v>
      </c>
      <c r="E113" s="14">
        <f t="shared" ca="1" si="91"/>
        <v>922.90999999999622</v>
      </c>
      <c r="F113" s="14">
        <f t="shared" ca="1" si="78"/>
        <v>922.90999999999622</v>
      </c>
      <c r="G113" s="14">
        <f t="shared" ca="1" si="106"/>
        <v>109221.03399999985</v>
      </c>
      <c r="H113" s="15">
        <f ca="1">SUM(F$12:F113)</f>
        <v>62962.845000000038</v>
      </c>
      <c r="I113" s="16">
        <f ca="1">SUM(D$12:D113)+SUMIF(E$12:E113, "&lt;0")</f>
        <v>46258.189000000013</v>
      </c>
      <c r="J113" s="43"/>
      <c r="K113" s="9">
        <v>44284</v>
      </c>
      <c r="L113" s="14">
        <f t="shared" ca="1" si="107"/>
        <v>1788.5130798771124</v>
      </c>
      <c r="M113" s="14">
        <f t="shared" ca="1" si="115"/>
        <v>1788.5130798771129</v>
      </c>
      <c r="N113" s="14">
        <f t="shared" ca="1" si="122"/>
        <v>865.60307987711622</v>
      </c>
      <c r="O113" s="14">
        <f t="shared" ca="1" si="92"/>
        <v>922.90999999999622</v>
      </c>
      <c r="P113" s="14">
        <f t="shared" ca="1" si="93"/>
        <v>922.90999999999622</v>
      </c>
      <c r="Q113" s="14">
        <f t="shared" ca="1" si="130"/>
        <v>125485.87863594474</v>
      </c>
      <c r="R113" s="15">
        <f ca="1">SUM(P$12:P113)</f>
        <v>74791.822917050711</v>
      </c>
      <c r="S113" s="16">
        <f ca="1">SUM(N$12:N113)+SUMIF(O$12:O113, "&lt;0")</f>
        <v>50694.055718894029</v>
      </c>
      <c r="U113" s="9">
        <v>44284</v>
      </c>
      <c r="V113" s="14">
        <f t="shared" ca="1" si="108"/>
        <v>1250</v>
      </c>
      <c r="W113" s="14">
        <f t="shared" ca="1" si="116"/>
        <v>1250</v>
      </c>
      <c r="X113" s="14">
        <f t="shared" ca="1" si="123"/>
        <v>327.09000000000378</v>
      </c>
      <c r="Y113" s="14">
        <f t="shared" ca="1" si="94"/>
        <v>922.90999999999622</v>
      </c>
      <c r="Z113" s="14">
        <f t="shared" ca="1" si="95"/>
        <v>922.90999999999622</v>
      </c>
      <c r="AA113" s="14">
        <f t="shared" ca="1" si="131"/>
        <v>107714.947</v>
      </c>
      <c r="AB113" s="15">
        <f ca="1">SUM(Z$12:Z113)</f>
        <v>61867.508999999998</v>
      </c>
      <c r="AC113" s="16">
        <f ca="1">SUM(X$12:X113)+SUMIF(Y$12:Y113, "&lt;0")</f>
        <v>45847.438000000009</v>
      </c>
      <c r="AE113" s="9">
        <v>44284</v>
      </c>
      <c r="AF113" s="14">
        <f t="shared" ca="1" si="81"/>
        <v>2000</v>
      </c>
      <c r="AG113" s="14">
        <f t="shared" ca="1" si="112"/>
        <v>2000</v>
      </c>
      <c r="AH113" s="14">
        <f t="shared" ca="1" si="124"/>
        <v>1071.8249196696172</v>
      </c>
      <c r="AI113" s="14">
        <f t="shared" ca="1" si="82"/>
        <v>928.1750803303828</v>
      </c>
      <c r="AJ113" s="14">
        <f t="shared" ca="1" si="83"/>
        <v>928.1750803303828</v>
      </c>
      <c r="AK113" s="14">
        <f t="shared" ca="1" si="96"/>
        <v>131489.56299796025</v>
      </c>
      <c r="AL113" s="15">
        <f ca="1">SUM(AJ$12:AJ113)</f>
        <v>79867.509000000035</v>
      </c>
      <c r="AM113" s="16">
        <f ca="1">SUM(AH$12:AH113)+SUMIF(AI$12:AI113, "&lt;0")</f>
        <v>51622.053997960291</v>
      </c>
      <c r="AO113" s="9">
        <v>44284</v>
      </c>
      <c r="AP113" s="14">
        <f t="shared" ca="1" si="84"/>
        <v>2613.4004390471164</v>
      </c>
      <c r="AQ113" s="14">
        <f t="shared" ca="1" si="117"/>
        <v>2536</v>
      </c>
      <c r="AR113" s="14">
        <f t="shared" ca="1" si="125"/>
        <v>1071.8249196696172</v>
      </c>
      <c r="AS113" s="14">
        <f t="shared" ca="1" si="97"/>
        <v>1541.5755193774992</v>
      </c>
      <c r="AT113" s="14">
        <f t="shared" ca="1" si="98"/>
        <v>1541.5755193774992</v>
      </c>
      <c r="AU113" s="14">
        <f t="shared" ca="1" si="132"/>
        <v>139096.52006224977</v>
      </c>
      <c r="AV113" s="15">
        <f ca="1">SUM(AT$12:AT113)</f>
        <v>87474.466064289532</v>
      </c>
      <c r="AW113" s="16">
        <f ca="1">SUM(AR$12:AR113)+SUMIF(AS$12:AS113, "&lt;0")</f>
        <v>51622.053997960291</v>
      </c>
      <c r="AX113" s="15"/>
      <c r="AZ113" s="9">
        <v>44284</v>
      </c>
      <c r="BA113" s="14">
        <f t="shared" ca="1" si="109"/>
        <v>1500</v>
      </c>
      <c r="BB113" s="14">
        <f t="shared" ca="1" si="118"/>
        <v>1500</v>
      </c>
      <c r="BC113" s="14">
        <f t="shared" ca="1" si="126"/>
        <v>577.09000000000378</v>
      </c>
      <c r="BD113" s="14">
        <f t="shared" ca="1" si="99"/>
        <v>922.90999999999622</v>
      </c>
      <c r="BE113" s="14">
        <f t="shared" ca="1" si="100"/>
        <v>922.90999999999622</v>
      </c>
      <c r="BF113" s="14">
        <f t="shared" ca="1" si="133"/>
        <v>115964.947</v>
      </c>
      <c r="BG113" s="15">
        <f ca="1">SUM(BE$12:BE113)</f>
        <v>67867.50900000002</v>
      </c>
      <c r="BH113" s="16">
        <f ca="1">SUM(BC$12:BC113)+SUMIF(BD$12:BD113, "&lt;0")</f>
        <v>48097.438000000016</v>
      </c>
      <c r="BJ113" s="9">
        <v>44284</v>
      </c>
      <c r="BK113" s="14">
        <f t="shared" ca="1" si="110"/>
        <v>1750</v>
      </c>
      <c r="BL113" s="14">
        <f t="shared" ca="1" si="119"/>
        <v>1750</v>
      </c>
      <c r="BM113" s="14">
        <f t="shared" ca="1" si="127"/>
        <v>827.09000000000378</v>
      </c>
      <c r="BN113" s="14">
        <f t="shared" ca="1" si="101"/>
        <v>922.90999999999622</v>
      </c>
      <c r="BO113" s="14">
        <f t="shared" ca="1" si="102"/>
        <v>922.90999999999622</v>
      </c>
      <c r="BP113" s="14">
        <f t="shared" ca="1" si="134"/>
        <v>124214.947</v>
      </c>
      <c r="BQ113" s="15">
        <f ca="1">SUM(BO$12:BO113)</f>
        <v>73867.508999999991</v>
      </c>
      <c r="BR113" s="16">
        <f ca="1">SUM(BM$12:BM113)+SUMIF(BN$12:BN113, "&lt;0")</f>
        <v>50347.438000000016</v>
      </c>
      <c r="BT113" s="9">
        <v>44284</v>
      </c>
      <c r="BU113" s="14">
        <f t="shared" ca="1" si="87"/>
        <v>2000</v>
      </c>
      <c r="BV113" s="14">
        <f t="shared" ca="1" si="113"/>
        <v>2000</v>
      </c>
      <c r="BW113" s="14">
        <f t="shared" ca="1" si="128"/>
        <v>1071.8249196696172</v>
      </c>
      <c r="BX113" s="14">
        <f t="shared" ca="1" si="88"/>
        <v>928.1750803303828</v>
      </c>
      <c r="BY113" s="14">
        <f t="shared" ca="1" si="89"/>
        <v>928.1750803303828</v>
      </c>
      <c r="BZ113" s="14">
        <f t="shared" ca="1" si="103"/>
        <v>131489.56299796025</v>
      </c>
      <c r="CA113" s="15">
        <f ca="1">SUM(BY$12:BY113)</f>
        <v>79867.509000000035</v>
      </c>
      <c r="CB113" s="16">
        <f ca="1">SUM(BW$12:BW113)+SUMIF(BX$12:BX113, "&lt;0")</f>
        <v>51622.053997960291</v>
      </c>
      <c r="CD113" s="9">
        <v>44284</v>
      </c>
      <c r="CE113" s="14">
        <f t="shared" ca="1" si="111"/>
        <v>2500</v>
      </c>
      <c r="CF113" s="14">
        <f t="shared" ca="1" si="120"/>
        <v>2491.89226405422</v>
      </c>
      <c r="CG113" s="14">
        <f t="shared" ca="1" si="129"/>
        <v>1071.8249196696172</v>
      </c>
      <c r="CH113" s="14">
        <f t="shared" ca="1" si="104"/>
        <v>1428.1750803303828</v>
      </c>
      <c r="CI113" s="14">
        <f t="shared" ca="1" si="105"/>
        <v>1428.1750803303828</v>
      </c>
      <c r="CJ113" s="14">
        <f t="shared" ca="1" si="135"/>
        <v>138787.2951667548</v>
      </c>
      <c r="CK113" s="15">
        <f ca="1">SUM(CI$12:CI113)</f>
        <v>87165.241168794601</v>
      </c>
      <c r="CL113" s="16">
        <f ca="1">SUM(CG$12:CG113)+SUMIF(CH$12:CH113, "&lt;0")</f>
        <v>51622.053997960291</v>
      </c>
    </row>
    <row r="114" spans="1:90" x14ac:dyDescent="0.2">
      <c r="A114" s="24">
        <v>44285</v>
      </c>
      <c r="B114" s="54">
        <f ca="1">IF($A114&gt;= $C$5,$C$6, INDEX('Historical Data'!$D$2:$D$745, MATCH(A114, 'Historical Data'!$B$2:$B$745, 0)))</f>
        <v>1295.6389999999997</v>
      </c>
      <c r="C114" s="14">
        <f t="shared" ca="1" si="114"/>
        <v>1295.6389999999994</v>
      </c>
      <c r="D114" s="14">
        <f t="shared" ca="1" si="121"/>
        <v>241.42199999999548</v>
      </c>
      <c r="E114" s="14">
        <f t="shared" ca="1" si="91"/>
        <v>1054.2170000000042</v>
      </c>
      <c r="F114" s="14">
        <f t="shared" ca="1" si="78"/>
        <v>1054.2170000000042</v>
      </c>
      <c r="G114" s="14">
        <f t="shared" ca="1" si="106"/>
        <v>110516.67299999985</v>
      </c>
      <c r="H114" s="15">
        <f ca="1">SUM(F$12:F114)</f>
        <v>64017.062000000042</v>
      </c>
      <c r="I114" s="16">
        <f ca="1">SUM(D$12:D114)+SUMIF(E$12:E114, "&lt;0")</f>
        <v>46499.611000000012</v>
      </c>
      <c r="J114" s="43"/>
      <c r="K114" s="9">
        <v>44285</v>
      </c>
      <c r="L114" s="14">
        <f t="shared" ca="1" si="107"/>
        <v>1788.5130798771124</v>
      </c>
      <c r="M114" s="14">
        <f t="shared" ca="1" si="115"/>
        <v>1788.5130798771129</v>
      </c>
      <c r="N114" s="14">
        <f t="shared" ca="1" si="122"/>
        <v>734.29607987710824</v>
      </c>
      <c r="O114" s="14">
        <f t="shared" ca="1" si="92"/>
        <v>1054.2170000000042</v>
      </c>
      <c r="P114" s="14">
        <f t="shared" ca="1" si="93"/>
        <v>1054.2170000000042</v>
      </c>
      <c r="Q114" s="14">
        <f t="shared" ca="1" si="130"/>
        <v>127274.39171582185</v>
      </c>
      <c r="R114" s="15">
        <f ca="1">SUM(P$12:P114)</f>
        <v>75846.039917050715</v>
      </c>
      <c r="S114" s="16">
        <f ca="1">SUM(N$12:N114)+SUMIF(O$12:O114, "&lt;0")</f>
        <v>51428.351798771138</v>
      </c>
      <c r="U114" s="9">
        <v>44285</v>
      </c>
      <c r="V114" s="14">
        <f t="shared" ca="1" si="108"/>
        <v>1250</v>
      </c>
      <c r="W114" s="14">
        <f t="shared" ca="1" si="116"/>
        <v>1250</v>
      </c>
      <c r="X114" s="14">
        <f t="shared" ca="1" si="123"/>
        <v>195.78299999999581</v>
      </c>
      <c r="Y114" s="14">
        <f t="shared" ca="1" si="94"/>
        <v>1054.2170000000042</v>
      </c>
      <c r="Z114" s="14">
        <f t="shared" ca="1" si="95"/>
        <v>1054.2170000000042</v>
      </c>
      <c r="AA114" s="14">
        <f t="shared" ca="1" si="131"/>
        <v>108964.947</v>
      </c>
      <c r="AB114" s="15">
        <f ca="1">SUM(Z$12:Z114)</f>
        <v>62921.726000000002</v>
      </c>
      <c r="AC114" s="16">
        <f ca="1">SUM(X$12:X114)+SUMIF(Y$12:Y114, "&lt;0")</f>
        <v>46043.221000000005</v>
      </c>
      <c r="AE114" s="9">
        <v>44285</v>
      </c>
      <c r="AF114" s="14">
        <f t="shared" ca="1" si="81"/>
        <v>2000</v>
      </c>
      <c r="AG114" s="14">
        <f t="shared" ca="1" si="112"/>
        <v>2000</v>
      </c>
      <c r="AH114" s="14">
        <f t="shared" ca="1" si="124"/>
        <v>945.78299999999581</v>
      </c>
      <c r="AI114" s="14">
        <f t="shared" ca="1" si="82"/>
        <v>1054.2170000000042</v>
      </c>
      <c r="AJ114" s="14">
        <f t="shared" ca="1" si="83"/>
        <v>1054.2170000000042</v>
      </c>
      <c r="AK114" s="14">
        <f t="shared" ca="1" si="96"/>
        <v>133489.56299796025</v>
      </c>
      <c r="AL114" s="15">
        <f ca="1">SUM(AJ$12:AJ114)</f>
        <v>80921.726000000039</v>
      </c>
      <c r="AM114" s="16">
        <f ca="1">SUM(AH$12:AH114)+SUMIF(AI$12:AI114, "&lt;0")</f>
        <v>52567.836997960287</v>
      </c>
      <c r="AO114" s="9">
        <v>44285</v>
      </c>
      <c r="AP114" s="14">
        <f t="shared" ca="1" si="84"/>
        <v>2639.1781690211787</v>
      </c>
      <c r="AQ114" s="14">
        <f t="shared" ca="1" si="117"/>
        <v>2562</v>
      </c>
      <c r="AR114" s="14">
        <f t="shared" ca="1" si="125"/>
        <v>966.29564964367182</v>
      </c>
      <c r="AS114" s="14">
        <f t="shared" ca="1" si="97"/>
        <v>1672.8825193775069</v>
      </c>
      <c r="AT114" s="14">
        <f t="shared" ca="1" si="98"/>
        <v>1672.8825193775069</v>
      </c>
      <c r="AU114" s="14">
        <f t="shared" ca="1" si="132"/>
        <v>141735.69823127094</v>
      </c>
      <c r="AV114" s="15">
        <f ca="1">SUM(AT$12:AT114)</f>
        <v>89147.348583667044</v>
      </c>
      <c r="AW114" s="16">
        <f ca="1">SUM(AR$12:AR114)+SUMIF(AS$12:AS114, "&lt;0")</f>
        <v>52588.349647603965</v>
      </c>
      <c r="AX114" s="15"/>
      <c r="AZ114" s="9">
        <v>44285</v>
      </c>
      <c r="BA114" s="14">
        <f t="shared" ca="1" si="109"/>
        <v>1500</v>
      </c>
      <c r="BB114" s="14">
        <f t="shared" ca="1" si="118"/>
        <v>1500</v>
      </c>
      <c r="BC114" s="14">
        <f t="shared" ca="1" si="126"/>
        <v>445.78299999999581</v>
      </c>
      <c r="BD114" s="14">
        <f t="shared" ca="1" si="99"/>
        <v>1054.2170000000042</v>
      </c>
      <c r="BE114" s="14">
        <f t="shared" ca="1" si="100"/>
        <v>1054.2170000000042</v>
      </c>
      <c r="BF114" s="14">
        <f t="shared" ca="1" si="133"/>
        <v>117464.947</v>
      </c>
      <c r="BG114" s="15">
        <f ca="1">SUM(BE$12:BE114)</f>
        <v>68921.726000000024</v>
      </c>
      <c r="BH114" s="16">
        <f ca="1">SUM(BC$12:BC114)+SUMIF(BD$12:BD114, "&lt;0")</f>
        <v>48543.221000000012</v>
      </c>
      <c r="BJ114" s="9">
        <v>44285</v>
      </c>
      <c r="BK114" s="14">
        <f t="shared" ca="1" si="110"/>
        <v>1750</v>
      </c>
      <c r="BL114" s="14">
        <f t="shared" ca="1" si="119"/>
        <v>1750</v>
      </c>
      <c r="BM114" s="14">
        <f t="shared" ca="1" si="127"/>
        <v>695.78299999999581</v>
      </c>
      <c r="BN114" s="14">
        <f t="shared" ca="1" si="101"/>
        <v>1054.2170000000042</v>
      </c>
      <c r="BO114" s="14">
        <f t="shared" ca="1" si="102"/>
        <v>1054.2170000000042</v>
      </c>
      <c r="BP114" s="14">
        <f t="shared" ca="1" si="134"/>
        <v>125964.947</v>
      </c>
      <c r="BQ114" s="15">
        <f ca="1">SUM(BO$12:BO114)</f>
        <v>74921.725999999995</v>
      </c>
      <c r="BR114" s="16">
        <f ca="1">SUM(BM$12:BM114)+SUMIF(BN$12:BN114, "&lt;0")</f>
        <v>51043.221000000012</v>
      </c>
      <c r="BT114" s="9">
        <v>44285</v>
      </c>
      <c r="BU114" s="14">
        <f t="shared" ca="1" si="87"/>
        <v>2000</v>
      </c>
      <c r="BV114" s="14">
        <f t="shared" ca="1" si="113"/>
        <v>2000</v>
      </c>
      <c r="BW114" s="14">
        <f t="shared" ca="1" si="128"/>
        <v>945.78299999999581</v>
      </c>
      <c r="BX114" s="14">
        <f t="shared" ca="1" si="88"/>
        <v>1054.2170000000042</v>
      </c>
      <c r="BY114" s="14">
        <f t="shared" ca="1" si="89"/>
        <v>1054.2170000000042</v>
      </c>
      <c r="BZ114" s="14">
        <f t="shared" ca="1" si="103"/>
        <v>133489.56299796025</v>
      </c>
      <c r="CA114" s="15">
        <f ca="1">SUM(BY$12:BY114)</f>
        <v>80921.726000000039</v>
      </c>
      <c r="CB114" s="16">
        <f ca="1">SUM(BW$12:BW114)+SUMIF(BX$12:BX114, "&lt;0")</f>
        <v>52567.836997960287</v>
      </c>
      <c r="CD114" s="9">
        <v>44285</v>
      </c>
      <c r="CE114" s="14">
        <f t="shared" ca="1" si="111"/>
        <v>2500</v>
      </c>
      <c r="CF114" s="14">
        <f t="shared" ca="1" si="120"/>
        <v>2497.7873984538287</v>
      </c>
      <c r="CG114" s="14">
        <f t="shared" ca="1" si="129"/>
        <v>966.29564964367182</v>
      </c>
      <c r="CH114" s="14">
        <f t="shared" ca="1" si="104"/>
        <v>1533.7043503563282</v>
      </c>
      <c r="CI114" s="14">
        <f t="shared" ca="1" si="105"/>
        <v>1533.7043503563282</v>
      </c>
      <c r="CJ114" s="14">
        <f t="shared" ca="1" si="135"/>
        <v>141287.2951667548</v>
      </c>
      <c r="CK114" s="15">
        <f ca="1">SUM(CI$12:CI114)</f>
        <v>88698.945519150933</v>
      </c>
      <c r="CL114" s="16">
        <f ca="1">SUM(CG$12:CG114)+SUMIF(CH$12:CH114, "&lt;0")</f>
        <v>52588.349647603965</v>
      </c>
    </row>
    <row r="115" spans="1:90" x14ac:dyDescent="0.2">
      <c r="A115" s="24">
        <v>44286</v>
      </c>
      <c r="B115" s="54">
        <f ca="1">IF($A115&gt;= $C$5,$C$6, INDEX('Historical Data'!$D$2:$D$745, MATCH(A115, 'Historical Data'!$B$2:$B$745, 0)))</f>
        <v>1295.6389999999997</v>
      </c>
      <c r="C115" s="14">
        <f t="shared" ca="1" si="114"/>
        <v>1295.6389999999994</v>
      </c>
      <c r="D115" s="14">
        <f t="shared" ca="1" si="121"/>
        <v>0</v>
      </c>
      <c r="E115" s="14">
        <f t="shared" ca="1" si="91"/>
        <v>1295.6389999999997</v>
      </c>
      <c r="F115" s="14">
        <f t="shared" ca="1" si="78"/>
        <v>1295.6389999999997</v>
      </c>
      <c r="G115" s="14">
        <f t="shared" ca="1" si="106"/>
        <v>111812.31199999985</v>
      </c>
      <c r="H115" s="15">
        <f ca="1">SUM(F$12:F115)</f>
        <v>65312.701000000045</v>
      </c>
      <c r="I115" s="16">
        <f ca="1">SUM(D$12:D115)+SUMIF(E$12:E115, "&lt;0")</f>
        <v>46499.611000000012</v>
      </c>
      <c r="J115" s="43"/>
      <c r="K115" s="9">
        <v>44286</v>
      </c>
      <c r="L115" s="14">
        <f t="shared" ca="1" si="107"/>
        <v>1788.5130798771124</v>
      </c>
      <c r="M115" s="14">
        <f t="shared" ca="1" si="115"/>
        <v>1788.5130798771129</v>
      </c>
      <c r="N115" s="14">
        <f t="shared" ca="1" si="122"/>
        <v>164.89807987711447</v>
      </c>
      <c r="O115" s="14">
        <f t="shared" ca="1" si="92"/>
        <v>1623.614999999998</v>
      </c>
      <c r="P115" s="14">
        <f t="shared" ca="1" si="93"/>
        <v>1623.614999999998</v>
      </c>
      <c r="Q115" s="14">
        <f t="shared" ca="1" si="130"/>
        <v>129062.90479569897</v>
      </c>
      <c r="R115" s="15">
        <f ca="1">SUM(P$12:P115)</f>
        <v>77469.654917050706</v>
      </c>
      <c r="S115" s="16">
        <f ca="1">SUM(N$12:N115)+SUMIF(O$12:O115, "&lt;0")</f>
        <v>51593.249878648254</v>
      </c>
      <c r="U115" s="9">
        <v>44286</v>
      </c>
      <c r="V115" s="14">
        <f t="shared" ca="1" si="108"/>
        <v>1250</v>
      </c>
      <c r="W115" s="14">
        <f t="shared" ca="1" si="116"/>
        <v>1250</v>
      </c>
      <c r="X115" s="14">
        <f t="shared" ca="1" si="123"/>
        <v>0</v>
      </c>
      <c r="Y115" s="14">
        <f t="shared" ca="1" si="94"/>
        <v>1250</v>
      </c>
      <c r="Z115" s="14">
        <f t="shared" ca="1" si="95"/>
        <v>1250</v>
      </c>
      <c r="AA115" s="14">
        <f t="shared" ca="1" si="131"/>
        <v>110214.947</v>
      </c>
      <c r="AB115" s="15">
        <f ca="1">SUM(Z$12:Z115)</f>
        <v>64171.726000000002</v>
      </c>
      <c r="AC115" s="16">
        <f ca="1">SUM(X$12:X115)+SUMIF(Y$12:Y115, "&lt;0")</f>
        <v>46043.221000000005</v>
      </c>
      <c r="AE115" s="9">
        <v>44286</v>
      </c>
      <c r="AF115" s="14">
        <f t="shared" ca="1" si="81"/>
        <v>2000</v>
      </c>
      <c r="AG115" s="14">
        <f t="shared" ca="1" si="112"/>
        <v>2000</v>
      </c>
      <c r="AH115" s="14">
        <f t="shared" ca="1" si="124"/>
        <v>376.38500000000204</v>
      </c>
      <c r="AI115" s="14">
        <f t="shared" ca="1" si="82"/>
        <v>1623.614999999998</v>
      </c>
      <c r="AJ115" s="14">
        <f t="shared" ca="1" si="83"/>
        <v>1623.614999999998</v>
      </c>
      <c r="AK115" s="14">
        <f t="shared" ca="1" si="96"/>
        <v>135489.56299796025</v>
      </c>
      <c r="AL115" s="15">
        <f ca="1">SUM(AJ$12:AJ115)</f>
        <v>82545.341000000044</v>
      </c>
      <c r="AM115" s="16">
        <f ca="1">SUM(AH$12:AH115)+SUMIF(AI$12:AI115, "&lt;0")</f>
        <v>52944.221997960289</v>
      </c>
      <c r="AO115" s="9">
        <v>44286</v>
      </c>
      <c r="AP115" s="14">
        <f t="shared" ca="1" si="84"/>
        <v>2664.9558989952411</v>
      </c>
      <c r="AQ115" s="14">
        <f t="shared" ca="1" si="117"/>
        <v>2588</v>
      </c>
      <c r="AR115" s="14">
        <f t="shared" ca="1" si="125"/>
        <v>422.67537961774065</v>
      </c>
      <c r="AS115" s="14">
        <f t="shared" ca="1" si="97"/>
        <v>2242.2805193775002</v>
      </c>
      <c r="AT115" s="14">
        <f t="shared" ca="1" si="98"/>
        <v>2242.2805193775002</v>
      </c>
      <c r="AU115" s="14">
        <f t="shared" ca="1" si="132"/>
        <v>144400.65413026619</v>
      </c>
      <c r="AV115" s="15">
        <f ca="1">SUM(AT$12:AT115)</f>
        <v>91389.629103044543</v>
      </c>
      <c r="AW115" s="16">
        <f ca="1">SUM(AR$12:AR115)+SUMIF(AS$12:AS115, "&lt;0")</f>
        <v>53011.025027221709</v>
      </c>
      <c r="AX115" s="15"/>
      <c r="AZ115" s="9">
        <v>44286</v>
      </c>
      <c r="BA115" s="14">
        <f t="shared" ca="1" si="109"/>
        <v>1500</v>
      </c>
      <c r="BB115" s="14">
        <f t="shared" ca="1" si="118"/>
        <v>1500</v>
      </c>
      <c r="BC115" s="14">
        <f t="shared" ca="1" si="126"/>
        <v>0</v>
      </c>
      <c r="BD115" s="14">
        <f t="shared" ca="1" si="99"/>
        <v>1500</v>
      </c>
      <c r="BE115" s="14">
        <f t="shared" ca="1" si="100"/>
        <v>1500</v>
      </c>
      <c r="BF115" s="14">
        <f t="shared" ca="1" si="133"/>
        <v>118964.947</v>
      </c>
      <c r="BG115" s="15">
        <f ca="1">SUM(BE$12:BE115)</f>
        <v>70421.726000000024</v>
      </c>
      <c r="BH115" s="16">
        <f ca="1">SUM(BC$12:BC115)+SUMIF(BD$12:BD115, "&lt;0")</f>
        <v>48543.221000000012</v>
      </c>
      <c r="BJ115" s="9">
        <v>44286</v>
      </c>
      <c r="BK115" s="14">
        <f t="shared" ca="1" si="110"/>
        <v>1750</v>
      </c>
      <c r="BL115" s="14">
        <f t="shared" ca="1" si="119"/>
        <v>1750</v>
      </c>
      <c r="BM115" s="14">
        <f t="shared" ca="1" si="127"/>
        <v>126.38500000000204</v>
      </c>
      <c r="BN115" s="14">
        <f t="shared" ca="1" si="101"/>
        <v>1623.614999999998</v>
      </c>
      <c r="BO115" s="14">
        <f t="shared" ca="1" si="102"/>
        <v>1623.614999999998</v>
      </c>
      <c r="BP115" s="14">
        <f t="shared" ca="1" si="134"/>
        <v>127714.947</v>
      </c>
      <c r="BQ115" s="15">
        <f ca="1">SUM(BO$12:BO115)</f>
        <v>76545.340999999986</v>
      </c>
      <c r="BR115" s="16">
        <f ca="1">SUM(BM$12:BM115)+SUMIF(BN$12:BN115, "&lt;0")</f>
        <v>51169.606000000014</v>
      </c>
      <c r="BT115" s="9">
        <v>44286</v>
      </c>
      <c r="BU115" s="14">
        <f t="shared" ca="1" si="87"/>
        <v>2000</v>
      </c>
      <c r="BV115" s="14">
        <f t="shared" ca="1" si="113"/>
        <v>2000</v>
      </c>
      <c r="BW115" s="14">
        <f t="shared" ca="1" si="128"/>
        <v>376.38500000000204</v>
      </c>
      <c r="BX115" s="14">
        <f t="shared" ca="1" si="88"/>
        <v>1623.614999999998</v>
      </c>
      <c r="BY115" s="14">
        <f t="shared" ca="1" si="89"/>
        <v>1623.614999999998</v>
      </c>
      <c r="BZ115" s="14">
        <f t="shared" ca="1" si="103"/>
        <v>135489.56299796025</v>
      </c>
      <c r="CA115" s="15">
        <f ca="1">SUM(BY$12:BY115)</f>
        <v>82545.341000000044</v>
      </c>
      <c r="CB115" s="16">
        <f ca="1">SUM(BW$12:BW115)+SUMIF(BX$12:BX115, "&lt;0")</f>
        <v>52944.221997960289</v>
      </c>
      <c r="CD115" s="9">
        <v>44286</v>
      </c>
      <c r="CE115" s="14">
        <f t="shared" ca="1" si="111"/>
        <v>2500</v>
      </c>
      <c r="CF115" s="14">
        <f t="shared" ca="1" si="120"/>
        <v>2500</v>
      </c>
      <c r="CG115" s="14">
        <f t="shared" ca="1" si="129"/>
        <v>422.67537961774065</v>
      </c>
      <c r="CH115" s="14">
        <f t="shared" ca="1" si="104"/>
        <v>2077.3246203822591</v>
      </c>
      <c r="CI115" s="14">
        <f t="shared" ca="1" si="105"/>
        <v>2077.3246203822591</v>
      </c>
      <c r="CJ115" s="14">
        <f t="shared" ca="1" si="135"/>
        <v>143787.2951667548</v>
      </c>
      <c r="CK115" s="15">
        <f ca="1">SUM(CI$12:CI115)</f>
        <v>90776.270139533197</v>
      </c>
      <c r="CL115" s="16">
        <f ca="1">SUM(CG$12:CG115)+SUMIF(CH$12:CH115, "&lt;0")</f>
        <v>53011.025027221709</v>
      </c>
    </row>
    <row r="116" spans="1:90" x14ac:dyDescent="0.2">
      <c r="A116" s="24">
        <v>44287</v>
      </c>
      <c r="B116" s="54">
        <f ca="1">IF($A116&gt;= $C$5,$C$6, INDEX('Historical Data'!$D$2:$D$745, MATCH(A116, 'Historical Data'!$B$2:$B$745, 0)))</f>
        <v>1295.6389999999997</v>
      </c>
      <c r="C116" s="14">
        <f t="shared" ca="1" si="114"/>
        <v>1295.6389999999994</v>
      </c>
      <c r="D116" s="14">
        <f t="shared" ca="1" si="121"/>
        <v>0</v>
      </c>
      <c r="E116" s="14">
        <f t="shared" ca="1" si="91"/>
        <v>1295.6389999999997</v>
      </c>
      <c r="F116" s="14">
        <f t="shared" ca="1" si="78"/>
        <v>1295.6389999999997</v>
      </c>
      <c r="G116" s="14">
        <f t="shared" ca="1" si="106"/>
        <v>113107.95099999984</v>
      </c>
      <c r="H116" s="15">
        <f ca="1">SUM(F$12:F116)</f>
        <v>66608.34000000004</v>
      </c>
      <c r="I116" s="16">
        <f ca="1">SUM(D$12:D116)+SUMIF(E$12:E116, "&lt;0")</f>
        <v>46499.611000000012</v>
      </c>
      <c r="J116" s="43"/>
      <c r="K116" s="9">
        <v>44287</v>
      </c>
      <c r="L116" s="14">
        <f t="shared" ca="1" si="107"/>
        <v>1788.5130798771124</v>
      </c>
      <c r="M116" s="14">
        <f t="shared" ca="1" si="115"/>
        <v>1788.5130798771129</v>
      </c>
      <c r="N116" s="14">
        <f t="shared" ca="1" si="122"/>
        <v>0</v>
      </c>
      <c r="O116" s="14">
        <f t="shared" ca="1" si="92"/>
        <v>1788.5130798771124</v>
      </c>
      <c r="P116" s="14">
        <f t="shared" ca="1" si="93"/>
        <v>1788.5130798771124</v>
      </c>
      <c r="Q116" s="14">
        <f t="shared" ca="1" si="130"/>
        <v>130851.41787557608</v>
      </c>
      <c r="R116" s="15">
        <f ca="1">SUM(P$12:P116)</f>
        <v>79258.167996927819</v>
      </c>
      <c r="S116" s="16">
        <f ca="1">SUM(N$12:N116)+SUMIF(O$12:O116, "&lt;0")</f>
        <v>51593.249878648254</v>
      </c>
      <c r="U116" s="9">
        <v>44287</v>
      </c>
      <c r="V116" s="14">
        <f t="shared" ca="1" si="108"/>
        <v>1250</v>
      </c>
      <c r="W116" s="14">
        <f t="shared" ca="1" si="116"/>
        <v>1250</v>
      </c>
      <c r="X116" s="14">
        <f t="shared" ca="1" si="123"/>
        <v>0</v>
      </c>
      <c r="Y116" s="14">
        <f t="shared" ca="1" si="94"/>
        <v>1250</v>
      </c>
      <c r="Z116" s="14">
        <f t="shared" ca="1" si="95"/>
        <v>1250</v>
      </c>
      <c r="AA116" s="14">
        <f t="shared" ca="1" si="131"/>
        <v>111464.947</v>
      </c>
      <c r="AB116" s="15">
        <f ca="1">SUM(Z$12:Z116)</f>
        <v>65421.726000000002</v>
      </c>
      <c r="AC116" s="16">
        <f ca="1">SUM(X$12:X116)+SUMIF(Y$12:Y116, "&lt;0")</f>
        <v>46043.221000000005</v>
      </c>
      <c r="AE116" s="9">
        <v>44287</v>
      </c>
      <c r="AF116" s="14">
        <f t="shared" ca="1" si="81"/>
        <v>2000</v>
      </c>
      <c r="AG116" s="14">
        <f t="shared" ca="1" si="112"/>
        <v>2000</v>
      </c>
      <c r="AH116" s="14">
        <f t="shared" ca="1" si="124"/>
        <v>118.97699999999895</v>
      </c>
      <c r="AI116" s="14">
        <f t="shared" ca="1" si="82"/>
        <v>1881.023000000001</v>
      </c>
      <c r="AJ116" s="14">
        <f t="shared" ca="1" si="83"/>
        <v>1881.023000000001</v>
      </c>
      <c r="AK116" s="14">
        <f t="shared" ca="1" si="96"/>
        <v>137489.56299796025</v>
      </c>
      <c r="AL116" s="15">
        <f ca="1">SUM(AJ$12:AJ116)</f>
        <v>84426.364000000045</v>
      </c>
      <c r="AM116" s="16">
        <f ca="1">SUM(AH$12:AH116)+SUMIF(AI$12:AI116, "&lt;0")</f>
        <v>53063.198997960288</v>
      </c>
      <c r="AO116" s="9">
        <v>44287</v>
      </c>
      <c r="AP116" s="14">
        <f t="shared" ca="1" si="84"/>
        <v>2690.7336289693039</v>
      </c>
      <c r="AQ116" s="14">
        <f t="shared" ca="1" si="117"/>
        <v>2613</v>
      </c>
      <c r="AR116" s="14">
        <f t="shared" ca="1" si="125"/>
        <v>191.04510959180016</v>
      </c>
      <c r="AS116" s="14">
        <f t="shared" ca="1" si="97"/>
        <v>2499.6885193775038</v>
      </c>
      <c r="AT116" s="14">
        <f t="shared" ca="1" si="98"/>
        <v>2499.6885193775038</v>
      </c>
      <c r="AU116" s="14">
        <f t="shared" ca="1" si="132"/>
        <v>147091.38775923548</v>
      </c>
      <c r="AV116" s="15">
        <f ca="1">SUM(AT$12:AT116)</f>
        <v>93889.317622422051</v>
      </c>
      <c r="AW116" s="16">
        <f ca="1">SUM(AR$12:AR116)+SUMIF(AS$12:AS116, "&lt;0")</f>
        <v>53202.070136813512</v>
      </c>
      <c r="AX116" s="15"/>
      <c r="AZ116" s="9">
        <v>44287</v>
      </c>
      <c r="BA116" s="14">
        <f t="shared" ca="1" si="109"/>
        <v>1500</v>
      </c>
      <c r="BB116" s="14">
        <f t="shared" ca="1" si="118"/>
        <v>1500</v>
      </c>
      <c r="BC116" s="14">
        <f t="shared" ca="1" si="126"/>
        <v>0</v>
      </c>
      <c r="BD116" s="14">
        <f t="shared" ca="1" si="99"/>
        <v>1500</v>
      </c>
      <c r="BE116" s="14">
        <f t="shared" ca="1" si="100"/>
        <v>1500</v>
      </c>
      <c r="BF116" s="14">
        <f t="shared" ca="1" si="133"/>
        <v>120464.947</v>
      </c>
      <c r="BG116" s="15">
        <f ca="1">SUM(BE$12:BE116)</f>
        <v>71921.726000000024</v>
      </c>
      <c r="BH116" s="16">
        <f ca="1">SUM(BC$12:BC116)+SUMIF(BD$12:BD116, "&lt;0")</f>
        <v>48543.221000000012</v>
      </c>
      <c r="BJ116" s="9">
        <v>44287</v>
      </c>
      <c r="BK116" s="14">
        <f t="shared" ca="1" si="110"/>
        <v>1750</v>
      </c>
      <c r="BL116" s="14">
        <f t="shared" ca="1" si="119"/>
        <v>1750</v>
      </c>
      <c r="BM116" s="14">
        <f t="shared" ca="1" si="127"/>
        <v>0</v>
      </c>
      <c r="BN116" s="14">
        <f t="shared" ca="1" si="101"/>
        <v>1750</v>
      </c>
      <c r="BO116" s="14">
        <f t="shared" ca="1" si="102"/>
        <v>1750</v>
      </c>
      <c r="BP116" s="14">
        <f t="shared" ca="1" si="134"/>
        <v>129464.947</v>
      </c>
      <c r="BQ116" s="15">
        <f ca="1">SUM(BO$12:BO116)</f>
        <v>78295.340999999986</v>
      </c>
      <c r="BR116" s="16">
        <f ca="1">SUM(BM$12:BM116)+SUMIF(BN$12:BN116, "&lt;0")</f>
        <v>51169.606000000014</v>
      </c>
      <c r="BT116" s="9">
        <v>44287</v>
      </c>
      <c r="BU116" s="14">
        <f t="shared" ca="1" si="87"/>
        <v>2000</v>
      </c>
      <c r="BV116" s="14">
        <f t="shared" ca="1" si="113"/>
        <v>2000</v>
      </c>
      <c r="BW116" s="14">
        <f t="shared" ca="1" si="128"/>
        <v>118.97699999999895</v>
      </c>
      <c r="BX116" s="14">
        <f t="shared" ca="1" si="88"/>
        <v>1881.023000000001</v>
      </c>
      <c r="BY116" s="14">
        <f t="shared" ca="1" si="89"/>
        <v>1881.023000000001</v>
      </c>
      <c r="BZ116" s="14">
        <f t="shared" ca="1" si="103"/>
        <v>137489.56299796025</v>
      </c>
      <c r="CA116" s="15">
        <f ca="1">SUM(BY$12:BY116)</f>
        <v>84426.364000000045</v>
      </c>
      <c r="CB116" s="16">
        <f ca="1">SUM(BW$12:BW116)+SUMIF(BX$12:BX116, "&lt;0")</f>
        <v>53063.198997960288</v>
      </c>
      <c r="CD116" s="9">
        <v>44287</v>
      </c>
      <c r="CE116" s="14">
        <f t="shared" ca="1" si="111"/>
        <v>2500</v>
      </c>
      <c r="CF116" s="14">
        <f t="shared" ca="1" si="120"/>
        <v>2500</v>
      </c>
      <c r="CG116" s="14">
        <f t="shared" ca="1" si="129"/>
        <v>191.04510959180016</v>
      </c>
      <c r="CH116" s="14">
        <f t="shared" ca="1" si="104"/>
        <v>2308.9548904081998</v>
      </c>
      <c r="CI116" s="14">
        <f t="shared" ca="1" si="105"/>
        <v>2308.9548904081998</v>
      </c>
      <c r="CJ116" s="14">
        <f t="shared" ca="1" si="135"/>
        <v>146287.2951667548</v>
      </c>
      <c r="CK116" s="15">
        <f ca="1">SUM(CI$12:CI116)</f>
        <v>93085.225029941401</v>
      </c>
      <c r="CL116" s="16">
        <f ca="1">SUM(CG$12:CG116)+SUMIF(CH$12:CH116, "&lt;0")</f>
        <v>53202.070136813512</v>
      </c>
    </row>
    <row r="117" spans="1:90" x14ac:dyDescent="0.2">
      <c r="A117" s="24">
        <v>44288</v>
      </c>
      <c r="B117" s="54">
        <f ca="1">IF($A117&gt;= $C$5,$C$6, INDEX('Historical Data'!$D$2:$D$745, MATCH(A117, 'Historical Data'!$B$2:$B$745, 0)))</f>
        <v>1295.6389999999997</v>
      </c>
      <c r="C117" s="14">
        <f t="shared" ca="1" si="114"/>
        <v>1295.6389999999994</v>
      </c>
      <c r="D117" s="14">
        <f t="shared" ca="1" si="121"/>
        <v>4.6250000000050022</v>
      </c>
      <c r="E117" s="14">
        <f t="shared" ca="1" si="91"/>
        <v>1291.0139999999947</v>
      </c>
      <c r="F117" s="14">
        <f t="shared" ca="1" si="78"/>
        <v>1291.0139999999947</v>
      </c>
      <c r="G117" s="14">
        <f t="shared" ca="1" si="106"/>
        <v>114403.58999999984</v>
      </c>
      <c r="H117" s="15">
        <f ca="1">SUM(F$12:F117)</f>
        <v>67899.354000000036</v>
      </c>
      <c r="I117" s="16">
        <f ca="1">SUM(D$12:D117)+SUMIF(E$12:E117, "&lt;0")</f>
        <v>46504.236000000019</v>
      </c>
      <c r="J117" s="43"/>
      <c r="K117" s="9">
        <v>44288</v>
      </c>
      <c r="L117" s="14">
        <f t="shared" ca="1" si="107"/>
        <v>1788.5130798771124</v>
      </c>
      <c r="M117" s="14">
        <f t="shared" ca="1" si="115"/>
        <v>1788.5130798771129</v>
      </c>
      <c r="N117" s="14">
        <f t="shared" ca="1" si="122"/>
        <v>1318.3491597542288</v>
      </c>
      <c r="O117" s="14">
        <f t="shared" ca="1" si="92"/>
        <v>470.16392012288361</v>
      </c>
      <c r="P117" s="14">
        <f t="shared" ca="1" si="93"/>
        <v>470.16392012288361</v>
      </c>
      <c r="Q117" s="14">
        <f t="shared" ca="1" si="130"/>
        <v>132639.93095545319</v>
      </c>
      <c r="R117" s="15">
        <f ca="1">SUM(P$12:P117)</f>
        <v>79728.331917050702</v>
      </c>
      <c r="S117" s="16">
        <f ca="1">SUM(N$12:N117)+SUMIF(O$12:O117, "&lt;0")</f>
        <v>52911.599038402484</v>
      </c>
      <c r="U117" s="9">
        <v>44288</v>
      </c>
      <c r="V117" s="14">
        <f t="shared" ca="1" si="108"/>
        <v>1250</v>
      </c>
      <c r="W117" s="14">
        <f t="shared" ca="1" si="116"/>
        <v>1250</v>
      </c>
      <c r="X117" s="14">
        <f t="shared" ca="1" si="123"/>
        <v>0</v>
      </c>
      <c r="Y117" s="14">
        <f t="shared" ca="1" si="94"/>
        <v>1250</v>
      </c>
      <c r="Z117" s="14">
        <f t="shared" ca="1" si="95"/>
        <v>1250</v>
      </c>
      <c r="AA117" s="14">
        <f t="shared" ca="1" si="131"/>
        <v>112714.947</v>
      </c>
      <c r="AB117" s="15">
        <f ca="1">SUM(Z$12:Z117)</f>
        <v>66671.725999999995</v>
      </c>
      <c r="AC117" s="16">
        <f ca="1">SUM(X$12:X117)+SUMIF(Y$12:Y117, "&lt;0")</f>
        <v>46043.221000000005</v>
      </c>
      <c r="AE117" s="9">
        <v>44288</v>
      </c>
      <c r="AF117" s="14">
        <f t="shared" ca="1" si="81"/>
        <v>2000</v>
      </c>
      <c r="AG117" s="14">
        <f t="shared" ca="1" si="112"/>
        <v>2000</v>
      </c>
      <c r="AH117" s="14">
        <f t="shared" ca="1" si="124"/>
        <v>1622.346000000005</v>
      </c>
      <c r="AI117" s="14">
        <f t="shared" ca="1" si="82"/>
        <v>377.65399999999499</v>
      </c>
      <c r="AJ117" s="14">
        <f t="shared" ca="1" si="83"/>
        <v>377.65399999999499</v>
      </c>
      <c r="AK117" s="14">
        <f t="shared" ca="1" si="96"/>
        <v>139489.56299796025</v>
      </c>
      <c r="AL117" s="15">
        <f ca="1">SUM(AJ$12:AJ117)</f>
        <v>84804.01800000004</v>
      </c>
      <c r="AM117" s="16">
        <f ca="1">SUM(AH$12:AH117)+SUMIF(AI$12:AI117, "&lt;0")</f>
        <v>54685.544997960293</v>
      </c>
      <c r="AO117" s="9">
        <v>44288</v>
      </c>
      <c r="AP117" s="14">
        <f t="shared" ca="1" si="84"/>
        <v>2716.5113589433668</v>
      </c>
      <c r="AQ117" s="14">
        <f t="shared" ca="1" si="117"/>
        <v>2639</v>
      </c>
      <c r="AR117" s="14">
        <f t="shared" ca="1" si="125"/>
        <v>1720.1918395658686</v>
      </c>
      <c r="AS117" s="14">
        <f t="shared" ca="1" si="97"/>
        <v>996.31951937749818</v>
      </c>
      <c r="AT117" s="14">
        <f t="shared" ca="1" si="98"/>
        <v>996.31951937749818</v>
      </c>
      <c r="AU117" s="14">
        <f t="shared" ca="1" si="132"/>
        <v>149807.89911817884</v>
      </c>
      <c r="AV117" s="15">
        <f ca="1">SUM(AT$12:AT117)</f>
        <v>94885.637141799554</v>
      </c>
      <c r="AW117" s="16">
        <f ca="1">SUM(AR$12:AR117)+SUMIF(AS$12:AS117, "&lt;0")</f>
        <v>54922.261976379377</v>
      </c>
      <c r="AX117" s="15"/>
      <c r="AZ117" s="9">
        <v>44288</v>
      </c>
      <c r="BA117" s="14">
        <f t="shared" ca="1" si="109"/>
        <v>1500</v>
      </c>
      <c r="BB117" s="14">
        <f t="shared" ca="1" si="118"/>
        <v>1500</v>
      </c>
      <c r="BC117" s="14">
        <f t="shared" ca="1" si="126"/>
        <v>617.708000000006</v>
      </c>
      <c r="BD117" s="14">
        <f t="shared" ca="1" si="99"/>
        <v>882.291999999994</v>
      </c>
      <c r="BE117" s="14">
        <f t="shared" ca="1" si="100"/>
        <v>882.291999999994</v>
      </c>
      <c r="BF117" s="14">
        <f t="shared" ca="1" si="133"/>
        <v>121964.947</v>
      </c>
      <c r="BG117" s="15">
        <f ca="1">SUM(BE$12:BE117)</f>
        <v>72804.018000000011</v>
      </c>
      <c r="BH117" s="16">
        <f ca="1">SUM(BC$12:BC117)+SUMIF(BD$12:BD117, "&lt;0")</f>
        <v>49160.929000000018</v>
      </c>
      <c r="BJ117" s="9">
        <v>44288</v>
      </c>
      <c r="BK117" s="14">
        <f t="shared" ca="1" si="110"/>
        <v>1750</v>
      </c>
      <c r="BL117" s="14">
        <f t="shared" ca="1" si="119"/>
        <v>1750</v>
      </c>
      <c r="BM117" s="14">
        <f t="shared" ca="1" si="127"/>
        <v>1241.323000000004</v>
      </c>
      <c r="BN117" s="14">
        <f t="shared" ca="1" si="101"/>
        <v>508.67699999999604</v>
      </c>
      <c r="BO117" s="14">
        <f t="shared" ca="1" si="102"/>
        <v>508.67699999999604</v>
      </c>
      <c r="BP117" s="14">
        <f t="shared" ca="1" si="134"/>
        <v>131214.94699999999</v>
      </c>
      <c r="BQ117" s="15">
        <f ca="1">SUM(BO$12:BO117)</f>
        <v>78804.017999999982</v>
      </c>
      <c r="BR117" s="16">
        <f ca="1">SUM(BM$12:BM117)+SUMIF(BN$12:BN117, "&lt;0")</f>
        <v>52410.929000000018</v>
      </c>
      <c r="BT117" s="9">
        <v>44288</v>
      </c>
      <c r="BU117" s="14">
        <f t="shared" ca="1" si="87"/>
        <v>2000</v>
      </c>
      <c r="BV117" s="14">
        <f t="shared" ca="1" si="113"/>
        <v>2000</v>
      </c>
      <c r="BW117" s="14">
        <f t="shared" ca="1" si="128"/>
        <v>1622.346000000005</v>
      </c>
      <c r="BX117" s="14">
        <f t="shared" ca="1" si="88"/>
        <v>377.65399999999499</v>
      </c>
      <c r="BY117" s="14">
        <f t="shared" ca="1" si="89"/>
        <v>377.65399999999499</v>
      </c>
      <c r="BZ117" s="14">
        <f t="shared" ca="1" si="103"/>
        <v>139489.56299796025</v>
      </c>
      <c r="CA117" s="15">
        <f ca="1">SUM(BY$12:BY117)</f>
        <v>84804.01800000004</v>
      </c>
      <c r="CB117" s="16">
        <f ca="1">SUM(BW$12:BW117)+SUMIF(BX$12:BX117, "&lt;0")</f>
        <v>54685.544997960293</v>
      </c>
      <c r="CD117" s="9">
        <v>44288</v>
      </c>
      <c r="CE117" s="14">
        <f t="shared" ca="1" si="111"/>
        <v>2500</v>
      </c>
      <c r="CF117" s="14">
        <f t="shared" ca="1" si="120"/>
        <v>2500</v>
      </c>
      <c r="CG117" s="14">
        <f t="shared" ca="1" si="129"/>
        <v>1720.1918395658686</v>
      </c>
      <c r="CH117" s="14">
        <f t="shared" ca="1" si="104"/>
        <v>779.80816043413142</v>
      </c>
      <c r="CI117" s="14">
        <f t="shared" ca="1" si="105"/>
        <v>779.80816043413142</v>
      </c>
      <c r="CJ117" s="14">
        <f t="shared" ca="1" si="135"/>
        <v>148787.2951667548</v>
      </c>
      <c r="CK117" s="15">
        <f ca="1">SUM(CI$12:CI117)</f>
        <v>93865.033190375529</v>
      </c>
      <c r="CL117" s="16">
        <f ca="1">SUM(CG$12:CG117)+SUMIF(CH$12:CH117, "&lt;0")</f>
        <v>54922.261976379377</v>
      </c>
    </row>
    <row r="118" spans="1:90" x14ac:dyDescent="0.2">
      <c r="A118" s="24">
        <v>44289</v>
      </c>
      <c r="B118" s="54">
        <f ca="1">IF($A118&gt;= $C$5,$C$6, INDEX('Historical Data'!$D$2:$D$745, MATCH(A118, 'Historical Data'!$B$2:$B$745, 0)))</f>
        <v>1295.6389999999997</v>
      </c>
      <c r="C118" s="14">
        <f t="shared" ca="1" si="114"/>
        <v>1295.6389999999994</v>
      </c>
      <c r="D118" s="14">
        <f t="shared" ca="1" si="121"/>
        <v>628.47899999999618</v>
      </c>
      <c r="E118" s="14">
        <f t="shared" ca="1" si="91"/>
        <v>667.16000000000349</v>
      </c>
      <c r="F118" s="14">
        <f t="shared" ca="1" si="78"/>
        <v>667.16000000000349</v>
      </c>
      <c r="G118" s="14">
        <f t="shared" ca="1" si="106"/>
        <v>115699.22899999983</v>
      </c>
      <c r="H118" s="15">
        <f ca="1">SUM(F$12:F118)</f>
        <v>68566.514000000039</v>
      </c>
      <c r="I118" s="16">
        <f ca="1">SUM(D$12:D118)+SUMIF(E$12:E118, "&lt;0")</f>
        <v>47132.715000000018</v>
      </c>
      <c r="J118" s="43"/>
      <c r="K118" s="9">
        <v>44289</v>
      </c>
      <c r="L118" s="14">
        <f t="shared" ca="1" si="107"/>
        <v>1788.5130798771124</v>
      </c>
      <c r="M118" s="14">
        <f t="shared" ca="1" si="115"/>
        <v>1788.5130798771129</v>
      </c>
      <c r="N118" s="14">
        <f t="shared" ca="1" si="122"/>
        <v>1121.3530798771089</v>
      </c>
      <c r="O118" s="14">
        <f t="shared" ca="1" si="92"/>
        <v>667.16000000000349</v>
      </c>
      <c r="P118" s="14">
        <f t="shared" ca="1" si="93"/>
        <v>667.16000000000349</v>
      </c>
      <c r="Q118" s="14">
        <f t="shared" ca="1" si="130"/>
        <v>134428.44403533029</v>
      </c>
      <c r="R118" s="15">
        <f ca="1">SUM(P$12:P118)</f>
        <v>80395.491917050706</v>
      </c>
      <c r="S118" s="16">
        <f ca="1">SUM(N$12:N118)+SUMIF(O$12:O118, "&lt;0")</f>
        <v>54032.952118279594</v>
      </c>
      <c r="U118" s="9">
        <v>44289</v>
      </c>
      <c r="V118" s="14">
        <f t="shared" ca="1" si="108"/>
        <v>1250</v>
      </c>
      <c r="W118" s="14">
        <f t="shared" ca="1" si="116"/>
        <v>1250</v>
      </c>
      <c r="X118" s="14">
        <f t="shared" ca="1" si="123"/>
        <v>450.5480000000025</v>
      </c>
      <c r="Y118" s="14">
        <f t="shared" ca="1" si="94"/>
        <v>799.4519999999975</v>
      </c>
      <c r="Z118" s="14">
        <f t="shared" ca="1" si="95"/>
        <v>799.4519999999975</v>
      </c>
      <c r="AA118" s="14">
        <f t="shared" ca="1" si="131"/>
        <v>113964.947</v>
      </c>
      <c r="AB118" s="15">
        <f ca="1">SUM(Z$12:Z118)</f>
        <v>67471.177999999985</v>
      </c>
      <c r="AC118" s="16">
        <f ca="1">SUM(X$12:X118)+SUMIF(Y$12:Y118, "&lt;0")</f>
        <v>46493.769000000008</v>
      </c>
      <c r="AE118" s="9">
        <v>44289</v>
      </c>
      <c r="AF118" s="14">
        <f t="shared" ca="1" si="81"/>
        <v>2000</v>
      </c>
      <c r="AG118" s="14">
        <f t="shared" ca="1" si="112"/>
        <v>2000</v>
      </c>
      <c r="AH118" s="14">
        <f t="shared" ca="1" si="124"/>
        <v>1332.8399999999965</v>
      </c>
      <c r="AI118" s="14">
        <f t="shared" ca="1" si="82"/>
        <v>667.16000000000349</v>
      </c>
      <c r="AJ118" s="14">
        <f t="shared" ca="1" si="83"/>
        <v>667.16000000000349</v>
      </c>
      <c r="AK118" s="14">
        <f t="shared" ca="1" si="96"/>
        <v>141489.56299796025</v>
      </c>
      <c r="AL118" s="15">
        <f ca="1">SUM(AJ$12:AJ118)</f>
        <v>85471.178000000044</v>
      </c>
      <c r="AM118" s="16">
        <f ca="1">SUM(AH$12:AH118)+SUMIF(AI$12:AI118, "&lt;0")</f>
        <v>56018.384997960289</v>
      </c>
      <c r="AO118" s="9">
        <v>44289</v>
      </c>
      <c r="AP118" s="14">
        <f t="shared" ca="1" si="84"/>
        <v>2742.2890889174291</v>
      </c>
      <c r="AQ118" s="14">
        <f t="shared" ca="1" si="117"/>
        <v>2665</v>
      </c>
      <c r="AR118" s="14">
        <f t="shared" ca="1" si="125"/>
        <v>1456.4635695399229</v>
      </c>
      <c r="AS118" s="14">
        <f t="shared" ca="1" si="97"/>
        <v>1285.8255193775062</v>
      </c>
      <c r="AT118" s="14">
        <f t="shared" ca="1" si="98"/>
        <v>1285.8255193775062</v>
      </c>
      <c r="AU118" s="14">
        <f t="shared" ca="1" si="132"/>
        <v>152550.18820709627</v>
      </c>
      <c r="AV118" s="15">
        <f ca="1">SUM(AT$12:AT118)</f>
        <v>96171.462661177065</v>
      </c>
      <c r="AW118" s="16">
        <f ca="1">SUM(AR$12:AR118)+SUMIF(AS$12:AS118, "&lt;0")</f>
        <v>56378.725545919297</v>
      </c>
      <c r="AX118" s="15"/>
      <c r="AZ118" s="9">
        <v>44289</v>
      </c>
      <c r="BA118" s="14">
        <f t="shared" ca="1" si="109"/>
        <v>1500</v>
      </c>
      <c r="BB118" s="14">
        <f t="shared" ca="1" si="118"/>
        <v>1500</v>
      </c>
      <c r="BC118" s="14">
        <f t="shared" ca="1" si="126"/>
        <v>832.83999999999651</v>
      </c>
      <c r="BD118" s="14">
        <f t="shared" ca="1" si="99"/>
        <v>667.16000000000349</v>
      </c>
      <c r="BE118" s="14">
        <f t="shared" ca="1" si="100"/>
        <v>667.16000000000349</v>
      </c>
      <c r="BF118" s="14">
        <f t="shared" ca="1" si="133"/>
        <v>123464.947</v>
      </c>
      <c r="BG118" s="15">
        <f ca="1">SUM(BE$12:BE118)</f>
        <v>73471.178000000014</v>
      </c>
      <c r="BH118" s="16">
        <f ca="1">SUM(BC$12:BC118)+SUMIF(BD$12:BD118, "&lt;0")</f>
        <v>49993.769000000015</v>
      </c>
      <c r="BJ118" s="9">
        <v>44289</v>
      </c>
      <c r="BK118" s="14">
        <f t="shared" ca="1" si="110"/>
        <v>1750</v>
      </c>
      <c r="BL118" s="14">
        <f t="shared" ca="1" si="119"/>
        <v>1750</v>
      </c>
      <c r="BM118" s="14">
        <f t="shared" ca="1" si="127"/>
        <v>1082.8399999999965</v>
      </c>
      <c r="BN118" s="14">
        <f t="shared" ca="1" si="101"/>
        <v>667.16000000000349</v>
      </c>
      <c r="BO118" s="14">
        <f t="shared" ca="1" si="102"/>
        <v>667.16000000000349</v>
      </c>
      <c r="BP118" s="14">
        <f t="shared" ca="1" si="134"/>
        <v>132964.94699999999</v>
      </c>
      <c r="BQ118" s="15">
        <f ca="1">SUM(BO$12:BO118)</f>
        <v>79471.177999999985</v>
      </c>
      <c r="BR118" s="16">
        <f ca="1">SUM(BM$12:BM118)+SUMIF(BN$12:BN118, "&lt;0")</f>
        <v>53493.769000000015</v>
      </c>
      <c r="BT118" s="9">
        <v>44289</v>
      </c>
      <c r="BU118" s="14">
        <f t="shared" ca="1" si="87"/>
        <v>2000</v>
      </c>
      <c r="BV118" s="14">
        <f t="shared" ca="1" si="113"/>
        <v>2000</v>
      </c>
      <c r="BW118" s="14">
        <f t="shared" ca="1" si="128"/>
        <v>1332.8399999999965</v>
      </c>
      <c r="BX118" s="14">
        <f t="shared" ca="1" si="88"/>
        <v>667.16000000000349</v>
      </c>
      <c r="BY118" s="14">
        <f t="shared" ca="1" si="89"/>
        <v>667.16000000000349</v>
      </c>
      <c r="BZ118" s="14">
        <f t="shared" ca="1" si="103"/>
        <v>141489.56299796025</v>
      </c>
      <c r="CA118" s="15">
        <f ca="1">SUM(BY$12:BY118)</f>
        <v>85471.178000000044</v>
      </c>
      <c r="CB118" s="16">
        <f ca="1">SUM(BW$12:BW118)+SUMIF(BX$12:BX118, "&lt;0")</f>
        <v>56018.384997960289</v>
      </c>
      <c r="CD118" s="9">
        <v>44289</v>
      </c>
      <c r="CE118" s="14">
        <f t="shared" ca="1" si="111"/>
        <v>2500</v>
      </c>
      <c r="CF118" s="14">
        <f t="shared" ca="1" si="120"/>
        <v>2500</v>
      </c>
      <c r="CG118" s="14">
        <f t="shared" ca="1" si="129"/>
        <v>1456.4635695399229</v>
      </c>
      <c r="CH118" s="14">
        <f t="shared" ca="1" si="104"/>
        <v>1043.5364304600771</v>
      </c>
      <c r="CI118" s="14">
        <f t="shared" ca="1" si="105"/>
        <v>1043.5364304600771</v>
      </c>
      <c r="CJ118" s="14">
        <f t="shared" ca="1" si="135"/>
        <v>151287.2951667548</v>
      </c>
      <c r="CK118" s="15">
        <f ca="1">SUM(CI$12:CI118)</f>
        <v>94908.569620835609</v>
      </c>
      <c r="CL118" s="16">
        <f ca="1">SUM(CG$12:CG118)+SUMIF(CH$12:CH118, "&lt;0")</f>
        <v>56378.725545919297</v>
      </c>
    </row>
    <row r="119" spans="1:90" x14ac:dyDescent="0.2">
      <c r="A119" s="24">
        <v>44290</v>
      </c>
      <c r="B119" s="54">
        <f ca="1">IF($A119&gt;= $C$5,$C$6, INDEX('Historical Data'!$D$2:$D$745, MATCH(A119, 'Historical Data'!$B$2:$B$745, 0)))</f>
        <v>1295.6389999999997</v>
      </c>
      <c r="C119" s="14">
        <f t="shared" ca="1" si="114"/>
        <v>1295.6389999999994</v>
      </c>
      <c r="D119" s="14">
        <f t="shared" ca="1" si="121"/>
        <v>1295.6389999999997</v>
      </c>
      <c r="E119" s="14">
        <f t="shared" ca="1" si="91"/>
        <v>0</v>
      </c>
      <c r="F119" s="14">
        <f t="shared" ca="1" si="78"/>
        <v>0</v>
      </c>
      <c r="G119" s="14">
        <f t="shared" ca="1" si="106"/>
        <v>116994.86799999983</v>
      </c>
      <c r="H119" s="15">
        <f ca="1">SUM(F$12:F119)</f>
        <v>68566.514000000039</v>
      </c>
      <c r="I119" s="16">
        <f ca="1">SUM(D$12:D119)+SUMIF(E$12:E119, "&lt;0")</f>
        <v>48428.354000000021</v>
      </c>
      <c r="J119" s="43"/>
      <c r="K119" s="9">
        <v>44290</v>
      </c>
      <c r="L119" s="14">
        <f t="shared" ca="1" si="107"/>
        <v>1788.5130798771124</v>
      </c>
      <c r="M119" s="14">
        <f t="shared" ca="1" si="115"/>
        <v>1788.5130798771129</v>
      </c>
      <c r="N119" s="14">
        <f t="shared" ca="1" si="122"/>
        <v>1788.5130798771124</v>
      </c>
      <c r="O119" s="14">
        <f t="shared" ca="1" si="92"/>
        <v>0</v>
      </c>
      <c r="P119" s="14">
        <f t="shared" ca="1" si="93"/>
        <v>0</v>
      </c>
      <c r="Q119" s="14">
        <f t="shared" ca="1" si="130"/>
        <v>136216.95711520739</v>
      </c>
      <c r="R119" s="15">
        <f ca="1">SUM(P$12:P119)</f>
        <v>80395.491917050706</v>
      </c>
      <c r="S119" s="16">
        <f ca="1">SUM(N$12:N119)+SUMIF(O$12:O119, "&lt;0")</f>
        <v>55821.465198156708</v>
      </c>
      <c r="U119" s="9">
        <v>44290</v>
      </c>
      <c r="V119" s="14">
        <f t="shared" ca="1" si="108"/>
        <v>1250</v>
      </c>
      <c r="W119" s="14">
        <f t="shared" ca="1" si="116"/>
        <v>1250</v>
      </c>
      <c r="X119" s="14">
        <f t="shared" ca="1" si="123"/>
        <v>1250</v>
      </c>
      <c r="Y119" s="14">
        <f t="shared" ca="1" si="94"/>
        <v>0</v>
      </c>
      <c r="Z119" s="14">
        <f t="shared" ca="1" si="95"/>
        <v>0</v>
      </c>
      <c r="AA119" s="14">
        <f t="shared" ca="1" si="131"/>
        <v>115214.947</v>
      </c>
      <c r="AB119" s="15">
        <f ca="1">SUM(Z$12:Z119)</f>
        <v>67471.177999999985</v>
      </c>
      <c r="AC119" s="16">
        <f ca="1">SUM(X$12:X119)+SUMIF(Y$12:Y119, "&lt;0")</f>
        <v>47743.769000000008</v>
      </c>
      <c r="AE119" s="9">
        <v>44290</v>
      </c>
      <c r="AF119" s="14">
        <f t="shared" ca="1" si="81"/>
        <v>2000</v>
      </c>
      <c r="AG119" s="14">
        <f t="shared" ca="1" si="112"/>
        <v>2000</v>
      </c>
      <c r="AH119" s="14">
        <f t="shared" ca="1" si="124"/>
        <v>2000</v>
      </c>
      <c r="AI119" s="14">
        <f t="shared" ca="1" si="82"/>
        <v>0</v>
      </c>
      <c r="AJ119" s="14">
        <f t="shared" ca="1" si="83"/>
        <v>0</v>
      </c>
      <c r="AK119" s="14">
        <f t="shared" ca="1" si="96"/>
        <v>143489.56299796025</v>
      </c>
      <c r="AL119" s="15">
        <f ca="1">SUM(AJ$12:AJ119)</f>
        <v>85471.178000000044</v>
      </c>
      <c r="AM119" s="16">
        <f ca="1">SUM(AH$12:AH119)+SUMIF(AI$12:AI119, "&lt;0")</f>
        <v>58018.384997960289</v>
      </c>
      <c r="AO119" s="9">
        <v>44290</v>
      </c>
      <c r="AP119" s="14">
        <f t="shared" ca="1" si="84"/>
        <v>2768.0668188914919</v>
      </c>
      <c r="AQ119" s="14">
        <f t="shared" ca="1" si="117"/>
        <v>2691</v>
      </c>
      <c r="AR119" s="14">
        <f t="shared" ca="1" si="125"/>
        <v>2149.4012995139892</v>
      </c>
      <c r="AS119" s="14">
        <f t="shared" ca="1" si="97"/>
        <v>618.66551937750273</v>
      </c>
      <c r="AT119" s="14">
        <f t="shared" ca="1" si="98"/>
        <v>618.66551937750273</v>
      </c>
      <c r="AU119" s="14">
        <f t="shared" ca="1" si="132"/>
        <v>155318.25502598778</v>
      </c>
      <c r="AV119" s="15">
        <f ca="1">SUM(AT$12:AT119)</f>
        <v>96790.128180554573</v>
      </c>
      <c r="AW119" s="16">
        <f ca="1">SUM(AR$12:AR119)+SUMIF(AS$12:AS119, "&lt;0")</f>
        <v>58528.126845433289</v>
      </c>
      <c r="AX119" s="15"/>
      <c r="AZ119" s="9">
        <v>44290</v>
      </c>
      <c r="BA119" s="14">
        <f t="shared" ca="1" si="109"/>
        <v>1500</v>
      </c>
      <c r="BB119" s="14">
        <f t="shared" ca="1" si="118"/>
        <v>1500</v>
      </c>
      <c r="BC119" s="14">
        <f t="shared" ca="1" si="126"/>
        <v>1500</v>
      </c>
      <c r="BD119" s="14">
        <f t="shared" ca="1" si="99"/>
        <v>0</v>
      </c>
      <c r="BE119" s="14">
        <f t="shared" ca="1" si="100"/>
        <v>0</v>
      </c>
      <c r="BF119" s="14">
        <f t="shared" ca="1" si="133"/>
        <v>124964.947</v>
      </c>
      <c r="BG119" s="15">
        <f ca="1">SUM(BE$12:BE119)</f>
        <v>73471.178000000014</v>
      </c>
      <c r="BH119" s="16">
        <f ca="1">SUM(BC$12:BC119)+SUMIF(BD$12:BD119, "&lt;0")</f>
        <v>51493.769000000015</v>
      </c>
      <c r="BJ119" s="9">
        <v>44290</v>
      </c>
      <c r="BK119" s="14">
        <f t="shared" ca="1" si="110"/>
        <v>1750</v>
      </c>
      <c r="BL119" s="14">
        <f t="shared" ca="1" si="119"/>
        <v>1750</v>
      </c>
      <c r="BM119" s="14">
        <f t="shared" ca="1" si="127"/>
        <v>1750</v>
      </c>
      <c r="BN119" s="14">
        <f t="shared" ca="1" si="101"/>
        <v>0</v>
      </c>
      <c r="BO119" s="14">
        <f t="shared" ca="1" si="102"/>
        <v>0</v>
      </c>
      <c r="BP119" s="14">
        <f t="shared" ca="1" si="134"/>
        <v>134714.94699999999</v>
      </c>
      <c r="BQ119" s="15">
        <f ca="1">SUM(BO$12:BO119)</f>
        <v>79471.177999999985</v>
      </c>
      <c r="BR119" s="16">
        <f ca="1">SUM(BM$12:BM119)+SUMIF(BN$12:BN119, "&lt;0")</f>
        <v>55243.769000000015</v>
      </c>
      <c r="BT119" s="9">
        <v>44290</v>
      </c>
      <c r="BU119" s="14">
        <f t="shared" ca="1" si="87"/>
        <v>2000</v>
      </c>
      <c r="BV119" s="14">
        <f t="shared" ca="1" si="113"/>
        <v>2000</v>
      </c>
      <c r="BW119" s="14">
        <f t="shared" ca="1" si="128"/>
        <v>2000</v>
      </c>
      <c r="BX119" s="14">
        <f t="shared" ca="1" si="88"/>
        <v>0</v>
      </c>
      <c r="BY119" s="14">
        <f t="shared" ca="1" si="89"/>
        <v>0</v>
      </c>
      <c r="BZ119" s="14">
        <f t="shared" ca="1" si="103"/>
        <v>143489.56299796025</v>
      </c>
      <c r="CA119" s="15">
        <f ca="1">SUM(BY$12:BY119)</f>
        <v>85471.178000000044</v>
      </c>
      <c r="CB119" s="16">
        <f ca="1">SUM(BW$12:BW119)+SUMIF(BX$12:BX119, "&lt;0")</f>
        <v>58018.384997960289</v>
      </c>
      <c r="CD119" s="9">
        <v>44290</v>
      </c>
      <c r="CE119" s="14">
        <f t="shared" ca="1" si="111"/>
        <v>2500</v>
      </c>
      <c r="CF119" s="14">
        <f t="shared" ca="1" si="120"/>
        <v>2500</v>
      </c>
      <c r="CG119" s="14">
        <f t="shared" ca="1" si="129"/>
        <v>2149.4012995139892</v>
      </c>
      <c r="CH119" s="14">
        <f t="shared" ca="1" si="104"/>
        <v>350.59870048601078</v>
      </c>
      <c r="CI119" s="14">
        <f t="shared" ca="1" si="105"/>
        <v>350.59870048601078</v>
      </c>
      <c r="CJ119" s="14">
        <f t="shared" ca="1" si="135"/>
        <v>153787.2951667548</v>
      </c>
      <c r="CK119" s="15">
        <f ca="1">SUM(CI$12:CI119)</f>
        <v>95259.168321321617</v>
      </c>
      <c r="CL119" s="16">
        <f ca="1">SUM(CG$12:CG119)+SUMIF(CH$12:CH119, "&lt;0")</f>
        <v>58528.126845433289</v>
      </c>
    </row>
    <row r="120" spans="1:90" x14ac:dyDescent="0.2">
      <c r="A120" s="24">
        <v>44291</v>
      </c>
      <c r="B120" s="54">
        <f ca="1">IF($A120&gt;= $C$5,$C$6, INDEX('Historical Data'!$D$2:$D$745, MATCH(A120, 'Historical Data'!$B$2:$B$745, 0)))</f>
        <v>1295.6389999999997</v>
      </c>
      <c r="C120" s="14">
        <f t="shared" ca="1" si="114"/>
        <v>1295.6389999999994</v>
      </c>
      <c r="D120" s="14">
        <f t="shared" ca="1" si="121"/>
        <v>697.48800000000165</v>
      </c>
      <c r="E120" s="14">
        <f t="shared" ca="1" si="91"/>
        <v>598.15099999999802</v>
      </c>
      <c r="F120" s="14">
        <f t="shared" ca="1" si="78"/>
        <v>598.15099999999802</v>
      </c>
      <c r="G120" s="14">
        <f t="shared" ca="1" si="106"/>
        <v>118290.50699999982</v>
      </c>
      <c r="H120" s="15">
        <f ca="1">SUM(F$12:F120)</f>
        <v>69164.665000000037</v>
      </c>
      <c r="I120" s="16">
        <f ca="1">SUM(D$12:D120)+SUMIF(E$12:E120, "&lt;0")</f>
        <v>49125.842000000026</v>
      </c>
      <c r="J120" s="43"/>
      <c r="K120" s="9">
        <v>44291</v>
      </c>
      <c r="L120" s="14">
        <f t="shared" ca="1" si="107"/>
        <v>1788.5130798771124</v>
      </c>
      <c r="M120" s="14">
        <f t="shared" ca="1" si="115"/>
        <v>1788.5130798771129</v>
      </c>
      <c r="N120" s="14">
        <f t="shared" ca="1" si="122"/>
        <v>1190.3620798771144</v>
      </c>
      <c r="O120" s="14">
        <f t="shared" ca="1" si="92"/>
        <v>598.15099999999802</v>
      </c>
      <c r="P120" s="14">
        <f t="shared" ca="1" si="93"/>
        <v>598.15099999999802</v>
      </c>
      <c r="Q120" s="14">
        <f t="shared" ca="1" si="130"/>
        <v>138005.47019508449</v>
      </c>
      <c r="R120" s="15">
        <f ca="1">SUM(P$12:P120)</f>
        <v>80993.642917050704</v>
      </c>
      <c r="S120" s="16">
        <f ca="1">SUM(N$12:N120)+SUMIF(O$12:O120, "&lt;0")</f>
        <v>57011.827278033823</v>
      </c>
      <c r="U120" s="9">
        <v>44291</v>
      </c>
      <c r="V120" s="14">
        <f t="shared" ca="1" si="108"/>
        <v>1250</v>
      </c>
      <c r="W120" s="14">
        <f t="shared" ca="1" si="116"/>
        <v>1250</v>
      </c>
      <c r="X120" s="14">
        <f t="shared" ca="1" si="123"/>
        <v>651.84900000000198</v>
      </c>
      <c r="Y120" s="14">
        <f t="shared" ca="1" si="94"/>
        <v>598.15099999999802</v>
      </c>
      <c r="Z120" s="14">
        <f t="shared" ca="1" si="95"/>
        <v>598.15099999999802</v>
      </c>
      <c r="AA120" s="14">
        <f t="shared" ca="1" si="131"/>
        <v>116464.947</v>
      </c>
      <c r="AB120" s="15">
        <f ca="1">SUM(Z$12:Z120)</f>
        <v>68069.328999999983</v>
      </c>
      <c r="AC120" s="16">
        <f ca="1">SUM(X$12:X120)+SUMIF(Y$12:Y120, "&lt;0")</f>
        <v>48395.618000000009</v>
      </c>
      <c r="AE120" s="9">
        <v>44291</v>
      </c>
      <c r="AF120" s="14">
        <f t="shared" ca="1" si="81"/>
        <v>2000</v>
      </c>
      <c r="AG120" s="14">
        <f t="shared" ca="1" si="112"/>
        <v>2000</v>
      </c>
      <c r="AH120" s="14">
        <f t="shared" ca="1" si="124"/>
        <v>1401.849000000002</v>
      </c>
      <c r="AI120" s="14">
        <f t="shared" ca="1" si="82"/>
        <v>598.15099999999802</v>
      </c>
      <c r="AJ120" s="14">
        <f t="shared" ca="1" si="83"/>
        <v>598.15099999999802</v>
      </c>
      <c r="AK120" s="14">
        <f t="shared" ca="1" si="96"/>
        <v>145489.56299796025</v>
      </c>
      <c r="AL120" s="15">
        <f ca="1">SUM(AJ$12:AJ120)</f>
        <v>86069.329000000042</v>
      </c>
      <c r="AM120" s="16">
        <f ca="1">SUM(AH$12:AH120)+SUMIF(AI$12:AI120, "&lt;0")</f>
        <v>59420.233997960291</v>
      </c>
      <c r="AO120" s="9">
        <v>44291</v>
      </c>
      <c r="AP120" s="14">
        <f t="shared" ca="1" si="84"/>
        <v>2793.8445488655543</v>
      </c>
      <c r="AQ120" s="14">
        <f t="shared" ca="1" si="117"/>
        <v>2717</v>
      </c>
      <c r="AR120" s="14">
        <f t="shared" ca="1" si="125"/>
        <v>1577.0280294880536</v>
      </c>
      <c r="AS120" s="14">
        <f t="shared" ca="1" si="97"/>
        <v>1216.8165193775008</v>
      </c>
      <c r="AT120" s="14">
        <f t="shared" ca="1" si="98"/>
        <v>1216.8165193775008</v>
      </c>
      <c r="AU120" s="14">
        <f t="shared" ca="1" si="132"/>
        <v>158112.09957485332</v>
      </c>
      <c r="AV120" s="15">
        <f ca="1">SUM(AT$12:AT120)</f>
        <v>98006.944699932079</v>
      </c>
      <c r="AW120" s="16">
        <f ca="1">SUM(AR$12:AR120)+SUMIF(AS$12:AS120, "&lt;0")</f>
        <v>60105.15487492134</v>
      </c>
      <c r="AX120" s="15"/>
      <c r="AZ120" s="9">
        <v>44291</v>
      </c>
      <c r="BA120" s="14">
        <f t="shared" ca="1" si="109"/>
        <v>1500</v>
      </c>
      <c r="BB120" s="14">
        <f t="shared" ca="1" si="118"/>
        <v>1500</v>
      </c>
      <c r="BC120" s="14">
        <f t="shared" ca="1" si="126"/>
        <v>901.84900000000198</v>
      </c>
      <c r="BD120" s="14">
        <f t="shared" ca="1" si="99"/>
        <v>598.15099999999802</v>
      </c>
      <c r="BE120" s="14">
        <f t="shared" ca="1" si="100"/>
        <v>598.15099999999802</v>
      </c>
      <c r="BF120" s="14">
        <f t="shared" ca="1" si="133"/>
        <v>126464.947</v>
      </c>
      <c r="BG120" s="15">
        <f ca="1">SUM(BE$12:BE120)</f>
        <v>74069.329000000012</v>
      </c>
      <c r="BH120" s="16">
        <f ca="1">SUM(BC$12:BC120)+SUMIF(BD$12:BD120, "&lt;0")</f>
        <v>52395.618000000017</v>
      </c>
      <c r="BJ120" s="9">
        <v>44291</v>
      </c>
      <c r="BK120" s="14">
        <f t="shared" ca="1" si="110"/>
        <v>1750</v>
      </c>
      <c r="BL120" s="14">
        <f t="shared" ca="1" si="119"/>
        <v>1750</v>
      </c>
      <c r="BM120" s="14">
        <f t="shared" ca="1" si="127"/>
        <v>1151.849000000002</v>
      </c>
      <c r="BN120" s="14">
        <f t="shared" ca="1" si="101"/>
        <v>598.15099999999802</v>
      </c>
      <c r="BO120" s="14">
        <f t="shared" ca="1" si="102"/>
        <v>598.15099999999802</v>
      </c>
      <c r="BP120" s="14">
        <f t="shared" ca="1" si="134"/>
        <v>136464.94699999999</v>
      </c>
      <c r="BQ120" s="15">
        <f ca="1">SUM(BO$12:BO120)</f>
        <v>80069.328999999983</v>
      </c>
      <c r="BR120" s="16">
        <f ca="1">SUM(BM$12:BM120)+SUMIF(BN$12:BN120, "&lt;0")</f>
        <v>56395.618000000017</v>
      </c>
      <c r="BT120" s="9">
        <v>44291</v>
      </c>
      <c r="BU120" s="14">
        <f t="shared" ca="1" si="87"/>
        <v>2000</v>
      </c>
      <c r="BV120" s="14">
        <f t="shared" ca="1" si="113"/>
        <v>2000</v>
      </c>
      <c r="BW120" s="14">
        <f t="shared" ca="1" si="128"/>
        <v>1401.849000000002</v>
      </c>
      <c r="BX120" s="14">
        <f t="shared" ca="1" si="88"/>
        <v>598.15099999999802</v>
      </c>
      <c r="BY120" s="14">
        <f t="shared" ca="1" si="89"/>
        <v>598.15099999999802</v>
      </c>
      <c r="BZ120" s="14">
        <f t="shared" ca="1" si="103"/>
        <v>145489.56299796025</v>
      </c>
      <c r="CA120" s="15">
        <f ca="1">SUM(BY$12:BY120)</f>
        <v>86069.329000000042</v>
      </c>
      <c r="CB120" s="16">
        <f ca="1">SUM(BW$12:BW120)+SUMIF(BX$12:BX120, "&lt;0")</f>
        <v>59420.233997960291</v>
      </c>
      <c r="CD120" s="9">
        <v>44291</v>
      </c>
      <c r="CE120" s="14">
        <f t="shared" ca="1" si="111"/>
        <v>2500</v>
      </c>
      <c r="CF120" s="14">
        <f t="shared" ca="1" si="120"/>
        <v>2500</v>
      </c>
      <c r="CG120" s="14">
        <f t="shared" ca="1" si="129"/>
        <v>1577.0280294880536</v>
      </c>
      <c r="CH120" s="14">
        <f t="shared" ca="1" si="104"/>
        <v>922.97197051194644</v>
      </c>
      <c r="CI120" s="14">
        <f t="shared" ca="1" si="105"/>
        <v>922.97197051194644</v>
      </c>
      <c r="CJ120" s="14">
        <f t="shared" ca="1" si="135"/>
        <v>156287.2951667548</v>
      </c>
      <c r="CK120" s="15">
        <f ca="1">SUM(CI$12:CI120)</f>
        <v>96182.140291833566</v>
      </c>
      <c r="CL120" s="16">
        <f ca="1">SUM(CG$12:CG120)+SUMIF(CH$12:CH120, "&lt;0")</f>
        <v>60105.15487492134</v>
      </c>
    </row>
    <row r="121" spans="1:90" x14ac:dyDescent="0.2">
      <c r="A121" s="24">
        <v>44292</v>
      </c>
      <c r="B121" s="54">
        <f ca="1">IF($A121&gt;= $C$5,$C$6, INDEX('Historical Data'!$D$2:$D$745, MATCH(A121, 'Historical Data'!$B$2:$B$745, 0)))</f>
        <v>1295.6389999999997</v>
      </c>
      <c r="C121" s="14">
        <f t="shared" ca="1" si="114"/>
        <v>1295.6389999999994</v>
      </c>
      <c r="D121" s="14">
        <f t="shared" ca="1" si="121"/>
        <v>1203.1669999999945</v>
      </c>
      <c r="E121" s="14">
        <f t="shared" ca="1" si="91"/>
        <v>92.47200000000521</v>
      </c>
      <c r="F121" s="14">
        <f t="shared" ca="1" si="78"/>
        <v>92.47200000000521</v>
      </c>
      <c r="G121" s="14">
        <f t="shared" ca="1" si="106"/>
        <v>119586.14599999982</v>
      </c>
      <c r="H121" s="15">
        <f ca="1">SUM(F$12:F121)</f>
        <v>69257.137000000046</v>
      </c>
      <c r="I121" s="16">
        <f ca="1">SUM(D$12:D121)+SUMIF(E$12:E121, "&lt;0")</f>
        <v>50329.00900000002</v>
      </c>
      <c r="J121" s="43"/>
      <c r="K121" s="9">
        <v>44292</v>
      </c>
      <c r="L121" s="14">
        <f t="shared" ca="1" si="107"/>
        <v>1788.5130798771124</v>
      </c>
      <c r="M121" s="14">
        <f t="shared" ca="1" si="115"/>
        <v>1788.5130798771129</v>
      </c>
      <c r="N121" s="14">
        <f t="shared" ca="1" si="122"/>
        <v>1696.0410798771072</v>
      </c>
      <c r="O121" s="14">
        <f t="shared" ca="1" si="92"/>
        <v>92.47200000000521</v>
      </c>
      <c r="P121" s="14">
        <f t="shared" ca="1" si="93"/>
        <v>92.47200000000521</v>
      </c>
      <c r="Q121" s="14">
        <f t="shared" ca="1" si="130"/>
        <v>139793.98327496159</v>
      </c>
      <c r="R121" s="15">
        <f ca="1">SUM(P$12:P121)</f>
        <v>81086.114917050712</v>
      </c>
      <c r="S121" s="16">
        <f ca="1">SUM(N$12:N121)+SUMIF(O$12:O121, "&lt;0")</f>
        <v>58707.868357910927</v>
      </c>
      <c r="U121" s="9">
        <v>44292</v>
      </c>
      <c r="V121" s="14">
        <f t="shared" ca="1" si="108"/>
        <v>1250</v>
      </c>
      <c r="W121" s="14">
        <f t="shared" ca="1" si="116"/>
        <v>1250</v>
      </c>
      <c r="X121" s="14">
        <f t="shared" ca="1" si="123"/>
        <v>1157.5279999999948</v>
      </c>
      <c r="Y121" s="14">
        <f t="shared" ca="1" si="94"/>
        <v>92.47200000000521</v>
      </c>
      <c r="Z121" s="14">
        <f t="shared" ca="1" si="95"/>
        <v>92.47200000000521</v>
      </c>
      <c r="AA121" s="14">
        <f t="shared" ca="1" si="131"/>
        <v>117714.947</v>
      </c>
      <c r="AB121" s="15">
        <f ca="1">SUM(Z$12:Z121)</f>
        <v>68161.800999999992</v>
      </c>
      <c r="AC121" s="16">
        <f ca="1">SUM(X$12:X121)+SUMIF(Y$12:Y121, "&lt;0")</f>
        <v>49553.146000000001</v>
      </c>
      <c r="AE121" s="9">
        <v>44292</v>
      </c>
      <c r="AF121" s="14">
        <f t="shared" ca="1" si="81"/>
        <v>2000</v>
      </c>
      <c r="AG121" s="14">
        <f t="shared" ca="1" si="112"/>
        <v>2000</v>
      </c>
      <c r="AH121" s="14">
        <f t="shared" ca="1" si="124"/>
        <v>1907.5279999999948</v>
      </c>
      <c r="AI121" s="14">
        <f t="shared" ca="1" si="82"/>
        <v>92.47200000000521</v>
      </c>
      <c r="AJ121" s="14">
        <f t="shared" ca="1" si="83"/>
        <v>92.47200000000521</v>
      </c>
      <c r="AK121" s="14">
        <f t="shared" ca="1" si="96"/>
        <v>147489.56299796025</v>
      </c>
      <c r="AL121" s="15">
        <f ca="1">SUM(AJ$12:AJ121)</f>
        <v>86161.80100000005</v>
      </c>
      <c r="AM121" s="16">
        <f ca="1">SUM(AH$12:AH121)+SUMIF(AI$12:AI121, "&lt;0")</f>
        <v>61327.76199796029</v>
      </c>
      <c r="AO121" s="9">
        <v>44292</v>
      </c>
      <c r="AP121" s="14">
        <f t="shared" ca="1" si="84"/>
        <v>2819.6222788396171</v>
      </c>
      <c r="AQ121" s="14">
        <f t="shared" ca="1" si="117"/>
        <v>2742</v>
      </c>
      <c r="AR121" s="14">
        <f t="shared" ca="1" si="125"/>
        <v>2108.4847594621092</v>
      </c>
      <c r="AS121" s="14">
        <f t="shared" ca="1" si="97"/>
        <v>711.13751937750794</v>
      </c>
      <c r="AT121" s="14">
        <f t="shared" ca="1" si="98"/>
        <v>711.13751937750794</v>
      </c>
      <c r="AU121" s="14">
        <f t="shared" ca="1" si="132"/>
        <v>160931.72185369293</v>
      </c>
      <c r="AV121" s="15">
        <f ca="1">SUM(AT$12:AT121)</f>
        <v>98718.082219309581</v>
      </c>
      <c r="AW121" s="16">
        <f ca="1">SUM(AR$12:AR121)+SUMIF(AS$12:AS121, "&lt;0")</f>
        <v>62213.639634383449</v>
      </c>
      <c r="AX121" s="15"/>
      <c r="AZ121" s="9">
        <v>44292</v>
      </c>
      <c r="BA121" s="14">
        <f t="shared" ca="1" si="109"/>
        <v>1500</v>
      </c>
      <c r="BB121" s="14">
        <f t="shared" ca="1" si="118"/>
        <v>1500</v>
      </c>
      <c r="BC121" s="14">
        <f t="shared" ca="1" si="126"/>
        <v>1407.5279999999948</v>
      </c>
      <c r="BD121" s="14">
        <f t="shared" ca="1" si="99"/>
        <v>92.47200000000521</v>
      </c>
      <c r="BE121" s="14">
        <f t="shared" ca="1" si="100"/>
        <v>92.47200000000521</v>
      </c>
      <c r="BF121" s="14">
        <f t="shared" ca="1" si="133"/>
        <v>127964.947</v>
      </c>
      <c r="BG121" s="15">
        <f ca="1">SUM(BE$12:BE121)</f>
        <v>74161.801000000021</v>
      </c>
      <c r="BH121" s="16">
        <f ca="1">SUM(BC$12:BC121)+SUMIF(BD$12:BD121, "&lt;0")</f>
        <v>53803.146000000008</v>
      </c>
      <c r="BJ121" s="9">
        <v>44292</v>
      </c>
      <c r="BK121" s="14">
        <f t="shared" ca="1" si="110"/>
        <v>1750</v>
      </c>
      <c r="BL121" s="14">
        <f t="shared" ca="1" si="119"/>
        <v>1750</v>
      </c>
      <c r="BM121" s="14">
        <f t="shared" ca="1" si="127"/>
        <v>1657.5279999999948</v>
      </c>
      <c r="BN121" s="14">
        <f t="shared" ca="1" si="101"/>
        <v>92.47200000000521</v>
      </c>
      <c r="BO121" s="14">
        <f t="shared" ca="1" si="102"/>
        <v>92.47200000000521</v>
      </c>
      <c r="BP121" s="14">
        <f t="shared" ca="1" si="134"/>
        <v>138214.94699999999</v>
      </c>
      <c r="BQ121" s="15">
        <f ca="1">SUM(BO$12:BO121)</f>
        <v>80161.800999999992</v>
      </c>
      <c r="BR121" s="16">
        <f ca="1">SUM(BM$12:BM121)+SUMIF(BN$12:BN121, "&lt;0")</f>
        <v>58053.146000000008</v>
      </c>
      <c r="BT121" s="9">
        <v>44292</v>
      </c>
      <c r="BU121" s="14">
        <f t="shared" ca="1" si="87"/>
        <v>2000</v>
      </c>
      <c r="BV121" s="14">
        <f t="shared" ca="1" si="113"/>
        <v>2000</v>
      </c>
      <c r="BW121" s="14">
        <f t="shared" ca="1" si="128"/>
        <v>1907.5279999999948</v>
      </c>
      <c r="BX121" s="14">
        <f t="shared" ca="1" si="88"/>
        <v>92.47200000000521</v>
      </c>
      <c r="BY121" s="14">
        <f t="shared" ca="1" si="89"/>
        <v>92.47200000000521</v>
      </c>
      <c r="BZ121" s="14">
        <f t="shared" ca="1" si="103"/>
        <v>147489.56299796025</v>
      </c>
      <c r="CA121" s="15">
        <f ca="1">SUM(BY$12:BY121)</f>
        <v>86161.80100000005</v>
      </c>
      <c r="CB121" s="16">
        <f ca="1">SUM(BW$12:BW121)+SUMIF(BX$12:BX121, "&lt;0")</f>
        <v>61327.76199796029</v>
      </c>
      <c r="CD121" s="9">
        <v>44292</v>
      </c>
      <c r="CE121" s="14">
        <f t="shared" ca="1" si="111"/>
        <v>2500</v>
      </c>
      <c r="CF121" s="14">
        <f t="shared" ca="1" si="120"/>
        <v>2500</v>
      </c>
      <c r="CG121" s="14">
        <f t="shared" ca="1" si="129"/>
        <v>2108.4847594621092</v>
      </c>
      <c r="CH121" s="14">
        <f t="shared" ca="1" si="104"/>
        <v>391.5152405378908</v>
      </c>
      <c r="CI121" s="14">
        <f t="shared" ca="1" si="105"/>
        <v>391.5152405378908</v>
      </c>
      <c r="CJ121" s="14">
        <f t="shared" ca="1" si="135"/>
        <v>158787.2951667548</v>
      </c>
      <c r="CK121" s="15">
        <f ca="1">SUM(CI$12:CI121)</f>
        <v>96573.655532371457</v>
      </c>
      <c r="CL121" s="16">
        <f ca="1">SUM(CG$12:CG121)+SUMIF(CH$12:CH121, "&lt;0")</f>
        <v>62213.639634383449</v>
      </c>
    </row>
    <row r="122" spans="1:90" x14ac:dyDescent="0.2">
      <c r="A122" s="24">
        <v>44293</v>
      </c>
      <c r="B122" s="54">
        <f ca="1">IF($A122&gt;= $C$5,$C$6, INDEX('Historical Data'!$D$2:$D$745, MATCH(A122, 'Historical Data'!$B$2:$B$745, 0)))</f>
        <v>1295.6389999999997</v>
      </c>
      <c r="C122" s="14">
        <f t="shared" ca="1" si="114"/>
        <v>1295.6389999999994</v>
      </c>
      <c r="D122" s="14">
        <f t="shared" ca="1" si="121"/>
        <v>354.55500000000075</v>
      </c>
      <c r="E122" s="14">
        <f t="shared" ca="1" si="91"/>
        <v>941.08399999999892</v>
      </c>
      <c r="F122" s="14">
        <f t="shared" ca="1" si="78"/>
        <v>941.08399999999892</v>
      </c>
      <c r="G122" s="14">
        <f t="shared" ca="1" si="106"/>
        <v>120881.78499999981</v>
      </c>
      <c r="H122" s="15">
        <f ca="1">SUM(F$12:F122)</f>
        <v>70198.221000000049</v>
      </c>
      <c r="I122" s="16">
        <f ca="1">SUM(D$12:D122)+SUMIF(E$12:E122, "&lt;0")</f>
        <v>50683.56400000002</v>
      </c>
      <c r="J122" s="43"/>
      <c r="K122" s="9">
        <v>44293</v>
      </c>
      <c r="L122" s="14">
        <f t="shared" ca="1" si="107"/>
        <v>1788.5130798771124</v>
      </c>
      <c r="M122" s="14">
        <f t="shared" ca="1" si="115"/>
        <v>1788.5130798771129</v>
      </c>
      <c r="N122" s="14">
        <f t="shared" ca="1" si="122"/>
        <v>847.42907987711351</v>
      </c>
      <c r="O122" s="14">
        <f t="shared" ca="1" si="92"/>
        <v>941.08399999999892</v>
      </c>
      <c r="P122" s="14">
        <f t="shared" ca="1" si="93"/>
        <v>941.08399999999892</v>
      </c>
      <c r="Q122" s="14">
        <f t="shared" ca="1" si="130"/>
        <v>141582.49635483869</v>
      </c>
      <c r="R122" s="15">
        <f ca="1">SUM(P$12:P122)</f>
        <v>82027.198917050715</v>
      </c>
      <c r="S122" s="16">
        <f ca="1">SUM(N$12:N122)+SUMIF(O$12:O122, "&lt;0")</f>
        <v>59555.297437788038</v>
      </c>
      <c r="U122" s="9">
        <v>44293</v>
      </c>
      <c r="V122" s="14">
        <f t="shared" ca="1" si="108"/>
        <v>1250</v>
      </c>
      <c r="W122" s="14">
        <f t="shared" ca="1" si="116"/>
        <v>1250</v>
      </c>
      <c r="X122" s="14">
        <f t="shared" ca="1" si="123"/>
        <v>308.91600000000108</v>
      </c>
      <c r="Y122" s="14">
        <f t="shared" ca="1" si="94"/>
        <v>941.08399999999892</v>
      </c>
      <c r="Z122" s="14">
        <f t="shared" ca="1" si="95"/>
        <v>941.08399999999892</v>
      </c>
      <c r="AA122" s="14">
        <f t="shared" ca="1" si="131"/>
        <v>118964.947</v>
      </c>
      <c r="AB122" s="15">
        <f ca="1">SUM(Z$12:Z122)</f>
        <v>69102.884999999995</v>
      </c>
      <c r="AC122" s="16">
        <f ca="1">SUM(X$12:X122)+SUMIF(Y$12:Y122, "&lt;0")</f>
        <v>49862.061999999998</v>
      </c>
      <c r="AE122" s="9">
        <v>44293</v>
      </c>
      <c r="AF122" s="14">
        <f t="shared" ca="1" si="81"/>
        <v>2000</v>
      </c>
      <c r="AG122" s="14">
        <f t="shared" ca="1" si="112"/>
        <v>2000</v>
      </c>
      <c r="AH122" s="14">
        <f t="shared" ca="1" si="124"/>
        <v>1058.9160000000011</v>
      </c>
      <c r="AI122" s="14">
        <f t="shared" ca="1" si="82"/>
        <v>941.08399999999892</v>
      </c>
      <c r="AJ122" s="14">
        <f t="shared" ca="1" si="83"/>
        <v>941.08399999999892</v>
      </c>
      <c r="AK122" s="14">
        <f t="shared" ca="1" si="96"/>
        <v>149489.56299796025</v>
      </c>
      <c r="AL122" s="15">
        <f ca="1">SUM(AJ$12:AJ122)</f>
        <v>87102.885000000053</v>
      </c>
      <c r="AM122" s="16">
        <f ca="1">SUM(AH$12:AH122)+SUMIF(AI$12:AI122, "&lt;0")</f>
        <v>62386.677997960287</v>
      </c>
      <c r="AO122" s="9">
        <v>44293</v>
      </c>
      <c r="AP122" s="14">
        <f t="shared" ca="1" si="84"/>
        <v>2845.40000881368</v>
      </c>
      <c r="AQ122" s="14">
        <f t="shared" ca="1" si="117"/>
        <v>2768</v>
      </c>
      <c r="AR122" s="14">
        <f t="shared" ca="1" si="125"/>
        <v>1285.6504894361778</v>
      </c>
      <c r="AS122" s="14">
        <f t="shared" ca="1" si="97"/>
        <v>1559.7495193775021</v>
      </c>
      <c r="AT122" s="14">
        <f t="shared" ca="1" si="98"/>
        <v>1559.7495193775021</v>
      </c>
      <c r="AU122" s="14">
        <f t="shared" ca="1" si="132"/>
        <v>163777.12186250661</v>
      </c>
      <c r="AV122" s="15">
        <f ca="1">SUM(AT$12:AT122)</f>
        <v>100277.83173868708</v>
      </c>
      <c r="AW122" s="16">
        <f ca="1">SUM(AR$12:AR122)+SUMIF(AS$12:AS122, "&lt;0")</f>
        <v>63499.290123819628</v>
      </c>
      <c r="AX122" s="15"/>
      <c r="AZ122" s="9">
        <v>44293</v>
      </c>
      <c r="BA122" s="14">
        <f t="shared" ca="1" si="109"/>
        <v>1500</v>
      </c>
      <c r="BB122" s="14">
        <f t="shared" ca="1" si="118"/>
        <v>1500</v>
      </c>
      <c r="BC122" s="14">
        <f t="shared" ca="1" si="126"/>
        <v>558.91600000000108</v>
      </c>
      <c r="BD122" s="14">
        <f t="shared" ca="1" si="99"/>
        <v>941.08399999999892</v>
      </c>
      <c r="BE122" s="14">
        <f t="shared" ca="1" si="100"/>
        <v>941.08399999999892</v>
      </c>
      <c r="BF122" s="14">
        <f t="shared" ca="1" si="133"/>
        <v>129464.947</v>
      </c>
      <c r="BG122" s="15">
        <f ca="1">SUM(BE$12:BE122)</f>
        <v>75102.885000000024</v>
      </c>
      <c r="BH122" s="16">
        <f ca="1">SUM(BC$12:BC122)+SUMIF(BD$12:BD122, "&lt;0")</f>
        <v>54362.062000000005</v>
      </c>
      <c r="BJ122" s="9">
        <v>44293</v>
      </c>
      <c r="BK122" s="14">
        <f t="shared" ca="1" si="110"/>
        <v>1750</v>
      </c>
      <c r="BL122" s="14">
        <f t="shared" ca="1" si="119"/>
        <v>1750</v>
      </c>
      <c r="BM122" s="14">
        <f t="shared" ca="1" si="127"/>
        <v>808.91600000000108</v>
      </c>
      <c r="BN122" s="14">
        <f t="shared" ca="1" si="101"/>
        <v>941.08399999999892</v>
      </c>
      <c r="BO122" s="14">
        <f t="shared" ca="1" si="102"/>
        <v>941.08399999999892</v>
      </c>
      <c r="BP122" s="14">
        <f t="shared" ca="1" si="134"/>
        <v>139964.94699999999</v>
      </c>
      <c r="BQ122" s="15">
        <f ca="1">SUM(BO$12:BO122)</f>
        <v>81102.884999999995</v>
      </c>
      <c r="BR122" s="16">
        <f ca="1">SUM(BM$12:BM122)+SUMIF(BN$12:BN122, "&lt;0")</f>
        <v>58862.062000000005</v>
      </c>
      <c r="BT122" s="9">
        <v>44293</v>
      </c>
      <c r="BU122" s="14">
        <f t="shared" ca="1" si="87"/>
        <v>2000</v>
      </c>
      <c r="BV122" s="14">
        <f t="shared" ca="1" si="113"/>
        <v>2000</v>
      </c>
      <c r="BW122" s="14">
        <f t="shared" ca="1" si="128"/>
        <v>1058.9160000000011</v>
      </c>
      <c r="BX122" s="14">
        <f t="shared" ca="1" si="88"/>
        <v>941.08399999999892</v>
      </c>
      <c r="BY122" s="14">
        <f t="shared" ca="1" si="89"/>
        <v>941.08399999999892</v>
      </c>
      <c r="BZ122" s="14">
        <f t="shared" ca="1" si="103"/>
        <v>149489.56299796025</v>
      </c>
      <c r="CA122" s="15">
        <f ca="1">SUM(BY$12:BY122)</f>
        <v>87102.885000000053</v>
      </c>
      <c r="CB122" s="16">
        <f ca="1">SUM(BW$12:BW122)+SUMIF(BX$12:BX122, "&lt;0")</f>
        <v>62386.677997960287</v>
      </c>
      <c r="CD122" s="9">
        <v>44293</v>
      </c>
      <c r="CE122" s="14">
        <f t="shared" ca="1" si="111"/>
        <v>2500</v>
      </c>
      <c r="CF122" s="14">
        <f t="shared" ca="1" si="120"/>
        <v>2500</v>
      </c>
      <c r="CG122" s="14">
        <f t="shared" ca="1" si="129"/>
        <v>1285.6504894361778</v>
      </c>
      <c r="CH122" s="14">
        <f t="shared" ca="1" si="104"/>
        <v>1214.3495105638222</v>
      </c>
      <c r="CI122" s="14">
        <f t="shared" ca="1" si="105"/>
        <v>1214.3495105638222</v>
      </c>
      <c r="CJ122" s="14">
        <f t="shared" ca="1" si="135"/>
        <v>161287.2951667548</v>
      </c>
      <c r="CK122" s="15">
        <f ca="1">SUM(CI$12:CI122)</f>
        <v>97788.005042935285</v>
      </c>
      <c r="CL122" s="16">
        <f ca="1">SUM(CG$12:CG122)+SUMIF(CH$12:CH122, "&lt;0")</f>
        <v>63499.290123819628</v>
      </c>
    </row>
    <row r="123" spans="1:90" x14ac:dyDescent="0.2">
      <c r="A123" s="24">
        <v>44294</v>
      </c>
      <c r="B123" s="54">
        <f ca="1">IF($A123&gt;= $C$5,$C$6, INDEX('Historical Data'!$D$2:$D$745, MATCH(A123, 'Historical Data'!$B$2:$B$745, 0)))</f>
        <v>1295.6389999999997</v>
      </c>
      <c r="C123" s="14">
        <f t="shared" ca="1" si="114"/>
        <v>1295.6389999999994</v>
      </c>
      <c r="D123" s="14">
        <f t="shared" ca="1" si="121"/>
        <v>590.49500000000307</v>
      </c>
      <c r="E123" s="14">
        <f t="shared" ca="1" si="91"/>
        <v>705.14399999999659</v>
      </c>
      <c r="F123" s="14">
        <f t="shared" ca="1" si="78"/>
        <v>705.14399999999659</v>
      </c>
      <c r="G123" s="14">
        <f t="shared" ca="1" si="106"/>
        <v>122177.42399999981</v>
      </c>
      <c r="H123" s="15">
        <f ca="1">SUM(F$12:F123)</f>
        <v>70903.365000000049</v>
      </c>
      <c r="I123" s="16">
        <f ca="1">SUM(D$12:D123)+SUMIF(E$12:E123, "&lt;0")</f>
        <v>51274.059000000023</v>
      </c>
      <c r="J123" s="43"/>
      <c r="K123" s="9">
        <v>44294</v>
      </c>
      <c r="L123" s="14">
        <f t="shared" ca="1" si="107"/>
        <v>1788.5130798771124</v>
      </c>
      <c r="M123" s="14">
        <f t="shared" ca="1" si="115"/>
        <v>1788.5130798771129</v>
      </c>
      <c r="N123" s="14">
        <f t="shared" ca="1" si="122"/>
        <v>1083.3690798771158</v>
      </c>
      <c r="O123" s="14">
        <f t="shared" ca="1" si="92"/>
        <v>705.14399999999659</v>
      </c>
      <c r="P123" s="14">
        <f t="shared" ca="1" si="93"/>
        <v>705.14399999999659</v>
      </c>
      <c r="Q123" s="14">
        <f t="shared" ca="1" si="130"/>
        <v>143371.00943471579</v>
      </c>
      <c r="R123" s="15">
        <f ca="1">SUM(P$12:P123)</f>
        <v>82732.342917050715</v>
      </c>
      <c r="S123" s="16">
        <f ca="1">SUM(N$12:N123)+SUMIF(O$12:O123, "&lt;0")</f>
        <v>60638.666517665151</v>
      </c>
      <c r="U123" s="9">
        <v>44294</v>
      </c>
      <c r="V123" s="14">
        <f t="shared" ca="1" si="108"/>
        <v>1250</v>
      </c>
      <c r="W123" s="14">
        <f t="shared" ca="1" si="116"/>
        <v>1250</v>
      </c>
      <c r="X123" s="14">
        <f t="shared" ca="1" si="123"/>
        <v>544.85600000000341</v>
      </c>
      <c r="Y123" s="14">
        <f t="shared" ca="1" si="94"/>
        <v>705.14399999999659</v>
      </c>
      <c r="Z123" s="14">
        <f t="shared" ca="1" si="95"/>
        <v>705.14399999999659</v>
      </c>
      <c r="AA123" s="14">
        <f t="shared" ca="1" si="131"/>
        <v>120214.947</v>
      </c>
      <c r="AB123" s="15">
        <f ca="1">SUM(Z$12:Z123)</f>
        <v>69808.028999999995</v>
      </c>
      <c r="AC123" s="16">
        <f ca="1">SUM(X$12:X123)+SUMIF(Y$12:Y123, "&lt;0")</f>
        <v>50406.917999999998</v>
      </c>
      <c r="AE123" s="9">
        <v>44294</v>
      </c>
      <c r="AF123" s="14">
        <f t="shared" ca="1" si="81"/>
        <v>2000</v>
      </c>
      <c r="AG123" s="14">
        <f t="shared" ca="1" si="112"/>
        <v>2000</v>
      </c>
      <c r="AH123" s="14">
        <f t="shared" ca="1" si="124"/>
        <v>1294.8560000000034</v>
      </c>
      <c r="AI123" s="14">
        <f t="shared" ca="1" si="82"/>
        <v>705.14399999999659</v>
      </c>
      <c r="AJ123" s="14">
        <f t="shared" ca="1" si="83"/>
        <v>705.14399999999659</v>
      </c>
      <c r="AK123" s="14">
        <f t="shared" ca="1" si="96"/>
        <v>151489.56299796025</v>
      </c>
      <c r="AL123" s="15">
        <f ca="1">SUM(AJ$12:AJ123)</f>
        <v>87808.029000000053</v>
      </c>
      <c r="AM123" s="16">
        <f ca="1">SUM(AH$12:AH123)+SUMIF(AI$12:AI123, "&lt;0")</f>
        <v>63681.533997960287</v>
      </c>
      <c r="AO123" s="9">
        <v>44294</v>
      </c>
      <c r="AP123" s="14">
        <f t="shared" ca="1" si="84"/>
        <v>2871.1777387877423</v>
      </c>
      <c r="AQ123" s="14">
        <f t="shared" ca="1" si="117"/>
        <v>2794</v>
      </c>
      <c r="AR123" s="14">
        <f t="shared" ca="1" si="125"/>
        <v>1547.368219410243</v>
      </c>
      <c r="AS123" s="14">
        <f t="shared" ca="1" si="97"/>
        <v>1323.8095193774993</v>
      </c>
      <c r="AT123" s="14">
        <f t="shared" ca="1" si="98"/>
        <v>1323.8095193774993</v>
      </c>
      <c r="AU123" s="14">
        <f t="shared" ca="1" si="132"/>
        <v>166648.29960129436</v>
      </c>
      <c r="AV123" s="15">
        <f ca="1">SUM(AT$12:AT123)</f>
        <v>101601.64125806457</v>
      </c>
      <c r="AW123" s="16">
        <f ca="1">SUM(AR$12:AR123)+SUMIF(AS$12:AS123, "&lt;0")</f>
        <v>65046.658343229865</v>
      </c>
      <c r="AX123" s="15"/>
      <c r="AZ123" s="9">
        <v>44294</v>
      </c>
      <c r="BA123" s="14">
        <f t="shared" ca="1" si="109"/>
        <v>1500</v>
      </c>
      <c r="BB123" s="14">
        <f t="shared" ca="1" si="118"/>
        <v>1500</v>
      </c>
      <c r="BC123" s="14">
        <f t="shared" ca="1" si="126"/>
        <v>794.85600000000341</v>
      </c>
      <c r="BD123" s="14">
        <f t="shared" ca="1" si="99"/>
        <v>705.14399999999659</v>
      </c>
      <c r="BE123" s="14">
        <f t="shared" ca="1" si="100"/>
        <v>705.14399999999659</v>
      </c>
      <c r="BF123" s="14">
        <f t="shared" ca="1" si="133"/>
        <v>130964.947</v>
      </c>
      <c r="BG123" s="15">
        <f ca="1">SUM(BE$12:BE123)</f>
        <v>75808.029000000024</v>
      </c>
      <c r="BH123" s="16">
        <f ca="1">SUM(BC$12:BC123)+SUMIF(BD$12:BD123, "&lt;0")</f>
        <v>55156.918000000005</v>
      </c>
      <c r="BJ123" s="9">
        <v>44294</v>
      </c>
      <c r="BK123" s="14">
        <f t="shared" ca="1" si="110"/>
        <v>1750</v>
      </c>
      <c r="BL123" s="14">
        <f t="shared" ca="1" si="119"/>
        <v>1750</v>
      </c>
      <c r="BM123" s="14">
        <f t="shared" ca="1" si="127"/>
        <v>1044.8560000000034</v>
      </c>
      <c r="BN123" s="14">
        <f t="shared" ca="1" si="101"/>
        <v>705.14399999999659</v>
      </c>
      <c r="BO123" s="14">
        <f t="shared" ca="1" si="102"/>
        <v>705.14399999999659</v>
      </c>
      <c r="BP123" s="14">
        <f t="shared" ca="1" si="134"/>
        <v>141714.94699999999</v>
      </c>
      <c r="BQ123" s="15">
        <f ca="1">SUM(BO$12:BO123)</f>
        <v>81808.028999999995</v>
      </c>
      <c r="BR123" s="16">
        <f ca="1">SUM(BM$12:BM123)+SUMIF(BN$12:BN123, "&lt;0")</f>
        <v>59906.918000000005</v>
      </c>
      <c r="BT123" s="9">
        <v>44294</v>
      </c>
      <c r="BU123" s="14">
        <f t="shared" ca="1" si="87"/>
        <v>2000</v>
      </c>
      <c r="BV123" s="14">
        <f t="shared" ca="1" si="113"/>
        <v>2000</v>
      </c>
      <c r="BW123" s="14">
        <f t="shared" ca="1" si="128"/>
        <v>1294.8560000000034</v>
      </c>
      <c r="BX123" s="14">
        <f t="shared" ca="1" si="88"/>
        <v>705.14399999999659</v>
      </c>
      <c r="BY123" s="14">
        <f t="shared" ca="1" si="89"/>
        <v>705.14399999999659</v>
      </c>
      <c r="BZ123" s="14">
        <f t="shared" ca="1" si="103"/>
        <v>151489.56299796025</v>
      </c>
      <c r="CA123" s="15">
        <f ca="1">SUM(BY$12:BY123)</f>
        <v>87808.029000000053</v>
      </c>
      <c r="CB123" s="16">
        <f ca="1">SUM(BW$12:BW123)+SUMIF(BX$12:BX123, "&lt;0")</f>
        <v>63681.533997960287</v>
      </c>
      <c r="CD123" s="9">
        <v>44294</v>
      </c>
      <c r="CE123" s="14">
        <f t="shared" ca="1" si="111"/>
        <v>2500</v>
      </c>
      <c r="CF123" s="14">
        <f t="shared" ca="1" si="120"/>
        <v>2500</v>
      </c>
      <c r="CG123" s="14">
        <f t="shared" ca="1" si="129"/>
        <v>1547.368219410243</v>
      </c>
      <c r="CH123" s="14">
        <f t="shared" ca="1" si="104"/>
        <v>952.631780589757</v>
      </c>
      <c r="CI123" s="14">
        <f t="shared" ca="1" si="105"/>
        <v>952.631780589757</v>
      </c>
      <c r="CJ123" s="14">
        <f t="shared" ca="1" si="135"/>
        <v>163787.2951667548</v>
      </c>
      <c r="CK123" s="15">
        <f ca="1">SUM(CI$12:CI123)</f>
        <v>98740.636823525041</v>
      </c>
      <c r="CL123" s="16">
        <f ca="1">SUM(CG$12:CG123)+SUMIF(CH$12:CH123, "&lt;0")</f>
        <v>65046.658343229865</v>
      </c>
    </row>
    <row r="124" spans="1:90" x14ac:dyDescent="0.2">
      <c r="A124" s="24">
        <v>44295</v>
      </c>
      <c r="B124" s="54">
        <f ca="1">IF($A124&gt;= $C$5,$C$6, INDEX('Historical Data'!$D$2:$D$745, MATCH(A124, 'Historical Data'!$B$2:$B$745, 0)))</f>
        <v>1295.6389999999997</v>
      </c>
      <c r="C124" s="14">
        <f t="shared" ca="1" si="114"/>
        <v>1295.6389999999994</v>
      </c>
      <c r="D124" s="14">
        <f t="shared" ca="1" si="121"/>
        <v>1295.6389999999997</v>
      </c>
      <c r="E124" s="14">
        <f t="shared" ca="1" si="91"/>
        <v>0</v>
      </c>
      <c r="F124" s="14">
        <f t="shared" ca="1" si="78"/>
        <v>0</v>
      </c>
      <c r="G124" s="14">
        <f t="shared" ca="1" si="106"/>
        <v>123473.06299999981</v>
      </c>
      <c r="H124" s="15">
        <f ca="1">SUM(F$12:F124)</f>
        <v>70903.365000000049</v>
      </c>
      <c r="I124" s="16">
        <f ca="1">SUM(D$12:D124)+SUMIF(E$12:E124, "&lt;0")</f>
        <v>52569.698000000026</v>
      </c>
      <c r="J124" s="43"/>
      <c r="K124" s="9">
        <v>44295</v>
      </c>
      <c r="L124" s="14">
        <f t="shared" ca="1" si="107"/>
        <v>1788.5130798771124</v>
      </c>
      <c r="M124" s="14">
        <f t="shared" ca="1" si="115"/>
        <v>1788.5130798771129</v>
      </c>
      <c r="N124" s="14">
        <f t="shared" ca="1" si="122"/>
        <v>1788.5130798771124</v>
      </c>
      <c r="O124" s="14">
        <f t="shared" ca="1" si="92"/>
        <v>0</v>
      </c>
      <c r="P124" s="14">
        <f t="shared" ca="1" si="93"/>
        <v>0</v>
      </c>
      <c r="Q124" s="14">
        <f t="shared" ca="1" si="130"/>
        <v>145159.52251459289</v>
      </c>
      <c r="R124" s="15">
        <f ca="1">SUM(P$12:P124)</f>
        <v>82732.342917050715</v>
      </c>
      <c r="S124" s="16">
        <f ca="1">SUM(N$12:N124)+SUMIF(O$12:O124, "&lt;0")</f>
        <v>62427.179597542265</v>
      </c>
      <c r="U124" s="9">
        <v>44295</v>
      </c>
      <c r="V124" s="14">
        <f t="shared" ca="1" si="108"/>
        <v>1250</v>
      </c>
      <c r="W124" s="14">
        <f t="shared" ca="1" si="116"/>
        <v>1250</v>
      </c>
      <c r="X124" s="14">
        <f t="shared" ca="1" si="123"/>
        <v>1250</v>
      </c>
      <c r="Y124" s="14">
        <f t="shared" ca="1" si="94"/>
        <v>0</v>
      </c>
      <c r="Z124" s="14">
        <f t="shared" ca="1" si="95"/>
        <v>0</v>
      </c>
      <c r="AA124" s="14">
        <f t="shared" ca="1" si="131"/>
        <v>121464.947</v>
      </c>
      <c r="AB124" s="15">
        <f ca="1">SUM(Z$12:Z124)</f>
        <v>69808.028999999995</v>
      </c>
      <c r="AC124" s="16">
        <f ca="1">SUM(X$12:X124)+SUMIF(Y$12:Y124, "&lt;0")</f>
        <v>51656.917999999998</v>
      </c>
      <c r="AE124" s="9">
        <v>44295</v>
      </c>
      <c r="AF124" s="14">
        <f t="shared" ca="1" si="81"/>
        <v>2000</v>
      </c>
      <c r="AG124" s="14">
        <f t="shared" ca="1" si="112"/>
        <v>2000</v>
      </c>
      <c r="AH124" s="14">
        <f t="shared" ca="1" si="124"/>
        <v>2000</v>
      </c>
      <c r="AI124" s="14">
        <f t="shared" ca="1" si="82"/>
        <v>0</v>
      </c>
      <c r="AJ124" s="14">
        <f t="shared" ca="1" si="83"/>
        <v>0</v>
      </c>
      <c r="AK124" s="14">
        <f t="shared" ca="1" si="96"/>
        <v>153489.56299796025</v>
      </c>
      <c r="AL124" s="15">
        <f ca="1">SUM(AJ$12:AJ124)</f>
        <v>87808.029000000053</v>
      </c>
      <c r="AM124" s="16">
        <f ca="1">SUM(AH$12:AH124)+SUMIF(AI$12:AI124, "&lt;0")</f>
        <v>65681.533997960287</v>
      </c>
      <c r="AO124" s="9">
        <v>44295</v>
      </c>
      <c r="AP124" s="14">
        <f t="shared" ca="1" si="84"/>
        <v>2896.9554687618047</v>
      </c>
      <c r="AQ124" s="14">
        <f t="shared" ca="1" si="117"/>
        <v>2820</v>
      </c>
      <c r="AR124" s="14">
        <f t="shared" ca="1" si="125"/>
        <v>2278.289949384302</v>
      </c>
      <c r="AS124" s="14">
        <f t="shared" ca="1" si="97"/>
        <v>618.66551937750273</v>
      </c>
      <c r="AT124" s="14">
        <f t="shared" ca="1" si="98"/>
        <v>618.66551937750273</v>
      </c>
      <c r="AU124" s="14">
        <f t="shared" ca="1" si="132"/>
        <v>169545.25507005616</v>
      </c>
      <c r="AV124" s="15">
        <f ca="1">SUM(AT$12:AT124)</f>
        <v>102220.30677744208</v>
      </c>
      <c r="AW124" s="16">
        <f ca="1">SUM(AR$12:AR124)+SUMIF(AS$12:AS124, "&lt;0")</f>
        <v>67324.948292614165</v>
      </c>
      <c r="AX124" s="15"/>
      <c r="AZ124" s="9">
        <v>44295</v>
      </c>
      <c r="BA124" s="14">
        <f t="shared" ca="1" si="109"/>
        <v>1500</v>
      </c>
      <c r="BB124" s="14">
        <f t="shared" ca="1" si="118"/>
        <v>1500</v>
      </c>
      <c r="BC124" s="14">
        <f t="shared" ca="1" si="126"/>
        <v>1500</v>
      </c>
      <c r="BD124" s="14">
        <f t="shared" ca="1" si="99"/>
        <v>0</v>
      </c>
      <c r="BE124" s="14">
        <f t="shared" ca="1" si="100"/>
        <v>0</v>
      </c>
      <c r="BF124" s="14">
        <f t="shared" ca="1" si="133"/>
        <v>132464.94699999999</v>
      </c>
      <c r="BG124" s="15">
        <f ca="1">SUM(BE$12:BE124)</f>
        <v>75808.029000000024</v>
      </c>
      <c r="BH124" s="16">
        <f ca="1">SUM(BC$12:BC124)+SUMIF(BD$12:BD124, "&lt;0")</f>
        <v>56656.918000000005</v>
      </c>
      <c r="BJ124" s="9">
        <v>44295</v>
      </c>
      <c r="BK124" s="14">
        <f t="shared" ca="1" si="110"/>
        <v>1750</v>
      </c>
      <c r="BL124" s="14">
        <f t="shared" ca="1" si="119"/>
        <v>1750</v>
      </c>
      <c r="BM124" s="14">
        <f t="shared" ca="1" si="127"/>
        <v>1750</v>
      </c>
      <c r="BN124" s="14">
        <f t="shared" ca="1" si="101"/>
        <v>0</v>
      </c>
      <c r="BO124" s="14">
        <f t="shared" ca="1" si="102"/>
        <v>0</v>
      </c>
      <c r="BP124" s="14">
        <f t="shared" ca="1" si="134"/>
        <v>143464.94699999999</v>
      </c>
      <c r="BQ124" s="15">
        <f ca="1">SUM(BO$12:BO124)</f>
        <v>81808.028999999995</v>
      </c>
      <c r="BR124" s="16">
        <f ca="1">SUM(BM$12:BM124)+SUMIF(BN$12:BN124, "&lt;0")</f>
        <v>61656.918000000005</v>
      </c>
      <c r="BT124" s="9">
        <v>44295</v>
      </c>
      <c r="BU124" s="14">
        <f t="shared" ca="1" si="87"/>
        <v>2000</v>
      </c>
      <c r="BV124" s="14">
        <f t="shared" ca="1" si="113"/>
        <v>2000</v>
      </c>
      <c r="BW124" s="14">
        <f t="shared" ca="1" si="128"/>
        <v>2000</v>
      </c>
      <c r="BX124" s="14">
        <f t="shared" ca="1" si="88"/>
        <v>0</v>
      </c>
      <c r="BY124" s="14">
        <f t="shared" ca="1" si="89"/>
        <v>0</v>
      </c>
      <c r="BZ124" s="14">
        <f t="shared" ca="1" si="103"/>
        <v>153489.56299796025</v>
      </c>
      <c r="CA124" s="15">
        <f ca="1">SUM(BY$12:BY124)</f>
        <v>87808.029000000053</v>
      </c>
      <c r="CB124" s="16">
        <f ca="1">SUM(BW$12:BW124)+SUMIF(BX$12:BX124, "&lt;0")</f>
        <v>65681.533997960287</v>
      </c>
      <c r="CD124" s="9">
        <v>44295</v>
      </c>
      <c r="CE124" s="14">
        <f t="shared" ca="1" si="111"/>
        <v>2500</v>
      </c>
      <c r="CF124" s="14">
        <f t="shared" ca="1" si="120"/>
        <v>2500</v>
      </c>
      <c r="CG124" s="14">
        <f t="shared" ca="1" si="129"/>
        <v>2278.289949384302</v>
      </c>
      <c r="CH124" s="14">
        <f t="shared" ca="1" si="104"/>
        <v>221.71005061569804</v>
      </c>
      <c r="CI124" s="14">
        <f t="shared" ca="1" si="105"/>
        <v>221.71005061569804</v>
      </c>
      <c r="CJ124" s="14">
        <f t="shared" ca="1" si="135"/>
        <v>166287.2951667548</v>
      </c>
      <c r="CK124" s="15">
        <f ca="1">SUM(CI$12:CI124)</f>
        <v>98962.346874140741</v>
      </c>
      <c r="CL124" s="16">
        <f ca="1">SUM(CG$12:CG124)+SUMIF(CH$12:CH124, "&lt;0")</f>
        <v>67324.948292614165</v>
      </c>
    </row>
    <row r="125" spans="1:90" x14ac:dyDescent="0.2">
      <c r="A125" s="24">
        <v>44296</v>
      </c>
      <c r="B125" s="54">
        <f ca="1">IF($A125&gt;= $C$5,$C$6, INDEX('Historical Data'!$D$2:$D$745, MATCH(A125, 'Historical Data'!$B$2:$B$745, 0)))</f>
        <v>1295.6389999999997</v>
      </c>
      <c r="C125" s="14">
        <f t="shared" ca="1" si="114"/>
        <v>1295.6389999999994</v>
      </c>
      <c r="D125" s="14">
        <f t="shared" ca="1" si="121"/>
        <v>1120.8479999999986</v>
      </c>
      <c r="E125" s="14">
        <f t="shared" ca="1" si="91"/>
        <v>174.79100000000108</v>
      </c>
      <c r="F125" s="14">
        <f t="shared" ca="1" si="78"/>
        <v>174.79100000000108</v>
      </c>
      <c r="G125" s="14">
        <f t="shared" ca="1" si="106"/>
        <v>124768.7019999998</v>
      </c>
      <c r="H125" s="15">
        <f ca="1">SUM(F$12:F125)</f>
        <v>71078.156000000046</v>
      </c>
      <c r="I125" s="16">
        <f ca="1">SUM(D$12:D125)+SUMIF(E$12:E125, "&lt;0")</f>
        <v>53690.546000000024</v>
      </c>
      <c r="J125" s="43"/>
      <c r="K125" s="9">
        <v>44296</v>
      </c>
      <c r="L125" s="14">
        <f t="shared" ca="1" si="107"/>
        <v>1788.5130798771124</v>
      </c>
      <c r="M125" s="14">
        <f t="shared" ca="1" si="115"/>
        <v>1788.5130798771129</v>
      </c>
      <c r="N125" s="14">
        <f t="shared" ca="1" si="122"/>
        <v>1613.7220798771114</v>
      </c>
      <c r="O125" s="14">
        <f t="shared" ca="1" si="92"/>
        <v>174.79100000000108</v>
      </c>
      <c r="P125" s="14">
        <f t="shared" ca="1" si="93"/>
        <v>174.79100000000108</v>
      </c>
      <c r="Q125" s="14">
        <f t="shared" ca="1" si="130"/>
        <v>146948.03559446998</v>
      </c>
      <c r="R125" s="15">
        <f ca="1">SUM(P$12:P125)</f>
        <v>82907.133917050713</v>
      </c>
      <c r="S125" s="16">
        <f ca="1">SUM(N$12:N125)+SUMIF(O$12:O125, "&lt;0")</f>
        <v>64040.901677419373</v>
      </c>
      <c r="U125" s="9">
        <v>44296</v>
      </c>
      <c r="V125" s="14">
        <f t="shared" ca="1" si="108"/>
        <v>1250</v>
      </c>
      <c r="W125" s="14">
        <f t="shared" ca="1" si="116"/>
        <v>1250</v>
      </c>
      <c r="X125" s="14">
        <f t="shared" ca="1" si="123"/>
        <v>1075.2089999999989</v>
      </c>
      <c r="Y125" s="14">
        <f t="shared" ca="1" si="94"/>
        <v>174.79100000000108</v>
      </c>
      <c r="Z125" s="14">
        <f t="shared" ca="1" si="95"/>
        <v>174.79100000000108</v>
      </c>
      <c r="AA125" s="14">
        <f t="shared" ca="1" si="131"/>
        <v>122714.947</v>
      </c>
      <c r="AB125" s="15">
        <f ca="1">SUM(Z$12:Z125)</f>
        <v>69982.819999999992</v>
      </c>
      <c r="AC125" s="16">
        <f ca="1">SUM(X$12:X125)+SUMIF(Y$12:Y125, "&lt;0")</f>
        <v>52732.127</v>
      </c>
      <c r="AE125" s="9">
        <v>44296</v>
      </c>
      <c r="AF125" s="14">
        <f t="shared" ca="1" si="81"/>
        <v>2000</v>
      </c>
      <c r="AG125" s="14">
        <f t="shared" ca="1" si="112"/>
        <v>2000</v>
      </c>
      <c r="AH125" s="14">
        <f t="shared" ca="1" si="124"/>
        <v>1825.2089999999989</v>
      </c>
      <c r="AI125" s="14">
        <f t="shared" ca="1" si="82"/>
        <v>174.79100000000108</v>
      </c>
      <c r="AJ125" s="14">
        <f t="shared" ca="1" si="83"/>
        <v>174.79100000000108</v>
      </c>
      <c r="AK125" s="14">
        <f t="shared" ca="1" si="96"/>
        <v>155489.56299796025</v>
      </c>
      <c r="AL125" s="15">
        <f ca="1">SUM(AJ$12:AJ125)</f>
        <v>87982.820000000051</v>
      </c>
      <c r="AM125" s="16">
        <f ca="1">SUM(AH$12:AH125)+SUMIF(AI$12:AI125, "&lt;0")</f>
        <v>67506.742997960289</v>
      </c>
      <c r="AO125" s="9">
        <v>44296</v>
      </c>
      <c r="AP125" s="14">
        <f t="shared" ca="1" si="84"/>
        <v>2922.7331987358675</v>
      </c>
      <c r="AQ125" s="14">
        <f t="shared" ca="1" si="117"/>
        <v>2845</v>
      </c>
      <c r="AR125" s="14">
        <f t="shared" ca="1" si="125"/>
        <v>2129.2766793583637</v>
      </c>
      <c r="AS125" s="14">
        <f t="shared" ca="1" si="97"/>
        <v>793.45651937750381</v>
      </c>
      <c r="AT125" s="14">
        <f t="shared" ca="1" si="98"/>
        <v>793.45651937750381</v>
      </c>
      <c r="AU125" s="14">
        <f t="shared" ca="1" si="132"/>
        <v>172467.98826879202</v>
      </c>
      <c r="AV125" s="15">
        <f ca="1">SUM(AT$12:AT125)</f>
        <v>103013.76329681958</v>
      </c>
      <c r="AW125" s="16">
        <f ca="1">SUM(AR$12:AR125)+SUMIF(AS$12:AS125, "&lt;0")</f>
        <v>69454.224971972522</v>
      </c>
      <c r="AX125" s="15"/>
      <c r="AZ125" s="9">
        <v>44296</v>
      </c>
      <c r="BA125" s="14">
        <f t="shared" ca="1" si="109"/>
        <v>1500</v>
      </c>
      <c r="BB125" s="14">
        <f t="shared" ca="1" si="118"/>
        <v>1500</v>
      </c>
      <c r="BC125" s="14">
        <f t="shared" ca="1" si="126"/>
        <v>1325.2089999999989</v>
      </c>
      <c r="BD125" s="14">
        <f t="shared" ca="1" si="99"/>
        <v>174.79100000000108</v>
      </c>
      <c r="BE125" s="14">
        <f t="shared" ca="1" si="100"/>
        <v>174.79100000000108</v>
      </c>
      <c r="BF125" s="14">
        <f t="shared" ca="1" si="133"/>
        <v>133964.94699999999</v>
      </c>
      <c r="BG125" s="15">
        <f ca="1">SUM(BE$12:BE125)</f>
        <v>75982.820000000022</v>
      </c>
      <c r="BH125" s="16">
        <f ca="1">SUM(BC$12:BC125)+SUMIF(BD$12:BD125, "&lt;0")</f>
        <v>57982.127000000008</v>
      </c>
      <c r="BJ125" s="9">
        <v>44296</v>
      </c>
      <c r="BK125" s="14">
        <f t="shared" ca="1" si="110"/>
        <v>1750</v>
      </c>
      <c r="BL125" s="14">
        <f t="shared" ca="1" si="119"/>
        <v>1750</v>
      </c>
      <c r="BM125" s="14">
        <f t="shared" ca="1" si="127"/>
        <v>1575.2089999999989</v>
      </c>
      <c r="BN125" s="14">
        <f t="shared" ca="1" si="101"/>
        <v>174.79100000000108</v>
      </c>
      <c r="BO125" s="14">
        <f t="shared" ca="1" si="102"/>
        <v>174.79100000000108</v>
      </c>
      <c r="BP125" s="14">
        <f t="shared" ca="1" si="134"/>
        <v>145214.94699999999</v>
      </c>
      <c r="BQ125" s="15">
        <f ca="1">SUM(BO$12:BO125)</f>
        <v>81982.819999999992</v>
      </c>
      <c r="BR125" s="16">
        <f ca="1">SUM(BM$12:BM125)+SUMIF(BN$12:BN125, "&lt;0")</f>
        <v>63232.127000000008</v>
      </c>
      <c r="BT125" s="9">
        <v>44296</v>
      </c>
      <c r="BU125" s="14">
        <f t="shared" ca="1" si="87"/>
        <v>2000</v>
      </c>
      <c r="BV125" s="14">
        <f t="shared" ca="1" si="113"/>
        <v>2000</v>
      </c>
      <c r="BW125" s="14">
        <f t="shared" ca="1" si="128"/>
        <v>1825.2089999999989</v>
      </c>
      <c r="BX125" s="14">
        <f t="shared" ca="1" si="88"/>
        <v>174.79100000000108</v>
      </c>
      <c r="BY125" s="14">
        <f t="shared" ca="1" si="89"/>
        <v>174.79100000000108</v>
      </c>
      <c r="BZ125" s="14">
        <f t="shared" ca="1" si="103"/>
        <v>155489.56299796025</v>
      </c>
      <c r="CA125" s="15">
        <f ca="1">SUM(BY$12:BY125)</f>
        <v>87982.820000000051</v>
      </c>
      <c r="CB125" s="16">
        <f ca="1">SUM(BW$12:BW125)+SUMIF(BX$12:BX125, "&lt;0")</f>
        <v>67506.742997960289</v>
      </c>
      <c r="CD125" s="9">
        <v>44296</v>
      </c>
      <c r="CE125" s="14">
        <f t="shared" ca="1" si="111"/>
        <v>2500</v>
      </c>
      <c r="CF125" s="14">
        <f t="shared" ca="1" si="120"/>
        <v>2500</v>
      </c>
      <c r="CG125" s="14">
        <f t="shared" ca="1" si="129"/>
        <v>2129.2766793583637</v>
      </c>
      <c r="CH125" s="14">
        <f t="shared" ca="1" si="104"/>
        <v>370.72332064163629</v>
      </c>
      <c r="CI125" s="14">
        <f t="shared" ca="1" si="105"/>
        <v>370.72332064163629</v>
      </c>
      <c r="CJ125" s="14">
        <f t="shared" ca="1" si="135"/>
        <v>168787.2951667548</v>
      </c>
      <c r="CK125" s="15">
        <f ca="1">SUM(CI$12:CI125)</f>
        <v>99333.070194782384</v>
      </c>
      <c r="CL125" s="16">
        <f ca="1">SUM(CG$12:CG125)+SUMIF(CH$12:CH125, "&lt;0")</f>
        <v>69454.224971972522</v>
      </c>
    </row>
    <row r="126" spans="1:90" x14ac:dyDescent="0.2">
      <c r="A126" s="24">
        <v>44297</v>
      </c>
      <c r="B126" s="54">
        <f ca="1">IF($A126&gt;= $C$5,$C$6, INDEX('Historical Data'!$D$2:$D$745, MATCH(A126, 'Historical Data'!$B$2:$B$745, 0)))</f>
        <v>1295.6389999999997</v>
      </c>
      <c r="C126" s="14">
        <f t="shared" ca="1" si="114"/>
        <v>1295.6389999999994</v>
      </c>
      <c r="D126" s="14">
        <f t="shared" ca="1" si="121"/>
        <v>1295.6389999999997</v>
      </c>
      <c r="E126" s="14">
        <f t="shared" ca="1" si="91"/>
        <v>0</v>
      </c>
      <c r="F126" s="14">
        <f t="shared" ca="1" si="78"/>
        <v>0</v>
      </c>
      <c r="G126" s="14">
        <f t="shared" ca="1" si="106"/>
        <v>126064.3409999998</v>
      </c>
      <c r="H126" s="15">
        <f ca="1">SUM(F$12:F126)</f>
        <v>71078.156000000046</v>
      </c>
      <c r="I126" s="16">
        <f ca="1">SUM(D$12:D126)+SUMIF(E$12:E126, "&lt;0")</f>
        <v>54986.185000000027</v>
      </c>
      <c r="J126" s="43"/>
      <c r="K126" s="9">
        <v>44297</v>
      </c>
      <c r="L126" s="14">
        <f t="shared" ca="1" si="107"/>
        <v>1788.5130798771124</v>
      </c>
      <c r="M126" s="14">
        <f t="shared" ca="1" si="115"/>
        <v>1788.5130798771129</v>
      </c>
      <c r="N126" s="14">
        <f t="shared" ca="1" si="122"/>
        <v>1788.5130798771124</v>
      </c>
      <c r="O126" s="14">
        <f t="shared" ca="1" si="92"/>
        <v>0</v>
      </c>
      <c r="P126" s="14">
        <f t="shared" ca="1" si="93"/>
        <v>0</v>
      </c>
      <c r="Q126" s="14">
        <f t="shared" ca="1" si="130"/>
        <v>148736.54867434708</v>
      </c>
      <c r="R126" s="15">
        <f ca="1">SUM(P$12:P126)</f>
        <v>82907.133917050713</v>
      </c>
      <c r="S126" s="16">
        <f ca="1">SUM(N$12:N126)+SUMIF(O$12:O126, "&lt;0")</f>
        <v>65829.414757296487</v>
      </c>
      <c r="U126" s="9">
        <v>44297</v>
      </c>
      <c r="V126" s="14">
        <f t="shared" ca="1" si="108"/>
        <v>1250</v>
      </c>
      <c r="W126" s="14">
        <f t="shared" ca="1" si="116"/>
        <v>1250</v>
      </c>
      <c r="X126" s="14">
        <f t="shared" ca="1" si="123"/>
        <v>1250</v>
      </c>
      <c r="Y126" s="14">
        <f t="shared" ca="1" si="94"/>
        <v>0</v>
      </c>
      <c r="Z126" s="14">
        <f t="shared" ca="1" si="95"/>
        <v>0</v>
      </c>
      <c r="AA126" s="14">
        <f t="shared" ca="1" si="131"/>
        <v>123964.947</v>
      </c>
      <c r="AB126" s="15">
        <f ca="1">SUM(Z$12:Z126)</f>
        <v>69982.819999999992</v>
      </c>
      <c r="AC126" s="16">
        <f ca="1">SUM(X$12:X126)+SUMIF(Y$12:Y126, "&lt;0")</f>
        <v>53982.127</v>
      </c>
      <c r="AE126" s="9">
        <v>44297</v>
      </c>
      <c r="AF126" s="14">
        <f t="shared" ca="1" si="81"/>
        <v>2000</v>
      </c>
      <c r="AG126" s="14">
        <f t="shared" ca="1" si="112"/>
        <v>2000</v>
      </c>
      <c r="AH126" s="14">
        <f t="shared" ca="1" si="124"/>
        <v>2000</v>
      </c>
      <c r="AI126" s="14">
        <f t="shared" ca="1" si="82"/>
        <v>0</v>
      </c>
      <c r="AJ126" s="14">
        <f t="shared" ca="1" si="83"/>
        <v>0</v>
      </c>
      <c r="AK126" s="14">
        <f t="shared" ca="1" si="96"/>
        <v>157489.56299796025</v>
      </c>
      <c r="AL126" s="15">
        <f ca="1">SUM(AJ$12:AJ126)</f>
        <v>87982.820000000051</v>
      </c>
      <c r="AM126" s="16">
        <f ca="1">SUM(AH$12:AH126)+SUMIF(AI$12:AI126, "&lt;0")</f>
        <v>69506.742997960289</v>
      </c>
      <c r="AO126" s="9">
        <v>44297</v>
      </c>
      <c r="AP126" s="14">
        <f t="shared" ca="1" si="84"/>
        <v>2948.5109287099303</v>
      </c>
      <c r="AQ126" s="14">
        <f t="shared" ca="1" si="117"/>
        <v>2871</v>
      </c>
      <c r="AR126" s="14">
        <f t="shared" ca="1" si="125"/>
        <v>2329.8454093324272</v>
      </c>
      <c r="AS126" s="14">
        <f t="shared" ca="1" si="97"/>
        <v>618.66551937750319</v>
      </c>
      <c r="AT126" s="14">
        <f t="shared" ca="1" si="98"/>
        <v>618.66551937750319</v>
      </c>
      <c r="AU126" s="14">
        <f t="shared" ca="1" si="132"/>
        <v>175416.49919750195</v>
      </c>
      <c r="AV126" s="15">
        <f ca="1">SUM(AT$12:AT126)</f>
        <v>103632.42881619709</v>
      </c>
      <c r="AW126" s="16">
        <f ca="1">SUM(AR$12:AR126)+SUMIF(AS$12:AS126, "&lt;0")</f>
        <v>71784.070381304948</v>
      </c>
      <c r="AX126" s="15"/>
      <c r="AZ126" s="9">
        <v>44297</v>
      </c>
      <c r="BA126" s="14">
        <f t="shared" ca="1" si="109"/>
        <v>1500</v>
      </c>
      <c r="BB126" s="14">
        <f t="shared" ca="1" si="118"/>
        <v>1500</v>
      </c>
      <c r="BC126" s="14">
        <f t="shared" ca="1" si="126"/>
        <v>1500</v>
      </c>
      <c r="BD126" s="14">
        <f t="shared" ca="1" si="99"/>
        <v>0</v>
      </c>
      <c r="BE126" s="14">
        <f t="shared" ca="1" si="100"/>
        <v>0</v>
      </c>
      <c r="BF126" s="14">
        <f t="shared" ca="1" si="133"/>
        <v>135464.94699999999</v>
      </c>
      <c r="BG126" s="15">
        <f ca="1">SUM(BE$12:BE126)</f>
        <v>75982.820000000022</v>
      </c>
      <c r="BH126" s="16">
        <f ca="1">SUM(BC$12:BC126)+SUMIF(BD$12:BD126, "&lt;0")</f>
        <v>59482.127000000008</v>
      </c>
      <c r="BJ126" s="9">
        <v>44297</v>
      </c>
      <c r="BK126" s="14">
        <f t="shared" ca="1" si="110"/>
        <v>1750</v>
      </c>
      <c r="BL126" s="14">
        <f t="shared" ca="1" si="119"/>
        <v>1750</v>
      </c>
      <c r="BM126" s="14">
        <f t="shared" ca="1" si="127"/>
        <v>1750</v>
      </c>
      <c r="BN126" s="14">
        <f t="shared" ca="1" si="101"/>
        <v>0</v>
      </c>
      <c r="BO126" s="14">
        <f t="shared" ca="1" si="102"/>
        <v>0</v>
      </c>
      <c r="BP126" s="14">
        <f t="shared" ca="1" si="134"/>
        <v>146964.94699999999</v>
      </c>
      <c r="BQ126" s="15">
        <f ca="1">SUM(BO$12:BO126)</f>
        <v>81982.819999999992</v>
      </c>
      <c r="BR126" s="16">
        <f ca="1">SUM(BM$12:BM126)+SUMIF(BN$12:BN126, "&lt;0")</f>
        <v>64982.127000000008</v>
      </c>
      <c r="BT126" s="9">
        <v>44297</v>
      </c>
      <c r="BU126" s="14">
        <f t="shared" ca="1" si="87"/>
        <v>2000</v>
      </c>
      <c r="BV126" s="14">
        <f t="shared" ca="1" si="113"/>
        <v>2000</v>
      </c>
      <c r="BW126" s="14">
        <f t="shared" ca="1" si="128"/>
        <v>2000</v>
      </c>
      <c r="BX126" s="14">
        <f t="shared" ca="1" si="88"/>
        <v>0</v>
      </c>
      <c r="BY126" s="14">
        <f t="shared" ca="1" si="89"/>
        <v>0</v>
      </c>
      <c r="BZ126" s="14">
        <f t="shared" ca="1" si="103"/>
        <v>157489.56299796025</v>
      </c>
      <c r="CA126" s="15">
        <f ca="1">SUM(BY$12:BY126)</f>
        <v>87982.820000000051</v>
      </c>
      <c r="CB126" s="16">
        <f ca="1">SUM(BW$12:BW126)+SUMIF(BX$12:BX126, "&lt;0")</f>
        <v>69506.742997960289</v>
      </c>
      <c r="CD126" s="9">
        <v>44297</v>
      </c>
      <c r="CE126" s="14">
        <f t="shared" ca="1" si="111"/>
        <v>2500</v>
      </c>
      <c r="CF126" s="14">
        <f t="shared" ca="1" si="120"/>
        <v>2500</v>
      </c>
      <c r="CG126" s="14">
        <f t="shared" ca="1" si="129"/>
        <v>2329.8454093324272</v>
      </c>
      <c r="CH126" s="14">
        <f t="shared" ca="1" si="104"/>
        <v>170.15459066757285</v>
      </c>
      <c r="CI126" s="14">
        <f t="shared" ca="1" si="105"/>
        <v>170.15459066757285</v>
      </c>
      <c r="CJ126" s="14">
        <f t="shared" ca="1" si="135"/>
        <v>171287.2951667548</v>
      </c>
      <c r="CK126" s="15">
        <f ca="1">SUM(CI$12:CI126)</f>
        <v>99503.224785449958</v>
      </c>
      <c r="CL126" s="16">
        <f ca="1">SUM(CG$12:CG126)+SUMIF(CH$12:CH126, "&lt;0")</f>
        <v>71784.070381304948</v>
      </c>
    </row>
    <row r="127" spans="1:90" x14ac:dyDescent="0.2">
      <c r="A127" s="24">
        <v>44298</v>
      </c>
      <c r="B127" s="54">
        <f ca="1">IF($A127&gt;= $C$5,$C$6, INDEX('Historical Data'!$D$2:$D$745, MATCH(A127, 'Historical Data'!$B$2:$B$745, 0)))</f>
        <v>1295.6389999999997</v>
      </c>
      <c r="C127" s="14">
        <f t="shared" ca="1" si="114"/>
        <v>1295.6389999999994</v>
      </c>
      <c r="D127" s="14">
        <f t="shared" ca="1" si="121"/>
        <v>1295.6389999999997</v>
      </c>
      <c r="E127" s="14">
        <f t="shared" ca="1" si="91"/>
        <v>0</v>
      </c>
      <c r="F127" s="14">
        <f t="shared" ca="1" si="78"/>
        <v>0</v>
      </c>
      <c r="G127" s="14">
        <f t="shared" ca="1" si="106"/>
        <v>127359.97999999979</v>
      </c>
      <c r="H127" s="15">
        <f ca="1">SUM(F$12:F127)</f>
        <v>71078.156000000046</v>
      </c>
      <c r="I127" s="16">
        <f ca="1">SUM(D$12:D127)+SUMIF(E$12:E127, "&lt;0")</f>
        <v>56281.82400000003</v>
      </c>
      <c r="J127" s="43"/>
      <c r="K127" s="9">
        <v>44298</v>
      </c>
      <c r="L127" s="14">
        <f t="shared" ca="1" si="107"/>
        <v>1788.5130798771124</v>
      </c>
      <c r="M127" s="14">
        <f t="shared" ca="1" si="115"/>
        <v>1788.5130798771129</v>
      </c>
      <c r="N127" s="14">
        <f t="shared" ca="1" si="122"/>
        <v>1788.5130798771124</v>
      </c>
      <c r="O127" s="14">
        <f t="shared" ca="1" si="92"/>
        <v>0</v>
      </c>
      <c r="P127" s="14">
        <f t="shared" ca="1" si="93"/>
        <v>0</v>
      </c>
      <c r="Q127" s="14">
        <f t="shared" ca="1" si="130"/>
        <v>150525.06175422418</v>
      </c>
      <c r="R127" s="15">
        <f ca="1">SUM(P$12:P127)</f>
        <v>82907.133917050713</v>
      </c>
      <c r="S127" s="16">
        <f ca="1">SUM(N$12:N127)+SUMIF(O$12:O127, "&lt;0")</f>
        <v>67617.9278371736</v>
      </c>
      <c r="U127" s="9">
        <v>44298</v>
      </c>
      <c r="V127" s="14">
        <f t="shared" ca="1" si="108"/>
        <v>1250</v>
      </c>
      <c r="W127" s="14">
        <f t="shared" ca="1" si="116"/>
        <v>1250</v>
      </c>
      <c r="X127" s="14">
        <f t="shared" ca="1" si="123"/>
        <v>1250</v>
      </c>
      <c r="Y127" s="14">
        <f t="shared" ca="1" si="94"/>
        <v>0</v>
      </c>
      <c r="Z127" s="14">
        <f t="shared" ca="1" si="95"/>
        <v>0</v>
      </c>
      <c r="AA127" s="14">
        <f t="shared" ca="1" si="131"/>
        <v>125214.947</v>
      </c>
      <c r="AB127" s="15">
        <f ca="1">SUM(Z$12:Z127)</f>
        <v>69982.819999999992</v>
      </c>
      <c r="AC127" s="16">
        <f ca="1">SUM(X$12:X127)+SUMIF(Y$12:Y127, "&lt;0")</f>
        <v>55232.127</v>
      </c>
      <c r="AE127" s="9">
        <v>44298</v>
      </c>
      <c r="AF127" s="14">
        <f t="shared" ca="1" si="81"/>
        <v>2000</v>
      </c>
      <c r="AG127" s="14">
        <f t="shared" ca="1" si="112"/>
        <v>2000</v>
      </c>
      <c r="AH127" s="14">
        <f t="shared" ca="1" si="124"/>
        <v>2000</v>
      </c>
      <c r="AI127" s="14">
        <f t="shared" ca="1" si="82"/>
        <v>0</v>
      </c>
      <c r="AJ127" s="14">
        <f t="shared" ca="1" si="83"/>
        <v>0</v>
      </c>
      <c r="AK127" s="14">
        <f t="shared" ca="1" si="96"/>
        <v>159489.56299796025</v>
      </c>
      <c r="AL127" s="15">
        <f ca="1">SUM(AJ$12:AJ127)</f>
        <v>87982.820000000051</v>
      </c>
      <c r="AM127" s="16">
        <f ca="1">SUM(AH$12:AH127)+SUMIF(AI$12:AI127, "&lt;0")</f>
        <v>71506.742997960289</v>
      </c>
      <c r="AO127" s="9">
        <v>44298</v>
      </c>
      <c r="AP127" s="14">
        <f t="shared" ca="1" si="84"/>
        <v>2974.2886586839927</v>
      </c>
      <c r="AQ127" s="14">
        <f t="shared" ca="1" si="117"/>
        <v>2897</v>
      </c>
      <c r="AR127" s="14">
        <f t="shared" ca="1" si="125"/>
        <v>2355.62313930649</v>
      </c>
      <c r="AS127" s="14">
        <f t="shared" ca="1" si="97"/>
        <v>618.66551937750273</v>
      </c>
      <c r="AT127" s="14">
        <f t="shared" ca="1" si="98"/>
        <v>618.66551937750273</v>
      </c>
      <c r="AU127" s="14">
        <f t="shared" ca="1" si="132"/>
        <v>178390.78785618595</v>
      </c>
      <c r="AV127" s="15">
        <f ca="1">SUM(AT$12:AT127)</f>
        <v>104251.0943355746</v>
      </c>
      <c r="AW127" s="16">
        <f ca="1">SUM(AR$12:AR127)+SUMIF(AS$12:AS127, "&lt;0")</f>
        <v>74139.693520611443</v>
      </c>
      <c r="AX127" s="15"/>
      <c r="AZ127" s="9">
        <v>44298</v>
      </c>
      <c r="BA127" s="14">
        <f t="shared" ca="1" si="109"/>
        <v>1500</v>
      </c>
      <c r="BB127" s="14">
        <f t="shared" ca="1" si="118"/>
        <v>1500</v>
      </c>
      <c r="BC127" s="14">
        <f t="shared" ca="1" si="126"/>
        <v>1500</v>
      </c>
      <c r="BD127" s="14">
        <f t="shared" ca="1" si="99"/>
        <v>0</v>
      </c>
      <c r="BE127" s="14">
        <f t="shared" ca="1" si="100"/>
        <v>0</v>
      </c>
      <c r="BF127" s="14">
        <f t="shared" ca="1" si="133"/>
        <v>136964.94699999999</v>
      </c>
      <c r="BG127" s="15">
        <f ca="1">SUM(BE$12:BE127)</f>
        <v>75982.820000000022</v>
      </c>
      <c r="BH127" s="16">
        <f ca="1">SUM(BC$12:BC127)+SUMIF(BD$12:BD127, "&lt;0")</f>
        <v>60982.127000000008</v>
      </c>
      <c r="BJ127" s="9">
        <v>44298</v>
      </c>
      <c r="BK127" s="14">
        <f t="shared" ca="1" si="110"/>
        <v>1750</v>
      </c>
      <c r="BL127" s="14">
        <f t="shared" ca="1" si="119"/>
        <v>1750</v>
      </c>
      <c r="BM127" s="14">
        <f t="shared" ca="1" si="127"/>
        <v>1750</v>
      </c>
      <c r="BN127" s="14">
        <f t="shared" ca="1" si="101"/>
        <v>0</v>
      </c>
      <c r="BO127" s="14">
        <f t="shared" ca="1" si="102"/>
        <v>0</v>
      </c>
      <c r="BP127" s="14">
        <f t="shared" ca="1" si="134"/>
        <v>148714.94699999999</v>
      </c>
      <c r="BQ127" s="15">
        <f ca="1">SUM(BO$12:BO127)</f>
        <v>81982.819999999992</v>
      </c>
      <c r="BR127" s="16">
        <f ca="1">SUM(BM$12:BM127)+SUMIF(BN$12:BN127, "&lt;0")</f>
        <v>66732.127000000008</v>
      </c>
      <c r="BT127" s="9">
        <v>44298</v>
      </c>
      <c r="BU127" s="14">
        <f t="shared" ca="1" si="87"/>
        <v>2000</v>
      </c>
      <c r="BV127" s="14">
        <f t="shared" ca="1" si="113"/>
        <v>2000</v>
      </c>
      <c r="BW127" s="14">
        <f t="shared" ca="1" si="128"/>
        <v>2000</v>
      </c>
      <c r="BX127" s="14">
        <f t="shared" ca="1" si="88"/>
        <v>0</v>
      </c>
      <c r="BY127" s="14">
        <f t="shared" ca="1" si="89"/>
        <v>0</v>
      </c>
      <c r="BZ127" s="14">
        <f t="shared" ca="1" si="103"/>
        <v>159489.56299796025</v>
      </c>
      <c r="CA127" s="15">
        <f ca="1">SUM(BY$12:BY127)</f>
        <v>87982.820000000051</v>
      </c>
      <c r="CB127" s="16">
        <f ca="1">SUM(BW$12:BW127)+SUMIF(BX$12:BX127, "&lt;0")</f>
        <v>71506.742997960289</v>
      </c>
      <c r="CD127" s="9">
        <v>44298</v>
      </c>
      <c r="CE127" s="14">
        <f t="shared" ca="1" si="111"/>
        <v>2500</v>
      </c>
      <c r="CF127" s="14">
        <f t="shared" ca="1" si="120"/>
        <v>2500</v>
      </c>
      <c r="CG127" s="14">
        <f t="shared" ca="1" si="129"/>
        <v>2355.62313930649</v>
      </c>
      <c r="CH127" s="14">
        <f t="shared" ca="1" si="104"/>
        <v>144.37686069351003</v>
      </c>
      <c r="CI127" s="14">
        <f t="shared" ca="1" si="105"/>
        <v>144.37686069351003</v>
      </c>
      <c r="CJ127" s="14">
        <f t="shared" ca="1" si="135"/>
        <v>173787.2951667548</v>
      </c>
      <c r="CK127" s="15">
        <f ca="1">SUM(CI$12:CI127)</f>
        <v>99647.601646143463</v>
      </c>
      <c r="CL127" s="16">
        <f ca="1">SUM(CG$12:CG127)+SUMIF(CH$12:CH127, "&lt;0")</f>
        <v>74139.693520611443</v>
      </c>
    </row>
    <row r="128" spans="1:90" x14ac:dyDescent="0.2">
      <c r="A128" s="24">
        <v>44299</v>
      </c>
      <c r="B128" s="54">
        <f ca="1">IF($A128&gt;= $C$5,$C$6, INDEX('Historical Data'!$D$2:$D$745, MATCH(A128, 'Historical Data'!$B$2:$B$745, 0)))</f>
        <v>1295.6389999999997</v>
      </c>
      <c r="C128" s="14">
        <f t="shared" ca="1" si="114"/>
        <v>1295.6389999999994</v>
      </c>
      <c r="D128" s="14">
        <f t="shared" ca="1" si="121"/>
        <v>863.32699999999795</v>
      </c>
      <c r="E128" s="14">
        <f t="shared" ca="1" si="91"/>
        <v>432.31200000000172</v>
      </c>
      <c r="F128" s="14">
        <f t="shared" ca="1" si="78"/>
        <v>432.31200000000172</v>
      </c>
      <c r="G128" s="14">
        <f t="shared" ca="1" si="106"/>
        <v>128655.61899999979</v>
      </c>
      <c r="H128" s="15">
        <f ca="1">SUM(F$12:F128)</f>
        <v>71510.468000000052</v>
      </c>
      <c r="I128" s="16">
        <f ca="1">SUM(D$12:D128)+SUMIF(E$12:E128, "&lt;0")</f>
        <v>57145.151000000027</v>
      </c>
      <c r="J128" s="43"/>
      <c r="K128" s="9">
        <v>44299</v>
      </c>
      <c r="L128" s="14">
        <f t="shared" ca="1" si="107"/>
        <v>1788.5130798771124</v>
      </c>
      <c r="M128" s="14">
        <f t="shared" ca="1" si="115"/>
        <v>1788.5130798771129</v>
      </c>
      <c r="N128" s="14">
        <f t="shared" ca="1" si="122"/>
        <v>1356.2010798771107</v>
      </c>
      <c r="O128" s="14">
        <f t="shared" ca="1" si="92"/>
        <v>432.31200000000172</v>
      </c>
      <c r="P128" s="14">
        <f t="shared" ca="1" si="93"/>
        <v>432.31200000000172</v>
      </c>
      <c r="Q128" s="14">
        <f t="shared" ca="1" si="130"/>
        <v>152313.57483410128</v>
      </c>
      <c r="R128" s="15">
        <f ca="1">SUM(P$12:P128)</f>
        <v>83339.445917050718</v>
      </c>
      <c r="S128" s="16">
        <f ca="1">SUM(N$12:N128)+SUMIF(O$12:O128, "&lt;0")</f>
        <v>68974.128917050708</v>
      </c>
      <c r="U128" s="9">
        <v>44299</v>
      </c>
      <c r="V128" s="14">
        <f t="shared" ca="1" si="108"/>
        <v>1250</v>
      </c>
      <c r="W128" s="14">
        <f t="shared" ca="1" si="116"/>
        <v>1250</v>
      </c>
      <c r="X128" s="14">
        <f t="shared" ca="1" si="123"/>
        <v>817.68799999999828</v>
      </c>
      <c r="Y128" s="14">
        <f t="shared" ca="1" si="94"/>
        <v>432.31200000000172</v>
      </c>
      <c r="Z128" s="14">
        <f t="shared" ca="1" si="95"/>
        <v>432.31200000000172</v>
      </c>
      <c r="AA128" s="14">
        <f t="shared" ca="1" si="131"/>
        <v>126464.947</v>
      </c>
      <c r="AB128" s="15">
        <f ca="1">SUM(Z$12:Z128)</f>
        <v>70415.131999999998</v>
      </c>
      <c r="AC128" s="16">
        <f ca="1">SUM(X$12:X128)+SUMIF(Y$12:Y128, "&lt;0")</f>
        <v>56049.814999999995</v>
      </c>
      <c r="AE128" s="9">
        <v>44299</v>
      </c>
      <c r="AF128" s="14">
        <f t="shared" ca="1" si="81"/>
        <v>2000</v>
      </c>
      <c r="AG128" s="14">
        <f t="shared" ca="1" si="112"/>
        <v>2000</v>
      </c>
      <c r="AH128" s="14">
        <f t="shared" ca="1" si="124"/>
        <v>1567.6879999999983</v>
      </c>
      <c r="AI128" s="14">
        <f t="shared" ca="1" si="82"/>
        <v>432.31200000000172</v>
      </c>
      <c r="AJ128" s="14">
        <f t="shared" ca="1" si="83"/>
        <v>432.31200000000172</v>
      </c>
      <c r="AK128" s="14">
        <f t="shared" ca="1" si="96"/>
        <v>161489.56299796025</v>
      </c>
      <c r="AL128" s="15">
        <f ca="1">SUM(AJ$12:AJ128)</f>
        <v>88415.132000000056</v>
      </c>
      <c r="AM128" s="16">
        <f ca="1">SUM(AH$12:AH128)+SUMIF(AI$12:AI128, "&lt;0")</f>
        <v>73074.430997960284</v>
      </c>
      <c r="AO128" s="9">
        <v>44299</v>
      </c>
      <c r="AP128" s="14">
        <f t="shared" ca="1" si="84"/>
        <v>3000</v>
      </c>
      <c r="AQ128" s="14">
        <f t="shared" ca="1" si="117"/>
        <v>2923</v>
      </c>
      <c r="AR128" s="14">
        <f t="shared" ca="1" si="125"/>
        <v>1949.0888692805511</v>
      </c>
      <c r="AS128" s="14">
        <f t="shared" ca="1" si="97"/>
        <v>1050.9111307194489</v>
      </c>
      <c r="AT128" s="14">
        <f t="shared" ca="1" si="98"/>
        <v>1050.9111307194489</v>
      </c>
      <c r="AU128" s="14">
        <f t="shared" ca="1" si="132"/>
        <v>181390.78785618595</v>
      </c>
      <c r="AV128" s="15">
        <f ca="1">SUM(AT$12:AT128)</f>
        <v>105302.00546629405</v>
      </c>
      <c r="AW128" s="16">
        <f ca="1">SUM(AR$12:AR128)+SUMIF(AS$12:AS128, "&lt;0")</f>
        <v>76088.782389891989</v>
      </c>
      <c r="AX128" s="15"/>
      <c r="AZ128" s="9">
        <v>44299</v>
      </c>
      <c r="BA128" s="14">
        <f t="shared" ca="1" si="109"/>
        <v>1500</v>
      </c>
      <c r="BB128" s="14">
        <f t="shared" ca="1" si="118"/>
        <v>1500</v>
      </c>
      <c r="BC128" s="14">
        <f t="shared" ca="1" si="126"/>
        <v>1067.6879999999983</v>
      </c>
      <c r="BD128" s="14">
        <f t="shared" ca="1" si="99"/>
        <v>432.31200000000172</v>
      </c>
      <c r="BE128" s="14">
        <f t="shared" ca="1" si="100"/>
        <v>432.31200000000172</v>
      </c>
      <c r="BF128" s="14">
        <f t="shared" ca="1" si="133"/>
        <v>138464.94699999999</v>
      </c>
      <c r="BG128" s="15">
        <f ca="1">SUM(BE$12:BE128)</f>
        <v>76415.132000000027</v>
      </c>
      <c r="BH128" s="16">
        <f ca="1">SUM(BC$12:BC128)+SUMIF(BD$12:BD128, "&lt;0")</f>
        <v>62049.815000000002</v>
      </c>
      <c r="BJ128" s="9">
        <v>44299</v>
      </c>
      <c r="BK128" s="14">
        <f t="shared" ca="1" si="110"/>
        <v>1750</v>
      </c>
      <c r="BL128" s="14">
        <f t="shared" ca="1" si="119"/>
        <v>1750</v>
      </c>
      <c r="BM128" s="14">
        <f t="shared" ca="1" si="127"/>
        <v>1317.6879999999983</v>
      </c>
      <c r="BN128" s="14">
        <f t="shared" ca="1" si="101"/>
        <v>432.31200000000172</v>
      </c>
      <c r="BO128" s="14">
        <f t="shared" ca="1" si="102"/>
        <v>432.31200000000172</v>
      </c>
      <c r="BP128" s="14">
        <f t="shared" ca="1" si="134"/>
        <v>150464.94699999999</v>
      </c>
      <c r="BQ128" s="15">
        <f ca="1">SUM(BO$12:BO128)</f>
        <v>82415.131999999998</v>
      </c>
      <c r="BR128" s="16">
        <f ca="1">SUM(BM$12:BM128)+SUMIF(BN$12:BN128, "&lt;0")</f>
        <v>68049.815000000002</v>
      </c>
      <c r="BT128" s="9">
        <v>44299</v>
      </c>
      <c r="BU128" s="14">
        <f t="shared" ca="1" si="87"/>
        <v>2000</v>
      </c>
      <c r="BV128" s="14">
        <f t="shared" ca="1" si="113"/>
        <v>2000</v>
      </c>
      <c r="BW128" s="14">
        <f t="shared" ca="1" si="128"/>
        <v>1567.6879999999983</v>
      </c>
      <c r="BX128" s="14">
        <f t="shared" ca="1" si="88"/>
        <v>432.31200000000172</v>
      </c>
      <c r="BY128" s="14">
        <f t="shared" ca="1" si="89"/>
        <v>432.31200000000172</v>
      </c>
      <c r="BZ128" s="14">
        <f t="shared" ca="1" si="103"/>
        <v>161489.56299796025</v>
      </c>
      <c r="CA128" s="15">
        <f ca="1">SUM(BY$12:BY128)</f>
        <v>88415.132000000056</v>
      </c>
      <c r="CB128" s="16">
        <f ca="1">SUM(BW$12:BW128)+SUMIF(BX$12:BX128, "&lt;0")</f>
        <v>73074.430997960284</v>
      </c>
      <c r="CD128" s="9">
        <v>44299</v>
      </c>
      <c r="CE128" s="14">
        <f t="shared" ca="1" si="111"/>
        <v>2500</v>
      </c>
      <c r="CF128" s="14">
        <f t="shared" ca="1" si="120"/>
        <v>2500</v>
      </c>
      <c r="CG128" s="14">
        <f t="shared" ca="1" si="129"/>
        <v>1949.0888692805511</v>
      </c>
      <c r="CH128" s="14">
        <f t="shared" ca="1" si="104"/>
        <v>550.91113071944892</v>
      </c>
      <c r="CI128" s="14">
        <f t="shared" ca="1" si="105"/>
        <v>550.91113071944892</v>
      </c>
      <c r="CJ128" s="14">
        <f t="shared" ca="1" si="135"/>
        <v>176287.2951667548</v>
      </c>
      <c r="CK128" s="15">
        <f ca="1">SUM(CI$12:CI128)</f>
        <v>100198.51277686292</v>
      </c>
      <c r="CL128" s="16">
        <f ca="1">SUM(CG$12:CG128)+SUMIF(CH$12:CH128, "&lt;0")</f>
        <v>76088.782389891989</v>
      </c>
    </row>
    <row r="129" spans="1:90" x14ac:dyDescent="0.2">
      <c r="A129" s="24">
        <v>44300</v>
      </c>
      <c r="B129" s="54">
        <f ca="1">IF($A129&gt;= $C$5,$C$6, INDEX('Historical Data'!$D$2:$D$745, MATCH(A129, 'Historical Data'!$B$2:$B$745, 0)))</f>
        <v>1295.6389999999997</v>
      </c>
      <c r="C129" s="14">
        <f t="shared" ca="1" si="114"/>
        <v>1295.6389999999994</v>
      </c>
      <c r="D129" s="14">
        <f t="shared" ca="1" si="121"/>
        <v>212.36700000000201</v>
      </c>
      <c r="E129" s="14">
        <f t="shared" ca="1" si="91"/>
        <v>1083.2719999999977</v>
      </c>
      <c r="F129" s="14">
        <f t="shared" ca="1" si="78"/>
        <v>1083.2719999999977</v>
      </c>
      <c r="G129" s="14">
        <f t="shared" ca="1" si="106"/>
        <v>129951.25799999978</v>
      </c>
      <c r="H129" s="15">
        <f ca="1">SUM(F$12:F129)</f>
        <v>72593.740000000049</v>
      </c>
      <c r="I129" s="16">
        <f ca="1">SUM(D$12:D129)+SUMIF(E$12:E129, "&lt;0")</f>
        <v>57357.518000000025</v>
      </c>
      <c r="J129" s="43"/>
      <c r="K129" s="9">
        <v>44300</v>
      </c>
      <c r="L129" s="14">
        <f t="shared" ca="1" si="107"/>
        <v>1788.5130798771124</v>
      </c>
      <c r="M129" s="14">
        <f t="shared" ca="1" si="115"/>
        <v>1788.5130798771129</v>
      </c>
      <c r="N129" s="14">
        <f t="shared" ca="1" si="122"/>
        <v>212.36700000000201</v>
      </c>
      <c r="O129" s="14">
        <f t="shared" ca="1" si="92"/>
        <v>1576.1460798771104</v>
      </c>
      <c r="P129" s="14">
        <f t="shared" ca="1" si="93"/>
        <v>1576.1460798771104</v>
      </c>
      <c r="Q129" s="14">
        <f t="shared" ca="1" si="130"/>
        <v>154102.08791397838</v>
      </c>
      <c r="R129" s="15">
        <f ca="1">SUM(P$12:P129)</f>
        <v>84915.591996927833</v>
      </c>
      <c r="S129" s="16">
        <f ca="1">SUM(N$12:N129)+SUMIF(O$12:O129, "&lt;0")</f>
        <v>69186.495917050706</v>
      </c>
      <c r="U129" s="9">
        <v>44300</v>
      </c>
      <c r="V129" s="14">
        <f t="shared" ca="1" si="108"/>
        <v>1250</v>
      </c>
      <c r="W129" s="14">
        <f t="shared" ca="1" si="116"/>
        <v>1250</v>
      </c>
      <c r="X129" s="14">
        <f t="shared" ca="1" si="123"/>
        <v>212.36700000000201</v>
      </c>
      <c r="Y129" s="14">
        <f t="shared" ca="1" si="94"/>
        <v>1037.632999999998</v>
      </c>
      <c r="Z129" s="14">
        <f t="shared" ca="1" si="95"/>
        <v>1037.632999999998</v>
      </c>
      <c r="AA129" s="14">
        <f t="shared" ca="1" si="131"/>
        <v>127714.947</v>
      </c>
      <c r="AB129" s="15">
        <f ca="1">SUM(Z$12:Z129)</f>
        <v>71452.764999999999</v>
      </c>
      <c r="AC129" s="16">
        <f ca="1">SUM(X$12:X129)+SUMIF(Y$12:Y129, "&lt;0")</f>
        <v>56262.181999999993</v>
      </c>
      <c r="AE129" s="9">
        <v>44300</v>
      </c>
      <c r="AF129" s="14">
        <f t="shared" ca="1" si="81"/>
        <v>2000</v>
      </c>
      <c r="AG129" s="14">
        <f t="shared" ca="1" si="112"/>
        <v>2000</v>
      </c>
      <c r="AH129" s="14">
        <f t="shared" ca="1" si="124"/>
        <v>423.85392012288958</v>
      </c>
      <c r="AI129" s="14">
        <f t="shared" ca="1" si="82"/>
        <v>1576.1460798771104</v>
      </c>
      <c r="AJ129" s="14">
        <f t="shared" ca="1" si="83"/>
        <v>1576.1460798771104</v>
      </c>
      <c r="AK129" s="14">
        <f t="shared" ca="1" si="96"/>
        <v>163489.56299796025</v>
      </c>
      <c r="AL129" s="15">
        <f ca="1">SUM(AJ$12:AJ129)</f>
        <v>89991.278079877171</v>
      </c>
      <c r="AM129" s="16">
        <f ca="1">SUM(AH$12:AH129)+SUMIF(AI$12:AI129, "&lt;0")</f>
        <v>73498.284918083169</v>
      </c>
      <c r="AO129" s="9">
        <v>44300</v>
      </c>
      <c r="AP129" s="14">
        <f t="shared" ca="1" si="84"/>
        <v>3000</v>
      </c>
      <c r="AQ129" s="14">
        <f t="shared" ca="1" si="117"/>
        <v>2945</v>
      </c>
      <c r="AR129" s="14">
        <f t="shared" ca="1" si="125"/>
        <v>831.03251937750474</v>
      </c>
      <c r="AS129" s="14">
        <f t="shared" ca="1" si="97"/>
        <v>2168.9674806224953</v>
      </c>
      <c r="AT129" s="14">
        <f t="shared" ca="1" si="98"/>
        <v>2168.9674806224953</v>
      </c>
      <c r="AU129" s="14">
        <f t="shared" ca="1" si="132"/>
        <v>184390.78785618595</v>
      </c>
      <c r="AV129" s="15">
        <f ca="1">SUM(AT$12:AT129)</f>
        <v>107470.97294691655</v>
      </c>
      <c r="AW129" s="16">
        <f ca="1">SUM(AR$12:AR129)+SUMIF(AS$12:AS129, "&lt;0")</f>
        <v>76919.814909269495</v>
      </c>
      <c r="AX129" s="15"/>
      <c r="AZ129" s="9">
        <v>44300</v>
      </c>
      <c r="BA129" s="14">
        <f t="shared" ca="1" si="109"/>
        <v>1500</v>
      </c>
      <c r="BB129" s="14">
        <f t="shared" ca="1" si="118"/>
        <v>1500</v>
      </c>
      <c r="BC129" s="14">
        <f t="shared" ca="1" si="126"/>
        <v>212.36700000000201</v>
      </c>
      <c r="BD129" s="14">
        <f t="shared" ca="1" si="99"/>
        <v>1287.632999999998</v>
      </c>
      <c r="BE129" s="14">
        <f t="shared" ca="1" si="100"/>
        <v>1287.632999999998</v>
      </c>
      <c r="BF129" s="14">
        <f t="shared" ca="1" si="133"/>
        <v>139964.94699999999</v>
      </c>
      <c r="BG129" s="15">
        <f ca="1">SUM(BE$12:BE129)</f>
        <v>77702.765000000029</v>
      </c>
      <c r="BH129" s="16">
        <f ca="1">SUM(BC$12:BC129)+SUMIF(BD$12:BD129, "&lt;0")</f>
        <v>62262.182000000001</v>
      </c>
      <c r="BJ129" s="9">
        <v>44300</v>
      </c>
      <c r="BK129" s="14">
        <f t="shared" ca="1" si="110"/>
        <v>1750</v>
      </c>
      <c r="BL129" s="14">
        <f t="shared" ca="1" si="119"/>
        <v>1750</v>
      </c>
      <c r="BM129" s="14">
        <f t="shared" ca="1" si="127"/>
        <v>212.36700000000201</v>
      </c>
      <c r="BN129" s="14">
        <f t="shared" ca="1" si="101"/>
        <v>1537.632999999998</v>
      </c>
      <c r="BO129" s="14">
        <f t="shared" ca="1" si="102"/>
        <v>1537.632999999998</v>
      </c>
      <c r="BP129" s="14">
        <f t="shared" ca="1" si="134"/>
        <v>152214.94699999999</v>
      </c>
      <c r="BQ129" s="15">
        <f ca="1">SUM(BO$12:BO129)</f>
        <v>83952.764999999999</v>
      </c>
      <c r="BR129" s="16">
        <f ca="1">SUM(BM$12:BM129)+SUMIF(BN$12:BN129, "&lt;0")</f>
        <v>68262.182000000001</v>
      </c>
      <c r="BT129" s="9">
        <v>44300</v>
      </c>
      <c r="BU129" s="14">
        <f t="shared" ca="1" si="87"/>
        <v>2000</v>
      </c>
      <c r="BV129" s="14">
        <f t="shared" ca="1" si="113"/>
        <v>2000</v>
      </c>
      <c r="BW129" s="14">
        <f t="shared" ca="1" si="128"/>
        <v>423.85392012288958</v>
      </c>
      <c r="BX129" s="14">
        <f t="shared" ca="1" si="88"/>
        <v>1576.1460798771104</v>
      </c>
      <c r="BY129" s="14">
        <f t="shared" ca="1" si="89"/>
        <v>1576.1460798771104</v>
      </c>
      <c r="BZ129" s="14">
        <f t="shared" ca="1" si="103"/>
        <v>163489.56299796025</v>
      </c>
      <c r="CA129" s="15">
        <f ca="1">SUM(BY$12:BY129)</f>
        <v>89991.278079877171</v>
      </c>
      <c r="CB129" s="16">
        <f ca="1">SUM(BW$12:BW129)+SUMIF(BX$12:BX129, "&lt;0")</f>
        <v>73498.284918083169</v>
      </c>
      <c r="CD129" s="9">
        <v>44300</v>
      </c>
      <c r="CE129" s="14">
        <f t="shared" ca="1" si="111"/>
        <v>2500</v>
      </c>
      <c r="CF129" s="14">
        <f t="shared" ca="1" si="120"/>
        <v>2500</v>
      </c>
      <c r="CG129" s="14">
        <f t="shared" ca="1" si="129"/>
        <v>831.03251937750474</v>
      </c>
      <c r="CH129" s="14">
        <f t="shared" ca="1" si="104"/>
        <v>1668.9674806224953</v>
      </c>
      <c r="CI129" s="14">
        <f t="shared" ca="1" si="105"/>
        <v>1668.9674806224953</v>
      </c>
      <c r="CJ129" s="14">
        <f t="shared" ca="1" si="135"/>
        <v>178787.2951667548</v>
      </c>
      <c r="CK129" s="15">
        <f ca="1">SUM(CI$12:CI129)</f>
        <v>101867.48025748541</v>
      </c>
      <c r="CL129" s="16">
        <f ca="1">SUM(CG$12:CG129)+SUMIF(CH$12:CH129, "&lt;0")</f>
        <v>76919.814909269495</v>
      </c>
    </row>
    <row r="130" spans="1:90" x14ac:dyDescent="0.2">
      <c r="A130" s="24">
        <v>44301</v>
      </c>
      <c r="B130" s="54">
        <f ca="1">IF($A130&gt;= $C$5,$C$6, INDEX('Historical Data'!$D$2:$D$745, MATCH(A130, 'Historical Data'!$B$2:$B$745, 0)))</f>
        <v>1295.6389999999997</v>
      </c>
      <c r="C130" s="14">
        <f t="shared" ca="1" si="114"/>
        <v>1295.6389999999994</v>
      </c>
      <c r="D130" s="14">
        <f t="shared" ca="1" si="121"/>
        <v>195</v>
      </c>
      <c r="E130" s="14">
        <f t="shared" ca="1" si="91"/>
        <v>1100.6389999999997</v>
      </c>
      <c r="F130" s="14">
        <f t="shared" ca="1" si="78"/>
        <v>1100.6389999999997</v>
      </c>
      <c r="G130" s="14">
        <f t="shared" ca="1" si="106"/>
        <v>131246.89699999979</v>
      </c>
      <c r="H130" s="15">
        <f ca="1">SUM(F$12:F130)</f>
        <v>73694.379000000044</v>
      </c>
      <c r="I130" s="16">
        <f ca="1">SUM(D$12:D130)+SUMIF(E$12:E130, "&lt;0")</f>
        <v>57552.518000000025</v>
      </c>
      <c r="J130" s="43"/>
      <c r="K130" s="9">
        <v>44301</v>
      </c>
      <c r="L130" s="14">
        <f t="shared" ca="1" si="107"/>
        <v>1788.5130798771124</v>
      </c>
      <c r="M130" s="14">
        <f t="shared" ca="1" si="115"/>
        <v>1788.5130798771129</v>
      </c>
      <c r="N130" s="14">
        <f t="shared" ca="1" si="122"/>
        <v>195</v>
      </c>
      <c r="O130" s="14">
        <f t="shared" ca="1" si="92"/>
        <v>1593.5130798771124</v>
      </c>
      <c r="P130" s="14">
        <f t="shared" ca="1" si="93"/>
        <v>1593.5130798771124</v>
      </c>
      <c r="Q130" s="14">
        <f t="shared" ca="1" si="130"/>
        <v>155890.60099385548</v>
      </c>
      <c r="R130" s="15">
        <f ca="1">SUM(P$12:P130)</f>
        <v>86509.105076804946</v>
      </c>
      <c r="S130" s="16">
        <f ca="1">SUM(N$12:N130)+SUMIF(O$12:O130, "&lt;0")</f>
        <v>69381.495917050706</v>
      </c>
      <c r="U130" s="9">
        <v>44301</v>
      </c>
      <c r="V130" s="14">
        <f t="shared" ca="1" si="108"/>
        <v>1250</v>
      </c>
      <c r="W130" s="14">
        <f t="shared" ca="1" si="116"/>
        <v>1250</v>
      </c>
      <c r="X130" s="14">
        <f t="shared" ca="1" si="123"/>
        <v>195</v>
      </c>
      <c r="Y130" s="14">
        <f t="shared" ca="1" si="94"/>
        <v>1055</v>
      </c>
      <c r="Z130" s="14">
        <f t="shared" ca="1" si="95"/>
        <v>1055</v>
      </c>
      <c r="AA130" s="14">
        <f t="shared" ca="1" si="131"/>
        <v>128964.947</v>
      </c>
      <c r="AB130" s="15">
        <f ca="1">SUM(Z$12:Z130)</f>
        <v>72507.764999999999</v>
      </c>
      <c r="AC130" s="16">
        <f ca="1">SUM(X$12:X130)+SUMIF(Y$12:Y130, "&lt;0")</f>
        <v>56457.181999999993</v>
      </c>
      <c r="AE130" s="9">
        <v>44301</v>
      </c>
      <c r="AF130" s="14">
        <f t="shared" ca="1" si="81"/>
        <v>2000</v>
      </c>
      <c r="AG130" s="14">
        <f t="shared" ca="1" si="112"/>
        <v>2000</v>
      </c>
      <c r="AH130" s="14">
        <f t="shared" ca="1" si="124"/>
        <v>380.70919014882497</v>
      </c>
      <c r="AI130" s="14">
        <f t="shared" ca="1" si="82"/>
        <v>1619.290809851175</v>
      </c>
      <c r="AJ130" s="14">
        <f t="shared" ca="1" si="83"/>
        <v>1619.290809851175</v>
      </c>
      <c r="AK130" s="14">
        <f t="shared" ca="1" si="96"/>
        <v>165489.56299796025</v>
      </c>
      <c r="AL130" s="15">
        <f ca="1">SUM(AJ$12:AJ130)</f>
        <v>91610.56888972834</v>
      </c>
      <c r="AM130" s="16">
        <f ca="1">SUM(AH$12:AH130)+SUMIF(AI$12:AI130, "&lt;0")</f>
        <v>73878.994108232</v>
      </c>
      <c r="AO130" s="9">
        <v>44301</v>
      </c>
      <c r="AP130" s="14">
        <f t="shared" ca="1" si="84"/>
        <v>3000</v>
      </c>
      <c r="AQ130" s="14">
        <f t="shared" ca="1" si="117"/>
        <v>2963</v>
      </c>
      <c r="AR130" s="14">
        <f t="shared" ca="1" si="125"/>
        <v>813.66551937750296</v>
      </c>
      <c r="AS130" s="14">
        <f t="shared" ca="1" si="97"/>
        <v>2186.3344806224968</v>
      </c>
      <c r="AT130" s="14">
        <f t="shared" ca="1" si="98"/>
        <v>2186.3344806224968</v>
      </c>
      <c r="AU130" s="14">
        <f t="shared" ca="1" si="132"/>
        <v>187390.78785618595</v>
      </c>
      <c r="AV130" s="15">
        <f ca="1">SUM(AT$12:AT130)</f>
        <v>109657.30742753904</v>
      </c>
      <c r="AW130" s="16">
        <f ca="1">SUM(AR$12:AR130)+SUMIF(AS$12:AS130, "&lt;0")</f>
        <v>77733.480428647003</v>
      </c>
      <c r="AX130" s="15"/>
      <c r="AZ130" s="9">
        <v>44301</v>
      </c>
      <c r="BA130" s="14">
        <f t="shared" ca="1" si="109"/>
        <v>1500</v>
      </c>
      <c r="BB130" s="14">
        <f t="shared" ca="1" si="118"/>
        <v>1500</v>
      </c>
      <c r="BC130" s="14">
        <f t="shared" ca="1" si="126"/>
        <v>195</v>
      </c>
      <c r="BD130" s="14">
        <f t="shared" ca="1" si="99"/>
        <v>1305</v>
      </c>
      <c r="BE130" s="14">
        <f t="shared" ca="1" si="100"/>
        <v>1305</v>
      </c>
      <c r="BF130" s="14">
        <f t="shared" ca="1" si="133"/>
        <v>141464.94699999999</v>
      </c>
      <c r="BG130" s="15">
        <f ca="1">SUM(BE$12:BE130)</f>
        <v>79007.765000000029</v>
      </c>
      <c r="BH130" s="16">
        <f ca="1">SUM(BC$12:BC130)+SUMIF(BD$12:BD130, "&lt;0")</f>
        <v>62457.182000000001</v>
      </c>
      <c r="BJ130" s="9">
        <v>44301</v>
      </c>
      <c r="BK130" s="14">
        <f t="shared" ca="1" si="110"/>
        <v>1750</v>
      </c>
      <c r="BL130" s="14">
        <f t="shared" ca="1" si="119"/>
        <v>1750</v>
      </c>
      <c r="BM130" s="14">
        <f t="shared" ca="1" si="127"/>
        <v>195</v>
      </c>
      <c r="BN130" s="14">
        <f t="shared" ca="1" si="101"/>
        <v>1555</v>
      </c>
      <c r="BO130" s="14">
        <f t="shared" ca="1" si="102"/>
        <v>1555</v>
      </c>
      <c r="BP130" s="14">
        <f t="shared" ca="1" si="134"/>
        <v>153964.94699999999</v>
      </c>
      <c r="BQ130" s="15">
        <f ca="1">SUM(BO$12:BO130)</f>
        <v>85507.764999999999</v>
      </c>
      <c r="BR130" s="16">
        <f ca="1">SUM(BM$12:BM130)+SUMIF(BN$12:BN130, "&lt;0")</f>
        <v>68457.182000000001</v>
      </c>
      <c r="BT130" s="9">
        <v>44301</v>
      </c>
      <c r="BU130" s="14">
        <f t="shared" ca="1" si="87"/>
        <v>2000</v>
      </c>
      <c r="BV130" s="14">
        <f t="shared" ca="1" si="113"/>
        <v>2000</v>
      </c>
      <c r="BW130" s="14">
        <f t="shared" ca="1" si="128"/>
        <v>380.70919014882497</v>
      </c>
      <c r="BX130" s="14">
        <f t="shared" ca="1" si="88"/>
        <v>1619.290809851175</v>
      </c>
      <c r="BY130" s="14">
        <f t="shared" ca="1" si="89"/>
        <v>1619.290809851175</v>
      </c>
      <c r="BZ130" s="14">
        <f t="shared" ca="1" si="103"/>
        <v>165489.56299796025</v>
      </c>
      <c r="CA130" s="15">
        <f ca="1">SUM(BY$12:BY130)</f>
        <v>91610.56888972834</v>
      </c>
      <c r="CB130" s="16">
        <f ca="1">SUM(BW$12:BW130)+SUMIF(BX$12:BX130, "&lt;0")</f>
        <v>73878.994108232</v>
      </c>
      <c r="CD130" s="9">
        <v>44301</v>
      </c>
      <c r="CE130" s="14">
        <f t="shared" ca="1" si="111"/>
        <v>2500</v>
      </c>
      <c r="CF130" s="14">
        <f t="shared" ca="1" si="120"/>
        <v>2500</v>
      </c>
      <c r="CG130" s="14">
        <f t="shared" ca="1" si="129"/>
        <v>813.66551937750296</v>
      </c>
      <c r="CH130" s="14">
        <f t="shared" ca="1" si="104"/>
        <v>1686.334480622497</v>
      </c>
      <c r="CI130" s="14">
        <f t="shared" ca="1" si="105"/>
        <v>1686.334480622497</v>
      </c>
      <c r="CJ130" s="14">
        <f t="shared" ca="1" si="135"/>
        <v>181287.2951667548</v>
      </c>
      <c r="CK130" s="15">
        <f ca="1">SUM(CI$12:CI130)</f>
        <v>103553.8147381079</v>
      </c>
      <c r="CL130" s="16">
        <f ca="1">SUM(CG$12:CG130)+SUMIF(CH$12:CH130, "&lt;0")</f>
        <v>77733.480428647003</v>
      </c>
    </row>
    <row r="131" spans="1:90" x14ac:dyDescent="0.2">
      <c r="A131" s="24">
        <v>44302</v>
      </c>
      <c r="B131" s="54">
        <f ca="1">IF($A131&gt;= $C$5,$C$6, INDEX('Historical Data'!$D$2:$D$745, MATCH(A131, 'Historical Data'!$B$2:$B$745, 0)))</f>
        <v>1295.6389999999997</v>
      </c>
      <c r="C131" s="14">
        <f t="shared" ca="1" si="114"/>
        <v>1295.6389999999994</v>
      </c>
      <c r="D131" s="14">
        <f t="shared" ca="1" si="121"/>
        <v>517.01900000000023</v>
      </c>
      <c r="E131" s="14">
        <f t="shared" ca="1" si="91"/>
        <v>778.61999999999944</v>
      </c>
      <c r="F131" s="14">
        <f t="shared" ca="1" si="78"/>
        <v>778.61999999999944</v>
      </c>
      <c r="G131" s="14">
        <f t="shared" ca="1" si="106"/>
        <v>132542.53599999979</v>
      </c>
      <c r="H131" s="15">
        <f ca="1">SUM(F$12:F131)</f>
        <v>74472.99900000004</v>
      </c>
      <c r="I131" s="16">
        <f ca="1">SUM(D$12:D131)+SUMIF(E$12:E131, "&lt;0")</f>
        <v>58069.537000000026</v>
      </c>
      <c r="J131" s="43"/>
      <c r="K131" s="9">
        <v>44302</v>
      </c>
      <c r="L131" s="14">
        <f t="shared" ca="1" si="107"/>
        <v>1788.5130798771124</v>
      </c>
      <c r="M131" s="14">
        <f t="shared" ca="1" si="115"/>
        <v>1788.5130798771129</v>
      </c>
      <c r="N131" s="14">
        <f t="shared" ca="1" si="122"/>
        <v>517.01900000000023</v>
      </c>
      <c r="O131" s="14">
        <f t="shared" ca="1" si="92"/>
        <v>1271.4940798771122</v>
      </c>
      <c r="P131" s="14">
        <f t="shared" ca="1" si="93"/>
        <v>1271.4940798771122</v>
      </c>
      <c r="Q131" s="14">
        <f t="shared" ca="1" si="130"/>
        <v>157679.11407373258</v>
      </c>
      <c r="R131" s="15">
        <f ca="1">SUM(P$12:P131)</f>
        <v>87780.599156682059</v>
      </c>
      <c r="S131" s="16">
        <f ca="1">SUM(N$12:N131)+SUMIF(O$12:O131, "&lt;0")</f>
        <v>69898.514917050707</v>
      </c>
      <c r="U131" s="9">
        <v>44302</v>
      </c>
      <c r="V131" s="14">
        <f t="shared" ca="1" si="108"/>
        <v>1250</v>
      </c>
      <c r="W131" s="14">
        <f t="shared" ca="1" si="116"/>
        <v>1250</v>
      </c>
      <c r="X131" s="14">
        <f t="shared" ca="1" si="123"/>
        <v>517.01900000000023</v>
      </c>
      <c r="Y131" s="14">
        <f t="shared" ca="1" si="94"/>
        <v>732.98099999999977</v>
      </c>
      <c r="Z131" s="14">
        <f t="shared" ca="1" si="95"/>
        <v>732.98099999999977</v>
      </c>
      <c r="AA131" s="14">
        <f t="shared" ca="1" si="131"/>
        <v>130214.947</v>
      </c>
      <c r="AB131" s="15">
        <f ca="1">SUM(Z$12:Z131)</f>
        <v>73240.745999999999</v>
      </c>
      <c r="AC131" s="16">
        <f ca="1">SUM(X$12:X131)+SUMIF(Y$12:Y131, "&lt;0")</f>
        <v>56974.200999999994</v>
      </c>
      <c r="AE131" s="9">
        <v>44302</v>
      </c>
      <c r="AF131" s="14">
        <f t="shared" ca="1" si="81"/>
        <v>2000</v>
      </c>
      <c r="AG131" s="14">
        <f t="shared" ca="1" si="112"/>
        <v>2000</v>
      </c>
      <c r="AH131" s="14">
        <f t="shared" ca="1" si="124"/>
        <v>676.95046017476261</v>
      </c>
      <c r="AI131" s="14">
        <f t="shared" ca="1" si="82"/>
        <v>1323.0495398252374</v>
      </c>
      <c r="AJ131" s="14">
        <f t="shared" ca="1" si="83"/>
        <v>1323.0495398252374</v>
      </c>
      <c r="AK131" s="14">
        <f t="shared" ca="1" si="96"/>
        <v>167489.56299796025</v>
      </c>
      <c r="AL131" s="15">
        <f ca="1">SUM(AJ$12:AJ131)</f>
        <v>92933.618429553579</v>
      </c>
      <c r="AM131" s="16">
        <f ca="1">SUM(AH$12:AH131)+SUMIF(AI$12:AI131, "&lt;0")</f>
        <v>74555.944568406761</v>
      </c>
      <c r="AO131" s="9">
        <v>44302</v>
      </c>
      <c r="AP131" s="14">
        <f t="shared" ca="1" si="84"/>
        <v>3000</v>
      </c>
      <c r="AQ131" s="14">
        <f t="shared" ca="1" si="117"/>
        <v>2978</v>
      </c>
      <c r="AR131" s="14">
        <f t="shared" ca="1" si="125"/>
        <v>1135.684519377503</v>
      </c>
      <c r="AS131" s="14">
        <f t="shared" ca="1" si="97"/>
        <v>1864.315480622497</v>
      </c>
      <c r="AT131" s="14">
        <f t="shared" ca="1" si="98"/>
        <v>1864.315480622497</v>
      </c>
      <c r="AU131" s="14">
        <f t="shared" ca="1" si="132"/>
        <v>190390.78785618595</v>
      </c>
      <c r="AV131" s="15">
        <f ca="1">SUM(AT$12:AT131)</f>
        <v>111521.62290816153</v>
      </c>
      <c r="AW131" s="16">
        <f ca="1">SUM(AR$12:AR131)+SUMIF(AS$12:AS131, "&lt;0")</f>
        <v>78869.164948024511</v>
      </c>
      <c r="AX131" s="15"/>
      <c r="AZ131" s="9">
        <v>44302</v>
      </c>
      <c r="BA131" s="14">
        <f t="shared" ca="1" si="109"/>
        <v>1500</v>
      </c>
      <c r="BB131" s="14">
        <f t="shared" ca="1" si="118"/>
        <v>1500</v>
      </c>
      <c r="BC131" s="14">
        <f t="shared" ca="1" si="126"/>
        <v>517.01900000000023</v>
      </c>
      <c r="BD131" s="14">
        <f t="shared" ca="1" si="99"/>
        <v>982.98099999999977</v>
      </c>
      <c r="BE131" s="14">
        <f t="shared" ca="1" si="100"/>
        <v>982.98099999999977</v>
      </c>
      <c r="BF131" s="14">
        <f t="shared" ca="1" si="133"/>
        <v>142964.94699999999</v>
      </c>
      <c r="BG131" s="15">
        <f ca="1">SUM(BE$12:BE131)</f>
        <v>79990.746000000028</v>
      </c>
      <c r="BH131" s="16">
        <f ca="1">SUM(BC$12:BC131)+SUMIF(BD$12:BD131, "&lt;0")</f>
        <v>62974.201000000001</v>
      </c>
      <c r="BJ131" s="9">
        <v>44302</v>
      </c>
      <c r="BK131" s="14">
        <f t="shared" ca="1" si="110"/>
        <v>1750</v>
      </c>
      <c r="BL131" s="14">
        <f t="shared" ca="1" si="119"/>
        <v>1750</v>
      </c>
      <c r="BM131" s="14">
        <f t="shared" ca="1" si="127"/>
        <v>517.01900000000023</v>
      </c>
      <c r="BN131" s="14">
        <f t="shared" ca="1" si="101"/>
        <v>1232.9809999999998</v>
      </c>
      <c r="BO131" s="14">
        <f t="shared" ca="1" si="102"/>
        <v>1232.9809999999998</v>
      </c>
      <c r="BP131" s="14">
        <f t="shared" ca="1" si="134"/>
        <v>155714.94699999999</v>
      </c>
      <c r="BQ131" s="15">
        <f ca="1">SUM(BO$12:BO131)</f>
        <v>86740.745999999999</v>
      </c>
      <c r="BR131" s="16">
        <f ca="1">SUM(BM$12:BM131)+SUMIF(BN$12:BN131, "&lt;0")</f>
        <v>68974.201000000001</v>
      </c>
      <c r="BT131" s="9">
        <v>44302</v>
      </c>
      <c r="BU131" s="14">
        <f t="shared" ca="1" si="87"/>
        <v>2000</v>
      </c>
      <c r="BV131" s="14">
        <f t="shared" ca="1" si="113"/>
        <v>2000</v>
      </c>
      <c r="BW131" s="14">
        <f t="shared" ca="1" si="128"/>
        <v>676.95046017476261</v>
      </c>
      <c r="BX131" s="14">
        <f t="shared" ca="1" si="88"/>
        <v>1323.0495398252374</v>
      </c>
      <c r="BY131" s="14">
        <f t="shared" ca="1" si="89"/>
        <v>1323.0495398252374</v>
      </c>
      <c r="BZ131" s="14">
        <f t="shared" ca="1" si="103"/>
        <v>167489.56299796025</v>
      </c>
      <c r="CA131" s="15">
        <f ca="1">SUM(BY$12:BY131)</f>
        <v>92933.618429553579</v>
      </c>
      <c r="CB131" s="16">
        <f ca="1">SUM(BW$12:BW131)+SUMIF(BX$12:BX131, "&lt;0")</f>
        <v>74555.944568406761</v>
      </c>
      <c r="CD131" s="9">
        <v>44302</v>
      </c>
      <c r="CE131" s="14">
        <f t="shared" ca="1" si="111"/>
        <v>2500</v>
      </c>
      <c r="CF131" s="14">
        <f t="shared" ca="1" si="120"/>
        <v>2500</v>
      </c>
      <c r="CG131" s="14">
        <f t="shared" ca="1" si="129"/>
        <v>1135.684519377503</v>
      </c>
      <c r="CH131" s="14">
        <f t="shared" ca="1" si="104"/>
        <v>1364.315480622497</v>
      </c>
      <c r="CI131" s="14">
        <f t="shared" ca="1" si="105"/>
        <v>1364.315480622497</v>
      </c>
      <c r="CJ131" s="14">
        <f t="shared" ca="1" si="135"/>
        <v>183787.2951667548</v>
      </c>
      <c r="CK131" s="15">
        <f ca="1">SUM(CI$12:CI131)</f>
        <v>104918.1302187304</v>
      </c>
      <c r="CL131" s="16">
        <f ca="1">SUM(CG$12:CG131)+SUMIF(CH$12:CH131, "&lt;0")</f>
        <v>78869.164948024511</v>
      </c>
    </row>
    <row r="132" spans="1:90" x14ac:dyDescent="0.2">
      <c r="A132" s="24">
        <v>44303</v>
      </c>
      <c r="B132" s="54">
        <f ca="1">IF($A132&gt;= $C$5,$C$6, INDEX('Historical Data'!$D$2:$D$745, MATCH(A132, 'Historical Data'!$B$2:$B$745, 0)))</f>
        <v>1295.6389999999997</v>
      </c>
      <c r="C132" s="14">
        <f t="shared" ca="1" si="114"/>
        <v>1295.6389999999994</v>
      </c>
      <c r="D132" s="14">
        <f t="shared" ca="1" si="121"/>
        <v>561.28600000000006</v>
      </c>
      <c r="E132" s="14">
        <f t="shared" ca="1" si="91"/>
        <v>734.35299999999961</v>
      </c>
      <c r="F132" s="14">
        <f t="shared" ca="1" si="78"/>
        <v>734.35299999999961</v>
      </c>
      <c r="G132" s="14">
        <f t="shared" ca="1" si="106"/>
        <v>133838.17499999978</v>
      </c>
      <c r="H132" s="15">
        <f ca="1">SUM(F$12:F132)</f>
        <v>75207.352000000043</v>
      </c>
      <c r="I132" s="16">
        <f ca="1">SUM(D$12:D132)+SUMIF(E$12:E132, "&lt;0")</f>
        <v>58630.823000000026</v>
      </c>
      <c r="J132" s="43"/>
      <c r="K132" s="9">
        <v>44303</v>
      </c>
      <c r="L132" s="14">
        <f t="shared" ca="1" si="107"/>
        <v>1788.5130798771124</v>
      </c>
      <c r="M132" s="14">
        <f t="shared" ca="1" si="115"/>
        <v>1788.5130798771129</v>
      </c>
      <c r="N132" s="14">
        <f t="shared" ca="1" si="122"/>
        <v>561.28600000000006</v>
      </c>
      <c r="O132" s="14">
        <f t="shared" ca="1" si="92"/>
        <v>1227.2270798771124</v>
      </c>
      <c r="P132" s="14">
        <f t="shared" ca="1" si="93"/>
        <v>1227.2270798771124</v>
      </c>
      <c r="Q132" s="14">
        <f t="shared" ca="1" si="130"/>
        <v>159467.62715360968</v>
      </c>
      <c r="R132" s="15">
        <f ca="1">SUM(P$12:P132)</f>
        <v>89007.826236559165</v>
      </c>
      <c r="S132" s="16">
        <f ca="1">SUM(N$12:N132)+SUMIF(O$12:O132, "&lt;0")</f>
        <v>70459.800917050699</v>
      </c>
      <c r="U132" s="9">
        <v>44303</v>
      </c>
      <c r="V132" s="14">
        <f t="shared" ca="1" si="108"/>
        <v>1250</v>
      </c>
      <c r="W132" s="14">
        <f t="shared" ca="1" si="116"/>
        <v>1250</v>
      </c>
      <c r="X132" s="14">
        <f t="shared" ca="1" si="123"/>
        <v>561.28600000000006</v>
      </c>
      <c r="Y132" s="14">
        <f t="shared" ca="1" si="94"/>
        <v>688.71399999999994</v>
      </c>
      <c r="Z132" s="14">
        <f t="shared" ca="1" si="95"/>
        <v>688.71399999999994</v>
      </c>
      <c r="AA132" s="14">
        <f t="shared" ca="1" si="131"/>
        <v>131464.94699999999</v>
      </c>
      <c r="AB132" s="15">
        <f ca="1">SUM(Z$12:Z132)</f>
        <v>73929.459999999992</v>
      </c>
      <c r="AC132" s="16">
        <f ca="1">SUM(X$12:X132)+SUMIF(Y$12:Y132, "&lt;0")</f>
        <v>57535.486999999994</v>
      </c>
      <c r="AE132" s="9">
        <v>44303</v>
      </c>
      <c r="AF132" s="14">
        <f t="shared" ca="1" si="81"/>
        <v>2000</v>
      </c>
      <c r="AG132" s="14">
        <f t="shared" ca="1" si="112"/>
        <v>2000</v>
      </c>
      <c r="AH132" s="14">
        <f t="shared" ca="1" si="124"/>
        <v>695.43973020069984</v>
      </c>
      <c r="AI132" s="14">
        <f t="shared" ca="1" si="82"/>
        <v>1304.5602697993002</v>
      </c>
      <c r="AJ132" s="14">
        <f t="shared" ca="1" si="83"/>
        <v>1304.5602697993002</v>
      </c>
      <c r="AK132" s="14">
        <f t="shared" ca="1" si="96"/>
        <v>169489.56299796025</v>
      </c>
      <c r="AL132" s="15">
        <f ca="1">SUM(AJ$12:AJ132)</f>
        <v>94238.17869935288</v>
      </c>
      <c r="AM132" s="16">
        <f ca="1">SUM(AH$12:AH132)+SUMIF(AI$12:AI132, "&lt;0")</f>
        <v>75251.38429860746</v>
      </c>
      <c r="AO132" s="9">
        <v>44303</v>
      </c>
      <c r="AP132" s="14">
        <f t="shared" ca="1" si="84"/>
        <v>3000</v>
      </c>
      <c r="AQ132" s="14">
        <f t="shared" ca="1" si="117"/>
        <v>2989</v>
      </c>
      <c r="AR132" s="14">
        <f t="shared" ca="1" si="125"/>
        <v>1179.951519377503</v>
      </c>
      <c r="AS132" s="14">
        <f t="shared" ca="1" si="97"/>
        <v>1820.048480622497</v>
      </c>
      <c r="AT132" s="14">
        <f t="shared" ca="1" si="98"/>
        <v>1820.048480622497</v>
      </c>
      <c r="AU132" s="14">
        <f t="shared" ca="1" si="132"/>
        <v>193390.78785618595</v>
      </c>
      <c r="AV132" s="15">
        <f ca="1">SUM(AT$12:AT132)</f>
        <v>113341.67138878403</v>
      </c>
      <c r="AW132" s="16">
        <f ca="1">SUM(AR$12:AR132)+SUMIF(AS$12:AS132, "&lt;0")</f>
        <v>80049.116467402011</v>
      </c>
      <c r="AX132" s="15"/>
      <c r="AZ132" s="9">
        <v>44303</v>
      </c>
      <c r="BA132" s="14">
        <f t="shared" ca="1" si="109"/>
        <v>1500</v>
      </c>
      <c r="BB132" s="14">
        <f t="shared" ca="1" si="118"/>
        <v>1500</v>
      </c>
      <c r="BC132" s="14">
        <f t="shared" ca="1" si="126"/>
        <v>561.28600000000006</v>
      </c>
      <c r="BD132" s="14">
        <f t="shared" ca="1" si="99"/>
        <v>938.71399999999994</v>
      </c>
      <c r="BE132" s="14">
        <f t="shared" ca="1" si="100"/>
        <v>938.71399999999994</v>
      </c>
      <c r="BF132" s="14">
        <f t="shared" ca="1" si="133"/>
        <v>144464.94699999999</v>
      </c>
      <c r="BG132" s="15">
        <f ca="1">SUM(BE$12:BE132)</f>
        <v>80929.460000000021</v>
      </c>
      <c r="BH132" s="16">
        <f ca="1">SUM(BC$12:BC132)+SUMIF(BD$12:BD132, "&lt;0")</f>
        <v>63535.486999999994</v>
      </c>
      <c r="BJ132" s="9">
        <v>44303</v>
      </c>
      <c r="BK132" s="14">
        <f t="shared" ca="1" si="110"/>
        <v>1750</v>
      </c>
      <c r="BL132" s="14">
        <f t="shared" ca="1" si="119"/>
        <v>1750</v>
      </c>
      <c r="BM132" s="14">
        <f t="shared" ca="1" si="127"/>
        <v>561.28600000000006</v>
      </c>
      <c r="BN132" s="14">
        <f t="shared" ca="1" si="101"/>
        <v>1188.7139999999999</v>
      </c>
      <c r="BO132" s="14">
        <f t="shared" ca="1" si="102"/>
        <v>1188.7139999999999</v>
      </c>
      <c r="BP132" s="14">
        <f t="shared" ca="1" si="134"/>
        <v>157464.94699999999</v>
      </c>
      <c r="BQ132" s="15">
        <f ca="1">SUM(BO$12:BO132)</f>
        <v>87929.459999999992</v>
      </c>
      <c r="BR132" s="16">
        <f ca="1">SUM(BM$12:BM132)+SUMIF(BN$12:BN132, "&lt;0")</f>
        <v>69535.486999999994</v>
      </c>
      <c r="BT132" s="9">
        <v>44303</v>
      </c>
      <c r="BU132" s="14">
        <f t="shared" ca="1" si="87"/>
        <v>2000</v>
      </c>
      <c r="BV132" s="14">
        <f t="shared" ca="1" si="113"/>
        <v>2000</v>
      </c>
      <c r="BW132" s="14">
        <f t="shared" ca="1" si="128"/>
        <v>695.43973020069984</v>
      </c>
      <c r="BX132" s="14">
        <f t="shared" ca="1" si="88"/>
        <v>1304.5602697993002</v>
      </c>
      <c r="BY132" s="14">
        <f t="shared" ca="1" si="89"/>
        <v>1304.5602697993002</v>
      </c>
      <c r="BZ132" s="14">
        <f t="shared" ca="1" si="103"/>
        <v>169489.56299796025</v>
      </c>
      <c r="CA132" s="15">
        <f ca="1">SUM(BY$12:BY132)</f>
        <v>94238.17869935288</v>
      </c>
      <c r="CB132" s="16">
        <f ca="1">SUM(BW$12:BW132)+SUMIF(BX$12:BX132, "&lt;0")</f>
        <v>75251.38429860746</v>
      </c>
      <c r="CD132" s="9">
        <v>44303</v>
      </c>
      <c r="CE132" s="14">
        <f t="shared" ca="1" si="111"/>
        <v>2500</v>
      </c>
      <c r="CF132" s="14">
        <f t="shared" ca="1" si="120"/>
        <v>2500</v>
      </c>
      <c r="CG132" s="14">
        <f t="shared" ca="1" si="129"/>
        <v>1179.951519377503</v>
      </c>
      <c r="CH132" s="14">
        <f t="shared" ca="1" si="104"/>
        <v>1320.048480622497</v>
      </c>
      <c r="CI132" s="14">
        <f t="shared" ca="1" si="105"/>
        <v>1320.048480622497</v>
      </c>
      <c r="CJ132" s="14">
        <f t="shared" ca="1" si="135"/>
        <v>186287.2951667548</v>
      </c>
      <c r="CK132" s="15">
        <f ca="1">SUM(CI$12:CI132)</f>
        <v>106238.17869935289</v>
      </c>
      <c r="CL132" s="16">
        <f ca="1">SUM(CG$12:CG132)+SUMIF(CH$12:CH132, "&lt;0")</f>
        <v>80049.116467402011</v>
      </c>
    </row>
    <row r="133" spans="1:90" x14ac:dyDescent="0.2">
      <c r="A133" s="24">
        <v>44304</v>
      </c>
      <c r="B133" s="54">
        <f ca="1">IF($A133&gt;= $C$5,$C$6, INDEX('Historical Data'!$D$2:$D$745, MATCH(A133, 'Historical Data'!$B$2:$B$745, 0)))</f>
        <v>1295.6389999999997</v>
      </c>
      <c r="C133" s="14">
        <f t="shared" ca="1" si="114"/>
        <v>1295.6389999999994</v>
      </c>
      <c r="D133" s="14">
        <f t="shared" ca="1" si="121"/>
        <v>1197.1200000000026</v>
      </c>
      <c r="E133" s="14">
        <f t="shared" ca="1" si="91"/>
        <v>98.51899999999705</v>
      </c>
      <c r="F133" s="14">
        <f t="shared" ca="1" si="78"/>
        <v>98.51899999999705</v>
      </c>
      <c r="G133" s="14">
        <f t="shared" ca="1" si="106"/>
        <v>135133.81399999978</v>
      </c>
      <c r="H133" s="15">
        <f ca="1">SUM(F$12:F133)</f>
        <v>75305.871000000043</v>
      </c>
      <c r="I133" s="16">
        <f ca="1">SUM(D$12:D133)+SUMIF(E$12:E133, "&lt;0")</f>
        <v>59827.943000000028</v>
      </c>
      <c r="J133" s="43"/>
      <c r="K133" s="9">
        <v>44304</v>
      </c>
      <c r="L133" s="14">
        <f t="shared" ca="1" si="107"/>
        <v>1788.5130798771124</v>
      </c>
      <c r="M133" s="14">
        <f t="shared" ca="1" si="115"/>
        <v>1788.5130798771129</v>
      </c>
      <c r="N133" s="14">
        <f t="shared" ca="1" si="122"/>
        <v>1197.1200000000026</v>
      </c>
      <c r="O133" s="14">
        <f t="shared" ca="1" si="92"/>
        <v>591.39307987710981</v>
      </c>
      <c r="P133" s="14">
        <f t="shared" ca="1" si="93"/>
        <v>591.39307987710981</v>
      </c>
      <c r="Q133" s="14">
        <f t="shared" ca="1" si="130"/>
        <v>161256.14023348677</v>
      </c>
      <c r="R133" s="15">
        <f ca="1">SUM(P$12:P133)</f>
        <v>89599.219316436269</v>
      </c>
      <c r="S133" s="16">
        <f ca="1">SUM(N$12:N133)+SUMIF(O$12:O133, "&lt;0")</f>
        <v>71656.920917050695</v>
      </c>
      <c r="U133" s="9">
        <v>44304</v>
      </c>
      <c r="V133" s="14">
        <f t="shared" ca="1" si="108"/>
        <v>1250</v>
      </c>
      <c r="W133" s="14">
        <f t="shared" ca="1" si="116"/>
        <v>1250</v>
      </c>
      <c r="X133" s="14">
        <f t="shared" ca="1" si="123"/>
        <v>1197.1200000000026</v>
      </c>
      <c r="Y133" s="14">
        <f t="shared" ca="1" si="94"/>
        <v>52.879999999997381</v>
      </c>
      <c r="Z133" s="14">
        <f t="shared" ca="1" si="95"/>
        <v>52.879999999997381</v>
      </c>
      <c r="AA133" s="14">
        <f t="shared" ca="1" si="131"/>
        <v>132714.94699999999</v>
      </c>
      <c r="AB133" s="15">
        <f ca="1">SUM(Z$12:Z133)</f>
        <v>73982.34</v>
      </c>
      <c r="AC133" s="16">
        <f ca="1">SUM(X$12:X133)+SUMIF(Y$12:Y133, "&lt;0")</f>
        <v>58732.606999999996</v>
      </c>
      <c r="AE133" s="9">
        <v>44304</v>
      </c>
      <c r="AF133" s="14">
        <f t="shared" ca="1" si="81"/>
        <v>2000</v>
      </c>
      <c r="AG133" s="14">
        <f t="shared" ca="1" si="112"/>
        <v>2000</v>
      </c>
      <c r="AH133" s="14">
        <f t="shared" ca="1" si="124"/>
        <v>1305.4960002266398</v>
      </c>
      <c r="AI133" s="14">
        <f t="shared" ca="1" si="82"/>
        <v>694.50399977336019</v>
      </c>
      <c r="AJ133" s="14">
        <f t="shared" ca="1" si="83"/>
        <v>694.50399977336019</v>
      </c>
      <c r="AK133" s="14">
        <f t="shared" ca="1" si="96"/>
        <v>171489.56299796025</v>
      </c>
      <c r="AL133" s="15">
        <f ca="1">SUM(AJ$12:AJ133)</f>
        <v>94932.682699126235</v>
      </c>
      <c r="AM133" s="16">
        <f ca="1">SUM(AH$12:AH133)+SUMIF(AI$12:AI133, "&lt;0")</f>
        <v>76556.880298834105</v>
      </c>
      <c r="AO133" s="9">
        <v>44304</v>
      </c>
      <c r="AP133" s="14">
        <f t="shared" ca="1" si="84"/>
        <v>3000</v>
      </c>
      <c r="AQ133" s="14">
        <f t="shared" ca="1" si="117"/>
        <v>2996</v>
      </c>
      <c r="AR133" s="14">
        <f t="shared" ca="1" si="125"/>
        <v>1815.7855193775054</v>
      </c>
      <c r="AS133" s="14">
        <f t="shared" ca="1" si="97"/>
        <v>1184.2144806224946</v>
      </c>
      <c r="AT133" s="14">
        <f t="shared" ca="1" si="98"/>
        <v>1184.2144806224946</v>
      </c>
      <c r="AU133" s="14">
        <f t="shared" ca="1" si="132"/>
        <v>196390.78785618595</v>
      </c>
      <c r="AV133" s="15">
        <f ca="1">SUM(AT$12:AT133)</f>
        <v>114525.88586940653</v>
      </c>
      <c r="AW133" s="16">
        <f ca="1">SUM(AR$12:AR133)+SUMIF(AS$12:AS133, "&lt;0")</f>
        <v>81864.901986779514</v>
      </c>
      <c r="AX133" s="15"/>
      <c r="AZ133" s="9">
        <v>44304</v>
      </c>
      <c r="BA133" s="14">
        <f t="shared" ca="1" si="109"/>
        <v>1500</v>
      </c>
      <c r="BB133" s="14">
        <f t="shared" ca="1" si="118"/>
        <v>1500</v>
      </c>
      <c r="BC133" s="14">
        <f t="shared" ca="1" si="126"/>
        <v>1197.1200000000026</v>
      </c>
      <c r="BD133" s="14">
        <f t="shared" ca="1" si="99"/>
        <v>302.87999999999738</v>
      </c>
      <c r="BE133" s="14">
        <f t="shared" ca="1" si="100"/>
        <v>302.87999999999738</v>
      </c>
      <c r="BF133" s="14">
        <f t="shared" ca="1" si="133"/>
        <v>145964.94699999999</v>
      </c>
      <c r="BG133" s="15">
        <f ca="1">SUM(BE$12:BE133)</f>
        <v>81232.340000000026</v>
      </c>
      <c r="BH133" s="16">
        <f ca="1">SUM(BC$12:BC133)+SUMIF(BD$12:BD133, "&lt;0")</f>
        <v>64732.606999999989</v>
      </c>
      <c r="BJ133" s="9">
        <v>44304</v>
      </c>
      <c r="BK133" s="14">
        <f t="shared" ca="1" si="110"/>
        <v>1750</v>
      </c>
      <c r="BL133" s="14">
        <f t="shared" ca="1" si="119"/>
        <v>1750</v>
      </c>
      <c r="BM133" s="14">
        <f t="shared" ca="1" si="127"/>
        <v>1197.1200000000026</v>
      </c>
      <c r="BN133" s="14">
        <f t="shared" ca="1" si="101"/>
        <v>552.87999999999738</v>
      </c>
      <c r="BO133" s="14">
        <f t="shared" ca="1" si="102"/>
        <v>552.87999999999738</v>
      </c>
      <c r="BP133" s="14">
        <f t="shared" ca="1" si="134"/>
        <v>159214.94699999999</v>
      </c>
      <c r="BQ133" s="15">
        <f ca="1">SUM(BO$12:BO133)</f>
        <v>88482.34</v>
      </c>
      <c r="BR133" s="16">
        <f ca="1">SUM(BM$12:BM133)+SUMIF(BN$12:BN133, "&lt;0")</f>
        <v>70732.606999999989</v>
      </c>
      <c r="BT133" s="9">
        <v>44304</v>
      </c>
      <c r="BU133" s="14">
        <f t="shared" ca="1" si="87"/>
        <v>2000</v>
      </c>
      <c r="BV133" s="14">
        <f t="shared" ca="1" si="113"/>
        <v>2000</v>
      </c>
      <c r="BW133" s="14">
        <f t="shared" ca="1" si="128"/>
        <v>1305.4960002266398</v>
      </c>
      <c r="BX133" s="14">
        <f t="shared" ca="1" si="88"/>
        <v>694.50399977336019</v>
      </c>
      <c r="BY133" s="14">
        <f t="shared" ca="1" si="89"/>
        <v>694.50399977336019</v>
      </c>
      <c r="BZ133" s="14">
        <f t="shared" ca="1" si="103"/>
        <v>171489.56299796025</v>
      </c>
      <c r="CA133" s="15">
        <f ca="1">SUM(BY$12:BY133)</f>
        <v>94932.682699126235</v>
      </c>
      <c r="CB133" s="16">
        <f ca="1">SUM(BW$12:BW133)+SUMIF(BX$12:BX133, "&lt;0")</f>
        <v>76556.880298834105</v>
      </c>
      <c r="CD133" s="9">
        <v>44304</v>
      </c>
      <c r="CE133" s="14">
        <f t="shared" ca="1" si="111"/>
        <v>2500</v>
      </c>
      <c r="CF133" s="14">
        <f t="shared" ca="1" si="120"/>
        <v>2500</v>
      </c>
      <c r="CG133" s="14">
        <f t="shared" ca="1" si="129"/>
        <v>1805.4960002266398</v>
      </c>
      <c r="CH133" s="14">
        <f t="shared" ca="1" si="104"/>
        <v>694.50399977336019</v>
      </c>
      <c r="CI133" s="14">
        <f t="shared" ca="1" si="105"/>
        <v>694.50399977336019</v>
      </c>
      <c r="CJ133" s="14">
        <f t="shared" ca="1" si="135"/>
        <v>188787.2951667548</v>
      </c>
      <c r="CK133" s="15">
        <f ca="1">SUM(CI$12:CI133)</f>
        <v>106932.68269912625</v>
      </c>
      <c r="CL133" s="16">
        <f ca="1">SUM(CG$12:CG133)+SUMIF(CH$12:CH133, "&lt;0")</f>
        <v>81854.612467628656</v>
      </c>
    </row>
    <row r="134" spans="1:90" x14ac:dyDescent="0.2">
      <c r="A134" s="24">
        <v>44305</v>
      </c>
      <c r="B134" s="54">
        <f ca="1">IF($A134&gt;= $C$5,$C$6, INDEX('Historical Data'!$D$2:$D$745, MATCH(A134, 'Historical Data'!$B$2:$B$745, 0)))</f>
        <v>1295.6389999999997</v>
      </c>
      <c r="C134" s="14">
        <f t="shared" ca="1" si="114"/>
        <v>1295.6389999999994</v>
      </c>
      <c r="D134" s="14">
        <f t="shared" ca="1" si="121"/>
        <v>1295.6389999999997</v>
      </c>
      <c r="E134" s="14">
        <f t="shared" ca="1" si="91"/>
        <v>0</v>
      </c>
      <c r="F134" s="14">
        <f t="shared" ca="1" si="78"/>
        <v>0</v>
      </c>
      <c r="G134" s="14">
        <f t="shared" ca="1" si="106"/>
        <v>136429.45299999978</v>
      </c>
      <c r="H134" s="15">
        <f ca="1">SUM(F$12:F134)</f>
        <v>75305.871000000043</v>
      </c>
      <c r="I134" s="16">
        <f ca="1">SUM(D$12:D134)+SUMIF(E$12:E134, "&lt;0")</f>
        <v>61123.582000000031</v>
      </c>
      <c r="J134" s="43"/>
      <c r="K134" s="9">
        <v>44305</v>
      </c>
      <c r="L134" s="14">
        <f t="shared" ca="1" si="107"/>
        <v>1788.5130798771124</v>
      </c>
      <c r="M134" s="14">
        <f t="shared" ca="1" si="115"/>
        <v>1788.5130798771129</v>
      </c>
      <c r="N134" s="14">
        <f t="shared" ca="1" si="122"/>
        <v>1558.7949999999983</v>
      </c>
      <c r="O134" s="14">
        <f t="shared" ca="1" si="92"/>
        <v>229.71807987711418</v>
      </c>
      <c r="P134" s="14">
        <f t="shared" ca="1" si="93"/>
        <v>229.71807987711418</v>
      </c>
      <c r="Q134" s="14">
        <f t="shared" ca="1" si="130"/>
        <v>163044.65331336387</v>
      </c>
      <c r="R134" s="15">
        <f ca="1">SUM(P$12:P134)</f>
        <v>89828.937396313384</v>
      </c>
      <c r="S134" s="16">
        <f ca="1">SUM(N$12:N134)+SUMIF(O$12:O134, "&lt;0")</f>
        <v>73215.715917050693</v>
      </c>
      <c r="U134" s="9">
        <v>44305</v>
      </c>
      <c r="V134" s="14">
        <f t="shared" ca="1" si="108"/>
        <v>1250</v>
      </c>
      <c r="W134" s="14">
        <f t="shared" ca="1" si="116"/>
        <v>1250</v>
      </c>
      <c r="X134" s="14">
        <f t="shared" ca="1" si="123"/>
        <v>1250</v>
      </c>
      <c r="Y134" s="14">
        <f t="shared" ca="1" si="94"/>
        <v>0</v>
      </c>
      <c r="Z134" s="14">
        <f t="shared" ca="1" si="95"/>
        <v>0</v>
      </c>
      <c r="AA134" s="14">
        <f t="shared" ca="1" si="131"/>
        <v>133964.94699999999</v>
      </c>
      <c r="AB134" s="15">
        <f ca="1">SUM(Z$12:Z134)</f>
        <v>73982.34</v>
      </c>
      <c r="AC134" s="16">
        <f ca="1">SUM(X$12:X134)+SUMIF(Y$12:Y134, "&lt;0")</f>
        <v>59982.606999999996</v>
      </c>
      <c r="AE134" s="9">
        <v>44305</v>
      </c>
      <c r="AF134" s="14">
        <f t="shared" ca="1" si="81"/>
        <v>2000</v>
      </c>
      <c r="AG134" s="14">
        <f t="shared" ca="1" si="112"/>
        <v>2000</v>
      </c>
      <c r="AH134" s="14">
        <f t="shared" ca="1" si="124"/>
        <v>1641.3932702525726</v>
      </c>
      <c r="AI134" s="14">
        <f t="shared" ca="1" si="82"/>
        <v>358.60672974742738</v>
      </c>
      <c r="AJ134" s="14">
        <f t="shared" ca="1" si="83"/>
        <v>358.60672974742738</v>
      </c>
      <c r="AK134" s="14">
        <f t="shared" ca="1" si="96"/>
        <v>173489.56299796025</v>
      </c>
      <c r="AL134" s="15">
        <f ca="1">SUM(AJ$12:AJ134)</f>
        <v>95291.289428873657</v>
      </c>
      <c r="AM134" s="16">
        <f ca="1">SUM(AH$12:AH134)+SUMIF(AI$12:AI134, "&lt;0")</f>
        <v>78198.273569086683</v>
      </c>
      <c r="AO134" s="9">
        <v>44305</v>
      </c>
      <c r="AP134" s="14">
        <f t="shared" ca="1" si="84"/>
        <v>3000</v>
      </c>
      <c r="AQ134" s="14">
        <f t="shared" ca="1" si="117"/>
        <v>3000</v>
      </c>
      <c r="AR134" s="14">
        <f t="shared" ca="1" si="125"/>
        <v>2177.460519377501</v>
      </c>
      <c r="AS134" s="14">
        <f t="shared" ca="1" si="97"/>
        <v>822.53948062249901</v>
      </c>
      <c r="AT134" s="14">
        <f t="shared" ca="1" si="98"/>
        <v>822.53948062249901</v>
      </c>
      <c r="AU134" s="14">
        <f t="shared" ca="1" si="132"/>
        <v>199390.78785618595</v>
      </c>
      <c r="AV134" s="15">
        <f ca="1">SUM(AT$12:AT134)</f>
        <v>115348.42535002902</v>
      </c>
      <c r="AW134" s="16">
        <f ca="1">SUM(AR$12:AR134)+SUMIF(AS$12:AS134, "&lt;0")</f>
        <v>84042.36250615702</v>
      </c>
      <c r="AX134" s="15"/>
      <c r="AZ134" s="9">
        <v>44305</v>
      </c>
      <c r="BA134" s="14">
        <f t="shared" ca="1" si="109"/>
        <v>1500</v>
      </c>
      <c r="BB134" s="14">
        <f t="shared" ca="1" si="118"/>
        <v>1500</v>
      </c>
      <c r="BC134" s="14">
        <f t="shared" ca="1" si="126"/>
        <v>1500</v>
      </c>
      <c r="BD134" s="14">
        <f t="shared" ca="1" si="99"/>
        <v>0</v>
      </c>
      <c r="BE134" s="14">
        <f t="shared" ca="1" si="100"/>
        <v>0</v>
      </c>
      <c r="BF134" s="14">
        <f t="shared" ca="1" si="133"/>
        <v>147464.94699999999</v>
      </c>
      <c r="BG134" s="15">
        <f ca="1">SUM(BE$12:BE134)</f>
        <v>81232.340000000026</v>
      </c>
      <c r="BH134" s="16">
        <f ca="1">SUM(BC$12:BC134)+SUMIF(BD$12:BD134, "&lt;0")</f>
        <v>66232.606999999989</v>
      </c>
      <c r="BJ134" s="9">
        <v>44305</v>
      </c>
      <c r="BK134" s="14">
        <f t="shared" ca="1" si="110"/>
        <v>1750</v>
      </c>
      <c r="BL134" s="14">
        <f t="shared" ca="1" si="119"/>
        <v>1750</v>
      </c>
      <c r="BM134" s="14">
        <f t="shared" ca="1" si="127"/>
        <v>1558.7949999999983</v>
      </c>
      <c r="BN134" s="14">
        <f t="shared" ca="1" si="101"/>
        <v>191.20500000000175</v>
      </c>
      <c r="BO134" s="14">
        <f t="shared" ca="1" si="102"/>
        <v>191.20500000000175</v>
      </c>
      <c r="BP134" s="14">
        <f t="shared" ca="1" si="134"/>
        <v>160964.94699999999</v>
      </c>
      <c r="BQ134" s="15">
        <f ca="1">SUM(BO$12:BO134)</f>
        <v>88673.544999999998</v>
      </c>
      <c r="BR134" s="16">
        <f ca="1">SUM(BM$12:BM134)+SUMIF(BN$12:BN134, "&lt;0")</f>
        <v>72291.401999999987</v>
      </c>
      <c r="BT134" s="9">
        <v>44305</v>
      </c>
      <c r="BU134" s="14">
        <f t="shared" ca="1" si="87"/>
        <v>2000</v>
      </c>
      <c r="BV134" s="14">
        <f t="shared" ca="1" si="113"/>
        <v>2000</v>
      </c>
      <c r="BW134" s="14">
        <f t="shared" ca="1" si="128"/>
        <v>1641.3932702525726</v>
      </c>
      <c r="BX134" s="14">
        <f t="shared" ca="1" si="88"/>
        <v>358.60672974742738</v>
      </c>
      <c r="BY134" s="14">
        <f t="shared" ca="1" si="89"/>
        <v>358.60672974742738</v>
      </c>
      <c r="BZ134" s="14">
        <f t="shared" ca="1" si="103"/>
        <v>173489.56299796025</v>
      </c>
      <c r="CA134" s="15">
        <f ca="1">SUM(BY$12:BY134)</f>
        <v>95291.289428873657</v>
      </c>
      <c r="CB134" s="16">
        <f ca="1">SUM(BW$12:BW134)+SUMIF(BX$12:BX134, "&lt;0")</f>
        <v>78198.273569086683</v>
      </c>
      <c r="CD134" s="9">
        <v>44305</v>
      </c>
      <c r="CE134" s="14">
        <f t="shared" ca="1" si="111"/>
        <v>2500</v>
      </c>
      <c r="CF134" s="14">
        <f t="shared" ca="1" si="120"/>
        <v>2500</v>
      </c>
      <c r="CG134" s="14">
        <f t="shared" ca="1" si="129"/>
        <v>2141.3932702525726</v>
      </c>
      <c r="CH134" s="14">
        <f t="shared" ca="1" si="104"/>
        <v>358.60672974742738</v>
      </c>
      <c r="CI134" s="14">
        <f t="shared" ca="1" si="105"/>
        <v>358.60672974742738</v>
      </c>
      <c r="CJ134" s="14">
        <f t="shared" ca="1" si="135"/>
        <v>191287.2951667548</v>
      </c>
      <c r="CK134" s="15">
        <f ca="1">SUM(CI$12:CI134)</f>
        <v>107291.28942887367</v>
      </c>
      <c r="CL134" s="16">
        <f ca="1">SUM(CG$12:CG134)+SUMIF(CH$12:CH134, "&lt;0")</f>
        <v>83996.005737881234</v>
      </c>
    </row>
    <row r="135" spans="1:90" x14ac:dyDescent="0.2">
      <c r="A135" s="24">
        <v>44306</v>
      </c>
      <c r="B135" s="54">
        <f ca="1">IF($A135&gt;= $C$5,$C$6, INDEX('Historical Data'!$D$2:$D$745, MATCH(A135, 'Historical Data'!$B$2:$B$745, 0)))</f>
        <v>1295.6389999999997</v>
      </c>
      <c r="C135" s="14">
        <f t="shared" ca="1" si="114"/>
        <v>1295.6389999999994</v>
      </c>
      <c r="D135" s="14">
        <f t="shared" ca="1" si="121"/>
        <v>742.27499999999736</v>
      </c>
      <c r="E135" s="14">
        <f t="shared" ca="1" si="91"/>
        <v>553.36400000000231</v>
      </c>
      <c r="F135" s="14">
        <f t="shared" ca="1" si="78"/>
        <v>553.36400000000231</v>
      </c>
      <c r="G135" s="14">
        <f t="shared" ca="1" si="106"/>
        <v>137725.09199999977</v>
      </c>
      <c r="H135" s="15">
        <f ca="1">SUM(F$12:F135)</f>
        <v>75859.235000000044</v>
      </c>
      <c r="I135" s="16">
        <f ca="1">SUM(D$12:D135)+SUMIF(E$12:E135, "&lt;0")</f>
        <v>61865.857000000025</v>
      </c>
      <c r="J135" s="43"/>
      <c r="K135" s="9">
        <v>44306</v>
      </c>
      <c r="L135" s="14">
        <f t="shared" ca="1" si="107"/>
        <v>1788.5130798771124</v>
      </c>
      <c r="M135" s="14">
        <f t="shared" ca="1" si="115"/>
        <v>1788.5130798771129</v>
      </c>
      <c r="N135" s="14">
        <f t="shared" ca="1" si="122"/>
        <v>479.11899999999878</v>
      </c>
      <c r="O135" s="14">
        <f t="shared" ca="1" si="92"/>
        <v>1309.3940798771137</v>
      </c>
      <c r="P135" s="14">
        <f t="shared" ca="1" si="93"/>
        <v>1309.3940798771137</v>
      </c>
      <c r="Q135" s="14">
        <f t="shared" ca="1" si="130"/>
        <v>164833.16639324097</v>
      </c>
      <c r="R135" s="15">
        <f ca="1">SUM(P$12:P135)</f>
        <v>91138.331476190491</v>
      </c>
      <c r="S135" s="16">
        <f ca="1">SUM(N$12:N135)+SUMIF(O$12:O135, "&lt;0")</f>
        <v>73694.834917050684</v>
      </c>
      <c r="U135" s="9">
        <v>44306</v>
      </c>
      <c r="V135" s="14">
        <f t="shared" ca="1" si="108"/>
        <v>1250</v>
      </c>
      <c r="W135" s="14">
        <f t="shared" ca="1" si="116"/>
        <v>1250</v>
      </c>
      <c r="X135" s="14">
        <f t="shared" ca="1" si="123"/>
        <v>787.91399999999703</v>
      </c>
      <c r="Y135" s="14">
        <f t="shared" ca="1" si="94"/>
        <v>462.08600000000297</v>
      </c>
      <c r="Z135" s="14">
        <f t="shared" ca="1" si="95"/>
        <v>462.08600000000297</v>
      </c>
      <c r="AA135" s="14">
        <f t="shared" ca="1" si="131"/>
        <v>135214.94699999999</v>
      </c>
      <c r="AB135" s="15">
        <f ca="1">SUM(Z$12:Z135)</f>
        <v>74444.426000000007</v>
      </c>
      <c r="AC135" s="16">
        <f ca="1">SUM(X$12:X135)+SUMIF(Y$12:Y135, "&lt;0")</f>
        <v>60770.520999999993</v>
      </c>
      <c r="AE135" s="9">
        <v>44306</v>
      </c>
      <c r="AF135" s="14">
        <f t="shared" ca="1" si="81"/>
        <v>2000</v>
      </c>
      <c r="AG135" s="14">
        <f t="shared" ca="1" si="112"/>
        <v>2000</v>
      </c>
      <c r="AH135" s="14">
        <f t="shared" ca="1" si="124"/>
        <v>535.93954027851078</v>
      </c>
      <c r="AI135" s="14">
        <f t="shared" ca="1" si="82"/>
        <v>1464.0604597214892</v>
      </c>
      <c r="AJ135" s="14">
        <f t="shared" ca="1" si="83"/>
        <v>1464.0604597214892</v>
      </c>
      <c r="AK135" s="14">
        <f t="shared" ca="1" si="96"/>
        <v>175489.56299796025</v>
      </c>
      <c r="AL135" s="15">
        <f ca="1">SUM(AJ$12:AJ135)</f>
        <v>96755.349888595141</v>
      </c>
      <c r="AM135" s="16">
        <f ca="1">SUM(AH$12:AH135)+SUMIF(AI$12:AI135, "&lt;0")</f>
        <v>78734.213109365199</v>
      </c>
      <c r="AO135" s="9">
        <v>44306</v>
      </c>
      <c r="AP135" s="14">
        <f t="shared" ca="1" si="84"/>
        <v>3000</v>
      </c>
      <c r="AQ135" s="14">
        <f t="shared" ca="1" si="117"/>
        <v>3000</v>
      </c>
      <c r="AR135" s="14">
        <f t="shared" ca="1" si="125"/>
        <v>1097.7845193775015</v>
      </c>
      <c r="AS135" s="14">
        <f t="shared" ca="1" si="97"/>
        <v>1902.2154806224985</v>
      </c>
      <c r="AT135" s="14">
        <f t="shared" ca="1" si="98"/>
        <v>1902.2154806224985</v>
      </c>
      <c r="AU135" s="14">
        <f t="shared" ca="1" si="132"/>
        <v>202390.78785618595</v>
      </c>
      <c r="AV135" s="15">
        <f ca="1">SUM(AT$12:AT135)</f>
        <v>117250.64083065152</v>
      </c>
      <c r="AW135" s="16">
        <f ca="1">SUM(AR$12:AR135)+SUMIF(AS$12:AS135, "&lt;0")</f>
        <v>85140.147025534519</v>
      </c>
      <c r="AX135" s="15"/>
      <c r="AZ135" s="9">
        <v>44306</v>
      </c>
      <c r="BA135" s="14">
        <f t="shared" ca="1" si="109"/>
        <v>1500</v>
      </c>
      <c r="BB135" s="14">
        <f t="shared" ca="1" si="118"/>
        <v>1500</v>
      </c>
      <c r="BC135" s="14">
        <f t="shared" ca="1" si="126"/>
        <v>537.91399999999703</v>
      </c>
      <c r="BD135" s="14">
        <f t="shared" ca="1" si="99"/>
        <v>962.08600000000297</v>
      </c>
      <c r="BE135" s="14">
        <f t="shared" ca="1" si="100"/>
        <v>962.08600000000297</v>
      </c>
      <c r="BF135" s="14">
        <f t="shared" ca="1" si="133"/>
        <v>148964.94699999999</v>
      </c>
      <c r="BG135" s="15">
        <f ca="1">SUM(BE$12:BE135)</f>
        <v>82194.426000000036</v>
      </c>
      <c r="BH135" s="16">
        <f ca="1">SUM(BC$12:BC135)+SUMIF(BD$12:BD135, "&lt;0")</f>
        <v>66770.520999999979</v>
      </c>
      <c r="BJ135" s="9">
        <v>44306</v>
      </c>
      <c r="BK135" s="14">
        <f t="shared" ca="1" si="110"/>
        <v>1750</v>
      </c>
      <c r="BL135" s="14">
        <f t="shared" ca="1" si="119"/>
        <v>1750</v>
      </c>
      <c r="BM135" s="14">
        <f t="shared" ca="1" si="127"/>
        <v>479.11899999999878</v>
      </c>
      <c r="BN135" s="14">
        <f t="shared" ca="1" si="101"/>
        <v>1270.8810000000012</v>
      </c>
      <c r="BO135" s="14">
        <f t="shared" ca="1" si="102"/>
        <v>1270.8810000000012</v>
      </c>
      <c r="BP135" s="14">
        <f t="shared" ca="1" si="134"/>
        <v>162714.94699999999</v>
      </c>
      <c r="BQ135" s="15">
        <f ca="1">SUM(BO$12:BO135)</f>
        <v>89944.426000000007</v>
      </c>
      <c r="BR135" s="16">
        <f ca="1">SUM(BM$12:BM135)+SUMIF(BN$12:BN135, "&lt;0")</f>
        <v>72770.520999999979</v>
      </c>
      <c r="BT135" s="9">
        <v>44306</v>
      </c>
      <c r="BU135" s="14">
        <f t="shared" ca="1" si="87"/>
        <v>2000</v>
      </c>
      <c r="BV135" s="14">
        <f t="shared" ca="1" si="113"/>
        <v>2000</v>
      </c>
      <c r="BW135" s="14">
        <f t="shared" ca="1" si="128"/>
        <v>535.93954027851078</v>
      </c>
      <c r="BX135" s="14">
        <f t="shared" ca="1" si="88"/>
        <v>1464.0604597214892</v>
      </c>
      <c r="BY135" s="14">
        <f t="shared" ca="1" si="89"/>
        <v>1464.0604597214892</v>
      </c>
      <c r="BZ135" s="14">
        <f t="shared" ca="1" si="103"/>
        <v>175489.56299796025</v>
      </c>
      <c r="CA135" s="15">
        <f ca="1">SUM(BY$12:BY135)</f>
        <v>96755.349888595141</v>
      </c>
      <c r="CB135" s="16">
        <f ca="1">SUM(BW$12:BW135)+SUMIF(BX$12:BX135, "&lt;0")</f>
        <v>78734.213109365199</v>
      </c>
      <c r="CD135" s="9">
        <v>44306</v>
      </c>
      <c r="CE135" s="14">
        <f t="shared" ca="1" si="111"/>
        <v>2500</v>
      </c>
      <c r="CF135" s="14">
        <f t="shared" ca="1" si="120"/>
        <v>2500</v>
      </c>
      <c r="CG135" s="14">
        <f t="shared" ca="1" si="129"/>
        <v>1035.9395402785108</v>
      </c>
      <c r="CH135" s="14">
        <f t="shared" ca="1" si="104"/>
        <v>1464.0604597214892</v>
      </c>
      <c r="CI135" s="14">
        <f t="shared" ca="1" si="105"/>
        <v>1464.0604597214892</v>
      </c>
      <c r="CJ135" s="14">
        <f t="shared" ca="1" si="135"/>
        <v>193787.2951667548</v>
      </c>
      <c r="CK135" s="15">
        <f ca="1">SUM(CI$12:CI135)</f>
        <v>108755.34988859516</v>
      </c>
      <c r="CL135" s="16">
        <f ca="1">SUM(CG$12:CG135)+SUMIF(CH$12:CH135, "&lt;0")</f>
        <v>85031.94527815975</v>
      </c>
    </row>
    <row r="136" spans="1:90" x14ac:dyDescent="0.2">
      <c r="A136" s="24">
        <v>44307</v>
      </c>
      <c r="B136" s="54">
        <f ca="1">IF($A136&gt;= $C$5,$C$6, INDEX('Historical Data'!$D$2:$D$745, MATCH(A136, 'Historical Data'!$B$2:$B$745, 0)))</f>
        <v>1295.6389999999997</v>
      </c>
      <c r="C136" s="14">
        <f t="shared" ca="1" si="114"/>
        <v>1295.6389999999994</v>
      </c>
      <c r="D136" s="14">
        <f t="shared" ca="1" si="121"/>
        <v>174.07800000000134</v>
      </c>
      <c r="E136" s="14">
        <f t="shared" ca="1" si="91"/>
        <v>1121.5609999999983</v>
      </c>
      <c r="F136" s="14">
        <f t="shared" ca="1" si="78"/>
        <v>1121.5609999999983</v>
      </c>
      <c r="G136" s="14">
        <f t="shared" ca="1" si="106"/>
        <v>139020.73099999977</v>
      </c>
      <c r="H136" s="15">
        <f ca="1">SUM(F$12:F136)</f>
        <v>76980.796000000046</v>
      </c>
      <c r="I136" s="16">
        <f ca="1">SUM(D$12:D136)+SUMIF(E$12:E136, "&lt;0")</f>
        <v>62039.935000000027</v>
      </c>
      <c r="J136" s="43"/>
      <c r="K136" s="9">
        <v>44307</v>
      </c>
      <c r="L136" s="14">
        <f t="shared" ca="1" si="107"/>
        <v>1788.5130798771124</v>
      </c>
      <c r="M136" s="14">
        <f t="shared" ca="1" si="115"/>
        <v>1788.5130798771129</v>
      </c>
      <c r="N136" s="14">
        <f t="shared" ca="1" si="122"/>
        <v>174.07800000000134</v>
      </c>
      <c r="O136" s="14">
        <f t="shared" ca="1" si="92"/>
        <v>1614.4350798771111</v>
      </c>
      <c r="P136" s="14">
        <f t="shared" ca="1" si="93"/>
        <v>1614.4350798771111</v>
      </c>
      <c r="Q136" s="14">
        <f t="shared" ca="1" si="130"/>
        <v>166621.67947311807</v>
      </c>
      <c r="R136" s="15">
        <f ca="1">SUM(P$12:P136)</f>
        <v>92752.766556067596</v>
      </c>
      <c r="S136" s="16">
        <f ca="1">SUM(N$12:N136)+SUMIF(O$12:O136, "&lt;0")</f>
        <v>73868.912917050693</v>
      </c>
      <c r="U136" s="9">
        <v>44307</v>
      </c>
      <c r="V136" s="14">
        <f t="shared" ca="1" si="108"/>
        <v>1250</v>
      </c>
      <c r="W136" s="14">
        <f t="shared" ca="1" si="116"/>
        <v>1250</v>
      </c>
      <c r="X136" s="14">
        <f t="shared" ca="1" si="123"/>
        <v>174.07800000000134</v>
      </c>
      <c r="Y136" s="14">
        <f t="shared" ca="1" si="94"/>
        <v>1075.9219999999987</v>
      </c>
      <c r="Z136" s="14">
        <f t="shared" ca="1" si="95"/>
        <v>1075.9219999999987</v>
      </c>
      <c r="AA136" s="14">
        <f t="shared" ca="1" si="131"/>
        <v>136464.94699999999</v>
      </c>
      <c r="AB136" s="15">
        <f ca="1">SUM(Z$12:Z136)</f>
        <v>75520.347999999998</v>
      </c>
      <c r="AC136" s="16">
        <f ca="1">SUM(X$12:X136)+SUMIF(Y$12:Y136, "&lt;0")</f>
        <v>60944.598999999995</v>
      </c>
      <c r="AE136" s="9">
        <v>44307</v>
      </c>
      <c r="AF136" s="14">
        <f t="shared" ca="1" si="81"/>
        <v>2000</v>
      </c>
      <c r="AG136" s="14">
        <f t="shared" ca="1" si="112"/>
        <v>2000</v>
      </c>
      <c r="AH136" s="14">
        <f t="shared" ca="1" si="124"/>
        <v>205.12081030445052</v>
      </c>
      <c r="AI136" s="14">
        <f t="shared" ca="1" si="82"/>
        <v>1794.8791896955495</v>
      </c>
      <c r="AJ136" s="14">
        <f t="shared" ca="1" si="83"/>
        <v>1794.8791896955495</v>
      </c>
      <c r="AK136" s="14">
        <f t="shared" ca="1" si="96"/>
        <v>177489.56299796025</v>
      </c>
      <c r="AL136" s="15">
        <f ca="1">SUM(AJ$12:AJ136)</f>
        <v>98550.229078290693</v>
      </c>
      <c r="AM136" s="16">
        <f ca="1">SUM(AH$12:AH136)+SUMIF(AI$12:AI136, "&lt;0")</f>
        <v>78939.333919669647</v>
      </c>
      <c r="AO136" s="9">
        <v>44307</v>
      </c>
      <c r="AP136" s="14">
        <f t="shared" ca="1" si="84"/>
        <v>3000</v>
      </c>
      <c r="AQ136" s="14">
        <f t="shared" ca="1" si="117"/>
        <v>3000</v>
      </c>
      <c r="AR136" s="14">
        <f t="shared" ca="1" si="125"/>
        <v>792.74351937750407</v>
      </c>
      <c r="AS136" s="14">
        <f t="shared" ca="1" si="97"/>
        <v>2207.2564806224959</v>
      </c>
      <c r="AT136" s="14">
        <f t="shared" ca="1" si="98"/>
        <v>2207.2564806224959</v>
      </c>
      <c r="AU136" s="14">
        <f t="shared" ca="1" si="132"/>
        <v>205390.78785618595</v>
      </c>
      <c r="AV136" s="15">
        <f ca="1">SUM(AT$12:AT136)</f>
        <v>119457.89731127402</v>
      </c>
      <c r="AW136" s="16">
        <f ca="1">SUM(AR$12:AR136)+SUMIF(AS$12:AS136, "&lt;0")</f>
        <v>85932.890544912021</v>
      </c>
      <c r="AX136" s="15"/>
      <c r="AZ136" s="9">
        <v>44307</v>
      </c>
      <c r="BA136" s="14">
        <f t="shared" ca="1" si="109"/>
        <v>1500</v>
      </c>
      <c r="BB136" s="14">
        <f t="shared" ca="1" si="118"/>
        <v>1500</v>
      </c>
      <c r="BC136" s="14">
        <f t="shared" ca="1" si="126"/>
        <v>174.07800000000134</v>
      </c>
      <c r="BD136" s="14">
        <f t="shared" ca="1" si="99"/>
        <v>1325.9219999999987</v>
      </c>
      <c r="BE136" s="14">
        <f t="shared" ca="1" si="100"/>
        <v>1325.9219999999987</v>
      </c>
      <c r="BF136" s="14">
        <f t="shared" ca="1" si="133"/>
        <v>150464.94699999999</v>
      </c>
      <c r="BG136" s="15">
        <f ca="1">SUM(BE$12:BE136)</f>
        <v>83520.348000000027</v>
      </c>
      <c r="BH136" s="16">
        <f ca="1">SUM(BC$12:BC136)+SUMIF(BD$12:BD136, "&lt;0")</f>
        <v>66944.598999999987</v>
      </c>
      <c r="BJ136" s="9">
        <v>44307</v>
      </c>
      <c r="BK136" s="14">
        <f t="shared" ca="1" si="110"/>
        <v>1750</v>
      </c>
      <c r="BL136" s="14">
        <f t="shared" ca="1" si="119"/>
        <v>1750</v>
      </c>
      <c r="BM136" s="14">
        <f t="shared" ca="1" si="127"/>
        <v>174.07800000000134</v>
      </c>
      <c r="BN136" s="14">
        <f t="shared" ca="1" si="101"/>
        <v>1575.9219999999987</v>
      </c>
      <c r="BO136" s="14">
        <f t="shared" ca="1" si="102"/>
        <v>1575.9219999999987</v>
      </c>
      <c r="BP136" s="14">
        <f t="shared" ca="1" si="134"/>
        <v>164464.94699999999</v>
      </c>
      <c r="BQ136" s="15">
        <f ca="1">SUM(BO$12:BO136)</f>
        <v>91520.347999999998</v>
      </c>
      <c r="BR136" s="16">
        <f ca="1">SUM(BM$12:BM136)+SUMIF(BN$12:BN136, "&lt;0")</f>
        <v>72944.598999999987</v>
      </c>
      <c r="BT136" s="9">
        <v>44307</v>
      </c>
      <c r="BU136" s="14">
        <f t="shared" ca="1" si="87"/>
        <v>2000</v>
      </c>
      <c r="BV136" s="14">
        <f t="shared" ca="1" si="113"/>
        <v>2000</v>
      </c>
      <c r="BW136" s="14">
        <f t="shared" ca="1" si="128"/>
        <v>205.12081030445052</v>
      </c>
      <c r="BX136" s="14">
        <f t="shared" ca="1" si="88"/>
        <v>1794.8791896955495</v>
      </c>
      <c r="BY136" s="14">
        <f t="shared" ca="1" si="89"/>
        <v>1794.8791896955495</v>
      </c>
      <c r="BZ136" s="14">
        <f t="shared" ca="1" si="103"/>
        <v>177489.56299796025</v>
      </c>
      <c r="CA136" s="15">
        <f ca="1">SUM(BY$12:BY136)</f>
        <v>98550.229078290693</v>
      </c>
      <c r="CB136" s="16">
        <f ca="1">SUM(BW$12:BW136)+SUMIF(BX$12:BX136, "&lt;0")</f>
        <v>78939.333919669647</v>
      </c>
      <c r="CD136" s="9">
        <v>44307</v>
      </c>
      <c r="CE136" s="14">
        <f t="shared" ca="1" si="111"/>
        <v>2500</v>
      </c>
      <c r="CF136" s="14">
        <f t="shared" ca="1" si="120"/>
        <v>2500</v>
      </c>
      <c r="CG136" s="14">
        <f t="shared" ca="1" si="129"/>
        <v>705.12081030445052</v>
      </c>
      <c r="CH136" s="14">
        <f t="shared" ca="1" si="104"/>
        <v>1794.8791896955495</v>
      </c>
      <c r="CI136" s="14">
        <f t="shared" ca="1" si="105"/>
        <v>1794.8791896955495</v>
      </c>
      <c r="CJ136" s="14">
        <f t="shared" ca="1" si="135"/>
        <v>196287.2951667548</v>
      </c>
      <c r="CK136" s="15">
        <f ca="1">SUM(CI$12:CI136)</f>
        <v>110550.22907829071</v>
      </c>
      <c r="CL136" s="16">
        <f ca="1">SUM(CG$12:CG136)+SUMIF(CH$12:CH136, "&lt;0")</f>
        <v>85737.066088464198</v>
      </c>
    </row>
    <row r="137" spans="1:90" x14ac:dyDescent="0.2">
      <c r="A137" s="24">
        <v>44308</v>
      </c>
      <c r="B137" s="54">
        <f ca="1">IF($A137&gt;= $C$5,$C$6, INDEX('Historical Data'!$D$2:$D$745, MATCH(A137, 'Historical Data'!$B$2:$B$745, 0)))</f>
        <v>1295.6389999999997</v>
      </c>
      <c r="C137" s="14">
        <f t="shared" ca="1" si="114"/>
        <v>1295.6389999999994</v>
      </c>
      <c r="D137" s="14">
        <f t="shared" ca="1" si="121"/>
        <v>922.90999999999622</v>
      </c>
      <c r="E137" s="14">
        <f t="shared" ca="1" si="91"/>
        <v>372.72900000000345</v>
      </c>
      <c r="F137" s="14">
        <f t="shared" ca="1" si="78"/>
        <v>372.72900000000345</v>
      </c>
      <c r="G137" s="14">
        <f t="shared" ca="1" si="106"/>
        <v>140316.36999999976</v>
      </c>
      <c r="H137" s="15">
        <f ca="1">SUM(F$12:F137)</f>
        <v>77353.525000000052</v>
      </c>
      <c r="I137" s="16">
        <f ca="1">SUM(D$12:D137)+SUMIF(E$12:E137, "&lt;0")</f>
        <v>62962.845000000016</v>
      </c>
      <c r="J137" s="43"/>
      <c r="K137" s="9">
        <v>44308</v>
      </c>
      <c r="L137" s="14">
        <f t="shared" ca="1" si="107"/>
        <v>1788.5130798771124</v>
      </c>
      <c r="M137" s="14">
        <f t="shared" ca="1" si="115"/>
        <v>1788.5130798771129</v>
      </c>
      <c r="N137" s="14">
        <f t="shared" ca="1" si="122"/>
        <v>922.90999999999622</v>
      </c>
      <c r="O137" s="14">
        <f t="shared" ca="1" si="92"/>
        <v>865.60307987711622</v>
      </c>
      <c r="P137" s="14">
        <f t="shared" ca="1" si="93"/>
        <v>865.60307987711622</v>
      </c>
      <c r="Q137" s="14">
        <f t="shared" ca="1" si="130"/>
        <v>168410.19255299517</v>
      </c>
      <c r="R137" s="15">
        <f ca="1">SUM(P$12:P137)</f>
        <v>93618.369635944706</v>
      </c>
      <c r="S137" s="16">
        <f ca="1">SUM(N$12:N137)+SUMIF(O$12:O137, "&lt;0")</f>
        <v>74791.822917050697</v>
      </c>
      <c r="U137" s="9">
        <v>44308</v>
      </c>
      <c r="V137" s="14">
        <f t="shared" ca="1" si="108"/>
        <v>1250</v>
      </c>
      <c r="W137" s="14">
        <f t="shared" ca="1" si="116"/>
        <v>1250</v>
      </c>
      <c r="X137" s="14">
        <f t="shared" ca="1" si="123"/>
        <v>922.90999999999622</v>
      </c>
      <c r="Y137" s="14">
        <f t="shared" ca="1" si="94"/>
        <v>327.09000000000378</v>
      </c>
      <c r="Z137" s="14">
        <f t="shared" ca="1" si="95"/>
        <v>327.09000000000378</v>
      </c>
      <c r="AA137" s="14">
        <f t="shared" ca="1" si="131"/>
        <v>137714.94699999999</v>
      </c>
      <c r="AB137" s="15">
        <f ca="1">SUM(Z$12:Z137)</f>
        <v>75847.437999999995</v>
      </c>
      <c r="AC137" s="16">
        <f ca="1">SUM(X$12:X137)+SUMIF(Y$12:Y137, "&lt;0")</f>
        <v>61867.508999999991</v>
      </c>
      <c r="AE137" s="9">
        <v>44308</v>
      </c>
      <c r="AF137" s="14">
        <f t="shared" ca="1" si="81"/>
        <v>2000</v>
      </c>
      <c r="AG137" s="14">
        <f t="shared" ca="1" si="112"/>
        <v>2000</v>
      </c>
      <c r="AH137" s="14">
        <f t="shared" ca="1" si="124"/>
        <v>928.1750803303828</v>
      </c>
      <c r="AI137" s="14">
        <f t="shared" ca="1" si="82"/>
        <v>1071.8249196696172</v>
      </c>
      <c r="AJ137" s="14">
        <f t="shared" ca="1" si="83"/>
        <v>1071.8249196696172</v>
      </c>
      <c r="AK137" s="14">
        <f t="shared" ca="1" si="96"/>
        <v>179489.56299796025</v>
      </c>
      <c r="AL137" s="15">
        <f ca="1">SUM(AJ$12:AJ137)</f>
        <v>99622.053997960305</v>
      </c>
      <c r="AM137" s="16">
        <f ca="1">SUM(AH$12:AH137)+SUMIF(AI$12:AI137, "&lt;0")</f>
        <v>79867.509000000035</v>
      </c>
      <c r="AO137" s="9">
        <v>44308</v>
      </c>
      <c r="AP137" s="14">
        <f t="shared" ca="1" si="84"/>
        <v>3000</v>
      </c>
      <c r="AQ137" s="14">
        <f t="shared" ca="1" si="117"/>
        <v>3000</v>
      </c>
      <c r="AR137" s="14">
        <f t="shared" ca="1" si="125"/>
        <v>1541.5755193774992</v>
      </c>
      <c r="AS137" s="14">
        <f t="shared" ca="1" si="97"/>
        <v>1458.4244806225008</v>
      </c>
      <c r="AT137" s="14">
        <f t="shared" ca="1" si="98"/>
        <v>1458.4244806225008</v>
      </c>
      <c r="AU137" s="14">
        <f t="shared" ca="1" si="132"/>
        <v>208390.78785618595</v>
      </c>
      <c r="AV137" s="15">
        <f ca="1">SUM(AT$12:AT137)</f>
        <v>120916.32179189652</v>
      </c>
      <c r="AW137" s="16">
        <f ca="1">SUM(AR$12:AR137)+SUMIF(AS$12:AS137, "&lt;0")</f>
        <v>87474.466064289518</v>
      </c>
      <c r="AX137" s="15"/>
      <c r="AZ137" s="9">
        <v>44308</v>
      </c>
      <c r="BA137" s="14">
        <f t="shared" ca="1" si="109"/>
        <v>1500</v>
      </c>
      <c r="BB137" s="14">
        <f t="shared" ca="1" si="118"/>
        <v>1500</v>
      </c>
      <c r="BC137" s="14">
        <f t="shared" ca="1" si="126"/>
        <v>922.90999999999622</v>
      </c>
      <c r="BD137" s="14">
        <f t="shared" ca="1" si="99"/>
        <v>577.09000000000378</v>
      </c>
      <c r="BE137" s="14">
        <f t="shared" ca="1" si="100"/>
        <v>577.09000000000378</v>
      </c>
      <c r="BF137" s="14">
        <f t="shared" ca="1" si="133"/>
        <v>151964.94699999999</v>
      </c>
      <c r="BG137" s="15">
        <f ca="1">SUM(BE$12:BE137)</f>
        <v>84097.438000000024</v>
      </c>
      <c r="BH137" s="16">
        <f ca="1">SUM(BC$12:BC137)+SUMIF(BD$12:BD137, "&lt;0")</f>
        <v>67867.508999999991</v>
      </c>
      <c r="BJ137" s="9">
        <v>44308</v>
      </c>
      <c r="BK137" s="14">
        <f t="shared" ca="1" si="110"/>
        <v>1750</v>
      </c>
      <c r="BL137" s="14">
        <f t="shared" ca="1" si="119"/>
        <v>1750</v>
      </c>
      <c r="BM137" s="14">
        <f t="shared" ca="1" si="127"/>
        <v>922.90999999999622</v>
      </c>
      <c r="BN137" s="14">
        <f t="shared" ca="1" si="101"/>
        <v>827.09000000000378</v>
      </c>
      <c r="BO137" s="14">
        <f t="shared" ca="1" si="102"/>
        <v>827.09000000000378</v>
      </c>
      <c r="BP137" s="14">
        <f t="shared" ca="1" si="134"/>
        <v>166214.94699999999</v>
      </c>
      <c r="BQ137" s="15">
        <f ca="1">SUM(BO$12:BO137)</f>
        <v>92347.437999999995</v>
      </c>
      <c r="BR137" s="16">
        <f ca="1">SUM(BM$12:BM137)+SUMIF(BN$12:BN137, "&lt;0")</f>
        <v>73867.508999999991</v>
      </c>
      <c r="BT137" s="9">
        <v>44308</v>
      </c>
      <c r="BU137" s="14">
        <f t="shared" ca="1" si="87"/>
        <v>2000</v>
      </c>
      <c r="BV137" s="14">
        <f t="shared" ca="1" si="113"/>
        <v>2000</v>
      </c>
      <c r="BW137" s="14">
        <f t="shared" ca="1" si="128"/>
        <v>928.1750803303828</v>
      </c>
      <c r="BX137" s="14">
        <f t="shared" ca="1" si="88"/>
        <v>1071.8249196696172</v>
      </c>
      <c r="BY137" s="14">
        <f t="shared" ca="1" si="89"/>
        <v>1071.8249196696172</v>
      </c>
      <c r="BZ137" s="14">
        <f t="shared" ca="1" si="103"/>
        <v>179489.56299796025</v>
      </c>
      <c r="CA137" s="15">
        <f ca="1">SUM(BY$12:BY137)</f>
        <v>99622.053997960305</v>
      </c>
      <c r="CB137" s="16">
        <f ca="1">SUM(BW$12:BW137)+SUMIF(BX$12:BX137, "&lt;0")</f>
        <v>79867.509000000035</v>
      </c>
      <c r="CD137" s="9">
        <v>44308</v>
      </c>
      <c r="CE137" s="14">
        <f t="shared" ca="1" si="111"/>
        <v>2500</v>
      </c>
      <c r="CF137" s="14">
        <f t="shared" ca="1" si="120"/>
        <v>2500</v>
      </c>
      <c r="CG137" s="14">
        <f t="shared" ca="1" si="129"/>
        <v>1428.1750803303828</v>
      </c>
      <c r="CH137" s="14">
        <f t="shared" ca="1" si="104"/>
        <v>1071.8249196696172</v>
      </c>
      <c r="CI137" s="14">
        <f t="shared" ca="1" si="105"/>
        <v>1071.8249196696172</v>
      </c>
      <c r="CJ137" s="14">
        <f t="shared" ca="1" si="135"/>
        <v>198787.2951667548</v>
      </c>
      <c r="CK137" s="15">
        <f ca="1">SUM(CI$12:CI137)</f>
        <v>111622.05399796032</v>
      </c>
      <c r="CL137" s="16">
        <f ca="1">SUM(CG$12:CG137)+SUMIF(CH$12:CH137, "&lt;0")</f>
        <v>87165.241168794586</v>
      </c>
    </row>
    <row r="138" spans="1:90" x14ac:dyDescent="0.2">
      <c r="A138" s="24">
        <v>44309</v>
      </c>
      <c r="B138" s="54">
        <f ca="1">IF($A138&gt;= $C$5,$C$6, INDEX('Historical Data'!$D$2:$D$745, MATCH(A138, 'Historical Data'!$B$2:$B$745, 0)))</f>
        <v>1295.6389999999997</v>
      </c>
      <c r="C138" s="14">
        <f t="shared" ca="1" si="114"/>
        <v>1295.6389999999994</v>
      </c>
      <c r="D138" s="14">
        <f t="shared" ca="1" si="121"/>
        <v>1054.2170000000042</v>
      </c>
      <c r="E138" s="14">
        <f t="shared" ca="1" si="91"/>
        <v>241.42199999999548</v>
      </c>
      <c r="F138" s="14">
        <f t="shared" ca="1" si="78"/>
        <v>241.42199999999548</v>
      </c>
      <c r="G138" s="14">
        <f t="shared" ca="1" si="106"/>
        <v>141612.00899999976</v>
      </c>
      <c r="H138" s="15">
        <f ca="1">SUM(F$12:F138)</f>
        <v>77594.947000000044</v>
      </c>
      <c r="I138" s="16">
        <f ca="1">SUM(D$12:D138)+SUMIF(E$12:E138, "&lt;0")</f>
        <v>64017.06200000002</v>
      </c>
      <c r="J138" s="43"/>
      <c r="K138" s="9">
        <v>44309</v>
      </c>
      <c r="L138" s="14">
        <f t="shared" ca="1" si="107"/>
        <v>1788.5130798771124</v>
      </c>
      <c r="M138" s="14">
        <f t="shared" ca="1" si="115"/>
        <v>1788.5130798771129</v>
      </c>
      <c r="N138" s="14">
        <f t="shared" ca="1" si="122"/>
        <v>1054.2170000000042</v>
      </c>
      <c r="O138" s="14">
        <f t="shared" ca="1" si="92"/>
        <v>734.29607987710824</v>
      </c>
      <c r="P138" s="14">
        <f t="shared" ca="1" si="93"/>
        <v>734.29607987710824</v>
      </c>
      <c r="Q138" s="14">
        <f t="shared" ca="1" si="130"/>
        <v>170198.70563287227</v>
      </c>
      <c r="R138" s="15">
        <f ca="1">SUM(P$12:P138)</f>
        <v>94352.665715821815</v>
      </c>
      <c r="S138" s="16">
        <f ca="1">SUM(N$12:N138)+SUMIF(O$12:O138, "&lt;0")</f>
        <v>75846.039917050701</v>
      </c>
      <c r="U138" s="9">
        <v>44309</v>
      </c>
      <c r="V138" s="14">
        <f t="shared" ca="1" si="108"/>
        <v>1250</v>
      </c>
      <c r="W138" s="14">
        <f t="shared" ca="1" si="116"/>
        <v>1250</v>
      </c>
      <c r="X138" s="14">
        <f t="shared" ca="1" si="123"/>
        <v>1054.2170000000042</v>
      </c>
      <c r="Y138" s="14">
        <f t="shared" ca="1" si="94"/>
        <v>195.78299999999581</v>
      </c>
      <c r="Z138" s="14">
        <f t="shared" ca="1" si="95"/>
        <v>195.78299999999581</v>
      </c>
      <c r="AA138" s="14">
        <f t="shared" ca="1" si="131"/>
        <v>138964.94699999999</v>
      </c>
      <c r="AB138" s="15">
        <f ca="1">SUM(Z$12:Z138)</f>
        <v>76043.22099999999</v>
      </c>
      <c r="AC138" s="16">
        <f ca="1">SUM(X$12:X138)+SUMIF(Y$12:Y138, "&lt;0")</f>
        <v>62921.725999999988</v>
      </c>
      <c r="AE138" s="9">
        <v>44309</v>
      </c>
      <c r="AF138" s="14">
        <f t="shared" ca="1" si="81"/>
        <v>2000</v>
      </c>
      <c r="AG138" s="14">
        <f t="shared" ca="1" si="112"/>
        <v>2000</v>
      </c>
      <c r="AH138" s="14">
        <f t="shared" ca="1" si="124"/>
        <v>1054.2170000000042</v>
      </c>
      <c r="AI138" s="14">
        <f t="shared" ca="1" si="82"/>
        <v>945.78299999999581</v>
      </c>
      <c r="AJ138" s="14">
        <f t="shared" ca="1" si="83"/>
        <v>945.78299999999581</v>
      </c>
      <c r="AK138" s="14">
        <f t="shared" ca="1" si="96"/>
        <v>181489.56299796025</v>
      </c>
      <c r="AL138" s="15">
        <f ca="1">SUM(AJ$12:AJ138)</f>
        <v>100567.8369979603</v>
      </c>
      <c r="AM138" s="16">
        <f ca="1">SUM(AH$12:AH138)+SUMIF(AI$12:AI138, "&lt;0")</f>
        <v>80921.726000000039</v>
      </c>
      <c r="AO138" s="9">
        <v>44309</v>
      </c>
      <c r="AP138" s="14">
        <f t="shared" ca="1" si="84"/>
        <v>3000</v>
      </c>
      <c r="AQ138" s="14">
        <f t="shared" ca="1" si="117"/>
        <v>3000</v>
      </c>
      <c r="AR138" s="14">
        <f t="shared" ca="1" si="125"/>
        <v>1672.8825193775069</v>
      </c>
      <c r="AS138" s="14">
        <f t="shared" ca="1" si="97"/>
        <v>1327.1174806224931</v>
      </c>
      <c r="AT138" s="14">
        <f t="shared" ca="1" si="98"/>
        <v>1327.1174806224931</v>
      </c>
      <c r="AU138" s="14">
        <f t="shared" ca="1" si="132"/>
        <v>211390.78785618595</v>
      </c>
      <c r="AV138" s="15">
        <f ca="1">SUM(AT$12:AT138)</f>
        <v>122243.43927251901</v>
      </c>
      <c r="AW138" s="16">
        <f ca="1">SUM(AR$12:AR138)+SUMIF(AS$12:AS138, "&lt;0")</f>
        <v>89147.34858366703</v>
      </c>
      <c r="AX138" s="15"/>
      <c r="AZ138" s="9">
        <v>44309</v>
      </c>
      <c r="BA138" s="14">
        <f t="shared" ca="1" si="109"/>
        <v>1500</v>
      </c>
      <c r="BB138" s="14">
        <f t="shared" ca="1" si="118"/>
        <v>1500</v>
      </c>
      <c r="BC138" s="14">
        <f t="shared" ca="1" si="126"/>
        <v>1054.2170000000042</v>
      </c>
      <c r="BD138" s="14">
        <f t="shared" ca="1" si="99"/>
        <v>445.78299999999581</v>
      </c>
      <c r="BE138" s="14">
        <f t="shared" ca="1" si="100"/>
        <v>445.78299999999581</v>
      </c>
      <c r="BF138" s="14">
        <f t="shared" ca="1" si="133"/>
        <v>153464.94699999999</v>
      </c>
      <c r="BG138" s="15">
        <f ca="1">SUM(BE$12:BE138)</f>
        <v>84543.22100000002</v>
      </c>
      <c r="BH138" s="16">
        <f ca="1">SUM(BC$12:BC138)+SUMIF(BD$12:BD138, "&lt;0")</f>
        <v>68921.725999999995</v>
      </c>
      <c r="BJ138" s="9">
        <v>44309</v>
      </c>
      <c r="BK138" s="14">
        <f t="shared" ca="1" si="110"/>
        <v>1750</v>
      </c>
      <c r="BL138" s="14">
        <f t="shared" ca="1" si="119"/>
        <v>1750</v>
      </c>
      <c r="BM138" s="14">
        <f t="shared" ca="1" si="127"/>
        <v>1054.2170000000042</v>
      </c>
      <c r="BN138" s="14">
        <f t="shared" ca="1" si="101"/>
        <v>695.78299999999581</v>
      </c>
      <c r="BO138" s="14">
        <f t="shared" ca="1" si="102"/>
        <v>695.78299999999581</v>
      </c>
      <c r="BP138" s="14">
        <f t="shared" ca="1" si="134"/>
        <v>167964.94699999999</v>
      </c>
      <c r="BQ138" s="15">
        <f ca="1">SUM(BO$12:BO138)</f>
        <v>93043.22099999999</v>
      </c>
      <c r="BR138" s="16">
        <f ca="1">SUM(BM$12:BM138)+SUMIF(BN$12:BN138, "&lt;0")</f>
        <v>74921.725999999995</v>
      </c>
      <c r="BT138" s="9">
        <v>44309</v>
      </c>
      <c r="BU138" s="14">
        <f t="shared" ca="1" si="87"/>
        <v>2000</v>
      </c>
      <c r="BV138" s="14">
        <f t="shared" ca="1" si="113"/>
        <v>2000</v>
      </c>
      <c r="BW138" s="14">
        <f t="shared" ca="1" si="128"/>
        <v>1054.2170000000042</v>
      </c>
      <c r="BX138" s="14">
        <f t="shared" ca="1" si="88"/>
        <v>945.78299999999581</v>
      </c>
      <c r="BY138" s="14">
        <f t="shared" ca="1" si="89"/>
        <v>945.78299999999581</v>
      </c>
      <c r="BZ138" s="14">
        <f t="shared" ca="1" si="103"/>
        <v>181489.56299796025</v>
      </c>
      <c r="CA138" s="15">
        <f ca="1">SUM(BY$12:BY138)</f>
        <v>100567.8369979603</v>
      </c>
      <c r="CB138" s="16">
        <f ca="1">SUM(BW$12:BW138)+SUMIF(BX$12:BX138, "&lt;0")</f>
        <v>80921.726000000039</v>
      </c>
      <c r="CD138" s="9">
        <v>44309</v>
      </c>
      <c r="CE138" s="14">
        <f t="shared" ca="1" si="111"/>
        <v>2500</v>
      </c>
      <c r="CF138" s="14">
        <f t="shared" ca="1" si="120"/>
        <v>2500</v>
      </c>
      <c r="CG138" s="14">
        <f t="shared" ca="1" si="129"/>
        <v>1533.7043503563282</v>
      </c>
      <c r="CH138" s="14">
        <f t="shared" ca="1" si="104"/>
        <v>966.29564964367182</v>
      </c>
      <c r="CI138" s="14">
        <f t="shared" ca="1" si="105"/>
        <v>966.29564964367182</v>
      </c>
      <c r="CJ138" s="14">
        <f t="shared" ca="1" si="135"/>
        <v>201287.2951667548</v>
      </c>
      <c r="CK138" s="15">
        <f ca="1">SUM(CI$12:CI138)</f>
        <v>112588.34964760399</v>
      </c>
      <c r="CL138" s="16">
        <f ca="1">SUM(CG$12:CG138)+SUMIF(CH$12:CH138, "&lt;0")</f>
        <v>88698.945519150919</v>
      </c>
    </row>
    <row r="139" spans="1:90" x14ac:dyDescent="0.2">
      <c r="A139" s="24">
        <v>44310</v>
      </c>
      <c r="B139" s="54">
        <f ca="1">IF($A139&gt;= $C$5,$C$6, INDEX('Historical Data'!$D$2:$D$745, MATCH(A139, 'Historical Data'!$B$2:$B$745, 0)))</f>
        <v>1295.6389999999997</v>
      </c>
      <c r="C139" s="14">
        <f t="shared" ca="1" si="114"/>
        <v>1295.6389999999994</v>
      </c>
      <c r="D139" s="14">
        <f t="shared" ca="1" si="121"/>
        <v>1295.6389999999997</v>
      </c>
      <c r="E139" s="14">
        <f t="shared" ca="1" si="91"/>
        <v>0</v>
      </c>
      <c r="F139" s="14">
        <f t="shared" ca="1" si="78"/>
        <v>0</v>
      </c>
      <c r="G139" s="14">
        <f t="shared" ca="1" si="106"/>
        <v>142907.64799999975</v>
      </c>
      <c r="H139" s="15">
        <f ca="1">SUM(F$12:F139)</f>
        <v>77594.947000000044</v>
      </c>
      <c r="I139" s="16">
        <f ca="1">SUM(D$12:D139)+SUMIF(E$12:E139, "&lt;0")</f>
        <v>65312.701000000015</v>
      </c>
      <c r="J139" s="15"/>
      <c r="K139" s="9">
        <v>44310</v>
      </c>
      <c r="L139" s="14">
        <f t="shared" ca="1" si="107"/>
        <v>1788.5130798771124</v>
      </c>
      <c r="M139" s="14">
        <f t="shared" ca="1" si="115"/>
        <v>1788.5130798771129</v>
      </c>
      <c r="N139" s="14">
        <f t="shared" ca="1" si="122"/>
        <v>1623.614999999998</v>
      </c>
      <c r="O139" s="14">
        <f t="shared" ca="1" si="92"/>
        <v>164.89807987711447</v>
      </c>
      <c r="P139" s="14">
        <f t="shared" ca="1" si="93"/>
        <v>164.89807987711447</v>
      </c>
      <c r="Q139" s="14">
        <f t="shared" ca="1" si="130"/>
        <v>171987.21871274937</v>
      </c>
      <c r="R139" s="15">
        <f ca="1">SUM(P$12:P139)</f>
        <v>94517.563795698923</v>
      </c>
      <c r="S139" s="16">
        <f ca="1">SUM(N$12:N139)+SUMIF(O$12:O139, "&lt;0")</f>
        <v>77469.654917050691</v>
      </c>
      <c r="U139" s="9">
        <v>44310</v>
      </c>
      <c r="V139" s="14">
        <f t="shared" ca="1" si="108"/>
        <v>1250</v>
      </c>
      <c r="W139" s="14">
        <f t="shared" ca="1" si="116"/>
        <v>1250</v>
      </c>
      <c r="X139" s="14">
        <f t="shared" ca="1" si="123"/>
        <v>1250</v>
      </c>
      <c r="Y139" s="14">
        <f t="shared" ca="1" si="94"/>
        <v>0</v>
      </c>
      <c r="Z139" s="14">
        <f t="shared" ca="1" si="95"/>
        <v>0</v>
      </c>
      <c r="AA139" s="14">
        <f t="shared" ca="1" si="131"/>
        <v>140214.94699999999</v>
      </c>
      <c r="AB139" s="15">
        <f ca="1">SUM(Z$12:Z139)</f>
        <v>76043.22099999999</v>
      </c>
      <c r="AC139" s="16">
        <f ca="1">SUM(X$12:X139)+SUMIF(Y$12:Y139, "&lt;0")</f>
        <v>64171.725999999988</v>
      </c>
      <c r="AE139" s="9">
        <v>44310</v>
      </c>
      <c r="AF139" s="14">
        <f t="shared" ca="1" si="81"/>
        <v>2000</v>
      </c>
      <c r="AG139" s="14">
        <f t="shared" ca="1" si="112"/>
        <v>2000</v>
      </c>
      <c r="AH139" s="14">
        <f t="shared" ca="1" si="124"/>
        <v>1623.614999999998</v>
      </c>
      <c r="AI139" s="14">
        <f t="shared" ca="1" si="82"/>
        <v>376.38500000000204</v>
      </c>
      <c r="AJ139" s="14">
        <f t="shared" ca="1" si="83"/>
        <v>376.38500000000204</v>
      </c>
      <c r="AK139" s="14">
        <f t="shared" ca="1" si="96"/>
        <v>183489.56299796025</v>
      </c>
      <c r="AL139" s="15">
        <f ca="1">SUM(AJ$12:AJ139)</f>
        <v>100944.2219979603</v>
      </c>
      <c r="AM139" s="16">
        <f ca="1">SUM(AH$12:AH139)+SUMIF(AI$12:AI139, "&lt;0")</f>
        <v>82545.341000000029</v>
      </c>
      <c r="AO139" s="9">
        <v>44310</v>
      </c>
      <c r="AP139" s="14">
        <f t="shared" ca="1" si="84"/>
        <v>3000</v>
      </c>
      <c r="AQ139" s="14">
        <f t="shared" ca="1" si="117"/>
        <v>3000</v>
      </c>
      <c r="AR139" s="14">
        <f t="shared" ca="1" si="125"/>
        <v>2242.2805193775002</v>
      </c>
      <c r="AS139" s="14">
        <f t="shared" ca="1" si="97"/>
        <v>757.71948062249976</v>
      </c>
      <c r="AT139" s="14">
        <f t="shared" ca="1" si="98"/>
        <v>757.71948062249976</v>
      </c>
      <c r="AU139" s="14">
        <f t="shared" ca="1" si="132"/>
        <v>214390.78785618595</v>
      </c>
      <c r="AV139" s="15">
        <f ca="1">SUM(AT$12:AT139)</f>
        <v>123001.15875314151</v>
      </c>
      <c r="AW139" s="16">
        <f ca="1">SUM(AR$12:AR139)+SUMIF(AS$12:AS139, "&lt;0")</f>
        <v>91389.629103044528</v>
      </c>
      <c r="AX139" s="15"/>
      <c r="AZ139" s="9">
        <v>44310</v>
      </c>
      <c r="BA139" s="14">
        <f t="shared" ca="1" si="109"/>
        <v>1500</v>
      </c>
      <c r="BB139" s="14">
        <f t="shared" ca="1" si="118"/>
        <v>1500</v>
      </c>
      <c r="BC139" s="14">
        <f t="shared" ca="1" si="126"/>
        <v>1500</v>
      </c>
      <c r="BD139" s="14">
        <f t="shared" ca="1" si="99"/>
        <v>0</v>
      </c>
      <c r="BE139" s="14">
        <f t="shared" ca="1" si="100"/>
        <v>0</v>
      </c>
      <c r="BF139" s="14">
        <f t="shared" ca="1" si="133"/>
        <v>154964.94699999999</v>
      </c>
      <c r="BG139" s="15">
        <f ca="1">SUM(BE$12:BE139)</f>
        <v>84543.22100000002</v>
      </c>
      <c r="BH139" s="16">
        <f ca="1">SUM(BC$12:BC139)+SUMIF(BD$12:BD139, "&lt;0")</f>
        <v>70421.725999999995</v>
      </c>
      <c r="BJ139" s="9">
        <v>44310</v>
      </c>
      <c r="BK139" s="14">
        <f t="shared" ca="1" si="110"/>
        <v>1750</v>
      </c>
      <c r="BL139" s="14">
        <f t="shared" ca="1" si="119"/>
        <v>1750</v>
      </c>
      <c r="BM139" s="14">
        <f t="shared" ca="1" si="127"/>
        <v>1623.614999999998</v>
      </c>
      <c r="BN139" s="14">
        <f t="shared" ca="1" si="101"/>
        <v>126.38500000000204</v>
      </c>
      <c r="BO139" s="14">
        <f t="shared" ca="1" si="102"/>
        <v>126.38500000000204</v>
      </c>
      <c r="BP139" s="14">
        <f t="shared" ca="1" si="134"/>
        <v>169714.94699999999</v>
      </c>
      <c r="BQ139" s="15">
        <f ca="1">SUM(BO$12:BO139)</f>
        <v>93169.606</v>
      </c>
      <c r="BR139" s="16">
        <f ca="1">SUM(BM$12:BM139)+SUMIF(BN$12:BN139, "&lt;0")</f>
        <v>76545.340999999986</v>
      </c>
      <c r="BT139" s="9">
        <v>44310</v>
      </c>
      <c r="BU139" s="14">
        <f t="shared" ca="1" si="87"/>
        <v>2000</v>
      </c>
      <c r="BV139" s="14">
        <f t="shared" ca="1" si="113"/>
        <v>2000</v>
      </c>
      <c r="BW139" s="14">
        <f t="shared" ca="1" si="128"/>
        <v>1623.614999999998</v>
      </c>
      <c r="BX139" s="14">
        <f t="shared" ca="1" si="88"/>
        <v>376.38500000000204</v>
      </c>
      <c r="BY139" s="14">
        <f t="shared" ca="1" si="89"/>
        <v>376.38500000000204</v>
      </c>
      <c r="BZ139" s="14">
        <f t="shared" ca="1" si="103"/>
        <v>183489.56299796025</v>
      </c>
      <c r="CA139" s="15">
        <f ca="1">SUM(BY$12:BY139)</f>
        <v>100944.2219979603</v>
      </c>
      <c r="CB139" s="16">
        <f ca="1">SUM(BW$12:BW139)+SUMIF(BX$12:BX139, "&lt;0")</f>
        <v>82545.341000000029</v>
      </c>
      <c r="CD139" s="9">
        <v>44310</v>
      </c>
      <c r="CE139" s="14">
        <f t="shared" ca="1" si="111"/>
        <v>2500</v>
      </c>
      <c r="CF139" s="14">
        <f t="shared" ca="1" si="120"/>
        <v>2500</v>
      </c>
      <c r="CG139" s="14">
        <f t="shared" ca="1" si="129"/>
        <v>2077.3246203822591</v>
      </c>
      <c r="CH139" s="14">
        <f t="shared" ca="1" si="104"/>
        <v>422.67537961774087</v>
      </c>
      <c r="CI139" s="14">
        <f t="shared" ca="1" si="105"/>
        <v>422.67537961774087</v>
      </c>
      <c r="CJ139" s="14">
        <f t="shared" ca="1" si="135"/>
        <v>203787.2951667548</v>
      </c>
      <c r="CK139" s="15">
        <f ca="1">SUM(CI$12:CI139)</f>
        <v>113011.02502722172</v>
      </c>
      <c r="CL139" s="16">
        <f ca="1">SUM(CG$12:CG139)+SUMIF(CH$12:CH139, "&lt;0")</f>
        <v>90776.270139533182</v>
      </c>
    </row>
    <row r="140" spans="1:90" x14ac:dyDescent="0.2">
      <c r="A140" s="24">
        <v>44311</v>
      </c>
      <c r="B140" s="54">
        <f ca="1">IF($A140&gt;= $C$5,$C$6, INDEX('Historical Data'!$D$2:$D$745, MATCH(A140, 'Historical Data'!$B$2:$B$745, 0)))</f>
        <v>1295.6389999999997</v>
      </c>
      <c r="C140" s="14">
        <f t="shared" ca="1" si="114"/>
        <v>1295.6389999999994</v>
      </c>
      <c r="D140" s="14">
        <f t="shared" ca="1" si="121"/>
        <v>1295.6389999999997</v>
      </c>
      <c r="E140" s="14">
        <f t="shared" ca="1" si="91"/>
        <v>0</v>
      </c>
      <c r="F140" s="14">
        <f t="shared" ref="F140:F203" ca="1" si="136">IF(E140 &gt; 0, E140, 0)</f>
        <v>0</v>
      </c>
      <c r="G140" s="14">
        <f t="shared" ca="1" si="106"/>
        <v>144203.28699999975</v>
      </c>
      <c r="H140" s="15">
        <f ca="1">SUM(F$12:F140)</f>
        <v>77594.947000000044</v>
      </c>
      <c r="I140" s="16">
        <f ca="1">SUM(D$12:D140)+SUMIF(E$12:E140, "&lt;0")</f>
        <v>66608.340000000011</v>
      </c>
      <c r="J140" s="15"/>
      <c r="K140" s="9">
        <v>44311</v>
      </c>
      <c r="L140" s="14">
        <f t="shared" ca="1" si="107"/>
        <v>1788.5130798771124</v>
      </c>
      <c r="M140" s="14">
        <f t="shared" ca="1" si="115"/>
        <v>1788.5130798771129</v>
      </c>
      <c r="N140" s="14">
        <f t="shared" ca="1" si="122"/>
        <v>1788.5130798771124</v>
      </c>
      <c r="O140" s="14">
        <f t="shared" ca="1" si="92"/>
        <v>0</v>
      </c>
      <c r="P140" s="14">
        <f t="shared" ca="1" si="93"/>
        <v>0</v>
      </c>
      <c r="Q140" s="14">
        <f t="shared" ca="1" si="130"/>
        <v>173775.73179262647</v>
      </c>
      <c r="R140" s="15">
        <f ca="1">SUM(P$12:P140)</f>
        <v>94517.563795698923</v>
      </c>
      <c r="S140" s="16">
        <f ca="1">SUM(N$12:N140)+SUMIF(O$12:O140, "&lt;0")</f>
        <v>79258.167996927805</v>
      </c>
      <c r="U140" s="9">
        <v>44311</v>
      </c>
      <c r="V140" s="14">
        <f t="shared" ca="1" si="108"/>
        <v>1250</v>
      </c>
      <c r="W140" s="14">
        <f t="shared" ca="1" si="116"/>
        <v>1250</v>
      </c>
      <c r="X140" s="14">
        <f t="shared" ca="1" si="123"/>
        <v>1250</v>
      </c>
      <c r="Y140" s="14">
        <f t="shared" ca="1" si="94"/>
        <v>0</v>
      </c>
      <c r="Z140" s="14">
        <f t="shared" ca="1" si="95"/>
        <v>0</v>
      </c>
      <c r="AA140" s="14">
        <f t="shared" ca="1" si="131"/>
        <v>141464.94699999999</v>
      </c>
      <c r="AB140" s="15">
        <f ca="1">SUM(Z$12:Z140)</f>
        <v>76043.22099999999</v>
      </c>
      <c r="AC140" s="16">
        <f ca="1">SUM(X$12:X140)+SUMIF(Y$12:Y140, "&lt;0")</f>
        <v>65421.725999999988</v>
      </c>
      <c r="AE140" s="9">
        <v>44311</v>
      </c>
      <c r="AF140" s="14">
        <f t="shared" ref="AF140:AF203" ca="1" si="137">IF(AE140&lt;AG$5, $B140, MIN(AG$7, AG$9 + $C$8*(AE140-AG$5)))</f>
        <v>2000</v>
      </c>
      <c r="AG140" s="14">
        <f t="shared" ca="1" si="112"/>
        <v>2000</v>
      </c>
      <c r="AH140" s="14">
        <f t="shared" ca="1" si="124"/>
        <v>1881.023000000001</v>
      </c>
      <c r="AI140" s="14">
        <f t="shared" ref="AI140:AI203" ca="1" si="138">AF140-AH140</f>
        <v>118.97699999999895</v>
      </c>
      <c r="AJ140" s="14">
        <f t="shared" ref="AJ140:AJ203" ca="1" si="139">IF(AI140 &gt; 0, AI140, 0)</f>
        <v>118.97699999999895</v>
      </c>
      <c r="AK140" s="14">
        <f t="shared" ca="1" si="96"/>
        <v>185489.56299796025</v>
      </c>
      <c r="AL140" s="15">
        <f ca="1">SUM(AJ$12:AJ140)</f>
        <v>101063.19899796029</v>
      </c>
      <c r="AM140" s="16">
        <f ca="1">SUM(AH$12:AH140)+SUMIF(AI$12:AI140, "&lt;0")</f>
        <v>84426.364000000031</v>
      </c>
      <c r="AO140" s="9">
        <v>44311</v>
      </c>
      <c r="AP140" s="14">
        <f t="shared" ref="AP140:AP203" ca="1" si="140">IF(AO140&lt;AQ$5, $B140, MIN(AQ$7, AQ$9 + $C$8*(AO140-AQ$5)))</f>
        <v>3000</v>
      </c>
      <c r="AQ140" s="14">
        <f t="shared" ca="1" si="117"/>
        <v>3000</v>
      </c>
      <c r="AR140" s="14">
        <f t="shared" ca="1" si="125"/>
        <v>2499.6885193775038</v>
      </c>
      <c r="AS140" s="14">
        <f t="shared" ca="1" si="97"/>
        <v>500.31148062249622</v>
      </c>
      <c r="AT140" s="14">
        <f t="shared" ca="1" si="98"/>
        <v>500.31148062249622</v>
      </c>
      <c r="AU140" s="14">
        <f t="shared" ca="1" si="132"/>
        <v>217390.78785618595</v>
      </c>
      <c r="AV140" s="15">
        <f ca="1">SUM(AT$12:AT140)</f>
        <v>123501.470233764</v>
      </c>
      <c r="AW140" s="16">
        <f ca="1">SUM(AR$12:AR140)+SUMIF(AS$12:AS140, "&lt;0")</f>
        <v>93889.317622422037</v>
      </c>
      <c r="AX140" s="15"/>
      <c r="AZ140" s="9">
        <v>44311</v>
      </c>
      <c r="BA140" s="14">
        <f t="shared" ca="1" si="109"/>
        <v>1500</v>
      </c>
      <c r="BB140" s="14">
        <f t="shared" ca="1" si="118"/>
        <v>1500</v>
      </c>
      <c r="BC140" s="14">
        <f t="shared" ca="1" si="126"/>
        <v>1500</v>
      </c>
      <c r="BD140" s="14">
        <f t="shared" ca="1" si="99"/>
        <v>0</v>
      </c>
      <c r="BE140" s="14">
        <f t="shared" ca="1" si="100"/>
        <v>0</v>
      </c>
      <c r="BF140" s="14">
        <f t="shared" ca="1" si="133"/>
        <v>156464.94699999999</v>
      </c>
      <c r="BG140" s="15">
        <f ca="1">SUM(BE$12:BE140)</f>
        <v>84543.22100000002</v>
      </c>
      <c r="BH140" s="16">
        <f ca="1">SUM(BC$12:BC140)+SUMIF(BD$12:BD140, "&lt;0")</f>
        <v>71921.725999999995</v>
      </c>
      <c r="BJ140" s="9">
        <v>44311</v>
      </c>
      <c r="BK140" s="14">
        <f t="shared" ca="1" si="110"/>
        <v>1750</v>
      </c>
      <c r="BL140" s="14">
        <f t="shared" ca="1" si="119"/>
        <v>1750</v>
      </c>
      <c r="BM140" s="14">
        <f t="shared" ca="1" si="127"/>
        <v>1750</v>
      </c>
      <c r="BN140" s="14">
        <f t="shared" ca="1" si="101"/>
        <v>0</v>
      </c>
      <c r="BO140" s="14">
        <f t="shared" ca="1" si="102"/>
        <v>0</v>
      </c>
      <c r="BP140" s="14">
        <f t="shared" ca="1" si="134"/>
        <v>171464.94699999999</v>
      </c>
      <c r="BQ140" s="15">
        <f ca="1">SUM(BO$12:BO140)</f>
        <v>93169.606</v>
      </c>
      <c r="BR140" s="16">
        <f ca="1">SUM(BM$12:BM140)+SUMIF(BN$12:BN140, "&lt;0")</f>
        <v>78295.340999999986</v>
      </c>
      <c r="BT140" s="9">
        <v>44311</v>
      </c>
      <c r="BU140" s="14">
        <f t="shared" ref="BU140:BU203" ca="1" si="141">IF(BT140&lt;BV$5, $B140, MIN(BV$7, BV$9 + $C$8*(BT140-BV$5)))</f>
        <v>2000</v>
      </c>
      <c r="BV140" s="14">
        <f t="shared" ca="1" si="113"/>
        <v>2000</v>
      </c>
      <c r="BW140" s="14">
        <f t="shared" ca="1" si="128"/>
        <v>1881.023000000001</v>
      </c>
      <c r="BX140" s="14">
        <f t="shared" ref="BX140:BX203" ca="1" si="142">BU140-BW140</f>
        <v>118.97699999999895</v>
      </c>
      <c r="BY140" s="14">
        <f t="shared" ref="BY140:BY203" ca="1" si="143">IF(BX140 &gt; 0, BX140, 0)</f>
        <v>118.97699999999895</v>
      </c>
      <c r="BZ140" s="14">
        <f t="shared" ca="1" si="103"/>
        <v>185489.56299796025</v>
      </c>
      <c r="CA140" s="15">
        <f ca="1">SUM(BY$12:BY140)</f>
        <v>101063.19899796029</v>
      </c>
      <c r="CB140" s="16">
        <f ca="1">SUM(BW$12:BW140)+SUMIF(BX$12:BX140, "&lt;0")</f>
        <v>84426.364000000031</v>
      </c>
      <c r="CD140" s="9">
        <v>44311</v>
      </c>
      <c r="CE140" s="14">
        <f t="shared" ca="1" si="111"/>
        <v>2500</v>
      </c>
      <c r="CF140" s="14">
        <f t="shared" ca="1" si="120"/>
        <v>2500</v>
      </c>
      <c r="CG140" s="14">
        <f t="shared" ca="1" si="129"/>
        <v>2308.9548904081998</v>
      </c>
      <c r="CH140" s="14">
        <f t="shared" ca="1" si="104"/>
        <v>191.04510959180016</v>
      </c>
      <c r="CI140" s="14">
        <f t="shared" ca="1" si="105"/>
        <v>191.04510959180016</v>
      </c>
      <c r="CJ140" s="14">
        <f t="shared" ca="1" si="135"/>
        <v>206287.2951667548</v>
      </c>
      <c r="CK140" s="15">
        <f ca="1">SUM(CI$12:CI140)</f>
        <v>113202.07013681352</v>
      </c>
      <c r="CL140" s="16">
        <f ca="1">SUM(CG$12:CG140)+SUMIF(CH$12:CH140, "&lt;0")</f>
        <v>93085.225029941386</v>
      </c>
    </row>
    <row r="141" spans="1:90" x14ac:dyDescent="0.2">
      <c r="A141" s="24">
        <v>44312</v>
      </c>
      <c r="B141" s="54">
        <f ca="1">IF($A141&gt;= $C$5,$C$6, INDEX('Historical Data'!$D$2:$D$745, MATCH(A141, 'Historical Data'!$B$2:$B$745, 0)))</f>
        <v>1295.6389999999997</v>
      </c>
      <c r="C141" s="14">
        <f t="shared" ca="1" si="114"/>
        <v>1295.6389999999994</v>
      </c>
      <c r="D141" s="14">
        <f t="shared" ca="1" si="121"/>
        <v>1291.0139999999947</v>
      </c>
      <c r="E141" s="14">
        <f t="shared" ref="E141:E204" ca="1" si="144">B141-D141</f>
        <v>4.6250000000050022</v>
      </c>
      <c r="F141" s="14">
        <f t="shared" ca="1" si="136"/>
        <v>4.6250000000050022</v>
      </c>
      <c r="G141" s="14">
        <f t="shared" ca="1" si="106"/>
        <v>145498.92599999974</v>
      </c>
      <c r="H141" s="15">
        <f ca="1">SUM(F$12:F141)</f>
        <v>77599.572000000044</v>
      </c>
      <c r="I141" s="16">
        <f ca="1">SUM(D$12:D141)+SUMIF(E$12:E141, "&lt;0")</f>
        <v>67899.354000000007</v>
      </c>
      <c r="J141" s="15"/>
      <c r="K141" s="9">
        <v>44312</v>
      </c>
      <c r="L141" s="14">
        <f t="shared" ca="1" si="107"/>
        <v>1788.5130798771124</v>
      </c>
      <c r="M141" s="14">
        <f t="shared" ca="1" si="115"/>
        <v>1788.5130798771129</v>
      </c>
      <c r="N141" s="14">
        <f t="shared" ca="1" si="122"/>
        <v>470.16392012288361</v>
      </c>
      <c r="O141" s="14">
        <f t="shared" ref="O141:O204" ca="1" si="145">L141-N141</f>
        <v>1318.3491597542288</v>
      </c>
      <c r="P141" s="14">
        <f t="shared" ref="P141:P204" ca="1" si="146">IF(O141 &gt; 0, O141, 0)</f>
        <v>1318.3491597542288</v>
      </c>
      <c r="Q141" s="14">
        <f t="shared" ca="1" si="130"/>
        <v>175564.24487250356</v>
      </c>
      <c r="R141" s="15">
        <f ca="1">SUM(P$12:P141)</f>
        <v>95835.912955453154</v>
      </c>
      <c r="S141" s="16">
        <f ca="1">SUM(N$12:N141)+SUMIF(O$12:O141, "&lt;0")</f>
        <v>79728.331917050687</v>
      </c>
      <c r="U141" s="9">
        <v>44312</v>
      </c>
      <c r="V141" s="14">
        <f t="shared" ca="1" si="108"/>
        <v>1250</v>
      </c>
      <c r="W141" s="14">
        <f t="shared" ca="1" si="116"/>
        <v>1250</v>
      </c>
      <c r="X141" s="14">
        <f t="shared" ca="1" si="123"/>
        <v>1250</v>
      </c>
      <c r="Y141" s="14">
        <f t="shared" ref="Y141:Y204" ca="1" si="147">V141-X141</f>
        <v>0</v>
      </c>
      <c r="Z141" s="14">
        <f t="shared" ref="Z141:Z204" ca="1" si="148">IF(Y141 &gt; 0, Y141, 0)</f>
        <v>0</v>
      </c>
      <c r="AA141" s="14">
        <f t="shared" ca="1" si="131"/>
        <v>142714.94699999999</v>
      </c>
      <c r="AB141" s="15">
        <f ca="1">SUM(Z$12:Z141)</f>
        <v>76043.22099999999</v>
      </c>
      <c r="AC141" s="16">
        <f ca="1">SUM(X$12:X141)+SUMIF(Y$12:Y141, "&lt;0")</f>
        <v>66671.725999999995</v>
      </c>
      <c r="AE141" s="9">
        <v>44312</v>
      </c>
      <c r="AF141" s="14">
        <f t="shared" ca="1" si="137"/>
        <v>2000</v>
      </c>
      <c r="AG141" s="14">
        <f t="shared" ca="1" si="112"/>
        <v>2000</v>
      </c>
      <c r="AH141" s="14">
        <f t="shared" ca="1" si="124"/>
        <v>377.65399999999499</v>
      </c>
      <c r="AI141" s="14">
        <f t="shared" ca="1" si="138"/>
        <v>1622.346000000005</v>
      </c>
      <c r="AJ141" s="14">
        <f t="shared" ca="1" si="139"/>
        <v>1622.346000000005</v>
      </c>
      <c r="AK141" s="14">
        <f t="shared" ref="AK141:AK204" ca="1" si="149">AF141+AK140</f>
        <v>187489.56299796025</v>
      </c>
      <c r="AL141" s="15">
        <f ca="1">SUM(AJ$12:AJ141)</f>
        <v>102685.5449979603</v>
      </c>
      <c r="AM141" s="16">
        <f ca="1">SUM(AH$12:AH141)+SUMIF(AI$12:AI141, "&lt;0")</f>
        <v>84804.018000000025</v>
      </c>
      <c r="AO141" s="9">
        <v>44312</v>
      </c>
      <c r="AP141" s="14">
        <f t="shared" ca="1" si="140"/>
        <v>3000</v>
      </c>
      <c r="AQ141" s="14">
        <f t="shared" ca="1" si="117"/>
        <v>3000</v>
      </c>
      <c r="AR141" s="14">
        <f t="shared" ca="1" si="125"/>
        <v>996.31951937749818</v>
      </c>
      <c r="AS141" s="14">
        <f t="shared" ref="AS141:AS204" ca="1" si="150">AP141-AR141</f>
        <v>2003.6804806225018</v>
      </c>
      <c r="AT141" s="14">
        <f t="shared" ref="AT141:AT204" ca="1" si="151">IF(AS141 &gt; 0, AS141, 0)</f>
        <v>2003.6804806225018</v>
      </c>
      <c r="AU141" s="14">
        <f t="shared" ca="1" si="132"/>
        <v>220390.78785618595</v>
      </c>
      <c r="AV141" s="15">
        <f ca="1">SUM(AT$12:AT141)</f>
        <v>125505.1507143865</v>
      </c>
      <c r="AW141" s="16">
        <f ca="1">SUM(AR$12:AR141)+SUMIF(AS$12:AS141, "&lt;0")</f>
        <v>94885.63714179954</v>
      </c>
      <c r="AX141" s="15"/>
      <c r="AZ141" s="9">
        <v>44312</v>
      </c>
      <c r="BA141" s="14">
        <f t="shared" ca="1" si="109"/>
        <v>1500</v>
      </c>
      <c r="BB141" s="14">
        <f t="shared" ca="1" si="118"/>
        <v>1500</v>
      </c>
      <c r="BC141" s="14">
        <f t="shared" ca="1" si="126"/>
        <v>882.291999999994</v>
      </c>
      <c r="BD141" s="14">
        <f t="shared" ref="BD141:BD204" ca="1" si="152">BA141-BC141</f>
        <v>617.708000000006</v>
      </c>
      <c r="BE141" s="14">
        <f t="shared" ref="BE141:BE204" ca="1" si="153">IF(BD141 &gt; 0, BD141, 0)</f>
        <v>617.708000000006</v>
      </c>
      <c r="BF141" s="14">
        <f t="shared" ca="1" si="133"/>
        <v>157964.94699999999</v>
      </c>
      <c r="BG141" s="15">
        <f ca="1">SUM(BE$12:BE141)</f>
        <v>85160.929000000033</v>
      </c>
      <c r="BH141" s="16">
        <f ca="1">SUM(BC$12:BC141)+SUMIF(BD$12:BD141, "&lt;0")</f>
        <v>72804.017999999982</v>
      </c>
      <c r="BJ141" s="9">
        <v>44312</v>
      </c>
      <c r="BK141" s="14">
        <f t="shared" ca="1" si="110"/>
        <v>1750</v>
      </c>
      <c r="BL141" s="14">
        <f t="shared" ca="1" si="119"/>
        <v>1750</v>
      </c>
      <c r="BM141" s="14">
        <f t="shared" ca="1" si="127"/>
        <v>508.67699999999604</v>
      </c>
      <c r="BN141" s="14">
        <f t="shared" ref="BN141:BN204" ca="1" si="154">BK141-BM141</f>
        <v>1241.323000000004</v>
      </c>
      <c r="BO141" s="14">
        <f t="shared" ref="BO141:BO204" ca="1" si="155">IF(BN141 &gt; 0, BN141, 0)</f>
        <v>1241.323000000004</v>
      </c>
      <c r="BP141" s="14">
        <f t="shared" ca="1" si="134"/>
        <v>173214.94699999999</v>
      </c>
      <c r="BQ141" s="15">
        <f ca="1">SUM(BO$12:BO141)</f>
        <v>94410.929000000004</v>
      </c>
      <c r="BR141" s="16">
        <f ca="1">SUM(BM$12:BM141)+SUMIF(BN$12:BN141, "&lt;0")</f>
        <v>78804.017999999982</v>
      </c>
      <c r="BT141" s="9">
        <v>44312</v>
      </c>
      <c r="BU141" s="14">
        <f t="shared" ca="1" si="141"/>
        <v>2000</v>
      </c>
      <c r="BV141" s="14">
        <f t="shared" ca="1" si="113"/>
        <v>2000</v>
      </c>
      <c r="BW141" s="14">
        <f t="shared" ca="1" si="128"/>
        <v>377.65399999999499</v>
      </c>
      <c r="BX141" s="14">
        <f t="shared" ca="1" si="142"/>
        <v>1622.346000000005</v>
      </c>
      <c r="BY141" s="14">
        <f t="shared" ca="1" si="143"/>
        <v>1622.346000000005</v>
      </c>
      <c r="BZ141" s="14">
        <f t="shared" ref="BZ141:BZ204" ca="1" si="156">BU141+BZ140</f>
        <v>187489.56299796025</v>
      </c>
      <c r="CA141" s="15">
        <f ca="1">SUM(BY$12:BY141)</f>
        <v>102685.5449979603</v>
      </c>
      <c r="CB141" s="16">
        <f ca="1">SUM(BW$12:BW141)+SUMIF(BX$12:BX141, "&lt;0")</f>
        <v>84804.018000000025</v>
      </c>
      <c r="CD141" s="9">
        <v>44312</v>
      </c>
      <c r="CE141" s="14">
        <f t="shared" ca="1" si="111"/>
        <v>2500</v>
      </c>
      <c r="CF141" s="14">
        <f t="shared" ca="1" si="120"/>
        <v>2500</v>
      </c>
      <c r="CG141" s="14">
        <f t="shared" ca="1" si="129"/>
        <v>779.80816043413142</v>
      </c>
      <c r="CH141" s="14">
        <f t="shared" ref="CH141:CH204" ca="1" si="157">CE141-CG141</f>
        <v>1720.1918395658686</v>
      </c>
      <c r="CI141" s="14">
        <f t="shared" ref="CI141:CI204" ca="1" si="158">IF(CH141 &gt; 0, CH141, 0)</f>
        <v>1720.1918395658686</v>
      </c>
      <c r="CJ141" s="14">
        <f t="shared" ca="1" si="135"/>
        <v>208787.2951667548</v>
      </c>
      <c r="CK141" s="15">
        <f ca="1">SUM(CI$12:CI141)</f>
        <v>114922.26197637939</v>
      </c>
      <c r="CL141" s="16">
        <f ca="1">SUM(CG$12:CG141)+SUMIF(CH$12:CH141, "&lt;0")</f>
        <v>93865.033190375514</v>
      </c>
    </row>
    <row r="142" spans="1:90" x14ac:dyDescent="0.2">
      <c r="A142" s="24">
        <v>44313</v>
      </c>
      <c r="B142" s="54">
        <f ca="1">IF($A142&gt;= $C$5,$C$6, INDEX('Historical Data'!$D$2:$D$745, MATCH(A142, 'Historical Data'!$B$2:$B$745, 0)))</f>
        <v>1295.6389999999997</v>
      </c>
      <c r="C142" s="14">
        <f t="shared" ca="1" si="114"/>
        <v>1295.6389999999994</v>
      </c>
      <c r="D142" s="14">
        <f t="shared" ca="1" si="121"/>
        <v>667.16000000000349</v>
      </c>
      <c r="E142" s="14">
        <f t="shared" ca="1" si="144"/>
        <v>628.47899999999618</v>
      </c>
      <c r="F142" s="14">
        <f t="shared" ca="1" si="136"/>
        <v>628.47899999999618</v>
      </c>
      <c r="G142" s="14">
        <f t="shared" ref="G142:G205" ca="1" si="159">B142+G141</f>
        <v>146794.56499999974</v>
      </c>
      <c r="H142" s="15">
        <f ca="1">SUM(F$12:F142)</f>
        <v>78228.051000000036</v>
      </c>
      <c r="I142" s="16">
        <f ca="1">SUM(D$12:D142)+SUMIF(E$12:E142, "&lt;0")</f>
        <v>68566.51400000001</v>
      </c>
      <c r="J142" s="15"/>
      <c r="K142" s="9">
        <v>44313</v>
      </c>
      <c r="L142" s="14">
        <f t="shared" ca="1" si="107"/>
        <v>1788.5130798771124</v>
      </c>
      <c r="M142" s="14">
        <f t="shared" ca="1" si="115"/>
        <v>1788.5130798771129</v>
      </c>
      <c r="N142" s="14">
        <f t="shared" ca="1" si="122"/>
        <v>667.16000000000349</v>
      </c>
      <c r="O142" s="14">
        <f t="shared" ca="1" si="145"/>
        <v>1121.3530798771089</v>
      </c>
      <c r="P142" s="14">
        <f t="shared" ca="1" si="146"/>
        <v>1121.3530798771089</v>
      </c>
      <c r="Q142" s="14">
        <f t="shared" ca="1" si="130"/>
        <v>177352.75795238066</v>
      </c>
      <c r="R142" s="15">
        <f ca="1">SUM(P$12:P142)</f>
        <v>96957.266035330264</v>
      </c>
      <c r="S142" s="16">
        <f ca="1">SUM(N$12:N142)+SUMIF(O$12:O142, "&lt;0")</f>
        <v>80395.491917050691</v>
      </c>
      <c r="U142" s="9">
        <v>44313</v>
      </c>
      <c r="V142" s="14">
        <f t="shared" ca="1" si="108"/>
        <v>1250</v>
      </c>
      <c r="W142" s="14">
        <f t="shared" ca="1" si="116"/>
        <v>1250</v>
      </c>
      <c r="X142" s="14">
        <f t="shared" ca="1" si="123"/>
        <v>799.4519999999975</v>
      </c>
      <c r="Y142" s="14">
        <f t="shared" ca="1" si="147"/>
        <v>450.5480000000025</v>
      </c>
      <c r="Z142" s="14">
        <f t="shared" ca="1" si="148"/>
        <v>450.5480000000025</v>
      </c>
      <c r="AA142" s="14">
        <f t="shared" ca="1" si="131"/>
        <v>143964.94699999999</v>
      </c>
      <c r="AB142" s="15">
        <f ca="1">SUM(Z$12:Z142)</f>
        <v>76493.769</v>
      </c>
      <c r="AC142" s="16">
        <f ca="1">SUM(X$12:X142)+SUMIF(Y$12:Y142, "&lt;0")</f>
        <v>67471.177999999985</v>
      </c>
      <c r="AE142" s="9">
        <v>44313</v>
      </c>
      <c r="AF142" s="14">
        <f t="shared" ca="1" si="137"/>
        <v>2000</v>
      </c>
      <c r="AG142" s="14">
        <f t="shared" ca="1" si="112"/>
        <v>2000</v>
      </c>
      <c r="AH142" s="14">
        <f t="shared" ca="1" si="124"/>
        <v>667.16000000000349</v>
      </c>
      <c r="AI142" s="14">
        <f t="shared" ca="1" si="138"/>
        <v>1332.8399999999965</v>
      </c>
      <c r="AJ142" s="14">
        <f t="shared" ca="1" si="139"/>
        <v>1332.8399999999965</v>
      </c>
      <c r="AK142" s="14">
        <f t="shared" ca="1" si="149"/>
        <v>189489.56299796025</v>
      </c>
      <c r="AL142" s="15">
        <f ca="1">SUM(AJ$12:AJ142)</f>
        <v>104018.3849979603</v>
      </c>
      <c r="AM142" s="16">
        <f ca="1">SUM(AH$12:AH142)+SUMIF(AI$12:AI142, "&lt;0")</f>
        <v>85471.178000000029</v>
      </c>
      <c r="AO142" s="9">
        <v>44313</v>
      </c>
      <c r="AP142" s="14">
        <f t="shared" ca="1" si="140"/>
        <v>3000</v>
      </c>
      <c r="AQ142" s="14">
        <f t="shared" ca="1" si="117"/>
        <v>3000</v>
      </c>
      <c r="AR142" s="14">
        <f t="shared" ca="1" si="125"/>
        <v>1285.8255193775062</v>
      </c>
      <c r="AS142" s="14">
        <f t="shared" ca="1" si="150"/>
        <v>1714.1744806224938</v>
      </c>
      <c r="AT142" s="14">
        <f t="shared" ca="1" si="151"/>
        <v>1714.1744806224938</v>
      </c>
      <c r="AU142" s="14">
        <f t="shared" ca="1" si="132"/>
        <v>223390.78785618595</v>
      </c>
      <c r="AV142" s="15">
        <f ca="1">SUM(AT$12:AT142)</f>
        <v>127219.32519500899</v>
      </c>
      <c r="AW142" s="16">
        <f ca="1">SUM(AR$12:AR142)+SUMIF(AS$12:AS142, "&lt;0")</f>
        <v>96171.462661177051</v>
      </c>
      <c r="AX142" s="15"/>
      <c r="AZ142" s="9">
        <v>44313</v>
      </c>
      <c r="BA142" s="14">
        <f t="shared" ca="1" si="109"/>
        <v>1500</v>
      </c>
      <c r="BB142" s="14">
        <f t="shared" ca="1" si="118"/>
        <v>1500</v>
      </c>
      <c r="BC142" s="14">
        <f t="shared" ca="1" si="126"/>
        <v>667.16000000000349</v>
      </c>
      <c r="BD142" s="14">
        <f t="shared" ca="1" si="152"/>
        <v>832.83999999999651</v>
      </c>
      <c r="BE142" s="14">
        <f t="shared" ca="1" si="153"/>
        <v>832.83999999999651</v>
      </c>
      <c r="BF142" s="14">
        <f t="shared" ca="1" si="133"/>
        <v>159464.94699999999</v>
      </c>
      <c r="BG142" s="15">
        <f ca="1">SUM(BE$12:BE142)</f>
        <v>85993.769000000029</v>
      </c>
      <c r="BH142" s="16">
        <f ca="1">SUM(BC$12:BC142)+SUMIF(BD$12:BD142, "&lt;0")</f>
        <v>73471.177999999985</v>
      </c>
      <c r="BJ142" s="9">
        <v>44313</v>
      </c>
      <c r="BK142" s="14">
        <f t="shared" ca="1" si="110"/>
        <v>1750</v>
      </c>
      <c r="BL142" s="14">
        <f t="shared" ca="1" si="119"/>
        <v>1750</v>
      </c>
      <c r="BM142" s="14">
        <f t="shared" ca="1" si="127"/>
        <v>667.16000000000349</v>
      </c>
      <c r="BN142" s="14">
        <f t="shared" ca="1" si="154"/>
        <v>1082.8399999999965</v>
      </c>
      <c r="BO142" s="14">
        <f t="shared" ca="1" si="155"/>
        <v>1082.8399999999965</v>
      </c>
      <c r="BP142" s="14">
        <f t="shared" ca="1" si="134"/>
        <v>174964.94699999999</v>
      </c>
      <c r="BQ142" s="15">
        <f ca="1">SUM(BO$12:BO142)</f>
        <v>95493.769</v>
      </c>
      <c r="BR142" s="16">
        <f ca="1">SUM(BM$12:BM142)+SUMIF(BN$12:BN142, "&lt;0")</f>
        <v>79471.177999999985</v>
      </c>
      <c r="BT142" s="9">
        <v>44313</v>
      </c>
      <c r="BU142" s="14">
        <f t="shared" ca="1" si="141"/>
        <v>2000</v>
      </c>
      <c r="BV142" s="14">
        <f t="shared" ca="1" si="113"/>
        <v>2000</v>
      </c>
      <c r="BW142" s="14">
        <f t="shared" ca="1" si="128"/>
        <v>667.16000000000349</v>
      </c>
      <c r="BX142" s="14">
        <f t="shared" ca="1" si="142"/>
        <v>1332.8399999999965</v>
      </c>
      <c r="BY142" s="14">
        <f t="shared" ca="1" si="143"/>
        <v>1332.8399999999965</v>
      </c>
      <c r="BZ142" s="14">
        <f t="shared" ca="1" si="156"/>
        <v>189489.56299796025</v>
      </c>
      <c r="CA142" s="15">
        <f ca="1">SUM(BY$12:BY142)</f>
        <v>104018.3849979603</v>
      </c>
      <c r="CB142" s="16">
        <f ca="1">SUM(BW$12:BW142)+SUMIF(BX$12:BX142, "&lt;0")</f>
        <v>85471.178000000029</v>
      </c>
      <c r="CD142" s="9">
        <v>44313</v>
      </c>
      <c r="CE142" s="14">
        <f t="shared" ca="1" si="111"/>
        <v>2500</v>
      </c>
      <c r="CF142" s="14">
        <f t="shared" ca="1" si="120"/>
        <v>2500</v>
      </c>
      <c r="CG142" s="14">
        <f t="shared" ca="1" si="129"/>
        <v>1043.5364304600771</v>
      </c>
      <c r="CH142" s="14">
        <f t="shared" ca="1" si="157"/>
        <v>1456.4635695399229</v>
      </c>
      <c r="CI142" s="14">
        <f t="shared" ca="1" si="158"/>
        <v>1456.4635695399229</v>
      </c>
      <c r="CJ142" s="14">
        <f t="shared" ca="1" si="135"/>
        <v>211287.2951667548</v>
      </c>
      <c r="CK142" s="15">
        <f ca="1">SUM(CI$12:CI142)</f>
        <v>116378.72554591931</v>
      </c>
      <c r="CL142" s="16">
        <f ca="1">SUM(CG$12:CG142)+SUMIF(CH$12:CH142, "&lt;0")</f>
        <v>94908.569620835595</v>
      </c>
    </row>
    <row r="143" spans="1:90" x14ac:dyDescent="0.2">
      <c r="A143" s="24">
        <v>44314</v>
      </c>
      <c r="B143" s="54">
        <f ca="1">IF($A143&gt;= $C$5,$C$6, INDEX('Historical Data'!$D$2:$D$745, MATCH(A143, 'Historical Data'!$B$2:$B$745, 0)))</f>
        <v>1295.6389999999997</v>
      </c>
      <c r="C143" s="14">
        <f t="shared" ca="1" si="114"/>
        <v>1295.6389999999994</v>
      </c>
      <c r="D143" s="14">
        <f t="shared" ca="1" si="121"/>
        <v>0</v>
      </c>
      <c r="E143" s="14">
        <f t="shared" ca="1" si="144"/>
        <v>1295.6389999999997</v>
      </c>
      <c r="F143" s="14">
        <f t="shared" ca="1" si="136"/>
        <v>1295.6389999999997</v>
      </c>
      <c r="G143" s="14">
        <f t="shared" ca="1" si="159"/>
        <v>148090.20399999974</v>
      </c>
      <c r="H143" s="15">
        <f ca="1">SUM(F$12:F143)</f>
        <v>79523.690000000031</v>
      </c>
      <c r="I143" s="16">
        <f ca="1">SUM(D$12:D143)+SUMIF(E$12:E143, "&lt;0")</f>
        <v>68566.51400000001</v>
      </c>
      <c r="J143" s="15"/>
      <c r="K143" s="9">
        <v>44314</v>
      </c>
      <c r="L143" s="14">
        <f t="shared" ref="L143:L206" ca="1" si="160">IF(K143&lt;M$5, $B143, MIN(M$7, M$9 + $C$8*(K143-M$5)))</f>
        <v>1788.5130798771124</v>
      </c>
      <c r="M143" s="14">
        <f t="shared" ca="1" si="115"/>
        <v>1788.5130798771129</v>
      </c>
      <c r="N143" s="14">
        <f t="shared" ca="1" si="122"/>
        <v>0</v>
      </c>
      <c r="O143" s="14">
        <f t="shared" ca="1" si="145"/>
        <v>1788.5130798771124</v>
      </c>
      <c r="P143" s="14">
        <f t="shared" ca="1" si="146"/>
        <v>1788.5130798771124</v>
      </c>
      <c r="Q143" s="14">
        <f t="shared" ca="1" si="130"/>
        <v>179141.27103225776</v>
      </c>
      <c r="R143" s="15">
        <f ca="1">SUM(P$12:P143)</f>
        <v>98745.779115207377</v>
      </c>
      <c r="S143" s="16">
        <f ca="1">SUM(N$12:N143)+SUMIF(O$12:O143, "&lt;0")</f>
        <v>80395.491917050691</v>
      </c>
      <c r="U143" s="9">
        <v>44314</v>
      </c>
      <c r="V143" s="14">
        <f t="shared" ref="V143:V206" ca="1" si="161">IF(U143&lt;W$5, $B143, MIN(W$7, W$9 + $C$8*(U143-W$5)))</f>
        <v>1250</v>
      </c>
      <c r="W143" s="14">
        <f t="shared" ca="1" si="116"/>
        <v>1250</v>
      </c>
      <c r="X143" s="14">
        <f t="shared" ca="1" si="123"/>
        <v>0</v>
      </c>
      <c r="Y143" s="14">
        <f t="shared" ca="1" si="147"/>
        <v>1250</v>
      </c>
      <c r="Z143" s="14">
        <f t="shared" ca="1" si="148"/>
        <v>1250</v>
      </c>
      <c r="AA143" s="14">
        <f t="shared" ca="1" si="131"/>
        <v>145214.94699999999</v>
      </c>
      <c r="AB143" s="15">
        <f ca="1">SUM(Z$12:Z143)</f>
        <v>77743.769</v>
      </c>
      <c r="AC143" s="16">
        <f ca="1">SUM(X$12:X143)+SUMIF(Y$12:Y143, "&lt;0")</f>
        <v>67471.177999999985</v>
      </c>
      <c r="AE143" s="9">
        <v>44314</v>
      </c>
      <c r="AF143" s="14">
        <f t="shared" ca="1" si="137"/>
        <v>2000</v>
      </c>
      <c r="AG143" s="14">
        <f t="shared" ca="1" si="112"/>
        <v>2000</v>
      </c>
      <c r="AH143" s="14">
        <f t="shared" ca="1" si="124"/>
        <v>0</v>
      </c>
      <c r="AI143" s="14">
        <f t="shared" ca="1" si="138"/>
        <v>2000</v>
      </c>
      <c r="AJ143" s="14">
        <f t="shared" ca="1" si="139"/>
        <v>2000</v>
      </c>
      <c r="AK143" s="14">
        <f t="shared" ca="1" si="149"/>
        <v>191489.56299796025</v>
      </c>
      <c r="AL143" s="15">
        <f ca="1">SUM(AJ$12:AJ143)</f>
        <v>106018.3849979603</v>
      </c>
      <c r="AM143" s="16">
        <f ca="1">SUM(AH$12:AH143)+SUMIF(AI$12:AI143, "&lt;0")</f>
        <v>85471.178000000029</v>
      </c>
      <c r="AO143" s="9">
        <v>44314</v>
      </c>
      <c r="AP143" s="14">
        <f t="shared" ca="1" si="140"/>
        <v>3000</v>
      </c>
      <c r="AQ143" s="14">
        <f t="shared" ca="1" si="117"/>
        <v>3000</v>
      </c>
      <c r="AR143" s="14">
        <f t="shared" ca="1" si="125"/>
        <v>618.66551937750273</v>
      </c>
      <c r="AS143" s="14">
        <f t="shared" ca="1" si="150"/>
        <v>2381.3344806224973</v>
      </c>
      <c r="AT143" s="14">
        <f t="shared" ca="1" si="151"/>
        <v>2381.3344806224973</v>
      </c>
      <c r="AU143" s="14">
        <f t="shared" ca="1" si="132"/>
        <v>226390.78785618595</v>
      </c>
      <c r="AV143" s="15">
        <f ca="1">SUM(AT$12:AT143)</f>
        <v>129600.65967563148</v>
      </c>
      <c r="AW143" s="16">
        <f ca="1">SUM(AR$12:AR143)+SUMIF(AS$12:AS143, "&lt;0")</f>
        <v>96790.128180554559</v>
      </c>
      <c r="AX143" s="15"/>
      <c r="AZ143" s="9">
        <v>44314</v>
      </c>
      <c r="BA143" s="14">
        <f t="shared" ref="BA143:BA206" ca="1" si="162">IF(AZ143&lt;BB$5, $B143, MIN(BB$7, BB$9 + $C$8*(AZ143-BB$5)))</f>
        <v>1500</v>
      </c>
      <c r="BB143" s="14">
        <f t="shared" ca="1" si="118"/>
        <v>1500</v>
      </c>
      <c r="BC143" s="14">
        <f t="shared" ca="1" si="126"/>
        <v>0</v>
      </c>
      <c r="BD143" s="14">
        <f t="shared" ca="1" si="152"/>
        <v>1500</v>
      </c>
      <c r="BE143" s="14">
        <f t="shared" ca="1" si="153"/>
        <v>1500</v>
      </c>
      <c r="BF143" s="14">
        <f t="shared" ca="1" si="133"/>
        <v>160964.94699999999</v>
      </c>
      <c r="BG143" s="15">
        <f ca="1">SUM(BE$12:BE143)</f>
        <v>87493.769000000029</v>
      </c>
      <c r="BH143" s="16">
        <f ca="1">SUM(BC$12:BC143)+SUMIF(BD$12:BD143, "&lt;0")</f>
        <v>73471.177999999985</v>
      </c>
      <c r="BJ143" s="9">
        <v>44314</v>
      </c>
      <c r="BK143" s="14">
        <f t="shared" ref="BK143:BK206" ca="1" si="163">IF(BJ143&lt;BL$5, $B143, MIN(BL$7, BL$9 + $C$8*(BJ143-BL$5)))</f>
        <v>1750</v>
      </c>
      <c r="BL143" s="14">
        <f t="shared" ca="1" si="119"/>
        <v>1750</v>
      </c>
      <c r="BM143" s="14">
        <f t="shared" ca="1" si="127"/>
        <v>0</v>
      </c>
      <c r="BN143" s="14">
        <f t="shared" ca="1" si="154"/>
        <v>1750</v>
      </c>
      <c r="BO143" s="14">
        <f t="shared" ca="1" si="155"/>
        <v>1750</v>
      </c>
      <c r="BP143" s="14">
        <f t="shared" ca="1" si="134"/>
        <v>176714.94699999999</v>
      </c>
      <c r="BQ143" s="15">
        <f ca="1">SUM(BO$12:BO143)</f>
        <v>97243.769</v>
      </c>
      <c r="BR143" s="16">
        <f ca="1">SUM(BM$12:BM143)+SUMIF(BN$12:BN143, "&lt;0")</f>
        <v>79471.177999999985</v>
      </c>
      <c r="BT143" s="9">
        <v>44314</v>
      </c>
      <c r="BU143" s="14">
        <f t="shared" ca="1" si="141"/>
        <v>2000</v>
      </c>
      <c r="BV143" s="14">
        <f t="shared" ca="1" si="113"/>
        <v>2000</v>
      </c>
      <c r="BW143" s="14">
        <f t="shared" ca="1" si="128"/>
        <v>0</v>
      </c>
      <c r="BX143" s="14">
        <f t="shared" ca="1" si="142"/>
        <v>2000</v>
      </c>
      <c r="BY143" s="14">
        <f t="shared" ca="1" si="143"/>
        <v>2000</v>
      </c>
      <c r="BZ143" s="14">
        <f t="shared" ca="1" si="156"/>
        <v>191489.56299796025</v>
      </c>
      <c r="CA143" s="15">
        <f ca="1">SUM(BY$12:BY143)</f>
        <v>106018.3849979603</v>
      </c>
      <c r="CB143" s="16">
        <f ca="1">SUM(BW$12:BW143)+SUMIF(BX$12:BX143, "&lt;0")</f>
        <v>85471.178000000029</v>
      </c>
      <c r="CD143" s="9">
        <v>44314</v>
      </c>
      <c r="CE143" s="14">
        <f t="shared" ref="CE143:CE206" ca="1" si="164">IF(CD143&lt;CF$5, $B143, MIN(CF$7, CF$9 + $C$8*(CD143-CF$5)))</f>
        <v>2500</v>
      </c>
      <c r="CF143" s="14">
        <f t="shared" ca="1" si="120"/>
        <v>2500</v>
      </c>
      <c r="CG143" s="14">
        <f t="shared" ca="1" si="129"/>
        <v>350.59870048601078</v>
      </c>
      <c r="CH143" s="14">
        <f t="shared" ca="1" si="157"/>
        <v>2149.4012995139892</v>
      </c>
      <c r="CI143" s="14">
        <f t="shared" ca="1" si="158"/>
        <v>2149.4012995139892</v>
      </c>
      <c r="CJ143" s="14">
        <f t="shared" ca="1" si="135"/>
        <v>213787.2951667548</v>
      </c>
      <c r="CK143" s="15">
        <f ca="1">SUM(CI$12:CI143)</f>
        <v>118528.1268454333</v>
      </c>
      <c r="CL143" s="16">
        <f ca="1">SUM(CG$12:CG143)+SUMIF(CH$12:CH143, "&lt;0")</f>
        <v>95259.168321321602</v>
      </c>
    </row>
    <row r="144" spans="1:90" x14ac:dyDescent="0.2">
      <c r="A144" s="24">
        <v>44315</v>
      </c>
      <c r="B144" s="54">
        <f ca="1">IF($A144&gt;= $C$5,$C$6, INDEX('Historical Data'!$D$2:$D$745, MATCH(A144, 'Historical Data'!$B$2:$B$745, 0)))</f>
        <v>1295.6389999999997</v>
      </c>
      <c r="C144" s="14">
        <f t="shared" ca="1" si="114"/>
        <v>1295.6389999999994</v>
      </c>
      <c r="D144" s="14">
        <f t="shared" ca="1" si="121"/>
        <v>598.15099999999802</v>
      </c>
      <c r="E144" s="14">
        <f t="shared" ca="1" si="144"/>
        <v>697.48800000000165</v>
      </c>
      <c r="F144" s="14">
        <f t="shared" ca="1" si="136"/>
        <v>697.48800000000165</v>
      </c>
      <c r="G144" s="14">
        <f t="shared" ca="1" si="159"/>
        <v>149385.84299999973</v>
      </c>
      <c r="H144" s="15">
        <f ca="1">SUM(F$12:F144)</f>
        <v>80221.178000000029</v>
      </c>
      <c r="I144" s="16">
        <f ca="1">SUM(D$12:D144)+SUMIF(E$12:E144, "&lt;0")</f>
        <v>69164.665000000008</v>
      </c>
      <c r="J144" s="15"/>
      <c r="K144" s="9">
        <v>44315</v>
      </c>
      <c r="L144" s="14">
        <f t="shared" ca="1" si="160"/>
        <v>1788.5130798771124</v>
      </c>
      <c r="M144" s="14">
        <f t="shared" ca="1" si="115"/>
        <v>1788.5130798771129</v>
      </c>
      <c r="N144" s="14">
        <f t="shared" ca="1" si="122"/>
        <v>598.15099999999802</v>
      </c>
      <c r="O144" s="14">
        <f t="shared" ca="1" si="145"/>
        <v>1190.3620798771144</v>
      </c>
      <c r="P144" s="14">
        <f t="shared" ca="1" si="146"/>
        <v>1190.3620798771144</v>
      </c>
      <c r="Q144" s="14">
        <f t="shared" ca="1" si="130"/>
        <v>180929.78411213486</v>
      </c>
      <c r="R144" s="15">
        <f ca="1">SUM(P$12:P144)</f>
        <v>99936.141195084492</v>
      </c>
      <c r="S144" s="16">
        <f ca="1">SUM(N$12:N144)+SUMIF(O$12:O144, "&lt;0")</f>
        <v>80993.642917050689</v>
      </c>
      <c r="U144" s="9">
        <v>44315</v>
      </c>
      <c r="V144" s="14">
        <f t="shared" ca="1" si="161"/>
        <v>1250</v>
      </c>
      <c r="W144" s="14">
        <f t="shared" ca="1" si="116"/>
        <v>1250</v>
      </c>
      <c r="X144" s="14">
        <f t="shared" ca="1" si="123"/>
        <v>598.15099999999802</v>
      </c>
      <c r="Y144" s="14">
        <f t="shared" ca="1" si="147"/>
        <v>651.84900000000198</v>
      </c>
      <c r="Z144" s="14">
        <f t="shared" ca="1" si="148"/>
        <v>651.84900000000198</v>
      </c>
      <c r="AA144" s="14">
        <f t="shared" ca="1" si="131"/>
        <v>146464.94699999999</v>
      </c>
      <c r="AB144" s="15">
        <f ca="1">SUM(Z$12:Z144)</f>
        <v>78395.618000000002</v>
      </c>
      <c r="AC144" s="16">
        <f ca="1">SUM(X$12:X144)+SUMIF(Y$12:Y144, "&lt;0")</f>
        <v>68069.328999999969</v>
      </c>
      <c r="AE144" s="9">
        <v>44315</v>
      </c>
      <c r="AF144" s="14">
        <f t="shared" ca="1" si="137"/>
        <v>2000</v>
      </c>
      <c r="AG144" s="14">
        <f t="shared" ca="1" si="112"/>
        <v>2000</v>
      </c>
      <c r="AH144" s="14">
        <f t="shared" ca="1" si="124"/>
        <v>598.15099999999802</v>
      </c>
      <c r="AI144" s="14">
        <f t="shared" ca="1" si="138"/>
        <v>1401.849000000002</v>
      </c>
      <c r="AJ144" s="14">
        <f t="shared" ca="1" si="139"/>
        <v>1401.849000000002</v>
      </c>
      <c r="AK144" s="14">
        <f t="shared" ca="1" si="149"/>
        <v>193489.56299796025</v>
      </c>
      <c r="AL144" s="15">
        <f ca="1">SUM(AJ$12:AJ144)</f>
        <v>107420.2339979603</v>
      </c>
      <c r="AM144" s="16">
        <f ca="1">SUM(AH$12:AH144)+SUMIF(AI$12:AI144, "&lt;0")</f>
        <v>86069.329000000027</v>
      </c>
      <c r="AO144" s="9">
        <v>44315</v>
      </c>
      <c r="AP144" s="14">
        <f t="shared" ca="1" si="140"/>
        <v>3000</v>
      </c>
      <c r="AQ144" s="14">
        <f t="shared" ca="1" si="117"/>
        <v>3000</v>
      </c>
      <c r="AR144" s="14">
        <f t="shared" ca="1" si="125"/>
        <v>1216.8165193775008</v>
      </c>
      <c r="AS144" s="14">
        <f t="shared" ca="1" si="150"/>
        <v>1783.1834806224992</v>
      </c>
      <c r="AT144" s="14">
        <f t="shared" ca="1" si="151"/>
        <v>1783.1834806224992</v>
      </c>
      <c r="AU144" s="14">
        <f t="shared" ca="1" si="132"/>
        <v>229390.78785618595</v>
      </c>
      <c r="AV144" s="15">
        <f ca="1">SUM(AT$12:AT144)</f>
        <v>131383.84315625398</v>
      </c>
      <c r="AW144" s="16">
        <f ca="1">SUM(AR$12:AR144)+SUMIF(AS$12:AS144, "&lt;0")</f>
        <v>98006.944699932064</v>
      </c>
      <c r="AX144" s="15"/>
      <c r="AZ144" s="9">
        <v>44315</v>
      </c>
      <c r="BA144" s="14">
        <f t="shared" ca="1" si="162"/>
        <v>1500</v>
      </c>
      <c r="BB144" s="14">
        <f t="shared" ca="1" si="118"/>
        <v>1500</v>
      </c>
      <c r="BC144" s="14">
        <f t="shared" ca="1" si="126"/>
        <v>598.15099999999802</v>
      </c>
      <c r="BD144" s="14">
        <f t="shared" ca="1" si="152"/>
        <v>901.84900000000198</v>
      </c>
      <c r="BE144" s="14">
        <f t="shared" ca="1" si="153"/>
        <v>901.84900000000198</v>
      </c>
      <c r="BF144" s="14">
        <f t="shared" ca="1" si="133"/>
        <v>162464.94699999999</v>
      </c>
      <c r="BG144" s="15">
        <f ca="1">SUM(BE$12:BE144)</f>
        <v>88395.618000000031</v>
      </c>
      <c r="BH144" s="16">
        <f ca="1">SUM(BC$12:BC144)+SUMIF(BD$12:BD144, "&lt;0")</f>
        <v>74069.328999999983</v>
      </c>
      <c r="BJ144" s="9">
        <v>44315</v>
      </c>
      <c r="BK144" s="14">
        <f t="shared" ca="1" si="163"/>
        <v>1750</v>
      </c>
      <c r="BL144" s="14">
        <f t="shared" ca="1" si="119"/>
        <v>1750</v>
      </c>
      <c r="BM144" s="14">
        <f t="shared" ca="1" si="127"/>
        <v>598.15099999999802</v>
      </c>
      <c r="BN144" s="14">
        <f t="shared" ca="1" si="154"/>
        <v>1151.849000000002</v>
      </c>
      <c r="BO144" s="14">
        <f t="shared" ca="1" si="155"/>
        <v>1151.849000000002</v>
      </c>
      <c r="BP144" s="14">
        <f t="shared" ca="1" si="134"/>
        <v>178464.94699999999</v>
      </c>
      <c r="BQ144" s="15">
        <f ca="1">SUM(BO$12:BO144)</f>
        <v>98395.618000000002</v>
      </c>
      <c r="BR144" s="16">
        <f ca="1">SUM(BM$12:BM144)+SUMIF(BN$12:BN144, "&lt;0")</f>
        <v>80069.328999999983</v>
      </c>
      <c r="BT144" s="9">
        <v>44315</v>
      </c>
      <c r="BU144" s="14">
        <f t="shared" ca="1" si="141"/>
        <v>2000</v>
      </c>
      <c r="BV144" s="14">
        <f t="shared" ca="1" si="113"/>
        <v>2000</v>
      </c>
      <c r="BW144" s="14">
        <f t="shared" ca="1" si="128"/>
        <v>598.15099999999802</v>
      </c>
      <c r="BX144" s="14">
        <f t="shared" ca="1" si="142"/>
        <v>1401.849000000002</v>
      </c>
      <c r="BY144" s="14">
        <f t="shared" ca="1" si="143"/>
        <v>1401.849000000002</v>
      </c>
      <c r="BZ144" s="14">
        <f t="shared" ca="1" si="156"/>
        <v>193489.56299796025</v>
      </c>
      <c r="CA144" s="15">
        <f ca="1">SUM(BY$12:BY144)</f>
        <v>107420.2339979603</v>
      </c>
      <c r="CB144" s="16">
        <f ca="1">SUM(BW$12:BW144)+SUMIF(BX$12:BX144, "&lt;0")</f>
        <v>86069.329000000027</v>
      </c>
      <c r="CD144" s="9">
        <v>44315</v>
      </c>
      <c r="CE144" s="14">
        <f t="shared" ca="1" si="164"/>
        <v>2500</v>
      </c>
      <c r="CF144" s="14">
        <f t="shared" ca="1" si="120"/>
        <v>2500</v>
      </c>
      <c r="CG144" s="14">
        <f t="shared" ca="1" si="129"/>
        <v>922.97197051194644</v>
      </c>
      <c r="CH144" s="14">
        <f t="shared" ca="1" si="157"/>
        <v>1577.0280294880536</v>
      </c>
      <c r="CI144" s="14">
        <f t="shared" ca="1" si="158"/>
        <v>1577.0280294880536</v>
      </c>
      <c r="CJ144" s="14">
        <f t="shared" ca="1" si="135"/>
        <v>216287.2951667548</v>
      </c>
      <c r="CK144" s="15">
        <f ca="1">SUM(CI$12:CI144)</f>
        <v>120105.15487492135</v>
      </c>
      <c r="CL144" s="16">
        <f ca="1">SUM(CG$12:CG144)+SUMIF(CH$12:CH144, "&lt;0")</f>
        <v>96182.140291833552</v>
      </c>
    </row>
    <row r="145" spans="1:90" x14ac:dyDescent="0.2">
      <c r="A145" s="24">
        <v>44316</v>
      </c>
      <c r="B145" s="54">
        <f ca="1">IF($A145&gt;= $C$5,$C$6, INDEX('Historical Data'!$D$2:$D$745, MATCH(A145, 'Historical Data'!$B$2:$B$745, 0)))</f>
        <v>1295.6389999999997</v>
      </c>
      <c r="C145" s="14">
        <f t="shared" ca="1" si="114"/>
        <v>1295.6389999999994</v>
      </c>
      <c r="D145" s="14">
        <f t="shared" ca="1" si="121"/>
        <v>92.47200000000521</v>
      </c>
      <c r="E145" s="14">
        <f t="shared" ca="1" si="144"/>
        <v>1203.1669999999945</v>
      </c>
      <c r="F145" s="14">
        <f t="shared" ca="1" si="136"/>
        <v>1203.1669999999945</v>
      </c>
      <c r="G145" s="14">
        <f t="shared" ca="1" si="159"/>
        <v>150681.48199999973</v>
      </c>
      <c r="H145" s="15">
        <f ca="1">SUM(F$12:F145)</f>
        <v>81424.34500000003</v>
      </c>
      <c r="I145" s="16">
        <f ca="1">SUM(D$12:D145)+SUMIF(E$12:E145, "&lt;0")</f>
        <v>69257.137000000017</v>
      </c>
      <c r="J145" s="15"/>
      <c r="K145" s="9">
        <v>44316</v>
      </c>
      <c r="L145" s="14">
        <f t="shared" ca="1" si="160"/>
        <v>1788.5130798771124</v>
      </c>
      <c r="M145" s="14">
        <f t="shared" ca="1" si="115"/>
        <v>1788.5130798771129</v>
      </c>
      <c r="N145" s="14">
        <f t="shared" ca="1" si="122"/>
        <v>92.47200000000521</v>
      </c>
      <c r="O145" s="14">
        <f t="shared" ca="1" si="145"/>
        <v>1696.0410798771072</v>
      </c>
      <c r="P145" s="14">
        <f t="shared" ca="1" si="146"/>
        <v>1696.0410798771072</v>
      </c>
      <c r="Q145" s="14">
        <f t="shared" ca="1" si="130"/>
        <v>182718.29719201196</v>
      </c>
      <c r="R145" s="15">
        <f ca="1">SUM(P$12:P145)</f>
        <v>101632.1822749616</v>
      </c>
      <c r="S145" s="16">
        <f ca="1">SUM(N$12:N145)+SUMIF(O$12:O145, "&lt;0")</f>
        <v>81086.114917050698</v>
      </c>
      <c r="U145" s="9">
        <v>44316</v>
      </c>
      <c r="V145" s="14">
        <f t="shared" ca="1" si="161"/>
        <v>1250</v>
      </c>
      <c r="W145" s="14">
        <f t="shared" ca="1" si="116"/>
        <v>1250</v>
      </c>
      <c r="X145" s="14">
        <f t="shared" ca="1" si="123"/>
        <v>92.47200000000521</v>
      </c>
      <c r="Y145" s="14">
        <f t="shared" ca="1" si="147"/>
        <v>1157.5279999999948</v>
      </c>
      <c r="Z145" s="14">
        <f t="shared" ca="1" si="148"/>
        <v>1157.5279999999948</v>
      </c>
      <c r="AA145" s="14">
        <f t="shared" ca="1" si="131"/>
        <v>147714.94699999999</v>
      </c>
      <c r="AB145" s="15">
        <f ca="1">SUM(Z$12:Z145)</f>
        <v>79553.145999999993</v>
      </c>
      <c r="AC145" s="16">
        <f ca="1">SUM(X$12:X145)+SUMIF(Y$12:Y145, "&lt;0")</f>
        <v>68161.800999999978</v>
      </c>
      <c r="AE145" s="9">
        <v>44316</v>
      </c>
      <c r="AF145" s="14">
        <f t="shared" ca="1" si="137"/>
        <v>2000</v>
      </c>
      <c r="AG145" s="14">
        <f t="shared" ca="1" si="112"/>
        <v>2000</v>
      </c>
      <c r="AH145" s="14">
        <f t="shared" ca="1" si="124"/>
        <v>92.47200000000521</v>
      </c>
      <c r="AI145" s="14">
        <f t="shared" ca="1" si="138"/>
        <v>1907.5279999999948</v>
      </c>
      <c r="AJ145" s="14">
        <f t="shared" ca="1" si="139"/>
        <v>1907.5279999999948</v>
      </c>
      <c r="AK145" s="14">
        <f t="shared" ca="1" si="149"/>
        <v>195489.56299796025</v>
      </c>
      <c r="AL145" s="15">
        <f ca="1">SUM(AJ$12:AJ145)</f>
        <v>109327.76199796029</v>
      </c>
      <c r="AM145" s="16">
        <f ca="1">SUM(AH$12:AH145)+SUMIF(AI$12:AI145, "&lt;0")</f>
        <v>86161.801000000036</v>
      </c>
      <c r="AO145" s="9">
        <v>44316</v>
      </c>
      <c r="AP145" s="14">
        <f t="shared" ca="1" si="140"/>
        <v>3000</v>
      </c>
      <c r="AQ145" s="14">
        <f t="shared" ca="1" si="117"/>
        <v>3000</v>
      </c>
      <c r="AR145" s="14">
        <f t="shared" ca="1" si="125"/>
        <v>711.13751937750794</v>
      </c>
      <c r="AS145" s="14">
        <f t="shared" ca="1" si="150"/>
        <v>2288.8624806224921</v>
      </c>
      <c r="AT145" s="14">
        <f t="shared" ca="1" si="151"/>
        <v>2288.8624806224921</v>
      </c>
      <c r="AU145" s="14">
        <f t="shared" ca="1" si="132"/>
        <v>232390.78785618595</v>
      </c>
      <c r="AV145" s="15">
        <f ca="1">SUM(AT$12:AT145)</f>
        <v>133672.70563687646</v>
      </c>
      <c r="AW145" s="16">
        <f ca="1">SUM(AR$12:AR145)+SUMIF(AS$12:AS145, "&lt;0")</f>
        <v>98718.082219309566</v>
      </c>
      <c r="AX145" s="15"/>
      <c r="AZ145" s="9">
        <v>44316</v>
      </c>
      <c r="BA145" s="14">
        <f t="shared" ca="1" si="162"/>
        <v>1500</v>
      </c>
      <c r="BB145" s="14">
        <f t="shared" ca="1" si="118"/>
        <v>1500</v>
      </c>
      <c r="BC145" s="14">
        <f t="shared" ca="1" si="126"/>
        <v>92.47200000000521</v>
      </c>
      <c r="BD145" s="14">
        <f t="shared" ca="1" si="152"/>
        <v>1407.5279999999948</v>
      </c>
      <c r="BE145" s="14">
        <f t="shared" ca="1" si="153"/>
        <v>1407.5279999999948</v>
      </c>
      <c r="BF145" s="14">
        <f t="shared" ca="1" si="133"/>
        <v>163964.94699999999</v>
      </c>
      <c r="BG145" s="15">
        <f ca="1">SUM(BE$12:BE145)</f>
        <v>89803.146000000022</v>
      </c>
      <c r="BH145" s="16">
        <f ca="1">SUM(BC$12:BC145)+SUMIF(BD$12:BD145, "&lt;0")</f>
        <v>74161.800999999992</v>
      </c>
      <c r="BJ145" s="9">
        <v>44316</v>
      </c>
      <c r="BK145" s="14">
        <f t="shared" ca="1" si="163"/>
        <v>1750</v>
      </c>
      <c r="BL145" s="14">
        <f t="shared" ca="1" si="119"/>
        <v>1750</v>
      </c>
      <c r="BM145" s="14">
        <f t="shared" ca="1" si="127"/>
        <v>92.47200000000521</v>
      </c>
      <c r="BN145" s="14">
        <f t="shared" ca="1" si="154"/>
        <v>1657.5279999999948</v>
      </c>
      <c r="BO145" s="14">
        <f t="shared" ca="1" si="155"/>
        <v>1657.5279999999948</v>
      </c>
      <c r="BP145" s="14">
        <f t="shared" ca="1" si="134"/>
        <v>180214.94699999999</v>
      </c>
      <c r="BQ145" s="15">
        <f ca="1">SUM(BO$12:BO145)</f>
        <v>100053.14599999999</v>
      </c>
      <c r="BR145" s="16">
        <f ca="1">SUM(BM$12:BM145)+SUMIF(BN$12:BN145, "&lt;0")</f>
        <v>80161.800999999992</v>
      </c>
      <c r="BT145" s="9">
        <v>44316</v>
      </c>
      <c r="BU145" s="14">
        <f t="shared" ca="1" si="141"/>
        <v>2000</v>
      </c>
      <c r="BV145" s="14">
        <f t="shared" ca="1" si="113"/>
        <v>2000</v>
      </c>
      <c r="BW145" s="14">
        <f t="shared" ca="1" si="128"/>
        <v>92.47200000000521</v>
      </c>
      <c r="BX145" s="14">
        <f t="shared" ca="1" si="142"/>
        <v>1907.5279999999948</v>
      </c>
      <c r="BY145" s="14">
        <f t="shared" ca="1" si="143"/>
        <v>1907.5279999999948</v>
      </c>
      <c r="BZ145" s="14">
        <f t="shared" ca="1" si="156"/>
        <v>195489.56299796025</v>
      </c>
      <c r="CA145" s="15">
        <f ca="1">SUM(BY$12:BY145)</f>
        <v>109327.76199796029</v>
      </c>
      <c r="CB145" s="16">
        <f ca="1">SUM(BW$12:BW145)+SUMIF(BX$12:BX145, "&lt;0")</f>
        <v>86161.801000000036</v>
      </c>
      <c r="CD145" s="9">
        <v>44316</v>
      </c>
      <c r="CE145" s="14">
        <f t="shared" ca="1" si="164"/>
        <v>2500</v>
      </c>
      <c r="CF145" s="14">
        <f t="shared" ca="1" si="120"/>
        <v>2500</v>
      </c>
      <c r="CG145" s="14">
        <f t="shared" ca="1" si="129"/>
        <v>391.5152405378908</v>
      </c>
      <c r="CH145" s="14">
        <f t="shared" ca="1" si="157"/>
        <v>2108.4847594621092</v>
      </c>
      <c r="CI145" s="14">
        <f t="shared" ca="1" si="158"/>
        <v>2108.4847594621092</v>
      </c>
      <c r="CJ145" s="14">
        <f t="shared" ca="1" si="135"/>
        <v>218787.2951667548</v>
      </c>
      <c r="CK145" s="15">
        <f ca="1">SUM(CI$12:CI145)</f>
        <v>122213.63963438346</v>
      </c>
      <c r="CL145" s="16">
        <f ca="1">SUM(CG$12:CG145)+SUMIF(CH$12:CH145, "&lt;0")</f>
        <v>96573.655532371442</v>
      </c>
    </row>
    <row r="146" spans="1:90" x14ac:dyDescent="0.2">
      <c r="A146" s="24">
        <v>44317</v>
      </c>
      <c r="B146" s="54">
        <f ca="1">IF($A146&gt;= $C$5,$C$6, INDEX('Historical Data'!$D$2:$D$745, MATCH(A146, 'Historical Data'!$B$2:$B$745, 0)))</f>
        <v>1295.6389999999997</v>
      </c>
      <c r="C146" s="14">
        <f t="shared" ca="1" si="114"/>
        <v>1295.6389999999994</v>
      </c>
      <c r="D146" s="14">
        <f t="shared" ca="1" si="121"/>
        <v>941.08399999999892</v>
      </c>
      <c r="E146" s="14">
        <f t="shared" ca="1" si="144"/>
        <v>354.55500000000075</v>
      </c>
      <c r="F146" s="14">
        <f t="shared" ca="1" si="136"/>
        <v>354.55500000000075</v>
      </c>
      <c r="G146" s="14">
        <f t="shared" ca="1" si="159"/>
        <v>151977.12099999972</v>
      </c>
      <c r="H146" s="15">
        <f ca="1">SUM(F$12:F146)</f>
        <v>81778.900000000038</v>
      </c>
      <c r="I146" s="16">
        <f ca="1">SUM(D$12:D146)+SUMIF(E$12:E146, "&lt;0")</f>
        <v>70198.22100000002</v>
      </c>
      <c r="J146" s="15"/>
      <c r="K146" s="9">
        <v>44317</v>
      </c>
      <c r="L146" s="14">
        <f t="shared" ca="1" si="160"/>
        <v>1788.5130798771124</v>
      </c>
      <c r="M146" s="14">
        <f t="shared" ca="1" si="115"/>
        <v>1788.5130798771129</v>
      </c>
      <c r="N146" s="14">
        <f t="shared" ca="1" si="122"/>
        <v>941.08399999999892</v>
      </c>
      <c r="O146" s="14">
        <f t="shared" ca="1" si="145"/>
        <v>847.42907987711351</v>
      </c>
      <c r="P146" s="14">
        <f t="shared" ca="1" si="146"/>
        <v>847.42907987711351</v>
      </c>
      <c r="Q146" s="14">
        <f t="shared" ca="1" si="130"/>
        <v>184506.81027188906</v>
      </c>
      <c r="R146" s="15">
        <f ca="1">SUM(P$12:P146)</f>
        <v>102479.61135483871</v>
      </c>
      <c r="S146" s="16">
        <f ca="1">SUM(N$12:N146)+SUMIF(O$12:O146, "&lt;0")</f>
        <v>82027.1989170507</v>
      </c>
      <c r="U146" s="9">
        <v>44317</v>
      </c>
      <c r="V146" s="14">
        <f t="shared" ca="1" si="161"/>
        <v>1250</v>
      </c>
      <c r="W146" s="14">
        <f t="shared" ca="1" si="116"/>
        <v>1250</v>
      </c>
      <c r="X146" s="14">
        <f t="shared" ca="1" si="123"/>
        <v>941.08399999999892</v>
      </c>
      <c r="Y146" s="14">
        <f t="shared" ca="1" si="147"/>
        <v>308.91600000000108</v>
      </c>
      <c r="Z146" s="14">
        <f t="shared" ca="1" si="148"/>
        <v>308.91600000000108</v>
      </c>
      <c r="AA146" s="14">
        <f t="shared" ca="1" si="131"/>
        <v>148964.94699999999</v>
      </c>
      <c r="AB146" s="15">
        <f ca="1">SUM(Z$12:Z146)</f>
        <v>79862.061999999991</v>
      </c>
      <c r="AC146" s="16">
        <f ca="1">SUM(X$12:X146)+SUMIF(Y$12:Y146, "&lt;0")</f>
        <v>69102.88499999998</v>
      </c>
      <c r="AE146" s="9">
        <v>44317</v>
      </c>
      <c r="AF146" s="14">
        <f t="shared" ca="1" si="137"/>
        <v>2000</v>
      </c>
      <c r="AG146" s="14">
        <f t="shared" ref="AG146:AG209" ca="1" si="165">AVERAGE(AF140:AF146)</f>
        <v>2000</v>
      </c>
      <c r="AH146" s="14">
        <f t="shared" ca="1" si="124"/>
        <v>941.08399999999892</v>
      </c>
      <c r="AI146" s="14">
        <f t="shared" ca="1" si="138"/>
        <v>1058.9160000000011</v>
      </c>
      <c r="AJ146" s="14">
        <f t="shared" ca="1" si="139"/>
        <v>1058.9160000000011</v>
      </c>
      <c r="AK146" s="14">
        <f t="shared" ca="1" si="149"/>
        <v>197489.56299796025</v>
      </c>
      <c r="AL146" s="15">
        <f ca="1">SUM(AJ$12:AJ146)</f>
        <v>110386.67799796029</v>
      </c>
      <c r="AM146" s="16">
        <f ca="1">SUM(AH$12:AH146)+SUMIF(AI$12:AI146, "&lt;0")</f>
        <v>87102.885000000038</v>
      </c>
      <c r="AO146" s="9">
        <v>44317</v>
      </c>
      <c r="AP146" s="14">
        <f t="shared" ca="1" si="140"/>
        <v>3000</v>
      </c>
      <c r="AQ146" s="14">
        <f t="shared" ca="1" si="117"/>
        <v>3000</v>
      </c>
      <c r="AR146" s="14">
        <f t="shared" ca="1" si="125"/>
        <v>1559.7495193775021</v>
      </c>
      <c r="AS146" s="14">
        <f t="shared" ca="1" si="150"/>
        <v>1440.2504806224979</v>
      </c>
      <c r="AT146" s="14">
        <f t="shared" ca="1" si="151"/>
        <v>1440.2504806224979</v>
      </c>
      <c r="AU146" s="14">
        <f t="shared" ca="1" si="132"/>
        <v>235390.78785618595</v>
      </c>
      <c r="AV146" s="15">
        <f ca="1">SUM(AT$12:AT146)</f>
        <v>135112.95611749895</v>
      </c>
      <c r="AW146" s="16">
        <f ca="1">SUM(AR$12:AR146)+SUMIF(AS$12:AS146, "&lt;0")</f>
        <v>100277.83173868706</v>
      </c>
      <c r="AX146" s="15"/>
      <c r="AZ146" s="9">
        <v>44317</v>
      </c>
      <c r="BA146" s="14">
        <f t="shared" ca="1" si="162"/>
        <v>1500</v>
      </c>
      <c r="BB146" s="14">
        <f t="shared" ca="1" si="118"/>
        <v>1500</v>
      </c>
      <c r="BC146" s="14">
        <f t="shared" ca="1" si="126"/>
        <v>941.08399999999892</v>
      </c>
      <c r="BD146" s="14">
        <f t="shared" ca="1" si="152"/>
        <v>558.91600000000108</v>
      </c>
      <c r="BE146" s="14">
        <f t="shared" ca="1" si="153"/>
        <v>558.91600000000108</v>
      </c>
      <c r="BF146" s="14">
        <f t="shared" ca="1" si="133"/>
        <v>165464.94699999999</v>
      </c>
      <c r="BG146" s="15">
        <f ca="1">SUM(BE$12:BE146)</f>
        <v>90362.06200000002</v>
      </c>
      <c r="BH146" s="16">
        <f ca="1">SUM(BC$12:BC146)+SUMIF(BD$12:BD146, "&lt;0")</f>
        <v>75102.884999999995</v>
      </c>
      <c r="BJ146" s="9">
        <v>44317</v>
      </c>
      <c r="BK146" s="14">
        <f t="shared" ca="1" si="163"/>
        <v>1750</v>
      </c>
      <c r="BL146" s="14">
        <f t="shared" ca="1" si="119"/>
        <v>1750</v>
      </c>
      <c r="BM146" s="14">
        <f t="shared" ca="1" si="127"/>
        <v>941.08399999999892</v>
      </c>
      <c r="BN146" s="14">
        <f t="shared" ca="1" si="154"/>
        <v>808.91600000000108</v>
      </c>
      <c r="BO146" s="14">
        <f t="shared" ca="1" si="155"/>
        <v>808.91600000000108</v>
      </c>
      <c r="BP146" s="14">
        <f t="shared" ca="1" si="134"/>
        <v>181964.94699999999</v>
      </c>
      <c r="BQ146" s="15">
        <f ca="1">SUM(BO$12:BO146)</f>
        <v>100862.06199999999</v>
      </c>
      <c r="BR146" s="16">
        <f ca="1">SUM(BM$12:BM146)+SUMIF(BN$12:BN146, "&lt;0")</f>
        <v>81102.884999999995</v>
      </c>
      <c r="BT146" s="9">
        <v>44317</v>
      </c>
      <c r="BU146" s="14">
        <f t="shared" ca="1" si="141"/>
        <v>2000</v>
      </c>
      <c r="BV146" s="14">
        <f t="shared" ref="BV146:BV209" ca="1" si="166">AVERAGE(BU140:BU146)</f>
        <v>2000</v>
      </c>
      <c r="BW146" s="14">
        <f t="shared" ca="1" si="128"/>
        <v>941.08399999999892</v>
      </c>
      <c r="BX146" s="14">
        <f t="shared" ca="1" si="142"/>
        <v>1058.9160000000011</v>
      </c>
      <c r="BY146" s="14">
        <f t="shared" ca="1" si="143"/>
        <v>1058.9160000000011</v>
      </c>
      <c r="BZ146" s="14">
        <f t="shared" ca="1" si="156"/>
        <v>197489.56299796025</v>
      </c>
      <c r="CA146" s="15">
        <f ca="1">SUM(BY$12:BY146)</f>
        <v>110386.67799796029</v>
      </c>
      <c r="CB146" s="16">
        <f ca="1">SUM(BW$12:BW146)+SUMIF(BX$12:BX146, "&lt;0")</f>
        <v>87102.885000000038</v>
      </c>
      <c r="CD146" s="9">
        <v>44317</v>
      </c>
      <c r="CE146" s="14">
        <f t="shared" ca="1" si="164"/>
        <v>2500</v>
      </c>
      <c r="CF146" s="14">
        <f t="shared" ca="1" si="120"/>
        <v>2500</v>
      </c>
      <c r="CG146" s="14">
        <f t="shared" ca="1" si="129"/>
        <v>1214.3495105638222</v>
      </c>
      <c r="CH146" s="14">
        <f t="shared" ca="1" si="157"/>
        <v>1285.6504894361778</v>
      </c>
      <c r="CI146" s="14">
        <f t="shared" ca="1" si="158"/>
        <v>1285.6504894361778</v>
      </c>
      <c r="CJ146" s="14">
        <f t="shared" ca="1" si="135"/>
        <v>221287.2951667548</v>
      </c>
      <c r="CK146" s="15">
        <f ca="1">SUM(CI$12:CI146)</f>
        <v>123499.29012381964</v>
      </c>
      <c r="CL146" s="16">
        <f ca="1">SUM(CG$12:CG146)+SUMIF(CH$12:CH146, "&lt;0")</f>
        <v>97788.00504293527</v>
      </c>
    </row>
    <row r="147" spans="1:90" x14ac:dyDescent="0.2">
      <c r="A147" s="24">
        <v>44318</v>
      </c>
      <c r="B147" s="54">
        <f ca="1">IF($A147&gt;= $C$5,$C$6, INDEX('Historical Data'!$D$2:$D$745, MATCH(A147, 'Historical Data'!$B$2:$B$745, 0)))</f>
        <v>1295.6389999999997</v>
      </c>
      <c r="C147" s="14">
        <f t="shared" ref="C147:C210" ca="1" si="167">AVERAGE(B141:B147)</f>
        <v>1295.6389999999994</v>
      </c>
      <c r="D147" s="14">
        <f t="shared" ca="1" si="121"/>
        <v>705.14399999999659</v>
      </c>
      <c r="E147" s="14">
        <f t="shared" ca="1" si="144"/>
        <v>590.49500000000307</v>
      </c>
      <c r="F147" s="14">
        <f t="shared" ca="1" si="136"/>
        <v>590.49500000000307</v>
      </c>
      <c r="G147" s="14">
        <f t="shared" ca="1" si="159"/>
        <v>153272.75999999972</v>
      </c>
      <c r="H147" s="15">
        <f ca="1">SUM(F$12:F147)</f>
        <v>82369.395000000048</v>
      </c>
      <c r="I147" s="16">
        <f ca="1">SUM(D$12:D147)+SUMIF(E$12:E147, "&lt;0")</f>
        <v>70903.36500000002</v>
      </c>
      <c r="J147" s="15"/>
      <c r="K147" s="9">
        <v>44318</v>
      </c>
      <c r="L147" s="14">
        <f t="shared" ca="1" si="160"/>
        <v>1788.5130798771124</v>
      </c>
      <c r="M147" s="14">
        <f t="shared" ref="M147:M210" ca="1" si="168">AVERAGE(L141:L147)</f>
        <v>1788.5130798771129</v>
      </c>
      <c r="N147" s="14">
        <f t="shared" ca="1" si="122"/>
        <v>705.14399999999659</v>
      </c>
      <c r="O147" s="14">
        <f t="shared" ca="1" si="145"/>
        <v>1083.3690798771158</v>
      </c>
      <c r="P147" s="14">
        <f t="shared" ca="1" si="146"/>
        <v>1083.3690798771158</v>
      </c>
      <c r="Q147" s="14">
        <f t="shared" ca="1" si="130"/>
        <v>186295.32335176616</v>
      </c>
      <c r="R147" s="15">
        <f ca="1">SUM(P$12:P147)</f>
        <v>103562.98043471582</v>
      </c>
      <c r="S147" s="16">
        <f ca="1">SUM(N$12:N147)+SUMIF(O$12:O147, "&lt;0")</f>
        <v>82732.342917050701</v>
      </c>
      <c r="U147" s="9">
        <v>44318</v>
      </c>
      <c r="V147" s="14">
        <f t="shared" ca="1" si="161"/>
        <v>1250</v>
      </c>
      <c r="W147" s="14">
        <f t="shared" ref="W147:W210" ca="1" si="169">AVERAGE(V141:V147)</f>
        <v>1250</v>
      </c>
      <c r="X147" s="14">
        <f t="shared" ca="1" si="123"/>
        <v>705.14399999999659</v>
      </c>
      <c r="Y147" s="14">
        <f t="shared" ca="1" si="147"/>
        <v>544.85600000000341</v>
      </c>
      <c r="Z147" s="14">
        <f t="shared" ca="1" si="148"/>
        <v>544.85600000000341</v>
      </c>
      <c r="AA147" s="14">
        <f t="shared" ca="1" si="131"/>
        <v>150214.94699999999</v>
      </c>
      <c r="AB147" s="15">
        <f ca="1">SUM(Z$12:Z147)</f>
        <v>80406.917999999991</v>
      </c>
      <c r="AC147" s="16">
        <f ca="1">SUM(X$12:X147)+SUMIF(Y$12:Y147, "&lt;0")</f>
        <v>69808.02899999998</v>
      </c>
      <c r="AE147" s="9">
        <v>44318</v>
      </c>
      <c r="AF147" s="14">
        <f t="shared" ca="1" si="137"/>
        <v>2000</v>
      </c>
      <c r="AG147" s="14">
        <f t="shared" ca="1" si="165"/>
        <v>2000</v>
      </c>
      <c r="AH147" s="14">
        <f t="shared" ca="1" si="124"/>
        <v>705.14399999999659</v>
      </c>
      <c r="AI147" s="14">
        <f t="shared" ca="1" si="138"/>
        <v>1294.8560000000034</v>
      </c>
      <c r="AJ147" s="14">
        <f t="shared" ca="1" si="139"/>
        <v>1294.8560000000034</v>
      </c>
      <c r="AK147" s="14">
        <f t="shared" ca="1" si="149"/>
        <v>199489.56299796025</v>
      </c>
      <c r="AL147" s="15">
        <f ca="1">SUM(AJ$12:AJ147)</f>
        <v>111681.53399796029</v>
      </c>
      <c r="AM147" s="16">
        <f ca="1">SUM(AH$12:AH147)+SUMIF(AI$12:AI147, "&lt;0")</f>
        <v>87808.029000000039</v>
      </c>
      <c r="AO147" s="9">
        <v>44318</v>
      </c>
      <c r="AP147" s="14">
        <f t="shared" ca="1" si="140"/>
        <v>3000</v>
      </c>
      <c r="AQ147" s="14">
        <f t="shared" ref="AQ147:AQ210" ca="1" si="170">ROUND(AVERAGE(AP141:AP147), 0)</f>
        <v>3000</v>
      </c>
      <c r="AR147" s="14">
        <f t="shared" ca="1" si="125"/>
        <v>1323.8095193774993</v>
      </c>
      <c r="AS147" s="14">
        <f t="shared" ca="1" si="150"/>
        <v>1676.1904806225007</v>
      </c>
      <c r="AT147" s="14">
        <f t="shared" ca="1" si="151"/>
        <v>1676.1904806225007</v>
      </c>
      <c r="AU147" s="14">
        <f t="shared" ca="1" si="132"/>
        <v>238390.78785618595</v>
      </c>
      <c r="AV147" s="15">
        <f ca="1">SUM(AT$12:AT147)</f>
        <v>136789.14659812144</v>
      </c>
      <c r="AW147" s="16">
        <f ca="1">SUM(AR$12:AR147)+SUMIF(AS$12:AS147, "&lt;0")</f>
        <v>101601.64125806456</v>
      </c>
      <c r="AX147" s="15"/>
      <c r="AZ147" s="9">
        <v>44318</v>
      </c>
      <c r="BA147" s="14">
        <f t="shared" ca="1" si="162"/>
        <v>1500</v>
      </c>
      <c r="BB147" s="14">
        <f t="shared" ref="BB147:BB210" ca="1" si="171">AVERAGE(BA141:BA147)</f>
        <v>1500</v>
      </c>
      <c r="BC147" s="14">
        <f t="shared" ca="1" si="126"/>
        <v>705.14399999999659</v>
      </c>
      <c r="BD147" s="14">
        <f t="shared" ca="1" si="152"/>
        <v>794.85600000000341</v>
      </c>
      <c r="BE147" s="14">
        <f t="shared" ca="1" si="153"/>
        <v>794.85600000000341</v>
      </c>
      <c r="BF147" s="14">
        <f t="shared" ca="1" si="133"/>
        <v>166964.94699999999</v>
      </c>
      <c r="BG147" s="15">
        <f ca="1">SUM(BE$12:BE147)</f>
        <v>91156.91800000002</v>
      </c>
      <c r="BH147" s="16">
        <f ca="1">SUM(BC$12:BC147)+SUMIF(BD$12:BD147, "&lt;0")</f>
        <v>75808.028999999995</v>
      </c>
      <c r="BJ147" s="9">
        <v>44318</v>
      </c>
      <c r="BK147" s="14">
        <f t="shared" ca="1" si="163"/>
        <v>1750</v>
      </c>
      <c r="BL147" s="14">
        <f t="shared" ref="BL147:BL210" ca="1" si="172">AVERAGE(BK141:BK147)</f>
        <v>1750</v>
      </c>
      <c r="BM147" s="14">
        <f t="shared" ca="1" si="127"/>
        <v>705.14399999999659</v>
      </c>
      <c r="BN147" s="14">
        <f t="shared" ca="1" si="154"/>
        <v>1044.8560000000034</v>
      </c>
      <c r="BO147" s="14">
        <f t="shared" ca="1" si="155"/>
        <v>1044.8560000000034</v>
      </c>
      <c r="BP147" s="14">
        <f t="shared" ca="1" si="134"/>
        <v>183714.94699999999</v>
      </c>
      <c r="BQ147" s="15">
        <f ca="1">SUM(BO$12:BO147)</f>
        <v>101906.91799999999</v>
      </c>
      <c r="BR147" s="16">
        <f ca="1">SUM(BM$12:BM147)+SUMIF(BN$12:BN147, "&lt;0")</f>
        <v>81808.028999999995</v>
      </c>
      <c r="BT147" s="9">
        <v>44318</v>
      </c>
      <c r="BU147" s="14">
        <f t="shared" ca="1" si="141"/>
        <v>2000</v>
      </c>
      <c r="BV147" s="14">
        <f t="shared" ca="1" si="166"/>
        <v>2000</v>
      </c>
      <c r="BW147" s="14">
        <f t="shared" ca="1" si="128"/>
        <v>705.14399999999659</v>
      </c>
      <c r="BX147" s="14">
        <f t="shared" ca="1" si="142"/>
        <v>1294.8560000000034</v>
      </c>
      <c r="BY147" s="14">
        <f t="shared" ca="1" si="143"/>
        <v>1294.8560000000034</v>
      </c>
      <c r="BZ147" s="14">
        <f t="shared" ca="1" si="156"/>
        <v>199489.56299796025</v>
      </c>
      <c r="CA147" s="15">
        <f ca="1">SUM(BY$12:BY147)</f>
        <v>111681.53399796029</v>
      </c>
      <c r="CB147" s="16">
        <f ca="1">SUM(BW$12:BW147)+SUMIF(BX$12:BX147, "&lt;0")</f>
        <v>87808.029000000039</v>
      </c>
      <c r="CD147" s="9">
        <v>44318</v>
      </c>
      <c r="CE147" s="14">
        <f t="shared" ca="1" si="164"/>
        <v>2500</v>
      </c>
      <c r="CF147" s="14">
        <f t="shared" ref="CF147:CF210" ca="1" si="173">AVERAGE(CE141:CE147)</f>
        <v>2500</v>
      </c>
      <c r="CG147" s="14">
        <f t="shared" ca="1" si="129"/>
        <v>952.631780589757</v>
      </c>
      <c r="CH147" s="14">
        <f t="shared" ca="1" si="157"/>
        <v>1547.368219410243</v>
      </c>
      <c r="CI147" s="14">
        <f t="shared" ca="1" si="158"/>
        <v>1547.368219410243</v>
      </c>
      <c r="CJ147" s="14">
        <f t="shared" ca="1" si="135"/>
        <v>223787.2951667548</v>
      </c>
      <c r="CK147" s="15">
        <f ca="1">SUM(CI$12:CI147)</f>
        <v>125046.65834322988</v>
      </c>
      <c r="CL147" s="16">
        <f ca="1">SUM(CG$12:CG147)+SUMIF(CH$12:CH147, "&lt;0")</f>
        <v>98740.636823525027</v>
      </c>
    </row>
    <row r="148" spans="1:90" x14ac:dyDescent="0.2">
      <c r="A148" s="24">
        <v>44319</v>
      </c>
      <c r="B148" s="54">
        <f ca="1">IF($A148&gt;= $C$5,$C$6, INDEX('Historical Data'!$D$2:$D$745, MATCH(A148, 'Historical Data'!$B$2:$B$745, 0)))</f>
        <v>1295.6389999999997</v>
      </c>
      <c r="C148" s="14">
        <f t="shared" ca="1" si="167"/>
        <v>1295.6389999999994</v>
      </c>
      <c r="D148" s="14">
        <f t="shared" ca="1" si="121"/>
        <v>0</v>
      </c>
      <c r="E148" s="14">
        <f t="shared" ca="1" si="144"/>
        <v>1295.6389999999997</v>
      </c>
      <c r="F148" s="14">
        <f t="shared" ca="1" si="136"/>
        <v>1295.6389999999997</v>
      </c>
      <c r="G148" s="14">
        <f t="shared" ca="1" si="159"/>
        <v>154568.39899999971</v>
      </c>
      <c r="H148" s="15">
        <f ca="1">SUM(F$12:F148)</f>
        <v>83665.034000000043</v>
      </c>
      <c r="I148" s="16">
        <f ca="1">SUM(D$12:D148)+SUMIF(E$12:E148, "&lt;0")</f>
        <v>70903.36500000002</v>
      </c>
      <c r="J148" s="15"/>
      <c r="K148" s="9">
        <v>44319</v>
      </c>
      <c r="L148" s="14">
        <f t="shared" ca="1" si="160"/>
        <v>1788.5130798771124</v>
      </c>
      <c r="M148" s="14">
        <f t="shared" ca="1" si="168"/>
        <v>1788.5130798771129</v>
      </c>
      <c r="N148" s="14">
        <f t="shared" ca="1" si="122"/>
        <v>0</v>
      </c>
      <c r="O148" s="14">
        <f t="shared" ca="1" si="145"/>
        <v>1788.5130798771124</v>
      </c>
      <c r="P148" s="14">
        <f t="shared" ca="1" si="146"/>
        <v>1788.5130798771124</v>
      </c>
      <c r="Q148" s="14">
        <f t="shared" ca="1" si="130"/>
        <v>188083.83643164326</v>
      </c>
      <c r="R148" s="15">
        <f ca="1">SUM(P$12:P148)</f>
        <v>105351.49351459293</v>
      </c>
      <c r="S148" s="16">
        <f ca="1">SUM(N$12:N148)+SUMIF(O$12:O148, "&lt;0")</f>
        <v>82732.342917050701</v>
      </c>
      <c r="U148" s="9">
        <v>44319</v>
      </c>
      <c r="V148" s="14">
        <f t="shared" ca="1" si="161"/>
        <v>1250</v>
      </c>
      <c r="W148" s="14">
        <f t="shared" ca="1" si="169"/>
        <v>1250</v>
      </c>
      <c r="X148" s="14">
        <f t="shared" ca="1" si="123"/>
        <v>0</v>
      </c>
      <c r="Y148" s="14">
        <f t="shared" ca="1" si="147"/>
        <v>1250</v>
      </c>
      <c r="Z148" s="14">
        <f t="shared" ca="1" si="148"/>
        <v>1250</v>
      </c>
      <c r="AA148" s="14">
        <f t="shared" ca="1" si="131"/>
        <v>151464.94699999999</v>
      </c>
      <c r="AB148" s="15">
        <f ca="1">SUM(Z$12:Z148)</f>
        <v>81656.917999999991</v>
      </c>
      <c r="AC148" s="16">
        <f ca="1">SUM(X$12:X148)+SUMIF(Y$12:Y148, "&lt;0")</f>
        <v>69808.02899999998</v>
      </c>
      <c r="AE148" s="9">
        <v>44319</v>
      </c>
      <c r="AF148" s="14">
        <f t="shared" ca="1" si="137"/>
        <v>2000</v>
      </c>
      <c r="AG148" s="14">
        <f t="shared" ca="1" si="165"/>
        <v>2000</v>
      </c>
      <c r="AH148" s="14">
        <f t="shared" ca="1" si="124"/>
        <v>0</v>
      </c>
      <c r="AI148" s="14">
        <f t="shared" ca="1" si="138"/>
        <v>2000</v>
      </c>
      <c r="AJ148" s="14">
        <f t="shared" ca="1" si="139"/>
        <v>2000</v>
      </c>
      <c r="AK148" s="14">
        <f t="shared" ca="1" si="149"/>
        <v>201489.56299796025</v>
      </c>
      <c r="AL148" s="15">
        <f ca="1">SUM(AJ$12:AJ148)</f>
        <v>113681.53399796029</v>
      </c>
      <c r="AM148" s="16">
        <f ca="1">SUM(AH$12:AH148)+SUMIF(AI$12:AI148, "&lt;0")</f>
        <v>87808.029000000039</v>
      </c>
      <c r="AO148" s="9">
        <v>44319</v>
      </c>
      <c r="AP148" s="14">
        <f t="shared" ca="1" si="140"/>
        <v>3000</v>
      </c>
      <c r="AQ148" s="14">
        <f t="shared" ca="1" si="170"/>
        <v>3000</v>
      </c>
      <c r="AR148" s="14">
        <f t="shared" ca="1" si="125"/>
        <v>618.66551937750273</v>
      </c>
      <c r="AS148" s="14">
        <f t="shared" ca="1" si="150"/>
        <v>2381.3344806224973</v>
      </c>
      <c r="AT148" s="14">
        <f t="shared" ca="1" si="151"/>
        <v>2381.3344806224973</v>
      </c>
      <c r="AU148" s="14">
        <f t="shared" ca="1" si="132"/>
        <v>241390.78785618595</v>
      </c>
      <c r="AV148" s="15">
        <f ca="1">SUM(AT$12:AT148)</f>
        <v>139170.48107874393</v>
      </c>
      <c r="AW148" s="16">
        <f ca="1">SUM(AR$12:AR148)+SUMIF(AS$12:AS148, "&lt;0")</f>
        <v>102220.30677744206</v>
      </c>
      <c r="AX148" s="15"/>
      <c r="AZ148" s="9">
        <v>44319</v>
      </c>
      <c r="BA148" s="14">
        <f t="shared" ca="1" si="162"/>
        <v>1500</v>
      </c>
      <c r="BB148" s="14">
        <f t="shared" ca="1" si="171"/>
        <v>1500</v>
      </c>
      <c r="BC148" s="14">
        <f t="shared" ca="1" si="126"/>
        <v>0</v>
      </c>
      <c r="BD148" s="14">
        <f t="shared" ca="1" si="152"/>
        <v>1500</v>
      </c>
      <c r="BE148" s="14">
        <f t="shared" ca="1" si="153"/>
        <v>1500</v>
      </c>
      <c r="BF148" s="14">
        <f t="shared" ca="1" si="133"/>
        <v>168464.94699999999</v>
      </c>
      <c r="BG148" s="15">
        <f ca="1">SUM(BE$12:BE148)</f>
        <v>92656.91800000002</v>
      </c>
      <c r="BH148" s="16">
        <f ca="1">SUM(BC$12:BC148)+SUMIF(BD$12:BD148, "&lt;0")</f>
        <v>75808.028999999995</v>
      </c>
      <c r="BJ148" s="9">
        <v>44319</v>
      </c>
      <c r="BK148" s="14">
        <f t="shared" ca="1" si="163"/>
        <v>1750</v>
      </c>
      <c r="BL148" s="14">
        <f t="shared" ca="1" si="172"/>
        <v>1750</v>
      </c>
      <c r="BM148" s="14">
        <f t="shared" ca="1" si="127"/>
        <v>0</v>
      </c>
      <c r="BN148" s="14">
        <f t="shared" ca="1" si="154"/>
        <v>1750</v>
      </c>
      <c r="BO148" s="14">
        <f t="shared" ca="1" si="155"/>
        <v>1750</v>
      </c>
      <c r="BP148" s="14">
        <f t="shared" ca="1" si="134"/>
        <v>185464.94699999999</v>
      </c>
      <c r="BQ148" s="15">
        <f ca="1">SUM(BO$12:BO148)</f>
        <v>103656.91799999999</v>
      </c>
      <c r="BR148" s="16">
        <f ca="1">SUM(BM$12:BM148)+SUMIF(BN$12:BN148, "&lt;0")</f>
        <v>81808.028999999995</v>
      </c>
      <c r="BT148" s="9">
        <v>44319</v>
      </c>
      <c r="BU148" s="14">
        <f t="shared" ca="1" si="141"/>
        <v>2000</v>
      </c>
      <c r="BV148" s="14">
        <f t="shared" ca="1" si="166"/>
        <v>2000</v>
      </c>
      <c r="BW148" s="14">
        <f t="shared" ca="1" si="128"/>
        <v>0</v>
      </c>
      <c r="BX148" s="14">
        <f t="shared" ca="1" si="142"/>
        <v>2000</v>
      </c>
      <c r="BY148" s="14">
        <f t="shared" ca="1" si="143"/>
        <v>2000</v>
      </c>
      <c r="BZ148" s="14">
        <f t="shared" ca="1" si="156"/>
        <v>201489.56299796025</v>
      </c>
      <c r="CA148" s="15">
        <f ca="1">SUM(BY$12:BY148)</f>
        <v>113681.53399796029</v>
      </c>
      <c r="CB148" s="16">
        <f ca="1">SUM(BW$12:BW148)+SUMIF(BX$12:BX148, "&lt;0")</f>
        <v>87808.029000000039</v>
      </c>
      <c r="CD148" s="9">
        <v>44319</v>
      </c>
      <c r="CE148" s="14">
        <f t="shared" ca="1" si="164"/>
        <v>2500</v>
      </c>
      <c r="CF148" s="14">
        <f t="shared" ca="1" si="173"/>
        <v>2500</v>
      </c>
      <c r="CG148" s="14">
        <f t="shared" ca="1" si="129"/>
        <v>221.71005061569804</v>
      </c>
      <c r="CH148" s="14">
        <f t="shared" ca="1" si="157"/>
        <v>2278.289949384302</v>
      </c>
      <c r="CI148" s="14">
        <f t="shared" ca="1" si="158"/>
        <v>2278.289949384302</v>
      </c>
      <c r="CJ148" s="14">
        <f t="shared" ca="1" si="135"/>
        <v>226287.2951667548</v>
      </c>
      <c r="CK148" s="15">
        <f ca="1">SUM(CI$12:CI148)</f>
        <v>127324.94829261418</v>
      </c>
      <c r="CL148" s="16">
        <f ca="1">SUM(CG$12:CG148)+SUMIF(CH$12:CH148, "&lt;0")</f>
        <v>98962.346874140727</v>
      </c>
    </row>
    <row r="149" spans="1:90" x14ac:dyDescent="0.2">
      <c r="A149" s="24">
        <v>44320</v>
      </c>
      <c r="B149" s="54">
        <f ca="1">IF($A149&gt;= $C$5,$C$6, INDEX('Historical Data'!$D$2:$D$745, MATCH(A149, 'Historical Data'!$B$2:$B$745, 0)))</f>
        <v>1295.6389999999997</v>
      </c>
      <c r="C149" s="14">
        <f t="shared" ca="1" si="167"/>
        <v>1295.6389999999994</v>
      </c>
      <c r="D149" s="14">
        <f t="shared" ca="1" si="121"/>
        <v>174.79100000000108</v>
      </c>
      <c r="E149" s="14">
        <f t="shared" ca="1" si="144"/>
        <v>1120.8479999999986</v>
      </c>
      <c r="F149" s="14">
        <f t="shared" ca="1" si="136"/>
        <v>1120.8479999999986</v>
      </c>
      <c r="G149" s="14">
        <f t="shared" ca="1" si="159"/>
        <v>155864.03799999971</v>
      </c>
      <c r="H149" s="15">
        <f ca="1">SUM(F$12:F149)</f>
        <v>84785.882000000041</v>
      </c>
      <c r="I149" s="16">
        <f ca="1">SUM(D$12:D149)+SUMIF(E$12:E149, "&lt;0")</f>
        <v>71078.156000000017</v>
      </c>
      <c r="J149" s="15"/>
      <c r="K149" s="9">
        <v>44320</v>
      </c>
      <c r="L149" s="14">
        <f t="shared" ca="1" si="160"/>
        <v>1788.5130798771124</v>
      </c>
      <c r="M149" s="14">
        <f t="shared" ca="1" si="168"/>
        <v>1788.5130798771129</v>
      </c>
      <c r="N149" s="14">
        <f t="shared" ca="1" si="122"/>
        <v>174.79100000000108</v>
      </c>
      <c r="O149" s="14">
        <f t="shared" ca="1" si="145"/>
        <v>1613.7220798771114</v>
      </c>
      <c r="P149" s="14">
        <f t="shared" ca="1" si="146"/>
        <v>1613.7220798771114</v>
      </c>
      <c r="Q149" s="14">
        <f t="shared" ca="1" si="130"/>
        <v>189872.34951152036</v>
      </c>
      <c r="R149" s="15">
        <f ca="1">SUM(P$12:P149)</f>
        <v>106965.21559447005</v>
      </c>
      <c r="S149" s="16">
        <f ca="1">SUM(N$12:N149)+SUMIF(O$12:O149, "&lt;0")</f>
        <v>82907.133917050698</v>
      </c>
      <c r="U149" s="9">
        <v>44320</v>
      </c>
      <c r="V149" s="14">
        <f t="shared" ca="1" si="161"/>
        <v>1250</v>
      </c>
      <c r="W149" s="14">
        <f t="shared" ca="1" si="169"/>
        <v>1250</v>
      </c>
      <c r="X149" s="14">
        <f t="shared" ca="1" si="123"/>
        <v>174.79100000000108</v>
      </c>
      <c r="Y149" s="14">
        <f t="shared" ca="1" si="147"/>
        <v>1075.2089999999989</v>
      </c>
      <c r="Z149" s="14">
        <f t="shared" ca="1" si="148"/>
        <v>1075.2089999999989</v>
      </c>
      <c r="AA149" s="14">
        <f t="shared" ca="1" si="131"/>
        <v>152714.94699999999</v>
      </c>
      <c r="AB149" s="15">
        <f ca="1">SUM(Z$12:Z149)</f>
        <v>82732.126999999993</v>
      </c>
      <c r="AC149" s="16">
        <f ca="1">SUM(X$12:X149)+SUMIF(Y$12:Y149, "&lt;0")</f>
        <v>69982.819999999978</v>
      </c>
      <c r="AE149" s="9">
        <v>44320</v>
      </c>
      <c r="AF149" s="14">
        <f t="shared" ca="1" si="137"/>
        <v>2000</v>
      </c>
      <c r="AG149" s="14">
        <f t="shared" ca="1" si="165"/>
        <v>2000</v>
      </c>
      <c r="AH149" s="14">
        <f t="shared" ca="1" si="124"/>
        <v>174.79100000000108</v>
      </c>
      <c r="AI149" s="14">
        <f t="shared" ca="1" si="138"/>
        <v>1825.2089999999989</v>
      </c>
      <c r="AJ149" s="14">
        <f t="shared" ca="1" si="139"/>
        <v>1825.2089999999989</v>
      </c>
      <c r="AK149" s="14">
        <f t="shared" ca="1" si="149"/>
        <v>203489.56299796025</v>
      </c>
      <c r="AL149" s="15">
        <f ca="1">SUM(AJ$12:AJ149)</f>
        <v>115506.74299796029</v>
      </c>
      <c r="AM149" s="16">
        <f ca="1">SUM(AH$12:AH149)+SUMIF(AI$12:AI149, "&lt;0")</f>
        <v>87982.820000000036</v>
      </c>
      <c r="AO149" s="9">
        <v>44320</v>
      </c>
      <c r="AP149" s="14">
        <f t="shared" ca="1" si="140"/>
        <v>3000</v>
      </c>
      <c r="AQ149" s="14">
        <f t="shared" ca="1" si="170"/>
        <v>3000</v>
      </c>
      <c r="AR149" s="14">
        <f t="shared" ca="1" si="125"/>
        <v>793.45651937750381</v>
      </c>
      <c r="AS149" s="14">
        <f t="shared" ca="1" si="150"/>
        <v>2206.5434806224962</v>
      </c>
      <c r="AT149" s="14">
        <f t="shared" ca="1" si="151"/>
        <v>2206.5434806224962</v>
      </c>
      <c r="AU149" s="14">
        <f t="shared" ca="1" si="132"/>
        <v>244390.78785618595</v>
      </c>
      <c r="AV149" s="15">
        <f ca="1">SUM(AT$12:AT149)</f>
        <v>141377.02455936643</v>
      </c>
      <c r="AW149" s="16">
        <f ca="1">SUM(AR$12:AR149)+SUMIF(AS$12:AS149, "&lt;0")</f>
        <v>103013.76329681957</v>
      </c>
      <c r="AX149" s="15"/>
      <c r="AZ149" s="9">
        <v>44320</v>
      </c>
      <c r="BA149" s="14">
        <f t="shared" ca="1" si="162"/>
        <v>1500</v>
      </c>
      <c r="BB149" s="14">
        <f t="shared" ca="1" si="171"/>
        <v>1500</v>
      </c>
      <c r="BC149" s="14">
        <f t="shared" ca="1" si="126"/>
        <v>174.79100000000108</v>
      </c>
      <c r="BD149" s="14">
        <f t="shared" ca="1" si="152"/>
        <v>1325.2089999999989</v>
      </c>
      <c r="BE149" s="14">
        <f t="shared" ca="1" si="153"/>
        <v>1325.2089999999989</v>
      </c>
      <c r="BF149" s="14">
        <f t="shared" ca="1" si="133"/>
        <v>169964.94699999999</v>
      </c>
      <c r="BG149" s="15">
        <f ca="1">SUM(BE$12:BE149)</f>
        <v>93982.127000000022</v>
      </c>
      <c r="BH149" s="16">
        <f ca="1">SUM(BC$12:BC149)+SUMIF(BD$12:BD149, "&lt;0")</f>
        <v>75982.819999999992</v>
      </c>
      <c r="BJ149" s="9">
        <v>44320</v>
      </c>
      <c r="BK149" s="14">
        <f t="shared" ca="1" si="163"/>
        <v>1750</v>
      </c>
      <c r="BL149" s="14">
        <f t="shared" ca="1" si="172"/>
        <v>1750</v>
      </c>
      <c r="BM149" s="14">
        <f t="shared" ca="1" si="127"/>
        <v>174.79100000000108</v>
      </c>
      <c r="BN149" s="14">
        <f t="shared" ca="1" si="154"/>
        <v>1575.2089999999989</v>
      </c>
      <c r="BO149" s="14">
        <f t="shared" ca="1" si="155"/>
        <v>1575.2089999999989</v>
      </c>
      <c r="BP149" s="14">
        <f t="shared" ca="1" si="134"/>
        <v>187214.94699999999</v>
      </c>
      <c r="BQ149" s="15">
        <f ca="1">SUM(BO$12:BO149)</f>
        <v>105232.12699999999</v>
      </c>
      <c r="BR149" s="16">
        <f ca="1">SUM(BM$12:BM149)+SUMIF(BN$12:BN149, "&lt;0")</f>
        <v>81982.819999999992</v>
      </c>
      <c r="BT149" s="9">
        <v>44320</v>
      </c>
      <c r="BU149" s="14">
        <f t="shared" ca="1" si="141"/>
        <v>2000</v>
      </c>
      <c r="BV149" s="14">
        <f t="shared" ca="1" si="166"/>
        <v>2000</v>
      </c>
      <c r="BW149" s="14">
        <f t="shared" ca="1" si="128"/>
        <v>174.79100000000108</v>
      </c>
      <c r="BX149" s="14">
        <f t="shared" ca="1" si="142"/>
        <v>1825.2089999999989</v>
      </c>
      <c r="BY149" s="14">
        <f t="shared" ca="1" si="143"/>
        <v>1825.2089999999989</v>
      </c>
      <c r="BZ149" s="14">
        <f t="shared" ca="1" si="156"/>
        <v>203489.56299796025</v>
      </c>
      <c r="CA149" s="15">
        <f ca="1">SUM(BY$12:BY149)</f>
        <v>115506.74299796029</v>
      </c>
      <c r="CB149" s="16">
        <f ca="1">SUM(BW$12:BW149)+SUMIF(BX$12:BX149, "&lt;0")</f>
        <v>87982.820000000036</v>
      </c>
      <c r="CD149" s="9">
        <v>44320</v>
      </c>
      <c r="CE149" s="14">
        <f t="shared" ca="1" si="164"/>
        <v>2500</v>
      </c>
      <c r="CF149" s="14">
        <f t="shared" ca="1" si="173"/>
        <v>2500</v>
      </c>
      <c r="CG149" s="14">
        <f t="shared" ca="1" si="129"/>
        <v>370.72332064163629</v>
      </c>
      <c r="CH149" s="14">
        <f t="shared" ca="1" si="157"/>
        <v>2129.2766793583637</v>
      </c>
      <c r="CI149" s="14">
        <f t="shared" ca="1" si="158"/>
        <v>2129.2766793583637</v>
      </c>
      <c r="CJ149" s="14">
        <f t="shared" ca="1" si="135"/>
        <v>228787.2951667548</v>
      </c>
      <c r="CK149" s="15">
        <f ca="1">SUM(CI$12:CI149)</f>
        <v>129454.22497197254</v>
      </c>
      <c r="CL149" s="16">
        <f ca="1">SUM(CG$12:CG149)+SUMIF(CH$12:CH149, "&lt;0")</f>
        <v>99333.070194782369</v>
      </c>
    </row>
    <row r="150" spans="1:90" x14ac:dyDescent="0.2">
      <c r="A150" s="24">
        <v>44321</v>
      </c>
      <c r="B150" s="54">
        <f ca="1">IF($A150&gt;= $C$5,$C$6, INDEX('Historical Data'!$D$2:$D$745, MATCH(A150, 'Historical Data'!$B$2:$B$745, 0)))</f>
        <v>1295.6389999999997</v>
      </c>
      <c r="C150" s="14">
        <f t="shared" ca="1" si="167"/>
        <v>1295.6389999999994</v>
      </c>
      <c r="D150" s="14">
        <f t="shared" ca="1" si="121"/>
        <v>0</v>
      </c>
      <c r="E150" s="14">
        <f t="shared" ca="1" si="144"/>
        <v>1295.6389999999997</v>
      </c>
      <c r="F150" s="14">
        <f t="shared" ca="1" si="136"/>
        <v>1295.6389999999997</v>
      </c>
      <c r="G150" s="14">
        <f t="shared" ca="1" si="159"/>
        <v>157159.67699999971</v>
      </c>
      <c r="H150" s="15">
        <f ca="1">SUM(F$12:F150)</f>
        <v>86081.521000000037</v>
      </c>
      <c r="I150" s="16">
        <f ca="1">SUM(D$12:D150)+SUMIF(E$12:E150, "&lt;0")</f>
        <v>71078.156000000017</v>
      </c>
      <c r="J150" s="15"/>
      <c r="K150" s="9">
        <v>44321</v>
      </c>
      <c r="L150" s="14">
        <f t="shared" ca="1" si="160"/>
        <v>1788.5130798771124</v>
      </c>
      <c r="M150" s="14">
        <f t="shared" ca="1" si="168"/>
        <v>1788.5130798771129</v>
      </c>
      <c r="N150" s="14">
        <f t="shared" ca="1" si="122"/>
        <v>0</v>
      </c>
      <c r="O150" s="14">
        <f t="shared" ca="1" si="145"/>
        <v>1788.5130798771124</v>
      </c>
      <c r="P150" s="14">
        <f t="shared" ca="1" si="146"/>
        <v>1788.5130798771124</v>
      </c>
      <c r="Q150" s="14">
        <f t="shared" ca="1" si="130"/>
        <v>191660.86259139745</v>
      </c>
      <c r="R150" s="15">
        <f ca="1">SUM(P$12:P150)</f>
        <v>108753.72867434716</v>
      </c>
      <c r="S150" s="16">
        <f ca="1">SUM(N$12:N150)+SUMIF(O$12:O150, "&lt;0")</f>
        <v>82907.133917050698</v>
      </c>
      <c r="U150" s="9">
        <v>44321</v>
      </c>
      <c r="V150" s="14">
        <f t="shared" ca="1" si="161"/>
        <v>1250</v>
      </c>
      <c r="W150" s="14">
        <f t="shared" ca="1" si="169"/>
        <v>1250</v>
      </c>
      <c r="X150" s="14">
        <f t="shared" ca="1" si="123"/>
        <v>0</v>
      </c>
      <c r="Y150" s="14">
        <f t="shared" ca="1" si="147"/>
        <v>1250</v>
      </c>
      <c r="Z150" s="14">
        <f t="shared" ca="1" si="148"/>
        <v>1250</v>
      </c>
      <c r="AA150" s="14">
        <f t="shared" ca="1" si="131"/>
        <v>153964.94699999999</v>
      </c>
      <c r="AB150" s="15">
        <f ca="1">SUM(Z$12:Z150)</f>
        <v>83982.126999999993</v>
      </c>
      <c r="AC150" s="16">
        <f ca="1">SUM(X$12:X150)+SUMIF(Y$12:Y150, "&lt;0")</f>
        <v>69982.819999999978</v>
      </c>
      <c r="AE150" s="9">
        <v>44321</v>
      </c>
      <c r="AF150" s="14">
        <f t="shared" ca="1" si="137"/>
        <v>2000</v>
      </c>
      <c r="AG150" s="14">
        <f t="shared" ca="1" si="165"/>
        <v>2000</v>
      </c>
      <c r="AH150" s="14">
        <f t="shared" ca="1" si="124"/>
        <v>0</v>
      </c>
      <c r="AI150" s="14">
        <f t="shared" ca="1" si="138"/>
        <v>2000</v>
      </c>
      <c r="AJ150" s="14">
        <f t="shared" ca="1" si="139"/>
        <v>2000</v>
      </c>
      <c r="AK150" s="14">
        <f t="shared" ca="1" si="149"/>
        <v>205489.56299796025</v>
      </c>
      <c r="AL150" s="15">
        <f ca="1">SUM(AJ$12:AJ150)</f>
        <v>117506.74299796029</v>
      </c>
      <c r="AM150" s="16">
        <f ca="1">SUM(AH$12:AH150)+SUMIF(AI$12:AI150, "&lt;0")</f>
        <v>87982.820000000036</v>
      </c>
      <c r="AO150" s="9">
        <v>44321</v>
      </c>
      <c r="AP150" s="14">
        <f t="shared" ca="1" si="140"/>
        <v>3000</v>
      </c>
      <c r="AQ150" s="14">
        <f t="shared" ca="1" si="170"/>
        <v>3000</v>
      </c>
      <c r="AR150" s="14">
        <f t="shared" ca="1" si="125"/>
        <v>618.66551937750319</v>
      </c>
      <c r="AS150" s="14">
        <f t="shared" ca="1" si="150"/>
        <v>2381.3344806224968</v>
      </c>
      <c r="AT150" s="14">
        <f t="shared" ca="1" si="151"/>
        <v>2381.3344806224968</v>
      </c>
      <c r="AU150" s="14">
        <f t="shared" ca="1" si="132"/>
        <v>247390.78785618595</v>
      </c>
      <c r="AV150" s="15">
        <f ca="1">SUM(AT$12:AT150)</f>
        <v>143758.35903998892</v>
      </c>
      <c r="AW150" s="16">
        <f ca="1">SUM(AR$12:AR150)+SUMIF(AS$12:AS150, "&lt;0")</f>
        <v>103632.42881619708</v>
      </c>
      <c r="AX150" s="15"/>
      <c r="AZ150" s="9">
        <v>44321</v>
      </c>
      <c r="BA150" s="14">
        <f t="shared" ca="1" si="162"/>
        <v>1500</v>
      </c>
      <c r="BB150" s="14">
        <f t="shared" ca="1" si="171"/>
        <v>1500</v>
      </c>
      <c r="BC150" s="14">
        <f t="shared" ca="1" si="126"/>
        <v>0</v>
      </c>
      <c r="BD150" s="14">
        <f t="shared" ca="1" si="152"/>
        <v>1500</v>
      </c>
      <c r="BE150" s="14">
        <f t="shared" ca="1" si="153"/>
        <v>1500</v>
      </c>
      <c r="BF150" s="14">
        <f t="shared" ca="1" si="133"/>
        <v>171464.94699999999</v>
      </c>
      <c r="BG150" s="15">
        <f ca="1">SUM(BE$12:BE150)</f>
        <v>95482.127000000022</v>
      </c>
      <c r="BH150" s="16">
        <f ca="1">SUM(BC$12:BC150)+SUMIF(BD$12:BD150, "&lt;0")</f>
        <v>75982.819999999992</v>
      </c>
      <c r="BJ150" s="9">
        <v>44321</v>
      </c>
      <c r="BK150" s="14">
        <f t="shared" ca="1" si="163"/>
        <v>1750</v>
      </c>
      <c r="BL150" s="14">
        <f t="shared" ca="1" si="172"/>
        <v>1750</v>
      </c>
      <c r="BM150" s="14">
        <f t="shared" ca="1" si="127"/>
        <v>0</v>
      </c>
      <c r="BN150" s="14">
        <f t="shared" ca="1" si="154"/>
        <v>1750</v>
      </c>
      <c r="BO150" s="14">
        <f t="shared" ca="1" si="155"/>
        <v>1750</v>
      </c>
      <c r="BP150" s="14">
        <f t="shared" ca="1" si="134"/>
        <v>188964.94699999999</v>
      </c>
      <c r="BQ150" s="15">
        <f ca="1">SUM(BO$12:BO150)</f>
        <v>106982.12699999999</v>
      </c>
      <c r="BR150" s="16">
        <f ca="1">SUM(BM$12:BM150)+SUMIF(BN$12:BN150, "&lt;0")</f>
        <v>81982.819999999992</v>
      </c>
      <c r="BT150" s="9">
        <v>44321</v>
      </c>
      <c r="BU150" s="14">
        <f t="shared" ca="1" si="141"/>
        <v>2000</v>
      </c>
      <c r="BV150" s="14">
        <f t="shared" ca="1" si="166"/>
        <v>2000</v>
      </c>
      <c r="BW150" s="14">
        <f t="shared" ca="1" si="128"/>
        <v>0</v>
      </c>
      <c r="BX150" s="14">
        <f t="shared" ca="1" si="142"/>
        <v>2000</v>
      </c>
      <c r="BY150" s="14">
        <f t="shared" ca="1" si="143"/>
        <v>2000</v>
      </c>
      <c r="BZ150" s="14">
        <f t="shared" ca="1" si="156"/>
        <v>205489.56299796025</v>
      </c>
      <c r="CA150" s="15">
        <f ca="1">SUM(BY$12:BY150)</f>
        <v>117506.74299796029</v>
      </c>
      <c r="CB150" s="16">
        <f ca="1">SUM(BW$12:BW150)+SUMIF(BX$12:BX150, "&lt;0")</f>
        <v>87982.820000000036</v>
      </c>
      <c r="CD150" s="9">
        <v>44321</v>
      </c>
      <c r="CE150" s="14">
        <f t="shared" ca="1" si="164"/>
        <v>2500</v>
      </c>
      <c r="CF150" s="14">
        <f t="shared" ca="1" si="173"/>
        <v>2500</v>
      </c>
      <c r="CG150" s="14">
        <f t="shared" ca="1" si="129"/>
        <v>170.15459066757285</v>
      </c>
      <c r="CH150" s="14">
        <f t="shared" ca="1" si="157"/>
        <v>2329.8454093324272</v>
      </c>
      <c r="CI150" s="14">
        <f t="shared" ca="1" si="158"/>
        <v>2329.8454093324272</v>
      </c>
      <c r="CJ150" s="14">
        <f t="shared" ca="1" si="135"/>
        <v>231287.2951667548</v>
      </c>
      <c r="CK150" s="15">
        <f ca="1">SUM(CI$12:CI150)</f>
        <v>131784.07038130498</v>
      </c>
      <c r="CL150" s="16">
        <f ca="1">SUM(CG$12:CG150)+SUMIF(CH$12:CH150, "&lt;0")</f>
        <v>99503.224785449944</v>
      </c>
    </row>
    <row r="151" spans="1:90" x14ac:dyDescent="0.2">
      <c r="A151" s="24">
        <v>44322</v>
      </c>
      <c r="B151" s="54">
        <f ca="1">IF($A151&gt;= $C$5,$C$6, INDEX('Historical Data'!$D$2:$D$745, MATCH(A151, 'Historical Data'!$B$2:$B$745, 0)))</f>
        <v>1295.6389999999997</v>
      </c>
      <c r="C151" s="14">
        <f t="shared" ca="1" si="167"/>
        <v>1295.6389999999994</v>
      </c>
      <c r="D151" s="14">
        <f t="shared" ca="1" si="121"/>
        <v>0</v>
      </c>
      <c r="E151" s="14">
        <f t="shared" ca="1" si="144"/>
        <v>1295.6389999999997</v>
      </c>
      <c r="F151" s="14">
        <f t="shared" ca="1" si="136"/>
        <v>1295.6389999999997</v>
      </c>
      <c r="G151" s="14">
        <f t="shared" ca="1" si="159"/>
        <v>158455.3159999997</v>
      </c>
      <c r="H151" s="15">
        <f ca="1">SUM(F$12:F151)</f>
        <v>87377.160000000033</v>
      </c>
      <c r="I151" s="16">
        <f ca="1">SUM(D$12:D151)+SUMIF(E$12:E151, "&lt;0")</f>
        <v>71078.156000000017</v>
      </c>
      <c r="J151" s="15"/>
      <c r="K151" s="9">
        <v>44322</v>
      </c>
      <c r="L151" s="14">
        <f t="shared" ca="1" si="160"/>
        <v>1788.5130798771124</v>
      </c>
      <c r="M151" s="14">
        <f t="shared" ca="1" si="168"/>
        <v>1788.5130798771129</v>
      </c>
      <c r="N151" s="14">
        <f t="shared" ca="1" si="122"/>
        <v>0</v>
      </c>
      <c r="O151" s="14">
        <f t="shared" ca="1" si="145"/>
        <v>1788.5130798771124</v>
      </c>
      <c r="P151" s="14">
        <f t="shared" ca="1" si="146"/>
        <v>1788.5130798771124</v>
      </c>
      <c r="Q151" s="14">
        <f t="shared" ca="1" si="130"/>
        <v>193449.37567127455</v>
      </c>
      <c r="R151" s="15">
        <f ca="1">SUM(P$12:P151)</f>
        <v>110542.24175422428</v>
      </c>
      <c r="S151" s="16">
        <f ca="1">SUM(N$12:N151)+SUMIF(O$12:O151, "&lt;0")</f>
        <v>82907.133917050698</v>
      </c>
      <c r="U151" s="9">
        <v>44322</v>
      </c>
      <c r="V151" s="14">
        <f t="shared" ca="1" si="161"/>
        <v>1250</v>
      </c>
      <c r="W151" s="14">
        <f t="shared" ca="1" si="169"/>
        <v>1250</v>
      </c>
      <c r="X151" s="14">
        <f t="shared" ca="1" si="123"/>
        <v>0</v>
      </c>
      <c r="Y151" s="14">
        <f t="shared" ca="1" si="147"/>
        <v>1250</v>
      </c>
      <c r="Z151" s="14">
        <f t="shared" ca="1" si="148"/>
        <v>1250</v>
      </c>
      <c r="AA151" s="14">
        <f t="shared" ca="1" si="131"/>
        <v>155214.94699999999</v>
      </c>
      <c r="AB151" s="15">
        <f ca="1">SUM(Z$12:Z151)</f>
        <v>85232.126999999993</v>
      </c>
      <c r="AC151" s="16">
        <f ca="1">SUM(X$12:X151)+SUMIF(Y$12:Y151, "&lt;0")</f>
        <v>69982.819999999978</v>
      </c>
      <c r="AE151" s="9">
        <v>44322</v>
      </c>
      <c r="AF151" s="14">
        <f t="shared" ca="1" si="137"/>
        <v>2000</v>
      </c>
      <c r="AG151" s="14">
        <f t="shared" ca="1" si="165"/>
        <v>2000</v>
      </c>
      <c r="AH151" s="14">
        <f t="shared" ca="1" si="124"/>
        <v>0</v>
      </c>
      <c r="AI151" s="14">
        <f t="shared" ca="1" si="138"/>
        <v>2000</v>
      </c>
      <c r="AJ151" s="14">
        <f t="shared" ca="1" si="139"/>
        <v>2000</v>
      </c>
      <c r="AK151" s="14">
        <f t="shared" ca="1" si="149"/>
        <v>207489.56299796025</v>
      </c>
      <c r="AL151" s="15">
        <f ca="1">SUM(AJ$12:AJ151)</f>
        <v>119506.74299796029</v>
      </c>
      <c r="AM151" s="16">
        <f ca="1">SUM(AH$12:AH151)+SUMIF(AI$12:AI151, "&lt;0")</f>
        <v>87982.820000000036</v>
      </c>
      <c r="AO151" s="9">
        <v>44322</v>
      </c>
      <c r="AP151" s="14">
        <f t="shared" ca="1" si="140"/>
        <v>3000</v>
      </c>
      <c r="AQ151" s="14">
        <f t="shared" ca="1" si="170"/>
        <v>3000</v>
      </c>
      <c r="AR151" s="14">
        <f t="shared" ca="1" si="125"/>
        <v>618.66551937750273</v>
      </c>
      <c r="AS151" s="14">
        <f t="shared" ca="1" si="150"/>
        <v>2381.3344806224973</v>
      </c>
      <c r="AT151" s="14">
        <f t="shared" ca="1" si="151"/>
        <v>2381.3344806224973</v>
      </c>
      <c r="AU151" s="14">
        <f t="shared" ca="1" si="132"/>
        <v>250390.78785618595</v>
      </c>
      <c r="AV151" s="15">
        <f ca="1">SUM(AT$12:AT151)</f>
        <v>146139.69352061141</v>
      </c>
      <c r="AW151" s="16">
        <f ca="1">SUM(AR$12:AR151)+SUMIF(AS$12:AS151, "&lt;0")</f>
        <v>104251.09433557458</v>
      </c>
      <c r="AX151" s="15"/>
      <c r="AZ151" s="9">
        <v>44322</v>
      </c>
      <c r="BA151" s="14">
        <f t="shared" ca="1" si="162"/>
        <v>1500</v>
      </c>
      <c r="BB151" s="14">
        <f t="shared" ca="1" si="171"/>
        <v>1500</v>
      </c>
      <c r="BC151" s="14">
        <f t="shared" ca="1" si="126"/>
        <v>0</v>
      </c>
      <c r="BD151" s="14">
        <f t="shared" ca="1" si="152"/>
        <v>1500</v>
      </c>
      <c r="BE151" s="14">
        <f t="shared" ca="1" si="153"/>
        <v>1500</v>
      </c>
      <c r="BF151" s="14">
        <f t="shared" ca="1" si="133"/>
        <v>172964.94699999999</v>
      </c>
      <c r="BG151" s="15">
        <f ca="1">SUM(BE$12:BE151)</f>
        <v>96982.127000000022</v>
      </c>
      <c r="BH151" s="16">
        <f ca="1">SUM(BC$12:BC151)+SUMIF(BD$12:BD151, "&lt;0")</f>
        <v>75982.819999999992</v>
      </c>
      <c r="BJ151" s="9">
        <v>44322</v>
      </c>
      <c r="BK151" s="14">
        <f t="shared" ca="1" si="163"/>
        <v>1750</v>
      </c>
      <c r="BL151" s="14">
        <f t="shared" ca="1" si="172"/>
        <v>1750</v>
      </c>
      <c r="BM151" s="14">
        <f t="shared" ca="1" si="127"/>
        <v>0</v>
      </c>
      <c r="BN151" s="14">
        <f t="shared" ca="1" si="154"/>
        <v>1750</v>
      </c>
      <c r="BO151" s="14">
        <f t="shared" ca="1" si="155"/>
        <v>1750</v>
      </c>
      <c r="BP151" s="14">
        <f t="shared" ca="1" si="134"/>
        <v>190714.94699999999</v>
      </c>
      <c r="BQ151" s="15">
        <f ca="1">SUM(BO$12:BO151)</f>
        <v>108732.12699999999</v>
      </c>
      <c r="BR151" s="16">
        <f ca="1">SUM(BM$12:BM151)+SUMIF(BN$12:BN151, "&lt;0")</f>
        <v>81982.819999999992</v>
      </c>
      <c r="BT151" s="9">
        <v>44322</v>
      </c>
      <c r="BU151" s="14">
        <f t="shared" ca="1" si="141"/>
        <v>2000</v>
      </c>
      <c r="BV151" s="14">
        <f t="shared" ca="1" si="166"/>
        <v>2000</v>
      </c>
      <c r="BW151" s="14">
        <f t="shared" ca="1" si="128"/>
        <v>0</v>
      </c>
      <c r="BX151" s="14">
        <f t="shared" ca="1" si="142"/>
        <v>2000</v>
      </c>
      <c r="BY151" s="14">
        <f t="shared" ca="1" si="143"/>
        <v>2000</v>
      </c>
      <c r="BZ151" s="14">
        <f t="shared" ca="1" si="156"/>
        <v>207489.56299796025</v>
      </c>
      <c r="CA151" s="15">
        <f ca="1">SUM(BY$12:BY151)</f>
        <v>119506.74299796029</v>
      </c>
      <c r="CB151" s="16">
        <f ca="1">SUM(BW$12:BW151)+SUMIF(BX$12:BX151, "&lt;0")</f>
        <v>87982.820000000036</v>
      </c>
      <c r="CD151" s="9">
        <v>44322</v>
      </c>
      <c r="CE151" s="14">
        <f t="shared" ca="1" si="164"/>
        <v>2500</v>
      </c>
      <c r="CF151" s="14">
        <f t="shared" ca="1" si="173"/>
        <v>2500</v>
      </c>
      <c r="CG151" s="14">
        <f t="shared" ca="1" si="129"/>
        <v>144.37686069351003</v>
      </c>
      <c r="CH151" s="14">
        <f t="shared" ca="1" si="157"/>
        <v>2355.62313930649</v>
      </c>
      <c r="CI151" s="14">
        <f t="shared" ca="1" si="158"/>
        <v>2355.62313930649</v>
      </c>
      <c r="CJ151" s="14">
        <f t="shared" ca="1" si="135"/>
        <v>233787.2951667548</v>
      </c>
      <c r="CK151" s="15">
        <f ca="1">SUM(CI$12:CI151)</f>
        <v>134139.69352061147</v>
      </c>
      <c r="CL151" s="16">
        <f ca="1">SUM(CG$12:CG151)+SUMIF(CH$12:CH151, "&lt;0")</f>
        <v>99647.601646143448</v>
      </c>
    </row>
    <row r="152" spans="1:90" x14ac:dyDescent="0.2">
      <c r="A152" s="24">
        <v>44323</v>
      </c>
      <c r="B152" s="54">
        <f ca="1">IF($A152&gt;= $C$5,$C$6, INDEX('Historical Data'!$D$2:$D$745, MATCH(A152, 'Historical Data'!$B$2:$B$745, 0)))</f>
        <v>1295.6389999999997</v>
      </c>
      <c r="C152" s="14">
        <f t="shared" ca="1" si="167"/>
        <v>1295.6389999999994</v>
      </c>
      <c r="D152" s="14">
        <f t="shared" ca="1" si="121"/>
        <v>432.31200000000172</v>
      </c>
      <c r="E152" s="14">
        <f t="shared" ca="1" si="144"/>
        <v>863.32699999999795</v>
      </c>
      <c r="F152" s="14">
        <f t="shared" ca="1" si="136"/>
        <v>863.32699999999795</v>
      </c>
      <c r="G152" s="14">
        <f t="shared" ca="1" si="159"/>
        <v>159750.9549999997</v>
      </c>
      <c r="H152" s="15">
        <f ca="1">SUM(F$12:F152)</f>
        <v>88240.487000000037</v>
      </c>
      <c r="I152" s="16">
        <f ca="1">SUM(D$12:D152)+SUMIF(E$12:E152, "&lt;0")</f>
        <v>71510.468000000023</v>
      </c>
      <c r="J152" s="15"/>
      <c r="K152" s="9">
        <v>44323</v>
      </c>
      <c r="L152" s="14">
        <f t="shared" ca="1" si="160"/>
        <v>1788.5130798771124</v>
      </c>
      <c r="M152" s="14">
        <f t="shared" ca="1" si="168"/>
        <v>1788.5130798771129</v>
      </c>
      <c r="N152" s="14">
        <f t="shared" ca="1" si="122"/>
        <v>432.31200000000172</v>
      </c>
      <c r="O152" s="14">
        <f t="shared" ca="1" si="145"/>
        <v>1356.2010798771107</v>
      </c>
      <c r="P152" s="14">
        <f t="shared" ca="1" si="146"/>
        <v>1356.2010798771107</v>
      </c>
      <c r="Q152" s="14">
        <f t="shared" ca="1" si="130"/>
        <v>195237.88875115165</v>
      </c>
      <c r="R152" s="15">
        <f ca="1">SUM(P$12:P152)</f>
        <v>111898.44283410138</v>
      </c>
      <c r="S152" s="16">
        <f ca="1">SUM(N$12:N152)+SUMIF(O$12:O152, "&lt;0")</f>
        <v>83339.445917050703</v>
      </c>
      <c r="U152" s="9">
        <v>44323</v>
      </c>
      <c r="V152" s="14">
        <f t="shared" ca="1" si="161"/>
        <v>1250</v>
      </c>
      <c r="W152" s="14">
        <f t="shared" ca="1" si="169"/>
        <v>1250</v>
      </c>
      <c r="X152" s="14">
        <f t="shared" ca="1" si="123"/>
        <v>432.31200000000172</v>
      </c>
      <c r="Y152" s="14">
        <f t="shared" ca="1" si="147"/>
        <v>817.68799999999828</v>
      </c>
      <c r="Z152" s="14">
        <f t="shared" ca="1" si="148"/>
        <v>817.68799999999828</v>
      </c>
      <c r="AA152" s="14">
        <f t="shared" ca="1" si="131"/>
        <v>156464.94699999999</v>
      </c>
      <c r="AB152" s="15">
        <f ca="1">SUM(Z$12:Z152)</f>
        <v>86049.814999999988</v>
      </c>
      <c r="AC152" s="16">
        <f ca="1">SUM(X$12:X152)+SUMIF(Y$12:Y152, "&lt;0")</f>
        <v>70415.131999999983</v>
      </c>
      <c r="AE152" s="9">
        <v>44323</v>
      </c>
      <c r="AF152" s="14">
        <f t="shared" ca="1" si="137"/>
        <v>2000</v>
      </c>
      <c r="AG152" s="14">
        <f t="shared" ca="1" si="165"/>
        <v>2000</v>
      </c>
      <c r="AH152" s="14">
        <f t="shared" ca="1" si="124"/>
        <v>432.31200000000172</v>
      </c>
      <c r="AI152" s="14">
        <f t="shared" ca="1" si="138"/>
        <v>1567.6879999999983</v>
      </c>
      <c r="AJ152" s="14">
        <f t="shared" ca="1" si="139"/>
        <v>1567.6879999999983</v>
      </c>
      <c r="AK152" s="14">
        <f t="shared" ca="1" si="149"/>
        <v>209489.56299796025</v>
      </c>
      <c r="AL152" s="15">
        <f ca="1">SUM(AJ$12:AJ152)</f>
        <v>121074.43099796028</v>
      </c>
      <c r="AM152" s="16">
        <f ca="1">SUM(AH$12:AH152)+SUMIF(AI$12:AI152, "&lt;0")</f>
        <v>88415.132000000041</v>
      </c>
      <c r="AO152" s="9">
        <v>44323</v>
      </c>
      <c r="AP152" s="14">
        <f t="shared" ca="1" si="140"/>
        <v>3000</v>
      </c>
      <c r="AQ152" s="14">
        <f t="shared" ca="1" si="170"/>
        <v>3000</v>
      </c>
      <c r="AR152" s="14">
        <f t="shared" ca="1" si="125"/>
        <v>1050.9111307194489</v>
      </c>
      <c r="AS152" s="14">
        <f t="shared" ca="1" si="150"/>
        <v>1949.0888692805511</v>
      </c>
      <c r="AT152" s="14">
        <f t="shared" ca="1" si="151"/>
        <v>1949.0888692805511</v>
      </c>
      <c r="AU152" s="14">
        <f t="shared" ca="1" si="132"/>
        <v>253390.78785618595</v>
      </c>
      <c r="AV152" s="15">
        <f ca="1">SUM(AT$12:AT152)</f>
        <v>148088.78238989197</v>
      </c>
      <c r="AW152" s="16">
        <f ca="1">SUM(AR$12:AR152)+SUMIF(AS$12:AS152, "&lt;0")</f>
        <v>105302.00546629404</v>
      </c>
      <c r="AX152" s="15"/>
      <c r="AZ152" s="9">
        <v>44323</v>
      </c>
      <c r="BA152" s="14">
        <f t="shared" ca="1" si="162"/>
        <v>1500</v>
      </c>
      <c r="BB152" s="14">
        <f t="shared" ca="1" si="171"/>
        <v>1500</v>
      </c>
      <c r="BC152" s="14">
        <f t="shared" ca="1" si="126"/>
        <v>432.31200000000172</v>
      </c>
      <c r="BD152" s="14">
        <f t="shared" ca="1" si="152"/>
        <v>1067.6879999999983</v>
      </c>
      <c r="BE152" s="14">
        <f t="shared" ca="1" si="153"/>
        <v>1067.6879999999983</v>
      </c>
      <c r="BF152" s="14">
        <f t="shared" ca="1" si="133"/>
        <v>174464.94699999999</v>
      </c>
      <c r="BG152" s="15">
        <f ca="1">SUM(BE$12:BE152)</f>
        <v>98049.815000000017</v>
      </c>
      <c r="BH152" s="16">
        <f ca="1">SUM(BC$12:BC152)+SUMIF(BD$12:BD152, "&lt;0")</f>
        <v>76415.131999999998</v>
      </c>
      <c r="BJ152" s="9">
        <v>44323</v>
      </c>
      <c r="BK152" s="14">
        <f t="shared" ca="1" si="163"/>
        <v>1750</v>
      </c>
      <c r="BL152" s="14">
        <f t="shared" ca="1" si="172"/>
        <v>1750</v>
      </c>
      <c r="BM152" s="14">
        <f t="shared" ca="1" si="127"/>
        <v>432.31200000000172</v>
      </c>
      <c r="BN152" s="14">
        <f t="shared" ca="1" si="154"/>
        <v>1317.6879999999983</v>
      </c>
      <c r="BO152" s="14">
        <f t="shared" ca="1" si="155"/>
        <v>1317.6879999999983</v>
      </c>
      <c r="BP152" s="14">
        <f t="shared" ca="1" si="134"/>
        <v>192464.94699999999</v>
      </c>
      <c r="BQ152" s="15">
        <f ca="1">SUM(BO$12:BO152)</f>
        <v>110049.81499999999</v>
      </c>
      <c r="BR152" s="16">
        <f ca="1">SUM(BM$12:BM152)+SUMIF(BN$12:BN152, "&lt;0")</f>
        <v>82415.131999999998</v>
      </c>
      <c r="BT152" s="9">
        <v>44323</v>
      </c>
      <c r="BU152" s="14">
        <f t="shared" ca="1" si="141"/>
        <v>2000</v>
      </c>
      <c r="BV152" s="14">
        <f t="shared" ca="1" si="166"/>
        <v>2000</v>
      </c>
      <c r="BW152" s="14">
        <f t="shared" ca="1" si="128"/>
        <v>432.31200000000172</v>
      </c>
      <c r="BX152" s="14">
        <f t="shared" ca="1" si="142"/>
        <v>1567.6879999999983</v>
      </c>
      <c r="BY152" s="14">
        <f t="shared" ca="1" si="143"/>
        <v>1567.6879999999983</v>
      </c>
      <c r="BZ152" s="14">
        <f t="shared" ca="1" si="156"/>
        <v>209489.56299796025</v>
      </c>
      <c r="CA152" s="15">
        <f ca="1">SUM(BY$12:BY152)</f>
        <v>121074.43099796028</v>
      </c>
      <c r="CB152" s="16">
        <f ca="1">SUM(BW$12:BW152)+SUMIF(BX$12:BX152, "&lt;0")</f>
        <v>88415.132000000041</v>
      </c>
      <c r="CD152" s="9">
        <v>44323</v>
      </c>
      <c r="CE152" s="14">
        <f t="shared" ca="1" si="164"/>
        <v>2500</v>
      </c>
      <c r="CF152" s="14">
        <f t="shared" ca="1" si="173"/>
        <v>2500</v>
      </c>
      <c r="CG152" s="14">
        <f t="shared" ca="1" si="129"/>
        <v>550.91113071944892</v>
      </c>
      <c r="CH152" s="14">
        <f t="shared" ca="1" si="157"/>
        <v>1949.0888692805511</v>
      </c>
      <c r="CI152" s="14">
        <f t="shared" ca="1" si="158"/>
        <v>1949.0888692805511</v>
      </c>
      <c r="CJ152" s="14">
        <f t="shared" ca="1" si="135"/>
        <v>236287.2951667548</v>
      </c>
      <c r="CK152" s="15">
        <f ca="1">SUM(CI$12:CI152)</f>
        <v>136088.78238989203</v>
      </c>
      <c r="CL152" s="16">
        <f ca="1">SUM(CG$12:CG152)+SUMIF(CH$12:CH152, "&lt;0")</f>
        <v>100198.5127768629</v>
      </c>
    </row>
    <row r="153" spans="1:90" x14ac:dyDescent="0.2">
      <c r="A153" s="24">
        <v>44324</v>
      </c>
      <c r="B153" s="54">
        <f ca="1">IF($A153&gt;= $C$5,$C$6, INDEX('Historical Data'!$D$2:$D$745, MATCH(A153, 'Historical Data'!$B$2:$B$745, 0)))</f>
        <v>1295.6389999999997</v>
      </c>
      <c r="C153" s="14">
        <f t="shared" ca="1" si="167"/>
        <v>1295.6389999999994</v>
      </c>
      <c r="D153" s="14">
        <f t="shared" ca="1" si="121"/>
        <v>1083.2719999999977</v>
      </c>
      <c r="E153" s="14">
        <f t="shared" ca="1" si="144"/>
        <v>212.36700000000201</v>
      </c>
      <c r="F153" s="14">
        <f t="shared" ca="1" si="136"/>
        <v>212.36700000000201</v>
      </c>
      <c r="G153" s="14">
        <f t="shared" ca="1" si="159"/>
        <v>161046.59399999969</v>
      </c>
      <c r="H153" s="15">
        <f ca="1">SUM(F$12:F153)</f>
        <v>88452.854000000036</v>
      </c>
      <c r="I153" s="16">
        <f ca="1">SUM(D$12:D153)+SUMIF(E$12:E153, "&lt;0")</f>
        <v>72593.74000000002</v>
      </c>
      <c r="J153" s="15"/>
      <c r="K153" s="9">
        <v>44324</v>
      </c>
      <c r="L153" s="14">
        <f t="shared" ca="1" si="160"/>
        <v>1788.5130798771124</v>
      </c>
      <c r="M153" s="14">
        <f t="shared" ca="1" si="168"/>
        <v>1788.5130798771129</v>
      </c>
      <c r="N153" s="14">
        <f t="shared" ca="1" si="122"/>
        <v>1576.1460798771104</v>
      </c>
      <c r="O153" s="14">
        <f t="shared" ca="1" si="145"/>
        <v>212.36700000000201</v>
      </c>
      <c r="P153" s="14">
        <f t="shared" ca="1" si="146"/>
        <v>212.36700000000201</v>
      </c>
      <c r="Q153" s="14">
        <f t="shared" ca="1" si="130"/>
        <v>197026.40183102875</v>
      </c>
      <c r="R153" s="15">
        <f ca="1">SUM(P$12:P153)</f>
        <v>112110.80983410138</v>
      </c>
      <c r="S153" s="16">
        <f ca="1">SUM(N$12:N153)+SUMIF(O$12:O153, "&lt;0")</f>
        <v>84915.591996927818</v>
      </c>
      <c r="U153" s="9">
        <v>44324</v>
      </c>
      <c r="V153" s="14">
        <f t="shared" ca="1" si="161"/>
        <v>1250</v>
      </c>
      <c r="W153" s="14">
        <f t="shared" ca="1" si="169"/>
        <v>1250</v>
      </c>
      <c r="X153" s="14">
        <f t="shared" ca="1" si="123"/>
        <v>1037.632999999998</v>
      </c>
      <c r="Y153" s="14">
        <f t="shared" ca="1" si="147"/>
        <v>212.36700000000201</v>
      </c>
      <c r="Z153" s="14">
        <f t="shared" ca="1" si="148"/>
        <v>212.36700000000201</v>
      </c>
      <c r="AA153" s="14">
        <f t="shared" ca="1" si="131"/>
        <v>157714.94699999999</v>
      </c>
      <c r="AB153" s="15">
        <f ca="1">SUM(Z$12:Z153)</f>
        <v>86262.181999999986</v>
      </c>
      <c r="AC153" s="16">
        <f ca="1">SUM(X$12:X153)+SUMIF(Y$12:Y153, "&lt;0")</f>
        <v>71452.764999999985</v>
      </c>
      <c r="AE153" s="9">
        <v>44324</v>
      </c>
      <c r="AF153" s="14">
        <f t="shared" ca="1" si="137"/>
        <v>2000</v>
      </c>
      <c r="AG153" s="14">
        <f t="shared" ca="1" si="165"/>
        <v>2000</v>
      </c>
      <c r="AH153" s="14">
        <f t="shared" ca="1" si="124"/>
        <v>1576.1460798771104</v>
      </c>
      <c r="AI153" s="14">
        <f t="shared" ca="1" si="138"/>
        <v>423.85392012288958</v>
      </c>
      <c r="AJ153" s="14">
        <f t="shared" ca="1" si="139"/>
        <v>423.85392012288958</v>
      </c>
      <c r="AK153" s="14">
        <f t="shared" ca="1" si="149"/>
        <v>211489.56299796025</v>
      </c>
      <c r="AL153" s="15">
        <f ca="1">SUM(AJ$12:AJ153)</f>
        <v>121498.28491808317</v>
      </c>
      <c r="AM153" s="16">
        <f ca="1">SUM(AH$12:AH153)+SUMIF(AI$12:AI153, "&lt;0")</f>
        <v>89991.278079877156</v>
      </c>
      <c r="AO153" s="9">
        <v>44324</v>
      </c>
      <c r="AP153" s="14">
        <f t="shared" ca="1" si="140"/>
        <v>3000</v>
      </c>
      <c r="AQ153" s="14">
        <f t="shared" ca="1" si="170"/>
        <v>3000</v>
      </c>
      <c r="AR153" s="14">
        <f t="shared" ca="1" si="125"/>
        <v>2168.9674806224953</v>
      </c>
      <c r="AS153" s="14">
        <f t="shared" ca="1" si="150"/>
        <v>831.03251937750474</v>
      </c>
      <c r="AT153" s="14">
        <f t="shared" ca="1" si="151"/>
        <v>831.03251937750474</v>
      </c>
      <c r="AU153" s="14">
        <f t="shared" ca="1" si="132"/>
        <v>256390.78785618595</v>
      </c>
      <c r="AV153" s="15">
        <f ca="1">SUM(AT$12:AT153)</f>
        <v>148919.81490926948</v>
      </c>
      <c r="AW153" s="16">
        <f ca="1">SUM(AR$12:AR153)+SUMIF(AS$12:AS153, "&lt;0")</f>
        <v>107470.97294691653</v>
      </c>
      <c r="AX153" s="15"/>
      <c r="AZ153" s="9">
        <v>44324</v>
      </c>
      <c r="BA153" s="14">
        <f t="shared" ca="1" si="162"/>
        <v>1500</v>
      </c>
      <c r="BB153" s="14">
        <f t="shared" ca="1" si="171"/>
        <v>1500</v>
      </c>
      <c r="BC153" s="14">
        <f t="shared" ca="1" si="126"/>
        <v>1287.632999999998</v>
      </c>
      <c r="BD153" s="14">
        <f t="shared" ca="1" si="152"/>
        <v>212.36700000000201</v>
      </c>
      <c r="BE153" s="14">
        <f t="shared" ca="1" si="153"/>
        <v>212.36700000000201</v>
      </c>
      <c r="BF153" s="14">
        <f t="shared" ca="1" si="133"/>
        <v>175964.94699999999</v>
      </c>
      <c r="BG153" s="15">
        <f ca="1">SUM(BE$12:BE153)</f>
        <v>98262.182000000015</v>
      </c>
      <c r="BH153" s="16">
        <f ca="1">SUM(BC$12:BC153)+SUMIF(BD$12:BD153, "&lt;0")</f>
        <v>77702.764999999999</v>
      </c>
      <c r="BJ153" s="9">
        <v>44324</v>
      </c>
      <c r="BK153" s="14">
        <f t="shared" ca="1" si="163"/>
        <v>1750</v>
      </c>
      <c r="BL153" s="14">
        <f t="shared" ca="1" si="172"/>
        <v>1750</v>
      </c>
      <c r="BM153" s="14">
        <f t="shared" ca="1" si="127"/>
        <v>1537.632999999998</v>
      </c>
      <c r="BN153" s="14">
        <f t="shared" ca="1" si="154"/>
        <v>212.36700000000201</v>
      </c>
      <c r="BO153" s="14">
        <f t="shared" ca="1" si="155"/>
        <v>212.36700000000201</v>
      </c>
      <c r="BP153" s="14">
        <f t="shared" ca="1" si="134"/>
        <v>194214.94699999999</v>
      </c>
      <c r="BQ153" s="15">
        <f ca="1">SUM(BO$12:BO153)</f>
        <v>110262.18199999999</v>
      </c>
      <c r="BR153" s="16">
        <f ca="1">SUM(BM$12:BM153)+SUMIF(BN$12:BN153, "&lt;0")</f>
        <v>83952.764999999999</v>
      </c>
      <c r="BT153" s="9">
        <v>44324</v>
      </c>
      <c r="BU153" s="14">
        <f t="shared" ca="1" si="141"/>
        <v>2000</v>
      </c>
      <c r="BV153" s="14">
        <f t="shared" ca="1" si="166"/>
        <v>2000</v>
      </c>
      <c r="BW153" s="14">
        <f t="shared" ca="1" si="128"/>
        <v>1576.1460798771104</v>
      </c>
      <c r="BX153" s="14">
        <f t="shared" ca="1" si="142"/>
        <v>423.85392012288958</v>
      </c>
      <c r="BY153" s="14">
        <f t="shared" ca="1" si="143"/>
        <v>423.85392012288958</v>
      </c>
      <c r="BZ153" s="14">
        <f t="shared" ca="1" si="156"/>
        <v>211489.56299796025</v>
      </c>
      <c r="CA153" s="15">
        <f ca="1">SUM(BY$12:BY153)</f>
        <v>121498.28491808317</v>
      </c>
      <c r="CB153" s="16">
        <f ca="1">SUM(BW$12:BW153)+SUMIF(BX$12:BX153, "&lt;0")</f>
        <v>89991.278079877156</v>
      </c>
      <c r="CD153" s="9">
        <v>44324</v>
      </c>
      <c r="CE153" s="14">
        <f t="shared" ca="1" si="164"/>
        <v>2500</v>
      </c>
      <c r="CF153" s="14">
        <f t="shared" ca="1" si="173"/>
        <v>2500</v>
      </c>
      <c r="CG153" s="14">
        <f t="shared" ca="1" si="129"/>
        <v>1668.9674806224953</v>
      </c>
      <c r="CH153" s="14">
        <f t="shared" ca="1" si="157"/>
        <v>831.03251937750474</v>
      </c>
      <c r="CI153" s="14">
        <f t="shared" ca="1" si="158"/>
        <v>831.03251937750474</v>
      </c>
      <c r="CJ153" s="14">
        <f t="shared" ca="1" si="135"/>
        <v>238787.2951667548</v>
      </c>
      <c r="CK153" s="15">
        <f ca="1">SUM(CI$12:CI153)</f>
        <v>136919.81490926954</v>
      </c>
      <c r="CL153" s="16">
        <f ca="1">SUM(CG$12:CG153)+SUMIF(CH$12:CH153, "&lt;0")</f>
        <v>101867.4802574854</v>
      </c>
    </row>
    <row r="154" spans="1:90" x14ac:dyDescent="0.2">
      <c r="A154" s="24">
        <v>44325</v>
      </c>
      <c r="B154" s="54">
        <f ca="1">IF($A154&gt;= $C$5,$C$6, INDEX('Historical Data'!$D$2:$D$745, MATCH(A154, 'Historical Data'!$B$2:$B$745, 0)))</f>
        <v>1295.6389999999997</v>
      </c>
      <c r="C154" s="14">
        <f t="shared" ca="1" si="167"/>
        <v>1295.6389999999994</v>
      </c>
      <c r="D154" s="14">
        <f t="shared" ca="1" si="121"/>
        <v>1100.6389999999997</v>
      </c>
      <c r="E154" s="14">
        <f t="shared" ca="1" si="144"/>
        <v>195</v>
      </c>
      <c r="F154" s="14">
        <f t="shared" ca="1" si="136"/>
        <v>195</v>
      </c>
      <c r="G154" s="14">
        <f t="shared" ca="1" si="159"/>
        <v>162342.23299999969</v>
      </c>
      <c r="H154" s="15">
        <f ca="1">SUM(F$12:F154)</f>
        <v>88647.854000000036</v>
      </c>
      <c r="I154" s="16">
        <f ca="1">SUM(D$12:D154)+SUMIF(E$12:E154, "&lt;0")</f>
        <v>73694.379000000015</v>
      </c>
      <c r="J154" s="15"/>
      <c r="K154" s="9">
        <v>44325</v>
      </c>
      <c r="L154" s="14">
        <f t="shared" ca="1" si="160"/>
        <v>1788.5130798771124</v>
      </c>
      <c r="M154" s="14">
        <f t="shared" ca="1" si="168"/>
        <v>1788.5130798771129</v>
      </c>
      <c r="N154" s="14">
        <f t="shared" ca="1" si="122"/>
        <v>1593.5130798771124</v>
      </c>
      <c r="O154" s="14">
        <f t="shared" ca="1" si="145"/>
        <v>195</v>
      </c>
      <c r="P154" s="14">
        <f t="shared" ca="1" si="146"/>
        <v>195</v>
      </c>
      <c r="Q154" s="14">
        <f t="shared" ca="1" si="130"/>
        <v>198814.91491090585</v>
      </c>
      <c r="R154" s="15">
        <f ca="1">SUM(P$12:P154)</f>
        <v>112305.80983410138</v>
      </c>
      <c r="S154" s="16">
        <f ca="1">SUM(N$12:N154)+SUMIF(O$12:O154, "&lt;0")</f>
        <v>86509.105076804932</v>
      </c>
      <c r="U154" s="9">
        <v>44325</v>
      </c>
      <c r="V154" s="14">
        <f t="shared" ca="1" si="161"/>
        <v>1250</v>
      </c>
      <c r="W154" s="14">
        <f t="shared" ca="1" si="169"/>
        <v>1250</v>
      </c>
      <c r="X154" s="14">
        <f t="shared" ca="1" si="123"/>
        <v>1055</v>
      </c>
      <c r="Y154" s="14">
        <f t="shared" ca="1" si="147"/>
        <v>195</v>
      </c>
      <c r="Z154" s="14">
        <f t="shared" ca="1" si="148"/>
        <v>195</v>
      </c>
      <c r="AA154" s="14">
        <f t="shared" ca="1" si="131"/>
        <v>158964.94699999999</v>
      </c>
      <c r="AB154" s="15">
        <f ca="1">SUM(Z$12:Z154)</f>
        <v>86457.181999999986</v>
      </c>
      <c r="AC154" s="16">
        <f ca="1">SUM(X$12:X154)+SUMIF(Y$12:Y154, "&lt;0")</f>
        <v>72507.764999999985</v>
      </c>
      <c r="AE154" s="9">
        <v>44325</v>
      </c>
      <c r="AF154" s="14">
        <f t="shared" ca="1" si="137"/>
        <v>2000</v>
      </c>
      <c r="AG154" s="14">
        <f t="shared" ca="1" si="165"/>
        <v>2000</v>
      </c>
      <c r="AH154" s="14">
        <f t="shared" ca="1" si="124"/>
        <v>1619.290809851175</v>
      </c>
      <c r="AI154" s="14">
        <f t="shared" ca="1" si="138"/>
        <v>380.70919014882497</v>
      </c>
      <c r="AJ154" s="14">
        <f t="shared" ca="1" si="139"/>
        <v>380.70919014882497</v>
      </c>
      <c r="AK154" s="14">
        <f t="shared" ca="1" si="149"/>
        <v>213489.56299796025</v>
      </c>
      <c r="AL154" s="15">
        <f ca="1">SUM(AJ$12:AJ154)</f>
        <v>121878.994108232</v>
      </c>
      <c r="AM154" s="16">
        <f ca="1">SUM(AH$12:AH154)+SUMIF(AI$12:AI154, "&lt;0")</f>
        <v>91610.568889728325</v>
      </c>
      <c r="AO154" s="9">
        <v>44325</v>
      </c>
      <c r="AP154" s="14">
        <f t="shared" ca="1" si="140"/>
        <v>3000</v>
      </c>
      <c r="AQ154" s="14">
        <f t="shared" ca="1" si="170"/>
        <v>3000</v>
      </c>
      <c r="AR154" s="14">
        <f t="shared" ca="1" si="125"/>
        <v>2186.3344806224968</v>
      </c>
      <c r="AS154" s="14">
        <f t="shared" ca="1" si="150"/>
        <v>813.66551937750319</v>
      </c>
      <c r="AT154" s="14">
        <f t="shared" ca="1" si="151"/>
        <v>813.66551937750319</v>
      </c>
      <c r="AU154" s="14">
        <f t="shared" ca="1" si="132"/>
        <v>259390.78785618595</v>
      </c>
      <c r="AV154" s="15">
        <f ca="1">SUM(AT$12:AT154)</f>
        <v>149733.48042864699</v>
      </c>
      <c r="AW154" s="16">
        <f ca="1">SUM(AR$12:AR154)+SUMIF(AS$12:AS154, "&lt;0")</f>
        <v>109657.30742753902</v>
      </c>
      <c r="AX154" s="15"/>
      <c r="AZ154" s="9">
        <v>44325</v>
      </c>
      <c r="BA154" s="14">
        <f t="shared" ca="1" si="162"/>
        <v>1500</v>
      </c>
      <c r="BB154" s="14">
        <f t="shared" ca="1" si="171"/>
        <v>1500</v>
      </c>
      <c r="BC154" s="14">
        <f t="shared" ca="1" si="126"/>
        <v>1305</v>
      </c>
      <c r="BD154" s="14">
        <f t="shared" ca="1" si="152"/>
        <v>195</v>
      </c>
      <c r="BE154" s="14">
        <f t="shared" ca="1" si="153"/>
        <v>195</v>
      </c>
      <c r="BF154" s="14">
        <f t="shared" ca="1" si="133"/>
        <v>177464.94699999999</v>
      </c>
      <c r="BG154" s="15">
        <f ca="1">SUM(BE$12:BE154)</f>
        <v>98457.182000000015</v>
      </c>
      <c r="BH154" s="16">
        <f ca="1">SUM(BC$12:BC154)+SUMIF(BD$12:BD154, "&lt;0")</f>
        <v>79007.764999999999</v>
      </c>
      <c r="BJ154" s="9">
        <v>44325</v>
      </c>
      <c r="BK154" s="14">
        <f t="shared" ca="1" si="163"/>
        <v>1750</v>
      </c>
      <c r="BL154" s="14">
        <f t="shared" ca="1" si="172"/>
        <v>1750</v>
      </c>
      <c r="BM154" s="14">
        <f t="shared" ca="1" si="127"/>
        <v>1555</v>
      </c>
      <c r="BN154" s="14">
        <f t="shared" ca="1" si="154"/>
        <v>195</v>
      </c>
      <c r="BO154" s="14">
        <f t="shared" ca="1" si="155"/>
        <v>195</v>
      </c>
      <c r="BP154" s="14">
        <f t="shared" ca="1" si="134"/>
        <v>195964.94699999999</v>
      </c>
      <c r="BQ154" s="15">
        <f ca="1">SUM(BO$12:BO154)</f>
        <v>110457.18199999999</v>
      </c>
      <c r="BR154" s="16">
        <f ca="1">SUM(BM$12:BM154)+SUMIF(BN$12:BN154, "&lt;0")</f>
        <v>85507.764999999999</v>
      </c>
      <c r="BT154" s="9">
        <v>44325</v>
      </c>
      <c r="BU154" s="14">
        <f t="shared" ca="1" si="141"/>
        <v>2000</v>
      </c>
      <c r="BV154" s="14">
        <f t="shared" ca="1" si="166"/>
        <v>2000</v>
      </c>
      <c r="BW154" s="14">
        <f t="shared" ca="1" si="128"/>
        <v>1619.290809851175</v>
      </c>
      <c r="BX154" s="14">
        <f t="shared" ca="1" si="142"/>
        <v>380.70919014882497</v>
      </c>
      <c r="BY154" s="14">
        <f t="shared" ca="1" si="143"/>
        <v>380.70919014882497</v>
      </c>
      <c r="BZ154" s="14">
        <f t="shared" ca="1" si="156"/>
        <v>213489.56299796025</v>
      </c>
      <c r="CA154" s="15">
        <f ca="1">SUM(BY$12:BY154)</f>
        <v>121878.994108232</v>
      </c>
      <c r="CB154" s="16">
        <f ca="1">SUM(BW$12:BW154)+SUMIF(BX$12:BX154, "&lt;0")</f>
        <v>91610.568889728325</v>
      </c>
      <c r="CD154" s="9">
        <v>44325</v>
      </c>
      <c r="CE154" s="14">
        <f t="shared" ca="1" si="164"/>
        <v>2500</v>
      </c>
      <c r="CF154" s="14">
        <f t="shared" ca="1" si="173"/>
        <v>2500</v>
      </c>
      <c r="CG154" s="14">
        <f t="shared" ca="1" si="129"/>
        <v>1686.334480622497</v>
      </c>
      <c r="CH154" s="14">
        <f t="shared" ca="1" si="157"/>
        <v>813.66551937750296</v>
      </c>
      <c r="CI154" s="14">
        <f t="shared" ca="1" si="158"/>
        <v>813.66551937750296</v>
      </c>
      <c r="CJ154" s="14">
        <f t="shared" ca="1" si="135"/>
        <v>241287.2951667548</v>
      </c>
      <c r="CK154" s="15">
        <f ca="1">SUM(CI$12:CI154)</f>
        <v>137733.48042864705</v>
      </c>
      <c r="CL154" s="16">
        <f ca="1">SUM(CG$12:CG154)+SUMIF(CH$12:CH154, "&lt;0")</f>
        <v>103553.81473810789</v>
      </c>
    </row>
    <row r="155" spans="1:90" x14ac:dyDescent="0.2">
      <c r="A155" s="24">
        <v>44326</v>
      </c>
      <c r="B155" s="54">
        <f ca="1">IF($A155&gt;= $C$5,$C$6, INDEX('Historical Data'!$D$2:$D$745, MATCH(A155, 'Historical Data'!$B$2:$B$745, 0)))</f>
        <v>1295.6389999999997</v>
      </c>
      <c r="C155" s="14">
        <f t="shared" ca="1" si="167"/>
        <v>1295.6389999999994</v>
      </c>
      <c r="D155" s="14">
        <f t="shared" ca="1" si="121"/>
        <v>778.61999999999944</v>
      </c>
      <c r="E155" s="14">
        <f t="shared" ca="1" si="144"/>
        <v>517.01900000000023</v>
      </c>
      <c r="F155" s="14">
        <f t="shared" ca="1" si="136"/>
        <v>517.01900000000023</v>
      </c>
      <c r="G155" s="14">
        <f t="shared" ca="1" si="159"/>
        <v>163637.87199999968</v>
      </c>
      <c r="H155" s="15">
        <f ca="1">SUM(F$12:F155)</f>
        <v>89164.873000000036</v>
      </c>
      <c r="I155" s="16">
        <f ca="1">SUM(D$12:D155)+SUMIF(E$12:E155, "&lt;0")</f>
        <v>74472.999000000011</v>
      </c>
      <c r="J155" s="15"/>
      <c r="K155" s="9">
        <v>44326</v>
      </c>
      <c r="L155" s="14">
        <f t="shared" ca="1" si="160"/>
        <v>1788.5130798771124</v>
      </c>
      <c r="M155" s="14">
        <f t="shared" ca="1" si="168"/>
        <v>1788.5130798771129</v>
      </c>
      <c r="N155" s="14">
        <f t="shared" ca="1" si="122"/>
        <v>1271.4940798771122</v>
      </c>
      <c r="O155" s="14">
        <f t="shared" ca="1" si="145"/>
        <v>517.01900000000023</v>
      </c>
      <c r="P155" s="14">
        <f t="shared" ca="1" si="146"/>
        <v>517.01900000000023</v>
      </c>
      <c r="Q155" s="14">
        <f t="shared" ca="1" si="130"/>
        <v>200603.42799078295</v>
      </c>
      <c r="R155" s="15">
        <f ca="1">SUM(P$12:P155)</f>
        <v>112822.82883410138</v>
      </c>
      <c r="S155" s="16">
        <f ca="1">SUM(N$12:N155)+SUMIF(O$12:O155, "&lt;0")</f>
        <v>87780.599156682045</v>
      </c>
      <c r="U155" s="9">
        <v>44326</v>
      </c>
      <c r="V155" s="14">
        <f t="shared" ca="1" si="161"/>
        <v>1250</v>
      </c>
      <c r="W155" s="14">
        <f t="shared" ca="1" si="169"/>
        <v>1250</v>
      </c>
      <c r="X155" s="14">
        <f t="shared" ca="1" si="123"/>
        <v>732.98099999999977</v>
      </c>
      <c r="Y155" s="14">
        <f t="shared" ca="1" si="147"/>
        <v>517.01900000000023</v>
      </c>
      <c r="Z155" s="14">
        <f t="shared" ca="1" si="148"/>
        <v>517.01900000000023</v>
      </c>
      <c r="AA155" s="14">
        <f t="shared" ca="1" si="131"/>
        <v>160214.94699999999</v>
      </c>
      <c r="AB155" s="15">
        <f ca="1">SUM(Z$12:Z155)</f>
        <v>86974.200999999986</v>
      </c>
      <c r="AC155" s="16">
        <f ca="1">SUM(X$12:X155)+SUMIF(Y$12:Y155, "&lt;0")</f>
        <v>73240.745999999985</v>
      </c>
      <c r="AE155" s="9">
        <v>44326</v>
      </c>
      <c r="AF155" s="14">
        <f t="shared" ca="1" si="137"/>
        <v>2000</v>
      </c>
      <c r="AG155" s="14">
        <f t="shared" ca="1" si="165"/>
        <v>2000</v>
      </c>
      <c r="AH155" s="14">
        <f t="shared" ca="1" si="124"/>
        <v>1323.0495398252374</v>
      </c>
      <c r="AI155" s="14">
        <f t="shared" ca="1" si="138"/>
        <v>676.95046017476261</v>
      </c>
      <c r="AJ155" s="14">
        <f t="shared" ca="1" si="139"/>
        <v>676.95046017476261</v>
      </c>
      <c r="AK155" s="14">
        <f t="shared" ca="1" si="149"/>
        <v>215489.56299796025</v>
      </c>
      <c r="AL155" s="15">
        <f ca="1">SUM(AJ$12:AJ155)</f>
        <v>122555.94456840676</v>
      </c>
      <c r="AM155" s="16">
        <f ca="1">SUM(AH$12:AH155)+SUMIF(AI$12:AI155, "&lt;0")</f>
        <v>92933.618429553564</v>
      </c>
      <c r="AO155" s="9">
        <v>44326</v>
      </c>
      <c r="AP155" s="14">
        <f t="shared" ca="1" si="140"/>
        <v>3000</v>
      </c>
      <c r="AQ155" s="14">
        <f t="shared" ca="1" si="170"/>
        <v>3000</v>
      </c>
      <c r="AR155" s="14">
        <f t="shared" ca="1" si="125"/>
        <v>1864.315480622497</v>
      </c>
      <c r="AS155" s="14">
        <f t="shared" ca="1" si="150"/>
        <v>1135.684519377503</v>
      </c>
      <c r="AT155" s="14">
        <f t="shared" ca="1" si="151"/>
        <v>1135.684519377503</v>
      </c>
      <c r="AU155" s="14">
        <f t="shared" ca="1" si="132"/>
        <v>262390.78785618593</v>
      </c>
      <c r="AV155" s="15">
        <f ca="1">SUM(AT$12:AT155)</f>
        <v>150869.1649480245</v>
      </c>
      <c r="AW155" s="16">
        <f ca="1">SUM(AR$12:AR155)+SUMIF(AS$12:AS155, "&lt;0")</f>
        <v>111521.62290816152</v>
      </c>
      <c r="AX155" s="15"/>
      <c r="AZ155" s="9">
        <v>44326</v>
      </c>
      <c r="BA155" s="14">
        <f t="shared" ca="1" si="162"/>
        <v>1500</v>
      </c>
      <c r="BB155" s="14">
        <f t="shared" ca="1" si="171"/>
        <v>1500</v>
      </c>
      <c r="BC155" s="14">
        <f t="shared" ca="1" si="126"/>
        <v>982.98099999999977</v>
      </c>
      <c r="BD155" s="14">
        <f t="shared" ca="1" si="152"/>
        <v>517.01900000000023</v>
      </c>
      <c r="BE155" s="14">
        <f t="shared" ca="1" si="153"/>
        <v>517.01900000000023</v>
      </c>
      <c r="BF155" s="14">
        <f t="shared" ca="1" si="133"/>
        <v>178964.94699999999</v>
      </c>
      <c r="BG155" s="15">
        <f ca="1">SUM(BE$12:BE155)</f>
        <v>98974.201000000015</v>
      </c>
      <c r="BH155" s="16">
        <f ca="1">SUM(BC$12:BC155)+SUMIF(BD$12:BD155, "&lt;0")</f>
        <v>79990.745999999999</v>
      </c>
      <c r="BJ155" s="9">
        <v>44326</v>
      </c>
      <c r="BK155" s="14">
        <f t="shared" ca="1" si="163"/>
        <v>1750</v>
      </c>
      <c r="BL155" s="14">
        <f t="shared" ca="1" si="172"/>
        <v>1750</v>
      </c>
      <c r="BM155" s="14">
        <f t="shared" ca="1" si="127"/>
        <v>1232.9809999999998</v>
      </c>
      <c r="BN155" s="14">
        <f t="shared" ca="1" si="154"/>
        <v>517.01900000000023</v>
      </c>
      <c r="BO155" s="14">
        <f t="shared" ca="1" si="155"/>
        <v>517.01900000000023</v>
      </c>
      <c r="BP155" s="14">
        <f t="shared" ca="1" si="134"/>
        <v>197714.94699999999</v>
      </c>
      <c r="BQ155" s="15">
        <f ca="1">SUM(BO$12:BO155)</f>
        <v>110974.20099999999</v>
      </c>
      <c r="BR155" s="16">
        <f ca="1">SUM(BM$12:BM155)+SUMIF(BN$12:BN155, "&lt;0")</f>
        <v>86740.745999999999</v>
      </c>
      <c r="BT155" s="9">
        <v>44326</v>
      </c>
      <c r="BU155" s="14">
        <f t="shared" ca="1" si="141"/>
        <v>2000</v>
      </c>
      <c r="BV155" s="14">
        <f t="shared" ca="1" si="166"/>
        <v>2000</v>
      </c>
      <c r="BW155" s="14">
        <f t="shared" ca="1" si="128"/>
        <v>1323.0495398252374</v>
      </c>
      <c r="BX155" s="14">
        <f t="shared" ca="1" si="142"/>
        <v>676.95046017476261</v>
      </c>
      <c r="BY155" s="14">
        <f t="shared" ca="1" si="143"/>
        <v>676.95046017476261</v>
      </c>
      <c r="BZ155" s="14">
        <f t="shared" ca="1" si="156"/>
        <v>215489.56299796025</v>
      </c>
      <c r="CA155" s="15">
        <f ca="1">SUM(BY$12:BY155)</f>
        <v>122555.94456840676</v>
      </c>
      <c r="CB155" s="16">
        <f ca="1">SUM(BW$12:BW155)+SUMIF(BX$12:BX155, "&lt;0")</f>
        <v>92933.618429553564</v>
      </c>
      <c r="CD155" s="9">
        <v>44326</v>
      </c>
      <c r="CE155" s="14">
        <f t="shared" ca="1" si="164"/>
        <v>2500</v>
      </c>
      <c r="CF155" s="14">
        <f t="shared" ca="1" si="173"/>
        <v>2500</v>
      </c>
      <c r="CG155" s="14">
        <f t="shared" ca="1" si="129"/>
        <v>1364.315480622497</v>
      </c>
      <c r="CH155" s="14">
        <f t="shared" ca="1" si="157"/>
        <v>1135.684519377503</v>
      </c>
      <c r="CI155" s="14">
        <f t="shared" ca="1" si="158"/>
        <v>1135.684519377503</v>
      </c>
      <c r="CJ155" s="14">
        <f t="shared" ca="1" si="135"/>
        <v>243787.2951667548</v>
      </c>
      <c r="CK155" s="15">
        <f ca="1">SUM(CI$12:CI155)</f>
        <v>138869.16494802455</v>
      </c>
      <c r="CL155" s="16">
        <f ca="1">SUM(CG$12:CG155)+SUMIF(CH$12:CH155, "&lt;0")</f>
        <v>104918.13021873038</v>
      </c>
    </row>
    <row r="156" spans="1:90" x14ac:dyDescent="0.2">
      <c r="A156" s="24">
        <v>44327</v>
      </c>
      <c r="B156" s="54">
        <f ca="1">IF($A156&gt;= $C$5,$C$6, INDEX('Historical Data'!$D$2:$D$745, MATCH(A156, 'Historical Data'!$B$2:$B$745, 0)))</f>
        <v>1295.6389999999997</v>
      </c>
      <c r="C156" s="14">
        <f t="shared" ca="1" si="167"/>
        <v>1295.6389999999994</v>
      </c>
      <c r="D156" s="14">
        <f t="shared" ca="1" si="121"/>
        <v>734.35299999999961</v>
      </c>
      <c r="E156" s="14">
        <f t="shared" ca="1" si="144"/>
        <v>561.28600000000006</v>
      </c>
      <c r="F156" s="14">
        <f t="shared" ca="1" si="136"/>
        <v>561.28600000000006</v>
      </c>
      <c r="G156" s="14">
        <f t="shared" ca="1" si="159"/>
        <v>164933.51099999968</v>
      </c>
      <c r="H156" s="15">
        <f ca="1">SUM(F$12:F156)</f>
        <v>89726.159000000043</v>
      </c>
      <c r="I156" s="16">
        <f ca="1">SUM(D$12:D156)+SUMIF(E$12:E156, "&lt;0")</f>
        <v>75207.352000000014</v>
      </c>
      <c r="J156" s="15"/>
      <c r="K156" s="9">
        <v>44327</v>
      </c>
      <c r="L156" s="14">
        <f t="shared" ca="1" si="160"/>
        <v>1788.5130798771124</v>
      </c>
      <c r="M156" s="14">
        <f t="shared" ca="1" si="168"/>
        <v>1788.5130798771129</v>
      </c>
      <c r="N156" s="14">
        <f t="shared" ca="1" si="122"/>
        <v>1227.2270798771124</v>
      </c>
      <c r="O156" s="14">
        <f t="shared" ca="1" si="145"/>
        <v>561.28600000000006</v>
      </c>
      <c r="P156" s="14">
        <f t="shared" ca="1" si="146"/>
        <v>561.28600000000006</v>
      </c>
      <c r="Q156" s="14">
        <f t="shared" ca="1" si="130"/>
        <v>202391.94107066005</v>
      </c>
      <c r="R156" s="15">
        <f ca="1">SUM(P$12:P156)</f>
        <v>113384.11483410138</v>
      </c>
      <c r="S156" s="16">
        <f ca="1">SUM(N$12:N156)+SUMIF(O$12:O156, "&lt;0")</f>
        <v>89007.826236559151</v>
      </c>
      <c r="U156" s="9">
        <v>44327</v>
      </c>
      <c r="V156" s="14">
        <f t="shared" ca="1" si="161"/>
        <v>1250</v>
      </c>
      <c r="W156" s="14">
        <f t="shared" ca="1" si="169"/>
        <v>1250</v>
      </c>
      <c r="X156" s="14">
        <f t="shared" ca="1" si="123"/>
        <v>688.71399999999994</v>
      </c>
      <c r="Y156" s="14">
        <f t="shared" ca="1" si="147"/>
        <v>561.28600000000006</v>
      </c>
      <c r="Z156" s="14">
        <f t="shared" ca="1" si="148"/>
        <v>561.28600000000006</v>
      </c>
      <c r="AA156" s="14">
        <f t="shared" ca="1" si="131"/>
        <v>161464.94699999999</v>
      </c>
      <c r="AB156" s="15">
        <f ca="1">SUM(Z$12:Z156)</f>
        <v>87535.486999999994</v>
      </c>
      <c r="AC156" s="16">
        <f ca="1">SUM(X$12:X156)+SUMIF(Y$12:Y156, "&lt;0")</f>
        <v>73929.459999999992</v>
      </c>
      <c r="AE156" s="9">
        <v>44327</v>
      </c>
      <c r="AF156" s="14">
        <f t="shared" ca="1" si="137"/>
        <v>2000</v>
      </c>
      <c r="AG156" s="14">
        <f t="shared" ca="1" si="165"/>
        <v>2000</v>
      </c>
      <c r="AH156" s="14">
        <f t="shared" ca="1" si="124"/>
        <v>1304.5602697993002</v>
      </c>
      <c r="AI156" s="14">
        <f t="shared" ca="1" si="138"/>
        <v>695.43973020069984</v>
      </c>
      <c r="AJ156" s="14">
        <f t="shared" ca="1" si="139"/>
        <v>695.43973020069984</v>
      </c>
      <c r="AK156" s="14">
        <f t="shared" ca="1" si="149"/>
        <v>217489.56299796025</v>
      </c>
      <c r="AL156" s="15">
        <f ca="1">SUM(AJ$12:AJ156)</f>
        <v>123251.38429860746</v>
      </c>
      <c r="AM156" s="16">
        <f ca="1">SUM(AH$12:AH156)+SUMIF(AI$12:AI156, "&lt;0")</f>
        <v>94238.178699352866</v>
      </c>
      <c r="AO156" s="9">
        <v>44327</v>
      </c>
      <c r="AP156" s="14">
        <f t="shared" ca="1" si="140"/>
        <v>3000</v>
      </c>
      <c r="AQ156" s="14">
        <f t="shared" ca="1" si="170"/>
        <v>3000</v>
      </c>
      <c r="AR156" s="14">
        <f t="shared" ca="1" si="125"/>
        <v>1820.048480622497</v>
      </c>
      <c r="AS156" s="14">
        <f t="shared" ca="1" si="150"/>
        <v>1179.951519377503</v>
      </c>
      <c r="AT156" s="14">
        <f t="shared" ca="1" si="151"/>
        <v>1179.951519377503</v>
      </c>
      <c r="AU156" s="14">
        <f t="shared" ca="1" si="132"/>
        <v>265390.78785618593</v>
      </c>
      <c r="AV156" s="15">
        <f ca="1">SUM(AT$12:AT156)</f>
        <v>152049.116467402</v>
      </c>
      <c r="AW156" s="16">
        <f ca="1">SUM(AR$12:AR156)+SUMIF(AS$12:AS156, "&lt;0")</f>
        <v>113341.67138878402</v>
      </c>
      <c r="AX156" s="15"/>
      <c r="AZ156" s="9">
        <v>44327</v>
      </c>
      <c r="BA156" s="14">
        <f t="shared" ca="1" si="162"/>
        <v>1500</v>
      </c>
      <c r="BB156" s="14">
        <f t="shared" ca="1" si="171"/>
        <v>1500</v>
      </c>
      <c r="BC156" s="14">
        <f t="shared" ca="1" si="126"/>
        <v>938.71399999999994</v>
      </c>
      <c r="BD156" s="14">
        <f t="shared" ca="1" si="152"/>
        <v>561.28600000000006</v>
      </c>
      <c r="BE156" s="14">
        <f t="shared" ca="1" si="153"/>
        <v>561.28600000000006</v>
      </c>
      <c r="BF156" s="14">
        <f t="shared" ca="1" si="133"/>
        <v>180464.94699999999</v>
      </c>
      <c r="BG156" s="15">
        <f ca="1">SUM(BE$12:BE156)</f>
        <v>99535.487000000023</v>
      </c>
      <c r="BH156" s="16">
        <f ca="1">SUM(BC$12:BC156)+SUMIF(BD$12:BD156, "&lt;0")</f>
        <v>80929.459999999992</v>
      </c>
      <c r="BJ156" s="9">
        <v>44327</v>
      </c>
      <c r="BK156" s="14">
        <f t="shared" ca="1" si="163"/>
        <v>1750</v>
      </c>
      <c r="BL156" s="14">
        <f t="shared" ca="1" si="172"/>
        <v>1750</v>
      </c>
      <c r="BM156" s="14">
        <f t="shared" ca="1" si="127"/>
        <v>1188.7139999999999</v>
      </c>
      <c r="BN156" s="14">
        <f t="shared" ca="1" si="154"/>
        <v>561.28600000000006</v>
      </c>
      <c r="BO156" s="14">
        <f t="shared" ca="1" si="155"/>
        <v>561.28600000000006</v>
      </c>
      <c r="BP156" s="14">
        <f t="shared" ca="1" si="134"/>
        <v>199464.94699999999</v>
      </c>
      <c r="BQ156" s="15">
        <f ca="1">SUM(BO$12:BO156)</f>
        <v>111535.48699999999</v>
      </c>
      <c r="BR156" s="16">
        <f ca="1">SUM(BM$12:BM156)+SUMIF(BN$12:BN156, "&lt;0")</f>
        <v>87929.459999999992</v>
      </c>
      <c r="BT156" s="9">
        <v>44327</v>
      </c>
      <c r="BU156" s="14">
        <f t="shared" ca="1" si="141"/>
        <v>2000</v>
      </c>
      <c r="BV156" s="14">
        <f t="shared" ca="1" si="166"/>
        <v>2000</v>
      </c>
      <c r="BW156" s="14">
        <f t="shared" ca="1" si="128"/>
        <v>1304.5602697993002</v>
      </c>
      <c r="BX156" s="14">
        <f t="shared" ca="1" si="142"/>
        <v>695.43973020069984</v>
      </c>
      <c r="BY156" s="14">
        <f t="shared" ca="1" si="143"/>
        <v>695.43973020069984</v>
      </c>
      <c r="BZ156" s="14">
        <f t="shared" ca="1" si="156"/>
        <v>217489.56299796025</v>
      </c>
      <c r="CA156" s="15">
        <f ca="1">SUM(BY$12:BY156)</f>
        <v>123251.38429860746</v>
      </c>
      <c r="CB156" s="16">
        <f ca="1">SUM(BW$12:BW156)+SUMIF(BX$12:BX156, "&lt;0")</f>
        <v>94238.178699352866</v>
      </c>
      <c r="CD156" s="9">
        <v>44327</v>
      </c>
      <c r="CE156" s="14">
        <f t="shared" ca="1" si="164"/>
        <v>2500</v>
      </c>
      <c r="CF156" s="14">
        <f t="shared" ca="1" si="173"/>
        <v>2500</v>
      </c>
      <c r="CG156" s="14">
        <f t="shared" ca="1" si="129"/>
        <v>1320.048480622497</v>
      </c>
      <c r="CH156" s="14">
        <f t="shared" ca="1" si="157"/>
        <v>1179.951519377503</v>
      </c>
      <c r="CI156" s="14">
        <f t="shared" ca="1" si="158"/>
        <v>1179.951519377503</v>
      </c>
      <c r="CJ156" s="14">
        <f t="shared" ca="1" si="135"/>
        <v>246287.2951667548</v>
      </c>
      <c r="CK156" s="15">
        <f ca="1">SUM(CI$12:CI156)</f>
        <v>140049.11646740205</v>
      </c>
      <c r="CL156" s="16">
        <f ca="1">SUM(CG$12:CG156)+SUMIF(CH$12:CH156, "&lt;0")</f>
        <v>106238.17869935288</v>
      </c>
    </row>
    <row r="157" spans="1:90" x14ac:dyDescent="0.2">
      <c r="A157" s="24">
        <v>44328</v>
      </c>
      <c r="B157" s="54">
        <f ca="1">IF($A157&gt;= $C$5,$C$6, INDEX('Historical Data'!$D$2:$D$745, MATCH(A157, 'Historical Data'!$B$2:$B$745, 0)))</f>
        <v>1295.6389999999997</v>
      </c>
      <c r="C157" s="14">
        <f t="shared" ca="1" si="167"/>
        <v>1295.6389999999994</v>
      </c>
      <c r="D157" s="14">
        <f t="shared" ca="1" si="121"/>
        <v>98.51899999999705</v>
      </c>
      <c r="E157" s="14">
        <f t="shared" ca="1" si="144"/>
        <v>1197.1200000000026</v>
      </c>
      <c r="F157" s="14">
        <f t="shared" ca="1" si="136"/>
        <v>1197.1200000000026</v>
      </c>
      <c r="G157" s="14">
        <f t="shared" ca="1" si="159"/>
        <v>166229.14999999967</v>
      </c>
      <c r="H157" s="15">
        <f ca="1">SUM(F$12:F157)</f>
        <v>90923.279000000039</v>
      </c>
      <c r="I157" s="16">
        <f ca="1">SUM(D$12:D157)+SUMIF(E$12:E157, "&lt;0")</f>
        <v>75305.871000000014</v>
      </c>
      <c r="J157" s="15"/>
      <c r="K157" s="9">
        <v>44328</v>
      </c>
      <c r="L157" s="14">
        <f t="shared" ca="1" si="160"/>
        <v>1788.5130798771124</v>
      </c>
      <c r="M157" s="14">
        <f t="shared" ca="1" si="168"/>
        <v>1788.5130798771129</v>
      </c>
      <c r="N157" s="14">
        <f t="shared" ca="1" si="122"/>
        <v>591.39307987710981</v>
      </c>
      <c r="O157" s="14">
        <f t="shared" ca="1" si="145"/>
        <v>1197.1200000000026</v>
      </c>
      <c r="P157" s="14">
        <f t="shared" ca="1" si="146"/>
        <v>1197.1200000000026</v>
      </c>
      <c r="Q157" s="14">
        <f t="shared" ca="1" si="130"/>
        <v>204180.45415053715</v>
      </c>
      <c r="R157" s="15">
        <f ca="1">SUM(P$12:P157)</f>
        <v>114581.23483410137</v>
      </c>
      <c r="S157" s="16">
        <f ca="1">SUM(N$12:N157)+SUMIF(O$12:O157, "&lt;0")</f>
        <v>89599.219316436254</v>
      </c>
      <c r="U157" s="9">
        <v>44328</v>
      </c>
      <c r="V157" s="14">
        <f t="shared" ca="1" si="161"/>
        <v>1250</v>
      </c>
      <c r="W157" s="14">
        <f t="shared" ca="1" si="169"/>
        <v>1250</v>
      </c>
      <c r="X157" s="14">
        <f t="shared" ca="1" si="123"/>
        <v>52.879999999997381</v>
      </c>
      <c r="Y157" s="14">
        <f t="shared" ca="1" si="147"/>
        <v>1197.1200000000026</v>
      </c>
      <c r="Z157" s="14">
        <f t="shared" ca="1" si="148"/>
        <v>1197.1200000000026</v>
      </c>
      <c r="AA157" s="14">
        <f t="shared" ca="1" si="131"/>
        <v>162714.94699999999</v>
      </c>
      <c r="AB157" s="15">
        <f ca="1">SUM(Z$12:Z157)</f>
        <v>88732.606999999989</v>
      </c>
      <c r="AC157" s="16">
        <f ca="1">SUM(X$12:X157)+SUMIF(Y$12:Y157, "&lt;0")</f>
        <v>73982.34</v>
      </c>
      <c r="AE157" s="9">
        <v>44328</v>
      </c>
      <c r="AF157" s="14">
        <f t="shared" ca="1" si="137"/>
        <v>2000</v>
      </c>
      <c r="AG157" s="14">
        <f t="shared" ca="1" si="165"/>
        <v>2000</v>
      </c>
      <c r="AH157" s="14">
        <f t="shared" ca="1" si="124"/>
        <v>694.50399977336019</v>
      </c>
      <c r="AI157" s="14">
        <f t="shared" ca="1" si="138"/>
        <v>1305.4960002266398</v>
      </c>
      <c r="AJ157" s="14">
        <f t="shared" ca="1" si="139"/>
        <v>1305.4960002266398</v>
      </c>
      <c r="AK157" s="14">
        <f t="shared" ca="1" si="149"/>
        <v>219489.56299796025</v>
      </c>
      <c r="AL157" s="15">
        <f ca="1">SUM(AJ$12:AJ157)</f>
        <v>124556.8802988341</v>
      </c>
      <c r="AM157" s="16">
        <f ca="1">SUM(AH$12:AH157)+SUMIF(AI$12:AI157, "&lt;0")</f>
        <v>94932.682699126221</v>
      </c>
      <c r="AO157" s="9">
        <v>44328</v>
      </c>
      <c r="AP157" s="14">
        <f t="shared" ca="1" si="140"/>
        <v>3000</v>
      </c>
      <c r="AQ157" s="14">
        <f t="shared" ca="1" si="170"/>
        <v>3000</v>
      </c>
      <c r="AR157" s="14">
        <f t="shared" ca="1" si="125"/>
        <v>1184.2144806224946</v>
      </c>
      <c r="AS157" s="14">
        <f t="shared" ca="1" si="150"/>
        <v>1815.7855193775054</v>
      </c>
      <c r="AT157" s="14">
        <f t="shared" ca="1" si="151"/>
        <v>1815.7855193775054</v>
      </c>
      <c r="AU157" s="14">
        <f t="shared" ca="1" si="132"/>
        <v>268390.78785618593</v>
      </c>
      <c r="AV157" s="15">
        <f ca="1">SUM(AT$12:AT157)</f>
        <v>153864.9019867795</v>
      </c>
      <c r="AW157" s="16">
        <f ca="1">SUM(AR$12:AR157)+SUMIF(AS$12:AS157, "&lt;0")</f>
        <v>114525.88586940651</v>
      </c>
      <c r="AX157" s="15"/>
      <c r="AZ157" s="9">
        <v>44328</v>
      </c>
      <c r="BA157" s="14">
        <f t="shared" ca="1" si="162"/>
        <v>1500</v>
      </c>
      <c r="BB157" s="14">
        <f t="shared" ca="1" si="171"/>
        <v>1500</v>
      </c>
      <c r="BC157" s="14">
        <f t="shared" ca="1" si="126"/>
        <v>302.87999999999738</v>
      </c>
      <c r="BD157" s="14">
        <f t="shared" ca="1" si="152"/>
        <v>1197.1200000000026</v>
      </c>
      <c r="BE157" s="14">
        <f t="shared" ca="1" si="153"/>
        <v>1197.1200000000026</v>
      </c>
      <c r="BF157" s="14">
        <f t="shared" ca="1" si="133"/>
        <v>181964.94699999999</v>
      </c>
      <c r="BG157" s="15">
        <f ca="1">SUM(BE$12:BE157)</f>
        <v>100732.60700000002</v>
      </c>
      <c r="BH157" s="16">
        <f ca="1">SUM(BC$12:BC157)+SUMIF(BD$12:BD157, "&lt;0")</f>
        <v>81232.34</v>
      </c>
      <c r="BJ157" s="9">
        <v>44328</v>
      </c>
      <c r="BK157" s="14">
        <f t="shared" ca="1" si="163"/>
        <v>1750</v>
      </c>
      <c r="BL157" s="14">
        <f t="shared" ca="1" si="172"/>
        <v>1750</v>
      </c>
      <c r="BM157" s="14">
        <f t="shared" ca="1" si="127"/>
        <v>552.87999999999738</v>
      </c>
      <c r="BN157" s="14">
        <f t="shared" ca="1" si="154"/>
        <v>1197.1200000000026</v>
      </c>
      <c r="BO157" s="14">
        <f t="shared" ca="1" si="155"/>
        <v>1197.1200000000026</v>
      </c>
      <c r="BP157" s="14">
        <f t="shared" ca="1" si="134"/>
        <v>201214.94699999999</v>
      </c>
      <c r="BQ157" s="15">
        <f ca="1">SUM(BO$12:BO157)</f>
        <v>112732.60699999999</v>
      </c>
      <c r="BR157" s="16">
        <f ca="1">SUM(BM$12:BM157)+SUMIF(BN$12:BN157, "&lt;0")</f>
        <v>88482.34</v>
      </c>
      <c r="BT157" s="9">
        <v>44328</v>
      </c>
      <c r="BU157" s="14">
        <f t="shared" ca="1" si="141"/>
        <v>2000</v>
      </c>
      <c r="BV157" s="14">
        <f t="shared" ca="1" si="166"/>
        <v>2000</v>
      </c>
      <c r="BW157" s="14">
        <f t="shared" ca="1" si="128"/>
        <v>694.50399977336019</v>
      </c>
      <c r="BX157" s="14">
        <f t="shared" ca="1" si="142"/>
        <v>1305.4960002266398</v>
      </c>
      <c r="BY157" s="14">
        <f t="shared" ca="1" si="143"/>
        <v>1305.4960002266398</v>
      </c>
      <c r="BZ157" s="14">
        <f t="shared" ca="1" si="156"/>
        <v>219489.56299796025</v>
      </c>
      <c r="CA157" s="15">
        <f ca="1">SUM(BY$12:BY157)</f>
        <v>124556.8802988341</v>
      </c>
      <c r="CB157" s="16">
        <f ca="1">SUM(BW$12:BW157)+SUMIF(BX$12:BX157, "&lt;0")</f>
        <v>94932.682699126221</v>
      </c>
      <c r="CD157" s="9">
        <v>44328</v>
      </c>
      <c r="CE157" s="14">
        <f t="shared" ca="1" si="164"/>
        <v>2500</v>
      </c>
      <c r="CF157" s="14">
        <f t="shared" ca="1" si="173"/>
        <v>2500</v>
      </c>
      <c r="CG157" s="14">
        <f t="shared" ca="1" si="129"/>
        <v>694.50399977336019</v>
      </c>
      <c r="CH157" s="14">
        <f t="shared" ca="1" si="157"/>
        <v>1805.4960002266398</v>
      </c>
      <c r="CI157" s="14">
        <f t="shared" ca="1" si="158"/>
        <v>1805.4960002266398</v>
      </c>
      <c r="CJ157" s="14">
        <f t="shared" ca="1" si="135"/>
        <v>248787.2951667548</v>
      </c>
      <c r="CK157" s="15">
        <f ca="1">SUM(CI$12:CI157)</f>
        <v>141854.6124676287</v>
      </c>
      <c r="CL157" s="16">
        <f ca="1">SUM(CG$12:CG157)+SUMIF(CH$12:CH157, "&lt;0")</f>
        <v>106932.68269912624</v>
      </c>
    </row>
    <row r="158" spans="1:90" x14ac:dyDescent="0.2">
      <c r="A158" s="24">
        <v>44329</v>
      </c>
      <c r="B158" s="54">
        <f ca="1">IF($A158&gt;= $C$5,$C$6, INDEX('Historical Data'!$D$2:$D$745, MATCH(A158, 'Historical Data'!$B$2:$B$745, 0)))</f>
        <v>1295.6389999999997</v>
      </c>
      <c r="C158" s="14">
        <f t="shared" ca="1" si="167"/>
        <v>1295.6389999999994</v>
      </c>
      <c r="D158" s="14">
        <f t="shared" ca="1" si="121"/>
        <v>0</v>
      </c>
      <c r="E158" s="14">
        <f t="shared" ca="1" si="144"/>
        <v>1295.6389999999997</v>
      </c>
      <c r="F158" s="14">
        <f t="shared" ca="1" si="136"/>
        <v>1295.6389999999997</v>
      </c>
      <c r="G158" s="14">
        <f t="shared" ca="1" si="159"/>
        <v>167524.78899999967</v>
      </c>
      <c r="H158" s="15">
        <f ca="1">SUM(F$12:F158)</f>
        <v>92218.918000000034</v>
      </c>
      <c r="I158" s="16">
        <f ca="1">SUM(D$12:D158)+SUMIF(E$12:E158, "&lt;0")</f>
        <v>75305.871000000014</v>
      </c>
      <c r="J158" s="15"/>
      <c r="K158" s="9">
        <v>44329</v>
      </c>
      <c r="L158" s="14">
        <f t="shared" ca="1" si="160"/>
        <v>1788.5130798771124</v>
      </c>
      <c r="M158" s="14">
        <f t="shared" ca="1" si="168"/>
        <v>1788.5130798771129</v>
      </c>
      <c r="N158" s="14">
        <f t="shared" ca="1" si="122"/>
        <v>229.71807987711418</v>
      </c>
      <c r="O158" s="14">
        <f t="shared" ca="1" si="145"/>
        <v>1558.7949999999983</v>
      </c>
      <c r="P158" s="14">
        <f t="shared" ca="1" si="146"/>
        <v>1558.7949999999983</v>
      </c>
      <c r="Q158" s="14">
        <f t="shared" ca="1" si="130"/>
        <v>205968.96723041424</v>
      </c>
      <c r="R158" s="15">
        <f ca="1">SUM(P$12:P158)</f>
        <v>116140.02983410137</v>
      </c>
      <c r="S158" s="16">
        <f ca="1">SUM(N$12:N158)+SUMIF(O$12:O158, "&lt;0")</f>
        <v>89828.937396313369</v>
      </c>
      <c r="U158" s="9">
        <v>44329</v>
      </c>
      <c r="V158" s="14">
        <f t="shared" ca="1" si="161"/>
        <v>1250</v>
      </c>
      <c r="W158" s="14">
        <f t="shared" ca="1" si="169"/>
        <v>1250</v>
      </c>
      <c r="X158" s="14">
        <f t="shared" ca="1" si="123"/>
        <v>0</v>
      </c>
      <c r="Y158" s="14">
        <f t="shared" ca="1" si="147"/>
        <v>1250</v>
      </c>
      <c r="Z158" s="14">
        <f t="shared" ca="1" si="148"/>
        <v>1250</v>
      </c>
      <c r="AA158" s="14">
        <f t="shared" ca="1" si="131"/>
        <v>163964.94699999999</v>
      </c>
      <c r="AB158" s="15">
        <f ca="1">SUM(Z$12:Z158)</f>
        <v>89982.606999999989</v>
      </c>
      <c r="AC158" s="16">
        <f ca="1">SUM(X$12:X158)+SUMIF(Y$12:Y158, "&lt;0")</f>
        <v>73982.34</v>
      </c>
      <c r="AE158" s="9">
        <v>44329</v>
      </c>
      <c r="AF158" s="14">
        <f t="shared" ca="1" si="137"/>
        <v>2000</v>
      </c>
      <c r="AG158" s="14">
        <f t="shared" ca="1" si="165"/>
        <v>2000</v>
      </c>
      <c r="AH158" s="14">
        <f t="shared" ca="1" si="124"/>
        <v>358.60672974742738</v>
      </c>
      <c r="AI158" s="14">
        <f t="shared" ca="1" si="138"/>
        <v>1641.3932702525726</v>
      </c>
      <c r="AJ158" s="14">
        <f t="shared" ca="1" si="139"/>
        <v>1641.3932702525726</v>
      </c>
      <c r="AK158" s="14">
        <f t="shared" ca="1" si="149"/>
        <v>221489.56299796025</v>
      </c>
      <c r="AL158" s="15">
        <f ca="1">SUM(AJ$12:AJ158)</f>
        <v>126198.27356908668</v>
      </c>
      <c r="AM158" s="16">
        <f ca="1">SUM(AH$12:AH158)+SUMIF(AI$12:AI158, "&lt;0")</f>
        <v>95291.289428873642</v>
      </c>
      <c r="AO158" s="9">
        <v>44329</v>
      </c>
      <c r="AP158" s="14">
        <f t="shared" ca="1" si="140"/>
        <v>3000</v>
      </c>
      <c r="AQ158" s="14">
        <f t="shared" ca="1" si="170"/>
        <v>3000</v>
      </c>
      <c r="AR158" s="14">
        <f t="shared" ca="1" si="125"/>
        <v>822.53948062249901</v>
      </c>
      <c r="AS158" s="14">
        <f t="shared" ca="1" si="150"/>
        <v>2177.460519377501</v>
      </c>
      <c r="AT158" s="14">
        <f t="shared" ca="1" si="151"/>
        <v>2177.460519377501</v>
      </c>
      <c r="AU158" s="14">
        <f t="shared" ca="1" si="132"/>
        <v>271390.78785618593</v>
      </c>
      <c r="AV158" s="15">
        <f ca="1">SUM(AT$12:AT158)</f>
        <v>156042.36250615699</v>
      </c>
      <c r="AW158" s="16">
        <f ca="1">SUM(AR$12:AR158)+SUMIF(AS$12:AS158, "&lt;0")</f>
        <v>115348.42535002901</v>
      </c>
      <c r="AX158" s="15"/>
      <c r="AZ158" s="9">
        <v>44329</v>
      </c>
      <c r="BA158" s="14">
        <f t="shared" ca="1" si="162"/>
        <v>1500</v>
      </c>
      <c r="BB158" s="14">
        <f t="shared" ca="1" si="171"/>
        <v>1500</v>
      </c>
      <c r="BC158" s="14">
        <f t="shared" ca="1" si="126"/>
        <v>0</v>
      </c>
      <c r="BD158" s="14">
        <f t="shared" ca="1" si="152"/>
        <v>1500</v>
      </c>
      <c r="BE158" s="14">
        <f t="shared" ca="1" si="153"/>
        <v>1500</v>
      </c>
      <c r="BF158" s="14">
        <f t="shared" ca="1" si="133"/>
        <v>183464.94699999999</v>
      </c>
      <c r="BG158" s="15">
        <f ca="1">SUM(BE$12:BE158)</f>
        <v>102232.60700000002</v>
      </c>
      <c r="BH158" s="16">
        <f ca="1">SUM(BC$12:BC158)+SUMIF(BD$12:BD158, "&lt;0")</f>
        <v>81232.34</v>
      </c>
      <c r="BJ158" s="9">
        <v>44329</v>
      </c>
      <c r="BK158" s="14">
        <f t="shared" ca="1" si="163"/>
        <v>1750</v>
      </c>
      <c r="BL158" s="14">
        <f t="shared" ca="1" si="172"/>
        <v>1750</v>
      </c>
      <c r="BM158" s="14">
        <f t="shared" ca="1" si="127"/>
        <v>191.20500000000175</v>
      </c>
      <c r="BN158" s="14">
        <f t="shared" ca="1" si="154"/>
        <v>1558.7949999999983</v>
      </c>
      <c r="BO158" s="14">
        <f t="shared" ca="1" si="155"/>
        <v>1558.7949999999983</v>
      </c>
      <c r="BP158" s="14">
        <f t="shared" ca="1" si="134"/>
        <v>202964.94699999999</v>
      </c>
      <c r="BQ158" s="15">
        <f ca="1">SUM(BO$12:BO158)</f>
        <v>114291.40199999999</v>
      </c>
      <c r="BR158" s="16">
        <f ca="1">SUM(BM$12:BM158)+SUMIF(BN$12:BN158, "&lt;0")</f>
        <v>88673.544999999998</v>
      </c>
      <c r="BT158" s="9">
        <v>44329</v>
      </c>
      <c r="BU158" s="14">
        <f t="shared" ca="1" si="141"/>
        <v>2000</v>
      </c>
      <c r="BV158" s="14">
        <f t="shared" ca="1" si="166"/>
        <v>2000</v>
      </c>
      <c r="BW158" s="14">
        <f t="shared" ca="1" si="128"/>
        <v>358.60672974742738</v>
      </c>
      <c r="BX158" s="14">
        <f t="shared" ca="1" si="142"/>
        <v>1641.3932702525726</v>
      </c>
      <c r="BY158" s="14">
        <f t="shared" ca="1" si="143"/>
        <v>1641.3932702525726</v>
      </c>
      <c r="BZ158" s="14">
        <f t="shared" ca="1" si="156"/>
        <v>221489.56299796025</v>
      </c>
      <c r="CA158" s="15">
        <f ca="1">SUM(BY$12:BY158)</f>
        <v>126198.27356908668</v>
      </c>
      <c r="CB158" s="16">
        <f ca="1">SUM(BW$12:BW158)+SUMIF(BX$12:BX158, "&lt;0")</f>
        <v>95291.289428873642</v>
      </c>
      <c r="CD158" s="9">
        <v>44329</v>
      </c>
      <c r="CE158" s="14">
        <f t="shared" ca="1" si="164"/>
        <v>2500</v>
      </c>
      <c r="CF158" s="14">
        <f t="shared" ca="1" si="173"/>
        <v>2500</v>
      </c>
      <c r="CG158" s="14">
        <f t="shared" ca="1" si="129"/>
        <v>358.60672974742738</v>
      </c>
      <c r="CH158" s="14">
        <f t="shared" ca="1" si="157"/>
        <v>2141.3932702525726</v>
      </c>
      <c r="CI158" s="14">
        <f t="shared" ca="1" si="158"/>
        <v>2141.3932702525726</v>
      </c>
      <c r="CJ158" s="14">
        <f t="shared" ca="1" si="135"/>
        <v>251287.2951667548</v>
      </c>
      <c r="CK158" s="15">
        <f ca="1">SUM(CI$12:CI158)</f>
        <v>143996.00573788126</v>
      </c>
      <c r="CL158" s="16">
        <f ca="1">SUM(CG$12:CG158)+SUMIF(CH$12:CH158, "&lt;0")</f>
        <v>107291.28942887366</v>
      </c>
    </row>
    <row r="159" spans="1:90" x14ac:dyDescent="0.2">
      <c r="A159" s="24">
        <v>44330</v>
      </c>
      <c r="B159" s="54">
        <f ca="1">IF($A159&gt;= $C$5,$C$6, INDEX('Historical Data'!$D$2:$D$745, MATCH(A159, 'Historical Data'!$B$2:$B$745, 0)))</f>
        <v>1295.6389999999997</v>
      </c>
      <c r="C159" s="14">
        <f t="shared" ca="1" si="167"/>
        <v>1295.6389999999994</v>
      </c>
      <c r="D159" s="14">
        <f t="shared" ca="1" si="121"/>
        <v>553.36400000000231</v>
      </c>
      <c r="E159" s="14">
        <f t="shared" ca="1" si="144"/>
        <v>742.27499999999736</v>
      </c>
      <c r="F159" s="14">
        <f t="shared" ca="1" si="136"/>
        <v>742.27499999999736</v>
      </c>
      <c r="G159" s="14">
        <f t="shared" ca="1" si="159"/>
        <v>168820.42799999967</v>
      </c>
      <c r="H159" s="15">
        <f ca="1">SUM(F$12:F159)</f>
        <v>92961.193000000028</v>
      </c>
      <c r="I159" s="16">
        <f ca="1">SUM(D$12:D159)+SUMIF(E$12:E159, "&lt;0")</f>
        <v>75859.235000000015</v>
      </c>
      <c r="J159" s="15"/>
      <c r="K159" s="9">
        <v>44330</v>
      </c>
      <c r="L159" s="14">
        <f t="shared" ca="1" si="160"/>
        <v>1788.5130798771124</v>
      </c>
      <c r="M159" s="14">
        <f t="shared" ca="1" si="168"/>
        <v>1788.5130798771129</v>
      </c>
      <c r="N159" s="14">
        <f t="shared" ca="1" si="122"/>
        <v>1309.3940798771137</v>
      </c>
      <c r="O159" s="14">
        <f t="shared" ca="1" si="145"/>
        <v>479.11899999999878</v>
      </c>
      <c r="P159" s="14">
        <f t="shared" ca="1" si="146"/>
        <v>479.11899999999878</v>
      </c>
      <c r="Q159" s="14">
        <f t="shared" ca="1" si="130"/>
        <v>207757.48031029134</v>
      </c>
      <c r="R159" s="15">
        <f ca="1">SUM(P$12:P159)</f>
        <v>116619.14883410136</v>
      </c>
      <c r="S159" s="16">
        <f ca="1">SUM(N$12:N159)+SUMIF(O$12:O159, "&lt;0")</f>
        <v>91138.331476190477</v>
      </c>
      <c r="U159" s="9">
        <v>44330</v>
      </c>
      <c r="V159" s="14">
        <f t="shared" ca="1" si="161"/>
        <v>1250</v>
      </c>
      <c r="W159" s="14">
        <f t="shared" ca="1" si="169"/>
        <v>1250</v>
      </c>
      <c r="X159" s="14">
        <f t="shared" ca="1" si="123"/>
        <v>462.08600000000297</v>
      </c>
      <c r="Y159" s="14">
        <f t="shared" ca="1" si="147"/>
        <v>787.91399999999703</v>
      </c>
      <c r="Z159" s="14">
        <f t="shared" ca="1" si="148"/>
        <v>787.91399999999703</v>
      </c>
      <c r="AA159" s="14">
        <f t="shared" ca="1" si="131"/>
        <v>165214.94699999999</v>
      </c>
      <c r="AB159" s="15">
        <f ca="1">SUM(Z$12:Z159)</f>
        <v>90770.520999999979</v>
      </c>
      <c r="AC159" s="16">
        <f ca="1">SUM(X$12:X159)+SUMIF(Y$12:Y159, "&lt;0")</f>
        <v>74444.426000000007</v>
      </c>
      <c r="AE159" s="9">
        <v>44330</v>
      </c>
      <c r="AF159" s="14">
        <f t="shared" ca="1" si="137"/>
        <v>2000</v>
      </c>
      <c r="AG159" s="14">
        <f t="shared" ca="1" si="165"/>
        <v>2000</v>
      </c>
      <c r="AH159" s="14">
        <f t="shared" ca="1" si="124"/>
        <v>1464.0604597214892</v>
      </c>
      <c r="AI159" s="14">
        <f t="shared" ca="1" si="138"/>
        <v>535.93954027851078</v>
      </c>
      <c r="AJ159" s="14">
        <f t="shared" ca="1" si="139"/>
        <v>535.93954027851078</v>
      </c>
      <c r="AK159" s="14">
        <f t="shared" ca="1" si="149"/>
        <v>223489.56299796025</v>
      </c>
      <c r="AL159" s="15">
        <f ca="1">SUM(AJ$12:AJ159)</f>
        <v>126734.2131093652</v>
      </c>
      <c r="AM159" s="16">
        <f ca="1">SUM(AH$12:AH159)+SUMIF(AI$12:AI159, "&lt;0")</f>
        <v>96755.349888595127</v>
      </c>
      <c r="AO159" s="9">
        <v>44330</v>
      </c>
      <c r="AP159" s="14">
        <f t="shared" ca="1" si="140"/>
        <v>3000</v>
      </c>
      <c r="AQ159" s="14">
        <f t="shared" ca="1" si="170"/>
        <v>3000</v>
      </c>
      <c r="AR159" s="14">
        <f t="shared" ca="1" si="125"/>
        <v>1902.2154806224985</v>
      </c>
      <c r="AS159" s="14">
        <f t="shared" ca="1" si="150"/>
        <v>1097.7845193775015</v>
      </c>
      <c r="AT159" s="14">
        <f t="shared" ca="1" si="151"/>
        <v>1097.7845193775015</v>
      </c>
      <c r="AU159" s="14">
        <f t="shared" ca="1" si="132"/>
        <v>274390.78785618593</v>
      </c>
      <c r="AV159" s="15">
        <f ca="1">SUM(AT$12:AT159)</f>
        <v>157140.1470255345</v>
      </c>
      <c r="AW159" s="16">
        <f ca="1">SUM(AR$12:AR159)+SUMIF(AS$12:AS159, "&lt;0")</f>
        <v>117250.64083065151</v>
      </c>
      <c r="AX159" s="15"/>
      <c r="AZ159" s="9">
        <v>44330</v>
      </c>
      <c r="BA159" s="14">
        <f t="shared" ca="1" si="162"/>
        <v>1500</v>
      </c>
      <c r="BB159" s="14">
        <f t="shared" ca="1" si="171"/>
        <v>1500</v>
      </c>
      <c r="BC159" s="14">
        <f t="shared" ca="1" si="126"/>
        <v>962.08600000000297</v>
      </c>
      <c r="BD159" s="14">
        <f t="shared" ca="1" si="152"/>
        <v>537.91399999999703</v>
      </c>
      <c r="BE159" s="14">
        <f t="shared" ca="1" si="153"/>
        <v>537.91399999999703</v>
      </c>
      <c r="BF159" s="14">
        <f t="shared" ca="1" si="133"/>
        <v>184964.94699999999</v>
      </c>
      <c r="BG159" s="15">
        <f ca="1">SUM(BE$12:BE159)</f>
        <v>102770.52100000001</v>
      </c>
      <c r="BH159" s="16">
        <f ca="1">SUM(BC$12:BC159)+SUMIF(BD$12:BD159, "&lt;0")</f>
        <v>82194.426000000007</v>
      </c>
      <c r="BJ159" s="9">
        <v>44330</v>
      </c>
      <c r="BK159" s="14">
        <f t="shared" ca="1" si="163"/>
        <v>1750</v>
      </c>
      <c r="BL159" s="14">
        <f t="shared" ca="1" si="172"/>
        <v>1750</v>
      </c>
      <c r="BM159" s="14">
        <f t="shared" ca="1" si="127"/>
        <v>1270.8810000000012</v>
      </c>
      <c r="BN159" s="14">
        <f t="shared" ca="1" si="154"/>
        <v>479.11899999999878</v>
      </c>
      <c r="BO159" s="14">
        <f t="shared" ca="1" si="155"/>
        <v>479.11899999999878</v>
      </c>
      <c r="BP159" s="14">
        <f t="shared" ca="1" si="134"/>
        <v>204714.94699999999</v>
      </c>
      <c r="BQ159" s="15">
        <f ca="1">SUM(BO$12:BO159)</f>
        <v>114770.52099999998</v>
      </c>
      <c r="BR159" s="16">
        <f ca="1">SUM(BM$12:BM159)+SUMIF(BN$12:BN159, "&lt;0")</f>
        <v>89944.426000000007</v>
      </c>
      <c r="BT159" s="9">
        <v>44330</v>
      </c>
      <c r="BU159" s="14">
        <f t="shared" ca="1" si="141"/>
        <v>2000</v>
      </c>
      <c r="BV159" s="14">
        <f t="shared" ca="1" si="166"/>
        <v>2000</v>
      </c>
      <c r="BW159" s="14">
        <f t="shared" ca="1" si="128"/>
        <v>1464.0604597214892</v>
      </c>
      <c r="BX159" s="14">
        <f t="shared" ca="1" si="142"/>
        <v>535.93954027851078</v>
      </c>
      <c r="BY159" s="14">
        <f t="shared" ca="1" si="143"/>
        <v>535.93954027851078</v>
      </c>
      <c r="BZ159" s="14">
        <f t="shared" ca="1" si="156"/>
        <v>223489.56299796025</v>
      </c>
      <c r="CA159" s="15">
        <f ca="1">SUM(BY$12:BY159)</f>
        <v>126734.2131093652</v>
      </c>
      <c r="CB159" s="16">
        <f ca="1">SUM(BW$12:BW159)+SUMIF(BX$12:BX159, "&lt;0")</f>
        <v>96755.349888595127</v>
      </c>
      <c r="CD159" s="9">
        <v>44330</v>
      </c>
      <c r="CE159" s="14">
        <f t="shared" ca="1" si="164"/>
        <v>2500</v>
      </c>
      <c r="CF159" s="14">
        <f t="shared" ca="1" si="173"/>
        <v>2500</v>
      </c>
      <c r="CG159" s="14">
        <f t="shared" ca="1" si="129"/>
        <v>1464.0604597214892</v>
      </c>
      <c r="CH159" s="14">
        <f t="shared" ca="1" si="157"/>
        <v>1035.9395402785108</v>
      </c>
      <c r="CI159" s="14">
        <f t="shared" ca="1" si="158"/>
        <v>1035.9395402785108</v>
      </c>
      <c r="CJ159" s="14">
        <f t="shared" ca="1" si="135"/>
        <v>253787.2951667548</v>
      </c>
      <c r="CK159" s="15">
        <f ca="1">SUM(CI$12:CI159)</f>
        <v>145031.94527815978</v>
      </c>
      <c r="CL159" s="16">
        <f ca="1">SUM(CG$12:CG159)+SUMIF(CH$12:CH159, "&lt;0")</f>
        <v>108755.34988859514</v>
      </c>
    </row>
    <row r="160" spans="1:90" x14ac:dyDescent="0.2">
      <c r="A160" s="24">
        <v>44331</v>
      </c>
      <c r="B160" s="54">
        <f ca="1">IF($A160&gt;= $C$5,$C$6, INDEX('Historical Data'!$D$2:$D$745, MATCH(A160, 'Historical Data'!$B$2:$B$745, 0)))</f>
        <v>1295.6389999999997</v>
      </c>
      <c r="C160" s="14">
        <f t="shared" ca="1" si="167"/>
        <v>1295.6389999999994</v>
      </c>
      <c r="D160" s="14">
        <f t="shared" ca="1" si="121"/>
        <v>1121.5609999999983</v>
      </c>
      <c r="E160" s="14">
        <f t="shared" ca="1" si="144"/>
        <v>174.07800000000134</v>
      </c>
      <c r="F160" s="14">
        <f t="shared" ca="1" si="136"/>
        <v>174.07800000000134</v>
      </c>
      <c r="G160" s="14">
        <f t="shared" ca="1" si="159"/>
        <v>170116.06699999966</v>
      </c>
      <c r="H160" s="15">
        <f ca="1">SUM(F$12:F160)</f>
        <v>93135.271000000037</v>
      </c>
      <c r="I160" s="16">
        <f ca="1">SUM(D$12:D160)+SUMIF(E$12:E160, "&lt;0")</f>
        <v>76980.796000000017</v>
      </c>
      <c r="J160" s="15"/>
      <c r="K160" s="9">
        <v>44331</v>
      </c>
      <c r="L160" s="14">
        <f t="shared" ca="1" si="160"/>
        <v>1788.5130798771124</v>
      </c>
      <c r="M160" s="14">
        <f t="shared" ca="1" si="168"/>
        <v>1788.5130798771129</v>
      </c>
      <c r="N160" s="14">
        <f t="shared" ca="1" si="122"/>
        <v>1614.4350798771111</v>
      </c>
      <c r="O160" s="14">
        <f t="shared" ca="1" si="145"/>
        <v>174.07800000000134</v>
      </c>
      <c r="P160" s="14">
        <f t="shared" ca="1" si="146"/>
        <v>174.07800000000134</v>
      </c>
      <c r="Q160" s="14">
        <f t="shared" ca="1" si="130"/>
        <v>209545.99339016844</v>
      </c>
      <c r="R160" s="15">
        <f ca="1">SUM(P$12:P160)</f>
        <v>116793.22683410137</v>
      </c>
      <c r="S160" s="16">
        <f ca="1">SUM(N$12:N160)+SUMIF(O$12:O160, "&lt;0")</f>
        <v>92752.766556067581</v>
      </c>
      <c r="U160" s="9">
        <v>44331</v>
      </c>
      <c r="V160" s="14">
        <f t="shared" ca="1" si="161"/>
        <v>1250</v>
      </c>
      <c r="W160" s="14">
        <f t="shared" ca="1" si="169"/>
        <v>1250</v>
      </c>
      <c r="X160" s="14">
        <f t="shared" ca="1" si="123"/>
        <v>1075.9219999999987</v>
      </c>
      <c r="Y160" s="14">
        <f t="shared" ca="1" si="147"/>
        <v>174.07800000000134</v>
      </c>
      <c r="Z160" s="14">
        <f t="shared" ca="1" si="148"/>
        <v>174.07800000000134</v>
      </c>
      <c r="AA160" s="14">
        <f t="shared" ca="1" si="131"/>
        <v>166464.94699999999</v>
      </c>
      <c r="AB160" s="15">
        <f ca="1">SUM(Z$12:Z160)</f>
        <v>90944.598999999987</v>
      </c>
      <c r="AC160" s="16">
        <f ca="1">SUM(X$12:X160)+SUMIF(Y$12:Y160, "&lt;0")</f>
        <v>75520.347999999998</v>
      </c>
      <c r="AE160" s="9">
        <v>44331</v>
      </c>
      <c r="AF160" s="14">
        <f t="shared" ca="1" si="137"/>
        <v>2000</v>
      </c>
      <c r="AG160" s="14">
        <f t="shared" ca="1" si="165"/>
        <v>2000</v>
      </c>
      <c r="AH160" s="14">
        <f t="shared" ca="1" si="124"/>
        <v>1794.8791896955495</v>
      </c>
      <c r="AI160" s="14">
        <f t="shared" ca="1" si="138"/>
        <v>205.12081030445052</v>
      </c>
      <c r="AJ160" s="14">
        <f t="shared" ca="1" si="139"/>
        <v>205.12081030445052</v>
      </c>
      <c r="AK160" s="14">
        <f t="shared" ca="1" si="149"/>
        <v>225489.56299796025</v>
      </c>
      <c r="AL160" s="15">
        <f ca="1">SUM(AJ$12:AJ160)</f>
        <v>126939.33391966965</v>
      </c>
      <c r="AM160" s="16">
        <f ca="1">SUM(AH$12:AH160)+SUMIF(AI$12:AI160, "&lt;0")</f>
        <v>98550.229078290678</v>
      </c>
      <c r="AO160" s="9">
        <v>44331</v>
      </c>
      <c r="AP160" s="14">
        <f t="shared" ca="1" si="140"/>
        <v>3000</v>
      </c>
      <c r="AQ160" s="14">
        <f t="shared" ca="1" si="170"/>
        <v>3000</v>
      </c>
      <c r="AR160" s="14">
        <f t="shared" ca="1" si="125"/>
        <v>2207.2564806224959</v>
      </c>
      <c r="AS160" s="14">
        <f t="shared" ca="1" si="150"/>
        <v>792.74351937750407</v>
      </c>
      <c r="AT160" s="14">
        <f t="shared" ca="1" si="151"/>
        <v>792.74351937750407</v>
      </c>
      <c r="AU160" s="14">
        <f t="shared" ca="1" si="132"/>
        <v>277390.78785618593</v>
      </c>
      <c r="AV160" s="15">
        <f ca="1">SUM(AT$12:AT160)</f>
        <v>157932.89054491202</v>
      </c>
      <c r="AW160" s="16">
        <f ca="1">SUM(AR$12:AR160)+SUMIF(AS$12:AS160, "&lt;0")</f>
        <v>119457.89731127401</v>
      </c>
      <c r="AX160" s="15"/>
      <c r="AZ160" s="9">
        <v>44331</v>
      </c>
      <c r="BA160" s="14">
        <f t="shared" ca="1" si="162"/>
        <v>1500</v>
      </c>
      <c r="BB160" s="14">
        <f t="shared" ca="1" si="171"/>
        <v>1500</v>
      </c>
      <c r="BC160" s="14">
        <f t="shared" ca="1" si="126"/>
        <v>1325.9219999999987</v>
      </c>
      <c r="BD160" s="14">
        <f t="shared" ca="1" si="152"/>
        <v>174.07800000000134</v>
      </c>
      <c r="BE160" s="14">
        <f t="shared" ca="1" si="153"/>
        <v>174.07800000000134</v>
      </c>
      <c r="BF160" s="14">
        <f t="shared" ca="1" si="133"/>
        <v>186464.94699999999</v>
      </c>
      <c r="BG160" s="15">
        <f ca="1">SUM(BE$12:BE160)</f>
        <v>102944.59900000002</v>
      </c>
      <c r="BH160" s="16">
        <f ca="1">SUM(BC$12:BC160)+SUMIF(BD$12:BD160, "&lt;0")</f>
        <v>83520.347999999998</v>
      </c>
      <c r="BJ160" s="9">
        <v>44331</v>
      </c>
      <c r="BK160" s="14">
        <f t="shared" ca="1" si="163"/>
        <v>1750</v>
      </c>
      <c r="BL160" s="14">
        <f t="shared" ca="1" si="172"/>
        <v>1750</v>
      </c>
      <c r="BM160" s="14">
        <f t="shared" ca="1" si="127"/>
        <v>1575.9219999999987</v>
      </c>
      <c r="BN160" s="14">
        <f t="shared" ca="1" si="154"/>
        <v>174.07800000000134</v>
      </c>
      <c r="BO160" s="14">
        <f t="shared" ca="1" si="155"/>
        <v>174.07800000000134</v>
      </c>
      <c r="BP160" s="14">
        <f t="shared" ca="1" si="134"/>
        <v>206464.94699999999</v>
      </c>
      <c r="BQ160" s="15">
        <f ca="1">SUM(BO$12:BO160)</f>
        <v>114944.59899999999</v>
      </c>
      <c r="BR160" s="16">
        <f ca="1">SUM(BM$12:BM160)+SUMIF(BN$12:BN160, "&lt;0")</f>
        <v>91520.347999999998</v>
      </c>
      <c r="BT160" s="9">
        <v>44331</v>
      </c>
      <c r="BU160" s="14">
        <f t="shared" ca="1" si="141"/>
        <v>2000</v>
      </c>
      <c r="BV160" s="14">
        <f t="shared" ca="1" si="166"/>
        <v>2000</v>
      </c>
      <c r="BW160" s="14">
        <f t="shared" ca="1" si="128"/>
        <v>1794.8791896955495</v>
      </c>
      <c r="BX160" s="14">
        <f t="shared" ca="1" si="142"/>
        <v>205.12081030445052</v>
      </c>
      <c r="BY160" s="14">
        <f t="shared" ca="1" si="143"/>
        <v>205.12081030445052</v>
      </c>
      <c r="BZ160" s="14">
        <f t="shared" ca="1" si="156"/>
        <v>225489.56299796025</v>
      </c>
      <c r="CA160" s="15">
        <f ca="1">SUM(BY$12:BY160)</f>
        <v>126939.33391966965</v>
      </c>
      <c r="CB160" s="16">
        <f ca="1">SUM(BW$12:BW160)+SUMIF(BX$12:BX160, "&lt;0")</f>
        <v>98550.229078290678</v>
      </c>
      <c r="CD160" s="9">
        <v>44331</v>
      </c>
      <c r="CE160" s="14">
        <f t="shared" ca="1" si="164"/>
        <v>2500</v>
      </c>
      <c r="CF160" s="14">
        <f t="shared" ca="1" si="173"/>
        <v>2500</v>
      </c>
      <c r="CG160" s="14">
        <f t="shared" ca="1" si="129"/>
        <v>1794.8791896955495</v>
      </c>
      <c r="CH160" s="14">
        <f t="shared" ca="1" si="157"/>
        <v>705.12081030445052</v>
      </c>
      <c r="CI160" s="14">
        <f t="shared" ca="1" si="158"/>
        <v>705.12081030445052</v>
      </c>
      <c r="CJ160" s="14">
        <f t="shared" ca="1" si="135"/>
        <v>256287.2951667548</v>
      </c>
      <c r="CK160" s="15">
        <f ca="1">SUM(CI$12:CI160)</f>
        <v>145737.06608846423</v>
      </c>
      <c r="CL160" s="16">
        <f ca="1">SUM(CG$12:CG160)+SUMIF(CH$12:CH160, "&lt;0")</f>
        <v>110550.22907829069</v>
      </c>
    </row>
    <row r="161" spans="1:90" x14ac:dyDescent="0.2">
      <c r="A161" s="24">
        <v>44332</v>
      </c>
      <c r="B161" s="54">
        <f ca="1">IF($A161&gt;= $C$5,$C$6, INDEX('Historical Data'!$D$2:$D$745, MATCH(A161, 'Historical Data'!$B$2:$B$745, 0)))</f>
        <v>1295.6389999999997</v>
      </c>
      <c r="C161" s="14">
        <f t="shared" ca="1" si="167"/>
        <v>1295.6389999999994</v>
      </c>
      <c r="D161" s="14">
        <f t="shared" ca="1" si="121"/>
        <v>372.72900000000345</v>
      </c>
      <c r="E161" s="14">
        <f t="shared" ca="1" si="144"/>
        <v>922.90999999999622</v>
      </c>
      <c r="F161" s="14">
        <f t="shared" ca="1" si="136"/>
        <v>922.90999999999622</v>
      </c>
      <c r="G161" s="14">
        <f t="shared" ca="1" si="159"/>
        <v>171411.70599999966</v>
      </c>
      <c r="H161" s="15">
        <f ca="1">SUM(F$12:F161)</f>
        <v>94058.181000000041</v>
      </c>
      <c r="I161" s="16">
        <f ca="1">SUM(D$12:D161)+SUMIF(E$12:E161, "&lt;0")</f>
        <v>77353.525000000023</v>
      </c>
      <c r="J161" s="15"/>
      <c r="K161" s="9">
        <v>44332</v>
      </c>
      <c r="L161" s="14">
        <f t="shared" ca="1" si="160"/>
        <v>1788.5130798771124</v>
      </c>
      <c r="M161" s="14">
        <f t="shared" ca="1" si="168"/>
        <v>1788.5130798771129</v>
      </c>
      <c r="N161" s="14">
        <f t="shared" ca="1" si="122"/>
        <v>865.60307987711622</v>
      </c>
      <c r="O161" s="14">
        <f t="shared" ca="1" si="145"/>
        <v>922.90999999999622</v>
      </c>
      <c r="P161" s="14">
        <f t="shared" ca="1" si="146"/>
        <v>922.90999999999622</v>
      </c>
      <c r="Q161" s="14">
        <f t="shared" ca="1" si="130"/>
        <v>211334.50647004554</v>
      </c>
      <c r="R161" s="15">
        <f ca="1">SUM(P$12:P161)</f>
        <v>117716.13683410137</v>
      </c>
      <c r="S161" s="16">
        <f ca="1">SUM(N$12:N161)+SUMIF(O$12:O161, "&lt;0")</f>
        <v>93618.369635944691</v>
      </c>
      <c r="U161" s="9">
        <v>44332</v>
      </c>
      <c r="V161" s="14">
        <f t="shared" ca="1" si="161"/>
        <v>1250</v>
      </c>
      <c r="W161" s="14">
        <f t="shared" ca="1" si="169"/>
        <v>1250</v>
      </c>
      <c r="X161" s="14">
        <f t="shared" ca="1" si="123"/>
        <v>327.09000000000378</v>
      </c>
      <c r="Y161" s="14">
        <f t="shared" ca="1" si="147"/>
        <v>922.90999999999622</v>
      </c>
      <c r="Z161" s="14">
        <f t="shared" ca="1" si="148"/>
        <v>922.90999999999622</v>
      </c>
      <c r="AA161" s="14">
        <f t="shared" ca="1" si="131"/>
        <v>167714.94699999999</v>
      </c>
      <c r="AB161" s="15">
        <f ca="1">SUM(Z$12:Z161)</f>
        <v>91867.508999999991</v>
      </c>
      <c r="AC161" s="16">
        <f ca="1">SUM(X$12:X161)+SUMIF(Y$12:Y161, "&lt;0")</f>
        <v>75847.437999999995</v>
      </c>
      <c r="AE161" s="9">
        <v>44332</v>
      </c>
      <c r="AF161" s="14">
        <f t="shared" ca="1" si="137"/>
        <v>2000</v>
      </c>
      <c r="AG161" s="14">
        <f t="shared" ca="1" si="165"/>
        <v>2000</v>
      </c>
      <c r="AH161" s="14">
        <f t="shared" ca="1" si="124"/>
        <v>1071.8249196696172</v>
      </c>
      <c r="AI161" s="14">
        <f t="shared" ca="1" si="138"/>
        <v>928.1750803303828</v>
      </c>
      <c r="AJ161" s="14">
        <f t="shared" ca="1" si="139"/>
        <v>928.1750803303828</v>
      </c>
      <c r="AK161" s="14">
        <f t="shared" ca="1" si="149"/>
        <v>227489.56299796025</v>
      </c>
      <c r="AL161" s="15">
        <f ca="1">SUM(AJ$12:AJ161)</f>
        <v>127867.50900000003</v>
      </c>
      <c r="AM161" s="16">
        <f ca="1">SUM(AH$12:AH161)+SUMIF(AI$12:AI161, "&lt;0")</f>
        <v>99622.053997960291</v>
      </c>
      <c r="AO161" s="9">
        <v>44332</v>
      </c>
      <c r="AP161" s="14">
        <f t="shared" ca="1" si="140"/>
        <v>3000</v>
      </c>
      <c r="AQ161" s="14">
        <f t="shared" ca="1" si="170"/>
        <v>3000</v>
      </c>
      <c r="AR161" s="14">
        <f t="shared" ca="1" si="125"/>
        <v>1458.4244806225008</v>
      </c>
      <c r="AS161" s="14">
        <f t="shared" ca="1" si="150"/>
        <v>1541.5755193774992</v>
      </c>
      <c r="AT161" s="14">
        <f t="shared" ca="1" si="151"/>
        <v>1541.5755193774992</v>
      </c>
      <c r="AU161" s="14">
        <f t="shared" ca="1" si="132"/>
        <v>280390.78785618593</v>
      </c>
      <c r="AV161" s="15">
        <f ca="1">SUM(AT$12:AT161)</f>
        <v>159474.46606428953</v>
      </c>
      <c r="AW161" s="16">
        <f ca="1">SUM(AR$12:AR161)+SUMIF(AS$12:AS161, "&lt;0")</f>
        <v>120916.32179189651</v>
      </c>
      <c r="AX161" s="15"/>
      <c r="AZ161" s="9">
        <v>44332</v>
      </c>
      <c r="BA161" s="14">
        <f t="shared" ca="1" si="162"/>
        <v>1500</v>
      </c>
      <c r="BB161" s="14">
        <f t="shared" ca="1" si="171"/>
        <v>1500</v>
      </c>
      <c r="BC161" s="14">
        <f t="shared" ca="1" si="126"/>
        <v>577.09000000000378</v>
      </c>
      <c r="BD161" s="14">
        <f t="shared" ca="1" si="152"/>
        <v>922.90999999999622</v>
      </c>
      <c r="BE161" s="14">
        <f t="shared" ca="1" si="153"/>
        <v>922.90999999999622</v>
      </c>
      <c r="BF161" s="14">
        <f t="shared" ca="1" si="133"/>
        <v>187964.94699999999</v>
      </c>
      <c r="BG161" s="15">
        <f ca="1">SUM(BE$12:BE161)</f>
        <v>103867.50900000002</v>
      </c>
      <c r="BH161" s="16">
        <f ca="1">SUM(BC$12:BC161)+SUMIF(BD$12:BD161, "&lt;0")</f>
        <v>84097.437999999995</v>
      </c>
      <c r="BJ161" s="9">
        <v>44332</v>
      </c>
      <c r="BK161" s="14">
        <f t="shared" ca="1" si="163"/>
        <v>1750</v>
      </c>
      <c r="BL161" s="14">
        <f t="shared" ca="1" si="172"/>
        <v>1750</v>
      </c>
      <c r="BM161" s="14">
        <f t="shared" ca="1" si="127"/>
        <v>827.09000000000378</v>
      </c>
      <c r="BN161" s="14">
        <f t="shared" ca="1" si="154"/>
        <v>922.90999999999622</v>
      </c>
      <c r="BO161" s="14">
        <f t="shared" ca="1" si="155"/>
        <v>922.90999999999622</v>
      </c>
      <c r="BP161" s="14">
        <f t="shared" ca="1" si="134"/>
        <v>208214.94699999999</v>
      </c>
      <c r="BQ161" s="15">
        <f ca="1">SUM(BO$12:BO161)</f>
        <v>115867.50899999999</v>
      </c>
      <c r="BR161" s="16">
        <f ca="1">SUM(BM$12:BM161)+SUMIF(BN$12:BN161, "&lt;0")</f>
        <v>92347.437999999995</v>
      </c>
      <c r="BT161" s="9">
        <v>44332</v>
      </c>
      <c r="BU161" s="14">
        <f t="shared" ca="1" si="141"/>
        <v>2000</v>
      </c>
      <c r="BV161" s="14">
        <f t="shared" ca="1" si="166"/>
        <v>2000</v>
      </c>
      <c r="BW161" s="14">
        <f t="shared" ca="1" si="128"/>
        <v>1071.8249196696172</v>
      </c>
      <c r="BX161" s="14">
        <f t="shared" ca="1" si="142"/>
        <v>928.1750803303828</v>
      </c>
      <c r="BY161" s="14">
        <f t="shared" ca="1" si="143"/>
        <v>928.1750803303828</v>
      </c>
      <c r="BZ161" s="14">
        <f t="shared" ca="1" si="156"/>
        <v>227489.56299796025</v>
      </c>
      <c r="CA161" s="15">
        <f ca="1">SUM(BY$12:BY161)</f>
        <v>127867.50900000003</v>
      </c>
      <c r="CB161" s="16">
        <f ca="1">SUM(BW$12:BW161)+SUMIF(BX$12:BX161, "&lt;0")</f>
        <v>99622.053997960291</v>
      </c>
      <c r="CD161" s="9">
        <v>44332</v>
      </c>
      <c r="CE161" s="14">
        <f t="shared" ca="1" si="164"/>
        <v>2500</v>
      </c>
      <c r="CF161" s="14">
        <f t="shared" ca="1" si="173"/>
        <v>2500</v>
      </c>
      <c r="CG161" s="14">
        <f t="shared" ca="1" si="129"/>
        <v>1071.8249196696172</v>
      </c>
      <c r="CH161" s="14">
        <f t="shared" ca="1" si="157"/>
        <v>1428.1750803303828</v>
      </c>
      <c r="CI161" s="14">
        <f t="shared" ca="1" si="158"/>
        <v>1428.1750803303828</v>
      </c>
      <c r="CJ161" s="14">
        <f t="shared" ca="1" si="135"/>
        <v>258787.2951667548</v>
      </c>
      <c r="CK161" s="15">
        <f ca="1">SUM(CI$12:CI161)</f>
        <v>147165.2411687946</v>
      </c>
      <c r="CL161" s="16">
        <f ca="1">SUM(CG$12:CG161)+SUMIF(CH$12:CH161, "&lt;0")</f>
        <v>111622.05399796031</v>
      </c>
    </row>
    <row r="162" spans="1:90" x14ac:dyDescent="0.2">
      <c r="A162" s="24">
        <v>44333</v>
      </c>
      <c r="B162" s="54">
        <f ca="1">IF($A162&gt;= $C$5,$C$6, INDEX('Historical Data'!$D$2:$D$745, MATCH(A162, 'Historical Data'!$B$2:$B$745, 0)))</f>
        <v>1295.6389999999997</v>
      </c>
      <c r="C162" s="14">
        <f t="shared" ca="1" si="167"/>
        <v>1295.6389999999994</v>
      </c>
      <c r="D162" s="14">
        <f t="shared" ca="1" si="121"/>
        <v>241.42199999999548</v>
      </c>
      <c r="E162" s="14">
        <f t="shared" ca="1" si="144"/>
        <v>1054.2170000000042</v>
      </c>
      <c r="F162" s="14">
        <f t="shared" ca="1" si="136"/>
        <v>1054.2170000000042</v>
      </c>
      <c r="G162" s="14">
        <f t="shared" ca="1" si="159"/>
        <v>172707.34499999965</v>
      </c>
      <c r="H162" s="15">
        <f ca="1">SUM(F$12:F162)</f>
        <v>95112.398000000045</v>
      </c>
      <c r="I162" s="16">
        <f ca="1">SUM(D$12:D162)+SUMIF(E$12:E162, "&lt;0")</f>
        <v>77594.947000000015</v>
      </c>
      <c r="J162" s="15"/>
      <c r="K162" s="9">
        <v>44333</v>
      </c>
      <c r="L162" s="14">
        <f t="shared" ca="1" si="160"/>
        <v>1788.5130798771124</v>
      </c>
      <c r="M162" s="14">
        <f t="shared" ca="1" si="168"/>
        <v>1788.5130798771129</v>
      </c>
      <c r="N162" s="14">
        <f t="shared" ca="1" si="122"/>
        <v>734.29607987710824</v>
      </c>
      <c r="O162" s="14">
        <f t="shared" ca="1" si="145"/>
        <v>1054.2170000000042</v>
      </c>
      <c r="P162" s="14">
        <f t="shared" ca="1" si="146"/>
        <v>1054.2170000000042</v>
      </c>
      <c r="Q162" s="14">
        <f t="shared" ca="1" si="130"/>
        <v>213123.01954992264</v>
      </c>
      <c r="R162" s="15">
        <f ca="1">SUM(P$12:P162)</f>
        <v>118770.35383410138</v>
      </c>
      <c r="S162" s="16">
        <f ca="1">SUM(N$12:N162)+SUMIF(O$12:O162, "&lt;0")</f>
        <v>94352.6657158218</v>
      </c>
      <c r="U162" s="9">
        <v>44333</v>
      </c>
      <c r="V162" s="14">
        <f t="shared" ca="1" si="161"/>
        <v>1250</v>
      </c>
      <c r="W162" s="14">
        <f t="shared" ca="1" si="169"/>
        <v>1250</v>
      </c>
      <c r="X162" s="14">
        <f t="shared" ca="1" si="123"/>
        <v>195.78299999999581</v>
      </c>
      <c r="Y162" s="14">
        <f t="shared" ca="1" si="147"/>
        <v>1054.2170000000042</v>
      </c>
      <c r="Z162" s="14">
        <f t="shared" ca="1" si="148"/>
        <v>1054.2170000000042</v>
      </c>
      <c r="AA162" s="14">
        <f t="shared" ca="1" si="131"/>
        <v>168964.94699999999</v>
      </c>
      <c r="AB162" s="15">
        <f ca="1">SUM(Z$12:Z162)</f>
        <v>92921.725999999995</v>
      </c>
      <c r="AC162" s="16">
        <f ca="1">SUM(X$12:X162)+SUMIF(Y$12:Y162, "&lt;0")</f>
        <v>76043.22099999999</v>
      </c>
      <c r="AE162" s="9">
        <v>44333</v>
      </c>
      <c r="AF162" s="14">
        <f t="shared" ca="1" si="137"/>
        <v>2000</v>
      </c>
      <c r="AG162" s="14">
        <f t="shared" ca="1" si="165"/>
        <v>2000</v>
      </c>
      <c r="AH162" s="14">
        <f t="shared" ca="1" si="124"/>
        <v>945.78299999999581</v>
      </c>
      <c r="AI162" s="14">
        <f t="shared" ca="1" si="138"/>
        <v>1054.2170000000042</v>
      </c>
      <c r="AJ162" s="14">
        <f t="shared" ca="1" si="139"/>
        <v>1054.2170000000042</v>
      </c>
      <c r="AK162" s="14">
        <f t="shared" ca="1" si="149"/>
        <v>229489.56299796025</v>
      </c>
      <c r="AL162" s="15">
        <f ca="1">SUM(AJ$12:AJ162)</f>
        <v>128921.72600000004</v>
      </c>
      <c r="AM162" s="16">
        <f ca="1">SUM(AH$12:AH162)+SUMIF(AI$12:AI162, "&lt;0")</f>
        <v>100567.83699796029</v>
      </c>
      <c r="AO162" s="9">
        <v>44333</v>
      </c>
      <c r="AP162" s="14">
        <f t="shared" ca="1" si="140"/>
        <v>3000</v>
      </c>
      <c r="AQ162" s="14">
        <f t="shared" ca="1" si="170"/>
        <v>3000</v>
      </c>
      <c r="AR162" s="14">
        <f t="shared" ca="1" si="125"/>
        <v>1327.1174806224931</v>
      </c>
      <c r="AS162" s="14">
        <f t="shared" ca="1" si="150"/>
        <v>1672.8825193775069</v>
      </c>
      <c r="AT162" s="14">
        <f t="shared" ca="1" si="151"/>
        <v>1672.8825193775069</v>
      </c>
      <c r="AU162" s="14">
        <f t="shared" ca="1" si="132"/>
        <v>283390.78785618593</v>
      </c>
      <c r="AV162" s="15">
        <f ca="1">SUM(AT$12:AT162)</f>
        <v>161147.34858366704</v>
      </c>
      <c r="AW162" s="16">
        <f ca="1">SUM(AR$12:AR162)+SUMIF(AS$12:AS162, "&lt;0")</f>
        <v>122243.439272519</v>
      </c>
      <c r="AX162" s="15"/>
      <c r="AZ162" s="9">
        <v>44333</v>
      </c>
      <c r="BA162" s="14">
        <f t="shared" ca="1" si="162"/>
        <v>1500</v>
      </c>
      <c r="BB162" s="14">
        <f t="shared" ca="1" si="171"/>
        <v>1500</v>
      </c>
      <c r="BC162" s="14">
        <f t="shared" ca="1" si="126"/>
        <v>445.78299999999581</v>
      </c>
      <c r="BD162" s="14">
        <f t="shared" ca="1" si="152"/>
        <v>1054.2170000000042</v>
      </c>
      <c r="BE162" s="14">
        <f t="shared" ca="1" si="153"/>
        <v>1054.2170000000042</v>
      </c>
      <c r="BF162" s="14">
        <f t="shared" ca="1" si="133"/>
        <v>189464.94699999999</v>
      </c>
      <c r="BG162" s="15">
        <f ca="1">SUM(BE$12:BE162)</f>
        <v>104921.72600000002</v>
      </c>
      <c r="BH162" s="16">
        <f ca="1">SUM(BC$12:BC162)+SUMIF(BD$12:BD162, "&lt;0")</f>
        <v>84543.22099999999</v>
      </c>
      <c r="BJ162" s="9">
        <v>44333</v>
      </c>
      <c r="BK162" s="14">
        <f t="shared" ca="1" si="163"/>
        <v>1750</v>
      </c>
      <c r="BL162" s="14">
        <f t="shared" ca="1" si="172"/>
        <v>1750</v>
      </c>
      <c r="BM162" s="14">
        <f t="shared" ca="1" si="127"/>
        <v>695.78299999999581</v>
      </c>
      <c r="BN162" s="14">
        <f t="shared" ca="1" si="154"/>
        <v>1054.2170000000042</v>
      </c>
      <c r="BO162" s="14">
        <f t="shared" ca="1" si="155"/>
        <v>1054.2170000000042</v>
      </c>
      <c r="BP162" s="14">
        <f t="shared" ca="1" si="134"/>
        <v>209964.94699999999</v>
      </c>
      <c r="BQ162" s="15">
        <f ca="1">SUM(BO$12:BO162)</f>
        <v>116921.726</v>
      </c>
      <c r="BR162" s="16">
        <f ca="1">SUM(BM$12:BM162)+SUMIF(BN$12:BN162, "&lt;0")</f>
        <v>93043.22099999999</v>
      </c>
      <c r="BT162" s="9">
        <v>44333</v>
      </c>
      <c r="BU162" s="14">
        <f t="shared" ca="1" si="141"/>
        <v>2000</v>
      </c>
      <c r="BV162" s="14">
        <f t="shared" ca="1" si="166"/>
        <v>2000</v>
      </c>
      <c r="BW162" s="14">
        <f t="shared" ca="1" si="128"/>
        <v>945.78299999999581</v>
      </c>
      <c r="BX162" s="14">
        <f t="shared" ca="1" si="142"/>
        <v>1054.2170000000042</v>
      </c>
      <c r="BY162" s="14">
        <f t="shared" ca="1" si="143"/>
        <v>1054.2170000000042</v>
      </c>
      <c r="BZ162" s="14">
        <f t="shared" ca="1" si="156"/>
        <v>229489.56299796025</v>
      </c>
      <c r="CA162" s="15">
        <f ca="1">SUM(BY$12:BY162)</f>
        <v>128921.72600000004</v>
      </c>
      <c r="CB162" s="16">
        <f ca="1">SUM(BW$12:BW162)+SUMIF(BX$12:BX162, "&lt;0")</f>
        <v>100567.83699796029</v>
      </c>
      <c r="CD162" s="9">
        <v>44333</v>
      </c>
      <c r="CE162" s="14">
        <f t="shared" ca="1" si="164"/>
        <v>2500</v>
      </c>
      <c r="CF162" s="14">
        <f t="shared" ca="1" si="173"/>
        <v>2500</v>
      </c>
      <c r="CG162" s="14">
        <f t="shared" ca="1" si="129"/>
        <v>966.29564964367182</v>
      </c>
      <c r="CH162" s="14">
        <f t="shared" ca="1" si="157"/>
        <v>1533.7043503563282</v>
      </c>
      <c r="CI162" s="14">
        <f t="shared" ca="1" si="158"/>
        <v>1533.7043503563282</v>
      </c>
      <c r="CJ162" s="14">
        <f t="shared" ca="1" si="135"/>
        <v>261287.2951667548</v>
      </c>
      <c r="CK162" s="15">
        <f ca="1">SUM(CI$12:CI162)</f>
        <v>148698.94551915093</v>
      </c>
      <c r="CL162" s="16">
        <f ca="1">SUM(CG$12:CG162)+SUMIF(CH$12:CH162, "&lt;0")</f>
        <v>112588.34964760397</v>
      </c>
    </row>
    <row r="163" spans="1:90" x14ac:dyDescent="0.2">
      <c r="A163" s="24">
        <v>44334</v>
      </c>
      <c r="B163" s="54">
        <f ca="1">IF($A163&gt;= $C$5,$C$6, INDEX('Historical Data'!$D$2:$D$745, MATCH(A163, 'Historical Data'!$B$2:$B$745, 0)))</f>
        <v>1295.6389999999997</v>
      </c>
      <c r="C163" s="14">
        <f t="shared" ca="1" si="167"/>
        <v>1295.6389999999994</v>
      </c>
      <c r="D163" s="14">
        <f t="shared" ca="1" si="121"/>
        <v>0</v>
      </c>
      <c r="E163" s="14">
        <f t="shared" ca="1" si="144"/>
        <v>1295.6389999999997</v>
      </c>
      <c r="F163" s="14">
        <f t="shared" ca="1" si="136"/>
        <v>1295.6389999999997</v>
      </c>
      <c r="G163" s="14">
        <f t="shared" ca="1" si="159"/>
        <v>174002.98399999965</v>
      </c>
      <c r="H163" s="15">
        <f ca="1">SUM(F$12:F163)</f>
        <v>96408.03700000004</v>
      </c>
      <c r="I163" s="16">
        <f ca="1">SUM(D$12:D163)+SUMIF(E$12:E163, "&lt;0")</f>
        <v>77594.947000000015</v>
      </c>
      <c r="J163" s="15"/>
      <c r="K163" s="9">
        <v>44334</v>
      </c>
      <c r="L163" s="14">
        <f t="shared" ca="1" si="160"/>
        <v>1788.5130798771124</v>
      </c>
      <c r="M163" s="14">
        <f t="shared" ca="1" si="168"/>
        <v>1788.5130798771129</v>
      </c>
      <c r="N163" s="14">
        <f t="shared" ca="1" si="122"/>
        <v>164.89807987711447</v>
      </c>
      <c r="O163" s="14">
        <f t="shared" ca="1" si="145"/>
        <v>1623.614999999998</v>
      </c>
      <c r="P163" s="14">
        <f t="shared" ca="1" si="146"/>
        <v>1623.614999999998</v>
      </c>
      <c r="Q163" s="14">
        <f t="shared" ca="1" si="130"/>
        <v>214911.53262979974</v>
      </c>
      <c r="R163" s="15">
        <f ca="1">SUM(P$12:P163)</f>
        <v>120393.96883410137</v>
      </c>
      <c r="S163" s="16">
        <f ca="1">SUM(N$12:N163)+SUMIF(O$12:O163, "&lt;0")</f>
        <v>94517.563795698909</v>
      </c>
      <c r="U163" s="9">
        <v>44334</v>
      </c>
      <c r="V163" s="14">
        <f t="shared" ca="1" si="161"/>
        <v>1250</v>
      </c>
      <c r="W163" s="14">
        <f t="shared" ca="1" si="169"/>
        <v>1250</v>
      </c>
      <c r="X163" s="14">
        <f t="shared" ca="1" si="123"/>
        <v>0</v>
      </c>
      <c r="Y163" s="14">
        <f t="shared" ca="1" si="147"/>
        <v>1250</v>
      </c>
      <c r="Z163" s="14">
        <f t="shared" ca="1" si="148"/>
        <v>1250</v>
      </c>
      <c r="AA163" s="14">
        <f t="shared" ca="1" si="131"/>
        <v>170214.94699999999</v>
      </c>
      <c r="AB163" s="15">
        <f ca="1">SUM(Z$12:Z163)</f>
        <v>94171.725999999995</v>
      </c>
      <c r="AC163" s="16">
        <f ca="1">SUM(X$12:X163)+SUMIF(Y$12:Y163, "&lt;0")</f>
        <v>76043.22099999999</v>
      </c>
      <c r="AE163" s="9">
        <v>44334</v>
      </c>
      <c r="AF163" s="14">
        <f t="shared" ca="1" si="137"/>
        <v>2000</v>
      </c>
      <c r="AG163" s="14">
        <f t="shared" ca="1" si="165"/>
        <v>2000</v>
      </c>
      <c r="AH163" s="14">
        <f t="shared" ca="1" si="124"/>
        <v>376.38500000000204</v>
      </c>
      <c r="AI163" s="14">
        <f t="shared" ca="1" si="138"/>
        <v>1623.614999999998</v>
      </c>
      <c r="AJ163" s="14">
        <f t="shared" ca="1" si="139"/>
        <v>1623.614999999998</v>
      </c>
      <c r="AK163" s="14">
        <f t="shared" ca="1" si="149"/>
        <v>231489.56299796025</v>
      </c>
      <c r="AL163" s="15">
        <f ca="1">SUM(AJ$12:AJ163)</f>
        <v>130545.34100000004</v>
      </c>
      <c r="AM163" s="16">
        <f ca="1">SUM(AH$12:AH163)+SUMIF(AI$12:AI163, "&lt;0")</f>
        <v>100944.22199796028</v>
      </c>
      <c r="AO163" s="9">
        <v>44334</v>
      </c>
      <c r="AP163" s="14">
        <f t="shared" ca="1" si="140"/>
        <v>3000</v>
      </c>
      <c r="AQ163" s="14">
        <f t="shared" ca="1" si="170"/>
        <v>3000</v>
      </c>
      <c r="AR163" s="14">
        <f t="shared" ca="1" si="125"/>
        <v>757.71948062249976</v>
      </c>
      <c r="AS163" s="14">
        <f t="shared" ca="1" si="150"/>
        <v>2242.2805193775002</v>
      </c>
      <c r="AT163" s="14">
        <f t="shared" ca="1" si="151"/>
        <v>2242.2805193775002</v>
      </c>
      <c r="AU163" s="14">
        <f t="shared" ca="1" si="132"/>
        <v>286390.78785618593</v>
      </c>
      <c r="AV163" s="15">
        <f ca="1">SUM(AT$12:AT163)</f>
        <v>163389.62910304454</v>
      </c>
      <c r="AW163" s="16">
        <f ca="1">SUM(AR$12:AR163)+SUMIF(AS$12:AS163, "&lt;0")</f>
        <v>123001.1587531415</v>
      </c>
      <c r="AX163" s="15"/>
      <c r="AZ163" s="9">
        <v>44334</v>
      </c>
      <c r="BA163" s="14">
        <f t="shared" ca="1" si="162"/>
        <v>1500</v>
      </c>
      <c r="BB163" s="14">
        <f t="shared" ca="1" si="171"/>
        <v>1500</v>
      </c>
      <c r="BC163" s="14">
        <f t="shared" ca="1" si="126"/>
        <v>0</v>
      </c>
      <c r="BD163" s="14">
        <f t="shared" ca="1" si="152"/>
        <v>1500</v>
      </c>
      <c r="BE163" s="14">
        <f t="shared" ca="1" si="153"/>
        <v>1500</v>
      </c>
      <c r="BF163" s="14">
        <f t="shared" ca="1" si="133"/>
        <v>190964.94699999999</v>
      </c>
      <c r="BG163" s="15">
        <f ca="1">SUM(BE$12:BE163)</f>
        <v>106421.72600000002</v>
      </c>
      <c r="BH163" s="16">
        <f ca="1">SUM(BC$12:BC163)+SUMIF(BD$12:BD163, "&lt;0")</f>
        <v>84543.22099999999</v>
      </c>
      <c r="BJ163" s="9">
        <v>44334</v>
      </c>
      <c r="BK163" s="14">
        <f t="shared" ca="1" si="163"/>
        <v>1750</v>
      </c>
      <c r="BL163" s="14">
        <f t="shared" ca="1" si="172"/>
        <v>1750</v>
      </c>
      <c r="BM163" s="14">
        <f t="shared" ca="1" si="127"/>
        <v>126.38500000000204</v>
      </c>
      <c r="BN163" s="14">
        <f t="shared" ca="1" si="154"/>
        <v>1623.614999999998</v>
      </c>
      <c r="BO163" s="14">
        <f t="shared" ca="1" si="155"/>
        <v>1623.614999999998</v>
      </c>
      <c r="BP163" s="14">
        <f t="shared" ca="1" si="134"/>
        <v>211714.94699999999</v>
      </c>
      <c r="BQ163" s="15">
        <f ca="1">SUM(BO$12:BO163)</f>
        <v>118545.34099999999</v>
      </c>
      <c r="BR163" s="16">
        <f ca="1">SUM(BM$12:BM163)+SUMIF(BN$12:BN163, "&lt;0")</f>
        <v>93169.606</v>
      </c>
      <c r="BT163" s="9">
        <v>44334</v>
      </c>
      <c r="BU163" s="14">
        <f t="shared" ca="1" si="141"/>
        <v>2000</v>
      </c>
      <c r="BV163" s="14">
        <f t="shared" ca="1" si="166"/>
        <v>2000</v>
      </c>
      <c r="BW163" s="14">
        <f t="shared" ca="1" si="128"/>
        <v>376.38500000000204</v>
      </c>
      <c r="BX163" s="14">
        <f t="shared" ca="1" si="142"/>
        <v>1623.614999999998</v>
      </c>
      <c r="BY163" s="14">
        <f t="shared" ca="1" si="143"/>
        <v>1623.614999999998</v>
      </c>
      <c r="BZ163" s="14">
        <f t="shared" ca="1" si="156"/>
        <v>231489.56299796025</v>
      </c>
      <c r="CA163" s="15">
        <f ca="1">SUM(BY$12:BY163)</f>
        <v>130545.34100000004</v>
      </c>
      <c r="CB163" s="16">
        <f ca="1">SUM(BW$12:BW163)+SUMIF(BX$12:BX163, "&lt;0")</f>
        <v>100944.22199796028</v>
      </c>
      <c r="CD163" s="9">
        <v>44334</v>
      </c>
      <c r="CE163" s="14">
        <f t="shared" ca="1" si="164"/>
        <v>2500</v>
      </c>
      <c r="CF163" s="14">
        <f t="shared" ca="1" si="173"/>
        <v>2500</v>
      </c>
      <c r="CG163" s="14">
        <f t="shared" ca="1" si="129"/>
        <v>422.67537961774087</v>
      </c>
      <c r="CH163" s="14">
        <f t="shared" ca="1" si="157"/>
        <v>2077.3246203822591</v>
      </c>
      <c r="CI163" s="14">
        <f t="shared" ca="1" si="158"/>
        <v>2077.3246203822591</v>
      </c>
      <c r="CJ163" s="14">
        <f t="shared" ca="1" si="135"/>
        <v>263787.2951667548</v>
      </c>
      <c r="CK163" s="15">
        <f ca="1">SUM(CI$12:CI163)</f>
        <v>150776.27013953318</v>
      </c>
      <c r="CL163" s="16">
        <f ca="1">SUM(CG$12:CG163)+SUMIF(CH$12:CH163, "&lt;0")</f>
        <v>113011.02502722171</v>
      </c>
    </row>
    <row r="164" spans="1:90" x14ac:dyDescent="0.2">
      <c r="A164" s="24">
        <v>44335</v>
      </c>
      <c r="B164" s="54">
        <f ca="1">IF($A164&gt;= $C$5,$C$6, INDEX('Historical Data'!$D$2:$D$745, MATCH(A164, 'Historical Data'!$B$2:$B$745, 0)))</f>
        <v>1295.6389999999997</v>
      </c>
      <c r="C164" s="14">
        <f t="shared" ca="1" si="167"/>
        <v>1295.6389999999994</v>
      </c>
      <c r="D164" s="14">
        <f t="shared" ref="D164:D227" ca="1" si="174" xml:space="preserve"> F140 + IF(E163 &lt; 0, -E163, 0)</f>
        <v>0</v>
      </c>
      <c r="E164" s="14">
        <f t="shared" ca="1" si="144"/>
        <v>1295.6389999999997</v>
      </c>
      <c r="F164" s="14">
        <f t="shared" ca="1" si="136"/>
        <v>1295.6389999999997</v>
      </c>
      <c r="G164" s="14">
        <f t="shared" ca="1" si="159"/>
        <v>175298.62299999964</v>
      </c>
      <c r="H164" s="15">
        <f ca="1">SUM(F$12:F164)</f>
        <v>97703.676000000036</v>
      </c>
      <c r="I164" s="16">
        <f ca="1">SUM(D$12:D164)+SUMIF(E$12:E164, "&lt;0")</f>
        <v>77594.947000000015</v>
      </c>
      <c r="J164" s="15"/>
      <c r="K164" s="9">
        <v>44335</v>
      </c>
      <c r="L164" s="14">
        <f t="shared" ca="1" si="160"/>
        <v>1788.5130798771124</v>
      </c>
      <c r="M164" s="14">
        <f t="shared" ca="1" si="168"/>
        <v>1788.5130798771129</v>
      </c>
      <c r="N164" s="14">
        <f t="shared" ref="N164:N227" ca="1" si="175" xml:space="preserve"> P140 + IF(O163 &lt; 0, -O163, 0)</f>
        <v>0</v>
      </c>
      <c r="O164" s="14">
        <f t="shared" ca="1" si="145"/>
        <v>1788.5130798771124</v>
      </c>
      <c r="P164" s="14">
        <f t="shared" ca="1" si="146"/>
        <v>1788.5130798771124</v>
      </c>
      <c r="Q164" s="14">
        <f t="shared" ca="1" si="130"/>
        <v>216700.04570967684</v>
      </c>
      <c r="R164" s="15">
        <f ca="1">SUM(P$12:P164)</f>
        <v>122182.48191397848</v>
      </c>
      <c r="S164" s="16">
        <f ca="1">SUM(N$12:N164)+SUMIF(O$12:O164, "&lt;0")</f>
        <v>94517.563795698909</v>
      </c>
      <c r="U164" s="9">
        <v>44335</v>
      </c>
      <c r="V164" s="14">
        <f t="shared" ca="1" si="161"/>
        <v>1250</v>
      </c>
      <c r="W164" s="14">
        <f t="shared" ca="1" si="169"/>
        <v>1250</v>
      </c>
      <c r="X164" s="14">
        <f t="shared" ref="X164:X227" ca="1" si="176" xml:space="preserve"> Z140 + IF(Y163 &lt; 0, -Y163, 0)</f>
        <v>0</v>
      </c>
      <c r="Y164" s="14">
        <f t="shared" ca="1" si="147"/>
        <v>1250</v>
      </c>
      <c r="Z164" s="14">
        <f t="shared" ca="1" si="148"/>
        <v>1250</v>
      </c>
      <c r="AA164" s="14">
        <f t="shared" ca="1" si="131"/>
        <v>171464.94699999999</v>
      </c>
      <c r="AB164" s="15">
        <f ca="1">SUM(Z$12:Z164)</f>
        <v>95421.725999999995</v>
      </c>
      <c r="AC164" s="16">
        <f ca="1">SUM(X$12:X164)+SUMIF(Y$12:Y164, "&lt;0")</f>
        <v>76043.22099999999</v>
      </c>
      <c r="AE164" s="9">
        <v>44335</v>
      </c>
      <c r="AF164" s="14">
        <f t="shared" ca="1" si="137"/>
        <v>2000</v>
      </c>
      <c r="AG164" s="14">
        <f t="shared" ca="1" si="165"/>
        <v>2000</v>
      </c>
      <c r="AH164" s="14">
        <f t="shared" ref="AH164:AH227" ca="1" si="177" xml:space="preserve"> AJ140 + IF(AI163 &lt; 0, -AI163, 0)</f>
        <v>118.97699999999895</v>
      </c>
      <c r="AI164" s="14">
        <f t="shared" ca="1" si="138"/>
        <v>1881.023000000001</v>
      </c>
      <c r="AJ164" s="14">
        <f t="shared" ca="1" si="139"/>
        <v>1881.023000000001</v>
      </c>
      <c r="AK164" s="14">
        <f t="shared" ca="1" si="149"/>
        <v>233489.56299796025</v>
      </c>
      <c r="AL164" s="15">
        <f ca="1">SUM(AJ$12:AJ164)</f>
        <v>132426.36400000006</v>
      </c>
      <c r="AM164" s="16">
        <f ca="1">SUM(AH$12:AH164)+SUMIF(AI$12:AI164, "&lt;0")</f>
        <v>101063.19899796028</v>
      </c>
      <c r="AO164" s="9">
        <v>44335</v>
      </c>
      <c r="AP164" s="14">
        <f t="shared" ca="1" si="140"/>
        <v>3000</v>
      </c>
      <c r="AQ164" s="14">
        <f t="shared" ca="1" si="170"/>
        <v>3000</v>
      </c>
      <c r="AR164" s="14">
        <f t="shared" ref="AR164:AR227" ca="1" si="178" xml:space="preserve"> AT140 + IF(AS163 &lt; 0, -AS163, 0)</f>
        <v>500.31148062249622</v>
      </c>
      <c r="AS164" s="14">
        <f t="shared" ca="1" si="150"/>
        <v>2499.6885193775038</v>
      </c>
      <c r="AT164" s="14">
        <f t="shared" ca="1" si="151"/>
        <v>2499.6885193775038</v>
      </c>
      <c r="AU164" s="14">
        <f t="shared" ca="1" si="132"/>
        <v>289390.78785618593</v>
      </c>
      <c r="AV164" s="15">
        <f ca="1">SUM(AT$12:AT164)</f>
        <v>165889.31762242204</v>
      </c>
      <c r="AW164" s="16">
        <f ca="1">SUM(AR$12:AR164)+SUMIF(AS$12:AS164, "&lt;0")</f>
        <v>123501.47023376399</v>
      </c>
      <c r="AX164" s="15"/>
      <c r="AZ164" s="9">
        <v>44335</v>
      </c>
      <c r="BA164" s="14">
        <f t="shared" ca="1" si="162"/>
        <v>1500</v>
      </c>
      <c r="BB164" s="14">
        <f t="shared" ca="1" si="171"/>
        <v>1500</v>
      </c>
      <c r="BC164" s="14">
        <f t="shared" ref="BC164:BC227" ca="1" si="179" xml:space="preserve"> BE140 + IF(BD163 &lt; 0, -BD163, 0)</f>
        <v>0</v>
      </c>
      <c r="BD164" s="14">
        <f t="shared" ca="1" si="152"/>
        <v>1500</v>
      </c>
      <c r="BE164" s="14">
        <f t="shared" ca="1" si="153"/>
        <v>1500</v>
      </c>
      <c r="BF164" s="14">
        <f t="shared" ca="1" si="133"/>
        <v>192464.94699999999</v>
      </c>
      <c r="BG164" s="15">
        <f ca="1">SUM(BE$12:BE164)</f>
        <v>107921.72600000002</v>
      </c>
      <c r="BH164" s="16">
        <f ca="1">SUM(BC$12:BC164)+SUMIF(BD$12:BD164, "&lt;0")</f>
        <v>84543.22099999999</v>
      </c>
      <c r="BJ164" s="9">
        <v>44335</v>
      </c>
      <c r="BK164" s="14">
        <f t="shared" ca="1" si="163"/>
        <v>1750</v>
      </c>
      <c r="BL164" s="14">
        <f t="shared" ca="1" si="172"/>
        <v>1750</v>
      </c>
      <c r="BM164" s="14">
        <f t="shared" ref="BM164:BM227" ca="1" si="180" xml:space="preserve"> BO140 + IF(BN163 &lt; 0, -BN163, 0)</f>
        <v>0</v>
      </c>
      <c r="BN164" s="14">
        <f t="shared" ca="1" si="154"/>
        <v>1750</v>
      </c>
      <c r="BO164" s="14">
        <f t="shared" ca="1" si="155"/>
        <v>1750</v>
      </c>
      <c r="BP164" s="14">
        <f t="shared" ca="1" si="134"/>
        <v>213464.94699999999</v>
      </c>
      <c r="BQ164" s="15">
        <f ca="1">SUM(BO$12:BO164)</f>
        <v>120295.34099999999</v>
      </c>
      <c r="BR164" s="16">
        <f ca="1">SUM(BM$12:BM164)+SUMIF(BN$12:BN164, "&lt;0")</f>
        <v>93169.606</v>
      </c>
      <c r="BT164" s="9">
        <v>44335</v>
      </c>
      <c r="BU164" s="14">
        <f t="shared" ca="1" si="141"/>
        <v>2000</v>
      </c>
      <c r="BV164" s="14">
        <f t="shared" ca="1" si="166"/>
        <v>2000</v>
      </c>
      <c r="BW164" s="14">
        <f t="shared" ref="BW164:BW227" ca="1" si="181" xml:space="preserve"> BY140 + IF(BX163 &lt; 0, -BX163, 0)</f>
        <v>118.97699999999895</v>
      </c>
      <c r="BX164" s="14">
        <f t="shared" ca="1" si="142"/>
        <v>1881.023000000001</v>
      </c>
      <c r="BY164" s="14">
        <f t="shared" ca="1" si="143"/>
        <v>1881.023000000001</v>
      </c>
      <c r="BZ164" s="14">
        <f t="shared" ca="1" si="156"/>
        <v>233489.56299796025</v>
      </c>
      <c r="CA164" s="15">
        <f ca="1">SUM(BY$12:BY164)</f>
        <v>132426.36400000006</v>
      </c>
      <c r="CB164" s="16">
        <f ca="1">SUM(BW$12:BW164)+SUMIF(BX$12:BX164, "&lt;0")</f>
        <v>101063.19899796028</v>
      </c>
      <c r="CD164" s="9">
        <v>44335</v>
      </c>
      <c r="CE164" s="14">
        <f t="shared" ca="1" si="164"/>
        <v>2500</v>
      </c>
      <c r="CF164" s="14">
        <f t="shared" ca="1" si="173"/>
        <v>2500</v>
      </c>
      <c r="CG164" s="14">
        <f t="shared" ref="CG164:CG227" ca="1" si="182" xml:space="preserve"> CI140 + IF(CH163 &lt; 0, -CH163, 0)</f>
        <v>191.04510959180016</v>
      </c>
      <c r="CH164" s="14">
        <f t="shared" ca="1" si="157"/>
        <v>2308.9548904081998</v>
      </c>
      <c r="CI164" s="14">
        <f t="shared" ca="1" si="158"/>
        <v>2308.9548904081998</v>
      </c>
      <c r="CJ164" s="14">
        <f t="shared" ca="1" si="135"/>
        <v>266287.2951667548</v>
      </c>
      <c r="CK164" s="15">
        <f ca="1">SUM(CI$12:CI164)</f>
        <v>153085.22502994139</v>
      </c>
      <c r="CL164" s="16">
        <f ca="1">SUM(CG$12:CG164)+SUMIF(CH$12:CH164, "&lt;0")</f>
        <v>113202.07013681351</v>
      </c>
    </row>
    <row r="165" spans="1:90" x14ac:dyDescent="0.2">
      <c r="A165" s="24">
        <v>44336</v>
      </c>
      <c r="B165" s="54">
        <f ca="1">IF($A165&gt;= $C$5,$C$6, INDEX('Historical Data'!$D$2:$D$745, MATCH(A165, 'Historical Data'!$B$2:$B$745, 0)))</f>
        <v>1295.6389999999997</v>
      </c>
      <c r="C165" s="14">
        <f t="shared" ca="1" si="167"/>
        <v>1295.6389999999994</v>
      </c>
      <c r="D165" s="14">
        <f t="shared" ca="1" si="174"/>
        <v>4.6250000000050022</v>
      </c>
      <c r="E165" s="14">
        <f t="shared" ca="1" si="144"/>
        <v>1291.0139999999947</v>
      </c>
      <c r="F165" s="14">
        <f t="shared" ca="1" si="136"/>
        <v>1291.0139999999947</v>
      </c>
      <c r="G165" s="14">
        <f t="shared" ca="1" si="159"/>
        <v>176594.26199999964</v>
      </c>
      <c r="H165" s="15">
        <f ca="1">SUM(F$12:F165)</f>
        <v>98994.690000000031</v>
      </c>
      <c r="I165" s="16">
        <f ca="1">SUM(D$12:D165)+SUMIF(E$12:E165, "&lt;0")</f>
        <v>77599.572000000015</v>
      </c>
      <c r="J165" s="15"/>
      <c r="K165" s="9">
        <v>44336</v>
      </c>
      <c r="L165" s="14">
        <f t="shared" ca="1" si="160"/>
        <v>1788.5130798771124</v>
      </c>
      <c r="M165" s="14">
        <f t="shared" ca="1" si="168"/>
        <v>1788.5130798771129</v>
      </c>
      <c r="N165" s="14">
        <f t="shared" ca="1" si="175"/>
        <v>1318.3491597542288</v>
      </c>
      <c r="O165" s="14">
        <f t="shared" ca="1" si="145"/>
        <v>470.16392012288361</v>
      </c>
      <c r="P165" s="14">
        <f t="shared" ca="1" si="146"/>
        <v>470.16392012288361</v>
      </c>
      <c r="Q165" s="14">
        <f t="shared" ca="1" si="130"/>
        <v>218488.55878955394</v>
      </c>
      <c r="R165" s="15">
        <f ca="1">SUM(P$12:P165)</f>
        <v>122652.64583410136</v>
      </c>
      <c r="S165" s="16">
        <f ca="1">SUM(N$12:N165)+SUMIF(O$12:O165, "&lt;0")</f>
        <v>95835.912955453139</v>
      </c>
      <c r="U165" s="9">
        <v>44336</v>
      </c>
      <c r="V165" s="14">
        <f t="shared" ca="1" si="161"/>
        <v>1250</v>
      </c>
      <c r="W165" s="14">
        <f t="shared" ca="1" si="169"/>
        <v>1250</v>
      </c>
      <c r="X165" s="14">
        <f t="shared" ca="1" si="176"/>
        <v>0</v>
      </c>
      <c r="Y165" s="14">
        <f t="shared" ca="1" si="147"/>
        <v>1250</v>
      </c>
      <c r="Z165" s="14">
        <f t="shared" ca="1" si="148"/>
        <v>1250</v>
      </c>
      <c r="AA165" s="14">
        <f t="shared" ca="1" si="131"/>
        <v>172714.94699999999</v>
      </c>
      <c r="AB165" s="15">
        <f ca="1">SUM(Z$12:Z165)</f>
        <v>96671.725999999995</v>
      </c>
      <c r="AC165" s="16">
        <f ca="1">SUM(X$12:X165)+SUMIF(Y$12:Y165, "&lt;0")</f>
        <v>76043.22099999999</v>
      </c>
      <c r="AE165" s="9">
        <v>44336</v>
      </c>
      <c r="AF165" s="14">
        <f t="shared" ca="1" si="137"/>
        <v>2000</v>
      </c>
      <c r="AG165" s="14">
        <f t="shared" ca="1" si="165"/>
        <v>2000</v>
      </c>
      <c r="AH165" s="14">
        <f t="shared" ca="1" si="177"/>
        <v>1622.346000000005</v>
      </c>
      <c r="AI165" s="14">
        <f t="shared" ca="1" si="138"/>
        <v>377.65399999999499</v>
      </c>
      <c r="AJ165" s="14">
        <f t="shared" ca="1" si="139"/>
        <v>377.65399999999499</v>
      </c>
      <c r="AK165" s="14">
        <f t="shared" ca="1" si="149"/>
        <v>235489.56299796025</v>
      </c>
      <c r="AL165" s="15">
        <f ca="1">SUM(AJ$12:AJ165)</f>
        <v>132804.01800000004</v>
      </c>
      <c r="AM165" s="16">
        <f ca="1">SUM(AH$12:AH165)+SUMIF(AI$12:AI165, "&lt;0")</f>
        <v>102685.54499796029</v>
      </c>
      <c r="AO165" s="9">
        <v>44336</v>
      </c>
      <c r="AP165" s="14">
        <f t="shared" ca="1" si="140"/>
        <v>3000</v>
      </c>
      <c r="AQ165" s="14">
        <f t="shared" ca="1" si="170"/>
        <v>3000</v>
      </c>
      <c r="AR165" s="14">
        <f t="shared" ca="1" si="178"/>
        <v>2003.6804806225018</v>
      </c>
      <c r="AS165" s="14">
        <f t="shared" ca="1" si="150"/>
        <v>996.31951937749818</v>
      </c>
      <c r="AT165" s="14">
        <f t="shared" ca="1" si="151"/>
        <v>996.31951937749818</v>
      </c>
      <c r="AU165" s="14">
        <f t="shared" ca="1" si="132"/>
        <v>292390.78785618593</v>
      </c>
      <c r="AV165" s="15">
        <f ca="1">SUM(AT$12:AT165)</f>
        <v>166885.63714179953</v>
      </c>
      <c r="AW165" s="16">
        <f ca="1">SUM(AR$12:AR165)+SUMIF(AS$12:AS165, "&lt;0")</f>
        <v>125505.15071438649</v>
      </c>
      <c r="AX165" s="15"/>
      <c r="AZ165" s="9">
        <v>44336</v>
      </c>
      <c r="BA165" s="14">
        <f t="shared" ca="1" si="162"/>
        <v>1500</v>
      </c>
      <c r="BB165" s="14">
        <f t="shared" ca="1" si="171"/>
        <v>1500</v>
      </c>
      <c r="BC165" s="14">
        <f t="shared" ca="1" si="179"/>
        <v>617.708000000006</v>
      </c>
      <c r="BD165" s="14">
        <f t="shared" ca="1" si="152"/>
        <v>882.291999999994</v>
      </c>
      <c r="BE165" s="14">
        <f t="shared" ca="1" si="153"/>
        <v>882.291999999994</v>
      </c>
      <c r="BF165" s="14">
        <f t="shared" ca="1" si="133"/>
        <v>193964.94699999999</v>
      </c>
      <c r="BG165" s="15">
        <f ca="1">SUM(BE$12:BE165)</f>
        <v>108804.01800000001</v>
      </c>
      <c r="BH165" s="16">
        <f ca="1">SUM(BC$12:BC165)+SUMIF(BD$12:BD165, "&lt;0")</f>
        <v>85160.929000000004</v>
      </c>
      <c r="BJ165" s="9">
        <v>44336</v>
      </c>
      <c r="BK165" s="14">
        <f t="shared" ca="1" si="163"/>
        <v>1750</v>
      </c>
      <c r="BL165" s="14">
        <f t="shared" ca="1" si="172"/>
        <v>1750</v>
      </c>
      <c r="BM165" s="14">
        <f t="shared" ca="1" si="180"/>
        <v>1241.323000000004</v>
      </c>
      <c r="BN165" s="14">
        <f t="shared" ca="1" si="154"/>
        <v>508.67699999999604</v>
      </c>
      <c r="BO165" s="14">
        <f t="shared" ca="1" si="155"/>
        <v>508.67699999999604</v>
      </c>
      <c r="BP165" s="14">
        <f t="shared" ca="1" si="134"/>
        <v>215214.94699999999</v>
      </c>
      <c r="BQ165" s="15">
        <f ca="1">SUM(BO$12:BO165)</f>
        <v>120804.01799999998</v>
      </c>
      <c r="BR165" s="16">
        <f ca="1">SUM(BM$12:BM165)+SUMIF(BN$12:BN165, "&lt;0")</f>
        <v>94410.929000000004</v>
      </c>
      <c r="BT165" s="9">
        <v>44336</v>
      </c>
      <c r="BU165" s="14">
        <f t="shared" ca="1" si="141"/>
        <v>2000</v>
      </c>
      <c r="BV165" s="14">
        <f t="shared" ca="1" si="166"/>
        <v>2000</v>
      </c>
      <c r="BW165" s="14">
        <f t="shared" ca="1" si="181"/>
        <v>1622.346000000005</v>
      </c>
      <c r="BX165" s="14">
        <f t="shared" ca="1" si="142"/>
        <v>377.65399999999499</v>
      </c>
      <c r="BY165" s="14">
        <f t="shared" ca="1" si="143"/>
        <v>377.65399999999499</v>
      </c>
      <c r="BZ165" s="14">
        <f t="shared" ca="1" si="156"/>
        <v>235489.56299796025</v>
      </c>
      <c r="CA165" s="15">
        <f ca="1">SUM(BY$12:BY165)</f>
        <v>132804.01800000004</v>
      </c>
      <c r="CB165" s="16">
        <f ca="1">SUM(BW$12:BW165)+SUMIF(BX$12:BX165, "&lt;0")</f>
        <v>102685.54499796029</v>
      </c>
      <c r="CD165" s="9">
        <v>44336</v>
      </c>
      <c r="CE165" s="14">
        <f t="shared" ca="1" si="164"/>
        <v>2500</v>
      </c>
      <c r="CF165" s="14">
        <f t="shared" ca="1" si="173"/>
        <v>2500</v>
      </c>
      <c r="CG165" s="14">
        <f t="shared" ca="1" si="182"/>
        <v>1720.1918395658686</v>
      </c>
      <c r="CH165" s="14">
        <f t="shared" ca="1" si="157"/>
        <v>779.80816043413142</v>
      </c>
      <c r="CI165" s="14">
        <f t="shared" ca="1" si="158"/>
        <v>779.80816043413142</v>
      </c>
      <c r="CJ165" s="14">
        <f t="shared" ca="1" si="135"/>
        <v>268787.2951667548</v>
      </c>
      <c r="CK165" s="15">
        <f ca="1">SUM(CI$12:CI165)</f>
        <v>153865.03319037551</v>
      </c>
      <c r="CL165" s="16">
        <f ca="1">SUM(CG$12:CG165)+SUMIF(CH$12:CH165, "&lt;0")</f>
        <v>114922.26197637938</v>
      </c>
    </row>
    <row r="166" spans="1:90" x14ac:dyDescent="0.2">
      <c r="A166" s="24">
        <v>44337</v>
      </c>
      <c r="B166" s="54">
        <f ca="1">IF($A166&gt;= $C$5,$C$6, INDEX('Historical Data'!$D$2:$D$745, MATCH(A166, 'Historical Data'!$B$2:$B$745, 0)))</f>
        <v>1295.6389999999997</v>
      </c>
      <c r="C166" s="14">
        <f t="shared" ca="1" si="167"/>
        <v>1295.6389999999994</v>
      </c>
      <c r="D166" s="14">
        <f t="shared" ca="1" si="174"/>
        <v>628.47899999999618</v>
      </c>
      <c r="E166" s="14">
        <f t="shared" ca="1" si="144"/>
        <v>667.16000000000349</v>
      </c>
      <c r="F166" s="14">
        <f t="shared" ca="1" si="136"/>
        <v>667.16000000000349</v>
      </c>
      <c r="G166" s="14">
        <f t="shared" ca="1" si="159"/>
        <v>177889.90099999963</v>
      </c>
      <c r="H166" s="15">
        <f ca="1">SUM(F$12:F166)</f>
        <v>99661.850000000035</v>
      </c>
      <c r="I166" s="16">
        <f ca="1">SUM(D$12:D166)+SUMIF(E$12:E166, "&lt;0")</f>
        <v>78228.051000000007</v>
      </c>
      <c r="J166" s="15"/>
      <c r="K166" s="9">
        <v>44337</v>
      </c>
      <c r="L166" s="14">
        <f t="shared" ca="1" si="160"/>
        <v>1788.5130798771124</v>
      </c>
      <c r="M166" s="14">
        <f t="shared" ca="1" si="168"/>
        <v>1788.5130798771129</v>
      </c>
      <c r="N166" s="14">
        <f t="shared" ca="1" si="175"/>
        <v>1121.3530798771089</v>
      </c>
      <c r="O166" s="14">
        <f t="shared" ca="1" si="145"/>
        <v>667.16000000000349</v>
      </c>
      <c r="P166" s="14">
        <f t="shared" ca="1" si="146"/>
        <v>667.16000000000349</v>
      </c>
      <c r="Q166" s="14">
        <f t="shared" ca="1" si="130"/>
        <v>220277.07186943103</v>
      </c>
      <c r="R166" s="15">
        <f ca="1">SUM(P$12:P166)</f>
        <v>123319.80583410137</v>
      </c>
      <c r="S166" s="16">
        <f ca="1">SUM(N$12:N166)+SUMIF(O$12:O166, "&lt;0")</f>
        <v>96957.266035330249</v>
      </c>
      <c r="U166" s="9">
        <v>44337</v>
      </c>
      <c r="V166" s="14">
        <f t="shared" ca="1" si="161"/>
        <v>1250</v>
      </c>
      <c r="W166" s="14">
        <f t="shared" ca="1" si="169"/>
        <v>1250</v>
      </c>
      <c r="X166" s="14">
        <f t="shared" ca="1" si="176"/>
        <v>450.5480000000025</v>
      </c>
      <c r="Y166" s="14">
        <f t="shared" ca="1" si="147"/>
        <v>799.4519999999975</v>
      </c>
      <c r="Z166" s="14">
        <f t="shared" ca="1" si="148"/>
        <v>799.4519999999975</v>
      </c>
      <c r="AA166" s="14">
        <f t="shared" ca="1" si="131"/>
        <v>173964.94699999999</v>
      </c>
      <c r="AB166" s="15">
        <f ca="1">SUM(Z$12:Z166)</f>
        <v>97471.177999999985</v>
      </c>
      <c r="AC166" s="16">
        <f ca="1">SUM(X$12:X166)+SUMIF(Y$12:Y166, "&lt;0")</f>
        <v>76493.769</v>
      </c>
      <c r="AE166" s="9">
        <v>44337</v>
      </c>
      <c r="AF166" s="14">
        <f t="shared" ca="1" si="137"/>
        <v>2000</v>
      </c>
      <c r="AG166" s="14">
        <f t="shared" ca="1" si="165"/>
        <v>2000</v>
      </c>
      <c r="AH166" s="14">
        <f t="shared" ca="1" si="177"/>
        <v>1332.8399999999965</v>
      </c>
      <c r="AI166" s="14">
        <f t="shared" ca="1" si="138"/>
        <v>667.16000000000349</v>
      </c>
      <c r="AJ166" s="14">
        <f t="shared" ca="1" si="139"/>
        <v>667.16000000000349</v>
      </c>
      <c r="AK166" s="14">
        <f t="shared" ca="1" si="149"/>
        <v>237489.56299796025</v>
      </c>
      <c r="AL166" s="15">
        <f ca="1">SUM(AJ$12:AJ166)</f>
        <v>133471.17800000004</v>
      </c>
      <c r="AM166" s="16">
        <f ca="1">SUM(AH$12:AH166)+SUMIF(AI$12:AI166, "&lt;0")</f>
        <v>104018.38499796028</v>
      </c>
      <c r="AO166" s="9">
        <v>44337</v>
      </c>
      <c r="AP166" s="14">
        <f t="shared" ca="1" si="140"/>
        <v>3000</v>
      </c>
      <c r="AQ166" s="14">
        <f t="shared" ca="1" si="170"/>
        <v>3000</v>
      </c>
      <c r="AR166" s="14">
        <f t="shared" ca="1" si="178"/>
        <v>1714.1744806224938</v>
      </c>
      <c r="AS166" s="14">
        <f t="shared" ca="1" si="150"/>
        <v>1285.8255193775062</v>
      </c>
      <c r="AT166" s="14">
        <f t="shared" ca="1" si="151"/>
        <v>1285.8255193775062</v>
      </c>
      <c r="AU166" s="14">
        <f t="shared" ca="1" si="132"/>
        <v>295390.78785618593</v>
      </c>
      <c r="AV166" s="15">
        <f ca="1">SUM(AT$12:AT166)</f>
        <v>168171.46266117704</v>
      </c>
      <c r="AW166" s="16">
        <f ca="1">SUM(AR$12:AR166)+SUMIF(AS$12:AS166, "&lt;0")</f>
        <v>127219.32519500898</v>
      </c>
      <c r="AX166" s="15"/>
      <c r="AZ166" s="9">
        <v>44337</v>
      </c>
      <c r="BA166" s="14">
        <f t="shared" ca="1" si="162"/>
        <v>1500</v>
      </c>
      <c r="BB166" s="14">
        <f t="shared" ca="1" si="171"/>
        <v>1500</v>
      </c>
      <c r="BC166" s="14">
        <f t="shared" ca="1" si="179"/>
        <v>832.83999999999651</v>
      </c>
      <c r="BD166" s="14">
        <f t="shared" ca="1" si="152"/>
        <v>667.16000000000349</v>
      </c>
      <c r="BE166" s="14">
        <f t="shared" ca="1" si="153"/>
        <v>667.16000000000349</v>
      </c>
      <c r="BF166" s="14">
        <f t="shared" ca="1" si="133"/>
        <v>195464.94699999999</v>
      </c>
      <c r="BG166" s="15">
        <f ca="1">SUM(BE$12:BE166)</f>
        <v>109471.17800000001</v>
      </c>
      <c r="BH166" s="16">
        <f ca="1">SUM(BC$12:BC166)+SUMIF(BD$12:BD166, "&lt;0")</f>
        <v>85993.769</v>
      </c>
      <c r="BJ166" s="9">
        <v>44337</v>
      </c>
      <c r="BK166" s="14">
        <f t="shared" ca="1" si="163"/>
        <v>1750</v>
      </c>
      <c r="BL166" s="14">
        <f t="shared" ca="1" si="172"/>
        <v>1750</v>
      </c>
      <c r="BM166" s="14">
        <f t="shared" ca="1" si="180"/>
        <v>1082.8399999999965</v>
      </c>
      <c r="BN166" s="14">
        <f t="shared" ca="1" si="154"/>
        <v>667.16000000000349</v>
      </c>
      <c r="BO166" s="14">
        <f t="shared" ca="1" si="155"/>
        <v>667.16000000000349</v>
      </c>
      <c r="BP166" s="14">
        <f t="shared" ca="1" si="134"/>
        <v>216964.94699999999</v>
      </c>
      <c r="BQ166" s="15">
        <f ca="1">SUM(BO$12:BO166)</f>
        <v>121471.17799999999</v>
      </c>
      <c r="BR166" s="16">
        <f ca="1">SUM(BM$12:BM166)+SUMIF(BN$12:BN166, "&lt;0")</f>
        <v>95493.769</v>
      </c>
      <c r="BT166" s="9">
        <v>44337</v>
      </c>
      <c r="BU166" s="14">
        <f t="shared" ca="1" si="141"/>
        <v>2000</v>
      </c>
      <c r="BV166" s="14">
        <f t="shared" ca="1" si="166"/>
        <v>2000</v>
      </c>
      <c r="BW166" s="14">
        <f t="shared" ca="1" si="181"/>
        <v>1332.8399999999965</v>
      </c>
      <c r="BX166" s="14">
        <f t="shared" ca="1" si="142"/>
        <v>667.16000000000349</v>
      </c>
      <c r="BY166" s="14">
        <f t="shared" ca="1" si="143"/>
        <v>667.16000000000349</v>
      </c>
      <c r="BZ166" s="14">
        <f t="shared" ca="1" si="156"/>
        <v>237489.56299796025</v>
      </c>
      <c r="CA166" s="15">
        <f ca="1">SUM(BY$12:BY166)</f>
        <v>133471.17800000004</v>
      </c>
      <c r="CB166" s="16">
        <f ca="1">SUM(BW$12:BW166)+SUMIF(BX$12:BX166, "&lt;0")</f>
        <v>104018.38499796028</v>
      </c>
      <c r="CD166" s="9">
        <v>44337</v>
      </c>
      <c r="CE166" s="14">
        <f t="shared" ca="1" si="164"/>
        <v>2500</v>
      </c>
      <c r="CF166" s="14">
        <f t="shared" ca="1" si="173"/>
        <v>2500</v>
      </c>
      <c r="CG166" s="14">
        <f t="shared" ca="1" si="182"/>
        <v>1456.4635695399229</v>
      </c>
      <c r="CH166" s="14">
        <f t="shared" ca="1" si="157"/>
        <v>1043.5364304600771</v>
      </c>
      <c r="CI166" s="14">
        <f t="shared" ca="1" si="158"/>
        <v>1043.5364304600771</v>
      </c>
      <c r="CJ166" s="14">
        <f t="shared" ca="1" si="135"/>
        <v>271287.2951667548</v>
      </c>
      <c r="CK166" s="15">
        <f ca="1">SUM(CI$12:CI166)</f>
        <v>154908.56962083559</v>
      </c>
      <c r="CL166" s="16">
        <f ca="1">SUM(CG$12:CG166)+SUMIF(CH$12:CH166, "&lt;0")</f>
        <v>116378.7255459193</v>
      </c>
    </row>
    <row r="167" spans="1:90" x14ac:dyDescent="0.2">
      <c r="A167" s="24">
        <v>44338</v>
      </c>
      <c r="B167" s="54">
        <f ca="1">IF($A167&gt;= $C$5,$C$6, INDEX('Historical Data'!$D$2:$D$745, MATCH(A167, 'Historical Data'!$B$2:$B$745, 0)))</f>
        <v>1295.6389999999997</v>
      </c>
      <c r="C167" s="14">
        <f t="shared" ca="1" si="167"/>
        <v>1295.6389999999994</v>
      </c>
      <c r="D167" s="14">
        <f t="shared" ca="1" si="174"/>
        <v>1295.6389999999997</v>
      </c>
      <c r="E167" s="14">
        <f t="shared" ca="1" si="144"/>
        <v>0</v>
      </c>
      <c r="F167" s="14">
        <f t="shared" ca="1" si="136"/>
        <v>0</v>
      </c>
      <c r="G167" s="14">
        <f t="shared" ca="1" si="159"/>
        <v>179185.53999999963</v>
      </c>
      <c r="H167" s="15">
        <f ca="1">SUM(F$12:F167)</f>
        <v>99661.850000000035</v>
      </c>
      <c r="I167" s="16">
        <f ca="1">SUM(D$12:D167)+SUMIF(E$12:E167, "&lt;0")</f>
        <v>79523.69</v>
      </c>
      <c r="J167" s="15"/>
      <c r="K167" s="9">
        <v>44338</v>
      </c>
      <c r="L167" s="14">
        <f t="shared" ca="1" si="160"/>
        <v>1788.5130798771124</v>
      </c>
      <c r="M167" s="14">
        <f t="shared" ca="1" si="168"/>
        <v>1788.5130798771129</v>
      </c>
      <c r="N167" s="14">
        <f t="shared" ca="1" si="175"/>
        <v>1788.5130798771124</v>
      </c>
      <c r="O167" s="14">
        <f t="shared" ca="1" si="145"/>
        <v>0</v>
      </c>
      <c r="P167" s="14">
        <f t="shared" ca="1" si="146"/>
        <v>0</v>
      </c>
      <c r="Q167" s="14">
        <f t="shared" ca="1" si="130"/>
        <v>222065.58494930813</v>
      </c>
      <c r="R167" s="15">
        <f ca="1">SUM(P$12:P167)</f>
        <v>123319.80583410137</v>
      </c>
      <c r="S167" s="16">
        <f ca="1">SUM(N$12:N167)+SUMIF(O$12:O167, "&lt;0")</f>
        <v>98745.779115207362</v>
      </c>
      <c r="U167" s="9">
        <v>44338</v>
      </c>
      <c r="V167" s="14">
        <f t="shared" ca="1" si="161"/>
        <v>1250</v>
      </c>
      <c r="W167" s="14">
        <f t="shared" ca="1" si="169"/>
        <v>1250</v>
      </c>
      <c r="X167" s="14">
        <f t="shared" ca="1" si="176"/>
        <v>1250</v>
      </c>
      <c r="Y167" s="14">
        <f t="shared" ca="1" si="147"/>
        <v>0</v>
      </c>
      <c r="Z167" s="14">
        <f t="shared" ca="1" si="148"/>
        <v>0</v>
      </c>
      <c r="AA167" s="14">
        <f t="shared" ca="1" si="131"/>
        <v>175214.94699999999</v>
      </c>
      <c r="AB167" s="15">
        <f ca="1">SUM(Z$12:Z167)</f>
        <v>97471.177999999985</v>
      </c>
      <c r="AC167" s="16">
        <f ca="1">SUM(X$12:X167)+SUMIF(Y$12:Y167, "&lt;0")</f>
        <v>77743.769</v>
      </c>
      <c r="AE167" s="9">
        <v>44338</v>
      </c>
      <c r="AF167" s="14">
        <f t="shared" ca="1" si="137"/>
        <v>2000</v>
      </c>
      <c r="AG167" s="14">
        <f t="shared" ca="1" si="165"/>
        <v>2000</v>
      </c>
      <c r="AH167" s="14">
        <f t="shared" ca="1" si="177"/>
        <v>2000</v>
      </c>
      <c r="AI167" s="14">
        <f t="shared" ca="1" si="138"/>
        <v>0</v>
      </c>
      <c r="AJ167" s="14">
        <f t="shared" ca="1" si="139"/>
        <v>0</v>
      </c>
      <c r="AK167" s="14">
        <f t="shared" ca="1" si="149"/>
        <v>239489.56299796025</v>
      </c>
      <c r="AL167" s="15">
        <f ca="1">SUM(AJ$12:AJ167)</f>
        <v>133471.17800000004</v>
      </c>
      <c r="AM167" s="16">
        <f ca="1">SUM(AH$12:AH167)+SUMIF(AI$12:AI167, "&lt;0")</f>
        <v>106018.38499796028</v>
      </c>
      <c r="AO167" s="9">
        <v>44338</v>
      </c>
      <c r="AP167" s="14">
        <f t="shared" ca="1" si="140"/>
        <v>3000</v>
      </c>
      <c r="AQ167" s="14">
        <f t="shared" ca="1" si="170"/>
        <v>3000</v>
      </c>
      <c r="AR167" s="14">
        <f t="shared" ca="1" si="178"/>
        <v>2381.3344806224973</v>
      </c>
      <c r="AS167" s="14">
        <f t="shared" ca="1" si="150"/>
        <v>618.66551937750273</v>
      </c>
      <c r="AT167" s="14">
        <f t="shared" ca="1" si="151"/>
        <v>618.66551937750273</v>
      </c>
      <c r="AU167" s="14">
        <f t="shared" ca="1" si="132"/>
        <v>298390.78785618593</v>
      </c>
      <c r="AV167" s="15">
        <f ca="1">SUM(AT$12:AT167)</f>
        <v>168790.12818055454</v>
      </c>
      <c r="AW167" s="16">
        <f ca="1">SUM(AR$12:AR167)+SUMIF(AS$12:AS167, "&lt;0")</f>
        <v>129600.65967563147</v>
      </c>
      <c r="AX167" s="15"/>
      <c r="AZ167" s="9">
        <v>44338</v>
      </c>
      <c r="BA167" s="14">
        <f t="shared" ca="1" si="162"/>
        <v>1500</v>
      </c>
      <c r="BB167" s="14">
        <f t="shared" ca="1" si="171"/>
        <v>1500</v>
      </c>
      <c r="BC167" s="14">
        <f t="shared" ca="1" si="179"/>
        <v>1500</v>
      </c>
      <c r="BD167" s="14">
        <f t="shared" ca="1" si="152"/>
        <v>0</v>
      </c>
      <c r="BE167" s="14">
        <f t="shared" ca="1" si="153"/>
        <v>0</v>
      </c>
      <c r="BF167" s="14">
        <f t="shared" ca="1" si="133"/>
        <v>196964.94699999999</v>
      </c>
      <c r="BG167" s="15">
        <f ca="1">SUM(BE$12:BE167)</f>
        <v>109471.17800000001</v>
      </c>
      <c r="BH167" s="16">
        <f ca="1">SUM(BC$12:BC167)+SUMIF(BD$12:BD167, "&lt;0")</f>
        <v>87493.769</v>
      </c>
      <c r="BJ167" s="9">
        <v>44338</v>
      </c>
      <c r="BK167" s="14">
        <f t="shared" ca="1" si="163"/>
        <v>1750</v>
      </c>
      <c r="BL167" s="14">
        <f t="shared" ca="1" si="172"/>
        <v>1750</v>
      </c>
      <c r="BM167" s="14">
        <f t="shared" ca="1" si="180"/>
        <v>1750</v>
      </c>
      <c r="BN167" s="14">
        <f t="shared" ca="1" si="154"/>
        <v>0</v>
      </c>
      <c r="BO167" s="14">
        <f t="shared" ca="1" si="155"/>
        <v>0</v>
      </c>
      <c r="BP167" s="14">
        <f t="shared" ca="1" si="134"/>
        <v>218714.94699999999</v>
      </c>
      <c r="BQ167" s="15">
        <f ca="1">SUM(BO$12:BO167)</f>
        <v>121471.17799999999</v>
      </c>
      <c r="BR167" s="16">
        <f ca="1">SUM(BM$12:BM167)+SUMIF(BN$12:BN167, "&lt;0")</f>
        <v>97243.769</v>
      </c>
      <c r="BT167" s="9">
        <v>44338</v>
      </c>
      <c r="BU167" s="14">
        <f t="shared" ca="1" si="141"/>
        <v>2000</v>
      </c>
      <c r="BV167" s="14">
        <f t="shared" ca="1" si="166"/>
        <v>2000</v>
      </c>
      <c r="BW167" s="14">
        <f t="shared" ca="1" si="181"/>
        <v>2000</v>
      </c>
      <c r="BX167" s="14">
        <f t="shared" ca="1" si="142"/>
        <v>0</v>
      </c>
      <c r="BY167" s="14">
        <f t="shared" ca="1" si="143"/>
        <v>0</v>
      </c>
      <c r="BZ167" s="14">
        <f t="shared" ca="1" si="156"/>
        <v>239489.56299796025</v>
      </c>
      <c r="CA167" s="15">
        <f ca="1">SUM(BY$12:BY167)</f>
        <v>133471.17800000004</v>
      </c>
      <c r="CB167" s="16">
        <f ca="1">SUM(BW$12:BW167)+SUMIF(BX$12:BX167, "&lt;0")</f>
        <v>106018.38499796028</v>
      </c>
      <c r="CD167" s="9">
        <v>44338</v>
      </c>
      <c r="CE167" s="14">
        <f t="shared" ca="1" si="164"/>
        <v>2500</v>
      </c>
      <c r="CF167" s="14">
        <f t="shared" ca="1" si="173"/>
        <v>2500</v>
      </c>
      <c r="CG167" s="14">
        <f t="shared" ca="1" si="182"/>
        <v>2149.4012995139892</v>
      </c>
      <c r="CH167" s="14">
        <f t="shared" ca="1" si="157"/>
        <v>350.59870048601078</v>
      </c>
      <c r="CI167" s="14">
        <f t="shared" ca="1" si="158"/>
        <v>350.59870048601078</v>
      </c>
      <c r="CJ167" s="14">
        <f t="shared" ca="1" si="135"/>
        <v>273787.2951667548</v>
      </c>
      <c r="CK167" s="15">
        <f ca="1">SUM(CI$12:CI167)</f>
        <v>155259.1683213216</v>
      </c>
      <c r="CL167" s="16">
        <f ca="1">SUM(CG$12:CG167)+SUMIF(CH$12:CH167, "&lt;0")</f>
        <v>118528.12684543329</v>
      </c>
    </row>
    <row r="168" spans="1:90" x14ac:dyDescent="0.2">
      <c r="A168" s="24">
        <v>44339</v>
      </c>
      <c r="B168" s="54">
        <f ca="1">IF($A168&gt;= $C$5,$C$6, INDEX('Historical Data'!$D$2:$D$745, MATCH(A168, 'Historical Data'!$B$2:$B$745, 0)))</f>
        <v>1295.6389999999997</v>
      </c>
      <c r="C168" s="14">
        <f t="shared" ca="1" si="167"/>
        <v>1295.6389999999994</v>
      </c>
      <c r="D168" s="14">
        <f t="shared" ca="1" si="174"/>
        <v>697.48800000000165</v>
      </c>
      <c r="E168" s="14">
        <f t="shared" ca="1" si="144"/>
        <v>598.15099999999802</v>
      </c>
      <c r="F168" s="14">
        <f t="shared" ca="1" si="136"/>
        <v>598.15099999999802</v>
      </c>
      <c r="G168" s="14">
        <f t="shared" ca="1" si="159"/>
        <v>180481.17899999963</v>
      </c>
      <c r="H168" s="15">
        <f ca="1">SUM(F$12:F168)</f>
        <v>100260.00100000003</v>
      </c>
      <c r="I168" s="16">
        <f ca="1">SUM(D$12:D168)+SUMIF(E$12:E168, "&lt;0")</f>
        <v>80221.178</v>
      </c>
      <c r="J168" s="15"/>
      <c r="K168" s="9">
        <v>44339</v>
      </c>
      <c r="L168" s="14">
        <f t="shared" ca="1" si="160"/>
        <v>1788.5130798771124</v>
      </c>
      <c r="M168" s="14">
        <f t="shared" ca="1" si="168"/>
        <v>1788.5130798771129</v>
      </c>
      <c r="N168" s="14">
        <f t="shared" ca="1" si="175"/>
        <v>1190.3620798771144</v>
      </c>
      <c r="O168" s="14">
        <f t="shared" ca="1" si="145"/>
        <v>598.15099999999802</v>
      </c>
      <c r="P168" s="14">
        <f t="shared" ca="1" si="146"/>
        <v>598.15099999999802</v>
      </c>
      <c r="Q168" s="14">
        <f t="shared" ca="1" si="130"/>
        <v>223854.09802918523</v>
      </c>
      <c r="R168" s="15">
        <f ca="1">SUM(P$12:P168)</f>
        <v>123917.95683410137</v>
      </c>
      <c r="S168" s="16">
        <f ca="1">SUM(N$12:N168)+SUMIF(O$12:O168, "&lt;0")</f>
        <v>99936.141195084478</v>
      </c>
      <c r="U168" s="9">
        <v>44339</v>
      </c>
      <c r="V168" s="14">
        <f t="shared" ca="1" si="161"/>
        <v>1250</v>
      </c>
      <c r="W168" s="14">
        <f t="shared" ca="1" si="169"/>
        <v>1250</v>
      </c>
      <c r="X168" s="14">
        <f t="shared" ca="1" si="176"/>
        <v>651.84900000000198</v>
      </c>
      <c r="Y168" s="14">
        <f t="shared" ca="1" si="147"/>
        <v>598.15099999999802</v>
      </c>
      <c r="Z168" s="14">
        <f t="shared" ca="1" si="148"/>
        <v>598.15099999999802</v>
      </c>
      <c r="AA168" s="14">
        <f t="shared" ca="1" si="131"/>
        <v>176464.94699999999</v>
      </c>
      <c r="AB168" s="15">
        <f ca="1">SUM(Z$12:Z168)</f>
        <v>98069.328999999983</v>
      </c>
      <c r="AC168" s="16">
        <f ca="1">SUM(X$12:X168)+SUMIF(Y$12:Y168, "&lt;0")</f>
        <v>78395.617999999988</v>
      </c>
      <c r="AE168" s="9">
        <v>44339</v>
      </c>
      <c r="AF168" s="14">
        <f t="shared" ca="1" si="137"/>
        <v>2000</v>
      </c>
      <c r="AG168" s="14">
        <f t="shared" ca="1" si="165"/>
        <v>2000</v>
      </c>
      <c r="AH168" s="14">
        <f t="shared" ca="1" si="177"/>
        <v>1401.849000000002</v>
      </c>
      <c r="AI168" s="14">
        <f t="shared" ca="1" si="138"/>
        <v>598.15099999999802</v>
      </c>
      <c r="AJ168" s="14">
        <f t="shared" ca="1" si="139"/>
        <v>598.15099999999802</v>
      </c>
      <c r="AK168" s="14">
        <f t="shared" ca="1" si="149"/>
        <v>241489.56299796025</v>
      </c>
      <c r="AL168" s="15">
        <f ca="1">SUM(AJ$12:AJ168)</f>
        <v>134069.32900000003</v>
      </c>
      <c r="AM168" s="16">
        <f ca="1">SUM(AH$12:AH168)+SUMIF(AI$12:AI168, "&lt;0")</f>
        <v>107420.23399796028</v>
      </c>
      <c r="AO168" s="9">
        <v>44339</v>
      </c>
      <c r="AP168" s="14">
        <f t="shared" ca="1" si="140"/>
        <v>3000</v>
      </c>
      <c r="AQ168" s="14">
        <f t="shared" ca="1" si="170"/>
        <v>3000</v>
      </c>
      <c r="AR168" s="14">
        <f t="shared" ca="1" si="178"/>
        <v>1783.1834806224992</v>
      </c>
      <c r="AS168" s="14">
        <f t="shared" ca="1" si="150"/>
        <v>1216.8165193775008</v>
      </c>
      <c r="AT168" s="14">
        <f t="shared" ca="1" si="151"/>
        <v>1216.8165193775008</v>
      </c>
      <c r="AU168" s="14">
        <f t="shared" ca="1" si="132"/>
        <v>301390.78785618593</v>
      </c>
      <c r="AV168" s="15">
        <f ca="1">SUM(AT$12:AT168)</f>
        <v>170006.94469993204</v>
      </c>
      <c r="AW168" s="16">
        <f ca="1">SUM(AR$12:AR168)+SUMIF(AS$12:AS168, "&lt;0")</f>
        <v>131383.84315625398</v>
      </c>
      <c r="AX168" s="15"/>
      <c r="AZ168" s="9">
        <v>44339</v>
      </c>
      <c r="BA168" s="14">
        <f t="shared" ca="1" si="162"/>
        <v>1500</v>
      </c>
      <c r="BB168" s="14">
        <f t="shared" ca="1" si="171"/>
        <v>1500</v>
      </c>
      <c r="BC168" s="14">
        <f t="shared" ca="1" si="179"/>
        <v>901.84900000000198</v>
      </c>
      <c r="BD168" s="14">
        <f t="shared" ca="1" si="152"/>
        <v>598.15099999999802</v>
      </c>
      <c r="BE168" s="14">
        <f t="shared" ca="1" si="153"/>
        <v>598.15099999999802</v>
      </c>
      <c r="BF168" s="14">
        <f t="shared" ca="1" si="133"/>
        <v>198464.94699999999</v>
      </c>
      <c r="BG168" s="15">
        <f ca="1">SUM(BE$12:BE168)</f>
        <v>110069.32900000001</v>
      </c>
      <c r="BH168" s="16">
        <f ca="1">SUM(BC$12:BC168)+SUMIF(BD$12:BD168, "&lt;0")</f>
        <v>88395.618000000002</v>
      </c>
      <c r="BJ168" s="9">
        <v>44339</v>
      </c>
      <c r="BK168" s="14">
        <f t="shared" ca="1" si="163"/>
        <v>1750</v>
      </c>
      <c r="BL168" s="14">
        <f t="shared" ca="1" si="172"/>
        <v>1750</v>
      </c>
      <c r="BM168" s="14">
        <f t="shared" ca="1" si="180"/>
        <v>1151.849000000002</v>
      </c>
      <c r="BN168" s="14">
        <f t="shared" ca="1" si="154"/>
        <v>598.15099999999802</v>
      </c>
      <c r="BO168" s="14">
        <f t="shared" ca="1" si="155"/>
        <v>598.15099999999802</v>
      </c>
      <c r="BP168" s="14">
        <f t="shared" ca="1" si="134"/>
        <v>220464.94699999999</v>
      </c>
      <c r="BQ168" s="15">
        <f ca="1">SUM(BO$12:BO168)</f>
        <v>122069.32899999998</v>
      </c>
      <c r="BR168" s="16">
        <f ca="1">SUM(BM$12:BM168)+SUMIF(BN$12:BN168, "&lt;0")</f>
        <v>98395.618000000002</v>
      </c>
      <c r="BT168" s="9">
        <v>44339</v>
      </c>
      <c r="BU168" s="14">
        <f t="shared" ca="1" si="141"/>
        <v>2000</v>
      </c>
      <c r="BV168" s="14">
        <f t="shared" ca="1" si="166"/>
        <v>2000</v>
      </c>
      <c r="BW168" s="14">
        <f t="shared" ca="1" si="181"/>
        <v>1401.849000000002</v>
      </c>
      <c r="BX168" s="14">
        <f t="shared" ca="1" si="142"/>
        <v>598.15099999999802</v>
      </c>
      <c r="BY168" s="14">
        <f t="shared" ca="1" si="143"/>
        <v>598.15099999999802</v>
      </c>
      <c r="BZ168" s="14">
        <f t="shared" ca="1" si="156"/>
        <v>241489.56299796025</v>
      </c>
      <c r="CA168" s="15">
        <f ca="1">SUM(BY$12:BY168)</f>
        <v>134069.32900000003</v>
      </c>
      <c r="CB168" s="16">
        <f ca="1">SUM(BW$12:BW168)+SUMIF(BX$12:BX168, "&lt;0")</f>
        <v>107420.23399796028</v>
      </c>
      <c r="CD168" s="9">
        <v>44339</v>
      </c>
      <c r="CE168" s="14">
        <f t="shared" ca="1" si="164"/>
        <v>2500</v>
      </c>
      <c r="CF168" s="14">
        <f t="shared" ca="1" si="173"/>
        <v>2500</v>
      </c>
      <c r="CG168" s="14">
        <f t="shared" ca="1" si="182"/>
        <v>1577.0280294880536</v>
      </c>
      <c r="CH168" s="14">
        <f t="shared" ca="1" si="157"/>
        <v>922.97197051194644</v>
      </c>
      <c r="CI168" s="14">
        <f t="shared" ca="1" si="158"/>
        <v>922.97197051194644</v>
      </c>
      <c r="CJ168" s="14">
        <f t="shared" ca="1" si="135"/>
        <v>276287.2951667548</v>
      </c>
      <c r="CK168" s="15">
        <f ca="1">SUM(CI$12:CI168)</f>
        <v>156182.14029183355</v>
      </c>
      <c r="CL168" s="16">
        <f ca="1">SUM(CG$12:CG168)+SUMIF(CH$12:CH168, "&lt;0")</f>
        <v>120105.15487492134</v>
      </c>
    </row>
    <row r="169" spans="1:90" x14ac:dyDescent="0.2">
      <c r="A169" s="24">
        <v>44340</v>
      </c>
      <c r="B169" s="54">
        <f ca="1">IF($A169&gt;= $C$5,$C$6, INDEX('Historical Data'!$D$2:$D$745, MATCH(A169, 'Historical Data'!$B$2:$B$745, 0)))</f>
        <v>1295.6389999999997</v>
      </c>
      <c r="C169" s="14">
        <f t="shared" ca="1" si="167"/>
        <v>1295.6389999999994</v>
      </c>
      <c r="D169" s="14">
        <f t="shared" ca="1" si="174"/>
        <v>1203.1669999999945</v>
      </c>
      <c r="E169" s="14">
        <f t="shared" ca="1" si="144"/>
        <v>92.47200000000521</v>
      </c>
      <c r="F169" s="14">
        <f t="shared" ca="1" si="136"/>
        <v>92.47200000000521</v>
      </c>
      <c r="G169" s="14">
        <f t="shared" ca="1" si="159"/>
        <v>181776.81799999962</v>
      </c>
      <c r="H169" s="15">
        <f ca="1">SUM(F$12:F169)</f>
        <v>100352.47300000004</v>
      </c>
      <c r="I169" s="16">
        <f ca="1">SUM(D$12:D169)+SUMIF(E$12:E169, "&lt;0")</f>
        <v>81424.345000000001</v>
      </c>
      <c r="J169" s="15"/>
      <c r="K169" s="9">
        <v>44340</v>
      </c>
      <c r="L169" s="14">
        <f t="shared" ca="1" si="160"/>
        <v>1788.5130798771124</v>
      </c>
      <c r="M169" s="14">
        <f t="shared" ca="1" si="168"/>
        <v>1788.5130798771129</v>
      </c>
      <c r="N169" s="14">
        <f t="shared" ca="1" si="175"/>
        <v>1696.0410798771072</v>
      </c>
      <c r="O169" s="14">
        <f t="shared" ca="1" si="145"/>
        <v>92.47200000000521</v>
      </c>
      <c r="P169" s="14">
        <f t="shared" ca="1" si="146"/>
        <v>92.47200000000521</v>
      </c>
      <c r="Q169" s="14">
        <f t="shared" ca="1" si="130"/>
        <v>225642.61110906233</v>
      </c>
      <c r="R169" s="15">
        <f ca="1">SUM(P$12:P169)</f>
        <v>124010.42883410137</v>
      </c>
      <c r="S169" s="16">
        <f ca="1">SUM(N$12:N169)+SUMIF(O$12:O169, "&lt;0")</f>
        <v>101632.18227496158</v>
      </c>
      <c r="U169" s="9">
        <v>44340</v>
      </c>
      <c r="V169" s="14">
        <f t="shared" ca="1" si="161"/>
        <v>1250</v>
      </c>
      <c r="W169" s="14">
        <f t="shared" ca="1" si="169"/>
        <v>1250</v>
      </c>
      <c r="X169" s="14">
        <f t="shared" ca="1" si="176"/>
        <v>1157.5279999999948</v>
      </c>
      <c r="Y169" s="14">
        <f t="shared" ca="1" si="147"/>
        <v>92.47200000000521</v>
      </c>
      <c r="Z169" s="14">
        <f t="shared" ca="1" si="148"/>
        <v>92.47200000000521</v>
      </c>
      <c r="AA169" s="14">
        <f t="shared" ca="1" si="131"/>
        <v>177714.94699999999</v>
      </c>
      <c r="AB169" s="15">
        <f ca="1">SUM(Z$12:Z169)</f>
        <v>98161.800999999992</v>
      </c>
      <c r="AC169" s="16">
        <f ca="1">SUM(X$12:X169)+SUMIF(Y$12:Y169, "&lt;0")</f>
        <v>79553.145999999979</v>
      </c>
      <c r="AE169" s="9">
        <v>44340</v>
      </c>
      <c r="AF169" s="14">
        <f t="shared" ca="1" si="137"/>
        <v>2000</v>
      </c>
      <c r="AG169" s="14">
        <f t="shared" ca="1" si="165"/>
        <v>2000</v>
      </c>
      <c r="AH169" s="14">
        <f t="shared" ca="1" si="177"/>
        <v>1907.5279999999948</v>
      </c>
      <c r="AI169" s="14">
        <f t="shared" ca="1" si="138"/>
        <v>92.47200000000521</v>
      </c>
      <c r="AJ169" s="14">
        <f t="shared" ca="1" si="139"/>
        <v>92.47200000000521</v>
      </c>
      <c r="AK169" s="14">
        <f t="shared" ca="1" si="149"/>
        <v>243489.56299796025</v>
      </c>
      <c r="AL169" s="15">
        <f ca="1">SUM(AJ$12:AJ169)</f>
        <v>134161.80100000004</v>
      </c>
      <c r="AM169" s="16">
        <f ca="1">SUM(AH$12:AH169)+SUMIF(AI$12:AI169, "&lt;0")</f>
        <v>109327.76199796028</v>
      </c>
      <c r="AO169" s="9">
        <v>44340</v>
      </c>
      <c r="AP169" s="14">
        <f t="shared" ca="1" si="140"/>
        <v>3000</v>
      </c>
      <c r="AQ169" s="14">
        <f t="shared" ca="1" si="170"/>
        <v>3000</v>
      </c>
      <c r="AR169" s="14">
        <f t="shared" ca="1" si="178"/>
        <v>2288.8624806224921</v>
      </c>
      <c r="AS169" s="14">
        <f t="shared" ca="1" si="150"/>
        <v>711.13751937750794</v>
      </c>
      <c r="AT169" s="14">
        <f t="shared" ca="1" si="151"/>
        <v>711.13751937750794</v>
      </c>
      <c r="AU169" s="14">
        <f t="shared" ca="1" si="132"/>
        <v>304390.78785618593</v>
      </c>
      <c r="AV169" s="15">
        <f ca="1">SUM(AT$12:AT169)</f>
        <v>170718.08221930955</v>
      </c>
      <c r="AW169" s="16">
        <f ca="1">SUM(AR$12:AR169)+SUMIF(AS$12:AS169, "&lt;0")</f>
        <v>133672.70563687646</v>
      </c>
      <c r="AX169" s="15"/>
      <c r="AZ169" s="9">
        <v>44340</v>
      </c>
      <c r="BA169" s="14">
        <f t="shared" ca="1" si="162"/>
        <v>1500</v>
      </c>
      <c r="BB169" s="14">
        <f t="shared" ca="1" si="171"/>
        <v>1500</v>
      </c>
      <c r="BC169" s="14">
        <f t="shared" ca="1" si="179"/>
        <v>1407.5279999999948</v>
      </c>
      <c r="BD169" s="14">
        <f t="shared" ca="1" si="152"/>
        <v>92.47200000000521</v>
      </c>
      <c r="BE169" s="14">
        <f t="shared" ca="1" si="153"/>
        <v>92.47200000000521</v>
      </c>
      <c r="BF169" s="14">
        <f t="shared" ca="1" si="133"/>
        <v>199964.94699999999</v>
      </c>
      <c r="BG169" s="15">
        <f ca="1">SUM(BE$12:BE169)</f>
        <v>110161.80100000002</v>
      </c>
      <c r="BH169" s="16">
        <f ca="1">SUM(BC$12:BC169)+SUMIF(BD$12:BD169, "&lt;0")</f>
        <v>89803.145999999993</v>
      </c>
      <c r="BJ169" s="9">
        <v>44340</v>
      </c>
      <c r="BK169" s="14">
        <f t="shared" ca="1" si="163"/>
        <v>1750</v>
      </c>
      <c r="BL169" s="14">
        <f t="shared" ca="1" si="172"/>
        <v>1750</v>
      </c>
      <c r="BM169" s="14">
        <f t="shared" ca="1" si="180"/>
        <v>1657.5279999999948</v>
      </c>
      <c r="BN169" s="14">
        <f t="shared" ca="1" si="154"/>
        <v>92.47200000000521</v>
      </c>
      <c r="BO169" s="14">
        <f t="shared" ca="1" si="155"/>
        <v>92.47200000000521</v>
      </c>
      <c r="BP169" s="14">
        <f t="shared" ca="1" si="134"/>
        <v>222214.94699999999</v>
      </c>
      <c r="BQ169" s="15">
        <f ca="1">SUM(BO$12:BO169)</f>
        <v>122161.80099999999</v>
      </c>
      <c r="BR169" s="16">
        <f ca="1">SUM(BM$12:BM169)+SUMIF(BN$12:BN169, "&lt;0")</f>
        <v>100053.14599999999</v>
      </c>
      <c r="BT169" s="9">
        <v>44340</v>
      </c>
      <c r="BU169" s="14">
        <f t="shared" ca="1" si="141"/>
        <v>2000</v>
      </c>
      <c r="BV169" s="14">
        <f t="shared" ca="1" si="166"/>
        <v>2000</v>
      </c>
      <c r="BW169" s="14">
        <f t="shared" ca="1" si="181"/>
        <v>1907.5279999999948</v>
      </c>
      <c r="BX169" s="14">
        <f t="shared" ca="1" si="142"/>
        <v>92.47200000000521</v>
      </c>
      <c r="BY169" s="14">
        <f t="shared" ca="1" si="143"/>
        <v>92.47200000000521</v>
      </c>
      <c r="BZ169" s="14">
        <f t="shared" ca="1" si="156"/>
        <v>243489.56299796025</v>
      </c>
      <c r="CA169" s="15">
        <f ca="1">SUM(BY$12:BY169)</f>
        <v>134161.80100000004</v>
      </c>
      <c r="CB169" s="16">
        <f ca="1">SUM(BW$12:BW169)+SUMIF(BX$12:BX169, "&lt;0")</f>
        <v>109327.76199796028</v>
      </c>
      <c r="CD169" s="9">
        <v>44340</v>
      </c>
      <c r="CE169" s="14">
        <f t="shared" ca="1" si="164"/>
        <v>2500</v>
      </c>
      <c r="CF169" s="14">
        <f t="shared" ca="1" si="173"/>
        <v>2500</v>
      </c>
      <c r="CG169" s="14">
        <f t="shared" ca="1" si="182"/>
        <v>2108.4847594621092</v>
      </c>
      <c r="CH169" s="14">
        <f t="shared" ca="1" si="157"/>
        <v>391.5152405378908</v>
      </c>
      <c r="CI169" s="14">
        <f t="shared" ca="1" si="158"/>
        <v>391.5152405378908</v>
      </c>
      <c r="CJ169" s="14">
        <f t="shared" ca="1" si="135"/>
        <v>278787.2951667548</v>
      </c>
      <c r="CK169" s="15">
        <f ca="1">SUM(CI$12:CI169)</f>
        <v>156573.65553237146</v>
      </c>
      <c r="CL169" s="16">
        <f ca="1">SUM(CG$12:CG169)+SUMIF(CH$12:CH169, "&lt;0")</f>
        <v>122213.63963438345</v>
      </c>
    </row>
    <row r="170" spans="1:90" x14ac:dyDescent="0.2">
      <c r="A170" s="24">
        <v>44341</v>
      </c>
      <c r="B170" s="54">
        <f ca="1">IF($A170&gt;= $C$5,$C$6, INDEX('Historical Data'!$D$2:$D$745, MATCH(A170, 'Historical Data'!$B$2:$B$745, 0)))</f>
        <v>1295.6389999999997</v>
      </c>
      <c r="C170" s="14">
        <f t="shared" ca="1" si="167"/>
        <v>1295.6389999999994</v>
      </c>
      <c r="D170" s="14">
        <f t="shared" ca="1" si="174"/>
        <v>354.55500000000075</v>
      </c>
      <c r="E170" s="14">
        <f t="shared" ca="1" si="144"/>
        <v>941.08399999999892</v>
      </c>
      <c r="F170" s="14">
        <f t="shared" ca="1" si="136"/>
        <v>941.08399999999892</v>
      </c>
      <c r="G170" s="14">
        <f t="shared" ca="1" si="159"/>
        <v>183072.45699999962</v>
      </c>
      <c r="H170" s="15">
        <f ca="1">SUM(F$12:F170)</f>
        <v>101293.55700000004</v>
      </c>
      <c r="I170" s="16">
        <f ca="1">SUM(D$12:D170)+SUMIF(E$12:E170, "&lt;0")</f>
        <v>81778.900000000009</v>
      </c>
      <c r="J170" s="15"/>
      <c r="K170" s="9">
        <v>44341</v>
      </c>
      <c r="L170" s="14">
        <f t="shared" ca="1" si="160"/>
        <v>1788.5130798771124</v>
      </c>
      <c r="M170" s="14">
        <f t="shared" ca="1" si="168"/>
        <v>1788.5130798771129</v>
      </c>
      <c r="N170" s="14">
        <f t="shared" ca="1" si="175"/>
        <v>847.42907987711351</v>
      </c>
      <c r="O170" s="14">
        <f t="shared" ca="1" si="145"/>
        <v>941.08399999999892</v>
      </c>
      <c r="P170" s="14">
        <f t="shared" ca="1" si="146"/>
        <v>941.08399999999892</v>
      </c>
      <c r="Q170" s="14">
        <f t="shared" ca="1" si="130"/>
        <v>227431.12418893943</v>
      </c>
      <c r="R170" s="15">
        <f ca="1">SUM(P$12:P170)</f>
        <v>124951.51283410138</v>
      </c>
      <c r="S170" s="16">
        <f ca="1">SUM(N$12:N170)+SUMIF(O$12:O170, "&lt;0")</f>
        <v>102479.61135483869</v>
      </c>
      <c r="U170" s="9">
        <v>44341</v>
      </c>
      <c r="V170" s="14">
        <f t="shared" ca="1" si="161"/>
        <v>1250</v>
      </c>
      <c r="W170" s="14">
        <f t="shared" ca="1" si="169"/>
        <v>1250</v>
      </c>
      <c r="X170" s="14">
        <f t="shared" ca="1" si="176"/>
        <v>308.91600000000108</v>
      </c>
      <c r="Y170" s="14">
        <f t="shared" ca="1" si="147"/>
        <v>941.08399999999892</v>
      </c>
      <c r="Z170" s="14">
        <f t="shared" ca="1" si="148"/>
        <v>941.08399999999892</v>
      </c>
      <c r="AA170" s="14">
        <f t="shared" ca="1" si="131"/>
        <v>178964.94699999999</v>
      </c>
      <c r="AB170" s="15">
        <f ca="1">SUM(Z$12:Z170)</f>
        <v>99102.884999999995</v>
      </c>
      <c r="AC170" s="16">
        <f ca="1">SUM(X$12:X170)+SUMIF(Y$12:Y170, "&lt;0")</f>
        <v>79862.061999999976</v>
      </c>
      <c r="AE170" s="9">
        <v>44341</v>
      </c>
      <c r="AF170" s="14">
        <f t="shared" ca="1" si="137"/>
        <v>2000</v>
      </c>
      <c r="AG170" s="14">
        <f t="shared" ca="1" si="165"/>
        <v>2000</v>
      </c>
      <c r="AH170" s="14">
        <f t="shared" ca="1" si="177"/>
        <v>1058.9160000000011</v>
      </c>
      <c r="AI170" s="14">
        <f t="shared" ca="1" si="138"/>
        <v>941.08399999999892</v>
      </c>
      <c r="AJ170" s="14">
        <f t="shared" ca="1" si="139"/>
        <v>941.08399999999892</v>
      </c>
      <c r="AK170" s="14">
        <f t="shared" ca="1" si="149"/>
        <v>245489.56299796025</v>
      </c>
      <c r="AL170" s="15">
        <f ca="1">SUM(AJ$12:AJ170)</f>
        <v>135102.88500000004</v>
      </c>
      <c r="AM170" s="16">
        <f ca="1">SUM(AH$12:AH170)+SUMIF(AI$12:AI170, "&lt;0")</f>
        <v>110386.67799796027</v>
      </c>
      <c r="AO170" s="9">
        <v>44341</v>
      </c>
      <c r="AP170" s="14">
        <f t="shared" ca="1" si="140"/>
        <v>3000</v>
      </c>
      <c r="AQ170" s="14">
        <f t="shared" ca="1" si="170"/>
        <v>3000</v>
      </c>
      <c r="AR170" s="14">
        <f t="shared" ca="1" si="178"/>
        <v>1440.2504806224979</v>
      </c>
      <c r="AS170" s="14">
        <f t="shared" ca="1" si="150"/>
        <v>1559.7495193775021</v>
      </c>
      <c r="AT170" s="14">
        <f t="shared" ca="1" si="151"/>
        <v>1559.7495193775021</v>
      </c>
      <c r="AU170" s="14">
        <f t="shared" ca="1" si="132"/>
        <v>307390.78785618593</v>
      </c>
      <c r="AV170" s="15">
        <f ca="1">SUM(AT$12:AT170)</f>
        <v>172277.83173868706</v>
      </c>
      <c r="AW170" s="16">
        <f ca="1">SUM(AR$12:AR170)+SUMIF(AS$12:AS170, "&lt;0")</f>
        <v>135112.95611749892</v>
      </c>
      <c r="AX170" s="15"/>
      <c r="AZ170" s="9">
        <v>44341</v>
      </c>
      <c r="BA170" s="14">
        <f t="shared" ca="1" si="162"/>
        <v>1500</v>
      </c>
      <c r="BB170" s="14">
        <f t="shared" ca="1" si="171"/>
        <v>1500</v>
      </c>
      <c r="BC170" s="14">
        <f t="shared" ca="1" si="179"/>
        <v>558.91600000000108</v>
      </c>
      <c r="BD170" s="14">
        <f t="shared" ca="1" si="152"/>
        <v>941.08399999999892</v>
      </c>
      <c r="BE170" s="14">
        <f t="shared" ca="1" si="153"/>
        <v>941.08399999999892</v>
      </c>
      <c r="BF170" s="14">
        <f t="shared" ca="1" si="133"/>
        <v>201464.94699999999</v>
      </c>
      <c r="BG170" s="15">
        <f ca="1">SUM(BE$12:BE170)</f>
        <v>111102.88500000002</v>
      </c>
      <c r="BH170" s="16">
        <f ca="1">SUM(BC$12:BC170)+SUMIF(BD$12:BD170, "&lt;0")</f>
        <v>90362.061999999991</v>
      </c>
      <c r="BJ170" s="9">
        <v>44341</v>
      </c>
      <c r="BK170" s="14">
        <f t="shared" ca="1" si="163"/>
        <v>1750</v>
      </c>
      <c r="BL170" s="14">
        <f t="shared" ca="1" si="172"/>
        <v>1750</v>
      </c>
      <c r="BM170" s="14">
        <f t="shared" ca="1" si="180"/>
        <v>808.91600000000108</v>
      </c>
      <c r="BN170" s="14">
        <f t="shared" ca="1" si="154"/>
        <v>941.08399999999892</v>
      </c>
      <c r="BO170" s="14">
        <f t="shared" ca="1" si="155"/>
        <v>941.08399999999892</v>
      </c>
      <c r="BP170" s="14">
        <f t="shared" ca="1" si="134"/>
        <v>223964.94699999999</v>
      </c>
      <c r="BQ170" s="15">
        <f ca="1">SUM(BO$12:BO170)</f>
        <v>123102.88499999999</v>
      </c>
      <c r="BR170" s="16">
        <f ca="1">SUM(BM$12:BM170)+SUMIF(BN$12:BN170, "&lt;0")</f>
        <v>100862.06199999999</v>
      </c>
      <c r="BT170" s="9">
        <v>44341</v>
      </c>
      <c r="BU170" s="14">
        <f t="shared" ca="1" si="141"/>
        <v>2000</v>
      </c>
      <c r="BV170" s="14">
        <f t="shared" ca="1" si="166"/>
        <v>2000</v>
      </c>
      <c r="BW170" s="14">
        <f t="shared" ca="1" si="181"/>
        <v>1058.9160000000011</v>
      </c>
      <c r="BX170" s="14">
        <f t="shared" ca="1" si="142"/>
        <v>941.08399999999892</v>
      </c>
      <c r="BY170" s="14">
        <f t="shared" ca="1" si="143"/>
        <v>941.08399999999892</v>
      </c>
      <c r="BZ170" s="14">
        <f t="shared" ca="1" si="156"/>
        <v>245489.56299796025</v>
      </c>
      <c r="CA170" s="15">
        <f ca="1">SUM(BY$12:BY170)</f>
        <v>135102.88500000004</v>
      </c>
      <c r="CB170" s="16">
        <f ca="1">SUM(BW$12:BW170)+SUMIF(BX$12:BX170, "&lt;0")</f>
        <v>110386.67799796027</v>
      </c>
      <c r="CD170" s="9">
        <v>44341</v>
      </c>
      <c r="CE170" s="14">
        <f t="shared" ca="1" si="164"/>
        <v>2500</v>
      </c>
      <c r="CF170" s="14">
        <f t="shared" ca="1" si="173"/>
        <v>2500</v>
      </c>
      <c r="CG170" s="14">
        <f t="shared" ca="1" si="182"/>
        <v>1285.6504894361778</v>
      </c>
      <c r="CH170" s="14">
        <f t="shared" ca="1" si="157"/>
        <v>1214.3495105638222</v>
      </c>
      <c r="CI170" s="14">
        <f t="shared" ca="1" si="158"/>
        <v>1214.3495105638222</v>
      </c>
      <c r="CJ170" s="14">
        <f t="shared" ca="1" si="135"/>
        <v>281287.2951667548</v>
      </c>
      <c r="CK170" s="15">
        <f ca="1">SUM(CI$12:CI170)</f>
        <v>157788.00504293529</v>
      </c>
      <c r="CL170" s="16">
        <f ca="1">SUM(CG$12:CG170)+SUMIF(CH$12:CH170, "&lt;0")</f>
        <v>123499.29012381962</v>
      </c>
    </row>
    <row r="171" spans="1:90" x14ac:dyDescent="0.2">
      <c r="A171" s="24">
        <v>44342</v>
      </c>
      <c r="B171" s="54">
        <f ca="1">IF($A171&gt;= $C$5,$C$6, INDEX('Historical Data'!$D$2:$D$745, MATCH(A171, 'Historical Data'!$B$2:$B$745, 0)))</f>
        <v>1295.6389999999997</v>
      </c>
      <c r="C171" s="14">
        <f t="shared" ca="1" si="167"/>
        <v>1295.6389999999994</v>
      </c>
      <c r="D171" s="14">
        <f t="shared" ca="1" si="174"/>
        <v>590.49500000000307</v>
      </c>
      <c r="E171" s="14">
        <f t="shared" ca="1" si="144"/>
        <v>705.14399999999659</v>
      </c>
      <c r="F171" s="14">
        <f t="shared" ca="1" si="136"/>
        <v>705.14399999999659</v>
      </c>
      <c r="G171" s="14">
        <f t="shared" ca="1" si="159"/>
        <v>184368.09599999961</v>
      </c>
      <c r="H171" s="15">
        <f ca="1">SUM(F$12:F171)</f>
        <v>101998.70100000004</v>
      </c>
      <c r="I171" s="16">
        <f ca="1">SUM(D$12:D171)+SUMIF(E$12:E171, "&lt;0")</f>
        <v>82369.395000000019</v>
      </c>
      <c r="J171" s="15"/>
      <c r="K171" s="9">
        <v>44342</v>
      </c>
      <c r="L171" s="14">
        <f t="shared" ca="1" si="160"/>
        <v>1788.5130798771124</v>
      </c>
      <c r="M171" s="14">
        <f t="shared" ca="1" si="168"/>
        <v>1788.5130798771129</v>
      </c>
      <c r="N171" s="14">
        <f t="shared" ca="1" si="175"/>
        <v>1083.3690798771158</v>
      </c>
      <c r="O171" s="14">
        <f t="shared" ca="1" si="145"/>
        <v>705.14399999999659</v>
      </c>
      <c r="P171" s="14">
        <f t="shared" ca="1" si="146"/>
        <v>705.14399999999659</v>
      </c>
      <c r="Q171" s="14">
        <f t="shared" ca="1" si="130"/>
        <v>229219.63726881653</v>
      </c>
      <c r="R171" s="15">
        <f ca="1">SUM(P$12:P171)</f>
        <v>125656.65683410138</v>
      </c>
      <c r="S171" s="16">
        <f ca="1">SUM(N$12:N171)+SUMIF(O$12:O171, "&lt;0")</f>
        <v>103562.98043471581</v>
      </c>
      <c r="U171" s="9">
        <v>44342</v>
      </c>
      <c r="V171" s="14">
        <f t="shared" ca="1" si="161"/>
        <v>1250</v>
      </c>
      <c r="W171" s="14">
        <f t="shared" ca="1" si="169"/>
        <v>1250</v>
      </c>
      <c r="X171" s="14">
        <f t="shared" ca="1" si="176"/>
        <v>544.85600000000341</v>
      </c>
      <c r="Y171" s="14">
        <f t="shared" ca="1" si="147"/>
        <v>705.14399999999659</v>
      </c>
      <c r="Z171" s="14">
        <f t="shared" ca="1" si="148"/>
        <v>705.14399999999659</v>
      </c>
      <c r="AA171" s="14">
        <f t="shared" ca="1" si="131"/>
        <v>180214.94699999999</v>
      </c>
      <c r="AB171" s="15">
        <f ca="1">SUM(Z$12:Z171)</f>
        <v>99808.028999999995</v>
      </c>
      <c r="AC171" s="16">
        <f ca="1">SUM(X$12:X171)+SUMIF(Y$12:Y171, "&lt;0")</f>
        <v>80406.917999999976</v>
      </c>
      <c r="AE171" s="9">
        <v>44342</v>
      </c>
      <c r="AF171" s="14">
        <f t="shared" ca="1" si="137"/>
        <v>2000</v>
      </c>
      <c r="AG171" s="14">
        <f t="shared" ca="1" si="165"/>
        <v>2000</v>
      </c>
      <c r="AH171" s="14">
        <f t="shared" ca="1" si="177"/>
        <v>1294.8560000000034</v>
      </c>
      <c r="AI171" s="14">
        <f t="shared" ca="1" si="138"/>
        <v>705.14399999999659</v>
      </c>
      <c r="AJ171" s="14">
        <f t="shared" ca="1" si="139"/>
        <v>705.14399999999659</v>
      </c>
      <c r="AK171" s="14">
        <f t="shared" ca="1" si="149"/>
        <v>247489.56299796025</v>
      </c>
      <c r="AL171" s="15">
        <f ca="1">SUM(AJ$12:AJ171)</f>
        <v>135808.02900000004</v>
      </c>
      <c r="AM171" s="16">
        <f ca="1">SUM(AH$12:AH171)+SUMIF(AI$12:AI171, "&lt;0")</f>
        <v>111681.53399796027</v>
      </c>
      <c r="AO171" s="9">
        <v>44342</v>
      </c>
      <c r="AP171" s="14">
        <f t="shared" ca="1" si="140"/>
        <v>3000</v>
      </c>
      <c r="AQ171" s="14">
        <f t="shared" ca="1" si="170"/>
        <v>3000</v>
      </c>
      <c r="AR171" s="14">
        <f t="shared" ca="1" si="178"/>
        <v>1676.1904806225007</v>
      </c>
      <c r="AS171" s="14">
        <f t="shared" ca="1" si="150"/>
        <v>1323.8095193774993</v>
      </c>
      <c r="AT171" s="14">
        <f t="shared" ca="1" si="151"/>
        <v>1323.8095193774993</v>
      </c>
      <c r="AU171" s="14">
        <f t="shared" ca="1" si="132"/>
        <v>310390.78785618593</v>
      </c>
      <c r="AV171" s="15">
        <f ca="1">SUM(AT$12:AT171)</f>
        <v>173601.64125806457</v>
      </c>
      <c r="AW171" s="16">
        <f ca="1">SUM(AR$12:AR171)+SUMIF(AS$12:AS171, "&lt;0")</f>
        <v>136789.14659812144</v>
      </c>
      <c r="AX171" s="15"/>
      <c r="AZ171" s="9">
        <v>44342</v>
      </c>
      <c r="BA171" s="14">
        <f t="shared" ca="1" si="162"/>
        <v>1500</v>
      </c>
      <c r="BB171" s="14">
        <f t="shared" ca="1" si="171"/>
        <v>1500</v>
      </c>
      <c r="BC171" s="14">
        <f t="shared" ca="1" si="179"/>
        <v>794.85600000000341</v>
      </c>
      <c r="BD171" s="14">
        <f t="shared" ca="1" si="152"/>
        <v>705.14399999999659</v>
      </c>
      <c r="BE171" s="14">
        <f t="shared" ca="1" si="153"/>
        <v>705.14399999999659</v>
      </c>
      <c r="BF171" s="14">
        <f t="shared" ca="1" si="133"/>
        <v>202964.94699999999</v>
      </c>
      <c r="BG171" s="15">
        <f ca="1">SUM(BE$12:BE171)</f>
        <v>111808.02900000002</v>
      </c>
      <c r="BH171" s="16">
        <f ca="1">SUM(BC$12:BC171)+SUMIF(BD$12:BD171, "&lt;0")</f>
        <v>91156.917999999991</v>
      </c>
      <c r="BJ171" s="9">
        <v>44342</v>
      </c>
      <c r="BK171" s="14">
        <f t="shared" ca="1" si="163"/>
        <v>1750</v>
      </c>
      <c r="BL171" s="14">
        <f t="shared" ca="1" si="172"/>
        <v>1750</v>
      </c>
      <c r="BM171" s="14">
        <f t="shared" ca="1" si="180"/>
        <v>1044.8560000000034</v>
      </c>
      <c r="BN171" s="14">
        <f t="shared" ca="1" si="154"/>
        <v>705.14399999999659</v>
      </c>
      <c r="BO171" s="14">
        <f t="shared" ca="1" si="155"/>
        <v>705.14399999999659</v>
      </c>
      <c r="BP171" s="14">
        <f t="shared" ca="1" si="134"/>
        <v>225714.94699999999</v>
      </c>
      <c r="BQ171" s="15">
        <f ca="1">SUM(BO$12:BO171)</f>
        <v>123808.02899999999</v>
      </c>
      <c r="BR171" s="16">
        <f ca="1">SUM(BM$12:BM171)+SUMIF(BN$12:BN171, "&lt;0")</f>
        <v>101906.91799999999</v>
      </c>
      <c r="BT171" s="9">
        <v>44342</v>
      </c>
      <c r="BU171" s="14">
        <f t="shared" ca="1" si="141"/>
        <v>2000</v>
      </c>
      <c r="BV171" s="14">
        <f t="shared" ca="1" si="166"/>
        <v>2000</v>
      </c>
      <c r="BW171" s="14">
        <f t="shared" ca="1" si="181"/>
        <v>1294.8560000000034</v>
      </c>
      <c r="BX171" s="14">
        <f t="shared" ca="1" si="142"/>
        <v>705.14399999999659</v>
      </c>
      <c r="BY171" s="14">
        <f t="shared" ca="1" si="143"/>
        <v>705.14399999999659</v>
      </c>
      <c r="BZ171" s="14">
        <f t="shared" ca="1" si="156"/>
        <v>247489.56299796025</v>
      </c>
      <c r="CA171" s="15">
        <f ca="1">SUM(BY$12:BY171)</f>
        <v>135808.02900000004</v>
      </c>
      <c r="CB171" s="16">
        <f ca="1">SUM(BW$12:BW171)+SUMIF(BX$12:BX171, "&lt;0")</f>
        <v>111681.53399796027</v>
      </c>
      <c r="CD171" s="9">
        <v>44342</v>
      </c>
      <c r="CE171" s="14">
        <f t="shared" ca="1" si="164"/>
        <v>2500</v>
      </c>
      <c r="CF171" s="14">
        <f t="shared" ca="1" si="173"/>
        <v>2500</v>
      </c>
      <c r="CG171" s="14">
        <f t="shared" ca="1" si="182"/>
        <v>1547.368219410243</v>
      </c>
      <c r="CH171" s="14">
        <f t="shared" ca="1" si="157"/>
        <v>952.631780589757</v>
      </c>
      <c r="CI171" s="14">
        <f t="shared" ca="1" si="158"/>
        <v>952.631780589757</v>
      </c>
      <c r="CJ171" s="14">
        <f t="shared" ca="1" si="135"/>
        <v>283787.2951667548</v>
      </c>
      <c r="CK171" s="15">
        <f ca="1">SUM(CI$12:CI171)</f>
        <v>158740.63682352504</v>
      </c>
      <c r="CL171" s="16">
        <f ca="1">SUM(CG$12:CG171)+SUMIF(CH$12:CH171, "&lt;0")</f>
        <v>125046.65834322986</v>
      </c>
    </row>
    <row r="172" spans="1:90" x14ac:dyDescent="0.2">
      <c r="A172" s="24">
        <v>44343</v>
      </c>
      <c r="B172" s="54">
        <f ca="1">IF($A172&gt;= $C$5,$C$6, INDEX('Historical Data'!$D$2:$D$745, MATCH(A172, 'Historical Data'!$B$2:$B$745, 0)))</f>
        <v>1295.6389999999997</v>
      </c>
      <c r="C172" s="14">
        <f t="shared" ca="1" si="167"/>
        <v>1295.6389999999994</v>
      </c>
      <c r="D172" s="14">
        <f t="shared" ca="1" si="174"/>
        <v>1295.6389999999997</v>
      </c>
      <c r="E172" s="14">
        <f t="shared" ca="1" si="144"/>
        <v>0</v>
      </c>
      <c r="F172" s="14">
        <f t="shared" ca="1" si="136"/>
        <v>0</v>
      </c>
      <c r="G172" s="14">
        <f t="shared" ca="1" si="159"/>
        <v>185663.73499999961</v>
      </c>
      <c r="H172" s="15">
        <f ca="1">SUM(F$12:F172)</f>
        <v>101998.70100000004</v>
      </c>
      <c r="I172" s="16">
        <f ca="1">SUM(D$12:D172)+SUMIF(E$12:E172, "&lt;0")</f>
        <v>83665.034000000014</v>
      </c>
      <c r="J172" s="15"/>
      <c r="K172" s="9">
        <v>44343</v>
      </c>
      <c r="L172" s="14">
        <f t="shared" ca="1" si="160"/>
        <v>1788.5130798771124</v>
      </c>
      <c r="M172" s="14">
        <f t="shared" ca="1" si="168"/>
        <v>1788.5130798771129</v>
      </c>
      <c r="N172" s="14">
        <f t="shared" ca="1" si="175"/>
        <v>1788.5130798771124</v>
      </c>
      <c r="O172" s="14">
        <f t="shared" ca="1" si="145"/>
        <v>0</v>
      </c>
      <c r="P172" s="14">
        <f t="shared" ca="1" si="146"/>
        <v>0</v>
      </c>
      <c r="Q172" s="14">
        <f t="shared" ca="1" si="130"/>
        <v>231008.15034869363</v>
      </c>
      <c r="R172" s="15">
        <f ca="1">SUM(P$12:P172)</f>
        <v>125656.65683410138</v>
      </c>
      <c r="S172" s="16">
        <f ca="1">SUM(N$12:N172)+SUMIF(O$12:O172, "&lt;0")</f>
        <v>105351.49351459292</v>
      </c>
      <c r="U172" s="9">
        <v>44343</v>
      </c>
      <c r="V172" s="14">
        <f t="shared" ca="1" si="161"/>
        <v>1250</v>
      </c>
      <c r="W172" s="14">
        <f t="shared" ca="1" si="169"/>
        <v>1250</v>
      </c>
      <c r="X172" s="14">
        <f t="shared" ca="1" si="176"/>
        <v>1250</v>
      </c>
      <c r="Y172" s="14">
        <f t="shared" ca="1" si="147"/>
        <v>0</v>
      </c>
      <c r="Z172" s="14">
        <f t="shared" ca="1" si="148"/>
        <v>0</v>
      </c>
      <c r="AA172" s="14">
        <f t="shared" ca="1" si="131"/>
        <v>181464.94699999999</v>
      </c>
      <c r="AB172" s="15">
        <f ca="1">SUM(Z$12:Z172)</f>
        <v>99808.028999999995</v>
      </c>
      <c r="AC172" s="16">
        <f ca="1">SUM(X$12:X172)+SUMIF(Y$12:Y172, "&lt;0")</f>
        <v>81656.917999999976</v>
      </c>
      <c r="AE172" s="9">
        <v>44343</v>
      </c>
      <c r="AF172" s="14">
        <f t="shared" ca="1" si="137"/>
        <v>2000</v>
      </c>
      <c r="AG172" s="14">
        <f t="shared" ca="1" si="165"/>
        <v>2000</v>
      </c>
      <c r="AH172" s="14">
        <f t="shared" ca="1" si="177"/>
        <v>2000</v>
      </c>
      <c r="AI172" s="14">
        <f t="shared" ca="1" si="138"/>
        <v>0</v>
      </c>
      <c r="AJ172" s="14">
        <f t="shared" ca="1" si="139"/>
        <v>0</v>
      </c>
      <c r="AK172" s="14">
        <f t="shared" ca="1" si="149"/>
        <v>249489.56299796025</v>
      </c>
      <c r="AL172" s="15">
        <f ca="1">SUM(AJ$12:AJ172)</f>
        <v>135808.02900000004</v>
      </c>
      <c r="AM172" s="16">
        <f ca="1">SUM(AH$12:AH172)+SUMIF(AI$12:AI172, "&lt;0")</f>
        <v>113681.53399796027</v>
      </c>
      <c r="AO172" s="9">
        <v>44343</v>
      </c>
      <c r="AP172" s="14">
        <f t="shared" ca="1" si="140"/>
        <v>3000</v>
      </c>
      <c r="AQ172" s="14">
        <f t="shared" ca="1" si="170"/>
        <v>3000</v>
      </c>
      <c r="AR172" s="14">
        <f t="shared" ca="1" si="178"/>
        <v>2381.3344806224973</v>
      </c>
      <c r="AS172" s="14">
        <f t="shared" ca="1" si="150"/>
        <v>618.66551937750273</v>
      </c>
      <c r="AT172" s="14">
        <f t="shared" ca="1" si="151"/>
        <v>618.66551937750273</v>
      </c>
      <c r="AU172" s="14">
        <f t="shared" ca="1" si="132"/>
        <v>313390.78785618593</v>
      </c>
      <c r="AV172" s="15">
        <f ca="1">SUM(AT$12:AT172)</f>
        <v>174220.30677744208</v>
      </c>
      <c r="AW172" s="16">
        <f ca="1">SUM(AR$12:AR172)+SUMIF(AS$12:AS172, "&lt;0")</f>
        <v>139170.48107874393</v>
      </c>
      <c r="AX172" s="15"/>
      <c r="AZ172" s="9">
        <v>44343</v>
      </c>
      <c r="BA172" s="14">
        <f t="shared" ca="1" si="162"/>
        <v>1500</v>
      </c>
      <c r="BB172" s="14">
        <f t="shared" ca="1" si="171"/>
        <v>1500</v>
      </c>
      <c r="BC172" s="14">
        <f t="shared" ca="1" si="179"/>
        <v>1500</v>
      </c>
      <c r="BD172" s="14">
        <f t="shared" ca="1" si="152"/>
        <v>0</v>
      </c>
      <c r="BE172" s="14">
        <f t="shared" ca="1" si="153"/>
        <v>0</v>
      </c>
      <c r="BF172" s="14">
        <f t="shared" ca="1" si="133"/>
        <v>204464.94699999999</v>
      </c>
      <c r="BG172" s="15">
        <f ca="1">SUM(BE$12:BE172)</f>
        <v>111808.02900000002</v>
      </c>
      <c r="BH172" s="16">
        <f ca="1">SUM(BC$12:BC172)+SUMIF(BD$12:BD172, "&lt;0")</f>
        <v>92656.917999999991</v>
      </c>
      <c r="BJ172" s="9">
        <v>44343</v>
      </c>
      <c r="BK172" s="14">
        <f t="shared" ca="1" si="163"/>
        <v>1750</v>
      </c>
      <c r="BL172" s="14">
        <f t="shared" ca="1" si="172"/>
        <v>1750</v>
      </c>
      <c r="BM172" s="14">
        <f t="shared" ca="1" si="180"/>
        <v>1750</v>
      </c>
      <c r="BN172" s="14">
        <f t="shared" ca="1" si="154"/>
        <v>0</v>
      </c>
      <c r="BO172" s="14">
        <f t="shared" ca="1" si="155"/>
        <v>0</v>
      </c>
      <c r="BP172" s="14">
        <f t="shared" ca="1" si="134"/>
        <v>227464.94699999999</v>
      </c>
      <c r="BQ172" s="15">
        <f ca="1">SUM(BO$12:BO172)</f>
        <v>123808.02899999999</v>
      </c>
      <c r="BR172" s="16">
        <f ca="1">SUM(BM$12:BM172)+SUMIF(BN$12:BN172, "&lt;0")</f>
        <v>103656.91799999999</v>
      </c>
      <c r="BT172" s="9">
        <v>44343</v>
      </c>
      <c r="BU172" s="14">
        <f t="shared" ca="1" si="141"/>
        <v>2000</v>
      </c>
      <c r="BV172" s="14">
        <f t="shared" ca="1" si="166"/>
        <v>2000</v>
      </c>
      <c r="BW172" s="14">
        <f t="shared" ca="1" si="181"/>
        <v>2000</v>
      </c>
      <c r="BX172" s="14">
        <f t="shared" ca="1" si="142"/>
        <v>0</v>
      </c>
      <c r="BY172" s="14">
        <f t="shared" ca="1" si="143"/>
        <v>0</v>
      </c>
      <c r="BZ172" s="14">
        <f t="shared" ca="1" si="156"/>
        <v>249489.56299796025</v>
      </c>
      <c r="CA172" s="15">
        <f ca="1">SUM(BY$12:BY172)</f>
        <v>135808.02900000004</v>
      </c>
      <c r="CB172" s="16">
        <f ca="1">SUM(BW$12:BW172)+SUMIF(BX$12:BX172, "&lt;0")</f>
        <v>113681.53399796027</v>
      </c>
      <c r="CD172" s="9">
        <v>44343</v>
      </c>
      <c r="CE172" s="14">
        <f t="shared" ca="1" si="164"/>
        <v>2500</v>
      </c>
      <c r="CF172" s="14">
        <f t="shared" ca="1" si="173"/>
        <v>2500</v>
      </c>
      <c r="CG172" s="14">
        <f t="shared" ca="1" si="182"/>
        <v>2278.289949384302</v>
      </c>
      <c r="CH172" s="14">
        <f t="shared" ca="1" si="157"/>
        <v>221.71005061569804</v>
      </c>
      <c r="CI172" s="14">
        <f t="shared" ca="1" si="158"/>
        <v>221.71005061569804</v>
      </c>
      <c r="CJ172" s="14">
        <f t="shared" ca="1" si="135"/>
        <v>286287.2951667548</v>
      </c>
      <c r="CK172" s="15">
        <f ca="1">SUM(CI$12:CI172)</f>
        <v>158962.34687414073</v>
      </c>
      <c r="CL172" s="16">
        <f ca="1">SUM(CG$12:CG172)+SUMIF(CH$12:CH172, "&lt;0")</f>
        <v>127324.94829261416</v>
      </c>
    </row>
    <row r="173" spans="1:90" x14ac:dyDescent="0.2">
      <c r="A173" s="24">
        <v>44344</v>
      </c>
      <c r="B173" s="54">
        <f ca="1">IF($A173&gt;= $C$5,$C$6, INDEX('Historical Data'!$D$2:$D$745, MATCH(A173, 'Historical Data'!$B$2:$B$745, 0)))</f>
        <v>1295.6389999999997</v>
      </c>
      <c r="C173" s="14">
        <f t="shared" ca="1" si="167"/>
        <v>1295.6389999999994</v>
      </c>
      <c r="D173" s="14">
        <f t="shared" ca="1" si="174"/>
        <v>1120.8479999999986</v>
      </c>
      <c r="E173" s="14">
        <f t="shared" ca="1" si="144"/>
        <v>174.79100000000108</v>
      </c>
      <c r="F173" s="14">
        <f t="shared" ca="1" si="136"/>
        <v>174.79100000000108</v>
      </c>
      <c r="G173" s="14">
        <f t="shared" ca="1" si="159"/>
        <v>186959.3739999996</v>
      </c>
      <c r="H173" s="15">
        <f ca="1">SUM(F$12:F173)</f>
        <v>102173.49200000004</v>
      </c>
      <c r="I173" s="16">
        <f ca="1">SUM(D$12:D173)+SUMIF(E$12:E173, "&lt;0")</f>
        <v>84785.882000000012</v>
      </c>
      <c r="J173" s="15"/>
      <c r="K173" s="9">
        <v>44344</v>
      </c>
      <c r="L173" s="14">
        <f t="shared" ca="1" si="160"/>
        <v>1788.5130798771124</v>
      </c>
      <c r="M173" s="14">
        <f t="shared" ca="1" si="168"/>
        <v>1788.5130798771129</v>
      </c>
      <c r="N173" s="14">
        <f t="shared" ca="1" si="175"/>
        <v>1613.7220798771114</v>
      </c>
      <c r="O173" s="14">
        <f t="shared" ca="1" si="145"/>
        <v>174.79100000000108</v>
      </c>
      <c r="P173" s="14">
        <f t="shared" ca="1" si="146"/>
        <v>174.79100000000108</v>
      </c>
      <c r="Q173" s="14">
        <f t="shared" ca="1" si="130"/>
        <v>232796.66342857073</v>
      </c>
      <c r="R173" s="15">
        <f ca="1">SUM(P$12:P173)</f>
        <v>125831.44783410137</v>
      </c>
      <c r="S173" s="16">
        <f ca="1">SUM(N$12:N173)+SUMIF(O$12:O173, "&lt;0")</f>
        <v>106965.21559447004</v>
      </c>
      <c r="U173" s="9">
        <v>44344</v>
      </c>
      <c r="V173" s="14">
        <f t="shared" ca="1" si="161"/>
        <v>1250</v>
      </c>
      <c r="W173" s="14">
        <f t="shared" ca="1" si="169"/>
        <v>1250</v>
      </c>
      <c r="X173" s="14">
        <f t="shared" ca="1" si="176"/>
        <v>1075.2089999999989</v>
      </c>
      <c r="Y173" s="14">
        <f t="shared" ca="1" si="147"/>
        <v>174.79100000000108</v>
      </c>
      <c r="Z173" s="14">
        <f t="shared" ca="1" si="148"/>
        <v>174.79100000000108</v>
      </c>
      <c r="AA173" s="14">
        <f t="shared" ca="1" si="131"/>
        <v>182714.94699999999</v>
      </c>
      <c r="AB173" s="15">
        <f ca="1">SUM(Z$12:Z173)</f>
        <v>99982.819999999992</v>
      </c>
      <c r="AC173" s="16">
        <f ca="1">SUM(X$12:X173)+SUMIF(Y$12:Y173, "&lt;0")</f>
        <v>82732.126999999979</v>
      </c>
      <c r="AE173" s="9">
        <v>44344</v>
      </c>
      <c r="AF173" s="14">
        <f t="shared" ca="1" si="137"/>
        <v>2000</v>
      </c>
      <c r="AG173" s="14">
        <f t="shared" ca="1" si="165"/>
        <v>2000</v>
      </c>
      <c r="AH173" s="14">
        <f t="shared" ca="1" si="177"/>
        <v>1825.2089999999989</v>
      </c>
      <c r="AI173" s="14">
        <f t="shared" ca="1" si="138"/>
        <v>174.79100000000108</v>
      </c>
      <c r="AJ173" s="14">
        <f t="shared" ca="1" si="139"/>
        <v>174.79100000000108</v>
      </c>
      <c r="AK173" s="14">
        <f t="shared" ca="1" si="149"/>
        <v>251489.56299796025</v>
      </c>
      <c r="AL173" s="15">
        <f ca="1">SUM(AJ$12:AJ173)</f>
        <v>135982.82000000004</v>
      </c>
      <c r="AM173" s="16">
        <f ca="1">SUM(AH$12:AH173)+SUMIF(AI$12:AI173, "&lt;0")</f>
        <v>115506.74299796027</v>
      </c>
      <c r="AO173" s="9">
        <v>44344</v>
      </c>
      <c r="AP173" s="14">
        <f t="shared" ca="1" si="140"/>
        <v>3000</v>
      </c>
      <c r="AQ173" s="14">
        <f t="shared" ca="1" si="170"/>
        <v>3000</v>
      </c>
      <c r="AR173" s="14">
        <f t="shared" ca="1" si="178"/>
        <v>2206.5434806224962</v>
      </c>
      <c r="AS173" s="14">
        <f t="shared" ca="1" si="150"/>
        <v>793.45651937750381</v>
      </c>
      <c r="AT173" s="14">
        <f t="shared" ca="1" si="151"/>
        <v>793.45651937750381</v>
      </c>
      <c r="AU173" s="14">
        <f t="shared" ca="1" si="132"/>
        <v>316390.78785618593</v>
      </c>
      <c r="AV173" s="15">
        <f ca="1">SUM(AT$12:AT173)</f>
        <v>175013.76329681958</v>
      </c>
      <c r="AW173" s="16">
        <f ca="1">SUM(AR$12:AR173)+SUMIF(AS$12:AS173, "&lt;0")</f>
        <v>141377.0245593664</v>
      </c>
      <c r="AX173" s="15"/>
      <c r="AZ173" s="9">
        <v>44344</v>
      </c>
      <c r="BA173" s="14">
        <f t="shared" ca="1" si="162"/>
        <v>1500</v>
      </c>
      <c r="BB173" s="14">
        <f t="shared" ca="1" si="171"/>
        <v>1500</v>
      </c>
      <c r="BC173" s="14">
        <f t="shared" ca="1" si="179"/>
        <v>1325.2089999999989</v>
      </c>
      <c r="BD173" s="14">
        <f t="shared" ca="1" si="152"/>
        <v>174.79100000000108</v>
      </c>
      <c r="BE173" s="14">
        <f t="shared" ca="1" si="153"/>
        <v>174.79100000000108</v>
      </c>
      <c r="BF173" s="14">
        <f t="shared" ca="1" si="133"/>
        <v>205964.94699999999</v>
      </c>
      <c r="BG173" s="15">
        <f ca="1">SUM(BE$12:BE173)</f>
        <v>111982.82000000002</v>
      </c>
      <c r="BH173" s="16">
        <f ca="1">SUM(BC$12:BC173)+SUMIF(BD$12:BD173, "&lt;0")</f>
        <v>93982.126999999993</v>
      </c>
      <c r="BJ173" s="9">
        <v>44344</v>
      </c>
      <c r="BK173" s="14">
        <f t="shared" ca="1" si="163"/>
        <v>1750</v>
      </c>
      <c r="BL173" s="14">
        <f t="shared" ca="1" si="172"/>
        <v>1750</v>
      </c>
      <c r="BM173" s="14">
        <f t="shared" ca="1" si="180"/>
        <v>1575.2089999999989</v>
      </c>
      <c r="BN173" s="14">
        <f t="shared" ca="1" si="154"/>
        <v>174.79100000000108</v>
      </c>
      <c r="BO173" s="14">
        <f t="shared" ca="1" si="155"/>
        <v>174.79100000000108</v>
      </c>
      <c r="BP173" s="14">
        <f t="shared" ca="1" si="134"/>
        <v>229214.94699999999</v>
      </c>
      <c r="BQ173" s="15">
        <f ca="1">SUM(BO$12:BO173)</f>
        <v>123982.81999999999</v>
      </c>
      <c r="BR173" s="16">
        <f ca="1">SUM(BM$12:BM173)+SUMIF(BN$12:BN173, "&lt;0")</f>
        <v>105232.12699999999</v>
      </c>
      <c r="BT173" s="9">
        <v>44344</v>
      </c>
      <c r="BU173" s="14">
        <f t="shared" ca="1" si="141"/>
        <v>2000</v>
      </c>
      <c r="BV173" s="14">
        <f t="shared" ca="1" si="166"/>
        <v>2000</v>
      </c>
      <c r="BW173" s="14">
        <f t="shared" ca="1" si="181"/>
        <v>1825.2089999999989</v>
      </c>
      <c r="BX173" s="14">
        <f t="shared" ca="1" si="142"/>
        <v>174.79100000000108</v>
      </c>
      <c r="BY173" s="14">
        <f t="shared" ca="1" si="143"/>
        <v>174.79100000000108</v>
      </c>
      <c r="BZ173" s="14">
        <f t="shared" ca="1" si="156"/>
        <v>251489.56299796025</v>
      </c>
      <c r="CA173" s="15">
        <f ca="1">SUM(BY$12:BY173)</f>
        <v>135982.82000000004</v>
      </c>
      <c r="CB173" s="16">
        <f ca="1">SUM(BW$12:BW173)+SUMIF(BX$12:BX173, "&lt;0")</f>
        <v>115506.74299796027</v>
      </c>
      <c r="CD173" s="9">
        <v>44344</v>
      </c>
      <c r="CE173" s="14">
        <f t="shared" ca="1" si="164"/>
        <v>2500</v>
      </c>
      <c r="CF173" s="14">
        <f t="shared" ca="1" si="173"/>
        <v>2500</v>
      </c>
      <c r="CG173" s="14">
        <f t="shared" ca="1" si="182"/>
        <v>2129.2766793583637</v>
      </c>
      <c r="CH173" s="14">
        <f t="shared" ca="1" si="157"/>
        <v>370.72332064163629</v>
      </c>
      <c r="CI173" s="14">
        <f t="shared" ca="1" si="158"/>
        <v>370.72332064163629</v>
      </c>
      <c r="CJ173" s="14">
        <f t="shared" ca="1" si="135"/>
        <v>288787.2951667548</v>
      </c>
      <c r="CK173" s="15">
        <f ca="1">SUM(CI$12:CI173)</f>
        <v>159333.07019478237</v>
      </c>
      <c r="CL173" s="16">
        <f ca="1">SUM(CG$12:CG173)+SUMIF(CH$12:CH173, "&lt;0")</f>
        <v>129454.22497197252</v>
      </c>
    </row>
    <row r="174" spans="1:90" x14ac:dyDescent="0.2">
      <c r="A174" s="24">
        <v>44345</v>
      </c>
      <c r="B174" s="54">
        <f ca="1">IF($A174&gt;= $C$5,$C$6, INDEX('Historical Data'!$D$2:$D$745, MATCH(A174, 'Historical Data'!$B$2:$B$745, 0)))</f>
        <v>1295.6389999999997</v>
      </c>
      <c r="C174" s="14">
        <f t="shared" ca="1" si="167"/>
        <v>1295.6389999999994</v>
      </c>
      <c r="D174" s="14">
        <f t="shared" ca="1" si="174"/>
        <v>1295.6389999999997</v>
      </c>
      <c r="E174" s="14">
        <f t="shared" ca="1" si="144"/>
        <v>0</v>
      </c>
      <c r="F174" s="14">
        <f t="shared" ca="1" si="136"/>
        <v>0</v>
      </c>
      <c r="G174" s="14">
        <f t="shared" ca="1" si="159"/>
        <v>188255.0129999996</v>
      </c>
      <c r="H174" s="15">
        <f ca="1">SUM(F$12:F174)</f>
        <v>102173.49200000004</v>
      </c>
      <c r="I174" s="16">
        <f ca="1">SUM(D$12:D174)+SUMIF(E$12:E174, "&lt;0")</f>
        <v>86081.521000000008</v>
      </c>
      <c r="J174" s="15"/>
      <c r="K174" s="9">
        <v>44345</v>
      </c>
      <c r="L174" s="14">
        <f t="shared" ca="1" si="160"/>
        <v>1788.5130798771124</v>
      </c>
      <c r="M174" s="14">
        <f t="shared" ca="1" si="168"/>
        <v>1788.5130798771129</v>
      </c>
      <c r="N174" s="14">
        <f t="shared" ca="1" si="175"/>
        <v>1788.5130798771124</v>
      </c>
      <c r="O174" s="14">
        <f t="shared" ca="1" si="145"/>
        <v>0</v>
      </c>
      <c r="P174" s="14">
        <f t="shared" ca="1" si="146"/>
        <v>0</v>
      </c>
      <c r="Q174" s="14">
        <f t="shared" ca="1" si="130"/>
        <v>234585.17650844782</v>
      </c>
      <c r="R174" s="15">
        <f ca="1">SUM(P$12:P174)</f>
        <v>125831.44783410137</v>
      </c>
      <c r="S174" s="16">
        <f ca="1">SUM(N$12:N174)+SUMIF(O$12:O174, "&lt;0")</f>
        <v>108753.72867434715</v>
      </c>
      <c r="U174" s="9">
        <v>44345</v>
      </c>
      <c r="V174" s="14">
        <f t="shared" ca="1" si="161"/>
        <v>1250</v>
      </c>
      <c r="W174" s="14">
        <f t="shared" ca="1" si="169"/>
        <v>1250</v>
      </c>
      <c r="X174" s="14">
        <f t="shared" ca="1" si="176"/>
        <v>1250</v>
      </c>
      <c r="Y174" s="14">
        <f t="shared" ca="1" si="147"/>
        <v>0</v>
      </c>
      <c r="Z174" s="14">
        <f t="shared" ca="1" si="148"/>
        <v>0</v>
      </c>
      <c r="AA174" s="14">
        <f t="shared" ca="1" si="131"/>
        <v>183964.94699999999</v>
      </c>
      <c r="AB174" s="15">
        <f ca="1">SUM(Z$12:Z174)</f>
        <v>99982.819999999992</v>
      </c>
      <c r="AC174" s="16">
        <f ca="1">SUM(X$12:X174)+SUMIF(Y$12:Y174, "&lt;0")</f>
        <v>83982.126999999979</v>
      </c>
      <c r="AE174" s="9">
        <v>44345</v>
      </c>
      <c r="AF174" s="14">
        <f t="shared" ca="1" si="137"/>
        <v>2000</v>
      </c>
      <c r="AG174" s="14">
        <f t="shared" ca="1" si="165"/>
        <v>2000</v>
      </c>
      <c r="AH174" s="14">
        <f t="shared" ca="1" si="177"/>
        <v>2000</v>
      </c>
      <c r="AI174" s="14">
        <f t="shared" ca="1" si="138"/>
        <v>0</v>
      </c>
      <c r="AJ174" s="14">
        <f t="shared" ca="1" si="139"/>
        <v>0</v>
      </c>
      <c r="AK174" s="14">
        <f t="shared" ca="1" si="149"/>
        <v>253489.56299796025</v>
      </c>
      <c r="AL174" s="15">
        <f ca="1">SUM(AJ$12:AJ174)</f>
        <v>135982.82000000004</v>
      </c>
      <c r="AM174" s="16">
        <f ca="1">SUM(AH$12:AH174)+SUMIF(AI$12:AI174, "&lt;0")</f>
        <v>117506.74299796027</v>
      </c>
      <c r="AO174" s="9">
        <v>44345</v>
      </c>
      <c r="AP174" s="14">
        <f t="shared" ca="1" si="140"/>
        <v>3000</v>
      </c>
      <c r="AQ174" s="14">
        <f t="shared" ca="1" si="170"/>
        <v>3000</v>
      </c>
      <c r="AR174" s="14">
        <f t="shared" ca="1" si="178"/>
        <v>2381.3344806224968</v>
      </c>
      <c r="AS174" s="14">
        <f t="shared" ca="1" si="150"/>
        <v>618.66551937750319</v>
      </c>
      <c r="AT174" s="14">
        <f t="shared" ca="1" si="151"/>
        <v>618.66551937750319</v>
      </c>
      <c r="AU174" s="14">
        <f t="shared" ca="1" si="132"/>
        <v>319390.78785618593</v>
      </c>
      <c r="AV174" s="15">
        <f ca="1">SUM(AT$12:AT174)</f>
        <v>175632.42881619709</v>
      </c>
      <c r="AW174" s="16">
        <f ca="1">SUM(AR$12:AR174)+SUMIF(AS$12:AS174, "&lt;0")</f>
        <v>143758.35903998889</v>
      </c>
      <c r="AX174" s="15"/>
      <c r="AZ174" s="9">
        <v>44345</v>
      </c>
      <c r="BA174" s="14">
        <f t="shared" ca="1" si="162"/>
        <v>1500</v>
      </c>
      <c r="BB174" s="14">
        <f t="shared" ca="1" si="171"/>
        <v>1500</v>
      </c>
      <c r="BC174" s="14">
        <f t="shared" ca="1" si="179"/>
        <v>1500</v>
      </c>
      <c r="BD174" s="14">
        <f t="shared" ca="1" si="152"/>
        <v>0</v>
      </c>
      <c r="BE174" s="14">
        <f t="shared" ca="1" si="153"/>
        <v>0</v>
      </c>
      <c r="BF174" s="14">
        <f t="shared" ca="1" si="133"/>
        <v>207464.94699999999</v>
      </c>
      <c r="BG174" s="15">
        <f ca="1">SUM(BE$12:BE174)</f>
        <v>111982.82000000002</v>
      </c>
      <c r="BH174" s="16">
        <f ca="1">SUM(BC$12:BC174)+SUMIF(BD$12:BD174, "&lt;0")</f>
        <v>95482.126999999993</v>
      </c>
      <c r="BJ174" s="9">
        <v>44345</v>
      </c>
      <c r="BK174" s="14">
        <f t="shared" ca="1" si="163"/>
        <v>1750</v>
      </c>
      <c r="BL174" s="14">
        <f t="shared" ca="1" si="172"/>
        <v>1750</v>
      </c>
      <c r="BM174" s="14">
        <f t="shared" ca="1" si="180"/>
        <v>1750</v>
      </c>
      <c r="BN174" s="14">
        <f t="shared" ca="1" si="154"/>
        <v>0</v>
      </c>
      <c r="BO174" s="14">
        <f t="shared" ca="1" si="155"/>
        <v>0</v>
      </c>
      <c r="BP174" s="14">
        <f t="shared" ca="1" si="134"/>
        <v>230964.94699999999</v>
      </c>
      <c r="BQ174" s="15">
        <f ca="1">SUM(BO$12:BO174)</f>
        <v>123982.81999999999</v>
      </c>
      <c r="BR174" s="16">
        <f ca="1">SUM(BM$12:BM174)+SUMIF(BN$12:BN174, "&lt;0")</f>
        <v>106982.12699999999</v>
      </c>
      <c r="BT174" s="9">
        <v>44345</v>
      </c>
      <c r="BU174" s="14">
        <f t="shared" ca="1" si="141"/>
        <v>2000</v>
      </c>
      <c r="BV174" s="14">
        <f t="shared" ca="1" si="166"/>
        <v>2000</v>
      </c>
      <c r="BW174" s="14">
        <f t="shared" ca="1" si="181"/>
        <v>2000</v>
      </c>
      <c r="BX174" s="14">
        <f t="shared" ca="1" si="142"/>
        <v>0</v>
      </c>
      <c r="BY174" s="14">
        <f t="shared" ca="1" si="143"/>
        <v>0</v>
      </c>
      <c r="BZ174" s="14">
        <f t="shared" ca="1" si="156"/>
        <v>253489.56299796025</v>
      </c>
      <c r="CA174" s="15">
        <f ca="1">SUM(BY$12:BY174)</f>
        <v>135982.82000000004</v>
      </c>
      <c r="CB174" s="16">
        <f ca="1">SUM(BW$12:BW174)+SUMIF(BX$12:BX174, "&lt;0")</f>
        <v>117506.74299796027</v>
      </c>
      <c r="CD174" s="9">
        <v>44345</v>
      </c>
      <c r="CE174" s="14">
        <f t="shared" ca="1" si="164"/>
        <v>2500</v>
      </c>
      <c r="CF174" s="14">
        <f t="shared" ca="1" si="173"/>
        <v>2500</v>
      </c>
      <c r="CG174" s="14">
        <f t="shared" ca="1" si="182"/>
        <v>2329.8454093324272</v>
      </c>
      <c r="CH174" s="14">
        <f t="shared" ca="1" si="157"/>
        <v>170.15459066757285</v>
      </c>
      <c r="CI174" s="14">
        <f t="shared" ca="1" si="158"/>
        <v>170.15459066757285</v>
      </c>
      <c r="CJ174" s="14">
        <f t="shared" ca="1" si="135"/>
        <v>291287.2951667548</v>
      </c>
      <c r="CK174" s="15">
        <f ca="1">SUM(CI$12:CI174)</f>
        <v>159503.22478544994</v>
      </c>
      <c r="CL174" s="16">
        <f ca="1">SUM(CG$12:CG174)+SUMIF(CH$12:CH174, "&lt;0")</f>
        <v>131784.07038130495</v>
      </c>
    </row>
    <row r="175" spans="1:90" x14ac:dyDescent="0.2">
      <c r="A175" s="24">
        <v>44346</v>
      </c>
      <c r="B175" s="54">
        <f ca="1">IF($A175&gt;= $C$5,$C$6, INDEX('Historical Data'!$D$2:$D$745, MATCH(A175, 'Historical Data'!$B$2:$B$745, 0)))</f>
        <v>1295.6389999999997</v>
      </c>
      <c r="C175" s="14">
        <f t="shared" ca="1" si="167"/>
        <v>1295.6389999999994</v>
      </c>
      <c r="D175" s="14">
        <f t="shared" ca="1" si="174"/>
        <v>1295.6389999999997</v>
      </c>
      <c r="E175" s="14">
        <f t="shared" ca="1" si="144"/>
        <v>0</v>
      </c>
      <c r="F175" s="14">
        <f t="shared" ca="1" si="136"/>
        <v>0</v>
      </c>
      <c r="G175" s="14">
        <f t="shared" ca="1" si="159"/>
        <v>189550.65199999959</v>
      </c>
      <c r="H175" s="15">
        <f ca="1">SUM(F$12:F175)</f>
        <v>102173.49200000004</v>
      </c>
      <c r="I175" s="16">
        <f ca="1">SUM(D$12:D175)+SUMIF(E$12:E175, "&lt;0")</f>
        <v>87377.16</v>
      </c>
      <c r="J175" s="15"/>
      <c r="K175" s="9">
        <v>44346</v>
      </c>
      <c r="L175" s="14">
        <f t="shared" ca="1" si="160"/>
        <v>1788.5130798771124</v>
      </c>
      <c r="M175" s="14">
        <f t="shared" ca="1" si="168"/>
        <v>1788.5130798771129</v>
      </c>
      <c r="N175" s="14">
        <f t="shared" ca="1" si="175"/>
        <v>1788.5130798771124</v>
      </c>
      <c r="O175" s="14">
        <f t="shared" ca="1" si="145"/>
        <v>0</v>
      </c>
      <c r="P175" s="14">
        <f t="shared" ca="1" si="146"/>
        <v>0</v>
      </c>
      <c r="Q175" s="14">
        <f t="shared" ca="1" si="130"/>
        <v>236373.68958832492</v>
      </c>
      <c r="R175" s="15">
        <f ca="1">SUM(P$12:P175)</f>
        <v>125831.44783410137</v>
      </c>
      <c r="S175" s="16">
        <f ca="1">SUM(N$12:N175)+SUMIF(O$12:O175, "&lt;0")</f>
        <v>110542.24175422426</v>
      </c>
      <c r="U175" s="9">
        <v>44346</v>
      </c>
      <c r="V175" s="14">
        <f t="shared" ca="1" si="161"/>
        <v>1250</v>
      </c>
      <c r="W175" s="14">
        <f t="shared" ca="1" si="169"/>
        <v>1250</v>
      </c>
      <c r="X175" s="14">
        <f t="shared" ca="1" si="176"/>
        <v>1250</v>
      </c>
      <c r="Y175" s="14">
        <f t="shared" ca="1" si="147"/>
        <v>0</v>
      </c>
      <c r="Z175" s="14">
        <f t="shared" ca="1" si="148"/>
        <v>0</v>
      </c>
      <c r="AA175" s="14">
        <f t="shared" ca="1" si="131"/>
        <v>185214.94699999999</v>
      </c>
      <c r="AB175" s="15">
        <f ca="1">SUM(Z$12:Z175)</f>
        <v>99982.819999999992</v>
      </c>
      <c r="AC175" s="16">
        <f ca="1">SUM(X$12:X175)+SUMIF(Y$12:Y175, "&lt;0")</f>
        <v>85232.126999999979</v>
      </c>
      <c r="AE175" s="9">
        <v>44346</v>
      </c>
      <c r="AF175" s="14">
        <f t="shared" ca="1" si="137"/>
        <v>2000</v>
      </c>
      <c r="AG175" s="14">
        <f t="shared" ca="1" si="165"/>
        <v>2000</v>
      </c>
      <c r="AH175" s="14">
        <f t="shared" ca="1" si="177"/>
        <v>2000</v>
      </c>
      <c r="AI175" s="14">
        <f t="shared" ca="1" si="138"/>
        <v>0</v>
      </c>
      <c r="AJ175" s="14">
        <f t="shared" ca="1" si="139"/>
        <v>0</v>
      </c>
      <c r="AK175" s="14">
        <f t="shared" ca="1" si="149"/>
        <v>255489.56299796025</v>
      </c>
      <c r="AL175" s="15">
        <f ca="1">SUM(AJ$12:AJ175)</f>
        <v>135982.82000000004</v>
      </c>
      <c r="AM175" s="16">
        <f ca="1">SUM(AH$12:AH175)+SUMIF(AI$12:AI175, "&lt;0")</f>
        <v>119506.74299796027</v>
      </c>
      <c r="AO175" s="9">
        <v>44346</v>
      </c>
      <c r="AP175" s="14">
        <f t="shared" ca="1" si="140"/>
        <v>3000</v>
      </c>
      <c r="AQ175" s="14">
        <f t="shared" ca="1" si="170"/>
        <v>3000</v>
      </c>
      <c r="AR175" s="14">
        <f t="shared" ca="1" si="178"/>
        <v>2381.3344806224973</v>
      </c>
      <c r="AS175" s="14">
        <f t="shared" ca="1" si="150"/>
        <v>618.66551937750273</v>
      </c>
      <c r="AT175" s="14">
        <f t="shared" ca="1" si="151"/>
        <v>618.66551937750273</v>
      </c>
      <c r="AU175" s="14">
        <f t="shared" ca="1" si="132"/>
        <v>322390.78785618593</v>
      </c>
      <c r="AV175" s="15">
        <f ca="1">SUM(AT$12:AT175)</f>
        <v>176251.0943355746</v>
      </c>
      <c r="AW175" s="16">
        <f ca="1">SUM(AR$12:AR175)+SUMIF(AS$12:AS175, "&lt;0")</f>
        <v>146139.69352061138</v>
      </c>
      <c r="AX175" s="15"/>
      <c r="AZ175" s="9">
        <v>44346</v>
      </c>
      <c r="BA175" s="14">
        <f t="shared" ca="1" si="162"/>
        <v>1500</v>
      </c>
      <c r="BB175" s="14">
        <f t="shared" ca="1" si="171"/>
        <v>1500</v>
      </c>
      <c r="BC175" s="14">
        <f t="shared" ca="1" si="179"/>
        <v>1500</v>
      </c>
      <c r="BD175" s="14">
        <f t="shared" ca="1" si="152"/>
        <v>0</v>
      </c>
      <c r="BE175" s="14">
        <f t="shared" ca="1" si="153"/>
        <v>0</v>
      </c>
      <c r="BF175" s="14">
        <f t="shared" ca="1" si="133"/>
        <v>208964.94699999999</v>
      </c>
      <c r="BG175" s="15">
        <f ca="1">SUM(BE$12:BE175)</f>
        <v>111982.82000000002</v>
      </c>
      <c r="BH175" s="16">
        <f ca="1">SUM(BC$12:BC175)+SUMIF(BD$12:BD175, "&lt;0")</f>
        <v>96982.126999999993</v>
      </c>
      <c r="BJ175" s="9">
        <v>44346</v>
      </c>
      <c r="BK175" s="14">
        <f t="shared" ca="1" si="163"/>
        <v>1750</v>
      </c>
      <c r="BL175" s="14">
        <f t="shared" ca="1" si="172"/>
        <v>1750</v>
      </c>
      <c r="BM175" s="14">
        <f t="shared" ca="1" si="180"/>
        <v>1750</v>
      </c>
      <c r="BN175" s="14">
        <f t="shared" ca="1" si="154"/>
        <v>0</v>
      </c>
      <c r="BO175" s="14">
        <f t="shared" ca="1" si="155"/>
        <v>0</v>
      </c>
      <c r="BP175" s="14">
        <f t="shared" ca="1" si="134"/>
        <v>232714.94699999999</v>
      </c>
      <c r="BQ175" s="15">
        <f ca="1">SUM(BO$12:BO175)</f>
        <v>123982.81999999999</v>
      </c>
      <c r="BR175" s="16">
        <f ca="1">SUM(BM$12:BM175)+SUMIF(BN$12:BN175, "&lt;0")</f>
        <v>108732.12699999999</v>
      </c>
      <c r="BT175" s="9">
        <v>44346</v>
      </c>
      <c r="BU175" s="14">
        <f t="shared" ca="1" si="141"/>
        <v>2000</v>
      </c>
      <c r="BV175" s="14">
        <f t="shared" ca="1" si="166"/>
        <v>2000</v>
      </c>
      <c r="BW175" s="14">
        <f t="shared" ca="1" si="181"/>
        <v>2000</v>
      </c>
      <c r="BX175" s="14">
        <f t="shared" ca="1" si="142"/>
        <v>0</v>
      </c>
      <c r="BY175" s="14">
        <f t="shared" ca="1" si="143"/>
        <v>0</v>
      </c>
      <c r="BZ175" s="14">
        <f t="shared" ca="1" si="156"/>
        <v>255489.56299796025</v>
      </c>
      <c r="CA175" s="15">
        <f ca="1">SUM(BY$12:BY175)</f>
        <v>135982.82000000004</v>
      </c>
      <c r="CB175" s="16">
        <f ca="1">SUM(BW$12:BW175)+SUMIF(BX$12:BX175, "&lt;0")</f>
        <v>119506.74299796027</v>
      </c>
      <c r="CD175" s="9">
        <v>44346</v>
      </c>
      <c r="CE175" s="14">
        <f t="shared" ca="1" si="164"/>
        <v>2500</v>
      </c>
      <c r="CF175" s="14">
        <f t="shared" ca="1" si="173"/>
        <v>2500</v>
      </c>
      <c r="CG175" s="14">
        <f t="shared" ca="1" si="182"/>
        <v>2355.62313930649</v>
      </c>
      <c r="CH175" s="14">
        <f t="shared" ca="1" si="157"/>
        <v>144.37686069351003</v>
      </c>
      <c r="CI175" s="14">
        <f t="shared" ca="1" si="158"/>
        <v>144.37686069351003</v>
      </c>
      <c r="CJ175" s="14">
        <f t="shared" ca="1" si="135"/>
        <v>293787.2951667548</v>
      </c>
      <c r="CK175" s="15">
        <f ca="1">SUM(CI$12:CI175)</f>
        <v>159647.60164614345</v>
      </c>
      <c r="CL175" s="16">
        <f ca="1">SUM(CG$12:CG175)+SUMIF(CH$12:CH175, "&lt;0")</f>
        <v>134139.69352061144</v>
      </c>
    </row>
    <row r="176" spans="1:90" x14ac:dyDescent="0.2">
      <c r="A176" s="24">
        <v>44347</v>
      </c>
      <c r="B176" s="54">
        <f ca="1">IF($A176&gt;= $C$5,$C$6, INDEX('Historical Data'!$D$2:$D$745, MATCH(A176, 'Historical Data'!$B$2:$B$745, 0)))</f>
        <v>1295.6389999999997</v>
      </c>
      <c r="C176" s="14">
        <f t="shared" ca="1" si="167"/>
        <v>1295.6389999999994</v>
      </c>
      <c r="D176" s="14">
        <f t="shared" ca="1" si="174"/>
        <v>863.32699999999795</v>
      </c>
      <c r="E176" s="14">
        <f t="shared" ca="1" si="144"/>
        <v>432.31200000000172</v>
      </c>
      <c r="F176" s="14">
        <f t="shared" ca="1" si="136"/>
        <v>432.31200000000172</v>
      </c>
      <c r="G176" s="14">
        <f t="shared" ca="1" si="159"/>
        <v>190846.29099999959</v>
      </c>
      <c r="H176" s="15">
        <f ca="1">SUM(F$12:F176)</f>
        <v>102605.80400000005</v>
      </c>
      <c r="I176" s="16">
        <f ca="1">SUM(D$12:D176)+SUMIF(E$12:E176, "&lt;0")</f>
        <v>88240.487000000008</v>
      </c>
      <c r="J176" s="15"/>
      <c r="K176" s="9">
        <v>44347</v>
      </c>
      <c r="L176" s="14">
        <f t="shared" ca="1" si="160"/>
        <v>1788.5130798771124</v>
      </c>
      <c r="M176" s="14">
        <f t="shared" ca="1" si="168"/>
        <v>1788.5130798771129</v>
      </c>
      <c r="N176" s="14">
        <f t="shared" ca="1" si="175"/>
        <v>1356.2010798771107</v>
      </c>
      <c r="O176" s="14">
        <f t="shared" ca="1" si="145"/>
        <v>432.31200000000172</v>
      </c>
      <c r="P176" s="14">
        <f t="shared" ca="1" si="146"/>
        <v>432.31200000000172</v>
      </c>
      <c r="Q176" s="14">
        <f t="shared" ref="Q176:Q239" ca="1" si="183">L176+Q175</f>
        <v>238162.20266820202</v>
      </c>
      <c r="R176" s="15">
        <f ca="1">SUM(P$12:P176)</f>
        <v>126263.75983410138</v>
      </c>
      <c r="S176" s="16">
        <f ca="1">SUM(N$12:N176)+SUMIF(O$12:O176, "&lt;0")</f>
        <v>111898.44283410137</v>
      </c>
      <c r="U176" s="9">
        <v>44347</v>
      </c>
      <c r="V176" s="14">
        <f t="shared" ca="1" si="161"/>
        <v>1250</v>
      </c>
      <c r="W176" s="14">
        <f t="shared" ca="1" si="169"/>
        <v>1250</v>
      </c>
      <c r="X176" s="14">
        <f t="shared" ca="1" si="176"/>
        <v>817.68799999999828</v>
      </c>
      <c r="Y176" s="14">
        <f t="shared" ca="1" si="147"/>
        <v>432.31200000000172</v>
      </c>
      <c r="Z176" s="14">
        <f t="shared" ca="1" si="148"/>
        <v>432.31200000000172</v>
      </c>
      <c r="AA176" s="14">
        <f t="shared" ref="AA176:AA239" ca="1" si="184">V176+AA175</f>
        <v>186464.94699999999</v>
      </c>
      <c r="AB176" s="15">
        <f ca="1">SUM(Z$12:Z176)</f>
        <v>100415.132</v>
      </c>
      <c r="AC176" s="16">
        <f ca="1">SUM(X$12:X176)+SUMIF(Y$12:Y176, "&lt;0")</f>
        <v>86049.814999999973</v>
      </c>
      <c r="AE176" s="9">
        <v>44347</v>
      </c>
      <c r="AF176" s="14">
        <f t="shared" ca="1" si="137"/>
        <v>2000</v>
      </c>
      <c r="AG176" s="14">
        <f t="shared" ca="1" si="165"/>
        <v>2000</v>
      </c>
      <c r="AH176" s="14">
        <f t="shared" ca="1" si="177"/>
        <v>1567.6879999999983</v>
      </c>
      <c r="AI176" s="14">
        <f t="shared" ca="1" si="138"/>
        <v>432.31200000000172</v>
      </c>
      <c r="AJ176" s="14">
        <f t="shared" ca="1" si="139"/>
        <v>432.31200000000172</v>
      </c>
      <c r="AK176" s="14">
        <f t="shared" ca="1" si="149"/>
        <v>257489.56299796025</v>
      </c>
      <c r="AL176" s="15">
        <f ca="1">SUM(AJ$12:AJ176)</f>
        <v>136415.13200000004</v>
      </c>
      <c r="AM176" s="16">
        <f ca="1">SUM(AH$12:AH176)+SUMIF(AI$12:AI176, "&lt;0")</f>
        <v>121074.43099796027</v>
      </c>
      <c r="AO176" s="9">
        <v>44347</v>
      </c>
      <c r="AP176" s="14">
        <f t="shared" ca="1" si="140"/>
        <v>3000</v>
      </c>
      <c r="AQ176" s="14">
        <f t="shared" ca="1" si="170"/>
        <v>3000</v>
      </c>
      <c r="AR176" s="14">
        <f t="shared" ca="1" si="178"/>
        <v>1949.0888692805511</v>
      </c>
      <c r="AS176" s="14">
        <f t="shared" ca="1" si="150"/>
        <v>1050.9111307194489</v>
      </c>
      <c r="AT176" s="14">
        <f t="shared" ca="1" si="151"/>
        <v>1050.9111307194489</v>
      </c>
      <c r="AU176" s="14">
        <f t="shared" ref="AU176:AU239" ca="1" si="185">AP176+AU175</f>
        <v>325390.78785618593</v>
      </c>
      <c r="AV176" s="15">
        <f ca="1">SUM(AT$12:AT176)</f>
        <v>177302.00546629404</v>
      </c>
      <c r="AW176" s="16">
        <f ca="1">SUM(AR$12:AR176)+SUMIF(AS$12:AS176, "&lt;0")</f>
        <v>148088.78238989197</v>
      </c>
      <c r="AX176" s="15"/>
      <c r="AZ176" s="9">
        <v>44347</v>
      </c>
      <c r="BA176" s="14">
        <f t="shared" ca="1" si="162"/>
        <v>1500</v>
      </c>
      <c r="BB176" s="14">
        <f t="shared" ca="1" si="171"/>
        <v>1500</v>
      </c>
      <c r="BC176" s="14">
        <f t="shared" ca="1" si="179"/>
        <v>1067.6879999999983</v>
      </c>
      <c r="BD176" s="14">
        <f t="shared" ca="1" si="152"/>
        <v>432.31200000000172</v>
      </c>
      <c r="BE176" s="14">
        <f t="shared" ca="1" si="153"/>
        <v>432.31200000000172</v>
      </c>
      <c r="BF176" s="14">
        <f t="shared" ref="BF176:BF239" ca="1" si="186">BA176+BF175</f>
        <v>210464.94699999999</v>
      </c>
      <c r="BG176" s="15">
        <f ca="1">SUM(BE$12:BE176)</f>
        <v>112415.13200000003</v>
      </c>
      <c r="BH176" s="16">
        <f ca="1">SUM(BC$12:BC176)+SUMIF(BD$12:BD176, "&lt;0")</f>
        <v>98049.814999999988</v>
      </c>
      <c r="BJ176" s="9">
        <v>44347</v>
      </c>
      <c r="BK176" s="14">
        <f t="shared" ca="1" si="163"/>
        <v>1750</v>
      </c>
      <c r="BL176" s="14">
        <f t="shared" ca="1" si="172"/>
        <v>1750</v>
      </c>
      <c r="BM176" s="14">
        <f t="shared" ca="1" si="180"/>
        <v>1317.6879999999983</v>
      </c>
      <c r="BN176" s="14">
        <f t="shared" ca="1" si="154"/>
        <v>432.31200000000172</v>
      </c>
      <c r="BO176" s="14">
        <f t="shared" ca="1" si="155"/>
        <v>432.31200000000172</v>
      </c>
      <c r="BP176" s="14">
        <f t="shared" ref="BP176:BP239" ca="1" si="187">BK176+BP175</f>
        <v>234464.94699999999</v>
      </c>
      <c r="BQ176" s="15">
        <f ca="1">SUM(BO$12:BO176)</f>
        <v>124415.132</v>
      </c>
      <c r="BR176" s="16">
        <f ca="1">SUM(BM$12:BM176)+SUMIF(BN$12:BN176, "&lt;0")</f>
        <v>110049.81499999999</v>
      </c>
      <c r="BT176" s="9">
        <v>44347</v>
      </c>
      <c r="BU176" s="14">
        <f t="shared" ca="1" si="141"/>
        <v>2000</v>
      </c>
      <c r="BV176" s="14">
        <f t="shared" ca="1" si="166"/>
        <v>2000</v>
      </c>
      <c r="BW176" s="14">
        <f t="shared" ca="1" si="181"/>
        <v>1567.6879999999983</v>
      </c>
      <c r="BX176" s="14">
        <f t="shared" ca="1" si="142"/>
        <v>432.31200000000172</v>
      </c>
      <c r="BY176" s="14">
        <f t="shared" ca="1" si="143"/>
        <v>432.31200000000172</v>
      </c>
      <c r="BZ176" s="14">
        <f t="shared" ca="1" si="156"/>
        <v>257489.56299796025</v>
      </c>
      <c r="CA176" s="15">
        <f ca="1">SUM(BY$12:BY176)</f>
        <v>136415.13200000004</v>
      </c>
      <c r="CB176" s="16">
        <f ca="1">SUM(BW$12:BW176)+SUMIF(BX$12:BX176, "&lt;0")</f>
        <v>121074.43099796027</v>
      </c>
      <c r="CD176" s="9">
        <v>44347</v>
      </c>
      <c r="CE176" s="14">
        <f t="shared" ca="1" si="164"/>
        <v>2500</v>
      </c>
      <c r="CF176" s="14">
        <f t="shared" ca="1" si="173"/>
        <v>2500</v>
      </c>
      <c r="CG176" s="14">
        <f t="shared" ca="1" si="182"/>
        <v>1949.0888692805511</v>
      </c>
      <c r="CH176" s="14">
        <f t="shared" ca="1" si="157"/>
        <v>550.91113071944892</v>
      </c>
      <c r="CI176" s="14">
        <f t="shared" ca="1" si="158"/>
        <v>550.91113071944892</v>
      </c>
      <c r="CJ176" s="14">
        <f t="shared" ref="CJ176:CJ239" ca="1" si="188">CE176+CJ175</f>
        <v>296287.2951667548</v>
      </c>
      <c r="CK176" s="15">
        <f ca="1">SUM(CI$12:CI176)</f>
        <v>160198.51277686289</v>
      </c>
      <c r="CL176" s="16">
        <f ca="1">SUM(CG$12:CG176)+SUMIF(CH$12:CH176, "&lt;0")</f>
        <v>136088.78238989203</v>
      </c>
    </row>
    <row r="177" spans="1:90" x14ac:dyDescent="0.2">
      <c r="A177" s="24">
        <v>44348</v>
      </c>
      <c r="B177" s="54">
        <f ca="1">IF($A177&gt;= $C$5,$C$6, INDEX('Historical Data'!$D$2:$D$745, MATCH(A177, 'Historical Data'!$B$2:$B$745, 0)))</f>
        <v>1295.6389999999997</v>
      </c>
      <c r="C177" s="14">
        <f t="shared" ca="1" si="167"/>
        <v>1295.6389999999994</v>
      </c>
      <c r="D177" s="14">
        <f t="shared" ca="1" si="174"/>
        <v>212.36700000000201</v>
      </c>
      <c r="E177" s="14">
        <f t="shared" ca="1" si="144"/>
        <v>1083.2719999999977</v>
      </c>
      <c r="F177" s="14">
        <f t="shared" ca="1" si="136"/>
        <v>1083.2719999999977</v>
      </c>
      <c r="G177" s="14">
        <f t="shared" ca="1" si="159"/>
        <v>192141.92999999959</v>
      </c>
      <c r="H177" s="15">
        <f ca="1">SUM(F$12:F177)</f>
        <v>103689.07600000004</v>
      </c>
      <c r="I177" s="16">
        <f ca="1">SUM(D$12:D177)+SUMIF(E$12:E177, "&lt;0")</f>
        <v>88452.854000000007</v>
      </c>
      <c r="J177" s="15"/>
      <c r="K177" s="9">
        <v>44348</v>
      </c>
      <c r="L177" s="14">
        <f t="shared" ca="1" si="160"/>
        <v>1788.5130798771124</v>
      </c>
      <c r="M177" s="14">
        <f t="shared" ca="1" si="168"/>
        <v>1788.5130798771129</v>
      </c>
      <c r="N177" s="14">
        <f t="shared" ca="1" si="175"/>
        <v>212.36700000000201</v>
      </c>
      <c r="O177" s="14">
        <f t="shared" ca="1" si="145"/>
        <v>1576.1460798771104</v>
      </c>
      <c r="P177" s="14">
        <f t="shared" ca="1" si="146"/>
        <v>1576.1460798771104</v>
      </c>
      <c r="Q177" s="14">
        <f t="shared" ca="1" si="183"/>
        <v>239950.71574807912</v>
      </c>
      <c r="R177" s="15">
        <f ca="1">SUM(P$12:P177)</f>
        <v>127839.90591397849</v>
      </c>
      <c r="S177" s="16">
        <f ca="1">SUM(N$12:N177)+SUMIF(O$12:O177, "&lt;0")</f>
        <v>112110.80983410137</v>
      </c>
      <c r="U177" s="9">
        <v>44348</v>
      </c>
      <c r="V177" s="14">
        <f t="shared" ca="1" si="161"/>
        <v>1250</v>
      </c>
      <c r="W177" s="14">
        <f t="shared" ca="1" si="169"/>
        <v>1250</v>
      </c>
      <c r="X177" s="14">
        <f t="shared" ca="1" si="176"/>
        <v>212.36700000000201</v>
      </c>
      <c r="Y177" s="14">
        <f t="shared" ca="1" si="147"/>
        <v>1037.632999999998</v>
      </c>
      <c r="Z177" s="14">
        <f t="shared" ca="1" si="148"/>
        <v>1037.632999999998</v>
      </c>
      <c r="AA177" s="14">
        <f t="shared" ca="1" si="184"/>
        <v>187714.94699999999</v>
      </c>
      <c r="AB177" s="15">
        <f ca="1">SUM(Z$12:Z177)</f>
        <v>101452.765</v>
      </c>
      <c r="AC177" s="16">
        <f ca="1">SUM(X$12:X177)+SUMIF(Y$12:Y177, "&lt;0")</f>
        <v>86262.181999999972</v>
      </c>
      <c r="AE177" s="9">
        <v>44348</v>
      </c>
      <c r="AF177" s="14">
        <f t="shared" ca="1" si="137"/>
        <v>2000</v>
      </c>
      <c r="AG177" s="14">
        <f t="shared" ca="1" si="165"/>
        <v>2000</v>
      </c>
      <c r="AH177" s="14">
        <f t="shared" ca="1" si="177"/>
        <v>423.85392012288958</v>
      </c>
      <c r="AI177" s="14">
        <f t="shared" ca="1" si="138"/>
        <v>1576.1460798771104</v>
      </c>
      <c r="AJ177" s="14">
        <f t="shared" ca="1" si="139"/>
        <v>1576.1460798771104</v>
      </c>
      <c r="AK177" s="14">
        <f t="shared" ca="1" si="149"/>
        <v>259489.56299796025</v>
      </c>
      <c r="AL177" s="15">
        <f ca="1">SUM(AJ$12:AJ177)</f>
        <v>137991.27807987714</v>
      </c>
      <c r="AM177" s="16">
        <f ca="1">SUM(AH$12:AH177)+SUMIF(AI$12:AI177, "&lt;0")</f>
        <v>121498.28491808315</v>
      </c>
      <c r="AO177" s="9">
        <v>44348</v>
      </c>
      <c r="AP177" s="14">
        <f t="shared" ca="1" si="140"/>
        <v>3000</v>
      </c>
      <c r="AQ177" s="14">
        <f t="shared" ca="1" si="170"/>
        <v>3000</v>
      </c>
      <c r="AR177" s="14">
        <f t="shared" ca="1" si="178"/>
        <v>831.03251937750474</v>
      </c>
      <c r="AS177" s="14">
        <f t="shared" ca="1" si="150"/>
        <v>2168.9674806224953</v>
      </c>
      <c r="AT177" s="14">
        <f t="shared" ca="1" si="151"/>
        <v>2168.9674806224953</v>
      </c>
      <c r="AU177" s="14">
        <f t="shared" ca="1" si="185"/>
        <v>328390.78785618593</v>
      </c>
      <c r="AV177" s="15">
        <f ca="1">SUM(AT$12:AT177)</f>
        <v>179470.97294691653</v>
      </c>
      <c r="AW177" s="16">
        <f ca="1">SUM(AR$12:AR177)+SUMIF(AS$12:AS177, "&lt;0")</f>
        <v>148919.81490926945</v>
      </c>
      <c r="AX177" s="15"/>
      <c r="AZ177" s="9">
        <v>44348</v>
      </c>
      <c r="BA177" s="14">
        <f t="shared" ca="1" si="162"/>
        <v>1500</v>
      </c>
      <c r="BB177" s="14">
        <f t="shared" ca="1" si="171"/>
        <v>1500</v>
      </c>
      <c r="BC177" s="14">
        <f t="shared" ca="1" si="179"/>
        <v>212.36700000000201</v>
      </c>
      <c r="BD177" s="14">
        <f t="shared" ca="1" si="152"/>
        <v>1287.632999999998</v>
      </c>
      <c r="BE177" s="14">
        <f t="shared" ca="1" si="153"/>
        <v>1287.632999999998</v>
      </c>
      <c r="BF177" s="14">
        <f t="shared" ca="1" si="186"/>
        <v>211964.94699999999</v>
      </c>
      <c r="BG177" s="15">
        <f ca="1">SUM(BE$12:BE177)</f>
        <v>113702.76500000003</v>
      </c>
      <c r="BH177" s="16">
        <f ca="1">SUM(BC$12:BC177)+SUMIF(BD$12:BD177, "&lt;0")</f>
        <v>98262.181999999986</v>
      </c>
      <c r="BJ177" s="9">
        <v>44348</v>
      </c>
      <c r="BK177" s="14">
        <f t="shared" ca="1" si="163"/>
        <v>1750</v>
      </c>
      <c r="BL177" s="14">
        <f t="shared" ca="1" si="172"/>
        <v>1750</v>
      </c>
      <c r="BM177" s="14">
        <f t="shared" ca="1" si="180"/>
        <v>212.36700000000201</v>
      </c>
      <c r="BN177" s="14">
        <f t="shared" ca="1" si="154"/>
        <v>1537.632999999998</v>
      </c>
      <c r="BO177" s="14">
        <f t="shared" ca="1" si="155"/>
        <v>1537.632999999998</v>
      </c>
      <c r="BP177" s="14">
        <f t="shared" ca="1" si="187"/>
        <v>236214.94699999999</v>
      </c>
      <c r="BQ177" s="15">
        <f ca="1">SUM(BO$12:BO177)</f>
        <v>125952.765</v>
      </c>
      <c r="BR177" s="16">
        <f ca="1">SUM(BM$12:BM177)+SUMIF(BN$12:BN177, "&lt;0")</f>
        <v>110262.18199999999</v>
      </c>
      <c r="BT177" s="9">
        <v>44348</v>
      </c>
      <c r="BU177" s="14">
        <f t="shared" ca="1" si="141"/>
        <v>2000</v>
      </c>
      <c r="BV177" s="14">
        <f t="shared" ca="1" si="166"/>
        <v>2000</v>
      </c>
      <c r="BW177" s="14">
        <f t="shared" ca="1" si="181"/>
        <v>423.85392012288958</v>
      </c>
      <c r="BX177" s="14">
        <f t="shared" ca="1" si="142"/>
        <v>1576.1460798771104</v>
      </c>
      <c r="BY177" s="14">
        <f t="shared" ca="1" si="143"/>
        <v>1576.1460798771104</v>
      </c>
      <c r="BZ177" s="14">
        <f t="shared" ca="1" si="156"/>
        <v>259489.56299796025</v>
      </c>
      <c r="CA177" s="15">
        <f ca="1">SUM(BY$12:BY177)</f>
        <v>137991.27807987714</v>
      </c>
      <c r="CB177" s="16">
        <f ca="1">SUM(BW$12:BW177)+SUMIF(BX$12:BX177, "&lt;0")</f>
        <v>121498.28491808315</v>
      </c>
      <c r="CD177" s="9">
        <v>44348</v>
      </c>
      <c r="CE177" s="14">
        <f t="shared" ca="1" si="164"/>
        <v>2500</v>
      </c>
      <c r="CF177" s="14">
        <f t="shared" ca="1" si="173"/>
        <v>2500</v>
      </c>
      <c r="CG177" s="14">
        <f t="shared" ca="1" si="182"/>
        <v>831.03251937750474</v>
      </c>
      <c r="CH177" s="14">
        <f t="shared" ca="1" si="157"/>
        <v>1668.9674806224953</v>
      </c>
      <c r="CI177" s="14">
        <f t="shared" ca="1" si="158"/>
        <v>1668.9674806224953</v>
      </c>
      <c r="CJ177" s="14">
        <f t="shared" ca="1" si="188"/>
        <v>298787.2951667548</v>
      </c>
      <c r="CK177" s="15">
        <f ca="1">SUM(CI$12:CI177)</f>
        <v>161867.48025748538</v>
      </c>
      <c r="CL177" s="16">
        <f ca="1">SUM(CG$12:CG177)+SUMIF(CH$12:CH177, "&lt;0")</f>
        <v>136919.81490926951</v>
      </c>
    </row>
    <row r="178" spans="1:90" x14ac:dyDescent="0.2">
      <c r="A178" s="24">
        <v>44349</v>
      </c>
      <c r="B178" s="54">
        <f ca="1">IF($A178&gt;= $C$5,$C$6, INDEX('Historical Data'!$D$2:$D$745, MATCH(A178, 'Historical Data'!$B$2:$B$745, 0)))</f>
        <v>1295.6389999999997</v>
      </c>
      <c r="C178" s="14">
        <f t="shared" ca="1" si="167"/>
        <v>1295.6389999999994</v>
      </c>
      <c r="D178" s="14">
        <f t="shared" ca="1" si="174"/>
        <v>195</v>
      </c>
      <c r="E178" s="14">
        <f t="shared" ca="1" si="144"/>
        <v>1100.6389999999997</v>
      </c>
      <c r="F178" s="14">
        <f t="shared" ca="1" si="136"/>
        <v>1100.6389999999997</v>
      </c>
      <c r="G178" s="14">
        <f t="shared" ca="1" si="159"/>
        <v>193437.56899999958</v>
      </c>
      <c r="H178" s="15">
        <f ca="1">SUM(F$12:F178)</f>
        <v>104789.71500000004</v>
      </c>
      <c r="I178" s="16">
        <f ca="1">SUM(D$12:D178)+SUMIF(E$12:E178, "&lt;0")</f>
        <v>88647.854000000007</v>
      </c>
      <c r="J178" s="15"/>
      <c r="K178" s="9">
        <v>44349</v>
      </c>
      <c r="L178" s="14">
        <f t="shared" ca="1" si="160"/>
        <v>1788.5130798771124</v>
      </c>
      <c r="M178" s="14">
        <f t="shared" ca="1" si="168"/>
        <v>1788.5130798771129</v>
      </c>
      <c r="N178" s="14">
        <f t="shared" ca="1" si="175"/>
        <v>195</v>
      </c>
      <c r="O178" s="14">
        <f t="shared" ca="1" si="145"/>
        <v>1593.5130798771124</v>
      </c>
      <c r="P178" s="14">
        <f t="shared" ca="1" si="146"/>
        <v>1593.5130798771124</v>
      </c>
      <c r="Q178" s="14">
        <f t="shared" ca="1" si="183"/>
        <v>241739.22882795622</v>
      </c>
      <c r="R178" s="15">
        <f ca="1">SUM(P$12:P178)</f>
        <v>129433.41899385561</v>
      </c>
      <c r="S178" s="16">
        <f ca="1">SUM(N$12:N178)+SUMIF(O$12:O178, "&lt;0")</f>
        <v>112305.80983410137</v>
      </c>
      <c r="U178" s="9">
        <v>44349</v>
      </c>
      <c r="V178" s="14">
        <f t="shared" ca="1" si="161"/>
        <v>1250</v>
      </c>
      <c r="W178" s="14">
        <f t="shared" ca="1" si="169"/>
        <v>1250</v>
      </c>
      <c r="X178" s="14">
        <f t="shared" ca="1" si="176"/>
        <v>195</v>
      </c>
      <c r="Y178" s="14">
        <f t="shared" ca="1" si="147"/>
        <v>1055</v>
      </c>
      <c r="Z178" s="14">
        <f t="shared" ca="1" si="148"/>
        <v>1055</v>
      </c>
      <c r="AA178" s="14">
        <f t="shared" ca="1" si="184"/>
        <v>188964.94699999999</v>
      </c>
      <c r="AB178" s="15">
        <f ca="1">SUM(Z$12:Z178)</f>
        <v>102507.765</v>
      </c>
      <c r="AC178" s="16">
        <f ca="1">SUM(X$12:X178)+SUMIF(Y$12:Y178, "&lt;0")</f>
        <v>86457.181999999972</v>
      </c>
      <c r="AE178" s="9">
        <v>44349</v>
      </c>
      <c r="AF178" s="14">
        <f t="shared" ca="1" si="137"/>
        <v>2000</v>
      </c>
      <c r="AG178" s="14">
        <f t="shared" ca="1" si="165"/>
        <v>2000</v>
      </c>
      <c r="AH178" s="14">
        <f t="shared" ca="1" si="177"/>
        <v>380.70919014882497</v>
      </c>
      <c r="AI178" s="14">
        <f t="shared" ca="1" si="138"/>
        <v>1619.290809851175</v>
      </c>
      <c r="AJ178" s="14">
        <f t="shared" ca="1" si="139"/>
        <v>1619.290809851175</v>
      </c>
      <c r="AK178" s="14">
        <f t="shared" ca="1" si="149"/>
        <v>261489.56299796025</v>
      </c>
      <c r="AL178" s="15">
        <f ca="1">SUM(AJ$12:AJ178)</f>
        <v>139610.56888972831</v>
      </c>
      <c r="AM178" s="16">
        <f ca="1">SUM(AH$12:AH178)+SUMIF(AI$12:AI178, "&lt;0")</f>
        <v>121878.99410823199</v>
      </c>
      <c r="AO178" s="9">
        <v>44349</v>
      </c>
      <c r="AP178" s="14">
        <f t="shared" ca="1" si="140"/>
        <v>3000</v>
      </c>
      <c r="AQ178" s="14">
        <f t="shared" ca="1" si="170"/>
        <v>3000</v>
      </c>
      <c r="AR178" s="14">
        <f t="shared" ca="1" si="178"/>
        <v>813.66551937750319</v>
      </c>
      <c r="AS178" s="14">
        <f t="shared" ca="1" si="150"/>
        <v>2186.3344806224968</v>
      </c>
      <c r="AT178" s="14">
        <f t="shared" ca="1" si="151"/>
        <v>2186.3344806224968</v>
      </c>
      <c r="AU178" s="14">
        <f t="shared" ca="1" si="185"/>
        <v>331390.78785618593</v>
      </c>
      <c r="AV178" s="15">
        <f ca="1">SUM(AT$12:AT178)</f>
        <v>181657.30742753902</v>
      </c>
      <c r="AW178" s="16">
        <f ca="1">SUM(AR$12:AR178)+SUMIF(AS$12:AS178, "&lt;0")</f>
        <v>149733.48042864696</v>
      </c>
      <c r="AX178" s="15"/>
      <c r="AZ178" s="9">
        <v>44349</v>
      </c>
      <c r="BA178" s="14">
        <f t="shared" ca="1" si="162"/>
        <v>1500</v>
      </c>
      <c r="BB178" s="14">
        <f t="shared" ca="1" si="171"/>
        <v>1500</v>
      </c>
      <c r="BC178" s="14">
        <f t="shared" ca="1" si="179"/>
        <v>195</v>
      </c>
      <c r="BD178" s="14">
        <f t="shared" ca="1" si="152"/>
        <v>1305</v>
      </c>
      <c r="BE178" s="14">
        <f t="shared" ca="1" si="153"/>
        <v>1305</v>
      </c>
      <c r="BF178" s="14">
        <f t="shared" ca="1" si="186"/>
        <v>213464.94699999999</v>
      </c>
      <c r="BG178" s="15">
        <f ca="1">SUM(BE$12:BE178)</f>
        <v>115007.76500000003</v>
      </c>
      <c r="BH178" s="16">
        <f ca="1">SUM(BC$12:BC178)+SUMIF(BD$12:BD178, "&lt;0")</f>
        <v>98457.181999999986</v>
      </c>
      <c r="BJ178" s="9">
        <v>44349</v>
      </c>
      <c r="BK178" s="14">
        <f t="shared" ca="1" si="163"/>
        <v>1750</v>
      </c>
      <c r="BL178" s="14">
        <f t="shared" ca="1" si="172"/>
        <v>1750</v>
      </c>
      <c r="BM178" s="14">
        <f t="shared" ca="1" si="180"/>
        <v>195</v>
      </c>
      <c r="BN178" s="14">
        <f t="shared" ca="1" si="154"/>
        <v>1555</v>
      </c>
      <c r="BO178" s="14">
        <f t="shared" ca="1" si="155"/>
        <v>1555</v>
      </c>
      <c r="BP178" s="14">
        <f t="shared" ca="1" si="187"/>
        <v>237964.94699999999</v>
      </c>
      <c r="BQ178" s="15">
        <f ca="1">SUM(BO$12:BO178)</f>
        <v>127507.765</v>
      </c>
      <c r="BR178" s="16">
        <f ca="1">SUM(BM$12:BM178)+SUMIF(BN$12:BN178, "&lt;0")</f>
        <v>110457.18199999999</v>
      </c>
      <c r="BT178" s="9">
        <v>44349</v>
      </c>
      <c r="BU178" s="14">
        <f t="shared" ca="1" si="141"/>
        <v>2000</v>
      </c>
      <c r="BV178" s="14">
        <f t="shared" ca="1" si="166"/>
        <v>2000</v>
      </c>
      <c r="BW178" s="14">
        <f t="shared" ca="1" si="181"/>
        <v>380.70919014882497</v>
      </c>
      <c r="BX178" s="14">
        <f t="shared" ca="1" si="142"/>
        <v>1619.290809851175</v>
      </c>
      <c r="BY178" s="14">
        <f t="shared" ca="1" si="143"/>
        <v>1619.290809851175</v>
      </c>
      <c r="BZ178" s="14">
        <f t="shared" ca="1" si="156"/>
        <v>261489.56299796025</v>
      </c>
      <c r="CA178" s="15">
        <f ca="1">SUM(BY$12:BY178)</f>
        <v>139610.56888972831</v>
      </c>
      <c r="CB178" s="16">
        <f ca="1">SUM(BW$12:BW178)+SUMIF(BX$12:BX178, "&lt;0")</f>
        <v>121878.99410823199</v>
      </c>
      <c r="CD178" s="9">
        <v>44349</v>
      </c>
      <c r="CE178" s="14">
        <f t="shared" ca="1" si="164"/>
        <v>2500</v>
      </c>
      <c r="CF178" s="14">
        <f t="shared" ca="1" si="173"/>
        <v>2500</v>
      </c>
      <c r="CG178" s="14">
        <f t="shared" ca="1" si="182"/>
        <v>813.66551937750296</v>
      </c>
      <c r="CH178" s="14">
        <f t="shared" ca="1" si="157"/>
        <v>1686.334480622497</v>
      </c>
      <c r="CI178" s="14">
        <f t="shared" ca="1" si="158"/>
        <v>1686.334480622497</v>
      </c>
      <c r="CJ178" s="14">
        <f t="shared" ca="1" si="188"/>
        <v>301287.2951667548</v>
      </c>
      <c r="CK178" s="15">
        <f ca="1">SUM(CI$12:CI178)</f>
        <v>163553.81473810787</v>
      </c>
      <c r="CL178" s="16">
        <f ca="1">SUM(CG$12:CG178)+SUMIF(CH$12:CH178, "&lt;0")</f>
        <v>137733.48042864702</v>
      </c>
    </row>
    <row r="179" spans="1:90" x14ac:dyDescent="0.2">
      <c r="A179" s="24">
        <v>44350</v>
      </c>
      <c r="B179" s="54">
        <f ca="1">IF($A179&gt;= $C$5,$C$6, INDEX('Historical Data'!$D$2:$D$745, MATCH(A179, 'Historical Data'!$B$2:$B$745, 0)))</f>
        <v>1295.6389999999997</v>
      </c>
      <c r="C179" s="14">
        <f t="shared" ca="1" si="167"/>
        <v>1295.6389999999994</v>
      </c>
      <c r="D179" s="14">
        <f t="shared" ca="1" si="174"/>
        <v>517.01900000000023</v>
      </c>
      <c r="E179" s="14">
        <f t="shared" ca="1" si="144"/>
        <v>778.61999999999944</v>
      </c>
      <c r="F179" s="14">
        <f t="shared" ca="1" si="136"/>
        <v>778.61999999999944</v>
      </c>
      <c r="G179" s="14">
        <f t="shared" ca="1" si="159"/>
        <v>194733.20799999958</v>
      </c>
      <c r="H179" s="15">
        <f ca="1">SUM(F$12:F179)</f>
        <v>105568.33500000004</v>
      </c>
      <c r="I179" s="16">
        <f ca="1">SUM(D$12:D179)+SUMIF(E$12:E179, "&lt;0")</f>
        <v>89164.873000000007</v>
      </c>
      <c r="J179" s="15"/>
      <c r="K179" s="9">
        <v>44350</v>
      </c>
      <c r="L179" s="14">
        <f t="shared" ca="1" si="160"/>
        <v>1788.5130798771124</v>
      </c>
      <c r="M179" s="14">
        <f t="shared" ca="1" si="168"/>
        <v>1788.5130798771129</v>
      </c>
      <c r="N179" s="14">
        <f t="shared" ca="1" si="175"/>
        <v>517.01900000000023</v>
      </c>
      <c r="O179" s="14">
        <f t="shared" ca="1" si="145"/>
        <v>1271.4940798771122</v>
      </c>
      <c r="P179" s="14">
        <f t="shared" ca="1" si="146"/>
        <v>1271.4940798771122</v>
      </c>
      <c r="Q179" s="14">
        <f t="shared" ca="1" si="183"/>
        <v>243527.74190783332</v>
      </c>
      <c r="R179" s="15">
        <f ca="1">SUM(P$12:P179)</f>
        <v>130704.91307373272</v>
      </c>
      <c r="S179" s="16">
        <f ca="1">SUM(N$12:N179)+SUMIF(O$12:O179, "&lt;0")</f>
        <v>112822.82883410137</v>
      </c>
      <c r="U179" s="9">
        <v>44350</v>
      </c>
      <c r="V179" s="14">
        <f t="shared" ca="1" si="161"/>
        <v>1250</v>
      </c>
      <c r="W179" s="14">
        <f t="shared" ca="1" si="169"/>
        <v>1250</v>
      </c>
      <c r="X179" s="14">
        <f t="shared" ca="1" si="176"/>
        <v>517.01900000000023</v>
      </c>
      <c r="Y179" s="14">
        <f t="shared" ca="1" si="147"/>
        <v>732.98099999999977</v>
      </c>
      <c r="Z179" s="14">
        <f t="shared" ca="1" si="148"/>
        <v>732.98099999999977</v>
      </c>
      <c r="AA179" s="14">
        <f t="shared" ca="1" si="184"/>
        <v>190214.94699999999</v>
      </c>
      <c r="AB179" s="15">
        <f ca="1">SUM(Z$12:Z179)</f>
        <v>103240.746</v>
      </c>
      <c r="AC179" s="16">
        <f ca="1">SUM(X$12:X179)+SUMIF(Y$12:Y179, "&lt;0")</f>
        <v>86974.200999999972</v>
      </c>
      <c r="AE179" s="9">
        <v>44350</v>
      </c>
      <c r="AF179" s="14">
        <f t="shared" ca="1" si="137"/>
        <v>2000</v>
      </c>
      <c r="AG179" s="14">
        <f t="shared" ca="1" si="165"/>
        <v>2000</v>
      </c>
      <c r="AH179" s="14">
        <f t="shared" ca="1" si="177"/>
        <v>676.95046017476261</v>
      </c>
      <c r="AI179" s="14">
        <f t="shared" ca="1" si="138"/>
        <v>1323.0495398252374</v>
      </c>
      <c r="AJ179" s="14">
        <f t="shared" ca="1" si="139"/>
        <v>1323.0495398252374</v>
      </c>
      <c r="AK179" s="14">
        <f t="shared" ca="1" si="149"/>
        <v>263489.56299796025</v>
      </c>
      <c r="AL179" s="15">
        <f ca="1">SUM(AJ$12:AJ179)</f>
        <v>140933.61842955355</v>
      </c>
      <c r="AM179" s="16">
        <f ca="1">SUM(AH$12:AH179)+SUMIF(AI$12:AI179, "&lt;0")</f>
        <v>122555.94456840675</v>
      </c>
      <c r="AO179" s="9">
        <v>44350</v>
      </c>
      <c r="AP179" s="14">
        <f t="shared" ca="1" si="140"/>
        <v>3000</v>
      </c>
      <c r="AQ179" s="14">
        <f t="shared" ca="1" si="170"/>
        <v>3000</v>
      </c>
      <c r="AR179" s="14">
        <f t="shared" ca="1" si="178"/>
        <v>1135.684519377503</v>
      </c>
      <c r="AS179" s="14">
        <f t="shared" ca="1" si="150"/>
        <v>1864.315480622497</v>
      </c>
      <c r="AT179" s="14">
        <f t="shared" ca="1" si="151"/>
        <v>1864.315480622497</v>
      </c>
      <c r="AU179" s="14">
        <f t="shared" ca="1" si="185"/>
        <v>334390.78785618593</v>
      </c>
      <c r="AV179" s="15">
        <f ca="1">SUM(AT$12:AT179)</f>
        <v>183521.62290816152</v>
      </c>
      <c r="AW179" s="16">
        <f ca="1">SUM(AR$12:AR179)+SUMIF(AS$12:AS179, "&lt;0")</f>
        <v>150869.1649480245</v>
      </c>
      <c r="AX179" s="15"/>
      <c r="AZ179" s="9">
        <v>44350</v>
      </c>
      <c r="BA179" s="14">
        <f t="shared" ca="1" si="162"/>
        <v>1500</v>
      </c>
      <c r="BB179" s="14">
        <f t="shared" ca="1" si="171"/>
        <v>1500</v>
      </c>
      <c r="BC179" s="14">
        <f t="shared" ca="1" si="179"/>
        <v>517.01900000000023</v>
      </c>
      <c r="BD179" s="14">
        <f t="shared" ca="1" si="152"/>
        <v>982.98099999999977</v>
      </c>
      <c r="BE179" s="14">
        <f t="shared" ca="1" si="153"/>
        <v>982.98099999999977</v>
      </c>
      <c r="BF179" s="14">
        <f t="shared" ca="1" si="186"/>
        <v>214964.94699999999</v>
      </c>
      <c r="BG179" s="15">
        <f ca="1">SUM(BE$12:BE179)</f>
        <v>115990.74600000003</v>
      </c>
      <c r="BH179" s="16">
        <f ca="1">SUM(BC$12:BC179)+SUMIF(BD$12:BD179, "&lt;0")</f>
        <v>98974.200999999986</v>
      </c>
      <c r="BJ179" s="9">
        <v>44350</v>
      </c>
      <c r="BK179" s="14">
        <f t="shared" ca="1" si="163"/>
        <v>1750</v>
      </c>
      <c r="BL179" s="14">
        <f t="shared" ca="1" si="172"/>
        <v>1750</v>
      </c>
      <c r="BM179" s="14">
        <f t="shared" ca="1" si="180"/>
        <v>517.01900000000023</v>
      </c>
      <c r="BN179" s="14">
        <f t="shared" ca="1" si="154"/>
        <v>1232.9809999999998</v>
      </c>
      <c r="BO179" s="14">
        <f t="shared" ca="1" si="155"/>
        <v>1232.9809999999998</v>
      </c>
      <c r="BP179" s="14">
        <f t="shared" ca="1" si="187"/>
        <v>239714.94699999999</v>
      </c>
      <c r="BQ179" s="15">
        <f ca="1">SUM(BO$12:BO179)</f>
        <v>128740.746</v>
      </c>
      <c r="BR179" s="16">
        <f ca="1">SUM(BM$12:BM179)+SUMIF(BN$12:BN179, "&lt;0")</f>
        <v>110974.20099999999</v>
      </c>
      <c r="BT179" s="9">
        <v>44350</v>
      </c>
      <c r="BU179" s="14">
        <f t="shared" ca="1" si="141"/>
        <v>2000</v>
      </c>
      <c r="BV179" s="14">
        <f t="shared" ca="1" si="166"/>
        <v>2000</v>
      </c>
      <c r="BW179" s="14">
        <f t="shared" ca="1" si="181"/>
        <v>676.95046017476261</v>
      </c>
      <c r="BX179" s="14">
        <f t="shared" ca="1" si="142"/>
        <v>1323.0495398252374</v>
      </c>
      <c r="BY179" s="14">
        <f t="shared" ca="1" si="143"/>
        <v>1323.0495398252374</v>
      </c>
      <c r="BZ179" s="14">
        <f t="shared" ca="1" si="156"/>
        <v>263489.56299796025</v>
      </c>
      <c r="CA179" s="15">
        <f ca="1">SUM(BY$12:BY179)</f>
        <v>140933.61842955355</v>
      </c>
      <c r="CB179" s="16">
        <f ca="1">SUM(BW$12:BW179)+SUMIF(BX$12:BX179, "&lt;0")</f>
        <v>122555.94456840675</v>
      </c>
      <c r="CD179" s="9">
        <v>44350</v>
      </c>
      <c r="CE179" s="14">
        <f t="shared" ca="1" si="164"/>
        <v>2500</v>
      </c>
      <c r="CF179" s="14">
        <f t="shared" ca="1" si="173"/>
        <v>2500</v>
      </c>
      <c r="CG179" s="14">
        <f t="shared" ca="1" si="182"/>
        <v>1135.684519377503</v>
      </c>
      <c r="CH179" s="14">
        <f t="shared" ca="1" si="157"/>
        <v>1364.315480622497</v>
      </c>
      <c r="CI179" s="14">
        <f t="shared" ca="1" si="158"/>
        <v>1364.315480622497</v>
      </c>
      <c r="CJ179" s="14">
        <f t="shared" ca="1" si="188"/>
        <v>303787.2951667548</v>
      </c>
      <c r="CK179" s="15">
        <f ca="1">SUM(CI$12:CI179)</f>
        <v>164918.13021873037</v>
      </c>
      <c r="CL179" s="16">
        <f ca="1">SUM(CG$12:CG179)+SUMIF(CH$12:CH179, "&lt;0")</f>
        <v>138869.16494802455</v>
      </c>
    </row>
    <row r="180" spans="1:90" x14ac:dyDescent="0.2">
      <c r="A180" s="24">
        <v>44351</v>
      </c>
      <c r="B180" s="54">
        <f ca="1">IF($A180&gt;= $C$5,$C$6, INDEX('Historical Data'!$D$2:$D$745, MATCH(A180, 'Historical Data'!$B$2:$B$745, 0)))</f>
        <v>1295.6389999999997</v>
      </c>
      <c r="C180" s="14">
        <f t="shared" ca="1" si="167"/>
        <v>1295.6389999999994</v>
      </c>
      <c r="D180" s="14">
        <f t="shared" ca="1" si="174"/>
        <v>561.28600000000006</v>
      </c>
      <c r="E180" s="14">
        <f t="shared" ca="1" si="144"/>
        <v>734.35299999999961</v>
      </c>
      <c r="F180" s="14">
        <f t="shared" ca="1" si="136"/>
        <v>734.35299999999961</v>
      </c>
      <c r="G180" s="14">
        <f t="shared" ca="1" si="159"/>
        <v>196028.84699999957</v>
      </c>
      <c r="H180" s="15">
        <f ca="1">SUM(F$12:F180)</f>
        <v>106302.68800000004</v>
      </c>
      <c r="I180" s="16">
        <f ca="1">SUM(D$12:D180)+SUMIF(E$12:E180, "&lt;0")</f>
        <v>89726.159</v>
      </c>
      <c r="J180" s="15"/>
      <c r="K180" s="9">
        <v>44351</v>
      </c>
      <c r="L180" s="14">
        <f t="shared" ca="1" si="160"/>
        <v>1788.5130798771124</v>
      </c>
      <c r="M180" s="14">
        <f t="shared" ca="1" si="168"/>
        <v>1788.5130798771129</v>
      </c>
      <c r="N180" s="14">
        <f t="shared" ca="1" si="175"/>
        <v>561.28600000000006</v>
      </c>
      <c r="O180" s="14">
        <f t="shared" ca="1" si="145"/>
        <v>1227.2270798771124</v>
      </c>
      <c r="P180" s="14">
        <f t="shared" ca="1" si="146"/>
        <v>1227.2270798771124</v>
      </c>
      <c r="Q180" s="14">
        <f t="shared" ca="1" si="183"/>
        <v>245316.25498771042</v>
      </c>
      <c r="R180" s="15">
        <f ca="1">SUM(P$12:P180)</f>
        <v>131932.14015360983</v>
      </c>
      <c r="S180" s="16">
        <f ca="1">SUM(N$12:N180)+SUMIF(O$12:O180, "&lt;0")</f>
        <v>113384.11483410136</v>
      </c>
      <c r="U180" s="9">
        <v>44351</v>
      </c>
      <c r="V180" s="14">
        <f t="shared" ca="1" si="161"/>
        <v>1250</v>
      </c>
      <c r="W180" s="14">
        <f t="shared" ca="1" si="169"/>
        <v>1250</v>
      </c>
      <c r="X180" s="14">
        <f t="shared" ca="1" si="176"/>
        <v>561.28600000000006</v>
      </c>
      <c r="Y180" s="14">
        <f t="shared" ca="1" si="147"/>
        <v>688.71399999999994</v>
      </c>
      <c r="Z180" s="14">
        <f t="shared" ca="1" si="148"/>
        <v>688.71399999999994</v>
      </c>
      <c r="AA180" s="14">
        <f t="shared" ca="1" si="184"/>
        <v>191464.94699999999</v>
      </c>
      <c r="AB180" s="15">
        <f ca="1">SUM(Z$12:Z180)</f>
        <v>103929.45999999999</v>
      </c>
      <c r="AC180" s="16">
        <f ca="1">SUM(X$12:X180)+SUMIF(Y$12:Y180, "&lt;0")</f>
        <v>87535.486999999994</v>
      </c>
      <c r="AE180" s="9">
        <v>44351</v>
      </c>
      <c r="AF180" s="14">
        <f t="shared" ca="1" si="137"/>
        <v>2000</v>
      </c>
      <c r="AG180" s="14">
        <f t="shared" ca="1" si="165"/>
        <v>2000</v>
      </c>
      <c r="AH180" s="14">
        <f t="shared" ca="1" si="177"/>
        <v>695.43973020069984</v>
      </c>
      <c r="AI180" s="14">
        <f t="shared" ca="1" si="138"/>
        <v>1304.5602697993002</v>
      </c>
      <c r="AJ180" s="14">
        <f t="shared" ca="1" si="139"/>
        <v>1304.5602697993002</v>
      </c>
      <c r="AK180" s="14">
        <f t="shared" ca="1" si="149"/>
        <v>265489.56299796025</v>
      </c>
      <c r="AL180" s="15">
        <f ca="1">SUM(AJ$12:AJ180)</f>
        <v>142238.17869935284</v>
      </c>
      <c r="AM180" s="16">
        <f ca="1">SUM(AH$12:AH180)+SUMIF(AI$12:AI180, "&lt;0")</f>
        <v>123251.38429860745</v>
      </c>
      <c r="AO180" s="9">
        <v>44351</v>
      </c>
      <c r="AP180" s="14">
        <f t="shared" ca="1" si="140"/>
        <v>3000</v>
      </c>
      <c r="AQ180" s="14">
        <f t="shared" ca="1" si="170"/>
        <v>3000</v>
      </c>
      <c r="AR180" s="14">
        <f t="shared" ca="1" si="178"/>
        <v>1179.951519377503</v>
      </c>
      <c r="AS180" s="14">
        <f t="shared" ca="1" si="150"/>
        <v>1820.048480622497</v>
      </c>
      <c r="AT180" s="14">
        <f t="shared" ca="1" si="151"/>
        <v>1820.048480622497</v>
      </c>
      <c r="AU180" s="14">
        <f t="shared" ca="1" si="185"/>
        <v>337390.78785618593</v>
      </c>
      <c r="AV180" s="15">
        <f ca="1">SUM(AT$12:AT180)</f>
        <v>185341.67138878402</v>
      </c>
      <c r="AW180" s="16">
        <f ca="1">SUM(AR$12:AR180)+SUMIF(AS$12:AS180, "&lt;0")</f>
        <v>152049.11646740197</v>
      </c>
      <c r="AX180" s="15"/>
      <c r="AZ180" s="9">
        <v>44351</v>
      </c>
      <c r="BA180" s="14">
        <f t="shared" ca="1" si="162"/>
        <v>1500</v>
      </c>
      <c r="BB180" s="14">
        <f t="shared" ca="1" si="171"/>
        <v>1500</v>
      </c>
      <c r="BC180" s="14">
        <f t="shared" ca="1" si="179"/>
        <v>561.28600000000006</v>
      </c>
      <c r="BD180" s="14">
        <f t="shared" ca="1" si="152"/>
        <v>938.71399999999994</v>
      </c>
      <c r="BE180" s="14">
        <f t="shared" ca="1" si="153"/>
        <v>938.71399999999994</v>
      </c>
      <c r="BF180" s="14">
        <f t="shared" ca="1" si="186"/>
        <v>216464.94699999999</v>
      </c>
      <c r="BG180" s="15">
        <f ca="1">SUM(BE$12:BE180)</f>
        <v>116929.46000000002</v>
      </c>
      <c r="BH180" s="16">
        <f ca="1">SUM(BC$12:BC180)+SUMIF(BD$12:BD180, "&lt;0")</f>
        <v>99535.486999999994</v>
      </c>
      <c r="BJ180" s="9">
        <v>44351</v>
      </c>
      <c r="BK180" s="14">
        <f t="shared" ca="1" si="163"/>
        <v>1750</v>
      </c>
      <c r="BL180" s="14">
        <f t="shared" ca="1" si="172"/>
        <v>1750</v>
      </c>
      <c r="BM180" s="14">
        <f t="shared" ca="1" si="180"/>
        <v>561.28600000000006</v>
      </c>
      <c r="BN180" s="14">
        <f t="shared" ca="1" si="154"/>
        <v>1188.7139999999999</v>
      </c>
      <c r="BO180" s="14">
        <f t="shared" ca="1" si="155"/>
        <v>1188.7139999999999</v>
      </c>
      <c r="BP180" s="14">
        <f t="shared" ca="1" si="187"/>
        <v>241464.94699999999</v>
      </c>
      <c r="BQ180" s="15">
        <f ca="1">SUM(BO$12:BO180)</f>
        <v>129929.45999999999</v>
      </c>
      <c r="BR180" s="16">
        <f ca="1">SUM(BM$12:BM180)+SUMIF(BN$12:BN180, "&lt;0")</f>
        <v>111535.48699999999</v>
      </c>
      <c r="BT180" s="9">
        <v>44351</v>
      </c>
      <c r="BU180" s="14">
        <f t="shared" ca="1" si="141"/>
        <v>2000</v>
      </c>
      <c r="BV180" s="14">
        <f t="shared" ca="1" si="166"/>
        <v>2000</v>
      </c>
      <c r="BW180" s="14">
        <f t="shared" ca="1" si="181"/>
        <v>695.43973020069984</v>
      </c>
      <c r="BX180" s="14">
        <f t="shared" ca="1" si="142"/>
        <v>1304.5602697993002</v>
      </c>
      <c r="BY180" s="14">
        <f t="shared" ca="1" si="143"/>
        <v>1304.5602697993002</v>
      </c>
      <c r="BZ180" s="14">
        <f t="shared" ca="1" si="156"/>
        <v>265489.56299796025</v>
      </c>
      <c r="CA180" s="15">
        <f ca="1">SUM(BY$12:BY180)</f>
        <v>142238.17869935284</v>
      </c>
      <c r="CB180" s="16">
        <f ca="1">SUM(BW$12:BW180)+SUMIF(BX$12:BX180, "&lt;0")</f>
        <v>123251.38429860745</v>
      </c>
      <c r="CD180" s="9">
        <v>44351</v>
      </c>
      <c r="CE180" s="14">
        <f t="shared" ca="1" si="164"/>
        <v>2500</v>
      </c>
      <c r="CF180" s="14">
        <f t="shared" ca="1" si="173"/>
        <v>2500</v>
      </c>
      <c r="CG180" s="14">
        <f t="shared" ca="1" si="182"/>
        <v>1179.951519377503</v>
      </c>
      <c r="CH180" s="14">
        <f t="shared" ca="1" si="157"/>
        <v>1320.048480622497</v>
      </c>
      <c r="CI180" s="14">
        <f t="shared" ca="1" si="158"/>
        <v>1320.048480622497</v>
      </c>
      <c r="CJ180" s="14">
        <f t="shared" ca="1" si="188"/>
        <v>306287.2951667548</v>
      </c>
      <c r="CK180" s="15">
        <f ca="1">SUM(CI$12:CI180)</f>
        <v>166238.17869935287</v>
      </c>
      <c r="CL180" s="16">
        <f ca="1">SUM(CG$12:CG180)+SUMIF(CH$12:CH180, "&lt;0")</f>
        <v>140049.11646740203</v>
      </c>
    </row>
    <row r="181" spans="1:90" x14ac:dyDescent="0.2">
      <c r="A181" s="24">
        <v>44352</v>
      </c>
      <c r="B181" s="54">
        <f ca="1">IF($A181&gt;= $C$5,$C$6, INDEX('Historical Data'!$D$2:$D$745, MATCH(A181, 'Historical Data'!$B$2:$B$745, 0)))</f>
        <v>1295.6389999999997</v>
      </c>
      <c r="C181" s="14">
        <f t="shared" ca="1" si="167"/>
        <v>1295.6389999999994</v>
      </c>
      <c r="D181" s="14">
        <f t="shared" ca="1" si="174"/>
        <v>1197.1200000000026</v>
      </c>
      <c r="E181" s="14">
        <f t="shared" ca="1" si="144"/>
        <v>98.51899999999705</v>
      </c>
      <c r="F181" s="14">
        <f t="shared" ca="1" si="136"/>
        <v>98.51899999999705</v>
      </c>
      <c r="G181" s="14">
        <f t="shared" ca="1" si="159"/>
        <v>197324.48599999957</v>
      </c>
      <c r="H181" s="15">
        <f ca="1">SUM(F$12:F181)</f>
        <v>106401.20700000004</v>
      </c>
      <c r="I181" s="16">
        <f ca="1">SUM(D$12:D181)+SUMIF(E$12:E181, "&lt;0")</f>
        <v>90923.278999999995</v>
      </c>
      <c r="J181" s="15"/>
      <c r="K181" s="9">
        <v>44352</v>
      </c>
      <c r="L181" s="14">
        <f t="shared" ca="1" si="160"/>
        <v>1788.5130798771124</v>
      </c>
      <c r="M181" s="14">
        <f t="shared" ca="1" si="168"/>
        <v>1788.5130798771129</v>
      </c>
      <c r="N181" s="14">
        <f t="shared" ca="1" si="175"/>
        <v>1197.1200000000026</v>
      </c>
      <c r="O181" s="14">
        <f t="shared" ca="1" si="145"/>
        <v>591.39307987710981</v>
      </c>
      <c r="P181" s="14">
        <f t="shared" ca="1" si="146"/>
        <v>591.39307987710981</v>
      </c>
      <c r="Q181" s="14">
        <f t="shared" ca="1" si="183"/>
        <v>247104.76806758752</v>
      </c>
      <c r="R181" s="15">
        <f ca="1">SUM(P$12:P181)</f>
        <v>132523.53323348693</v>
      </c>
      <c r="S181" s="16">
        <f ca="1">SUM(N$12:N181)+SUMIF(O$12:O181, "&lt;0")</f>
        <v>114581.23483410136</v>
      </c>
      <c r="U181" s="9">
        <v>44352</v>
      </c>
      <c r="V181" s="14">
        <f t="shared" ca="1" si="161"/>
        <v>1250</v>
      </c>
      <c r="W181" s="14">
        <f t="shared" ca="1" si="169"/>
        <v>1250</v>
      </c>
      <c r="X181" s="14">
        <f t="shared" ca="1" si="176"/>
        <v>1197.1200000000026</v>
      </c>
      <c r="Y181" s="14">
        <f t="shared" ca="1" si="147"/>
        <v>52.879999999997381</v>
      </c>
      <c r="Z181" s="14">
        <f t="shared" ca="1" si="148"/>
        <v>52.879999999997381</v>
      </c>
      <c r="AA181" s="14">
        <f t="shared" ca="1" si="184"/>
        <v>192714.94699999999</v>
      </c>
      <c r="AB181" s="15">
        <f ca="1">SUM(Z$12:Z181)</f>
        <v>103982.34</v>
      </c>
      <c r="AC181" s="16">
        <f ca="1">SUM(X$12:X181)+SUMIF(Y$12:Y181, "&lt;0")</f>
        <v>88732.606999999989</v>
      </c>
      <c r="AE181" s="9">
        <v>44352</v>
      </c>
      <c r="AF181" s="14">
        <f t="shared" ca="1" si="137"/>
        <v>2000</v>
      </c>
      <c r="AG181" s="14">
        <f t="shared" ca="1" si="165"/>
        <v>2000</v>
      </c>
      <c r="AH181" s="14">
        <f t="shared" ca="1" si="177"/>
        <v>1305.4960002266398</v>
      </c>
      <c r="AI181" s="14">
        <f t="shared" ca="1" si="138"/>
        <v>694.50399977336019</v>
      </c>
      <c r="AJ181" s="14">
        <f t="shared" ca="1" si="139"/>
        <v>694.50399977336019</v>
      </c>
      <c r="AK181" s="14">
        <f t="shared" ca="1" si="149"/>
        <v>267489.56299796025</v>
      </c>
      <c r="AL181" s="15">
        <f ca="1">SUM(AJ$12:AJ181)</f>
        <v>142932.68269912619</v>
      </c>
      <c r="AM181" s="16">
        <f ca="1">SUM(AH$12:AH181)+SUMIF(AI$12:AI181, "&lt;0")</f>
        <v>124556.88029883409</v>
      </c>
      <c r="AO181" s="9">
        <v>44352</v>
      </c>
      <c r="AP181" s="14">
        <f t="shared" ca="1" si="140"/>
        <v>3000</v>
      </c>
      <c r="AQ181" s="14">
        <f t="shared" ca="1" si="170"/>
        <v>3000</v>
      </c>
      <c r="AR181" s="14">
        <f t="shared" ca="1" si="178"/>
        <v>1815.7855193775054</v>
      </c>
      <c r="AS181" s="14">
        <f t="shared" ca="1" si="150"/>
        <v>1184.2144806224946</v>
      </c>
      <c r="AT181" s="14">
        <f t="shared" ca="1" si="151"/>
        <v>1184.2144806224946</v>
      </c>
      <c r="AU181" s="14">
        <f t="shared" ca="1" si="185"/>
        <v>340390.78785618593</v>
      </c>
      <c r="AV181" s="15">
        <f ca="1">SUM(AT$12:AT181)</f>
        <v>186525.88586940651</v>
      </c>
      <c r="AW181" s="16">
        <f ca="1">SUM(AR$12:AR181)+SUMIF(AS$12:AS181, "&lt;0")</f>
        <v>153864.90198677947</v>
      </c>
      <c r="AX181" s="15"/>
      <c r="AZ181" s="9">
        <v>44352</v>
      </c>
      <c r="BA181" s="14">
        <f t="shared" ca="1" si="162"/>
        <v>1500</v>
      </c>
      <c r="BB181" s="14">
        <f t="shared" ca="1" si="171"/>
        <v>1500</v>
      </c>
      <c r="BC181" s="14">
        <f t="shared" ca="1" si="179"/>
        <v>1197.1200000000026</v>
      </c>
      <c r="BD181" s="14">
        <f t="shared" ca="1" si="152"/>
        <v>302.87999999999738</v>
      </c>
      <c r="BE181" s="14">
        <f t="shared" ca="1" si="153"/>
        <v>302.87999999999738</v>
      </c>
      <c r="BF181" s="14">
        <f t="shared" ca="1" si="186"/>
        <v>217964.94699999999</v>
      </c>
      <c r="BG181" s="15">
        <f ca="1">SUM(BE$12:BE181)</f>
        <v>117232.34000000003</v>
      </c>
      <c r="BH181" s="16">
        <f ca="1">SUM(BC$12:BC181)+SUMIF(BD$12:BD181, "&lt;0")</f>
        <v>100732.60699999999</v>
      </c>
      <c r="BJ181" s="9">
        <v>44352</v>
      </c>
      <c r="BK181" s="14">
        <f t="shared" ca="1" si="163"/>
        <v>1750</v>
      </c>
      <c r="BL181" s="14">
        <f t="shared" ca="1" si="172"/>
        <v>1750</v>
      </c>
      <c r="BM181" s="14">
        <f t="shared" ca="1" si="180"/>
        <v>1197.1200000000026</v>
      </c>
      <c r="BN181" s="14">
        <f t="shared" ca="1" si="154"/>
        <v>552.87999999999738</v>
      </c>
      <c r="BO181" s="14">
        <f t="shared" ca="1" si="155"/>
        <v>552.87999999999738</v>
      </c>
      <c r="BP181" s="14">
        <f t="shared" ca="1" si="187"/>
        <v>243214.94699999999</v>
      </c>
      <c r="BQ181" s="15">
        <f ca="1">SUM(BO$12:BO181)</f>
        <v>130482.34</v>
      </c>
      <c r="BR181" s="16">
        <f ca="1">SUM(BM$12:BM181)+SUMIF(BN$12:BN181, "&lt;0")</f>
        <v>112732.60699999999</v>
      </c>
      <c r="BT181" s="9">
        <v>44352</v>
      </c>
      <c r="BU181" s="14">
        <f t="shared" ca="1" si="141"/>
        <v>2000</v>
      </c>
      <c r="BV181" s="14">
        <f t="shared" ca="1" si="166"/>
        <v>2000</v>
      </c>
      <c r="BW181" s="14">
        <f t="shared" ca="1" si="181"/>
        <v>1305.4960002266398</v>
      </c>
      <c r="BX181" s="14">
        <f t="shared" ca="1" si="142"/>
        <v>694.50399977336019</v>
      </c>
      <c r="BY181" s="14">
        <f t="shared" ca="1" si="143"/>
        <v>694.50399977336019</v>
      </c>
      <c r="BZ181" s="14">
        <f t="shared" ca="1" si="156"/>
        <v>267489.56299796025</v>
      </c>
      <c r="CA181" s="15">
        <f ca="1">SUM(BY$12:BY181)</f>
        <v>142932.68269912619</v>
      </c>
      <c r="CB181" s="16">
        <f ca="1">SUM(BW$12:BW181)+SUMIF(BX$12:BX181, "&lt;0")</f>
        <v>124556.88029883409</v>
      </c>
      <c r="CD181" s="9">
        <v>44352</v>
      </c>
      <c r="CE181" s="14">
        <f t="shared" ca="1" si="164"/>
        <v>2500</v>
      </c>
      <c r="CF181" s="14">
        <f t="shared" ca="1" si="173"/>
        <v>2500</v>
      </c>
      <c r="CG181" s="14">
        <f t="shared" ca="1" si="182"/>
        <v>1805.4960002266398</v>
      </c>
      <c r="CH181" s="14">
        <f t="shared" ca="1" si="157"/>
        <v>694.50399977336019</v>
      </c>
      <c r="CI181" s="14">
        <f t="shared" ca="1" si="158"/>
        <v>694.50399977336019</v>
      </c>
      <c r="CJ181" s="14">
        <f t="shared" ca="1" si="188"/>
        <v>308787.2951667548</v>
      </c>
      <c r="CK181" s="15">
        <f ca="1">SUM(CI$12:CI181)</f>
        <v>166932.68269912622</v>
      </c>
      <c r="CL181" s="16">
        <f ca="1">SUM(CG$12:CG181)+SUMIF(CH$12:CH181, "&lt;0")</f>
        <v>141854.61246762867</v>
      </c>
    </row>
    <row r="182" spans="1:90" x14ac:dyDescent="0.2">
      <c r="A182" s="24">
        <v>44353</v>
      </c>
      <c r="B182" s="54">
        <f ca="1">IF($A182&gt;= $C$5,$C$6, INDEX('Historical Data'!$D$2:$D$745, MATCH(A182, 'Historical Data'!$B$2:$B$745, 0)))</f>
        <v>1295.6389999999997</v>
      </c>
      <c r="C182" s="14">
        <f t="shared" ca="1" si="167"/>
        <v>1295.6389999999994</v>
      </c>
      <c r="D182" s="14">
        <f t="shared" ca="1" si="174"/>
        <v>1295.6389999999997</v>
      </c>
      <c r="E182" s="14">
        <f t="shared" ca="1" si="144"/>
        <v>0</v>
      </c>
      <c r="F182" s="14">
        <f t="shared" ca="1" si="136"/>
        <v>0</v>
      </c>
      <c r="G182" s="14">
        <f t="shared" ca="1" si="159"/>
        <v>198620.12499999956</v>
      </c>
      <c r="H182" s="15">
        <f ca="1">SUM(F$12:F182)</f>
        <v>106401.20700000004</v>
      </c>
      <c r="I182" s="16">
        <f ca="1">SUM(D$12:D182)+SUMIF(E$12:E182, "&lt;0")</f>
        <v>92218.917999999991</v>
      </c>
      <c r="J182" s="15"/>
      <c r="K182" s="9">
        <v>44353</v>
      </c>
      <c r="L182" s="14">
        <f t="shared" ca="1" si="160"/>
        <v>1788.5130798771124</v>
      </c>
      <c r="M182" s="14">
        <f t="shared" ca="1" si="168"/>
        <v>1788.5130798771129</v>
      </c>
      <c r="N182" s="14">
        <f t="shared" ca="1" si="175"/>
        <v>1558.7949999999983</v>
      </c>
      <c r="O182" s="14">
        <f t="shared" ca="1" si="145"/>
        <v>229.71807987711418</v>
      </c>
      <c r="P182" s="14">
        <f t="shared" ca="1" si="146"/>
        <v>229.71807987711418</v>
      </c>
      <c r="Q182" s="14">
        <f t="shared" ca="1" si="183"/>
        <v>248893.28114746462</v>
      </c>
      <c r="R182" s="15">
        <f ca="1">SUM(P$12:P182)</f>
        <v>132753.25131336405</v>
      </c>
      <c r="S182" s="16">
        <f ca="1">SUM(N$12:N182)+SUMIF(O$12:O182, "&lt;0")</f>
        <v>116140.02983410135</v>
      </c>
      <c r="U182" s="9">
        <v>44353</v>
      </c>
      <c r="V182" s="14">
        <f t="shared" ca="1" si="161"/>
        <v>1250</v>
      </c>
      <c r="W182" s="14">
        <f t="shared" ca="1" si="169"/>
        <v>1250</v>
      </c>
      <c r="X182" s="14">
        <f t="shared" ca="1" si="176"/>
        <v>1250</v>
      </c>
      <c r="Y182" s="14">
        <f t="shared" ca="1" si="147"/>
        <v>0</v>
      </c>
      <c r="Z182" s="14">
        <f t="shared" ca="1" si="148"/>
        <v>0</v>
      </c>
      <c r="AA182" s="14">
        <f t="shared" ca="1" si="184"/>
        <v>193964.94699999999</v>
      </c>
      <c r="AB182" s="15">
        <f ca="1">SUM(Z$12:Z182)</f>
        <v>103982.34</v>
      </c>
      <c r="AC182" s="16">
        <f ca="1">SUM(X$12:X182)+SUMIF(Y$12:Y182, "&lt;0")</f>
        <v>89982.606999999989</v>
      </c>
      <c r="AE182" s="9">
        <v>44353</v>
      </c>
      <c r="AF182" s="14">
        <f t="shared" ca="1" si="137"/>
        <v>2000</v>
      </c>
      <c r="AG182" s="14">
        <f t="shared" ca="1" si="165"/>
        <v>2000</v>
      </c>
      <c r="AH182" s="14">
        <f t="shared" ca="1" si="177"/>
        <v>1641.3932702525726</v>
      </c>
      <c r="AI182" s="14">
        <f t="shared" ca="1" si="138"/>
        <v>358.60672974742738</v>
      </c>
      <c r="AJ182" s="14">
        <f t="shared" ca="1" si="139"/>
        <v>358.60672974742738</v>
      </c>
      <c r="AK182" s="14">
        <f t="shared" ca="1" si="149"/>
        <v>269489.56299796025</v>
      </c>
      <c r="AL182" s="15">
        <f ca="1">SUM(AJ$12:AJ182)</f>
        <v>143291.28942887363</v>
      </c>
      <c r="AM182" s="16">
        <f ca="1">SUM(AH$12:AH182)+SUMIF(AI$12:AI182, "&lt;0")</f>
        <v>126198.27356908667</v>
      </c>
      <c r="AO182" s="9">
        <v>44353</v>
      </c>
      <c r="AP182" s="14">
        <f t="shared" ca="1" si="140"/>
        <v>3000</v>
      </c>
      <c r="AQ182" s="14">
        <f t="shared" ca="1" si="170"/>
        <v>3000</v>
      </c>
      <c r="AR182" s="14">
        <f t="shared" ca="1" si="178"/>
        <v>2177.460519377501</v>
      </c>
      <c r="AS182" s="14">
        <f t="shared" ca="1" si="150"/>
        <v>822.53948062249901</v>
      </c>
      <c r="AT182" s="14">
        <f t="shared" ca="1" si="151"/>
        <v>822.53948062249901</v>
      </c>
      <c r="AU182" s="14">
        <f t="shared" ca="1" si="185"/>
        <v>343390.78785618593</v>
      </c>
      <c r="AV182" s="15">
        <f ca="1">SUM(AT$12:AT182)</f>
        <v>187348.42535002902</v>
      </c>
      <c r="AW182" s="16">
        <f ca="1">SUM(AR$12:AR182)+SUMIF(AS$12:AS182, "&lt;0")</f>
        <v>156042.36250615696</v>
      </c>
      <c r="AX182" s="15"/>
      <c r="AZ182" s="9">
        <v>44353</v>
      </c>
      <c r="BA182" s="14">
        <f t="shared" ca="1" si="162"/>
        <v>1500</v>
      </c>
      <c r="BB182" s="14">
        <f t="shared" ca="1" si="171"/>
        <v>1500</v>
      </c>
      <c r="BC182" s="14">
        <f t="shared" ca="1" si="179"/>
        <v>1500</v>
      </c>
      <c r="BD182" s="14">
        <f t="shared" ca="1" si="152"/>
        <v>0</v>
      </c>
      <c r="BE182" s="14">
        <f t="shared" ca="1" si="153"/>
        <v>0</v>
      </c>
      <c r="BF182" s="14">
        <f t="shared" ca="1" si="186"/>
        <v>219464.94699999999</v>
      </c>
      <c r="BG182" s="15">
        <f ca="1">SUM(BE$12:BE182)</f>
        <v>117232.34000000003</v>
      </c>
      <c r="BH182" s="16">
        <f ca="1">SUM(BC$12:BC182)+SUMIF(BD$12:BD182, "&lt;0")</f>
        <v>102232.60699999999</v>
      </c>
      <c r="BJ182" s="9">
        <v>44353</v>
      </c>
      <c r="BK182" s="14">
        <f t="shared" ca="1" si="163"/>
        <v>1750</v>
      </c>
      <c r="BL182" s="14">
        <f t="shared" ca="1" si="172"/>
        <v>1750</v>
      </c>
      <c r="BM182" s="14">
        <f t="shared" ca="1" si="180"/>
        <v>1558.7949999999983</v>
      </c>
      <c r="BN182" s="14">
        <f t="shared" ca="1" si="154"/>
        <v>191.20500000000175</v>
      </c>
      <c r="BO182" s="14">
        <f t="shared" ca="1" si="155"/>
        <v>191.20500000000175</v>
      </c>
      <c r="BP182" s="14">
        <f t="shared" ca="1" si="187"/>
        <v>244964.94699999999</v>
      </c>
      <c r="BQ182" s="15">
        <f ca="1">SUM(BO$12:BO182)</f>
        <v>130673.545</v>
      </c>
      <c r="BR182" s="16">
        <f ca="1">SUM(BM$12:BM182)+SUMIF(BN$12:BN182, "&lt;0")</f>
        <v>114291.40199999999</v>
      </c>
      <c r="BT182" s="9">
        <v>44353</v>
      </c>
      <c r="BU182" s="14">
        <f t="shared" ca="1" si="141"/>
        <v>2000</v>
      </c>
      <c r="BV182" s="14">
        <f t="shared" ca="1" si="166"/>
        <v>2000</v>
      </c>
      <c r="BW182" s="14">
        <f t="shared" ca="1" si="181"/>
        <v>1641.3932702525726</v>
      </c>
      <c r="BX182" s="14">
        <f t="shared" ca="1" si="142"/>
        <v>358.60672974742738</v>
      </c>
      <c r="BY182" s="14">
        <f t="shared" ca="1" si="143"/>
        <v>358.60672974742738</v>
      </c>
      <c r="BZ182" s="14">
        <f t="shared" ca="1" si="156"/>
        <v>269489.56299796025</v>
      </c>
      <c r="CA182" s="15">
        <f ca="1">SUM(BY$12:BY182)</f>
        <v>143291.28942887363</v>
      </c>
      <c r="CB182" s="16">
        <f ca="1">SUM(BW$12:BW182)+SUMIF(BX$12:BX182, "&lt;0")</f>
        <v>126198.27356908667</v>
      </c>
      <c r="CD182" s="9">
        <v>44353</v>
      </c>
      <c r="CE182" s="14">
        <f t="shared" ca="1" si="164"/>
        <v>2500</v>
      </c>
      <c r="CF182" s="14">
        <f t="shared" ca="1" si="173"/>
        <v>2500</v>
      </c>
      <c r="CG182" s="14">
        <f t="shared" ca="1" si="182"/>
        <v>2141.3932702525726</v>
      </c>
      <c r="CH182" s="14">
        <f t="shared" ca="1" si="157"/>
        <v>358.60672974742738</v>
      </c>
      <c r="CI182" s="14">
        <f t="shared" ca="1" si="158"/>
        <v>358.60672974742738</v>
      </c>
      <c r="CJ182" s="14">
        <f t="shared" ca="1" si="188"/>
        <v>311287.2951667548</v>
      </c>
      <c r="CK182" s="15">
        <f ca="1">SUM(CI$12:CI182)</f>
        <v>167291.28942887366</v>
      </c>
      <c r="CL182" s="16">
        <f ca="1">SUM(CG$12:CG182)+SUMIF(CH$12:CH182, "&lt;0")</f>
        <v>143996.00573788123</v>
      </c>
    </row>
    <row r="183" spans="1:90" x14ac:dyDescent="0.2">
      <c r="A183" s="24">
        <v>44354</v>
      </c>
      <c r="B183" s="54">
        <f ca="1">IF($A183&gt;= $C$5,$C$6, INDEX('Historical Data'!$D$2:$D$745, MATCH(A183, 'Historical Data'!$B$2:$B$745, 0)))</f>
        <v>1295.6389999999997</v>
      </c>
      <c r="C183" s="14">
        <f t="shared" ca="1" si="167"/>
        <v>1295.6389999999994</v>
      </c>
      <c r="D183" s="14">
        <f t="shared" ca="1" si="174"/>
        <v>742.27499999999736</v>
      </c>
      <c r="E183" s="14">
        <f t="shared" ca="1" si="144"/>
        <v>553.36400000000231</v>
      </c>
      <c r="F183" s="14">
        <f t="shared" ca="1" si="136"/>
        <v>553.36400000000231</v>
      </c>
      <c r="G183" s="14">
        <f t="shared" ca="1" si="159"/>
        <v>199915.76399999956</v>
      </c>
      <c r="H183" s="15">
        <f ca="1">SUM(F$12:F183)</f>
        <v>106954.57100000004</v>
      </c>
      <c r="I183" s="16">
        <f ca="1">SUM(D$12:D183)+SUMIF(E$12:E183, "&lt;0")</f>
        <v>92961.192999999985</v>
      </c>
      <c r="J183" s="15"/>
      <c r="K183" s="9">
        <v>44354</v>
      </c>
      <c r="L183" s="14">
        <f t="shared" ca="1" si="160"/>
        <v>1788.5130798771124</v>
      </c>
      <c r="M183" s="14">
        <f t="shared" ca="1" si="168"/>
        <v>1788.5130798771129</v>
      </c>
      <c r="N183" s="14">
        <f t="shared" ca="1" si="175"/>
        <v>479.11899999999878</v>
      </c>
      <c r="O183" s="14">
        <f t="shared" ca="1" si="145"/>
        <v>1309.3940798771137</v>
      </c>
      <c r="P183" s="14">
        <f t="shared" ca="1" si="146"/>
        <v>1309.3940798771137</v>
      </c>
      <c r="Q183" s="14">
        <f t="shared" ca="1" si="183"/>
        <v>250681.79422734171</v>
      </c>
      <c r="R183" s="15">
        <f ca="1">SUM(P$12:P183)</f>
        <v>134062.64539324117</v>
      </c>
      <c r="S183" s="16">
        <f ca="1">SUM(N$12:N183)+SUMIF(O$12:O183, "&lt;0")</f>
        <v>116619.14883410135</v>
      </c>
      <c r="U183" s="9">
        <v>44354</v>
      </c>
      <c r="V183" s="14">
        <f t="shared" ca="1" si="161"/>
        <v>1250</v>
      </c>
      <c r="W183" s="14">
        <f t="shared" ca="1" si="169"/>
        <v>1250</v>
      </c>
      <c r="X183" s="14">
        <f t="shared" ca="1" si="176"/>
        <v>787.91399999999703</v>
      </c>
      <c r="Y183" s="14">
        <f t="shared" ca="1" si="147"/>
        <v>462.08600000000297</v>
      </c>
      <c r="Z183" s="14">
        <f t="shared" ca="1" si="148"/>
        <v>462.08600000000297</v>
      </c>
      <c r="AA183" s="14">
        <f t="shared" ca="1" si="184"/>
        <v>195214.94699999999</v>
      </c>
      <c r="AB183" s="15">
        <f ca="1">SUM(Z$12:Z183)</f>
        <v>104444.42600000001</v>
      </c>
      <c r="AC183" s="16">
        <f ca="1">SUM(X$12:X183)+SUMIF(Y$12:Y183, "&lt;0")</f>
        <v>90770.520999999979</v>
      </c>
      <c r="AE183" s="9">
        <v>44354</v>
      </c>
      <c r="AF183" s="14">
        <f t="shared" ca="1" si="137"/>
        <v>2000</v>
      </c>
      <c r="AG183" s="14">
        <f t="shared" ca="1" si="165"/>
        <v>2000</v>
      </c>
      <c r="AH183" s="14">
        <f t="shared" ca="1" si="177"/>
        <v>535.93954027851078</v>
      </c>
      <c r="AI183" s="14">
        <f t="shared" ca="1" si="138"/>
        <v>1464.0604597214892</v>
      </c>
      <c r="AJ183" s="14">
        <f t="shared" ca="1" si="139"/>
        <v>1464.0604597214892</v>
      </c>
      <c r="AK183" s="14">
        <f t="shared" ca="1" si="149"/>
        <v>271489.56299796025</v>
      </c>
      <c r="AL183" s="15">
        <f ca="1">SUM(AJ$12:AJ183)</f>
        <v>144755.34988859511</v>
      </c>
      <c r="AM183" s="16">
        <f ca="1">SUM(AH$12:AH183)+SUMIF(AI$12:AI183, "&lt;0")</f>
        <v>126734.21310936518</v>
      </c>
      <c r="AO183" s="9">
        <v>44354</v>
      </c>
      <c r="AP183" s="14">
        <f t="shared" ca="1" si="140"/>
        <v>3000</v>
      </c>
      <c r="AQ183" s="14">
        <f t="shared" ca="1" si="170"/>
        <v>3000</v>
      </c>
      <c r="AR183" s="14">
        <f t="shared" ca="1" si="178"/>
        <v>1097.7845193775015</v>
      </c>
      <c r="AS183" s="14">
        <f t="shared" ca="1" si="150"/>
        <v>1902.2154806224985</v>
      </c>
      <c r="AT183" s="14">
        <f t="shared" ca="1" si="151"/>
        <v>1902.2154806224985</v>
      </c>
      <c r="AU183" s="14">
        <f t="shared" ca="1" si="185"/>
        <v>346390.78785618593</v>
      </c>
      <c r="AV183" s="15">
        <f ca="1">SUM(AT$12:AT183)</f>
        <v>189250.64083065151</v>
      </c>
      <c r="AW183" s="16">
        <f ca="1">SUM(AR$12:AR183)+SUMIF(AS$12:AS183, "&lt;0")</f>
        <v>157140.14702553448</v>
      </c>
      <c r="AX183" s="15"/>
      <c r="AZ183" s="9">
        <v>44354</v>
      </c>
      <c r="BA183" s="14">
        <f t="shared" ca="1" si="162"/>
        <v>1500</v>
      </c>
      <c r="BB183" s="14">
        <f t="shared" ca="1" si="171"/>
        <v>1500</v>
      </c>
      <c r="BC183" s="14">
        <f t="shared" ca="1" si="179"/>
        <v>537.91399999999703</v>
      </c>
      <c r="BD183" s="14">
        <f t="shared" ca="1" si="152"/>
        <v>962.08600000000297</v>
      </c>
      <c r="BE183" s="14">
        <f t="shared" ca="1" si="153"/>
        <v>962.08600000000297</v>
      </c>
      <c r="BF183" s="14">
        <f t="shared" ca="1" si="186"/>
        <v>220964.94699999999</v>
      </c>
      <c r="BG183" s="15">
        <f ca="1">SUM(BE$12:BE183)</f>
        <v>118194.42600000004</v>
      </c>
      <c r="BH183" s="16">
        <f ca="1">SUM(BC$12:BC183)+SUMIF(BD$12:BD183, "&lt;0")</f>
        <v>102770.52099999998</v>
      </c>
      <c r="BJ183" s="9">
        <v>44354</v>
      </c>
      <c r="BK183" s="14">
        <f t="shared" ca="1" si="163"/>
        <v>1750</v>
      </c>
      <c r="BL183" s="14">
        <f t="shared" ca="1" si="172"/>
        <v>1750</v>
      </c>
      <c r="BM183" s="14">
        <f t="shared" ca="1" si="180"/>
        <v>479.11899999999878</v>
      </c>
      <c r="BN183" s="14">
        <f t="shared" ca="1" si="154"/>
        <v>1270.8810000000012</v>
      </c>
      <c r="BO183" s="14">
        <f t="shared" ca="1" si="155"/>
        <v>1270.8810000000012</v>
      </c>
      <c r="BP183" s="14">
        <f t="shared" ca="1" si="187"/>
        <v>246714.94699999999</v>
      </c>
      <c r="BQ183" s="15">
        <f ca="1">SUM(BO$12:BO183)</f>
        <v>131944.42600000001</v>
      </c>
      <c r="BR183" s="16">
        <f ca="1">SUM(BM$12:BM183)+SUMIF(BN$12:BN183, "&lt;0")</f>
        <v>114770.52099999998</v>
      </c>
      <c r="BT183" s="9">
        <v>44354</v>
      </c>
      <c r="BU183" s="14">
        <f t="shared" ca="1" si="141"/>
        <v>2000</v>
      </c>
      <c r="BV183" s="14">
        <f t="shared" ca="1" si="166"/>
        <v>2000</v>
      </c>
      <c r="BW183" s="14">
        <f t="shared" ca="1" si="181"/>
        <v>535.93954027851078</v>
      </c>
      <c r="BX183" s="14">
        <f t="shared" ca="1" si="142"/>
        <v>1464.0604597214892</v>
      </c>
      <c r="BY183" s="14">
        <f t="shared" ca="1" si="143"/>
        <v>1464.0604597214892</v>
      </c>
      <c r="BZ183" s="14">
        <f t="shared" ca="1" si="156"/>
        <v>271489.56299796025</v>
      </c>
      <c r="CA183" s="15">
        <f ca="1">SUM(BY$12:BY183)</f>
        <v>144755.34988859511</v>
      </c>
      <c r="CB183" s="16">
        <f ca="1">SUM(BW$12:BW183)+SUMIF(BX$12:BX183, "&lt;0")</f>
        <v>126734.21310936518</v>
      </c>
      <c r="CD183" s="9">
        <v>44354</v>
      </c>
      <c r="CE183" s="14">
        <f t="shared" ca="1" si="164"/>
        <v>2500</v>
      </c>
      <c r="CF183" s="14">
        <f t="shared" ca="1" si="173"/>
        <v>2500</v>
      </c>
      <c r="CG183" s="14">
        <f t="shared" ca="1" si="182"/>
        <v>1035.9395402785108</v>
      </c>
      <c r="CH183" s="14">
        <f t="shared" ca="1" si="157"/>
        <v>1464.0604597214892</v>
      </c>
      <c r="CI183" s="14">
        <f t="shared" ca="1" si="158"/>
        <v>1464.0604597214892</v>
      </c>
      <c r="CJ183" s="14">
        <f t="shared" ca="1" si="188"/>
        <v>313787.2951667548</v>
      </c>
      <c r="CK183" s="15">
        <f ca="1">SUM(CI$12:CI183)</f>
        <v>168755.34988859514</v>
      </c>
      <c r="CL183" s="16">
        <f ca="1">SUM(CG$12:CG183)+SUMIF(CH$12:CH183, "&lt;0")</f>
        <v>145031.94527815975</v>
      </c>
    </row>
    <row r="184" spans="1:90" x14ac:dyDescent="0.2">
      <c r="A184" s="24">
        <v>44355</v>
      </c>
      <c r="B184" s="54">
        <f ca="1">IF($A184&gt;= $C$5,$C$6, INDEX('Historical Data'!$D$2:$D$745, MATCH(A184, 'Historical Data'!$B$2:$B$745, 0)))</f>
        <v>1295.6389999999997</v>
      </c>
      <c r="C184" s="14">
        <f t="shared" ca="1" si="167"/>
        <v>1295.6389999999994</v>
      </c>
      <c r="D184" s="14">
        <f t="shared" ca="1" si="174"/>
        <v>174.07800000000134</v>
      </c>
      <c r="E184" s="14">
        <f t="shared" ca="1" si="144"/>
        <v>1121.5609999999983</v>
      </c>
      <c r="F184" s="14">
        <f t="shared" ca="1" si="136"/>
        <v>1121.5609999999983</v>
      </c>
      <c r="G184" s="14">
        <f t="shared" ca="1" si="159"/>
        <v>201211.40299999955</v>
      </c>
      <c r="H184" s="15">
        <f ca="1">SUM(F$12:F184)</f>
        <v>108076.13200000004</v>
      </c>
      <c r="I184" s="16">
        <f ca="1">SUM(D$12:D184)+SUMIF(E$12:E184, "&lt;0")</f>
        <v>93135.270999999993</v>
      </c>
      <c r="J184" s="15"/>
      <c r="K184" s="9">
        <v>44355</v>
      </c>
      <c r="L184" s="14">
        <f t="shared" ca="1" si="160"/>
        <v>1788.5130798771124</v>
      </c>
      <c r="M184" s="14">
        <f t="shared" ca="1" si="168"/>
        <v>1788.5130798771129</v>
      </c>
      <c r="N184" s="14">
        <f t="shared" ca="1" si="175"/>
        <v>174.07800000000134</v>
      </c>
      <c r="O184" s="14">
        <f t="shared" ca="1" si="145"/>
        <v>1614.4350798771111</v>
      </c>
      <c r="P184" s="14">
        <f t="shared" ca="1" si="146"/>
        <v>1614.4350798771111</v>
      </c>
      <c r="Q184" s="14">
        <f t="shared" ca="1" si="183"/>
        <v>252470.30730721881</v>
      </c>
      <c r="R184" s="15">
        <f ca="1">SUM(P$12:P184)</f>
        <v>135677.08047311829</v>
      </c>
      <c r="S184" s="16">
        <f ca="1">SUM(N$12:N184)+SUMIF(O$12:O184, "&lt;0")</f>
        <v>116793.22683410136</v>
      </c>
      <c r="U184" s="9">
        <v>44355</v>
      </c>
      <c r="V184" s="14">
        <f t="shared" ca="1" si="161"/>
        <v>1250</v>
      </c>
      <c r="W184" s="14">
        <f t="shared" ca="1" si="169"/>
        <v>1250</v>
      </c>
      <c r="X184" s="14">
        <f t="shared" ca="1" si="176"/>
        <v>174.07800000000134</v>
      </c>
      <c r="Y184" s="14">
        <f t="shared" ca="1" si="147"/>
        <v>1075.9219999999987</v>
      </c>
      <c r="Z184" s="14">
        <f t="shared" ca="1" si="148"/>
        <v>1075.9219999999987</v>
      </c>
      <c r="AA184" s="14">
        <f t="shared" ca="1" si="184"/>
        <v>196464.94699999999</v>
      </c>
      <c r="AB184" s="15">
        <f ca="1">SUM(Z$12:Z184)</f>
        <v>105520.348</v>
      </c>
      <c r="AC184" s="16">
        <f ca="1">SUM(X$12:X184)+SUMIF(Y$12:Y184, "&lt;0")</f>
        <v>90944.598999999987</v>
      </c>
      <c r="AE184" s="9">
        <v>44355</v>
      </c>
      <c r="AF184" s="14">
        <f t="shared" ca="1" si="137"/>
        <v>2000</v>
      </c>
      <c r="AG184" s="14">
        <f t="shared" ca="1" si="165"/>
        <v>2000</v>
      </c>
      <c r="AH184" s="14">
        <f t="shared" ca="1" si="177"/>
        <v>205.12081030445052</v>
      </c>
      <c r="AI184" s="14">
        <f t="shared" ca="1" si="138"/>
        <v>1794.8791896955495</v>
      </c>
      <c r="AJ184" s="14">
        <f t="shared" ca="1" si="139"/>
        <v>1794.8791896955495</v>
      </c>
      <c r="AK184" s="14">
        <f t="shared" ca="1" si="149"/>
        <v>273489.56299796025</v>
      </c>
      <c r="AL184" s="15">
        <f ca="1">SUM(AJ$12:AJ184)</f>
        <v>146550.22907829066</v>
      </c>
      <c r="AM184" s="16">
        <f ca="1">SUM(AH$12:AH184)+SUMIF(AI$12:AI184, "&lt;0")</f>
        <v>126939.33391966963</v>
      </c>
      <c r="AO184" s="9">
        <v>44355</v>
      </c>
      <c r="AP184" s="14">
        <f t="shared" ca="1" si="140"/>
        <v>3000</v>
      </c>
      <c r="AQ184" s="14">
        <f t="shared" ca="1" si="170"/>
        <v>3000</v>
      </c>
      <c r="AR184" s="14">
        <f t="shared" ca="1" si="178"/>
        <v>792.74351937750407</v>
      </c>
      <c r="AS184" s="14">
        <f t="shared" ca="1" si="150"/>
        <v>2207.2564806224959</v>
      </c>
      <c r="AT184" s="14">
        <f t="shared" ca="1" si="151"/>
        <v>2207.2564806224959</v>
      </c>
      <c r="AU184" s="14">
        <f t="shared" ca="1" si="185"/>
        <v>349390.78785618593</v>
      </c>
      <c r="AV184" s="15">
        <f ca="1">SUM(AT$12:AT184)</f>
        <v>191457.89731127399</v>
      </c>
      <c r="AW184" s="16">
        <f ca="1">SUM(AR$12:AR184)+SUMIF(AS$12:AS184, "&lt;0")</f>
        <v>157932.89054491202</v>
      </c>
      <c r="AX184" s="15"/>
      <c r="AZ184" s="9">
        <v>44355</v>
      </c>
      <c r="BA184" s="14">
        <f t="shared" ca="1" si="162"/>
        <v>1500</v>
      </c>
      <c r="BB184" s="14">
        <f t="shared" ca="1" si="171"/>
        <v>1500</v>
      </c>
      <c r="BC184" s="14">
        <f t="shared" ca="1" si="179"/>
        <v>174.07800000000134</v>
      </c>
      <c r="BD184" s="14">
        <f t="shared" ca="1" si="152"/>
        <v>1325.9219999999987</v>
      </c>
      <c r="BE184" s="14">
        <f t="shared" ca="1" si="153"/>
        <v>1325.9219999999987</v>
      </c>
      <c r="BF184" s="14">
        <f t="shared" ca="1" si="186"/>
        <v>222464.94699999999</v>
      </c>
      <c r="BG184" s="15">
        <f ca="1">SUM(BE$12:BE184)</f>
        <v>119520.34800000003</v>
      </c>
      <c r="BH184" s="16">
        <f ca="1">SUM(BC$12:BC184)+SUMIF(BD$12:BD184, "&lt;0")</f>
        <v>102944.59899999999</v>
      </c>
      <c r="BJ184" s="9">
        <v>44355</v>
      </c>
      <c r="BK184" s="14">
        <f t="shared" ca="1" si="163"/>
        <v>1750</v>
      </c>
      <c r="BL184" s="14">
        <f t="shared" ca="1" si="172"/>
        <v>1750</v>
      </c>
      <c r="BM184" s="14">
        <f t="shared" ca="1" si="180"/>
        <v>174.07800000000134</v>
      </c>
      <c r="BN184" s="14">
        <f t="shared" ca="1" si="154"/>
        <v>1575.9219999999987</v>
      </c>
      <c r="BO184" s="14">
        <f t="shared" ca="1" si="155"/>
        <v>1575.9219999999987</v>
      </c>
      <c r="BP184" s="14">
        <f t="shared" ca="1" si="187"/>
        <v>248464.94699999999</v>
      </c>
      <c r="BQ184" s="15">
        <f ca="1">SUM(BO$12:BO184)</f>
        <v>133520.348</v>
      </c>
      <c r="BR184" s="16">
        <f ca="1">SUM(BM$12:BM184)+SUMIF(BN$12:BN184, "&lt;0")</f>
        <v>114944.59899999999</v>
      </c>
      <c r="BT184" s="9">
        <v>44355</v>
      </c>
      <c r="BU184" s="14">
        <f t="shared" ca="1" si="141"/>
        <v>2000</v>
      </c>
      <c r="BV184" s="14">
        <f t="shared" ca="1" si="166"/>
        <v>2000</v>
      </c>
      <c r="BW184" s="14">
        <f t="shared" ca="1" si="181"/>
        <v>205.12081030445052</v>
      </c>
      <c r="BX184" s="14">
        <f t="shared" ca="1" si="142"/>
        <v>1794.8791896955495</v>
      </c>
      <c r="BY184" s="14">
        <f t="shared" ca="1" si="143"/>
        <v>1794.8791896955495</v>
      </c>
      <c r="BZ184" s="14">
        <f t="shared" ca="1" si="156"/>
        <v>273489.56299796025</v>
      </c>
      <c r="CA184" s="15">
        <f ca="1">SUM(BY$12:BY184)</f>
        <v>146550.22907829066</v>
      </c>
      <c r="CB184" s="16">
        <f ca="1">SUM(BW$12:BW184)+SUMIF(BX$12:BX184, "&lt;0")</f>
        <v>126939.33391966963</v>
      </c>
      <c r="CD184" s="9">
        <v>44355</v>
      </c>
      <c r="CE184" s="14">
        <f t="shared" ca="1" si="164"/>
        <v>2500</v>
      </c>
      <c r="CF184" s="14">
        <f t="shared" ca="1" si="173"/>
        <v>2500</v>
      </c>
      <c r="CG184" s="14">
        <f t="shared" ca="1" si="182"/>
        <v>705.12081030445052</v>
      </c>
      <c r="CH184" s="14">
        <f t="shared" ca="1" si="157"/>
        <v>1794.8791896955495</v>
      </c>
      <c r="CI184" s="14">
        <f t="shared" ca="1" si="158"/>
        <v>1794.8791896955495</v>
      </c>
      <c r="CJ184" s="14">
        <f t="shared" ca="1" si="188"/>
        <v>316287.2951667548</v>
      </c>
      <c r="CK184" s="15">
        <f ca="1">SUM(CI$12:CI184)</f>
        <v>170550.22907829069</v>
      </c>
      <c r="CL184" s="16">
        <f ca="1">SUM(CG$12:CG184)+SUMIF(CH$12:CH184, "&lt;0")</f>
        <v>145737.06608846423</v>
      </c>
    </row>
    <row r="185" spans="1:90" x14ac:dyDescent="0.2">
      <c r="A185" s="24">
        <v>44356</v>
      </c>
      <c r="B185" s="54">
        <f ca="1">IF($A185&gt;= $C$5,$C$6, INDEX('Historical Data'!$D$2:$D$745, MATCH(A185, 'Historical Data'!$B$2:$B$745, 0)))</f>
        <v>1295.6389999999997</v>
      </c>
      <c r="C185" s="14">
        <f t="shared" ca="1" si="167"/>
        <v>1295.6389999999994</v>
      </c>
      <c r="D185" s="14">
        <f t="shared" ca="1" si="174"/>
        <v>922.90999999999622</v>
      </c>
      <c r="E185" s="14">
        <f t="shared" ca="1" si="144"/>
        <v>372.72900000000345</v>
      </c>
      <c r="F185" s="14">
        <f t="shared" ca="1" si="136"/>
        <v>372.72900000000345</v>
      </c>
      <c r="G185" s="14">
        <f t="shared" ca="1" si="159"/>
        <v>202507.04199999955</v>
      </c>
      <c r="H185" s="15">
        <f ca="1">SUM(F$12:F185)</f>
        <v>108448.86100000005</v>
      </c>
      <c r="I185" s="16">
        <f ca="1">SUM(D$12:D185)+SUMIF(E$12:E185, "&lt;0")</f>
        <v>94058.180999999997</v>
      </c>
      <c r="J185" s="15"/>
      <c r="K185" s="9">
        <v>44356</v>
      </c>
      <c r="L185" s="14">
        <f t="shared" ca="1" si="160"/>
        <v>1788.5130798771124</v>
      </c>
      <c r="M185" s="14">
        <f t="shared" ca="1" si="168"/>
        <v>1788.5130798771129</v>
      </c>
      <c r="N185" s="14">
        <f t="shared" ca="1" si="175"/>
        <v>922.90999999999622</v>
      </c>
      <c r="O185" s="14">
        <f t="shared" ca="1" si="145"/>
        <v>865.60307987711622</v>
      </c>
      <c r="P185" s="14">
        <f t="shared" ca="1" si="146"/>
        <v>865.60307987711622</v>
      </c>
      <c r="Q185" s="14">
        <f t="shared" ca="1" si="183"/>
        <v>254258.82038709591</v>
      </c>
      <c r="R185" s="15">
        <f ca="1">SUM(P$12:P185)</f>
        <v>136542.68355299541</v>
      </c>
      <c r="S185" s="16">
        <f ca="1">SUM(N$12:N185)+SUMIF(O$12:O185, "&lt;0")</f>
        <v>117716.13683410136</v>
      </c>
      <c r="U185" s="9">
        <v>44356</v>
      </c>
      <c r="V185" s="14">
        <f t="shared" ca="1" si="161"/>
        <v>1250</v>
      </c>
      <c r="W185" s="14">
        <f t="shared" ca="1" si="169"/>
        <v>1250</v>
      </c>
      <c r="X185" s="14">
        <f t="shared" ca="1" si="176"/>
        <v>922.90999999999622</v>
      </c>
      <c r="Y185" s="14">
        <f t="shared" ca="1" si="147"/>
        <v>327.09000000000378</v>
      </c>
      <c r="Z185" s="14">
        <f t="shared" ca="1" si="148"/>
        <v>327.09000000000378</v>
      </c>
      <c r="AA185" s="14">
        <f t="shared" ca="1" si="184"/>
        <v>197714.94699999999</v>
      </c>
      <c r="AB185" s="15">
        <f ca="1">SUM(Z$12:Z185)</f>
        <v>105847.43799999999</v>
      </c>
      <c r="AC185" s="16">
        <f ca="1">SUM(X$12:X185)+SUMIF(Y$12:Y185, "&lt;0")</f>
        <v>91867.508999999991</v>
      </c>
      <c r="AE185" s="9">
        <v>44356</v>
      </c>
      <c r="AF185" s="14">
        <f t="shared" ca="1" si="137"/>
        <v>2000</v>
      </c>
      <c r="AG185" s="14">
        <f t="shared" ca="1" si="165"/>
        <v>2000</v>
      </c>
      <c r="AH185" s="14">
        <f t="shared" ca="1" si="177"/>
        <v>928.1750803303828</v>
      </c>
      <c r="AI185" s="14">
        <f t="shared" ca="1" si="138"/>
        <v>1071.8249196696172</v>
      </c>
      <c r="AJ185" s="14">
        <f t="shared" ca="1" si="139"/>
        <v>1071.8249196696172</v>
      </c>
      <c r="AK185" s="14">
        <f t="shared" ca="1" si="149"/>
        <v>275489.56299796025</v>
      </c>
      <c r="AL185" s="15">
        <f ca="1">SUM(AJ$12:AJ185)</f>
        <v>147622.05399796029</v>
      </c>
      <c r="AM185" s="16">
        <f ca="1">SUM(AH$12:AH185)+SUMIF(AI$12:AI185, "&lt;0")</f>
        <v>127867.50900000002</v>
      </c>
      <c r="AO185" s="9">
        <v>44356</v>
      </c>
      <c r="AP185" s="14">
        <f t="shared" ca="1" si="140"/>
        <v>3000</v>
      </c>
      <c r="AQ185" s="14">
        <f t="shared" ca="1" si="170"/>
        <v>3000</v>
      </c>
      <c r="AR185" s="14">
        <f t="shared" ca="1" si="178"/>
        <v>1541.5755193774992</v>
      </c>
      <c r="AS185" s="14">
        <f t="shared" ca="1" si="150"/>
        <v>1458.4244806225008</v>
      </c>
      <c r="AT185" s="14">
        <f t="shared" ca="1" si="151"/>
        <v>1458.4244806225008</v>
      </c>
      <c r="AU185" s="14">
        <f t="shared" ca="1" si="185"/>
        <v>352390.78785618593</v>
      </c>
      <c r="AV185" s="15">
        <f ca="1">SUM(AT$12:AT185)</f>
        <v>192916.32179189648</v>
      </c>
      <c r="AW185" s="16">
        <f ca="1">SUM(AR$12:AR185)+SUMIF(AS$12:AS185, "&lt;0")</f>
        <v>159474.4660642895</v>
      </c>
      <c r="AX185" s="15"/>
      <c r="AZ185" s="9">
        <v>44356</v>
      </c>
      <c r="BA185" s="14">
        <f t="shared" ca="1" si="162"/>
        <v>1500</v>
      </c>
      <c r="BB185" s="14">
        <f t="shared" ca="1" si="171"/>
        <v>1500</v>
      </c>
      <c r="BC185" s="14">
        <f t="shared" ca="1" si="179"/>
        <v>922.90999999999622</v>
      </c>
      <c r="BD185" s="14">
        <f t="shared" ca="1" si="152"/>
        <v>577.09000000000378</v>
      </c>
      <c r="BE185" s="14">
        <f t="shared" ca="1" si="153"/>
        <v>577.09000000000378</v>
      </c>
      <c r="BF185" s="14">
        <f t="shared" ca="1" si="186"/>
        <v>223964.94699999999</v>
      </c>
      <c r="BG185" s="15">
        <f ca="1">SUM(BE$12:BE185)</f>
        <v>120097.43800000002</v>
      </c>
      <c r="BH185" s="16">
        <f ca="1">SUM(BC$12:BC185)+SUMIF(BD$12:BD185, "&lt;0")</f>
        <v>103867.50899999999</v>
      </c>
      <c r="BJ185" s="9">
        <v>44356</v>
      </c>
      <c r="BK185" s="14">
        <f t="shared" ca="1" si="163"/>
        <v>1750</v>
      </c>
      <c r="BL185" s="14">
        <f t="shared" ca="1" si="172"/>
        <v>1750</v>
      </c>
      <c r="BM185" s="14">
        <f t="shared" ca="1" si="180"/>
        <v>922.90999999999622</v>
      </c>
      <c r="BN185" s="14">
        <f t="shared" ca="1" si="154"/>
        <v>827.09000000000378</v>
      </c>
      <c r="BO185" s="14">
        <f t="shared" ca="1" si="155"/>
        <v>827.09000000000378</v>
      </c>
      <c r="BP185" s="14">
        <f t="shared" ca="1" si="187"/>
        <v>250214.94699999999</v>
      </c>
      <c r="BQ185" s="15">
        <f ca="1">SUM(BO$12:BO185)</f>
        <v>134347.43799999999</v>
      </c>
      <c r="BR185" s="16">
        <f ca="1">SUM(BM$12:BM185)+SUMIF(BN$12:BN185, "&lt;0")</f>
        <v>115867.50899999999</v>
      </c>
      <c r="BT185" s="9">
        <v>44356</v>
      </c>
      <c r="BU185" s="14">
        <f t="shared" ca="1" si="141"/>
        <v>2000</v>
      </c>
      <c r="BV185" s="14">
        <f t="shared" ca="1" si="166"/>
        <v>2000</v>
      </c>
      <c r="BW185" s="14">
        <f t="shared" ca="1" si="181"/>
        <v>928.1750803303828</v>
      </c>
      <c r="BX185" s="14">
        <f t="shared" ca="1" si="142"/>
        <v>1071.8249196696172</v>
      </c>
      <c r="BY185" s="14">
        <f t="shared" ca="1" si="143"/>
        <v>1071.8249196696172</v>
      </c>
      <c r="BZ185" s="14">
        <f t="shared" ca="1" si="156"/>
        <v>275489.56299796025</v>
      </c>
      <c r="CA185" s="15">
        <f ca="1">SUM(BY$12:BY185)</f>
        <v>147622.05399796029</v>
      </c>
      <c r="CB185" s="16">
        <f ca="1">SUM(BW$12:BW185)+SUMIF(BX$12:BX185, "&lt;0")</f>
        <v>127867.50900000002</v>
      </c>
      <c r="CD185" s="9">
        <v>44356</v>
      </c>
      <c r="CE185" s="14">
        <f t="shared" ca="1" si="164"/>
        <v>2500</v>
      </c>
      <c r="CF185" s="14">
        <f t="shared" ca="1" si="173"/>
        <v>2500</v>
      </c>
      <c r="CG185" s="14">
        <f t="shared" ca="1" si="182"/>
        <v>1428.1750803303828</v>
      </c>
      <c r="CH185" s="14">
        <f t="shared" ca="1" si="157"/>
        <v>1071.8249196696172</v>
      </c>
      <c r="CI185" s="14">
        <f t="shared" ca="1" si="158"/>
        <v>1071.8249196696172</v>
      </c>
      <c r="CJ185" s="14">
        <f t="shared" ca="1" si="188"/>
        <v>318787.2951667548</v>
      </c>
      <c r="CK185" s="15">
        <f ca="1">SUM(CI$12:CI185)</f>
        <v>171622.05399796032</v>
      </c>
      <c r="CL185" s="16">
        <f ca="1">SUM(CG$12:CG185)+SUMIF(CH$12:CH185, "&lt;0")</f>
        <v>147165.24116879457</v>
      </c>
    </row>
    <row r="186" spans="1:90" x14ac:dyDescent="0.2">
      <c r="A186" s="24">
        <v>44357</v>
      </c>
      <c r="B186" s="54">
        <f ca="1">IF($A186&gt;= $C$5,$C$6, INDEX('Historical Data'!$D$2:$D$745, MATCH(A186, 'Historical Data'!$B$2:$B$745, 0)))</f>
        <v>1295.6389999999997</v>
      </c>
      <c r="C186" s="14">
        <f t="shared" ca="1" si="167"/>
        <v>1295.6389999999994</v>
      </c>
      <c r="D186" s="14">
        <f t="shared" ca="1" si="174"/>
        <v>1054.2170000000042</v>
      </c>
      <c r="E186" s="14">
        <f t="shared" ca="1" si="144"/>
        <v>241.42199999999548</v>
      </c>
      <c r="F186" s="14">
        <f t="shared" ca="1" si="136"/>
        <v>241.42199999999548</v>
      </c>
      <c r="G186" s="14">
        <f t="shared" ca="1" si="159"/>
        <v>203802.68099999955</v>
      </c>
      <c r="H186" s="15">
        <f ca="1">SUM(F$12:F186)</f>
        <v>108690.28300000004</v>
      </c>
      <c r="I186" s="16">
        <f ca="1">SUM(D$12:D186)+SUMIF(E$12:E186, "&lt;0")</f>
        <v>95112.398000000001</v>
      </c>
      <c r="J186" s="15"/>
      <c r="K186" s="9">
        <v>44357</v>
      </c>
      <c r="L186" s="14">
        <f t="shared" ca="1" si="160"/>
        <v>1788.5130798771124</v>
      </c>
      <c r="M186" s="14">
        <f t="shared" ca="1" si="168"/>
        <v>1788.5130798771129</v>
      </c>
      <c r="N186" s="14">
        <f t="shared" ca="1" si="175"/>
        <v>1054.2170000000042</v>
      </c>
      <c r="O186" s="14">
        <f t="shared" ca="1" si="145"/>
        <v>734.29607987710824</v>
      </c>
      <c r="P186" s="14">
        <f t="shared" ca="1" si="146"/>
        <v>734.29607987710824</v>
      </c>
      <c r="Q186" s="14">
        <f t="shared" ca="1" si="183"/>
        <v>256047.33346697301</v>
      </c>
      <c r="R186" s="15">
        <f ca="1">SUM(P$12:P186)</f>
        <v>137276.97963287251</v>
      </c>
      <c r="S186" s="16">
        <f ca="1">SUM(N$12:N186)+SUMIF(O$12:O186, "&lt;0")</f>
        <v>118770.35383410136</v>
      </c>
      <c r="U186" s="9">
        <v>44357</v>
      </c>
      <c r="V186" s="14">
        <f t="shared" ca="1" si="161"/>
        <v>1250</v>
      </c>
      <c r="W186" s="14">
        <f t="shared" ca="1" si="169"/>
        <v>1250</v>
      </c>
      <c r="X186" s="14">
        <f t="shared" ca="1" si="176"/>
        <v>1054.2170000000042</v>
      </c>
      <c r="Y186" s="14">
        <f t="shared" ca="1" si="147"/>
        <v>195.78299999999581</v>
      </c>
      <c r="Z186" s="14">
        <f t="shared" ca="1" si="148"/>
        <v>195.78299999999581</v>
      </c>
      <c r="AA186" s="14">
        <f t="shared" ca="1" si="184"/>
        <v>198964.94699999999</v>
      </c>
      <c r="AB186" s="15">
        <f ca="1">SUM(Z$12:Z186)</f>
        <v>106043.22099999999</v>
      </c>
      <c r="AC186" s="16">
        <f ca="1">SUM(X$12:X186)+SUMIF(Y$12:Y186, "&lt;0")</f>
        <v>92921.725999999995</v>
      </c>
      <c r="AE186" s="9">
        <v>44357</v>
      </c>
      <c r="AF186" s="14">
        <f t="shared" ca="1" si="137"/>
        <v>2000</v>
      </c>
      <c r="AG186" s="14">
        <f t="shared" ca="1" si="165"/>
        <v>2000</v>
      </c>
      <c r="AH186" s="14">
        <f t="shared" ca="1" si="177"/>
        <v>1054.2170000000042</v>
      </c>
      <c r="AI186" s="14">
        <f t="shared" ca="1" si="138"/>
        <v>945.78299999999581</v>
      </c>
      <c r="AJ186" s="14">
        <f t="shared" ca="1" si="139"/>
        <v>945.78299999999581</v>
      </c>
      <c r="AK186" s="14">
        <f t="shared" ca="1" si="149"/>
        <v>277489.56299796025</v>
      </c>
      <c r="AL186" s="15">
        <f ca="1">SUM(AJ$12:AJ186)</f>
        <v>148567.83699796029</v>
      </c>
      <c r="AM186" s="16">
        <f ca="1">SUM(AH$12:AH186)+SUMIF(AI$12:AI186, "&lt;0")</f>
        <v>128921.72600000002</v>
      </c>
      <c r="AO186" s="9">
        <v>44357</v>
      </c>
      <c r="AP186" s="14">
        <f t="shared" ca="1" si="140"/>
        <v>3000</v>
      </c>
      <c r="AQ186" s="14">
        <f t="shared" ca="1" si="170"/>
        <v>3000</v>
      </c>
      <c r="AR186" s="14">
        <f t="shared" ca="1" si="178"/>
        <v>1672.8825193775069</v>
      </c>
      <c r="AS186" s="14">
        <f t="shared" ca="1" si="150"/>
        <v>1327.1174806224931</v>
      </c>
      <c r="AT186" s="14">
        <f t="shared" ca="1" si="151"/>
        <v>1327.1174806224931</v>
      </c>
      <c r="AU186" s="14">
        <f t="shared" ca="1" si="185"/>
        <v>355390.78785618593</v>
      </c>
      <c r="AV186" s="15">
        <f ca="1">SUM(AT$12:AT186)</f>
        <v>194243.43927251897</v>
      </c>
      <c r="AW186" s="16">
        <f ca="1">SUM(AR$12:AR186)+SUMIF(AS$12:AS186, "&lt;0")</f>
        <v>161147.34858366702</v>
      </c>
      <c r="AX186" s="15"/>
      <c r="AZ186" s="9">
        <v>44357</v>
      </c>
      <c r="BA186" s="14">
        <f t="shared" ca="1" si="162"/>
        <v>1500</v>
      </c>
      <c r="BB186" s="14">
        <f t="shared" ca="1" si="171"/>
        <v>1500</v>
      </c>
      <c r="BC186" s="14">
        <f t="shared" ca="1" si="179"/>
        <v>1054.2170000000042</v>
      </c>
      <c r="BD186" s="14">
        <f t="shared" ca="1" si="152"/>
        <v>445.78299999999581</v>
      </c>
      <c r="BE186" s="14">
        <f t="shared" ca="1" si="153"/>
        <v>445.78299999999581</v>
      </c>
      <c r="BF186" s="14">
        <f t="shared" ca="1" si="186"/>
        <v>225464.94699999999</v>
      </c>
      <c r="BG186" s="15">
        <f ca="1">SUM(BE$12:BE186)</f>
        <v>120543.22100000002</v>
      </c>
      <c r="BH186" s="16">
        <f ca="1">SUM(BC$12:BC186)+SUMIF(BD$12:BD186, "&lt;0")</f>
        <v>104921.726</v>
      </c>
      <c r="BJ186" s="9">
        <v>44357</v>
      </c>
      <c r="BK186" s="14">
        <f t="shared" ca="1" si="163"/>
        <v>1750</v>
      </c>
      <c r="BL186" s="14">
        <f t="shared" ca="1" si="172"/>
        <v>1750</v>
      </c>
      <c r="BM186" s="14">
        <f t="shared" ca="1" si="180"/>
        <v>1054.2170000000042</v>
      </c>
      <c r="BN186" s="14">
        <f t="shared" ca="1" si="154"/>
        <v>695.78299999999581</v>
      </c>
      <c r="BO186" s="14">
        <f t="shared" ca="1" si="155"/>
        <v>695.78299999999581</v>
      </c>
      <c r="BP186" s="14">
        <f t="shared" ca="1" si="187"/>
        <v>251964.94699999999</v>
      </c>
      <c r="BQ186" s="15">
        <f ca="1">SUM(BO$12:BO186)</f>
        <v>135043.22099999999</v>
      </c>
      <c r="BR186" s="16">
        <f ca="1">SUM(BM$12:BM186)+SUMIF(BN$12:BN186, "&lt;0")</f>
        <v>116921.726</v>
      </c>
      <c r="BT186" s="9">
        <v>44357</v>
      </c>
      <c r="BU186" s="14">
        <f t="shared" ca="1" si="141"/>
        <v>2000</v>
      </c>
      <c r="BV186" s="14">
        <f t="shared" ca="1" si="166"/>
        <v>2000</v>
      </c>
      <c r="BW186" s="14">
        <f t="shared" ca="1" si="181"/>
        <v>1054.2170000000042</v>
      </c>
      <c r="BX186" s="14">
        <f t="shared" ca="1" si="142"/>
        <v>945.78299999999581</v>
      </c>
      <c r="BY186" s="14">
        <f t="shared" ca="1" si="143"/>
        <v>945.78299999999581</v>
      </c>
      <c r="BZ186" s="14">
        <f t="shared" ca="1" si="156"/>
        <v>277489.56299796025</v>
      </c>
      <c r="CA186" s="15">
        <f ca="1">SUM(BY$12:BY186)</f>
        <v>148567.83699796029</v>
      </c>
      <c r="CB186" s="16">
        <f ca="1">SUM(BW$12:BW186)+SUMIF(BX$12:BX186, "&lt;0")</f>
        <v>128921.72600000002</v>
      </c>
      <c r="CD186" s="9">
        <v>44357</v>
      </c>
      <c r="CE186" s="14">
        <f t="shared" ca="1" si="164"/>
        <v>2500</v>
      </c>
      <c r="CF186" s="14">
        <f t="shared" ca="1" si="173"/>
        <v>2500</v>
      </c>
      <c r="CG186" s="14">
        <f t="shared" ca="1" si="182"/>
        <v>1533.7043503563282</v>
      </c>
      <c r="CH186" s="14">
        <f t="shared" ca="1" si="157"/>
        <v>966.29564964367182</v>
      </c>
      <c r="CI186" s="14">
        <f t="shared" ca="1" si="158"/>
        <v>966.29564964367182</v>
      </c>
      <c r="CJ186" s="14">
        <f t="shared" ca="1" si="188"/>
        <v>321287.2951667548</v>
      </c>
      <c r="CK186" s="15">
        <f ca="1">SUM(CI$12:CI186)</f>
        <v>172588.34964760399</v>
      </c>
      <c r="CL186" s="16">
        <f ca="1">SUM(CG$12:CG186)+SUMIF(CH$12:CH186, "&lt;0")</f>
        <v>148698.94551915093</v>
      </c>
    </row>
    <row r="187" spans="1:90" x14ac:dyDescent="0.2">
      <c r="A187" s="24">
        <v>44358</v>
      </c>
      <c r="B187" s="54">
        <f ca="1">IF($A187&gt;= $C$5,$C$6, INDEX('Historical Data'!$D$2:$D$745, MATCH(A187, 'Historical Data'!$B$2:$B$745, 0)))</f>
        <v>1295.6389999999997</v>
      </c>
      <c r="C187" s="14">
        <f t="shared" ca="1" si="167"/>
        <v>1295.6389999999994</v>
      </c>
      <c r="D187" s="14">
        <f t="shared" ca="1" si="174"/>
        <v>1295.6389999999997</v>
      </c>
      <c r="E187" s="14">
        <f t="shared" ca="1" si="144"/>
        <v>0</v>
      </c>
      <c r="F187" s="14">
        <f t="shared" ca="1" si="136"/>
        <v>0</v>
      </c>
      <c r="G187" s="14">
        <f t="shared" ca="1" si="159"/>
        <v>205098.31999999954</v>
      </c>
      <c r="H187" s="15">
        <f ca="1">SUM(F$12:F187)</f>
        <v>108690.28300000004</v>
      </c>
      <c r="I187" s="16">
        <f ca="1">SUM(D$12:D187)+SUMIF(E$12:E187, "&lt;0")</f>
        <v>96408.036999999997</v>
      </c>
      <c r="J187" s="15"/>
      <c r="K187" s="9">
        <v>44358</v>
      </c>
      <c r="L187" s="14">
        <f t="shared" ca="1" si="160"/>
        <v>1788.5130798771124</v>
      </c>
      <c r="M187" s="14">
        <f t="shared" ca="1" si="168"/>
        <v>1788.5130798771129</v>
      </c>
      <c r="N187" s="14">
        <f t="shared" ca="1" si="175"/>
        <v>1623.614999999998</v>
      </c>
      <c r="O187" s="14">
        <f t="shared" ca="1" si="145"/>
        <v>164.89807987711447</v>
      </c>
      <c r="P187" s="14">
        <f t="shared" ca="1" si="146"/>
        <v>164.89807987711447</v>
      </c>
      <c r="Q187" s="14">
        <f t="shared" ca="1" si="183"/>
        <v>257835.84654685011</v>
      </c>
      <c r="R187" s="15">
        <f ca="1">SUM(P$12:P187)</f>
        <v>137441.87771274961</v>
      </c>
      <c r="S187" s="16">
        <f ca="1">SUM(N$12:N187)+SUMIF(O$12:O187, "&lt;0")</f>
        <v>120393.96883410135</v>
      </c>
      <c r="U187" s="9">
        <v>44358</v>
      </c>
      <c r="V187" s="14">
        <f t="shared" ca="1" si="161"/>
        <v>1250</v>
      </c>
      <c r="W187" s="14">
        <f t="shared" ca="1" si="169"/>
        <v>1250</v>
      </c>
      <c r="X187" s="14">
        <f t="shared" ca="1" si="176"/>
        <v>1250</v>
      </c>
      <c r="Y187" s="14">
        <f t="shared" ca="1" si="147"/>
        <v>0</v>
      </c>
      <c r="Z187" s="14">
        <f t="shared" ca="1" si="148"/>
        <v>0</v>
      </c>
      <c r="AA187" s="14">
        <f t="shared" ca="1" si="184"/>
        <v>200214.94699999999</v>
      </c>
      <c r="AB187" s="15">
        <f ca="1">SUM(Z$12:Z187)</f>
        <v>106043.22099999999</v>
      </c>
      <c r="AC187" s="16">
        <f ca="1">SUM(X$12:X187)+SUMIF(Y$12:Y187, "&lt;0")</f>
        <v>94171.725999999995</v>
      </c>
      <c r="AE187" s="9">
        <v>44358</v>
      </c>
      <c r="AF187" s="14">
        <f t="shared" ca="1" si="137"/>
        <v>2000</v>
      </c>
      <c r="AG187" s="14">
        <f t="shared" ca="1" si="165"/>
        <v>2000</v>
      </c>
      <c r="AH187" s="14">
        <f t="shared" ca="1" si="177"/>
        <v>1623.614999999998</v>
      </c>
      <c r="AI187" s="14">
        <f t="shared" ca="1" si="138"/>
        <v>376.38500000000204</v>
      </c>
      <c r="AJ187" s="14">
        <f t="shared" ca="1" si="139"/>
        <v>376.38500000000204</v>
      </c>
      <c r="AK187" s="14">
        <f t="shared" ca="1" si="149"/>
        <v>279489.56299796025</v>
      </c>
      <c r="AL187" s="15">
        <f ca="1">SUM(AJ$12:AJ187)</f>
        <v>148944.2219979603</v>
      </c>
      <c r="AM187" s="16">
        <f ca="1">SUM(AH$12:AH187)+SUMIF(AI$12:AI187, "&lt;0")</f>
        <v>130545.34100000003</v>
      </c>
      <c r="AO187" s="9">
        <v>44358</v>
      </c>
      <c r="AP187" s="14">
        <f t="shared" ca="1" si="140"/>
        <v>3000</v>
      </c>
      <c r="AQ187" s="14">
        <f t="shared" ca="1" si="170"/>
        <v>3000</v>
      </c>
      <c r="AR187" s="14">
        <f t="shared" ca="1" si="178"/>
        <v>2242.2805193775002</v>
      </c>
      <c r="AS187" s="14">
        <f t="shared" ca="1" si="150"/>
        <v>757.71948062249976</v>
      </c>
      <c r="AT187" s="14">
        <f t="shared" ca="1" si="151"/>
        <v>757.71948062249976</v>
      </c>
      <c r="AU187" s="14">
        <f t="shared" ca="1" si="185"/>
        <v>358390.78785618593</v>
      </c>
      <c r="AV187" s="15">
        <f ca="1">SUM(AT$12:AT187)</f>
        <v>195001.15875314147</v>
      </c>
      <c r="AW187" s="16">
        <f ca="1">SUM(AR$12:AR187)+SUMIF(AS$12:AS187, "&lt;0")</f>
        <v>163389.62910304451</v>
      </c>
      <c r="AX187" s="15"/>
      <c r="AZ187" s="9">
        <v>44358</v>
      </c>
      <c r="BA187" s="14">
        <f t="shared" ca="1" si="162"/>
        <v>1500</v>
      </c>
      <c r="BB187" s="14">
        <f t="shared" ca="1" si="171"/>
        <v>1500</v>
      </c>
      <c r="BC187" s="14">
        <f t="shared" ca="1" si="179"/>
        <v>1500</v>
      </c>
      <c r="BD187" s="14">
        <f t="shared" ca="1" si="152"/>
        <v>0</v>
      </c>
      <c r="BE187" s="14">
        <f t="shared" ca="1" si="153"/>
        <v>0</v>
      </c>
      <c r="BF187" s="14">
        <f t="shared" ca="1" si="186"/>
        <v>226964.94699999999</v>
      </c>
      <c r="BG187" s="15">
        <f ca="1">SUM(BE$12:BE187)</f>
        <v>120543.22100000002</v>
      </c>
      <c r="BH187" s="16">
        <f ca="1">SUM(BC$12:BC187)+SUMIF(BD$12:BD187, "&lt;0")</f>
        <v>106421.726</v>
      </c>
      <c r="BJ187" s="9">
        <v>44358</v>
      </c>
      <c r="BK187" s="14">
        <f t="shared" ca="1" si="163"/>
        <v>1750</v>
      </c>
      <c r="BL187" s="14">
        <f t="shared" ca="1" si="172"/>
        <v>1750</v>
      </c>
      <c r="BM187" s="14">
        <f t="shared" ca="1" si="180"/>
        <v>1623.614999999998</v>
      </c>
      <c r="BN187" s="14">
        <f t="shared" ca="1" si="154"/>
        <v>126.38500000000204</v>
      </c>
      <c r="BO187" s="14">
        <f t="shared" ca="1" si="155"/>
        <v>126.38500000000204</v>
      </c>
      <c r="BP187" s="14">
        <f t="shared" ca="1" si="187"/>
        <v>253714.94699999999</v>
      </c>
      <c r="BQ187" s="15">
        <f ca="1">SUM(BO$12:BO187)</f>
        <v>135169.606</v>
      </c>
      <c r="BR187" s="16">
        <f ca="1">SUM(BM$12:BM187)+SUMIF(BN$12:BN187, "&lt;0")</f>
        <v>118545.34099999999</v>
      </c>
      <c r="BT187" s="9">
        <v>44358</v>
      </c>
      <c r="BU187" s="14">
        <f t="shared" ca="1" si="141"/>
        <v>2000</v>
      </c>
      <c r="BV187" s="14">
        <f t="shared" ca="1" si="166"/>
        <v>2000</v>
      </c>
      <c r="BW187" s="14">
        <f t="shared" ca="1" si="181"/>
        <v>1623.614999999998</v>
      </c>
      <c r="BX187" s="14">
        <f t="shared" ca="1" si="142"/>
        <v>376.38500000000204</v>
      </c>
      <c r="BY187" s="14">
        <f t="shared" ca="1" si="143"/>
        <v>376.38500000000204</v>
      </c>
      <c r="BZ187" s="14">
        <f t="shared" ca="1" si="156"/>
        <v>279489.56299796025</v>
      </c>
      <c r="CA187" s="15">
        <f ca="1">SUM(BY$12:BY187)</f>
        <v>148944.2219979603</v>
      </c>
      <c r="CB187" s="16">
        <f ca="1">SUM(BW$12:BW187)+SUMIF(BX$12:BX187, "&lt;0")</f>
        <v>130545.34100000003</v>
      </c>
      <c r="CD187" s="9">
        <v>44358</v>
      </c>
      <c r="CE187" s="14">
        <f t="shared" ca="1" si="164"/>
        <v>2500</v>
      </c>
      <c r="CF187" s="14">
        <f t="shared" ca="1" si="173"/>
        <v>2500</v>
      </c>
      <c r="CG187" s="14">
        <f t="shared" ca="1" si="182"/>
        <v>2077.3246203822591</v>
      </c>
      <c r="CH187" s="14">
        <f t="shared" ca="1" si="157"/>
        <v>422.67537961774087</v>
      </c>
      <c r="CI187" s="14">
        <f t="shared" ca="1" si="158"/>
        <v>422.67537961774087</v>
      </c>
      <c r="CJ187" s="14">
        <f t="shared" ca="1" si="188"/>
        <v>323787.2951667548</v>
      </c>
      <c r="CK187" s="15">
        <f ca="1">SUM(CI$12:CI187)</f>
        <v>173011.02502722174</v>
      </c>
      <c r="CL187" s="16">
        <f ca="1">SUM(CG$12:CG187)+SUMIF(CH$12:CH187, "&lt;0")</f>
        <v>150776.27013953315</v>
      </c>
    </row>
    <row r="188" spans="1:90" x14ac:dyDescent="0.2">
      <c r="A188" s="24">
        <v>44359</v>
      </c>
      <c r="B188" s="54">
        <f ca="1">IF($A188&gt;= $C$5,$C$6, INDEX('Historical Data'!$D$2:$D$745, MATCH(A188, 'Historical Data'!$B$2:$B$745, 0)))</f>
        <v>1295.6389999999997</v>
      </c>
      <c r="C188" s="14">
        <f t="shared" ca="1" si="167"/>
        <v>1295.6389999999994</v>
      </c>
      <c r="D188" s="14">
        <f t="shared" ca="1" si="174"/>
        <v>1295.6389999999997</v>
      </c>
      <c r="E188" s="14">
        <f t="shared" ca="1" si="144"/>
        <v>0</v>
      </c>
      <c r="F188" s="14">
        <f t="shared" ca="1" si="136"/>
        <v>0</v>
      </c>
      <c r="G188" s="14">
        <f t="shared" ca="1" si="159"/>
        <v>206393.95899999954</v>
      </c>
      <c r="H188" s="15">
        <f ca="1">SUM(F$12:F188)</f>
        <v>108690.28300000004</v>
      </c>
      <c r="I188" s="16">
        <f ca="1">SUM(D$12:D188)+SUMIF(E$12:E188, "&lt;0")</f>
        <v>97703.675999999992</v>
      </c>
      <c r="J188" s="15"/>
      <c r="K188" s="9">
        <v>44359</v>
      </c>
      <c r="L188" s="14">
        <f t="shared" ca="1" si="160"/>
        <v>1788.5130798771124</v>
      </c>
      <c r="M188" s="14">
        <f t="shared" ca="1" si="168"/>
        <v>1788.5130798771129</v>
      </c>
      <c r="N188" s="14">
        <f t="shared" ca="1" si="175"/>
        <v>1788.5130798771124</v>
      </c>
      <c r="O188" s="14">
        <f t="shared" ca="1" si="145"/>
        <v>0</v>
      </c>
      <c r="P188" s="14">
        <f t="shared" ca="1" si="146"/>
        <v>0</v>
      </c>
      <c r="Q188" s="14">
        <f t="shared" ca="1" si="183"/>
        <v>259624.35962672721</v>
      </c>
      <c r="R188" s="15">
        <f ca="1">SUM(P$12:P188)</f>
        <v>137441.87771274961</v>
      </c>
      <c r="S188" s="16">
        <f ca="1">SUM(N$12:N188)+SUMIF(O$12:O188, "&lt;0")</f>
        <v>122182.48191397847</v>
      </c>
      <c r="U188" s="9">
        <v>44359</v>
      </c>
      <c r="V188" s="14">
        <f t="shared" ca="1" si="161"/>
        <v>1250</v>
      </c>
      <c r="W188" s="14">
        <f t="shared" ca="1" si="169"/>
        <v>1250</v>
      </c>
      <c r="X188" s="14">
        <f t="shared" ca="1" si="176"/>
        <v>1250</v>
      </c>
      <c r="Y188" s="14">
        <f t="shared" ca="1" si="147"/>
        <v>0</v>
      </c>
      <c r="Z188" s="14">
        <f t="shared" ca="1" si="148"/>
        <v>0</v>
      </c>
      <c r="AA188" s="14">
        <f t="shared" ca="1" si="184"/>
        <v>201464.94699999999</v>
      </c>
      <c r="AB188" s="15">
        <f ca="1">SUM(Z$12:Z188)</f>
        <v>106043.22099999999</v>
      </c>
      <c r="AC188" s="16">
        <f ca="1">SUM(X$12:X188)+SUMIF(Y$12:Y188, "&lt;0")</f>
        <v>95421.725999999995</v>
      </c>
      <c r="AE188" s="9">
        <v>44359</v>
      </c>
      <c r="AF188" s="14">
        <f t="shared" ca="1" si="137"/>
        <v>2000</v>
      </c>
      <c r="AG188" s="14">
        <f t="shared" ca="1" si="165"/>
        <v>2000</v>
      </c>
      <c r="AH188" s="14">
        <f t="shared" ca="1" si="177"/>
        <v>1881.023000000001</v>
      </c>
      <c r="AI188" s="14">
        <f t="shared" ca="1" si="138"/>
        <v>118.97699999999895</v>
      </c>
      <c r="AJ188" s="14">
        <f t="shared" ca="1" si="139"/>
        <v>118.97699999999895</v>
      </c>
      <c r="AK188" s="14">
        <f t="shared" ca="1" si="149"/>
        <v>281489.56299796025</v>
      </c>
      <c r="AL188" s="15">
        <f ca="1">SUM(AJ$12:AJ188)</f>
        <v>149063.19899796031</v>
      </c>
      <c r="AM188" s="16">
        <f ca="1">SUM(AH$12:AH188)+SUMIF(AI$12:AI188, "&lt;0")</f>
        <v>132426.36400000006</v>
      </c>
      <c r="AO188" s="9">
        <v>44359</v>
      </c>
      <c r="AP188" s="14">
        <f t="shared" ca="1" si="140"/>
        <v>3000</v>
      </c>
      <c r="AQ188" s="14">
        <f t="shared" ca="1" si="170"/>
        <v>3000</v>
      </c>
      <c r="AR188" s="14">
        <f t="shared" ca="1" si="178"/>
        <v>2499.6885193775038</v>
      </c>
      <c r="AS188" s="14">
        <f t="shared" ca="1" si="150"/>
        <v>500.31148062249622</v>
      </c>
      <c r="AT188" s="14">
        <f t="shared" ca="1" si="151"/>
        <v>500.31148062249622</v>
      </c>
      <c r="AU188" s="14">
        <f t="shared" ca="1" si="185"/>
        <v>361390.78785618593</v>
      </c>
      <c r="AV188" s="15">
        <f ca="1">SUM(AT$12:AT188)</f>
        <v>195501.47023376398</v>
      </c>
      <c r="AW188" s="16">
        <f ca="1">SUM(AR$12:AR188)+SUMIF(AS$12:AS188, "&lt;0")</f>
        <v>165889.31762242201</v>
      </c>
      <c r="AX188" s="15"/>
      <c r="AZ188" s="9">
        <v>44359</v>
      </c>
      <c r="BA188" s="14">
        <f t="shared" ca="1" si="162"/>
        <v>1500</v>
      </c>
      <c r="BB188" s="14">
        <f t="shared" ca="1" si="171"/>
        <v>1500</v>
      </c>
      <c r="BC188" s="14">
        <f t="shared" ca="1" si="179"/>
        <v>1500</v>
      </c>
      <c r="BD188" s="14">
        <f t="shared" ca="1" si="152"/>
        <v>0</v>
      </c>
      <c r="BE188" s="14">
        <f t="shared" ca="1" si="153"/>
        <v>0</v>
      </c>
      <c r="BF188" s="14">
        <f t="shared" ca="1" si="186"/>
        <v>228464.94699999999</v>
      </c>
      <c r="BG188" s="15">
        <f ca="1">SUM(BE$12:BE188)</f>
        <v>120543.22100000002</v>
      </c>
      <c r="BH188" s="16">
        <f ca="1">SUM(BC$12:BC188)+SUMIF(BD$12:BD188, "&lt;0")</f>
        <v>107921.726</v>
      </c>
      <c r="BJ188" s="9">
        <v>44359</v>
      </c>
      <c r="BK188" s="14">
        <f t="shared" ca="1" si="163"/>
        <v>1750</v>
      </c>
      <c r="BL188" s="14">
        <f t="shared" ca="1" si="172"/>
        <v>1750</v>
      </c>
      <c r="BM188" s="14">
        <f t="shared" ca="1" si="180"/>
        <v>1750</v>
      </c>
      <c r="BN188" s="14">
        <f t="shared" ca="1" si="154"/>
        <v>0</v>
      </c>
      <c r="BO188" s="14">
        <f t="shared" ca="1" si="155"/>
        <v>0</v>
      </c>
      <c r="BP188" s="14">
        <f t="shared" ca="1" si="187"/>
        <v>255464.94699999999</v>
      </c>
      <c r="BQ188" s="15">
        <f ca="1">SUM(BO$12:BO188)</f>
        <v>135169.606</v>
      </c>
      <c r="BR188" s="16">
        <f ca="1">SUM(BM$12:BM188)+SUMIF(BN$12:BN188, "&lt;0")</f>
        <v>120295.34099999999</v>
      </c>
      <c r="BT188" s="9">
        <v>44359</v>
      </c>
      <c r="BU188" s="14">
        <f t="shared" ca="1" si="141"/>
        <v>2000</v>
      </c>
      <c r="BV188" s="14">
        <f t="shared" ca="1" si="166"/>
        <v>2000</v>
      </c>
      <c r="BW188" s="14">
        <f t="shared" ca="1" si="181"/>
        <v>1881.023000000001</v>
      </c>
      <c r="BX188" s="14">
        <f t="shared" ca="1" si="142"/>
        <v>118.97699999999895</v>
      </c>
      <c r="BY188" s="14">
        <f t="shared" ca="1" si="143"/>
        <v>118.97699999999895</v>
      </c>
      <c r="BZ188" s="14">
        <f t="shared" ca="1" si="156"/>
        <v>281489.56299796025</v>
      </c>
      <c r="CA188" s="15">
        <f ca="1">SUM(BY$12:BY188)</f>
        <v>149063.19899796031</v>
      </c>
      <c r="CB188" s="16">
        <f ca="1">SUM(BW$12:BW188)+SUMIF(BX$12:BX188, "&lt;0")</f>
        <v>132426.36400000006</v>
      </c>
      <c r="CD188" s="9">
        <v>44359</v>
      </c>
      <c r="CE188" s="14">
        <f t="shared" ca="1" si="164"/>
        <v>2500</v>
      </c>
      <c r="CF188" s="14">
        <f t="shared" ca="1" si="173"/>
        <v>2500</v>
      </c>
      <c r="CG188" s="14">
        <f t="shared" ca="1" si="182"/>
        <v>2308.9548904081998</v>
      </c>
      <c r="CH188" s="14">
        <f t="shared" ca="1" si="157"/>
        <v>191.04510959180016</v>
      </c>
      <c r="CI188" s="14">
        <f t="shared" ca="1" si="158"/>
        <v>191.04510959180016</v>
      </c>
      <c r="CJ188" s="14">
        <f t="shared" ca="1" si="188"/>
        <v>326287.2951667548</v>
      </c>
      <c r="CK188" s="15">
        <f ca="1">SUM(CI$12:CI188)</f>
        <v>173202.07013681353</v>
      </c>
      <c r="CL188" s="16">
        <f ca="1">SUM(CG$12:CG188)+SUMIF(CH$12:CH188, "&lt;0")</f>
        <v>153085.22502994136</v>
      </c>
    </row>
    <row r="189" spans="1:90" x14ac:dyDescent="0.2">
      <c r="A189" s="24">
        <v>44360</v>
      </c>
      <c r="B189" s="54">
        <f ca="1">IF($A189&gt;= $C$5,$C$6, INDEX('Historical Data'!$D$2:$D$745, MATCH(A189, 'Historical Data'!$B$2:$B$745, 0)))</f>
        <v>1295.6389999999997</v>
      </c>
      <c r="C189" s="14">
        <f t="shared" ca="1" si="167"/>
        <v>1295.6389999999994</v>
      </c>
      <c r="D189" s="14">
        <f t="shared" ca="1" si="174"/>
        <v>1291.0139999999947</v>
      </c>
      <c r="E189" s="14">
        <f t="shared" ca="1" si="144"/>
        <v>4.6250000000050022</v>
      </c>
      <c r="F189" s="14">
        <f t="shared" ca="1" si="136"/>
        <v>4.6250000000050022</v>
      </c>
      <c r="G189" s="14">
        <f t="shared" ca="1" si="159"/>
        <v>207689.59799999953</v>
      </c>
      <c r="H189" s="15">
        <f ca="1">SUM(F$12:F189)</f>
        <v>108694.90800000004</v>
      </c>
      <c r="I189" s="16">
        <f ca="1">SUM(D$12:D189)+SUMIF(E$12:E189, "&lt;0")</f>
        <v>98994.689999999988</v>
      </c>
      <c r="J189" s="15"/>
      <c r="K189" s="9">
        <v>44360</v>
      </c>
      <c r="L189" s="14">
        <f t="shared" ca="1" si="160"/>
        <v>1788.5130798771124</v>
      </c>
      <c r="M189" s="14">
        <f t="shared" ca="1" si="168"/>
        <v>1788.5130798771129</v>
      </c>
      <c r="N189" s="14">
        <f t="shared" ca="1" si="175"/>
        <v>470.16392012288361</v>
      </c>
      <c r="O189" s="14">
        <f t="shared" ca="1" si="145"/>
        <v>1318.3491597542288</v>
      </c>
      <c r="P189" s="14">
        <f t="shared" ca="1" si="146"/>
        <v>1318.3491597542288</v>
      </c>
      <c r="Q189" s="14">
        <f t="shared" ca="1" si="183"/>
        <v>261412.87270660431</v>
      </c>
      <c r="R189" s="15">
        <f ca="1">SUM(P$12:P189)</f>
        <v>138760.22687250384</v>
      </c>
      <c r="S189" s="16">
        <f ca="1">SUM(N$12:N189)+SUMIF(O$12:O189, "&lt;0")</f>
        <v>122652.64583410135</v>
      </c>
      <c r="U189" s="9">
        <v>44360</v>
      </c>
      <c r="V189" s="14">
        <f t="shared" ca="1" si="161"/>
        <v>1250</v>
      </c>
      <c r="W189" s="14">
        <f t="shared" ca="1" si="169"/>
        <v>1250</v>
      </c>
      <c r="X189" s="14">
        <f t="shared" ca="1" si="176"/>
        <v>1250</v>
      </c>
      <c r="Y189" s="14">
        <f t="shared" ca="1" si="147"/>
        <v>0</v>
      </c>
      <c r="Z189" s="14">
        <f t="shared" ca="1" si="148"/>
        <v>0</v>
      </c>
      <c r="AA189" s="14">
        <f t="shared" ca="1" si="184"/>
        <v>202714.94699999999</v>
      </c>
      <c r="AB189" s="15">
        <f ca="1">SUM(Z$12:Z189)</f>
        <v>106043.22099999999</v>
      </c>
      <c r="AC189" s="16">
        <f ca="1">SUM(X$12:X189)+SUMIF(Y$12:Y189, "&lt;0")</f>
        <v>96671.725999999995</v>
      </c>
      <c r="AE189" s="9">
        <v>44360</v>
      </c>
      <c r="AF189" s="14">
        <f t="shared" ca="1" si="137"/>
        <v>2000</v>
      </c>
      <c r="AG189" s="14">
        <f t="shared" ca="1" si="165"/>
        <v>2000</v>
      </c>
      <c r="AH189" s="14">
        <f t="shared" ca="1" si="177"/>
        <v>377.65399999999499</v>
      </c>
      <c r="AI189" s="14">
        <f t="shared" ca="1" si="138"/>
        <v>1622.346000000005</v>
      </c>
      <c r="AJ189" s="14">
        <f t="shared" ca="1" si="139"/>
        <v>1622.346000000005</v>
      </c>
      <c r="AK189" s="14">
        <f t="shared" ca="1" si="149"/>
        <v>283489.56299796025</v>
      </c>
      <c r="AL189" s="15">
        <f ca="1">SUM(AJ$12:AJ189)</f>
        <v>150685.54499796033</v>
      </c>
      <c r="AM189" s="16">
        <f ca="1">SUM(AH$12:AH189)+SUMIF(AI$12:AI189, "&lt;0")</f>
        <v>132804.01800000004</v>
      </c>
      <c r="AO189" s="9">
        <v>44360</v>
      </c>
      <c r="AP189" s="14">
        <f t="shared" ca="1" si="140"/>
        <v>3000</v>
      </c>
      <c r="AQ189" s="14">
        <f t="shared" ca="1" si="170"/>
        <v>3000</v>
      </c>
      <c r="AR189" s="14">
        <f t="shared" ca="1" si="178"/>
        <v>996.31951937749818</v>
      </c>
      <c r="AS189" s="14">
        <f t="shared" ca="1" si="150"/>
        <v>2003.6804806225018</v>
      </c>
      <c r="AT189" s="14">
        <f t="shared" ca="1" si="151"/>
        <v>2003.6804806225018</v>
      </c>
      <c r="AU189" s="14">
        <f t="shared" ca="1" si="185"/>
        <v>364390.78785618593</v>
      </c>
      <c r="AV189" s="15">
        <f ca="1">SUM(AT$12:AT189)</f>
        <v>197505.15071438649</v>
      </c>
      <c r="AW189" s="16">
        <f ca="1">SUM(AR$12:AR189)+SUMIF(AS$12:AS189, "&lt;0")</f>
        <v>166885.6371417995</v>
      </c>
      <c r="AX189" s="15"/>
      <c r="AZ189" s="9">
        <v>44360</v>
      </c>
      <c r="BA189" s="14">
        <f t="shared" ca="1" si="162"/>
        <v>1500</v>
      </c>
      <c r="BB189" s="14">
        <f t="shared" ca="1" si="171"/>
        <v>1500</v>
      </c>
      <c r="BC189" s="14">
        <f t="shared" ca="1" si="179"/>
        <v>882.291999999994</v>
      </c>
      <c r="BD189" s="14">
        <f t="shared" ca="1" si="152"/>
        <v>617.708000000006</v>
      </c>
      <c r="BE189" s="14">
        <f t="shared" ca="1" si="153"/>
        <v>617.708000000006</v>
      </c>
      <c r="BF189" s="14">
        <f t="shared" ca="1" si="186"/>
        <v>229964.94699999999</v>
      </c>
      <c r="BG189" s="15">
        <f ca="1">SUM(BE$12:BE189)</f>
        <v>121160.92900000003</v>
      </c>
      <c r="BH189" s="16">
        <f ca="1">SUM(BC$12:BC189)+SUMIF(BD$12:BD189, "&lt;0")</f>
        <v>108804.01799999998</v>
      </c>
      <c r="BJ189" s="9">
        <v>44360</v>
      </c>
      <c r="BK189" s="14">
        <f t="shared" ca="1" si="163"/>
        <v>1750</v>
      </c>
      <c r="BL189" s="14">
        <f t="shared" ca="1" si="172"/>
        <v>1750</v>
      </c>
      <c r="BM189" s="14">
        <f t="shared" ca="1" si="180"/>
        <v>508.67699999999604</v>
      </c>
      <c r="BN189" s="14">
        <f t="shared" ca="1" si="154"/>
        <v>1241.323000000004</v>
      </c>
      <c r="BO189" s="14">
        <f t="shared" ca="1" si="155"/>
        <v>1241.323000000004</v>
      </c>
      <c r="BP189" s="14">
        <f t="shared" ca="1" si="187"/>
        <v>257214.94699999999</v>
      </c>
      <c r="BQ189" s="15">
        <f ca="1">SUM(BO$12:BO189)</f>
        <v>136410.929</v>
      </c>
      <c r="BR189" s="16">
        <f ca="1">SUM(BM$12:BM189)+SUMIF(BN$12:BN189, "&lt;0")</f>
        <v>120804.01799999998</v>
      </c>
      <c r="BT189" s="9">
        <v>44360</v>
      </c>
      <c r="BU189" s="14">
        <f t="shared" ca="1" si="141"/>
        <v>2000</v>
      </c>
      <c r="BV189" s="14">
        <f t="shared" ca="1" si="166"/>
        <v>2000</v>
      </c>
      <c r="BW189" s="14">
        <f t="shared" ca="1" si="181"/>
        <v>377.65399999999499</v>
      </c>
      <c r="BX189" s="14">
        <f t="shared" ca="1" si="142"/>
        <v>1622.346000000005</v>
      </c>
      <c r="BY189" s="14">
        <f t="shared" ca="1" si="143"/>
        <v>1622.346000000005</v>
      </c>
      <c r="BZ189" s="14">
        <f t="shared" ca="1" si="156"/>
        <v>283489.56299796025</v>
      </c>
      <c r="CA189" s="15">
        <f ca="1">SUM(BY$12:BY189)</f>
        <v>150685.54499796033</v>
      </c>
      <c r="CB189" s="16">
        <f ca="1">SUM(BW$12:BW189)+SUMIF(BX$12:BX189, "&lt;0")</f>
        <v>132804.01800000004</v>
      </c>
      <c r="CD189" s="9">
        <v>44360</v>
      </c>
      <c r="CE189" s="14">
        <f t="shared" ca="1" si="164"/>
        <v>2500</v>
      </c>
      <c r="CF189" s="14">
        <f t="shared" ca="1" si="173"/>
        <v>2500</v>
      </c>
      <c r="CG189" s="14">
        <f t="shared" ca="1" si="182"/>
        <v>779.80816043413142</v>
      </c>
      <c r="CH189" s="14">
        <f t="shared" ca="1" si="157"/>
        <v>1720.1918395658686</v>
      </c>
      <c r="CI189" s="14">
        <f t="shared" ca="1" si="158"/>
        <v>1720.1918395658686</v>
      </c>
      <c r="CJ189" s="14">
        <f t="shared" ca="1" si="188"/>
        <v>328787.2951667548</v>
      </c>
      <c r="CK189" s="15">
        <f ca="1">SUM(CI$12:CI189)</f>
        <v>174922.26197637941</v>
      </c>
      <c r="CL189" s="16">
        <f ca="1">SUM(CG$12:CG189)+SUMIF(CH$12:CH189, "&lt;0")</f>
        <v>153865.03319037548</v>
      </c>
    </row>
    <row r="190" spans="1:90" x14ac:dyDescent="0.2">
      <c r="A190" s="24">
        <v>44361</v>
      </c>
      <c r="B190" s="54">
        <f ca="1">IF($A190&gt;= $C$5,$C$6, INDEX('Historical Data'!$D$2:$D$745, MATCH(A190, 'Historical Data'!$B$2:$B$745, 0)))</f>
        <v>1295.6389999999997</v>
      </c>
      <c r="C190" s="14">
        <f t="shared" ca="1" si="167"/>
        <v>1295.6389999999994</v>
      </c>
      <c r="D190" s="14">
        <f t="shared" ca="1" si="174"/>
        <v>667.16000000000349</v>
      </c>
      <c r="E190" s="14">
        <f t="shared" ca="1" si="144"/>
        <v>628.47899999999618</v>
      </c>
      <c r="F190" s="14">
        <f t="shared" ca="1" si="136"/>
        <v>628.47899999999618</v>
      </c>
      <c r="G190" s="14">
        <f t="shared" ca="1" si="159"/>
        <v>208985.23699999953</v>
      </c>
      <c r="H190" s="15">
        <f ca="1">SUM(F$12:F190)</f>
        <v>109323.38700000003</v>
      </c>
      <c r="I190" s="16">
        <f ca="1">SUM(D$12:D190)+SUMIF(E$12:E190, "&lt;0")</f>
        <v>99661.849999999991</v>
      </c>
      <c r="J190" s="15"/>
      <c r="K190" s="9">
        <v>44361</v>
      </c>
      <c r="L190" s="14">
        <f t="shared" ca="1" si="160"/>
        <v>1788.5130798771124</v>
      </c>
      <c r="M190" s="14">
        <f t="shared" ca="1" si="168"/>
        <v>1788.5130798771129</v>
      </c>
      <c r="N190" s="14">
        <f t="shared" ca="1" si="175"/>
        <v>667.16000000000349</v>
      </c>
      <c r="O190" s="14">
        <f t="shared" ca="1" si="145"/>
        <v>1121.3530798771089</v>
      </c>
      <c r="P190" s="14">
        <f t="shared" ca="1" si="146"/>
        <v>1121.3530798771089</v>
      </c>
      <c r="Q190" s="14">
        <f t="shared" ca="1" si="183"/>
        <v>263201.38578648143</v>
      </c>
      <c r="R190" s="15">
        <f ca="1">SUM(P$12:P190)</f>
        <v>139881.57995238094</v>
      </c>
      <c r="S190" s="16">
        <f ca="1">SUM(N$12:N190)+SUMIF(O$12:O190, "&lt;0")</f>
        <v>123319.80583410135</v>
      </c>
      <c r="U190" s="9">
        <v>44361</v>
      </c>
      <c r="V190" s="14">
        <f t="shared" ca="1" si="161"/>
        <v>1250</v>
      </c>
      <c r="W190" s="14">
        <f t="shared" ca="1" si="169"/>
        <v>1250</v>
      </c>
      <c r="X190" s="14">
        <f t="shared" ca="1" si="176"/>
        <v>799.4519999999975</v>
      </c>
      <c r="Y190" s="14">
        <f t="shared" ca="1" si="147"/>
        <v>450.5480000000025</v>
      </c>
      <c r="Z190" s="14">
        <f t="shared" ca="1" si="148"/>
        <v>450.5480000000025</v>
      </c>
      <c r="AA190" s="14">
        <f t="shared" ca="1" si="184"/>
        <v>203964.94699999999</v>
      </c>
      <c r="AB190" s="15">
        <f ca="1">SUM(Z$12:Z190)</f>
        <v>106493.769</v>
      </c>
      <c r="AC190" s="16">
        <f ca="1">SUM(X$12:X190)+SUMIF(Y$12:Y190, "&lt;0")</f>
        <v>97471.177999999985</v>
      </c>
      <c r="AE190" s="9">
        <v>44361</v>
      </c>
      <c r="AF190" s="14">
        <f t="shared" ca="1" si="137"/>
        <v>2000</v>
      </c>
      <c r="AG190" s="14">
        <f t="shared" ca="1" si="165"/>
        <v>2000</v>
      </c>
      <c r="AH190" s="14">
        <f t="shared" ca="1" si="177"/>
        <v>667.16000000000349</v>
      </c>
      <c r="AI190" s="14">
        <f t="shared" ca="1" si="138"/>
        <v>1332.8399999999965</v>
      </c>
      <c r="AJ190" s="14">
        <f t="shared" ca="1" si="139"/>
        <v>1332.8399999999965</v>
      </c>
      <c r="AK190" s="14">
        <f t="shared" ca="1" si="149"/>
        <v>285489.56299796025</v>
      </c>
      <c r="AL190" s="15">
        <f ca="1">SUM(AJ$12:AJ190)</f>
        <v>152018.38499796033</v>
      </c>
      <c r="AM190" s="16">
        <f ca="1">SUM(AH$12:AH190)+SUMIF(AI$12:AI190, "&lt;0")</f>
        <v>133471.17800000001</v>
      </c>
      <c r="AO190" s="9">
        <v>44361</v>
      </c>
      <c r="AP190" s="14">
        <f t="shared" ca="1" si="140"/>
        <v>3000</v>
      </c>
      <c r="AQ190" s="14">
        <f t="shared" ca="1" si="170"/>
        <v>3000</v>
      </c>
      <c r="AR190" s="14">
        <f t="shared" ca="1" si="178"/>
        <v>1285.8255193775062</v>
      </c>
      <c r="AS190" s="14">
        <f t="shared" ca="1" si="150"/>
        <v>1714.1744806224938</v>
      </c>
      <c r="AT190" s="14">
        <f t="shared" ca="1" si="151"/>
        <v>1714.1744806224938</v>
      </c>
      <c r="AU190" s="14">
        <f t="shared" ca="1" si="185"/>
        <v>367390.78785618593</v>
      </c>
      <c r="AV190" s="15">
        <f ca="1">SUM(AT$12:AT190)</f>
        <v>199219.32519500898</v>
      </c>
      <c r="AW190" s="16">
        <f ca="1">SUM(AR$12:AR190)+SUMIF(AS$12:AS190, "&lt;0")</f>
        <v>168171.46266117704</v>
      </c>
      <c r="AX190" s="15"/>
      <c r="AZ190" s="9">
        <v>44361</v>
      </c>
      <c r="BA190" s="14">
        <f t="shared" ca="1" si="162"/>
        <v>1500</v>
      </c>
      <c r="BB190" s="14">
        <f t="shared" ca="1" si="171"/>
        <v>1500</v>
      </c>
      <c r="BC190" s="14">
        <f t="shared" ca="1" si="179"/>
        <v>667.16000000000349</v>
      </c>
      <c r="BD190" s="14">
        <f t="shared" ca="1" si="152"/>
        <v>832.83999999999651</v>
      </c>
      <c r="BE190" s="14">
        <f t="shared" ca="1" si="153"/>
        <v>832.83999999999651</v>
      </c>
      <c r="BF190" s="14">
        <f t="shared" ca="1" si="186"/>
        <v>231464.94699999999</v>
      </c>
      <c r="BG190" s="15">
        <f ca="1">SUM(BE$12:BE190)</f>
        <v>121993.76900000003</v>
      </c>
      <c r="BH190" s="16">
        <f ca="1">SUM(BC$12:BC190)+SUMIF(BD$12:BD190, "&lt;0")</f>
        <v>109471.17799999999</v>
      </c>
      <c r="BJ190" s="9">
        <v>44361</v>
      </c>
      <c r="BK190" s="14">
        <f t="shared" ca="1" si="163"/>
        <v>1750</v>
      </c>
      <c r="BL190" s="14">
        <f t="shared" ca="1" si="172"/>
        <v>1750</v>
      </c>
      <c r="BM190" s="14">
        <f t="shared" ca="1" si="180"/>
        <v>667.16000000000349</v>
      </c>
      <c r="BN190" s="14">
        <f t="shared" ca="1" si="154"/>
        <v>1082.8399999999965</v>
      </c>
      <c r="BO190" s="14">
        <f t="shared" ca="1" si="155"/>
        <v>1082.8399999999965</v>
      </c>
      <c r="BP190" s="14">
        <f t="shared" ca="1" si="187"/>
        <v>258964.94699999999</v>
      </c>
      <c r="BQ190" s="15">
        <f ca="1">SUM(BO$12:BO190)</f>
        <v>137493.769</v>
      </c>
      <c r="BR190" s="16">
        <f ca="1">SUM(BM$12:BM190)+SUMIF(BN$12:BN190, "&lt;0")</f>
        <v>121471.17799999999</v>
      </c>
      <c r="BT190" s="9">
        <v>44361</v>
      </c>
      <c r="BU190" s="14">
        <f t="shared" ca="1" si="141"/>
        <v>2000</v>
      </c>
      <c r="BV190" s="14">
        <f t="shared" ca="1" si="166"/>
        <v>2000</v>
      </c>
      <c r="BW190" s="14">
        <f t="shared" ca="1" si="181"/>
        <v>667.16000000000349</v>
      </c>
      <c r="BX190" s="14">
        <f t="shared" ca="1" si="142"/>
        <v>1332.8399999999965</v>
      </c>
      <c r="BY190" s="14">
        <f t="shared" ca="1" si="143"/>
        <v>1332.8399999999965</v>
      </c>
      <c r="BZ190" s="14">
        <f t="shared" ca="1" si="156"/>
        <v>285489.56299796025</v>
      </c>
      <c r="CA190" s="15">
        <f ca="1">SUM(BY$12:BY190)</f>
        <v>152018.38499796033</v>
      </c>
      <c r="CB190" s="16">
        <f ca="1">SUM(BW$12:BW190)+SUMIF(BX$12:BX190, "&lt;0")</f>
        <v>133471.17800000001</v>
      </c>
      <c r="CD190" s="9">
        <v>44361</v>
      </c>
      <c r="CE190" s="14">
        <f t="shared" ca="1" si="164"/>
        <v>2500</v>
      </c>
      <c r="CF190" s="14">
        <f t="shared" ca="1" si="173"/>
        <v>2500</v>
      </c>
      <c r="CG190" s="14">
        <f t="shared" ca="1" si="182"/>
        <v>1043.5364304600771</v>
      </c>
      <c r="CH190" s="14">
        <f t="shared" ca="1" si="157"/>
        <v>1456.4635695399229</v>
      </c>
      <c r="CI190" s="14">
        <f t="shared" ca="1" si="158"/>
        <v>1456.4635695399229</v>
      </c>
      <c r="CJ190" s="14">
        <f t="shared" ca="1" si="188"/>
        <v>331287.2951667548</v>
      </c>
      <c r="CK190" s="15">
        <f ca="1">SUM(CI$12:CI190)</f>
        <v>176378.72554591933</v>
      </c>
      <c r="CL190" s="16">
        <f ca="1">SUM(CG$12:CG190)+SUMIF(CH$12:CH190, "&lt;0")</f>
        <v>154908.56962083559</v>
      </c>
    </row>
    <row r="191" spans="1:90" x14ac:dyDescent="0.2">
      <c r="A191" s="24">
        <v>44362</v>
      </c>
      <c r="B191" s="54">
        <f ca="1">IF($A191&gt;= $C$5,$C$6, INDEX('Historical Data'!$D$2:$D$745, MATCH(A191, 'Historical Data'!$B$2:$B$745, 0)))</f>
        <v>1295.6389999999997</v>
      </c>
      <c r="C191" s="14">
        <f t="shared" ca="1" si="167"/>
        <v>1295.6389999999994</v>
      </c>
      <c r="D191" s="14">
        <f t="shared" ca="1" si="174"/>
        <v>0</v>
      </c>
      <c r="E191" s="14">
        <f t="shared" ca="1" si="144"/>
        <v>1295.6389999999997</v>
      </c>
      <c r="F191" s="14">
        <f t="shared" ca="1" si="136"/>
        <v>1295.6389999999997</v>
      </c>
      <c r="G191" s="14">
        <f t="shared" ca="1" si="159"/>
        <v>210280.87599999952</v>
      </c>
      <c r="H191" s="15">
        <f ca="1">SUM(F$12:F191)</f>
        <v>110619.02600000003</v>
      </c>
      <c r="I191" s="16">
        <f ca="1">SUM(D$12:D191)+SUMIF(E$12:E191, "&lt;0")</f>
        <v>99661.849999999991</v>
      </c>
      <c r="J191" s="15"/>
      <c r="K191" s="9">
        <v>44362</v>
      </c>
      <c r="L191" s="14">
        <f t="shared" ca="1" si="160"/>
        <v>1788.5130798771124</v>
      </c>
      <c r="M191" s="14">
        <f t="shared" ca="1" si="168"/>
        <v>1788.5130798771129</v>
      </c>
      <c r="N191" s="14">
        <f t="shared" ca="1" si="175"/>
        <v>0</v>
      </c>
      <c r="O191" s="14">
        <f t="shared" ca="1" si="145"/>
        <v>1788.5130798771124</v>
      </c>
      <c r="P191" s="14">
        <f t="shared" ca="1" si="146"/>
        <v>1788.5130798771124</v>
      </c>
      <c r="Q191" s="14">
        <f t="shared" ca="1" si="183"/>
        <v>264989.89886635856</v>
      </c>
      <c r="R191" s="15">
        <f ca="1">SUM(P$12:P191)</f>
        <v>141670.09303225804</v>
      </c>
      <c r="S191" s="16">
        <f ca="1">SUM(N$12:N191)+SUMIF(O$12:O191, "&lt;0")</f>
        <v>123319.80583410135</v>
      </c>
      <c r="U191" s="9">
        <v>44362</v>
      </c>
      <c r="V191" s="14">
        <f t="shared" ca="1" si="161"/>
        <v>1250</v>
      </c>
      <c r="W191" s="14">
        <f t="shared" ca="1" si="169"/>
        <v>1250</v>
      </c>
      <c r="X191" s="14">
        <f t="shared" ca="1" si="176"/>
        <v>0</v>
      </c>
      <c r="Y191" s="14">
        <f t="shared" ca="1" si="147"/>
        <v>1250</v>
      </c>
      <c r="Z191" s="14">
        <f t="shared" ca="1" si="148"/>
        <v>1250</v>
      </c>
      <c r="AA191" s="14">
        <f t="shared" ca="1" si="184"/>
        <v>205214.94699999999</v>
      </c>
      <c r="AB191" s="15">
        <f ca="1">SUM(Z$12:Z191)</f>
        <v>107743.769</v>
      </c>
      <c r="AC191" s="16">
        <f ca="1">SUM(X$12:X191)+SUMIF(Y$12:Y191, "&lt;0")</f>
        <v>97471.177999999985</v>
      </c>
      <c r="AE191" s="9">
        <v>44362</v>
      </c>
      <c r="AF191" s="14">
        <f t="shared" ca="1" si="137"/>
        <v>2000</v>
      </c>
      <c r="AG191" s="14">
        <f t="shared" ca="1" si="165"/>
        <v>2000</v>
      </c>
      <c r="AH191" s="14">
        <f t="shared" ca="1" si="177"/>
        <v>0</v>
      </c>
      <c r="AI191" s="14">
        <f t="shared" ca="1" si="138"/>
        <v>2000</v>
      </c>
      <c r="AJ191" s="14">
        <f t="shared" ca="1" si="139"/>
        <v>2000</v>
      </c>
      <c r="AK191" s="14">
        <f t="shared" ca="1" si="149"/>
        <v>287489.56299796025</v>
      </c>
      <c r="AL191" s="15">
        <f ca="1">SUM(AJ$12:AJ191)</f>
        <v>154018.38499796033</v>
      </c>
      <c r="AM191" s="16">
        <f ca="1">SUM(AH$12:AH191)+SUMIF(AI$12:AI191, "&lt;0")</f>
        <v>133471.17800000001</v>
      </c>
      <c r="AO191" s="9">
        <v>44362</v>
      </c>
      <c r="AP191" s="14">
        <f t="shared" ca="1" si="140"/>
        <v>3000</v>
      </c>
      <c r="AQ191" s="14">
        <f t="shared" ca="1" si="170"/>
        <v>3000</v>
      </c>
      <c r="AR191" s="14">
        <f t="shared" ca="1" si="178"/>
        <v>618.66551937750273</v>
      </c>
      <c r="AS191" s="14">
        <f t="shared" ca="1" si="150"/>
        <v>2381.3344806224973</v>
      </c>
      <c r="AT191" s="14">
        <f t="shared" ca="1" si="151"/>
        <v>2381.3344806224973</v>
      </c>
      <c r="AU191" s="14">
        <f t="shared" ca="1" si="185"/>
        <v>370390.78785618593</v>
      </c>
      <c r="AV191" s="15">
        <f ca="1">SUM(AT$12:AT191)</f>
        <v>201600.65967563147</v>
      </c>
      <c r="AW191" s="16">
        <f ca="1">SUM(AR$12:AR191)+SUMIF(AS$12:AS191, "&lt;0")</f>
        <v>168790.12818055454</v>
      </c>
      <c r="AX191" s="15"/>
      <c r="AZ191" s="9">
        <v>44362</v>
      </c>
      <c r="BA191" s="14">
        <f t="shared" ca="1" si="162"/>
        <v>1500</v>
      </c>
      <c r="BB191" s="14">
        <f t="shared" ca="1" si="171"/>
        <v>1500</v>
      </c>
      <c r="BC191" s="14">
        <f t="shared" ca="1" si="179"/>
        <v>0</v>
      </c>
      <c r="BD191" s="14">
        <f t="shared" ca="1" si="152"/>
        <v>1500</v>
      </c>
      <c r="BE191" s="14">
        <f t="shared" ca="1" si="153"/>
        <v>1500</v>
      </c>
      <c r="BF191" s="14">
        <f t="shared" ca="1" si="186"/>
        <v>232964.94699999999</v>
      </c>
      <c r="BG191" s="15">
        <f ca="1">SUM(BE$12:BE191)</f>
        <v>123493.76900000003</v>
      </c>
      <c r="BH191" s="16">
        <f ca="1">SUM(BC$12:BC191)+SUMIF(BD$12:BD191, "&lt;0")</f>
        <v>109471.17799999999</v>
      </c>
      <c r="BJ191" s="9">
        <v>44362</v>
      </c>
      <c r="BK191" s="14">
        <f t="shared" ca="1" si="163"/>
        <v>1750</v>
      </c>
      <c r="BL191" s="14">
        <f t="shared" ca="1" si="172"/>
        <v>1750</v>
      </c>
      <c r="BM191" s="14">
        <f t="shared" ca="1" si="180"/>
        <v>0</v>
      </c>
      <c r="BN191" s="14">
        <f t="shared" ca="1" si="154"/>
        <v>1750</v>
      </c>
      <c r="BO191" s="14">
        <f t="shared" ca="1" si="155"/>
        <v>1750</v>
      </c>
      <c r="BP191" s="14">
        <f t="shared" ca="1" si="187"/>
        <v>260714.94699999999</v>
      </c>
      <c r="BQ191" s="15">
        <f ca="1">SUM(BO$12:BO191)</f>
        <v>139243.769</v>
      </c>
      <c r="BR191" s="16">
        <f ca="1">SUM(BM$12:BM191)+SUMIF(BN$12:BN191, "&lt;0")</f>
        <v>121471.17799999999</v>
      </c>
      <c r="BT191" s="9">
        <v>44362</v>
      </c>
      <c r="BU191" s="14">
        <f t="shared" ca="1" si="141"/>
        <v>2000</v>
      </c>
      <c r="BV191" s="14">
        <f t="shared" ca="1" si="166"/>
        <v>2000</v>
      </c>
      <c r="BW191" s="14">
        <f t="shared" ca="1" si="181"/>
        <v>0</v>
      </c>
      <c r="BX191" s="14">
        <f t="shared" ca="1" si="142"/>
        <v>2000</v>
      </c>
      <c r="BY191" s="14">
        <f t="shared" ca="1" si="143"/>
        <v>2000</v>
      </c>
      <c r="BZ191" s="14">
        <f t="shared" ca="1" si="156"/>
        <v>287489.56299796025</v>
      </c>
      <c r="CA191" s="15">
        <f ca="1">SUM(BY$12:BY191)</f>
        <v>154018.38499796033</v>
      </c>
      <c r="CB191" s="16">
        <f ca="1">SUM(BW$12:BW191)+SUMIF(BX$12:BX191, "&lt;0")</f>
        <v>133471.17800000001</v>
      </c>
      <c r="CD191" s="9">
        <v>44362</v>
      </c>
      <c r="CE191" s="14">
        <f t="shared" ca="1" si="164"/>
        <v>2500</v>
      </c>
      <c r="CF191" s="14">
        <f t="shared" ca="1" si="173"/>
        <v>2500</v>
      </c>
      <c r="CG191" s="14">
        <f t="shared" ca="1" si="182"/>
        <v>350.59870048601078</v>
      </c>
      <c r="CH191" s="14">
        <f t="shared" ca="1" si="157"/>
        <v>2149.4012995139892</v>
      </c>
      <c r="CI191" s="14">
        <f t="shared" ca="1" si="158"/>
        <v>2149.4012995139892</v>
      </c>
      <c r="CJ191" s="14">
        <f t="shared" ca="1" si="188"/>
        <v>333787.2951667548</v>
      </c>
      <c r="CK191" s="15">
        <f ca="1">SUM(CI$12:CI191)</f>
        <v>178528.12684543332</v>
      </c>
      <c r="CL191" s="16">
        <f ca="1">SUM(CG$12:CG191)+SUMIF(CH$12:CH191, "&lt;0")</f>
        <v>155259.1683213216</v>
      </c>
    </row>
    <row r="192" spans="1:90" x14ac:dyDescent="0.2">
      <c r="A192" s="24">
        <v>44363</v>
      </c>
      <c r="B192" s="54">
        <f ca="1">IF($A192&gt;= $C$5,$C$6, INDEX('Historical Data'!$D$2:$D$745, MATCH(A192, 'Historical Data'!$B$2:$B$745, 0)))</f>
        <v>1295.6389999999997</v>
      </c>
      <c r="C192" s="14">
        <f t="shared" ca="1" si="167"/>
        <v>1295.6389999999994</v>
      </c>
      <c r="D192" s="14">
        <f t="shared" ca="1" si="174"/>
        <v>598.15099999999802</v>
      </c>
      <c r="E192" s="14">
        <f t="shared" ca="1" si="144"/>
        <v>697.48800000000165</v>
      </c>
      <c r="F192" s="14">
        <f t="shared" ca="1" si="136"/>
        <v>697.48800000000165</v>
      </c>
      <c r="G192" s="14">
        <f t="shared" ca="1" si="159"/>
        <v>211576.51499999952</v>
      </c>
      <c r="H192" s="15">
        <f ca="1">SUM(F$12:F192)</f>
        <v>111316.51400000002</v>
      </c>
      <c r="I192" s="16">
        <f ca="1">SUM(D$12:D192)+SUMIF(E$12:E192, "&lt;0")</f>
        <v>100260.00099999999</v>
      </c>
      <c r="J192" s="15"/>
      <c r="K192" s="9">
        <v>44363</v>
      </c>
      <c r="L192" s="14">
        <f t="shared" ca="1" si="160"/>
        <v>1788.5130798771124</v>
      </c>
      <c r="M192" s="14">
        <f t="shared" ca="1" si="168"/>
        <v>1788.5130798771129</v>
      </c>
      <c r="N192" s="14">
        <f t="shared" ca="1" si="175"/>
        <v>598.15099999999802</v>
      </c>
      <c r="O192" s="14">
        <f t="shared" ca="1" si="145"/>
        <v>1190.3620798771144</v>
      </c>
      <c r="P192" s="14">
        <f t="shared" ca="1" si="146"/>
        <v>1190.3620798771144</v>
      </c>
      <c r="Q192" s="14">
        <f t="shared" ca="1" si="183"/>
        <v>266778.41194623569</v>
      </c>
      <c r="R192" s="15">
        <f ca="1">SUM(P$12:P192)</f>
        <v>142860.45511213515</v>
      </c>
      <c r="S192" s="16">
        <f ca="1">SUM(N$12:N192)+SUMIF(O$12:O192, "&lt;0")</f>
        <v>123917.95683410135</v>
      </c>
      <c r="U192" s="9">
        <v>44363</v>
      </c>
      <c r="V192" s="14">
        <f t="shared" ca="1" si="161"/>
        <v>1250</v>
      </c>
      <c r="W192" s="14">
        <f t="shared" ca="1" si="169"/>
        <v>1250</v>
      </c>
      <c r="X192" s="14">
        <f t="shared" ca="1" si="176"/>
        <v>598.15099999999802</v>
      </c>
      <c r="Y192" s="14">
        <f t="shared" ca="1" si="147"/>
        <v>651.84900000000198</v>
      </c>
      <c r="Z192" s="14">
        <f t="shared" ca="1" si="148"/>
        <v>651.84900000000198</v>
      </c>
      <c r="AA192" s="14">
        <f t="shared" ca="1" si="184"/>
        <v>206464.94699999999</v>
      </c>
      <c r="AB192" s="15">
        <f ca="1">SUM(Z$12:Z192)</f>
        <v>108395.618</v>
      </c>
      <c r="AC192" s="16">
        <f ca="1">SUM(X$12:X192)+SUMIF(Y$12:Y192, "&lt;0")</f>
        <v>98069.328999999969</v>
      </c>
      <c r="AE192" s="9">
        <v>44363</v>
      </c>
      <c r="AF192" s="14">
        <f t="shared" ca="1" si="137"/>
        <v>2000</v>
      </c>
      <c r="AG192" s="14">
        <f t="shared" ca="1" si="165"/>
        <v>2000</v>
      </c>
      <c r="AH192" s="14">
        <f t="shared" ca="1" si="177"/>
        <v>598.15099999999802</v>
      </c>
      <c r="AI192" s="14">
        <f t="shared" ca="1" si="138"/>
        <v>1401.849000000002</v>
      </c>
      <c r="AJ192" s="14">
        <f t="shared" ca="1" si="139"/>
        <v>1401.849000000002</v>
      </c>
      <c r="AK192" s="14">
        <f t="shared" ca="1" si="149"/>
        <v>289489.56299796025</v>
      </c>
      <c r="AL192" s="15">
        <f ca="1">SUM(AJ$12:AJ192)</f>
        <v>155420.23399796034</v>
      </c>
      <c r="AM192" s="16">
        <f ca="1">SUM(AH$12:AH192)+SUMIF(AI$12:AI192, "&lt;0")</f>
        <v>134069.32900000003</v>
      </c>
      <c r="AO192" s="9">
        <v>44363</v>
      </c>
      <c r="AP192" s="14">
        <f t="shared" ca="1" si="140"/>
        <v>3000</v>
      </c>
      <c r="AQ192" s="14">
        <f t="shared" ca="1" si="170"/>
        <v>3000</v>
      </c>
      <c r="AR192" s="14">
        <f t="shared" ca="1" si="178"/>
        <v>1216.8165193775008</v>
      </c>
      <c r="AS192" s="14">
        <f t="shared" ca="1" si="150"/>
        <v>1783.1834806224992</v>
      </c>
      <c r="AT192" s="14">
        <f t="shared" ca="1" si="151"/>
        <v>1783.1834806224992</v>
      </c>
      <c r="AU192" s="14">
        <f t="shared" ca="1" si="185"/>
        <v>373390.78785618593</v>
      </c>
      <c r="AV192" s="15">
        <f ca="1">SUM(AT$12:AT192)</f>
        <v>203383.84315625398</v>
      </c>
      <c r="AW192" s="16">
        <f ca="1">SUM(AR$12:AR192)+SUMIF(AS$12:AS192, "&lt;0")</f>
        <v>170006.94469993201</v>
      </c>
      <c r="AX192" s="15"/>
      <c r="AZ192" s="9">
        <v>44363</v>
      </c>
      <c r="BA192" s="14">
        <f t="shared" ca="1" si="162"/>
        <v>1500</v>
      </c>
      <c r="BB192" s="14">
        <f t="shared" ca="1" si="171"/>
        <v>1500</v>
      </c>
      <c r="BC192" s="14">
        <f t="shared" ca="1" si="179"/>
        <v>598.15099999999802</v>
      </c>
      <c r="BD192" s="14">
        <f t="shared" ca="1" si="152"/>
        <v>901.84900000000198</v>
      </c>
      <c r="BE192" s="14">
        <f t="shared" ca="1" si="153"/>
        <v>901.84900000000198</v>
      </c>
      <c r="BF192" s="14">
        <f t="shared" ca="1" si="186"/>
        <v>234464.94699999999</v>
      </c>
      <c r="BG192" s="15">
        <f ca="1">SUM(BE$12:BE192)</f>
        <v>124395.61800000003</v>
      </c>
      <c r="BH192" s="16">
        <f ca="1">SUM(BC$12:BC192)+SUMIF(BD$12:BD192, "&lt;0")</f>
        <v>110069.32899999998</v>
      </c>
      <c r="BJ192" s="9">
        <v>44363</v>
      </c>
      <c r="BK192" s="14">
        <f t="shared" ca="1" si="163"/>
        <v>1750</v>
      </c>
      <c r="BL192" s="14">
        <f t="shared" ca="1" si="172"/>
        <v>1750</v>
      </c>
      <c r="BM192" s="14">
        <f t="shared" ca="1" si="180"/>
        <v>598.15099999999802</v>
      </c>
      <c r="BN192" s="14">
        <f t="shared" ca="1" si="154"/>
        <v>1151.849000000002</v>
      </c>
      <c r="BO192" s="14">
        <f t="shared" ca="1" si="155"/>
        <v>1151.849000000002</v>
      </c>
      <c r="BP192" s="14">
        <f t="shared" ca="1" si="187"/>
        <v>262464.94699999999</v>
      </c>
      <c r="BQ192" s="15">
        <f ca="1">SUM(BO$12:BO192)</f>
        <v>140395.61800000002</v>
      </c>
      <c r="BR192" s="16">
        <f ca="1">SUM(BM$12:BM192)+SUMIF(BN$12:BN192, "&lt;0")</f>
        <v>122069.32899999998</v>
      </c>
      <c r="BT192" s="9">
        <v>44363</v>
      </c>
      <c r="BU192" s="14">
        <f t="shared" ca="1" si="141"/>
        <v>2000</v>
      </c>
      <c r="BV192" s="14">
        <f t="shared" ca="1" si="166"/>
        <v>2000</v>
      </c>
      <c r="BW192" s="14">
        <f t="shared" ca="1" si="181"/>
        <v>598.15099999999802</v>
      </c>
      <c r="BX192" s="14">
        <f t="shared" ca="1" si="142"/>
        <v>1401.849000000002</v>
      </c>
      <c r="BY192" s="14">
        <f t="shared" ca="1" si="143"/>
        <v>1401.849000000002</v>
      </c>
      <c r="BZ192" s="14">
        <f t="shared" ca="1" si="156"/>
        <v>289489.56299796025</v>
      </c>
      <c r="CA192" s="15">
        <f ca="1">SUM(BY$12:BY192)</f>
        <v>155420.23399796034</v>
      </c>
      <c r="CB192" s="16">
        <f ca="1">SUM(BW$12:BW192)+SUMIF(BX$12:BX192, "&lt;0")</f>
        <v>134069.32900000003</v>
      </c>
      <c r="CD192" s="9">
        <v>44363</v>
      </c>
      <c r="CE192" s="14">
        <f t="shared" ca="1" si="164"/>
        <v>2500</v>
      </c>
      <c r="CF192" s="14">
        <f t="shared" ca="1" si="173"/>
        <v>2500</v>
      </c>
      <c r="CG192" s="14">
        <f t="shared" ca="1" si="182"/>
        <v>922.97197051194644</v>
      </c>
      <c r="CH192" s="14">
        <f t="shared" ca="1" si="157"/>
        <v>1577.0280294880536</v>
      </c>
      <c r="CI192" s="14">
        <f t="shared" ca="1" si="158"/>
        <v>1577.0280294880536</v>
      </c>
      <c r="CJ192" s="14">
        <f t="shared" ca="1" si="188"/>
        <v>336287.2951667548</v>
      </c>
      <c r="CK192" s="15">
        <f ca="1">SUM(CI$12:CI192)</f>
        <v>180105.15487492137</v>
      </c>
      <c r="CL192" s="16">
        <f ca="1">SUM(CG$12:CG192)+SUMIF(CH$12:CH192, "&lt;0")</f>
        <v>156182.14029183355</v>
      </c>
    </row>
    <row r="193" spans="1:90" x14ac:dyDescent="0.2">
      <c r="A193" s="24">
        <v>44364</v>
      </c>
      <c r="B193" s="54">
        <f ca="1">IF($A193&gt;= $C$5,$C$6, INDEX('Historical Data'!$D$2:$D$745, MATCH(A193, 'Historical Data'!$B$2:$B$745, 0)))</f>
        <v>1295.6389999999997</v>
      </c>
      <c r="C193" s="14">
        <f t="shared" ca="1" si="167"/>
        <v>1295.6389999999994</v>
      </c>
      <c r="D193" s="14">
        <f t="shared" ca="1" si="174"/>
        <v>92.47200000000521</v>
      </c>
      <c r="E193" s="14">
        <f t="shared" ca="1" si="144"/>
        <v>1203.1669999999945</v>
      </c>
      <c r="F193" s="14">
        <f t="shared" ca="1" si="136"/>
        <v>1203.1669999999945</v>
      </c>
      <c r="G193" s="14">
        <f t="shared" ca="1" si="159"/>
        <v>212872.15399999951</v>
      </c>
      <c r="H193" s="15">
        <f ca="1">SUM(F$12:F193)</f>
        <v>112519.68100000003</v>
      </c>
      <c r="I193" s="16">
        <f ca="1">SUM(D$12:D193)+SUMIF(E$12:E193, "&lt;0")</f>
        <v>100352.473</v>
      </c>
      <c r="J193" s="15"/>
      <c r="K193" s="9">
        <v>44364</v>
      </c>
      <c r="L193" s="14">
        <f t="shared" ca="1" si="160"/>
        <v>1788.5130798771124</v>
      </c>
      <c r="M193" s="14">
        <f t="shared" ca="1" si="168"/>
        <v>1788.5130798771129</v>
      </c>
      <c r="N193" s="14">
        <f t="shared" ca="1" si="175"/>
        <v>92.47200000000521</v>
      </c>
      <c r="O193" s="14">
        <f t="shared" ca="1" si="145"/>
        <v>1696.0410798771072</v>
      </c>
      <c r="P193" s="14">
        <f t="shared" ca="1" si="146"/>
        <v>1696.0410798771072</v>
      </c>
      <c r="Q193" s="14">
        <f t="shared" ca="1" si="183"/>
        <v>268566.92502611282</v>
      </c>
      <c r="R193" s="15">
        <f ca="1">SUM(P$12:P193)</f>
        <v>144556.49619201227</v>
      </c>
      <c r="S193" s="16">
        <f ca="1">SUM(N$12:N193)+SUMIF(O$12:O193, "&lt;0")</f>
        <v>124010.42883410136</v>
      </c>
      <c r="U193" s="9">
        <v>44364</v>
      </c>
      <c r="V193" s="14">
        <f t="shared" ca="1" si="161"/>
        <v>1250</v>
      </c>
      <c r="W193" s="14">
        <f t="shared" ca="1" si="169"/>
        <v>1250</v>
      </c>
      <c r="X193" s="14">
        <f t="shared" ca="1" si="176"/>
        <v>92.47200000000521</v>
      </c>
      <c r="Y193" s="14">
        <f t="shared" ca="1" si="147"/>
        <v>1157.5279999999948</v>
      </c>
      <c r="Z193" s="14">
        <f t="shared" ca="1" si="148"/>
        <v>1157.5279999999948</v>
      </c>
      <c r="AA193" s="14">
        <f t="shared" ca="1" si="184"/>
        <v>207714.94699999999</v>
      </c>
      <c r="AB193" s="15">
        <f ca="1">SUM(Z$12:Z193)</f>
        <v>109553.14599999999</v>
      </c>
      <c r="AC193" s="16">
        <f ca="1">SUM(X$12:X193)+SUMIF(Y$12:Y193, "&lt;0")</f>
        <v>98161.800999999978</v>
      </c>
      <c r="AE193" s="9">
        <v>44364</v>
      </c>
      <c r="AF193" s="14">
        <f t="shared" ca="1" si="137"/>
        <v>2000</v>
      </c>
      <c r="AG193" s="14">
        <f t="shared" ca="1" si="165"/>
        <v>2000</v>
      </c>
      <c r="AH193" s="14">
        <f t="shared" ca="1" si="177"/>
        <v>92.47200000000521</v>
      </c>
      <c r="AI193" s="14">
        <f t="shared" ca="1" si="138"/>
        <v>1907.5279999999948</v>
      </c>
      <c r="AJ193" s="14">
        <f t="shared" ca="1" si="139"/>
        <v>1907.5279999999948</v>
      </c>
      <c r="AK193" s="14">
        <f t="shared" ca="1" si="149"/>
        <v>291489.56299796025</v>
      </c>
      <c r="AL193" s="15">
        <f ca="1">SUM(AJ$12:AJ193)</f>
        <v>157327.76199796033</v>
      </c>
      <c r="AM193" s="16">
        <f ca="1">SUM(AH$12:AH193)+SUMIF(AI$12:AI193, "&lt;0")</f>
        <v>134161.80100000004</v>
      </c>
      <c r="AO193" s="9">
        <v>44364</v>
      </c>
      <c r="AP193" s="14">
        <f t="shared" ca="1" si="140"/>
        <v>3000</v>
      </c>
      <c r="AQ193" s="14">
        <f t="shared" ca="1" si="170"/>
        <v>3000</v>
      </c>
      <c r="AR193" s="14">
        <f t="shared" ca="1" si="178"/>
        <v>711.13751937750794</v>
      </c>
      <c r="AS193" s="14">
        <f t="shared" ca="1" si="150"/>
        <v>2288.8624806224921</v>
      </c>
      <c r="AT193" s="14">
        <f t="shared" ca="1" si="151"/>
        <v>2288.8624806224921</v>
      </c>
      <c r="AU193" s="14">
        <f t="shared" ca="1" si="185"/>
        <v>376390.78785618593</v>
      </c>
      <c r="AV193" s="15">
        <f ca="1">SUM(AT$12:AT193)</f>
        <v>205672.70563687646</v>
      </c>
      <c r="AW193" s="16">
        <f ca="1">SUM(AR$12:AR193)+SUMIF(AS$12:AS193, "&lt;0")</f>
        <v>170718.08221930952</v>
      </c>
      <c r="AX193" s="15"/>
      <c r="AZ193" s="9">
        <v>44364</v>
      </c>
      <c r="BA193" s="14">
        <f t="shared" ca="1" si="162"/>
        <v>1500</v>
      </c>
      <c r="BB193" s="14">
        <f t="shared" ca="1" si="171"/>
        <v>1500</v>
      </c>
      <c r="BC193" s="14">
        <f t="shared" ca="1" si="179"/>
        <v>92.47200000000521</v>
      </c>
      <c r="BD193" s="14">
        <f t="shared" ca="1" si="152"/>
        <v>1407.5279999999948</v>
      </c>
      <c r="BE193" s="14">
        <f t="shared" ca="1" si="153"/>
        <v>1407.5279999999948</v>
      </c>
      <c r="BF193" s="14">
        <f t="shared" ca="1" si="186"/>
        <v>235964.94699999999</v>
      </c>
      <c r="BG193" s="15">
        <f ca="1">SUM(BE$12:BE193)</f>
        <v>125803.14600000002</v>
      </c>
      <c r="BH193" s="16">
        <f ca="1">SUM(BC$12:BC193)+SUMIF(BD$12:BD193, "&lt;0")</f>
        <v>110161.80099999999</v>
      </c>
      <c r="BJ193" s="9">
        <v>44364</v>
      </c>
      <c r="BK193" s="14">
        <f t="shared" ca="1" si="163"/>
        <v>1750</v>
      </c>
      <c r="BL193" s="14">
        <f t="shared" ca="1" si="172"/>
        <v>1750</v>
      </c>
      <c r="BM193" s="14">
        <f t="shared" ca="1" si="180"/>
        <v>92.47200000000521</v>
      </c>
      <c r="BN193" s="14">
        <f t="shared" ca="1" si="154"/>
        <v>1657.5279999999948</v>
      </c>
      <c r="BO193" s="14">
        <f t="shared" ca="1" si="155"/>
        <v>1657.5279999999948</v>
      </c>
      <c r="BP193" s="14">
        <f t="shared" ca="1" si="187"/>
        <v>264214.94699999999</v>
      </c>
      <c r="BQ193" s="15">
        <f ca="1">SUM(BO$12:BO193)</f>
        <v>142053.14600000001</v>
      </c>
      <c r="BR193" s="16">
        <f ca="1">SUM(BM$12:BM193)+SUMIF(BN$12:BN193, "&lt;0")</f>
        <v>122161.80099999999</v>
      </c>
      <c r="BT193" s="9">
        <v>44364</v>
      </c>
      <c r="BU193" s="14">
        <f t="shared" ca="1" si="141"/>
        <v>2000</v>
      </c>
      <c r="BV193" s="14">
        <f t="shared" ca="1" si="166"/>
        <v>2000</v>
      </c>
      <c r="BW193" s="14">
        <f t="shared" ca="1" si="181"/>
        <v>92.47200000000521</v>
      </c>
      <c r="BX193" s="14">
        <f t="shared" ca="1" si="142"/>
        <v>1907.5279999999948</v>
      </c>
      <c r="BY193" s="14">
        <f t="shared" ca="1" si="143"/>
        <v>1907.5279999999948</v>
      </c>
      <c r="BZ193" s="14">
        <f t="shared" ca="1" si="156"/>
        <v>291489.56299796025</v>
      </c>
      <c r="CA193" s="15">
        <f ca="1">SUM(BY$12:BY193)</f>
        <v>157327.76199796033</v>
      </c>
      <c r="CB193" s="16">
        <f ca="1">SUM(BW$12:BW193)+SUMIF(BX$12:BX193, "&lt;0")</f>
        <v>134161.80100000004</v>
      </c>
      <c r="CD193" s="9">
        <v>44364</v>
      </c>
      <c r="CE193" s="14">
        <f t="shared" ca="1" si="164"/>
        <v>2500</v>
      </c>
      <c r="CF193" s="14">
        <f t="shared" ca="1" si="173"/>
        <v>2500</v>
      </c>
      <c r="CG193" s="14">
        <f t="shared" ca="1" si="182"/>
        <v>391.5152405378908</v>
      </c>
      <c r="CH193" s="14">
        <f t="shared" ca="1" si="157"/>
        <v>2108.4847594621092</v>
      </c>
      <c r="CI193" s="14">
        <f t="shared" ca="1" si="158"/>
        <v>2108.4847594621092</v>
      </c>
      <c r="CJ193" s="14">
        <f t="shared" ca="1" si="188"/>
        <v>338787.2951667548</v>
      </c>
      <c r="CK193" s="15">
        <f ca="1">SUM(CI$12:CI193)</f>
        <v>182213.63963438346</v>
      </c>
      <c r="CL193" s="16">
        <f ca="1">SUM(CG$12:CG193)+SUMIF(CH$12:CH193, "&lt;0")</f>
        <v>156573.65553237143</v>
      </c>
    </row>
    <row r="194" spans="1:90" x14ac:dyDescent="0.2">
      <c r="A194" s="24">
        <v>44365</v>
      </c>
      <c r="B194" s="54">
        <f ca="1">IF($A194&gt;= $C$5,$C$6, INDEX('Historical Data'!$D$2:$D$745, MATCH(A194, 'Historical Data'!$B$2:$B$745, 0)))</f>
        <v>1295.6389999999997</v>
      </c>
      <c r="C194" s="14">
        <f t="shared" ca="1" si="167"/>
        <v>1295.6389999999994</v>
      </c>
      <c r="D194" s="14">
        <f t="shared" ca="1" si="174"/>
        <v>941.08399999999892</v>
      </c>
      <c r="E194" s="14">
        <f t="shared" ca="1" si="144"/>
        <v>354.55500000000075</v>
      </c>
      <c r="F194" s="14">
        <f t="shared" ca="1" si="136"/>
        <v>354.55500000000075</v>
      </c>
      <c r="G194" s="14">
        <f t="shared" ca="1" si="159"/>
        <v>214167.79299999951</v>
      </c>
      <c r="H194" s="15">
        <f ca="1">SUM(F$12:F194)</f>
        <v>112874.23600000003</v>
      </c>
      <c r="I194" s="16">
        <f ca="1">SUM(D$12:D194)+SUMIF(E$12:E194, "&lt;0")</f>
        <v>101293.557</v>
      </c>
      <c r="J194" s="15"/>
      <c r="K194" s="9">
        <v>44365</v>
      </c>
      <c r="L194" s="14">
        <f t="shared" ca="1" si="160"/>
        <v>1788.5130798771124</v>
      </c>
      <c r="M194" s="14">
        <f t="shared" ca="1" si="168"/>
        <v>1788.5130798771129</v>
      </c>
      <c r="N194" s="14">
        <f t="shared" ca="1" si="175"/>
        <v>941.08399999999892</v>
      </c>
      <c r="O194" s="14">
        <f t="shared" ca="1" si="145"/>
        <v>847.42907987711351</v>
      </c>
      <c r="P194" s="14">
        <f t="shared" ca="1" si="146"/>
        <v>847.42907987711351</v>
      </c>
      <c r="Q194" s="14">
        <f t="shared" ca="1" si="183"/>
        <v>270355.43810598995</v>
      </c>
      <c r="R194" s="15">
        <f ca="1">SUM(P$12:P194)</f>
        <v>145403.9252718894</v>
      </c>
      <c r="S194" s="16">
        <f ca="1">SUM(N$12:N194)+SUMIF(O$12:O194, "&lt;0")</f>
        <v>124951.51283410136</v>
      </c>
      <c r="U194" s="9">
        <v>44365</v>
      </c>
      <c r="V194" s="14">
        <f t="shared" ca="1" si="161"/>
        <v>1250</v>
      </c>
      <c r="W194" s="14">
        <f t="shared" ca="1" si="169"/>
        <v>1250</v>
      </c>
      <c r="X194" s="14">
        <f t="shared" ca="1" si="176"/>
        <v>941.08399999999892</v>
      </c>
      <c r="Y194" s="14">
        <f t="shared" ca="1" si="147"/>
        <v>308.91600000000108</v>
      </c>
      <c r="Z194" s="14">
        <f t="shared" ca="1" si="148"/>
        <v>308.91600000000108</v>
      </c>
      <c r="AA194" s="14">
        <f t="shared" ca="1" si="184"/>
        <v>208964.94699999999</v>
      </c>
      <c r="AB194" s="15">
        <f ca="1">SUM(Z$12:Z194)</f>
        <v>109862.06199999999</v>
      </c>
      <c r="AC194" s="16">
        <f ca="1">SUM(X$12:X194)+SUMIF(Y$12:Y194, "&lt;0")</f>
        <v>99102.88499999998</v>
      </c>
      <c r="AE194" s="9">
        <v>44365</v>
      </c>
      <c r="AF194" s="14">
        <f t="shared" ca="1" si="137"/>
        <v>2000</v>
      </c>
      <c r="AG194" s="14">
        <f t="shared" ca="1" si="165"/>
        <v>2000</v>
      </c>
      <c r="AH194" s="14">
        <f t="shared" ca="1" si="177"/>
        <v>941.08399999999892</v>
      </c>
      <c r="AI194" s="14">
        <f t="shared" ca="1" si="138"/>
        <v>1058.9160000000011</v>
      </c>
      <c r="AJ194" s="14">
        <f t="shared" ca="1" si="139"/>
        <v>1058.9160000000011</v>
      </c>
      <c r="AK194" s="14">
        <f t="shared" ca="1" si="149"/>
        <v>293489.56299796025</v>
      </c>
      <c r="AL194" s="15">
        <f ca="1">SUM(AJ$12:AJ194)</f>
        <v>158386.67799796033</v>
      </c>
      <c r="AM194" s="16">
        <f ca="1">SUM(AH$12:AH194)+SUMIF(AI$12:AI194, "&lt;0")</f>
        <v>135102.88500000001</v>
      </c>
      <c r="AO194" s="9">
        <v>44365</v>
      </c>
      <c r="AP194" s="14">
        <f t="shared" ca="1" si="140"/>
        <v>3000</v>
      </c>
      <c r="AQ194" s="14">
        <f t="shared" ca="1" si="170"/>
        <v>3000</v>
      </c>
      <c r="AR194" s="14">
        <f t="shared" ca="1" si="178"/>
        <v>1559.7495193775021</v>
      </c>
      <c r="AS194" s="14">
        <f t="shared" ca="1" si="150"/>
        <v>1440.2504806224979</v>
      </c>
      <c r="AT194" s="14">
        <f t="shared" ca="1" si="151"/>
        <v>1440.2504806224979</v>
      </c>
      <c r="AU194" s="14">
        <f t="shared" ca="1" si="185"/>
        <v>379390.78785618593</v>
      </c>
      <c r="AV194" s="15">
        <f ca="1">SUM(AT$12:AT194)</f>
        <v>207112.95611749895</v>
      </c>
      <c r="AW194" s="16">
        <f ca="1">SUM(AR$12:AR194)+SUMIF(AS$12:AS194, "&lt;0")</f>
        <v>172277.83173868706</v>
      </c>
      <c r="AX194" s="15"/>
      <c r="AZ194" s="9">
        <v>44365</v>
      </c>
      <c r="BA194" s="14">
        <f t="shared" ca="1" si="162"/>
        <v>1500</v>
      </c>
      <c r="BB194" s="14">
        <f t="shared" ca="1" si="171"/>
        <v>1500</v>
      </c>
      <c r="BC194" s="14">
        <f t="shared" ca="1" si="179"/>
        <v>941.08399999999892</v>
      </c>
      <c r="BD194" s="14">
        <f t="shared" ca="1" si="152"/>
        <v>558.91600000000108</v>
      </c>
      <c r="BE194" s="14">
        <f t="shared" ca="1" si="153"/>
        <v>558.91600000000108</v>
      </c>
      <c r="BF194" s="14">
        <f t="shared" ca="1" si="186"/>
        <v>237464.94699999999</v>
      </c>
      <c r="BG194" s="15">
        <f ca="1">SUM(BE$12:BE194)</f>
        <v>126362.06200000002</v>
      </c>
      <c r="BH194" s="16">
        <f ca="1">SUM(BC$12:BC194)+SUMIF(BD$12:BD194, "&lt;0")</f>
        <v>111102.88499999999</v>
      </c>
      <c r="BJ194" s="9">
        <v>44365</v>
      </c>
      <c r="BK194" s="14">
        <f t="shared" ca="1" si="163"/>
        <v>1750</v>
      </c>
      <c r="BL194" s="14">
        <f t="shared" ca="1" si="172"/>
        <v>1750</v>
      </c>
      <c r="BM194" s="14">
        <f t="shared" ca="1" si="180"/>
        <v>941.08399999999892</v>
      </c>
      <c r="BN194" s="14">
        <f t="shared" ca="1" si="154"/>
        <v>808.91600000000108</v>
      </c>
      <c r="BO194" s="14">
        <f t="shared" ca="1" si="155"/>
        <v>808.91600000000108</v>
      </c>
      <c r="BP194" s="14">
        <f t="shared" ca="1" si="187"/>
        <v>265964.94699999999</v>
      </c>
      <c r="BQ194" s="15">
        <f ca="1">SUM(BO$12:BO194)</f>
        <v>142862.06200000001</v>
      </c>
      <c r="BR194" s="16">
        <f ca="1">SUM(BM$12:BM194)+SUMIF(BN$12:BN194, "&lt;0")</f>
        <v>123102.88499999999</v>
      </c>
      <c r="BT194" s="9">
        <v>44365</v>
      </c>
      <c r="BU194" s="14">
        <f t="shared" ca="1" si="141"/>
        <v>2000</v>
      </c>
      <c r="BV194" s="14">
        <f t="shared" ca="1" si="166"/>
        <v>2000</v>
      </c>
      <c r="BW194" s="14">
        <f t="shared" ca="1" si="181"/>
        <v>941.08399999999892</v>
      </c>
      <c r="BX194" s="14">
        <f t="shared" ca="1" si="142"/>
        <v>1058.9160000000011</v>
      </c>
      <c r="BY194" s="14">
        <f t="shared" ca="1" si="143"/>
        <v>1058.9160000000011</v>
      </c>
      <c r="BZ194" s="14">
        <f t="shared" ca="1" si="156"/>
        <v>293489.56299796025</v>
      </c>
      <c r="CA194" s="15">
        <f ca="1">SUM(BY$12:BY194)</f>
        <v>158386.67799796033</v>
      </c>
      <c r="CB194" s="16">
        <f ca="1">SUM(BW$12:BW194)+SUMIF(BX$12:BX194, "&lt;0")</f>
        <v>135102.88500000001</v>
      </c>
      <c r="CD194" s="9">
        <v>44365</v>
      </c>
      <c r="CE194" s="14">
        <f t="shared" ca="1" si="164"/>
        <v>2500</v>
      </c>
      <c r="CF194" s="14">
        <f t="shared" ca="1" si="173"/>
        <v>2500</v>
      </c>
      <c r="CG194" s="14">
        <f t="shared" ca="1" si="182"/>
        <v>1214.3495105638222</v>
      </c>
      <c r="CH194" s="14">
        <f t="shared" ca="1" si="157"/>
        <v>1285.6504894361778</v>
      </c>
      <c r="CI194" s="14">
        <f t="shared" ca="1" si="158"/>
        <v>1285.6504894361778</v>
      </c>
      <c r="CJ194" s="14">
        <f t="shared" ca="1" si="188"/>
        <v>341287.2951667548</v>
      </c>
      <c r="CK194" s="15">
        <f ca="1">SUM(CI$12:CI194)</f>
        <v>183499.29012381964</v>
      </c>
      <c r="CL194" s="16">
        <f ca="1">SUM(CG$12:CG194)+SUMIF(CH$12:CH194, "&lt;0")</f>
        <v>157788.00504293526</v>
      </c>
    </row>
    <row r="195" spans="1:90" x14ac:dyDescent="0.2">
      <c r="A195" s="24">
        <v>44366</v>
      </c>
      <c r="B195" s="54">
        <f ca="1">IF($A195&gt;= $C$5,$C$6, INDEX('Historical Data'!$D$2:$D$745, MATCH(A195, 'Historical Data'!$B$2:$B$745, 0)))</f>
        <v>1295.6389999999997</v>
      </c>
      <c r="C195" s="14">
        <f t="shared" ca="1" si="167"/>
        <v>1295.6389999999994</v>
      </c>
      <c r="D195" s="14">
        <f t="shared" ca="1" si="174"/>
        <v>705.14399999999659</v>
      </c>
      <c r="E195" s="14">
        <f t="shared" ca="1" si="144"/>
        <v>590.49500000000307</v>
      </c>
      <c r="F195" s="14">
        <f t="shared" ca="1" si="136"/>
        <v>590.49500000000307</v>
      </c>
      <c r="G195" s="14">
        <f t="shared" ca="1" si="159"/>
        <v>215463.43199999951</v>
      </c>
      <c r="H195" s="15">
        <f ca="1">SUM(F$12:F195)</f>
        <v>113464.73100000004</v>
      </c>
      <c r="I195" s="16">
        <f ca="1">SUM(D$12:D195)+SUMIF(E$12:E195, "&lt;0")</f>
        <v>101998.701</v>
      </c>
      <c r="J195" s="15"/>
      <c r="K195" s="9">
        <v>44366</v>
      </c>
      <c r="L195" s="14">
        <f t="shared" ca="1" si="160"/>
        <v>1788.5130798771124</v>
      </c>
      <c r="M195" s="14">
        <f t="shared" ca="1" si="168"/>
        <v>1788.5130798771129</v>
      </c>
      <c r="N195" s="14">
        <f t="shared" ca="1" si="175"/>
        <v>705.14399999999659</v>
      </c>
      <c r="O195" s="14">
        <f t="shared" ca="1" si="145"/>
        <v>1083.3690798771158</v>
      </c>
      <c r="P195" s="14">
        <f t="shared" ca="1" si="146"/>
        <v>1083.3690798771158</v>
      </c>
      <c r="Q195" s="14">
        <f t="shared" ca="1" si="183"/>
        <v>272143.95118586707</v>
      </c>
      <c r="R195" s="15">
        <f ca="1">SUM(P$12:P195)</f>
        <v>146487.29435176653</v>
      </c>
      <c r="S195" s="16">
        <f ca="1">SUM(N$12:N195)+SUMIF(O$12:O195, "&lt;0")</f>
        <v>125656.65683410136</v>
      </c>
      <c r="U195" s="9">
        <v>44366</v>
      </c>
      <c r="V195" s="14">
        <f t="shared" ca="1" si="161"/>
        <v>1250</v>
      </c>
      <c r="W195" s="14">
        <f t="shared" ca="1" si="169"/>
        <v>1250</v>
      </c>
      <c r="X195" s="14">
        <f t="shared" ca="1" si="176"/>
        <v>705.14399999999659</v>
      </c>
      <c r="Y195" s="14">
        <f t="shared" ca="1" si="147"/>
        <v>544.85600000000341</v>
      </c>
      <c r="Z195" s="14">
        <f t="shared" ca="1" si="148"/>
        <v>544.85600000000341</v>
      </c>
      <c r="AA195" s="14">
        <f t="shared" ca="1" si="184"/>
        <v>210214.94699999999</v>
      </c>
      <c r="AB195" s="15">
        <f ca="1">SUM(Z$12:Z195)</f>
        <v>110406.91799999999</v>
      </c>
      <c r="AC195" s="16">
        <f ca="1">SUM(X$12:X195)+SUMIF(Y$12:Y195, "&lt;0")</f>
        <v>99808.02899999998</v>
      </c>
      <c r="AE195" s="9">
        <v>44366</v>
      </c>
      <c r="AF195" s="14">
        <f t="shared" ca="1" si="137"/>
        <v>2000</v>
      </c>
      <c r="AG195" s="14">
        <f t="shared" ca="1" si="165"/>
        <v>2000</v>
      </c>
      <c r="AH195" s="14">
        <f t="shared" ca="1" si="177"/>
        <v>705.14399999999659</v>
      </c>
      <c r="AI195" s="14">
        <f t="shared" ca="1" si="138"/>
        <v>1294.8560000000034</v>
      </c>
      <c r="AJ195" s="14">
        <f t="shared" ca="1" si="139"/>
        <v>1294.8560000000034</v>
      </c>
      <c r="AK195" s="14">
        <f t="shared" ca="1" si="149"/>
        <v>295489.56299796025</v>
      </c>
      <c r="AL195" s="15">
        <f ca="1">SUM(AJ$12:AJ195)</f>
        <v>159681.53399796033</v>
      </c>
      <c r="AM195" s="16">
        <f ca="1">SUM(AH$12:AH195)+SUMIF(AI$12:AI195, "&lt;0")</f>
        <v>135808.02900000004</v>
      </c>
      <c r="AO195" s="9">
        <v>44366</v>
      </c>
      <c r="AP195" s="14">
        <f t="shared" ca="1" si="140"/>
        <v>3000</v>
      </c>
      <c r="AQ195" s="14">
        <f t="shared" ca="1" si="170"/>
        <v>3000</v>
      </c>
      <c r="AR195" s="14">
        <f t="shared" ca="1" si="178"/>
        <v>1323.8095193774993</v>
      </c>
      <c r="AS195" s="14">
        <f t="shared" ca="1" si="150"/>
        <v>1676.1904806225007</v>
      </c>
      <c r="AT195" s="14">
        <f t="shared" ca="1" si="151"/>
        <v>1676.1904806225007</v>
      </c>
      <c r="AU195" s="14">
        <f t="shared" ca="1" si="185"/>
        <v>382390.78785618593</v>
      </c>
      <c r="AV195" s="15">
        <f ca="1">SUM(AT$12:AT195)</f>
        <v>208789.14659812144</v>
      </c>
      <c r="AW195" s="16">
        <f ca="1">SUM(AR$12:AR195)+SUMIF(AS$12:AS195, "&lt;0")</f>
        <v>173601.64125806454</v>
      </c>
      <c r="AX195" s="15"/>
      <c r="AZ195" s="9">
        <v>44366</v>
      </c>
      <c r="BA195" s="14">
        <f t="shared" ca="1" si="162"/>
        <v>1500</v>
      </c>
      <c r="BB195" s="14">
        <f t="shared" ca="1" si="171"/>
        <v>1500</v>
      </c>
      <c r="BC195" s="14">
        <f t="shared" ca="1" si="179"/>
        <v>705.14399999999659</v>
      </c>
      <c r="BD195" s="14">
        <f t="shared" ca="1" si="152"/>
        <v>794.85600000000341</v>
      </c>
      <c r="BE195" s="14">
        <f t="shared" ca="1" si="153"/>
        <v>794.85600000000341</v>
      </c>
      <c r="BF195" s="14">
        <f t="shared" ca="1" si="186"/>
        <v>238964.94699999999</v>
      </c>
      <c r="BG195" s="15">
        <f ca="1">SUM(BE$12:BE195)</f>
        <v>127156.91800000002</v>
      </c>
      <c r="BH195" s="16">
        <f ca="1">SUM(BC$12:BC195)+SUMIF(BD$12:BD195, "&lt;0")</f>
        <v>111808.02899999999</v>
      </c>
      <c r="BJ195" s="9">
        <v>44366</v>
      </c>
      <c r="BK195" s="14">
        <f t="shared" ca="1" si="163"/>
        <v>1750</v>
      </c>
      <c r="BL195" s="14">
        <f t="shared" ca="1" si="172"/>
        <v>1750</v>
      </c>
      <c r="BM195" s="14">
        <f t="shared" ca="1" si="180"/>
        <v>705.14399999999659</v>
      </c>
      <c r="BN195" s="14">
        <f t="shared" ca="1" si="154"/>
        <v>1044.8560000000034</v>
      </c>
      <c r="BO195" s="14">
        <f t="shared" ca="1" si="155"/>
        <v>1044.8560000000034</v>
      </c>
      <c r="BP195" s="14">
        <f t="shared" ca="1" si="187"/>
        <v>267714.94699999999</v>
      </c>
      <c r="BQ195" s="15">
        <f ca="1">SUM(BO$12:BO195)</f>
        <v>143906.91800000001</v>
      </c>
      <c r="BR195" s="16">
        <f ca="1">SUM(BM$12:BM195)+SUMIF(BN$12:BN195, "&lt;0")</f>
        <v>123808.02899999999</v>
      </c>
      <c r="BT195" s="9">
        <v>44366</v>
      </c>
      <c r="BU195" s="14">
        <f t="shared" ca="1" si="141"/>
        <v>2000</v>
      </c>
      <c r="BV195" s="14">
        <f t="shared" ca="1" si="166"/>
        <v>2000</v>
      </c>
      <c r="BW195" s="14">
        <f t="shared" ca="1" si="181"/>
        <v>705.14399999999659</v>
      </c>
      <c r="BX195" s="14">
        <f t="shared" ca="1" si="142"/>
        <v>1294.8560000000034</v>
      </c>
      <c r="BY195" s="14">
        <f t="shared" ca="1" si="143"/>
        <v>1294.8560000000034</v>
      </c>
      <c r="BZ195" s="14">
        <f t="shared" ca="1" si="156"/>
        <v>295489.56299796025</v>
      </c>
      <c r="CA195" s="15">
        <f ca="1">SUM(BY$12:BY195)</f>
        <v>159681.53399796033</v>
      </c>
      <c r="CB195" s="16">
        <f ca="1">SUM(BW$12:BW195)+SUMIF(BX$12:BX195, "&lt;0")</f>
        <v>135808.02900000004</v>
      </c>
      <c r="CD195" s="9">
        <v>44366</v>
      </c>
      <c r="CE195" s="14">
        <f t="shared" ca="1" si="164"/>
        <v>2500</v>
      </c>
      <c r="CF195" s="14">
        <f t="shared" ca="1" si="173"/>
        <v>2500</v>
      </c>
      <c r="CG195" s="14">
        <f t="shared" ca="1" si="182"/>
        <v>952.631780589757</v>
      </c>
      <c r="CH195" s="14">
        <f t="shared" ca="1" si="157"/>
        <v>1547.368219410243</v>
      </c>
      <c r="CI195" s="14">
        <f t="shared" ca="1" si="158"/>
        <v>1547.368219410243</v>
      </c>
      <c r="CJ195" s="14">
        <f t="shared" ca="1" si="188"/>
        <v>343787.2951667548</v>
      </c>
      <c r="CK195" s="15">
        <f ca="1">SUM(CI$12:CI195)</f>
        <v>185046.65834322988</v>
      </c>
      <c r="CL195" s="16">
        <f ca="1">SUM(CG$12:CG195)+SUMIF(CH$12:CH195, "&lt;0")</f>
        <v>158740.63682352501</v>
      </c>
    </row>
    <row r="196" spans="1:90" x14ac:dyDescent="0.2">
      <c r="A196" s="24">
        <v>44367</v>
      </c>
      <c r="B196" s="54">
        <f ca="1">IF($A196&gt;= $C$5,$C$6, INDEX('Historical Data'!$D$2:$D$745, MATCH(A196, 'Historical Data'!$B$2:$B$745, 0)))</f>
        <v>1295.6389999999997</v>
      </c>
      <c r="C196" s="14">
        <f t="shared" ca="1" si="167"/>
        <v>1295.6389999999994</v>
      </c>
      <c r="D196" s="14">
        <f t="shared" ca="1" si="174"/>
        <v>0</v>
      </c>
      <c r="E196" s="14">
        <f t="shared" ca="1" si="144"/>
        <v>1295.6389999999997</v>
      </c>
      <c r="F196" s="14">
        <f t="shared" ca="1" si="136"/>
        <v>1295.6389999999997</v>
      </c>
      <c r="G196" s="14">
        <f t="shared" ca="1" si="159"/>
        <v>216759.0709999995</v>
      </c>
      <c r="H196" s="15">
        <f ca="1">SUM(F$12:F196)</f>
        <v>114760.37000000004</v>
      </c>
      <c r="I196" s="16">
        <f ca="1">SUM(D$12:D196)+SUMIF(E$12:E196, "&lt;0")</f>
        <v>101998.701</v>
      </c>
      <c r="J196" s="15"/>
      <c r="K196" s="9">
        <v>44367</v>
      </c>
      <c r="L196" s="14">
        <f t="shared" ca="1" si="160"/>
        <v>1788.5130798771124</v>
      </c>
      <c r="M196" s="14">
        <f t="shared" ca="1" si="168"/>
        <v>1788.5130798771129</v>
      </c>
      <c r="N196" s="14">
        <f t="shared" ca="1" si="175"/>
        <v>0</v>
      </c>
      <c r="O196" s="14">
        <f t="shared" ca="1" si="145"/>
        <v>1788.5130798771124</v>
      </c>
      <c r="P196" s="14">
        <f t="shared" ca="1" si="146"/>
        <v>1788.5130798771124</v>
      </c>
      <c r="Q196" s="14">
        <f t="shared" ca="1" si="183"/>
        <v>273932.4642657442</v>
      </c>
      <c r="R196" s="15">
        <f ca="1">SUM(P$12:P196)</f>
        <v>148275.80743164363</v>
      </c>
      <c r="S196" s="16">
        <f ca="1">SUM(N$12:N196)+SUMIF(O$12:O196, "&lt;0")</f>
        <v>125656.65683410136</v>
      </c>
      <c r="U196" s="9">
        <v>44367</v>
      </c>
      <c r="V196" s="14">
        <f t="shared" ca="1" si="161"/>
        <v>1250</v>
      </c>
      <c r="W196" s="14">
        <f t="shared" ca="1" si="169"/>
        <v>1250</v>
      </c>
      <c r="X196" s="14">
        <f t="shared" ca="1" si="176"/>
        <v>0</v>
      </c>
      <c r="Y196" s="14">
        <f t="shared" ca="1" si="147"/>
        <v>1250</v>
      </c>
      <c r="Z196" s="14">
        <f t="shared" ca="1" si="148"/>
        <v>1250</v>
      </c>
      <c r="AA196" s="14">
        <f t="shared" ca="1" si="184"/>
        <v>211464.94699999999</v>
      </c>
      <c r="AB196" s="15">
        <f ca="1">SUM(Z$12:Z196)</f>
        <v>111656.91799999999</v>
      </c>
      <c r="AC196" s="16">
        <f ca="1">SUM(X$12:X196)+SUMIF(Y$12:Y196, "&lt;0")</f>
        <v>99808.02899999998</v>
      </c>
      <c r="AE196" s="9">
        <v>44367</v>
      </c>
      <c r="AF196" s="14">
        <f t="shared" ca="1" si="137"/>
        <v>2000</v>
      </c>
      <c r="AG196" s="14">
        <f t="shared" ca="1" si="165"/>
        <v>2000</v>
      </c>
      <c r="AH196" s="14">
        <f t="shared" ca="1" si="177"/>
        <v>0</v>
      </c>
      <c r="AI196" s="14">
        <f t="shared" ca="1" si="138"/>
        <v>2000</v>
      </c>
      <c r="AJ196" s="14">
        <f t="shared" ca="1" si="139"/>
        <v>2000</v>
      </c>
      <c r="AK196" s="14">
        <f t="shared" ca="1" si="149"/>
        <v>297489.56299796025</v>
      </c>
      <c r="AL196" s="15">
        <f ca="1">SUM(AJ$12:AJ196)</f>
        <v>161681.53399796033</v>
      </c>
      <c r="AM196" s="16">
        <f ca="1">SUM(AH$12:AH196)+SUMIF(AI$12:AI196, "&lt;0")</f>
        <v>135808.02900000004</v>
      </c>
      <c r="AO196" s="9">
        <v>44367</v>
      </c>
      <c r="AP196" s="14">
        <f t="shared" ca="1" si="140"/>
        <v>3000</v>
      </c>
      <c r="AQ196" s="14">
        <f t="shared" ca="1" si="170"/>
        <v>3000</v>
      </c>
      <c r="AR196" s="14">
        <f t="shared" ca="1" si="178"/>
        <v>618.66551937750273</v>
      </c>
      <c r="AS196" s="14">
        <f t="shared" ca="1" si="150"/>
        <v>2381.3344806224973</v>
      </c>
      <c r="AT196" s="14">
        <f t="shared" ca="1" si="151"/>
        <v>2381.3344806224973</v>
      </c>
      <c r="AU196" s="14">
        <f t="shared" ca="1" si="185"/>
        <v>385390.78785618593</v>
      </c>
      <c r="AV196" s="15">
        <f ca="1">SUM(AT$12:AT196)</f>
        <v>211170.48107874393</v>
      </c>
      <c r="AW196" s="16">
        <f ca="1">SUM(AR$12:AR196)+SUMIF(AS$12:AS196, "&lt;0")</f>
        <v>174220.30677744205</v>
      </c>
      <c r="AX196" s="15"/>
      <c r="AZ196" s="9">
        <v>44367</v>
      </c>
      <c r="BA196" s="14">
        <f t="shared" ca="1" si="162"/>
        <v>1500</v>
      </c>
      <c r="BB196" s="14">
        <f t="shared" ca="1" si="171"/>
        <v>1500</v>
      </c>
      <c r="BC196" s="14">
        <f t="shared" ca="1" si="179"/>
        <v>0</v>
      </c>
      <c r="BD196" s="14">
        <f t="shared" ca="1" si="152"/>
        <v>1500</v>
      </c>
      <c r="BE196" s="14">
        <f t="shared" ca="1" si="153"/>
        <v>1500</v>
      </c>
      <c r="BF196" s="14">
        <f t="shared" ca="1" si="186"/>
        <v>240464.94699999999</v>
      </c>
      <c r="BG196" s="15">
        <f ca="1">SUM(BE$12:BE196)</f>
        <v>128656.91800000002</v>
      </c>
      <c r="BH196" s="16">
        <f ca="1">SUM(BC$12:BC196)+SUMIF(BD$12:BD196, "&lt;0")</f>
        <v>111808.02899999999</v>
      </c>
      <c r="BJ196" s="9">
        <v>44367</v>
      </c>
      <c r="BK196" s="14">
        <f t="shared" ca="1" si="163"/>
        <v>1750</v>
      </c>
      <c r="BL196" s="14">
        <f t="shared" ca="1" si="172"/>
        <v>1750</v>
      </c>
      <c r="BM196" s="14">
        <f t="shared" ca="1" si="180"/>
        <v>0</v>
      </c>
      <c r="BN196" s="14">
        <f t="shared" ca="1" si="154"/>
        <v>1750</v>
      </c>
      <c r="BO196" s="14">
        <f t="shared" ca="1" si="155"/>
        <v>1750</v>
      </c>
      <c r="BP196" s="14">
        <f t="shared" ca="1" si="187"/>
        <v>269464.94699999999</v>
      </c>
      <c r="BQ196" s="15">
        <f ca="1">SUM(BO$12:BO196)</f>
        <v>145656.91800000001</v>
      </c>
      <c r="BR196" s="16">
        <f ca="1">SUM(BM$12:BM196)+SUMIF(BN$12:BN196, "&lt;0")</f>
        <v>123808.02899999999</v>
      </c>
      <c r="BT196" s="9">
        <v>44367</v>
      </c>
      <c r="BU196" s="14">
        <f t="shared" ca="1" si="141"/>
        <v>2000</v>
      </c>
      <c r="BV196" s="14">
        <f t="shared" ca="1" si="166"/>
        <v>2000</v>
      </c>
      <c r="BW196" s="14">
        <f t="shared" ca="1" si="181"/>
        <v>0</v>
      </c>
      <c r="BX196" s="14">
        <f t="shared" ca="1" si="142"/>
        <v>2000</v>
      </c>
      <c r="BY196" s="14">
        <f t="shared" ca="1" si="143"/>
        <v>2000</v>
      </c>
      <c r="BZ196" s="14">
        <f t="shared" ca="1" si="156"/>
        <v>297489.56299796025</v>
      </c>
      <c r="CA196" s="15">
        <f ca="1">SUM(BY$12:BY196)</f>
        <v>161681.53399796033</v>
      </c>
      <c r="CB196" s="16">
        <f ca="1">SUM(BW$12:BW196)+SUMIF(BX$12:BX196, "&lt;0")</f>
        <v>135808.02900000004</v>
      </c>
      <c r="CD196" s="9">
        <v>44367</v>
      </c>
      <c r="CE196" s="14">
        <f t="shared" ca="1" si="164"/>
        <v>2500</v>
      </c>
      <c r="CF196" s="14">
        <f t="shared" ca="1" si="173"/>
        <v>2500</v>
      </c>
      <c r="CG196" s="14">
        <f t="shared" ca="1" si="182"/>
        <v>221.71005061569804</v>
      </c>
      <c r="CH196" s="14">
        <f t="shared" ca="1" si="157"/>
        <v>2278.289949384302</v>
      </c>
      <c r="CI196" s="14">
        <f t="shared" ca="1" si="158"/>
        <v>2278.289949384302</v>
      </c>
      <c r="CJ196" s="14">
        <f t="shared" ca="1" si="188"/>
        <v>346287.2951667548</v>
      </c>
      <c r="CK196" s="15">
        <f ca="1">SUM(CI$12:CI196)</f>
        <v>187324.94829261419</v>
      </c>
      <c r="CL196" s="16">
        <f ca="1">SUM(CG$12:CG196)+SUMIF(CH$12:CH196, "&lt;0")</f>
        <v>158962.34687414073</v>
      </c>
    </row>
    <row r="197" spans="1:90" x14ac:dyDescent="0.2">
      <c r="A197" s="24">
        <v>44368</v>
      </c>
      <c r="B197" s="54">
        <f ca="1">IF($A197&gt;= $C$5,$C$6, INDEX('Historical Data'!$D$2:$D$745, MATCH(A197, 'Historical Data'!$B$2:$B$745, 0)))</f>
        <v>1295.6389999999997</v>
      </c>
      <c r="C197" s="14">
        <f t="shared" ca="1" si="167"/>
        <v>1295.6389999999994</v>
      </c>
      <c r="D197" s="14">
        <f t="shared" ca="1" si="174"/>
        <v>174.79100000000108</v>
      </c>
      <c r="E197" s="14">
        <f t="shared" ca="1" si="144"/>
        <v>1120.8479999999986</v>
      </c>
      <c r="F197" s="14">
        <f t="shared" ca="1" si="136"/>
        <v>1120.8479999999986</v>
      </c>
      <c r="G197" s="14">
        <f t="shared" ca="1" si="159"/>
        <v>218054.7099999995</v>
      </c>
      <c r="H197" s="15">
        <f ca="1">SUM(F$12:F197)</f>
        <v>115881.21800000004</v>
      </c>
      <c r="I197" s="16">
        <f ca="1">SUM(D$12:D197)+SUMIF(E$12:E197, "&lt;0")</f>
        <v>102173.492</v>
      </c>
      <c r="J197" s="15"/>
      <c r="K197" s="9">
        <v>44368</v>
      </c>
      <c r="L197" s="14">
        <f t="shared" ca="1" si="160"/>
        <v>1788.5130798771124</v>
      </c>
      <c r="M197" s="14">
        <f t="shared" ca="1" si="168"/>
        <v>1788.5130798771129</v>
      </c>
      <c r="N197" s="14">
        <f t="shared" ca="1" si="175"/>
        <v>174.79100000000108</v>
      </c>
      <c r="O197" s="14">
        <f t="shared" ca="1" si="145"/>
        <v>1613.7220798771114</v>
      </c>
      <c r="P197" s="14">
        <f t="shared" ca="1" si="146"/>
        <v>1613.7220798771114</v>
      </c>
      <c r="Q197" s="14">
        <f t="shared" ca="1" si="183"/>
        <v>275720.97734562133</v>
      </c>
      <c r="R197" s="15">
        <f ca="1">SUM(P$12:P197)</f>
        <v>149889.52951152073</v>
      </c>
      <c r="S197" s="16">
        <f ca="1">SUM(N$12:N197)+SUMIF(O$12:O197, "&lt;0")</f>
        <v>125831.44783410136</v>
      </c>
      <c r="U197" s="9">
        <v>44368</v>
      </c>
      <c r="V197" s="14">
        <f t="shared" ca="1" si="161"/>
        <v>1250</v>
      </c>
      <c r="W197" s="14">
        <f t="shared" ca="1" si="169"/>
        <v>1250</v>
      </c>
      <c r="X197" s="14">
        <f t="shared" ca="1" si="176"/>
        <v>174.79100000000108</v>
      </c>
      <c r="Y197" s="14">
        <f t="shared" ca="1" si="147"/>
        <v>1075.2089999999989</v>
      </c>
      <c r="Z197" s="14">
        <f t="shared" ca="1" si="148"/>
        <v>1075.2089999999989</v>
      </c>
      <c r="AA197" s="14">
        <f t="shared" ca="1" si="184"/>
        <v>212714.94699999999</v>
      </c>
      <c r="AB197" s="15">
        <f ca="1">SUM(Z$12:Z197)</f>
        <v>112732.12699999999</v>
      </c>
      <c r="AC197" s="16">
        <f ca="1">SUM(X$12:X197)+SUMIF(Y$12:Y197, "&lt;0")</f>
        <v>99982.819999999978</v>
      </c>
      <c r="AE197" s="9">
        <v>44368</v>
      </c>
      <c r="AF197" s="14">
        <f t="shared" ca="1" si="137"/>
        <v>2000</v>
      </c>
      <c r="AG197" s="14">
        <f t="shared" ca="1" si="165"/>
        <v>2000</v>
      </c>
      <c r="AH197" s="14">
        <f t="shared" ca="1" si="177"/>
        <v>174.79100000000108</v>
      </c>
      <c r="AI197" s="14">
        <f t="shared" ca="1" si="138"/>
        <v>1825.2089999999989</v>
      </c>
      <c r="AJ197" s="14">
        <f t="shared" ca="1" si="139"/>
        <v>1825.2089999999989</v>
      </c>
      <c r="AK197" s="14">
        <f t="shared" ca="1" si="149"/>
        <v>299489.56299796025</v>
      </c>
      <c r="AL197" s="15">
        <f ca="1">SUM(AJ$12:AJ197)</f>
        <v>163506.74299796033</v>
      </c>
      <c r="AM197" s="16">
        <f ca="1">SUM(AH$12:AH197)+SUMIF(AI$12:AI197, "&lt;0")</f>
        <v>135982.82</v>
      </c>
      <c r="AO197" s="9">
        <v>44368</v>
      </c>
      <c r="AP197" s="14">
        <f t="shared" ca="1" si="140"/>
        <v>3000</v>
      </c>
      <c r="AQ197" s="14">
        <f t="shared" ca="1" si="170"/>
        <v>3000</v>
      </c>
      <c r="AR197" s="14">
        <f t="shared" ca="1" si="178"/>
        <v>793.45651937750381</v>
      </c>
      <c r="AS197" s="14">
        <f t="shared" ca="1" si="150"/>
        <v>2206.5434806224962</v>
      </c>
      <c r="AT197" s="14">
        <f t="shared" ca="1" si="151"/>
        <v>2206.5434806224962</v>
      </c>
      <c r="AU197" s="14">
        <f t="shared" ca="1" si="185"/>
        <v>388390.78785618593</v>
      </c>
      <c r="AV197" s="15">
        <f ca="1">SUM(AT$12:AT197)</f>
        <v>213377.02455936643</v>
      </c>
      <c r="AW197" s="16">
        <f ca="1">SUM(AR$12:AR197)+SUMIF(AS$12:AS197, "&lt;0")</f>
        <v>175013.76329681958</v>
      </c>
      <c r="AX197" s="15"/>
      <c r="AZ197" s="9">
        <v>44368</v>
      </c>
      <c r="BA197" s="14">
        <f t="shared" ca="1" si="162"/>
        <v>1500</v>
      </c>
      <c r="BB197" s="14">
        <f t="shared" ca="1" si="171"/>
        <v>1500</v>
      </c>
      <c r="BC197" s="14">
        <f t="shared" ca="1" si="179"/>
        <v>174.79100000000108</v>
      </c>
      <c r="BD197" s="14">
        <f t="shared" ca="1" si="152"/>
        <v>1325.2089999999989</v>
      </c>
      <c r="BE197" s="14">
        <f t="shared" ca="1" si="153"/>
        <v>1325.2089999999989</v>
      </c>
      <c r="BF197" s="14">
        <f t="shared" ca="1" si="186"/>
        <v>241964.94699999999</v>
      </c>
      <c r="BG197" s="15">
        <f ca="1">SUM(BE$12:BE197)</f>
        <v>129982.12700000002</v>
      </c>
      <c r="BH197" s="16">
        <f ca="1">SUM(BC$12:BC197)+SUMIF(BD$12:BD197, "&lt;0")</f>
        <v>111982.81999999999</v>
      </c>
      <c r="BJ197" s="9">
        <v>44368</v>
      </c>
      <c r="BK197" s="14">
        <f t="shared" ca="1" si="163"/>
        <v>1750</v>
      </c>
      <c r="BL197" s="14">
        <f t="shared" ca="1" si="172"/>
        <v>1750</v>
      </c>
      <c r="BM197" s="14">
        <f t="shared" ca="1" si="180"/>
        <v>174.79100000000108</v>
      </c>
      <c r="BN197" s="14">
        <f t="shared" ca="1" si="154"/>
        <v>1575.2089999999989</v>
      </c>
      <c r="BO197" s="14">
        <f t="shared" ca="1" si="155"/>
        <v>1575.2089999999989</v>
      </c>
      <c r="BP197" s="14">
        <f t="shared" ca="1" si="187"/>
        <v>271214.94699999999</v>
      </c>
      <c r="BQ197" s="15">
        <f ca="1">SUM(BO$12:BO197)</f>
        <v>147232.12700000001</v>
      </c>
      <c r="BR197" s="16">
        <f ca="1">SUM(BM$12:BM197)+SUMIF(BN$12:BN197, "&lt;0")</f>
        <v>123982.81999999999</v>
      </c>
      <c r="BT197" s="9">
        <v>44368</v>
      </c>
      <c r="BU197" s="14">
        <f t="shared" ca="1" si="141"/>
        <v>2000</v>
      </c>
      <c r="BV197" s="14">
        <f t="shared" ca="1" si="166"/>
        <v>2000</v>
      </c>
      <c r="BW197" s="14">
        <f t="shared" ca="1" si="181"/>
        <v>174.79100000000108</v>
      </c>
      <c r="BX197" s="14">
        <f t="shared" ca="1" si="142"/>
        <v>1825.2089999999989</v>
      </c>
      <c r="BY197" s="14">
        <f t="shared" ca="1" si="143"/>
        <v>1825.2089999999989</v>
      </c>
      <c r="BZ197" s="14">
        <f t="shared" ca="1" si="156"/>
        <v>299489.56299796025</v>
      </c>
      <c r="CA197" s="15">
        <f ca="1">SUM(BY$12:BY197)</f>
        <v>163506.74299796033</v>
      </c>
      <c r="CB197" s="16">
        <f ca="1">SUM(BW$12:BW197)+SUMIF(BX$12:BX197, "&lt;0")</f>
        <v>135982.82</v>
      </c>
      <c r="CD197" s="9">
        <v>44368</v>
      </c>
      <c r="CE197" s="14">
        <f t="shared" ca="1" si="164"/>
        <v>2500</v>
      </c>
      <c r="CF197" s="14">
        <f t="shared" ca="1" si="173"/>
        <v>2500</v>
      </c>
      <c r="CG197" s="14">
        <f t="shared" ca="1" si="182"/>
        <v>370.72332064163629</v>
      </c>
      <c r="CH197" s="14">
        <f t="shared" ca="1" si="157"/>
        <v>2129.2766793583637</v>
      </c>
      <c r="CI197" s="14">
        <f t="shared" ca="1" si="158"/>
        <v>2129.2766793583637</v>
      </c>
      <c r="CJ197" s="14">
        <f t="shared" ca="1" si="188"/>
        <v>348787.2951667548</v>
      </c>
      <c r="CK197" s="15">
        <f ca="1">SUM(CI$12:CI197)</f>
        <v>189454.22497197255</v>
      </c>
      <c r="CL197" s="16">
        <f ca="1">SUM(CG$12:CG197)+SUMIF(CH$12:CH197, "&lt;0")</f>
        <v>159333.07019478234</v>
      </c>
    </row>
    <row r="198" spans="1:90" x14ac:dyDescent="0.2">
      <c r="A198" s="24">
        <v>44369</v>
      </c>
      <c r="B198" s="54">
        <f ca="1">IF($A198&gt;= $C$5,$C$6, INDEX('Historical Data'!$D$2:$D$745, MATCH(A198, 'Historical Data'!$B$2:$B$745, 0)))</f>
        <v>1295.6389999999997</v>
      </c>
      <c r="C198" s="14">
        <f t="shared" ca="1" si="167"/>
        <v>1295.6389999999994</v>
      </c>
      <c r="D198" s="14">
        <f t="shared" ca="1" si="174"/>
        <v>0</v>
      </c>
      <c r="E198" s="14">
        <f t="shared" ca="1" si="144"/>
        <v>1295.6389999999997</v>
      </c>
      <c r="F198" s="14">
        <f t="shared" ca="1" si="136"/>
        <v>1295.6389999999997</v>
      </c>
      <c r="G198" s="14">
        <f t="shared" ca="1" si="159"/>
        <v>219350.34899999949</v>
      </c>
      <c r="H198" s="15">
        <f ca="1">SUM(F$12:F198)</f>
        <v>117176.85700000003</v>
      </c>
      <c r="I198" s="16">
        <f ca="1">SUM(D$12:D198)+SUMIF(E$12:E198, "&lt;0")</f>
        <v>102173.492</v>
      </c>
      <c r="J198" s="15"/>
      <c r="K198" s="9">
        <v>44369</v>
      </c>
      <c r="L198" s="14">
        <f t="shared" ca="1" si="160"/>
        <v>1788.5130798771124</v>
      </c>
      <c r="M198" s="14">
        <f t="shared" ca="1" si="168"/>
        <v>1788.5130798771129</v>
      </c>
      <c r="N198" s="14">
        <f t="shared" ca="1" si="175"/>
        <v>0</v>
      </c>
      <c r="O198" s="14">
        <f t="shared" ca="1" si="145"/>
        <v>1788.5130798771124</v>
      </c>
      <c r="P198" s="14">
        <f t="shared" ca="1" si="146"/>
        <v>1788.5130798771124</v>
      </c>
      <c r="Q198" s="14">
        <f t="shared" ca="1" si="183"/>
        <v>277509.49042549846</v>
      </c>
      <c r="R198" s="15">
        <f ca="1">SUM(P$12:P198)</f>
        <v>151678.04259139783</v>
      </c>
      <c r="S198" s="16">
        <f ca="1">SUM(N$12:N198)+SUMIF(O$12:O198, "&lt;0")</f>
        <v>125831.44783410136</v>
      </c>
      <c r="U198" s="9">
        <v>44369</v>
      </c>
      <c r="V198" s="14">
        <f t="shared" ca="1" si="161"/>
        <v>1250</v>
      </c>
      <c r="W198" s="14">
        <f t="shared" ca="1" si="169"/>
        <v>1250</v>
      </c>
      <c r="X198" s="14">
        <f t="shared" ca="1" si="176"/>
        <v>0</v>
      </c>
      <c r="Y198" s="14">
        <f t="shared" ca="1" si="147"/>
        <v>1250</v>
      </c>
      <c r="Z198" s="14">
        <f t="shared" ca="1" si="148"/>
        <v>1250</v>
      </c>
      <c r="AA198" s="14">
        <f t="shared" ca="1" si="184"/>
        <v>213964.94699999999</v>
      </c>
      <c r="AB198" s="15">
        <f ca="1">SUM(Z$12:Z198)</f>
        <v>113982.12699999999</v>
      </c>
      <c r="AC198" s="16">
        <f ca="1">SUM(X$12:X198)+SUMIF(Y$12:Y198, "&lt;0")</f>
        <v>99982.819999999978</v>
      </c>
      <c r="AE198" s="9">
        <v>44369</v>
      </c>
      <c r="AF198" s="14">
        <f t="shared" ca="1" si="137"/>
        <v>2000</v>
      </c>
      <c r="AG198" s="14">
        <f t="shared" ca="1" si="165"/>
        <v>2000</v>
      </c>
      <c r="AH198" s="14">
        <f t="shared" ca="1" si="177"/>
        <v>0</v>
      </c>
      <c r="AI198" s="14">
        <f t="shared" ca="1" si="138"/>
        <v>2000</v>
      </c>
      <c r="AJ198" s="14">
        <f t="shared" ca="1" si="139"/>
        <v>2000</v>
      </c>
      <c r="AK198" s="14">
        <f t="shared" ca="1" si="149"/>
        <v>301489.56299796025</v>
      </c>
      <c r="AL198" s="15">
        <f ca="1">SUM(AJ$12:AJ198)</f>
        <v>165506.74299796033</v>
      </c>
      <c r="AM198" s="16">
        <f ca="1">SUM(AH$12:AH198)+SUMIF(AI$12:AI198, "&lt;0")</f>
        <v>135982.82</v>
      </c>
      <c r="AO198" s="9">
        <v>44369</v>
      </c>
      <c r="AP198" s="14">
        <f t="shared" ca="1" si="140"/>
        <v>3000</v>
      </c>
      <c r="AQ198" s="14">
        <f t="shared" ca="1" si="170"/>
        <v>3000</v>
      </c>
      <c r="AR198" s="14">
        <f t="shared" ca="1" si="178"/>
        <v>618.66551937750319</v>
      </c>
      <c r="AS198" s="14">
        <f t="shared" ca="1" si="150"/>
        <v>2381.3344806224968</v>
      </c>
      <c r="AT198" s="14">
        <f t="shared" ca="1" si="151"/>
        <v>2381.3344806224968</v>
      </c>
      <c r="AU198" s="14">
        <f t="shared" ca="1" si="185"/>
        <v>391390.78785618593</v>
      </c>
      <c r="AV198" s="15">
        <f ca="1">SUM(AT$12:AT198)</f>
        <v>215758.35903998892</v>
      </c>
      <c r="AW198" s="16">
        <f ca="1">SUM(AR$12:AR198)+SUMIF(AS$12:AS198, "&lt;0")</f>
        <v>175632.42881619709</v>
      </c>
      <c r="AX198" s="15"/>
      <c r="AZ198" s="9">
        <v>44369</v>
      </c>
      <c r="BA198" s="14">
        <f t="shared" ca="1" si="162"/>
        <v>1500</v>
      </c>
      <c r="BB198" s="14">
        <f t="shared" ca="1" si="171"/>
        <v>1500</v>
      </c>
      <c r="BC198" s="14">
        <f t="shared" ca="1" si="179"/>
        <v>0</v>
      </c>
      <c r="BD198" s="14">
        <f t="shared" ca="1" si="152"/>
        <v>1500</v>
      </c>
      <c r="BE198" s="14">
        <f t="shared" ca="1" si="153"/>
        <v>1500</v>
      </c>
      <c r="BF198" s="14">
        <f t="shared" ca="1" si="186"/>
        <v>243464.94699999999</v>
      </c>
      <c r="BG198" s="15">
        <f ca="1">SUM(BE$12:BE198)</f>
        <v>131482.12700000004</v>
      </c>
      <c r="BH198" s="16">
        <f ca="1">SUM(BC$12:BC198)+SUMIF(BD$12:BD198, "&lt;0")</f>
        <v>111982.81999999999</v>
      </c>
      <c r="BJ198" s="9">
        <v>44369</v>
      </c>
      <c r="BK198" s="14">
        <f t="shared" ca="1" si="163"/>
        <v>1750</v>
      </c>
      <c r="BL198" s="14">
        <f t="shared" ca="1" si="172"/>
        <v>1750</v>
      </c>
      <c r="BM198" s="14">
        <f t="shared" ca="1" si="180"/>
        <v>0</v>
      </c>
      <c r="BN198" s="14">
        <f t="shared" ca="1" si="154"/>
        <v>1750</v>
      </c>
      <c r="BO198" s="14">
        <f t="shared" ca="1" si="155"/>
        <v>1750</v>
      </c>
      <c r="BP198" s="14">
        <f t="shared" ca="1" si="187"/>
        <v>272964.94699999999</v>
      </c>
      <c r="BQ198" s="15">
        <f ca="1">SUM(BO$12:BO198)</f>
        <v>148982.12700000001</v>
      </c>
      <c r="BR198" s="16">
        <f ca="1">SUM(BM$12:BM198)+SUMIF(BN$12:BN198, "&lt;0")</f>
        <v>123982.81999999999</v>
      </c>
      <c r="BT198" s="9">
        <v>44369</v>
      </c>
      <c r="BU198" s="14">
        <f t="shared" ca="1" si="141"/>
        <v>2000</v>
      </c>
      <c r="BV198" s="14">
        <f t="shared" ca="1" si="166"/>
        <v>2000</v>
      </c>
      <c r="BW198" s="14">
        <f t="shared" ca="1" si="181"/>
        <v>0</v>
      </c>
      <c r="BX198" s="14">
        <f t="shared" ca="1" si="142"/>
        <v>2000</v>
      </c>
      <c r="BY198" s="14">
        <f t="shared" ca="1" si="143"/>
        <v>2000</v>
      </c>
      <c r="BZ198" s="14">
        <f t="shared" ca="1" si="156"/>
        <v>301489.56299796025</v>
      </c>
      <c r="CA198" s="15">
        <f ca="1">SUM(BY$12:BY198)</f>
        <v>165506.74299796033</v>
      </c>
      <c r="CB198" s="16">
        <f ca="1">SUM(BW$12:BW198)+SUMIF(BX$12:BX198, "&lt;0")</f>
        <v>135982.82</v>
      </c>
      <c r="CD198" s="9">
        <v>44369</v>
      </c>
      <c r="CE198" s="14">
        <f t="shared" ca="1" si="164"/>
        <v>2500</v>
      </c>
      <c r="CF198" s="14">
        <f t="shared" ca="1" si="173"/>
        <v>2500</v>
      </c>
      <c r="CG198" s="14">
        <f t="shared" ca="1" si="182"/>
        <v>170.15459066757285</v>
      </c>
      <c r="CH198" s="14">
        <f t="shared" ca="1" si="157"/>
        <v>2329.8454093324272</v>
      </c>
      <c r="CI198" s="14">
        <f t="shared" ca="1" si="158"/>
        <v>2329.8454093324272</v>
      </c>
      <c r="CJ198" s="14">
        <f t="shared" ca="1" si="188"/>
        <v>351287.2951667548</v>
      </c>
      <c r="CK198" s="15">
        <f ca="1">SUM(CI$12:CI198)</f>
        <v>191784.07038130498</v>
      </c>
      <c r="CL198" s="16">
        <f ca="1">SUM(CG$12:CG198)+SUMIF(CH$12:CH198, "&lt;0")</f>
        <v>159503.22478544991</v>
      </c>
    </row>
    <row r="199" spans="1:90" x14ac:dyDescent="0.2">
      <c r="A199" s="24">
        <v>44370</v>
      </c>
      <c r="B199" s="54">
        <f ca="1">IF($A199&gt;= $C$5,$C$6, INDEX('Historical Data'!$D$2:$D$745, MATCH(A199, 'Historical Data'!$B$2:$B$745, 0)))</f>
        <v>1295.6389999999997</v>
      </c>
      <c r="C199" s="14">
        <f t="shared" ca="1" si="167"/>
        <v>1295.6389999999994</v>
      </c>
      <c r="D199" s="14">
        <f t="shared" ca="1" si="174"/>
        <v>0</v>
      </c>
      <c r="E199" s="14">
        <f t="shared" ca="1" si="144"/>
        <v>1295.6389999999997</v>
      </c>
      <c r="F199" s="14">
        <f t="shared" ca="1" si="136"/>
        <v>1295.6389999999997</v>
      </c>
      <c r="G199" s="14">
        <f t="shared" ca="1" si="159"/>
        <v>220645.98799999949</v>
      </c>
      <c r="H199" s="15">
        <f ca="1">SUM(F$12:F199)</f>
        <v>118472.49600000003</v>
      </c>
      <c r="I199" s="16">
        <f ca="1">SUM(D$12:D199)+SUMIF(E$12:E199, "&lt;0")</f>
        <v>102173.492</v>
      </c>
      <c r="J199" s="15"/>
      <c r="K199" s="9">
        <v>44370</v>
      </c>
      <c r="L199" s="14">
        <f t="shared" ca="1" si="160"/>
        <v>1788.5130798771124</v>
      </c>
      <c r="M199" s="14">
        <f t="shared" ca="1" si="168"/>
        <v>1788.5130798771129</v>
      </c>
      <c r="N199" s="14">
        <f t="shared" ca="1" si="175"/>
        <v>0</v>
      </c>
      <c r="O199" s="14">
        <f t="shared" ca="1" si="145"/>
        <v>1788.5130798771124</v>
      </c>
      <c r="P199" s="14">
        <f t="shared" ca="1" si="146"/>
        <v>1788.5130798771124</v>
      </c>
      <c r="Q199" s="14">
        <f t="shared" ca="1" si="183"/>
        <v>279298.00350537559</v>
      </c>
      <c r="R199" s="15">
        <f ca="1">SUM(P$12:P199)</f>
        <v>153466.55567127492</v>
      </c>
      <c r="S199" s="16">
        <f ca="1">SUM(N$12:N199)+SUMIF(O$12:O199, "&lt;0")</f>
        <v>125831.44783410136</v>
      </c>
      <c r="U199" s="9">
        <v>44370</v>
      </c>
      <c r="V199" s="14">
        <f t="shared" ca="1" si="161"/>
        <v>1250</v>
      </c>
      <c r="W199" s="14">
        <f t="shared" ca="1" si="169"/>
        <v>1250</v>
      </c>
      <c r="X199" s="14">
        <f t="shared" ca="1" si="176"/>
        <v>0</v>
      </c>
      <c r="Y199" s="14">
        <f t="shared" ca="1" si="147"/>
        <v>1250</v>
      </c>
      <c r="Z199" s="14">
        <f t="shared" ca="1" si="148"/>
        <v>1250</v>
      </c>
      <c r="AA199" s="14">
        <f t="shared" ca="1" si="184"/>
        <v>215214.94699999999</v>
      </c>
      <c r="AB199" s="15">
        <f ca="1">SUM(Z$12:Z199)</f>
        <v>115232.12699999999</v>
      </c>
      <c r="AC199" s="16">
        <f ca="1">SUM(X$12:X199)+SUMIF(Y$12:Y199, "&lt;0")</f>
        <v>99982.819999999978</v>
      </c>
      <c r="AE199" s="9">
        <v>44370</v>
      </c>
      <c r="AF199" s="14">
        <f t="shared" ca="1" si="137"/>
        <v>2000</v>
      </c>
      <c r="AG199" s="14">
        <f t="shared" ca="1" si="165"/>
        <v>2000</v>
      </c>
      <c r="AH199" s="14">
        <f t="shared" ca="1" si="177"/>
        <v>0</v>
      </c>
      <c r="AI199" s="14">
        <f t="shared" ca="1" si="138"/>
        <v>2000</v>
      </c>
      <c r="AJ199" s="14">
        <f t="shared" ca="1" si="139"/>
        <v>2000</v>
      </c>
      <c r="AK199" s="14">
        <f t="shared" ca="1" si="149"/>
        <v>303489.56299796025</v>
      </c>
      <c r="AL199" s="15">
        <f ca="1">SUM(AJ$12:AJ199)</f>
        <v>167506.74299796033</v>
      </c>
      <c r="AM199" s="16">
        <f ca="1">SUM(AH$12:AH199)+SUMIF(AI$12:AI199, "&lt;0")</f>
        <v>135982.82</v>
      </c>
      <c r="AO199" s="9">
        <v>44370</v>
      </c>
      <c r="AP199" s="14">
        <f t="shared" ca="1" si="140"/>
        <v>3000</v>
      </c>
      <c r="AQ199" s="14">
        <f t="shared" ca="1" si="170"/>
        <v>3000</v>
      </c>
      <c r="AR199" s="14">
        <f t="shared" ca="1" si="178"/>
        <v>618.66551937750273</v>
      </c>
      <c r="AS199" s="14">
        <f t="shared" ca="1" si="150"/>
        <v>2381.3344806224973</v>
      </c>
      <c r="AT199" s="14">
        <f t="shared" ca="1" si="151"/>
        <v>2381.3344806224973</v>
      </c>
      <c r="AU199" s="14">
        <f t="shared" ca="1" si="185"/>
        <v>394390.78785618593</v>
      </c>
      <c r="AV199" s="15">
        <f ca="1">SUM(AT$12:AT199)</f>
        <v>218139.69352061141</v>
      </c>
      <c r="AW199" s="16">
        <f ca="1">SUM(AR$12:AR199)+SUMIF(AS$12:AS199, "&lt;0")</f>
        <v>176251.0943355746</v>
      </c>
      <c r="AX199" s="15"/>
      <c r="AZ199" s="9">
        <v>44370</v>
      </c>
      <c r="BA199" s="14">
        <f t="shared" ca="1" si="162"/>
        <v>1500</v>
      </c>
      <c r="BB199" s="14">
        <f t="shared" ca="1" si="171"/>
        <v>1500</v>
      </c>
      <c r="BC199" s="14">
        <f t="shared" ca="1" si="179"/>
        <v>0</v>
      </c>
      <c r="BD199" s="14">
        <f t="shared" ca="1" si="152"/>
        <v>1500</v>
      </c>
      <c r="BE199" s="14">
        <f t="shared" ca="1" si="153"/>
        <v>1500</v>
      </c>
      <c r="BF199" s="14">
        <f t="shared" ca="1" si="186"/>
        <v>244964.94699999999</v>
      </c>
      <c r="BG199" s="15">
        <f ca="1">SUM(BE$12:BE199)</f>
        <v>132982.12700000004</v>
      </c>
      <c r="BH199" s="16">
        <f ca="1">SUM(BC$12:BC199)+SUMIF(BD$12:BD199, "&lt;0")</f>
        <v>111982.81999999999</v>
      </c>
      <c r="BJ199" s="9">
        <v>44370</v>
      </c>
      <c r="BK199" s="14">
        <f t="shared" ca="1" si="163"/>
        <v>1750</v>
      </c>
      <c r="BL199" s="14">
        <f t="shared" ca="1" si="172"/>
        <v>1750</v>
      </c>
      <c r="BM199" s="14">
        <f t="shared" ca="1" si="180"/>
        <v>0</v>
      </c>
      <c r="BN199" s="14">
        <f t="shared" ca="1" si="154"/>
        <v>1750</v>
      </c>
      <c r="BO199" s="14">
        <f t="shared" ca="1" si="155"/>
        <v>1750</v>
      </c>
      <c r="BP199" s="14">
        <f t="shared" ca="1" si="187"/>
        <v>274714.94699999999</v>
      </c>
      <c r="BQ199" s="15">
        <f ca="1">SUM(BO$12:BO199)</f>
        <v>150732.12700000001</v>
      </c>
      <c r="BR199" s="16">
        <f ca="1">SUM(BM$12:BM199)+SUMIF(BN$12:BN199, "&lt;0")</f>
        <v>123982.81999999999</v>
      </c>
      <c r="BT199" s="9">
        <v>44370</v>
      </c>
      <c r="BU199" s="14">
        <f t="shared" ca="1" si="141"/>
        <v>2000</v>
      </c>
      <c r="BV199" s="14">
        <f t="shared" ca="1" si="166"/>
        <v>2000</v>
      </c>
      <c r="BW199" s="14">
        <f t="shared" ca="1" si="181"/>
        <v>0</v>
      </c>
      <c r="BX199" s="14">
        <f t="shared" ca="1" si="142"/>
        <v>2000</v>
      </c>
      <c r="BY199" s="14">
        <f t="shared" ca="1" si="143"/>
        <v>2000</v>
      </c>
      <c r="BZ199" s="14">
        <f t="shared" ca="1" si="156"/>
        <v>303489.56299796025</v>
      </c>
      <c r="CA199" s="15">
        <f ca="1">SUM(BY$12:BY199)</f>
        <v>167506.74299796033</v>
      </c>
      <c r="CB199" s="16">
        <f ca="1">SUM(BW$12:BW199)+SUMIF(BX$12:BX199, "&lt;0")</f>
        <v>135982.82</v>
      </c>
      <c r="CD199" s="9">
        <v>44370</v>
      </c>
      <c r="CE199" s="14">
        <f t="shared" ca="1" si="164"/>
        <v>2500</v>
      </c>
      <c r="CF199" s="14">
        <f t="shared" ca="1" si="173"/>
        <v>2500</v>
      </c>
      <c r="CG199" s="14">
        <f t="shared" ca="1" si="182"/>
        <v>144.37686069351003</v>
      </c>
      <c r="CH199" s="14">
        <f t="shared" ca="1" si="157"/>
        <v>2355.62313930649</v>
      </c>
      <c r="CI199" s="14">
        <f t="shared" ca="1" si="158"/>
        <v>2355.62313930649</v>
      </c>
      <c r="CJ199" s="14">
        <f t="shared" ca="1" si="188"/>
        <v>353787.2951667548</v>
      </c>
      <c r="CK199" s="15">
        <f ca="1">SUM(CI$12:CI199)</f>
        <v>194139.69352061147</v>
      </c>
      <c r="CL199" s="16">
        <f ca="1">SUM(CG$12:CG199)+SUMIF(CH$12:CH199, "&lt;0")</f>
        <v>159647.60164614342</v>
      </c>
    </row>
    <row r="200" spans="1:90" x14ac:dyDescent="0.2">
      <c r="A200" s="24">
        <v>44371</v>
      </c>
      <c r="B200" s="54">
        <f ca="1">IF($A200&gt;= $C$5,$C$6, INDEX('Historical Data'!$D$2:$D$745, MATCH(A200, 'Historical Data'!$B$2:$B$745, 0)))</f>
        <v>1295.6389999999997</v>
      </c>
      <c r="C200" s="14">
        <f t="shared" ca="1" si="167"/>
        <v>1295.6389999999994</v>
      </c>
      <c r="D200" s="14">
        <f t="shared" ca="1" si="174"/>
        <v>432.31200000000172</v>
      </c>
      <c r="E200" s="14">
        <f t="shared" ca="1" si="144"/>
        <v>863.32699999999795</v>
      </c>
      <c r="F200" s="14">
        <f t="shared" ca="1" si="136"/>
        <v>863.32699999999795</v>
      </c>
      <c r="G200" s="14">
        <f t="shared" ca="1" si="159"/>
        <v>221941.62699999948</v>
      </c>
      <c r="H200" s="15">
        <f ca="1">SUM(F$12:F200)</f>
        <v>119335.82300000003</v>
      </c>
      <c r="I200" s="16">
        <f ca="1">SUM(D$12:D200)+SUMIF(E$12:E200, "&lt;0")</f>
        <v>102605.804</v>
      </c>
      <c r="J200" s="15"/>
      <c r="K200" s="9">
        <v>44371</v>
      </c>
      <c r="L200" s="14">
        <f t="shared" ca="1" si="160"/>
        <v>1788.5130798771124</v>
      </c>
      <c r="M200" s="14">
        <f t="shared" ca="1" si="168"/>
        <v>1788.5130798771129</v>
      </c>
      <c r="N200" s="14">
        <f t="shared" ca="1" si="175"/>
        <v>432.31200000000172</v>
      </c>
      <c r="O200" s="14">
        <f t="shared" ca="1" si="145"/>
        <v>1356.2010798771107</v>
      </c>
      <c r="P200" s="14">
        <f t="shared" ca="1" si="146"/>
        <v>1356.2010798771107</v>
      </c>
      <c r="Q200" s="14">
        <f t="shared" ca="1" si="183"/>
        <v>281086.51658525271</v>
      </c>
      <c r="R200" s="15">
        <f ca="1">SUM(P$12:P200)</f>
        <v>154822.75675115205</v>
      </c>
      <c r="S200" s="16">
        <f ca="1">SUM(N$12:N200)+SUMIF(O$12:O200, "&lt;0")</f>
        <v>126263.75983410137</v>
      </c>
      <c r="U200" s="9">
        <v>44371</v>
      </c>
      <c r="V200" s="14">
        <f t="shared" ca="1" si="161"/>
        <v>1250</v>
      </c>
      <c r="W200" s="14">
        <f t="shared" ca="1" si="169"/>
        <v>1250</v>
      </c>
      <c r="X200" s="14">
        <f t="shared" ca="1" si="176"/>
        <v>432.31200000000172</v>
      </c>
      <c r="Y200" s="14">
        <f t="shared" ca="1" si="147"/>
        <v>817.68799999999828</v>
      </c>
      <c r="Z200" s="14">
        <f t="shared" ca="1" si="148"/>
        <v>817.68799999999828</v>
      </c>
      <c r="AA200" s="14">
        <f t="shared" ca="1" si="184"/>
        <v>216464.94699999999</v>
      </c>
      <c r="AB200" s="15">
        <f ca="1">SUM(Z$12:Z200)</f>
        <v>116049.81499999999</v>
      </c>
      <c r="AC200" s="16">
        <f ca="1">SUM(X$12:X200)+SUMIF(Y$12:Y200, "&lt;0")</f>
        <v>100415.13199999998</v>
      </c>
      <c r="AE200" s="9">
        <v>44371</v>
      </c>
      <c r="AF200" s="14">
        <f t="shared" ca="1" si="137"/>
        <v>2000</v>
      </c>
      <c r="AG200" s="14">
        <f t="shared" ca="1" si="165"/>
        <v>2000</v>
      </c>
      <c r="AH200" s="14">
        <f t="shared" ca="1" si="177"/>
        <v>432.31200000000172</v>
      </c>
      <c r="AI200" s="14">
        <f t="shared" ca="1" si="138"/>
        <v>1567.6879999999983</v>
      </c>
      <c r="AJ200" s="14">
        <f t="shared" ca="1" si="139"/>
        <v>1567.6879999999983</v>
      </c>
      <c r="AK200" s="14">
        <f t="shared" ca="1" si="149"/>
        <v>305489.56299796025</v>
      </c>
      <c r="AL200" s="15">
        <f ca="1">SUM(AJ$12:AJ200)</f>
        <v>169074.43099796033</v>
      </c>
      <c r="AM200" s="16">
        <f ca="1">SUM(AH$12:AH200)+SUMIF(AI$12:AI200, "&lt;0")</f>
        <v>136415.13200000004</v>
      </c>
      <c r="AO200" s="9">
        <v>44371</v>
      </c>
      <c r="AP200" s="14">
        <f t="shared" ca="1" si="140"/>
        <v>3000</v>
      </c>
      <c r="AQ200" s="14">
        <f t="shared" ca="1" si="170"/>
        <v>3000</v>
      </c>
      <c r="AR200" s="14">
        <f t="shared" ca="1" si="178"/>
        <v>1050.9111307194489</v>
      </c>
      <c r="AS200" s="14">
        <f t="shared" ca="1" si="150"/>
        <v>1949.0888692805511</v>
      </c>
      <c r="AT200" s="14">
        <f t="shared" ca="1" si="151"/>
        <v>1949.0888692805511</v>
      </c>
      <c r="AU200" s="14">
        <f t="shared" ca="1" si="185"/>
        <v>397390.78785618593</v>
      </c>
      <c r="AV200" s="15">
        <f ca="1">SUM(AT$12:AT200)</f>
        <v>220088.78238989197</v>
      </c>
      <c r="AW200" s="16">
        <f ca="1">SUM(AR$12:AR200)+SUMIF(AS$12:AS200, "&lt;0")</f>
        <v>177302.00546629401</v>
      </c>
      <c r="AX200" s="15"/>
      <c r="AZ200" s="9">
        <v>44371</v>
      </c>
      <c r="BA200" s="14">
        <f t="shared" ca="1" si="162"/>
        <v>1500</v>
      </c>
      <c r="BB200" s="14">
        <f t="shared" ca="1" si="171"/>
        <v>1500</v>
      </c>
      <c r="BC200" s="14">
        <f t="shared" ca="1" si="179"/>
        <v>432.31200000000172</v>
      </c>
      <c r="BD200" s="14">
        <f t="shared" ca="1" si="152"/>
        <v>1067.6879999999983</v>
      </c>
      <c r="BE200" s="14">
        <f t="shared" ca="1" si="153"/>
        <v>1067.6879999999983</v>
      </c>
      <c r="BF200" s="14">
        <f t="shared" ca="1" si="186"/>
        <v>246464.94699999999</v>
      </c>
      <c r="BG200" s="15">
        <f ca="1">SUM(BE$12:BE200)</f>
        <v>134049.81500000003</v>
      </c>
      <c r="BH200" s="16">
        <f ca="1">SUM(BC$12:BC200)+SUMIF(BD$12:BD200, "&lt;0")</f>
        <v>112415.132</v>
      </c>
      <c r="BJ200" s="9">
        <v>44371</v>
      </c>
      <c r="BK200" s="14">
        <f t="shared" ca="1" si="163"/>
        <v>1750</v>
      </c>
      <c r="BL200" s="14">
        <f t="shared" ca="1" si="172"/>
        <v>1750</v>
      </c>
      <c r="BM200" s="14">
        <f t="shared" ca="1" si="180"/>
        <v>432.31200000000172</v>
      </c>
      <c r="BN200" s="14">
        <f t="shared" ca="1" si="154"/>
        <v>1317.6879999999983</v>
      </c>
      <c r="BO200" s="14">
        <f t="shared" ca="1" si="155"/>
        <v>1317.6879999999983</v>
      </c>
      <c r="BP200" s="14">
        <f t="shared" ca="1" si="187"/>
        <v>276464.94699999999</v>
      </c>
      <c r="BQ200" s="15">
        <f ca="1">SUM(BO$12:BO200)</f>
        <v>152049.815</v>
      </c>
      <c r="BR200" s="16">
        <f ca="1">SUM(BM$12:BM200)+SUMIF(BN$12:BN200, "&lt;0")</f>
        <v>124415.132</v>
      </c>
      <c r="BT200" s="9">
        <v>44371</v>
      </c>
      <c r="BU200" s="14">
        <f t="shared" ca="1" si="141"/>
        <v>2000</v>
      </c>
      <c r="BV200" s="14">
        <f t="shared" ca="1" si="166"/>
        <v>2000</v>
      </c>
      <c r="BW200" s="14">
        <f t="shared" ca="1" si="181"/>
        <v>432.31200000000172</v>
      </c>
      <c r="BX200" s="14">
        <f t="shared" ca="1" si="142"/>
        <v>1567.6879999999983</v>
      </c>
      <c r="BY200" s="14">
        <f t="shared" ca="1" si="143"/>
        <v>1567.6879999999983</v>
      </c>
      <c r="BZ200" s="14">
        <f t="shared" ca="1" si="156"/>
        <v>305489.56299796025</v>
      </c>
      <c r="CA200" s="15">
        <f ca="1">SUM(BY$12:BY200)</f>
        <v>169074.43099796033</v>
      </c>
      <c r="CB200" s="16">
        <f ca="1">SUM(BW$12:BW200)+SUMIF(BX$12:BX200, "&lt;0")</f>
        <v>136415.13200000004</v>
      </c>
      <c r="CD200" s="9">
        <v>44371</v>
      </c>
      <c r="CE200" s="14">
        <f t="shared" ca="1" si="164"/>
        <v>2500</v>
      </c>
      <c r="CF200" s="14">
        <f t="shared" ca="1" si="173"/>
        <v>2500</v>
      </c>
      <c r="CG200" s="14">
        <f t="shared" ca="1" si="182"/>
        <v>550.91113071944892</v>
      </c>
      <c r="CH200" s="14">
        <f t="shared" ca="1" si="157"/>
        <v>1949.0888692805511</v>
      </c>
      <c r="CI200" s="14">
        <f t="shared" ca="1" si="158"/>
        <v>1949.0888692805511</v>
      </c>
      <c r="CJ200" s="14">
        <f t="shared" ca="1" si="188"/>
        <v>356287.2951667548</v>
      </c>
      <c r="CK200" s="15">
        <f ca="1">SUM(CI$12:CI200)</f>
        <v>196088.78238989203</v>
      </c>
      <c r="CL200" s="16">
        <f ca="1">SUM(CG$12:CG200)+SUMIF(CH$12:CH200, "&lt;0")</f>
        <v>160198.51277686289</v>
      </c>
    </row>
    <row r="201" spans="1:90" x14ac:dyDescent="0.2">
      <c r="A201" s="24">
        <v>44372</v>
      </c>
      <c r="B201" s="54">
        <f ca="1">IF($A201&gt;= $C$5,$C$6, INDEX('Historical Data'!$D$2:$D$745, MATCH(A201, 'Historical Data'!$B$2:$B$745, 0)))</f>
        <v>1295.6389999999997</v>
      </c>
      <c r="C201" s="14">
        <f t="shared" ca="1" si="167"/>
        <v>1295.6389999999994</v>
      </c>
      <c r="D201" s="14">
        <f t="shared" ca="1" si="174"/>
        <v>1083.2719999999977</v>
      </c>
      <c r="E201" s="14">
        <f t="shared" ca="1" si="144"/>
        <v>212.36700000000201</v>
      </c>
      <c r="F201" s="14">
        <f t="shared" ca="1" si="136"/>
        <v>212.36700000000201</v>
      </c>
      <c r="G201" s="14">
        <f t="shared" ca="1" si="159"/>
        <v>223237.26599999948</v>
      </c>
      <c r="H201" s="15">
        <f ca="1">SUM(F$12:F201)</f>
        <v>119548.19000000003</v>
      </c>
      <c r="I201" s="16">
        <f ca="1">SUM(D$12:D201)+SUMIF(E$12:E201, "&lt;0")</f>
        <v>103689.076</v>
      </c>
      <c r="J201" s="15"/>
      <c r="K201" s="9">
        <v>44372</v>
      </c>
      <c r="L201" s="14">
        <f t="shared" ca="1" si="160"/>
        <v>1788.5130798771124</v>
      </c>
      <c r="M201" s="14">
        <f t="shared" ca="1" si="168"/>
        <v>1788.5130798771129</v>
      </c>
      <c r="N201" s="14">
        <f t="shared" ca="1" si="175"/>
        <v>1576.1460798771104</v>
      </c>
      <c r="O201" s="14">
        <f t="shared" ca="1" si="145"/>
        <v>212.36700000000201</v>
      </c>
      <c r="P201" s="14">
        <f t="shared" ca="1" si="146"/>
        <v>212.36700000000201</v>
      </c>
      <c r="Q201" s="14">
        <f t="shared" ca="1" si="183"/>
        <v>282875.02966512984</v>
      </c>
      <c r="R201" s="15">
        <f ca="1">SUM(P$12:P201)</f>
        <v>155035.12375115204</v>
      </c>
      <c r="S201" s="16">
        <f ca="1">SUM(N$12:N201)+SUMIF(O$12:O201, "&lt;0")</f>
        <v>127839.90591397848</v>
      </c>
      <c r="U201" s="9">
        <v>44372</v>
      </c>
      <c r="V201" s="14">
        <f t="shared" ca="1" si="161"/>
        <v>1250</v>
      </c>
      <c r="W201" s="14">
        <f t="shared" ca="1" si="169"/>
        <v>1250</v>
      </c>
      <c r="X201" s="14">
        <f t="shared" ca="1" si="176"/>
        <v>1037.632999999998</v>
      </c>
      <c r="Y201" s="14">
        <f t="shared" ca="1" si="147"/>
        <v>212.36700000000201</v>
      </c>
      <c r="Z201" s="14">
        <f t="shared" ca="1" si="148"/>
        <v>212.36700000000201</v>
      </c>
      <c r="AA201" s="14">
        <f t="shared" ca="1" si="184"/>
        <v>217714.94699999999</v>
      </c>
      <c r="AB201" s="15">
        <f ca="1">SUM(Z$12:Z201)</f>
        <v>116262.18199999999</v>
      </c>
      <c r="AC201" s="16">
        <f ca="1">SUM(X$12:X201)+SUMIF(Y$12:Y201, "&lt;0")</f>
        <v>101452.76499999998</v>
      </c>
      <c r="AE201" s="9">
        <v>44372</v>
      </c>
      <c r="AF201" s="14">
        <f t="shared" ca="1" si="137"/>
        <v>2000</v>
      </c>
      <c r="AG201" s="14">
        <f t="shared" ca="1" si="165"/>
        <v>2000</v>
      </c>
      <c r="AH201" s="14">
        <f t="shared" ca="1" si="177"/>
        <v>1576.1460798771104</v>
      </c>
      <c r="AI201" s="14">
        <f t="shared" ca="1" si="138"/>
        <v>423.85392012288958</v>
      </c>
      <c r="AJ201" s="14">
        <f t="shared" ca="1" si="139"/>
        <v>423.85392012288958</v>
      </c>
      <c r="AK201" s="14">
        <f t="shared" ca="1" si="149"/>
        <v>307489.56299796025</v>
      </c>
      <c r="AL201" s="15">
        <f ca="1">SUM(AJ$12:AJ201)</f>
        <v>169498.28491808323</v>
      </c>
      <c r="AM201" s="16">
        <f ca="1">SUM(AH$12:AH201)+SUMIF(AI$12:AI201, "&lt;0")</f>
        <v>137991.27807987714</v>
      </c>
      <c r="AO201" s="9">
        <v>44372</v>
      </c>
      <c r="AP201" s="14">
        <f t="shared" ca="1" si="140"/>
        <v>3000</v>
      </c>
      <c r="AQ201" s="14">
        <f t="shared" ca="1" si="170"/>
        <v>3000</v>
      </c>
      <c r="AR201" s="14">
        <f t="shared" ca="1" si="178"/>
        <v>2168.9674806224953</v>
      </c>
      <c r="AS201" s="14">
        <f t="shared" ca="1" si="150"/>
        <v>831.03251937750474</v>
      </c>
      <c r="AT201" s="14">
        <f t="shared" ca="1" si="151"/>
        <v>831.03251937750474</v>
      </c>
      <c r="AU201" s="14">
        <f t="shared" ca="1" si="185"/>
        <v>400390.78785618593</v>
      </c>
      <c r="AV201" s="15">
        <f ca="1">SUM(AT$12:AT201)</f>
        <v>220919.81490926948</v>
      </c>
      <c r="AW201" s="16">
        <f ca="1">SUM(AR$12:AR201)+SUMIF(AS$12:AS201, "&lt;0")</f>
        <v>179470.97294691653</v>
      </c>
      <c r="AX201" s="15"/>
      <c r="AZ201" s="9">
        <v>44372</v>
      </c>
      <c r="BA201" s="14">
        <f t="shared" ca="1" si="162"/>
        <v>1500</v>
      </c>
      <c r="BB201" s="14">
        <f t="shared" ca="1" si="171"/>
        <v>1500</v>
      </c>
      <c r="BC201" s="14">
        <f t="shared" ca="1" si="179"/>
        <v>1287.632999999998</v>
      </c>
      <c r="BD201" s="14">
        <f t="shared" ca="1" si="152"/>
        <v>212.36700000000201</v>
      </c>
      <c r="BE201" s="14">
        <f t="shared" ca="1" si="153"/>
        <v>212.36700000000201</v>
      </c>
      <c r="BF201" s="14">
        <f t="shared" ca="1" si="186"/>
        <v>247964.94699999999</v>
      </c>
      <c r="BG201" s="15">
        <f ca="1">SUM(BE$12:BE201)</f>
        <v>134262.18200000003</v>
      </c>
      <c r="BH201" s="16">
        <f ca="1">SUM(BC$12:BC201)+SUMIF(BD$12:BD201, "&lt;0")</f>
        <v>113702.765</v>
      </c>
      <c r="BJ201" s="9">
        <v>44372</v>
      </c>
      <c r="BK201" s="14">
        <f t="shared" ca="1" si="163"/>
        <v>1750</v>
      </c>
      <c r="BL201" s="14">
        <f t="shared" ca="1" si="172"/>
        <v>1750</v>
      </c>
      <c r="BM201" s="14">
        <f t="shared" ca="1" si="180"/>
        <v>1537.632999999998</v>
      </c>
      <c r="BN201" s="14">
        <f t="shared" ca="1" si="154"/>
        <v>212.36700000000201</v>
      </c>
      <c r="BO201" s="14">
        <f t="shared" ca="1" si="155"/>
        <v>212.36700000000201</v>
      </c>
      <c r="BP201" s="14">
        <f t="shared" ca="1" si="187"/>
        <v>278214.94699999999</v>
      </c>
      <c r="BQ201" s="15">
        <f ca="1">SUM(BO$12:BO201)</f>
        <v>152262.182</v>
      </c>
      <c r="BR201" s="16">
        <f ca="1">SUM(BM$12:BM201)+SUMIF(BN$12:BN201, "&lt;0")</f>
        <v>125952.765</v>
      </c>
      <c r="BT201" s="9">
        <v>44372</v>
      </c>
      <c r="BU201" s="14">
        <f t="shared" ca="1" si="141"/>
        <v>2000</v>
      </c>
      <c r="BV201" s="14">
        <f t="shared" ca="1" si="166"/>
        <v>2000</v>
      </c>
      <c r="BW201" s="14">
        <f t="shared" ca="1" si="181"/>
        <v>1576.1460798771104</v>
      </c>
      <c r="BX201" s="14">
        <f t="shared" ca="1" si="142"/>
        <v>423.85392012288958</v>
      </c>
      <c r="BY201" s="14">
        <f t="shared" ca="1" si="143"/>
        <v>423.85392012288958</v>
      </c>
      <c r="BZ201" s="14">
        <f t="shared" ca="1" si="156"/>
        <v>307489.56299796025</v>
      </c>
      <c r="CA201" s="15">
        <f ca="1">SUM(BY$12:BY201)</f>
        <v>169498.28491808323</v>
      </c>
      <c r="CB201" s="16">
        <f ca="1">SUM(BW$12:BW201)+SUMIF(BX$12:BX201, "&lt;0")</f>
        <v>137991.27807987714</v>
      </c>
      <c r="CD201" s="9">
        <v>44372</v>
      </c>
      <c r="CE201" s="14">
        <f t="shared" ca="1" si="164"/>
        <v>2500</v>
      </c>
      <c r="CF201" s="14">
        <f t="shared" ca="1" si="173"/>
        <v>2500</v>
      </c>
      <c r="CG201" s="14">
        <f t="shared" ca="1" si="182"/>
        <v>1668.9674806224953</v>
      </c>
      <c r="CH201" s="14">
        <f t="shared" ca="1" si="157"/>
        <v>831.03251937750474</v>
      </c>
      <c r="CI201" s="14">
        <f t="shared" ca="1" si="158"/>
        <v>831.03251937750474</v>
      </c>
      <c r="CJ201" s="14">
        <f t="shared" ca="1" si="188"/>
        <v>358787.2951667548</v>
      </c>
      <c r="CK201" s="15">
        <f ca="1">SUM(CI$12:CI201)</f>
        <v>196919.81490926954</v>
      </c>
      <c r="CL201" s="16">
        <f ca="1">SUM(CG$12:CG201)+SUMIF(CH$12:CH201, "&lt;0")</f>
        <v>161867.48025748535</v>
      </c>
    </row>
    <row r="202" spans="1:90" x14ac:dyDescent="0.2">
      <c r="A202" s="24">
        <v>44373</v>
      </c>
      <c r="B202" s="54">
        <f ca="1">IF($A202&gt;= $C$5,$C$6, INDEX('Historical Data'!$D$2:$D$745, MATCH(A202, 'Historical Data'!$B$2:$B$745, 0)))</f>
        <v>1295.6389999999997</v>
      </c>
      <c r="C202" s="14">
        <f t="shared" ca="1" si="167"/>
        <v>1295.6389999999994</v>
      </c>
      <c r="D202" s="14">
        <f t="shared" ca="1" si="174"/>
        <v>1100.6389999999997</v>
      </c>
      <c r="E202" s="14">
        <f t="shared" ca="1" si="144"/>
        <v>195</v>
      </c>
      <c r="F202" s="14">
        <f t="shared" ca="1" si="136"/>
        <v>195</v>
      </c>
      <c r="G202" s="14">
        <f t="shared" ca="1" si="159"/>
        <v>224532.90499999947</v>
      </c>
      <c r="H202" s="15">
        <f ca="1">SUM(F$12:F202)</f>
        <v>119743.19000000003</v>
      </c>
      <c r="I202" s="16">
        <f ca="1">SUM(D$12:D202)+SUMIF(E$12:E202, "&lt;0")</f>
        <v>104789.715</v>
      </c>
      <c r="J202" s="15"/>
      <c r="K202" s="9">
        <v>44373</v>
      </c>
      <c r="L202" s="14">
        <f t="shared" ca="1" si="160"/>
        <v>1788.5130798771124</v>
      </c>
      <c r="M202" s="14">
        <f t="shared" ca="1" si="168"/>
        <v>1788.5130798771129</v>
      </c>
      <c r="N202" s="14">
        <f t="shared" ca="1" si="175"/>
        <v>1593.5130798771124</v>
      </c>
      <c r="O202" s="14">
        <f t="shared" ca="1" si="145"/>
        <v>195</v>
      </c>
      <c r="P202" s="14">
        <f t="shared" ca="1" si="146"/>
        <v>195</v>
      </c>
      <c r="Q202" s="14">
        <f t="shared" ca="1" si="183"/>
        <v>284663.54274500697</v>
      </c>
      <c r="R202" s="15">
        <f ca="1">SUM(P$12:P202)</f>
        <v>155230.12375115204</v>
      </c>
      <c r="S202" s="16">
        <f ca="1">SUM(N$12:N202)+SUMIF(O$12:O202, "&lt;0")</f>
        <v>129433.41899385559</v>
      </c>
      <c r="U202" s="9">
        <v>44373</v>
      </c>
      <c r="V202" s="14">
        <f t="shared" ca="1" si="161"/>
        <v>1250</v>
      </c>
      <c r="W202" s="14">
        <f t="shared" ca="1" si="169"/>
        <v>1250</v>
      </c>
      <c r="X202" s="14">
        <f t="shared" ca="1" si="176"/>
        <v>1055</v>
      </c>
      <c r="Y202" s="14">
        <f t="shared" ca="1" si="147"/>
        <v>195</v>
      </c>
      <c r="Z202" s="14">
        <f t="shared" ca="1" si="148"/>
        <v>195</v>
      </c>
      <c r="AA202" s="14">
        <f t="shared" ca="1" si="184"/>
        <v>218964.94699999999</v>
      </c>
      <c r="AB202" s="15">
        <f ca="1">SUM(Z$12:Z202)</f>
        <v>116457.18199999999</v>
      </c>
      <c r="AC202" s="16">
        <f ca="1">SUM(X$12:X202)+SUMIF(Y$12:Y202, "&lt;0")</f>
        <v>102507.76499999998</v>
      </c>
      <c r="AE202" s="9">
        <v>44373</v>
      </c>
      <c r="AF202" s="14">
        <f t="shared" ca="1" si="137"/>
        <v>2000</v>
      </c>
      <c r="AG202" s="14">
        <f t="shared" ca="1" si="165"/>
        <v>2000</v>
      </c>
      <c r="AH202" s="14">
        <f t="shared" ca="1" si="177"/>
        <v>1619.290809851175</v>
      </c>
      <c r="AI202" s="14">
        <f t="shared" ca="1" si="138"/>
        <v>380.70919014882497</v>
      </c>
      <c r="AJ202" s="14">
        <f t="shared" ca="1" si="139"/>
        <v>380.70919014882497</v>
      </c>
      <c r="AK202" s="14">
        <f t="shared" ca="1" si="149"/>
        <v>309489.56299796025</v>
      </c>
      <c r="AL202" s="15">
        <f ca="1">SUM(AJ$12:AJ202)</f>
        <v>169878.99410823206</v>
      </c>
      <c r="AM202" s="16">
        <f ca="1">SUM(AH$12:AH202)+SUMIF(AI$12:AI202, "&lt;0")</f>
        <v>139610.56888972828</v>
      </c>
      <c r="AO202" s="9">
        <v>44373</v>
      </c>
      <c r="AP202" s="14">
        <f t="shared" ca="1" si="140"/>
        <v>3000</v>
      </c>
      <c r="AQ202" s="14">
        <f t="shared" ca="1" si="170"/>
        <v>3000</v>
      </c>
      <c r="AR202" s="14">
        <f t="shared" ca="1" si="178"/>
        <v>2186.3344806224968</v>
      </c>
      <c r="AS202" s="14">
        <f t="shared" ca="1" si="150"/>
        <v>813.66551937750319</v>
      </c>
      <c r="AT202" s="14">
        <f t="shared" ca="1" si="151"/>
        <v>813.66551937750319</v>
      </c>
      <c r="AU202" s="14">
        <f t="shared" ca="1" si="185"/>
        <v>403390.78785618593</v>
      </c>
      <c r="AV202" s="15">
        <f ca="1">SUM(AT$12:AT202)</f>
        <v>221733.48042864699</v>
      </c>
      <c r="AW202" s="16">
        <f ca="1">SUM(AR$12:AR202)+SUMIF(AS$12:AS202, "&lt;0")</f>
        <v>181657.30742753902</v>
      </c>
      <c r="AX202" s="15"/>
      <c r="AZ202" s="9">
        <v>44373</v>
      </c>
      <c r="BA202" s="14">
        <f t="shared" ca="1" si="162"/>
        <v>1500</v>
      </c>
      <c r="BB202" s="14">
        <f t="shared" ca="1" si="171"/>
        <v>1500</v>
      </c>
      <c r="BC202" s="14">
        <f t="shared" ca="1" si="179"/>
        <v>1305</v>
      </c>
      <c r="BD202" s="14">
        <f t="shared" ca="1" si="152"/>
        <v>195</v>
      </c>
      <c r="BE202" s="14">
        <f t="shared" ca="1" si="153"/>
        <v>195</v>
      </c>
      <c r="BF202" s="14">
        <f t="shared" ca="1" si="186"/>
        <v>249464.94699999999</v>
      </c>
      <c r="BG202" s="15">
        <f ca="1">SUM(BE$12:BE202)</f>
        <v>134457.18200000003</v>
      </c>
      <c r="BH202" s="16">
        <f ca="1">SUM(BC$12:BC202)+SUMIF(BD$12:BD202, "&lt;0")</f>
        <v>115007.765</v>
      </c>
      <c r="BJ202" s="9">
        <v>44373</v>
      </c>
      <c r="BK202" s="14">
        <f t="shared" ca="1" si="163"/>
        <v>1750</v>
      </c>
      <c r="BL202" s="14">
        <f t="shared" ca="1" si="172"/>
        <v>1750</v>
      </c>
      <c r="BM202" s="14">
        <f t="shared" ca="1" si="180"/>
        <v>1555</v>
      </c>
      <c r="BN202" s="14">
        <f t="shared" ca="1" si="154"/>
        <v>195</v>
      </c>
      <c r="BO202" s="14">
        <f t="shared" ca="1" si="155"/>
        <v>195</v>
      </c>
      <c r="BP202" s="14">
        <f t="shared" ca="1" si="187"/>
        <v>279964.94699999999</v>
      </c>
      <c r="BQ202" s="15">
        <f ca="1">SUM(BO$12:BO202)</f>
        <v>152457.182</v>
      </c>
      <c r="BR202" s="16">
        <f ca="1">SUM(BM$12:BM202)+SUMIF(BN$12:BN202, "&lt;0")</f>
        <v>127507.765</v>
      </c>
      <c r="BT202" s="9">
        <v>44373</v>
      </c>
      <c r="BU202" s="14">
        <f t="shared" ca="1" si="141"/>
        <v>2000</v>
      </c>
      <c r="BV202" s="14">
        <f t="shared" ca="1" si="166"/>
        <v>2000</v>
      </c>
      <c r="BW202" s="14">
        <f t="shared" ca="1" si="181"/>
        <v>1619.290809851175</v>
      </c>
      <c r="BX202" s="14">
        <f t="shared" ca="1" si="142"/>
        <v>380.70919014882497</v>
      </c>
      <c r="BY202" s="14">
        <f t="shared" ca="1" si="143"/>
        <v>380.70919014882497</v>
      </c>
      <c r="BZ202" s="14">
        <f t="shared" ca="1" si="156"/>
        <v>309489.56299796025</v>
      </c>
      <c r="CA202" s="15">
        <f ca="1">SUM(BY$12:BY202)</f>
        <v>169878.99410823206</v>
      </c>
      <c r="CB202" s="16">
        <f ca="1">SUM(BW$12:BW202)+SUMIF(BX$12:BX202, "&lt;0")</f>
        <v>139610.56888972828</v>
      </c>
      <c r="CD202" s="9">
        <v>44373</v>
      </c>
      <c r="CE202" s="14">
        <f t="shared" ca="1" si="164"/>
        <v>2500</v>
      </c>
      <c r="CF202" s="14">
        <f t="shared" ca="1" si="173"/>
        <v>2500</v>
      </c>
      <c r="CG202" s="14">
        <f t="shared" ca="1" si="182"/>
        <v>1686.334480622497</v>
      </c>
      <c r="CH202" s="14">
        <f t="shared" ca="1" si="157"/>
        <v>813.66551937750296</v>
      </c>
      <c r="CI202" s="14">
        <f t="shared" ca="1" si="158"/>
        <v>813.66551937750296</v>
      </c>
      <c r="CJ202" s="14">
        <f t="shared" ca="1" si="188"/>
        <v>361287.2951667548</v>
      </c>
      <c r="CK202" s="15">
        <f ca="1">SUM(CI$12:CI202)</f>
        <v>197733.48042864705</v>
      </c>
      <c r="CL202" s="16">
        <f ca="1">SUM(CG$12:CG202)+SUMIF(CH$12:CH202, "&lt;0")</f>
        <v>163553.81473810785</v>
      </c>
    </row>
    <row r="203" spans="1:90" x14ac:dyDescent="0.2">
      <c r="A203" s="24">
        <v>44374</v>
      </c>
      <c r="B203" s="54">
        <f ca="1">IF($A203&gt;= $C$5,$C$6, INDEX('Historical Data'!$D$2:$D$745, MATCH(A203, 'Historical Data'!$B$2:$B$745, 0)))</f>
        <v>1295.6389999999997</v>
      </c>
      <c r="C203" s="14">
        <f t="shared" ca="1" si="167"/>
        <v>1295.6389999999994</v>
      </c>
      <c r="D203" s="14">
        <f t="shared" ca="1" si="174"/>
        <v>778.61999999999944</v>
      </c>
      <c r="E203" s="14">
        <f t="shared" ca="1" si="144"/>
        <v>517.01900000000023</v>
      </c>
      <c r="F203" s="14">
        <f t="shared" ca="1" si="136"/>
        <v>517.01900000000023</v>
      </c>
      <c r="G203" s="14">
        <f t="shared" ca="1" si="159"/>
        <v>225828.54399999947</v>
      </c>
      <c r="H203" s="15">
        <f ca="1">SUM(F$12:F203)</f>
        <v>120260.20900000003</v>
      </c>
      <c r="I203" s="16">
        <f ca="1">SUM(D$12:D203)+SUMIF(E$12:E203, "&lt;0")</f>
        <v>105568.33499999999</v>
      </c>
      <c r="J203" s="15"/>
      <c r="K203" s="9">
        <v>44374</v>
      </c>
      <c r="L203" s="14">
        <f t="shared" ca="1" si="160"/>
        <v>1788.5130798771124</v>
      </c>
      <c r="M203" s="14">
        <f t="shared" ca="1" si="168"/>
        <v>1788.5130798771129</v>
      </c>
      <c r="N203" s="14">
        <f t="shared" ca="1" si="175"/>
        <v>1271.4940798771122</v>
      </c>
      <c r="O203" s="14">
        <f t="shared" ca="1" si="145"/>
        <v>517.01900000000023</v>
      </c>
      <c r="P203" s="14">
        <f t="shared" ca="1" si="146"/>
        <v>517.01900000000023</v>
      </c>
      <c r="Q203" s="14">
        <f t="shared" ca="1" si="183"/>
        <v>286452.0558248841</v>
      </c>
      <c r="R203" s="15">
        <f ca="1">SUM(P$12:P203)</f>
        <v>155747.14275115205</v>
      </c>
      <c r="S203" s="16">
        <f ca="1">SUM(N$12:N203)+SUMIF(O$12:O203, "&lt;0")</f>
        <v>130704.91307373271</v>
      </c>
      <c r="U203" s="9">
        <v>44374</v>
      </c>
      <c r="V203" s="14">
        <f t="shared" ca="1" si="161"/>
        <v>1250</v>
      </c>
      <c r="W203" s="14">
        <f t="shared" ca="1" si="169"/>
        <v>1250</v>
      </c>
      <c r="X203" s="14">
        <f t="shared" ca="1" si="176"/>
        <v>732.98099999999977</v>
      </c>
      <c r="Y203" s="14">
        <f t="shared" ca="1" si="147"/>
        <v>517.01900000000023</v>
      </c>
      <c r="Z203" s="14">
        <f t="shared" ca="1" si="148"/>
        <v>517.01900000000023</v>
      </c>
      <c r="AA203" s="14">
        <f t="shared" ca="1" si="184"/>
        <v>220214.94699999999</v>
      </c>
      <c r="AB203" s="15">
        <f ca="1">SUM(Z$12:Z203)</f>
        <v>116974.20099999999</v>
      </c>
      <c r="AC203" s="16">
        <f ca="1">SUM(X$12:X203)+SUMIF(Y$12:Y203, "&lt;0")</f>
        <v>103240.74599999998</v>
      </c>
      <c r="AE203" s="9">
        <v>44374</v>
      </c>
      <c r="AF203" s="14">
        <f t="shared" ca="1" si="137"/>
        <v>2000</v>
      </c>
      <c r="AG203" s="14">
        <f t="shared" ca="1" si="165"/>
        <v>2000</v>
      </c>
      <c r="AH203" s="14">
        <f t="shared" ca="1" si="177"/>
        <v>1323.0495398252374</v>
      </c>
      <c r="AI203" s="14">
        <f t="shared" ca="1" si="138"/>
        <v>676.95046017476261</v>
      </c>
      <c r="AJ203" s="14">
        <f t="shared" ca="1" si="139"/>
        <v>676.95046017476261</v>
      </c>
      <c r="AK203" s="14">
        <f t="shared" ca="1" si="149"/>
        <v>311489.56299796025</v>
      </c>
      <c r="AL203" s="15">
        <f ca="1">SUM(AJ$12:AJ203)</f>
        <v>170555.94456840682</v>
      </c>
      <c r="AM203" s="16">
        <f ca="1">SUM(AH$12:AH203)+SUMIF(AI$12:AI203, "&lt;0")</f>
        <v>140933.61842955352</v>
      </c>
      <c r="AO203" s="9">
        <v>44374</v>
      </c>
      <c r="AP203" s="14">
        <f t="shared" ca="1" si="140"/>
        <v>3000</v>
      </c>
      <c r="AQ203" s="14">
        <f t="shared" ca="1" si="170"/>
        <v>3000</v>
      </c>
      <c r="AR203" s="14">
        <f t="shared" ca="1" si="178"/>
        <v>1864.315480622497</v>
      </c>
      <c r="AS203" s="14">
        <f t="shared" ca="1" si="150"/>
        <v>1135.684519377503</v>
      </c>
      <c r="AT203" s="14">
        <f t="shared" ca="1" si="151"/>
        <v>1135.684519377503</v>
      </c>
      <c r="AU203" s="14">
        <f t="shared" ca="1" si="185"/>
        <v>406390.78785618593</v>
      </c>
      <c r="AV203" s="15">
        <f ca="1">SUM(AT$12:AT203)</f>
        <v>222869.1649480245</v>
      </c>
      <c r="AW203" s="16">
        <f ca="1">SUM(AR$12:AR203)+SUMIF(AS$12:AS203, "&lt;0")</f>
        <v>183521.62290816149</v>
      </c>
      <c r="AX203" s="15"/>
      <c r="AZ203" s="9">
        <v>44374</v>
      </c>
      <c r="BA203" s="14">
        <f t="shared" ca="1" si="162"/>
        <v>1500</v>
      </c>
      <c r="BB203" s="14">
        <f t="shared" ca="1" si="171"/>
        <v>1500</v>
      </c>
      <c r="BC203" s="14">
        <f t="shared" ca="1" si="179"/>
        <v>982.98099999999977</v>
      </c>
      <c r="BD203" s="14">
        <f t="shared" ca="1" si="152"/>
        <v>517.01900000000023</v>
      </c>
      <c r="BE203" s="14">
        <f t="shared" ca="1" si="153"/>
        <v>517.01900000000023</v>
      </c>
      <c r="BF203" s="14">
        <f t="shared" ca="1" si="186"/>
        <v>250964.94699999999</v>
      </c>
      <c r="BG203" s="15">
        <f ca="1">SUM(BE$12:BE203)</f>
        <v>134974.20100000003</v>
      </c>
      <c r="BH203" s="16">
        <f ca="1">SUM(BC$12:BC203)+SUMIF(BD$12:BD203, "&lt;0")</f>
        <v>115990.746</v>
      </c>
      <c r="BJ203" s="9">
        <v>44374</v>
      </c>
      <c r="BK203" s="14">
        <f t="shared" ca="1" si="163"/>
        <v>1750</v>
      </c>
      <c r="BL203" s="14">
        <f t="shared" ca="1" si="172"/>
        <v>1750</v>
      </c>
      <c r="BM203" s="14">
        <f t="shared" ca="1" si="180"/>
        <v>1232.9809999999998</v>
      </c>
      <c r="BN203" s="14">
        <f t="shared" ca="1" si="154"/>
        <v>517.01900000000023</v>
      </c>
      <c r="BO203" s="14">
        <f t="shared" ca="1" si="155"/>
        <v>517.01900000000023</v>
      </c>
      <c r="BP203" s="14">
        <f t="shared" ca="1" si="187"/>
        <v>281714.94699999999</v>
      </c>
      <c r="BQ203" s="15">
        <f ca="1">SUM(BO$12:BO203)</f>
        <v>152974.201</v>
      </c>
      <c r="BR203" s="16">
        <f ca="1">SUM(BM$12:BM203)+SUMIF(BN$12:BN203, "&lt;0")</f>
        <v>128740.746</v>
      </c>
      <c r="BT203" s="9">
        <v>44374</v>
      </c>
      <c r="BU203" s="14">
        <f t="shared" ca="1" si="141"/>
        <v>2000</v>
      </c>
      <c r="BV203" s="14">
        <f t="shared" ca="1" si="166"/>
        <v>2000</v>
      </c>
      <c r="BW203" s="14">
        <f t="shared" ca="1" si="181"/>
        <v>1323.0495398252374</v>
      </c>
      <c r="BX203" s="14">
        <f t="shared" ca="1" si="142"/>
        <v>676.95046017476261</v>
      </c>
      <c r="BY203" s="14">
        <f t="shared" ca="1" si="143"/>
        <v>676.95046017476261</v>
      </c>
      <c r="BZ203" s="14">
        <f t="shared" ca="1" si="156"/>
        <v>311489.56299796025</v>
      </c>
      <c r="CA203" s="15">
        <f ca="1">SUM(BY$12:BY203)</f>
        <v>170555.94456840682</v>
      </c>
      <c r="CB203" s="16">
        <f ca="1">SUM(BW$12:BW203)+SUMIF(BX$12:BX203, "&lt;0")</f>
        <v>140933.61842955352</v>
      </c>
      <c r="CD203" s="9">
        <v>44374</v>
      </c>
      <c r="CE203" s="14">
        <f t="shared" ca="1" si="164"/>
        <v>2500</v>
      </c>
      <c r="CF203" s="14">
        <f t="shared" ca="1" si="173"/>
        <v>2500</v>
      </c>
      <c r="CG203" s="14">
        <f t="shared" ca="1" si="182"/>
        <v>1364.315480622497</v>
      </c>
      <c r="CH203" s="14">
        <f t="shared" ca="1" si="157"/>
        <v>1135.684519377503</v>
      </c>
      <c r="CI203" s="14">
        <f t="shared" ca="1" si="158"/>
        <v>1135.684519377503</v>
      </c>
      <c r="CJ203" s="14">
        <f t="shared" ca="1" si="188"/>
        <v>363787.2951667548</v>
      </c>
      <c r="CK203" s="15">
        <f ca="1">SUM(CI$12:CI203)</f>
        <v>198869.16494802455</v>
      </c>
      <c r="CL203" s="16">
        <f ca="1">SUM(CG$12:CG203)+SUMIF(CH$12:CH203, "&lt;0")</f>
        <v>164918.13021873037</v>
      </c>
    </row>
    <row r="204" spans="1:90" x14ac:dyDescent="0.2">
      <c r="A204" s="24">
        <v>44375</v>
      </c>
      <c r="B204" s="54">
        <f ca="1">IF($A204&gt;= $C$5,$C$6, INDEX('Historical Data'!$D$2:$D$745, MATCH(A204, 'Historical Data'!$B$2:$B$745, 0)))</f>
        <v>1295.6389999999997</v>
      </c>
      <c r="C204" s="14">
        <f t="shared" ca="1" si="167"/>
        <v>1295.6389999999994</v>
      </c>
      <c r="D204" s="14">
        <f t="shared" ca="1" si="174"/>
        <v>734.35299999999961</v>
      </c>
      <c r="E204" s="14">
        <f t="shared" ca="1" si="144"/>
        <v>561.28600000000006</v>
      </c>
      <c r="F204" s="14">
        <f t="shared" ref="F204:F267" ca="1" si="189">IF(E204 &gt; 0, E204, 0)</f>
        <v>561.28600000000006</v>
      </c>
      <c r="G204" s="14">
        <f t="shared" ca="1" si="159"/>
        <v>227124.18299999947</v>
      </c>
      <c r="H204" s="15">
        <f ca="1">SUM(F$12:F204)</f>
        <v>120821.49500000002</v>
      </c>
      <c r="I204" s="16">
        <f ca="1">SUM(D$12:D204)+SUMIF(E$12:E204, "&lt;0")</f>
        <v>106302.68799999999</v>
      </c>
      <c r="J204" s="15"/>
      <c r="K204" s="9">
        <v>44375</v>
      </c>
      <c r="L204" s="14">
        <f t="shared" ca="1" si="160"/>
        <v>1788.5130798771124</v>
      </c>
      <c r="M204" s="14">
        <f t="shared" ca="1" si="168"/>
        <v>1788.5130798771129</v>
      </c>
      <c r="N204" s="14">
        <f t="shared" ca="1" si="175"/>
        <v>1227.2270798771124</v>
      </c>
      <c r="O204" s="14">
        <f t="shared" ca="1" si="145"/>
        <v>561.28600000000006</v>
      </c>
      <c r="P204" s="14">
        <f t="shared" ca="1" si="146"/>
        <v>561.28600000000006</v>
      </c>
      <c r="Q204" s="14">
        <f t="shared" ca="1" si="183"/>
        <v>288240.56890476122</v>
      </c>
      <c r="R204" s="15">
        <f ca="1">SUM(P$12:P204)</f>
        <v>156308.42875115204</v>
      </c>
      <c r="S204" s="16">
        <f ca="1">SUM(N$12:N204)+SUMIF(O$12:O204, "&lt;0")</f>
        <v>131932.1401536098</v>
      </c>
      <c r="U204" s="9">
        <v>44375</v>
      </c>
      <c r="V204" s="14">
        <f t="shared" ca="1" si="161"/>
        <v>1250</v>
      </c>
      <c r="W204" s="14">
        <f t="shared" ca="1" si="169"/>
        <v>1250</v>
      </c>
      <c r="X204" s="14">
        <f t="shared" ca="1" si="176"/>
        <v>688.71399999999994</v>
      </c>
      <c r="Y204" s="14">
        <f t="shared" ca="1" si="147"/>
        <v>561.28600000000006</v>
      </c>
      <c r="Z204" s="14">
        <f t="shared" ca="1" si="148"/>
        <v>561.28600000000006</v>
      </c>
      <c r="AA204" s="14">
        <f t="shared" ca="1" si="184"/>
        <v>221464.94699999999</v>
      </c>
      <c r="AB204" s="15">
        <f ca="1">SUM(Z$12:Z204)</f>
        <v>117535.48699999999</v>
      </c>
      <c r="AC204" s="16">
        <f ca="1">SUM(X$12:X204)+SUMIF(Y$12:Y204, "&lt;0")</f>
        <v>103929.45999999999</v>
      </c>
      <c r="AE204" s="9">
        <v>44375</v>
      </c>
      <c r="AF204" s="14">
        <f t="shared" ref="AF204:AF267" ca="1" si="190">IF(AE204&lt;AG$5, $B204, MIN(AG$7, AG$9 + $C$8*(AE204-AG$5)))</f>
        <v>2000</v>
      </c>
      <c r="AG204" s="14">
        <f t="shared" ca="1" si="165"/>
        <v>2000</v>
      </c>
      <c r="AH204" s="14">
        <f t="shared" ca="1" si="177"/>
        <v>1304.5602697993002</v>
      </c>
      <c r="AI204" s="14">
        <f t="shared" ref="AI204:AI267" ca="1" si="191">AF204-AH204</f>
        <v>695.43973020069984</v>
      </c>
      <c r="AJ204" s="14">
        <f t="shared" ref="AJ204:AJ267" ca="1" si="192">IF(AI204 &gt; 0, AI204, 0)</f>
        <v>695.43973020069984</v>
      </c>
      <c r="AK204" s="14">
        <f t="shared" ca="1" si="149"/>
        <v>313489.56299796025</v>
      </c>
      <c r="AL204" s="15">
        <f ca="1">SUM(AJ$12:AJ204)</f>
        <v>171251.38429860753</v>
      </c>
      <c r="AM204" s="16">
        <f ca="1">SUM(AH$12:AH204)+SUMIF(AI$12:AI204, "&lt;0")</f>
        <v>142238.17869935284</v>
      </c>
      <c r="AO204" s="9">
        <v>44375</v>
      </c>
      <c r="AP204" s="14">
        <f t="shared" ref="AP204:AP267" ca="1" si="193">IF(AO204&lt;AQ$5, $B204, MIN(AQ$7, AQ$9 + $C$8*(AO204-AQ$5)))</f>
        <v>3000</v>
      </c>
      <c r="AQ204" s="14">
        <f t="shared" ca="1" si="170"/>
        <v>3000</v>
      </c>
      <c r="AR204" s="14">
        <f t="shared" ca="1" si="178"/>
        <v>1820.048480622497</v>
      </c>
      <c r="AS204" s="14">
        <f t="shared" ca="1" si="150"/>
        <v>1179.951519377503</v>
      </c>
      <c r="AT204" s="14">
        <f t="shared" ca="1" si="151"/>
        <v>1179.951519377503</v>
      </c>
      <c r="AU204" s="14">
        <f t="shared" ca="1" si="185"/>
        <v>409390.78785618593</v>
      </c>
      <c r="AV204" s="15">
        <f ca="1">SUM(AT$12:AT204)</f>
        <v>224049.116467402</v>
      </c>
      <c r="AW204" s="16">
        <f ca="1">SUM(AR$12:AR204)+SUMIF(AS$12:AS204, "&lt;0")</f>
        <v>185341.67138878402</v>
      </c>
      <c r="AX204" s="15"/>
      <c r="AZ204" s="9">
        <v>44375</v>
      </c>
      <c r="BA204" s="14">
        <f t="shared" ca="1" si="162"/>
        <v>1500</v>
      </c>
      <c r="BB204" s="14">
        <f t="shared" ca="1" si="171"/>
        <v>1500</v>
      </c>
      <c r="BC204" s="14">
        <f t="shared" ca="1" si="179"/>
        <v>938.71399999999994</v>
      </c>
      <c r="BD204" s="14">
        <f t="shared" ca="1" si="152"/>
        <v>561.28600000000006</v>
      </c>
      <c r="BE204" s="14">
        <f t="shared" ca="1" si="153"/>
        <v>561.28600000000006</v>
      </c>
      <c r="BF204" s="14">
        <f t="shared" ca="1" si="186"/>
        <v>252464.94699999999</v>
      </c>
      <c r="BG204" s="15">
        <f ca="1">SUM(BE$12:BE204)</f>
        <v>135535.48700000002</v>
      </c>
      <c r="BH204" s="16">
        <f ca="1">SUM(BC$12:BC204)+SUMIF(BD$12:BD204, "&lt;0")</f>
        <v>116929.45999999999</v>
      </c>
      <c r="BJ204" s="9">
        <v>44375</v>
      </c>
      <c r="BK204" s="14">
        <f t="shared" ca="1" si="163"/>
        <v>1750</v>
      </c>
      <c r="BL204" s="14">
        <f t="shared" ca="1" si="172"/>
        <v>1750</v>
      </c>
      <c r="BM204" s="14">
        <f t="shared" ca="1" si="180"/>
        <v>1188.7139999999999</v>
      </c>
      <c r="BN204" s="14">
        <f t="shared" ca="1" si="154"/>
        <v>561.28600000000006</v>
      </c>
      <c r="BO204" s="14">
        <f t="shared" ca="1" si="155"/>
        <v>561.28600000000006</v>
      </c>
      <c r="BP204" s="14">
        <f t="shared" ca="1" si="187"/>
        <v>283464.94699999999</v>
      </c>
      <c r="BQ204" s="15">
        <f ca="1">SUM(BO$12:BO204)</f>
        <v>153535.48699999999</v>
      </c>
      <c r="BR204" s="16">
        <f ca="1">SUM(BM$12:BM204)+SUMIF(BN$12:BN204, "&lt;0")</f>
        <v>129929.45999999999</v>
      </c>
      <c r="BT204" s="9">
        <v>44375</v>
      </c>
      <c r="BU204" s="14">
        <f t="shared" ref="BU204:BU267" ca="1" si="194">IF(BT204&lt;BV$5, $B204, MIN(BV$7, BV$9 + $C$8*(BT204-BV$5)))</f>
        <v>2000</v>
      </c>
      <c r="BV204" s="14">
        <f t="shared" ca="1" si="166"/>
        <v>2000</v>
      </c>
      <c r="BW204" s="14">
        <f t="shared" ca="1" si="181"/>
        <v>1304.5602697993002</v>
      </c>
      <c r="BX204" s="14">
        <f t="shared" ref="BX204:BX267" ca="1" si="195">BU204-BW204</f>
        <v>695.43973020069984</v>
      </c>
      <c r="BY204" s="14">
        <f t="shared" ref="BY204:BY267" ca="1" si="196">IF(BX204 &gt; 0, BX204, 0)</f>
        <v>695.43973020069984</v>
      </c>
      <c r="BZ204" s="14">
        <f t="shared" ca="1" si="156"/>
        <v>313489.56299796025</v>
      </c>
      <c r="CA204" s="15">
        <f ca="1">SUM(BY$12:BY204)</f>
        <v>171251.38429860753</v>
      </c>
      <c r="CB204" s="16">
        <f ca="1">SUM(BW$12:BW204)+SUMIF(BX$12:BX204, "&lt;0")</f>
        <v>142238.17869935284</v>
      </c>
      <c r="CD204" s="9">
        <v>44375</v>
      </c>
      <c r="CE204" s="14">
        <f t="shared" ca="1" si="164"/>
        <v>2500</v>
      </c>
      <c r="CF204" s="14">
        <f t="shared" ca="1" si="173"/>
        <v>2500</v>
      </c>
      <c r="CG204" s="14">
        <f t="shared" ca="1" si="182"/>
        <v>1320.048480622497</v>
      </c>
      <c r="CH204" s="14">
        <f t="shared" ca="1" si="157"/>
        <v>1179.951519377503</v>
      </c>
      <c r="CI204" s="14">
        <f t="shared" ca="1" si="158"/>
        <v>1179.951519377503</v>
      </c>
      <c r="CJ204" s="14">
        <f t="shared" ca="1" si="188"/>
        <v>366287.2951667548</v>
      </c>
      <c r="CK204" s="15">
        <f ca="1">SUM(CI$12:CI204)</f>
        <v>200049.11646740205</v>
      </c>
      <c r="CL204" s="16">
        <f ca="1">SUM(CG$12:CG204)+SUMIF(CH$12:CH204, "&lt;0")</f>
        <v>166238.17869935284</v>
      </c>
    </row>
    <row r="205" spans="1:90" x14ac:dyDescent="0.2">
      <c r="A205" s="24">
        <v>44376</v>
      </c>
      <c r="B205" s="54">
        <f ca="1">IF($A205&gt;= $C$5,$C$6, INDEX('Historical Data'!$D$2:$D$745, MATCH(A205, 'Historical Data'!$B$2:$B$745, 0)))</f>
        <v>1295.6389999999997</v>
      </c>
      <c r="C205" s="14">
        <f t="shared" ca="1" si="167"/>
        <v>1295.6389999999994</v>
      </c>
      <c r="D205" s="14">
        <f t="shared" ca="1" si="174"/>
        <v>98.51899999999705</v>
      </c>
      <c r="E205" s="14">
        <f t="shared" ref="E205:E268" ca="1" si="197">B205-D205</f>
        <v>1197.1200000000026</v>
      </c>
      <c r="F205" s="14">
        <f t="shared" ca="1" si="189"/>
        <v>1197.1200000000026</v>
      </c>
      <c r="G205" s="14">
        <f t="shared" ca="1" si="159"/>
        <v>228419.82199999946</v>
      </c>
      <c r="H205" s="15">
        <f ca="1">SUM(F$12:F205)</f>
        <v>122018.61500000002</v>
      </c>
      <c r="I205" s="16">
        <f ca="1">SUM(D$12:D205)+SUMIF(E$12:E205, "&lt;0")</f>
        <v>106401.20699999999</v>
      </c>
      <c r="J205" s="15"/>
      <c r="K205" s="9">
        <v>44376</v>
      </c>
      <c r="L205" s="14">
        <f t="shared" ca="1" si="160"/>
        <v>1788.5130798771124</v>
      </c>
      <c r="M205" s="14">
        <f t="shared" ca="1" si="168"/>
        <v>1788.5130798771129</v>
      </c>
      <c r="N205" s="14">
        <f t="shared" ca="1" si="175"/>
        <v>591.39307987710981</v>
      </c>
      <c r="O205" s="14">
        <f t="shared" ref="O205:O268" ca="1" si="198">L205-N205</f>
        <v>1197.1200000000026</v>
      </c>
      <c r="P205" s="14">
        <f t="shared" ref="P205:P268" ca="1" si="199">IF(O205 &gt; 0, O205, 0)</f>
        <v>1197.1200000000026</v>
      </c>
      <c r="Q205" s="14">
        <f t="shared" ca="1" si="183"/>
        <v>290029.08198463835</v>
      </c>
      <c r="R205" s="15">
        <f ca="1">SUM(P$12:P205)</f>
        <v>157505.54875115203</v>
      </c>
      <c r="S205" s="16">
        <f ca="1">SUM(N$12:N205)+SUMIF(O$12:O205, "&lt;0")</f>
        <v>132523.5332334869</v>
      </c>
      <c r="U205" s="9">
        <v>44376</v>
      </c>
      <c r="V205" s="14">
        <f t="shared" ca="1" si="161"/>
        <v>1250</v>
      </c>
      <c r="W205" s="14">
        <f t="shared" ca="1" si="169"/>
        <v>1250</v>
      </c>
      <c r="X205" s="14">
        <f t="shared" ca="1" si="176"/>
        <v>52.879999999997381</v>
      </c>
      <c r="Y205" s="14">
        <f t="shared" ref="Y205:Y268" ca="1" si="200">V205-X205</f>
        <v>1197.1200000000026</v>
      </c>
      <c r="Z205" s="14">
        <f t="shared" ref="Z205:Z268" ca="1" si="201">IF(Y205 &gt; 0, Y205, 0)</f>
        <v>1197.1200000000026</v>
      </c>
      <c r="AA205" s="14">
        <f t="shared" ca="1" si="184"/>
        <v>222714.94699999999</v>
      </c>
      <c r="AB205" s="15">
        <f ca="1">SUM(Z$12:Z205)</f>
        <v>118732.60699999999</v>
      </c>
      <c r="AC205" s="16">
        <f ca="1">SUM(X$12:X205)+SUMIF(Y$12:Y205, "&lt;0")</f>
        <v>103982.34</v>
      </c>
      <c r="AE205" s="9">
        <v>44376</v>
      </c>
      <c r="AF205" s="14">
        <f t="shared" ca="1" si="190"/>
        <v>2000</v>
      </c>
      <c r="AG205" s="14">
        <f t="shared" ca="1" si="165"/>
        <v>2000</v>
      </c>
      <c r="AH205" s="14">
        <f t="shared" ca="1" si="177"/>
        <v>694.50399977336019</v>
      </c>
      <c r="AI205" s="14">
        <f t="shared" ca="1" si="191"/>
        <v>1305.4960002266398</v>
      </c>
      <c r="AJ205" s="14">
        <f t="shared" ca="1" si="192"/>
        <v>1305.4960002266398</v>
      </c>
      <c r="AK205" s="14">
        <f t="shared" ref="AK205:AK268" ca="1" si="202">AF205+AK204</f>
        <v>315489.56299796025</v>
      </c>
      <c r="AL205" s="15">
        <f ca="1">SUM(AJ$12:AJ205)</f>
        <v>172556.88029883418</v>
      </c>
      <c r="AM205" s="16">
        <f ca="1">SUM(AH$12:AH205)+SUMIF(AI$12:AI205, "&lt;0")</f>
        <v>142932.68269912619</v>
      </c>
      <c r="AO205" s="9">
        <v>44376</v>
      </c>
      <c r="AP205" s="14">
        <f t="shared" ca="1" si="193"/>
        <v>3000</v>
      </c>
      <c r="AQ205" s="14">
        <f t="shared" ca="1" si="170"/>
        <v>3000</v>
      </c>
      <c r="AR205" s="14">
        <f t="shared" ca="1" si="178"/>
        <v>1184.2144806224946</v>
      </c>
      <c r="AS205" s="14">
        <f t="shared" ref="AS205:AS268" ca="1" si="203">AP205-AR205</f>
        <v>1815.7855193775054</v>
      </c>
      <c r="AT205" s="14">
        <f t="shared" ref="AT205:AT268" ca="1" si="204">IF(AS205 &gt; 0, AS205, 0)</f>
        <v>1815.7855193775054</v>
      </c>
      <c r="AU205" s="14">
        <f t="shared" ca="1" si="185"/>
        <v>412390.78785618593</v>
      </c>
      <c r="AV205" s="15">
        <f ca="1">SUM(AT$12:AT205)</f>
        <v>225864.9019867795</v>
      </c>
      <c r="AW205" s="16">
        <f ca="1">SUM(AR$12:AR205)+SUMIF(AS$12:AS205, "&lt;0")</f>
        <v>186525.88586940651</v>
      </c>
      <c r="AX205" s="15"/>
      <c r="AZ205" s="9">
        <v>44376</v>
      </c>
      <c r="BA205" s="14">
        <f t="shared" ca="1" si="162"/>
        <v>1500</v>
      </c>
      <c r="BB205" s="14">
        <f t="shared" ca="1" si="171"/>
        <v>1500</v>
      </c>
      <c r="BC205" s="14">
        <f t="shared" ca="1" si="179"/>
        <v>302.87999999999738</v>
      </c>
      <c r="BD205" s="14">
        <f t="shared" ref="BD205:BD268" ca="1" si="205">BA205-BC205</f>
        <v>1197.1200000000026</v>
      </c>
      <c r="BE205" s="14">
        <f t="shared" ref="BE205:BE268" ca="1" si="206">IF(BD205 &gt; 0, BD205, 0)</f>
        <v>1197.1200000000026</v>
      </c>
      <c r="BF205" s="14">
        <f t="shared" ca="1" si="186"/>
        <v>253964.94699999999</v>
      </c>
      <c r="BG205" s="15">
        <f ca="1">SUM(BE$12:BE205)</f>
        <v>136732.60700000002</v>
      </c>
      <c r="BH205" s="16">
        <f ca="1">SUM(BC$12:BC205)+SUMIF(BD$12:BD205, "&lt;0")</f>
        <v>117232.34</v>
      </c>
      <c r="BJ205" s="9">
        <v>44376</v>
      </c>
      <c r="BK205" s="14">
        <f t="shared" ca="1" si="163"/>
        <v>1750</v>
      </c>
      <c r="BL205" s="14">
        <f t="shared" ca="1" si="172"/>
        <v>1750</v>
      </c>
      <c r="BM205" s="14">
        <f t="shared" ca="1" si="180"/>
        <v>552.87999999999738</v>
      </c>
      <c r="BN205" s="14">
        <f t="shared" ref="BN205:BN268" ca="1" si="207">BK205-BM205</f>
        <v>1197.1200000000026</v>
      </c>
      <c r="BO205" s="14">
        <f t="shared" ref="BO205:BO268" ca="1" si="208">IF(BN205 &gt; 0, BN205, 0)</f>
        <v>1197.1200000000026</v>
      </c>
      <c r="BP205" s="14">
        <f t="shared" ca="1" si="187"/>
        <v>285214.94699999999</v>
      </c>
      <c r="BQ205" s="15">
        <f ca="1">SUM(BO$12:BO205)</f>
        <v>154732.60699999999</v>
      </c>
      <c r="BR205" s="16">
        <f ca="1">SUM(BM$12:BM205)+SUMIF(BN$12:BN205, "&lt;0")</f>
        <v>130482.34</v>
      </c>
      <c r="BT205" s="9">
        <v>44376</v>
      </c>
      <c r="BU205" s="14">
        <f t="shared" ca="1" si="194"/>
        <v>2000</v>
      </c>
      <c r="BV205" s="14">
        <f t="shared" ca="1" si="166"/>
        <v>2000</v>
      </c>
      <c r="BW205" s="14">
        <f t="shared" ca="1" si="181"/>
        <v>694.50399977336019</v>
      </c>
      <c r="BX205" s="14">
        <f t="shared" ca="1" si="195"/>
        <v>1305.4960002266398</v>
      </c>
      <c r="BY205" s="14">
        <f t="shared" ca="1" si="196"/>
        <v>1305.4960002266398</v>
      </c>
      <c r="BZ205" s="14">
        <f t="shared" ref="BZ205:BZ268" ca="1" si="209">BU205+BZ204</f>
        <v>315489.56299796025</v>
      </c>
      <c r="CA205" s="15">
        <f ca="1">SUM(BY$12:BY205)</f>
        <v>172556.88029883418</v>
      </c>
      <c r="CB205" s="16">
        <f ca="1">SUM(BW$12:BW205)+SUMIF(BX$12:BX205, "&lt;0")</f>
        <v>142932.68269912619</v>
      </c>
      <c r="CD205" s="9">
        <v>44376</v>
      </c>
      <c r="CE205" s="14">
        <f t="shared" ca="1" si="164"/>
        <v>2500</v>
      </c>
      <c r="CF205" s="14">
        <f t="shared" ca="1" si="173"/>
        <v>2500</v>
      </c>
      <c r="CG205" s="14">
        <f t="shared" ca="1" si="182"/>
        <v>694.50399977336019</v>
      </c>
      <c r="CH205" s="14">
        <f t="shared" ref="CH205:CH268" ca="1" si="210">CE205-CG205</f>
        <v>1805.4960002266398</v>
      </c>
      <c r="CI205" s="14">
        <f t="shared" ref="CI205:CI268" ca="1" si="211">IF(CH205 &gt; 0, CH205, 0)</f>
        <v>1805.4960002266398</v>
      </c>
      <c r="CJ205" s="14">
        <f t="shared" ca="1" si="188"/>
        <v>368787.2951667548</v>
      </c>
      <c r="CK205" s="15">
        <f ca="1">SUM(CI$12:CI205)</f>
        <v>201854.6124676287</v>
      </c>
      <c r="CL205" s="16">
        <f ca="1">SUM(CG$12:CG205)+SUMIF(CH$12:CH205, "&lt;0")</f>
        <v>166932.68269912619</v>
      </c>
    </row>
    <row r="206" spans="1:90" x14ac:dyDescent="0.2">
      <c r="A206" s="24">
        <v>44377</v>
      </c>
      <c r="B206" s="54">
        <f ca="1">IF($A206&gt;= $C$5,$C$6, INDEX('Historical Data'!$D$2:$D$745, MATCH(A206, 'Historical Data'!$B$2:$B$745, 0)))</f>
        <v>1295.6389999999997</v>
      </c>
      <c r="C206" s="14">
        <f t="shared" ca="1" si="167"/>
        <v>1295.6389999999994</v>
      </c>
      <c r="D206" s="14">
        <f t="shared" ca="1" si="174"/>
        <v>0</v>
      </c>
      <c r="E206" s="14">
        <f t="shared" ca="1" si="197"/>
        <v>1295.6389999999997</v>
      </c>
      <c r="F206" s="14">
        <f t="shared" ca="1" si="189"/>
        <v>1295.6389999999997</v>
      </c>
      <c r="G206" s="14">
        <f t="shared" ref="G206:G269" ca="1" si="212">B206+G205</f>
        <v>229715.46099999946</v>
      </c>
      <c r="H206" s="15">
        <f ca="1">SUM(F$12:F206)</f>
        <v>123314.25400000002</v>
      </c>
      <c r="I206" s="16">
        <f ca="1">SUM(D$12:D206)+SUMIF(E$12:E206, "&lt;0")</f>
        <v>106401.20699999999</v>
      </c>
      <c r="J206" s="15"/>
      <c r="K206" s="9">
        <v>44377</v>
      </c>
      <c r="L206" s="14">
        <f t="shared" ca="1" si="160"/>
        <v>1788.5130798771124</v>
      </c>
      <c r="M206" s="14">
        <f t="shared" ca="1" si="168"/>
        <v>1788.5130798771129</v>
      </c>
      <c r="N206" s="14">
        <f t="shared" ca="1" si="175"/>
        <v>229.71807987711418</v>
      </c>
      <c r="O206" s="14">
        <f t="shared" ca="1" si="198"/>
        <v>1558.7949999999983</v>
      </c>
      <c r="P206" s="14">
        <f t="shared" ca="1" si="199"/>
        <v>1558.7949999999983</v>
      </c>
      <c r="Q206" s="14">
        <f t="shared" ca="1" si="183"/>
        <v>291817.59506451548</v>
      </c>
      <c r="R206" s="15">
        <f ca="1">SUM(P$12:P206)</f>
        <v>159064.34375115205</v>
      </c>
      <c r="S206" s="16">
        <f ca="1">SUM(N$12:N206)+SUMIF(O$12:O206, "&lt;0")</f>
        <v>132753.25131336402</v>
      </c>
      <c r="U206" s="9">
        <v>44377</v>
      </c>
      <c r="V206" s="14">
        <f t="shared" ca="1" si="161"/>
        <v>1250</v>
      </c>
      <c r="W206" s="14">
        <f t="shared" ca="1" si="169"/>
        <v>1250</v>
      </c>
      <c r="X206" s="14">
        <f t="shared" ca="1" si="176"/>
        <v>0</v>
      </c>
      <c r="Y206" s="14">
        <f t="shared" ca="1" si="200"/>
        <v>1250</v>
      </c>
      <c r="Z206" s="14">
        <f t="shared" ca="1" si="201"/>
        <v>1250</v>
      </c>
      <c r="AA206" s="14">
        <f t="shared" ca="1" si="184"/>
        <v>223964.94699999999</v>
      </c>
      <c r="AB206" s="15">
        <f ca="1">SUM(Z$12:Z206)</f>
        <v>119982.60699999999</v>
      </c>
      <c r="AC206" s="16">
        <f ca="1">SUM(X$12:X206)+SUMIF(Y$12:Y206, "&lt;0")</f>
        <v>103982.34</v>
      </c>
      <c r="AE206" s="9">
        <v>44377</v>
      </c>
      <c r="AF206" s="14">
        <f t="shared" ca="1" si="190"/>
        <v>2000</v>
      </c>
      <c r="AG206" s="14">
        <f t="shared" ca="1" si="165"/>
        <v>2000</v>
      </c>
      <c r="AH206" s="14">
        <f t="shared" ca="1" si="177"/>
        <v>358.60672974742738</v>
      </c>
      <c r="AI206" s="14">
        <f t="shared" ca="1" si="191"/>
        <v>1641.3932702525726</v>
      </c>
      <c r="AJ206" s="14">
        <f t="shared" ca="1" si="192"/>
        <v>1641.3932702525726</v>
      </c>
      <c r="AK206" s="14">
        <f t="shared" ca="1" si="202"/>
        <v>317489.56299796025</v>
      </c>
      <c r="AL206" s="15">
        <f ca="1">SUM(AJ$12:AJ206)</f>
        <v>174198.27356908674</v>
      </c>
      <c r="AM206" s="16">
        <f ca="1">SUM(AH$12:AH206)+SUMIF(AI$12:AI206, "&lt;0")</f>
        <v>143291.28942887363</v>
      </c>
      <c r="AO206" s="9">
        <v>44377</v>
      </c>
      <c r="AP206" s="14">
        <f t="shared" ca="1" si="193"/>
        <v>3000</v>
      </c>
      <c r="AQ206" s="14">
        <f t="shared" ca="1" si="170"/>
        <v>3000</v>
      </c>
      <c r="AR206" s="14">
        <f t="shared" ca="1" si="178"/>
        <v>822.53948062249901</v>
      </c>
      <c r="AS206" s="14">
        <f t="shared" ca="1" si="203"/>
        <v>2177.460519377501</v>
      </c>
      <c r="AT206" s="14">
        <f t="shared" ca="1" si="204"/>
        <v>2177.460519377501</v>
      </c>
      <c r="AU206" s="14">
        <f t="shared" ca="1" si="185"/>
        <v>415390.78785618593</v>
      </c>
      <c r="AV206" s="15">
        <f ca="1">SUM(AT$12:AT206)</f>
        <v>228042.36250615699</v>
      </c>
      <c r="AW206" s="16">
        <f ca="1">SUM(AR$12:AR206)+SUMIF(AS$12:AS206, "&lt;0")</f>
        <v>187348.42535002902</v>
      </c>
      <c r="AX206" s="15"/>
      <c r="AZ206" s="9">
        <v>44377</v>
      </c>
      <c r="BA206" s="14">
        <f t="shared" ca="1" si="162"/>
        <v>1500</v>
      </c>
      <c r="BB206" s="14">
        <f t="shared" ca="1" si="171"/>
        <v>1500</v>
      </c>
      <c r="BC206" s="14">
        <f t="shared" ca="1" si="179"/>
        <v>0</v>
      </c>
      <c r="BD206" s="14">
        <f t="shared" ca="1" si="205"/>
        <v>1500</v>
      </c>
      <c r="BE206" s="14">
        <f t="shared" ca="1" si="206"/>
        <v>1500</v>
      </c>
      <c r="BF206" s="14">
        <f t="shared" ca="1" si="186"/>
        <v>255464.94699999999</v>
      </c>
      <c r="BG206" s="15">
        <f ca="1">SUM(BE$12:BE206)</f>
        <v>138232.60700000002</v>
      </c>
      <c r="BH206" s="16">
        <f ca="1">SUM(BC$12:BC206)+SUMIF(BD$12:BD206, "&lt;0")</f>
        <v>117232.34</v>
      </c>
      <c r="BJ206" s="9">
        <v>44377</v>
      </c>
      <c r="BK206" s="14">
        <f t="shared" ca="1" si="163"/>
        <v>1750</v>
      </c>
      <c r="BL206" s="14">
        <f t="shared" ca="1" si="172"/>
        <v>1750</v>
      </c>
      <c r="BM206" s="14">
        <f t="shared" ca="1" si="180"/>
        <v>191.20500000000175</v>
      </c>
      <c r="BN206" s="14">
        <f t="shared" ca="1" si="207"/>
        <v>1558.7949999999983</v>
      </c>
      <c r="BO206" s="14">
        <f t="shared" ca="1" si="208"/>
        <v>1558.7949999999983</v>
      </c>
      <c r="BP206" s="14">
        <f t="shared" ca="1" si="187"/>
        <v>286964.94699999999</v>
      </c>
      <c r="BQ206" s="15">
        <f ca="1">SUM(BO$12:BO206)</f>
        <v>156291.402</v>
      </c>
      <c r="BR206" s="16">
        <f ca="1">SUM(BM$12:BM206)+SUMIF(BN$12:BN206, "&lt;0")</f>
        <v>130673.54500000001</v>
      </c>
      <c r="BT206" s="9">
        <v>44377</v>
      </c>
      <c r="BU206" s="14">
        <f t="shared" ca="1" si="194"/>
        <v>2000</v>
      </c>
      <c r="BV206" s="14">
        <f t="shared" ca="1" si="166"/>
        <v>2000</v>
      </c>
      <c r="BW206" s="14">
        <f t="shared" ca="1" si="181"/>
        <v>358.60672974742738</v>
      </c>
      <c r="BX206" s="14">
        <f t="shared" ca="1" si="195"/>
        <v>1641.3932702525726</v>
      </c>
      <c r="BY206" s="14">
        <f t="shared" ca="1" si="196"/>
        <v>1641.3932702525726</v>
      </c>
      <c r="BZ206" s="14">
        <f t="shared" ca="1" si="209"/>
        <v>317489.56299796025</v>
      </c>
      <c r="CA206" s="15">
        <f ca="1">SUM(BY$12:BY206)</f>
        <v>174198.27356908674</v>
      </c>
      <c r="CB206" s="16">
        <f ca="1">SUM(BW$12:BW206)+SUMIF(BX$12:BX206, "&lt;0")</f>
        <v>143291.28942887363</v>
      </c>
      <c r="CD206" s="9">
        <v>44377</v>
      </c>
      <c r="CE206" s="14">
        <f t="shared" ca="1" si="164"/>
        <v>2500</v>
      </c>
      <c r="CF206" s="14">
        <f t="shared" ca="1" si="173"/>
        <v>2500</v>
      </c>
      <c r="CG206" s="14">
        <f t="shared" ca="1" si="182"/>
        <v>358.60672974742738</v>
      </c>
      <c r="CH206" s="14">
        <f t="shared" ca="1" si="210"/>
        <v>2141.3932702525726</v>
      </c>
      <c r="CI206" s="14">
        <f t="shared" ca="1" si="211"/>
        <v>2141.3932702525726</v>
      </c>
      <c r="CJ206" s="14">
        <f t="shared" ca="1" si="188"/>
        <v>371287.2951667548</v>
      </c>
      <c r="CK206" s="15">
        <f ca="1">SUM(CI$12:CI206)</f>
        <v>203996.00573788126</v>
      </c>
      <c r="CL206" s="16">
        <f ca="1">SUM(CG$12:CG206)+SUMIF(CH$12:CH206, "&lt;0")</f>
        <v>167291.28942887363</v>
      </c>
    </row>
    <row r="207" spans="1:90" x14ac:dyDescent="0.2">
      <c r="A207" s="24">
        <v>44378</v>
      </c>
      <c r="B207" s="54">
        <f ca="1">IF($A207&gt;= $C$5,$C$6, INDEX('Historical Data'!$D$2:$D$745, MATCH(A207, 'Historical Data'!$B$2:$B$745, 0)))</f>
        <v>1295.6389999999997</v>
      </c>
      <c r="C207" s="14">
        <f t="shared" ca="1" si="167"/>
        <v>1295.6389999999994</v>
      </c>
      <c r="D207" s="14">
        <f t="shared" ca="1" si="174"/>
        <v>553.36400000000231</v>
      </c>
      <c r="E207" s="14">
        <f t="shared" ca="1" si="197"/>
        <v>742.27499999999736</v>
      </c>
      <c r="F207" s="14">
        <f t="shared" ca="1" si="189"/>
        <v>742.27499999999736</v>
      </c>
      <c r="G207" s="14">
        <f t="shared" ca="1" si="212"/>
        <v>231011.09999999945</v>
      </c>
      <c r="H207" s="15">
        <f ca="1">SUM(F$12:F207)</f>
        <v>124056.52900000001</v>
      </c>
      <c r="I207" s="16">
        <f ca="1">SUM(D$12:D207)+SUMIF(E$12:E207, "&lt;0")</f>
        <v>106954.571</v>
      </c>
      <c r="J207" s="15"/>
      <c r="K207" s="9">
        <v>44378</v>
      </c>
      <c r="L207" s="14">
        <f t="shared" ref="L207:L270" ca="1" si="213">IF(K207&lt;M$5, $B207, MIN(M$7, M$9 + $C$8*(K207-M$5)))</f>
        <v>1788.5130798771124</v>
      </c>
      <c r="M207" s="14">
        <f t="shared" ca="1" si="168"/>
        <v>1788.5130798771129</v>
      </c>
      <c r="N207" s="14">
        <f t="shared" ca="1" si="175"/>
        <v>1309.3940798771137</v>
      </c>
      <c r="O207" s="14">
        <f t="shared" ca="1" si="198"/>
        <v>479.11899999999878</v>
      </c>
      <c r="P207" s="14">
        <f t="shared" ca="1" si="199"/>
        <v>479.11899999999878</v>
      </c>
      <c r="Q207" s="14">
        <f t="shared" ca="1" si="183"/>
        <v>293606.10814439261</v>
      </c>
      <c r="R207" s="15">
        <f ca="1">SUM(P$12:P207)</f>
        <v>159543.46275115205</v>
      </c>
      <c r="S207" s="16">
        <f ca="1">SUM(N$12:N207)+SUMIF(O$12:O207, "&lt;0")</f>
        <v>134062.64539324114</v>
      </c>
      <c r="U207" s="9">
        <v>44378</v>
      </c>
      <c r="V207" s="14">
        <f t="shared" ref="V207:V270" ca="1" si="214">IF(U207&lt;W$5, $B207, MIN(W$7, W$9 + $C$8*(U207-W$5)))</f>
        <v>1250</v>
      </c>
      <c r="W207" s="14">
        <f t="shared" ca="1" si="169"/>
        <v>1250</v>
      </c>
      <c r="X207" s="14">
        <f t="shared" ca="1" si="176"/>
        <v>462.08600000000297</v>
      </c>
      <c r="Y207" s="14">
        <f t="shared" ca="1" si="200"/>
        <v>787.91399999999703</v>
      </c>
      <c r="Z207" s="14">
        <f t="shared" ca="1" si="201"/>
        <v>787.91399999999703</v>
      </c>
      <c r="AA207" s="14">
        <f t="shared" ca="1" si="184"/>
        <v>225214.94699999999</v>
      </c>
      <c r="AB207" s="15">
        <f ca="1">SUM(Z$12:Z207)</f>
        <v>120770.52099999998</v>
      </c>
      <c r="AC207" s="16">
        <f ca="1">SUM(X$12:X207)+SUMIF(Y$12:Y207, "&lt;0")</f>
        <v>104444.42600000001</v>
      </c>
      <c r="AE207" s="9">
        <v>44378</v>
      </c>
      <c r="AF207" s="14">
        <f t="shared" ca="1" si="190"/>
        <v>2000</v>
      </c>
      <c r="AG207" s="14">
        <f t="shared" ca="1" si="165"/>
        <v>2000</v>
      </c>
      <c r="AH207" s="14">
        <f t="shared" ca="1" si="177"/>
        <v>1464.0604597214892</v>
      </c>
      <c r="AI207" s="14">
        <f t="shared" ca="1" si="191"/>
        <v>535.93954027851078</v>
      </c>
      <c r="AJ207" s="14">
        <f t="shared" ca="1" si="192"/>
        <v>535.93954027851078</v>
      </c>
      <c r="AK207" s="14">
        <f t="shared" ca="1" si="202"/>
        <v>319489.56299796025</v>
      </c>
      <c r="AL207" s="15">
        <f ca="1">SUM(AJ$12:AJ207)</f>
        <v>174734.21310936526</v>
      </c>
      <c r="AM207" s="16">
        <f ca="1">SUM(AH$12:AH207)+SUMIF(AI$12:AI207, "&lt;0")</f>
        <v>144755.34988859511</v>
      </c>
      <c r="AO207" s="9">
        <v>44378</v>
      </c>
      <c r="AP207" s="14">
        <f t="shared" ca="1" si="193"/>
        <v>3000</v>
      </c>
      <c r="AQ207" s="14">
        <f t="shared" ca="1" si="170"/>
        <v>3000</v>
      </c>
      <c r="AR207" s="14">
        <f t="shared" ca="1" si="178"/>
        <v>1902.2154806224985</v>
      </c>
      <c r="AS207" s="14">
        <f t="shared" ca="1" si="203"/>
        <v>1097.7845193775015</v>
      </c>
      <c r="AT207" s="14">
        <f t="shared" ca="1" si="204"/>
        <v>1097.7845193775015</v>
      </c>
      <c r="AU207" s="14">
        <f t="shared" ca="1" si="185"/>
        <v>418390.78785618593</v>
      </c>
      <c r="AV207" s="15">
        <f ca="1">SUM(AT$12:AT207)</f>
        <v>229140.1470255345</v>
      </c>
      <c r="AW207" s="16">
        <f ca="1">SUM(AR$12:AR207)+SUMIF(AS$12:AS207, "&lt;0")</f>
        <v>189250.64083065151</v>
      </c>
      <c r="AX207" s="15"/>
      <c r="AZ207" s="9">
        <v>44378</v>
      </c>
      <c r="BA207" s="14">
        <f t="shared" ref="BA207:BA270" ca="1" si="215">IF(AZ207&lt;BB$5, $B207, MIN(BB$7, BB$9 + $C$8*(AZ207-BB$5)))</f>
        <v>1500</v>
      </c>
      <c r="BB207" s="14">
        <f t="shared" ca="1" si="171"/>
        <v>1500</v>
      </c>
      <c r="BC207" s="14">
        <f t="shared" ca="1" si="179"/>
        <v>962.08600000000297</v>
      </c>
      <c r="BD207" s="14">
        <f t="shared" ca="1" si="205"/>
        <v>537.91399999999703</v>
      </c>
      <c r="BE207" s="14">
        <f t="shared" ca="1" si="206"/>
        <v>537.91399999999703</v>
      </c>
      <c r="BF207" s="14">
        <f t="shared" ca="1" si="186"/>
        <v>256964.94699999999</v>
      </c>
      <c r="BG207" s="15">
        <f ca="1">SUM(BE$12:BE207)</f>
        <v>138770.52100000001</v>
      </c>
      <c r="BH207" s="16">
        <f ca="1">SUM(BC$12:BC207)+SUMIF(BD$12:BD207, "&lt;0")</f>
        <v>118194.42600000001</v>
      </c>
      <c r="BJ207" s="9">
        <v>44378</v>
      </c>
      <c r="BK207" s="14">
        <f t="shared" ref="BK207:BK270" ca="1" si="216">IF(BJ207&lt;BL$5, $B207, MIN(BL$7, BL$9 + $C$8*(BJ207-BL$5)))</f>
        <v>1750</v>
      </c>
      <c r="BL207" s="14">
        <f t="shared" ca="1" si="172"/>
        <v>1750</v>
      </c>
      <c r="BM207" s="14">
        <f t="shared" ca="1" si="180"/>
        <v>1270.8810000000012</v>
      </c>
      <c r="BN207" s="14">
        <f t="shared" ca="1" si="207"/>
        <v>479.11899999999878</v>
      </c>
      <c r="BO207" s="14">
        <f t="shared" ca="1" si="208"/>
        <v>479.11899999999878</v>
      </c>
      <c r="BP207" s="14">
        <f t="shared" ca="1" si="187"/>
        <v>288714.94699999999</v>
      </c>
      <c r="BQ207" s="15">
        <f ca="1">SUM(BO$12:BO207)</f>
        <v>156770.52100000001</v>
      </c>
      <c r="BR207" s="16">
        <f ca="1">SUM(BM$12:BM207)+SUMIF(BN$12:BN207, "&lt;0")</f>
        <v>131944.42600000001</v>
      </c>
      <c r="BT207" s="9">
        <v>44378</v>
      </c>
      <c r="BU207" s="14">
        <f t="shared" ca="1" si="194"/>
        <v>2000</v>
      </c>
      <c r="BV207" s="14">
        <f t="shared" ca="1" si="166"/>
        <v>2000</v>
      </c>
      <c r="BW207" s="14">
        <f t="shared" ca="1" si="181"/>
        <v>1464.0604597214892</v>
      </c>
      <c r="BX207" s="14">
        <f t="shared" ca="1" si="195"/>
        <v>535.93954027851078</v>
      </c>
      <c r="BY207" s="14">
        <f t="shared" ca="1" si="196"/>
        <v>535.93954027851078</v>
      </c>
      <c r="BZ207" s="14">
        <f t="shared" ca="1" si="209"/>
        <v>319489.56299796025</v>
      </c>
      <c r="CA207" s="15">
        <f ca="1">SUM(BY$12:BY207)</f>
        <v>174734.21310936526</v>
      </c>
      <c r="CB207" s="16">
        <f ca="1">SUM(BW$12:BW207)+SUMIF(BX$12:BX207, "&lt;0")</f>
        <v>144755.34988859511</v>
      </c>
      <c r="CD207" s="9">
        <v>44378</v>
      </c>
      <c r="CE207" s="14">
        <f t="shared" ref="CE207:CE270" ca="1" si="217">IF(CD207&lt;CF$5, $B207, MIN(CF$7, CF$9 + $C$8*(CD207-CF$5)))</f>
        <v>2500</v>
      </c>
      <c r="CF207" s="14">
        <f t="shared" ca="1" si="173"/>
        <v>2500</v>
      </c>
      <c r="CG207" s="14">
        <f t="shared" ca="1" si="182"/>
        <v>1464.0604597214892</v>
      </c>
      <c r="CH207" s="14">
        <f t="shared" ca="1" si="210"/>
        <v>1035.9395402785108</v>
      </c>
      <c r="CI207" s="14">
        <f t="shared" ca="1" si="211"/>
        <v>1035.9395402785108</v>
      </c>
      <c r="CJ207" s="14">
        <f t="shared" ca="1" si="188"/>
        <v>373787.2951667548</v>
      </c>
      <c r="CK207" s="15">
        <f ca="1">SUM(CI$12:CI207)</f>
        <v>205031.94527815978</v>
      </c>
      <c r="CL207" s="16">
        <f ca="1">SUM(CG$12:CG207)+SUMIF(CH$12:CH207, "&lt;0")</f>
        <v>168755.34988859511</v>
      </c>
    </row>
    <row r="208" spans="1:90" x14ac:dyDescent="0.2">
      <c r="A208" s="24">
        <v>44379</v>
      </c>
      <c r="B208" s="54">
        <f ca="1">IF($A208&gt;= $C$5,$C$6, INDEX('Historical Data'!$D$2:$D$745, MATCH(A208, 'Historical Data'!$B$2:$B$745, 0)))</f>
        <v>1295.6389999999997</v>
      </c>
      <c r="C208" s="14">
        <f t="shared" ca="1" si="167"/>
        <v>1295.6389999999994</v>
      </c>
      <c r="D208" s="14">
        <f t="shared" ca="1" si="174"/>
        <v>1121.5609999999983</v>
      </c>
      <c r="E208" s="14">
        <f t="shared" ca="1" si="197"/>
        <v>174.07800000000134</v>
      </c>
      <c r="F208" s="14">
        <f t="shared" ca="1" si="189"/>
        <v>174.07800000000134</v>
      </c>
      <c r="G208" s="14">
        <f t="shared" ca="1" si="212"/>
        <v>232306.73899999945</v>
      </c>
      <c r="H208" s="15">
        <f ca="1">SUM(F$12:F208)</f>
        <v>124230.60700000002</v>
      </c>
      <c r="I208" s="16">
        <f ca="1">SUM(D$12:D208)+SUMIF(E$12:E208, "&lt;0")</f>
        <v>108076.132</v>
      </c>
      <c r="J208" s="15"/>
      <c r="K208" s="9">
        <v>44379</v>
      </c>
      <c r="L208" s="14">
        <f t="shared" ca="1" si="213"/>
        <v>1788.5130798771124</v>
      </c>
      <c r="M208" s="14">
        <f t="shared" ca="1" si="168"/>
        <v>1788.5130798771129</v>
      </c>
      <c r="N208" s="14">
        <f t="shared" ca="1" si="175"/>
        <v>1614.4350798771111</v>
      </c>
      <c r="O208" s="14">
        <f t="shared" ca="1" si="198"/>
        <v>174.07800000000134</v>
      </c>
      <c r="P208" s="14">
        <f t="shared" ca="1" si="199"/>
        <v>174.07800000000134</v>
      </c>
      <c r="Q208" s="14">
        <f t="shared" ca="1" si="183"/>
        <v>295394.62122426974</v>
      </c>
      <c r="R208" s="15">
        <f ca="1">SUM(P$12:P208)</f>
        <v>159717.54075115206</v>
      </c>
      <c r="S208" s="16">
        <f ca="1">SUM(N$12:N208)+SUMIF(O$12:O208, "&lt;0")</f>
        <v>135677.08047311826</v>
      </c>
      <c r="U208" s="9">
        <v>44379</v>
      </c>
      <c r="V208" s="14">
        <f t="shared" ca="1" si="214"/>
        <v>1250</v>
      </c>
      <c r="W208" s="14">
        <f t="shared" ca="1" si="169"/>
        <v>1250</v>
      </c>
      <c r="X208" s="14">
        <f t="shared" ca="1" si="176"/>
        <v>1075.9219999999987</v>
      </c>
      <c r="Y208" s="14">
        <f t="shared" ca="1" si="200"/>
        <v>174.07800000000134</v>
      </c>
      <c r="Z208" s="14">
        <f t="shared" ca="1" si="201"/>
        <v>174.07800000000134</v>
      </c>
      <c r="AA208" s="14">
        <f t="shared" ca="1" si="184"/>
        <v>226464.94699999999</v>
      </c>
      <c r="AB208" s="15">
        <f ca="1">SUM(Z$12:Z208)</f>
        <v>120944.59899999999</v>
      </c>
      <c r="AC208" s="16">
        <f ca="1">SUM(X$12:X208)+SUMIF(Y$12:Y208, "&lt;0")</f>
        <v>105520.348</v>
      </c>
      <c r="AE208" s="9">
        <v>44379</v>
      </c>
      <c r="AF208" s="14">
        <f t="shared" ca="1" si="190"/>
        <v>2000</v>
      </c>
      <c r="AG208" s="14">
        <f t="shared" ca="1" si="165"/>
        <v>2000</v>
      </c>
      <c r="AH208" s="14">
        <f t="shared" ca="1" si="177"/>
        <v>1794.8791896955495</v>
      </c>
      <c r="AI208" s="14">
        <f t="shared" ca="1" si="191"/>
        <v>205.12081030445052</v>
      </c>
      <c r="AJ208" s="14">
        <f t="shared" ca="1" si="192"/>
        <v>205.12081030445052</v>
      </c>
      <c r="AK208" s="14">
        <f t="shared" ca="1" si="202"/>
        <v>321489.56299796025</v>
      </c>
      <c r="AL208" s="15">
        <f ca="1">SUM(AJ$12:AJ208)</f>
        <v>174939.33391966971</v>
      </c>
      <c r="AM208" s="16">
        <f ca="1">SUM(AH$12:AH208)+SUMIF(AI$12:AI208, "&lt;0")</f>
        <v>146550.22907829063</v>
      </c>
      <c r="AO208" s="9">
        <v>44379</v>
      </c>
      <c r="AP208" s="14">
        <f t="shared" ca="1" si="193"/>
        <v>3000</v>
      </c>
      <c r="AQ208" s="14">
        <f t="shared" ca="1" si="170"/>
        <v>3000</v>
      </c>
      <c r="AR208" s="14">
        <f t="shared" ca="1" si="178"/>
        <v>2207.2564806224959</v>
      </c>
      <c r="AS208" s="14">
        <f t="shared" ca="1" si="203"/>
        <v>792.74351937750407</v>
      </c>
      <c r="AT208" s="14">
        <f t="shared" ca="1" si="204"/>
        <v>792.74351937750407</v>
      </c>
      <c r="AU208" s="14">
        <f t="shared" ca="1" si="185"/>
        <v>421390.78785618593</v>
      </c>
      <c r="AV208" s="15">
        <f ca="1">SUM(AT$12:AT208)</f>
        <v>229932.89054491202</v>
      </c>
      <c r="AW208" s="16">
        <f ca="1">SUM(AR$12:AR208)+SUMIF(AS$12:AS208, "&lt;0")</f>
        <v>191457.89731127396</v>
      </c>
      <c r="AX208" s="15"/>
      <c r="AZ208" s="9">
        <v>44379</v>
      </c>
      <c r="BA208" s="14">
        <f t="shared" ca="1" si="215"/>
        <v>1500</v>
      </c>
      <c r="BB208" s="14">
        <f t="shared" ca="1" si="171"/>
        <v>1500</v>
      </c>
      <c r="BC208" s="14">
        <f t="shared" ca="1" si="179"/>
        <v>1325.9219999999987</v>
      </c>
      <c r="BD208" s="14">
        <f t="shared" ca="1" si="205"/>
        <v>174.07800000000134</v>
      </c>
      <c r="BE208" s="14">
        <f t="shared" ca="1" si="206"/>
        <v>174.07800000000134</v>
      </c>
      <c r="BF208" s="14">
        <f t="shared" ca="1" si="186"/>
        <v>258464.94699999999</v>
      </c>
      <c r="BG208" s="15">
        <f ca="1">SUM(BE$12:BE208)</f>
        <v>138944.59900000002</v>
      </c>
      <c r="BH208" s="16">
        <f ca="1">SUM(BC$12:BC208)+SUMIF(BD$12:BD208, "&lt;0")</f>
        <v>119520.348</v>
      </c>
      <c r="BJ208" s="9">
        <v>44379</v>
      </c>
      <c r="BK208" s="14">
        <f t="shared" ca="1" si="216"/>
        <v>1750</v>
      </c>
      <c r="BL208" s="14">
        <f t="shared" ca="1" si="172"/>
        <v>1750</v>
      </c>
      <c r="BM208" s="14">
        <f t="shared" ca="1" si="180"/>
        <v>1575.9219999999987</v>
      </c>
      <c r="BN208" s="14">
        <f t="shared" ca="1" si="207"/>
        <v>174.07800000000134</v>
      </c>
      <c r="BO208" s="14">
        <f t="shared" ca="1" si="208"/>
        <v>174.07800000000134</v>
      </c>
      <c r="BP208" s="14">
        <f t="shared" ca="1" si="187"/>
        <v>290464.94699999999</v>
      </c>
      <c r="BQ208" s="15">
        <f ca="1">SUM(BO$12:BO208)</f>
        <v>156944.59900000002</v>
      </c>
      <c r="BR208" s="16">
        <f ca="1">SUM(BM$12:BM208)+SUMIF(BN$12:BN208, "&lt;0")</f>
        <v>133520.348</v>
      </c>
      <c r="BT208" s="9">
        <v>44379</v>
      </c>
      <c r="BU208" s="14">
        <f t="shared" ca="1" si="194"/>
        <v>2000</v>
      </c>
      <c r="BV208" s="14">
        <f t="shared" ca="1" si="166"/>
        <v>2000</v>
      </c>
      <c r="BW208" s="14">
        <f t="shared" ca="1" si="181"/>
        <v>1794.8791896955495</v>
      </c>
      <c r="BX208" s="14">
        <f t="shared" ca="1" si="195"/>
        <v>205.12081030445052</v>
      </c>
      <c r="BY208" s="14">
        <f t="shared" ca="1" si="196"/>
        <v>205.12081030445052</v>
      </c>
      <c r="BZ208" s="14">
        <f t="shared" ca="1" si="209"/>
        <v>321489.56299796025</v>
      </c>
      <c r="CA208" s="15">
        <f ca="1">SUM(BY$12:BY208)</f>
        <v>174939.33391966971</v>
      </c>
      <c r="CB208" s="16">
        <f ca="1">SUM(BW$12:BW208)+SUMIF(BX$12:BX208, "&lt;0")</f>
        <v>146550.22907829063</v>
      </c>
      <c r="CD208" s="9">
        <v>44379</v>
      </c>
      <c r="CE208" s="14">
        <f t="shared" ca="1" si="217"/>
        <v>2500</v>
      </c>
      <c r="CF208" s="14">
        <f t="shared" ca="1" si="173"/>
        <v>2500</v>
      </c>
      <c r="CG208" s="14">
        <f t="shared" ca="1" si="182"/>
        <v>1794.8791896955495</v>
      </c>
      <c r="CH208" s="14">
        <f t="shared" ca="1" si="210"/>
        <v>705.12081030445052</v>
      </c>
      <c r="CI208" s="14">
        <f t="shared" ca="1" si="211"/>
        <v>705.12081030445052</v>
      </c>
      <c r="CJ208" s="14">
        <f t="shared" ca="1" si="188"/>
        <v>376287.2951667548</v>
      </c>
      <c r="CK208" s="15">
        <f ca="1">SUM(CI$12:CI208)</f>
        <v>205737.06608846423</v>
      </c>
      <c r="CL208" s="16">
        <f ca="1">SUM(CG$12:CG208)+SUMIF(CH$12:CH208, "&lt;0")</f>
        <v>170550.22907829069</v>
      </c>
    </row>
    <row r="209" spans="1:90" x14ac:dyDescent="0.2">
      <c r="A209" s="24">
        <v>44380</v>
      </c>
      <c r="B209" s="54">
        <f ca="1">IF($A209&gt;= $C$5,$C$6, INDEX('Historical Data'!$D$2:$D$745, MATCH(A209, 'Historical Data'!$B$2:$B$745, 0)))</f>
        <v>1295.6389999999997</v>
      </c>
      <c r="C209" s="14">
        <f t="shared" ca="1" si="167"/>
        <v>1295.6389999999994</v>
      </c>
      <c r="D209" s="14">
        <f t="shared" ca="1" si="174"/>
        <v>372.72900000000345</v>
      </c>
      <c r="E209" s="14">
        <f t="shared" ca="1" si="197"/>
        <v>922.90999999999622</v>
      </c>
      <c r="F209" s="14">
        <f t="shared" ca="1" si="189"/>
        <v>922.90999999999622</v>
      </c>
      <c r="G209" s="14">
        <f t="shared" ca="1" si="212"/>
        <v>233602.37799999944</v>
      </c>
      <c r="H209" s="15">
        <f ca="1">SUM(F$12:F209)</f>
        <v>125153.51700000002</v>
      </c>
      <c r="I209" s="16">
        <f ca="1">SUM(D$12:D209)+SUMIF(E$12:E209, "&lt;0")</f>
        <v>108448.861</v>
      </c>
      <c r="J209" s="15"/>
      <c r="K209" s="9">
        <v>44380</v>
      </c>
      <c r="L209" s="14">
        <f t="shared" ca="1" si="213"/>
        <v>1788.5130798771124</v>
      </c>
      <c r="M209" s="14">
        <f t="shared" ca="1" si="168"/>
        <v>1788.5130798771129</v>
      </c>
      <c r="N209" s="14">
        <f t="shared" ca="1" si="175"/>
        <v>865.60307987711622</v>
      </c>
      <c r="O209" s="14">
        <f t="shared" ca="1" si="198"/>
        <v>922.90999999999622</v>
      </c>
      <c r="P209" s="14">
        <f t="shared" ca="1" si="199"/>
        <v>922.90999999999622</v>
      </c>
      <c r="Q209" s="14">
        <f t="shared" ca="1" si="183"/>
        <v>297183.13430414686</v>
      </c>
      <c r="R209" s="15">
        <f ca="1">SUM(P$12:P209)</f>
        <v>160640.45075115206</v>
      </c>
      <c r="S209" s="16">
        <f ca="1">SUM(N$12:N209)+SUMIF(O$12:O209, "&lt;0")</f>
        <v>136542.68355299538</v>
      </c>
      <c r="U209" s="9">
        <v>44380</v>
      </c>
      <c r="V209" s="14">
        <f t="shared" ca="1" si="214"/>
        <v>1250</v>
      </c>
      <c r="W209" s="14">
        <f t="shared" ca="1" si="169"/>
        <v>1250</v>
      </c>
      <c r="X209" s="14">
        <f t="shared" ca="1" si="176"/>
        <v>327.09000000000378</v>
      </c>
      <c r="Y209" s="14">
        <f t="shared" ca="1" si="200"/>
        <v>922.90999999999622</v>
      </c>
      <c r="Z209" s="14">
        <f t="shared" ca="1" si="201"/>
        <v>922.90999999999622</v>
      </c>
      <c r="AA209" s="14">
        <f t="shared" ca="1" si="184"/>
        <v>227714.94699999999</v>
      </c>
      <c r="AB209" s="15">
        <f ca="1">SUM(Z$12:Z209)</f>
        <v>121867.50899999999</v>
      </c>
      <c r="AC209" s="16">
        <f ca="1">SUM(X$12:X209)+SUMIF(Y$12:Y209, "&lt;0")</f>
        <v>105847.43799999999</v>
      </c>
      <c r="AE209" s="9">
        <v>44380</v>
      </c>
      <c r="AF209" s="14">
        <f t="shared" ca="1" si="190"/>
        <v>2000</v>
      </c>
      <c r="AG209" s="14">
        <f t="shared" ca="1" si="165"/>
        <v>2000</v>
      </c>
      <c r="AH209" s="14">
        <f t="shared" ca="1" si="177"/>
        <v>1071.8249196696172</v>
      </c>
      <c r="AI209" s="14">
        <f t="shared" ca="1" si="191"/>
        <v>928.1750803303828</v>
      </c>
      <c r="AJ209" s="14">
        <f t="shared" ca="1" si="192"/>
        <v>928.1750803303828</v>
      </c>
      <c r="AK209" s="14">
        <f t="shared" ca="1" si="202"/>
        <v>323489.56299796025</v>
      </c>
      <c r="AL209" s="15">
        <f ca="1">SUM(AJ$12:AJ209)</f>
        <v>175867.50900000008</v>
      </c>
      <c r="AM209" s="16">
        <f ca="1">SUM(AH$12:AH209)+SUMIF(AI$12:AI209, "&lt;0")</f>
        <v>147622.05399796029</v>
      </c>
      <c r="AO209" s="9">
        <v>44380</v>
      </c>
      <c r="AP209" s="14">
        <f t="shared" ca="1" si="193"/>
        <v>3000</v>
      </c>
      <c r="AQ209" s="14">
        <f t="shared" ca="1" si="170"/>
        <v>3000</v>
      </c>
      <c r="AR209" s="14">
        <f t="shared" ca="1" si="178"/>
        <v>1458.4244806225008</v>
      </c>
      <c r="AS209" s="14">
        <f t="shared" ca="1" si="203"/>
        <v>1541.5755193774992</v>
      </c>
      <c r="AT209" s="14">
        <f t="shared" ca="1" si="204"/>
        <v>1541.5755193774992</v>
      </c>
      <c r="AU209" s="14">
        <f t="shared" ca="1" si="185"/>
        <v>424390.78785618593</v>
      </c>
      <c r="AV209" s="15">
        <f ca="1">SUM(AT$12:AT209)</f>
        <v>231474.46606428953</v>
      </c>
      <c r="AW209" s="16">
        <f ca="1">SUM(AR$12:AR209)+SUMIF(AS$12:AS209, "&lt;0")</f>
        <v>192916.32179189648</v>
      </c>
      <c r="AX209" s="15"/>
      <c r="AZ209" s="9">
        <v>44380</v>
      </c>
      <c r="BA209" s="14">
        <f t="shared" ca="1" si="215"/>
        <v>1500</v>
      </c>
      <c r="BB209" s="14">
        <f t="shared" ca="1" si="171"/>
        <v>1500</v>
      </c>
      <c r="BC209" s="14">
        <f t="shared" ca="1" si="179"/>
        <v>577.09000000000378</v>
      </c>
      <c r="BD209" s="14">
        <f t="shared" ca="1" si="205"/>
        <v>922.90999999999622</v>
      </c>
      <c r="BE209" s="14">
        <f t="shared" ca="1" si="206"/>
        <v>922.90999999999622</v>
      </c>
      <c r="BF209" s="14">
        <f t="shared" ca="1" si="186"/>
        <v>259964.94699999999</v>
      </c>
      <c r="BG209" s="15">
        <f ca="1">SUM(BE$12:BE209)</f>
        <v>139867.50900000002</v>
      </c>
      <c r="BH209" s="16">
        <f ca="1">SUM(BC$12:BC209)+SUMIF(BD$12:BD209, "&lt;0")</f>
        <v>120097.43799999999</v>
      </c>
      <c r="BJ209" s="9">
        <v>44380</v>
      </c>
      <c r="BK209" s="14">
        <f t="shared" ca="1" si="216"/>
        <v>1750</v>
      </c>
      <c r="BL209" s="14">
        <f t="shared" ca="1" si="172"/>
        <v>1750</v>
      </c>
      <c r="BM209" s="14">
        <f t="shared" ca="1" si="180"/>
        <v>827.09000000000378</v>
      </c>
      <c r="BN209" s="14">
        <f t="shared" ca="1" si="207"/>
        <v>922.90999999999622</v>
      </c>
      <c r="BO209" s="14">
        <f t="shared" ca="1" si="208"/>
        <v>922.90999999999622</v>
      </c>
      <c r="BP209" s="14">
        <f t="shared" ca="1" si="187"/>
        <v>292214.94699999999</v>
      </c>
      <c r="BQ209" s="15">
        <f ca="1">SUM(BO$12:BO209)</f>
        <v>157867.50900000002</v>
      </c>
      <c r="BR209" s="16">
        <f ca="1">SUM(BM$12:BM209)+SUMIF(BN$12:BN209, "&lt;0")</f>
        <v>134347.43799999999</v>
      </c>
      <c r="BT209" s="9">
        <v>44380</v>
      </c>
      <c r="BU209" s="14">
        <f t="shared" ca="1" si="194"/>
        <v>2000</v>
      </c>
      <c r="BV209" s="14">
        <f t="shared" ca="1" si="166"/>
        <v>2000</v>
      </c>
      <c r="BW209" s="14">
        <f t="shared" ca="1" si="181"/>
        <v>1071.8249196696172</v>
      </c>
      <c r="BX209" s="14">
        <f t="shared" ca="1" si="195"/>
        <v>928.1750803303828</v>
      </c>
      <c r="BY209" s="14">
        <f t="shared" ca="1" si="196"/>
        <v>928.1750803303828</v>
      </c>
      <c r="BZ209" s="14">
        <f t="shared" ca="1" si="209"/>
        <v>323489.56299796025</v>
      </c>
      <c r="CA209" s="15">
        <f ca="1">SUM(BY$12:BY209)</f>
        <v>175867.50900000008</v>
      </c>
      <c r="CB209" s="16">
        <f ca="1">SUM(BW$12:BW209)+SUMIF(BX$12:BX209, "&lt;0")</f>
        <v>147622.05399796029</v>
      </c>
      <c r="CD209" s="9">
        <v>44380</v>
      </c>
      <c r="CE209" s="14">
        <f t="shared" ca="1" si="217"/>
        <v>2500</v>
      </c>
      <c r="CF209" s="14">
        <f t="shared" ca="1" si="173"/>
        <v>2500</v>
      </c>
      <c r="CG209" s="14">
        <f t="shared" ca="1" si="182"/>
        <v>1071.8249196696172</v>
      </c>
      <c r="CH209" s="14">
        <f t="shared" ca="1" si="210"/>
        <v>1428.1750803303828</v>
      </c>
      <c r="CI209" s="14">
        <f t="shared" ca="1" si="211"/>
        <v>1428.1750803303828</v>
      </c>
      <c r="CJ209" s="14">
        <f t="shared" ca="1" si="188"/>
        <v>378787.2951667548</v>
      </c>
      <c r="CK209" s="15">
        <f ca="1">SUM(CI$12:CI209)</f>
        <v>207165.2411687946</v>
      </c>
      <c r="CL209" s="16">
        <f ca="1">SUM(CG$12:CG209)+SUMIF(CH$12:CH209, "&lt;0")</f>
        <v>171622.05399796029</v>
      </c>
    </row>
    <row r="210" spans="1:90" x14ac:dyDescent="0.2">
      <c r="A210" s="24">
        <v>44381</v>
      </c>
      <c r="B210" s="54">
        <f ca="1">IF($A210&gt;= $C$5,$C$6, INDEX('Historical Data'!$D$2:$D$745, MATCH(A210, 'Historical Data'!$B$2:$B$745, 0)))</f>
        <v>1295.6389999999997</v>
      </c>
      <c r="C210" s="14">
        <f t="shared" ca="1" si="167"/>
        <v>1295.6389999999994</v>
      </c>
      <c r="D210" s="14">
        <f t="shared" ca="1" si="174"/>
        <v>241.42199999999548</v>
      </c>
      <c r="E210" s="14">
        <f t="shared" ca="1" si="197"/>
        <v>1054.2170000000042</v>
      </c>
      <c r="F210" s="14">
        <f t="shared" ca="1" si="189"/>
        <v>1054.2170000000042</v>
      </c>
      <c r="G210" s="14">
        <f t="shared" ca="1" si="212"/>
        <v>234898.01699999944</v>
      </c>
      <c r="H210" s="15">
        <f ca="1">SUM(F$12:F210)</f>
        <v>126207.73400000003</v>
      </c>
      <c r="I210" s="16">
        <f ca="1">SUM(D$12:D210)+SUMIF(E$12:E210, "&lt;0")</f>
        <v>108690.283</v>
      </c>
      <c r="J210" s="15"/>
      <c r="K210" s="9">
        <v>44381</v>
      </c>
      <c r="L210" s="14">
        <f t="shared" ca="1" si="213"/>
        <v>1788.5130798771124</v>
      </c>
      <c r="M210" s="14">
        <f t="shared" ca="1" si="168"/>
        <v>1788.5130798771129</v>
      </c>
      <c r="N210" s="14">
        <f t="shared" ca="1" si="175"/>
        <v>734.29607987710824</v>
      </c>
      <c r="O210" s="14">
        <f t="shared" ca="1" si="198"/>
        <v>1054.2170000000042</v>
      </c>
      <c r="P210" s="14">
        <f t="shared" ca="1" si="199"/>
        <v>1054.2170000000042</v>
      </c>
      <c r="Q210" s="14">
        <f t="shared" ca="1" si="183"/>
        <v>298971.64738402399</v>
      </c>
      <c r="R210" s="15">
        <f ca="1">SUM(P$12:P210)</f>
        <v>161694.66775115207</v>
      </c>
      <c r="S210" s="16">
        <f ca="1">SUM(N$12:N210)+SUMIF(O$12:O210, "&lt;0")</f>
        <v>137276.97963287248</v>
      </c>
      <c r="U210" s="9">
        <v>44381</v>
      </c>
      <c r="V210" s="14">
        <f t="shared" ca="1" si="214"/>
        <v>1250</v>
      </c>
      <c r="W210" s="14">
        <f t="shared" ca="1" si="169"/>
        <v>1250</v>
      </c>
      <c r="X210" s="14">
        <f t="shared" ca="1" si="176"/>
        <v>195.78299999999581</v>
      </c>
      <c r="Y210" s="14">
        <f t="shared" ca="1" si="200"/>
        <v>1054.2170000000042</v>
      </c>
      <c r="Z210" s="14">
        <f t="shared" ca="1" si="201"/>
        <v>1054.2170000000042</v>
      </c>
      <c r="AA210" s="14">
        <f t="shared" ca="1" si="184"/>
        <v>228964.94699999999</v>
      </c>
      <c r="AB210" s="15">
        <f ca="1">SUM(Z$12:Z210)</f>
        <v>122921.726</v>
      </c>
      <c r="AC210" s="16">
        <f ca="1">SUM(X$12:X210)+SUMIF(Y$12:Y210, "&lt;0")</f>
        <v>106043.22099999999</v>
      </c>
      <c r="AE210" s="9">
        <v>44381</v>
      </c>
      <c r="AF210" s="14">
        <f t="shared" ca="1" si="190"/>
        <v>2000</v>
      </c>
      <c r="AG210" s="14">
        <f t="shared" ref="AG210:AG273" ca="1" si="218">AVERAGE(AF204:AF210)</f>
        <v>2000</v>
      </c>
      <c r="AH210" s="14">
        <f t="shared" ca="1" si="177"/>
        <v>945.78299999999581</v>
      </c>
      <c r="AI210" s="14">
        <f t="shared" ca="1" si="191"/>
        <v>1054.2170000000042</v>
      </c>
      <c r="AJ210" s="14">
        <f t="shared" ca="1" si="192"/>
        <v>1054.2170000000042</v>
      </c>
      <c r="AK210" s="14">
        <f t="shared" ca="1" si="202"/>
        <v>325489.56299796025</v>
      </c>
      <c r="AL210" s="15">
        <f ca="1">SUM(AJ$12:AJ210)</f>
        <v>176921.72600000008</v>
      </c>
      <c r="AM210" s="16">
        <f ca="1">SUM(AH$12:AH210)+SUMIF(AI$12:AI210, "&lt;0")</f>
        <v>148567.83699796029</v>
      </c>
      <c r="AO210" s="9">
        <v>44381</v>
      </c>
      <c r="AP210" s="14">
        <f t="shared" ca="1" si="193"/>
        <v>3000</v>
      </c>
      <c r="AQ210" s="14">
        <f t="shared" ca="1" si="170"/>
        <v>3000</v>
      </c>
      <c r="AR210" s="14">
        <f t="shared" ca="1" si="178"/>
        <v>1327.1174806224931</v>
      </c>
      <c r="AS210" s="14">
        <f t="shared" ca="1" si="203"/>
        <v>1672.8825193775069</v>
      </c>
      <c r="AT210" s="14">
        <f t="shared" ca="1" si="204"/>
        <v>1672.8825193775069</v>
      </c>
      <c r="AU210" s="14">
        <f t="shared" ca="1" si="185"/>
        <v>427390.78785618593</v>
      </c>
      <c r="AV210" s="15">
        <f ca="1">SUM(AT$12:AT210)</f>
        <v>233147.34858366704</v>
      </c>
      <c r="AW210" s="16">
        <f ca="1">SUM(AR$12:AR210)+SUMIF(AS$12:AS210, "&lt;0")</f>
        <v>194243.43927251897</v>
      </c>
      <c r="AX210" s="15"/>
      <c r="AZ210" s="9">
        <v>44381</v>
      </c>
      <c r="BA210" s="14">
        <f t="shared" ca="1" si="215"/>
        <v>1500</v>
      </c>
      <c r="BB210" s="14">
        <f t="shared" ca="1" si="171"/>
        <v>1500</v>
      </c>
      <c r="BC210" s="14">
        <f t="shared" ca="1" si="179"/>
        <v>445.78299999999581</v>
      </c>
      <c r="BD210" s="14">
        <f t="shared" ca="1" si="205"/>
        <v>1054.2170000000042</v>
      </c>
      <c r="BE210" s="14">
        <f t="shared" ca="1" si="206"/>
        <v>1054.2170000000042</v>
      </c>
      <c r="BF210" s="14">
        <f t="shared" ca="1" si="186"/>
        <v>261464.94699999999</v>
      </c>
      <c r="BG210" s="15">
        <f ca="1">SUM(BE$12:BE210)</f>
        <v>140921.72600000002</v>
      </c>
      <c r="BH210" s="16">
        <f ca="1">SUM(BC$12:BC210)+SUMIF(BD$12:BD210, "&lt;0")</f>
        <v>120543.22099999999</v>
      </c>
      <c r="BJ210" s="9">
        <v>44381</v>
      </c>
      <c r="BK210" s="14">
        <f t="shared" ca="1" si="216"/>
        <v>1750</v>
      </c>
      <c r="BL210" s="14">
        <f t="shared" ca="1" si="172"/>
        <v>1750</v>
      </c>
      <c r="BM210" s="14">
        <f t="shared" ca="1" si="180"/>
        <v>695.78299999999581</v>
      </c>
      <c r="BN210" s="14">
        <f t="shared" ca="1" si="207"/>
        <v>1054.2170000000042</v>
      </c>
      <c r="BO210" s="14">
        <f t="shared" ca="1" si="208"/>
        <v>1054.2170000000042</v>
      </c>
      <c r="BP210" s="14">
        <f t="shared" ca="1" si="187"/>
        <v>293964.94699999999</v>
      </c>
      <c r="BQ210" s="15">
        <f ca="1">SUM(BO$12:BO210)</f>
        <v>158921.72600000002</v>
      </c>
      <c r="BR210" s="16">
        <f ca="1">SUM(BM$12:BM210)+SUMIF(BN$12:BN210, "&lt;0")</f>
        <v>135043.22099999999</v>
      </c>
      <c r="BT210" s="9">
        <v>44381</v>
      </c>
      <c r="BU210" s="14">
        <f t="shared" ca="1" si="194"/>
        <v>2000</v>
      </c>
      <c r="BV210" s="14">
        <f t="shared" ref="BV210:BV273" ca="1" si="219">AVERAGE(BU204:BU210)</f>
        <v>2000</v>
      </c>
      <c r="BW210" s="14">
        <f t="shared" ca="1" si="181"/>
        <v>945.78299999999581</v>
      </c>
      <c r="BX210" s="14">
        <f t="shared" ca="1" si="195"/>
        <v>1054.2170000000042</v>
      </c>
      <c r="BY210" s="14">
        <f t="shared" ca="1" si="196"/>
        <v>1054.2170000000042</v>
      </c>
      <c r="BZ210" s="14">
        <f t="shared" ca="1" si="209"/>
        <v>325489.56299796025</v>
      </c>
      <c r="CA210" s="15">
        <f ca="1">SUM(BY$12:BY210)</f>
        <v>176921.72600000008</v>
      </c>
      <c r="CB210" s="16">
        <f ca="1">SUM(BW$12:BW210)+SUMIF(BX$12:BX210, "&lt;0")</f>
        <v>148567.83699796029</v>
      </c>
      <c r="CD210" s="9">
        <v>44381</v>
      </c>
      <c r="CE210" s="14">
        <f t="shared" ca="1" si="217"/>
        <v>2500</v>
      </c>
      <c r="CF210" s="14">
        <f t="shared" ca="1" si="173"/>
        <v>2500</v>
      </c>
      <c r="CG210" s="14">
        <f t="shared" ca="1" si="182"/>
        <v>966.29564964367182</v>
      </c>
      <c r="CH210" s="14">
        <f t="shared" ca="1" si="210"/>
        <v>1533.7043503563282</v>
      </c>
      <c r="CI210" s="14">
        <f t="shared" ca="1" si="211"/>
        <v>1533.7043503563282</v>
      </c>
      <c r="CJ210" s="14">
        <f t="shared" ca="1" si="188"/>
        <v>381287.2951667548</v>
      </c>
      <c r="CK210" s="15">
        <f ca="1">SUM(CI$12:CI210)</f>
        <v>208698.94551915093</v>
      </c>
      <c r="CL210" s="16">
        <f ca="1">SUM(CG$12:CG210)+SUMIF(CH$12:CH210, "&lt;0")</f>
        <v>172588.34964760399</v>
      </c>
    </row>
    <row r="211" spans="1:90" x14ac:dyDescent="0.2">
      <c r="A211" s="24">
        <v>44382</v>
      </c>
      <c r="B211" s="54">
        <f ca="1">IF($A211&gt;= $C$5,$C$6, INDEX('Historical Data'!$D$2:$D$745, MATCH(A211, 'Historical Data'!$B$2:$B$745, 0)))</f>
        <v>1295.6389999999997</v>
      </c>
      <c r="C211" s="14">
        <f t="shared" ref="C211:C274" ca="1" si="220">AVERAGE(B205:B211)</f>
        <v>1295.6389999999994</v>
      </c>
      <c r="D211" s="14">
        <f t="shared" ca="1" si="174"/>
        <v>0</v>
      </c>
      <c r="E211" s="14">
        <f t="shared" ca="1" si="197"/>
        <v>1295.6389999999997</v>
      </c>
      <c r="F211" s="14">
        <f t="shared" ca="1" si="189"/>
        <v>1295.6389999999997</v>
      </c>
      <c r="G211" s="14">
        <f t="shared" ca="1" si="212"/>
        <v>236193.65599999944</v>
      </c>
      <c r="H211" s="15">
        <f ca="1">SUM(F$12:F211)</f>
        <v>127503.37300000002</v>
      </c>
      <c r="I211" s="16">
        <f ca="1">SUM(D$12:D211)+SUMIF(E$12:E211, "&lt;0")</f>
        <v>108690.283</v>
      </c>
      <c r="J211" s="15"/>
      <c r="K211" s="9">
        <v>44382</v>
      </c>
      <c r="L211" s="14">
        <f t="shared" ca="1" si="213"/>
        <v>1788.5130798771124</v>
      </c>
      <c r="M211" s="14">
        <f t="shared" ref="M211:M274" ca="1" si="221">AVERAGE(L205:L211)</f>
        <v>1788.5130798771129</v>
      </c>
      <c r="N211" s="14">
        <f t="shared" ca="1" si="175"/>
        <v>164.89807987711447</v>
      </c>
      <c r="O211" s="14">
        <f t="shared" ca="1" si="198"/>
        <v>1623.614999999998</v>
      </c>
      <c r="P211" s="14">
        <f t="shared" ca="1" si="199"/>
        <v>1623.614999999998</v>
      </c>
      <c r="Q211" s="14">
        <f t="shared" ca="1" si="183"/>
        <v>300760.16046390112</v>
      </c>
      <c r="R211" s="15">
        <f ca="1">SUM(P$12:P211)</f>
        <v>163318.28275115206</v>
      </c>
      <c r="S211" s="16">
        <f ca="1">SUM(N$12:N211)+SUMIF(O$12:O211, "&lt;0")</f>
        <v>137441.87771274959</v>
      </c>
      <c r="U211" s="9">
        <v>44382</v>
      </c>
      <c r="V211" s="14">
        <f t="shared" ca="1" si="214"/>
        <v>1250</v>
      </c>
      <c r="W211" s="14">
        <f t="shared" ref="W211:W274" ca="1" si="222">AVERAGE(V205:V211)</f>
        <v>1250</v>
      </c>
      <c r="X211" s="14">
        <f t="shared" ca="1" si="176"/>
        <v>0</v>
      </c>
      <c r="Y211" s="14">
        <f t="shared" ca="1" si="200"/>
        <v>1250</v>
      </c>
      <c r="Z211" s="14">
        <f t="shared" ca="1" si="201"/>
        <v>1250</v>
      </c>
      <c r="AA211" s="14">
        <f t="shared" ca="1" si="184"/>
        <v>230214.94699999999</v>
      </c>
      <c r="AB211" s="15">
        <f ca="1">SUM(Z$12:Z211)</f>
        <v>124171.726</v>
      </c>
      <c r="AC211" s="16">
        <f ca="1">SUM(X$12:X211)+SUMIF(Y$12:Y211, "&lt;0")</f>
        <v>106043.22099999999</v>
      </c>
      <c r="AE211" s="9">
        <v>44382</v>
      </c>
      <c r="AF211" s="14">
        <f t="shared" ca="1" si="190"/>
        <v>2000</v>
      </c>
      <c r="AG211" s="14">
        <f t="shared" ca="1" si="218"/>
        <v>2000</v>
      </c>
      <c r="AH211" s="14">
        <f t="shared" ca="1" si="177"/>
        <v>376.38500000000204</v>
      </c>
      <c r="AI211" s="14">
        <f t="shared" ca="1" si="191"/>
        <v>1623.614999999998</v>
      </c>
      <c r="AJ211" s="14">
        <f t="shared" ca="1" si="192"/>
        <v>1623.614999999998</v>
      </c>
      <c r="AK211" s="14">
        <f t="shared" ca="1" si="202"/>
        <v>327489.56299796025</v>
      </c>
      <c r="AL211" s="15">
        <f ca="1">SUM(AJ$12:AJ211)</f>
        <v>178545.34100000007</v>
      </c>
      <c r="AM211" s="16">
        <f ca="1">SUM(AH$12:AH211)+SUMIF(AI$12:AI211, "&lt;0")</f>
        <v>148944.2219979603</v>
      </c>
      <c r="AO211" s="9">
        <v>44382</v>
      </c>
      <c r="AP211" s="14">
        <f t="shared" ca="1" si="193"/>
        <v>3000</v>
      </c>
      <c r="AQ211" s="14">
        <f t="shared" ref="AQ211:AQ274" ca="1" si="223">ROUND(AVERAGE(AP205:AP211), 0)</f>
        <v>3000</v>
      </c>
      <c r="AR211" s="14">
        <f t="shared" ca="1" si="178"/>
        <v>757.71948062249976</v>
      </c>
      <c r="AS211" s="14">
        <f t="shared" ca="1" si="203"/>
        <v>2242.2805193775002</v>
      </c>
      <c r="AT211" s="14">
        <f t="shared" ca="1" si="204"/>
        <v>2242.2805193775002</v>
      </c>
      <c r="AU211" s="14">
        <f t="shared" ca="1" si="185"/>
        <v>430390.78785618593</v>
      </c>
      <c r="AV211" s="15">
        <f ca="1">SUM(AT$12:AT211)</f>
        <v>235389.62910304454</v>
      </c>
      <c r="AW211" s="16">
        <f ca="1">SUM(AR$12:AR211)+SUMIF(AS$12:AS211, "&lt;0")</f>
        <v>195001.15875314147</v>
      </c>
      <c r="AX211" s="15"/>
      <c r="AZ211" s="9">
        <v>44382</v>
      </c>
      <c r="BA211" s="14">
        <f t="shared" ca="1" si="215"/>
        <v>1500</v>
      </c>
      <c r="BB211" s="14">
        <f t="shared" ref="BB211:BB274" ca="1" si="224">AVERAGE(BA205:BA211)</f>
        <v>1500</v>
      </c>
      <c r="BC211" s="14">
        <f t="shared" ca="1" si="179"/>
        <v>0</v>
      </c>
      <c r="BD211" s="14">
        <f t="shared" ca="1" si="205"/>
        <v>1500</v>
      </c>
      <c r="BE211" s="14">
        <f t="shared" ca="1" si="206"/>
        <v>1500</v>
      </c>
      <c r="BF211" s="14">
        <f t="shared" ca="1" si="186"/>
        <v>262964.94699999999</v>
      </c>
      <c r="BG211" s="15">
        <f ca="1">SUM(BE$12:BE211)</f>
        <v>142421.72600000002</v>
      </c>
      <c r="BH211" s="16">
        <f ca="1">SUM(BC$12:BC211)+SUMIF(BD$12:BD211, "&lt;0")</f>
        <v>120543.22099999999</v>
      </c>
      <c r="BJ211" s="9">
        <v>44382</v>
      </c>
      <c r="BK211" s="14">
        <f t="shared" ca="1" si="216"/>
        <v>1750</v>
      </c>
      <c r="BL211" s="14">
        <f t="shared" ref="BL211:BL274" ca="1" si="225">AVERAGE(BK205:BK211)</f>
        <v>1750</v>
      </c>
      <c r="BM211" s="14">
        <f t="shared" ca="1" si="180"/>
        <v>126.38500000000204</v>
      </c>
      <c r="BN211" s="14">
        <f t="shared" ca="1" si="207"/>
        <v>1623.614999999998</v>
      </c>
      <c r="BO211" s="14">
        <f t="shared" ca="1" si="208"/>
        <v>1623.614999999998</v>
      </c>
      <c r="BP211" s="14">
        <f t="shared" ca="1" si="187"/>
        <v>295714.94699999999</v>
      </c>
      <c r="BQ211" s="15">
        <f ca="1">SUM(BO$12:BO211)</f>
        <v>160545.34100000001</v>
      </c>
      <c r="BR211" s="16">
        <f ca="1">SUM(BM$12:BM211)+SUMIF(BN$12:BN211, "&lt;0")</f>
        <v>135169.606</v>
      </c>
      <c r="BT211" s="9">
        <v>44382</v>
      </c>
      <c r="BU211" s="14">
        <f t="shared" ca="1" si="194"/>
        <v>2000</v>
      </c>
      <c r="BV211" s="14">
        <f t="shared" ca="1" si="219"/>
        <v>2000</v>
      </c>
      <c r="BW211" s="14">
        <f t="shared" ca="1" si="181"/>
        <v>376.38500000000204</v>
      </c>
      <c r="BX211" s="14">
        <f t="shared" ca="1" si="195"/>
        <v>1623.614999999998</v>
      </c>
      <c r="BY211" s="14">
        <f t="shared" ca="1" si="196"/>
        <v>1623.614999999998</v>
      </c>
      <c r="BZ211" s="14">
        <f t="shared" ca="1" si="209"/>
        <v>327489.56299796025</v>
      </c>
      <c r="CA211" s="15">
        <f ca="1">SUM(BY$12:BY211)</f>
        <v>178545.34100000007</v>
      </c>
      <c r="CB211" s="16">
        <f ca="1">SUM(BW$12:BW211)+SUMIF(BX$12:BX211, "&lt;0")</f>
        <v>148944.2219979603</v>
      </c>
      <c r="CD211" s="9">
        <v>44382</v>
      </c>
      <c r="CE211" s="14">
        <f t="shared" ca="1" si="217"/>
        <v>2500</v>
      </c>
      <c r="CF211" s="14">
        <f t="shared" ref="CF211:CF274" ca="1" si="226">AVERAGE(CE205:CE211)</f>
        <v>2500</v>
      </c>
      <c r="CG211" s="14">
        <f t="shared" ca="1" si="182"/>
        <v>422.67537961774087</v>
      </c>
      <c r="CH211" s="14">
        <f t="shared" ca="1" si="210"/>
        <v>2077.3246203822591</v>
      </c>
      <c r="CI211" s="14">
        <f t="shared" ca="1" si="211"/>
        <v>2077.3246203822591</v>
      </c>
      <c r="CJ211" s="14">
        <f t="shared" ca="1" si="188"/>
        <v>383787.2951667548</v>
      </c>
      <c r="CK211" s="15">
        <f ca="1">SUM(CI$12:CI211)</f>
        <v>210776.27013953318</v>
      </c>
      <c r="CL211" s="16">
        <f ca="1">SUM(CG$12:CG211)+SUMIF(CH$12:CH211, "&lt;0")</f>
        <v>173011.02502722171</v>
      </c>
    </row>
    <row r="212" spans="1:90" x14ac:dyDescent="0.2">
      <c r="A212" s="24">
        <v>44383</v>
      </c>
      <c r="B212" s="54">
        <f ca="1">IF($A212&gt;= $C$5,$C$6, INDEX('Historical Data'!$D$2:$D$745, MATCH(A212, 'Historical Data'!$B$2:$B$745, 0)))</f>
        <v>1295.6389999999997</v>
      </c>
      <c r="C212" s="14">
        <f t="shared" ca="1" si="220"/>
        <v>1295.6389999999994</v>
      </c>
      <c r="D212" s="14">
        <f t="shared" ca="1" si="174"/>
        <v>0</v>
      </c>
      <c r="E212" s="14">
        <f t="shared" ca="1" si="197"/>
        <v>1295.6389999999997</v>
      </c>
      <c r="F212" s="14">
        <f t="shared" ca="1" si="189"/>
        <v>1295.6389999999997</v>
      </c>
      <c r="G212" s="14">
        <f t="shared" ca="1" si="212"/>
        <v>237489.29499999943</v>
      </c>
      <c r="H212" s="15">
        <f ca="1">SUM(F$12:F212)</f>
        <v>128799.01200000002</v>
      </c>
      <c r="I212" s="16">
        <f ca="1">SUM(D$12:D212)+SUMIF(E$12:E212, "&lt;0")</f>
        <v>108690.283</v>
      </c>
      <c r="J212" s="15"/>
      <c r="K212" s="9">
        <v>44383</v>
      </c>
      <c r="L212" s="14">
        <f t="shared" ca="1" si="213"/>
        <v>1788.5130798771124</v>
      </c>
      <c r="M212" s="14">
        <f t="shared" ca="1" si="221"/>
        <v>1788.5130798771129</v>
      </c>
      <c r="N212" s="14">
        <f t="shared" ca="1" si="175"/>
        <v>0</v>
      </c>
      <c r="O212" s="14">
        <f t="shared" ca="1" si="198"/>
        <v>1788.5130798771124</v>
      </c>
      <c r="P212" s="14">
        <f t="shared" ca="1" si="199"/>
        <v>1788.5130798771124</v>
      </c>
      <c r="Q212" s="14">
        <f t="shared" ca="1" si="183"/>
        <v>302548.67354377825</v>
      </c>
      <c r="R212" s="15">
        <f ca="1">SUM(P$12:P212)</f>
        <v>165106.79583102916</v>
      </c>
      <c r="S212" s="16">
        <f ca="1">SUM(N$12:N212)+SUMIF(O$12:O212, "&lt;0")</f>
        <v>137441.87771274959</v>
      </c>
      <c r="U212" s="9">
        <v>44383</v>
      </c>
      <c r="V212" s="14">
        <f t="shared" ca="1" si="214"/>
        <v>1250</v>
      </c>
      <c r="W212" s="14">
        <f t="shared" ca="1" si="222"/>
        <v>1250</v>
      </c>
      <c r="X212" s="14">
        <f t="shared" ca="1" si="176"/>
        <v>0</v>
      </c>
      <c r="Y212" s="14">
        <f t="shared" ca="1" si="200"/>
        <v>1250</v>
      </c>
      <c r="Z212" s="14">
        <f t="shared" ca="1" si="201"/>
        <v>1250</v>
      </c>
      <c r="AA212" s="14">
        <f t="shared" ca="1" si="184"/>
        <v>231464.94699999999</v>
      </c>
      <c r="AB212" s="15">
        <f ca="1">SUM(Z$12:Z212)</f>
        <v>125421.726</v>
      </c>
      <c r="AC212" s="16">
        <f ca="1">SUM(X$12:X212)+SUMIF(Y$12:Y212, "&lt;0")</f>
        <v>106043.22099999999</v>
      </c>
      <c r="AE212" s="9">
        <v>44383</v>
      </c>
      <c r="AF212" s="14">
        <f t="shared" ca="1" si="190"/>
        <v>2000</v>
      </c>
      <c r="AG212" s="14">
        <f t="shared" ca="1" si="218"/>
        <v>2000</v>
      </c>
      <c r="AH212" s="14">
        <f t="shared" ca="1" si="177"/>
        <v>118.97699999999895</v>
      </c>
      <c r="AI212" s="14">
        <f t="shared" ca="1" si="191"/>
        <v>1881.023000000001</v>
      </c>
      <c r="AJ212" s="14">
        <f t="shared" ca="1" si="192"/>
        <v>1881.023000000001</v>
      </c>
      <c r="AK212" s="14">
        <f t="shared" ca="1" si="202"/>
        <v>329489.56299796025</v>
      </c>
      <c r="AL212" s="15">
        <f ca="1">SUM(AJ$12:AJ212)</f>
        <v>180426.36400000006</v>
      </c>
      <c r="AM212" s="16">
        <f ca="1">SUM(AH$12:AH212)+SUMIF(AI$12:AI212, "&lt;0")</f>
        <v>149063.19899796031</v>
      </c>
      <c r="AO212" s="9">
        <v>44383</v>
      </c>
      <c r="AP212" s="14">
        <f t="shared" ca="1" si="193"/>
        <v>3000</v>
      </c>
      <c r="AQ212" s="14">
        <f t="shared" ca="1" si="223"/>
        <v>3000</v>
      </c>
      <c r="AR212" s="14">
        <f t="shared" ca="1" si="178"/>
        <v>500.31148062249622</v>
      </c>
      <c r="AS212" s="14">
        <f t="shared" ca="1" si="203"/>
        <v>2499.6885193775038</v>
      </c>
      <c r="AT212" s="14">
        <f t="shared" ca="1" si="204"/>
        <v>2499.6885193775038</v>
      </c>
      <c r="AU212" s="14">
        <f t="shared" ca="1" si="185"/>
        <v>433390.78785618593</v>
      </c>
      <c r="AV212" s="15">
        <f ca="1">SUM(AT$12:AT212)</f>
        <v>237889.31762242204</v>
      </c>
      <c r="AW212" s="16">
        <f ca="1">SUM(AR$12:AR212)+SUMIF(AS$12:AS212, "&lt;0")</f>
        <v>195501.47023376398</v>
      </c>
      <c r="AX212" s="15"/>
      <c r="AZ212" s="9">
        <v>44383</v>
      </c>
      <c r="BA212" s="14">
        <f t="shared" ca="1" si="215"/>
        <v>1500</v>
      </c>
      <c r="BB212" s="14">
        <f t="shared" ca="1" si="224"/>
        <v>1500</v>
      </c>
      <c r="BC212" s="14">
        <f t="shared" ca="1" si="179"/>
        <v>0</v>
      </c>
      <c r="BD212" s="14">
        <f t="shared" ca="1" si="205"/>
        <v>1500</v>
      </c>
      <c r="BE212" s="14">
        <f t="shared" ca="1" si="206"/>
        <v>1500</v>
      </c>
      <c r="BF212" s="14">
        <f t="shared" ca="1" si="186"/>
        <v>264464.94699999999</v>
      </c>
      <c r="BG212" s="15">
        <f ca="1">SUM(BE$12:BE212)</f>
        <v>143921.72600000002</v>
      </c>
      <c r="BH212" s="16">
        <f ca="1">SUM(BC$12:BC212)+SUMIF(BD$12:BD212, "&lt;0")</f>
        <v>120543.22099999999</v>
      </c>
      <c r="BJ212" s="9">
        <v>44383</v>
      </c>
      <c r="BK212" s="14">
        <f t="shared" ca="1" si="216"/>
        <v>1750</v>
      </c>
      <c r="BL212" s="14">
        <f t="shared" ca="1" si="225"/>
        <v>1750</v>
      </c>
      <c r="BM212" s="14">
        <f t="shared" ca="1" si="180"/>
        <v>0</v>
      </c>
      <c r="BN212" s="14">
        <f t="shared" ca="1" si="207"/>
        <v>1750</v>
      </c>
      <c r="BO212" s="14">
        <f t="shared" ca="1" si="208"/>
        <v>1750</v>
      </c>
      <c r="BP212" s="14">
        <f t="shared" ca="1" si="187"/>
        <v>297464.94699999999</v>
      </c>
      <c r="BQ212" s="15">
        <f ca="1">SUM(BO$12:BO212)</f>
        <v>162295.34100000001</v>
      </c>
      <c r="BR212" s="16">
        <f ca="1">SUM(BM$12:BM212)+SUMIF(BN$12:BN212, "&lt;0")</f>
        <v>135169.606</v>
      </c>
      <c r="BT212" s="9">
        <v>44383</v>
      </c>
      <c r="BU212" s="14">
        <f t="shared" ca="1" si="194"/>
        <v>2000</v>
      </c>
      <c r="BV212" s="14">
        <f t="shared" ca="1" si="219"/>
        <v>2000</v>
      </c>
      <c r="BW212" s="14">
        <f t="shared" ca="1" si="181"/>
        <v>118.97699999999895</v>
      </c>
      <c r="BX212" s="14">
        <f t="shared" ca="1" si="195"/>
        <v>1881.023000000001</v>
      </c>
      <c r="BY212" s="14">
        <f t="shared" ca="1" si="196"/>
        <v>1881.023000000001</v>
      </c>
      <c r="BZ212" s="14">
        <f t="shared" ca="1" si="209"/>
        <v>329489.56299796025</v>
      </c>
      <c r="CA212" s="15">
        <f ca="1">SUM(BY$12:BY212)</f>
        <v>180426.36400000006</v>
      </c>
      <c r="CB212" s="16">
        <f ca="1">SUM(BW$12:BW212)+SUMIF(BX$12:BX212, "&lt;0")</f>
        <v>149063.19899796031</v>
      </c>
      <c r="CD212" s="9">
        <v>44383</v>
      </c>
      <c r="CE212" s="14">
        <f t="shared" ca="1" si="217"/>
        <v>2500</v>
      </c>
      <c r="CF212" s="14">
        <f t="shared" ca="1" si="226"/>
        <v>2500</v>
      </c>
      <c r="CG212" s="14">
        <f t="shared" ca="1" si="182"/>
        <v>191.04510959180016</v>
      </c>
      <c r="CH212" s="14">
        <f t="shared" ca="1" si="210"/>
        <v>2308.9548904081998</v>
      </c>
      <c r="CI212" s="14">
        <f t="shared" ca="1" si="211"/>
        <v>2308.9548904081998</v>
      </c>
      <c r="CJ212" s="14">
        <f t="shared" ca="1" si="188"/>
        <v>386287.2951667548</v>
      </c>
      <c r="CK212" s="15">
        <f ca="1">SUM(CI$12:CI212)</f>
        <v>213085.22502994139</v>
      </c>
      <c r="CL212" s="16">
        <f ca="1">SUM(CG$12:CG212)+SUMIF(CH$12:CH212, "&lt;0")</f>
        <v>173202.07013681351</v>
      </c>
    </row>
    <row r="213" spans="1:90" x14ac:dyDescent="0.2">
      <c r="A213" s="24">
        <v>44384</v>
      </c>
      <c r="B213" s="54">
        <f ca="1">IF($A213&gt;= $C$5,$C$6, INDEX('Historical Data'!$D$2:$D$745, MATCH(A213, 'Historical Data'!$B$2:$B$745, 0)))</f>
        <v>1295.6389999999997</v>
      </c>
      <c r="C213" s="14">
        <f t="shared" ca="1" si="220"/>
        <v>1295.6389999999994</v>
      </c>
      <c r="D213" s="14">
        <f t="shared" ca="1" si="174"/>
        <v>4.6250000000050022</v>
      </c>
      <c r="E213" s="14">
        <f t="shared" ca="1" si="197"/>
        <v>1291.0139999999947</v>
      </c>
      <c r="F213" s="14">
        <f t="shared" ca="1" si="189"/>
        <v>1291.0139999999947</v>
      </c>
      <c r="G213" s="14">
        <f t="shared" ca="1" si="212"/>
        <v>238784.93399999943</v>
      </c>
      <c r="H213" s="15">
        <f ca="1">SUM(F$12:F213)</f>
        <v>130090.02600000001</v>
      </c>
      <c r="I213" s="16">
        <f ca="1">SUM(D$12:D213)+SUMIF(E$12:E213, "&lt;0")</f>
        <v>108694.908</v>
      </c>
      <c r="J213" s="15"/>
      <c r="K213" s="9">
        <v>44384</v>
      </c>
      <c r="L213" s="14">
        <f t="shared" ca="1" si="213"/>
        <v>1788.5130798771124</v>
      </c>
      <c r="M213" s="14">
        <f t="shared" ca="1" si="221"/>
        <v>1788.5130798771129</v>
      </c>
      <c r="N213" s="14">
        <f t="shared" ca="1" si="175"/>
        <v>1318.3491597542288</v>
      </c>
      <c r="O213" s="14">
        <f t="shared" ca="1" si="198"/>
        <v>470.16392012288361</v>
      </c>
      <c r="P213" s="14">
        <f t="shared" ca="1" si="199"/>
        <v>470.16392012288361</v>
      </c>
      <c r="Q213" s="14">
        <f t="shared" ca="1" si="183"/>
        <v>304337.18662365538</v>
      </c>
      <c r="R213" s="15">
        <f ca="1">SUM(P$12:P213)</f>
        <v>165576.95975115206</v>
      </c>
      <c r="S213" s="16">
        <f ca="1">SUM(N$12:N213)+SUMIF(O$12:O213, "&lt;0")</f>
        <v>138760.22687250382</v>
      </c>
      <c r="U213" s="9">
        <v>44384</v>
      </c>
      <c r="V213" s="14">
        <f t="shared" ca="1" si="214"/>
        <v>1250</v>
      </c>
      <c r="W213" s="14">
        <f t="shared" ca="1" si="222"/>
        <v>1250</v>
      </c>
      <c r="X213" s="14">
        <f t="shared" ca="1" si="176"/>
        <v>0</v>
      </c>
      <c r="Y213" s="14">
        <f t="shared" ca="1" si="200"/>
        <v>1250</v>
      </c>
      <c r="Z213" s="14">
        <f t="shared" ca="1" si="201"/>
        <v>1250</v>
      </c>
      <c r="AA213" s="14">
        <f t="shared" ca="1" si="184"/>
        <v>232714.94699999999</v>
      </c>
      <c r="AB213" s="15">
        <f ca="1">SUM(Z$12:Z213)</f>
        <v>126671.726</v>
      </c>
      <c r="AC213" s="16">
        <f ca="1">SUM(X$12:X213)+SUMIF(Y$12:Y213, "&lt;0")</f>
        <v>106043.22099999999</v>
      </c>
      <c r="AE213" s="9">
        <v>44384</v>
      </c>
      <c r="AF213" s="14">
        <f t="shared" ca="1" si="190"/>
        <v>2000</v>
      </c>
      <c r="AG213" s="14">
        <f t="shared" ca="1" si="218"/>
        <v>2000</v>
      </c>
      <c r="AH213" s="14">
        <f t="shared" ca="1" si="177"/>
        <v>1622.346000000005</v>
      </c>
      <c r="AI213" s="14">
        <f t="shared" ca="1" si="191"/>
        <v>377.65399999999499</v>
      </c>
      <c r="AJ213" s="14">
        <f t="shared" ca="1" si="192"/>
        <v>377.65399999999499</v>
      </c>
      <c r="AK213" s="14">
        <f t="shared" ca="1" si="202"/>
        <v>331489.56299796025</v>
      </c>
      <c r="AL213" s="15">
        <f ca="1">SUM(AJ$12:AJ213)</f>
        <v>180804.01800000004</v>
      </c>
      <c r="AM213" s="16">
        <f ca="1">SUM(AH$12:AH213)+SUMIF(AI$12:AI213, "&lt;0")</f>
        <v>150685.54499796033</v>
      </c>
      <c r="AO213" s="9">
        <v>44384</v>
      </c>
      <c r="AP213" s="14">
        <f t="shared" ca="1" si="193"/>
        <v>3000</v>
      </c>
      <c r="AQ213" s="14">
        <f t="shared" ca="1" si="223"/>
        <v>3000</v>
      </c>
      <c r="AR213" s="14">
        <f t="shared" ca="1" si="178"/>
        <v>2003.6804806225018</v>
      </c>
      <c r="AS213" s="14">
        <f t="shared" ca="1" si="203"/>
        <v>996.31951937749818</v>
      </c>
      <c r="AT213" s="14">
        <f t="shared" ca="1" si="204"/>
        <v>996.31951937749818</v>
      </c>
      <c r="AU213" s="14">
        <f t="shared" ca="1" si="185"/>
        <v>436390.78785618593</v>
      </c>
      <c r="AV213" s="15">
        <f ca="1">SUM(AT$12:AT213)</f>
        <v>238885.63714179953</v>
      </c>
      <c r="AW213" s="16">
        <f ca="1">SUM(AR$12:AR213)+SUMIF(AS$12:AS213, "&lt;0")</f>
        <v>197505.15071438649</v>
      </c>
      <c r="AX213" s="15"/>
      <c r="AZ213" s="9">
        <v>44384</v>
      </c>
      <c r="BA213" s="14">
        <f t="shared" ca="1" si="215"/>
        <v>1500</v>
      </c>
      <c r="BB213" s="14">
        <f t="shared" ca="1" si="224"/>
        <v>1500</v>
      </c>
      <c r="BC213" s="14">
        <f t="shared" ca="1" si="179"/>
        <v>617.708000000006</v>
      </c>
      <c r="BD213" s="14">
        <f t="shared" ca="1" si="205"/>
        <v>882.291999999994</v>
      </c>
      <c r="BE213" s="14">
        <f t="shared" ca="1" si="206"/>
        <v>882.291999999994</v>
      </c>
      <c r="BF213" s="14">
        <f t="shared" ca="1" si="186"/>
        <v>265964.94699999999</v>
      </c>
      <c r="BG213" s="15">
        <f ca="1">SUM(BE$12:BE213)</f>
        <v>144804.01800000001</v>
      </c>
      <c r="BH213" s="16">
        <f ca="1">SUM(BC$12:BC213)+SUMIF(BD$12:BD213, "&lt;0")</f>
        <v>121160.929</v>
      </c>
      <c r="BJ213" s="9">
        <v>44384</v>
      </c>
      <c r="BK213" s="14">
        <f t="shared" ca="1" si="216"/>
        <v>1750</v>
      </c>
      <c r="BL213" s="14">
        <f t="shared" ca="1" si="225"/>
        <v>1750</v>
      </c>
      <c r="BM213" s="14">
        <f t="shared" ca="1" si="180"/>
        <v>1241.323000000004</v>
      </c>
      <c r="BN213" s="14">
        <f t="shared" ca="1" si="207"/>
        <v>508.67699999999604</v>
      </c>
      <c r="BO213" s="14">
        <f t="shared" ca="1" si="208"/>
        <v>508.67699999999604</v>
      </c>
      <c r="BP213" s="14">
        <f t="shared" ca="1" si="187"/>
        <v>299214.94699999999</v>
      </c>
      <c r="BQ213" s="15">
        <f ca="1">SUM(BO$12:BO213)</f>
        <v>162804.01800000001</v>
      </c>
      <c r="BR213" s="16">
        <f ca="1">SUM(BM$12:BM213)+SUMIF(BN$12:BN213, "&lt;0")</f>
        <v>136410.929</v>
      </c>
      <c r="BT213" s="9">
        <v>44384</v>
      </c>
      <c r="BU213" s="14">
        <f t="shared" ca="1" si="194"/>
        <v>2000</v>
      </c>
      <c r="BV213" s="14">
        <f t="shared" ca="1" si="219"/>
        <v>2000</v>
      </c>
      <c r="BW213" s="14">
        <f t="shared" ca="1" si="181"/>
        <v>1622.346000000005</v>
      </c>
      <c r="BX213" s="14">
        <f t="shared" ca="1" si="195"/>
        <v>377.65399999999499</v>
      </c>
      <c r="BY213" s="14">
        <f t="shared" ca="1" si="196"/>
        <v>377.65399999999499</v>
      </c>
      <c r="BZ213" s="14">
        <f t="shared" ca="1" si="209"/>
        <v>331489.56299796025</v>
      </c>
      <c r="CA213" s="15">
        <f ca="1">SUM(BY$12:BY213)</f>
        <v>180804.01800000004</v>
      </c>
      <c r="CB213" s="16">
        <f ca="1">SUM(BW$12:BW213)+SUMIF(BX$12:BX213, "&lt;0")</f>
        <v>150685.54499796033</v>
      </c>
      <c r="CD213" s="9">
        <v>44384</v>
      </c>
      <c r="CE213" s="14">
        <f t="shared" ca="1" si="217"/>
        <v>2500</v>
      </c>
      <c r="CF213" s="14">
        <f t="shared" ca="1" si="226"/>
        <v>2500</v>
      </c>
      <c r="CG213" s="14">
        <f t="shared" ca="1" si="182"/>
        <v>1720.1918395658686</v>
      </c>
      <c r="CH213" s="14">
        <f t="shared" ca="1" si="210"/>
        <v>779.80816043413142</v>
      </c>
      <c r="CI213" s="14">
        <f t="shared" ca="1" si="211"/>
        <v>779.80816043413142</v>
      </c>
      <c r="CJ213" s="14">
        <f t="shared" ca="1" si="188"/>
        <v>388787.2951667548</v>
      </c>
      <c r="CK213" s="15">
        <f ca="1">SUM(CI$12:CI213)</f>
        <v>213865.03319037551</v>
      </c>
      <c r="CL213" s="16">
        <f ca="1">SUM(CG$12:CG213)+SUMIF(CH$12:CH213, "&lt;0")</f>
        <v>174922.26197637938</v>
      </c>
    </row>
    <row r="214" spans="1:90" x14ac:dyDescent="0.2">
      <c r="A214" s="24">
        <v>44385</v>
      </c>
      <c r="B214" s="54">
        <f ca="1">IF($A214&gt;= $C$5,$C$6, INDEX('Historical Data'!$D$2:$D$745, MATCH(A214, 'Historical Data'!$B$2:$B$745, 0)))</f>
        <v>1295.6389999999997</v>
      </c>
      <c r="C214" s="14">
        <f t="shared" ca="1" si="220"/>
        <v>1295.6389999999994</v>
      </c>
      <c r="D214" s="14">
        <f t="shared" ca="1" si="174"/>
        <v>628.47899999999618</v>
      </c>
      <c r="E214" s="14">
        <f t="shared" ca="1" si="197"/>
        <v>667.16000000000349</v>
      </c>
      <c r="F214" s="14">
        <f t="shared" ca="1" si="189"/>
        <v>667.16000000000349</v>
      </c>
      <c r="G214" s="14">
        <f t="shared" ca="1" si="212"/>
        <v>240080.57299999942</v>
      </c>
      <c r="H214" s="15">
        <f ca="1">SUM(F$12:F214)</f>
        <v>130757.18600000002</v>
      </c>
      <c r="I214" s="16">
        <f ca="1">SUM(D$12:D214)+SUMIF(E$12:E214, "&lt;0")</f>
        <v>109323.38699999999</v>
      </c>
      <c r="J214" s="15"/>
      <c r="K214" s="9">
        <v>44385</v>
      </c>
      <c r="L214" s="14">
        <f t="shared" ca="1" si="213"/>
        <v>1788.5130798771124</v>
      </c>
      <c r="M214" s="14">
        <f t="shared" ca="1" si="221"/>
        <v>1788.5130798771129</v>
      </c>
      <c r="N214" s="14">
        <f t="shared" ca="1" si="175"/>
        <v>1121.3530798771089</v>
      </c>
      <c r="O214" s="14">
        <f t="shared" ca="1" si="198"/>
        <v>667.16000000000349</v>
      </c>
      <c r="P214" s="14">
        <f t="shared" ca="1" si="199"/>
        <v>667.16000000000349</v>
      </c>
      <c r="Q214" s="14">
        <f t="shared" ca="1" si="183"/>
        <v>306125.6997035325</v>
      </c>
      <c r="R214" s="15">
        <f ca="1">SUM(P$12:P214)</f>
        <v>166244.11975115206</v>
      </c>
      <c r="S214" s="16">
        <f ca="1">SUM(N$12:N214)+SUMIF(O$12:O214, "&lt;0")</f>
        <v>139881.57995238091</v>
      </c>
      <c r="U214" s="9">
        <v>44385</v>
      </c>
      <c r="V214" s="14">
        <f t="shared" ca="1" si="214"/>
        <v>1250</v>
      </c>
      <c r="W214" s="14">
        <f t="shared" ca="1" si="222"/>
        <v>1250</v>
      </c>
      <c r="X214" s="14">
        <f t="shared" ca="1" si="176"/>
        <v>450.5480000000025</v>
      </c>
      <c r="Y214" s="14">
        <f t="shared" ca="1" si="200"/>
        <v>799.4519999999975</v>
      </c>
      <c r="Z214" s="14">
        <f t="shared" ca="1" si="201"/>
        <v>799.4519999999975</v>
      </c>
      <c r="AA214" s="14">
        <f t="shared" ca="1" si="184"/>
        <v>233964.94699999999</v>
      </c>
      <c r="AB214" s="15">
        <f ca="1">SUM(Z$12:Z214)</f>
        <v>127471.17799999999</v>
      </c>
      <c r="AC214" s="16">
        <f ca="1">SUM(X$12:X214)+SUMIF(Y$12:Y214, "&lt;0")</f>
        <v>106493.769</v>
      </c>
      <c r="AE214" s="9">
        <v>44385</v>
      </c>
      <c r="AF214" s="14">
        <f t="shared" ca="1" si="190"/>
        <v>2000</v>
      </c>
      <c r="AG214" s="14">
        <f t="shared" ca="1" si="218"/>
        <v>2000</v>
      </c>
      <c r="AH214" s="14">
        <f t="shared" ca="1" si="177"/>
        <v>1332.8399999999965</v>
      </c>
      <c r="AI214" s="14">
        <f t="shared" ca="1" si="191"/>
        <v>667.16000000000349</v>
      </c>
      <c r="AJ214" s="14">
        <f t="shared" ca="1" si="192"/>
        <v>667.16000000000349</v>
      </c>
      <c r="AK214" s="14">
        <f t="shared" ca="1" si="202"/>
        <v>333489.56299796025</v>
      </c>
      <c r="AL214" s="15">
        <f ca="1">SUM(AJ$12:AJ214)</f>
        <v>181471.17800000004</v>
      </c>
      <c r="AM214" s="16">
        <f ca="1">SUM(AH$12:AH214)+SUMIF(AI$12:AI214, "&lt;0")</f>
        <v>152018.3849979603</v>
      </c>
      <c r="AO214" s="9">
        <v>44385</v>
      </c>
      <c r="AP214" s="14">
        <f t="shared" ca="1" si="193"/>
        <v>3000</v>
      </c>
      <c r="AQ214" s="14">
        <f t="shared" ca="1" si="223"/>
        <v>3000</v>
      </c>
      <c r="AR214" s="14">
        <f t="shared" ca="1" si="178"/>
        <v>1714.1744806224938</v>
      </c>
      <c r="AS214" s="14">
        <f t="shared" ca="1" si="203"/>
        <v>1285.8255193775062</v>
      </c>
      <c r="AT214" s="14">
        <f t="shared" ca="1" si="204"/>
        <v>1285.8255193775062</v>
      </c>
      <c r="AU214" s="14">
        <f t="shared" ca="1" si="185"/>
        <v>439390.78785618593</v>
      </c>
      <c r="AV214" s="15">
        <f ca="1">SUM(AT$12:AT214)</f>
        <v>240171.46266117704</v>
      </c>
      <c r="AW214" s="16">
        <f ca="1">SUM(AR$12:AR214)+SUMIF(AS$12:AS214, "&lt;0")</f>
        <v>199219.32519500895</v>
      </c>
      <c r="AX214" s="15"/>
      <c r="AZ214" s="9">
        <v>44385</v>
      </c>
      <c r="BA214" s="14">
        <f t="shared" ca="1" si="215"/>
        <v>1500</v>
      </c>
      <c r="BB214" s="14">
        <f t="shared" ca="1" si="224"/>
        <v>1500</v>
      </c>
      <c r="BC214" s="14">
        <f t="shared" ca="1" si="179"/>
        <v>832.83999999999651</v>
      </c>
      <c r="BD214" s="14">
        <f t="shared" ca="1" si="205"/>
        <v>667.16000000000349</v>
      </c>
      <c r="BE214" s="14">
        <f t="shared" ca="1" si="206"/>
        <v>667.16000000000349</v>
      </c>
      <c r="BF214" s="14">
        <f t="shared" ca="1" si="186"/>
        <v>267464.94699999999</v>
      </c>
      <c r="BG214" s="15">
        <f ca="1">SUM(BE$12:BE214)</f>
        <v>145471.17800000001</v>
      </c>
      <c r="BH214" s="16">
        <f ca="1">SUM(BC$12:BC214)+SUMIF(BD$12:BD214, "&lt;0")</f>
        <v>121993.769</v>
      </c>
      <c r="BJ214" s="9">
        <v>44385</v>
      </c>
      <c r="BK214" s="14">
        <f t="shared" ca="1" si="216"/>
        <v>1750</v>
      </c>
      <c r="BL214" s="14">
        <f t="shared" ca="1" si="225"/>
        <v>1750</v>
      </c>
      <c r="BM214" s="14">
        <f t="shared" ca="1" si="180"/>
        <v>1082.8399999999965</v>
      </c>
      <c r="BN214" s="14">
        <f t="shared" ca="1" si="207"/>
        <v>667.16000000000349</v>
      </c>
      <c r="BO214" s="14">
        <f t="shared" ca="1" si="208"/>
        <v>667.16000000000349</v>
      </c>
      <c r="BP214" s="14">
        <f t="shared" ca="1" si="187"/>
        <v>300964.94699999999</v>
      </c>
      <c r="BQ214" s="15">
        <f ca="1">SUM(BO$12:BO214)</f>
        <v>163471.17800000001</v>
      </c>
      <c r="BR214" s="16">
        <f ca="1">SUM(BM$12:BM214)+SUMIF(BN$12:BN214, "&lt;0")</f>
        <v>137493.769</v>
      </c>
      <c r="BT214" s="9">
        <v>44385</v>
      </c>
      <c r="BU214" s="14">
        <f t="shared" ca="1" si="194"/>
        <v>2000</v>
      </c>
      <c r="BV214" s="14">
        <f t="shared" ca="1" si="219"/>
        <v>2000</v>
      </c>
      <c r="BW214" s="14">
        <f t="shared" ca="1" si="181"/>
        <v>1332.8399999999965</v>
      </c>
      <c r="BX214" s="14">
        <f t="shared" ca="1" si="195"/>
        <v>667.16000000000349</v>
      </c>
      <c r="BY214" s="14">
        <f t="shared" ca="1" si="196"/>
        <v>667.16000000000349</v>
      </c>
      <c r="BZ214" s="14">
        <f t="shared" ca="1" si="209"/>
        <v>333489.56299796025</v>
      </c>
      <c r="CA214" s="15">
        <f ca="1">SUM(BY$12:BY214)</f>
        <v>181471.17800000004</v>
      </c>
      <c r="CB214" s="16">
        <f ca="1">SUM(BW$12:BW214)+SUMIF(BX$12:BX214, "&lt;0")</f>
        <v>152018.3849979603</v>
      </c>
      <c r="CD214" s="9">
        <v>44385</v>
      </c>
      <c r="CE214" s="14">
        <f t="shared" ca="1" si="217"/>
        <v>2500</v>
      </c>
      <c r="CF214" s="14">
        <f t="shared" ca="1" si="226"/>
        <v>2500</v>
      </c>
      <c r="CG214" s="14">
        <f t="shared" ca="1" si="182"/>
        <v>1456.4635695399229</v>
      </c>
      <c r="CH214" s="14">
        <f t="shared" ca="1" si="210"/>
        <v>1043.5364304600771</v>
      </c>
      <c r="CI214" s="14">
        <f t="shared" ca="1" si="211"/>
        <v>1043.5364304600771</v>
      </c>
      <c r="CJ214" s="14">
        <f t="shared" ca="1" si="188"/>
        <v>391287.2951667548</v>
      </c>
      <c r="CK214" s="15">
        <f ca="1">SUM(CI$12:CI214)</f>
        <v>214908.56962083559</v>
      </c>
      <c r="CL214" s="16">
        <f ca="1">SUM(CG$12:CG214)+SUMIF(CH$12:CH214, "&lt;0")</f>
        <v>176378.72554591933</v>
      </c>
    </row>
    <row r="215" spans="1:90" x14ac:dyDescent="0.2">
      <c r="A215" s="24">
        <v>44386</v>
      </c>
      <c r="B215" s="54">
        <f ca="1">IF($A215&gt;= $C$5,$C$6, INDEX('Historical Data'!$D$2:$D$745, MATCH(A215, 'Historical Data'!$B$2:$B$745, 0)))</f>
        <v>1295.6389999999997</v>
      </c>
      <c r="C215" s="14">
        <f t="shared" ca="1" si="220"/>
        <v>1295.6389999999994</v>
      </c>
      <c r="D215" s="14">
        <f t="shared" ca="1" si="174"/>
        <v>1295.6389999999997</v>
      </c>
      <c r="E215" s="14">
        <f t="shared" ca="1" si="197"/>
        <v>0</v>
      </c>
      <c r="F215" s="14">
        <f t="shared" ca="1" si="189"/>
        <v>0</v>
      </c>
      <c r="G215" s="14">
        <f t="shared" ca="1" si="212"/>
        <v>241376.21199999942</v>
      </c>
      <c r="H215" s="15">
        <f ca="1">SUM(F$12:F215)</f>
        <v>130757.18600000002</v>
      </c>
      <c r="I215" s="16">
        <f ca="1">SUM(D$12:D215)+SUMIF(E$12:E215, "&lt;0")</f>
        <v>110619.02599999998</v>
      </c>
      <c r="J215" s="15"/>
      <c r="K215" s="9">
        <v>44386</v>
      </c>
      <c r="L215" s="14">
        <f t="shared" ca="1" si="213"/>
        <v>1788.5130798771124</v>
      </c>
      <c r="M215" s="14">
        <f t="shared" ca="1" si="221"/>
        <v>1788.5130798771129</v>
      </c>
      <c r="N215" s="14">
        <f t="shared" ca="1" si="175"/>
        <v>1788.5130798771124</v>
      </c>
      <c r="O215" s="14">
        <f t="shared" ca="1" si="198"/>
        <v>0</v>
      </c>
      <c r="P215" s="14">
        <f t="shared" ca="1" si="199"/>
        <v>0</v>
      </c>
      <c r="Q215" s="14">
        <f t="shared" ca="1" si="183"/>
        <v>307914.21278340963</v>
      </c>
      <c r="R215" s="15">
        <f ca="1">SUM(P$12:P215)</f>
        <v>166244.11975115206</v>
      </c>
      <c r="S215" s="16">
        <f ca="1">SUM(N$12:N215)+SUMIF(O$12:O215, "&lt;0")</f>
        <v>141670.09303225801</v>
      </c>
      <c r="U215" s="9">
        <v>44386</v>
      </c>
      <c r="V215" s="14">
        <f t="shared" ca="1" si="214"/>
        <v>1250</v>
      </c>
      <c r="W215" s="14">
        <f t="shared" ca="1" si="222"/>
        <v>1250</v>
      </c>
      <c r="X215" s="14">
        <f t="shared" ca="1" si="176"/>
        <v>1250</v>
      </c>
      <c r="Y215" s="14">
        <f t="shared" ca="1" si="200"/>
        <v>0</v>
      </c>
      <c r="Z215" s="14">
        <f t="shared" ca="1" si="201"/>
        <v>0</v>
      </c>
      <c r="AA215" s="14">
        <f t="shared" ca="1" si="184"/>
        <v>235214.94699999999</v>
      </c>
      <c r="AB215" s="15">
        <f ca="1">SUM(Z$12:Z215)</f>
        <v>127471.17799999999</v>
      </c>
      <c r="AC215" s="16">
        <f ca="1">SUM(X$12:X215)+SUMIF(Y$12:Y215, "&lt;0")</f>
        <v>107743.769</v>
      </c>
      <c r="AE215" s="9">
        <v>44386</v>
      </c>
      <c r="AF215" s="14">
        <f t="shared" ca="1" si="190"/>
        <v>2000</v>
      </c>
      <c r="AG215" s="14">
        <f t="shared" ca="1" si="218"/>
        <v>2000</v>
      </c>
      <c r="AH215" s="14">
        <f t="shared" ca="1" si="177"/>
        <v>2000</v>
      </c>
      <c r="AI215" s="14">
        <f t="shared" ca="1" si="191"/>
        <v>0</v>
      </c>
      <c r="AJ215" s="14">
        <f t="shared" ca="1" si="192"/>
        <v>0</v>
      </c>
      <c r="AK215" s="14">
        <f t="shared" ca="1" si="202"/>
        <v>335489.56299796025</v>
      </c>
      <c r="AL215" s="15">
        <f ca="1">SUM(AJ$12:AJ215)</f>
        <v>181471.17800000004</v>
      </c>
      <c r="AM215" s="16">
        <f ca="1">SUM(AH$12:AH215)+SUMIF(AI$12:AI215, "&lt;0")</f>
        <v>154018.3849979603</v>
      </c>
      <c r="AO215" s="9">
        <v>44386</v>
      </c>
      <c r="AP215" s="14">
        <f t="shared" ca="1" si="193"/>
        <v>3000</v>
      </c>
      <c r="AQ215" s="14">
        <f t="shared" ca="1" si="223"/>
        <v>3000</v>
      </c>
      <c r="AR215" s="14">
        <f t="shared" ca="1" si="178"/>
        <v>2381.3344806224973</v>
      </c>
      <c r="AS215" s="14">
        <f t="shared" ca="1" si="203"/>
        <v>618.66551937750273</v>
      </c>
      <c r="AT215" s="14">
        <f t="shared" ca="1" si="204"/>
        <v>618.66551937750273</v>
      </c>
      <c r="AU215" s="14">
        <f t="shared" ca="1" si="185"/>
        <v>442390.78785618593</v>
      </c>
      <c r="AV215" s="15">
        <f ca="1">SUM(AT$12:AT215)</f>
        <v>240790.12818055454</v>
      </c>
      <c r="AW215" s="16">
        <f ca="1">SUM(AR$12:AR215)+SUMIF(AS$12:AS215, "&lt;0")</f>
        <v>201600.65967563144</v>
      </c>
      <c r="AX215" s="15"/>
      <c r="AZ215" s="9">
        <v>44386</v>
      </c>
      <c r="BA215" s="14">
        <f t="shared" ca="1" si="215"/>
        <v>1500</v>
      </c>
      <c r="BB215" s="14">
        <f t="shared" ca="1" si="224"/>
        <v>1500</v>
      </c>
      <c r="BC215" s="14">
        <f t="shared" ca="1" si="179"/>
        <v>1500</v>
      </c>
      <c r="BD215" s="14">
        <f t="shared" ca="1" si="205"/>
        <v>0</v>
      </c>
      <c r="BE215" s="14">
        <f t="shared" ca="1" si="206"/>
        <v>0</v>
      </c>
      <c r="BF215" s="14">
        <f t="shared" ca="1" si="186"/>
        <v>268964.94699999999</v>
      </c>
      <c r="BG215" s="15">
        <f ca="1">SUM(BE$12:BE215)</f>
        <v>145471.17800000001</v>
      </c>
      <c r="BH215" s="16">
        <f ca="1">SUM(BC$12:BC215)+SUMIF(BD$12:BD215, "&lt;0")</f>
        <v>123493.769</v>
      </c>
      <c r="BJ215" s="9">
        <v>44386</v>
      </c>
      <c r="BK215" s="14">
        <f t="shared" ca="1" si="216"/>
        <v>1750</v>
      </c>
      <c r="BL215" s="14">
        <f t="shared" ca="1" si="225"/>
        <v>1750</v>
      </c>
      <c r="BM215" s="14">
        <f t="shared" ca="1" si="180"/>
        <v>1750</v>
      </c>
      <c r="BN215" s="14">
        <f t="shared" ca="1" si="207"/>
        <v>0</v>
      </c>
      <c r="BO215" s="14">
        <f t="shared" ca="1" si="208"/>
        <v>0</v>
      </c>
      <c r="BP215" s="14">
        <f t="shared" ca="1" si="187"/>
        <v>302714.94699999999</v>
      </c>
      <c r="BQ215" s="15">
        <f ca="1">SUM(BO$12:BO215)</f>
        <v>163471.17800000001</v>
      </c>
      <c r="BR215" s="16">
        <f ca="1">SUM(BM$12:BM215)+SUMIF(BN$12:BN215, "&lt;0")</f>
        <v>139243.769</v>
      </c>
      <c r="BT215" s="9">
        <v>44386</v>
      </c>
      <c r="BU215" s="14">
        <f t="shared" ca="1" si="194"/>
        <v>2000</v>
      </c>
      <c r="BV215" s="14">
        <f t="shared" ca="1" si="219"/>
        <v>2000</v>
      </c>
      <c r="BW215" s="14">
        <f t="shared" ca="1" si="181"/>
        <v>2000</v>
      </c>
      <c r="BX215" s="14">
        <f t="shared" ca="1" si="195"/>
        <v>0</v>
      </c>
      <c r="BY215" s="14">
        <f t="shared" ca="1" si="196"/>
        <v>0</v>
      </c>
      <c r="BZ215" s="14">
        <f t="shared" ca="1" si="209"/>
        <v>335489.56299796025</v>
      </c>
      <c r="CA215" s="15">
        <f ca="1">SUM(BY$12:BY215)</f>
        <v>181471.17800000004</v>
      </c>
      <c r="CB215" s="16">
        <f ca="1">SUM(BW$12:BW215)+SUMIF(BX$12:BX215, "&lt;0")</f>
        <v>154018.3849979603</v>
      </c>
      <c r="CD215" s="9">
        <v>44386</v>
      </c>
      <c r="CE215" s="14">
        <f t="shared" ca="1" si="217"/>
        <v>2500</v>
      </c>
      <c r="CF215" s="14">
        <f t="shared" ca="1" si="226"/>
        <v>2500</v>
      </c>
      <c r="CG215" s="14">
        <f t="shared" ca="1" si="182"/>
        <v>2149.4012995139892</v>
      </c>
      <c r="CH215" s="14">
        <f t="shared" ca="1" si="210"/>
        <v>350.59870048601078</v>
      </c>
      <c r="CI215" s="14">
        <f t="shared" ca="1" si="211"/>
        <v>350.59870048601078</v>
      </c>
      <c r="CJ215" s="14">
        <f t="shared" ca="1" si="188"/>
        <v>393787.2951667548</v>
      </c>
      <c r="CK215" s="15">
        <f ca="1">SUM(CI$12:CI215)</f>
        <v>215259.1683213216</v>
      </c>
      <c r="CL215" s="16">
        <f ca="1">SUM(CG$12:CG215)+SUMIF(CH$12:CH215, "&lt;0")</f>
        <v>178528.12684543332</v>
      </c>
    </row>
    <row r="216" spans="1:90" x14ac:dyDescent="0.2">
      <c r="A216" s="24">
        <v>44387</v>
      </c>
      <c r="B216" s="54">
        <f ca="1">IF($A216&gt;= $C$5,$C$6, INDEX('Historical Data'!$D$2:$D$745, MATCH(A216, 'Historical Data'!$B$2:$B$745, 0)))</f>
        <v>1295.6389999999997</v>
      </c>
      <c r="C216" s="14">
        <f t="shared" ca="1" si="220"/>
        <v>1295.6389999999994</v>
      </c>
      <c r="D216" s="14">
        <f t="shared" ca="1" si="174"/>
        <v>697.48800000000165</v>
      </c>
      <c r="E216" s="14">
        <f t="shared" ca="1" si="197"/>
        <v>598.15099999999802</v>
      </c>
      <c r="F216" s="14">
        <f t="shared" ca="1" si="189"/>
        <v>598.15099999999802</v>
      </c>
      <c r="G216" s="14">
        <f t="shared" ca="1" si="212"/>
        <v>242671.85099999941</v>
      </c>
      <c r="H216" s="15">
        <f ca="1">SUM(F$12:F216)</f>
        <v>131355.337</v>
      </c>
      <c r="I216" s="16">
        <f ca="1">SUM(D$12:D216)+SUMIF(E$12:E216, "&lt;0")</f>
        <v>111316.51399999998</v>
      </c>
      <c r="J216" s="15"/>
      <c r="K216" s="9">
        <v>44387</v>
      </c>
      <c r="L216" s="14">
        <f t="shared" ca="1" si="213"/>
        <v>1788.5130798771124</v>
      </c>
      <c r="M216" s="14">
        <f t="shared" ca="1" si="221"/>
        <v>1788.5130798771129</v>
      </c>
      <c r="N216" s="14">
        <f t="shared" ca="1" si="175"/>
        <v>1190.3620798771144</v>
      </c>
      <c r="O216" s="14">
        <f t="shared" ca="1" si="198"/>
        <v>598.15099999999802</v>
      </c>
      <c r="P216" s="14">
        <f t="shared" ca="1" si="199"/>
        <v>598.15099999999802</v>
      </c>
      <c r="Q216" s="14">
        <f t="shared" ca="1" si="183"/>
        <v>309702.72586328676</v>
      </c>
      <c r="R216" s="15">
        <f ca="1">SUM(P$12:P216)</f>
        <v>166842.27075115207</v>
      </c>
      <c r="S216" s="16">
        <f ca="1">SUM(N$12:N216)+SUMIF(O$12:O216, "&lt;0")</f>
        <v>142860.45511213513</v>
      </c>
      <c r="U216" s="9">
        <v>44387</v>
      </c>
      <c r="V216" s="14">
        <f t="shared" ca="1" si="214"/>
        <v>1250</v>
      </c>
      <c r="W216" s="14">
        <f t="shared" ca="1" si="222"/>
        <v>1250</v>
      </c>
      <c r="X216" s="14">
        <f t="shared" ca="1" si="176"/>
        <v>651.84900000000198</v>
      </c>
      <c r="Y216" s="14">
        <f t="shared" ca="1" si="200"/>
        <v>598.15099999999802</v>
      </c>
      <c r="Z216" s="14">
        <f t="shared" ca="1" si="201"/>
        <v>598.15099999999802</v>
      </c>
      <c r="AA216" s="14">
        <f t="shared" ca="1" si="184"/>
        <v>236464.94699999999</v>
      </c>
      <c r="AB216" s="15">
        <f ca="1">SUM(Z$12:Z216)</f>
        <v>128069.32899999998</v>
      </c>
      <c r="AC216" s="16">
        <f ca="1">SUM(X$12:X216)+SUMIF(Y$12:Y216, "&lt;0")</f>
        <v>108395.61799999999</v>
      </c>
      <c r="AE216" s="9">
        <v>44387</v>
      </c>
      <c r="AF216" s="14">
        <f t="shared" ca="1" si="190"/>
        <v>2000</v>
      </c>
      <c r="AG216" s="14">
        <f t="shared" ca="1" si="218"/>
        <v>2000</v>
      </c>
      <c r="AH216" s="14">
        <f t="shared" ca="1" si="177"/>
        <v>1401.849000000002</v>
      </c>
      <c r="AI216" s="14">
        <f t="shared" ca="1" si="191"/>
        <v>598.15099999999802</v>
      </c>
      <c r="AJ216" s="14">
        <f t="shared" ca="1" si="192"/>
        <v>598.15099999999802</v>
      </c>
      <c r="AK216" s="14">
        <f t="shared" ca="1" si="202"/>
        <v>337489.56299796025</v>
      </c>
      <c r="AL216" s="15">
        <f ca="1">SUM(AJ$12:AJ216)</f>
        <v>182069.32900000003</v>
      </c>
      <c r="AM216" s="16">
        <f ca="1">SUM(AH$12:AH216)+SUMIF(AI$12:AI216, "&lt;0")</f>
        <v>155420.23399796034</v>
      </c>
      <c r="AO216" s="9">
        <v>44387</v>
      </c>
      <c r="AP216" s="14">
        <f t="shared" ca="1" si="193"/>
        <v>3000</v>
      </c>
      <c r="AQ216" s="14">
        <f t="shared" ca="1" si="223"/>
        <v>3000</v>
      </c>
      <c r="AR216" s="14">
        <f t="shared" ca="1" si="178"/>
        <v>1783.1834806224992</v>
      </c>
      <c r="AS216" s="14">
        <f t="shared" ca="1" si="203"/>
        <v>1216.8165193775008</v>
      </c>
      <c r="AT216" s="14">
        <f t="shared" ca="1" si="204"/>
        <v>1216.8165193775008</v>
      </c>
      <c r="AU216" s="14">
        <f t="shared" ca="1" si="185"/>
        <v>445390.78785618593</v>
      </c>
      <c r="AV216" s="15">
        <f ca="1">SUM(AT$12:AT216)</f>
        <v>242006.94469993204</v>
      </c>
      <c r="AW216" s="16">
        <f ca="1">SUM(AR$12:AR216)+SUMIF(AS$12:AS216, "&lt;0")</f>
        <v>203383.84315625398</v>
      </c>
      <c r="AX216" s="15"/>
      <c r="AZ216" s="9">
        <v>44387</v>
      </c>
      <c r="BA216" s="14">
        <f t="shared" ca="1" si="215"/>
        <v>1500</v>
      </c>
      <c r="BB216" s="14">
        <f t="shared" ca="1" si="224"/>
        <v>1500</v>
      </c>
      <c r="BC216" s="14">
        <f t="shared" ca="1" si="179"/>
        <v>901.84900000000198</v>
      </c>
      <c r="BD216" s="14">
        <f t="shared" ca="1" si="205"/>
        <v>598.15099999999802</v>
      </c>
      <c r="BE216" s="14">
        <f t="shared" ca="1" si="206"/>
        <v>598.15099999999802</v>
      </c>
      <c r="BF216" s="14">
        <f t="shared" ca="1" si="186"/>
        <v>270464.94699999999</v>
      </c>
      <c r="BG216" s="15">
        <f ca="1">SUM(BE$12:BE216)</f>
        <v>146069.32900000003</v>
      </c>
      <c r="BH216" s="16">
        <f ca="1">SUM(BC$12:BC216)+SUMIF(BD$12:BD216, "&lt;0")</f>
        <v>124395.618</v>
      </c>
      <c r="BJ216" s="9">
        <v>44387</v>
      </c>
      <c r="BK216" s="14">
        <f t="shared" ca="1" si="216"/>
        <v>1750</v>
      </c>
      <c r="BL216" s="14">
        <f t="shared" ca="1" si="225"/>
        <v>1750</v>
      </c>
      <c r="BM216" s="14">
        <f t="shared" ca="1" si="180"/>
        <v>1151.849000000002</v>
      </c>
      <c r="BN216" s="14">
        <f t="shared" ca="1" si="207"/>
        <v>598.15099999999802</v>
      </c>
      <c r="BO216" s="14">
        <f t="shared" ca="1" si="208"/>
        <v>598.15099999999802</v>
      </c>
      <c r="BP216" s="14">
        <f t="shared" ca="1" si="187"/>
        <v>304464.94699999999</v>
      </c>
      <c r="BQ216" s="15">
        <f ca="1">SUM(BO$12:BO216)</f>
        <v>164069.32900000003</v>
      </c>
      <c r="BR216" s="16">
        <f ca="1">SUM(BM$12:BM216)+SUMIF(BN$12:BN216, "&lt;0")</f>
        <v>140395.61799999999</v>
      </c>
      <c r="BT216" s="9">
        <v>44387</v>
      </c>
      <c r="BU216" s="14">
        <f t="shared" ca="1" si="194"/>
        <v>2000</v>
      </c>
      <c r="BV216" s="14">
        <f t="shared" ca="1" si="219"/>
        <v>2000</v>
      </c>
      <c r="BW216" s="14">
        <f t="shared" ca="1" si="181"/>
        <v>1401.849000000002</v>
      </c>
      <c r="BX216" s="14">
        <f t="shared" ca="1" si="195"/>
        <v>598.15099999999802</v>
      </c>
      <c r="BY216" s="14">
        <f t="shared" ca="1" si="196"/>
        <v>598.15099999999802</v>
      </c>
      <c r="BZ216" s="14">
        <f t="shared" ca="1" si="209"/>
        <v>337489.56299796025</v>
      </c>
      <c r="CA216" s="15">
        <f ca="1">SUM(BY$12:BY216)</f>
        <v>182069.32900000003</v>
      </c>
      <c r="CB216" s="16">
        <f ca="1">SUM(BW$12:BW216)+SUMIF(BX$12:BX216, "&lt;0")</f>
        <v>155420.23399796034</v>
      </c>
      <c r="CD216" s="9">
        <v>44387</v>
      </c>
      <c r="CE216" s="14">
        <f t="shared" ca="1" si="217"/>
        <v>2500</v>
      </c>
      <c r="CF216" s="14">
        <f t="shared" ca="1" si="226"/>
        <v>2500</v>
      </c>
      <c r="CG216" s="14">
        <f t="shared" ca="1" si="182"/>
        <v>1577.0280294880536</v>
      </c>
      <c r="CH216" s="14">
        <f t="shared" ca="1" si="210"/>
        <v>922.97197051194644</v>
      </c>
      <c r="CI216" s="14">
        <f t="shared" ca="1" si="211"/>
        <v>922.97197051194644</v>
      </c>
      <c r="CJ216" s="14">
        <f t="shared" ca="1" si="188"/>
        <v>396287.2951667548</v>
      </c>
      <c r="CK216" s="15">
        <f ca="1">SUM(CI$12:CI216)</f>
        <v>216182.14029183355</v>
      </c>
      <c r="CL216" s="16">
        <f ca="1">SUM(CG$12:CG216)+SUMIF(CH$12:CH216, "&lt;0")</f>
        <v>180105.15487492137</v>
      </c>
    </row>
    <row r="217" spans="1:90" x14ac:dyDescent="0.2">
      <c r="A217" s="24">
        <v>44388</v>
      </c>
      <c r="B217" s="54">
        <f ca="1">IF($A217&gt;= $C$5,$C$6, INDEX('Historical Data'!$D$2:$D$745, MATCH(A217, 'Historical Data'!$B$2:$B$745, 0)))</f>
        <v>1295.6389999999997</v>
      </c>
      <c r="C217" s="14">
        <f t="shared" ca="1" si="220"/>
        <v>1295.6389999999994</v>
      </c>
      <c r="D217" s="14">
        <f t="shared" ca="1" si="174"/>
        <v>1203.1669999999945</v>
      </c>
      <c r="E217" s="14">
        <f t="shared" ca="1" si="197"/>
        <v>92.47200000000521</v>
      </c>
      <c r="F217" s="14">
        <f t="shared" ca="1" si="189"/>
        <v>92.47200000000521</v>
      </c>
      <c r="G217" s="14">
        <f t="shared" ca="1" si="212"/>
        <v>243967.48999999941</v>
      </c>
      <c r="H217" s="15">
        <f ca="1">SUM(F$12:F217)</f>
        <v>131447.80900000001</v>
      </c>
      <c r="I217" s="16">
        <f ca="1">SUM(D$12:D217)+SUMIF(E$12:E217, "&lt;0")</f>
        <v>112519.68099999998</v>
      </c>
      <c r="J217" s="15"/>
      <c r="K217" s="9">
        <v>44388</v>
      </c>
      <c r="L217" s="14">
        <f t="shared" ca="1" si="213"/>
        <v>1788.5130798771124</v>
      </c>
      <c r="M217" s="14">
        <f t="shared" ca="1" si="221"/>
        <v>1788.5130798771129</v>
      </c>
      <c r="N217" s="14">
        <f t="shared" ca="1" si="175"/>
        <v>1696.0410798771072</v>
      </c>
      <c r="O217" s="14">
        <f t="shared" ca="1" si="198"/>
        <v>92.47200000000521</v>
      </c>
      <c r="P217" s="14">
        <f t="shared" ca="1" si="199"/>
        <v>92.47200000000521</v>
      </c>
      <c r="Q217" s="14">
        <f t="shared" ca="1" si="183"/>
        <v>311491.23894316389</v>
      </c>
      <c r="R217" s="15">
        <f ca="1">SUM(P$12:P217)</f>
        <v>166934.74275115208</v>
      </c>
      <c r="S217" s="16">
        <f ca="1">SUM(N$12:N217)+SUMIF(O$12:O217, "&lt;0")</f>
        <v>144556.49619201224</v>
      </c>
      <c r="U217" s="9">
        <v>44388</v>
      </c>
      <c r="V217" s="14">
        <f t="shared" ca="1" si="214"/>
        <v>1250</v>
      </c>
      <c r="W217" s="14">
        <f t="shared" ca="1" si="222"/>
        <v>1250</v>
      </c>
      <c r="X217" s="14">
        <f t="shared" ca="1" si="176"/>
        <v>1157.5279999999948</v>
      </c>
      <c r="Y217" s="14">
        <f t="shared" ca="1" si="200"/>
        <v>92.47200000000521</v>
      </c>
      <c r="Z217" s="14">
        <f t="shared" ca="1" si="201"/>
        <v>92.47200000000521</v>
      </c>
      <c r="AA217" s="14">
        <f t="shared" ca="1" si="184"/>
        <v>237714.94699999999</v>
      </c>
      <c r="AB217" s="15">
        <f ca="1">SUM(Z$12:Z217)</f>
        <v>128161.80099999999</v>
      </c>
      <c r="AC217" s="16">
        <f ca="1">SUM(X$12:X217)+SUMIF(Y$12:Y217, "&lt;0")</f>
        <v>109553.14599999998</v>
      </c>
      <c r="AE217" s="9">
        <v>44388</v>
      </c>
      <c r="AF217" s="14">
        <f t="shared" ca="1" si="190"/>
        <v>2000</v>
      </c>
      <c r="AG217" s="14">
        <f t="shared" ca="1" si="218"/>
        <v>2000</v>
      </c>
      <c r="AH217" s="14">
        <f t="shared" ca="1" si="177"/>
        <v>1907.5279999999948</v>
      </c>
      <c r="AI217" s="14">
        <f t="shared" ca="1" si="191"/>
        <v>92.47200000000521</v>
      </c>
      <c r="AJ217" s="14">
        <f t="shared" ca="1" si="192"/>
        <v>92.47200000000521</v>
      </c>
      <c r="AK217" s="14">
        <f t="shared" ca="1" si="202"/>
        <v>339489.56299796025</v>
      </c>
      <c r="AL217" s="15">
        <f ca="1">SUM(AJ$12:AJ217)</f>
        <v>182161.80100000004</v>
      </c>
      <c r="AM217" s="16">
        <f ca="1">SUM(AH$12:AH217)+SUMIF(AI$12:AI217, "&lt;0")</f>
        <v>157327.76199796033</v>
      </c>
      <c r="AO217" s="9">
        <v>44388</v>
      </c>
      <c r="AP217" s="14">
        <f t="shared" ca="1" si="193"/>
        <v>3000</v>
      </c>
      <c r="AQ217" s="14">
        <f t="shared" ca="1" si="223"/>
        <v>3000</v>
      </c>
      <c r="AR217" s="14">
        <f t="shared" ca="1" si="178"/>
        <v>2288.8624806224921</v>
      </c>
      <c r="AS217" s="14">
        <f t="shared" ca="1" si="203"/>
        <v>711.13751937750794</v>
      </c>
      <c r="AT217" s="14">
        <f t="shared" ca="1" si="204"/>
        <v>711.13751937750794</v>
      </c>
      <c r="AU217" s="14">
        <f t="shared" ca="1" si="185"/>
        <v>448390.78785618593</v>
      </c>
      <c r="AV217" s="15">
        <f ca="1">SUM(AT$12:AT217)</f>
        <v>242718.08221930955</v>
      </c>
      <c r="AW217" s="16">
        <f ca="1">SUM(AR$12:AR217)+SUMIF(AS$12:AS217, "&lt;0")</f>
        <v>205672.70563687646</v>
      </c>
      <c r="AX217" s="15"/>
      <c r="AZ217" s="9">
        <v>44388</v>
      </c>
      <c r="BA217" s="14">
        <f t="shared" ca="1" si="215"/>
        <v>1500</v>
      </c>
      <c r="BB217" s="14">
        <f t="shared" ca="1" si="224"/>
        <v>1500</v>
      </c>
      <c r="BC217" s="14">
        <f t="shared" ca="1" si="179"/>
        <v>1407.5279999999948</v>
      </c>
      <c r="BD217" s="14">
        <f t="shared" ca="1" si="205"/>
        <v>92.47200000000521</v>
      </c>
      <c r="BE217" s="14">
        <f t="shared" ca="1" si="206"/>
        <v>92.47200000000521</v>
      </c>
      <c r="BF217" s="14">
        <f t="shared" ca="1" si="186"/>
        <v>271964.94699999999</v>
      </c>
      <c r="BG217" s="15">
        <f ca="1">SUM(BE$12:BE217)</f>
        <v>146161.80100000004</v>
      </c>
      <c r="BH217" s="16">
        <f ca="1">SUM(BC$12:BC217)+SUMIF(BD$12:BD217, "&lt;0")</f>
        <v>125803.14599999999</v>
      </c>
      <c r="BJ217" s="9">
        <v>44388</v>
      </c>
      <c r="BK217" s="14">
        <f t="shared" ca="1" si="216"/>
        <v>1750</v>
      </c>
      <c r="BL217" s="14">
        <f t="shared" ca="1" si="225"/>
        <v>1750</v>
      </c>
      <c r="BM217" s="14">
        <f t="shared" ca="1" si="180"/>
        <v>1657.5279999999948</v>
      </c>
      <c r="BN217" s="14">
        <f t="shared" ca="1" si="207"/>
        <v>92.47200000000521</v>
      </c>
      <c r="BO217" s="14">
        <f t="shared" ca="1" si="208"/>
        <v>92.47200000000521</v>
      </c>
      <c r="BP217" s="14">
        <f t="shared" ca="1" si="187"/>
        <v>306214.94699999999</v>
      </c>
      <c r="BQ217" s="15">
        <f ca="1">SUM(BO$12:BO217)</f>
        <v>164161.80100000004</v>
      </c>
      <c r="BR217" s="16">
        <f ca="1">SUM(BM$12:BM217)+SUMIF(BN$12:BN217, "&lt;0")</f>
        <v>142053.14599999998</v>
      </c>
      <c r="BT217" s="9">
        <v>44388</v>
      </c>
      <c r="BU217" s="14">
        <f t="shared" ca="1" si="194"/>
        <v>2000</v>
      </c>
      <c r="BV217" s="14">
        <f t="shared" ca="1" si="219"/>
        <v>2000</v>
      </c>
      <c r="BW217" s="14">
        <f t="shared" ca="1" si="181"/>
        <v>1907.5279999999948</v>
      </c>
      <c r="BX217" s="14">
        <f t="shared" ca="1" si="195"/>
        <v>92.47200000000521</v>
      </c>
      <c r="BY217" s="14">
        <f t="shared" ca="1" si="196"/>
        <v>92.47200000000521</v>
      </c>
      <c r="BZ217" s="14">
        <f t="shared" ca="1" si="209"/>
        <v>339489.56299796025</v>
      </c>
      <c r="CA217" s="15">
        <f ca="1">SUM(BY$12:BY217)</f>
        <v>182161.80100000004</v>
      </c>
      <c r="CB217" s="16">
        <f ca="1">SUM(BW$12:BW217)+SUMIF(BX$12:BX217, "&lt;0")</f>
        <v>157327.76199796033</v>
      </c>
      <c r="CD217" s="9">
        <v>44388</v>
      </c>
      <c r="CE217" s="14">
        <f t="shared" ca="1" si="217"/>
        <v>2500</v>
      </c>
      <c r="CF217" s="14">
        <f t="shared" ca="1" si="226"/>
        <v>2500</v>
      </c>
      <c r="CG217" s="14">
        <f t="shared" ca="1" si="182"/>
        <v>2108.4847594621092</v>
      </c>
      <c r="CH217" s="14">
        <f t="shared" ca="1" si="210"/>
        <v>391.5152405378908</v>
      </c>
      <c r="CI217" s="14">
        <f t="shared" ca="1" si="211"/>
        <v>391.5152405378908</v>
      </c>
      <c r="CJ217" s="14">
        <f t="shared" ca="1" si="188"/>
        <v>398787.2951667548</v>
      </c>
      <c r="CK217" s="15">
        <f ca="1">SUM(CI$12:CI217)</f>
        <v>216573.65553237146</v>
      </c>
      <c r="CL217" s="16">
        <f ca="1">SUM(CG$12:CG217)+SUMIF(CH$12:CH217, "&lt;0")</f>
        <v>182213.63963438343</v>
      </c>
    </row>
    <row r="218" spans="1:90" x14ac:dyDescent="0.2">
      <c r="A218" s="24">
        <v>44389</v>
      </c>
      <c r="B218" s="54">
        <f ca="1">IF($A218&gt;= $C$5,$C$6, INDEX('Historical Data'!$D$2:$D$745, MATCH(A218, 'Historical Data'!$B$2:$B$745, 0)))</f>
        <v>1295.6389999999997</v>
      </c>
      <c r="C218" s="14">
        <f t="shared" ca="1" si="220"/>
        <v>1295.6389999999994</v>
      </c>
      <c r="D218" s="14">
        <f t="shared" ca="1" si="174"/>
        <v>354.55500000000075</v>
      </c>
      <c r="E218" s="14">
        <f t="shared" ca="1" si="197"/>
        <v>941.08399999999892</v>
      </c>
      <c r="F218" s="14">
        <f t="shared" ca="1" si="189"/>
        <v>941.08399999999892</v>
      </c>
      <c r="G218" s="14">
        <f t="shared" ca="1" si="212"/>
        <v>245263.1289999994</v>
      </c>
      <c r="H218" s="15">
        <f ca="1">SUM(F$12:F218)</f>
        <v>132388.89300000001</v>
      </c>
      <c r="I218" s="16">
        <f ca="1">SUM(D$12:D218)+SUMIF(E$12:E218, "&lt;0")</f>
        <v>112874.23599999999</v>
      </c>
      <c r="J218" s="15"/>
      <c r="K218" s="9">
        <v>44389</v>
      </c>
      <c r="L218" s="14">
        <f t="shared" ca="1" si="213"/>
        <v>1788.5130798771124</v>
      </c>
      <c r="M218" s="14">
        <f t="shared" ca="1" si="221"/>
        <v>1788.5130798771129</v>
      </c>
      <c r="N218" s="14">
        <f t="shared" ca="1" si="175"/>
        <v>847.42907987711351</v>
      </c>
      <c r="O218" s="14">
        <f t="shared" ca="1" si="198"/>
        <v>941.08399999999892</v>
      </c>
      <c r="P218" s="14">
        <f t="shared" ca="1" si="199"/>
        <v>941.08399999999892</v>
      </c>
      <c r="Q218" s="14">
        <f t="shared" ca="1" si="183"/>
        <v>313279.75202304102</v>
      </c>
      <c r="R218" s="15">
        <f ca="1">SUM(P$12:P218)</f>
        <v>167875.82675115208</v>
      </c>
      <c r="S218" s="16">
        <f ca="1">SUM(N$12:N218)+SUMIF(O$12:O218, "&lt;0")</f>
        <v>145403.92527188937</v>
      </c>
      <c r="U218" s="9">
        <v>44389</v>
      </c>
      <c r="V218" s="14">
        <f t="shared" ca="1" si="214"/>
        <v>1250</v>
      </c>
      <c r="W218" s="14">
        <f t="shared" ca="1" si="222"/>
        <v>1250</v>
      </c>
      <c r="X218" s="14">
        <f t="shared" ca="1" si="176"/>
        <v>308.91600000000108</v>
      </c>
      <c r="Y218" s="14">
        <f t="shared" ca="1" si="200"/>
        <v>941.08399999999892</v>
      </c>
      <c r="Z218" s="14">
        <f t="shared" ca="1" si="201"/>
        <v>941.08399999999892</v>
      </c>
      <c r="AA218" s="14">
        <f t="shared" ca="1" si="184"/>
        <v>238964.94699999999</v>
      </c>
      <c r="AB218" s="15">
        <f ca="1">SUM(Z$12:Z218)</f>
        <v>129102.88499999999</v>
      </c>
      <c r="AC218" s="16">
        <f ca="1">SUM(X$12:X218)+SUMIF(Y$12:Y218, "&lt;0")</f>
        <v>109862.06199999998</v>
      </c>
      <c r="AE218" s="9">
        <v>44389</v>
      </c>
      <c r="AF218" s="14">
        <f t="shared" ca="1" si="190"/>
        <v>2000</v>
      </c>
      <c r="AG218" s="14">
        <f t="shared" ca="1" si="218"/>
        <v>2000</v>
      </c>
      <c r="AH218" s="14">
        <f t="shared" ca="1" si="177"/>
        <v>1058.9160000000011</v>
      </c>
      <c r="AI218" s="14">
        <f t="shared" ca="1" si="191"/>
        <v>941.08399999999892</v>
      </c>
      <c r="AJ218" s="14">
        <f t="shared" ca="1" si="192"/>
        <v>941.08399999999892</v>
      </c>
      <c r="AK218" s="14">
        <f t="shared" ca="1" si="202"/>
        <v>341489.56299796025</v>
      </c>
      <c r="AL218" s="15">
        <f ca="1">SUM(AJ$12:AJ218)</f>
        <v>183102.88500000004</v>
      </c>
      <c r="AM218" s="16">
        <f ca="1">SUM(AH$12:AH218)+SUMIF(AI$12:AI218, "&lt;0")</f>
        <v>158386.6779979603</v>
      </c>
      <c r="AO218" s="9">
        <v>44389</v>
      </c>
      <c r="AP218" s="14">
        <f t="shared" ca="1" si="193"/>
        <v>3000</v>
      </c>
      <c r="AQ218" s="14">
        <f t="shared" ca="1" si="223"/>
        <v>3000</v>
      </c>
      <c r="AR218" s="14">
        <f t="shared" ca="1" si="178"/>
        <v>1440.2504806224979</v>
      </c>
      <c r="AS218" s="14">
        <f t="shared" ca="1" si="203"/>
        <v>1559.7495193775021</v>
      </c>
      <c r="AT218" s="14">
        <f t="shared" ca="1" si="204"/>
        <v>1559.7495193775021</v>
      </c>
      <c r="AU218" s="14">
        <f t="shared" ca="1" si="185"/>
        <v>451390.78785618593</v>
      </c>
      <c r="AV218" s="15">
        <f ca="1">SUM(AT$12:AT218)</f>
        <v>244277.83173868706</v>
      </c>
      <c r="AW218" s="16">
        <f ca="1">SUM(AR$12:AR218)+SUMIF(AS$12:AS218, "&lt;0")</f>
        <v>207112.95611749892</v>
      </c>
      <c r="AX218" s="15"/>
      <c r="AZ218" s="9">
        <v>44389</v>
      </c>
      <c r="BA218" s="14">
        <f t="shared" ca="1" si="215"/>
        <v>1500</v>
      </c>
      <c r="BB218" s="14">
        <f t="shared" ca="1" si="224"/>
        <v>1500</v>
      </c>
      <c r="BC218" s="14">
        <f t="shared" ca="1" si="179"/>
        <v>558.91600000000108</v>
      </c>
      <c r="BD218" s="14">
        <f t="shared" ca="1" si="205"/>
        <v>941.08399999999892</v>
      </c>
      <c r="BE218" s="14">
        <f t="shared" ca="1" si="206"/>
        <v>941.08399999999892</v>
      </c>
      <c r="BF218" s="14">
        <f t="shared" ca="1" si="186"/>
        <v>273464.94699999999</v>
      </c>
      <c r="BG218" s="15">
        <f ca="1">SUM(BE$12:BE218)</f>
        <v>147102.88500000004</v>
      </c>
      <c r="BH218" s="16">
        <f ca="1">SUM(BC$12:BC218)+SUMIF(BD$12:BD218, "&lt;0")</f>
        <v>126362.06199999999</v>
      </c>
      <c r="BJ218" s="9">
        <v>44389</v>
      </c>
      <c r="BK218" s="14">
        <f t="shared" ca="1" si="216"/>
        <v>1750</v>
      </c>
      <c r="BL218" s="14">
        <f t="shared" ca="1" si="225"/>
        <v>1750</v>
      </c>
      <c r="BM218" s="14">
        <f t="shared" ca="1" si="180"/>
        <v>808.91600000000108</v>
      </c>
      <c r="BN218" s="14">
        <f t="shared" ca="1" si="207"/>
        <v>941.08399999999892</v>
      </c>
      <c r="BO218" s="14">
        <f t="shared" ca="1" si="208"/>
        <v>941.08399999999892</v>
      </c>
      <c r="BP218" s="14">
        <f t="shared" ca="1" si="187"/>
        <v>307964.94699999999</v>
      </c>
      <c r="BQ218" s="15">
        <f ca="1">SUM(BO$12:BO218)</f>
        <v>165102.88500000004</v>
      </c>
      <c r="BR218" s="16">
        <f ca="1">SUM(BM$12:BM218)+SUMIF(BN$12:BN218, "&lt;0")</f>
        <v>142862.06199999998</v>
      </c>
      <c r="BT218" s="9">
        <v>44389</v>
      </c>
      <c r="BU218" s="14">
        <f t="shared" ca="1" si="194"/>
        <v>2000</v>
      </c>
      <c r="BV218" s="14">
        <f t="shared" ca="1" si="219"/>
        <v>2000</v>
      </c>
      <c r="BW218" s="14">
        <f t="shared" ca="1" si="181"/>
        <v>1058.9160000000011</v>
      </c>
      <c r="BX218" s="14">
        <f t="shared" ca="1" si="195"/>
        <v>941.08399999999892</v>
      </c>
      <c r="BY218" s="14">
        <f t="shared" ca="1" si="196"/>
        <v>941.08399999999892</v>
      </c>
      <c r="BZ218" s="14">
        <f t="shared" ca="1" si="209"/>
        <v>341489.56299796025</v>
      </c>
      <c r="CA218" s="15">
        <f ca="1">SUM(BY$12:BY218)</f>
        <v>183102.88500000004</v>
      </c>
      <c r="CB218" s="16">
        <f ca="1">SUM(BW$12:BW218)+SUMIF(BX$12:BX218, "&lt;0")</f>
        <v>158386.6779979603</v>
      </c>
      <c r="CD218" s="9">
        <v>44389</v>
      </c>
      <c r="CE218" s="14">
        <f t="shared" ca="1" si="217"/>
        <v>2500</v>
      </c>
      <c r="CF218" s="14">
        <f t="shared" ca="1" si="226"/>
        <v>2500</v>
      </c>
      <c r="CG218" s="14">
        <f t="shared" ca="1" si="182"/>
        <v>1285.6504894361778</v>
      </c>
      <c r="CH218" s="14">
        <f t="shared" ca="1" si="210"/>
        <v>1214.3495105638222</v>
      </c>
      <c r="CI218" s="14">
        <f t="shared" ca="1" si="211"/>
        <v>1214.3495105638222</v>
      </c>
      <c r="CJ218" s="14">
        <f t="shared" ca="1" si="188"/>
        <v>401287.2951667548</v>
      </c>
      <c r="CK218" s="15">
        <f ca="1">SUM(CI$12:CI218)</f>
        <v>217788.00504293529</v>
      </c>
      <c r="CL218" s="16">
        <f ca="1">SUM(CG$12:CG218)+SUMIF(CH$12:CH218, "&lt;0")</f>
        <v>183499.29012381961</v>
      </c>
    </row>
    <row r="219" spans="1:90" x14ac:dyDescent="0.2">
      <c r="A219" s="24">
        <v>44390</v>
      </c>
      <c r="B219" s="54">
        <f ca="1">IF($A219&gt;= $C$5,$C$6, INDEX('Historical Data'!$D$2:$D$745, MATCH(A219, 'Historical Data'!$B$2:$B$745, 0)))</f>
        <v>1295.6389999999997</v>
      </c>
      <c r="C219" s="14">
        <f t="shared" ca="1" si="220"/>
        <v>1295.6389999999994</v>
      </c>
      <c r="D219" s="14">
        <f t="shared" ca="1" si="174"/>
        <v>590.49500000000307</v>
      </c>
      <c r="E219" s="14">
        <f t="shared" ca="1" si="197"/>
        <v>705.14399999999659</v>
      </c>
      <c r="F219" s="14">
        <f t="shared" ca="1" si="189"/>
        <v>705.14399999999659</v>
      </c>
      <c r="G219" s="14">
        <f t="shared" ca="1" si="212"/>
        <v>246558.7679999994</v>
      </c>
      <c r="H219" s="15">
        <f ca="1">SUM(F$12:F219)</f>
        <v>133094.03700000001</v>
      </c>
      <c r="I219" s="16">
        <f ca="1">SUM(D$12:D219)+SUMIF(E$12:E219, "&lt;0")</f>
        <v>113464.731</v>
      </c>
      <c r="J219" s="15"/>
      <c r="K219" s="9">
        <v>44390</v>
      </c>
      <c r="L219" s="14">
        <f t="shared" ca="1" si="213"/>
        <v>1788.5130798771124</v>
      </c>
      <c r="M219" s="14">
        <f t="shared" ca="1" si="221"/>
        <v>1788.5130798771129</v>
      </c>
      <c r="N219" s="14">
        <f t="shared" ca="1" si="175"/>
        <v>1083.3690798771158</v>
      </c>
      <c r="O219" s="14">
        <f t="shared" ca="1" si="198"/>
        <v>705.14399999999659</v>
      </c>
      <c r="P219" s="14">
        <f t="shared" ca="1" si="199"/>
        <v>705.14399999999659</v>
      </c>
      <c r="Q219" s="14">
        <f t="shared" ca="1" si="183"/>
        <v>315068.26510291814</v>
      </c>
      <c r="R219" s="15">
        <f ca="1">SUM(P$12:P219)</f>
        <v>168580.97075115208</v>
      </c>
      <c r="S219" s="16">
        <f ca="1">SUM(N$12:N219)+SUMIF(O$12:O219, "&lt;0")</f>
        <v>146487.2943517665</v>
      </c>
      <c r="U219" s="9">
        <v>44390</v>
      </c>
      <c r="V219" s="14">
        <f t="shared" ca="1" si="214"/>
        <v>1250</v>
      </c>
      <c r="W219" s="14">
        <f t="shared" ca="1" si="222"/>
        <v>1250</v>
      </c>
      <c r="X219" s="14">
        <f t="shared" ca="1" si="176"/>
        <v>544.85600000000341</v>
      </c>
      <c r="Y219" s="14">
        <f t="shared" ca="1" si="200"/>
        <v>705.14399999999659</v>
      </c>
      <c r="Z219" s="14">
        <f t="shared" ca="1" si="201"/>
        <v>705.14399999999659</v>
      </c>
      <c r="AA219" s="14">
        <f t="shared" ca="1" si="184"/>
        <v>240214.94699999999</v>
      </c>
      <c r="AB219" s="15">
        <f ca="1">SUM(Z$12:Z219)</f>
        <v>129808.02899999999</v>
      </c>
      <c r="AC219" s="16">
        <f ca="1">SUM(X$12:X219)+SUMIF(Y$12:Y219, "&lt;0")</f>
        <v>110406.91799999998</v>
      </c>
      <c r="AE219" s="9">
        <v>44390</v>
      </c>
      <c r="AF219" s="14">
        <f t="shared" ca="1" si="190"/>
        <v>2000</v>
      </c>
      <c r="AG219" s="14">
        <f t="shared" ca="1" si="218"/>
        <v>2000</v>
      </c>
      <c r="AH219" s="14">
        <f t="shared" ca="1" si="177"/>
        <v>1294.8560000000034</v>
      </c>
      <c r="AI219" s="14">
        <f t="shared" ca="1" si="191"/>
        <v>705.14399999999659</v>
      </c>
      <c r="AJ219" s="14">
        <f t="shared" ca="1" si="192"/>
        <v>705.14399999999659</v>
      </c>
      <c r="AK219" s="14">
        <f t="shared" ca="1" si="202"/>
        <v>343489.56299796025</v>
      </c>
      <c r="AL219" s="15">
        <f ca="1">SUM(AJ$12:AJ219)</f>
        <v>183808.02900000004</v>
      </c>
      <c r="AM219" s="16">
        <f ca="1">SUM(AH$12:AH219)+SUMIF(AI$12:AI219, "&lt;0")</f>
        <v>159681.53399796033</v>
      </c>
      <c r="AO219" s="9">
        <v>44390</v>
      </c>
      <c r="AP219" s="14">
        <f t="shared" ca="1" si="193"/>
        <v>3000</v>
      </c>
      <c r="AQ219" s="14">
        <f t="shared" ca="1" si="223"/>
        <v>3000</v>
      </c>
      <c r="AR219" s="14">
        <f t="shared" ca="1" si="178"/>
        <v>1676.1904806225007</v>
      </c>
      <c r="AS219" s="14">
        <f t="shared" ca="1" si="203"/>
        <v>1323.8095193774993</v>
      </c>
      <c r="AT219" s="14">
        <f t="shared" ca="1" si="204"/>
        <v>1323.8095193774993</v>
      </c>
      <c r="AU219" s="14">
        <f t="shared" ca="1" si="185"/>
        <v>454390.78785618593</v>
      </c>
      <c r="AV219" s="15">
        <f ca="1">SUM(AT$12:AT219)</f>
        <v>245601.64125806457</v>
      </c>
      <c r="AW219" s="16">
        <f ca="1">SUM(AR$12:AR219)+SUMIF(AS$12:AS219, "&lt;0")</f>
        <v>208789.14659812144</v>
      </c>
      <c r="AX219" s="15"/>
      <c r="AZ219" s="9">
        <v>44390</v>
      </c>
      <c r="BA219" s="14">
        <f t="shared" ca="1" si="215"/>
        <v>1500</v>
      </c>
      <c r="BB219" s="14">
        <f t="shared" ca="1" si="224"/>
        <v>1500</v>
      </c>
      <c r="BC219" s="14">
        <f t="shared" ca="1" si="179"/>
        <v>794.85600000000341</v>
      </c>
      <c r="BD219" s="14">
        <f t="shared" ca="1" si="205"/>
        <v>705.14399999999659</v>
      </c>
      <c r="BE219" s="14">
        <f t="shared" ca="1" si="206"/>
        <v>705.14399999999659</v>
      </c>
      <c r="BF219" s="14">
        <f t="shared" ca="1" si="186"/>
        <v>274964.94699999999</v>
      </c>
      <c r="BG219" s="15">
        <f ca="1">SUM(BE$12:BE219)</f>
        <v>147808.02900000004</v>
      </c>
      <c r="BH219" s="16">
        <f ca="1">SUM(BC$12:BC219)+SUMIF(BD$12:BD219, "&lt;0")</f>
        <v>127156.91799999999</v>
      </c>
      <c r="BJ219" s="9">
        <v>44390</v>
      </c>
      <c r="BK219" s="14">
        <f t="shared" ca="1" si="216"/>
        <v>1750</v>
      </c>
      <c r="BL219" s="14">
        <f t="shared" ca="1" si="225"/>
        <v>1750</v>
      </c>
      <c r="BM219" s="14">
        <f t="shared" ca="1" si="180"/>
        <v>1044.8560000000034</v>
      </c>
      <c r="BN219" s="14">
        <f t="shared" ca="1" si="207"/>
        <v>705.14399999999659</v>
      </c>
      <c r="BO219" s="14">
        <f t="shared" ca="1" si="208"/>
        <v>705.14399999999659</v>
      </c>
      <c r="BP219" s="14">
        <f t="shared" ca="1" si="187"/>
        <v>309714.94699999999</v>
      </c>
      <c r="BQ219" s="15">
        <f ca="1">SUM(BO$12:BO219)</f>
        <v>165808.02900000004</v>
      </c>
      <c r="BR219" s="16">
        <f ca="1">SUM(BM$12:BM219)+SUMIF(BN$12:BN219, "&lt;0")</f>
        <v>143906.91799999998</v>
      </c>
      <c r="BT219" s="9">
        <v>44390</v>
      </c>
      <c r="BU219" s="14">
        <f t="shared" ca="1" si="194"/>
        <v>2000</v>
      </c>
      <c r="BV219" s="14">
        <f t="shared" ca="1" si="219"/>
        <v>2000</v>
      </c>
      <c r="BW219" s="14">
        <f t="shared" ca="1" si="181"/>
        <v>1294.8560000000034</v>
      </c>
      <c r="BX219" s="14">
        <f t="shared" ca="1" si="195"/>
        <v>705.14399999999659</v>
      </c>
      <c r="BY219" s="14">
        <f t="shared" ca="1" si="196"/>
        <v>705.14399999999659</v>
      </c>
      <c r="BZ219" s="14">
        <f t="shared" ca="1" si="209"/>
        <v>343489.56299796025</v>
      </c>
      <c r="CA219" s="15">
        <f ca="1">SUM(BY$12:BY219)</f>
        <v>183808.02900000004</v>
      </c>
      <c r="CB219" s="16">
        <f ca="1">SUM(BW$12:BW219)+SUMIF(BX$12:BX219, "&lt;0")</f>
        <v>159681.53399796033</v>
      </c>
      <c r="CD219" s="9">
        <v>44390</v>
      </c>
      <c r="CE219" s="14">
        <f t="shared" ca="1" si="217"/>
        <v>2500</v>
      </c>
      <c r="CF219" s="14">
        <f t="shared" ca="1" si="226"/>
        <v>2500</v>
      </c>
      <c r="CG219" s="14">
        <f t="shared" ca="1" si="182"/>
        <v>1547.368219410243</v>
      </c>
      <c r="CH219" s="14">
        <f t="shared" ca="1" si="210"/>
        <v>952.631780589757</v>
      </c>
      <c r="CI219" s="14">
        <f t="shared" ca="1" si="211"/>
        <v>952.631780589757</v>
      </c>
      <c r="CJ219" s="14">
        <f t="shared" ca="1" si="188"/>
        <v>403787.2951667548</v>
      </c>
      <c r="CK219" s="15">
        <f ca="1">SUM(CI$12:CI219)</f>
        <v>218740.63682352504</v>
      </c>
      <c r="CL219" s="16">
        <f ca="1">SUM(CG$12:CG219)+SUMIF(CH$12:CH219, "&lt;0")</f>
        <v>185046.65834322985</v>
      </c>
    </row>
    <row r="220" spans="1:90" x14ac:dyDescent="0.2">
      <c r="A220" s="24">
        <v>44391</v>
      </c>
      <c r="B220" s="54">
        <f ca="1">IF($A220&gt;= $C$5,$C$6, INDEX('Historical Data'!$D$2:$D$745, MATCH(A220, 'Historical Data'!$B$2:$B$745, 0)))</f>
        <v>1295.6389999999997</v>
      </c>
      <c r="C220" s="14">
        <f t="shared" ca="1" si="220"/>
        <v>1295.6389999999994</v>
      </c>
      <c r="D220" s="14">
        <f t="shared" ca="1" si="174"/>
        <v>1295.6389999999997</v>
      </c>
      <c r="E220" s="14">
        <f t="shared" ca="1" si="197"/>
        <v>0</v>
      </c>
      <c r="F220" s="14">
        <f t="shared" ca="1" si="189"/>
        <v>0</v>
      </c>
      <c r="G220" s="14">
        <f t="shared" ca="1" si="212"/>
        <v>247854.4069999994</v>
      </c>
      <c r="H220" s="15">
        <f ca="1">SUM(F$12:F220)</f>
        <v>133094.03700000001</v>
      </c>
      <c r="I220" s="16">
        <f ca="1">SUM(D$12:D220)+SUMIF(E$12:E220, "&lt;0")</f>
        <v>114760.37</v>
      </c>
      <c r="J220" s="15"/>
      <c r="K220" s="9">
        <v>44391</v>
      </c>
      <c r="L220" s="14">
        <f t="shared" ca="1" si="213"/>
        <v>1788.5130798771124</v>
      </c>
      <c r="M220" s="14">
        <f t="shared" ca="1" si="221"/>
        <v>1788.5130798771129</v>
      </c>
      <c r="N220" s="14">
        <f t="shared" ca="1" si="175"/>
        <v>1788.5130798771124</v>
      </c>
      <c r="O220" s="14">
        <f t="shared" ca="1" si="198"/>
        <v>0</v>
      </c>
      <c r="P220" s="14">
        <f t="shared" ca="1" si="199"/>
        <v>0</v>
      </c>
      <c r="Q220" s="14">
        <f t="shared" ca="1" si="183"/>
        <v>316856.77818279527</v>
      </c>
      <c r="R220" s="15">
        <f ca="1">SUM(P$12:P220)</f>
        <v>168580.97075115208</v>
      </c>
      <c r="S220" s="16">
        <f ca="1">SUM(N$12:N220)+SUMIF(O$12:O220, "&lt;0")</f>
        <v>148275.8074316436</v>
      </c>
      <c r="U220" s="9">
        <v>44391</v>
      </c>
      <c r="V220" s="14">
        <f t="shared" ca="1" si="214"/>
        <v>1250</v>
      </c>
      <c r="W220" s="14">
        <f t="shared" ca="1" si="222"/>
        <v>1250</v>
      </c>
      <c r="X220" s="14">
        <f t="shared" ca="1" si="176"/>
        <v>1250</v>
      </c>
      <c r="Y220" s="14">
        <f t="shared" ca="1" si="200"/>
        <v>0</v>
      </c>
      <c r="Z220" s="14">
        <f t="shared" ca="1" si="201"/>
        <v>0</v>
      </c>
      <c r="AA220" s="14">
        <f t="shared" ca="1" si="184"/>
        <v>241464.94699999999</v>
      </c>
      <c r="AB220" s="15">
        <f ca="1">SUM(Z$12:Z220)</f>
        <v>129808.02899999999</v>
      </c>
      <c r="AC220" s="16">
        <f ca="1">SUM(X$12:X220)+SUMIF(Y$12:Y220, "&lt;0")</f>
        <v>111656.91799999998</v>
      </c>
      <c r="AE220" s="9">
        <v>44391</v>
      </c>
      <c r="AF220" s="14">
        <f t="shared" ca="1" si="190"/>
        <v>2000</v>
      </c>
      <c r="AG220" s="14">
        <f t="shared" ca="1" si="218"/>
        <v>2000</v>
      </c>
      <c r="AH220" s="14">
        <f t="shared" ca="1" si="177"/>
        <v>2000</v>
      </c>
      <c r="AI220" s="14">
        <f t="shared" ca="1" si="191"/>
        <v>0</v>
      </c>
      <c r="AJ220" s="14">
        <f t="shared" ca="1" si="192"/>
        <v>0</v>
      </c>
      <c r="AK220" s="14">
        <f t="shared" ca="1" si="202"/>
        <v>345489.56299796025</v>
      </c>
      <c r="AL220" s="15">
        <f ca="1">SUM(AJ$12:AJ220)</f>
        <v>183808.02900000004</v>
      </c>
      <c r="AM220" s="16">
        <f ca="1">SUM(AH$12:AH220)+SUMIF(AI$12:AI220, "&lt;0")</f>
        <v>161681.53399796033</v>
      </c>
      <c r="AO220" s="9">
        <v>44391</v>
      </c>
      <c r="AP220" s="14">
        <f t="shared" ca="1" si="193"/>
        <v>3000</v>
      </c>
      <c r="AQ220" s="14">
        <f t="shared" ca="1" si="223"/>
        <v>3000</v>
      </c>
      <c r="AR220" s="14">
        <f t="shared" ca="1" si="178"/>
        <v>2381.3344806224973</v>
      </c>
      <c r="AS220" s="14">
        <f t="shared" ca="1" si="203"/>
        <v>618.66551937750273</v>
      </c>
      <c r="AT220" s="14">
        <f t="shared" ca="1" si="204"/>
        <v>618.66551937750273</v>
      </c>
      <c r="AU220" s="14">
        <f t="shared" ca="1" si="185"/>
        <v>457390.78785618593</v>
      </c>
      <c r="AV220" s="15">
        <f ca="1">SUM(AT$12:AT220)</f>
        <v>246220.30677744208</v>
      </c>
      <c r="AW220" s="16">
        <f ca="1">SUM(AR$12:AR220)+SUMIF(AS$12:AS220, "&lt;0")</f>
        <v>211170.48107874393</v>
      </c>
      <c r="AX220" s="15"/>
      <c r="AZ220" s="9">
        <v>44391</v>
      </c>
      <c r="BA220" s="14">
        <f t="shared" ca="1" si="215"/>
        <v>1500</v>
      </c>
      <c r="BB220" s="14">
        <f t="shared" ca="1" si="224"/>
        <v>1500</v>
      </c>
      <c r="BC220" s="14">
        <f t="shared" ca="1" si="179"/>
        <v>1500</v>
      </c>
      <c r="BD220" s="14">
        <f t="shared" ca="1" si="205"/>
        <v>0</v>
      </c>
      <c r="BE220" s="14">
        <f t="shared" ca="1" si="206"/>
        <v>0</v>
      </c>
      <c r="BF220" s="14">
        <f t="shared" ca="1" si="186"/>
        <v>276464.94699999999</v>
      </c>
      <c r="BG220" s="15">
        <f ca="1">SUM(BE$12:BE220)</f>
        <v>147808.02900000004</v>
      </c>
      <c r="BH220" s="16">
        <f ca="1">SUM(BC$12:BC220)+SUMIF(BD$12:BD220, "&lt;0")</f>
        <v>128656.91799999999</v>
      </c>
      <c r="BJ220" s="9">
        <v>44391</v>
      </c>
      <c r="BK220" s="14">
        <f t="shared" ca="1" si="216"/>
        <v>1750</v>
      </c>
      <c r="BL220" s="14">
        <f t="shared" ca="1" si="225"/>
        <v>1750</v>
      </c>
      <c r="BM220" s="14">
        <f t="shared" ca="1" si="180"/>
        <v>1750</v>
      </c>
      <c r="BN220" s="14">
        <f t="shared" ca="1" si="207"/>
        <v>0</v>
      </c>
      <c r="BO220" s="14">
        <f t="shared" ca="1" si="208"/>
        <v>0</v>
      </c>
      <c r="BP220" s="14">
        <f t="shared" ca="1" si="187"/>
        <v>311464.94699999999</v>
      </c>
      <c r="BQ220" s="15">
        <f ca="1">SUM(BO$12:BO220)</f>
        <v>165808.02900000004</v>
      </c>
      <c r="BR220" s="16">
        <f ca="1">SUM(BM$12:BM220)+SUMIF(BN$12:BN220, "&lt;0")</f>
        <v>145656.91799999998</v>
      </c>
      <c r="BT220" s="9">
        <v>44391</v>
      </c>
      <c r="BU220" s="14">
        <f t="shared" ca="1" si="194"/>
        <v>2000</v>
      </c>
      <c r="BV220" s="14">
        <f t="shared" ca="1" si="219"/>
        <v>2000</v>
      </c>
      <c r="BW220" s="14">
        <f t="shared" ca="1" si="181"/>
        <v>2000</v>
      </c>
      <c r="BX220" s="14">
        <f t="shared" ca="1" si="195"/>
        <v>0</v>
      </c>
      <c r="BY220" s="14">
        <f t="shared" ca="1" si="196"/>
        <v>0</v>
      </c>
      <c r="BZ220" s="14">
        <f t="shared" ca="1" si="209"/>
        <v>345489.56299796025</v>
      </c>
      <c r="CA220" s="15">
        <f ca="1">SUM(BY$12:BY220)</f>
        <v>183808.02900000004</v>
      </c>
      <c r="CB220" s="16">
        <f ca="1">SUM(BW$12:BW220)+SUMIF(BX$12:BX220, "&lt;0")</f>
        <v>161681.53399796033</v>
      </c>
      <c r="CD220" s="9">
        <v>44391</v>
      </c>
      <c r="CE220" s="14">
        <f t="shared" ca="1" si="217"/>
        <v>2500</v>
      </c>
      <c r="CF220" s="14">
        <f t="shared" ca="1" si="226"/>
        <v>2500</v>
      </c>
      <c r="CG220" s="14">
        <f t="shared" ca="1" si="182"/>
        <v>2278.289949384302</v>
      </c>
      <c r="CH220" s="14">
        <f t="shared" ca="1" si="210"/>
        <v>221.71005061569804</v>
      </c>
      <c r="CI220" s="14">
        <f t="shared" ca="1" si="211"/>
        <v>221.71005061569804</v>
      </c>
      <c r="CJ220" s="14">
        <f t="shared" ca="1" si="188"/>
        <v>406287.2951667548</v>
      </c>
      <c r="CK220" s="15">
        <f ca="1">SUM(CI$12:CI220)</f>
        <v>218962.34687414073</v>
      </c>
      <c r="CL220" s="16">
        <f ca="1">SUM(CG$12:CG220)+SUMIF(CH$12:CH220, "&lt;0")</f>
        <v>187324.94829261419</v>
      </c>
    </row>
    <row r="221" spans="1:90" x14ac:dyDescent="0.2">
      <c r="A221" s="24">
        <v>44392</v>
      </c>
      <c r="B221" s="54">
        <f ca="1">IF($A221&gt;= $C$5,$C$6, INDEX('Historical Data'!$D$2:$D$745, MATCH(A221, 'Historical Data'!$B$2:$B$745, 0)))</f>
        <v>1295.6389999999997</v>
      </c>
      <c r="C221" s="14">
        <f t="shared" ca="1" si="220"/>
        <v>1295.6389999999994</v>
      </c>
      <c r="D221" s="14">
        <f t="shared" ca="1" si="174"/>
        <v>1120.8479999999986</v>
      </c>
      <c r="E221" s="14">
        <f t="shared" ca="1" si="197"/>
        <v>174.79100000000108</v>
      </c>
      <c r="F221" s="14">
        <f t="shared" ca="1" si="189"/>
        <v>174.79100000000108</v>
      </c>
      <c r="G221" s="14">
        <f t="shared" ca="1" si="212"/>
        <v>249150.04599999939</v>
      </c>
      <c r="H221" s="15">
        <f ca="1">SUM(F$12:F221)</f>
        <v>133268.82800000001</v>
      </c>
      <c r="I221" s="16">
        <f ca="1">SUM(D$12:D221)+SUMIF(E$12:E221, "&lt;0")</f>
        <v>115881.21799999999</v>
      </c>
      <c r="J221" s="15"/>
      <c r="K221" s="9">
        <v>44392</v>
      </c>
      <c r="L221" s="14">
        <f t="shared" ca="1" si="213"/>
        <v>1788.5130798771124</v>
      </c>
      <c r="M221" s="14">
        <f t="shared" ca="1" si="221"/>
        <v>1788.5130798771129</v>
      </c>
      <c r="N221" s="14">
        <f t="shared" ca="1" si="175"/>
        <v>1613.7220798771114</v>
      </c>
      <c r="O221" s="14">
        <f t="shared" ca="1" si="198"/>
        <v>174.79100000000108</v>
      </c>
      <c r="P221" s="14">
        <f t="shared" ca="1" si="199"/>
        <v>174.79100000000108</v>
      </c>
      <c r="Q221" s="14">
        <f t="shared" ca="1" si="183"/>
        <v>318645.2912626724</v>
      </c>
      <c r="R221" s="15">
        <f ca="1">SUM(P$12:P221)</f>
        <v>168755.76175115208</v>
      </c>
      <c r="S221" s="16">
        <f ca="1">SUM(N$12:N221)+SUMIF(O$12:O221, "&lt;0")</f>
        <v>149889.5295115207</v>
      </c>
      <c r="U221" s="9">
        <v>44392</v>
      </c>
      <c r="V221" s="14">
        <f t="shared" ca="1" si="214"/>
        <v>1250</v>
      </c>
      <c r="W221" s="14">
        <f t="shared" ca="1" si="222"/>
        <v>1250</v>
      </c>
      <c r="X221" s="14">
        <f t="shared" ca="1" si="176"/>
        <v>1075.2089999999989</v>
      </c>
      <c r="Y221" s="14">
        <f t="shared" ca="1" si="200"/>
        <v>174.79100000000108</v>
      </c>
      <c r="Z221" s="14">
        <f t="shared" ca="1" si="201"/>
        <v>174.79100000000108</v>
      </c>
      <c r="AA221" s="14">
        <f t="shared" ca="1" si="184"/>
        <v>242714.94699999999</v>
      </c>
      <c r="AB221" s="15">
        <f ca="1">SUM(Z$12:Z221)</f>
        <v>129982.81999999999</v>
      </c>
      <c r="AC221" s="16">
        <f ca="1">SUM(X$12:X221)+SUMIF(Y$12:Y221, "&lt;0")</f>
        <v>112732.12699999998</v>
      </c>
      <c r="AE221" s="9">
        <v>44392</v>
      </c>
      <c r="AF221" s="14">
        <f t="shared" ca="1" si="190"/>
        <v>2000</v>
      </c>
      <c r="AG221" s="14">
        <f t="shared" ca="1" si="218"/>
        <v>2000</v>
      </c>
      <c r="AH221" s="14">
        <f t="shared" ca="1" si="177"/>
        <v>1825.2089999999989</v>
      </c>
      <c r="AI221" s="14">
        <f t="shared" ca="1" si="191"/>
        <v>174.79100000000108</v>
      </c>
      <c r="AJ221" s="14">
        <f t="shared" ca="1" si="192"/>
        <v>174.79100000000108</v>
      </c>
      <c r="AK221" s="14">
        <f t="shared" ca="1" si="202"/>
        <v>347489.56299796025</v>
      </c>
      <c r="AL221" s="15">
        <f ca="1">SUM(AJ$12:AJ221)</f>
        <v>183982.82000000004</v>
      </c>
      <c r="AM221" s="16">
        <f ca="1">SUM(AH$12:AH221)+SUMIF(AI$12:AI221, "&lt;0")</f>
        <v>163506.7429979603</v>
      </c>
      <c r="AO221" s="9">
        <v>44392</v>
      </c>
      <c r="AP221" s="14">
        <f t="shared" ca="1" si="193"/>
        <v>3000</v>
      </c>
      <c r="AQ221" s="14">
        <f t="shared" ca="1" si="223"/>
        <v>3000</v>
      </c>
      <c r="AR221" s="14">
        <f t="shared" ca="1" si="178"/>
        <v>2206.5434806224962</v>
      </c>
      <c r="AS221" s="14">
        <f t="shared" ca="1" si="203"/>
        <v>793.45651937750381</v>
      </c>
      <c r="AT221" s="14">
        <f t="shared" ca="1" si="204"/>
        <v>793.45651937750381</v>
      </c>
      <c r="AU221" s="14">
        <f t="shared" ca="1" si="185"/>
        <v>460390.78785618593</v>
      </c>
      <c r="AV221" s="15">
        <f ca="1">SUM(AT$12:AT221)</f>
        <v>247013.76329681958</v>
      </c>
      <c r="AW221" s="16">
        <f ca="1">SUM(AR$12:AR221)+SUMIF(AS$12:AS221, "&lt;0")</f>
        <v>213377.0245593664</v>
      </c>
      <c r="AX221" s="15"/>
      <c r="AZ221" s="9">
        <v>44392</v>
      </c>
      <c r="BA221" s="14">
        <f t="shared" ca="1" si="215"/>
        <v>1500</v>
      </c>
      <c r="BB221" s="14">
        <f t="shared" ca="1" si="224"/>
        <v>1500</v>
      </c>
      <c r="BC221" s="14">
        <f t="shared" ca="1" si="179"/>
        <v>1325.2089999999989</v>
      </c>
      <c r="BD221" s="14">
        <f t="shared" ca="1" si="205"/>
        <v>174.79100000000108</v>
      </c>
      <c r="BE221" s="14">
        <f t="shared" ca="1" si="206"/>
        <v>174.79100000000108</v>
      </c>
      <c r="BF221" s="14">
        <f t="shared" ca="1" si="186"/>
        <v>277964.94699999999</v>
      </c>
      <c r="BG221" s="15">
        <f ca="1">SUM(BE$12:BE221)</f>
        <v>147982.82000000004</v>
      </c>
      <c r="BH221" s="16">
        <f ca="1">SUM(BC$12:BC221)+SUMIF(BD$12:BD221, "&lt;0")</f>
        <v>129982.12699999998</v>
      </c>
      <c r="BJ221" s="9">
        <v>44392</v>
      </c>
      <c r="BK221" s="14">
        <f t="shared" ca="1" si="216"/>
        <v>1750</v>
      </c>
      <c r="BL221" s="14">
        <f t="shared" ca="1" si="225"/>
        <v>1750</v>
      </c>
      <c r="BM221" s="14">
        <f t="shared" ca="1" si="180"/>
        <v>1575.2089999999989</v>
      </c>
      <c r="BN221" s="14">
        <f t="shared" ca="1" si="207"/>
        <v>174.79100000000108</v>
      </c>
      <c r="BO221" s="14">
        <f t="shared" ca="1" si="208"/>
        <v>174.79100000000108</v>
      </c>
      <c r="BP221" s="14">
        <f t="shared" ca="1" si="187"/>
        <v>313214.94699999999</v>
      </c>
      <c r="BQ221" s="15">
        <f ca="1">SUM(BO$12:BO221)</f>
        <v>165982.82000000004</v>
      </c>
      <c r="BR221" s="16">
        <f ca="1">SUM(BM$12:BM221)+SUMIF(BN$12:BN221, "&lt;0")</f>
        <v>147232.12699999998</v>
      </c>
      <c r="BT221" s="9">
        <v>44392</v>
      </c>
      <c r="BU221" s="14">
        <f t="shared" ca="1" si="194"/>
        <v>2000</v>
      </c>
      <c r="BV221" s="14">
        <f t="shared" ca="1" si="219"/>
        <v>2000</v>
      </c>
      <c r="BW221" s="14">
        <f t="shared" ca="1" si="181"/>
        <v>1825.2089999999989</v>
      </c>
      <c r="BX221" s="14">
        <f t="shared" ca="1" si="195"/>
        <v>174.79100000000108</v>
      </c>
      <c r="BY221" s="14">
        <f t="shared" ca="1" si="196"/>
        <v>174.79100000000108</v>
      </c>
      <c r="BZ221" s="14">
        <f t="shared" ca="1" si="209"/>
        <v>347489.56299796025</v>
      </c>
      <c r="CA221" s="15">
        <f ca="1">SUM(BY$12:BY221)</f>
        <v>183982.82000000004</v>
      </c>
      <c r="CB221" s="16">
        <f ca="1">SUM(BW$12:BW221)+SUMIF(BX$12:BX221, "&lt;0")</f>
        <v>163506.7429979603</v>
      </c>
      <c r="CD221" s="9">
        <v>44392</v>
      </c>
      <c r="CE221" s="14">
        <f t="shared" ca="1" si="217"/>
        <v>2500</v>
      </c>
      <c r="CF221" s="14">
        <f t="shared" ca="1" si="226"/>
        <v>2500</v>
      </c>
      <c r="CG221" s="14">
        <f t="shared" ca="1" si="182"/>
        <v>2129.2766793583637</v>
      </c>
      <c r="CH221" s="14">
        <f t="shared" ca="1" si="210"/>
        <v>370.72332064163629</v>
      </c>
      <c r="CI221" s="14">
        <f t="shared" ca="1" si="211"/>
        <v>370.72332064163629</v>
      </c>
      <c r="CJ221" s="14">
        <f t="shared" ca="1" si="188"/>
        <v>408787.2951667548</v>
      </c>
      <c r="CK221" s="15">
        <f ca="1">SUM(CI$12:CI221)</f>
        <v>219333.07019478237</v>
      </c>
      <c r="CL221" s="16">
        <f ca="1">SUM(CG$12:CG221)+SUMIF(CH$12:CH221, "&lt;0")</f>
        <v>189454.22497197252</v>
      </c>
    </row>
    <row r="222" spans="1:90" x14ac:dyDescent="0.2">
      <c r="A222" s="24">
        <v>44393</v>
      </c>
      <c r="B222" s="54">
        <f ca="1">IF($A222&gt;= $C$5,$C$6, INDEX('Historical Data'!$D$2:$D$745, MATCH(A222, 'Historical Data'!$B$2:$B$745, 0)))</f>
        <v>1295.6389999999997</v>
      </c>
      <c r="C222" s="14">
        <f t="shared" ca="1" si="220"/>
        <v>1295.6389999999994</v>
      </c>
      <c r="D222" s="14">
        <f t="shared" ca="1" si="174"/>
        <v>1295.6389999999997</v>
      </c>
      <c r="E222" s="14">
        <f t="shared" ca="1" si="197"/>
        <v>0</v>
      </c>
      <c r="F222" s="14">
        <f t="shared" ca="1" si="189"/>
        <v>0</v>
      </c>
      <c r="G222" s="14">
        <f t="shared" ca="1" si="212"/>
        <v>250445.68499999939</v>
      </c>
      <c r="H222" s="15">
        <f ca="1">SUM(F$12:F222)</f>
        <v>133268.82800000001</v>
      </c>
      <c r="I222" s="16">
        <f ca="1">SUM(D$12:D222)+SUMIF(E$12:E222, "&lt;0")</f>
        <v>117176.85699999999</v>
      </c>
      <c r="J222" s="15"/>
      <c r="K222" s="9">
        <v>44393</v>
      </c>
      <c r="L222" s="14">
        <f t="shared" ca="1" si="213"/>
        <v>1788.5130798771124</v>
      </c>
      <c r="M222" s="14">
        <f t="shared" ca="1" si="221"/>
        <v>1788.5130798771129</v>
      </c>
      <c r="N222" s="14">
        <f t="shared" ca="1" si="175"/>
        <v>1788.5130798771124</v>
      </c>
      <c r="O222" s="14">
        <f t="shared" ca="1" si="198"/>
        <v>0</v>
      </c>
      <c r="P222" s="14">
        <f t="shared" ca="1" si="199"/>
        <v>0</v>
      </c>
      <c r="Q222" s="14">
        <f t="shared" ca="1" si="183"/>
        <v>320433.80434254953</v>
      </c>
      <c r="R222" s="15">
        <f ca="1">SUM(P$12:P222)</f>
        <v>168755.76175115208</v>
      </c>
      <c r="S222" s="16">
        <f ca="1">SUM(N$12:N222)+SUMIF(O$12:O222, "&lt;0")</f>
        <v>151678.0425913978</v>
      </c>
      <c r="U222" s="9">
        <v>44393</v>
      </c>
      <c r="V222" s="14">
        <f t="shared" ca="1" si="214"/>
        <v>1250</v>
      </c>
      <c r="W222" s="14">
        <f t="shared" ca="1" si="222"/>
        <v>1250</v>
      </c>
      <c r="X222" s="14">
        <f t="shared" ca="1" si="176"/>
        <v>1250</v>
      </c>
      <c r="Y222" s="14">
        <f t="shared" ca="1" si="200"/>
        <v>0</v>
      </c>
      <c r="Z222" s="14">
        <f t="shared" ca="1" si="201"/>
        <v>0</v>
      </c>
      <c r="AA222" s="14">
        <f t="shared" ca="1" si="184"/>
        <v>243964.94699999999</v>
      </c>
      <c r="AB222" s="15">
        <f ca="1">SUM(Z$12:Z222)</f>
        <v>129982.81999999999</v>
      </c>
      <c r="AC222" s="16">
        <f ca="1">SUM(X$12:X222)+SUMIF(Y$12:Y222, "&lt;0")</f>
        <v>113982.12699999998</v>
      </c>
      <c r="AE222" s="9">
        <v>44393</v>
      </c>
      <c r="AF222" s="14">
        <f t="shared" ca="1" si="190"/>
        <v>2000</v>
      </c>
      <c r="AG222" s="14">
        <f t="shared" ca="1" si="218"/>
        <v>2000</v>
      </c>
      <c r="AH222" s="14">
        <f t="shared" ca="1" si="177"/>
        <v>2000</v>
      </c>
      <c r="AI222" s="14">
        <f t="shared" ca="1" si="191"/>
        <v>0</v>
      </c>
      <c r="AJ222" s="14">
        <f t="shared" ca="1" si="192"/>
        <v>0</v>
      </c>
      <c r="AK222" s="14">
        <f t="shared" ca="1" si="202"/>
        <v>349489.56299796025</v>
      </c>
      <c r="AL222" s="15">
        <f ca="1">SUM(AJ$12:AJ222)</f>
        <v>183982.82000000004</v>
      </c>
      <c r="AM222" s="16">
        <f ca="1">SUM(AH$12:AH222)+SUMIF(AI$12:AI222, "&lt;0")</f>
        <v>165506.7429979603</v>
      </c>
      <c r="AO222" s="9">
        <v>44393</v>
      </c>
      <c r="AP222" s="14">
        <f t="shared" ca="1" si="193"/>
        <v>3000</v>
      </c>
      <c r="AQ222" s="14">
        <f t="shared" ca="1" si="223"/>
        <v>3000</v>
      </c>
      <c r="AR222" s="14">
        <f t="shared" ca="1" si="178"/>
        <v>2381.3344806224968</v>
      </c>
      <c r="AS222" s="14">
        <f t="shared" ca="1" si="203"/>
        <v>618.66551937750319</v>
      </c>
      <c r="AT222" s="14">
        <f t="shared" ca="1" si="204"/>
        <v>618.66551937750319</v>
      </c>
      <c r="AU222" s="14">
        <f t="shared" ca="1" si="185"/>
        <v>463390.78785618593</v>
      </c>
      <c r="AV222" s="15">
        <f ca="1">SUM(AT$12:AT222)</f>
        <v>247632.42881619709</v>
      </c>
      <c r="AW222" s="16">
        <f ca="1">SUM(AR$12:AR222)+SUMIF(AS$12:AS222, "&lt;0")</f>
        <v>215758.35903998889</v>
      </c>
      <c r="AX222" s="15"/>
      <c r="AZ222" s="9">
        <v>44393</v>
      </c>
      <c r="BA222" s="14">
        <f t="shared" ca="1" si="215"/>
        <v>1500</v>
      </c>
      <c r="BB222" s="14">
        <f t="shared" ca="1" si="224"/>
        <v>1500</v>
      </c>
      <c r="BC222" s="14">
        <f t="shared" ca="1" si="179"/>
        <v>1500</v>
      </c>
      <c r="BD222" s="14">
        <f t="shared" ca="1" si="205"/>
        <v>0</v>
      </c>
      <c r="BE222" s="14">
        <f t="shared" ca="1" si="206"/>
        <v>0</v>
      </c>
      <c r="BF222" s="14">
        <f t="shared" ca="1" si="186"/>
        <v>279464.94699999999</v>
      </c>
      <c r="BG222" s="15">
        <f ca="1">SUM(BE$12:BE222)</f>
        <v>147982.82000000004</v>
      </c>
      <c r="BH222" s="16">
        <f ca="1">SUM(BC$12:BC222)+SUMIF(BD$12:BD222, "&lt;0")</f>
        <v>131482.12699999998</v>
      </c>
      <c r="BJ222" s="9">
        <v>44393</v>
      </c>
      <c r="BK222" s="14">
        <f t="shared" ca="1" si="216"/>
        <v>1750</v>
      </c>
      <c r="BL222" s="14">
        <f t="shared" ca="1" si="225"/>
        <v>1750</v>
      </c>
      <c r="BM222" s="14">
        <f t="shared" ca="1" si="180"/>
        <v>1750</v>
      </c>
      <c r="BN222" s="14">
        <f t="shared" ca="1" si="207"/>
        <v>0</v>
      </c>
      <c r="BO222" s="14">
        <f t="shared" ca="1" si="208"/>
        <v>0</v>
      </c>
      <c r="BP222" s="14">
        <f t="shared" ca="1" si="187"/>
        <v>314964.94699999999</v>
      </c>
      <c r="BQ222" s="15">
        <f ca="1">SUM(BO$12:BO222)</f>
        <v>165982.82000000004</v>
      </c>
      <c r="BR222" s="16">
        <f ca="1">SUM(BM$12:BM222)+SUMIF(BN$12:BN222, "&lt;0")</f>
        <v>148982.12699999998</v>
      </c>
      <c r="BT222" s="9">
        <v>44393</v>
      </c>
      <c r="BU222" s="14">
        <f t="shared" ca="1" si="194"/>
        <v>2000</v>
      </c>
      <c r="BV222" s="14">
        <f t="shared" ca="1" si="219"/>
        <v>2000</v>
      </c>
      <c r="BW222" s="14">
        <f t="shared" ca="1" si="181"/>
        <v>2000</v>
      </c>
      <c r="BX222" s="14">
        <f t="shared" ca="1" si="195"/>
        <v>0</v>
      </c>
      <c r="BY222" s="14">
        <f t="shared" ca="1" si="196"/>
        <v>0</v>
      </c>
      <c r="BZ222" s="14">
        <f t="shared" ca="1" si="209"/>
        <v>349489.56299796025</v>
      </c>
      <c r="CA222" s="15">
        <f ca="1">SUM(BY$12:BY222)</f>
        <v>183982.82000000004</v>
      </c>
      <c r="CB222" s="16">
        <f ca="1">SUM(BW$12:BW222)+SUMIF(BX$12:BX222, "&lt;0")</f>
        <v>165506.7429979603</v>
      </c>
      <c r="CD222" s="9">
        <v>44393</v>
      </c>
      <c r="CE222" s="14">
        <f t="shared" ca="1" si="217"/>
        <v>2500</v>
      </c>
      <c r="CF222" s="14">
        <f t="shared" ca="1" si="226"/>
        <v>2500</v>
      </c>
      <c r="CG222" s="14">
        <f t="shared" ca="1" si="182"/>
        <v>2329.8454093324272</v>
      </c>
      <c r="CH222" s="14">
        <f t="shared" ca="1" si="210"/>
        <v>170.15459066757285</v>
      </c>
      <c r="CI222" s="14">
        <f t="shared" ca="1" si="211"/>
        <v>170.15459066757285</v>
      </c>
      <c r="CJ222" s="14">
        <f t="shared" ca="1" si="188"/>
        <v>411287.2951667548</v>
      </c>
      <c r="CK222" s="15">
        <f ca="1">SUM(CI$12:CI222)</f>
        <v>219503.22478544994</v>
      </c>
      <c r="CL222" s="16">
        <f ca="1">SUM(CG$12:CG222)+SUMIF(CH$12:CH222, "&lt;0")</f>
        <v>191784.07038130495</v>
      </c>
    </row>
    <row r="223" spans="1:90" x14ac:dyDescent="0.2">
      <c r="A223" s="24">
        <v>44394</v>
      </c>
      <c r="B223" s="54">
        <f ca="1">IF($A223&gt;= $C$5,$C$6, INDEX('Historical Data'!$D$2:$D$745, MATCH(A223, 'Historical Data'!$B$2:$B$745, 0)))</f>
        <v>1295.6389999999997</v>
      </c>
      <c r="C223" s="14">
        <f t="shared" ca="1" si="220"/>
        <v>1295.6389999999994</v>
      </c>
      <c r="D223" s="14">
        <f t="shared" ca="1" si="174"/>
        <v>1295.6389999999997</v>
      </c>
      <c r="E223" s="14">
        <f t="shared" ca="1" si="197"/>
        <v>0</v>
      </c>
      <c r="F223" s="14">
        <f t="shared" ca="1" si="189"/>
        <v>0</v>
      </c>
      <c r="G223" s="14">
        <f t="shared" ca="1" si="212"/>
        <v>251741.32399999938</v>
      </c>
      <c r="H223" s="15">
        <f ca="1">SUM(F$12:F223)</f>
        <v>133268.82800000001</v>
      </c>
      <c r="I223" s="16">
        <f ca="1">SUM(D$12:D223)+SUMIF(E$12:E223, "&lt;0")</f>
        <v>118472.49599999998</v>
      </c>
      <c r="J223" s="15"/>
      <c r="K223" s="9">
        <v>44394</v>
      </c>
      <c r="L223" s="14">
        <f t="shared" ca="1" si="213"/>
        <v>1788.5130798771124</v>
      </c>
      <c r="M223" s="14">
        <f t="shared" ca="1" si="221"/>
        <v>1788.5130798771129</v>
      </c>
      <c r="N223" s="14">
        <f t="shared" ca="1" si="175"/>
        <v>1788.5130798771124</v>
      </c>
      <c r="O223" s="14">
        <f t="shared" ca="1" si="198"/>
        <v>0</v>
      </c>
      <c r="P223" s="14">
        <f t="shared" ca="1" si="199"/>
        <v>0</v>
      </c>
      <c r="Q223" s="14">
        <f t="shared" ca="1" si="183"/>
        <v>322222.31742242665</v>
      </c>
      <c r="R223" s="15">
        <f ca="1">SUM(P$12:P223)</f>
        <v>168755.76175115208</v>
      </c>
      <c r="S223" s="16">
        <f ca="1">SUM(N$12:N223)+SUMIF(O$12:O223, "&lt;0")</f>
        <v>153466.55567127489</v>
      </c>
      <c r="U223" s="9">
        <v>44394</v>
      </c>
      <c r="V223" s="14">
        <f t="shared" ca="1" si="214"/>
        <v>1250</v>
      </c>
      <c r="W223" s="14">
        <f t="shared" ca="1" si="222"/>
        <v>1250</v>
      </c>
      <c r="X223" s="14">
        <f t="shared" ca="1" si="176"/>
        <v>1250</v>
      </c>
      <c r="Y223" s="14">
        <f t="shared" ca="1" si="200"/>
        <v>0</v>
      </c>
      <c r="Z223" s="14">
        <f t="shared" ca="1" si="201"/>
        <v>0</v>
      </c>
      <c r="AA223" s="14">
        <f t="shared" ca="1" si="184"/>
        <v>245214.94699999999</v>
      </c>
      <c r="AB223" s="15">
        <f ca="1">SUM(Z$12:Z223)</f>
        <v>129982.81999999999</v>
      </c>
      <c r="AC223" s="16">
        <f ca="1">SUM(X$12:X223)+SUMIF(Y$12:Y223, "&lt;0")</f>
        <v>115232.12699999998</v>
      </c>
      <c r="AE223" s="9">
        <v>44394</v>
      </c>
      <c r="AF223" s="14">
        <f t="shared" ca="1" si="190"/>
        <v>2000</v>
      </c>
      <c r="AG223" s="14">
        <f t="shared" ca="1" si="218"/>
        <v>2000</v>
      </c>
      <c r="AH223" s="14">
        <f t="shared" ca="1" si="177"/>
        <v>2000</v>
      </c>
      <c r="AI223" s="14">
        <f t="shared" ca="1" si="191"/>
        <v>0</v>
      </c>
      <c r="AJ223" s="14">
        <f t="shared" ca="1" si="192"/>
        <v>0</v>
      </c>
      <c r="AK223" s="14">
        <f t="shared" ca="1" si="202"/>
        <v>351489.56299796025</v>
      </c>
      <c r="AL223" s="15">
        <f ca="1">SUM(AJ$12:AJ223)</f>
        <v>183982.82000000004</v>
      </c>
      <c r="AM223" s="16">
        <f ca="1">SUM(AH$12:AH223)+SUMIF(AI$12:AI223, "&lt;0")</f>
        <v>167506.7429979603</v>
      </c>
      <c r="AO223" s="9">
        <v>44394</v>
      </c>
      <c r="AP223" s="14">
        <f t="shared" ca="1" si="193"/>
        <v>3000</v>
      </c>
      <c r="AQ223" s="14">
        <f t="shared" ca="1" si="223"/>
        <v>3000</v>
      </c>
      <c r="AR223" s="14">
        <f t="shared" ca="1" si="178"/>
        <v>2381.3344806224973</v>
      </c>
      <c r="AS223" s="14">
        <f t="shared" ca="1" si="203"/>
        <v>618.66551937750273</v>
      </c>
      <c r="AT223" s="14">
        <f t="shared" ca="1" si="204"/>
        <v>618.66551937750273</v>
      </c>
      <c r="AU223" s="14">
        <f t="shared" ca="1" si="185"/>
        <v>466390.78785618593</v>
      </c>
      <c r="AV223" s="15">
        <f ca="1">SUM(AT$12:AT223)</f>
        <v>248251.0943355746</v>
      </c>
      <c r="AW223" s="16">
        <f ca="1">SUM(AR$12:AR223)+SUMIF(AS$12:AS223, "&lt;0")</f>
        <v>218139.69352061138</v>
      </c>
      <c r="AX223" s="15"/>
      <c r="AZ223" s="9">
        <v>44394</v>
      </c>
      <c r="BA223" s="14">
        <f t="shared" ca="1" si="215"/>
        <v>1500</v>
      </c>
      <c r="BB223" s="14">
        <f t="shared" ca="1" si="224"/>
        <v>1500</v>
      </c>
      <c r="BC223" s="14">
        <f t="shared" ca="1" si="179"/>
        <v>1500</v>
      </c>
      <c r="BD223" s="14">
        <f t="shared" ca="1" si="205"/>
        <v>0</v>
      </c>
      <c r="BE223" s="14">
        <f t="shared" ca="1" si="206"/>
        <v>0</v>
      </c>
      <c r="BF223" s="14">
        <f t="shared" ca="1" si="186"/>
        <v>280964.94699999999</v>
      </c>
      <c r="BG223" s="15">
        <f ca="1">SUM(BE$12:BE223)</f>
        <v>147982.82000000004</v>
      </c>
      <c r="BH223" s="16">
        <f ca="1">SUM(BC$12:BC223)+SUMIF(BD$12:BD223, "&lt;0")</f>
        <v>132982.12699999998</v>
      </c>
      <c r="BJ223" s="9">
        <v>44394</v>
      </c>
      <c r="BK223" s="14">
        <f t="shared" ca="1" si="216"/>
        <v>1750</v>
      </c>
      <c r="BL223" s="14">
        <f t="shared" ca="1" si="225"/>
        <v>1750</v>
      </c>
      <c r="BM223" s="14">
        <f t="shared" ca="1" si="180"/>
        <v>1750</v>
      </c>
      <c r="BN223" s="14">
        <f t="shared" ca="1" si="207"/>
        <v>0</v>
      </c>
      <c r="BO223" s="14">
        <f t="shared" ca="1" si="208"/>
        <v>0</v>
      </c>
      <c r="BP223" s="14">
        <f t="shared" ca="1" si="187"/>
        <v>316714.94699999999</v>
      </c>
      <c r="BQ223" s="15">
        <f ca="1">SUM(BO$12:BO223)</f>
        <v>165982.82000000004</v>
      </c>
      <c r="BR223" s="16">
        <f ca="1">SUM(BM$12:BM223)+SUMIF(BN$12:BN223, "&lt;0")</f>
        <v>150732.12699999998</v>
      </c>
      <c r="BT223" s="9">
        <v>44394</v>
      </c>
      <c r="BU223" s="14">
        <f t="shared" ca="1" si="194"/>
        <v>2000</v>
      </c>
      <c r="BV223" s="14">
        <f t="shared" ca="1" si="219"/>
        <v>2000</v>
      </c>
      <c r="BW223" s="14">
        <f t="shared" ca="1" si="181"/>
        <v>2000</v>
      </c>
      <c r="BX223" s="14">
        <f t="shared" ca="1" si="195"/>
        <v>0</v>
      </c>
      <c r="BY223" s="14">
        <f t="shared" ca="1" si="196"/>
        <v>0</v>
      </c>
      <c r="BZ223" s="14">
        <f t="shared" ca="1" si="209"/>
        <v>351489.56299796025</v>
      </c>
      <c r="CA223" s="15">
        <f ca="1">SUM(BY$12:BY223)</f>
        <v>183982.82000000004</v>
      </c>
      <c r="CB223" s="16">
        <f ca="1">SUM(BW$12:BW223)+SUMIF(BX$12:BX223, "&lt;0")</f>
        <v>167506.7429979603</v>
      </c>
      <c r="CD223" s="9">
        <v>44394</v>
      </c>
      <c r="CE223" s="14">
        <f t="shared" ca="1" si="217"/>
        <v>2500</v>
      </c>
      <c r="CF223" s="14">
        <f t="shared" ca="1" si="226"/>
        <v>2500</v>
      </c>
      <c r="CG223" s="14">
        <f t="shared" ca="1" si="182"/>
        <v>2355.62313930649</v>
      </c>
      <c r="CH223" s="14">
        <f t="shared" ca="1" si="210"/>
        <v>144.37686069351003</v>
      </c>
      <c r="CI223" s="14">
        <f t="shared" ca="1" si="211"/>
        <v>144.37686069351003</v>
      </c>
      <c r="CJ223" s="14">
        <f t="shared" ca="1" si="188"/>
        <v>413787.2951667548</v>
      </c>
      <c r="CK223" s="15">
        <f ca="1">SUM(CI$12:CI223)</f>
        <v>219647.60164614345</v>
      </c>
      <c r="CL223" s="16">
        <f ca="1">SUM(CG$12:CG223)+SUMIF(CH$12:CH223, "&lt;0")</f>
        <v>194139.69352061144</v>
      </c>
    </row>
    <row r="224" spans="1:90" x14ac:dyDescent="0.2">
      <c r="A224" s="24">
        <v>44395</v>
      </c>
      <c r="B224" s="54">
        <f ca="1">IF($A224&gt;= $C$5,$C$6, INDEX('Historical Data'!$D$2:$D$745, MATCH(A224, 'Historical Data'!$B$2:$B$745, 0)))</f>
        <v>1295.6389999999997</v>
      </c>
      <c r="C224" s="14">
        <f t="shared" ca="1" si="220"/>
        <v>1295.6389999999994</v>
      </c>
      <c r="D224" s="14">
        <f t="shared" ca="1" si="174"/>
        <v>863.32699999999795</v>
      </c>
      <c r="E224" s="14">
        <f t="shared" ca="1" si="197"/>
        <v>432.31200000000172</v>
      </c>
      <c r="F224" s="14">
        <f t="shared" ca="1" si="189"/>
        <v>432.31200000000172</v>
      </c>
      <c r="G224" s="14">
        <f t="shared" ca="1" si="212"/>
        <v>253036.96299999938</v>
      </c>
      <c r="H224" s="15">
        <f ca="1">SUM(F$12:F224)</f>
        <v>133701.14000000001</v>
      </c>
      <c r="I224" s="16">
        <f ca="1">SUM(D$12:D224)+SUMIF(E$12:E224, "&lt;0")</f>
        <v>119335.82299999999</v>
      </c>
      <c r="J224" s="15"/>
      <c r="K224" s="9">
        <v>44395</v>
      </c>
      <c r="L224" s="14">
        <f t="shared" ca="1" si="213"/>
        <v>1788.5130798771124</v>
      </c>
      <c r="M224" s="14">
        <f t="shared" ca="1" si="221"/>
        <v>1788.5130798771129</v>
      </c>
      <c r="N224" s="14">
        <f t="shared" ca="1" si="175"/>
        <v>1356.2010798771107</v>
      </c>
      <c r="O224" s="14">
        <f t="shared" ca="1" si="198"/>
        <v>432.31200000000172</v>
      </c>
      <c r="P224" s="14">
        <f t="shared" ca="1" si="199"/>
        <v>432.31200000000172</v>
      </c>
      <c r="Q224" s="14">
        <f t="shared" ca="1" si="183"/>
        <v>324010.83050230378</v>
      </c>
      <c r="R224" s="15">
        <f ca="1">SUM(P$12:P224)</f>
        <v>169188.07375115209</v>
      </c>
      <c r="S224" s="16">
        <f ca="1">SUM(N$12:N224)+SUMIF(O$12:O224, "&lt;0")</f>
        <v>154822.75675115202</v>
      </c>
      <c r="U224" s="9">
        <v>44395</v>
      </c>
      <c r="V224" s="14">
        <f t="shared" ca="1" si="214"/>
        <v>1250</v>
      </c>
      <c r="W224" s="14">
        <f t="shared" ca="1" si="222"/>
        <v>1250</v>
      </c>
      <c r="X224" s="14">
        <f t="shared" ca="1" si="176"/>
        <v>817.68799999999828</v>
      </c>
      <c r="Y224" s="14">
        <f t="shared" ca="1" si="200"/>
        <v>432.31200000000172</v>
      </c>
      <c r="Z224" s="14">
        <f t="shared" ca="1" si="201"/>
        <v>432.31200000000172</v>
      </c>
      <c r="AA224" s="14">
        <f t="shared" ca="1" si="184"/>
        <v>246464.94699999999</v>
      </c>
      <c r="AB224" s="15">
        <f ca="1">SUM(Z$12:Z224)</f>
        <v>130415.132</v>
      </c>
      <c r="AC224" s="16">
        <f ca="1">SUM(X$12:X224)+SUMIF(Y$12:Y224, "&lt;0")</f>
        <v>116049.81499999997</v>
      </c>
      <c r="AE224" s="9">
        <v>44395</v>
      </c>
      <c r="AF224" s="14">
        <f t="shared" ca="1" si="190"/>
        <v>2000</v>
      </c>
      <c r="AG224" s="14">
        <f t="shared" ca="1" si="218"/>
        <v>2000</v>
      </c>
      <c r="AH224" s="14">
        <f t="shared" ca="1" si="177"/>
        <v>1567.6879999999983</v>
      </c>
      <c r="AI224" s="14">
        <f t="shared" ca="1" si="191"/>
        <v>432.31200000000172</v>
      </c>
      <c r="AJ224" s="14">
        <f t="shared" ca="1" si="192"/>
        <v>432.31200000000172</v>
      </c>
      <c r="AK224" s="14">
        <f t="shared" ca="1" si="202"/>
        <v>353489.56299796025</v>
      </c>
      <c r="AL224" s="15">
        <f ca="1">SUM(AJ$12:AJ224)</f>
        <v>184415.13200000004</v>
      </c>
      <c r="AM224" s="16">
        <f ca="1">SUM(AH$12:AH224)+SUMIF(AI$12:AI224, "&lt;0")</f>
        <v>169074.43099796033</v>
      </c>
      <c r="AO224" s="9">
        <v>44395</v>
      </c>
      <c r="AP224" s="14">
        <f t="shared" ca="1" si="193"/>
        <v>3000</v>
      </c>
      <c r="AQ224" s="14">
        <f t="shared" ca="1" si="223"/>
        <v>3000</v>
      </c>
      <c r="AR224" s="14">
        <f t="shared" ca="1" si="178"/>
        <v>1949.0888692805511</v>
      </c>
      <c r="AS224" s="14">
        <f t="shared" ca="1" si="203"/>
        <v>1050.9111307194489</v>
      </c>
      <c r="AT224" s="14">
        <f t="shared" ca="1" si="204"/>
        <v>1050.9111307194489</v>
      </c>
      <c r="AU224" s="14">
        <f t="shared" ca="1" si="185"/>
        <v>469390.78785618593</v>
      </c>
      <c r="AV224" s="15">
        <f ca="1">SUM(AT$12:AT224)</f>
        <v>249302.00546629404</v>
      </c>
      <c r="AW224" s="16">
        <f ca="1">SUM(AR$12:AR224)+SUMIF(AS$12:AS224, "&lt;0")</f>
        <v>220088.78238989197</v>
      </c>
      <c r="AX224" s="15"/>
      <c r="AZ224" s="9">
        <v>44395</v>
      </c>
      <c r="BA224" s="14">
        <f t="shared" ca="1" si="215"/>
        <v>1500</v>
      </c>
      <c r="BB224" s="14">
        <f t="shared" ca="1" si="224"/>
        <v>1500</v>
      </c>
      <c r="BC224" s="14">
        <f t="shared" ca="1" si="179"/>
        <v>1067.6879999999983</v>
      </c>
      <c r="BD224" s="14">
        <f t="shared" ca="1" si="205"/>
        <v>432.31200000000172</v>
      </c>
      <c r="BE224" s="14">
        <f t="shared" ca="1" si="206"/>
        <v>432.31200000000172</v>
      </c>
      <c r="BF224" s="14">
        <f t="shared" ca="1" si="186"/>
        <v>282464.94699999999</v>
      </c>
      <c r="BG224" s="15">
        <f ca="1">SUM(BE$12:BE224)</f>
        <v>148415.13200000004</v>
      </c>
      <c r="BH224" s="16">
        <f ca="1">SUM(BC$12:BC224)+SUMIF(BD$12:BD224, "&lt;0")</f>
        <v>134049.81499999997</v>
      </c>
      <c r="BJ224" s="9">
        <v>44395</v>
      </c>
      <c r="BK224" s="14">
        <f t="shared" ca="1" si="216"/>
        <v>1750</v>
      </c>
      <c r="BL224" s="14">
        <f t="shared" ca="1" si="225"/>
        <v>1750</v>
      </c>
      <c r="BM224" s="14">
        <f t="shared" ca="1" si="180"/>
        <v>1317.6879999999983</v>
      </c>
      <c r="BN224" s="14">
        <f t="shared" ca="1" si="207"/>
        <v>432.31200000000172</v>
      </c>
      <c r="BO224" s="14">
        <f t="shared" ca="1" si="208"/>
        <v>432.31200000000172</v>
      </c>
      <c r="BP224" s="14">
        <f t="shared" ca="1" si="187"/>
        <v>318464.94699999999</v>
      </c>
      <c r="BQ224" s="15">
        <f ca="1">SUM(BO$12:BO224)</f>
        <v>166415.13200000004</v>
      </c>
      <c r="BR224" s="16">
        <f ca="1">SUM(BM$12:BM224)+SUMIF(BN$12:BN224, "&lt;0")</f>
        <v>152049.81499999997</v>
      </c>
      <c r="BT224" s="9">
        <v>44395</v>
      </c>
      <c r="BU224" s="14">
        <f t="shared" ca="1" si="194"/>
        <v>2000</v>
      </c>
      <c r="BV224" s="14">
        <f t="shared" ca="1" si="219"/>
        <v>2000</v>
      </c>
      <c r="BW224" s="14">
        <f t="shared" ca="1" si="181"/>
        <v>1567.6879999999983</v>
      </c>
      <c r="BX224" s="14">
        <f t="shared" ca="1" si="195"/>
        <v>432.31200000000172</v>
      </c>
      <c r="BY224" s="14">
        <f t="shared" ca="1" si="196"/>
        <v>432.31200000000172</v>
      </c>
      <c r="BZ224" s="14">
        <f t="shared" ca="1" si="209"/>
        <v>353489.56299796025</v>
      </c>
      <c r="CA224" s="15">
        <f ca="1">SUM(BY$12:BY224)</f>
        <v>184415.13200000004</v>
      </c>
      <c r="CB224" s="16">
        <f ca="1">SUM(BW$12:BW224)+SUMIF(BX$12:BX224, "&lt;0")</f>
        <v>169074.43099796033</v>
      </c>
      <c r="CD224" s="9">
        <v>44395</v>
      </c>
      <c r="CE224" s="14">
        <f t="shared" ca="1" si="217"/>
        <v>2500</v>
      </c>
      <c r="CF224" s="14">
        <f t="shared" ca="1" si="226"/>
        <v>2500</v>
      </c>
      <c r="CG224" s="14">
        <f t="shared" ca="1" si="182"/>
        <v>1949.0888692805511</v>
      </c>
      <c r="CH224" s="14">
        <f t="shared" ca="1" si="210"/>
        <v>550.91113071944892</v>
      </c>
      <c r="CI224" s="14">
        <f t="shared" ca="1" si="211"/>
        <v>550.91113071944892</v>
      </c>
      <c r="CJ224" s="14">
        <f t="shared" ca="1" si="188"/>
        <v>416287.2951667548</v>
      </c>
      <c r="CK224" s="15">
        <f ca="1">SUM(CI$12:CI224)</f>
        <v>220198.51277686289</v>
      </c>
      <c r="CL224" s="16">
        <f ca="1">SUM(CG$12:CG224)+SUMIF(CH$12:CH224, "&lt;0")</f>
        <v>196088.78238989203</v>
      </c>
    </row>
    <row r="225" spans="1:90" x14ac:dyDescent="0.2">
      <c r="A225" s="24">
        <v>44396</v>
      </c>
      <c r="B225" s="54">
        <f ca="1">IF($A225&gt;= $C$5,$C$6, INDEX('Historical Data'!$D$2:$D$745, MATCH(A225, 'Historical Data'!$B$2:$B$745, 0)))</f>
        <v>1295.6389999999997</v>
      </c>
      <c r="C225" s="14">
        <f t="shared" ca="1" si="220"/>
        <v>1295.6389999999994</v>
      </c>
      <c r="D225" s="14">
        <f t="shared" ca="1" si="174"/>
        <v>212.36700000000201</v>
      </c>
      <c r="E225" s="14">
        <f t="shared" ca="1" si="197"/>
        <v>1083.2719999999977</v>
      </c>
      <c r="F225" s="14">
        <f t="shared" ca="1" si="189"/>
        <v>1083.2719999999977</v>
      </c>
      <c r="G225" s="14">
        <f t="shared" ca="1" si="212"/>
        <v>254332.60199999937</v>
      </c>
      <c r="H225" s="15">
        <f ca="1">SUM(F$12:F225)</f>
        <v>134784.41200000001</v>
      </c>
      <c r="I225" s="16">
        <f ca="1">SUM(D$12:D225)+SUMIF(E$12:E225, "&lt;0")</f>
        <v>119548.18999999999</v>
      </c>
      <c r="J225" s="15"/>
      <c r="K225" s="9">
        <v>44396</v>
      </c>
      <c r="L225" s="14">
        <f t="shared" ca="1" si="213"/>
        <v>1788.5130798771124</v>
      </c>
      <c r="M225" s="14">
        <f t="shared" ca="1" si="221"/>
        <v>1788.5130798771129</v>
      </c>
      <c r="N225" s="14">
        <f t="shared" ca="1" si="175"/>
        <v>212.36700000000201</v>
      </c>
      <c r="O225" s="14">
        <f t="shared" ca="1" si="198"/>
        <v>1576.1460798771104</v>
      </c>
      <c r="P225" s="14">
        <f t="shared" ca="1" si="199"/>
        <v>1576.1460798771104</v>
      </c>
      <c r="Q225" s="14">
        <f t="shared" ca="1" si="183"/>
        <v>325799.34358218091</v>
      </c>
      <c r="R225" s="15">
        <f ca="1">SUM(P$12:P225)</f>
        <v>170764.21983102919</v>
      </c>
      <c r="S225" s="16">
        <f ca="1">SUM(N$12:N225)+SUMIF(O$12:O225, "&lt;0")</f>
        <v>155035.12375115202</v>
      </c>
      <c r="U225" s="9">
        <v>44396</v>
      </c>
      <c r="V225" s="14">
        <f t="shared" ca="1" si="214"/>
        <v>1250</v>
      </c>
      <c r="W225" s="14">
        <f t="shared" ca="1" si="222"/>
        <v>1250</v>
      </c>
      <c r="X225" s="14">
        <f t="shared" ca="1" si="176"/>
        <v>212.36700000000201</v>
      </c>
      <c r="Y225" s="14">
        <f t="shared" ca="1" si="200"/>
        <v>1037.632999999998</v>
      </c>
      <c r="Z225" s="14">
        <f t="shared" ca="1" si="201"/>
        <v>1037.632999999998</v>
      </c>
      <c r="AA225" s="14">
        <f t="shared" ca="1" si="184"/>
        <v>247714.94699999999</v>
      </c>
      <c r="AB225" s="15">
        <f ca="1">SUM(Z$12:Z225)</f>
        <v>131452.76499999998</v>
      </c>
      <c r="AC225" s="16">
        <f ca="1">SUM(X$12:X225)+SUMIF(Y$12:Y225, "&lt;0")</f>
        <v>116262.18199999997</v>
      </c>
      <c r="AE225" s="9">
        <v>44396</v>
      </c>
      <c r="AF225" s="14">
        <f t="shared" ca="1" si="190"/>
        <v>2000</v>
      </c>
      <c r="AG225" s="14">
        <f t="shared" ca="1" si="218"/>
        <v>2000</v>
      </c>
      <c r="AH225" s="14">
        <f t="shared" ca="1" si="177"/>
        <v>423.85392012288958</v>
      </c>
      <c r="AI225" s="14">
        <f t="shared" ca="1" si="191"/>
        <v>1576.1460798771104</v>
      </c>
      <c r="AJ225" s="14">
        <f t="shared" ca="1" si="192"/>
        <v>1576.1460798771104</v>
      </c>
      <c r="AK225" s="14">
        <f t="shared" ca="1" si="202"/>
        <v>355489.56299796025</v>
      </c>
      <c r="AL225" s="15">
        <f ca="1">SUM(AJ$12:AJ225)</f>
        <v>185991.27807987714</v>
      </c>
      <c r="AM225" s="16">
        <f ca="1">SUM(AH$12:AH225)+SUMIF(AI$12:AI225, "&lt;0")</f>
        <v>169498.28491808323</v>
      </c>
      <c r="AO225" s="9">
        <v>44396</v>
      </c>
      <c r="AP225" s="14">
        <f t="shared" ca="1" si="193"/>
        <v>3000</v>
      </c>
      <c r="AQ225" s="14">
        <f t="shared" ca="1" si="223"/>
        <v>3000</v>
      </c>
      <c r="AR225" s="14">
        <f t="shared" ca="1" si="178"/>
        <v>831.03251937750474</v>
      </c>
      <c r="AS225" s="14">
        <f t="shared" ca="1" si="203"/>
        <v>2168.9674806224953</v>
      </c>
      <c r="AT225" s="14">
        <f t="shared" ca="1" si="204"/>
        <v>2168.9674806224953</v>
      </c>
      <c r="AU225" s="14">
        <f t="shared" ca="1" si="185"/>
        <v>472390.78785618593</v>
      </c>
      <c r="AV225" s="15">
        <f ca="1">SUM(AT$12:AT225)</f>
        <v>251470.97294691653</v>
      </c>
      <c r="AW225" s="16">
        <f ca="1">SUM(AR$12:AR225)+SUMIF(AS$12:AS225, "&lt;0")</f>
        <v>220919.81490926945</v>
      </c>
      <c r="AX225" s="15"/>
      <c r="AZ225" s="9">
        <v>44396</v>
      </c>
      <c r="BA225" s="14">
        <f t="shared" ca="1" si="215"/>
        <v>1500</v>
      </c>
      <c r="BB225" s="14">
        <f t="shared" ca="1" si="224"/>
        <v>1500</v>
      </c>
      <c r="BC225" s="14">
        <f t="shared" ca="1" si="179"/>
        <v>212.36700000000201</v>
      </c>
      <c r="BD225" s="14">
        <f t="shared" ca="1" si="205"/>
        <v>1287.632999999998</v>
      </c>
      <c r="BE225" s="14">
        <f t="shared" ca="1" si="206"/>
        <v>1287.632999999998</v>
      </c>
      <c r="BF225" s="14">
        <f t="shared" ca="1" si="186"/>
        <v>283964.94699999999</v>
      </c>
      <c r="BG225" s="15">
        <f ca="1">SUM(BE$12:BE225)</f>
        <v>149702.76500000004</v>
      </c>
      <c r="BH225" s="16">
        <f ca="1">SUM(BC$12:BC225)+SUMIF(BD$12:BD225, "&lt;0")</f>
        <v>134262.18199999997</v>
      </c>
      <c r="BJ225" s="9">
        <v>44396</v>
      </c>
      <c r="BK225" s="14">
        <f t="shared" ca="1" si="216"/>
        <v>1750</v>
      </c>
      <c r="BL225" s="14">
        <f t="shared" ca="1" si="225"/>
        <v>1750</v>
      </c>
      <c r="BM225" s="14">
        <f t="shared" ca="1" si="180"/>
        <v>212.36700000000201</v>
      </c>
      <c r="BN225" s="14">
        <f t="shared" ca="1" si="207"/>
        <v>1537.632999999998</v>
      </c>
      <c r="BO225" s="14">
        <f t="shared" ca="1" si="208"/>
        <v>1537.632999999998</v>
      </c>
      <c r="BP225" s="14">
        <f t="shared" ca="1" si="187"/>
        <v>320214.94699999999</v>
      </c>
      <c r="BQ225" s="15">
        <f ca="1">SUM(BO$12:BO225)</f>
        <v>167952.76500000004</v>
      </c>
      <c r="BR225" s="16">
        <f ca="1">SUM(BM$12:BM225)+SUMIF(BN$12:BN225, "&lt;0")</f>
        <v>152262.18199999997</v>
      </c>
      <c r="BT225" s="9">
        <v>44396</v>
      </c>
      <c r="BU225" s="14">
        <f t="shared" ca="1" si="194"/>
        <v>2000</v>
      </c>
      <c r="BV225" s="14">
        <f t="shared" ca="1" si="219"/>
        <v>2000</v>
      </c>
      <c r="BW225" s="14">
        <f t="shared" ca="1" si="181"/>
        <v>423.85392012288958</v>
      </c>
      <c r="BX225" s="14">
        <f t="shared" ca="1" si="195"/>
        <v>1576.1460798771104</v>
      </c>
      <c r="BY225" s="14">
        <f t="shared" ca="1" si="196"/>
        <v>1576.1460798771104</v>
      </c>
      <c r="BZ225" s="14">
        <f t="shared" ca="1" si="209"/>
        <v>355489.56299796025</v>
      </c>
      <c r="CA225" s="15">
        <f ca="1">SUM(BY$12:BY225)</f>
        <v>185991.27807987714</v>
      </c>
      <c r="CB225" s="16">
        <f ca="1">SUM(BW$12:BW225)+SUMIF(BX$12:BX225, "&lt;0")</f>
        <v>169498.28491808323</v>
      </c>
      <c r="CD225" s="9">
        <v>44396</v>
      </c>
      <c r="CE225" s="14">
        <f t="shared" ca="1" si="217"/>
        <v>2500</v>
      </c>
      <c r="CF225" s="14">
        <f t="shared" ca="1" si="226"/>
        <v>2500</v>
      </c>
      <c r="CG225" s="14">
        <f t="shared" ca="1" si="182"/>
        <v>831.03251937750474</v>
      </c>
      <c r="CH225" s="14">
        <f t="shared" ca="1" si="210"/>
        <v>1668.9674806224953</v>
      </c>
      <c r="CI225" s="14">
        <f t="shared" ca="1" si="211"/>
        <v>1668.9674806224953</v>
      </c>
      <c r="CJ225" s="14">
        <f t="shared" ca="1" si="188"/>
        <v>418787.2951667548</v>
      </c>
      <c r="CK225" s="15">
        <f ca="1">SUM(CI$12:CI225)</f>
        <v>221867.48025748538</v>
      </c>
      <c r="CL225" s="16">
        <f ca="1">SUM(CG$12:CG225)+SUMIF(CH$12:CH225, "&lt;0")</f>
        <v>196919.81490926951</v>
      </c>
    </row>
    <row r="226" spans="1:90" x14ac:dyDescent="0.2">
      <c r="A226" s="24">
        <v>44397</v>
      </c>
      <c r="B226" s="54">
        <f ca="1">IF($A226&gt;= $C$5,$C$6, INDEX('Historical Data'!$D$2:$D$745, MATCH(A226, 'Historical Data'!$B$2:$B$745, 0)))</f>
        <v>1295.6389999999997</v>
      </c>
      <c r="C226" s="14">
        <f t="shared" ca="1" si="220"/>
        <v>1295.6389999999994</v>
      </c>
      <c r="D226" s="14">
        <f t="shared" ca="1" si="174"/>
        <v>195</v>
      </c>
      <c r="E226" s="14">
        <f t="shared" ca="1" si="197"/>
        <v>1100.6389999999997</v>
      </c>
      <c r="F226" s="14">
        <f t="shared" ca="1" si="189"/>
        <v>1100.6389999999997</v>
      </c>
      <c r="G226" s="14">
        <f t="shared" ca="1" si="212"/>
        <v>255628.24099999937</v>
      </c>
      <c r="H226" s="15">
        <f ca="1">SUM(F$12:F226)</f>
        <v>135885.05100000001</v>
      </c>
      <c r="I226" s="16">
        <f ca="1">SUM(D$12:D226)+SUMIF(E$12:E226, "&lt;0")</f>
        <v>119743.18999999999</v>
      </c>
      <c r="J226" s="15"/>
      <c r="K226" s="9">
        <v>44397</v>
      </c>
      <c r="L226" s="14">
        <f t="shared" ca="1" si="213"/>
        <v>1788.5130798771124</v>
      </c>
      <c r="M226" s="14">
        <f t="shared" ca="1" si="221"/>
        <v>1788.5130798771129</v>
      </c>
      <c r="N226" s="14">
        <f t="shared" ca="1" si="175"/>
        <v>195</v>
      </c>
      <c r="O226" s="14">
        <f t="shared" ca="1" si="198"/>
        <v>1593.5130798771124</v>
      </c>
      <c r="P226" s="14">
        <f t="shared" ca="1" si="199"/>
        <v>1593.5130798771124</v>
      </c>
      <c r="Q226" s="14">
        <f t="shared" ca="1" si="183"/>
        <v>327587.85666205804</v>
      </c>
      <c r="R226" s="15">
        <f ca="1">SUM(P$12:P226)</f>
        <v>172357.73291090628</v>
      </c>
      <c r="S226" s="16">
        <f ca="1">SUM(N$12:N226)+SUMIF(O$12:O226, "&lt;0")</f>
        <v>155230.12375115202</v>
      </c>
      <c r="U226" s="9">
        <v>44397</v>
      </c>
      <c r="V226" s="14">
        <f t="shared" ca="1" si="214"/>
        <v>1250</v>
      </c>
      <c r="W226" s="14">
        <f t="shared" ca="1" si="222"/>
        <v>1250</v>
      </c>
      <c r="X226" s="14">
        <f t="shared" ca="1" si="176"/>
        <v>195</v>
      </c>
      <c r="Y226" s="14">
        <f t="shared" ca="1" si="200"/>
        <v>1055</v>
      </c>
      <c r="Z226" s="14">
        <f t="shared" ca="1" si="201"/>
        <v>1055</v>
      </c>
      <c r="AA226" s="14">
        <f t="shared" ca="1" si="184"/>
        <v>248964.94699999999</v>
      </c>
      <c r="AB226" s="15">
        <f ca="1">SUM(Z$12:Z226)</f>
        <v>132507.76499999998</v>
      </c>
      <c r="AC226" s="16">
        <f ca="1">SUM(X$12:X226)+SUMIF(Y$12:Y226, "&lt;0")</f>
        <v>116457.18199999997</v>
      </c>
      <c r="AE226" s="9">
        <v>44397</v>
      </c>
      <c r="AF226" s="14">
        <f t="shared" ca="1" si="190"/>
        <v>2000</v>
      </c>
      <c r="AG226" s="14">
        <f t="shared" ca="1" si="218"/>
        <v>2000</v>
      </c>
      <c r="AH226" s="14">
        <f t="shared" ca="1" si="177"/>
        <v>380.70919014882497</v>
      </c>
      <c r="AI226" s="14">
        <f t="shared" ca="1" si="191"/>
        <v>1619.290809851175</v>
      </c>
      <c r="AJ226" s="14">
        <f t="shared" ca="1" si="192"/>
        <v>1619.290809851175</v>
      </c>
      <c r="AK226" s="14">
        <f t="shared" ca="1" si="202"/>
        <v>357489.56299796025</v>
      </c>
      <c r="AL226" s="15">
        <f ca="1">SUM(AJ$12:AJ226)</f>
        <v>187610.56888972831</v>
      </c>
      <c r="AM226" s="16">
        <f ca="1">SUM(AH$12:AH226)+SUMIF(AI$12:AI226, "&lt;0")</f>
        <v>169878.99410823203</v>
      </c>
      <c r="AO226" s="9">
        <v>44397</v>
      </c>
      <c r="AP226" s="14">
        <f t="shared" ca="1" si="193"/>
        <v>3000</v>
      </c>
      <c r="AQ226" s="14">
        <f t="shared" ca="1" si="223"/>
        <v>3000</v>
      </c>
      <c r="AR226" s="14">
        <f t="shared" ca="1" si="178"/>
        <v>813.66551937750319</v>
      </c>
      <c r="AS226" s="14">
        <f t="shared" ca="1" si="203"/>
        <v>2186.3344806224968</v>
      </c>
      <c r="AT226" s="14">
        <f t="shared" ca="1" si="204"/>
        <v>2186.3344806224968</v>
      </c>
      <c r="AU226" s="14">
        <f t="shared" ca="1" si="185"/>
        <v>475390.78785618593</v>
      </c>
      <c r="AV226" s="15">
        <f ca="1">SUM(AT$12:AT226)</f>
        <v>253657.30742753902</v>
      </c>
      <c r="AW226" s="16">
        <f ca="1">SUM(AR$12:AR226)+SUMIF(AS$12:AS226, "&lt;0")</f>
        <v>221733.48042864696</v>
      </c>
      <c r="AX226" s="15"/>
      <c r="AZ226" s="9">
        <v>44397</v>
      </c>
      <c r="BA226" s="14">
        <f t="shared" ca="1" si="215"/>
        <v>1500</v>
      </c>
      <c r="BB226" s="14">
        <f t="shared" ca="1" si="224"/>
        <v>1500</v>
      </c>
      <c r="BC226" s="14">
        <f t="shared" ca="1" si="179"/>
        <v>195</v>
      </c>
      <c r="BD226" s="14">
        <f t="shared" ca="1" si="205"/>
        <v>1305</v>
      </c>
      <c r="BE226" s="14">
        <f t="shared" ca="1" si="206"/>
        <v>1305</v>
      </c>
      <c r="BF226" s="14">
        <f t="shared" ca="1" si="186"/>
        <v>285464.94699999999</v>
      </c>
      <c r="BG226" s="15">
        <f ca="1">SUM(BE$12:BE226)</f>
        <v>151007.76500000004</v>
      </c>
      <c r="BH226" s="16">
        <f ca="1">SUM(BC$12:BC226)+SUMIF(BD$12:BD226, "&lt;0")</f>
        <v>134457.18199999997</v>
      </c>
      <c r="BJ226" s="9">
        <v>44397</v>
      </c>
      <c r="BK226" s="14">
        <f t="shared" ca="1" si="216"/>
        <v>1750</v>
      </c>
      <c r="BL226" s="14">
        <f t="shared" ca="1" si="225"/>
        <v>1750</v>
      </c>
      <c r="BM226" s="14">
        <f t="shared" ca="1" si="180"/>
        <v>195</v>
      </c>
      <c r="BN226" s="14">
        <f t="shared" ca="1" si="207"/>
        <v>1555</v>
      </c>
      <c r="BO226" s="14">
        <f t="shared" ca="1" si="208"/>
        <v>1555</v>
      </c>
      <c r="BP226" s="14">
        <f t="shared" ca="1" si="187"/>
        <v>321964.94699999999</v>
      </c>
      <c r="BQ226" s="15">
        <f ca="1">SUM(BO$12:BO226)</f>
        <v>169507.76500000004</v>
      </c>
      <c r="BR226" s="16">
        <f ca="1">SUM(BM$12:BM226)+SUMIF(BN$12:BN226, "&lt;0")</f>
        <v>152457.18199999997</v>
      </c>
      <c r="BT226" s="9">
        <v>44397</v>
      </c>
      <c r="BU226" s="14">
        <f t="shared" ca="1" si="194"/>
        <v>2000</v>
      </c>
      <c r="BV226" s="14">
        <f t="shared" ca="1" si="219"/>
        <v>2000</v>
      </c>
      <c r="BW226" s="14">
        <f t="shared" ca="1" si="181"/>
        <v>380.70919014882497</v>
      </c>
      <c r="BX226" s="14">
        <f t="shared" ca="1" si="195"/>
        <v>1619.290809851175</v>
      </c>
      <c r="BY226" s="14">
        <f t="shared" ca="1" si="196"/>
        <v>1619.290809851175</v>
      </c>
      <c r="BZ226" s="14">
        <f t="shared" ca="1" si="209"/>
        <v>357489.56299796025</v>
      </c>
      <c r="CA226" s="15">
        <f ca="1">SUM(BY$12:BY226)</f>
        <v>187610.56888972831</v>
      </c>
      <c r="CB226" s="16">
        <f ca="1">SUM(BW$12:BW226)+SUMIF(BX$12:BX226, "&lt;0")</f>
        <v>169878.99410823203</v>
      </c>
      <c r="CD226" s="9">
        <v>44397</v>
      </c>
      <c r="CE226" s="14">
        <f t="shared" ca="1" si="217"/>
        <v>2500</v>
      </c>
      <c r="CF226" s="14">
        <f t="shared" ca="1" si="226"/>
        <v>2500</v>
      </c>
      <c r="CG226" s="14">
        <f t="shared" ca="1" si="182"/>
        <v>813.66551937750296</v>
      </c>
      <c r="CH226" s="14">
        <f t="shared" ca="1" si="210"/>
        <v>1686.334480622497</v>
      </c>
      <c r="CI226" s="14">
        <f t="shared" ca="1" si="211"/>
        <v>1686.334480622497</v>
      </c>
      <c r="CJ226" s="14">
        <f t="shared" ca="1" si="188"/>
        <v>421287.2951667548</v>
      </c>
      <c r="CK226" s="15">
        <f ca="1">SUM(CI$12:CI226)</f>
        <v>223553.81473810787</v>
      </c>
      <c r="CL226" s="16">
        <f ca="1">SUM(CG$12:CG226)+SUMIF(CH$12:CH226, "&lt;0")</f>
        <v>197733.48042864702</v>
      </c>
    </row>
    <row r="227" spans="1:90" x14ac:dyDescent="0.2">
      <c r="A227" s="24">
        <v>44398</v>
      </c>
      <c r="B227" s="54">
        <f ca="1">IF($A227&gt;= $C$5,$C$6, INDEX('Historical Data'!$D$2:$D$745, MATCH(A227, 'Historical Data'!$B$2:$B$745, 0)))</f>
        <v>1295.6389999999997</v>
      </c>
      <c r="C227" s="14">
        <f t="shared" ca="1" si="220"/>
        <v>1295.6389999999994</v>
      </c>
      <c r="D227" s="14">
        <f t="shared" ca="1" si="174"/>
        <v>517.01900000000023</v>
      </c>
      <c r="E227" s="14">
        <f t="shared" ca="1" si="197"/>
        <v>778.61999999999944</v>
      </c>
      <c r="F227" s="14">
        <f t="shared" ca="1" si="189"/>
        <v>778.61999999999944</v>
      </c>
      <c r="G227" s="14">
        <f t="shared" ca="1" si="212"/>
        <v>256923.87999999936</v>
      </c>
      <c r="H227" s="15">
        <f ca="1">SUM(F$12:F227)</f>
        <v>136663.671</v>
      </c>
      <c r="I227" s="16">
        <f ca="1">SUM(D$12:D227)+SUMIF(E$12:E227, "&lt;0")</f>
        <v>120260.20899999999</v>
      </c>
      <c r="J227" s="15"/>
      <c r="K227" s="9">
        <v>44398</v>
      </c>
      <c r="L227" s="14">
        <f t="shared" ca="1" si="213"/>
        <v>1788.5130798771124</v>
      </c>
      <c r="M227" s="14">
        <f t="shared" ca="1" si="221"/>
        <v>1788.5130798771129</v>
      </c>
      <c r="N227" s="14">
        <f t="shared" ca="1" si="175"/>
        <v>517.01900000000023</v>
      </c>
      <c r="O227" s="14">
        <f t="shared" ca="1" si="198"/>
        <v>1271.4940798771122</v>
      </c>
      <c r="P227" s="14">
        <f t="shared" ca="1" si="199"/>
        <v>1271.4940798771122</v>
      </c>
      <c r="Q227" s="14">
        <f t="shared" ca="1" si="183"/>
        <v>329376.36974193517</v>
      </c>
      <c r="R227" s="15">
        <f ca="1">SUM(P$12:P227)</f>
        <v>173629.22699078338</v>
      </c>
      <c r="S227" s="16">
        <f ca="1">SUM(N$12:N227)+SUMIF(O$12:O227, "&lt;0")</f>
        <v>155747.14275115202</v>
      </c>
      <c r="U227" s="9">
        <v>44398</v>
      </c>
      <c r="V227" s="14">
        <f t="shared" ca="1" si="214"/>
        <v>1250</v>
      </c>
      <c r="W227" s="14">
        <f t="shared" ca="1" si="222"/>
        <v>1250</v>
      </c>
      <c r="X227" s="14">
        <f t="shared" ca="1" si="176"/>
        <v>517.01900000000023</v>
      </c>
      <c r="Y227" s="14">
        <f t="shared" ca="1" si="200"/>
        <v>732.98099999999977</v>
      </c>
      <c r="Z227" s="14">
        <f t="shared" ca="1" si="201"/>
        <v>732.98099999999977</v>
      </c>
      <c r="AA227" s="14">
        <f t="shared" ca="1" si="184"/>
        <v>250214.94699999999</v>
      </c>
      <c r="AB227" s="15">
        <f ca="1">SUM(Z$12:Z227)</f>
        <v>133240.74599999998</v>
      </c>
      <c r="AC227" s="16">
        <f ca="1">SUM(X$12:X227)+SUMIF(Y$12:Y227, "&lt;0")</f>
        <v>116974.20099999997</v>
      </c>
      <c r="AE227" s="9">
        <v>44398</v>
      </c>
      <c r="AF227" s="14">
        <f t="shared" ca="1" si="190"/>
        <v>2000</v>
      </c>
      <c r="AG227" s="14">
        <f t="shared" ca="1" si="218"/>
        <v>2000</v>
      </c>
      <c r="AH227" s="14">
        <f t="shared" ca="1" si="177"/>
        <v>676.95046017476261</v>
      </c>
      <c r="AI227" s="14">
        <f t="shared" ca="1" si="191"/>
        <v>1323.0495398252374</v>
      </c>
      <c r="AJ227" s="14">
        <f t="shared" ca="1" si="192"/>
        <v>1323.0495398252374</v>
      </c>
      <c r="AK227" s="14">
        <f t="shared" ca="1" si="202"/>
        <v>359489.56299796025</v>
      </c>
      <c r="AL227" s="15">
        <f ca="1">SUM(AJ$12:AJ227)</f>
        <v>188933.61842955355</v>
      </c>
      <c r="AM227" s="16">
        <f ca="1">SUM(AH$12:AH227)+SUMIF(AI$12:AI227, "&lt;0")</f>
        <v>170555.94456840679</v>
      </c>
      <c r="AO227" s="9">
        <v>44398</v>
      </c>
      <c r="AP227" s="14">
        <f t="shared" ca="1" si="193"/>
        <v>3000</v>
      </c>
      <c r="AQ227" s="14">
        <f t="shared" ca="1" si="223"/>
        <v>3000</v>
      </c>
      <c r="AR227" s="14">
        <f t="shared" ca="1" si="178"/>
        <v>1135.684519377503</v>
      </c>
      <c r="AS227" s="14">
        <f t="shared" ca="1" si="203"/>
        <v>1864.315480622497</v>
      </c>
      <c r="AT227" s="14">
        <f t="shared" ca="1" si="204"/>
        <v>1864.315480622497</v>
      </c>
      <c r="AU227" s="14">
        <f t="shared" ca="1" si="185"/>
        <v>478390.78785618593</v>
      </c>
      <c r="AV227" s="15">
        <f ca="1">SUM(AT$12:AT227)</f>
        <v>255521.62290816152</v>
      </c>
      <c r="AW227" s="16">
        <f ca="1">SUM(AR$12:AR227)+SUMIF(AS$12:AS227, "&lt;0")</f>
        <v>222869.1649480245</v>
      </c>
      <c r="AX227" s="15"/>
      <c r="AZ227" s="9">
        <v>44398</v>
      </c>
      <c r="BA227" s="14">
        <f t="shared" ca="1" si="215"/>
        <v>1500</v>
      </c>
      <c r="BB227" s="14">
        <f t="shared" ca="1" si="224"/>
        <v>1500</v>
      </c>
      <c r="BC227" s="14">
        <f t="shared" ca="1" si="179"/>
        <v>517.01900000000023</v>
      </c>
      <c r="BD227" s="14">
        <f t="shared" ca="1" si="205"/>
        <v>982.98099999999977</v>
      </c>
      <c r="BE227" s="14">
        <f t="shared" ca="1" si="206"/>
        <v>982.98099999999977</v>
      </c>
      <c r="BF227" s="14">
        <f t="shared" ca="1" si="186"/>
        <v>286964.94699999999</v>
      </c>
      <c r="BG227" s="15">
        <f ca="1">SUM(BE$12:BE227)</f>
        <v>151990.74600000004</v>
      </c>
      <c r="BH227" s="16">
        <f ca="1">SUM(BC$12:BC227)+SUMIF(BD$12:BD227, "&lt;0")</f>
        <v>134974.20099999997</v>
      </c>
      <c r="BJ227" s="9">
        <v>44398</v>
      </c>
      <c r="BK227" s="14">
        <f t="shared" ca="1" si="216"/>
        <v>1750</v>
      </c>
      <c r="BL227" s="14">
        <f t="shared" ca="1" si="225"/>
        <v>1750</v>
      </c>
      <c r="BM227" s="14">
        <f t="shared" ca="1" si="180"/>
        <v>517.01900000000023</v>
      </c>
      <c r="BN227" s="14">
        <f t="shared" ca="1" si="207"/>
        <v>1232.9809999999998</v>
      </c>
      <c r="BO227" s="14">
        <f t="shared" ca="1" si="208"/>
        <v>1232.9809999999998</v>
      </c>
      <c r="BP227" s="14">
        <f t="shared" ca="1" si="187"/>
        <v>323714.94699999999</v>
      </c>
      <c r="BQ227" s="15">
        <f ca="1">SUM(BO$12:BO227)</f>
        <v>170740.74600000004</v>
      </c>
      <c r="BR227" s="16">
        <f ca="1">SUM(BM$12:BM227)+SUMIF(BN$12:BN227, "&lt;0")</f>
        <v>152974.20099999997</v>
      </c>
      <c r="BT227" s="9">
        <v>44398</v>
      </c>
      <c r="BU227" s="14">
        <f t="shared" ca="1" si="194"/>
        <v>2000</v>
      </c>
      <c r="BV227" s="14">
        <f t="shared" ca="1" si="219"/>
        <v>2000</v>
      </c>
      <c r="BW227" s="14">
        <f t="shared" ca="1" si="181"/>
        <v>676.95046017476261</v>
      </c>
      <c r="BX227" s="14">
        <f t="shared" ca="1" si="195"/>
        <v>1323.0495398252374</v>
      </c>
      <c r="BY227" s="14">
        <f t="shared" ca="1" si="196"/>
        <v>1323.0495398252374</v>
      </c>
      <c r="BZ227" s="14">
        <f t="shared" ca="1" si="209"/>
        <v>359489.56299796025</v>
      </c>
      <c r="CA227" s="15">
        <f ca="1">SUM(BY$12:BY227)</f>
        <v>188933.61842955355</v>
      </c>
      <c r="CB227" s="16">
        <f ca="1">SUM(BW$12:BW227)+SUMIF(BX$12:BX227, "&lt;0")</f>
        <v>170555.94456840679</v>
      </c>
      <c r="CD227" s="9">
        <v>44398</v>
      </c>
      <c r="CE227" s="14">
        <f t="shared" ca="1" si="217"/>
        <v>2500</v>
      </c>
      <c r="CF227" s="14">
        <f t="shared" ca="1" si="226"/>
        <v>2500</v>
      </c>
      <c r="CG227" s="14">
        <f t="shared" ca="1" si="182"/>
        <v>1135.684519377503</v>
      </c>
      <c r="CH227" s="14">
        <f t="shared" ca="1" si="210"/>
        <v>1364.315480622497</v>
      </c>
      <c r="CI227" s="14">
        <f t="shared" ca="1" si="211"/>
        <v>1364.315480622497</v>
      </c>
      <c r="CJ227" s="14">
        <f t="shared" ca="1" si="188"/>
        <v>423787.2951667548</v>
      </c>
      <c r="CK227" s="15">
        <f ca="1">SUM(CI$12:CI227)</f>
        <v>224918.13021873037</v>
      </c>
      <c r="CL227" s="16">
        <f ca="1">SUM(CG$12:CG227)+SUMIF(CH$12:CH227, "&lt;0")</f>
        <v>198869.16494802455</v>
      </c>
    </row>
    <row r="228" spans="1:90" x14ac:dyDescent="0.2">
      <c r="A228" s="24">
        <v>44399</v>
      </c>
      <c r="B228" s="54">
        <f ca="1">IF($A228&gt;= $C$5,$C$6, INDEX('Historical Data'!$D$2:$D$745, MATCH(A228, 'Historical Data'!$B$2:$B$745, 0)))</f>
        <v>1295.6389999999997</v>
      </c>
      <c r="C228" s="14">
        <f t="shared" ca="1" si="220"/>
        <v>1295.6389999999994</v>
      </c>
      <c r="D228" s="14">
        <f t="shared" ref="D228:D291" ca="1" si="227" xml:space="preserve"> F204 + IF(E227 &lt; 0, -E227, 0)</f>
        <v>561.28600000000006</v>
      </c>
      <c r="E228" s="14">
        <f t="shared" ca="1" si="197"/>
        <v>734.35299999999961</v>
      </c>
      <c r="F228" s="14">
        <f t="shared" ca="1" si="189"/>
        <v>734.35299999999961</v>
      </c>
      <c r="G228" s="14">
        <f t="shared" ca="1" si="212"/>
        <v>258219.51899999936</v>
      </c>
      <c r="H228" s="15">
        <f ca="1">SUM(F$12:F228)</f>
        <v>137398.024</v>
      </c>
      <c r="I228" s="16">
        <f ca="1">SUM(D$12:D228)+SUMIF(E$12:E228, "&lt;0")</f>
        <v>120821.49499999998</v>
      </c>
      <c r="J228" s="15"/>
      <c r="K228" s="9">
        <v>44399</v>
      </c>
      <c r="L228" s="14">
        <f t="shared" ca="1" si="213"/>
        <v>1788.5130798771124</v>
      </c>
      <c r="M228" s="14">
        <f t="shared" ca="1" si="221"/>
        <v>1788.5130798771129</v>
      </c>
      <c r="N228" s="14">
        <f t="shared" ref="N228:N291" ca="1" si="228" xml:space="preserve"> P204 + IF(O227 &lt; 0, -O227, 0)</f>
        <v>561.28600000000006</v>
      </c>
      <c r="O228" s="14">
        <f t="shared" ca="1" si="198"/>
        <v>1227.2270798771124</v>
      </c>
      <c r="P228" s="14">
        <f t="shared" ca="1" si="199"/>
        <v>1227.2270798771124</v>
      </c>
      <c r="Q228" s="14">
        <f t="shared" ca="1" si="183"/>
        <v>331164.88282181229</v>
      </c>
      <c r="R228" s="15">
        <f ca="1">SUM(P$12:P228)</f>
        <v>174856.45407066049</v>
      </c>
      <c r="S228" s="16">
        <f ca="1">SUM(N$12:N228)+SUMIF(O$12:O228, "&lt;0")</f>
        <v>156308.42875115201</v>
      </c>
      <c r="U228" s="9">
        <v>44399</v>
      </c>
      <c r="V228" s="14">
        <f t="shared" ca="1" si="214"/>
        <v>1250</v>
      </c>
      <c r="W228" s="14">
        <f t="shared" ca="1" si="222"/>
        <v>1250</v>
      </c>
      <c r="X228" s="14">
        <f t="shared" ref="X228:X291" ca="1" si="229" xml:space="preserve"> Z204 + IF(Y227 &lt; 0, -Y227, 0)</f>
        <v>561.28600000000006</v>
      </c>
      <c r="Y228" s="14">
        <f t="shared" ca="1" si="200"/>
        <v>688.71399999999994</v>
      </c>
      <c r="Z228" s="14">
        <f t="shared" ca="1" si="201"/>
        <v>688.71399999999994</v>
      </c>
      <c r="AA228" s="14">
        <f t="shared" ca="1" si="184"/>
        <v>251464.94699999999</v>
      </c>
      <c r="AB228" s="15">
        <f ca="1">SUM(Z$12:Z228)</f>
        <v>133929.46</v>
      </c>
      <c r="AC228" s="16">
        <f ca="1">SUM(X$12:X228)+SUMIF(Y$12:Y228, "&lt;0")</f>
        <v>117535.48699999999</v>
      </c>
      <c r="AE228" s="9">
        <v>44399</v>
      </c>
      <c r="AF228" s="14">
        <f t="shared" ca="1" si="190"/>
        <v>2000</v>
      </c>
      <c r="AG228" s="14">
        <f t="shared" ca="1" si="218"/>
        <v>2000</v>
      </c>
      <c r="AH228" s="14">
        <f t="shared" ref="AH228:AH291" ca="1" si="230" xml:space="preserve"> AJ204 + IF(AI227 &lt; 0, -AI227, 0)</f>
        <v>695.43973020069984</v>
      </c>
      <c r="AI228" s="14">
        <f t="shared" ca="1" si="191"/>
        <v>1304.5602697993002</v>
      </c>
      <c r="AJ228" s="14">
        <f t="shared" ca="1" si="192"/>
        <v>1304.5602697993002</v>
      </c>
      <c r="AK228" s="14">
        <f t="shared" ca="1" si="202"/>
        <v>361489.56299796025</v>
      </c>
      <c r="AL228" s="15">
        <f ca="1">SUM(AJ$12:AJ228)</f>
        <v>190238.17869935284</v>
      </c>
      <c r="AM228" s="16">
        <f ca="1">SUM(AH$12:AH228)+SUMIF(AI$12:AI228, "&lt;0")</f>
        <v>171251.38429860753</v>
      </c>
      <c r="AO228" s="9">
        <v>44399</v>
      </c>
      <c r="AP228" s="14">
        <f t="shared" ca="1" si="193"/>
        <v>3000</v>
      </c>
      <c r="AQ228" s="14">
        <f t="shared" ca="1" si="223"/>
        <v>3000</v>
      </c>
      <c r="AR228" s="14">
        <f t="shared" ref="AR228:AR291" ca="1" si="231" xml:space="preserve"> AT204 + IF(AS227 &lt; 0, -AS227, 0)</f>
        <v>1179.951519377503</v>
      </c>
      <c r="AS228" s="14">
        <f t="shared" ca="1" si="203"/>
        <v>1820.048480622497</v>
      </c>
      <c r="AT228" s="14">
        <f t="shared" ca="1" si="204"/>
        <v>1820.048480622497</v>
      </c>
      <c r="AU228" s="14">
        <f t="shared" ca="1" si="185"/>
        <v>481390.78785618593</v>
      </c>
      <c r="AV228" s="15">
        <f ca="1">SUM(AT$12:AT228)</f>
        <v>257341.67138878402</v>
      </c>
      <c r="AW228" s="16">
        <f ca="1">SUM(AR$12:AR228)+SUMIF(AS$12:AS228, "&lt;0")</f>
        <v>224049.11646740197</v>
      </c>
      <c r="AX228" s="15"/>
      <c r="AZ228" s="9">
        <v>44399</v>
      </c>
      <c r="BA228" s="14">
        <f t="shared" ca="1" si="215"/>
        <v>1500</v>
      </c>
      <c r="BB228" s="14">
        <f t="shared" ca="1" si="224"/>
        <v>1500</v>
      </c>
      <c r="BC228" s="14">
        <f t="shared" ref="BC228:BC291" ca="1" si="232" xml:space="preserve"> BE204 + IF(BD227 &lt; 0, -BD227, 0)</f>
        <v>561.28600000000006</v>
      </c>
      <c r="BD228" s="14">
        <f t="shared" ca="1" si="205"/>
        <v>938.71399999999994</v>
      </c>
      <c r="BE228" s="14">
        <f t="shared" ca="1" si="206"/>
        <v>938.71399999999994</v>
      </c>
      <c r="BF228" s="14">
        <f t="shared" ca="1" si="186"/>
        <v>288464.94699999999</v>
      </c>
      <c r="BG228" s="15">
        <f ca="1">SUM(BE$12:BE228)</f>
        <v>152929.46000000005</v>
      </c>
      <c r="BH228" s="16">
        <f ca="1">SUM(BC$12:BC228)+SUMIF(BD$12:BD228, "&lt;0")</f>
        <v>135535.48699999996</v>
      </c>
      <c r="BJ228" s="9">
        <v>44399</v>
      </c>
      <c r="BK228" s="14">
        <f t="shared" ca="1" si="216"/>
        <v>1750</v>
      </c>
      <c r="BL228" s="14">
        <f t="shared" ca="1" si="225"/>
        <v>1750</v>
      </c>
      <c r="BM228" s="14">
        <f t="shared" ref="BM228:BM291" ca="1" si="233" xml:space="preserve"> BO204 + IF(BN227 &lt; 0, -BN227, 0)</f>
        <v>561.28600000000006</v>
      </c>
      <c r="BN228" s="14">
        <f t="shared" ca="1" si="207"/>
        <v>1188.7139999999999</v>
      </c>
      <c r="BO228" s="14">
        <f t="shared" ca="1" si="208"/>
        <v>1188.7139999999999</v>
      </c>
      <c r="BP228" s="14">
        <f t="shared" ca="1" si="187"/>
        <v>325464.94699999999</v>
      </c>
      <c r="BQ228" s="15">
        <f ca="1">SUM(BO$12:BO228)</f>
        <v>171929.46000000005</v>
      </c>
      <c r="BR228" s="16">
        <f ca="1">SUM(BM$12:BM228)+SUMIF(BN$12:BN228, "&lt;0")</f>
        <v>153535.48699999996</v>
      </c>
      <c r="BT228" s="9">
        <v>44399</v>
      </c>
      <c r="BU228" s="14">
        <f t="shared" ca="1" si="194"/>
        <v>2000</v>
      </c>
      <c r="BV228" s="14">
        <f t="shared" ca="1" si="219"/>
        <v>2000</v>
      </c>
      <c r="BW228" s="14">
        <f t="shared" ref="BW228:BW291" ca="1" si="234" xml:space="preserve"> BY204 + IF(BX227 &lt; 0, -BX227, 0)</f>
        <v>695.43973020069984</v>
      </c>
      <c r="BX228" s="14">
        <f t="shared" ca="1" si="195"/>
        <v>1304.5602697993002</v>
      </c>
      <c r="BY228" s="14">
        <f t="shared" ca="1" si="196"/>
        <v>1304.5602697993002</v>
      </c>
      <c r="BZ228" s="14">
        <f t="shared" ca="1" si="209"/>
        <v>361489.56299796025</v>
      </c>
      <c r="CA228" s="15">
        <f ca="1">SUM(BY$12:BY228)</f>
        <v>190238.17869935284</v>
      </c>
      <c r="CB228" s="16">
        <f ca="1">SUM(BW$12:BW228)+SUMIF(BX$12:BX228, "&lt;0")</f>
        <v>171251.38429860753</v>
      </c>
      <c r="CD228" s="9">
        <v>44399</v>
      </c>
      <c r="CE228" s="14">
        <f t="shared" ca="1" si="217"/>
        <v>2500</v>
      </c>
      <c r="CF228" s="14">
        <f t="shared" ca="1" si="226"/>
        <v>2500</v>
      </c>
      <c r="CG228" s="14">
        <f t="shared" ref="CG228:CG291" ca="1" si="235" xml:space="preserve"> CI204 + IF(CH227 &lt; 0, -CH227, 0)</f>
        <v>1179.951519377503</v>
      </c>
      <c r="CH228" s="14">
        <f t="shared" ca="1" si="210"/>
        <v>1320.048480622497</v>
      </c>
      <c r="CI228" s="14">
        <f t="shared" ca="1" si="211"/>
        <v>1320.048480622497</v>
      </c>
      <c r="CJ228" s="14">
        <f t="shared" ca="1" si="188"/>
        <v>426287.2951667548</v>
      </c>
      <c r="CK228" s="15">
        <f ca="1">SUM(CI$12:CI228)</f>
        <v>226238.17869935287</v>
      </c>
      <c r="CL228" s="16">
        <f ca="1">SUM(CG$12:CG228)+SUMIF(CH$12:CH228, "&lt;0")</f>
        <v>200049.11646740203</v>
      </c>
    </row>
    <row r="229" spans="1:90" x14ac:dyDescent="0.2">
      <c r="A229" s="24">
        <v>44400</v>
      </c>
      <c r="B229" s="54">
        <f ca="1">IF($A229&gt;= $C$5,$C$6, INDEX('Historical Data'!$D$2:$D$745, MATCH(A229, 'Historical Data'!$B$2:$B$745, 0)))</f>
        <v>1295.6389999999997</v>
      </c>
      <c r="C229" s="14">
        <f t="shared" ca="1" si="220"/>
        <v>1295.6389999999994</v>
      </c>
      <c r="D229" s="14">
        <f t="shared" ca="1" si="227"/>
        <v>1197.1200000000026</v>
      </c>
      <c r="E229" s="14">
        <f t="shared" ca="1" si="197"/>
        <v>98.51899999999705</v>
      </c>
      <c r="F229" s="14">
        <f t="shared" ca="1" si="189"/>
        <v>98.51899999999705</v>
      </c>
      <c r="G229" s="14">
        <f t="shared" ca="1" si="212"/>
        <v>259515.15799999936</v>
      </c>
      <c r="H229" s="15">
        <f ca="1">SUM(F$12:F229)</f>
        <v>137496.54300000001</v>
      </c>
      <c r="I229" s="16">
        <f ca="1">SUM(D$12:D229)+SUMIF(E$12:E229, "&lt;0")</f>
        <v>122018.61499999998</v>
      </c>
      <c r="J229" s="15"/>
      <c r="K229" s="9">
        <v>44400</v>
      </c>
      <c r="L229" s="14">
        <f t="shared" ca="1" si="213"/>
        <v>1788.5130798771124</v>
      </c>
      <c r="M229" s="14">
        <f t="shared" ca="1" si="221"/>
        <v>1788.5130798771129</v>
      </c>
      <c r="N229" s="14">
        <f t="shared" ca="1" si="228"/>
        <v>1197.1200000000026</v>
      </c>
      <c r="O229" s="14">
        <f t="shared" ca="1" si="198"/>
        <v>591.39307987710981</v>
      </c>
      <c r="P229" s="14">
        <f t="shared" ca="1" si="199"/>
        <v>591.39307987710981</v>
      </c>
      <c r="Q229" s="14">
        <f t="shared" ca="1" si="183"/>
        <v>332953.39590168942</v>
      </c>
      <c r="R229" s="15">
        <f ca="1">SUM(P$12:P229)</f>
        <v>175447.84715053759</v>
      </c>
      <c r="S229" s="16">
        <f ca="1">SUM(N$12:N229)+SUMIF(O$12:O229, "&lt;0")</f>
        <v>157505.548751152</v>
      </c>
      <c r="U229" s="9">
        <v>44400</v>
      </c>
      <c r="V229" s="14">
        <f t="shared" ca="1" si="214"/>
        <v>1250</v>
      </c>
      <c r="W229" s="14">
        <f t="shared" ca="1" si="222"/>
        <v>1250</v>
      </c>
      <c r="X229" s="14">
        <f t="shared" ca="1" si="229"/>
        <v>1197.1200000000026</v>
      </c>
      <c r="Y229" s="14">
        <f t="shared" ca="1" si="200"/>
        <v>52.879999999997381</v>
      </c>
      <c r="Z229" s="14">
        <f t="shared" ca="1" si="201"/>
        <v>52.879999999997381</v>
      </c>
      <c r="AA229" s="14">
        <f t="shared" ca="1" si="184"/>
        <v>252714.94699999999</v>
      </c>
      <c r="AB229" s="15">
        <f ca="1">SUM(Z$12:Z229)</f>
        <v>133982.34</v>
      </c>
      <c r="AC229" s="16">
        <f ca="1">SUM(X$12:X229)+SUMIF(Y$12:Y229, "&lt;0")</f>
        <v>118732.60699999999</v>
      </c>
      <c r="AE229" s="9">
        <v>44400</v>
      </c>
      <c r="AF229" s="14">
        <f t="shared" ca="1" si="190"/>
        <v>2000</v>
      </c>
      <c r="AG229" s="14">
        <f t="shared" ca="1" si="218"/>
        <v>2000</v>
      </c>
      <c r="AH229" s="14">
        <f t="shared" ca="1" si="230"/>
        <v>1305.4960002266398</v>
      </c>
      <c r="AI229" s="14">
        <f t="shared" ca="1" si="191"/>
        <v>694.50399977336019</v>
      </c>
      <c r="AJ229" s="14">
        <f t="shared" ca="1" si="192"/>
        <v>694.50399977336019</v>
      </c>
      <c r="AK229" s="14">
        <f t="shared" ca="1" si="202"/>
        <v>363489.56299796025</v>
      </c>
      <c r="AL229" s="15">
        <f ca="1">SUM(AJ$12:AJ229)</f>
        <v>190932.68269912619</v>
      </c>
      <c r="AM229" s="16">
        <f ca="1">SUM(AH$12:AH229)+SUMIF(AI$12:AI229, "&lt;0")</f>
        <v>172556.88029883418</v>
      </c>
      <c r="AO229" s="9">
        <v>44400</v>
      </c>
      <c r="AP229" s="14">
        <f t="shared" ca="1" si="193"/>
        <v>3000</v>
      </c>
      <c r="AQ229" s="14">
        <f t="shared" ca="1" si="223"/>
        <v>3000</v>
      </c>
      <c r="AR229" s="14">
        <f t="shared" ca="1" si="231"/>
        <v>1815.7855193775054</v>
      </c>
      <c r="AS229" s="14">
        <f t="shared" ca="1" si="203"/>
        <v>1184.2144806224946</v>
      </c>
      <c r="AT229" s="14">
        <f t="shared" ca="1" si="204"/>
        <v>1184.2144806224946</v>
      </c>
      <c r="AU229" s="14">
        <f t="shared" ca="1" si="185"/>
        <v>484390.78785618593</v>
      </c>
      <c r="AV229" s="15">
        <f ca="1">SUM(AT$12:AT229)</f>
        <v>258525.88586940651</v>
      </c>
      <c r="AW229" s="16">
        <f ca="1">SUM(AR$12:AR229)+SUMIF(AS$12:AS229, "&lt;0")</f>
        <v>225864.90198677947</v>
      </c>
      <c r="AX229" s="15"/>
      <c r="AZ229" s="9">
        <v>44400</v>
      </c>
      <c r="BA229" s="14">
        <f t="shared" ca="1" si="215"/>
        <v>1500</v>
      </c>
      <c r="BB229" s="14">
        <f t="shared" ca="1" si="224"/>
        <v>1500</v>
      </c>
      <c r="BC229" s="14">
        <f t="shared" ca="1" si="232"/>
        <v>1197.1200000000026</v>
      </c>
      <c r="BD229" s="14">
        <f t="shared" ca="1" si="205"/>
        <v>302.87999999999738</v>
      </c>
      <c r="BE229" s="14">
        <f t="shared" ca="1" si="206"/>
        <v>302.87999999999738</v>
      </c>
      <c r="BF229" s="14">
        <f t="shared" ca="1" si="186"/>
        <v>289964.94699999999</v>
      </c>
      <c r="BG229" s="15">
        <f ca="1">SUM(BE$12:BE229)</f>
        <v>153232.34000000005</v>
      </c>
      <c r="BH229" s="16">
        <f ca="1">SUM(BC$12:BC229)+SUMIF(BD$12:BD229, "&lt;0")</f>
        <v>136732.60699999996</v>
      </c>
      <c r="BJ229" s="9">
        <v>44400</v>
      </c>
      <c r="BK229" s="14">
        <f t="shared" ca="1" si="216"/>
        <v>1750</v>
      </c>
      <c r="BL229" s="14">
        <f t="shared" ca="1" si="225"/>
        <v>1750</v>
      </c>
      <c r="BM229" s="14">
        <f t="shared" ca="1" si="233"/>
        <v>1197.1200000000026</v>
      </c>
      <c r="BN229" s="14">
        <f t="shared" ca="1" si="207"/>
        <v>552.87999999999738</v>
      </c>
      <c r="BO229" s="14">
        <f t="shared" ca="1" si="208"/>
        <v>552.87999999999738</v>
      </c>
      <c r="BP229" s="14">
        <f t="shared" ca="1" si="187"/>
        <v>327214.94699999999</v>
      </c>
      <c r="BQ229" s="15">
        <f ca="1">SUM(BO$12:BO229)</f>
        <v>172482.34000000005</v>
      </c>
      <c r="BR229" s="16">
        <f ca="1">SUM(BM$12:BM229)+SUMIF(BN$12:BN229, "&lt;0")</f>
        <v>154732.60699999996</v>
      </c>
      <c r="BT229" s="9">
        <v>44400</v>
      </c>
      <c r="BU229" s="14">
        <f t="shared" ca="1" si="194"/>
        <v>2000</v>
      </c>
      <c r="BV229" s="14">
        <f t="shared" ca="1" si="219"/>
        <v>2000</v>
      </c>
      <c r="BW229" s="14">
        <f t="shared" ca="1" si="234"/>
        <v>1305.4960002266398</v>
      </c>
      <c r="BX229" s="14">
        <f t="shared" ca="1" si="195"/>
        <v>694.50399977336019</v>
      </c>
      <c r="BY229" s="14">
        <f t="shared" ca="1" si="196"/>
        <v>694.50399977336019</v>
      </c>
      <c r="BZ229" s="14">
        <f t="shared" ca="1" si="209"/>
        <v>363489.56299796025</v>
      </c>
      <c r="CA229" s="15">
        <f ca="1">SUM(BY$12:BY229)</f>
        <v>190932.68269912619</v>
      </c>
      <c r="CB229" s="16">
        <f ca="1">SUM(BW$12:BW229)+SUMIF(BX$12:BX229, "&lt;0")</f>
        <v>172556.88029883418</v>
      </c>
      <c r="CD229" s="9">
        <v>44400</v>
      </c>
      <c r="CE229" s="14">
        <f t="shared" ca="1" si="217"/>
        <v>2500</v>
      </c>
      <c r="CF229" s="14">
        <f t="shared" ca="1" si="226"/>
        <v>2500</v>
      </c>
      <c r="CG229" s="14">
        <f t="shared" ca="1" si="235"/>
        <v>1805.4960002266398</v>
      </c>
      <c r="CH229" s="14">
        <f t="shared" ca="1" si="210"/>
        <v>694.50399977336019</v>
      </c>
      <c r="CI229" s="14">
        <f t="shared" ca="1" si="211"/>
        <v>694.50399977336019</v>
      </c>
      <c r="CJ229" s="14">
        <f t="shared" ca="1" si="188"/>
        <v>428787.2951667548</v>
      </c>
      <c r="CK229" s="15">
        <f ca="1">SUM(CI$12:CI229)</f>
        <v>226932.68269912622</v>
      </c>
      <c r="CL229" s="16">
        <f ca="1">SUM(CG$12:CG229)+SUMIF(CH$12:CH229, "&lt;0")</f>
        <v>201854.61246762867</v>
      </c>
    </row>
    <row r="230" spans="1:90" x14ac:dyDescent="0.2">
      <c r="A230" s="24">
        <v>44401</v>
      </c>
      <c r="B230" s="54">
        <f ca="1">IF($A230&gt;= $C$5,$C$6, INDEX('Historical Data'!$D$2:$D$745, MATCH(A230, 'Historical Data'!$B$2:$B$745, 0)))</f>
        <v>1295.6389999999997</v>
      </c>
      <c r="C230" s="14">
        <f t="shared" ca="1" si="220"/>
        <v>1295.6389999999994</v>
      </c>
      <c r="D230" s="14">
        <f t="shared" ca="1" si="227"/>
        <v>1295.6389999999997</v>
      </c>
      <c r="E230" s="14">
        <f t="shared" ca="1" si="197"/>
        <v>0</v>
      </c>
      <c r="F230" s="14">
        <f t="shared" ca="1" si="189"/>
        <v>0</v>
      </c>
      <c r="G230" s="14">
        <f t="shared" ca="1" si="212"/>
        <v>260810.79699999935</v>
      </c>
      <c r="H230" s="15">
        <f ca="1">SUM(F$12:F230)</f>
        <v>137496.54300000001</v>
      </c>
      <c r="I230" s="16">
        <f ca="1">SUM(D$12:D230)+SUMIF(E$12:E230, "&lt;0")</f>
        <v>123314.25399999997</v>
      </c>
      <c r="J230" s="15"/>
      <c r="K230" s="9">
        <v>44401</v>
      </c>
      <c r="L230" s="14">
        <f t="shared" ca="1" si="213"/>
        <v>1788.5130798771124</v>
      </c>
      <c r="M230" s="14">
        <f t="shared" ca="1" si="221"/>
        <v>1788.5130798771129</v>
      </c>
      <c r="N230" s="14">
        <f t="shared" ca="1" si="228"/>
        <v>1558.7949999999983</v>
      </c>
      <c r="O230" s="14">
        <f t="shared" ca="1" si="198"/>
        <v>229.71807987711418</v>
      </c>
      <c r="P230" s="14">
        <f t="shared" ca="1" si="199"/>
        <v>229.71807987711418</v>
      </c>
      <c r="Q230" s="14">
        <f t="shared" ca="1" si="183"/>
        <v>334741.90898156655</v>
      </c>
      <c r="R230" s="15">
        <f ca="1">SUM(P$12:P230)</f>
        <v>175677.56523041471</v>
      </c>
      <c r="S230" s="16">
        <f ca="1">SUM(N$12:N230)+SUMIF(O$12:O230, "&lt;0")</f>
        <v>159064.34375115199</v>
      </c>
      <c r="U230" s="9">
        <v>44401</v>
      </c>
      <c r="V230" s="14">
        <f t="shared" ca="1" si="214"/>
        <v>1250</v>
      </c>
      <c r="W230" s="14">
        <f t="shared" ca="1" si="222"/>
        <v>1250</v>
      </c>
      <c r="X230" s="14">
        <f t="shared" ca="1" si="229"/>
        <v>1250</v>
      </c>
      <c r="Y230" s="14">
        <f t="shared" ca="1" si="200"/>
        <v>0</v>
      </c>
      <c r="Z230" s="14">
        <f t="shared" ca="1" si="201"/>
        <v>0</v>
      </c>
      <c r="AA230" s="14">
        <f t="shared" ca="1" si="184"/>
        <v>253964.94699999999</v>
      </c>
      <c r="AB230" s="15">
        <f ca="1">SUM(Z$12:Z230)</f>
        <v>133982.34</v>
      </c>
      <c r="AC230" s="16">
        <f ca="1">SUM(X$12:X230)+SUMIF(Y$12:Y230, "&lt;0")</f>
        <v>119982.60699999999</v>
      </c>
      <c r="AE230" s="9">
        <v>44401</v>
      </c>
      <c r="AF230" s="14">
        <f t="shared" ca="1" si="190"/>
        <v>2000</v>
      </c>
      <c r="AG230" s="14">
        <f t="shared" ca="1" si="218"/>
        <v>2000</v>
      </c>
      <c r="AH230" s="14">
        <f t="shared" ca="1" si="230"/>
        <v>1641.3932702525726</v>
      </c>
      <c r="AI230" s="14">
        <f t="shared" ca="1" si="191"/>
        <v>358.60672974742738</v>
      </c>
      <c r="AJ230" s="14">
        <f t="shared" ca="1" si="192"/>
        <v>358.60672974742738</v>
      </c>
      <c r="AK230" s="14">
        <f t="shared" ca="1" si="202"/>
        <v>365489.56299796025</v>
      </c>
      <c r="AL230" s="15">
        <f ca="1">SUM(AJ$12:AJ230)</f>
        <v>191291.28942887363</v>
      </c>
      <c r="AM230" s="16">
        <f ca="1">SUM(AH$12:AH230)+SUMIF(AI$12:AI230, "&lt;0")</f>
        <v>174198.27356908674</v>
      </c>
      <c r="AO230" s="9">
        <v>44401</v>
      </c>
      <c r="AP230" s="14">
        <f t="shared" ca="1" si="193"/>
        <v>3000</v>
      </c>
      <c r="AQ230" s="14">
        <f t="shared" ca="1" si="223"/>
        <v>3000</v>
      </c>
      <c r="AR230" s="14">
        <f t="shared" ca="1" si="231"/>
        <v>2177.460519377501</v>
      </c>
      <c r="AS230" s="14">
        <f t="shared" ca="1" si="203"/>
        <v>822.53948062249901</v>
      </c>
      <c r="AT230" s="14">
        <f t="shared" ca="1" si="204"/>
        <v>822.53948062249901</v>
      </c>
      <c r="AU230" s="14">
        <f t="shared" ca="1" si="185"/>
        <v>487390.78785618593</v>
      </c>
      <c r="AV230" s="15">
        <f ca="1">SUM(AT$12:AT230)</f>
        <v>259348.42535002902</v>
      </c>
      <c r="AW230" s="16">
        <f ca="1">SUM(AR$12:AR230)+SUMIF(AS$12:AS230, "&lt;0")</f>
        <v>228042.36250615696</v>
      </c>
      <c r="AX230" s="15"/>
      <c r="AZ230" s="9">
        <v>44401</v>
      </c>
      <c r="BA230" s="14">
        <f t="shared" ca="1" si="215"/>
        <v>1500</v>
      </c>
      <c r="BB230" s="14">
        <f t="shared" ca="1" si="224"/>
        <v>1500</v>
      </c>
      <c r="BC230" s="14">
        <f t="shared" ca="1" si="232"/>
        <v>1500</v>
      </c>
      <c r="BD230" s="14">
        <f t="shared" ca="1" si="205"/>
        <v>0</v>
      </c>
      <c r="BE230" s="14">
        <f t="shared" ca="1" si="206"/>
        <v>0</v>
      </c>
      <c r="BF230" s="14">
        <f t="shared" ca="1" si="186"/>
        <v>291464.94699999999</v>
      </c>
      <c r="BG230" s="15">
        <f ca="1">SUM(BE$12:BE230)</f>
        <v>153232.34000000005</v>
      </c>
      <c r="BH230" s="16">
        <f ca="1">SUM(BC$12:BC230)+SUMIF(BD$12:BD230, "&lt;0")</f>
        <v>138232.60699999996</v>
      </c>
      <c r="BJ230" s="9">
        <v>44401</v>
      </c>
      <c r="BK230" s="14">
        <f t="shared" ca="1" si="216"/>
        <v>1750</v>
      </c>
      <c r="BL230" s="14">
        <f t="shared" ca="1" si="225"/>
        <v>1750</v>
      </c>
      <c r="BM230" s="14">
        <f t="shared" ca="1" si="233"/>
        <v>1558.7949999999983</v>
      </c>
      <c r="BN230" s="14">
        <f t="shared" ca="1" si="207"/>
        <v>191.20500000000175</v>
      </c>
      <c r="BO230" s="14">
        <f t="shared" ca="1" si="208"/>
        <v>191.20500000000175</v>
      </c>
      <c r="BP230" s="14">
        <f t="shared" ca="1" si="187"/>
        <v>328964.94699999999</v>
      </c>
      <c r="BQ230" s="15">
        <f ca="1">SUM(BO$12:BO230)</f>
        <v>172673.54500000004</v>
      </c>
      <c r="BR230" s="16">
        <f ca="1">SUM(BM$12:BM230)+SUMIF(BN$12:BN230, "&lt;0")</f>
        <v>156291.40199999997</v>
      </c>
      <c r="BT230" s="9">
        <v>44401</v>
      </c>
      <c r="BU230" s="14">
        <f t="shared" ca="1" si="194"/>
        <v>2000</v>
      </c>
      <c r="BV230" s="14">
        <f t="shared" ca="1" si="219"/>
        <v>2000</v>
      </c>
      <c r="BW230" s="14">
        <f t="shared" ca="1" si="234"/>
        <v>1641.3932702525726</v>
      </c>
      <c r="BX230" s="14">
        <f t="shared" ca="1" si="195"/>
        <v>358.60672974742738</v>
      </c>
      <c r="BY230" s="14">
        <f t="shared" ca="1" si="196"/>
        <v>358.60672974742738</v>
      </c>
      <c r="BZ230" s="14">
        <f t="shared" ca="1" si="209"/>
        <v>365489.56299796025</v>
      </c>
      <c r="CA230" s="15">
        <f ca="1">SUM(BY$12:BY230)</f>
        <v>191291.28942887363</v>
      </c>
      <c r="CB230" s="16">
        <f ca="1">SUM(BW$12:BW230)+SUMIF(BX$12:BX230, "&lt;0")</f>
        <v>174198.27356908674</v>
      </c>
      <c r="CD230" s="9">
        <v>44401</v>
      </c>
      <c r="CE230" s="14">
        <f t="shared" ca="1" si="217"/>
        <v>2500</v>
      </c>
      <c r="CF230" s="14">
        <f t="shared" ca="1" si="226"/>
        <v>2500</v>
      </c>
      <c r="CG230" s="14">
        <f t="shared" ca="1" si="235"/>
        <v>2141.3932702525726</v>
      </c>
      <c r="CH230" s="14">
        <f t="shared" ca="1" si="210"/>
        <v>358.60672974742738</v>
      </c>
      <c r="CI230" s="14">
        <f t="shared" ca="1" si="211"/>
        <v>358.60672974742738</v>
      </c>
      <c r="CJ230" s="14">
        <f t="shared" ca="1" si="188"/>
        <v>431287.2951667548</v>
      </c>
      <c r="CK230" s="15">
        <f ca="1">SUM(CI$12:CI230)</f>
        <v>227291.28942887366</v>
      </c>
      <c r="CL230" s="16">
        <f ca="1">SUM(CG$12:CG230)+SUMIF(CH$12:CH230, "&lt;0")</f>
        <v>203996.00573788123</v>
      </c>
    </row>
    <row r="231" spans="1:90" x14ac:dyDescent="0.2">
      <c r="A231" s="24">
        <v>44402</v>
      </c>
      <c r="B231" s="54">
        <f ca="1">IF($A231&gt;= $C$5,$C$6, INDEX('Historical Data'!$D$2:$D$745, MATCH(A231, 'Historical Data'!$B$2:$B$745, 0)))</f>
        <v>1295.6389999999997</v>
      </c>
      <c r="C231" s="14">
        <f t="shared" ca="1" si="220"/>
        <v>1295.6389999999994</v>
      </c>
      <c r="D231" s="14">
        <f t="shared" ca="1" si="227"/>
        <v>742.27499999999736</v>
      </c>
      <c r="E231" s="14">
        <f t="shared" ca="1" si="197"/>
        <v>553.36400000000231</v>
      </c>
      <c r="F231" s="14">
        <f t="shared" ca="1" si="189"/>
        <v>553.36400000000231</v>
      </c>
      <c r="G231" s="14">
        <f t="shared" ca="1" si="212"/>
        <v>262106.43599999935</v>
      </c>
      <c r="H231" s="15">
        <f ca="1">SUM(F$12:F231)</f>
        <v>138049.90700000001</v>
      </c>
      <c r="I231" s="16">
        <f ca="1">SUM(D$12:D231)+SUMIF(E$12:E231, "&lt;0")</f>
        <v>124056.52899999997</v>
      </c>
      <c r="J231" s="15"/>
      <c r="K231" s="9">
        <v>44402</v>
      </c>
      <c r="L231" s="14">
        <f t="shared" ca="1" si="213"/>
        <v>1788.5130798771124</v>
      </c>
      <c r="M231" s="14">
        <f t="shared" ca="1" si="221"/>
        <v>1788.5130798771129</v>
      </c>
      <c r="N231" s="14">
        <f t="shared" ca="1" si="228"/>
        <v>479.11899999999878</v>
      </c>
      <c r="O231" s="14">
        <f t="shared" ca="1" si="198"/>
        <v>1309.3940798771137</v>
      </c>
      <c r="P231" s="14">
        <f t="shared" ca="1" si="199"/>
        <v>1309.3940798771137</v>
      </c>
      <c r="Q231" s="14">
        <f t="shared" ca="1" si="183"/>
        <v>336530.42206144368</v>
      </c>
      <c r="R231" s="15">
        <f ca="1">SUM(P$12:P231)</f>
        <v>176986.95931029183</v>
      </c>
      <c r="S231" s="16">
        <f ca="1">SUM(N$12:N231)+SUMIF(O$12:O231, "&lt;0")</f>
        <v>159543.46275115199</v>
      </c>
      <c r="U231" s="9">
        <v>44402</v>
      </c>
      <c r="V231" s="14">
        <f t="shared" ca="1" si="214"/>
        <v>1250</v>
      </c>
      <c r="W231" s="14">
        <f t="shared" ca="1" si="222"/>
        <v>1250</v>
      </c>
      <c r="X231" s="14">
        <f t="shared" ca="1" si="229"/>
        <v>787.91399999999703</v>
      </c>
      <c r="Y231" s="14">
        <f t="shared" ca="1" si="200"/>
        <v>462.08600000000297</v>
      </c>
      <c r="Z231" s="14">
        <f t="shared" ca="1" si="201"/>
        <v>462.08600000000297</v>
      </c>
      <c r="AA231" s="14">
        <f t="shared" ca="1" si="184"/>
        <v>255214.94699999999</v>
      </c>
      <c r="AB231" s="15">
        <f ca="1">SUM(Z$12:Z231)</f>
        <v>134444.42600000001</v>
      </c>
      <c r="AC231" s="16">
        <f ca="1">SUM(X$12:X231)+SUMIF(Y$12:Y231, "&lt;0")</f>
        <v>120770.52099999998</v>
      </c>
      <c r="AE231" s="9">
        <v>44402</v>
      </c>
      <c r="AF231" s="14">
        <f t="shared" ca="1" si="190"/>
        <v>2000</v>
      </c>
      <c r="AG231" s="14">
        <f t="shared" ca="1" si="218"/>
        <v>2000</v>
      </c>
      <c r="AH231" s="14">
        <f t="shared" ca="1" si="230"/>
        <v>535.93954027851078</v>
      </c>
      <c r="AI231" s="14">
        <f t="shared" ca="1" si="191"/>
        <v>1464.0604597214892</v>
      </c>
      <c r="AJ231" s="14">
        <f t="shared" ca="1" si="192"/>
        <v>1464.0604597214892</v>
      </c>
      <c r="AK231" s="14">
        <f t="shared" ca="1" si="202"/>
        <v>367489.56299796025</v>
      </c>
      <c r="AL231" s="15">
        <f ca="1">SUM(AJ$12:AJ231)</f>
        <v>192755.34988859511</v>
      </c>
      <c r="AM231" s="16">
        <f ca="1">SUM(AH$12:AH231)+SUMIF(AI$12:AI231, "&lt;0")</f>
        <v>174734.21310936526</v>
      </c>
      <c r="AO231" s="9">
        <v>44402</v>
      </c>
      <c r="AP231" s="14">
        <f t="shared" ca="1" si="193"/>
        <v>3000</v>
      </c>
      <c r="AQ231" s="14">
        <f t="shared" ca="1" si="223"/>
        <v>3000</v>
      </c>
      <c r="AR231" s="14">
        <f t="shared" ca="1" si="231"/>
        <v>1097.7845193775015</v>
      </c>
      <c r="AS231" s="14">
        <f t="shared" ca="1" si="203"/>
        <v>1902.2154806224985</v>
      </c>
      <c r="AT231" s="14">
        <f t="shared" ca="1" si="204"/>
        <v>1902.2154806224985</v>
      </c>
      <c r="AU231" s="14">
        <f t="shared" ca="1" si="185"/>
        <v>490390.78785618593</v>
      </c>
      <c r="AV231" s="15">
        <f ca="1">SUM(AT$12:AT231)</f>
        <v>261250.64083065151</v>
      </c>
      <c r="AW231" s="16">
        <f ca="1">SUM(AR$12:AR231)+SUMIF(AS$12:AS231, "&lt;0")</f>
        <v>229140.14702553448</v>
      </c>
      <c r="AX231" s="15"/>
      <c r="AZ231" s="9">
        <v>44402</v>
      </c>
      <c r="BA231" s="14">
        <f t="shared" ca="1" si="215"/>
        <v>1500</v>
      </c>
      <c r="BB231" s="14">
        <f t="shared" ca="1" si="224"/>
        <v>1500</v>
      </c>
      <c r="BC231" s="14">
        <f t="shared" ca="1" si="232"/>
        <v>537.91399999999703</v>
      </c>
      <c r="BD231" s="14">
        <f t="shared" ca="1" si="205"/>
        <v>962.08600000000297</v>
      </c>
      <c r="BE231" s="14">
        <f t="shared" ca="1" si="206"/>
        <v>962.08600000000297</v>
      </c>
      <c r="BF231" s="14">
        <f t="shared" ca="1" si="186"/>
        <v>292964.94699999999</v>
      </c>
      <c r="BG231" s="15">
        <f ca="1">SUM(BE$12:BE231)</f>
        <v>154194.42600000006</v>
      </c>
      <c r="BH231" s="16">
        <f ca="1">SUM(BC$12:BC231)+SUMIF(BD$12:BD231, "&lt;0")</f>
        <v>138770.52099999995</v>
      </c>
      <c r="BJ231" s="9">
        <v>44402</v>
      </c>
      <c r="BK231" s="14">
        <f t="shared" ca="1" si="216"/>
        <v>1750</v>
      </c>
      <c r="BL231" s="14">
        <f t="shared" ca="1" si="225"/>
        <v>1750</v>
      </c>
      <c r="BM231" s="14">
        <f t="shared" ca="1" si="233"/>
        <v>479.11899999999878</v>
      </c>
      <c r="BN231" s="14">
        <f t="shared" ca="1" si="207"/>
        <v>1270.8810000000012</v>
      </c>
      <c r="BO231" s="14">
        <f t="shared" ca="1" si="208"/>
        <v>1270.8810000000012</v>
      </c>
      <c r="BP231" s="14">
        <f t="shared" ca="1" si="187"/>
        <v>330714.94699999999</v>
      </c>
      <c r="BQ231" s="15">
        <f ca="1">SUM(BO$12:BO231)</f>
        <v>173944.42600000004</v>
      </c>
      <c r="BR231" s="16">
        <f ca="1">SUM(BM$12:BM231)+SUMIF(BN$12:BN231, "&lt;0")</f>
        <v>156770.52099999998</v>
      </c>
      <c r="BT231" s="9">
        <v>44402</v>
      </c>
      <c r="BU231" s="14">
        <f t="shared" ca="1" si="194"/>
        <v>2000</v>
      </c>
      <c r="BV231" s="14">
        <f t="shared" ca="1" si="219"/>
        <v>2000</v>
      </c>
      <c r="BW231" s="14">
        <f t="shared" ca="1" si="234"/>
        <v>535.93954027851078</v>
      </c>
      <c r="BX231" s="14">
        <f t="shared" ca="1" si="195"/>
        <v>1464.0604597214892</v>
      </c>
      <c r="BY231" s="14">
        <f t="shared" ca="1" si="196"/>
        <v>1464.0604597214892</v>
      </c>
      <c r="BZ231" s="14">
        <f t="shared" ca="1" si="209"/>
        <v>367489.56299796025</v>
      </c>
      <c r="CA231" s="15">
        <f ca="1">SUM(BY$12:BY231)</f>
        <v>192755.34988859511</v>
      </c>
      <c r="CB231" s="16">
        <f ca="1">SUM(BW$12:BW231)+SUMIF(BX$12:BX231, "&lt;0")</f>
        <v>174734.21310936526</v>
      </c>
      <c r="CD231" s="9">
        <v>44402</v>
      </c>
      <c r="CE231" s="14">
        <f t="shared" ca="1" si="217"/>
        <v>2500</v>
      </c>
      <c r="CF231" s="14">
        <f t="shared" ca="1" si="226"/>
        <v>2500</v>
      </c>
      <c r="CG231" s="14">
        <f t="shared" ca="1" si="235"/>
        <v>1035.9395402785108</v>
      </c>
      <c r="CH231" s="14">
        <f t="shared" ca="1" si="210"/>
        <v>1464.0604597214892</v>
      </c>
      <c r="CI231" s="14">
        <f t="shared" ca="1" si="211"/>
        <v>1464.0604597214892</v>
      </c>
      <c r="CJ231" s="14">
        <f t="shared" ca="1" si="188"/>
        <v>433787.2951667548</v>
      </c>
      <c r="CK231" s="15">
        <f ca="1">SUM(CI$12:CI231)</f>
        <v>228755.34988859514</v>
      </c>
      <c r="CL231" s="16">
        <f ca="1">SUM(CG$12:CG231)+SUMIF(CH$12:CH231, "&lt;0")</f>
        <v>205031.94527815975</v>
      </c>
    </row>
    <row r="232" spans="1:90" x14ac:dyDescent="0.2">
      <c r="A232" s="24">
        <v>44403</v>
      </c>
      <c r="B232" s="54">
        <f ca="1">IF($A232&gt;= $C$5,$C$6, INDEX('Historical Data'!$D$2:$D$745, MATCH(A232, 'Historical Data'!$B$2:$B$745, 0)))</f>
        <v>1295.6389999999997</v>
      </c>
      <c r="C232" s="14">
        <f t="shared" ca="1" si="220"/>
        <v>1295.6389999999994</v>
      </c>
      <c r="D232" s="14">
        <f t="shared" ca="1" si="227"/>
        <v>174.07800000000134</v>
      </c>
      <c r="E232" s="14">
        <f t="shared" ca="1" si="197"/>
        <v>1121.5609999999983</v>
      </c>
      <c r="F232" s="14">
        <f t="shared" ca="1" si="189"/>
        <v>1121.5609999999983</v>
      </c>
      <c r="G232" s="14">
        <f t="shared" ca="1" si="212"/>
        <v>263402.07499999937</v>
      </c>
      <c r="H232" s="15">
        <f ca="1">SUM(F$12:F232)</f>
        <v>139171.46799999999</v>
      </c>
      <c r="I232" s="16">
        <f ca="1">SUM(D$12:D232)+SUMIF(E$12:E232, "&lt;0")</f>
        <v>124230.60699999997</v>
      </c>
      <c r="J232" s="15"/>
      <c r="K232" s="9">
        <v>44403</v>
      </c>
      <c r="L232" s="14">
        <f t="shared" ca="1" si="213"/>
        <v>1788.5130798771124</v>
      </c>
      <c r="M232" s="14">
        <f t="shared" ca="1" si="221"/>
        <v>1788.5130798771129</v>
      </c>
      <c r="N232" s="14">
        <f t="shared" ca="1" si="228"/>
        <v>174.07800000000134</v>
      </c>
      <c r="O232" s="14">
        <f t="shared" ca="1" si="198"/>
        <v>1614.4350798771111</v>
      </c>
      <c r="P232" s="14">
        <f t="shared" ca="1" si="199"/>
        <v>1614.4350798771111</v>
      </c>
      <c r="Q232" s="14">
        <f t="shared" ca="1" si="183"/>
        <v>338318.93514132081</v>
      </c>
      <c r="R232" s="15">
        <f ca="1">SUM(P$12:P232)</f>
        <v>178601.39439016895</v>
      </c>
      <c r="S232" s="16">
        <f ca="1">SUM(N$12:N232)+SUMIF(O$12:O232, "&lt;0")</f>
        <v>159717.540751152</v>
      </c>
      <c r="U232" s="9">
        <v>44403</v>
      </c>
      <c r="V232" s="14">
        <f t="shared" ca="1" si="214"/>
        <v>1250</v>
      </c>
      <c r="W232" s="14">
        <f t="shared" ca="1" si="222"/>
        <v>1250</v>
      </c>
      <c r="X232" s="14">
        <f t="shared" ca="1" si="229"/>
        <v>174.07800000000134</v>
      </c>
      <c r="Y232" s="14">
        <f t="shared" ca="1" si="200"/>
        <v>1075.9219999999987</v>
      </c>
      <c r="Z232" s="14">
        <f t="shared" ca="1" si="201"/>
        <v>1075.9219999999987</v>
      </c>
      <c r="AA232" s="14">
        <f t="shared" ca="1" si="184"/>
        <v>256464.94699999999</v>
      </c>
      <c r="AB232" s="15">
        <f ca="1">SUM(Z$12:Z232)</f>
        <v>135520.348</v>
      </c>
      <c r="AC232" s="16">
        <f ca="1">SUM(X$12:X232)+SUMIF(Y$12:Y232, "&lt;0")</f>
        <v>120944.59899999999</v>
      </c>
      <c r="AE232" s="9">
        <v>44403</v>
      </c>
      <c r="AF232" s="14">
        <f t="shared" ca="1" si="190"/>
        <v>2000</v>
      </c>
      <c r="AG232" s="14">
        <f t="shared" ca="1" si="218"/>
        <v>2000</v>
      </c>
      <c r="AH232" s="14">
        <f t="shared" ca="1" si="230"/>
        <v>205.12081030445052</v>
      </c>
      <c r="AI232" s="14">
        <f t="shared" ca="1" si="191"/>
        <v>1794.8791896955495</v>
      </c>
      <c r="AJ232" s="14">
        <f t="shared" ca="1" si="192"/>
        <v>1794.8791896955495</v>
      </c>
      <c r="AK232" s="14">
        <f t="shared" ca="1" si="202"/>
        <v>369489.56299796025</v>
      </c>
      <c r="AL232" s="15">
        <f ca="1">SUM(AJ$12:AJ232)</f>
        <v>194550.22907829066</v>
      </c>
      <c r="AM232" s="16">
        <f ca="1">SUM(AH$12:AH232)+SUMIF(AI$12:AI232, "&lt;0")</f>
        <v>174939.33391966968</v>
      </c>
      <c r="AO232" s="9">
        <v>44403</v>
      </c>
      <c r="AP232" s="14">
        <f t="shared" ca="1" si="193"/>
        <v>3000</v>
      </c>
      <c r="AQ232" s="14">
        <f t="shared" ca="1" si="223"/>
        <v>3000</v>
      </c>
      <c r="AR232" s="14">
        <f t="shared" ca="1" si="231"/>
        <v>792.74351937750407</v>
      </c>
      <c r="AS232" s="14">
        <f t="shared" ca="1" si="203"/>
        <v>2207.2564806224959</v>
      </c>
      <c r="AT232" s="14">
        <f t="shared" ca="1" si="204"/>
        <v>2207.2564806224959</v>
      </c>
      <c r="AU232" s="14">
        <f t="shared" ca="1" si="185"/>
        <v>493390.78785618593</v>
      </c>
      <c r="AV232" s="15">
        <f ca="1">SUM(AT$12:AT232)</f>
        <v>263457.89731127402</v>
      </c>
      <c r="AW232" s="16">
        <f ca="1">SUM(AR$12:AR232)+SUMIF(AS$12:AS232, "&lt;0")</f>
        <v>229932.89054491202</v>
      </c>
      <c r="AX232" s="15"/>
      <c r="AZ232" s="9">
        <v>44403</v>
      </c>
      <c r="BA232" s="14">
        <f t="shared" ca="1" si="215"/>
        <v>1500</v>
      </c>
      <c r="BB232" s="14">
        <f t="shared" ca="1" si="224"/>
        <v>1500</v>
      </c>
      <c r="BC232" s="14">
        <f t="shared" ca="1" si="232"/>
        <v>174.07800000000134</v>
      </c>
      <c r="BD232" s="14">
        <f t="shared" ca="1" si="205"/>
        <v>1325.9219999999987</v>
      </c>
      <c r="BE232" s="14">
        <f t="shared" ca="1" si="206"/>
        <v>1325.9219999999987</v>
      </c>
      <c r="BF232" s="14">
        <f t="shared" ca="1" si="186"/>
        <v>294464.94699999999</v>
      </c>
      <c r="BG232" s="15">
        <f ca="1">SUM(BE$12:BE232)</f>
        <v>155520.34800000006</v>
      </c>
      <c r="BH232" s="16">
        <f ca="1">SUM(BC$12:BC232)+SUMIF(BD$12:BD232, "&lt;0")</f>
        <v>138944.59899999996</v>
      </c>
      <c r="BJ232" s="9">
        <v>44403</v>
      </c>
      <c r="BK232" s="14">
        <f t="shared" ca="1" si="216"/>
        <v>1750</v>
      </c>
      <c r="BL232" s="14">
        <f t="shared" ca="1" si="225"/>
        <v>1750</v>
      </c>
      <c r="BM232" s="14">
        <f t="shared" ca="1" si="233"/>
        <v>174.07800000000134</v>
      </c>
      <c r="BN232" s="14">
        <f t="shared" ca="1" si="207"/>
        <v>1575.9219999999987</v>
      </c>
      <c r="BO232" s="14">
        <f t="shared" ca="1" si="208"/>
        <v>1575.9219999999987</v>
      </c>
      <c r="BP232" s="14">
        <f t="shared" ca="1" si="187"/>
        <v>332464.94699999999</v>
      </c>
      <c r="BQ232" s="15">
        <f ca="1">SUM(BO$12:BO232)</f>
        <v>175520.34800000003</v>
      </c>
      <c r="BR232" s="16">
        <f ca="1">SUM(BM$12:BM232)+SUMIF(BN$12:BN232, "&lt;0")</f>
        <v>156944.59899999999</v>
      </c>
      <c r="BT232" s="9">
        <v>44403</v>
      </c>
      <c r="BU232" s="14">
        <f t="shared" ca="1" si="194"/>
        <v>2000</v>
      </c>
      <c r="BV232" s="14">
        <f t="shared" ca="1" si="219"/>
        <v>2000</v>
      </c>
      <c r="BW232" s="14">
        <f t="shared" ca="1" si="234"/>
        <v>205.12081030445052</v>
      </c>
      <c r="BX232" s="14">
        <f t="shared" ca="1" si="195"/>
        <v>1794.8791896955495</v>
      </c>
      <c r="BY232" s="14">
        <f t="shared" ca="1" si="196"/>
        <v>1794.8791896955495</v>
      </c>
      <c r="BZ232" s="14">
        <f t="shared" ca="1" si="209"/>
        <v>369489.56299796025</v>
      </c>
      <c r="CA232" s="15">
        <f ca="1">SUM(BY$12:BY232)</f>
        <v>194550.22907829066</v>
      </c>
      <c r="CB232" s="16">
        <f ca="1">SUM(BW$12:BW232)+SUMIF(BX$12:BX232, "&lt;0")</f>
        <v>174939.33391966968</v>
      </c>
      <c r="CD232" s="9">
        <v>44403</v>
      </c>
      <c r="CE232" s="14">
        <f t="shared" ca="1" si="217"/>
        <v>2500</v>
      </c>
      <c r="CF232" s="14">
        <f t="shared" ca="1" si="226"/>
        <v>2500</v>
      </c>
      <c r="CG232" s="14">
        <f t="shared" ca="1" si="235"/>
        <v>705.12081030445052</v>
      </c>
      <c r="CH232" s="14">
        <f t="shared" ca="1" si="210"/>
        <v>1794.8791896955495</v>
      </c>
      <c r="CI232" s="14">
        <f t="shared" ca="1" si="211"/>
        <v>1794.8791896955495</v>
      </c>
      <c r="CJ232" s="14">
        <f t="shared" ca="1" si="188"/>
        <v>436287.2951667548</v>
      </c>
      <c r="CK232" s="15">
        <f ca="1">SUM(CI$12:CI232)</f>
        <v>230550.22907829069</v>
      </c>
      <c r="CL232" s="16">
        <f ca="1">SUM(CG$12:CG232)+SUMIF(CH$12:CH232, "&lt;0")</f>
        <v>205737.06608846423</v>
      </c>
    </row>
    <row r="233" spans="1:90" x14ac:dyDescent="0.2">
      <c r="A233" s="24">
        <v>44404</v>
      </c>
      <c r="B233" s="54">
        <f ca="1">IF($A233&gt;= $C$5,$C$6, INDEX('Historical Data'!$D$2:$D$745, MATCH(A233, 'Historical Data'!$B$2:$B$745, 0)))</f>
        <v>1295.6389999999997</v>
      </c>
      <c r="C233" s="14">
        <f t="shared" ca="1" si="220"/>
        <v>1295.6389999999994</v>
      </c>
      <c r="D233" s="14">
        <f t="shared" ca="1" si="227"/>
        <v>922.90999999999622</v>
      </c>
      <c r="E233" s="14">
        <f t="shared" ca="1" si="197"/>
        <v>372.72900000000345</v>
      </c>
      <c r="F233" s="14">
        <f t="shared" ca="1" si="189"/>
        <v>372.72900000000345</v>
      </c>
      <c r="G233" s="14">
        <f t="shared" ca="1" si="212"/>
        <v>264697.7139999994</v>
      </c>
      <c r="H233" s="15">
        <f ca="1">SUM(F$12:F233)</f>
        <v>139544.19699999999</v>
      </c>
      <c r="I233" s="16">
        <f ca="1">SUM(D$12:D233)+SUMIF(E$12:E233, "&lt;0")</f>
        <v>125153.51699999998</v>
      </c>
      <c r="J233" s="15"/>
      <c r="K233" s="9">
        <v>44404</v>
      </c>
      <c r="L233" s="14">
        <f t="shared" ca="1" si="213"/>
        <v>1788.5130798771124</v>
      </c>
      <c r="M233" s="14">
        <f t="shared" ca="1" si="221"/>
        <v>1788.5130798771129</v>
      </c>
      <c r="N233" s="14">
        <f t="shared" ca="1" si="228"/>
        <v>922.90999999999622</v>
      </c>
      <c r="O233" s="14">
        <f t="shared" ca="1" si="198"/>
        <v>865.60307987711622</v>
      </c>
      <c r="P233" s="14">
        <f t="shared" ca="1" si="199"/>
        <v>865.60307987711622</v>
      </c>
      <c r="Q233" s="14">
        <f t="shared" ca="1" si="183"/>
        <v>340107.44822119793</v>
      </c>
      <c r="R233" s="15">
        <f ca="1">SUM(P$12:P233)</f>
        <v>179466.99747004607</v>
      </c>
      <c r="S233" s="16">
        <f ca="1">SUM(N$12:N233)+SUMIF(O$12:O233, "&lt;0")</f>
        <v>160640.45075115201</v>
      </c>
      <c r="U233" s="9">
        <v>44404</v>
      </c>
      <c r="V233" s="14">
        <f t="shared" ca="1" si="214"/>
        <v>1250</v>
      </c>
      <c r="W233" s="14">
        <f t="shared" ca="1" si="222"/>
        <v>1250</v>
      </c>
      <c r="X233" s="14">
        <f t="shared" ca="1" si="229"/>
        <v>922.90999999999622</v>
      </c>
      <c r="Y233" s="14">
        <f t="shared" ca="1" si="200"/>
        <v>327.09000000000378</v>
      </c>
      <c r="Z233" s="14">
        <f t="shared" ca="1" si="201"/>
        <v>327.09000000000378</v>
      </c>
      <c r="AA233" s="14">
        <f t="shared" ca="1" si="184"/>
        <v>257714.94699999999</v>
      </c>
      <c r="AB233" s="15">
        <f ca="1">SUM(Z$12:Z233)</f>
        <v>135847.43799999999</v>
      </c>
      <c r="AC233" s="16">
        <f ca="1">SUM(X$12:X233)+SUMIF(Y$12:Y233, "&lt;0")</f>
        <v>121867.50899999999</v>
      </c>
      <c r="AE233" s="9">
        <v>44404</v>
      </c>
      <c r="AF233" s="14">
        <f t="shared" ca="1" si="190"/>
        <v>2000</v>
      </c>
      <c r="AG233" s="14">
        <f t="shared" ca="1" si="218"/>
        <v>2000</v>
      </c>
      <c r="AH233" s="14">
        <f t="shared" ca="1" si="230"/>
        <v>928.1750803303828</v>
      </c>
      <c r="AI233" s="14">
        <f t="shared" ca="1" si="191"/>
        <v>1071.8249196696172</v>
      </c>
      <c r="AJ233" s="14">
        <f t="shared" ca="1" si="192"/>
        <v>1071.8249196696172</v>
      </c>
      <c r="AK233" s="14">
        <f t="shared" ca="1" si="202"/>
        <v>371489.56299796025</v>
      </c>
      <c r="AL233" s="15">
        <f ca="1">SUM(AJ$12:AJ233)</f>
        <v>195622.05399796029</v>
      </c>
      <c r="AM233" s="16">
        <f ca="1">SUM(AH$12:AH233)+SUMIF(AI$12:AI233, "&lt;0")</f>
        <v>175867.50900000008</v>
      </c>
      <c r="AO233" s="9">
        <v>44404</v>
      </c>
      <c r="AP233" s="14">
        <f t="shared" ca="1" si="193"/>
        <v>3000</v>
      </c>
      <c r="AQ233" s="14">
        <f t="shared" ca="1" si="223"/>
        <v>3000</v>
      </c>
      <c r="AR233" s="14">
        <f t="shared" ca="1" si="231"/>
        <v>1541.5755193774992</v>
      </c>
      <c r="AS233" s="14">
        <f t="shared" ca="1" si="203"/>
        <v>1458.4244806225008</v>
      </c>
      <c r="AT233" s="14">
        <f t="shared" ca="1" si="204"/>
        <v>1458.4244806225008</v>
      </c>
      <c r="AU233" s="14">
        <f t="shared" ca="1" si="185"/>
        <v>496390.78785618593</v>
      </c>
      <c r="AV233" s="15">
        <f ca="1">SUM(AT$12:AT233)</f>
        <v>264916.32179189654</v>
      </c>
      <c r="AW233" s="16">
        <f ca="1">SUM(AR$12:AR233)+SUMIF(AS$12:AS233, "&lt;0")</f>
        <v>231474.4660642895</v>
      </c>
      <c r="AX233" s="15"/>
      <c r="AZ233" s="9">
        <v>44404</v>
      </c>
      <c r="BA233" s="14">
        <f t="shared" ca="1" si="215"/>
        <v>1500</v>
      </c>
      <c r="BB233" s="14">
        <f t="shared" ca="1" si="224"/>
        <v>1500</v>
      </c>
      <c r="BC233" s="14">
        <f t="shared" ca="1" si="232"/>
        <v>922.90999999999622</v>
      </c>
      <c r="BD233" s="14">
        <f t="shared" ca="1" si="205"/>
        <v>577.09000000000378</v>
      </c>
      <c r="BE233" s="14">
        <f t="shared" ca="1" si="206"/>
        <v>577.09000000000378</v>
      </c>
      <c r="BF233" s="14">
        <f t="shared" ca="1" si="186"/>
        <v>295964.94699999999</v>
      </c>
      <c r="BG233" s="15">
        <f ca="1">SUM(BE$12:BE233)</f>
        <v>156097.43800000005</v>
      </c>
      <c r="BH233" s="16">
        <f ca="1">SUM(BC$12:BC233)+SUMIF(BD$12:BD233, "&lt;0")</f>
        <v>139867.50899999996</v>
      </c>
      <c r="BJ233" s="9">
        <v>44404</v>
      </c>
      <c r="BK233" s="14">
        <f t="shared" ca="1" si="216"/>
        <v>1750</v>
      </c>
      <c r="BL233" s="14">
        <f t="shared" ca="1" si="225"/>
        <v>1750</v>
      </c>
      <c r="BM233" s="14">
        <f t="shared" ca="1" si="233"/>
        <v>922.90999999999622</v>
      </c>
      <c r="BN233" s="14">
        <f t="shared" ca="1" si="207"/>
        <v>827.09000000000378</v>
      </c>
      <c r="BO233" s="14">
        <f t="shared" ca="1" si="208"/>
        <v>827.09000000000378</v>
      </c>
      <c r="BP233" s="14">
        <f t="shared" ca="1" si="187"/>
        <v>334214.94699999999</v>
      </c>
      <c r="BQ233" s="15">
        <f ca="1">SUM(BO$12:BO233)</f>
        <v>176347.43800000002</v>
      </c>
      <c r="BR233" s="16">
        <f ca="1">SUM(BM$12:BM233)+SUMIF(BN$12:BN233, "&lt;0")</f>
        <v>157867.50899999999</v>
      </c>
      <c r="BT233" s="9">
        <v>44404</v>
      </c>
      <c r="BU233" s="14">
        <f t="shared" ca="1" si="194"/>
        <v>2000</v>
      </c>
      <c r="BV233" s="14">
        <f t="shared" ca="1" si="219"/>
        <v>2000</v>
      </c>
      <c r="BW233" s="14">
        <f t="shared" ca="1" si="234"/>
        <v>928.1750803303828</v>
      </c>
      <c r="BX233" s="14">
        <f t="shared" ca="1" si="195"/>
        <v>1071.8249196696172</v>
      </c>
      <c r="BY233" s="14">
        <f t="shared" ca="1" si="196"/>
        <v>1071.8249196696172</v>
      </c>
      <c r="BZ233" s="14">
        <f t="shared" ca="1" si="209"/>
        <v>371489.56299796025</v>
      </c>
      <c r="CA233" s="15">
        <f ca="1">SUM(BY$12:BY233)</f>
        <v>195622.05399796029</v>
      </c>
      <c r="CB233" s="16">
        <f ca="1">SUM(BW$12:BW233)+SUMIF(BX$12:BX233, "&lt;0")</f>
        <v>175867.50900000008</v>
      </c>
      <c r="CD233" s="9">
        <v>44404</v>
      </c>
      <c r="CE233" s="14">
        <f t="shared" ca="1" si="217"/>
        <v>2500</v>
      </c>
      <c r="CF233" s="14">
        <f t="shared" ca="1" si="226"/>
        <v>2500</v>
      </c>
      <c r="CG233" s="14">
        <f t="shared" ca="1" si="235"/>
        <v>1428.1750803303828</v>
      </c>
      <c r="CH233" s="14">
        <f t="shared" ca="1" si="210"/>
        <v>1071.8249196696172</v>
      </c>
      <c r="CI233" s="14">
        <f t="shared" ca="1" si="211"/>
        <v>1071.8249196696172</v>
      </c>
      <c r="CJ233" s="14">
        <f t="shared" ca="1" si="188"/>
        <v>438787.2951667548</v>
      </c>
      <c r="CK233" s="15">
        <f ca="1">SUM(CI$12:CI233)</f>
        <v>231622.05399796032</v>
      </c>
      <c r="CL233" s="16">
        <f ca="1">SUM(CG$12:CG233)+SUMIF(CH$12:CH233, "&lt;0")</f>
        <v>207165.24116879457</v>
      </c>
    </row>
    <row r="234" spans="1:90" x14ac:dyDescent="0.2">
      <c r="A234" s="24">
        <v>44405</v>
      </c>
      <c r="B234" s="54">
        <f ca="1">IF($A234&gt;= $C$5,$C$6, INDEX('Historical Data'!$D$2:$D$745, MATCH(A234, 'Historical Data'!$B$2:$B$745, 0)))</f>
        <v>1295.6389999999997</v>
      </c>
      <c r="C234" s="14">
        <f t="shared" ca="1" si="220"/>
        <v>1295.6389999999994</v>
      </c>
      <c r="D234" s="14">
        <f t="shared" ca="1" si="227"/>
        <v>1054.2170000000042</v>
      </c>
      <c r="E234" s="14">
        <f t="shared" ca="1" si="197"/>
        <v>241.42199999999548</v>
      </c>
      <c r="F234" s="14">
        <f t="shared" ca="1" si="189"/>
        <v>241.42199999999548</v>
      </c>
      <c r="G234" s="14">
        <f t="shared" ca="1" si="212"/>
        <v>265993.35299999942</v>
      </c>
      <c r="H234" s="15">
        <f ca="1">SUM(F$12:F234)</f>
        <v>139785.61899999998</v>
      </c>
      <c r="I234" s="16">
        <f ca="1">SUM(D$12:D234)+SUMIF(E$12:E234, "&lt;0")</f>
        <v>126207.73399999998</v>
      </c>
      <c r="J234" s="15"/>
      <c r="K234" s="9">
        <v>44405</v>
      </c>
      <c r="L234" s="14">
        <f t="shared" ca="1" si="213"/>
        <v>1788.5130798771124</v>
      </c>
      <c r="M234" s="14">
        <f t="shared" ca="1" si="221"/>
        <v>1788.5130798771129</v>
      </c>
      <c r="N234" s="14">
        <f t="shared" ca="1" si="228"/>
        <v>1054.2170000000042</v>
      </c>
      <c r="O234" s="14">
        <f t="shared" ca="1" si="198"/>
        <v>734.29607987710824</v>
      </c>
      <c r="P234" s="14">
        <f t="shared" ca="1" si="199"/>
        <v>734.29607987710824</v>
      </c>
      <c r="Q234" s="14">
        <f t="shared" ca="1" si="183"/>
        <v>341895.96130107506</v>
      </c>
      <c r="R234" s="15">
        <f ca="1">SUM(P$12:P234)</f>
        <v>180201.29354992317</v>
      </c>
      <c r="S234" s="16">
        <f ca="1">SUM(N$12:N234)+SUMIF(O$12:O234, "&lt;0")</f>
        <v>161694.66775115201</v>
      </c>
      <c r="U234" s="9">
        <v>44405</v>
      </c>
      <c r="V234" s="14">
        <f t="shared" ca="1" si="214"/>
        <v>1250</v>
      </c>
      <c r="W234" s="14">
        <f t="shared" ca="1" si="222"/>
        <v>1250</v>
      </c>
      <c r="X234" s="14">
        <f t="shared" ca="1" si="229"/>
        <v>1054.2170000000042</v>
      </c>
      <c r="Y234" s="14">
        <f t="shared" ca="1" si="200"/>
        <v>195.78299999999581</v>
      </c>
      <c r="Z234" s="14">
        <f t="shared" ca="1" si="201"/>
        <v>195.78299999999581</v>
      </c>
      <c r="AA234" s="14">
        <f t="shared" ca="1" si="184"/>
        <v>258964.94699999999</v>
      </c>
      <c r="AB234" s="15">
        <f ca="1">SUM(Z$12:Z234)</f>
        <v>136043.22099999999</v>
      </c>
      <c r="AC234" s="16">
        <f ca="1">SUM(X$12:X234)+SUMIF(Y$12:Y234, "&lt;0")</f>
        <v>122921.726</v>
      </c>
      <c r="AE234" s="9">
        <v>44405</v>
      </c>
      <c r="AF234" s="14">
        <f t="shared" ca="1" si="190"/>
        <v>2000</v>
      </c>
      <c r="AG234" s="14">
        <f t="shared" ca="1" si="218"/>
        <v>2000</v>
      </c>
      <c r="AH234" s="14">
        <f t="shared" ca="1" si="230"/>
        <v>1054.2170000000042</v>
      </c>
      <c r="AI234" s="14">
        <f t="shared" ca="1" si="191"/>
        <v>945.78299999999581</v>
      </c>
      <c r="AJ234" s="14">
        <f t="shared" ca="1" si="192"/>
        <v>945.78299999999581</v>
      </c>
      <c r="AK234" s="14">
        <f t="shared" ca="1" si="202"/>
        <v>373489.56299796025</v>
      </c>
      <c r="AL234" s="15">
        <f ca="1">SUM(AJ$12:AJ234)</f>
        <v>196567.83699796029</v>
      </c>
      <c r="AM234" s="16">
        <f ca="1">SUM(AH$12:AH234)+SUMIF(AI$12:AI234, "&lt;0")</f>
        <v>176921.72600000008</v>
      </c>
      <c r="AO234" s="9">
        <v>44405</v>
      </c>
      <c r="AP234" s="14">
        <f t="shared" ca="1" si="193"/>
        <v>3000</v>
      </c>
      <c r="AQ234" s="14">
        <f t="shared" ca="1" si="223"/>
        <v>3000</v>
      </c>
      <c r="AR234" s="14">
        <f t="shared" ca="1" si="231"/>
        <v>1672.8825193775069</v>
      </c>
      <c r="AS234" s="14">
        <f t="shared" ca="1" si="203"/>
        <v>1327.1174806224931</v>
      </c>
      <c r="AT234" s="14">
        <f t="shared" ca="1" si="204"/>
        <v>1327.1174806224931</v>
      </c>
      <c r="AU234" s="14">
        <f t="shared" ca="1" si="185"/>
        <v>499390.78785618593</v>
      </c>
      <c r="AV234" s="15">
        <f ca="1">SUM(AT$12:AT234)</f>
        <v>266243.43927251903</v>
      </c>
      <c r="AW234" s="16">
        <f ca="1">SUM(AR$12:AR234)+SUMIF(AS$12:AS234, "&lt;0")</f>
        <v>233147.34858366702</v>
      </c>
      <c r="AX234" s="15"/>
      <c r="AZ234" s="9">
        <v>44405</v>
      </c>
      <c r="BA234" s="14">
        <f t="shared" ca="1" si="215"/>
        <v>1500</v>
      </c>
      <c r="BB234" s="14">
        <f t="shared" ca="1" si="224"/>
        <v>1500</v>
      </c>
      <c r="BC234" s="14">
        <f t="shared" ca="1" si="232"/>
        <v>1054.2170000000042</v>
      </c>
      <c r="BD234" s="14">
        <f t="shared" ca="1" si="205"/>
        <v>445.78299999999581</v>
      </c>
      <c r="BE234" s="14">
        <f t="shared" ca="1" si="206"/>
        <v>445.78299999999581</v>
      </c>
      <c r="BF234" s="14">
        <f t="shared" ca="1" si="186"/>
        <v>297464.94699999999</v>
      </c>
      <c r="BG234" s="15">
        <f ca="1">SUM(BE$12:BE234)</f>
        <v>156543.22100000005</v>
      </c>
      <c r="BH234" s="16">
        <f ca="1">SUM(BC$12:BC234)+SUMIF(BD$12:BD234, "&lt;0")</f>
        <v>140921.72599999997</v>
      </c>
      <c r="BJ234" s="9">
        <v>44405</v>
      </c>
      <c r="BK234" s="14">
        <f t="shared" ca="1" si="216"/>
        <v>1750</v>
      </c>
      <c r="BL234" s="14">
        <f t="shared" ca="1" si="225"/>
        <v>1750</v>
      </c>
      <c r="BM234" s="14">
        <f t="shared" ca="1" si="233"/>
        <v>1054.2170000000042</v>
      </c>
      <c r="BN234" s="14">
        <f t="shared" ca="1" si="207"/>
        <v>695.78299999999581</v>
      </c>
      <c r="BO234" s="14">
        <f t="shared" ca="1" si="208"/>
        <v>695.78299999999581</v>
      </c>
      <c r="BP234" s="14">
        <f t="shared" ca="1" si="187"/>
        <v>335964.94699999999</v>
      </c>
      <c r="BQ234" s="15">
        <f ca="1">SUM(BO$12:BO234)</f>
        <v>177043.22100000002</v>
      </c>
      <c r="BR234" s="16">
        <f ca="1">SUM(BM$12:BM234)+SUMIF(BN$12:BN234, "&lt;0")</f>
        <v>158921.726</v>
      </c>
      <c r="BT234" s="9">
        <v>44405</v>
      </c>
      <c r="BU234" s="14">
        <f t="shared" ca="1" si="194"/>
        <v>2000</v>
      </c>
      <c r="BV234" s="14">
        <f t="shared" ca="1" si="219"/>
        <v>2000</v>
      </c>
      <c r="BW234" s="14">
        <f t="shared" ca="1" si="234"/>
        <v>1054.2170000000042</v>
      </c>
      <c r="BX234" s="14">
        <f t="shared" ca="1" si="195"/>
        <v>945.78299999999581</v>
      </c>
      <c r="BY234" s="14">
        <f t="shared" ca="1" si="196"/>
        <v>945.78299999999581</v>
      </c>
      <c r="BZ234" s="14">
        <f t="shared" ca="1" si="209"/>
        <v>373489.56299796025</v>
      </c>
      <c r="CA234" s="15">
        <f ca="1">SUM(BY$12:BY234)</f>
        <v>196567.83699796029</v>
      </c>
      <c r="CB234" s="16">
        <f ca="1">SUM(BW$12:BW234)+SUMIF(BX$12:BX234, "&lt;0")</f>
        <v>176921.72600000008</v>
      </c>
      <c r="CD234" s="9">
        <v>44405</v>
      </c>
      <c r="CE234" s="14">
        <f t="shared" ca="1" si="217"/>
        <v>2500</v>
      </c>
      <c r="CF234" s="14">
        <f t="shared" ca="1" si="226"/>
        <v>2500</v>
      </c>
      <c r="CG234" s="14">
        <f t="shared" ca="1" si="235"/>
        <v>1533.7043503563282</v>
      </c>
      <c r="CH234" s="14">
        <f t="shared" ca="1" si="210"/>
        <v>966.29564964367182</v>
      </c>
      <c r="CI234" s="14">
        <f t="shared" ca="1" si="211"/>
        <v>966.29564964367182</v>
      </c>
      <c r="CJ234" s="14">
        <f t="shared" ca="1" si="188"/>
        <v>441287.2951667548</v>
      </c>
      <c r="CK234" s="15">
        <f ca="1">SUM(CI$12:CI234)</f>
        <v>232588.34964760399</v>
      </c>
      <c r="CL234" s="16">
        <f ca="1">SUM(CG$12:CG234)+SUMIF(CH$12:CH234, "&lt;0")</f>
        <v>208698.94551915093</v>
      </c>
    </row>
    <row r="235" spans="1:90" x14ac:dyDescent="0.2">
      <c r="A235" s="24">
        <v>44406</v>
      </c>
      <c r="B235" s="54">
        <f ca="1">IF($A235&gt;= $C$5,$C$6, INDEX('Historical Data'!$D$2:$D$745, MATCH(A235, 'Historical Data'!$B$2:$B$745, 0)))</f>
        <v>1295.6389999999997</v>
      </c>
      <c r="C235" s="14">
        <f t="shared" ca="1" si="220"/>
        <v>1295.6389999999994</v>
      </c>
      <c r="D235" s="14">
        <f t="shared" ca="1" si="227"/>
        <v>1295.6389999999997</v>
      </c>
      <c r="E235" s="14">
        <f t="shared" ca="1" si="197"/>
        <v>0</v>
      </c>
      <c r="F235" s="14">
        <f t="shared" ca="1" si="189"/>
        <v>0</v>
      </c>
      <c r="G235" s="14">
        <f t="shared" ca="1" si="212"/>
        <v>267288.99199999945</v>
      </c>
      <c r="H235" s="15">
        <f ca="1">SUM(F$12:F235)</f>
        <v>139785.61899999998</v>
      </c>
      <c r="I235" s="16">
        <f ca="1">SUM(D$12:D235)+SUMIF(E$12:E235, "&lt;0")</f>
        <v>127503.37299999998</v>
      </c>
      <c r="J235" s="15"/>
      <c r="K235" s="9">
        <v>44406</v>
      </c>
      <c r="L235" s="14">
        <f t="shared" ca="1" si="213"/>
        <v>1788.5130798771124</v>
      </c>
      <c r="M235" s="14">
        <f t="shared" ca="1" si="221"/>
        <v>1788.5130798771129</v>
      </c>
      <c r="N235" s="14">
        <f t="shared" ca="1" si="228"/>
        <v>1623.614999999998</v>
      </c>
      <c r="O235" s="14">
        <f t="shared" ca="1" si="198"/>
        <v>164.89807987711447</v>
      </c>
      <c r="P235" s="14">
        <f t="shared" ca="1" si="199"/>
        <v>164.89807987711447</v>
      </c>
      <c r="Q235" s="14">
        <f t="shared" ca="1" si="183"/>
        <v>343684.47438095219</v>
      </c>
      <c r="R235" s="15">
        <f ca="1">SUM(P$12:P235)</f>
        <v>180366.19162980028</v>
      </c>
      <c r="S235" s="16">
        <f ca="1">SUM(N$12:N235)+SUMIF(O$12:O235, "&lt;0")</f>
        <v>163318.282751152</v>
      </c>
      <c r="U235" s="9">
        <v>44406</v>
      </c>
      <c r="V235" s="14">
        <f t="shared" ca="1" si="214"/>
        <v>1250</v>
      </c>
      <c r="W235" s="14">
        <f t="shared" ca="1" si="222"/>
        <v>1250</v>
      </c>
      <c r="X235" s="14">
        <f t="shared" ca="1" si="229"/>
        <v>1250</v>
      </c>
      <c r="Y235" s="14">
        <f t="shared" ca="1" si="200"/>
        <v>0</v>
      </c>
      <c r="Z235" s="14">
        <f t="shared" ca="1" si="201"/>
        <v>0</v>
      </c>
      <c r="AA235" s="14">
        <f t="shared" ca="1" si="184"/>
        <v>260214.94699999999</v>
      </c>
      <c r="AB235" s="15">
        <f ca="1">SUM(Z$12:Z235)</f>
        <v>136043.22099999999</v>
      </c>
      <c r="AC235" s="16">
        <f ca="1">SUM(X$12:X235)+SUMIF(Y$12:Y235, "&lt;0")</f>
        <v>124171.726</v>
      </c>
      <c r="AE235" s="9">
        <v>44406</v>
      </c>
      <c r="AF235" s="14">
        <f t="shared" ca="1" si="190"/>
        <v>2000</v>
      </c>
      <c r="AG235" s="14">
        <f t="shared" ca="1" si="218"/>
        <v>2000</v>
      </c>
      <c r="AH235" s="14">
        <f t="shared" ca="1" si="230"/>
        <v>1623.614999999998</v>
      </c>
      <c r="AI235" s="14">
        <f t="shared" ca="1" si="191"/>
        <v>376.38500000000204</v>
      </c>
      <c r="AJ235" s="14">
        <f t="shared" ca="1" si="192"/>
        <v>376.38500000000204</v>
      </c>
      <c r="AK235" s="14">
        <f t="shared" ca="1" si="202"/>
        <v>375489.56299796025</v>
      </c>
      <c r="AL235" s="15">
        <f ca="1">SUM(AJ$12:AJ235)</f>
        <v>196944.2219979603</v>
      </c>
      <c r="AM235" s="16">
        <f ca="1">SUM(AH$12:AH235)+SUMIF(AI$12:AI235, "&lt;0")</f>
        <v>178545.34100000007</v>
      </c>
      <c r="AO235" s="9">
        <v>44406</v>
      </c>
      <c r="AP235" s="14">
        <f t="shared" ca="1" si="193"/>
        <v>3000</v>
      </c>
      <c r="AQ235" s="14">
        <f t="shared" ca="1" si="223"/>
        <v>3000</v>
      </c>
      <c r="AR235" s="14">
        <f t="shared" ca="1" si="231"/>
        <v>2242.2805193775002</v>
      </c>
      <c r="AS235" s="14">
        <f t="shared" ca="1" si="203"/>
        <v>757.71948062249976</v>
      </c>
      <c r="AT235" s="14">
        <f t="shared" ca="1" si="204"/>
        <v>757.71948062249976</v>
      </c>
      <c r="AU235" s="14">
        <f t="shared" ca="1" si="185"/>
        <v>502390.78785618593</v>
      </c>
      <c r="AV235" s="15">
        <f ca="1">SUM(AT$12:AT235)</f>
        <v>267001.15875314153</v>
      </c>
      <c r="AW235" s="16">
        <f ca="1">SUM(AR$12:AR235)+SUMIF(AS$12:AS235, "&lt;0")</f>
        <v>235389.62910304451</v>
      </c>
      <c r="AX235" s="15"/>
      <c r="AZ235" s="9">
        <v>44406</v>
      </c>
      <c r="BA235" s="14">
        <f t="shared" ca="1" si="215"/>
        <v>1500</v>
      </c>
      <c r="BB235" s="14">
        <f t="shared" ca="1" si="224"/>
        <v>1500</v>
      </c>
      <c r="BC235" s="14">
        <f t="shared" ca="1" si="232"/>
        <v>1500</v>
      </c>
      <c r="BD235" s="14">
        <f t="shared" ca="1" si="205"/>
        <v>0</v>
      </c>
      <c r="BE235" s="14">
        <f t="shared" ca="1" si="206"/>
        <v>0</v>
      </c>
      <c r="BF235" s="14">
        <f t="shared" ca="1" si="186"/>
        <v>298964.94699999999</v>
      </c>
      <c r="BG235" s="15">
        <f ca="1">SUM(BE$12:BE235)</f>
        <v>156543.22100000005</v>
      </c>
      <c r="BH235" s="16">
        <f ca="1">SUM(BC$12:BC235)+SUMIF(BD$12:BD235, "&lt;0")</f>
        <v>142421.72599999997</v>
      </c>
      <c r="BJ235" s="9">
        <v>44406</v>
      </c>
      <c r="BK235" s="14">
        <f t="shared" ca="1" si="216"/>
        <v>1750</v>
      </c>
      <c r="BL235" s="14">
        <f t="shared" ca="1" si="225"/>
        <v>1750</v>
      </c>
      <c r="BM235" s="14">
        <f t="shared" ca="1" si="233"/>
        <v>1623.614999999998</v>
      </c>
      <c r="BN235" s="14">
        <f t="shared" ca="1" si="207"/>
        <v>126.38500000000204</v>
      </c>
      <c r="BO235" s="14">
        <f t="shared" ca="1" si="208"/>
        <v>126.38500000000204</v>
      </c>
      <c r="BP235" s="14">
        <f t="shared" ca="1" si="187"/>
        <v>337714.94699999999</v>
      </c>
      <c r="BQ235" s="15">
        <f ca="1">SUM(BO$12:BO235)</f>
        <v>177169.60600000003</v>
      </c>
      <c r="BR235" s="16">
        <f ca="1">SUM(BM$12:BM235)+SUMIF(BN$12:BN235, "&lt;0")</f>
        <v>160545.34099999999</v>
      </c>
      <c r="BT235" s="9">
        <v>44406</v>
      </c>
      <c r="BU235" s="14">
        <f t="shared" ca="1" si="194"/>
        <v>2000</v>
      </c>
      <c r="BV235" s="14">
        <f t="shared" ca="1" si="219"/>
        <v>2000</v>
      </c>
      <c r="BW235" s="14">
        <f t="shared" ca="1" si="234"/>
        <v>1623.614999999998</v>
      </c>
      <c r="BX235" s="14">
        <f t="shared" ca="1" si="195"/>
        <v>376.38500000000204</v>
      </c>
      <c r="BY235" s="14">
        <f t="shared" ca="1" si="196"/>
        <v>376.38500000000204</v>
      </c>
      <c r="BZ235" s="14">
        <f t="shared" ca="1" si="209"/>
        <v>375489.56299796025</v>
      </c>
      <c r="CA235" s="15">
        <f ca="1">SUM(BY$12:BY235)</f>
        <v>196944.2219979603</v>
      </c>
      <c r="CB235" s="16">
        <f ca="1">SUM(BW$12:BW235)+SUMIF(BX$12:BX235, "&lt;0")</f>
        <v>178545.34100000007</v>
      </c>
      <c r="CD235" s="9">
        <v>44406</v>
      </c>
      <c r="CE235" s="14">
        <f t="shared" ca="1" si="217"/>
        <v>2500</v>
      </c>
      <c r="CF235" s="14">
        <f t="shared" ca="1" si="226"/>
        <v>2500</v>
      </c>
      <c r="CG235" s="14">
        <f t="shared" ca="1" si="235"/>
        <v>2077.3246203822591</v>
      </c>
      <c r="CH235" s="14">
        <f t="shared" ca="1" si="210"/>
        <v>422.67537961774087</v>
      </c>
      <c r="CI235" s="14">
        <f t="shared" ca="1" si="211"/>
        <v>422.67537961774087</v>
      </c>
      <c r="CJ235" s="14">
        <f t="shared" ca="1" si="188"/>
        <v>443787.2951667548</v>
      </c>
      <c r="CK235" s="15">
        <f ca="1">SUM(CI$12:CI235)</f>
        <v>233011.02502722174</v>
      </c>
      <c r="CL235" s="16">
        <f ca="1">SUM(CG$12:CG235)+SUMIF(CH$12:CH235, "&lt;0")</f>
        <v>210776.27013953315</v>
      </c>
    </row>
    <row r="236" spans="1:90" x14ac:dyDescent="0.2">
      <c r="A236" s="24">
        <v>44407</v>
      </c>
      <c r="B236" s="54">
        <f ca="1">IF($A236&gt;= $C$5,$C$6, INDEX('Historical Data'!$D$2:$D$745, MATCH(A236, 'Historical Data'!$B$2:$B$745, 0)))</f>
        <v>1295.6389999999997</v>
      </c>
      <c r="C236" s="14">
        <f t="shared" ca="1" si="220"/>
        <v>1295.6389999999994</v>
      </c>
      <c r="D236" s="14">
        <f t="shared" ca="1" si="227"/>
        <v>1295.6389999999997</v>
      </c>
      <c r="E236" s="14">
        <f t="shared" ca="1" si="197"/>
        <v>0</v>
      </c>
      <c r="F236" s="14">
        <f t="shared" ca="1" si="189"/>
        <v>0</v>
      </c>
      <c r="G236" s="14">
        <f t="shared" ca="1" si="212"/>
        <v>268584.63099999947</v>
      </c>
      <c r="H236" s="15">
        <f ca="1">SUM(F$12:F236)</f>
        <v>139785.61899999998</v>
      </c>
      <c r="I236" s="16">
        <f ca="1">SUM(D$12:D236)+SUMIF(E$12:E236, "&lt;0")</f>
        <v>128799.01199999997</v>
      </c>
      <c r="J236" s="15"/>
      <c r="K236" s="9">
        <v>44407</v>
      </c>
      <c r="L236" s="14">
        <f t="shared" ca="1" si="213"/>
        <v>1788.5130798771124</v>
      </c>
      <c r="M236" s="14">
        <f t="shared" ca="1" si="221"/>
        <v>1788.5130798771129</v>
      </c>
      <c r="N236" s="14">
        <f t="shared" ca="1" si="228"/>
        <v>1788.5130798771124</v>
      </c>
      <c r="O236" s="14">
        <f t="shared" ca="1" si="198"/>
        <v>0</v>
      </c>
      <c r="P236" s="14">
        <f t="shared" ca="1" si="199"/>
        <v>0</v>
      </c>
      <c r="Q236" s="14">
        <f t="shared" ca="1" si="183"/>
        <v>345472.98746082932</v>
      </c>
      <c r="R236" s="15">
        <f ca="1">SUM(P$12:P236)</f>
        <v>180366.19162980028</v>
      </c>
      <c r="S236" s="16">
        <f ca="1">SUM(N$12:N236)+SUMIF(O$12:O236, "&lt;0")</f>
        <v>165106.7958310291</v>
      </c>
      <c r="U236" s="9">
        <v>44407</v>
      </c>
      <c r="V236" s="14">
        <f t="shared" ca="1" si="214"/>
        <v>1250</v>
      </c>
      <c r="W236" s="14">
        <f t="shared" ca="1" si="222"/>
        <v>1250</v>
      </c>
      <c r="X236" s="14">
        <f t="shared" ca="1" si="229"/>
        <v>1250</v>
      </c>
      <c r="Y236" s="14">
        <f t="shared" ca="1" si="200"/>
        <v>0</v>
      </c>
      <c r="Z236" s="14">
        <f t="shared" ca="1" si="201"/>
        <v>0</v>
      </c>
      <c r="AA236" s="14">
        <f t="shared" ca="1" si="184"/>
        <v>261464.94699999999</v>
      </c>
      <c r="AB236" s="15">
        <f ca="1">SUM(Z$12:Z236)</f>
        <v>136043.22099999999</v>
      </c>
      <c r="AC236" s="16">
        <f ca="1">SUM(X$12:X236)+SUMIF(Y$12:Y236, "&lt;0")</f>
        <v>125421.726</v>
      </c>
      <c r="AE236" s="9">
        <v>44407</v>
      </c>
      <c r="AF236" s="14">
        <f t="shared" ca="1" si="190"/>
        <v>2000</v>
      </c>
      <c r="AG236" s="14">
        <f t="shared" ca="1" si="218"/>
        <v>2000</v>
      </c>
      <c r="AH236" s="14">
        <f t="shared" ca="1" si="230"/>
        <v>1881.023000000001</v>
      </c>
      <c r="AI236" s="14">
        <f t="shared" ca="1" si="191"/>
        <v>118.97699999999895</v>
      </c>
      <c r="AJ236" s="14">
        <f t="shared" ca="1" si="192"/>
        <v>118.97699999999895</v>
      </c>
      <c r="AK236" s="14">
        <f t="shared" ca="1" si="202"/>
        <v>377489.56299796025</v>
      </c>
      <c r="AL236" s="15">
        <f ca="1">SUM(AJ$12:AJ236)</f>
        <v>197063.19899796031</v>
      </c>
      <c r="AM236" s="16">
        <f ca="1">SUM(AH$12:AH236)+SUMIF(AI$12:AI236, "&lt;0")</f>
        <v>180426.36400000006</v>
      </c>
      <c r="AO236" s="9">
        <v>44407</v>
      </c>
      <c r="AP236" s="14">
        <f t="shared" ca="1" si="193"/>
        <v>3000</v>
      </c>
      <c r="AQ236" s="14">
        <f t="shared" ca="1" si="223"/>
        <v>3000</v>
      </c>
      <c r="AR236" s="14">
        <f t="shared" ca="1" si="231"/>
        <v>2499.6885193775038</v>
      </c>
      <c r="AS236" s="14">
        <f t="shared" ca="1" si="203"/>
        <v>500.31148062249622</v>
      </c>
      <c r="AT236" s="14">
        <f t="shared" ca="1" si="204"/>
        <v>500.31148062249622</v>
      </c>
      <c r="AU236" s="14">
        <f t="shared" ca="1" si="185"/>
        <v>505390.78785618593</v>
      </c>
      <c r="AV236" s="15">
        <f ca="1">SUM(AT$12:AT236)</f>
        <v>267501.47023376403</v>
      </c>
      <c r="AW236" s="16">
        <f ca="1">SUM(AR$12:AR236)+SUMIF(AS$12:AS236, "&lt;0")</f>
        <v>237889.31762242201</v>
      </c>
      <c r="AX236" s="15"/>
      <c r="AZ236" s="9">
        <v>44407</v>
      </c>
      <c r="BA236" s="14">
        <f t="shared" ca="1" si="215"/>
        <v>1500</v>
      </c>
      <c r="BB236" s="14">
        <f t="shared" ca="1" si="224"/>
        <v>1500</v>
      </c>
      <c r="BC236" s="14">
        <f t="shared" ca="1" si="232"/>
        <v>1500</v>
      </c>
      <c r="BD236" s="14">
        <f t="shared" ca="1" si="205"/>
        <v>0</v>
      </c>
      <c r="BE236" s="14">
        <f t="shared" ca="1" si="206"/>
        <v>0</v>
      </c>
      <c r="BF236" s="14">
        <f t="shared" ca="1" si="186"/>
        <v>300464.94699999999</v>
      </c>
      <c r="BG236" s="15">
        <f ca="1">SUM(BE$12:BE236)</f>
        <v>156543.22100000005</v>
      </c>
      <c r="BH236" s="16">
        <f ca="1">SUM(BC$12:BC236)+SUMIF(BD$12:BD236, "&lt;0")</f>
        <v>143921.72599999997</v>
      </c>
      <c r="BJ236" s="9">
        <v>44407</v>
      </c>
      <c r="BK236" s="14">
        <f t="shared" ca="1" si="216"/>
        <v>1750</v>
      </c>
      <c r="BL236" s="14">
        <f t="shared" ca="1" si="225"/>
        <v>1750</v>
      </c>
      <c r="BM236" s="14">
        <f t="shared" ca="1" si="233"/>
        <v>1750</v>
      </c>
      <c r="BN236" s="14">
        <f t="shared" ca="1" si="207"/>
        <v>0</v>
      </c>
      <c r="BO236" s="14">
        <f t="shared" ca="1" si="208"/>
        <v>0</v>
      </c>
      <c r="BP236" s="14">
        <f t="shared" ca="1" si="187"/>
        <v>339464.94699999999</v>
      </c>
      <c r="BQ236" s="15">
        <f ca="1">SUM(BO$12:BO236)</f>
        <v>177169.60600000003</v>
      </c>
      <c r="BR236" s="16">
        <f ca="1">SUM(BM$12:BM236)+SUMIF(BN$12:BN236, "&lt;0")</f>
        <v>162295.34099999999</v>
      </c>
      <c r="BT236" s="9">
        <v>44407</v>
      </c>
      <c r="BU236" s="14">
        <f t="shared" ca="1" si="194"/>
        <v>2000</v>
      </c>
      <c r="BV236" s="14">
        <f t="shared" ca="1" si="219"/>
        <v>2000</v>
      </c>
      <c r="BW236" s="14">
        <f t="shared" ca="1" si="234"/>
        <v>1881.023000000001</v>
      </c>
      <c r="BX236" s="14">
        <f t="shared" ca="1" si="195"/>
        <v>118.97699999999895</v>
      </c>
      <c r="BY236" s="14">
        <f t="shared" ca="1" si="196"/>
        <v>118.97699999999895</v>
      </c>
      <c r="BZ236" s="14">
        <f t="shared" ca="1" si="209"/>
        <v>377489.56299796025</v>
      </c>
      <c r="CA236" s="15">
        <f ca="1">SUM(BY$12:BY236)</f>
        <v>197063.19899796031</v>
      </c>
      <c r="CB236" s="16">
        <f ca="1">SUM(BW$12:BW236)+SUMIF(BX$12:BX236, "&lt;0")</f>
        <v>180426.36400000006</v>
      </c>
      <c r="CD236" s="9">
        <v>44407</v>
      </c>
      <c r="CE236" s="14">
        <f t="shared" ca="1" si="217"/>
        <v>2500</v>
      </c>
      <c r="CF236" s="14">
        <f t="shared" ca="1" si="226"/>
        <v>2500</v>
      </c>
      <c r="CG236" s="14">
        <f t="shared" ca="1" si="235"/>
        <v>2308.9548904081998</v>
      </c>
      <c r="CH236" s="14">
        <f t="shared" ca="1" si="210"/>
        <v>191.04510959180016</v>
      </c>
      <c r="CI236" s="14">
        <f t="shared" ca="1" si="211"/>
        <v>191.04510959180016</v>
      </c>
      <c r="CJ236" s="14">
        <f t="shared" ca="1" si="188"/>
        <v>446287.2951667548</v>
      </c>
      <c r="CK236" s="15">
        <f ca="1">SUM(CI$12:CI236)</f>
        <v>233202.07013681353</v>
      </c>
      <c r="CL236" s="16">
        <f ca="1">SUM(CG$12:CG236)+SUMIF(CH$12:CH236, "&lt;0")</f>
        <v>213085.22502994136</v>
      </c>
    </row>
    <row r="237" spans="1:90" x14ac:dyDescent="0.2">
      <c r="A237" s="24">
        <v>44408</v>
      </c>
      <c r="B237" s="54">
        <f ca="1">IF($A237&gt;= $C$5,$C$6, INDEX('Historical Data'!$D$2:$D$745, MATCH(A237, 'Historical Data'!$B$2:$B$745, 0)))</f>
        <v>1295.6389999999997</v>
      </c>
      <c r="C237" s="14">
        <f t="shared" ca="1" si="220"/>
        <v>1295.6389999999994</v>
      </c>
      <c r="D237" s="14">
        <f t="shared" ca="1" si="227"/>
        <v>1291.0139999999947</v>
      </c>
      <c r="E237" s="14">
        <f t="shared" ca="1" si="197"/>
        <v>4.6250000000050022</v>
      </c>
      <c r="F237" s="14">
        <f t="shared" ca="1" si="189"/>
        <v>4.6250000000050022</v>
      </c>
      <c r="G237" s="14">
        <f t="shared" ca="1" si="212"/>
        <v>269880.26999999949</v>
      </c>
      <c r="H237" s="15">
        <f ca="1">SUM(F$12:F237)</f>
        <v>139790.24399999998</v>
      </c>
      <c r="I237" s="16">
        <f ca="1">SUM(D$12:D237)+SUMIF(E$12:E237, "&lt;0")</f>
        <v>130090.02599999997</v>
      </c>
      <c r="J237" s="15"/>
      <c r="K237" s="9">
        <v>44408</v>
      </c>
      <c r="L237" s="14">
        <f t="shared" ca="1" si="213"/>
        <v>1788.5130798771124</v>
      </c>
      <c r="M237" s="14">
        <f t="shared" ca="1" si="221"/>
        <v>1788.5130798771129</v>
      </c>
      <c r="N237" s="14">
        <f t="shared" ca="1" si="228"/>
        <v>470.16392012288361</v>
      </c>
      <c r="O237" s="14">
        <f t="shared" ca="1" si="198"/>
        <v>1318.3491597542288</v>
      </c>
      <c r="P237" s="14">
        <f t="shared" ca="1" si="199"/>
        <v>1318.3491597542288</v>
      </c>
      <c r="Q237" s="14">
        <f t="shared" ca="1" si="183"/>
        <v>347261.50054070645</v>
      </c>
      <c r="R237" s="15">
        <f ca="1">SUM(P$12:P237)</f>
        <v>181684.54078955451</v>
      </c>
      <c r="S237" s="16">
        <f ca="1">SUM(N$12:N237)+SUMIF(O$12:O237, "&lt;0")</f>
        <v>165576.959751152</v>
      </c>
      <c r="U237" s="9">
        <v>44408</v>
      </c>
      <c r="V237" s="14">
        <f t="shared" ca="1" si="214"/>
        <v>1250</v>
      </c>
      <c r="W237" s="14">
        <f t="shared" ca="1" si="222"/>
        <v>1250</v>
      </c>
      <c r="X237" s="14">
        <f t="shared" ca="1" si="229"/>
        <v>1250</v>
      </c>
      <c r="Y237" s="14">
        <f t="shared" ca="1" si="200"/>
        <v>0</v>
      </c>
      <c r="Z237" s="14">
        <f t="shared" ca="1" si="201"/>
        <v>0</v>
      </c>
      <c r="AA237" s="14">
        <f t="shared" ca="1" si="184"/>
        <v>262714.94699999999</v>
      </c>
      <c r="AB237" s="15">
        <f ca="1">SUM(Z$12:Z237)</f>
        <v>136043.22099999999</v>
      </c>
      <c r="AC237" s="16">
        <f ca="1">SUM(X$12:X237)+SUMIF(Y$12:Y237, "&lt;0")</f>
        <v>126671.726</v>
      </c>
      <c r="AE237" s="9">
        <v>44408</v>
      </c>
      <c r="AF237" s="14">
        <f t="shared" ca="1" si="190"/>
        <v>2000</v>
      </c>
      <c r="AG237" s="14">
        <f t="shared" ca="1" si="218"/>
        <v>2000</v>
      </c>
      <c r="AH237" s="14">
        <f t="shared" ca="1" si="230"/>
        <v>377.65399999999499</v>
      </c>
      <c r="AI237" s="14">
        <f t="shared" ca="1" si="191"/>
        <v>1622.346000000005</v>
      </c>
      <c r="AJ237" s="14">
        <f t="shared" ca="1" si="192"/>
        <v>1622.346000000005</v>
      </c>
      <c r="AK237" s="14">
        <f t="shared" ca="1" si="202"/>
        <v>379489.56299796025</v>
      </c>
      <c r="AL237" s="15">
        <f ca="1">SUM(AJ$12:AJ237)</f>
        <v>198685.54499796033</v>
      </c>
      <c r="AM237" s="16">
        <f ca="1">SUM(AH$12:AH237)+SUMIF(AI$12:AI237, "&lt;0")</f>
        <v>180804.01800000004</v>
      </c>
      <c r="AO237" s="9">
        <v>44408</v>
      </c>
      <c r="AP237" s="14">
        <f t="shared" ca="1" si="193"/>
        <v>3000</v>
      </c>
      <c r="AQ237" s="14">
        <f t="shared" ca="1" si="223"/>
        <v>3000</v>
      </c>
      <c r="AR237" s="14">
        <f t="shared" ca="1" si="231"/>
        <v>996.31951937749818</v>
      </c>
      <c r="AS237" s="14">
        <f t="shared" ca="1" si="203"/>
        <v>2003.6804806225018</v>
      </c>
      <c r="AT237" s="14">
        <f t="shared" ca="1" si="204"/>
        <v>2003.6804806225018</v>
      </c>
      <c r="AU237" s="14">
        <f t="shared" ca="1" si="185"/>
        <v>508390.78785618593</v>
      </c>
      <c r="AV237" s="15">
        <f ca="1">SUM(AT$12:AT237)</f>
        <v>269505.15071438655</v>
      </c>
      <c r="AW237" s="16">
        <f ca="1">SUM(AR$12:AR237)+SUMIF(AS$12:AS237, "&lt;0")</f>
        <v>238885.6371417995</v>
      </c>
      <c r="AX237" s="15"/>
      <c r="AZ237" s="9">
        <v>44408</v>
      </c>
      <c r="BA237" s="14">
        <f t="shared" ca="1" si="215"/>
        <v>1500</v>
      </c>
      <c r="BB237" s="14">
        <f t="shared" ca="1" si="224"/>
        <v>1500</v>
      </c>
      <c r="BC237" s="14">
        <f t="shared" ca="1" si="232"/>
        <v>882.291999999994</v>
      </c>
      <c r="BD237" s="14">
        <f t="shared" ca="1" si="205"/>
        <v>617.708000000006</v>
      </c>
      <c r="BE237" s="14">
        <f t="shared" ca="1" si="206"/>
        <v>617.708000000006</v>
      </c>
      <c r="BF237" s="14">
        <f t="shared" ca="1" si="186"/>
        <v>301964.94699999999</v>
      </c>
      <c r="BG237" s="15">
        <f ca="1">SUM(BE$12:BE237)</f>
        <v>157160.92900000006</v>
      </c>
      <c r="BH237" s="16">
        <f ca="1">SUM(BC$12:BC237)+SUMIF(BD$12:BD237, "&lt;0")</f>
        <v>144804.01799999995</v>
      </c>
      <c r="BJ237" s="9">
        <v>44408</v>
      </c>
      <c r="BK237" s="14">
        <f t="shared" ca="1" si="216"/>
        <v>1750</v>
      </c>
      <c r="BL237" s="14">
        <f t="shared" ca="1" si="225"/>
        <v>1750</v>
      </c>
      <c r="BM237" s="14">
        <f t="shared" ca="1" si="233"/>
        <v>508.67699999999604</v>
      </c>
      <c r="BN237" s="14">
        <f t="shared" ca="1" si="207"/>
        <v>1241.323000000004</v>
      </c>
      <c r="BO237" s="14">
        <f t="shared" ca="1" si="208"/>
        <v>1241.323000000004</v>
      </c>
      <c r="BP237" s="14">
        <f t="shared" ca="1" si="187"/>
        <v>341214.94699999999</v>
      </c>
      <c r="BQ237" s="15">
        <f ca="1">SUM(BO$12:BO237)</f>
        <v>178410.92900000003</v>
      </c>
      <c r="BR237" s="16">
        <f ca="1">SUM(BM$12:BM237)+SUMIF(BN$12:BN237, "&lt;0")</f>
        <v>162804.01799999998</v>
      </c>
      <c r="BT237" s="9">
        <v>44408</v>
      </c>
      <c r="BU237" s="14">
        <f t="shared" ca="1" si="194"/>
        <v>2000</v>
      </c>
      <c r="BV237" s="14">
        <f t="shared" ca="1" si="219"/>
        <v>2000</v>
      </c>
      <c r="BW237" s="14">
        <f t="shared" ca="1" si="234"/>
        <v>377.65399999999499</v>
      </c>
      <c r="BX237" s="14">
        <f t="shared" ca="1" si="195"/>
        <v>1622.346000000005</v>
      </c>
      <c r="BY237" s="14">
        <f t="shared" ca="1" si="196"/>
        <v>1622.346000000005</v>
      </c>
      <c r="BZ237" s="14">
        <f t="shared" ca="1" si="209"/>
        <v>379489.56299796025</v>
      </c>
      <c r="CA237" s="15">
        <f ca="1">SUM(BY$12:BY237)</f>
        <v>198685.54499796033</v>
      </c>
      <c r="CB237" s="16">
        <f ca="1">SUM(BW$12:BW237)+SUMIF(BX$12:BX237, "&lt;0")</f>
        <v>180804.01800000004</v>
      </c>
      <c r="CD237" s="9">
        <v>44408</v>
      </c>
      <c r="CE237" s="14">
        <f t="shared" ca="1" si="217"/>
        <v>2500</v>
      </c>
      <c r="CF237" s="14">
        <f t="shared" ca="1" si="226"/>
        <v>2500</v>
      </c>
      <c r="CG237" s="14">
        <f t="shared" ca="1" si="235"/>
        <v>779.80816043413142</v>
      </c>
      <c r="CH237" s="14">
        <f t="shared" ca="1" si="210"/>
        <v>1720.1918395658686</v>
      </c>
      <c r="CI237" s="14">
        <f t="shared" ca="1" si="211"/>
        <v>1720.1918395658686</v>
      </c>
      <c r="CJ237" s="14">
        <f t="shared" ca="1" si="188"/>
        <v>448787.2951667548</v>
      </c>
      <c r="CK237" s="15">
        <f ca="1">SUM(CI$12:CI237)</f>
        <v>234922.26197637941</v>
      </c>
      <c r="CL237" s="16">
        <f ca="1">SUM(CG$12:CG237)+SUMIF(CH$12:CH237, "&lt;0")</f>
        <v>213865.03319037548</v>
      </c>
    </row>
    <row r="238" spans="1:90" x14ac:dyDescent="0.2">
      <c r="A238" s="24">
        <v>44409</v>
      </c>
      <c r="B238" s="54">
        <f ca="1">IF($A238&gt;= $C$5,$C$6, INDEX('Historical Data'!$D$2:$D$745, MATCH(A238, 'Historical Data'!$B$2:$B$745, 0)))</f>
        <v>1295.6389999999997</v>
      </c>
      <c r="C238" s="14">
        <f t="shared" ca="1" si="220"/>
        <v>1295.6389999999994</v>
      </c>
      <c r="D238" s="14">
        <f t="shared" ca="1" si="227"/>
        <v>667.16000000000349</v>
      </c>
      <c r="E238" s="14">
        <f t="shared" ca="1" si="197"/>
        <v>628.47899999999618</v>
      </c>
      <c r="F238" s="14">
        <f t="shared" ca="1" si="189"/>
        <v>628.47899999999618</v>
      </c>
      <c r="G238" s="14">
        <f t="shared" ca="1" si="212"/>
        <v>271175.90899999952</v>
      </c>
      <c r="H238" s="15">
        <f ca="1">SUM(F$12:F238)</f>
        <v>140418.72299999997</v>
      </c>
      <c r="I238" s="16">
        <f ca="1">SUM(D$12:D238)+SUMIF(E$12:E238, "&lt;0")</f>
        <v>130757.18599999997</v>
      </c>
      <c r="J238" s="15"/>
      <c r="K238" s="9">
        <v>44409</v>
      </c>
      <c r="L238" s="14">
        <f t="shared" ca="1" si="213"/>
        <v>1788.5130798771124</v>
      </c>
      <c r="M238" s="14">
        <f t="shared" ca="1" si="221"/>
        <v>1788.5130798771129</v>
      </c>
      <c r="N238" s="14">
        <f t="shared" ca="1" si="228"/>
        <v>667.16000000000349</v>
      </c>
      <c r="O238" s="14">
        <f t="shared" ca="1" si="198"/>
        <v>1121.3530798771089</v>
      </c>
      <c r="P238" s="14">
        <f t="shared" ca="1" si="199"/>
        <v>1121.3530798771089</v>
      </c>
      <c r="Q238" s="14">
        <f t="shared" ca="1" si="183"/>
        <v>349050.01362058357</v>
      </c>
      <c r="R238" s="15">
        <f ca="1">SUM(P$12:P238)</f>
        <v>182805.8938694316</v>
      </c>
      <c r="S238" s="16">
        <f ca="1">SUM(N$12:N238)+SUMIF(O$12:O238, "&lt;0")</f>
        <v>166244.119751152</v>
      </c>
      <c r="U238" s="9">
        <v>44409</v>
      </c>
      <c r="V238" s="14">
        <f t="shared" ca="1" si="214"/>
        <v>1250</v>
      </c>
      <c r="W238" s="14">
        <f t="shared" ca="1" si="222"/>
        <v>1250</v>
      </c>
      <c r="X238" s="14">
        <f t="shared" ca="1" si="229"/>
        <v>799.4519999999975</v>
      </c>
      <c r="Y238" s="14">
        <f t="shared" ca="1" si="200"/>
        <v>450.5480000000025</v>
      </c>
      <c r="Z238" s="14">
        <f t="shared" ca="1" si="201"/>
        <v>450.5480000000025</v>
      </c>
      <c r="AA238" s="14">
        <f t="shared" ca="1" si="184"/>
        <v>263964.94699999999</v>
      </c>
      <c r="AB238" s="15">
        <f ca="1">SUM(Z$12:Z238)</f>
        <v>136493.769</v>
      </c>
      <c r="AC238" s="16">
        <f ca="1">SUM(X$12:X238)+SUMIF(Y$12:Y238, "&lt;0")</f>
        <v>127471.17799999999</v>
      </c>
      <c r="AE238" s="9">
        <v>44409</v>
      </c>
      <c r="AF238" s="14">
        <f t="shared" ca="1" si="190"/>
        <v>2000</v>
      </c>
      <c r="AG238" s="14">
        <f t="shared" ca="1" si="218"/>
        <v>2000</v>
      </c>
      <c r="AH238" s="14">
        <f t="shared" ca="1" si="230"/>
        <v>667.16000000000349</v>
      </c>
      <c r="AI238" s="14">
        <f t="shared" ca="1" si="191"/>
        <v>1332.8399999999965</v>
      </c>
      <c r="AJ238" s="14">
        <f t="shared" ca="1" si="192"/>
        <v>1332.8399999999965</v>
      </c>
      <c r="AK238" s="14">
        <f t="shared" ca="1" si="202"/>
        <v>381489.56299796025</v>
      </c>
      <c r="AL238" s="15">
        <f ca="1">SUM(AJ$12:AJ238)</f>
        <v>200018.38499796033</v>
      </c>
      <c r="AM238" s="16">
        <f ca="1">SUM(AH$12:AH238)+SUMIF(AI$12:AI238, "&lt;0")</f>
        <v>181471.17800000001</v>
      </c>
      <c r="AO238" s="9">
        <v>44409</v>
      </c>
      <c r="AP238" s="14">
        <f t="shared" ca="1" si="193"/>
        <v>3000</v>
      </c>
      <c r="AQ238" s="14">
        <f t="shared" ca="1" si="223"/>
        <v>3000</v>
      </c>
      <c r="AR238" s="14">
        <f t="shared" ca="1" si="231"/>
        <v>1285.8255193775062</v>
      </c>
      <c r="AS238" s="14">
        <f t="shared" ca="1" si="203"/>
        <v>1714.1744806224938</v>
      </c>
      <c r="AT238" s="14">
        <f t="shared" ca="1" si="204"/>
        <v>1714.1744806224938</v>
      </c>
      <c r="AU238" s="14">
        <f t="shared" ca="1" si="185"/>
        <v>511390.78785618593</v>
      </c>
      <c r="AV238" s="15">
        <f ca="1">SUM(AT$12:AT238)</f>
        <v>271219.32519500906</v>
      </c>
      <c r="AW238" s="16">
        <f ca="1">SUM(AR$12:AR238)+SUMIF(AS$12:AS238, "&lt;0")</f>
        <v>240171.46266117704</v>
      </c>
      <c r="AX238" s="15"/>
      <c r="AZ238" s="9">
        <v>44409</v>
      </c>
      <c r="BA238" s="14">
        <f t="shared" ca="1" si="215"/>
        <v>1500</v>
      </c>
      <c r="BB238" s="14">
        <f t="shared" ca="1" si="224"/>
        <v>1500</v>
      </c>
      <c r="BC238" s="14">
        <f t="shared" ca="1" si="232"/>
        <v>667.16000000000349</v>
      </c>
      <c r="BD238" s="14">
        <f t="shared" ca="1" si="205"/>
        <v>832.83999999999651</v>
      </c>
      <c r="BE238" s="14">
        <f t="shared" ca="1" si="206"/>
        <v>832.83999999999651</v>
      </c>
      <c r="BF238" s="14">
        <f t="shared" ca="1" si="186"/>
        <v>303464.94699999999</v>
      </c>
      <c r="BG238" s="15">
        <f ca="1">SUM(BE$12:BE238)</f>
        <v>157993.76900000006</v>
      </c>
      <c r="BH238" s="16">
        <f ca="1">SUM(BC$12:BC238)+SUMIF(BD$12:BD238, "&lt;0")</f>
        <v>145471.17799999996</v>
      </c>
      <c r="BJ238" s="9">
        <v>44409</v>
      </c>
      <c r="BK238" s="14">
        <f t="shared" ca="1" si="216"/>
        <v>1750</v>
      </c>
      <c r="BL238" s="14">
        <f t="shared" ca="1" si="225"/>
        <v>1750</v>
      </c>
      <c r="BM238" s="14">
        <f t="shared" ca="1" si="233"/>
        <v>667.16000000000349</v>
      </c>
      <c r="BN238" s="14">
        <f t="shared" ca="1" si="207"/>
        <v>1082.8399999999965</v>
      </c>
      <c r="BO238" s="14">
        <f t="shared" ca="1" si="208"/>
        <v>1082.8399999999965</v>
      </c>
      <c r="BP238" s="14">
        <f t="shared" ca="1" si="187"/>
        <v>342964.94699999999</v>
      </c>
      <c r="BQ238" s="15">
        <f ca="1">SUM(BO$12:BO238)</f>
        <v>179493.76900000003</v>
      </c>
      <c r="BR238" s="16">
        <f ca="1">SUM(BM$12:BM238)+SUMIF(BN$12:BN238, "&lt;0")</f>
        <v>163471.17799999999</v>
      </c>
      <c r="BT238" s="9">
        <v>44409</v>
      </c>
      <c r="BU238" s="14">
        <f t="shared" ca="1" si="194"/>
        <v>2000</v>
      </c>
      <c r="BV238" s="14">
        <f t="shared" ca="1" si="219"/>
        <v>2000</v>
      </c>
      <c r="BW238" s="14">
        <f t="shared" ca="1" si="234"/>
        <v>667.16000000000349</v>
      </c>
      <c r="BX238" s="14">
        <f t="shared" ca="1" si="195"/>
        <v>1332.8399999999965</v>
      </c>
      <c r="BY238" s="14">
        <f t="shared" ca="1" si="196"/>
        <v>1332.8399999999965</v>
      </c>
      <c r="BZ238" s="14">
        <f t="shared" ca="1" si="209"/>
        <v>381489.56299796025</v>
      </c>
      <c r="CA238" s="15">
        <f ca="1">SUM(BY$12:BY238)</f>
        <v>200018.38499796033</v>
      </c>
      <c r="CB238" s="16">
        <f ca="1">SUM(BW$12:BW238)+SUMIF(BX$12:BX238, "&lt;0")</f>
        <v>181471.17800000001</v>
      </c>
      <c r="CD238" s="9">
        <v>44409</v>
      </c>
      <c r="CE238" s="14">
        <f t="shared" ca="1" si="217"/>
        <v>2500</v>
      </c>
      <c r="CF238" s="14">
        <f t="shared" ca="1" si="226"/>
        <v>2500</v>
      </c>
      <c r="CG238" s="14">
        <f t="shared" ca="1" si="235"/>
        <v>1043.5364304600771</v>
      </c>
      <c r="CH238" s="14">
        <f t="shared" ca="1" si="210"/>
        <v>1456.4635695399229</v>
      </c>
      <c r="CI238" s="14">
        <f t="shared" ca="1" si="211"/>
        <v>1456.4635695399229</v>
      </c>
      <c r="CJ238" s="14">
        <f t="shared" ca="1" si="188"/>
        <v>451287.2951667548</v>
      </c>
      <c r="CK238" s="15">
        <f ca="1">SUM(CI$12:CI238)</f>
        <v>236378.72554591933</v>
      </c>
      <c r="CL238" s="16">
        <f ca="1">SUM(CG$12:CG238)+SUMIF(CH$12:CH238, "&lt;0")</f>
        <v>214908.56962083559</v>
      </c>
    </row>
    <row r="239" spans="1:90" x14ac:dyDescent="0.2">
      <c r="A239" s="24">
        <v>44410</v>
      </c>
      <c r="B239" s="54">
        <f ca="1">IF($A239&gt;= $C$5,$C$6, INDEX('Historical Data'!$D$2:$D$745, MATCH(A239, 'Historical Data'!$B$2:$B$745, 0)))</f>
        <v>1295.6389999999997</v>
      </c>
      <c r="C239" s="14">
        <f t="shared" ca="1" si="220"/>
        <v>1295.6389999999994</v>
      </c>
      <c r="D239" s="14">
        <f t="shared" ca="1" si="227"/>
        <v>0</v>
      </c>
      <c r="E239" s="14">
        <f t="shared" ca="1" si="197"/>
        <v>1295.6389999999997</v>
      </c>
      <c r="F239" s="14">
        <f t="shared" ca="1" si="189"/>
        <v>1295.6389999999997</v>
      </c>
      <c r="G239" s="14">
        <f t="shared" ca="1" si="212"/>
        <v>272471.54799999954</v>
      </c>
      <c r="H239" s="15">
        <f ca="1">SUM(F$12:F239)</f>
        <v>141714.36199999996</v>
      </c>
      <c r="I239" s="16">
        <f ca="1">SUM(D$12:D239)+SUMIF(E$12:E239, "&lt;0")</f>
        <v>130757.18599999997</v>
      </c>
      <c r="J239" s="15"/>
      <c r="K239" s="9">
        <v>44410</v>
      </c>
      <c r="L239" s="14">
        <f t="shared" ca="1" si="213"/>
        <v>1788.5130798771124</v>
      </c>
      <c r="M239" s="14">
        <f t="shared" ca="1" si="221"/>
        <v>1788.5130798771129</v>
      </c>
      <c r="N239" s="14">
        <f t="shared" ca="1" si="228"/>
        <v>0</v>
      </c>
      <c r="O239" s="14">
        <f t="shared" ca="1" si="198"/>
        <v>1788.5130798771124</v>
      </c>
      <c r="P239" s="14">
        <f t="shared" ca="1" si="199"/>
        <v>1788.5130798771124</v>
      </c>
      <c r="Q239" s="14">
        <f t="shared" ca="1" si="183"/>
        <v>350838.5267004607</v>
      </c>
      <c r="R239" s="15">
        <f ca="1">SUM(P$12:P239)</f>
        <v>184594.4069493087</v>
      </c>
      <c r="S239" s="16">
        <f ca="1">SUM(N$12:N239)+SUMIF(O$12:O239, "&lt;0")</f>
        <v>166244.119751152</v>
      </c>
      <c r="U239" s="9">
        <v>44410</v>
      </c>
      <c r="V239" s="14">
        <f t="shared" ca="1" si="214"/>
        <v>1250</v>
      </c>
      <c r="W239" s="14">
        <f t="shared" ca="1" si="222"/>
        <v>1250</v>
      </c>
      <c r="X239" s="14">
        <f t="shared" ca="1" si="229"/>
        <v>0</v>
      </c>
      <c r="Y239" s="14">
        <f t="shared" ca="1" si="200"/>
        <v>1250</v>
      </c>
      <c r="Z239" s="14">
        <f t="shared" ca="1" si="201"/>
        <v>1250</v>
      </c>
      <c r="AA239" s="14">
        <f t="shared" ca="1" si="184"/>
        <v>265214.94699999999</v>
      </c>
      <c r="AB239" s="15">
        <f ca="1">SUM(Z$12:Z239)</f>
        <v>137743.769</v>
      </c>
      <c r="AC239" s="16">
        <f ca="1">SUM(X$12:X239)+SUMIF(Y$12:Y239, "&lt;0")</f>
        <v>127471.17799999999</v>
      </c>
      <c r="AE239" s="9">
        <v>44410</v>
      </c>
      <c r="AF239" s="14">
        <f t="shared" ca="1" si="190"/>
        <v>2000</v>
      </c>
      <c r="AG239" s="14">
        <f t="shared" ca="1" si="218"/>
        <v>2000</v>
      </c>
      <c r="AH239" s="14">
        <f t="shared" ca="1" si="230"/>
        <v>0</v>
      </c>
      <c r="AI239" s="14">
        <f t="shared" ca="1" si="191"/>
        <v>2000</v>
      </c>
      <c r="AJ239" s="14">
        <f t="shared" ca="1" si="192"/>
        <v>2000</v>
      </c>
      <c r="AK239" s="14">
        <f t="shared" ca="1" si="202"/>
        <v>383489.56299796025</v>
      </c>
      <c r="AL239" s="15">
        <f ca="1">SUM(AJ$12:AJ239)</f>
        <v>202018.38499796033</v>
      </c>
      <c r="AM239" s="16">
        <f ca="1">SUM(AH$12:AH239)+SUMIF(AI$12:AI239, "&lt;0")</f>
        <v>181471.17800000001</v>
      </c>
      <c r="AO239" s="9">
        <v>44410</v>
      </c>
      <c r="AP239" s="14">
        <f t="shared" ca="1" si="193"/>
        <v>3000</v>
      </c>
      <c r="AQ239" s="14">
        <f t="shared" ca="1" si="223"/>
        <v>3000</v>
      </c>
      <c r="AR239" s="14">
        <f t="shared" ca="1" si="231"/>
        <v>618.66551937750273</v>
      </c>
      <c r="AS239" s="14">
        <f t="shared" ca="1" si="203"/>
        <v>2381.3344806224973</v>
      </c>
      <c r="AT239" s="14">
        <f t="shared" ca="1" si="204"/>
        <v>2381.3344806224973</v>
      </c>
      <c r="AU239" s="14">
        <f t="shared" ca="1" si="185"/>
        <v>514390.78785618593</v>
      </c>
      <c r="AV239" s="15">
        <f ca="1">SUM(AT$12:AT239)</f>
        <v>273600.65967563156</v>
      </c>
      <c r="AW239" s="16">
        <f ca="1">SUM(AR$12:AR239)+SUMIF(AS$12:AS239, "&lt;0")</f>
        <v>240790.12818055454</v>
      </c>
      <c r="AX239" s="15"/>
      <c r="AZ239" s="9">
        <v>44410</v>
      </c>
      <c r="BA239" s="14">
        <f t="shared" ca="1" si="215"/>
        <v>1500</v>
      </c>
      <c r="BB239" s="14">
        <f t="shared" ca="1" si="224"/>
        <v>1500</v>
      </c>
      <c r="BC239" s="14">
        <f t="shared" ca="1" si="232"/>
        <v>0</v>
      </c>
      <c r="BD239" s="14">
        <f t="shared" ca="1" si="205"/>
        <v>1500</v>
      </c>
      <c r="BE239" s="14">
        <f t="shared" ca="1" si="206"/>
        <v>1500</v>
      </c>
      <c r="BF239" s="14">
        <f t="shared" ca="1" si="186"/>
        <v>304964.94699999999</v>
      </c>
      <c r="BG239" s="15">
        <f ca="1">SUM(BE$12:BE239)</f>
        <v>159493.76900000006</v>
      </c>
      <c r="BH239" s="16">
        <f ca="1">SUM(BC$12:BC239)+SUMIF(BD$12:BD239, "&lt;0")</f>
        <v>145471.17799999996</v>
      </c>
      <c r="BJ239" s="9">
        <v>44410</v>
      </c>
      <c r="BK239" s="14">
        <f t="shared" ca="1" si="216"/>
        <v>1750</v>
      </c>
      <c r="BL239" s="14">
        <f t="shared" ca="1" si="225"/>
        <v>1750</v>
      </c>
      <c r="BM239" s="14">
        <f t="shared" ca="1" si="233"/>
        <v>0</v>
      </c>
      <c r="BN239" s="14">
        <f t="shared" ca="1" si="207"/>
        <v>1750</v>
      </c>
      <c r="BO239" s="14">
        <f t="shared" ca="1" si="208"/>
        <v>1750</v>
      </c>
      <c r="BP239" s="14">
        <f t="shared" ca="1" si="187"/>
        <v>344714.94699999999</v>
      </c>
      <c r="BQ239" s="15">
        <f ca="1">SUM(BO$12:BO239)</f>
        <v>181243.76900000003</v>
      </c>
      <c r="BR239" s="16">
        <f ca="1">SUM(BM$12:BM239)+SUMIF(BN$12:BN239, "&lt;0")</f>
        <v>163471.17799999999</v>
      </c>
      <c r="BT239" s="9">
        <v>44410</v>
      </c>
      <c r="BU239" s="14">
        <f t="shared" ca="1" si="194"/>
        <v>2000</v>
      </c>
      <c r="BV239" s="14">
        <f t="shared" ca="1" si="219"/>
        <v>2000</v>
      </c>
      <c r="BW239" s="14">
        <f t="shared" ca="1" si="234"/>
        <v>0</v>
      </c>
      <c r="BX239" s="14">
        <f t="shared" ca="1" si="195"/>
        <v>2000</v>
      </c>
      <c r="BY239" s="14">
        <f t="shared" ca="1" si="196"/>
        <v>2000</v>
      </c>
      <c r="BZ239" s="14">
        <f t="shared" ca="1" si="209"/>
        <v>383489.56299796025</v>
      </c>
      <c r="CA239" s="15">
        <f ca="1">SUM(BY$12:BY239)</f>
        <v>202018.38499796033</v>
      </c>
      <c r="CB239" s="16">
        <f ca="1">SUM(BW$12:BW239)+SUMIF(BX$12:BX239, "&lt;0")</f>
        <v>181471.17800000001</v>
      </c>
      <c r="CD239" s="9">
        <v>44410</v>
      </c>
      <c r="CE239" s="14">
        <f t="shared" ca="1" si="217"/>
        <v>2500</v>
      </c>
      <c r="CF239" s="14">
        <f t="shared" ca="1" si="226"/>
        <v>2500</v>
      </c>
      <c r="CG239" s="14">
        <f t="shared" ca="1" si="235"/>
        <v>350.59870048601078</v>
      </c>
      <c r="CH239" s="14">
        <f t="shared" ca="1" si="210"/>
        <v>2149.4012995139892</v>
      </c>
      <c r="CI239" s="14">
        <f t="shared" ca="1" si="211"/>
        <v>2149.4012995139892</v>
      </c>
      <c r="CJ239" s="14">
        <f t="shared" ca="1" si="188"/>
        <v>453787.2951667548</v>
      </c>
      <c r="CK239" s="15">
        <f ca="1">SUM(CI$12:CI239)</f>
        <v>238528.12684543332</v>
      </c>
      <c r="CL239" s="16">
        <f ca="1">SUM(CG$12:CG239)+SUMIF(CH$12:CH239, "&lt;0")</f>
        <v>215259.1683213216</v>
      </c>
    </row>
    <row r="240" spans="1:90" x14ac:dyDescent="0.2">
      <c r="A240" s="24">
        <v>44411</v>
      </c>
      <c r="B240" s="54">
        <f ca="1">IF($A240&gt;= $C$5,$C$6, INDEX('Historical Data'!$D$2:$D$745, MATCH(A240, 'Historical Data'!$B$2:$B$745, 0)))</f>
        <v>1295.6389999999997</v>
      </c>
      <c r="C240" s="14">
        <f t="shared" ca="1" si="220"/>
        <v>1295.6389999999994</v>
      </c>
      <c r="D240" s="14">
        <f t="shared" ca="1" si="227"/>
        <v>598.15099999999802</v>
      </c>
      <c r="E240" s="14">
        <f t="shared" ca="1" si="197"/>
        <v>697.48800000000165</v>
      </c>
      <c r="F240" s="14">
        <f t="shared" ca="1" si="189"/>
        <v>697.48800000000165</v>
      </c>
      <c r="G240" s="14">
        <f t="shared" ca="1" si="212"/>
        <v>273767.18699999957</v>
      </c>
      <c r="H240" s="15">
        <f ca="1">SUM(F$12:F240)</f>
        <v>142411.84999999998</v>
      </c>
      <c r="I240" s="16">
        <f ca="1">SUM(D$12:D240)+SUMIF(E$12:E240, "&lt;0")</f>
        <v>131355.33699999997</v>
      </c>
      <c r="J240" s="15"/>
      <c r="K240" s="9">
        <v>44411</v>
      </c>
      <c r="L240" s="14">
        <f t="shared" ca="1" si="213"/>
        <v>1788.5130798771124</v>
      </c>
      <c r="M240" s="14">
        <f t="shared" ca="1" si="221"/>
        <v>1788.5130798771129</v>
      </c>
      <c r="N240" s="14">
        <f t="shared" ca="1" si="228"/>
        <v>598.15099999999802</v>
      </c>
      <c r="O240" s="14">
        <f t="shared" ca="1" si="198"/>
        <v>1190.3620798771144</v>
      </c>
      <c r="P240" s="14">
        <f t="shared" ca="1" si="199"/>
        <v>1190.3620798771144</v>
      </c>
      <c r="Q240" s="14">
        <f t="shared" ref="Q240:Q303" ca="1" si="236">L240+Q239</f>
        <v>352627.03978033783</v>
      </c>
      <c r="R240" s="15">
        <f ca="1">SUM(P$12:P240)</f>
        <v>185784.76902918582</v>
      </c>
      <c r="S240" s="16">
        <f ca="1">SUM(N$12:N240)+SUMIF(O$12:O240, "&lt;0")</f>
        <v>166842.27075115201</v>
      </c>
      <c r="U240" s="9">
        <v>44411</v>
      </c>
      <c r="V240" s="14">
        <f t="shared" ca="1" si="214"/>
        <v>1250</v>
      </c>
      <c r="W240" s="14">
        <f t="shared" ca="1" si="222"/>
        <v>1250</v>
      </c>
      <c r="X240" s="14">
        <f t="shared" ca="1" si="229"/>
        <v>598.15099999999802</v>
      </c>
      <c r="Y240" s="14">
        <f t="shared" ca="1" si="200"/>
        <v>651.84900000000198</v>
      </c>
      <c r="Z240" s="14">
        <f t="shared" ca="1" si="201"/>
        <v>651.84900000000198</v>
      </c>
      <c r="AA240" s="14">
        <f t="shared" ref="AA240:AA303" ca="1" si="237">V240+AA239</f>
        <v>266464.94699999999</v>
      </c>
      <c r="AB240" s="15">
        <f ca="1">SUM(Z$12:Z240)</f>
        <v>138395.61800000002</v>
      </c>
      <c r="AC240" s="16">
        <f ca="1">SUM(X$12:X240)+SUMIF(Y$12:Y240, "&lt;0")</f>
        <v>128069.329</v>
      </c>
      <c r="AE240" s="9">
        <v>44411</v>
      </c>
      <c r="AF240" s="14">
        <f t="shared" ca="1" si="190"/>
        <v>2000</v>
      </c>
      <c r="AG240" s="14">
        <f t="shared" ca="1" si="218"/>
        <v>2000</v>
      </c>
      <c r="AH240" s="14">
        <f t="shared" ca="1" si="230"/>
        <v>598.15099999999802</v>
      </c>
      <c r="AI240" s="14">
        <f t="shared" ca="1" si="191"/>
        <v>1401.849000000002</v>
      </c>
      <c r="AJ240" s="14">
        <f t="shared" ca="1" si="192"/>
        <v>1401.849000000002</v>
      </c>
      <c r="AK240" s="14">
        <f t="shared" ca="1" si="202"/>
        <v>385489.56299796025</v>
      </c>
      <c r="AL240" s="15">
        <f ca="1">SUM(AJ$12:AJ240)</f>
        <v>203420.23399796034</v>
      </c>
      <c r="AM240" s="16">
        <f ca="1">SUM(AH$12:AH240)+SUMIF(AI$12:AI240, "&lt;0")</f>
        <v>182069.32900000003</v>
      </c>
      <c r="AO240" s="9">
        <v>44411</v>
      </c>
      <c r="AP240" s="14">
        <f t="shared" ca="1" si="193"/>
        <v>3000</v>
      </c>
      <c r="AQ240" s="14">
        <f t="shared" ca="1" si="223"/>
        <v>3000</v>
      </c>
      <c r="AR240" s="14">
        <f t="shared" ca="1" si="231"/>
        <v>1216.8165193775008</v>
      </c>
      <c r="AS240" s="14">
        <f t="shared" ca="1" si="203"/>
        <v>1783.1834806224992</v>
      </c>
      <c r="AT240" s="14">
        <f t="shared" ca="1" si="204"/>
        <v>1783.1834806224992</v>
      </c>
      <c r="AU240" s="14">
        <f t="shared" ref="AU240:AU303" ca="1" si="238">AP240+AU239</f>
        <v>517390.78785618593</v>
      </c>
      <c r="AV240" s="15">
        <f ca="1">SUM(AT$12:AT240)</f>
        <v>275383.84315625404</v>
      </c>
      <c r="AW240" s="16">
        <f ca="1">SUM(AR$12:AR240)+SUMIF(AS$12:AS240, "&lt;0")</f>
        <v>242006.94469993201</v>
      </c>
      <c r="AX240" s="15"/>
      <c r="AZ240" s="9">
        <v>44411</v>
      </c>
      <c r="BA240" s="14">
        <f t="shared" ca="1" si="215"/>
        <v>1500</v>
      </c>
      <c r="BB240" s="14">
        <f t="shared" ca="1" si="224"/>
        <v>1500</v>
      </c>
      <c r="BC240" s="14">
        <f t="shared" ca="1" si="232"/>
        <v>598.15099999999802</v>
      </c>
      <c r="BD240" s="14">
        <f t="shared" ca="1" si="205"/>
        <v>901.84900000000198</v>
      </c>
      <c r="BE240" s="14">
        <f t="shared" ca="1" si="206"/>
        <v>901.84900000000198</v>
      </c>
      <c r="BF240" s="14">
        <f t="shared" ref="BF240:BF303" ca="1" si="239">BA240+BF239</f>
        <v>306464.94699999999</v>
      </c>
      <c r="BG240" s="15">
        <f ca="1">SUM(BE$12:BE240)</f>
        <v>160395.61800000007</v>
      </c>
      <c r="BH240" s="16">
        <f ca="1">SUM(BC$12:BC240)+SUMIF(BD$12:BD240, "&lt;0")</f>
        <v>146069.32899999997</v>
      </c>
      <c r="BJ240" s="9">
        <v>44411</v>
      </c>
      <c r="BK240" s="14">
        <f t="shared" ca="1" si="216"/>
        <v>1750</v>
      </c>
      <c r="BL240" s="14">
        <f t="shared" ca="1" si="225"/>
        <v>1750</v>
      </c>
      <c r="BM240" s="14">
        <f t="shared" ca="1" si="233"/>
        <v>598.15099999999802</v>
      </c>
      <c r="BN240" s="14">
        <f t="shared" ca="1" si="207"/>
        <v>1151.849000000002</v>
      </c>
      <c r="BO240" s="14">
        <f t="shared" ca="1" si="208"/>
        <v>1151.849000000002</v>
      </c>
      <c r="BP240" s="14">
        <f t="shared" ref="BP240:BP303" ca="1" si="240">BK240+BP239</f>
        <v>346464.94699999999</v>
      </c>
      <c r="BQ240" s="15">
        <f ca="1">SUM(BO$12:BO240)</f>
        <v>182395.61800000002</v>
      </c>
      <c r="BR240" s="16">
        <f ca="1">SUM(BM$12:BM240)+SUMIF(BN$12:BN240, "&lt;0")</f>
        <v>164069.329</v>
      </c>
      <c r="BT240" s="9">
        <v>44411</v>
      </c>
      <c r="BU240" s="14">
        <f t="shared" ca="1" si="194"/>
        <v>2000</v>
      </c>
      <c r="BV240" s="14">
        <f t="shared" ca="1" si="219"/>
        <v>2000</v>
      </c>
      <c r="BW240" s="14">
        <f t="shared" ca="1" si="234"/>
        <v>598.15099999999802</v>
      </c>
      <c r="BX240" s="14">
        <f t="shared" ca="1" si="195"/>
        <v>1401.849000000002</v>
      </c>
      <c r="BY240" s="14">
        <f t="shared" ca="1" si="196"/>
        <v>1401.849000000002</v>
      </c>
      <c r="BZ240" s="14">
        <f t="shared" ca="1" si="209"/>
        <v>385489.56299796025</v>
      </c>
      <c r="CA240" s="15">
        <f ca="1">SUM(BY$12:BY240)</f>
        <v>203420.23399796034</v>
      </c>
      <c r="CB240" s="16">
        <f ca="1">SUM(BW$12:BW240)+SUMIF(BX$12:BX240, "&lt;0")</f>
        <v>182069.32900000003</v>
      </c>
      <c r="CD240" s="9">
        <v>44411</v>
      </c>
      <c r="CE240" s="14">
        <f t="shared" ca="1" si="217"/>
        <v>2500</v>
      </c>
      <c r="CF240" s="14">
        <f t="shared" ca="1" si="226"/>
        <v>2500</v>
      </c>
      <c r="CG240" s="14">
        <f t="shared" ca="1" si="235"/>
        <v>922.97197051194644</v>
      </c>
      <c r="CH240" s="14">
        <f t="shared" ca="1" si="210"/>
        <v>1577.0280294880536</v>
      </c>
      <c r="CI240" s="14">
        <f t="shared" ca="1" si="211"/>
        <v>1577.0280294880536</v>
      </c>
      <c r="CJ240" s="14">
        <f t="shared" ref="CJ240:CJ303" ca="1" si="241">CE240+CJ239</f>
        <v>456287.2951667548</v>
      </c>
      <c r="CK240" s="15">
        <f ca="1">SUM(CI$12:CI240)</f>
        <v>240105.15487492137</v>
      </c>
      <c r="CL240" s="16">
        <f ca="1">SUM(CG$12:CG240)+SUMIF(CH$12:CH240, "&lt;0")</f>
        <v>216182.14029183355</v>
      </c>
    </row>
    <row r="241" spans="1:90" x14ac:dyDescent="0.2">
      <c r="A241" s="24">
        <v>44412</v>
      </c>
      <c r="B241" s="54">
        <f ca="1">IF($A241&gt;= $C$5,$C$6, INDEX('Historical Data'!$D$2:$D$745, MATCH(A241, 'Historical Data'!$B$2:$B$745, 0)))</f>
        <v>1295.6389999999997</v>
      </c>
      <c r="C241" s="14">
        <f t="shared" ca="1" si="220"/>
        <v>1295.6389999999994</v>
      </c>
      <c r="D241" s="14">
        <f t="shared" ca="1" si="227"/>
        <v>92.47200000000521</v>
      </c>
      <c r="E241" s="14">
        <f t="shared" ca="1" si="197"/>
        <v>1203.1669999999945</v>
      </c>
      <c r="F241" s="14">
        <f t="shared" ca="1" si="189"/>
        <v>1203.1669999999945</v>
      </c>
      <c r="G241" s="14">
        <f t="shared" ca="1" si="212"/>
        <v>275062.82599999959</v>
      </c>
      <c r="H241" s="15">
        <f ca="1">SUM(F$12:F241)</f>
        <v>143615.01699999996</v>
      </c>
      <c r="I241" s="16">
        <f ca="1">SUM(D$12:D241)+SUMIF(E$12:E241, "&lt;0")</f>
        <v>131447.80899999998</v>
      </c>
      <c r="J241" s="15"/>
      <c r="K241" s="9">
        <v>44412</v>
      </c>
      <c r="L241" s="14">
        <f t="shared" ca="1" si="213"/>
        <v>1788.5130798771124</v>
      </c>
      <c r="M241" s="14">
        <f t="shared" ca="1" si="221"/>
        <v>1788.5130798771129</v>
      </c>
      <c r="N241" s="14">
        <f t="shared" ca="1" si="228"/>
        <v>92.47200000000521</v>
      </c>
      <c r="O241" s="14">
        <f t="shared" ca="1" si="198"/>
        <v>1696.0410798771072</v>
      </c>
      <c r="P241" s="14">
        <f t="shared" ca="1" si="199"/>
        <v>1696.0410798771072</v>
      </c>
      <c r="Q241" s="14">
        <f t="shared" ca="1" si="236"/>
        <v>354415.55286021496</v>
      </c>
      <c r="R241" s="15">
        <f ca="1">SUM(P$12:P241)</f>
        <v>187480.81010906294</v>
      </c>
      <c r="S241" s="16">
        <f ca="1">SUM(N$12:N241)+SUMIF(O$12:O241, "&lt;0")</f>
        <v>166934.74275115202</v>
      </c>
      <c r="U241" s="9">
        <v>44412</v>
      </c>
      <c r="V241" s="14">
        <f t="shared" ca="1" si="214"/>
        <v>1250</v>
      </c>
      <c r="W241" s="14">
        <f t="shared" ca="1" si="222"/>
        <v>1250</v>
      </c>
      <c r="X241" s="14">
        <f t="shared" ca="1" si="229"/>
        <v>92.47200000000521</v>
      </c>
      <c r="Y241" s="14">
        <f t="shared" ca="1" si="200"/>
        <v>1157.5279999999948</v>
      </c>
      <c r="Z241" s="14">
        <f t="shared" ca="1" si="201"/>
        <v>1157.5279999999948</v>
      </c>
      <c r="AA241" s="14">
        <f t="shared" ca="1" si="237"/>
        <v>267714.94699999999</v>
      </c>
      <c r="AB241" s="15">
        <f ca="1">SUM(Z$12:Z241)</f>
        <v>139553.14600000001</v>
      </c>
      <c r="AC241" s="16">
        <f ca="1">SUM(X$12:X241)+SUMIF(Y$12:Y241, "&lt;0")</f>
        <v>128161.80100000001</v>
      </c>
      <c r="AE241" s="9">
        <v>44412</v>
      </c>
      <c r="AF241" s="14">
        <f t="shared" ca="1" si="190"/>
        <v>2000</v>
      </c>
      <c r="AG241" s="14">
        <f t="shared" ca="1" si="218"/>
        <v>2000</v>
      </c>
      <c r="AH241" s="14">
        <f t="shared" ca="1" si="230"/>
        <v>92.47200000000521</v>
      </c>
      <c r="AI241" s="14">
        <f t="shared" ca="1" si="191"/>
        <v>1907.5279999999948</v>
      </c>
      <c r="AJ241" s="14">
        <f t="shared" ca="1" si="192"/>
        <v>1907.5279999999948</v>
      </c>
      <c r="AK241" s="14">
        <f t="shared" ca="1" si="202"/>
        <v>387489.56299796025</v>
      </c>
      <c r="AL241" s="15">
        <f ca="1">SUM(AJ$12:AJ241)</f>
        <v>205327.76199796033</v>
      </c>
      <c r="AM241" s="16">
        <f ca="1">SUM(AH$12:AH241)+SUMIF(AI$12:AI241, "&lt;0")</f>
        <v>182161.80100000004</v>
      </c>
      <c r="AO241" s="9">
        <v>44412</v>
      </c>
      <c r="AP241" s="14">
        <f t="shared" ca="1" si="193"/>
        <v>3000</v>
      </c>
      <c r="AQ241" s="14">
        <f t="shared" ca="1" si="223"/>
        <v>3000</v>
      </c>
      <c r="AR241" s="14">
        <f t="shared" ca="1" si="231"/>
        <v>711.13751937750794</v>
      </c>
      <c r="AS241" s="14">
        <f t="shared" ca="1" si="203"/>
        <v>2288.8624806224921</v>
      </c>
      <c r="AT241" s="14">
        <f t="shared" ca="1" si="204"/>
        <v>2288.8624806224921</v>
      </c>
      <c r="AU241" s="14">
        <f t="shared" ca="1" si="238"/>
        <v>520390.78785618593</v>
      </c>
      <c r="AV241" s="15">
        <f ca="1">SUM(AT$12:AT241)</f>
        <v>277672.70563687652</v>
      </c>
      <c r="AW241" s="16">
        <f ca="1">SUM(AR$12:AR241)+SUMIF(AS$12:AS241, "&lt;0")</f>
        <v>242718.08221930952</v>
      </c>
      <c r="AX241" s="15"/>
      <c r="AZ241" s="9">
        <v>44412</v>
      </c>
      <c r="BA241" s="14">
        <f t="shared" ca="1" si="215"/>
        <v>1500</v>
      </c>
      <c r="BB241" s="14">
        <f t="shared" ca="1" si="224"/>
        <v>1500</v>
      </c>
      <c r="BC241" s="14">
        <f t="shared" ca="1" si="232"/>
        <v>92.47200000000521</v>
      </c>
      <c r="BD241" s="14">
        <f t="shared" ca="1" si="205"/>
        <v>1407.5279999999948</v>
      </c>
      <c r="BE241" s="14">
        <f t="shared" ca="1" si="206"/>
        <v>1407.5279999999948</v>
      </c>
      <c r="BF241" s="14">
        <f t="shared" ca="1" si="239"/>
        <v>307964.94699999999</v>
      </c>
      <c r="BG241" s="15">
        <f ca="1">SUM(BE$12:BE241)</f>
        <v>161803.14600000007</v>
      </c>
      <c r="BH241" s="16">
        <f ca="1">SUM(BC$12:BC241)+SUMIF(BD$12:BD241, "&lt;0")</f>
        <v>146161.80099999998</v>
      </c>
      <c r="BJ241" s="9">
        <v>44412</v>
      </c>
      <c r="BK241" s="14">
        <f t="shared" ca="1" si="216"/>
        <v>1750</v>
      </c>
      <c r="BL241" s="14">
        <f t="shared" ca="1" si="225"/>
        <v>1750</v>
      </c>
      <c r="BM241" s="14">
        <f t="shared" ca="1" si="233"/>
        <v>92.47200000000521</v>
      </c>
      <c r="BN241" s="14">
        <f t="shared" ca="1" si="207"/>
        <v>1657.5279999999948</v>
      </c>
      <c r="BO241" s="14">
        <f t="shared" ca="1" si="208"/>
        <v>1657.5279999999948</v>
      </c>
      <c r="BP241" s="14">
        <f t="shared" ca="1" si="240"/>
        <v>348214.94699999999</v>
      </c>
      <c r="BQ241" s="15">
        <f ca="1">SUM(BO$12:BO241)</f>
        <v>184053.14600000001</v>
      </c>
      <c r="BR241" s="16">
        <f ca="1">SUM(BM$12:BM241)+SUMIF(BN$12:BN241, "&lt;0")</f>
        <v>164161.80100000001</v>
      </c>
      <c r="BT241" s="9">
        <v>44412</v>
      </c>
      <c r="BU241" s="14">
        <f t="shared" ca="1" si="194"/>
        <v>2000</v>
      </c>
      <c r="BV241" s="14">
        <f t="shared" ca="1" si="219"/>
        <v>2000</v>
      </c>
      <c r="BW241" s="14">
        <f t="shared" ca="1" si="234"/>
        <v>92.47200000000521</v>
      </c>
      <c r="BX241" s="14">
        <f t="shared" ca="1" si="195"/>
        <v>1907.5279999999948</v>
      </c>
      <c r="BY241" s="14">
        <f t="shared" ca="1" si="196"/>
        <v>1907.5279999999948</v>
      </c>
      <c r="BZ241" s="14">
        <f t="shared" ca="1" si="209"/>
        <v>387489.56299796025</v>
      </c>
      <c r="CA241" s="15">
        <f ca="1">SUM(BY$12:BY241)</f>
        <v>205327.76199796033</v>
      </c>
      <c r="CB241" s="16">
        <f ca="1">SUM(BW$12:BW241)+SUMIF(BX$12:BX241, "&lt;0")</f>
        <v>182161.80100000004</v>
      </c>
      <c r="CD241" s="9">
        <v>44412</v>
      </c>
      <c r="CE241" s="14">
        <f t="shared" ca="1" si="217"/>
        <v>2500</v>
      </c>
      <c r="CF241" s="14">
        <f t="shared" ca="1" si="226"/>
        <v>2500</v>
      </c>
      <c r="CG241" s="14">
        <f t="shared" ca="1" si="235"/>
        <v>391.5152405378908</v>
      </c>
      <c r="CH241" s="14">
        <f t="shared" ca="1" si="210"/>
        <v>2108.4847594621092</v>
      </c>
      <c r="CI241" s="14">
        <f t="shared" ca="1" si="211"/>
        <v>2108.4847594621092</v>
      </c>
      <c r="CJ241" s="14">
        <f t="shared" ca="1" si="241"/>
        <v>458787.2951667548</v>
      </c>
      <c r="CK241" s="15">
        <f ca="1">SUM(CI$12:CI241)</f>
        <v>242213.63963438346</v>
      </c>
      <c r="CL241" s="16">
        <f ca="1">SUM(CG$12:CG241)+SUMIF(CH$12:CH241, "&lt;0")</f>
        <v>216573.65553237143</v>
      </c>
    </row>
    <row r="242" spans="1:90" x14ac:dyDescent="0.2">
      <c r="A242" s="24">
        <v>44413</v>
      </c>
      <c r="B242" s="54">
        <f ca="1">IF($A242&gt;= $C$5,$C$6, INDEX('Historical Data'!$D$2:$D$745, MATCH(A242, 'Historical Data'!$B$2:$B$745, 0)))</f>
        <v>1295.6389999999997</v>
      </c>
      <c r="C242" s="14">
        <f t="shared" ca="1" si="220"/>
        <v>1295.6389999999994</v>
      </c>
      <c r="D242" s="14">
        <f t="shared" ca="1" si="227"/>
        <v>941.08399999999892</v>
      </c>
      <c r="E242" s="14">
        <f t="shared" ca="1" si="197"/>
        <v>354.55500000000075</v>
      </c>
      <c r="F242" s="14">
        <f t="shared" ca="1" si="189"/>
        <v>354.55500000000075</v>
      </c>
      <c r="G242" s="14">
        <f t="shared" ca="1" si="212"/>
        <v>276358.46499999962</v>
      </c>
      <c r="H242" s="15">
        <f ca="1">SUM(F$12:F242)</f>
        <v>143969.57199999996</v>
      </c>
      <c r="I242" s="16">
        <f ca="1">SUM(D$12:D242)+SUMIF(E$12:E242, "&lt;0")</f>
        <v>132388.89299999998</v>
      </c>
      <c r="J242" s="15"/>
      <c r="K242" s="9">
        <v>44413</v>
      </c>
      <c r="L242" s="14">
        <f t="shared" ca="1" si="213"/>
        <v>1788.5130798771124</v>
      </c>
      <c r="M242" s="14">
        <f t="shared" ca="1" si="221"/>
        <v>1788.5130798771129</v>
      </c>
      <c r="N242" s="14">
        <f t="shared" ca="1" si="228"/>
        <v>941.08399999999892</v>
      </c>
      <c r="O242" s="14">
        <f t="shared" ca="1" si="198"/>
        <v>847.42907987711351</v>
      </c>
      <c r="P242" s="14">
        <f t="shared" ca="1" si="199"/>
        <v>847.42907987711351</v>
      </c>
      <c r="Q242" s="14">
        <f t="shared" ca="1" si="236"/>
        <v>356204.06594009208</v>
      </c>
      <c r="R242" s="15">
        <f ca="1">SUM(P$12:P242)</f>
        <v>188328.23918894006</v>
      </c>
      <c r="S242" s="16">
        <f ca="1">SUM(N$12:N242)+SUMIF(O$12:O242, "&lt;0")</f>
        <v>167875.82675115202</v>
      </c>
      <c r="U242" s="9">
        <v>44413</v>
      </c>
      <c r="V242" s="14">
        <f t="shared" ca="1" si="214"/>
        <v>1250</v>
      </c>
      <c r="W242" s="14">
        <f t="shared" ca="1" si="222"/>
        <v>1250</v>
      </c>
      <c r="X242" s="14">
        <f t="shared" ca="1" si="229"/>
        <v>941.08399999999892</v>
      </c>
      <c r="Y242" s="14">
        <f t="shared" ca="1" si="200"/>
        <v>308.91600000000108</v>
      </c>
      <c r="Z242" s="14">
        <f t="shared" ca="1" si="201"/>
        <v>308.91600000000108</v>
      </c>
      <c r="AA242" s="14">
        <f t="shared" ca="1" si="237"/>
        <v>268964.94699999999</v>
      </c>
      <c r="AB242" s="15">
        <f ca="1">SUM(Z$12:Z242)</f>
        <v>139862.06200000001</v>
      </c>
      <c r="AC242" s="16">
        <f ca="1">SUM(X$12:X242)+SUMIF(Y$12:Y242, "&lt;0")</f>
        <v>129102.88500000001</v>
      </c>
      <c r="AE242" s="9">
        <v>44413</v>
      </c>
      <c r="AF242" s="14">
        <f t="shared" ca="1" si="190"/>
        <v>2000</v>
      </c>
      <c r="AG242" s="14">
        <f t="shared" ca="1" si="218"/>
        <v>2000</v>
      </c>
      <c r="AH242" s="14">
        <f t="shared" ca="1" si="230"/>
        <v>941.08399999999892</v>
      </c>
      <c r="AI242" s="14">
        <f t="shared" ca="1" si="191"/>
        <v>1058.9160000000011</v>
      </c>
      <c r="AJ242" s="14">
        <f t="shared" ca="1" si="192"/>
        <v>1058.9160000000011</v>
      </c>
      <c r="AK242" s="14">
        <f t="shared" ca="1" si="202"/>
        <v>389489.56299796025</v>
      </c>
      <c r="AL242" s="15">
        <f ca="1">SUM(AJ$12:AJ242)</f>
        <v>206386.67799796033</v>
      </c>
      <c r="AM242" s="16">
        <f ca="1">SUM(AH$12:AH242)+SUMIF(AI$12:AI242, "&lt;0")</f>
        <v>183102.88500000001</v>
      </c>
      <c r="AO242" s="9">
        <v>44413</v>
      </c>
      <c r="AP242" s="14">
        <f t="shared" ca="1" si="193"/>
        <v>3000</v>
      </c>
      <c r="AQ242" s="14">
        <f t="shared" ca="1" si="223"/>
        <v>3000</v>
      </c>
      <c r="AR242" s="14">
        <f t="shared" ca="1" si="231"/>
        <v>1559.7495193775021</v>
      </c>
      <c r="AS242" s="14">
        <f t="shared" ca="1" si="203"/>
        <v>1440.2504806224979</v>
      </c>
      <c r="AT242" s="14">
        <f t="shared" ca="1" si="204"/>
        <v>1440.2504806224979</v>
      </c>
      <c r="AU242" s="14">
        <f t="shared" ca="1" si="238"/>
        <v>523390.78785618593</v>
      </c>
      <c r="AV242" s="15">
        <f ca="1">SUM(AT$12:AT242)</f>
        <v>279112.95611749904</v>
      </c>
      <c r="AW242" s="16">
        <f ca="1">SUM(AR$12:AR242)+SUMIF(AS$12:AS242, "&lt;0")</f>
        <v>244277.83173868706</v>
      </c>
      <c r="AX242" s="15"/>
      <c r="AZ242" s="9">
        <v>44413</v>
      </c>
      <c r="BA242" s="14">
        <f t="shared" ca="1" si="215"/>
        <v>1500</v>
      </c>
      <c r="BB242" s="14">
        <f t="shared" ca="1" si="224"/>
        <v>1500</v>
      </c>
      <c r="BC242" s="14">
        <f t="shared" ca="1" si="232"/>
        <v>941.08399999999892</v>
      </c>
      <c r="BD242" s="14">
        <f t="shared" ca="1" si="205"/>
        <v>558.91600000000108</v>
      </c>
      <c r="BE242" s="14">
        <f t="shared" ca="1" si="206"/>
        <v>558.91600000000108</v>
      </c>
      <c r="BF242" s="14">
        <f t="shared" ca="1" si="239"/>
        <v>309464.94699999999</v>
      </c>
      <c r="BG242" s="15">
        <f ca="1">SUM(BE$12:BE242)</f>
        <v>162362.06200000006</v>
      </c>
      <c r="BH242" s="16">
        <f ca="1">SUM(BC$12:BC242)+SUMIF(BD$12:BD242, "&lt;0")</f>
        <v>147102.88499999998</v>
      </c>
      <c r="BJ242" s="9">
        <v>44413</v>
      </c>
      <c r="BK242" s="14">
        <f t="shared" ca="1" si="216"/>
        <v>1750</v>
      </c>
      <c r="BL242" s="14">
        <f t="shared" ca="1" si="225"/>
        <v>1750</v>
      </c>
      <c r="BM242" s="14">
        <f t="shared" ca="1" si="233"/>
        <v>941.08399999999892</v>
      </c>
      <c r="BN242" s="14">
        <f t="shared" ca="1" si="207"/>
        <v>808.91600000000108</v>
      </c>
      <c r="BO242" s="14">
        <f t="shared" ca="1" si="208"/>
        <v>808.91600000000108</v>
      </c>
      <c r="BP242" s="14">
        <f t="shared" ca="1" si="240"/>
        <v>349964.94699999999</v>
      </c>
      <c r="BQ242" s="15">
        <f ca="1">SUM(BO$12:BO242)</f>
        <v>184862.06200000001</v>
      </c>
      <c r="BR242" s="16">
        <f ca="1">SUM(BM$12:BM242)+SUMIF(BN$12:BN242, "&lt;0")</f>
        <v>165102.88500000001</v>
      </c>
      <c r="BT242" s="9">
        <v>44413</v>
      </c>
      <c r="BU242" s="14">
        <f t="shared" ca="1" si="194"/>
        <v>2000</v>
      </c>
      <c r="BV242" s="14">
        <f t="shared" ca="1" si="219"/>
        <v>2000</v>
      </c>
      <c r="BW242" s="14">
        <f t="shared" ca="1" si="234"/>
        <v>941.08399999999892</v>
      </c>
      <c r="BX242" s="14">
        <f t="shared" ca="1" si="195"/>
        <v>1058.9160000000011</v>
      </c>
      <c r="BY242" s="14">
        <f t="shared" ca="1" si="196"/>
        <v>1058.9160000000011</v>
      </c>
      <c r="BZ242" s="14">
        <f t="shared" ca="1" si="209"/>
        <v>389489.56299796025</v>
      </c>
      <c r="CA242" s="15">
        <f ca="1">SUM(BY$12:BY242)</f>
        <v>206386.67799796033</v>
      </c>
      <c r="CB242" s="16">
        <f ca="1">SUM(BW$12:BW242)+SUMIF(BX$12:BX242, "&lt;0")</f>
        <v>183102.88500000001</v>
      </c>
      <c r="CD242" s="9">
        <v>44413</v>
      </c>
      <c r="CE242" s="14">
        <f t="shared" ca="1" si="217"/>
        <v>2500</v>
      </c>
      <c r="CF242" s="14">
        <f t="shared" ca="1" si="226"/>
        <v>2500</v>
      </c>
      <c r="CG242" s="14">
        <f t="shared" ca="1" si="235"/>
        <v>1214.3495105638222</v>
      </c>
      <c r="CH242" s="14">
        <f t="shared" ca="1" si="210"/>
        <v>1285.6504894361778</v>
      </c>
      <c r="CI242" s="14">
        <f t="shared" ca="1" si="211"/>
        <v>1285.6504894361778</v>
      </c>
      <c r="CJ242" s="14">
        <f t="shared" ca="1" si="241"/>
        <v>461287.2951667548</v>
      </c>
      <c r="CK242" s="15">
        <f ca="1">SUM(CI$12:CI242)</f>
        <v>243499.29012381964</v>
      </c>
      <c r="CL242" s="16">
        <f ca="1">SUM(CG$12:CG242)+SUMIF(CH$12:CH242, "&lt;0")</f>
        <v>217788.00504293526</v>
      </c>
    </row>
    <row r="243" spans="1:90" x14ac:dyDescent="0.2">
      <c r="A243" s="24">
        <v>44414</v>
      </c>
      <c r="B243" s="54">
        <f ca="1">IF($A243&gt;= $C$5,$C$6, INDEX('Historical Data'!$D$2:$D$745, MATCH(A243, 'Historical Data'!$B$2:$B$745, 0)))</f>
        <v>1295.6389999999997</v>
      </c>
      <c r="C243" s="14">
        <f t="shared" ca="1" si="220"/>
        <v>1295.6389999999994</v>
      </c>
      <c r="D243" s="14">
        <f t="shared" ca="1" si="227"/>
        <v>705.14399999999659</v>
      </c>
      <c r="E243" s="14">
        <f t="shared" ca="1" si="197"/>
        <v>590.49500000000307</v>
      </c>
      <c r="F243" s="14">
        <f t="shared" ca="1" si="189"/>
        <v>590.49500000000307</v>
      </c>
      <c r="G243" s="14">
        <f t="shared" ca="1" si="212"/>
        <v>277654.10399999964</v>
      </c>
      <c r="H243" s="15">
        <f ca="1">SUM(F$12:F243)</f>
        <v>144560.06699999995</v>
      </c>
      <c r="I243" s="16">
        <f ca="1">SUM(D$12:D243)+SUMIF(E$12:E243, "&lt;0")</f>
        <v>133094.03699999998</v>
      </c>
      <c r="J243" s="15"/>
      <c r="K243" s="9">
        <v>44414</v>
      </c>
      <c r="L243" s="14">
        <f t="shared" ca="1" si="213"/>
        <v>1788.5130798771124</v>
      </c>
      <c r="M243" s="14">
        <f t="shared" ca="1" si="221"/>
        <v>1788.5130798771129</v>
      </c>
      <c r="N243" s="14">
        <f t="shared" ca="1" si="228"/>
        <v>705.14399999999659</v>
      </c>
      <c r="O243" s="14">
        <f t="shared" ca="1" si="198"/>
        <v>1083.3690798771158</v>
      </c>
      <c r="P243" s="14">
        <f t="shared" ca="1" si="199"/>
        <v>1083.3690798771158</v>
      </c>
      <c r="Q243" s="14">
        <f t="shared" ca="1" si="236"/>
        <v>357992.57901996921</v>
      </c>
      <c r="R243" s="15">
        <f ca="1">SUM(P$12:P243)</f>
        <v>189411.60826881719</v>
      </c>
      <c r="S243" s="16">
        <f ca="1">SUM(N$12:N243)+SUMIF(O$12:O243, "&lt;0")</f>
        <v>168580.97075115202</v>
      </c>
      <c r="U243" s="9">
        <v>44414</v>
      </c>
      <c r="V243" s="14">
        <f t="shared" ca="1" si="214"/>
        <v>1250</v>
      </c>
      <c r="W243" s="14">
        <f t="shared" ca="1" si="222"/>
        <v>1250</v>
      </c>
      <c r="X243" s="14">
        <f t="shared" ca="1" si="229"/>
        <v>705.14399999999659</v>
      </c>
      <c r="Y243" s="14">
        <f t="shared" ca="1" si="200"/>
        <v>544.85600000000341</v>
      </c>
      <c r="Z243" s="14">
        <f t="shared" ca="1" si="201"/>
        <v>544.85600000000341</v>
      </c>
      <c r="AA243" s="14">
        <f t="shared" ca="1" si="237"/>
        <v>270214.94699999999</v>
      </c>
      <c r="AB243" s="15">
        <f ca="1">SUM(Z$12:Z243)</f>
        <v>140406.91800000001</v>
      </c>
      <c r="AC243" s="16">
        <f ca="1">SUM(X$12:X243)+SUMIF(Y$12:Y243, "&lt;0")</f>
        <v>129808.02900000001</v>
      </c>
      <c r="AE243" s="9">
        <v>44414</v>
      </c>
      <c r="AF243" s="14">
        <f t="shared" ca="1" si="190"/>
        <v>2000</v>
      </c>
      <c r="AG243" s="14">
        <f t="shared" ca="1" si="218"/>
        <v>2000</v>
      </c>
      <c r="AH243" s="14">
        <f t="shared" ca="1" si="230"/>
        <v>705.14399999999659</v>
      </c>
      <c r="AI243" s="14">
        <f t="shared" ca="1" si="191"/>
        <v>1294.8560000000034</v>
      </c>
      <c r="AJ243" s="14">
        <f t="shared" ca="1" si="192"/>
        <v>1294.8560000000034</v>
      </c>
      <c r="AK243" s="14">
        <f t="shared" ca="1" si="202"/>
        <v>391489.56299796025</v>
      </c>
      <c r="AL243" s="15">
        <f ca="1">SUM(AJ$12:AJ243)</f>
        <v>207681.53399796033</v>
      </c>
      <c r="AM243" s="16">
        <f ca="1">SUM(AH$12:AH243)+SUMIF(AI$12:AI243, "&lt;0")</f>
        <v>183808.02900000004</v>
      </c>
      <c r="AO243" s="9">
        <v>44414</v>
      </c>
      <c r="AP243" s="14">
        <f t="shared" ca="1" si="193"/>
        <v>3000</v>
      </c>
      <c r="AQ243" s="14">
        <f t="shared" ca="1" si="223"/>
        <v>3000</v>
      </c>
      <c r="AR243" s="14">
        <f t="shared" ca="1" si="231"/>
        <v>1323.8095193774993</v>
      </c>
      <c r="AS243" s="14">
        <f t="shared" ca="1" si="203"/>
        <v>1676.1904806225007</v>
      </c>
      <c r="AT243" s="14">
        <f t="shared" ca="1" si="204"/>
        <v>1676.1904806225007</v>
      </c>
      <c r="AU243" s="14">
        <f t="shared" ca="1" si="238"/>
        <v>526390.78785618593</v>
      </c>
      <c r="AV243" s="15">
        <f ca="1">SUM(AT$12:AT243)</f>
        <v>280789.14659812156</v>
      </c>
      <c r="AW243" s="16">
        <f ca="1">SUM(AR$12:AR243)+SUMIF(AS$12:AS243, "&lt;0")</f>
        <v>245601.64125806454</v>
      </c>
      <c r="AX243" s="15"/>
      <c r="AZ243" s="9">
        <v>44414</v>
      </c>
      <c r="BA243" s="14">
        <f t="shared" ca="1" si="215"/>
        <v>1500</v>
      </c>
      <c r="BB243" s="14">
        <f t="shared" ca="1" si="224"/>
        <v>1500</v>
      </c>
      <c r="BC243" s="14">
        <f t="shared" ca="1" si="232"/>
        <v>705.14399999999659</v>
      </c>
      <c r="BD243" s="14">
        <f t="shared" ca="1" si="205"/>
        <v>794.85600000000341</v>
      </c>
      <c r="BE243" s="14">
        <f t="shared" ca="1" si="206"/>
        <v>794.85600000000341</v>
      </c>
      <c r="BF243" s="14">
        <f t="shared" ca="1" si="239"/>
        <v>310964.94699999999</v>
      </c>
      <c r="BG243" s="15">
        <f ca="1">SUM(BE$12:BE243)</f>
        <v>163156.91800000006</v>
      </c>
      <c r="BH243" s="16">
        <f ca="1">SUM(BC$12:BC243)+SUMIF(BD$12:BD243, "&lt;0")</f>
        <v>147808.02899999998</v>
      </c>
      <c r="BJ243" s="9">
        <v>44414</v>
      </c>
      <c r="BK243" s="14">
        <f t="shared" ca="1" si="216"/>
        <v>1750</v>
      </c>
      <c r="BL243" s="14">
        <f t="shared" ca="1" si="225"/>
        <v>1750</v>
      </c>
      <c r="BM243" s="14">
        <f t="shared" ca="1" si="233"/>
        <v>705.14399999999659</v>
      </c>
      <c r="BN243" s="14">
        <f t="shared" ca="1" si="207"/>
        <v>1044.8560000000034</v>
      </c>
      <c r="BO243" s="14">
        <f t="shared" ca="1" si="208"/>
        <v>1044.8560000000034</v>
      </c>
      <c r="BP243" s="14">
        <f t="shared" ca="1" si="240"/>
        <v>351714.94699999999</v>
      </c>
      <c r="BQ243" s="15">
        <f ca="1">SUM(BO$12:BO243)</f>
        <v>185906.91800000001</v>
      </c>
      <c r="BR243" s="16">
        <f ca="1">SUM(BM$12:BM243)+SUMIF(BN$12:BN243, "&lt;0")</f>
        <v>165808.02900000001</v>
      </c>
      <c r="BT243" s="9">
        <v>44414</v>
      </c>
      <c r="BU243" s="14">
        <f t="shared" ca="1" si="194"/>
        <v>2000</v>
      </c>
      <c r="BV243" s="14">
        <f t="shared" ca="1" si="219"/>
        <v>2000</v>
      </c>
      <c r="BW243" s="14">
        <f t="shared" ca="1" si="234"/>
        <v>705.14399999999659</v>
      </c>
      <c r="BX243" s="14">
        <f t="shared" ca="1" si="195"/>
        <v>1294.8560000000034</v>
      </c>
      <c r="BY243" s="14">
        <f t="shared" ca="1" si="196"/>
        <v>1294.8560000000034</v>
      </c>
      <c r="BZ243" s="14">
        <f t="shared" ca="1" si="209"/>
        <v>391489.56299796025</v>
      </c>
      <c r="CA243" s="15">
        <f ca="1">SUM(BY$12:BY243)</f>
        <v>207681.53399796033</v>
      </c>
      <c r="CB243" s="16">
        <f ca="1">SUM(BW$12:BW243)+SUMIF(BX$12:BX243, "&lt;0")</f>
        <v>183808.02900000004</v>
      </c>
      <c r="CD243" s="9">
        <v>44414</v>
      </c>
      <c r="CE243" s="14">
        <f t="shared" ca="1" si="217"/>
        <v>2500</v>
      </c>
      <c r="CF243" s="14">
        <f t="shared" ca="1" si="226"/>
        <v>2500</v>
      </c>
      <c r="CG243" s="14">
        <f t="shared" ca="1" si="235"/>
        <v>952.631780589757</v>
      </c>
      <c r="CH243" s="14">
        <f t="shared" ca="1" si="210"/>
        <v>1547.368219410243</v>
      </c>
      <c r="CI243" s="14">
        <f t="shared" ca="1" si="211"/>
        <v>1547.368219410243</v>
      </c>
      <c r="CJ243" s="14">
        <f t="shared" ca="1" si="241"/>
        <v>463787.2951667548</v>
      </c>
      <c r="CK243" s="15">
        <f ca="1">SUM(CI$12:CI243)</f>
        <v>245046.65834322988</v>
      </c>
      <c r="CL243" s="16">
        <f ca="1">SUM(CG$12:CG243)+SUMIF(CH$12:CH243, "&lt;0")</f>
        <v>218740.63682352501</v>
      </c>
    </row>
    <row r="244" spans="1:90" x14ac:dyDescent="0.2">
      <c r="A244" s="24">
        <v>44415</v>
      </c>
      <c r="B244" s="54">
        <f ca="1">IF($A244&gt;= $C$5,$C$6, INDEX('Historical Data'!$D$2:$D$745, MATCH(A244, 'Historical Data'!$B$2:$B$745, 0)))</f>
        <v>1295.6389999999997</v>
      </c>
      <c r="C244" s="14">
        <f t="shared" ca="1" si="220"/>
        <v>1295.6389999999994</v>
      </c>
      <c r="D244" s="14">
        <f t="shared" ca="1" si="227"/>
        <v>0</v>
      </c>
      <c r="E244" s="14">
        <f t="shared" ca="1" si="197"/>
        <v>1295.6389999999997</v>
      </c>
      <c r="F244" s="14">
        <f t="shared" ca="1" si="189"/>
        <v>1295.6389999999997</v>
      </c>
      <c r="G244" s="14">
        <f t="shared" ca="1" si="212"/>
        <v>278949.74299999967</v>
      </c>
      <c r="H244" s="15">
        <f ca="1">SUM(F$12:F244)</f>
        <v>145855.70599999995</v>
      </c>
      <c r="I244" s="16">
        <f ca="1">SUM(D$12:D244)+SUMIF(E$12:E244, "&lt;0")</f>
        <v>133094.03699999998</v>
      </c>
      <c r="J244" s="15"/>
      <c r="K244" s="9">
        <v>44415</v>
      </c>
      <c r="L244" s="14">
        <f t="shared" ca="1" si="213"/>
        <v>1788.5130798771124</v>
      </c>
      <c r="M244" s="14">
        <f t="shared" ca="1" si="221"/>
        <v>1788.5130798771129</v>
      </c>
      <c r="N244" s="14">
        <f t="shared" ca="1" si="228"/>
        <v>0</v>
      </c>
      <c r="O244" s="14">
        <f t="shared" ca="1" si="198"/>
        <v>1788.5130798771124</v>
      </c>
      <c r="P244" s="14">
        <f t="shared" ca="1" si="199"/>
        <v>1788.5130798771124</v>
      </c>
      <c r="Q244" s="14">
        <f t="shared" ca="1" si="236"/>
        <v>359781.09209984634</v>
      </c>
      <c r="R244" s="15">
        <f ca="1">SUM(P$12:P244)</f>
        <v>191200.12134869429</v>
      </c>
      <c r="S244" s="16">
        <f ca="1">SUM(N$12:N244)+SUMIF(O$12:O244, "&lt;0")</f>
        <v>168580.97075115202</v>
      </c>
      <c r="U244" s="9">
        <v>44415</v>
      </c>
      <c r="V244" s="14">
        <f t="shared" ca="1" si="214"/>
        <v>1250</v>
      </c>
      <c r="W244" s="14">
        <f t="shared" ca="1" si="222"/>
        <v>1250</v>
      </c>
      <c r="X244" s="14">
        <f t="shared" ca="1" si="229"/>
        <v>0</v>
      </c>
      <c r="Y244" s="14">
        <f t="shared" ca="1" si="200"/>
        <v>1250</v>
      </c>
      <c r="Z244" s="14">
        <f t="shared" ca="1" si="201"/>
        <v>1250</v>
      </c>
      <c r="AA244" s="14">
        <f t="shared" ca="1" si="237"/>
        <v>271464.94699999999</v>
      </c>
      <c r="AB244" s="15">
        <f ca="1">SUM(Z$12:Z244)</f>
        <v>141656.91800000001</v>
      </c>
      <c r="AC244" s="16">
        <f ca="1">SUM(X$12:X244)+SUMIF(Y$12:Y244, "&lt;0")</f>
        <v>129808.02900000001</v>
      </c>
      <c r="AE244" s="9">
        <v>44415</v>
      </c>
      <c r="AF244" s="14">
        <f t="shared" ca="1" si="190"/>
        <v>2000</v>
      </c>
      <c r="AG244" s="14">
        <f t="shared" ca="1" si="218"/>
        <v>2000</v>
      </c>
      <c r="AH244" s="14">
        <f t="shared" ca="1" si="230"/>
        <v>0</v>
      </c>
      <c r="AI244" s="14">
        <f t="shared" ca="1" si="191"/>
        <v>2000</v>
      </c>
      <c r="AJ244" s="14">
        <f t="shared" ca="1" si="192"/>
        <v>2000</v>
      </c>
      <c r="AK244" s="14">
        <f t="shared" ca="1" si="202"/>
        <v>393489.56299796025</v>
      </c>
      <c r="AL244" s="15">
        <f ca="1">SUM(AJ$12:AJ244)</f>
        <v>209681.53399796033</v>
      </c>
      <c r="AM244" s="16">
        <f ca="1">SUM(AH$12:AH244)+SUMIF(AI$12:AI244, "&lt;0")</f>
        <v>183808.02900000004</v>
      </c>
      <c r="AO244" s="9">
        <v>44415</v>
      </c>
      <c r="AP244" s="14">
        <f t="shared" ca="1" si="193"/>
        <v>3000</v>
      </c>
      <c r="AQ244" s="14">
        <f t="shared" ca="1" si="223"/>
        <v>3000</v>
      </c>
      <c r="AR244" s="14">
        <f t="shared" ca="1" si="231"/>
        <v>618.66551937750273</v>
      </c>
      <c r="AS244" s="14">
        <f t="shared" ca="1" si="203"/>
        <v>2381.3344806224973</v>
      </c>
      <c r="AT244" s="14">
        <f t="shared" ca="1" si="204"/>
        <v>2381.3344806224973</v>
      </c>
      <c r="AU244" s="14">
        <f t="shared" ca="1" si="238"/>
        <v>529390.78785618593</v>
      </c>
      <c r="AV244" s="15">
        <f ca="1">SUM(AT$12:AT244)</f>
        <v>283170.48107874405</v>
      </c>
      <c r="AW244" s="16">
        <f ca="1">SUM(AR$12:AR244)+SUMIF(AS$12:AS244, "&lt;0")</f>
        <v>246220.30677744205</v>
      </c>
      <c r="AX244" s="15"/>
      <c r="AZ244" s="9">
        <v>44415</v>
      </c>
      <c r="BA244" s="14">
        <f t="shared" ca="1" si="215"/>
        <v>1500</v>
      </c>
      <c r="BB244" s="14">
        <f t="shared" ca="1" si="224"/>
        <v>1500</v>
      </c>
      <c r="BC244" s="14">
        <f t="shared" ca="1" si="232"/>
        <v>0</v>
      </c>
      <c r="BD244" s="14">
        <f t="shared" ca="1" si="205"/>
        <v>1500</v>
      </c>
      <c r="BE244" s="14">
        <f t="shared" ca="1" si="206"/>
        <v>1500</v>
      </c>
      <c r="BF244" s="14">
        <f t="shared" ca="1" si="239"/>
        <v>312464.94699999999</v>
      </c>
      <c r="BG244" s="15">
        <f ca="1">SUM(BE$12:BE244)</f>
        <v>164656.91800000006</v>
      </c>
      <c r="BH244" s="16">
        <f ca="1">SUM(BC$12:BC244)+SUMIF(BD$12:BD244, "&lt;0")</f>
        <v>147808.02899999998</v>
      </c>
      <c r="BJ244" s="9">
        <v>44415</v>
      </c>
      <c r="BK244" s="14">
        <f t="shared" ca="1" si="216"/>
        <v>1750</v>
      </c>
      <c r="BL244" s="14">
        <f t="shared" ca="1" si="225"/>
        <v>1750</v>
      </c>
      <c r="BM244" s="14">
        <f t="shared" ca="1" si="233"/>
        <v>0</v>
      </c>
      <c r="BN244" s="14">
        <f t="shared" ca="1" si="207"/>
        <v>1750</v>
      </c>
      <c r="BO244" s="14">
        <f t="shared" ca="1" si="208"/>
        <v>1750</v>
      </c>
      <c r="BP244" s="14">
        <f t="shared" ca="1" si="240"/>
        <v>353464.94699999999</v>
      </c>
      <c r="BQ244" s="15">
        <f ca="1">SUM(BO$12:BO244)</f>
        <v>187656.91800000001</v>
      </c>
      <c r="BR244" s="16">
        <f ca="1">SUM(BM$12:BM244)+SUMIF(BN$12:BN244, "&lt;0")</f>
        <v>165808.02900000001</v>
      </c>
      <c r="BT244" s="9">
        <v>44415</v>
      </c>
      <c r="BU244" s="14">
        <f t="shared" ca="1" si="194"/>
        <v>2000</v>
      </c>
      <c r="BV244" s="14">
        <f t="shared" ca="1" si="219"/>
        <v>2000</v>
      </c>
      <c r="BW244" s="14">
        <f t="shared" ca="1" si="234"/>
        <v>0</v>
      </c>
      <c r="BX244" s="14">
        <f t="shared" ca="1" si="195"/>
        <v>2000</v>
      </c>
      <c r="BY244" s="14">
        <f t="shared" ca="1" si="196"/>
        <v>2000</v>
      </c>
      <c r="BZ244" s="14">
        <f t="shared" ca="1" si="209"/>
        <v>393489.56299796025</v>
      </c>
      <c r="CA244" s="15">
        <f ca="1">SUM(BY$12:BY244)</f>
        <v>209681.53399796033</v>
      </c>
      <c r="CB244" s="16">
        <f ca="1">SUM(BW$12:BW244)+SUMIF(BX$12:BX244, "&lt;0")</f>
        <v>183808.02900000004</v>
      </c>
      <c r="CD244" s="9">
        <v>44415</v>
      </c>
      <c r="CE244" s="14">
        <f t="shared" ca="1" si="217"/>
        <v>2500</v>
      </c>
      <c r="CF244" s="14">
        <f t="shared" ca="1" si="226"/>
        <v>2500</v>
      </c>
      <c r="CG244" s="14">
        <f t="shared" ca="1" si="235"/>
        <v>221.71005061569804</v>
      </c>
      <c r="CH244" s="14">
        <f t="shared" ca="1" si="210"/>
        <v>2278.289949384302</v>
      </c>
      <c r="CI244" s="14">
        <f t="shared" ca="1" si="211"/>
        <v>2278.289949384302</v>
      </c>
      <c r="CJ244" s="14">
        <f t="shared" ca="1" si="241"/>
        <v>466287.2951667548</v>
      </c>
      <c r="CK244" s="15">
        <f ca="1">SUM(CI$12:CI244)</f>
        <v>247324.94829261419</v>
      </c>
      <c r="CL244" s="16">
        <f ca="1">SUM(CG$12:CG244)+SUMIF(CH$12:CH244, "&lt;0")</f>
        <v>218962.34687414073</v>
      </c>
    </row>
    <row r="245" spans="1:90" x14ac:dyDescent="0.2">
      <c r="A245" s="24">
        <v>44416</v>
      </c>
      <c r="B245" s="54">
        <f ca="1">IF($A245&gt;= $C$5,$C$6, INDEX('Historical Data'!$D$2:$D$745, MATCH(A245, 'Historical Data'!$B$2:$B$745, 0)))</f>
        <v>1295.6389999999997</v>
      </c>
      <c r="C245" s="14">
        <f t="shared" ca="1" si="220"/>
        <v>1295.6389999999994</v>
      </c>
      <c r="D245" s="14">
        <f t="shared" ca="1" si="227"/>
        <v>174.79100000000108</v>
      </c>
      <c r="E245" s="14">
        <f t="shared" ca="1" si="197"/>
        <v>1120.8479999999986</v>
      </c>
      <c r="F245" s="14">
        <f t="shared" ca="1" si="189"/>
        <v>1120.8479999999986</v>
      </c>
      <c r="G245" s="14">
        <f t="shared" ca="1" si="212"/>
        <v>280245.38199999969</v>
      </c>
      <c r="H245" s="15">
        <f ca="1">SUM(F$12:F245)</f>
        <v>146976.55399999995</v>
      </c>
      <c r="I245" s="16">
        <f ca="1">SUM(D$12:D245)+SUMIF(E$12:E245, "&lt;0")</f>
        <v>133268.82799999998</v>
      </c>
      <c r="J245" s="15"/>
      <c r="K245" s="9">
        <v>44416</v>
      </c>
      <c r="L245" s="14">
        <f t="shared" ca="1" si="213"/>
        <v>1788.5130798771124</v>
      </c>
      <c r="M245" s="14">
        <f t="shared" ca="1" si="221"/>
        <v>1788.5130798771129</v>
      </c>
      <c r="N245" s="14">
        <f t="shared" ca="1" si="228"/>
        <v>174.79100000000108</v>
      </c>
      <c r="O245" s="14">
        <f t="shared" ca="1" si="198"/>
        <v>1613.7220798771114</v>
      </c>
      <c r="P245" s="14">
        <f t="shared" ca="1" si="199"/>
        <v>1613.7220798771114</v>
      </c>
      <c r="Q245" s="14">
        <f t="shared" ca="1" si="236"/>
        <v>361569.60517972347</v>
      </c>
      <c r="R245" s="15">
        <f ca="1">SUM(P$12:P245)</f>
        <v>192813.84342857139</v>
      </c>
      <c r="S245" s="16">
        <f ca="1">SUM(N$12:N245)+SUMIF(O$12:O245, "&lt;0")</f>
        <v>168755.76175115202</v>
      </c>
      <c r="U245" s="9">
        <v>44416</v>
      </c>
      <c r="V245" s="14">
        <f t="shared" ca="1" si="214"/>
        <v>1250</v>
      </c>
      <c r="W245" s="14">
        <f t="shared" ca="1" si="222"/>
        <v>1250</v>
      </c>
      <c r="X245" s="14">
        <f t="shared" ca="1" si="229"/>
        <v>174.79100000000108</v>
      </c>
      <c r="Y245" s="14">
        <f t="shared" ca="1" si="200"/>
        <v>1075.2089999999989</v>
      </c>
      <c r="Z245" s="14">
        <f t="shared" ca="1" si="201"/>
        <v>1075.2089999999989</v>
      </c>
      <c r="AA245" s="14">
        <f t="shared" ca="1" si="237"/>
        <v>272714.94699999999</v>
      </c>
      <c r="AB245" s="15">
        <f ca="1">SUM(Z$12:Z245)</f>
        <v>142732.12700000001</v>
      </c>
      <c r="AC245" s="16">
        <f ca="1">SUM(X$12:X245)+SUMIF(Y$12:Y245, "&lt;0")</f>
        <v>129982.82</v>
      </c>
      <c r="AE245" s="9">
        <v>44416</v>
      </c>
      <c r="AF245" s="14">
        <f t="shared" ca="1" si="190"/>
        <v>2000</v>
      </c>
      <c r="AG245" s="14">
        <f t="shared" ca="1" si="218"/>
        <v>2000</v>
      </c>
      <c r="AH245" s="14">
        <f t="shared" ca="1" si="230"/>
        <v>174.79100000000108</v>
      </c>
      <c r="AI245" s="14">
        <f t="shared" ca="1" si="191"/>
        <v>1825.2089999999989</v>
      </c>
      <c r="AJ245" s="14">
        <f t="shared" ca="1" si="192"/>
        <v>1825.2089999999989</v>
      </c>
      <c r="AK245" s="14">
        <f t="shared" ca="1" si="202"/>
        <v>395489.56299796025</v>
      </c>
      <c r="AL245" s="15">
        <f ca="1">SUM(AJ$12:AJ245)</f>
        <v>211506.74299796033</v>
      </c>
      <c r="AM245" s="16">
        <f ca="1">SUM(AH$12:AH245)+SUMIF(AI$12:AI245, "&lt;0")</f>
        <v>183982.82</v>
      </c>
      <c r="AO245" s="9">
        <v>44416</v>
      </c>
      <c r="AP245" s="14">
        <f t="shared" ca="1" si="193"/>
        <v>3000</v>
      </c>
      <c r="AQ245" s="14">
        <f t="shared" ca="1" si="223"/>
        <v>3000</v>
      </c>
      <c r="AR245" s="14">
        <f t="shared" ca="1" si="231"/>
        <v>793.45651937750381</v>
      </c>
      <c r="AS245" s="14">
        <f t="shared" ca="1" si="203"/>
        <v>2206.5434806224962</v>
      </c>
      <c r="AT245" s="14">
        <f t="shared" ca="1" si="204"/>
        <v>2206.5434806224962</v>
      </c>
      <c r="AU245" s="14">
        <f t="shared" ca="1" si="238"/>
        <v>532390.78785618593</v>
      </c>
      <c r="AV245" s="15">
        <f ca="1">SUM(AT$12:AT245)</f>
        <v>285377.02455936657</v>
      </c>
      <c r="AW245" s="16">
        <f ca="1">SUM(AR$12:AR245)+SUMIF(AS$12:AS245, "&lt;0")</f>
        <v>247013.76329681958</v>
      </c>
      <c r="AX245" s="15"/>
      <c r="AZ245" s="9">
        <v>44416</v>
      </c>
      <c r="BA245" s="14">
        <f t="shared" ca="1" si="215"/>
        <v>1500</v>
      </c>
      <c r="BB245" s="14">
        <f t="shared" ca="1" si="224"/>
        <v>1500</v>
      </c>
      <c r="BC245" s="14">
        <f t="shared" ca="1" si="232"/>
        <v>174.79100000000108</v>
      </c>
      <c r="BD245" s="14">
        <f t="shared" ca="1" si="205"/>
        <v>1325.2089999999989</v>
      </c>
      <c r="BE245" s="14">
        <f t="shared" ca="1" si="206"/>
        <v>1325.2089999999989</v>
      </c>
      <c r="BF245" s="14">
        <f t="shared" ca="1" si="239"/>
        <v>313964.94699999999</v>
      </c>
      <c r="BG245" s="15">
        <f ca="1">SUM(BE$12:BE245)</f>
        <v>165982.12700000007</v>
      </c>
      <c r="BH245" s="16">
        <f ca="1">SUM(BC$12:BC245)+SUMIF(BD$12:BD245, "&lt;0")</f>
        <v>147982.81999999998</v>
      </c>
      <c r="BJ245" s="9">
        <v>44416</v>
      </c>
      <c r="BK245" s="14">
        <f t="shared" ca="1" si="216"/>
        <v>1750</v>
      </c>
      <c r="BL245" s="14">
        <f t="shared" ca="1" si="225"/>
        <v>1750</v>
      </c>
      <c r="BM245" s="14">
        <f t="shared" ca="1" si="233"/>
        <v>174.79100000000108</v>
      </c>
      <c r="BN245" s="14">
        <f t="shared" ca="1" si="207"/>
        <v>1575.2089999999989</v>
      </c>
      <c r="BO245" s="14">
        <f t="shared" ca="1" si="208"/>
        <v>1575.2089999999989</v>
      </c>
      <c r="BP245" s="14">
        <f t="shared" ca="1" si="240"/>
        <v>355214.94699999999</v>
      </c>
      <c r="BQ245" s="15">
        <f ca="1">SUM(BO$12:BO245)</f>
        <v>189232.12700000001</v>
      </c>
      <c r="BR245" s="16">
        <f ca="1">SUM(BM$12:BM245)+SUMIF(BN$12:BN245, "&lt;0")</f>
        <v>165982.82</v>
      </c>
      <c r="BT245" s="9">
        <v>44416</v>
      </c>
      <c r="BU245" s="14">
        <f t="shared" ca="1" si="194"/>
        <v>2000</v>
      </c>
      <c r="BV245" s="14">
        <f t="shared" ca="1" si="219"/>
        <v>2000</v>
      </c>
      <c r="BW245" s="14">
        <f t="shared" ca="1" si="234"/>
        <v>174.79100000000108</v>
      </c>
      <c r="BX245" s="14">
        <f t="shared" ca="1" si="195"/>
        <v>1825.2089999999989</v>
      </c>
      <c r="BY245" s="14">
        <f t="shared" ca="1" si="196"/>
        <v>1825.2089999999989</v>
      </c>
      <c r="BZ245" s="14">
        <f t="shared" ca="1" si="209"/>
        <v>395489.56299796025</v>
      </c>
      <c r="CA245" s="15">
        <f ca="1">SUM(BY$12:BY245)</f>
        <v>211506.74299796033</v>
      </c>
      <c r="CB245" s="16">
        <f ca="1">SUM(BW$12:BW245)+SUMIF(BX$12:BX245, "&lt;0")</f>
        <v>183982.82</v>
      </c>
      <c r="CD245" s="9">
        <v>44416</v>
      </c>
      <c r="CE245" s="14">
        <f t="shared" ca="1" si="217"/>
        <v>2500</v>
      </c>
      <c r="CF245" s="14">
        <f t="shared" ca="1" si="226"/>
        <v>2500</v>
      </c>
      <c r="CG245" s="14">
        <f t="shared" ca="1" si="235"/>
        <v>370.72332064163629</v>
      </c>
      <c r="CH245" s="14">
        <f t="shared" ca="1" si="210"/>
        <v>2129.2766793583637</v>
      </c>
      <c r="CI245" s="14">
        <f t="shared" ca="1" si="211"/>
        <v>2129.2766793583637</v>
      </c>
      <c r="CJ245" s="14">
        <f t="shared" ca="1" si="241"/>
        <v>468787.2951667548</v>
      </c>
      <c r="CK245" s="15">
        <f ca="1">SUM(CI$12:CI245)</f>
        <v>249454.22497197255</v>
      </c>
      <c r="CL245" s="16">
        <f ca="1">SUM(CG$12:CG245)+SUMIF(CH$12:CH245, "&lt;0")</f>
        <v>219333.07019478234</v>
      </c>
    </row>
    <row r="246" spans="1:90" x14ac:dyDescent="0.2">
      <c r="A246" s="24">
        <v>44417</v>
      </c>
      <c r="B246" s="54">
        <f ca="1">IF($A246&gt;= $C$5,$C$6, INDEX('Historical Data'!$D$2:$D$745, MATCH(A246, 'Historical Data'!$B$2:$B$745, 0)))</f>
        <v>1295.6389999999997</v>
      </c>
      <c r="C246" s="14">
        <f t="shared" ca="1" si="220"/>
        <v>1295.6389999999994</v>
      </c>
      <c r="D246" s="14">
        <f t="shared" ca="1" si="227"/>
        <v>0</v>
      </c>
      <c r="E246" s="14">
        <f t="shared" ca="1" si="197"/>
        <v>1295.6389999999997</v>
      </c>
      <c r="F246" s="14">
        <f t="shared" ca="1" si="189"/>
        <v>1295.6389999999997</v>
      </c>
      <c r="G246" s="14">
        <f t="shared" ca="1" si="212"/>
        <v>281541.02099999972</v>
      </c>
      <c r="H246" s="15">
        <f ca="1">SUM(F$12:F246)</f>
        <v>148272.19299999994</v>
      </c>
      <c r="I246" s="16">
        <f ca="1">SUM(D$12:D246)+SUMIF(E$12:E246, "&lt;0")</f>
        <v>133268.82799999998</v>
      </c>
      <c r="J246" s="15"/>
      <c r="K246" s="9">
        <v>44417</v>
      </c>
      <c r="L246" s="14">
        <f t="shared" ca="1" si="213"/>
        <v>1788.5130798771124</v>
      </c>
      <c r="M246" s="14">
        <f t="shared" ca="1" si="221"/>
        <v>1788.5130798771129</v>
      </c>
      <c r="N246" s="14">
        <f t="shared" ca="1" si="228"/>
        <v>0</v>
      </c>
      <c r="O246" s="14">
        <f t="shared" ca="1" si="198"/>
        <v>1788.5130798771124</v>
      </c>
      <c r="P246" s="14">
        <f t="shared" ca="1" si="199"/>
        <v>1788.5130798771124</v>
      </c>
      <c r="Q246" s="14">
        <f t="shared" ca="1" si="236"/>
        <v>363358.1182596006</v>
      </c>
      <c r="R246" s="15">
        <f ca="1">SUM(P$12:P246)</f>
        <v>194602.35650844849</v>
      </c>
      <c r="S246" s="16">
        <f ca="1">SUM(N$12:N246)+SUMIF(O$12:O246, "&lt;0")</f>
        <v>168755.76175115202</v>
      </c>
      <c r="U246" s="9">
        <v>44417</v>
      </c>
      <c r="V246" s="14">
        <f t="shared" ca="1" si="214"/>
        <v>1250</v>
      </c>
      <c r="W246" s="14">
        <f t="shared" ca="1" si="222"/>
        <v>1250</v>
      </c>
      <c r="X246" s="14">
        <f t="shared" ca="1" si="229"/>
        <v>0</v>
      </c>
      <c r="Y246" s="14">
        <f t="shared" ca="1" si="200"/>
        <v>1250</v>
      </c>
      <c r="Z246" s="14">
        <f t="shared" ca="1" si="201"/>
        <v>1250</v>
      </c>
      <c r="AA246" s="14">
        <f t="shared" ca="1" si="237"/>
        <v>273964.94699999999</v>
      </c>
      <c r="AB246" s="15">
        <f ca="1">SUM(Z$12:Z246)</f>
        <v>143982.12700000001</v>
      </c>
      <c r="AC246" s="16">
        <f ca="1">SUM(X$12:X246)+SUMIF(Y$12:Y246, "&lt;0")</f>
        <v>129982.82</v>
      </c>
      <c r="AE246" s="9">
        <v>44417</v>
      </c>
      <c r="AF246" s="14">
        <f t="shared" ca="1" si="190"/>
        <v>2000</v>
      </c>
      <c r="AG246" s="14">
        <f t="shared" ca="1" si="218"/>
        <v>2000</v>
      </c>
      <c r="AH246" s="14">
        <f t="shared" ca="1" si="230"/>
        <v>0</v>
      </c>
      <c r="AI246" s="14">
        <f t="shared" ca="1" si="191"/>
        <v>2000</v>
      </c>
      <c r="AJ246" s="14">
        <f t="shared" ca="1" si="192"/>
        <v>2000</v>
      </c>
      <c r="AK246" s="14">
        <f t="shared" ca="1" si="202"/>
        <v>397489.56299796025</v>
      </c>
      <c r="AL246" s="15">
        <f ca="1">SUM(AJ$12:AJ246)</f>
        <v>213506.74299796033</v>
      </c>
      <c r="AM246" s="16">
        <f ca="1">SUM(AH$12:AH246)+SUMIF(AI$12:AI246, "&lt;0")</f>
        <v>183982.82</v>
      </c>
      <c r="AO246" s="9">
        <v>44417</v>
      </c>
      <c r="AP246" s="14">
        <f t="shared" ca="1" si="193"/>
        <v>3000</v>
      </c>
      <c r="AQ246" s="14">
        <f t="shared" ca="1" si="223"/>
        <v>3000</v>
      </c>
      <c r="AR246" s="14">
        <f t="shared" ca="1" si="231"/>
        <v>618.66551937750319</v>
      </c>
      <c r="AS246" s="14">
        <f t="shared" ca="1" si="203"/>
        <v>2381.3344806224968</v>
      </c>
      <c r="AT246" s="14">
        <f t="shared" ca="1" si="204"/>
        <v>2381.3344806224968</v>
      </c>
      <c r="AU246" s="14">
        <f t="shared" ca="1" si="238"/>
        <v>535390.78785618593</v>
      </c>
      <c r="AV246" s="15">
        <f ca="1">SUM(AT$12:AT246)</f>
        <v>287758.35903998907</v>
      </c>
      <c r="AW246" s="16">
        <f ca="1">SUM(AR$12:AR246)+SUMIF(AS$12:AS246, "&lt;0")</f>
        <v>247632.42881619709</v>
      </c>
      <c r="AX246" s="15"/>
      <c r="AZ246" s="9">
        <v>44417</v>
      </c>
      <c r="BA246" s="14">
        <f t="shared" ca="1" si="215"/>
        <v>1500</v>
      </c>
      <c r="BB246" s="14">
        <f t="shared" ca="1" si="224"/>
        <v>1500</v>
      </c>
      <c r="BC246" s="14">
        <f t="shared" ca="1" si="232"/>
        <v>0</v>
      </c>
      <c r="BD246" s="14">
        <f t="shared" ca="1" si="205"/>
        <v>1500</v>
      </c>
      <c r="BE246" s="14">
        <f t="shared" ca="1" si="206"/>
        <v>1500</v>
      </c>
      <c r="BF246" s="14">
        <f t="shared" ca="1" si="239"/>
        <v>315464.94699999999</v>
      </c>
      <c r="BG246" s="15">
        <f ca="1">SUM(BE$12:BE246)</f>
        <v>167482.12700000007</v>
      </c>
      <c r="BH246" s="16">
        <f ca="1">SUM(BC$12:BC246)+SUMIF(BD$12:BD246, "&lt;0")</f>
        <v>147982.81999999998</v>
      </c>
      <c r="BJ246" s="9">
        <v>44417</v>
      </c>
      <c r="BK246" s="14">
        <f t="shared" ca="1" si="216"/>
        <v>1750</v>
      </c>
      <c r="BL246" s="14">
        <f t="shared" ca="1" si="225"/>
        <v>1750</v>
      </c>
      <c r="BM246" s="14">
        <f t="shared" ca="1" si="233"/>
        <v>0</v>
      </c>
      <c r="BN246" s="14">
        <f t="shared" ca="1" si="207"/>
        <v>1750</v>
      </c>
      <c r="BO246" s="14">
        <f t="shared" ca="1" si="208"/>
        <v>1750</v>
      </c>
      <c r="BP246" s="14">
        <f t="shared" ca="1" si="240"/>
        <v>356964.94699999999</v>
      </c>
      <c r="BQ246" s="15">
        <f ca="1">SUM(BO$12:BO246)</f>
        <v>190982.12700000001</v>
      </c>
      <c r="BR246" s="16">
        <f ca="1">SUM(BM$12:BM246)+SUMIF(BN$12:BN246, "&lt;0")</f>
        <v>165982.82</v>
      </c>
      <c r="BT246" s="9">
        <v>44417</v>
      </c>
      <c r="BU246" s="14">
        <f t="shared" ca="1" si="194"/>
        <v>2000</v>
      </c>
      <c r="BV246" s="14">
        <f t="shared" ca="1" si="219"/>
        <v>2000</v>
      </c>
      <c r="BW246" s="14">
        <f t="shared" ca="1" si="234"/>
        <v>0</v>
      </c>
      <c r="BX246" s="14">
        <f t="shared" ca="1" si="195"/>
        <v>2000</v>
      </c>
      <c r="BY246" s="14">
        <f t="shared" ca="1" si="196"/>
        <v>2000</v>
      </c>
      <c r="BZ246" s="14">
        <f t="shared" ca="1" si="209"/>
        <v>397489.56299796025</v>
      </c>
      <c r="CA246" s="15">
        <f ca="1">SUM(BY$12:BY246)</f>
        <v>213506.74299796033</v>
      </c>
      <c r="CB246" s="16">
        <f ca="1">SUM(BW$12:BW246)+SUMIF(BX$12:BX246, "&lt;0")</f>
        <v>183982.82</v>
      </c>
      <c r="CD246" s="9">
        <v>44417</v>
      </c>
      <c r="CE246" s="14">
        <f t="shared" ca="1" si="217"/>
        <v>2500</v>
      </c>
      <c r="CF246" s="14">
        <f t="shared" ca="1" si="226"/>
        <v>2500</v>
      </c>
      <c r="CG246" s="14">
        <f t="shared" ca="1" si="235"/>
        <v>170.15459066757285</v>
      </c>
      <c r="CH246" s="14">
        <f t="shared" ca="1" si="210"/>
        <v>2329.8454093324272</v>
      </c>
      <c r="CI246" s="14">
        <f t="shared" ca="1" si="211"/>
        <v>2329.8454093324272</v>
      </c>
      <c r="CJ246" s="14">
        <f t="shared" ca="1" si="241"/>
        <v>471287.2951667548</v>
      </c>
      <c r="CK246" s="15">
        <f ca="1">SUM(CI$12:CI246)</f>
        <v>251784.07038130498</v>
      </c>
      <c r="CL246" s="16">
        <f ca="1">SUM(CG$12:CG246)+SUMIF(CH$12:CH246, "&lt;0")</f>
        <v>219503.22478544991</v>
      </c>
    </row>
    <row r="247" spans="1:90" x14ac:dyDescent="0.2">
      <c r="A247" s="24">
        <v>44418</v>
      </c>
      <c r="B247" s="54">
        <f ca="1">IF($A247&gt;= $C$5,$C$6, INDEX('Historical Data'!$D$2:$D$745, MATCH(A247, 'Historical Data'!$B$2:$B$745, 0)))</f>
        <v>1295.6389999999997</v>
      </c>
      <c r="C247" s="14">
        <f t="shared" ca="1" si="220"/>
        <v>1295.6389999999994</v>
      </c>
      <c r="D247" s="14">
        <f t="shared" ca="1" si="227"/>
        <v>0</v>
      </c>
      <c r="E247" s="14">
        <f t="shared" ca="1" si="197"/>
        <v>1295.6389999999997</v>
      </c>
      <c r="F247" s="14">
        <f t="shared" ca="1" si="189"/>
        <v>1295.6389999999997</v>
      </c>
      <c r="G247" s="14">
        <f t="shared" ca="1" si="212"/>
        <v>282836.65999999974</v>
      </c>
      <c r="H247" s="15">
        <f ca="1">SUM(F$12:F247)</f>
        <v>149567.83199999994</v>
      </c>
      <c r="I247" s="16">
        <f ca="1">SUM(D$12:D247)+SUMIF(E$12:E247, "&lt;0")</f>
        <v>133268.82799999998</v>
      </c>
      <c r="J247" s="15"/>
      <c r="K247" s="9">
        <v>44418</v>
      </c>
      <c r="L247" s="14">
        <f t="shared" ca="1" si="213"/>
        <v>1788.5130798771124</v>
      </c>
      <c r="M247" s="14">
        <f t="shared" ca="1" si="221"/>
        <v>1788.5130798771129</v>
      </c>
      <c r="N247" s="14">
        <f t="shared" ca="1" si="228"/>
        <v>0</v>
      </c>
      <c r="O247" s="14">
        <f t="shared" ca="1" si="198"/>
        <v>1788.5130798771124</v>
      </c>
      <c r="P247" s="14">
        <f t="shared" ca="1" si="199"/>
        <v>1788.5130798771124</v>
      </c>
      <c r="Q247" s="14">
        <f t="shared" ca="1" si="236"/>
        <v>365146.63133947772</v>
      </c>
      <c r="R247" s="15">
        <f ca="1">SUM(P$12:P247)</f>
        <v>196390.86958832559</v>
      </c>
      <c r="S247" s="16">
        <f ca="1">SUM(N$12:N247)+SUMIF(O$12:O247, "&lt;0")</f>
        <v>168755.76175115202</v>
      </c>
      <c r="U247" s="9">
        <v>44418</v>
      </c>
      <c r="V247" s="14">
        <f t="shared" ca="1" si="214"/>
        <v>1250</v>
      </c>
      <c r="W247" s="14">
        <f t="shared" ca="1" si="222"/>
        <v>1250</v>
      </c>
      <c r="X247" s="14">
        <f t="shared" ca="1" si="229"/>
        <v>0</v>
      </c>
      <c r="Y247" s="14">
        <f t="shared" ca="1" si="200"/>
        <v>1250</v>
      </c>
      <c r="Z247" s="14">
        <f t="shared" ca="1" si="201"/>
        <v>1250</v>
      </c>
      <c r="AA247" s="14">
        <f t="shared" ca="1" si="237"/>
        <v>275214.94699999999</v>
      </c>
      <c r="AB247" s="15">
        <f ca="1">SUM(Z$12:Z247)</f>
        <v>145232.12700000001</v>
      </c>
      <c r="AC247" s="16">
        <f ca="1">SUM(X$12:X247)+SUMIF(Y$12:Y247, "&lt;0")</f>
        <v>129982.82</v>
      </c>
      <c r="AE247" s="9">
        <v>44418</v>
      </c>
      <c r="AF247" s="14">
        <f t="shared" ca="1" si="190"/>
        <v>2000</v>
      </c>
      <c r="AG247" s="14">
        <f t="shared" ca="1" si="218"/>
        <v>2000</v>
      </c>
      <c r="AH247" s="14">
        <f t="shared" ca="1" si="230"/>
        <v>0</v>
      </c>
      <c r="AI247" s="14">
        <f t="shared" ca="1" si="191"/>
        <v>2000</v>
      </c>
      <c r="AJ247" s="14">
        <f t="shared" ca="1" si="192"/>
        <v>2000</v>
      </c>
      <c r="AK247" s="14">
        <f t="shared" ca="1" si="202"/>
        <v>399489.56299796025</v>
      </c>
      <c r="AL247" s="15">
        <f ca="1">SUM(AJ$12:AJ247)</f>
        <v>215506.74299796033</v>
      </c>
      <c r="AM247" s="16">
        <f ca="1">SUM(AH$12:AH247)+SUMIF(AI$12:AI247, "&lt;0")</f>
        <v>183982.82</v>
      </c>
      <c r="AO247" s="9">
        <v>44418</v>
      </c>
      <c r="AP247" s="14">
        <f t="shared" ca="1" si="193"/>
        <v>3000</v>
      </c>
      <c r="AQ247" s="14">
        <f t="shared" ca="1" si="223"/>
        <v>3000</v>
      </c>
      <c r="AR247" s="14">
        <f t="shared" ca="1" si="231"/>
        <v>618.66551937750273</v>
      </c>
      <c r="AS247" s="14">
        <f t="shared" ca="1" si="203"/>
        <v>2381.3344806224973</v>
      </c>
      <c r="AT247" s="14">
        <f t="shared" ca="1" si="204"/>
        <v>2381.3344806224973</v>
      </c>
      <c r="AU247" s="14">
        <f t="shared" ca="1" si="238"/>
        <v>538390.78785618593</v>
      </c>
      <c r="AV247" s="15">
        <f ca="1">SUM(AT$12:AT247)</f>
        <v>290139.69352061156</v>
      </c>
      <c r="AW247" s="16">
        <f ca="1">SUM(AR$12:AR247)+SUMIF(AS$12:AS247, "&lt;0")</f>
        <v>248251.0943355746</v>
      </c>
      <c r="AX247" s="15"/>
      <c r="AZ247" s="9">
        <v>44418</v>
      </c>
      <c r="BA247" s="14">
        <f t="shared" ca="1" si="215"/>
        <v>1500</v>
      </c>
      <c r="BB247" s="14">
        <f t="shared" ca="1" si="224"/>
        <v>1500</v>
      </c>
      <c r="BC247" s="14">
        <f t="shared" ca="1" si="232"/>
        <v>0</v>
      </c>
      <c r="BD247" s="14">
        <f t="shared" ca="1" si="205"/>
        <v>1500</v>
      </c>
      <c r="BE247" s="14">
        <f t="shared" ca="1" si="206"/>
        <v>1500</v>
      </c>
      <c r="BF247" s="14">
        <f t="shared" ca="1" si="239"/>
        <v>316964.94699999999</v>
      </c>
      <c r="BG247" s="15">
        <f ca="1">SUM(BE$12:BE247)</f>
        <v>168982.12700000007</v>
      </c>
      <c r="BH247" s="16">
        <f ca="1">SUM(BC$12:BC247)+SUMIF(BD$12:BD247, "&lt;0")</f>
        <v>147982.81999999998</v>
      </c>
      <c r="BJ247" s="9">
        <v>44418</v>
      </c>
      <c r="BK247" s="14">
        <f t="shared" ca="1" si="216"/>
        <v>1750</v>
      </c>
      <c r="BL247" s="14">
        <f t="shared" ca="1" si="225"/>
        <v>1750</v>
      </c>
      <c r="BM247" s="14">
        <f t="shared" ca="1" si="233"/>
        <v>0</v>
      </c>
      <c r="BN247" s="14">
        <f t="shared" ca="1" si="207"/>
        <v>1750</v>
      </c>
      <c r="BO247" s="14">
        <f t="shared" ca="1" si="208"/>
        <v>1750</v>
      </c>
      <c r="BP247" s="14">
        <f t="shared" ca="1" si="240"/>
        <v>358714.94699999999</v>
      </c>
      <c r="BQ247" s="15">
        <f ca="1">SUM(BO$12:BO247)</f>
        <v>192732.12700000001</v>
      </c>
      <c r="BR247" s="16">
        <f ca="1">SUM(BM$12:BM247)+SUMIF(BN$12:BN247, "&lt;0")</f>
        <v>165982.82</v>
      </c>
      <c r="BT247" s="9">
        <v>44418</v>
      </c>
      <c r="BU247" s="14">
        <f t="shared" ca="1" si="194"/>
        <v>2000</v>
      </c>
      <c r="BV247" s="14">
        <f t="shared" ca="1" si="219"/>
        <v>2000</v>
      </c>
      <c r="BW247" s="14">
        <f t="shared" ca="1" si="234"/>
        <v>0</v>
      </c>
      <c r="BX247" s="14">
        <f t="shared" ca="1" si="195"/>
        <v>2000</v>
      </c>
      <c r="BY247" s="14">
        <f t="shared" ca="1" si="196"/>
        <v>2000</v>
      </c>
      <c r="BZ247" s="14">
        <f t="shared" ca="1" si="209"/>
        <v>399489.56299796025</v>
      </c>
      <c r="CA247" s="15">
        <f ca="1">SUM(BY$12:BY247)</f>
        <v>215506.74299796033</v>
      </c>
      <c r="CB247" s="16">
        <f ca="1">SUM(BW$12:BW247)+SUMIF(BX$12:BX247, "&lt;0")</f>
        <v>183982.82</v>
      </c>
      <c r="CD247" s="9">
        <v>44418</v>
      </c>
      <c r="CE247" s="14">
        <f t="shared" ca="1" si="217"/>
        <v>2500</v>
      </c>
      <c r="CF247" s="14">
        <f t="shared" ca="1" si="226"/>
        <v>2500</v>
      </c>
      <c r="CG247" s="14">
        <f t="shared" ca="1" si="235"/>
        <v>144.37686069351003</v>
      </c>
      <c r="CH247" s="14">
        <f t="shared" ca="1" si="210"/>
        <v>2355.62313930649</v>
      </c>
      <c r="CI247" s="14">
        <f t="shared" ca="1" si="211"/>
        <v>2355.62313930649</v>
      </c>
      <c r="CJ247" s="14">
        <f t="shared" ca="1" si="241"/>
        <v>473787.2951667548</v>
      </c>
      <c r="CK247" s="15">
        <f ca="1">SUM(CI$12:CI247)</f>
        <v>254139.69352061147</v>
      </c>
      <c r="CL247" s="16">
        <f ca="1">SUM(CG$12:CG247)+SUMIF(CH$12:CH247, "&lt;0")</f>
        <v>219647.60164614342</v>
      </c>
    </row>
    <row r="248" spans="1:90" x14ac:dyDescent="0.2">
      <c r="A248" s="24">
        <v>44419</v>
      </c>
      <c r="B248" s="54">
        <f ca="1">IF($A248&gt;= $C$5,$C$6, INDEX('Historical Data'!$D$2:$D$745, MATCH(A248, 'Historical Data'!$B$2:$B$745, 0)))</f>
        <v>1295.6389999999997</v>
      </c>
      <c r="C248" s="14">
        <f t="shared" ca="1" si="220"/>
        <v>1295.6389999999994</v>
      </c>
      <c r="D248" s="14">
        <f t="shared" ca="1" si="227"/>
        <v>432.31200000000172</v>
      </c>
      <c r="E248" s="14">
        <f t="shared" ca="1" si="197"/>
        <v>863.32699999999795</v>
      </c>
      <c r="F248" s="14">
        <f t="shared" ca="1" si="189"/>
        <v>863.32699999999795</v>
      </c>
      <c r="G248" s="14">
        <f t="shared" ca="1" si="212"/>
        <v>284132.29899999977</v>
      </c>
      <c r="H248" s="15">
        <f ca="1">SUM(F$12:F248)</f>
        <v>150431.15899999993</v>
      </c>
      <c r="I248" s="16">
        <f ca="1">SUM(D$12:D248)+SUMIF(E$12:E248, "&lt;0")</f>
        <v>133701.13999999998</v>
      </c>
      <c r="J248" s="15"/>
      <c r="K248" s="9">
        <v>44419</v>
      </c>
      <c r="L248" s="14">
        <f t="shared" ca="1" si="213"/>
        <v>1788.5130798771124</v>
      </c>
      <c r="M248" s="14">
        <f t="shared" ca="1" si="221"/>
        <v>1788.5130798771129</v>
      </c>
      <c r="N248" s="14">
        <f t="shared" ca="1" si="228"/>
        <v>432.31200000000172</v>
      </c>
      <c r="O248" s="14">
        <f t="shared" ca="1" si="198"/>
        <v>1356.2010798771107</v>
      </c>
      <c r="P248" s="14">
        <f t="shared" ca="1" si="199"/>
        <v>1356.2010798771107</v>
      </c>
      <c r="Q248" s="14">
        <f t="shared" ca="1" si="236"/>
        <v>366935.14441935485</v>
      </c>
      <c r="R248" s="15">
        <f ca="1">SUM(P$12:P248)</f>
        <v>197747.07066820271</v>
      </c>
      <c r="S248" s="16">
        <f ca="1">SUM(N$12:N248)+SUMIF(O$12:O248, "&lt;0")</f>
        <v>169188.07375115203</v>
      </c>
      <c r="U248" s="9">
        <v>44419</v>
      </c>
      <c r="V248" s="14">
        <f t="shared" ca="1" si="214"/>
        <v>1250</v>
      </c>
      <c r="W248" s="14">
        <f t="shared" ca="1" si="222"/>
        <v>1250</v>
      </c>
      <c r="X248" s="14">
        <f t="shared" ca="1" si="229"/>
        <v>432.31200000000172</v>
      </c>
      <c r="Y248" s="14">
        <f t="shared" ca="1" si="200"/>
        <v>817.68799999999828</v>
      </c>
      <c r="Z248" s="14">
        <f t="shared" ca="1" si="201"/>
        <v>817.68799999999828</v>
      </c>
      <c r="AA248" s="14">
        <f t="shared" ca="1" si="237"/>
        <v>276464.94699999999</v>
      </c>
      <c r="AB248" s="15">
        <f ca="1">SUM(Z$12:Z248)</f>
        <v>146049.815</v>
      </c>
      <c r="AC248" s="16">
        <f ca="1">SUM(X$12:X248)+SUMIF(Y$12:Y248, "&lt;0")</f>
        <v>130415.13200000001</v>
      </c>
      <c r="AE248" s="9">
        <v>44419</v>
      </c>
      <c r="AF248" s="14">
        <f t="shared" ca="1" si="190"/>
        <v>2000</v>
      </c>
      <c r="AG248" s="14">
        <f t="shared" ca="1" si="218"/>
        <v>2000</v>
      </c>
      <c r="AH248" s="14">
        <f t="shared" ca="1" si="230"/>
        <v>432.31200000000172</v>
      </c>
      <c r="AI248" s="14">
        <f t="shared" ca="1" si="191"/>
        <v>1567.6879999999983</v>
      </c>
      <c r="AJ248" s="14">
        <f t="shared" ca="1" si="192"/>
        <v>1567.6879999999983</v>
      </c>
      <c r="AK248" s="14">
        <f t="shared" ca="1" si="202"/>
        <v>401489.56299796025</v>
      </c>
      <c r="AL248" s="15">
        <f ca="1">SUM(AJ$12:AJ248)</f>
        <v>217074.43099796033</v>
      </c>
      <c r="AM248" s="16">
        <f ca="1">SUM(AH$12:AH248)+SUMIF(AI$12:AI248, "&lt;0")</f>
        <v>184415.13200000004</v>
      </c>
      <c r="AO248" s="9">
        <v>44419</v>
      </c>
      <c r="AP248" s="14">
        <f t="shared" ca="1" si="193"/>
        <v>3000</v>
      </c>
      <c r="AQ248" s="14">
        <f t="shared" ca="1" si="223"/>
        <v>3000</v>
      </c>
      <c r="AR248" s="14">
        <f t="shared" ca="1" si="231"/>
        <v>1050.9111307194489</v>
      </c>
      <c r="AS248" s="14">
        <f t="shared" ca="1" si="203"/>
        <v>1949.0888692805511</v>
      </c>
      <c r="AT248" s="14">
        <f t="shared" ca="1" si="204"/>
        <v>1949.0888692805511</v>
      </c>
      <c r="AU248" s="14">
        <f t="shared" ca="1" si="238"/>
        <v>541390.78785618593</v>
      </c>
      <c r="AV248" s="15">
        <f ca="1">SUM(AT$12:AT248)</f>
        <v>292088.78238989209</v>
      </c>
      <c r="AW248" s="16">
        <f ca="1">SUM(AR$12:AR248)+SUMIF(AS$12:AS248, "&lt;0")</f>
        <v>249302.00546629401</v>
      </c>
      <c r="AX248" s="15"/>
      <c r="AZ248" s="9">
        <v>44419</v>
      </c>
      <c r="BA248" s="14">
        <f t="shared" ca="1" si="215"/>
        <v>1500</v>
      </c>
      <c r="BB248" s="14">
        <f t="shared" ca="1" si="224"/>
        <v>1500</v>
      </c>
      <c r="BC248" s="14">
        <f t="shared" ca="1" si="232"/>
        <v>432.31200000000172</v>
      </c>
      <c r="BD248" s="14">
        <f t="shared" ca="1" si="205"/>
        <v>1067.6879999999983</v>
      </c>
      <c r="BE248" s="14">
        <f t="shared" ca="1" si="206"/>
        <v>1067.6879999999983</v>
      </c>
      <c r="BF248" s="14">
        <f t="shared" ca="1" si="239"/>
        <v>318464.94699999999</v>
      </c>
      <c r="BG248" s="15">
        <f ca="1">SUM(BE$12:BE248)</f>
        <v>170049.81500000006</v>
      </c>
      <c r="BH248" s="16">
        <f ca="1">SUM(BC$12:BC248)+SUMIF(BD$12:BD248, "&lt;0")</f>
        <v>148415.13199999998</v>
      </c>
      <c r="BJ248" s="9">
        <v>44419</v>
      </c>
      <c r="BK248" s="14">
        <f t="shared" ca="1" si="216"/>
        <v>1750</v>
      </c>
      <c r="BL248" s="14">
        <f t="shared" ca="1" si="225"/>
        <v>1750</v>
      </c>
      <c r="BM248" s="14">
        <f t="shared" ca="1" si="233"/>
        <v>432.31200000000172</v>
      </c>
      <c r="BN248" s="14">
        <f t="shared" ca="1" si="207"/>
        <v>1317.6879999999983</v>
      </c>
      <c r="BO248" s="14">
        <f t="shared" ca="1" si="208"/>
        <v>1317.6879999999983</v>
      </c>
      <c r="BP248" s="14">
        <f t="shared" ca="1" si="240"/>
        <v>360464.94699999999</v>
      </c>
      <c r="BQ248" s="15">
        <f ca="1">SUM(BO$12:BO248)</f>
        <v>194049.815</v>
      </c>
      <c r="BR248" s="16">
        <f ca="1">SUM(BM$12:BM248)+SUMIF(BN$12:BN248, "&lt;0")</f>
        <v>166415.13200000001</v>
      </c>
      <c r="BT248" s="9">
        <v>44419</v>
      </c>
      <c r="BU248" s="14">
        <f t="shared" ca="1" si="194"/>
        <v>2000</v>
      </c>
      <c r="BV248" s="14">
        <f t="shared" ca="1" si="219"/>
        <v>2000</v>
      </c>
      <c r="BW248" s="14">
        <f t="shared" ca="1" si="234"/>
        <v>432.31200000000172</v>
      </c>
      <c r="BX248" s="14">
        <f t="shared" ca="1" si="195"/>
        <v>1567.6879999999983</v>
      </c>
      <c r="BY248" s="14">
        <f t="shared" ca="1" si="196"/>
        <v>1567.6879999999983</v>
      </c>
      <c r="BZ248" s="14">
        <f t="shared" ca="1" si="209"/>
        <v>401489.56299796025</v>
      </c>
      <c r="CA248" s="15">
        <f ca="1">SUM(BY$12:BY248)</f>
        <v>217074.43099796033</v>
      </c>
      <c r="CB248" s="16">
        <f ca="1">SUM(BW$12:BW248)+SUMIF(BX$12:BX248, "&lt;0")</f>
        <v>184415.13200000004</v>
      </c>
      <c r="CD248" s="9">
        <v>44419</v>
      </c>
      <c r="CE248" s="14">
        <f t="shared" ca="1" si="217"/>
        <v>2500</v>
      </c>
      <c r="CF248" s="14">
        <f t="shared" ca="1" si="226"/>
        <v>2500</v>
      </c>
      <c r="CG248" s="14">
        <f t="shared" ca="1" si="235"/>
        <v>550.91113071944892</v>
      </c>
      <c r="CH248" s="14">
        <f t="shared" ca="1" si="210"/>
        <v>1949.0888692805511</v>
      </c>
      <c r="CI248" s="14">
        <f t="shared" ca="1" si="211"/>
        <v>1949.0888692805511</v>
      </c>
      <c r="CJ248" s="14">
        <f t="shared" ca="1" si="241"/>
        <v>476287.2951667548</v>
      </c>
      <c r="CK248" s="15">
        <f ca="1">SUM(CI$12:CI248)</f>
        <v>256088.78238989203</v>
      </c>
      <c r="CL248" s="16">
        <f ca="1">SUM(CG$12:CG248)+SUMIF(CH$12:CH248, "&lt;0")</f>
        <v>220198.51277686289</v>
      </c>
    </row>
    <row r="249" spans="1:90" x14ac:dyDescent="0.2">
      <c r="A249" s="24">
        <v>44420</v>
      </c>
      <c r="B249" s="54">
        <f ca="1">IF($A249&gt;= $C$5,$C$6, INDEX('Historical Data'!$D$2:$D$745, MATCH(A249, 'Historical Data'!$B$2:$B$745, 0)))</f>
        <v>1295.6389999999997</v>
      </c>
      <c r="C249" s="14">
        <f t="shared" ca="1" si="220"/>
        <v>1295.6389999999994</v>
      </c>
      <c r="D249" s="14">
        <f t="shared" ca="1" si="227"/>
        <v>1083.2719999999977</v>
      </c>
      <c r="E249" s="14">
        <f t="shared" ca="1" si="197"/>
        <v>212.36700000000201</v>
      </c>
      <c r="F249" s="14">
        <f t="shared" ca="1" si="189"/>
        <v>212.36700000000201</v>
      </c>
      <c r="G249" s="14">
        <f t="shared" ca="1" si="212"/>
        <v>285427.93799999979</v>
      </c>
      <c r="H249" s="15">
        <f ca="1">SUM(F$12:F249)</f>
        <v>150643.52599999993</v>
      </c>
      <c r="I249" s="16">
        <f ca="1">SUM(D$12:D249)+SUMIF(E$12:E249, "&lt;0")</f>
        <v>134784.41199999998</v>
      </c>
      <c r="J249" s="15"/>
      <c r="K249" s="9">
        <v>44420</v>
      </c>
      <c r="L249" s="14">
        <f t="shared" ca="1" si="213"/>
        <v>1788.5130798771124</v>
      </c>
      <c r="M249" s="14">
        <f t="shared" ca="1" si="221"/>
        <v>1788.5130798771129</v>
      </c>
      <c r="N249" s="14">
        <f t="shared" ca="1" si="228"/>
        <v>1576.1460798771104</v>
      </c>
      <c r="O249" s="14">
        <f t="shared" ca="1" si="198"/>
        <v>212.36700000000201</v>
      </c>
      <c r="P249" s="14">
        <f t="shared" ca="1" si="199"/>
        <v>212.36700000000201</v>
      </c>
      <c r="Q249" s="14">
        <f t="shared" ca="1" si="236"/>
        <v>368723.65749923198</v>
      </c>
      <c r="R249" s="15">
        <f ca="1">SUM(P$12:P249)</f>
        <v>197959.43766820271</v>
      </c>
      <c r="S249" s="16">
        <f ca="1">SUM(N$12:N249)+SUMIF(O$12:O249, "&lt;0")</f>
        <v>170764.21983102913</v>
      </c>
      <c r="U249" s="9">
        <v>44420</v>
      </c>
      <c r="V249" s="14">
        <f t="shared" ca="1" si="214"/>
        <v>1250</v>
      </c>
      <c r="W249" s="14">
        <f t="shared" ca="1" si="222"/>
        <v>1250</v>
      </c>
      <c r="X249" s="14">
        <f t="shared" ca="1" si="229"/>
        <v>1037.632999999998</v>
      </c>
      <c r="Y249" s="14">
        <f t="shared" ca="1" si="200"/>
        <v>212.36700000000201</v>
      </c>
      <c r="Z249" s="14">
        <f t="shared" ca="1" si="201"/>
        <v>212.36700000000201</v>
      </c>
      <c r="AA249" s="14">
        <f t="shared" ca="1" si="237"/>
        <v>277714.94699999999</v>
      </c>
      <c r="AB249" s="15">
        <f ca="1">SUM(Z$12:Z249)</f>
        <v>146262.182</v>
      </c>
      <c r="AC249" s="16">
        <f ca="1">SUM(X$12:X249)+SUMIF(Y$12:Y249, "&lt;0")</f>
        <v>131452.76500000001</v>
      </c>
      <c r="AE249" s="9">
        <v>44420</v>
      </c>
      <c r="AF249" s="14">
        <f t="shared" ca="1" si="190"/>
        <v>2000</v>
      </c>
      <c r="AG249" s="14">
        <f t="shared" ca="1" si="218"/>
        <v>2000</v>
      </c>
      <c r="AH249" s="14">
        <f t="shared" ca="1" si="230"/>
        <v>1576.1460798771104</v>
      </c>
      <c r="AI249" s="14">
        <f t="shared" ca="1" si="191"/>
        <v>423.85392012288958</v>
      </c>
      <c r="AJ249" s="14">
        <f t="shared" ca="1" si="192"/>
        <v>423.85392012288958</v>
      </c>
      <c r="AK249" s="14">
        <f t="shared" ca="1" si="202"/>
        <v>403489.56299796025</v>
      </c>
      <c r="AL249" s="15">
        <f ca="1">SUM(AJ$12:AJ249)</f>
        <v>217498.28491808323</v>
      </c>
      <c r="AM249" s="16">
        <f ca="1">SUM(AH$12:AH249)+SUMIF(AI$12:AI249, "&lt;0")</f>
        <v>185991.27807987714</v>
      </c>
      <c r="AO249" s="9">
        <v>44420</v>
      </c>
      <c r="AP249" s="14">
        <f t="shared" ca="1" si="193"/>
        <v>3000</v>
      </c>
      <c r="AQ249" s="14">
        <f t="shared" ca="1" si="223"/>
        <v>3000</v>
      </c>
      <c r="AR249" s="14">
        <f t="shared" ca="1" si="231"/>
        <v>2168.9674806224953</v>
      </c>
      <c r="AS249" s="14">
        <f t="shared" ca="1" si="203"/>
        <v>831.03251937750474</v>
      </c>
      <c r="AT249" s="14">
        <f t="shared" ca="1" si="204"/>
        <v>831.03251937750474</v>
      </c>
      <c r="AU249" s="14">
        <f t="shared" ca="1" si="238"/>
        <v>544390.78785618593</v>
      </c>
      <c r="AV249" s="15">
        <f ca="1">SUM(AT$12:AT249)</f>
        <v>292919.81490926957</v>
      </c>
      <c r="AW249" s="16">
        <f ca="1">SUM(AR$12:AR249)+SUMIF(AS$12:AS249, "&lt;0")</f>
        <v>251470.97294691653</v>
      </c>
      <c r="AX249" s="15"/>
      <c r="AZ249" s="9">
        <v>44420</v>
      </c>
      <c r="BA249" s="14">
        <f t="shared" ca="1" si="215"/>
        <v>1500</v>
      </c>
      <c r="BB249" s="14">
        <f t="shared" ca="1" si="224"/>
        <v>1500</v>
      </c>
      <c r="BC249" s="14">
        <f t="shared" ca="1" si="232"/>
        <v>1287.632999999998</v>
      </c>
      <c r="BD249" s="14">
        <f t="shared" ca="1" si="205"/>
        <v>212.36700000000201</v>
      </c>
      <c r="BE249" s="14">
        <f t="shared" ca="1" si="206"/>
        <v>212.36700000000201</v>
      </c>
      <c r="BF249" s="14">
        <f t="shared" ca="1" si="239"/>
        <v>319964.94699999999</v>
      </c>
      <c r="BG249" s="15">
        <f ca="1">SUM(BE$12:BE249)</f>
        <v>170262.18200000006</v>
      </c>
      <c r="BH249" s="16">
        <f ca="1">SUM(BC$12:BC249)+SUMIF(BD$12:BD249, "&lt;0")</f>
        <v>149702.76499999998</v>
      </c>
      <c r="BJ249" s="9">
        <v>44420</v>
      </c>
      <c r="BK249" s="14">
        <f t="shared" ca="1" si="216"/>
        <v>1750</v>
      </c>
      <c r="BL249" s="14">
        <f t="shared" ca="1" si="225"/>
        <v>1750</v>
      </c>
      <c r="BM249" s="14">
        <f t="shared" ca="1" si="233"/>
        <v>1537.632999999998</v>
      </c>
      <c r="BN249" s="14">
        <f t="shared" ca="1" si="207"/>
        <v>212.36700000000201</v>
      </c>
      <c r="BO249" s="14">
        <f t="shared" ca="1" si="208"/>
        <v>212.36700000000201</v>
      </c>
      <c r="BP249" s="14">
        <f t="shared" ca="1" si="240"/>
        <v>362214.94699999999</v>
      </c>
      <c r="BQ249" s="15">
        <f ca="1">SUM(BO$12:BO249)</f>
        <v>194262.182</v>
      </c>
      <c r="BR249" s="16">
        <f ca="1">SUM(BM$12:BM249)+SUMIF(BN$12:BN249, "&lt;0")</f>
        <v>167952.76500000001</v>
      </c>
      <c r="BT249" s="9">
        <v>44420</v>
      </c>
      <c r="BU249" s="14">
        <f t="shared" ca="1" si="194"/>
        <v>2000</v>
      </c>
      <c r="BV249" s="14">
        <f t="shared" ca="1" si="219"/>
        <v>2000</v>
      </c>
      <c r="BW249" s="14">
        <f t="shared" ca="1" si="234"/>
        <v>1576.1460798771104</v>
      </c>
      <c r="BX249" s="14">
        <f t="shared" ca="1" si="195"/>
        <v>423.85392012288958</v>
      </c>
      <c r="BY249" s="14">
        <f t="shared" ca="1" si="196"/>
        <v>423.85392012288958</v>
      </c>
      <c r="BZ249" s="14">
        <f t="shared" ca="1" si="209"/>
        <v>403489.56299796025</v>
      </c>
      <c r="CA249" s="15">
        <f ca="1">SUM(BY$12:BY249)</f>
        <v>217498.28491808323</v>
      </c>
      <c r="CB249" s="16">
        <f ca="1">SUM(BW$12:BW249)+SUMIF(BX$12:BX249, "&lt;0")</f>
        <v>185991.27807987714</v>
      </c>
      <c r="CD249" s="9">
        <v>44420</v>
      </c>
      <c r="CE249" s="14">
        <f t="shared" ca="1" si="217"/>
        <v>2500</v>
      </c>
      <c r="CF249" s="14">
        <f t="shared" ca="1" si="226"/>
        <v>2500</v>
      </c>
      <c r="CG249" s="14">
        <f t="shared" ca="1" si="235"/>
        <v>1668.9674806224953</v>
      </c>
      <c r="CH249" s="14">
        <f t="shared" ca="1" si="210"/>
        <v>831.03251937750474</v>
      </c>
      <c r="CI249" s="14">
        <f t="shared" ca="1" si="211"/>
        <v>831.03251937750474</v>
      </c>
      <c r="CJ249" s="14">
        <f t="shared" ca="1" si="241"/>
        <v>478787.2951667548</v>
      </c>
      <c r="CK249" s="15">
        <f ca="1">SUM(CI$12:CI249)</f>
        <v>256919.81490926954</v>
      </c>
      <c r="CL249" s="16">
        <f ca="1">SUM(CG$12:CG249)+SUMIF(CH$12:CH249, "&lt;0")</f>
        <v>221867.48025748535</v>
      </c>
    </row>
    <row r="250" spans="1:90" x14ac:dyDescent="0.2">
      <c r="A250" s="24">
        <v>44421</v>
      </c>
      <c r="B250" s="54">
        <f ca="1">IF($A250&gt;= $C$5,$C$6, INDEX('Historical Data'!$D$2:$D$745, MATCH(A250, 'Historical Data'!$B$2:$B$745, 0)))</f>
        <v>1295.6389999999997</v>
      </c>
      <c r="C250" s="14">
        <f t="shared" ca="1" si="220"/>
        <v>1295.6389999999994</v>
      </c>
      <c r="D250" s="14">
        <f t="shared" ca="1" si="227"/>
        <v>1100.6389999999997</v>
      </c>
      <c r="E250" s="14">
        <f t="shared" ca="1" si="197"/>
        <v>195</v>
      </c>
      <c r="F250" s="14">
        <f t="shared" ca="1" si="189"/>
        <v>195</v>
      </c>
      <c r="G250" s="14">
        <f t="shared" ca="1" si="212"/>
        <v>286723.57699999982</v>
      </c>
      <c r="H250" s="15">
        <f ca="1">SUM(F$12:F250)</f>
        <v>150838.52599999993</v>
      </c>
      <c r="I250" s="16">
        <f ca="1">SUM(D$12:D250)+SUMIF(E$12:E250, "&lt;0")</f>
        <v>135885.05099999998</v>
      </c>
      <c r="J250" s="15"/>
      <c r="K250" s="9">
        <v>44421</v>
      </c>
      <c r="L250" s="14">
        <f t="shared" ca="1" si="213"/>
        <v>1788.5130798771124</v>
      </c>
      <c r="M250" s="14">
        <f t="shared" ca="1" si="221"/>
        <v>1788.5130798771129</v>
      </c>
      <c r="N250" s="14">
        <f t="shared" ca="1" si="228"/>
        <v>1593.5130798771124</v>
      </c>
      <c r="O250" s="14">
        <f t="shared" ca="1" si="198"/>
        <v>195</v>
      </c>
      <c r="P250" s="14">
        <f t="shared" ca="1" si="199"/>
        <v>195</v>
      </c>
      <c r="Q250" s="14">
        <f t="shared" ca="1" si="236"/>
        <v>370512.17057910911</v>
      </c>
      <c r="R250" s="15">
        <f ca="1">SUM(P$12:P250)</f>
        <v>198154.43766820271</v>
      </c>
      <c r="S250" s="16">
        <f ca="1">SUM(N$12:N250)+SUMIF(O$12:O250, "&lt;0")</f>
        <v>172357.73291090623</v>
      </c>
      <c r="U250" s="9">
        <v>44421</v>
      </c>
      <c r="V250" s="14">
        <f t="shared" ca="1" si="214"/>
        <v>1250</v>
      </c>
      <c r="W250" s="14">
        <f t="shared" ca="1" si="222"/>
        <v>1250</v>
      </c>
      <c r="X250" s="14">
        <f t="shared" ca="1" si="229"/>
        <v>1055</v>
      </c>
      <c r="Y250" s="14">
        <f t="shared" ca="1" si="200"/>
        <v>195</v>
      </c>
      <c r="Z250" s="14">
        <f t="shared" ca="1" si="201"/>
        <v>195</v>
      </c>
      <c r="AA250" s="14">
        <f t="shared" ca="1" si="237"/>
        <v>278964.94699999999</v>
      </c>
      <c r="AB250" s="15">
        <f ca="1">SUM(Z$12:Z250)</f>
        <v>146457.182</v>
      </c>
      <c r="AC250" s="16">
        <f ca="1">SUM(X$12:X250)+SUMIF(Y$12:Y250, "&lt;0")</f>
        <v>132507.76500000001</v>
      </c>
      <c r="AE250" s="9">
        <v>44421</v>
      </c>
      <c r="AF250" s="14">
        <f t="shared" ca="1" si="190"/>
        <v>2000</v>
      </c>
      <c r="AG250" s="14">
        <f t="shared" ca="1" si="218"/>
        <v>2000</v>
      </c>
      <c r="AH250" s="14">
        <f t="shared" ca="1" si="230"/>
        <v>1619.290809851175</v>
      </c>
      <c r="AI250" s="14">
        <f t="shared" ca="1" si="191"/>
        <v>380.70919014882497</v>
      </c>
      <c r="AJ250" s="14">
        <f t="shared" ca="1" si="192"/>
        <v>380.70919014882497</v>
      </c>
      <c r="AK250" s="14">
        <f t="shared" ca="1" si="202"/>
        <v>405489.56299796025</v>
      </c>
      <c r="AL250" s="15">
        <f ca="1">SUM(AJ$12:AJ250)</f>
        <v>217878.99410823206</v>
      </c>
      <c r="AM250" s="16">
        <f ca="1">SUM(AH$12:AH250)+SUMIF(AI$12:AI250, "&lt;0")</f>
        <v>187610.56888972828</v>
      </c>
      <c r="AO250" s="9">
        <v>44421</v>
      </c>
      <c r="AP250" s="14">
        <f t="shared" ca="1" si="193"/>
        <v>3000</v>
      </c>
      <c r="AQ250" s="14">
        <f t="shared" ca="1" si="223"/>
        <v>3000</v>
      </c>
      <c r="AR250" s="14">
        <f t="shared" ca="1" si="231"/>
        <v>2186.3344806224968</v>
      </c>
      <c r="AS250" s="14">
        <f t="shared" ca="1" si="203"/>
        <v>813.66551937750319</v>
      </c>
      <c r="AT250" s="14">
        <f t="shared" ca="1" si="204"/>
        <v>813.66551937750319</v>
      </c>
      <c r="AU250" s="14">
        <f t="shared" ca="1" si="238"/>
        <v>547390.78785618593</v>
      </c>
      <c r="AV250" s="15">
        <f ca="1">SUM(AT$12:AT250)</f>
        <v>293733.48042864708</v>
      </c>
      <c r="AW250" s="16">
        <f ca="1">SUM(AR$12:AR250)+SUMIF(AS$12:AS250, "&lt;0")</f>
        <v>253657.30742753902</v>
      </c>
      <c r="AX250" s="15"/>
      <c r="AZ250" s="9">
        <v>44421</v>
      </c>
      <c r="BA250" s="14">
        <f t="shared" ca="1" si="215"/>
        <v>1500</v>
      </c>
      <c r="BB250" s="14">
        <f t="shared" ca="1" si="224"/>
        <v>1500</v>
      </c>
      <c r="BC250" s="14">
        <f t="shared" ca="1" si="232"/>
        <v>1305</v>
      </c>
      <c r="BD250" s="14">
        <f t="shared" ca="1" si="205"/>
        <v>195</v>
      </c>
      <c r="BE250" s="14">
        <f t="shared" ca="1" si="206"/>
        <v>195</v>
      </c>
      <c r="BF250" s="14">
        <f t="shared" ca="1" si="239"/>
        <v>321464.94699999999</v>
      </c>
      <c r="BG250" s="15">
        <f ca="1">SUM(BE$12:BE250)</f>
        <v>170457.18200000006</v>
      </c>
      <c r="BH250" s="16">
        <f ca="1">SUM(BC$12:BC250)+SUMIF(BD$12:BD250, "&lt;0")</f>
        <v>151007.76499999998</v>
      </c>
      <c r="BJ250" s="9">
        <v>44421</v>
      </c>
      <c r="BK250" s="14">
        <f t="shared" ca="1" si="216"/>
        <v>1750</v>
      </c>
      <c r="BL250" s="14">
        <f t="shared" ca="1" si="225"/>
        <v>1750</v>
      </c>
      <c r="BM250" s="14">
        <f t="shared" ca="1" si="233"/>
        <v>1555</v>
      </c>
      <c r="BN250" s="14">
        <f t="shared" ca="1" si="207"/>
        <v>195</v>
      </c>
      <c r="BO250" s="14">
        <f t="shared" ca="1" si="208"/>
        <v>195</v>
      </c>
      <c r="BP250" s="14">
        <f t="shared" ca="1" si="240"/>
        <v>363964.94699999999</v>
      </c>
      <c r="BQ250" s="15">
        <f ca="1">SUM(BO$12:BO250)</f>
        <v>194457.182</v>
      </c>
      <c r="BR250" s="16">
        <f ca="1">SUM(BM$12:BM250)+SUMIF(BN$12:BN250, "&lt;0")</f>
        <v>169507.76500000001</v>
      </c>
      <c r="BT250" s="9">
        <v>44421</v>
      </c>
      <c r="BU250" s="14">
        <f t="shared" ca="1" si="194"/>
        <v>2000</v>
      </c>
      <c r="BV250" s="14">
        <f t="shared" ca="1" si="219"/>
        <v>2000</v>
      </c>
      <c r="BW250" s="14">
        <f t="shared" ca="1" si="234"/>
        <v>1619.290809851175</v>
      </c>
      <c r="BX250" s="14">
        <f t="shared" ca="1" si="195"/>
        <v>380.70919014882497</v>
      </c>
      <c r="BY250" s="14">
        <f t="shared" ca="1" si="196"/>
        <v>380.70919014882497</v>
      </c>
      <c r="BZ250" s="14">
        <f t="shared" ca="1" si="209"/>
        <v>405489.56299796025</v>
      </c>
      <c r="CA250" s="15">
        <f ca="1">SUM(BY$12:BY250)</f>
        <v>217878.99410823206</v>
      </c>
      <c r="CB250" s="16">
        <f ca="1">SUM(BW$12:BW250)+SUMIF(BX$12:BX250, "&lt;0")</f>
        <v>187610.56888972828</v>
      </c>
      <c r="CD250" s="9">
        <v>44421</v>
      </c>
      <c r="CE250" s="14">
        <f t="shared" ca="1" si="217"/>
        <v>2500</v>
      </c>
      <c r="CF250" s="14">
        <f t="shared" ca="1" si="226"/>
        <v>2500</v>
      </c>
      <c r="CG250" s="14">
        <f t="shared" ca="1" si="235"/>
        <v>1686.334480622497</v>
      </c>
      <c r="CH250" s="14">
        <f t="shared" ca="1" si="210"/>
        <v>813.66551937750296</v>
      </c>
      <c r="CI250" s="14">
        <f t="shared" ca="1" si="211"/>
        <v>813.66551937750296</v>
      </c>
      <c r="CJ250" s="14">
        <f t="shared" ca="1" si="241"/>
        <v>481287.2951667548</v>
      </c>
      <c r="CK250" s="15">
        <f ca="1">SUM(CI$12:CI250)</f>
        <v>257733.48042864705</v>
      </c>
      <c r="CL250" s="16">
        <f ca="1">SUM(CG$12:CG250)+SUMIF(CH$12:CH250, "&lt;0")</f>
        <v>223553.81473810785</v>
      </c>
    </row>
    <row r="251" spans="1:90" x14ac:dyDescent="0.2">
      <c r="A251" s="24">
        <v>44422</v>
      </c>
      <c r="B251" s="54">
        <f ca="1">IF($A251&gt;= $C$5,$C$6, INDEX('Historical Data'!$D$2:$D$745, MATCH(A251, 'Historical Data'!$B$2:$B$745, 0)))</f>
        <v>1295.6389999999997</v>
      </c>
      <c r="C251" s="14">
        <f t="shared" ca="1" si="220"/>
        <v>1295.6389999999994</v>
      </c>
      <c r="D251" s="14">
        <f t="shared" ca="1" si="227"/>
        <v>778.61999999999944</v>
      </c>
      <c r="E251" s="14">
        <f t="shared" ca="1" si="197"/>
        <v>517.01900000000023</v>
      </c>
      <c r="F251" s="14">
        <f t="shared" ca="1" si="189"/>
        <v>517.01900000000023</v>
      </c>
      <c r="G251" s="14">
        <f t="shared" ca="1" si="212"/>
        <v>288019.21599999984</v>
      </c>
      <c r="H251" s="15">
        <f ca="1">SUM(F$12:F251)</f>
        <v>151355.54499999993</v>
      </c>
      <c r="I251" s="16">
        <f ca="1">SUM(D$12:D251)+SUMIF(E$12:E251, "&lt;0")</f>
        <v>136663.67099999997</v>
      </c>
      <c r="J251" s="15"/>
      <c r="K251" s="9">
        <v>44422</v>
      </c>
      <c r="L251" s="14">
        <f t="shared" ca="1" si="213"/>
        <v>1788.5130798771124</v>
      </c>
      <c r="M251" s="14">
        <f t="shared" ca="1" si="221"/>
        <v>1788.5130798771129</v>
      </c>
      <c r="N251" s="14">
        <f t="shared" ca="1" si="228"/>
        <v>1271.4940798771122</v>
      </c>
      <c r="O251" s="14">
        <f t="shared" ca="1" si="198"/>
        <v>517.01900000000023</v>
      </c>
      <c r="P251" s="14">
        <f t="shared" ca="1" si="199"/>
        <v>517.01900000000023</v>
      </c>
      <c r="Q251" s="14">
        <f t="shared" ca="1" si="236"/>
        <v>372300.68365898624</v>
      </c>
      <c r="R251" s="15">
        <f ca="1">SUM(P$12:P251)</f>
        <v>198671.45666820271</v>
      </c>
      <c r="S251" s="16">
        <f ca="1">SUM(N$12:N251)+SUMIF(O$12:O251, "&lt;0")</f>
        <v>173629.22699078333</v>
      </c>
      <c r="U251" s="9">
        <v>44422</v>
      </c>
      <c r="V251" s="14">
        <f t="shared" ca="1" si="214"/>
        <v>1250</v>
      </c>
      <c r="W251" s="14">
        <f t="shared" ca="1" si="222"/>
        <v>1250</v>
      </c>
      <c r="X251" s="14">
        <f t="shared" ca="1" si="229"/>
        <v>732.98099999999977</v>
      </c>
      <c r="Y251" s="14">
        <f t="shared" ca="1" si="200"/>
        <v>517.01900000000023</v>
      </c>
      <c r="Z251" s="14">
        <f t="shared" ca="1" si="201"/>
        <v>517.01900000000023</v>
      </c>
      <c r="AA251" s="14">
        <f t="shared" ca="1" si="237"/>
        <v>280214.94699999999</v>
      </c>
      <c r="AB251" s="15">
        <f ca="1">SUM(Z$12:Z251)</f>
        <v>146974.201</v>
      </c>
      <c r="AC251" s="16">
        <f ca="1">SUM(X$12:X251)+SUMIF(Y$12:Y251, "&lt;0")</f>
        <v>133240.74600000001</v>
      </c>
      <c r="AE251" s="9">
        <v>44422</v>
      </c>
      <c r="AF251" s="14">
        <f t="shared" ca="1" si="190"/>
        <v>2000</v>
      </c>
      <c r="AG251" s="14">
        <f t="shared" ca="1" si="218"/>
        <v>2000</v>
      </c>
      <c r="AH251" s="14">
        <f t="shared" ca="1" si="230"/>
        <v>1323.0495398252374</v>
      </c>
      <c r="AI251" s="14">
        <f t="shared" ca="1" si="191"/>
        <v>676.95046017476261</v>
      </c>
      <c r="AJ251" s="14">
        <f t="shared" ca="1" si="192"/>
        <v>676.95046017476261</v>
      </c>
      <c r="AK251" s="14">
        <f t="shared" ca="1" si="202"/>
        <v>407489.56299796025</v>
      </c>
      <c r="AL251" s="15">
        <f ca="1">SUM(AJ$12:AJ251)</f>
        <v>218555.94456840682</v>
      </c>
      <c r="AM251" s="16">
        <f ca="1">SUM(AH$12:AH251)+SUMIF(AI$12:AI251, "&lt;0")</f>
        <v>188933.61842955352</v>
      </c>
      <c r="AO251" s="9">
        <v>44422</v>
      </c>
      <c r="AP251" s="14">
        <f t="shared" ca="1" si="193"/>
        <v>3000</v>
      </c>
      <c r="AQ251" s="14">
        <f t="shared" ca="1" si="223"/>
        <v>3000</v>
      </c>
      <c r="AR251" s="14">
        <f t="shared" ca="1" si="231"/>
        <v>1864.315480622497</v>
      </c>
      <c r="AS251" s="14">
        <f t="shared" ca="1" si="203"/>
        <v>1135.684519377503</v>
      </c>
      <c r="AT251" s="14">
        <f t="shared" ca="1" si="204"/>
        <v>1135.684519377503</v>
      </c>
      <c r="AU251" s="14">
        <f t="shared" ca="1" si="238"/>
        <v>550390.78785618593</v>
      </c>
      <c r="AV251" s="15">
        <f ca="1">SUM(AT$12:AT251)</f>
        <v>294869.16494802455</v>
      </c>
      <c r="AW251" s="16">
        <f ca="1">SUM(AR$12:AR251)+SUMIF(AS$12:AS251, "&lt;0")</f>
        <v>255521.62290816149</v>
      </c>
      <c r="AX251" s="15"/>
      <c r="AZ251" s="9">
        <v>44422</v>
      </c>
      <c r="BA251" s="14">
        <f t="shared" ca="1" si="215"/>
        <v>1500</v>
      </c>
      <c r="BB251" s="14">
        <f t="shared" ca="1" si="224"/>
        <v>1500</v>
      </c>
      <c r="BC251" s="14">
        <f t="shared" ca="1" si="232"/>
        <v>982.98099999999977</v>
      </c>
      <c r="BD251" s="14">
        <f t="shared" ca="1" si="205"/>
        <v>517.01900000000023</v>
      </c>
      <c r="BE251" s="14">
        <f t="shared" ca="1" si="206"/>
        <v>517.01900000000023</v>
      </c>
      <c r="BF251" s="14">
        <f t="shared" ca="1" si="239"/>
        <v>322964.94699999999</v>
      </c>
      <c r="BG251" s="15">
        <f ca="1">SUM(BE$12:BE251)</f>
        <v>170974.20100000006</v>
      </c>
      <c r="BH251" s="16">
        <f ca="1">SUM(BC$12:BC251)+SUMIF(BD$12:BD251, "&lt;0")</f>
        <v>151990.74599999998</v>
      </c>
      <c r="BJ251" s="9">
        <v>44422</v>
      </c>
      <c r="BK251" s="14">
        <f t="shared" ca="1" si="216"/>
        <v>1750</v>
      </c>
      <c r="BL251" s="14">
        <f t="shared" ca="1" si="225"/>
        <v>1750</v>
      </c>
      <c r="BM251" s="14">
        <f t="shared" ca="1" si="233"/>
        <v>1232.9809999999998</v>
      </c>
      <c r="BN251" s="14">
        <f t="shared" ca="1" si="207"/>
        <v>517.01900000000023</v>
      </c>
      <c r="BO251" s="14">
        <f t="shared" ca="1" si="208"/>
        <v>517.01900000000023</v>
      </c>
      <c r="BP251" s="14">
        <f t="shared" ca="1" si="240"/>
        <v>365714.94699999999</v>
      </c>
      <c r="BQ251" s="15">
        <f ca="1">SUM(BO$12:BO251)</f>
        <v>194974.201</v>
      </c>
      <c r="BR251" s="16">
        <f ca="1">SUM(BM$12:BM251)+SUMIF(BN$12:BN251, "&lt;0")</f>
        <v>170740.74600000001</v>
      </c>
      <c r="BT251" s="9">
        <v>44422</v>
      </c>
      <c r="BU251" s="14">
        <f t="shared" ca="1" si="194"/>
        <v>2000</v>
      </c>
      <c r="BV251" s="14">
        <f t="shared" ca="1" si="219"/>
        <v>2000</v>
      </c>
      <c r="BW251" s="14">
        <f t="shared" ca="1" si="234"/>
        <v>1323.0495398252374</v>
      </c>
      <c r="BX251" s="14">
        <f t="shared" ca="1" si="195"/>
        <v>676.95046017476261</v>
      </c>
      <c r="BY251" s="14">
        <f t="shared" ca="1" si="196"/>
        <v>676.95046017476261</v>
      </c>
      <c r="BZ251" s="14">
        <f t="shared" ca="1" si="209"/>
        <v>407489.56299796025</v>
      </c>
      <c r="CA251" s="15">
        <f ca="1">SUM(BY$12:BY251)</f>
        <v>218555.94456840682</v>
      </c>
      <c r="CB251" s="16">
        <f ca="1">SUM(BW$12:BW251)+SUMIF(BX$12:BX251, "&lt;0")</f>
        <v>188933.61842955352</v>
      </c>
      <c r="CD251" s="9">
        <v>44422</v>
      </c>
      <c r="CE251" s="14">
        <f t="shared" ca="1" si="217"/>
        <v>2500</v>
      </c>
      <c r="CF251" s="14">
        <f t="shared" ca="1" si="226"/>
        <v>2500</v>
      </c>
      <c r="CG251" s="14">
        <f t="shared" ca="1" si="235"/>
        <v>1364.315480622497</v>
      </c>
      <c r="CH251" s="14">
        <f t="shared" ca="1" si="210"/>
        <v>1135.684519377503</v>
      </c>
      <c r="CI251" s="14">
        <f t="shared" ca="1" si="211"/>
        <v>1135.684519377503</v>
      </c>
      <c r="CJ251" s="14">
        <f t="shared" ca="1" si="241"/>
        <v>483787.2951667548</v>
      </c>
      <c r="CK251" s="15">
        <f ca="1">SUM(CI$12:CI251)</f>
        <v>258869.16494802455</v>
      </c>
      <c r="CL251" s="16">
        <f ca="1">SUM(CG$12:CG251)+SUMIF(CH$12:CH251, "&lt;0")</f>
        <v>224918.13021873037</v>
      </c>
    </row>
    <row r="252" spans="1:90" x14ac:dyDescent="0.2">
      <c r="A252" s="24">
        <v>44423</v>
      </c>
      <c r="B252" s="54">
        <f ca="1">IF($A252&gt;= $C$5,$C$6, INDEX('Historical Data'!$D$2:$D$745, MATCH(A252, 'Historical Data'!$B$2:$B$745, 0)))</f>
        <v>1295.6389999999997</v>
      </c>
      <c r="C252" s="14">
        <f t="shared" ca="1" si="220"/>
        <v>1295.6389999999994</v>
      </c>
      <c r="D252" s="14">
        <f t="shared" ca="1" si="227"/>
        <v>734.35299999999961</v>
      </c>
      <c r="E252" s="14">
        <f t="shared" ca="1" si="197"/>
        <v>561.28600000000006</v>
      </c>
      <c r="F252" s="14">
        <f t="shared" ca="1" si="189"/>
        <v>561.28600000000006</v>
      </c>
      <c r="G252" s="14">
        <f t="shared" ca="1" si="212"/>
        <v>289314.85499999986</v>
      </c>
      <c r="H252" s="15">
        <f ca="1">SUM(F$12:F252)</f>
        <v>151916.83099999992</v>
      </c>
      <c r="I252" s="16">
        <f ca="1">SUM(D$12:D252)+SUMIF(E$12:E252, "&lt;0")</f>
        <v>137398.02399999998</v>
      </c>
      <c r="J252" s="15"/>
      <c r="K252" s="9">
        <v>44423</v>
      </c>
      <c r="L252" s="14">
        <f t="shared" ca="1" si="213"/>
        <v>1788.5130798771124</v>
      </c>
      <c r="M252" s="14">
        <f t="shared" ca="1" si="221"/>
        <v>1788.5130798771129</v>
      </c>
      <c r="N252" s="14">
        <f t="shared" ca="1" si="228"/>
        <v>1227.2270798771124</v>
      </c>
      <c r="O252" s="14">
        <f t="shared" ca="1" si="198"/>
        <v>561.28600000000006</v>
      </c>
      <c r="P252" s="14">
        <f t="shared" ca="1" si="199"/>
        <v>561.28600000000006</v>
      </c>
      <c r="Q252" s="14">
        <f t="shared" ca="1" si="236"/>
        <v>374089.19673886336</v>
      </c>
      <c r="R252" s="15">
        <f ca="1">SUM(P$12:P252)</f>
        <v>199232.7426682027</v>
      </c>
      <c r="S252" s="16">
        <f ca="1">SUM(N$12:N252)+SUMIF(O$12:O252, "&lt;0")</f>
        <v>174856.45407066043</v>
      </c>
      <c r="U252" s="9">
        <v>44423</v>
      </c>
      <c r="V252" s="14">
        <f t="shared" ca="1" si="214"/>
        <v>1250</v>
      </c>
      <c r="W252" s="14">
        <f t="shared" ca="1" si="222"/>
        <v>1250</v>
      </c>
      <c r="X252" s="14">
        <f t="shared" ca="1" si="229"/>
        <v>688.71399999999994</v>
      </c>
      <c r="Y252" s="14">
        <f t="shared" ca="1" si="200"/>
        <v>561.28600000000006</v>
      </c>
      <c r="Z252" s="14">
        <f t="shared" ca="1" si="201"/>
        <v>561.28600000000006</v>
      </c>
      <c r="AA252" s="14">
        <f t="shared" ca="1" si="237"/>
        <v>281464.94699999999</v>
      </c>
      <c r="AB252" s="15">
        <f ca="1">SUM(Z$12:Z252)</f>
        <v>147535.48699999999</v>
      </c>
      <c r="AC252" s="16">
        <f ca="1">SUM(X$12:X252)+SUMIF(Y$12:Y252, "&lt;0")</f>
        <v>133929.46000000002</v>
      </c>
      <c r="AE252" s="9">
        <v>44423</v>
      </c>
      <c r="AF252" s="14">
        <f t="shared" ca="1" si="190"/>
        <v>2000</v>
      </c>
      <c r="AG252" s="14">
        <f t="shared" ca="1" si="218"/>
        <v>2000</v>
      </c>
      <c r="AH252" s="14">
        <f t="shared" ca="1" si="230"/>
        <v>1304.5602697993002</v>
      </c>
      <c r="AI252" s="14">
        <f t="shared" ca="1" si="191"/>
        <v>695.43973020069984</v>
      </c>
      <c r="AJ252" s="14">
        <f t="shared" ca="1" si="192"/>
        <v>695.43973020069984</v>
      </c>
      <c r="AK252" s="14">
        <f t="shared" ca="1" si="202"/>
        <v>409489.56299796025</v>
      </c>
      <c r="AL252" s="15">
        <f ca="1">SUM(AJ$12:AJ252)</f>
        <v>219251.38429860753</v>
      </c>
      <c r="AM252" s="16">
        <f ca="1">SUM(AH$12:AH252)+SUMIF(AI$12:AI252, "&lt;0")</f>
        <v>190238.17869935284</v>
      </c>
      <c r="AO252" s="9">
        <v>44423</v>
      </c>
      <c r="AP252" s="14">
        <f t="shared" ca="1" si="193"/>
        <v>3000</v>
      </c>
      <c r="AQ252" s="14">
        <f t="shared" ca="1" si="223"/>
        <v>3000</v>
      </c>
      <c r="AR252" s="14">
        <f t="shared" ca="1" si="231"/>
        <v>1820.048480622497</v>
      </c>
      <c r="AS252" s="14">
        <f t="shared" ca="1" si="203"/>
        <v>1179.951519377503</v>
      </c>
      <c r="AT252" s="14">
        <f t="shared" ca="1" si="204"/>
        <v>1179.951519377503</v>
      </c>
      <c r="AU252" s="14">
        <f t="shared" ca="1" si="238"/>
        <v>553390.78785618593</v>
      </c>
      <c r="AV252" s="15">
        <f ca="1">SUM(AT$12:AT252)</f>
        <v>296049.11646740208</v>
      </c>
      <c r="AW252" s="16">
        <f ca="1">SUM(AR$12:AR252)+SUMIF(AS$12:AS252, "&lt;0")</f>
        <v>257341.67138878402</v>
      </c>
      <c r="AX252" s="15"/>
      <c r="AZ252" s="9">
        <v>44423</v>
      </c>
      <c r="BA252" s="14">
        <f t="shared" ca="1" si="215"/>
        <v>1500</v>
      </c>
      <c r="BB252" s="14">
        <f t="shared" ca="1" si="224"/>
        <v>1500</v>
      </c>
      <c r="BC252" s="14">
        <f t="shared" ca="1" si="232"/>
        <v>938.71399999999994</v>
      </c>
      <c r="BD252" s="14">
        <f t="shared" ca="1" si="205"/>
        <v>561.28600000000006</v>
      </c>
      <c r="BE252" s="14">
        <f t="shared" ca="1" si="206"/>
        <v>561.28600000000006</v>
      </c>
      <c r="BF252" s="14">
        <f t="shared" ca="1" si="239"/>
        <v>324464.94699999999</v>
      </c>
      <c r="BG252" s="15">
        <f ca="1">SUM(BE$12:BE252)</f>
        <v>171535.48700000005</v>
      </c>
      <c r="BH252" s="16">
        <f ca="1">SUM(BC$12:BC252)+SUMIF(BD$12:BD252, "&lt;0")</f>
        <v>152929.46</v>
      </c>
      <c r="BJ252" s="9">
        <v>44423</v>
      </c>
      <c r="BK252" s="14">
        <f t="shared" ca="1" si="216"/>
        <v>1750</v>
      </c>
      <c r="BL252" s="14">
        <f t="shared" ca="1" si="225"/>
        <v>1750</v>
      </c>
      <c r="BM252" s="14">
        <f t="shared" ca="1" si="233"/>
        <v>1188.7139999999999</v>
      </c>
      <c r="BN252" s="14">
        <f t="shared" ca="1" si="207"/>
        <v>561.28600000000006</v>
      </c>
      <c r="BO252" s="14">
        <f t="shared" ca="1" si="208"/>
        <v>561.28600000000006</v>
      </c>
      <c r="BP252" s="14">
        <f t="shared" ca="1" si="240"/>
        <v>367464.94699999999</v>
      </c>
      <c r="BQ252" s="15">
        <f ca="1">SUM(BO$12:BO252)</f>
        <v>195535.48699999999</v>
      </c>
      <c r="BR252" s="16">
        <f ca="1">SUM(BM$12:BM252)+SUMIF(BN$12:BN252, "&lt;0")</f>
        <v>171929.46000000002</v>
      </c>
      <c r="BT252" s="9">
        <v>44423</v>
      </c>
      <c r="BU252" s="14">
        <f t="shared" ca="1" si="194"/>
        <v>2000</v>
      </c>
      <c r="BV252" s="14">
        <f t="shared" ca="1" si="219"/>
        <v>2000</v>
      </c>
      <c r="BW252" s="14">
        <f t="shared" ca="1" si="234"/>
        <v>1304.5602697993002</v>
      </c>
      <c r="BX252" s="14">
        <f t="shared" ca="1" si="195"/>
        <v>695.43973020069984</v>
      </c>
      <c r="BY252" s="14">
        <f t="shared" ca="1" si="196"/>
        <v>695.43973020069984</v>
      </c>
      <c r="BZ252" s="14">
        <f t="shared" ca="1" si="209"/>
        <v>409489.56299796025</v>
      </c>
      <c r="CA252" s="15">
        <f ca="1">SUM(BY$12:BY252)</f>
        <v>219251.38429860753</v>
      </c>
      <c r="CB252" s="16">
        <f ca="1">SUM(BW$12:BW252)+SUMIF(BX$12:BX252, "&lt;0")</f>
        <v>190238.17869935284</v>
      </c>
      <c r="CD252" s="9">
        <v>44423</v>
      </c>
      <c r="CE252" s="14">
        <f t="shared" ca="1" si="217"/>
        <v>2500</v>
      </c>
      <c r="CF252" s="14">
        <f t="shared" ca="1" si="226"/>
        <v>2500</v>
      </c>
      <c r="CG252" s="14">
        <f t="shared" ca="1" si="235"/>
        <v>1320.048480622497</v>
      </c>
      <c r="CH252" s="14">
        <f t="shared" ca="1" si="210"/>
        <v>1179.951519377503</v>
      </c>
      <c r="CI252" s="14">
        <f t="shared" ca="1" si="211"/>
        <v>1179.951519377503</v>
      </c>
      <c r="CJ252" s="14">
        <f t="shared" ca="1" si="241"/>
        <v>486287.2951667548</v>
      </c>
      <c r="CK252" s="15">
        <f ca="1">SUM(CI$12:CI252)</f>
        <v>260049.11646740205</v>
      </c>
      <c r="CL252" s="16">
        <f ca="1">SUM(CG$12:CG252)+SUMIF(CH$12:CH252, "&lt;0")</f>
        <v>226238.17869935284</v>
      </c>
    </row>
    <row r="253" spans="1:90" x14ac:dyDescent="0.2">
      <c r="A253" s="24">
        <v>44424</v>
      </c>
      <c r="B253" s="54">
        <f ca="1">IF($A253&gt;= $C$5,$C$6, INDEX('Historical Data'!$D$2:$D$745, MATCH(A253, 'Historical Data'!$B$2:$B$745, 0)))</f>
        <v>1295.6389999999997</v>
      </c>
      <c r="C253" s="14">
        <f t="shared" ca="1" si="220"/>
        <v>1295.6389999999994</v>
      </c>
      <c r="D253" s="14">
        <f t="shared" ca="1" si="227"/>
        <v>98.51899999999705</v>
      </c>
      <c r="E253" s="14">
        <f t="shared" ca="1" si="197"/>
        <v>1197.1200000000026</v>
      </c>
      <c r="F253" s="14">
        <f t="shared" ca="1" si="189"/>
        <v>1197.1200000000026</v>
      </c>
      <c r="G253" s="14">
        <f t="shared" ca="1" si="212"/>
        <v>290610.49399999989</v>
      </c>
      <c r="H253" s="15">
        <f ca="1">SUM(F$12:F253)</f>
        <v>153113.95099999991</v>
      </c>
      <c r="I253" s="16">
        <f ca="1">SUM(D$12:D253)+SUMIF(E$12:E253, "&lt;0")</f>
        <v>137496.54299999998</v>
      </c>
      <c r="J253" s="15"/>
      <c r="K253" s="9">
        <v>44424</v>
      </c>
      <c r="L253" s="14">
        <f t="shared" ca="1" si="213"/>
        <v>1788.5130798771124</v>
      </c>
      <c r="M253" s="14">
        <f t="shared" ca="1" si="221"/>
        <v>1788.5130798771129</v>
      </c>
      <c r="N253" s="14">
        <f t="shared" ca="1" si="228"/>
        <v>591.39307987710981</v>
      </c>
      <c r="O253" s="14">
        <f t="shared" ca="1" si="198"/>
        <v>1197.1200000000026</v>
      </c>
      <c r="P253" s="14">
        <f t="shared" ca="1" si="199"/>
        <v>1197.1200000000026</v>
      </c>
      <c r="Q253" s="14">
        <f t="shared" ca="1" si="236"/>
        <v>375877.70981874049</v>
      </c>
      <c r="R253" s="15">
        <f ca="1">SUM(P$12:P253)</f>
        <v>200429.8626682027</v>
      </c>
      <c r="S253" s="16">
        <f ca="1">SUM(N$12:N253)+SUMIF(O$12:O253, "&lt;0")</f>
        <v>175447.84715053753</v>
      </c>
      <c r="U253" s="9">
        <v>44424</v>
      </c>
      <c r="V253" s="14">
        <f t="shared" ca="1" si="214"/>
        <v>1250</v>
      </c>
      <c r="W253" s="14">
        <f t="shared" ca="1" si="222"/>
        <v>1250</v>
      </c>
      <c r="X253" s="14">
        <f t="shared" ca="1" si="229"/>
        <v>52.879999999997381</v>
      </c>
      <c r="Y253" s="14">
        <f t="shared" ca="1" si="200"/>
        <v>1197.1200000000026</v>
      </c>
      <c r="Z253" s="14">
        <f t="shared" ca="1" si="201"/>
        <v>1197.1200000000026</v>
      </c>
      <c r="AA253" s="14">
        <f t="shared" ca="1" si="237"/>
        <v>282714.94699999999</v>
      </c>
      <c r="AB253" s="15">
        <f ca="1">SUM(Z$12:Z253)</f>
        <v>148732.60699999999</v>
      </c>
      <c r="AC253" s="16">
        <f ca="1">SUM(X$12:X253)+SUMIF(Y$12:Y253, "&lt;0")</f>
        <v>133982.34000000003</v>
      </c>
      <c r="AE253" s="9">
        <v>44424</v>
      </c>
      <c r="AF253" s="14">
        <f t="shared" ca="1" si="190"/>
        <v>2000</v>
      </c>
      <c r="AG253" s="14">
        <f t="shared" ca="1" si="218"/>
        <v>2000</v>
      </c>
      <c r="AH253" s="14">
        <f t="shared" ca="1" si="230"/>
        <v>694.50399977336019</v>
      </c>
      <c r="AI253" s="14">
        <f t="shared" ca="1" si="191"/>
        <v>1305.4960002266398</v>
      </c>
      <c r="AJ253" s="14">
        <f t="shared" ca="1" si="192"/>
        <v>1305.4960002266398</v>
      </c>
      <c r="AK253" s="14">
        <f t="shared" ca="1" si="202"/>
        <v>411489.56299796025</v>
      </c>
      <c r="AL253" s="15">
        <f ca="1">SUM(AJ$12:AJ253)</f>
        <v>220556.88029883418</v>
      </c>
      <c r="AM253" s="16">
        <f ca="1">SUM(AH$12:AH253)+SUMIF(AI$12:AI253, "&lt;0")</f>
        <v>190932.68269912619</v>
      </c>
      <c r="AO253" s="9">
        <v>44424</v>
      </c>
      <c r="AP253" s="14">
        <f t="shared" ca="1" si="193"/>
        <v>3000</v>
      </c>
      <c r="AQ253" s="14">
        <f t="shared" ca="1" si="223"/>
        <v>3000</v>
      </c>
      <c r="AR253" s="14">
        <f t="shared" ca="1" si="231"/>
        <v>1184.2144806224946</v>
      </c>
      <c r="AS253" s="14">
        <f t="shared" ca="1" si="203"/>
        <v>1815.7855193775054</v>
      </c>
      <c r="AT253" s="14">
        <f t="shared" ca="1" si="204"/>
        <v>1815.7855193775054</v>
      </c>
      <c r="AU253" s="14">
        <f t="shared" ca="1" si="238"/>
        <v>556390.78785618593</v>
      </c>
      <c r="AV253" s="15">
        <f ca="1">SUM(AT$12:AT253)</f>
        <v>297864.90198677959</v>
      </c>
      <c r="AW253" s="16">
        <f ca="1">SUM(AR$12:AR253)+SUMIF(AS$12:AS253, "&lt;0")</f>
        <v>258525.88586940651</v>
      </c>
      <c r="AX253" s="15"/>
      <c r="AZ253" s="9">
        <v>44424</v>
      </c>
      <c r="BA253" s="14">
        <f t="shared" ca="1" si="215"/>
        <v>1500</v>
      </c>
      <c r="BB253" s="14">
        <f t="shared" ca="1" si="224"/>
        <v>1500</v>
      </c>
      <c r="BC253" s="14">
        <f t="shared" ca="1" si="232"/>
        <v>302.87999999999738</v>
      </c>
      <c r="BD253" s="14">
        <f t="shared" ca="1" si="205"/>
        <v>1197.1200000000026</v>
      </c>
      <c r="BE253" s="14">
        <f t="shared" ca="1" si="206"/>
        <v>1197.1200000000026</v>
      </c>
      <c r="BF253" s="14">
        <f t="shared" ca="1" si="239"/>
        <v>325964.94699999999</v>
      </c>
      <c r="BG253" s="15">
        <f ca="1">SUM(BE$12:BE253)</f>
        <v>172732.60700000005</v>
      </c>
      <c r="BH253" s="16">
        <f ca="1">SUM(BC$12:BC253)+SUMIF(BD$12:BD253, "&lt;0")</f>
        <v>153232.34</v>
      </c>
      <c r="BJ253" s="9">
        <v>44424</v>
      </c>
      <c r="BK253" s="14">
        <f t="shared" ca="1" si="216"/>
        <v>1750</v>
      </c>
      <c r="BL253" s="14">
        <f t="shared" ca="1" si="225"/>
        <v>1750</v>
      </c>
      <c r="BM253" s="14">
        <f t="shared" ca="1" si="233"/>
        <v>552.87999999999738</v>
      </c>
      <c r="BN253" s="14">
        <f t="shared" ca="1" si="207"/>
        <v>1197.1200000000026</v>
      </c>
      <c r="BO253" s="14">
        <f t="shared" ca="1" si="208"/>
        <v>1197.1200000000026</v>
      </c>
      <c r="BP253" s="14">
        <f t="shared" ca="1" si="240"/>
        <v>369214.94699999999</v>
      </c>
      <c r="BQ253" s="15">
        <f ca="1">SUM(BO$12:BO253)</f>
        <v>196732.60699999999</v>
      </c>
      <c r="BR253" s="16">
        <f ca="1">SUM(BM$12:BM253)+SUMIF(BN$12:BN253, "&lt;0")</f>
        <v>172482.34000000003</v>
      </c>
      <c r="BT253" s="9">
        <v>44424</v>
      </c>
      <c r="BU253" s="14">
        <f t="shared" ca="1" si="194"/>
        <v>2000</v>
      </c>
      <c r="BV253" s="14">
        <f t="shared" ca="1" si="219"/>
        <v>2000</v>
      </c>
      <c r="BW253" s="14">
        <f t="shared" ca="1" si="234"/>
        <v>694.50399977336019</v>
      </c>
      <c r="BX253" s="14">
        <f t="shared" ca="1" si="195"/>
        <v>1305.4960002266398</v>
      </c>
      <c r="BY253" s="14">
        <f t="shared" ca="1" si="196"/>
        <v>1305.4960002266398</v>
      </c>
      <c r="BZ253" s="14">
        <f t="shared" ca="1" si="209"/>
        <v>411489.56299796025</v>
      </c>
      <c r="CA253" s="15">
        <f ca="1">SUM(BY$12:BY253)</f>
        <v>220556.88029883418</v>
      </c>
      <c r="CB253" s="16">
        <f ca="1">SUM(BW$12:BW253)+SUMIF(BX$12:BX253, "&lt;0")</f>
        <v>190932.68269912619</v>
      </c>
      <c r="CD253" s="9">
        <v>44424</v>
      </c>
      <c r="CE253" s="14">
        <f t="shared" ca="1" si="217"/>
        <v>2500</v>
      </c>
      <c r="CF253" s="14">
        <f t="shared" ca="1" si="226"/>
        <v>2500</v>
      </c>
      <c r="CG253" s="14">
        <f t="shared" ca="1" si="235"/>
        <v>694.50399977336019</v>
      </c>
      <c r="CH253" s="14">
        <f t="shared" ca="1" si="210"/>
        <v>1805.4960002266398</v>
      </c>
      <c r="CI253" s="14">
        <f t="shared" ca="1" si="211"/>
        <v>1805.4960002266398</v>
      </c>
      <c r="CJ253" s="14">
        <f t="shared" ca="1" si="241"/>
        <v>488787.2951667548</v>
      </c>
      <c r="CK253" s="15">
        <f ca="1">SUM(CI$12:CI253)</f>
        <v>261854.6124676287</v>
      </c>
      <c r="CL253" s="16">
        <f ca="1">SUM(CG$12:CG253)+SUMIF(CH$12:CH253, "&lt;0")</f>
        <v>226932.68269912619</v>
      </c>
    </row>
    <row r="254" spans="1:90" x14ac:dyDescent="0.2">
      <c r="A254" s="24">
        <v>44425</v>
      </c>
      <c r="B254" s="54">
        <f ca="1">IF($A254&gt;= $C$5,$C$6, INDEX('Historical Data'!$D$2:$D$745, MATCH(A254, 'Historical Data'!$B$2:$B$745, 0)))</f>
        <v>1295.6389999999997</v>
      </c>
      <c r="C254" s="14">
        <f t="shared" ca="1" si="220"/>
        <v>1295.6389999999994</v>
      </c>
      <c r="D254" s="14">
        <f t="shared" ca="1" si="227"/>
        <v>0</v>
      </c>
      <c r="E254" s="14">
        <f t="shared" ca="1" si="197"/>
        <v>1295.6389999999997</v>
      </c>
      <c r="F254" s="14">
        <f t="shared" ca="1" si="189"/>
        <v>1295.6389999999997</v>
      </c>
      <c r="G254" s="14">
        <f t="shared" ca="1" si="212"/>
        <v>291906.13299999991</v>
      </c>
      <c r="H254" s="15">
        <f ca="1">SUM(F$12:F254)</f>
        <v>154409.58999999991</v>
      </c>
      <c r="I254" s="16">
        <f ca="1">SUM(D$12:D254)+SUMIF(E$12:E254, "&lt;0")</f>
        <v>137496.54299999998</v>
      </c>
      <c r="J254" s="15"/>
      <c r="K254" s="9">
        <v>44425</v>
      </c>
      <c r="L254" s="14">
        <f t="shared" ca="1" si="213"/>
        <v>1788.5130798771124</v>
      </c>
      <c r="M254" s="14">
        <f t="shared" ca="1" si="221"/>
        <v>1788.5130798771129</v>
      </c>
      <c r="N254" s="14">
        <f t="shared" ca="1" si="228"/>
        <v>229.71807987711418</v>
      </c>
      <c r="O254" s="14">
        <f t="shared" ca="1" si="198"/>
        <v>1558.7949999999983</v>
      </c>
      <c r="P254" s="14">
        <f t="shared" ca="1" si="199"/>
        <v>1558.7949999999983</v>
      </c>
      <c r="Q254" s="14">
        <f t="shared" ca="1" si="236"/>
        <v>377666.22289861762</v>
      </c>
      <c r="R254" s="15">
        <f ca="1">SUM(P$12:P254)</f>
        <v>201988.65766820271</v>
      </c>
      <c r="S254" s="16">
        <f ca="1">SUM(N$12:N254)+SUMIF(O$12:O254, "&lt;0")</f>
        <v>175677.56523041465</v>
      </c>
      <c r="U254" s="9">
        <v>44425</v>
      </c>
      <c r="V254" s="14">
        <f t="shared" ca="1" si="214"/>
        <v>1250</v>
      </c>
      <c r="W254" s="14">
        <f t="shared" ca="1" si="222"/>
        <v>1250</v>
      </c>
      <c r="X254" s="14">
        <f t="shared" ca="1" si="229"/>
        <v>0</v>
      </c>
      <c r="Y254" s="14">
        <f t="shared" ca="1" si="200"/>
        <v>1250</v>
      </c>
      <c r="Z254" s="14">
        <f t="shared" ca="1" si="201"/>
        <v>1250</v>
      </c>
      <c r="AA254" s="14">
        <f t="shared" ca="1" si="237"/>
        <v>283964.94699999999</v>
      </c>
      <c r="AB254" s="15">
        <f ca="1">SUM(Z$12:Z254)</f>
        <v>149982.60699999999</v>
      </c>
      <c r="AC254" s="16">
        <f ca="1">SUM(X$12:X254)+SUMIF(Y$12:Y254, "&lt;0")</f>
        <v>133982.34000000003</v>
      </c>
      <c r="AE254" s="9">
        <v>44425</v>
      </c>
      <c r="AF254" s="14">
        <f t="shared" ca="1" si="190"/>
        <v>2000</v>
      </c>
      <c r="AG254" s="14">
        <f t="shared" ca="1" si="218"/>
        <v>2000</v>
      </c>
      <c r="AH254" s="14">
        <f t="shared" ca="1" si="230"/>
        <v>358.60672974742738</v>
      </c>
      <c r="AI254" s="14">
        <f t="shared" ca="1" si="191"/>
        <v>1641.3932702525726</v>
      </c>
      <c r="AJ254" s="14">
        <f t="shared" ca="1" si="192"/>
        <v>1641.3932702525726</v>
      </c>
      <c r="AK254" s="14">
        <f t="shared" ca="1" si="202"/>
        <v>413489.56299796025</v>
      </c>
      <c r="AL254" s="15">
        <f ca="1">SUM(AJ$12:AJ254)</f>
        <v>222198.27356908674</v>
      </c>
      <c r="AM254" s="16">
        <f ca="1">SUM(AH$12:AH254)+SUMIF(AI$12:AI254, "&lt;0")</f>
        <v>191291.28942887363</v>
      </c>
      <c r="AO254" s="9">
        <v>44425</v>
      </c>
      <c r="AP254" s="14">
        <f t="shared" ca="1" si="193"/>
        <v>3000</v>
      </c>
      <c r="AQ254" s="14">
        <f t="shared" ca="1" si="223"/>
        <v>3000</v>
      </c>
      <c r="AR254" s="14">
        <f t="shared" ca="1" si="231"/>
        <v>822.53948062249901</v>
      </c>
      <c r="AS254" s="14">
        <f t="shared" ca="1" si="203"/>
        <v>2177.460519377501</v>
      </c>
      <c r="AT254" s="14">
        <f t="shared" ca="1" si="204"/>
        <v>2177.460519377501</v>
      </c>
      <c r="AU254" s="14">
        <f t="shared" ca="1" si="238"/>
        <v>559390.78785618593</v>
      </c>
      <c r="AV254" s="15">
        <f ca="1">SUM(AT$12:AT254)</f>
        <v>300042.36250615708</v>
      </c>
      <c r="AW254" s="16">
        <f ca="1">SUM(AR$12:AR254)+SUMIF(AS$12:AS254, "&lt;0")</f>
        <v>259348.42535002902</v>
      </c>
      <c r="AX254" s="15"/>
      <c r="AZ254" s="9">
        <v>44425</v>
      </c>
      <c r="BA254" s="14">
        <f t="shared" ca="1" si="215"/>
        <v>1500</v>
      </c>
      <c r="BB254" s="14">
        <f t="shared" ca="1" si="224"/>
        <v>1500</v>
      </c>
      <c r="BC254" s="14">
        <f t="shared" ca="1" si="232"/>
        <v>0</v>
      </c>
      <c r="BD254" s="14">
        <f t="shared" ca="1" si="205"/>
        <v>1500</v>
      </c>
      <c r="BE254" s="14">
        <f t="shared" ca="1" si="206"/>
        <v>1500</v>
      </c>
      <c r="BF254" s="14">
        <f t="shared" ca="1" si="239"/>
        <v>327464.94699999999</v>
      </c>
      <c r="BG254" s="15">
        <f ca="1">SUM(BE$12:BE254)</f>
        <v>174232.60700000005</v>
      </c>
      <c r="BH254" s="16">
        <f ca="1">SUM(BC$12:BC254)+SUMIF(BD$12:BD254, "&lt;0")</f>
        <v>153232.34</v>
      </c>
      <c r="BJ254" s="9">
        <v>44425</v>
      </c>
      <c r="BK254" s="14">
        <f t="shared" ca="1" si="216"/>
        <v>1750</v>
      </c>
      <c r="BL254" s="14">
        <f t="shared" ca="1" si="225"/>
        <v>1750</v>
      </c>
      <c r="BM254" s="14">
        <f t="shared" ca="1" si="233"/>
        <v>191.20500000000175</v>
      </c>
      <c r="BN254" s="14">
        <f t="shared" ca="1" si="207"/>
        <v>1558.7949999999983</v>
      </c>
      <c r="BO254" s="14">
        <f t="shared" ca="1" si="208"/>
        <v>1558.7949999999983</v>
      </c>
      <c r="BP254" s="14">
        <f t="shared" ca="1" si="240"/>
        <v>370964.94699999999</v>
      </c>
      <c r="BQ254" s="15">
        <f ca="1">SUM(BO$12:BO254)</f>
        <v>198291.402</v>
      </c>
      <c r="BR254" s="16">
        <f ca="1">SUM(BM$12:BM254)+SUMIF(BN$12:BN254, "&lt;0")</f>
        <v>172673.54500000001</v>
      </c>
      <c r="BT254" s="9">
        <v>44425</v>
      </c>
      <c r="BU254" s="14">
        <f t="shared" ca="1" si="194"/>
        <v>2000</v>
      </c>
      <c r="BV254" s="14">
        <f t="shared" ca="1" si="219"/>
        <v>2000</v>
      </c>
      <c r="BW254" s="14">
        <f t="shared" ca="1" si="234"/>
        <v>358.60672974742738</v>
      </c>
      <c r="BX254" s="14">
        <f t="shared" ca="1" si="195"/>
        <v>1641.3932702525726</v>
      </c>
      <c r="BY254" s="14">
        <f t="shared" ca="1" si="196"/>
        <v>1641.3932702525726</v>
      </c>
      <c r="BZ254" s="14">
        <f t="shared" ca="1" si="209"/>
        <v>413489.56299796025</v>
      </c>
      <c r="CA254" s="15">
        <f ca="1">SUM(BY$12:BY254)</f>
        <v>222198.27356908674</v>
      </c>
      <c r="CB254" s="16">
        <f ca="1">SUM(BW$12:BW254)+SUMIF(BX$12:BX254, "&lt;0")</f>
        <v>191291.28942887363</v>
      </c>
      <c r="CD254" s="9">
        <v>44425</v>
      </c>
      <c r="CE254" s="14">
        <f t="shared" ca="1" si="217"/>
        <v>2500</v>
      </c>
      <c r="CF254" s="14">
        <f t="shared" ca="1" si="226"/>
        <v>2500</v>
      </c>
      <c r="CG254" s="14">
        <f t="shared" ca="1" si="235"/>
        <v>358.60672974742738</v>
      </c>
      <c r="CH254" s="14">
        <f t="shared" ca="1" si="210"/>
        <v>2141.3932702525726</v>
      </c>
      <c r="CI254" s="14">
        <f t="shared" ca="1" si="211"/>
        <v>2141.3932702525726</v>
      </c>
      <c r="CJ254" s="14">
        <f t="shared" ca="1" si="241"/>
        <v>491287.2951667548</v>
      </c>
      <c r="CK254" s="15">
        <f ca="1">SUM(CI$12:CI254)</f>
        <v>263996.00573788129</v>
      </c>
      <c r="CL254" s="16">
        <f ca="1">SUM(CG$12:CG254)+SUMIF(CH$12:CH254, "&lt;0")</f>
        <v>227291.28942887363</v>
      </c>
    </row>
    <row r="255" spans="1:90" x14ac:dyDescent="0.2">
      <c r="A255" s="24">
        <v>44426</v>
      </c>
      <c r="B255" s="54">
        <f ca="1">IF($A255&gt;= $C$5,$C$6, INDEX('Historical Data'!$D$2:$D$745, MATCH(A255, 'Historical Data'!$B$2:$B$745, 0)))</f>
        <v>1295.6389999999997</v>
      </c>
      <c r="C255" s="14">
        <f t="shared" ca="1" si="220"/>
        <v>1295.6389999999994</v>
      </c>
      <c r="D255" s="14">
        <f t="shared" ca="1" si="227"/>
        <v>553.36400000000231</v>
      </c>
      <c r="E255" s="14">
        <f t="shared" ca="1" si="197"/>
        <v>742.27499999999736</v>
      </c>
      <c r="F255" s="14">
        <f t="shared" ca="1" si="189"/>
        <v>742.27499999999736</v>
      </c>
      <c r="G255" s="14">
        <f t="shared" ca="1" si="212"/>
        <v>293201.77199999994</v>
      </c>
      <c r="H255" s="15">
        <f ca="1">SUM(F$12:F255)</f>
        <v>155151.8649999999</v>
      </c>
      <c r="I255" s="16">
        <f ca="1">SUM(D$12:D255)+SUMIF(E$12:E255, "&lt;0")</f>
        <v>138049.90699999998</v>
      </c>
      <c r="J255" s="15"/>
      <c r="K255" s="9">
        <v>44426</v>
      </c>
      <c r="L255" s="14">
        <f t="shared" ca="1" si="213"/>
        <v>1788.5130798771124</v>
      </c>
      <c r="M255" s="14">
        <f t="shared" ca="1" si="221"/>
        <v>1788.5130798771129</v>
      </c>
      <c r="N255" s="14">
        <f t="shared" ca="1" si="228"/>
        <v>1309.3940798771137</v>
      </c>
      <c r="O255" s="14">
        <f t="shared" ca="1" si="198"/>
        <v>479.11899999999878</v>
      </c>
      <c r="P255" s="14">
        <f t="shared" ca="1" si="199"/>
        <v>479.11899999999878</v>
      </c>
      <c r="Q255" s="14">
        <f t="shared" ca="1" si="236"/>
        <v>379454.73597849475</v>
      </c>
      <c r="R255" s="15">
        <f ca="1">SUM(P$12:P255)</f>
        <v>202467.77666820271</v>
      </c>
      <c r="S255" s="16">
        <f ca="1">SUM(N$12:N255)+SUMIF(O$12:O255, "&lt;0")</f>
        <v>176986.95931029177</v>
      </c>
      <c r="U255" s="9">
        <v>44426</v>
      </c>
      <c r="V255" s="14">
        <f t="shared" ca="1" si="214"/>
        <v>1250</v>
      </c>
      <c r="W255" s="14">
        <f t="shared" ca="1" si="222"/>
        <v>1250</v>
      </c>
      <c r="X255" s="14">
        <f t="shared" ca="1" si="229"/>
        <v>462.08600000000297</v>
      </c>
      <c r="Y255" s="14">
        <f t="shared" ca="1" si="200"/>
        <v>787.91399999999703</v>
      </c>
      <c r="Z255" s="14">
        <f t="shared" ca="1" si="201"/>
        <v>787.91399999999703</v>
      </c>
      <c r="AA255" s="14">
        <f t="shared" ca="1" si="237"/>
        <v>285214.94699999999</v>
      </c>
      <c r="AB255" s="15">
        <f ca="1">SUM(Z$12:Z255)</f>
        <v>150770.52099999998</v>
      </c>
      <c r="AC255" s="16">
        <f ca="1">SUM(X$12:X255)+SUMIF(Y$12:Y255, "&lt;0")</f>
        <v>134444.42600000004</v>
      </c>
      <c r="AE255" s="9">
        <v>44426</v>
      </c>
      <c r="AF255" s="14">
        <f t="shared" ca="1" si="190"/>
        <v>2000</v>
      </c>
      <c r="AG255" s="14">
        <f t="shared" ca="1" si="218"/>
        <v>2000</v>
      </c>
      <c r="AH255" s="14">
        <f t="shared" ca="1" si="230"/>
        <v>1464.0604597214892</v>
      </c>
      <c r="AI255" s="14">
        <f t="shared" ca="1" si="191"/>
        <v>535.93954027851078</v>
      </c>
      <c r="AJ255" s="14">
        <f t="shared" ca="1" si="192"/>
        <v>535.93954027851078</v>
      </c>
      <c r="AK255" s="14">
        <f t="shared" ca="1" si="202"/>
        <v>415489.56299796025</v>
      </c>
      <c r="AL255" s="15">
        <f ca="1">SUM(AJ$12:AJ255)</f>
        <v>222734.21310936526</v>
      </c>
      <c r="AM255" s="16">
        <f ca="1">SUM(AH$12:AH255)+SUMIF(AI$12:AI255, "&lt;0")</f>
        <v>192755.34988859511</v>
      </c>
      <c r="AO255" s="9">
        <v>44426</v>
      </c>
      <c r="AP255" s="14">
        <f t="shared" ca="1" si="193"/>
        <v>3000</v>
      </c>
      <c r="AQ255" s="14">
        <f t="shared" ca="1" si="223"/>
        <v>3000</v>
      </c>
      <c r="AR255" s="14">
        <f t="shared" ca="1" si="231"/>
        <v>1902.2154806224985</v>
      </c>
      <c r="AS255" s="14">
        <f t="shared" ca="1" si="203"/>
        <v>1097.7845193775015</v>
      </c>
      <c r="AT255" s="14">
        <f t="shared" ca="1" si="204"/>
        <v>1097.7845193775015</v>
      </c>
      <c r="AU255" s="14">
        <f t="shared" ca="1" si="238"/>
        <v>562390.78785618593</v>
      </c>
      <c r="AV255" s="15">
        <f ca="1">SUM(AT$12:AT255)</f>
        <v>301140.14702553459</v>
      </c>
      <c r="AW255" s="16">
        <f ca="1">SUM(AR$12:AR255)+SUMIF(AS$12:AS255, "&lt;0")</f>
        <v>261250.64083065151</v>
      </c>
      <c r="AX255" s="15"/>
      <c r="AZ255" s="9">
        <v>44426</v>
      </c>
      <c r="BA255" s="14">
        <f t="shared" ca="1" si="215"/>
        <v>1500</v>
      </c>
      <c r="BB255" s="14">
        <f t="shared" ca="1" si="224"/>
        <v>1500</v>
      </c>
      <c r="BC255" s="14">
        <f t="shared" ca="1" si="232"/>
        <v>962.08600000000297</v>
      </c>
      <c r="BD255" s="14">
        <f t="shared" ca="1" si="205"/>
        <v>537.91399999999703</v>
      </c>
      <c r="BE255" s="14">
        <f t="shared" ca="1" si="206"/>
        <v>537.91399999999703</v>
      </c>
      <c r="BF255" s="14">
        <f t="shared" ca="1" si="239"/>
        <v>328964.94699999999</v>
      </c>
      <c r="BG255" s="15">
        <f ca="1">SUM(BE$12:BE255)</f>
        <v>174770.52100000004</v>
      </c>
      <c r="BH255" s="16">
        <f ca="1">SUM(BC$12:BC255)+SUMIF(BD$12:BD255, "&lt;0")</f>
        <v>154194.42600000001</v>
      </c>
      <c r="BJ255" s="9">
        <v>44426</v>
      </c>
      <c r="BK255" s="14">
        <f t="shared" ca="1" si="216"/>
        <v>1750</v>
      </c>
      <c r="BL255" s="14">
        <f t="shared" ca="1" si="225"/>
        <v>1750</v>
      </c>
      <c r="BM255" s="14">
        <f t="shared" ca="1" si="233"/>
        <v>1270.8810000000012</v>
      </c>
      <c r="BN255" s="14">
        <f t="shared" ca="1" si="207"/>
        <v>479.11899999999878</v>
      </c>
      <c r="BO255" s="14">
        <f t="shared" ca="1" si="208"/>
        <v>479.11899999999878</v>
      </c>
      <c r="BP255" s="14">
        <f t="shared" ca="1" si="240"/>
        <v>372714.94699999999</v>
      </c>
      <c r="BQ255" s="15">
        <f ca="1">SUM(BO$12:BO255)</f>
        <v>198770.52100000001</v>
      </c>
      <c r="BR255" s="16">
        <f ca="1">SUM(BM$12:BM255)+SUMIF(BN$12:BN255, "&lt;0")</f>
        <v>173944.42600000001</v>
      </c>
      <c r="BT255" s="9">
        <v>44426</v>
      </c>
      <c r="BU255" s="14">
        <f t="shared" ca="1" si="194"/>
        <v>2000</v>
      </c>
      <c r="BV255" s="14">
        <f t="shared" ca="1" si="219"/>
        <v>2000</v>
      </c>
      <c r="BW255" s="14">
        <f t="shared" ca="1" si="234"/>
        <v>1464.0604597214892</v>
      </c>
      <c r="BX255" s="14">
        <f t="shared" ca="1" si="195"/>
        <v>535.93954027851078</v>
      </c>
      <c r="BY255" s="14">
        <f t="shared" ca="1" si="196"/>
        <v>535.93954027851078</v>
      </c>
      <c r="BZ255" s="14">
        <f t="shared" ca="1" si="209"/>
        <v>415489.56299796025</v>
      </c>
      <c r="CA255" s="15">
        <f ca="1">SUM(BY$12:BY255)</f>
        <v>222734.21310936526</v>
      </c>
      <c r="CB255" s="16">
        <f ca="1">SUM(BW$12:BW255)+SUMIF(BX$12:BX255, "&lt;0")</f>
        <v>192755.34988859511</v>
      </c>
      <c r="CD255" s="9">
        <v>44426</v>
      </c>
      <c r="CE255" s="14">
        <f t="shared" ca="1" si="217"/>
        <v>2500</v>
      </c>
      <c r="CF255" s="14">
        <f t="shared" ca="1" si="226"/>
        <v>2500</v>
      </c>
      <c r="CG255" s="14">
        <f t="shared" ca="1" si="235"/>
        <v>1464.0604597214892</v>
      </c>
      <c r="CH255" s="14">
        <f t="shared" ca="1" si="210"/>
        <v>1035.9395402785108</v>
      </c>
      <c r="CI255" s="14">
        <f t="shared" ca="1" si="211"/>
        <v>1035.9395402785108</v>
      </c>
      <c r="CJ255" s="14">
        <f t="shared" ca="1" si="241"/>
        <v>493787.2951667548</v>
      </c>
      <c r="CK255" s="15">
        <f ca="1">SUM(CI$12:CI255)</f>
        <v>265031.94527815981</v>
      </c>
      <c r="CL255" s="16">
        <f ca="1">SUM(CG$12:CG255)+SUMIF(CH$12:CH255, "&lt;0")</f>
        <v>228755.34988859511</v>
      </c>
    </row>
    <row r="256" spans="1:90" x14ac:dyDescent="0.2">
      <c r="A256" s="24">
        <v>44427</v>
      </c>
      <c r="B256" s="54">
        <f ca="1">IF($A256&gt;= $C$5,$C$6, INDEX('Historical Data'!$D$2:$D$745, MATCH(A256, 'Historical Data'!$B$2:$B$745, 0)))</f>
        <v>1295.6389999999997</v>
      </c>
      <c r="C256" s="14">
        <f t="shared" ca="1" si="220"/>
        <v>1295.6389999999994</v>
      </c>
      <c r="D256" s="14">
        <f t="shared" ca="1" si="227"/>
        <v>1121.5609999999983</v>
      </c>
      <c r="E256" s="14">
        <f t="shared" ca="1" si="197"/>
        <v>174.07800000000134</v>
      </c>
      <c r="F256" s="14">
        <f t="shared" ca="1" si="189"/>
        <v>174.07800000000134</v>
      </c>
      <c r="G256" s="14">
        <f t="shared" ca="1" si="212"/>
        <v>294497.41099999996</v>
      </c>
      <c r="H256" s="15">
        <f ca="1">SUM(F$12:F256)</f>
        <v>155325.94299999991</v>
      </c>
      <c r="I256" s="16">
        <f ca="1">SUM(D$12:D256)+SUMIF(E$12:E256, "&lt;0")</f>
        <v>139171.46799999996</v>
      </c>
      <c r="J256" s="15"/>
      <c r="K256" s="9">
        <v>44427</v>
      </c>
      <c r="L256" s="14">
        <f t="shared" ca="1" si="213"/>
        <v>1788.5130798771124</v>
      </c>
      <c r="M256" s="14">
        <f t="shared" ca="1" si="221"/>
        <v>1788.5130798771129</v>
      </c>
      <c r="N256" s="14">
        <f t="shared" ca="1" si="228"/>
        <v>1614.4350798771111</v>
      </c>
      <c r="O256" s="14">
        <f t="shared" ca="1" si="198"/>
        <v>174.07800000000134</v>
      </c>
      <c r="P256" s="14">
        <f t="shared" ca="1" si="199"/>
        <v>174.07800000000134</v>
      </c>
      <c r="Q256" s="14">
        <f t="shared" ca="1" si="236"/>
        <v>381243.24905837188</v>
      </c>
      <c r="R256" s="15">
        <f ca="1">SUM(P$12:P256)</f>
        <v>202641.85466820272</v>
      </c>
      <c r="S256" s="16">
        <f ca="1">SUM(N$12:N256)+SUMIF(O$12:O256, "&lt;0")</f>
        <v>178601.39439016889</v>
      </c>
      <c r="U256" s="9">
        <v>44427</v>
      </c>
      <c r="V256" s="14">
        <f t="shared" ca="1" si="214"/>
        <v>1250</v>
      </c>
      <c r="W256" s="14">
        <f t="shared" ca="1" si="222"/>
        <v>1250</v>
      </c>
      <c r="X256" s="14">
        <f t="shared" ca="1" si="229"/>
        <v>1075.9219999999987</v>
      </c>
      <c r="Y256" s="14">
        <f t="shared" ca="1" si="200"/>
        <v>174.07800000000134</v>
      </c>
      <c r="Z256" s="14">
        <f t="shared" ca="1" si="201"/>
        <v>174.07800000000134</v>
      </c>
      <c r="AA256" s="14">
        <f t="shared" ca="1" si="237"/>
        <v>286464.94699999999</v>
      </c>
      <c r="AB256" s="15">
        <f ca="1">SUM(Z$12:Z256)</f>
        <v>150944.59899999999</v>
      </c>
      <c r="AC256" s="16">
        <f ca="1">SUM(X$12:X256)+SUMIF(Y$12:Y256, "&lt;0")</f>
        <v>135520.34800000003</v>
      </c>
      <c r="AE256" s="9">
        <v>44427</v>
      </c>
      <c r="AF256" s="14">
        <f t="shared" ca="1" si="190"/>
        <v>2000</v>
      </c>
      <c r="AG256" s="14">
        <f t="shared" ca="1" si="218"/>
        <v>2000</v>
      </c>
      <c r="AH256" s="14">
        <f t="shared" ca="1" si="230"/>
        <v>1794.8791896955495</v>
      </c>
      <c r="AI256" s="14">
        <f t="shared" ca="1" si="191"/>
        <v>205.12081030445052</v>
      </c>
      <c r="AJ256" s="14">
        <f t="shared" ca="1" si="192"/>
        <v>205.12081030445052</v>
      </c>
      <c r="AK256" s="14">
        <f t="shared" ca="1" si="202"/>
        <v>417489.56299796025</v>
      </c>
      <c r="AL256" s="15">
        <f ca="1">SUM(AJ$12:AJ256)</f>
        <v>222939.33391966971</v>
      </c>
      <c r="AM256" s="16">
        <f ca="1">SUM(AH$12:AH256)+SUMIF(AI$12:AI256, "&lt;0")</f>
        <v>194550.22907829063</v>
      </c>
      <c r="AO256" s="9">
        <v>44427</v>
      </c>
      <c r="AP256" s="14">
        <f t="shared" ca="1" si="193"/>
        <v>3000</v>
      </c>
      <c r="AQ256" s="14">
        <f t="shared" ca="1" si="223"/>
        <v>3000</v>
      </c>
      <c r="AR256" s="14">
        <f t="shared" ca="1" si="231"/>
        <v>2207.2564806224959</v>
      </c>
      <c r="AS256" s="14">
        <f t="shared" ca="1" si="203"/>
        <v>792.74351937750407</v>
      </c>
      <c r="AT256" s="14">
        <f t="shared" ca="1" si="204"/>
        <v>792.74351937750407</v>
      </c>
      <c r="AU256" s="14">
        <f t="shared" ca="1" si="238"/>
        <v>565390.78785618593</v>
      </c>
      <c r="AV256" s="15">
        <f ca="1">SUM(AT$12:AT256)</f>
        <v>301932.89054491208</v>
      </c>
      <c r="AW256" s="16">
        <f ca="1">SUM(AR$12:AR256)+SUMIF(AS$12:AS256, "&lt;0")</f>
        <v>263457.89731127402</v>
      </c>
      <c r="AX256" s="15"/>
      <c r="AZ256" s="9">
        <v>44427</v>
      </c>
      <c r="BA256" s="14">
        <f t="shared" ca="1" si="215"/>
        <v>1500</v>
      </c>
      <c r="BB256" s="14">
        <f t="shared" ca="1" si="224"/>
        <v>1500</v>
      </c>
      <c r="BC256" s="14">
        <f t="shared" ca="1" si="232"/>
        <v>1325.9219999999987</v>
      </c>
      <c r="BD256" s="14">
        <f t="shared" ca="1" si="205"/>
        <v>174.07800000000134</v>
      </c>
      <c r="BE256" s="14">
        <f t="shared" ca="1" si="206"/>
        <v>174.07800000000134</v>
      </c>
      <c r="BF256" s="14">
        <f t="shared" ca="1" si="239"/>
        <v>330464.94699999999</v>
      </c>
      <c r="BG256" s="15">
        <f ca="1">SUM(BE$12:BE256)</f>
        <v>174944.59900000005</v>
      </c>
      <c r="BH256" s="16">
        <f ca="1">SUM(BC$12:BC256)+SUMIF(BD$12:BD256, "&lt;0")</f>
        <v>155520.348</v>
      </c>
      <c r="BJ256" s="9">
        <v>44427</v>
      </c>
      <c r="BK256" s="14">
        <f t="shared" ca="1" si="216"/>
        <v>1750</v>
      </c>
      <c r="BL256" s="14">
        <f t="shared" ca="1" si="225"/>
        <v>1750</v>
      </c>
      <c r="BM256" s="14">
        <f t="shared" ca="1" si="233"/>
        <v>1575.9219999999987</v>
      </c>
      <c r="BN256" s="14">
        <f t="shared" ca="1" si="207"/>
        <v>174.07800000000134</v>
      </c>
      <c r="BO256" s="14">
        <f t="shared" ca="1" si="208"/>
        <v>174.07800000000134</v>
      </c>
      <c r="BP256" s="14">
        <f t="shared" ca="1" si="240"/>
        <v>374464.94699999999</v>
      </c>
      <c r="BQ256" s="15">
        <f ca="1">SUM(BO$12:BO256)</f>
        <v>198944.59900000002</v>
      </c>
      <c r="BR256" s="16">
        <f ca="1">SUM(BM$12:BM256)+SUMIF(BN$12:BN256, "&lt;0")</f>
        <v>175520.348</v>
      </c>
      <c r="BT256" s="9">
        <v>44427</v>
      </c>
      <c r="BU256" s="14">
        <f t="shared" ca="1" si="194"/>
        <v>2000</v>
      </c>
      <c r="BV256" s="14">
        <f t="shared" ca="1" si="219"/>
        <v>2000</v>
      </c>
      <c r="BW256" s="14">
        <f t="shared" ca="1" si="234"/>
        <v>1794.8791896955495</v>
      </c>
      <c r="BX256" s="14">
        <f t="shared" ca="1" si="195"/>
        <v>205.12081030445052</v>
      </c>
      <c r="BY256" s="14">
        <f t="shared" ca="1" si="196"/>
        <v>205.12081030445052</v>
      </c>
      <c r="BZ256" s="14">
        <f t="shared" ca="1" si="209"/>
        <v>417489.56299796025</v>
      </c>
      <c r="CA256" s="15">
        <f ca="1">SUM(BY$12:BY256)</f>
        <v>222939.33391966971</v>
      </c>
      <c r="CB256" s="16">
        <f ca="1">SUM(BW$12:BW256)+SUMIF(BX$12:BX256, "&lt;0")</f>
        <v>194550.22907829063</v>
      </c>
      <c r="CD256" s="9">
        <v>44427</v>
      </c>
      <c r="CE256" s="14">
        <f t="shared" ca="1" si="217"/>
        <v>2500</v>
      </c>
      <c r="CF256" s="14">
        <f t="shared" ca="1" si="226"/>
        <v>2500</v>
      </c>
      <c r="CG256" s="14">
        <f t="shared" ca="1" si="235"/>
        <v>1794.8791896955495</v>
      </c>
      <c r="CH256" s="14">
        <f t="shared" ca="1" si="210"/>
        <v>705.12081030445052</v>
      </c>
      <c r="CI256" s="14">
        <f t="shared" ca="1" si="211"/>
        <v>705.12081030445052</v>
      </c>
      <c r="CJ256" s="14">
        <f t="shared" ca="1" si="241"/>
        <v>496287.2951667548</v>
      </c>
      <c r="CK256" s="15">
        <f ca="1">SUM(CI$12:CI256)</f>
        <v>265737.06608846429</v>
      </c>
      <c r="CL256" s="16">
        <f ca="1">SUM(CG$12:CG256)+SUMIF(CH$12:CH256, "&lt;0")</f>
        <v>230550.22907829069</v>
      </c>
    </row>
    <row r="257" spans="1:90" x14ac:dyDescent="0.2">
      <c r="A257" s="24">
        <v>44428</v>
      </c>
      <c r="B257" s="54">
        <f ca="1">IF($A257&gt;= $C$5,$C$6, INDEX('Historical Data'!$D$2:$D$745, MATCH(A257, 'Historical Data'!$B$2:$B$745, 0)))</f>
        <v>1295.6389999999997</v>
      </c>
      <c r="C257" s="14">
        <f t="shared" ca="1" si="220"/>
        <v>1295.6389999999994</v>
      </c>
      <c r="D257" s="14">
        <f t="shared" ca="1" si="227"/>
        <v>372.72900000000345</v>
      </c>
      <c r="E257" s="14">
        <f t="shared" ca="1" si="197"/>
        <v>922.90999999999622</v>
      </c>
      <c r="F257" s="14">
        <f t="shared" ca="1" si="189"/>
        <v>922.90999999999622</v>
      </c>
      <c r="G257" s="14">
        <f t="shared" ca="1" si="212"/>
        <v>295793.05</v>
      </c>
      <c r="H257" s="15">
        <f ca="1">SUM(F$12:F257)</f>
        <v>156248.85299999992</v>
      </c>
      <c r="I257" s="16">
        <f ca="1">SUM(D$12:D257)+SUMIF(E$12:E257, "&lt;0")</f>
        <v>139544.19699999996</v>
      </c>
      <c r="J257" s="15"/>
      <c r="K257" s="9">
        <v>44428</v>
      </c>
      <c r="L257" s="14">
        <f t="shared" ca="1" si="213"/>
        <v>1788.5130798771124</v>
      </c>
      <c r="M257" s="14">
        <f t="shared" ca="1" si="221"/>
        <v>1788.5130798771129</v>
      </c>
      <c r="N257" s="14">
        <f t="shared" ca="1" si="228"/>
        <v>865.60307987711622</v>
      </c>
      <c r="O257" s="14">
        <f t="shared" ca="1" si="198"/>
        <v>922.90999999999622</v>
      </c>
      <c r="P257" s="14">
        <f t="shared" ca="1" si="199"/>
        <v>922.90999999999622</v>
      </c>
      <c r="Q257" s="14">
        <f t="shared" ca="1" si="236"/>
        <v>383031.762138249</v>
      </c>
      <c r="R257" s="15">
        <f ca="1">SUM(P$12:P257)</f>
        <v>203564.76466820273</v>
      </c>
      <c r="S257" s="16">
        <f ca="1">SUM(N$12:N257)+SUMIF(O$12:O257, "&lt;0")</f>
        <v>179466.99747004602</v>
      </c>
      <c r="U257" s="9">
        <v>44428</v>
      </c>
      <c r="V257" s="14">
        <f t="shared" ca="1" si="214"/>
        <v>1250</v>
      </c>
      <c r="W257" s="14">
        <f t="shared" ca="1" si="222"/>
        <v>1250</v>
      </c>
      <c r="X257" s="14">
        <f t="shared" ca="1" si="229"/>
        <v>327.09000000000378</v>
      </c>
      <c r="Y257" s="14">
        <f t="shared" ca="1" si="200"/>
        <v>922.90999999999622</v>
      </c>
      <c r="Z257" s="14">
        <f t="shared" ca="1" si="201"/>
        <v>922.90999999999622</v>
      </c>
      <c r="AA257" s="14">
        <f t="shared" ca="1" si="237"/>
        <v>287714.94699999999</v>
      </c>
      <c r="AB257" s="15">
        <f ca="1">SUM(Z$12:Z257)</f>
        <v>151867.50899999999</v>
      </c>
      <c r="AC257" s="16">
        <f ca="1">SUM(X$12:X257)+SUMIF(Y$12:Y257, "&lt;0")</f>
        <v>135847.43800000002</v>
      </c>
      <c r="AE257" s="9">
        <v>44428</v>
      </c>
      <c r="AF257" s="14">
        <f t="shared" ca="1" si="190"/>
        <v>2000</v>
      </c>
      <c r="AG257" s="14">
        <f t="shared" ca="1" si="218"/>
        <v>2000</v>
      </c>
      <c r="AH257" s="14">
        <f t="shared" ca="1" si="230"/>
        <v>1071.8249196696172</v>
      </c>
      <c r="AI257" s="14">
        <f t="shared" ca="1" si="191"/>
        <v>928.1750803303828</v>
      </c>
      <c r="AJ257" s="14">
        <f t="shared" ca="1" si="192"/>
        <v>928.1750803303828</v>
      </c>
      <c r="AK257" s="14">
        <f t="shared" ca="1" si="202"/>
        <v>419489.56299796025</v>
      </c>
      <c r="AL257" s="15">
        <f ca="1">SUM(AJ$12:AJ257)</f>
        <v>223867.50900000008</v>
      </c>
      <c r="AM257" s="16">
        <f ca="1">SUM(AH$12:AH257)+SUMIF(AI$12:AI257, "&lt;0")</f>
        <v>195622.05399796029</v>
      </c>
      <c r="AO257" s="9">
        <v>44428</v>
      </c>
      <c r="AP257" s="14">
        <f t="shared" ca="1" si="193"/>
        <v>3000</v>
      </c>
      <c r="AQ257" s="14">
        <f t="shared" ca="1" si="223"/>
        <v>3000</v>
      </c>
      <c r="AR257" s="14">
        <f t="shared" ca="1" si="231"/>
        <v>1458.4244806225008</v>
      </c>
      <c r="AS257" s="14">
        <f t="shared" ca="1" si="203"/>
        <v>1541.5755193774992</v>
      </c>
      <c r="AT257" s="14">
        <f t="shared" ca="1" si="204"/>
        <v>1541.5755193774992</v>
      </c>
      <c r="AU257" s="14">
        <f t="shared" ca="1" si="238"/>
        <v>568390.78785618593</v>
      </c>
      <c r="AV257" s="15">
        <f ca="1">SUM(AT$12:AT257)</f>
        <v>303474.46606428956</v>
      </c>
      <c r="AW257" s="16">
        <f ca="1">SUM(AR$12:AR257)+SUMIF(AS$12:AS257, "&lt;0")</f>
        <v>264916.32179189654</v>
      </c>
      <c r="AX257" s="15"/>
      <c r="AZ257" s="9">
        <v>44428</v>
      </c>
      <c r="BA257" s="14">
        <f t="shared" ca="1" si="215"/>
        <v>1500</v>
      </c>
      <c r="BB257" s="14">
        <f t="shared" ca="1" si="224"/>
        <v>1500</v>
      </c>
      <c r="BC257" s="14">
        <f t="shared" ca="1" si="232"/>
        <v>577.09000000000378</v>
      </c>
      <c r="BD257" s="14">
        <f t="shared" ca="1" si="205"/>
        <v>922.90999999999622</v>
      </c>
      <c r="BE257" s="14">
        <f t="shared" ca="1" si="206"/>
        <v>922.90999999999622</v>
      </c>
      <c r="BF257" s="14">
        <f t="shared" ca="1" si="239"/>
        <v>331964.94699999999</v>
      </c>
      <c r="BG257" s="15">
        <f ca="1">SUM(BE$12:BE257)</f>
        <v>175867.50900000005</v>
      </c>
      <c r="BH257" s="16">
        <f ca="1">SUM(BC$12:BC257)+SUMIF(BD$12:BD257, "&lt;0")</f>
        <v>156097.43799999999</v>
      </c>
      <c r="BJ257" s="9">
        <v>44428</v>
      </c>
      <c r="BK257" s="14">
        <f t="shared" ca="1" si="216"/>
        <v>1750</v>
      </c>
      <c r="BL257" s="14">
        <f t="shared" ca="1" si="225"/>
        <v>1750</v>
      </c>
      <c r="BM257" s="14">
        <f t="shared" ca="1" si="233"/>
        <v>827.09000000000378</v>
      </c>
      <c r="BN257" s="14">
        <f t="shared" ca="1" si="207"/>
        <v>922.90999999999622</v>
      </c>
      <c r="BO257" s="14">
        <f t="shared" ca="1" si="208"/>
        <v>922.90999999999622</v>
      </c>
      <c r="BP257" s="14">
        <f t="shared" ca="1" si="240"/>
        <v>376214.94699999999</v>
      </c>
      <c r="BQ257" s="15">
        <f ca="1">SUM(BO$12:BO257)</f>
        <v>199867.50900000002</v>
      </c>
      <c r="BR257" s="16">
        <f ca="1">SUM(BM$12:BM257)+SUMIF(BN$12:BN257, "&lt;0")</f>
        <v>176347.43799999999</v>
      </c>
      <c r="BT257" s="9">
        <v>44428</v>
      </c>
      <c r="BU257" s="14">
        <f t="shared" ca="1" si="194"/>
        <v>2000</v>
      </c>
      <c r="BV257" s="14">
        <f t="shared" ca="1" si="219"/>
        <v>2000</v>
      </c>
      <c r="BW257" s="14">
        <f t="shared" ca="1" si="234"/>
        <v>1071.8249196696172</v>
      </c>
      <c r="BX257" s="14">
        <f t="shared" ca="1" si="195"/>
        <v>928.1750803303828</v>
      </c>
      <c r="BY257" s="14">
        <f t="shared" ca="1" si="196"/>
        <v>928.1750803303828</v>
      </c>
      <c r="BZ257" s="14">
        <f t="shared" ca="1" si="209"/>
        <v>419489.56299796025</v>
      </c>
      <c r="CA257" s="15">
        <f ca="1">SUM(BY$12:BY257)</f>
        <v>223867.50900000008</v>
      </c>
      <c r="CB257" s="16">
        <f ca="1">SUM(BW$12:BW257)+SUMIF(BX$12:BX257, "&lt;0")</f>
        <v>195622.05399796029</v>
      </c>
      <c r="CD257" s="9">
        <v>44428</v>
      </c>
      <c r="CE257" s="14">
        <f t="shared" ca="1" si="217"/>
        <v>2500</v>
      </c>
      <c r="CF257" s="14">
        <f t="shared" ca="1" si="226"/>
        <v>2500</v>
      </c>
      <c r="CG257" s="14">
        <f t="shared" ca="1" si="235"/>
        <v>1071.8249196696172</v>
      </c>
      <c r="CH257" s="14">
        <f t="shared" ca="1" si="210"/>
        <v>1428.1750803303828</v>
      </c>
      <c r="CI257" s="14">
        <f t="shared" ca="1" si="211"/>
        <v>1428.1750803303828</v>
      </c>
      <c r="CJ257" s="14">
        <f t="shared" ca="1" si="241"/>
        <v>498787.2951667548</v>
      </c>
      <c r="CK257" s="15">
        <f ca="1">SUM(CI$12:CI257)</f>
        <v>267165.24116879469</v>
      </c>
      <c r="CL257" s="16">
        <f ca="1">SUM(CG$12:CG257)+SUMIF(CH$12:CH257, "&lt;0")</f>
        <v>231622.05399796029</v>
      </c>
    </row>
    <row r="258" spans="1:90" x14ac:dyDescent="0.2">
      <c r="A258" s="24">
        <v>44429</v>
      </c>
      <c r="B258" s="54">
        <f ca="1">IF($A258&gt;= $C$5,$C$6, INDEX('Historical Data'!$D$2:$D$745, MATCH(A258, 'Historical Data'!$B$2:$B$745, 0)))</f>
        <v>1295.6389999999997</v>
      </c>
      <c r="C258" s="14">
        <f t="shared" ca="1" si="220"/>
        <v>1295.6389999999994</v>
      </c>
      <c r="D258" s="14">
        <f t="shared" ca="1" si="227"/>
        <v>241.42199999999548</v>
      </c>
      <c r="E258" s="14">
        <f t="shared" ca="1" si="197"/>
        <v>1054.2170000000042</v>
      </c>
      <c r="F258" s="14">
        <f t="shared" ca="1" si="189"/>
        <v>1054.2170000000042</v>
      </c>
      <c r="G258" s="14">
        <f t="shared" ca="1" si="212"/>
        <v>297088.68900000001</v>
      </c>
      <c r="H258" s="15">
        <f ca="1">SUM(F$12:F258)</f>
        <v>157303.06999999992</v>
      </c>
      <c r="I258" s="16">
        <f ca="1">SUM(D$12:D258)+SUMIF(E$12:E258, "&lt;0")</f>
        <v>139785.61899999995</v>
      </c>
      <c r="J258" s="15"/>
      <c r="K258" s="9">
        <v>44429</v>
      </c>
      <c r="L258" s="14">
        <f t="shared" ca="1" si="213"/>
        <v>1788.5130798771124</v>
      </c>
      <c r="M258" s="14">
        <f t="shared" ca="1" si="221"/>
        <v>1788.5130798771129</v>
      </c>
      <c r="N258" s="14">
        <f t="shared" ca="1" si="228"/>
        <v>734.29607987710824</v>
      </c>
      <c r="O258" s="14">
        <f t="shared" ca="1" si="198"/>
        <v>1054.2170000000042</v>
      </c>
      <c r="P258" s="14">
        <f t="shared" ca="1" si="199"/>
        <v>1054.2170000000042</v>
      </c>
      <c r="Q258" s="14">
        <f t="shared" ca="1" si="236"/>
        <v>384820.27521812613</v>
      </c>
      <c r="R258" s="15">
        <f ca="1">SUM(P$12:P258)</f>
        <v>204618.98166820273</v>
      </c>
      <c r="S258" s="16">
        <f ca="1">SUM(N$12:N258)+SUMIF(O$12:O258, "&lt;0")</f>
        <v>180201.29354992311</v>
      </c>
      <c r="U258" s="9">
        <v>44429</v>
      </c>
      <c r="V258" s="14">
        <f t="shared" ca="1" si="214"/>
        <v>1250</v>
      </c>
      <c r="W258" s="14">
        <f t="shared" ca="1" si="222"/>
        <v>1250</v>
      </c>
      <c r="X258" s="14">
        <f t="shared" ca="1" si="229"/>
        <v>195.78299999999581</v>
      </c>
      <c r="Y258" s="14">
        <f t="shared" ca="1" si="200"/>
        <v>1054.2170000000042</v>
      </c>
      <c r="Z258" s="14">
        <f t="shared" ca="1" si="201"/>
        <v>1054.2170000000042</v>
      </c>
      <c r="AA258" s="14">
        <f t="shared" ca="1" si="237"/>
        <v>288964.94699999999</v>
      </c>
      <c r="AB258" s="15">
        <f ca="1">SUM(Z$12:Z258)</f>
        <v>152921.726</v>
      </c>
      <c r="AC258" s="16">
        <f ca="1">SUM(X$12:X258)+SUMIF(Y$12:Y258, "&lt;0")</f>
        <v>136043.22100000002</v>
      </c>
      <c r="AE258" s="9">
        <v>44429</v>
      </c>
      <c r="AF258" s="14">
        <f t="shared" ca="1" si="190"/>
        <v>2000</v>
      </c>
      <c r="AG258" s="14">
        <f t="shared" ca="1" si="218"/>
        <v>2000</v>
      </c>
      <c r="AH258" s="14">
        <f t="shared" ca="1" si="230"/>
        <v>945.78299999999581</v>
      </c>
      <c r="AI258" s="14">
        <f t="shared" ca="1" si="191"/>
        <v>1054.2170000000042</v>
      </c>
      <c r="AJ258" s="14">
        <f t="shared" ca="1" si="192"/>
        <v>1054.2170000000042</v>
      </c>
      <c r="AK258" s="14">
        <f t="shared" ca="1" si="202"/>
        <v>421489.56299796025</v>
      </c>
      <c r="AL258" s="15">
        <f ca="1">SUM(AJ$12:AJ258)</f>
        <v>224921.72600000008</v>
      </c>
      <c r="AM258" s="16">
        <f ca="1">SUM(AH$12:AH258)+SUMIF(AI$12:AI258, "&lt;0")</f>
        <v>196567.83699796029</v>
      </c>
      <c r="AO258" s="9">
        <v>44429</v>
      </c>
      <c r="AP258" s="14">
        <f t="shared" ca="1" si="193"/>
        <v>3000</v>
      </c>
      <c r="AQ258" s="14">
        <f t="shared" ca="1" si="223"/>
        <v>3000</v>
      </c>
      <c r="AR258" s="14">
        <f t="shared" ca="1" si="231"/>
        <v>1327.1174806224931</v>
      </c>
      <c r="AS258" s="14">
        <f t="shared" ca="1" si="203"/>
        <v>1672.8825193775069</v>
      </c>
      <c r="AT258" s="14">
        <f t="shared" ca="1" si="204"/>
        <v>1672.8825193775069</v>
      </c>
      <c r="AU258" s="14">
        <f t="shared" ca="1" si="238"/>
        <v>571390.78785618593</v>
      </c>
      <c r="AV258" s="15">
        <f ca="1">SUM(AT$12:AT258)</f>
        <v>305147.34858366707</v>
      </c>
      <c r="AW258" s="16">
        <f ca="1">SUM(AR$12:AR258)+SUMIF(AS$12:AS258, "&lt;0")</f>
        <v>266243.43927251903</v>
      </c>
      <c r="AX258" s="15"/>
      <c r="AZ258" s="9">
        <v>44429</v>
      </c>
      <c r="BA258" s="14">
        <f t="shared" ca="1" si="215"/>
        <v>1500</v>
      </c>
      <c r="BB258" s="14">
        <f t="shared" ca="1" si="224"/>
        <v>1500</v>
      </c>
      <c r="BC258" s="14">
        <f t="shared" ca="1" si="232"/>
        <v>445.78299999999581</v>
      </c>
      <c r="BD258" s="14">
        <f t="shared" ca="1" si="205"/>
        <v>1054.2170000000042</v>
      </c>
      <c r="BE258" s="14">
        <f t="shared" ca="1" si="206"/>
        <v>1054.2170000000042</v>
      </c>
      <c r="BF258" s="14">
        <f t="shared" ca="1" si="239"/>
        <v>333464.94699999999</v>
      </c>
      <c r="BG258" s="15">
        <f ca="1">SUM(BE$12:BE258)</f>
        <v>176921.72600000005</v>
      </c>
      <c r="BH258" s="16">
        <f ca="1">SUM(BC$12:BC258)+SUMIF(BD$12:BD258, "&lt;0")</f>
        <v>156543.22099999999</v>
      </c>
      <c r="BJ258" s="9">
        <v>44429</v>
      </c>
      <c r="BK258" s="14">
        <f t="shared" ca="1" si="216"/>
        <v>1750</v>
      </c>
      <c r="BL258" s="14">
        <f t="shared" ca="1" si="225"/>
        <v>1750</v>
      </c>
      <c r="BM258" s="14">
        <f t="shared" ca="1" si="233"/>
        <v>695.78299999999581</v>
      </c>
      <c r="BN258" s="14">
        <f t="shared" ca="1" si="207"/>
        <v>1054.2170000000042</v>
      </c>
      <c r="BO258" s="14">
        <f t="shared" ca="1" si="208"/>
        <v>1054.2170000000042</v>
      </c>
      <c r="BP258" s="14">
        <f t="shared" ca="1" si="240"/>
        <v>377964.94699999999</v>
      </c>
      <c r="BQ258" s="15">
        <f ca="1">SUM(BO$12:BO258)</f>
        <v>200921.72600000002</v>
      </c>
      <c r="BR258" s="16">
        <f ca="1">SUM(BM$12:BM258)+SUMIF(BN$12:BN258, "&lt;0")</f>
        <v>177043.22099999999</v>
      </c>
      <c r="BT258" s="9">
        <v>44429</v>
      </c>
      <c r="BU258" s="14">
        <f t="shared" ca="1" si="194"/>
        <v>2000</v>
      </c>
      <c r="BV258" s="14">
        <f t="shared" ca="1" si="219"/>
        <v>2000</v>
      </c>
      <c r="BW258" s="14">
        <f t="shared" ca="1" si="234"/>
        <v>945.78299999999581</v>
      </c>
      <c r="BX258" s="14">
        <f t="shared" ca="1" si="195"/>
        <v>1054.2170000000042</v>
      </c>
      <c r="BY258" s="14">
        <f t="shared" ca="1" si="196"/>
        <v>1054.2170000000042</v>
      </c>
      <c r="BZ258" s="14">
        <f t="shared" ca="1" si="209"/>
        <v>421489.56299796025</v>
      </c>
      <c r="CA258" s="15">
        <f ca="1">SUM(BY$12:BY258)</f>
        <v>224921.72600000008</v>
      </c>
      <c r="CB258" s="16">
        <f ca="1">SUM(BW$12:BW258)+SUMIF(BX$12:BX258, "&lt;0")</f>
        <v>196567.83699796029</v>
      </c>
      <c r="CD258" s="9">
        <v>44429</v>
      </c>
      <c r="CE258" s="14">
        <f t="shared" ca="1" si="217"/>
        <v>2500</v>
      </c>
      <c r="CF258" s="14">
        <f t="shared" ca="1" si="226"/>
        <v>2500</v>
      </c>
      <c r="CG258" s="14">
        <f t="shared" ca="1" si="235"/>
        <v>966.29564964367182</v>
      </c>
      <c r="CH258" s="14">
        <f t="shared" ca="1" si="210"/>
        <v>1533.7043503563282</v>
      </c>
      <c r="CI258" s="14">
        <f t="shared" ca="1" si="211"/>
        <v>1533.7043503563282</v>
      </c>
      <c r="CJ258" s="14">
        <f t="shared" ca="1" si="241"/>
        <v>501287.2951667548</v>
      </c>
      <c r="CK258" s="15">
        <f ca="1">SUM(CI$12:CI258)</f>
        <v>268698.94551915099</v>
      </c>
      <c r="CL258" s="16">
        <f ca="1">SUM(CG$12:CG258)+SUMIF(CH$12:CH258, "&lt;0")</f>
        <v>232588.34964760399</v>
      </c>
    </row>
    <row r="259" spans="1:90" x14ac:dyDescent="0.2">
      <c r="A259" s="24">
        <v>44430</v>
      </c>
      <c r="B259" s="54">
        <f ca="1">IF($A259&gt;= $C$5,$C$6, INDEX('Historical Data'!$D$2:$D$745, MATCH(A259, 'Historical Data'!$B$2:$B$745, 0)))</f>
        <v>1295.6389999999997</v>
      </c>
      <c r="C259" s="14">
        <f t="shared" ca="1" si="220"/>
        <v>1295.6389999999994</v>
      </c>
      <c r="D259" s="14">
        <f t="shared" ca="1" si="227"/>
        <v>0</v>
      </c>
      <c r="E259" s="14">
        <f t="shared" ca="1" si="197"/>
        <v>1295.6389999999997</v>
      </c>
      <c r="F259" s="14">
        <f t="shared" ca="1" si="189"/>
        <v>1295.6389999999997</v>
      </c>
      <c r="G259" s="14">
        <f t="shared" ca="1" si="212"/>
        <v>298384.32800000004</v>
      </c>
      <c r="H259" s="15">
        <f ca="1">SUM(F$12:F259)</f>
        <v>158598.70899999992</v>
      </c>
      <c r="I259" s="16">
        <f ca="1">SUM(D$12:D259)+SUMIF(E$12:E259, "&lt;0")</f>
        <v>139785.61899999995</v>
      </c>
      <c r="J259" s="15"/>
      <c r="K259" s="9">
        <v>44430</v>
      </c>
      <c r="L259" s="14">
        <f t="shared" ca="1" si="213"/>
        <v>1788.5130798771124</v>
      </c>
      <c r="M259" s="14">
        <f t="shared" ca="1" si="221"/>
        <v>1788.5130798771129</v>
      </c>
      <c r="N259" s="14">
        <f t="shared" ca="1" si="228"/>
        <v>164.89807987711447</v>
      </c>
      <c r="O259" s="14">
        <f t="shared" ca="1" si="198"/>
        <v>1623.614999999998</v>
      </c>
      <c r="P259" s="14">
        <f t="shared" ca="1" si="199"/>
        <v>1623.614999999998</v>
      </c>
      <c r="Q259" s="14">
        <f t="shared" ca="1" si="236"/>
        <v>386608.78829800326</v>
      </c>
      <c r="R259" s="15">
        <f ca="1">SUM(P$12:P259)</f>
        <v>206242.59666820272</v>
      </c>
      <c r="S259" s="16">
        <f ca="1">SUM(N$12:N259)+SUMIF(O$12:O259, "&lt;0")</f>
        <v>180366.19162980022</v>
      </c>
      <c r="U259" s="9">
        <v>44430</v>
      </c>
      <c r="V259" s="14">
        <f t="shared" ca="1" si="214"/>
        <v>1250</v>
      </c>
      <c r="W259" s="14">
        <f t="shared" ca="1" si="222"/>
        <v>1250</v>
      </c>
      <c r="X259" s="14">
        <f t="shared" ca="1" si="229"/>
        <v>0</v>
      </c>
      <c r="Y259" s="14">
        <f t="shared" ca="1" si="200"/>
        <v>1250</v>
      </c>
      <c r="Z259" s="14">
        <f t="shared" ca="1" si="201"/>
        <v>1250</v>
      </c>
      <c r="AA259" s="14">
        <f t="shared" ca="1" si="237"/>
        <v>290214.94699999999</v>
      </c>
      <c r="AB259" s="15">
        <f ca="1">SUM(Z$12:Z259)</f>
        <v>154171.726</v>
      </c>
      <c r="AC259" s="16">
        <f ca="1">SUM(X$12:X259)+SUMIF(Y$12:Y259, "&lt;0")</f>
        <v>136043.22100000002</v>
      </c>
      <c r="AE259" s="9">
        <v>44430</v>
      </c>
      <c r="AF259" s="14">
        <f t="shared" ca="1" si="190"/>
        <v>2000</v>
      </c>
      <c r="AG259" s="14">
        <f t="shared" ca="1" si="218"/>
        <v>2000</v>
      </c>
      <c r="AH259" s="14">
        <f t="shared" ca="1" si="230"/>
        <v>376.38500000000204</v>
      </c>
      <c r="AI259" s="14">
        <f t="shared" ca="1" si="191"/>
        <v>1623.614999999998</v>
      </c>
      <c r="AJ259" s="14">
        <f t="shared" ca="1" si="192"/>
        <v>1623.614999999998</v>
      </c>
      <c r="AK259" s="14">
        <f t="shared" ca="1" si="202"/>
        <v>423489.56299796025</v>
      </c>
      <c r="AL259" s="15">
        <f ca="1">SUM(AJ$12:AJ259)</f>
        <v>226545.34100000007</v>
      </c>
      <c r="AM259" s="16">
        <f ca="1">SUM(AH$12:AH259)+SUMIF(AI$12:AI259, "&lt;0")</f>
        <v>196944.2219979603</v>
      </c>
      <c r="AO259" s="9">
        <v>44430</v>
      </c>
      <c r="AP259" s="14">
        <f t="shared" ca="1" si="193"/>
        <v>3000</v>
      </c>
      <c r="AQ259" s="14">
        <f t="shared" ca="1" si="223"/>
        <v>3000</v>
      </c>
      <c r="AR259" s="14">
        <f t="shared" ca="1" si="231"/>
        <v>757.71948062249976</v>
      </c>
      <c r="AS259" s="14">
        <f t="shared" ca="1" si="203"/>
        <v>2242.2805193775002</v>
      </c>
      <c r="AT259" s="14">
        <f t="shared" ca="1" si="204"/>
        <v>2242.2805193775002</v>
      </c>
      <c r="AU259" s="14">
        <f t="shared" ca="1" si="238"/>
        <v>574390.78785618593</v>
      </c>
      <c r="AV259" s="15">
        <f ca="1">SUM(AT$12:AT259)</f>
        <v>307389.62910304457</v>
      </c>
      <c r="AW259" s="16">
        <f ca="1">SUM(AR$12:AR259)+SUMIF(AS$12:AS259, "&lt;0")</f>
        <v>267001.15875314153</v>
      </c>
      <c r="AX259" s="15"/>
      <c r="AZ259" s="9">
        <v>44430</v>
      </c>
      <c r="BA259" s="14">
        <f t="shared" ca="1" si="215"/>
        <v>1500</v>
      </c>
      <c r="BB259" s="14">
        <f t="shared" ca="1" si="224"/>
        <v>1500</v>
      </c>
      <c r="BC259" s="14">
        <f t="shared" ca="1" si="232"/>
        <v>0</v>
      </c>
      <c r="BD259" s="14">
        <f t="shared" ca="1" si="205"/>
        <v>1500</v>
      </c>
      <c r="BE259" s="14">
        <f t="shared" ca="1" si="206"/>
        <v>1500</v>
      </c>
      <c r="BF259" s="14">
        <f t="shared" ca="1" si="239"/>
        <v>334964.94699999999</v>
      </c>
      <c r="BG259" s="15">
        <f ca="1">SUM(BE$12:BE259)</f>
        <v>178421.72600000005</v>
      </c>
      <c r="BH259" s="16">
        <f ca="1">SUM(BC$12:BC259)+SUMIF(BD$12:BD259, "&lt;0")</f>
        <v>156543.22099999999</v>
      </c>
      <c r="BJ259" s="9">
        <v>44430</v>
      </c>
      <c r="BK259" s="14">
        <f t="shared" ca="1" si="216"/>
        <v>1750</v>
      </c>
      <c r="BL259" s="14">
        <f t="shared" ca="1" si="225"/>
        <v>1750</v>
      </c>
      <c r="BM259" s="14">
        <f t="shared" ca="1" si="233"/>
        <v>126.38500000000204</v>
      </c>
      <c r="BN259" s="14">
        <f t="shared" ca="1" si="207"/>
        <v>1623.614999999998</v>
      </c>
      <c r="BO259" s="14">
        <f t="shared" ca="1" si="208"/>
        <v>1623.614999999998</v>
      </c>
      <c r="BP259" s="14">
        <f t="shared" ca="1" si="240"/>
        <v>379714.94699999999</v>
      </c>
      <c r="BQ259" s="15">
        <f ca="1">SUM(BO$12:BO259)</f>
        <v>202545.34100000001</v>
      </c>
      <c r="BR259" s="16">
        <f ca="1">SUM(BM$12:BM259)+SUMIF(BN$12:BN259, "&lt;0")</f>
        <v>177169.606</v>
      </c>
      <c r="BT259" s="9">
        <v>44430</v>
      </c>
      <c r="BU259" s="14">
        <f t="shared" ca="1" si="194"/>
        <v>2000</v>
      </c>
      <c r="BV259" s="14">
        <f t="shared" ca="1" si="219"/>
        <v>2000</v>
      </c>
      <c r="BW259" s="14">
        <f t="shared" ca="1" si="234"/>
        <v>376.38500000000204</v>
      </c>
      <c r="BX259" s="14">
        <f t="shared" ca="1" si="195"/>
        <v>1623.614999999998</v>
      </c>
      <c r="BY259" s="14">
        <f t="shared" ca="1" si="196"/>
        <v>1623.614999999998</v>
      </c>
      <c r="BZ259" s="14">
        <f t="shared" ca="1" si="209"/>
        <v>423489.56299796025</v>
      </c>
      <c r="CA259" s="15">
        <f ca="1">SUM(BY$12:BY259)</f>
        <v>226545.34100000007</v>
      </c>
      <c r="CB259" s="16">
        <f ca="1">SUM(BW$12:BW259)+SUMIF(BX$12:BX259, "&lt;0")</f>
        <v>196944.2219979603</v>
      </c>
      <c r="CD259" s="9">
        <v>44430</v>
      </c>
      <c r="CE259" s="14">
        <f t="shared" ca="1" si="217"/>
        <v>2500</v>
      </c>
      <c r="CF259" s="14">
        <f t="shared" ca="1" si="226"/>
        <v>2500</v>
      </c>
      <c r="CG259" s="14">
        <f t="shared" ca="1" si="235"/>
        <v>422.67537961774087</v>
      </c>
      <c r="CH259" s="14">
        <f t="shared" ca="1" si="210"/>
        <v>2077.3246203822591</v>
      </c>
      <c r="CI259" s="14">
        <f t="shared" ca="1" si="211"/>
        <v>2077.3246203822591</v>
      </c>
      <c r="CJ259" s="14">
        <f t="shared" ca="1" si="241"/>
        <v>503787.2951667548</v>
      </c>
      <c r="CK259" s="15">
        <f ca="1">SUM(CI$12:CI259)</f>
        <v>270776.27013953327</v>
      </c>
      <c r="CL259" s="16">
        <f ca="1">SUM(CG$12:CG259)+SUMIF(CH$12:CH259, "&lt;0")</f>
        <v>233011.02502722171</v>
      </c>
    </row>
    <row r="260" spans="1:90" x14ac:dyDescent="0.2">
      <c r="A260" s="24">
        <v>44431</v>
      </c>
      <c r="B260" s="54">
        <f ca="1">IF($A260&gt;= $C$5,$C$6, INDEX('Historical Data'!$D$2:$D$745, MATCH(A260, 'Historical Data'!$B$2:$B$745, 0)))</f>
        <v>1295.6389999999997</v>
      </c>
      <c r="C260" s="14">
        <f t="shared" ca="1" si="220"/>
        <v>1295.6389999999994</v>
      </c>
      <c r="D260" s="14">
        <f t="shared" ca="1" si="227"/>
        <v>0</v>
      </c>
      <c r="E260" s="14">
        <f t="shared" ca="1" si="197"/>
        <v>1295.6389999999997</v>
      </c>
      <c r="F260" s="14">
        <f t="shared" ca="1" si="189"/>
        <v>1295.6389999999997</v>
      </c>
      <c r="G260" s="14">
        <f t="shared" ca="1" si="212"/>
        <v>299679.96700000006</v>
      </c>
      <c r="H260" s="15">
        <f ca="1">SUM(F$12:F260)</f>
        <v>159894.34799999991</v>
      </c>
      <c r="I260" s="16">
        <f ca="1">SUM(D$12:D260)+SUMIF(E$12:E260, "&lt;0")</f>
        <v>139785.61899999995</v>
      </c>
      <c r="J260" s="15"/>
      <c r="K260" s="9">
        <v>44431</v>
      </c>
      <c r="L260" s="14">
        <f t="shared" ca="1" si="213"/>
        <v>1788.5130798771124</v>
      </c>
      <c r="M260" s="14">
        <f t="shared" ca="1" si="221"/>
        <v>1788.5130798771129</v>
      </c>
      <c r="N260" s="14">
        <f t="shared" ca="1" si="228"/>
        <v>0</v>
      </c>
      <c r="O260" s="14">
        <f t="shared" ca="1" si="198"/>
        <v>1788.5130798771124</v>
      </c>
      <c r="P260" s="14">
        <f t="shared" ca="1" si="199"/>
        <v>1788.5130798771124</v>
      </c>
      <c r="Q260" s="14">
        <f t="shared" ca="1" si="236"/>
        <v>388397.30137788039</v>
      </c>
      <c r="R260" s="15">
        <f ca="1">SUM(P$12:P260)</f>
        <v>208031.10974807982</v>
      </c>
      <c r="S260" s="16">
        <f ca="1">SUM(N$12:N260)+SUMIF(O$12:O260, "&lt;0")</f>
        <v>180366.19162980022</v>
      </c>
      <c r="U260" s="9">
        <v>44431</v>
      </c>
      <c r="V260" s="14">
        <f t="shared" ca="1" si="214"/>
        <v>1250</v>
      </c>
      <c r="W260" s="14">
        <f t="shared" ca="1" si="222"/>
        <v>1250</v>
      </c>
      <c r="X260" s="14">
        <f t="shared" ca="1" si="229"/>
        <v>0</v>
      </c>
      <c r="Y260" s="14">
        <f t="shared" ca="1" si="200"/>
        <v>1250</v>
      </c>
      <c r="Z260" s="14">
        <f t="shared" ca="1" si="201"/>
        <v>1250</v>
      </c>
      <c r="AA260" s="14">
        <f t="shared" ca="1" si="237"/>
        <v>291464.94699999999</v>
      </c>
      <c r="AB260" s="15">
        <f ca="1">SUM(Z$12:Z260)</f>
        <v>155421.726</v>
      </c>
      <c r="AC260" s="16">
        <f ca="1">SUM(X$12:X260)+SUMIF(Y$12:Y260, "&lt;0")</f>
        <v>136043.22100000002</v>
      </c>
      <c r="AE260" s="9">
        <v>44431</v>
      </c>
      <c r="AF260" s="14">
        <f t="shared" ca="1" si="190"/>
        <v>2000</v>
      </c>
      <c r="AG260" s="14">
        <f t="shared" ca="1" si="218"/>
        <v>2000</v>
      </c>
      <c r="AH260" s="14">
        <f t="shared" ca="1" si="230"/>
        <v>118.97699999999895</v>
      </c>
      <c r="AI260" s="14">
        <f t="shared" ca="1" si="191"/>
        <v>1881.023000000001</v>
      </c>
      <c r="AJ260" s="14">
        <f t="shared" ca="1" si="192"/>
        <v>1881.023000000001</v>
      </c>
      <c r="AK260" s="14">
        <f t="shared" ca="1" si="202"/>
        <v>425489.56299796025</v>
      </c>
      <c r="AL260" s="15">
        <f ca="1">SUM(AJ$12:AJ260)</f>
        <v>228426.36400000006</v>
      </c>
      <c r="AM260" s="16">
        <f ca="1">SUM(AH$12:AH260)+SUMIF(AI$12:AI260, "&lt;0")</f>
        <v>197063.19899796031</v>
      </c>
      <c r="AO260" s="9">
        <v>44431</v>
      </c>
      <c r="AP260" s="14">
        <f t="shared" ca="1" si="193"/>
        <v>3000</v>
      </c>
      <c r="AQ260" s="14">
        <f t="shared" ca="1" si="223"/>
        <v>3000</v>
      </c>
      <c r="AR260" s="14">
        <f t="shared" ca="1" si="231"/>
        <v>500.31148062249622</v>
      </c>
      <c r="AS260" s="14">
        <f t="shared" ca="1" si="203"/>
        <v>2499.6885193775038</v>
      </c>
      <c r="AT260" s="14">
        <f t="shared" ca="1" si="204"/>
        <v>2499.6885193775038</v>
      </c>
      <c r="AU260" s="14">
        <f t="shared" ca="1" si="238"/>
        <v>577390.78785618593</v>
      </c>
      <c r="AV260" s="15">
        <f ca="1">SUM(AT$12:AT260)</f>
        <v>309889.31762242207</v>
      </c>
      <c r="AW260" s="16">
        <f ca="1">SUM(AR$12:AR260)+SUMIF(AS$12:AS260, "&lt;0")</f>
        <v>267501.47023376403</v>
      </c>
      <c r="AX260" s="15"/>
      <c r="AZ260" s="9">
        <v>44431</v>
      </c>
      <c r="BA260" s="14">
        <f t="shared" ca="1" si="215"/>
        <v>1500</v>
      </c>
      <c r="BB260" s="14">
        <f t="shared" ca="1" si="224"/>
        <v>1500</v>
      </c>
      <c r="BC260" s="14">
        <f t="shared" ca="1" si="232"/>
        <v>0</v>
      </c>
      <c r="BD260" s="14">
        <f t="shared" ca="1" si="205"/>
        <v>1500</v>
      </c>
      <c r="BE260" s="14">
        <f t="shared" ca="1" si="206"/>
        <v>1500</v>
      </c>
      <c r="BF260" s="14">
        <f t="shared" ca="1" si="239"/>
        <v>336464.94699999999</v>
      </c>
      <c r="BG260" s="15">
        <f ca="1">SUM(BE$12:BE260)</f>
        <v>179921.72600000005</v>
      </c>
      <c r="BH260" s="16">
        <f ca="1">SUM(BC$12:BC260)+SUMIF(BD$12:BD260, "&lt;0")</f>
        <v>156543.22099999999</v>
      </c>
      <c r="BJ260" s="9">
        <v>44431</v>
      </c>
      <c r="BK260" s="14">
        <f t="shared" ca="1" si="216"/>
        <v>1750</v>
      </c>
      <c r="BL260" s="14">
        <f t="shared" ca="1" si="225"/>
        <v>1750</v>
      </c>
      <c r="BM260" s="14">
        <f t="shared" ca="1" si="233"/>
        <v>0</v>
      </c>
      <c r="BN260" s="14">
        <f t="shared" ca="1" si="207"/>
        <v>1750</v>
      </c>
      <c r="BO260" s="14">
        <f t="shared" ca="1" si="208"/>
        <v>1750</v>
      </c>
      <c r="BP260" s="14">
        <f t="shared" ca="1" si="240"/>
        <v>381464.94699999999</v>
      </c>
      <c r="BQ260" s="15">
        <f ca="1">SUM(BO$12:BO260)</f>
        <v>204295.34100000001</v>
      </c>
      <c r="BR260" s="16">
        <f ca="1">SUM(BM$12:BM260)+SUMIF(BN$12:BN260, "&lt;0")</f>
        <v>177169.606</v>
      </c>
      <c r="BT260" s="9">
        <v>44431</v>
      </c>
      <c r="BU260" s="14">
        <f t="shared" ca="1" si="194"/>
        <v>2000</v>
      </c>
      <c r="BV260" s="14">
        <f t="shared" ca="1" si="219"/>
        <v>2000</v>
      </c>
      <c r="BW260" s="14">
        <f t="shared" ca="1" si="234"/>
        <v>118.97699999999895</v>
      </c>
      <c r="BX260" s="14">
        <f t="shared" ca="1" si="195"/>
        <v>1881.023000000001</v>
      </c>
      <c r="BY260" s="14">
        <f t="shared" ca="1" si="196"/>
        <v>1881.023000000001</v>
      </c>
      <c r="BZ260" s="14">
        <f t="shared" ca="1" si="209"/>
        <v>425489.56299796025</v>
      </c>
      <c r="CA260" s="15">
        <f ca="1">SUM(BY$12:BY260)</f>
        <v>228426.36400000006</v>
      </c>
      <c r="CB260" s="16">
        <f ca="1">SUM(BW$12:BW260)+SUMIF(BX$12:BX260, "&lt;0")</f>
        <v>197063.19899796031</v>
      </c>
      <c r="CD260" s="9">
        <v>44431</v>
      </c>
      <c r="CE260" s="14">
        <f t="shared" ca="1" si="217"/>
        <v>2500</v>
      </c>
      <c r="CF260" s="14">
        <f t="shared" ca="1" si="226"/>
        <v>2500</v>
      </c>
      <c r="CG260" s="14">
        <f t="shared" ca="1" si="235"/>
        <v>191.04510959180016</v>
      </c>
      <c r="CH260" s="14">
        <f t="shared" ca="1" si="210"/>
        <v>2308.9548904081998</v>
      </c>
      <c r="CI260" s="14">
        <f t="shared" ca="1" si="211"/>
        <v>2308.9548904081998</v>
      </c>
      <c r="CJ260" s="14">
        <f t="shared" ca="1" si="241"/>
        <v>506287.2951667548</v>
      </c>
      <c r="CK260" s="15">
        <f ca="1">SUM(CI$12:CI260)</f>
        <v>273085.22502994147</v>
      </c>
      <c r="CL260" s="16">
        <f ca="1">SUM(CG$12:CG260)+SUMIF(CH$12:CH260, "&lt;0")</f>
        <v>233202.07013681351</v>
      </c>
    </row>
    <row r="261" spans="1:90" x14ac:dyDescent="0.2">
      <c r="A261" s="24">
        <v>44432</v>
      </c>
      <c r="B261" s="54">
        <f ca="1">IF($A261&gt;= $C$5,$C$6, INDEX('Historical Data'!$D$2:$D$745, MATCH(A261, 'Historical Data'!$B$2:$B$745, 0)))</f>
        <v>1295.6389999999997</v>
      </c>
      <c r="C261" s="14">
        <f t="shared" ca="1" si="220"/>
        <v>1295.6389999999994</v>
      </c>
      <c r="D261" s="14">
        <f t="shared" ca="1" si="227"/>
        <v>4.6250000000050022</v>
      </c>
      <c r="E261" s="14">
        <f t="shared" ca="1" si="197"/>
        <v>1291.0139999999947</v>
      </c>
      <c r="F261" s="14">
        <f t="shared" ca="1" si="189"/>
        <v>1291.0139999999947</v>
      </c>
      <c r="G261" s="14">
        <f t="shared" ca="1" si="212"/>
        <v>300975.60600000009</v>
      </c>
      <c r="H261" s="15">
        <f ca="1">SUM(F$12:F261)</f>
        <v>161185.36199999991</v>
      </c>
      <c r="I261" s="16">
        <f ca="1">SUM(D$12:D261)+SUMIF(E$12:E261, "&lt;0")</f>
        <v>139790.24399999995</v>
      </c>
      <c r="J261" s="15"/>
      <c r="K261" s="9">
        <v>44432</v>
      </c>
      <c r="L261" s="14">
        <f t="shared" ca="1" si="213"/>
        <v>1788.5130798771124</v>
      </c>
      <c r="M261" s="14">
        <f t="shared" ca="1" si="221"/>
        <v>1788.5130798771129</v>
      </c>
      <c r="N261" s="14">
        <f t="shared" ca="1" si="228"/>
        <v>1318.3491597542288</v>
      </c>
      <c r="O261" s="14">
        <f t="shared" ca="1" si="198"/>
        <v>470.16392012288361</v>
      </c>
      <c r="P261" s="14">
        <f t="shared" ca="1" si="199"/>
        <v>470.16392012288361</v>
      </c>
      <c r="Q261" s="14">
        <f t="shared" ca="1" si="236"/>
        <v>390185.81445775751</v>
      </c>
      <c r="R261" s="15">
        <f ca="1">SUM(P$12:P261)</f>
        <v>208501.27366820272</v>
      </c>
      <c r="S261" s="16">
        <f ca="1">SUM(N$12:N261)+SUMIF(O$12:O261, "&lt;0")</f>
        <v>181684.54078955445</v>
      </c>
      <c r="U261" s="9">
        <v>44432</v>
      </c>
      <c r="V261" s="14">
        <f t="shared" ca="1" si="214"/>
        <v>1250</v>
      </c>
      <c r="W261" s="14">
        <f t="shared" ca="1" si="222"/>
        <v>1250</v>
      </c>
      <c r="X261" s="14">
        <f t="shared" ca="1" si="229"/>
        <v>0</v>
      </c>
      <c r="Y261" s="14">
        <f t="shared" ca="1" si="200"/>
        <v>1250</v>
      </c>
      <c r="Z261" s="14">
        <f t="shared" ca="1" si="201"/>
        <v>1250</v>
      </c>
      <c r="AA261" s="14">
        <f t="shared" ca="1" si="237"/>
        <v>292714.94699999999</v>
      </c>
      <c r="AB261" s="15">
        <f ca="1">SUM(Z$12:Z261)</f>
        <v>156671.726</v>
      </c>
      <c r="AC261" s="16">
        <f ca="1">SUM(X$12:X261)+SUMIF(Y$12:Y261, "&lt;0")</f>
        <v>136043.22100000002</v>
      </c>
      <c r="AE261" s="9">
        <v>44432</v>
      </c>
      <c r="AF261" s="14">
        <f t="shared" ca="1" si="190"/>
        <v>2000</v>
      </c>
      <c r="AG261" s="14">
        <f t="shared" ca="1" si="218"/>
        <v>2000</v>
      </c>
      <c r="AH261" s="14">
        <f t="shared" ca="1" si="230"/>
        <v>1622.346000000005</v>
      </c>
      <c r="AI261" s="14">
        <f t="shared" ca="1" si="191"/>
        <v>377.65399999999499</v>
      </c>
      <c r="AJ261" s="14">
        <f t="shared" ca="1" si="192"/>
        <v>377.65399999999499</v>
      </c>
      <c r="AK261" s="14">
        <f t="shared" ca="1" si="202"/>
        <v>427489.56299796025</v>
      </c>
      <c r="AL261" s="15">
        <f ca="1">SUM(AJ$12:AJ261)</f>
        <v>228804.01800000004</v>
      </c>
      <c r="AM261" s="16">
        <f ca="1">SUM(AH$12:AH261)+SUMIF(AI$12:AI261, "&lt;0")</f>
        <v>198685.54499796033</v>
      </c>
      <c r="AO261" s="9">
        <v>44432</v>
      </c>
      <c r="AP261" s="14">
        <f t="shared" ca="1" si="193"/>
        <v>3000</v>
      </c>
      <c r="AQ261" s="14">
        <f t="shared" ca="1" si="223"/>
        <v>3000</v>
      </c>
      <c r="AR261" s="14">
        <f t="shared" ca="1" si="231"/>
        <v>2003.6804806225018</v>
      </c>
      <c r="AS261" s="14">
        <f t="shared" ca="1" si="203"/>
        <v>996.31951937749818</v>
      </c>
      <c r="AT261" s="14">
        <f t="shared" ca="1" si="204"/>
        <v>996.31951937749818</v>
      </c>
      <c r="AU261" s="14">
        <f t="shared" ca="1" si="238"/>
        <v>580390.78785618593</v>
      </c>
      <c r="AV261" s="15">
        <f ca="1">SUM(AT$12:AT261)</f>
        <v>310885.63714179955</v>
      </c>
      <c r="AW261" s="16">
        <f ca="1">SUM(AR$12:AR261)+SUMIF(AS$12:AS261, "&lt;0")</f>
        <v>269505.15071438655</v>
      </c>
      <c r="AX261" s="15"/>
      <c r="AZ261" s="9">
        <v>44432</v>
      </c>
      <c r="BA261" s="14">
        <f t="shared" ca="1" si="215"/>
        <v>1500</v>
      </c>
      <c r="BB261" s="14">
        <f t="shared" ca="1" si="224"/>
        <v>1500</v>
      </c>
      <c r="BC261" s="14">
        <f t="shared" ca="1" si="232"/>
        <v>617.708000000006</v>
      </c>
      <c r="BD261" s="14">
        <f t="shared" ca="1" si="205"/>
        <v>882.291999999994</v>
      </c>
      <c r="BE261" s="14">
        <f t="shared" ca="1" si="206"/>
        <v>882.291999999994</v>
      </c>
      <c r="BF261" s="14">
        <f t="shared" ca="1" si="239"/>
        <v>337964.94699999999</v>
      </c>
      <c r="BG261" s="15">
        <f ca="1">SUM(BE$12:BE261)</f>
        <v>180804.01800000004</v>
      </c>
      <c r="BH261" s="16">
        <f ca="1">SUM(BC$12:BC261)+SUMIF(BD$12:BD261, "&lt;0")</f>
        <v>157160.929</v>
      </c>
      <c r="BJ261" s="9">
        <v>44432</v>
      </c>
      <c r="BK261" s="14">
        <f t="shared" ca="1" si="216"/>
        <v>1750</v>
      </c>
      <c r="BL261" s="14">
        <f t="shared" ca="1" si="225"/>
        <v>1750</v>
      </c>
      <c r="BM261" s="14">
        <f t="shared" ca="1" si="233"/>
        <v>1241.323000000004</v>
      </c>
      <c r="BN261" s="14">
        <f t="shared" ca="1" si="207"/>
        <v>508.67699999999604</v>
      </c>
      <c r="BO261" s="14">
        <f t="shared" ca="1" si="208"/>
        <v>508.67699999999604</v>
      </c>
      <c r="BP261" s="14">
        <f t="shared" ca="1" si="240"/>
        <v>383214.94699999999</v>
      </c>
      <c r="BQ261" s="15">
        <f ca="1">SUM(BO$12:BO261)</f>
        <v>204804.01800000001</v>
      </c>
      <c r="BR261" s="16">
        <f ca="1">SUM(BM$12:BM261)+SUMIF(BN$12:BN261, "&lt;0")</f>
        <v>178410.929</v>
      </c>
      <c r="BT261" s="9">
        <v>44432</v>
      </c>
      <c r="BU261" s="14">
        <f t="shared" ca="1" si="194"/>
        <v>2000</v>
      </c>
      <c r="BV261" s="14">
        <f t="shared" ca="1" si="219"/>
        <v>2000</v>
      </c>
      <c r="BW261" s="14">
        <f t="shared" ca="1" si="234"/>
        <v>1622.346000000005</v>
      </c>
      <c r="BX261" s="14">
        <f t="shared" ca="1" si="195"/>
        <v>377.65399999999499</v>
      </c>
      <c r="BY261" s="14">
        <f t="shared" ca="1" si="196"/>
        <v>377.65399999999499</v>
      </c>
      <c r="BZ261" s="14">
        <f t="shared" ca="1" si="209"/>
        <v>427489.56299796025</v>
      </c>
      <c r="CA261" s="15">
        <f ca="1">SUM(BY$12:BY261)</f>
        <v>228804.01800000004</v>
      </c>
      <c r="CB261" s="16">
        <f ca="1">SUM(BW$12:BW261)+SUMIF(BX$12:BX261, "&lt;0")</f>
        <v>198685.54499796033</v>
      </c>
      <c r="CD261" s="9">
        <v>44432</v>
      </c>
      <c r="CE261" s="14">
        <f t="shared" ca="1" si="217"/>
        <v>2500</v>
      </c>
      <c r="CF261" s="14">
        <f t="shared" ca="1" si="226"/>
        <v>2500</v>
      </c>
      <c r="CG261" s="14">
        <f t="shared" ca="1" si="235"/>
        <v>1720.1918395658686</v>
      </c>
      <c r="CH261" s="14">
        <f t="shared" ca="1" si="210"/>
        <v>779.80816043413142</v>
      </c>
      <c r="CI261" s="14">
        <f t="shared" ca="1" si="211"/>
        <v>779.80816043413142</v>
      </c>
      <c r="CJ261" s="14">
        <f t="shared" ca="1" si="241"/>
        <v>508787.2951667548</v>
      </c>
      <c r="CK261" s="15">
        <f ca="1">SUM(CI$12:CI261)</f>
        <v>273865.0331903756</v>
      </c>
      <c r="CL261" s="16">
        <f ca="1">SUM(CG$12:CG261)+SUMIF(CH$12:CH261, "&lt;0")</f>
        <v>234922.26197637938</v>
      </c>
    </row>
    <row r="262" spans="1:90" x14ac:dyDescent="0.2">
      <c r="A262" s="24">
        <v>44433</v>
      </c>
      <c r="B262" s="54">
        <f ca="1">IF($A262&gt;= $C$5,$C$6, INDEX('Historical Data'!$D$2:$D$745, MATCH(A262, 'Historical Data'!$B$2:$B$745, 0)))</f>
        <v>1295.6389999999997</v>
      </c>
      <c r="C262" s="14">
        <f t="shared" ca="1" si="220"/>
        <v>1295.6389999999994</v>
      </c>
      <c r="D262" s="14">
        <f t="shared" ca="1" si="227"/>
        <v>628.47899999999618</v>
      </c>
      <c r="E262" s="14">
        <f t="shared" ca="1" si="197"/>
        <v>667.16000000000349</v>
      </c>
      <c r="F262" s="14">
        <f t="shared" ca="1" si="189"/>
        <v>667.16000000000349</v>
      </c>
      <c r="G262" s="14">
        <f t="shared" ca="1" si="212"/>
        <v>302271.24500000011</v>
      </c>
      <c r="H262" s="15">
        <f ca="1">SUM(F$12:F262)</f>
        <v>161852.52199999991</v>
      </c>
      <c r="I262" s="16">
        <f ca="1">SUM(D$12:D262)+SUMIF(E$12:E262, "&lt;0")</f>
        <v>140418.72299999994</v>
      </c>
      <c r="J262" s="15"/>
      <c r="K262" s="9">
        <v>44433</v>
      </c>
      <c r="L262" s="14">
        <f t="shared" ca="1" si="213"/>
        <v>1788.5130798771124</v>
      </c>
      <c r="M262" s="14">
        <f t="shared" ca="1" si="221"/>
        <v>1788.5130798771129</v>
      </c>
      <c r="N262" s="14">
        <f t="shared" ca="1" si="228"/>
        <v>1121.3530798771089</v>
      </c>
      <c r="O262" s="14">
        <f t="shared" ca="1" si="198"/>
        <v>667.16000000000349</v>
      </c>
      <c r="P262" s="14">
        <f t="shared" ca="1" si="199"/>
        <v>667.16000000000349</v>
      </c>
      <c r="Q262" s="14">
        <f t="shared" ca="1" si="236"/>
        <v>391974.32753763464</v>
      </c>
      <c r="R262" s="15">
        <f ca="1">SUM(P$12:P262)</f>
        <v>209168.43366820272</v>
      </c>
      <c r="S262" s="16">
        <f ca="1">SUM(N$12:N262)+SUMIF(O$12:O262, "&lt;0")</f>
        <v>182805.89386943154</v>
      </c>
      <c r="U262" s="9">
        <v>44433</v>
      </c>
      <c r="V262" s="14">
        <f t="shared" ca="1" si="214"/>
        <v>1250</v>
      </c>
      <c r="W262" s="14">
        <f t="shared" ca="1" si="222"/>
        <v>1250</v>
      </c>
      <c r="X262" s="14">
        <f t="shared" ca="1" si="229"/>
        <v>450.5480000000025</v>
      </c>
      <c r="Y262" s="14">
        <f t="shared" ca="1" si="200"/>
        <v>799.4519999999975</v>
      </c>
      <c r="Z262" s="14">
        <f t="shared" ca="1" si="201"/>
        <v>799.4519999999975</v>
      </c>
      <c r="AA262" s="14">
        <f t="shared" ca="1" si="237"/>
        <v>293964.94699999999</v>
      </c>
      <c r="AB262" s="15">
        <f ca="1">SUM(Z$12:Z262)</f>
        <v>157471.17799999999</v>
      </c>
      <c r="AC262" s="16">
        <f ca="1">SUM(X$12:X262)+SUMIF(Y$12:Y262, "&lt;0")</f>
        <v>136493.76900000003</v>
      </c>
      <c r="AE262" s="9">
        <v>44433</v>
      </c>
      <c r="AF262" s="14">
        <f t="shared" ca="1" si="190"/>
        <v>2000</v>
      </c>
      <c r="AG262" s="14">
        <f t="shared" ca="1" si="218"/>
        <v>2000</v>
      </c>
      <c r="AH262" s="14">
        <f t="shared" ca="1" si="230"/>
        <v>1332.8399999999965</v>
      </c>
      <c r="AI262" s="14">
        <f t="shared" ca="1" si="191"/>
        <v>667.16000000000349</v>
      </c>
      <c r="AJ262" s="14">
        <f t="shared" ca="1" si="192"/>
        <v>667.16000000000349</v>
      </c>
      <c r="AK262" s="14">
        <f t="shared" ca="1" si="202"/>
        <v>429489.56299796025</v>
      </c>
      <c r="AL262" s="15">
        <f ca="1">SUM(AJ$12:AJ262)</f>
        <v>229471.17800000004</v>
      </c>
      <c r="AM262" s="16">
        <f ca="1">SUM(AH$12:AH262)+SUMIF(AI$12:AI262, "&lt;0")</f>
        <v>200018.3849979603</v>
      </c>
      <c r="AO262" s="9">
        <v>44433</v>
      </c>
      <c r="AP262" s="14">
        <f t="shared" ca="1" si="193"/>
        <v>3000</v>
      </c>
      <c r="AQ262" s="14">
        <f t="shared" ca="1" si="223"/>
        <v>3000</v>
      </c>
      <c r="AR262" s="14">
        <f t="shared" ca="1" si="231"/>
        <v>1714.1744806224938</v>
      </c>
      <c r="AS262" s="14">
        <f t="shared" ca="1" si="203"/>
        <v>1285.8255193775062</v>
      </c>
      <c r="AT262" s="14">
        <f t="shared" ca="1" si="204"/>
        <v>1285.8255193775062</v>
      </c>
      <c r="AU262" s="14">
        <f t="shared" ca="1" si="238"/>
        <v>583390.78785618593</v>
      </c>
      <c r="AV262" s="15">
        <f ca="1">SUM(AT$12:AT262)</f>
        <v>312171.46266117704</v>
      </c>
      <c r="AW262" s="16">
        <f ca="1">SUM(AR$12:AR262)+SUMIF(AS$12:AS262, "&lt;0")</f>
        <v>271219.32519500906</v>
      </c>
      <c r="AX262" s="15"/>
      <c r="AZ262" s="9">
        <v>44433</v>
      </c>
      <c r="BA262" s="14">
        <f t="shared" ca="1" si="215"/>
        <v>1500</v>
      </c>
      <c r="BB262" s="14">
        <f t="shared" ca="1" si="224"/>
        <v>1500</v>
      </c>
      <c r="BC262" s="14">
        <f t="shared" ca="1" si="232"/>
        <v>832.83999999999651</v>
      </c>
      <c r="BD262" s="14">
        <f t="shared" ca="1" si="205"/>
        <v>667.16000000000349</v>
      </c>
      <c r="BE262" s="14">
        <f t="shared" ca="1" si="206"/>
        <v>667.16000000000349</v>
      </c>
      <c r="BF262" s="14">
        <f t="shared" ca="1" si="239"/>
        <v>339464.94699999999</v>
      </c>
      <c r="BG262" s="15">
        <f ca="1">SUM(BE$12:BE262)</f>
        <v>181471.17800000004</v>
      </c>
      <c r="BH262" s="16">
        <f ca="1">SUM(BC$12:BC262)+SUMIF(BD$12:BD262, "&lt;0")</f>
        <v>157993.769</v>
      </c>
      <c r="BJ262" s="9">
        <v>44433</v>
      </c>
      <c r="BK262" s="14">
        <f t="shared" ca="1" si="216"/>
        <v>1750</v>
      </c>
      <c r="BL262" s="14">
        <f t="shared" ca="1" si="225"/>
        <v>1750</v>
      </c>
      <c r="BM262" s="14">
        <f t="shared" ca="1" si="233"/>
        <v>1082.8399999999965</v>
      </c>
      <c r="BN262" s="14">
        <f t="shared" ca="1" si="207"/>
        <v>667.16000000000349</v>
      </c>
      <c r="BO262" s="14">
        <f t="shared" ca="1" si="208"/>
        <v>667.16000000000349</v>
      </c>
      <c r="BP262" s="14">
        <f t="shared" ca="1" si="240"/>
        <v>384964.94699999999</v>
      </c>
      <c r="BQ262" s="15">
        <f ca="1">SUM(BO$12:BO262)</f>
        <v>205471.17800000001</v>
      </c>
      <c r="BR262" s="16">
        <f ca="1">SUM(BM$12:BM262)+SUMIF(BN$12:BN262, "&lt;0")</f>
        <v>179493.769</v>
      </c>
      <c r="BT262" s="9">
        <v>44433</v>
      </c>
      <c r="BU262" s="14">
        <f t="shared" ca="1" si="194"/>
        <v>2000</v>
      </c>
      <c r="BV262" s="14">
        <f t="shared" ca="1" si="219"/>
        <v>2000</v>
      </c>
      <c r="BW262" s="14">
        <f t="shared" ca="1" si="234"/>
        <v>1332.8399999999965</v>
      </c>
      <c r="BX262" s="14">
        <f t="shared" ca="1" si="195"/>
        <v>667.16000000000349</v>
      </c>
      <c r="BY262" s="14">
        <f t="shared" ca="1" si="196"/>
        <v>667.16000000000349</v>
      </c>
      <c r="BZ262" s="14">
        <f t="shared" ca="1" si="209"/>
        <v>429489.56299796025</v>
      </c>
      <c r="CA262" s="15">
        <f ca="1">SUM(BY$12:BY262)</f>
        <v>229471.17800000004</v>
      </c>
      <c r="CB262" s="16">
        <f ca="1">SUM(BW$12:BW262)+SUMIF(BX$12:BX262, "&lt;0")</f>
        <v>200018.3849979603</v>
      </c>
      <c r="CD262" s="9">
        <v>44433</v>
      </c>
      <c r="CE262" s="14">
        <f t="shared" ca="1" si="217"/>
        <v>2500</v>
      </c>
      <c r="CF262" s="14">
        <f t="shared" ca="1" si="226"/>
        <v>2500</v>
      </c>
      <c r="CG262" s="14">
        <f t="shared" ca="1" si="235"/>
        <v>1456.4635695399229</v>
      </c>
      <c r="CH262" s="14">
        <f t="shared" ca="1" si="210"/>
        <v>1043.5364304600771</v>
      </c>
      <c r="CI262" s="14">
        <f t="shared" ca="1" si="211"/>
        <v>1043.5364304600771</v>
      </c>
      <c r="CJ262" s="14">
        <f t="shared" ca="1" si="241"/>
        <v>511287.2951667548</v>
      </c>
      <c r="CK262" s="15">
        <f ca="1">SUM(CI$12:CI262)</f>
        <v>274908.56962083565</v>
      </c>
      <c r="CL262" s="16">
        <f ca="1">SUM(CG$12:CG262)+SUMIF(CH$12:CH262, "&lt;0")</f>
        <v>236378.72554591933</v>
      </c>
    </row>
    <row r="263" spans="1:90" x14ac:dyDescent="0.2">
      <c r="A263" s="24">
        <v>44434</v>
      </c>
      <c r="B263" s="54">
        <f ca="1">IF($A263&gt;= $C$5,$C$6, INDEX('Historical Data'!$D$2:$D$745, MATCH(A263, 'Historical Data'!$B$2:$B$745, 0)))</f>
        <v>1295.6389999999997</v>
      </c>
      <c r="C263" s="14">
        <f t="shared" ca="1" si="220"/>
        <v>1295.6389999999994</v>
      </c>
      <c r="D263" s="14">
        <f t="shared" ca="1" si="227"/>
        <v>1295.6389999999997</v>
      </c>
      <c r="E263" s="14">
        <f t="shared" ca="1" si="197"/>
        <v>0</v>
      </c>
      <c r="F263" s="14">
        <f t="shared" ca="1" si="189"/>
        <v>0</v>
      </c>
      <c r="G263" s="14">
        <f t="shared" ca="1" si="212"/>
        <v>303566.88400000014</v>
      </c>
      <c r="H263" s="15">
        <f ca="1">SUM(F$12:F263)</f>
        <v>161852.52199999991</v>
      </c>
      <c r="I263" s="16">
        <f ca="1">SUM(D$12:D263)+SUMIF(E$12:E263, "&lt;0")</f>
        <v>141714.36199999994</v>
      </c>
      <c r="J263" s="15"/>
      <c r="K263" s="9">
        <v>44434</v>
      </c>
      <c r="L263" s="14">
        <f t="shared" ca="1" si="213"/>
        <v>1788.5130798771124</v>
      </c>
      <c r="M263" s="14">
        <f t="shared" ca="1" si="221"/>
        <v>1788.5130798771129</v>
      </c>
      <c r="N263" s="14">
        <f t="shared" ca="1" si="228"/>
        <v>1788.5130798771124</v>
      </c>
      <c r="O263" s="14">
        <f t="shared" ca="1" si="198"/>
        <v>0</v>
      </c>
      <c r="P263" s="14">
        <f t="shared" ca="1" si="199"/>
        <v>0</v>
      </c>
      <c r="Q263" s="14">
        <f t="shared" ca="1" si="236"/>
        <v>393762.84061751177</v>
      </c>
      <c r="R263" s="15">
        <f ca="1">SUM(P$12:P263)</f>
        <v>209168.43366820272</v>
      </c>
      <c r="S263" s="16">
        <f ca="1">SUM(N$12:N263)+SUMIF(O$12:O263, "&lt;0")</f>
        <v>184594.40694930864</v>
      </c>
      <c r="U263" s="9">
        <v>44434</v>
      </c>
      <c r="V263" s="14">
        <f t="shared" ca="1" si="214"/>
        <v>1250</v>
      </c>
      <c r="W263" s="14">
        <f t="shared" ca="1" si="222"/>
        <v>1250</v>
      </c>
      <c r="X263" s="14">
        <f t="shared" ca="1" si="229"/>
        <v>1250</v>
      </c>
      <c r="Y263" s="14">
        <f t="shared" ca="1" si="200"/>
        <v>0</v>
      </c>
      <c r="Z263" s="14">
        <f t="shared" ca="1" si="201"/>
        <v>0</v>
      </c>
      <c r="AA263" s="14">
        <f t="shared" ca="1" si="237"/>
        <v>295214.94699999999</v>
      </c>
      <c r="AB263" s="15">
        <f ca="1">SUM(Z$12:Z263)</f>
        <v>157471.17799999999</v>
      </c>
      <c r="AC263" s="16">
        <f ca="1">SUM(X$12:X263)+SUMIF(Y$12:Y263, "&lt;0")</f>
        <v>137743.76900000003</v>
      </c>
      <c r="AE263" s="9">
        <v>44434</v>
      </c>
      <c r="AF263" s="14">
        <f t="shared" ca="1" si="190"/>
        <v>2000</v>
      </c>
      <c r="AG263" s="14">
        <f t="shared" ca="1" si="218"/>
        <v>2000</v>
      </c>
      <c r="AH263" s="14">
        <f t="shared" ca="1" si="230"/>
        <v>2000</v>
      </c>
      <c r="AI263" s="14">
        <f t="shared" ca="1" si="191"/>
        <v>0</v>
      </c>
      <c r="AJ263" s="14">
        <f t="shared" ca="1" si="192"/>
        <v>0</v>
      </c>
      <c r="AK263" s="14">
        <f t="shared" ca="1" si="202"/>
        <v>431489.56299796025</v>
      </c>
      <c r="AL263" s="15">
        <f ca="1">SUM(AJ$12:AJ263)</f>
        <v>229471.17800000004</v>
      </c>
      <c r="AM263" s="16">
        <f ca="1">SUM(AH$12:AH263)+SUMIF(AI$12:AI263, "&lt;0")</f>
        <v>202018.3849979603</v>
      </c>
      <c r="AO263" s="9">
        <v>44434</v>
      </c>
      <c r="AP263" s="14">
        <f t="shared" ca="1" si="193"/>
        <v>3000</v>
      </c>
      <c r="AQ263" s="14">
        <f t="shared" ca="1" si="223"/>
        <v>3000</v>
      </c>
      <c r="AR263" s="14">
        <f t="shared" ca="1" si="231"/>
        <v>2381.3344806224973</v>
      </c>
      <c r="AS263" s="14">
        <f t="shared" ca="1" si="203"/>
        <v>618.66551937750273</v>
      </c>
      <c r="AT263" s="14">
        <f t="shared" ca="1" si="204"/>
        <v>618.66551937750273</v>
      </c>
      <c r="AU263" s="14">
        <f t="shared" ca="1" si="238"/>
        <v>586390.78785618593</v>
      </c>
      <c r="AV263" s="15">
        <f ca="1">SUM(AT$12:AT263)</f>
        <v>312790.12818055454</v>
      </c>
      <c r="AW263" s="16">
        <f ca="1">SUM(AR$12:AR263)+SUMIF(AS$12:AS263, "&lt;0")</f>
        <v>273600.65967563156</v>
      </c>
      <c r="AX263" s="15"/>
      <c r="AZ263" s="9">
        <v>44434</v>
      </c>
      <c r="BA263" s="14">
        <f t="shared" ca="1" si="215"/>
        <v>1500</v>
      </c>
      <c r="BB263" s="14">
        <f t="shared" ca="1" si="224"/>
        <v>1500</v>
      </c>
      <c r="BC263" s="14">
        <f t="shared" ca="1" si="232"/>
        <v>1500</v>
      </c>
      <c r="BD263" s="14">
        <f t="shared" ca="1" si="205"/>
        <v>0</v>
      </c>
      <c r="BE263" s="14">
        <f t="shared" ca="1" si="206"/>
        <v>0</v>
      </c>
      <c r="BF263" s="14">
        <f t="shared" ca="1" si="239"/>
        <v>340964.94699999999</v>
      </c>
      <c r="BG263" s="15">
        <f ca="1">SUM(BE$12:BE263)</f>
        <v>181471.17800000004</v>
      </c>
      <c r="BH263" s="16">
        <f ca="1">SUM(BC$12:BC263)+SUMIF(BD$12:BD263, "&lt;0")</f>
        <v>159493.769</v>
      </c>
      <c r="BJ263" s="9">
        <v>44434</v>
      </c>
      <c r="BK263" s="14">
        <f t="shared" ca="1" si="216"/>
        <v>1750</v>
      </c>
      <c r="BL263" s="14">
        <f t="shared" ca="1" si="225"/>
        <v>1750</v>
      </c>
      <c r="BM263" s="14">
        <f t="shared" ca="1" si="233"/>
        <v>1750</v>
      </c>
      <c r="BN263" s="14">
        <f t="shared" ca="1" si="207"/>
        <v>0</v>
      </c>
      <c r="BO263" s="14">
        <f t="shared" ca="1" si="208"/>
        <v>0</v>
      </c>
      <c r="BP263" s="14">
        <f t="shared" ca="1" si="240"/>
        <v>386714.94699999999</v>
      </c>
      <c r="BQ263" s="15">
        <f ca="1">SUM(BO$12:BO263)</f>
        <v>205471.17800000001</v>
      </c>
      <c r="BR263" s="16">
        <f ca="1">SUM(BM$12:BM263)+SUMIF(BN$12:BN263, "&lt;0")</f>
        <v>181243.769</v>
      </c>
      <c r="BT263" s="9">
        <v>44434</v>
      </c>
      <c r="BU263" s="14">
        <f t="shared" ca="1" si="194"/>
        <v>2000</v>
      </c>
      <c r="BV263" s="14">
        <f t="shared" ca="1" si="219"/>
        <v>2000</v>
      </c>
      <c r="BW263" s="14">
        <f t="shared" ca="1" si="234"/>
        <v>2000</v>
      </c>
      <c r="BX263" s="14">
        <f t="shared" ca="1" si="195"/>
        <v>0</v>
      </c>
      <c r="BY263" s="14">
        <f t="shared" ca="1" si="196"/>
        <v>0</v>
      </c>
      <c r="BZ263" s="14">
        <f t="shared" ca="1" si="209"/>
        <v>431489.56299796025</v>
      </c>
      <c r="CA263" s="15">
        <f ca="1">SUM(BY$12:BY263)</f>
        <v>229471.17800000004</v>
      </c>
      <c r="CB263" s="16">
        <f ca="1">SUM(BW$12:BW263)+SUMIF(BX$12:BX263, "&lt;0")</f>
        <v>202018.3849979603</v>
      </c>
      <c r="CD263" s="9">
        <v>44434</v>
      </c>
      <c r="CE263" s="14">
        <f t="shared" ca="1" si="217"/>
        <v>2500</v>
      </c>
      <c r="CF263" s="14">
        <f t="shared" ca="1" si="226"/>
        <v>2500</v>
      </c>
      <c r="CG263" s="14">
        <f t="shared" ca="1" si="235"/>
        <v>2149.4012995139892</v>
      </c>
      <c r="CH263" s="14">
        <f t="shared" ca="1" si="210"/>
        <v>350.59870048601078</v>
      </c>
      <c r="CI263" s="14">
        <f t="shared" ca="1" si="211"/>
        <v>350.59870048601078</v>
      </c>
      <c r="CJ263" s="14">
        <f t="shared" ca="1" si="241"/>
        <v>513787.2951667548</v>
      </c>
      <c r="CK263" s="15">
        <f ca="1">SUM(CI$12:CI263)</f>
        <v>275259.16832132166</v>
      </c>
      <c r="CL263" s="16">
        <f ca="1">SUM(CG$12:CG263)+SUMIF(CH$12:CH263, "&lt;0")</f>
        <v>238528.12684543332</v>
      </c>
    </row>
    <row r="264" spans="1:90" x14ac:dyDescent="0.2">
      <c r="A264" s="24">
        <v>44435</v>
      </c>
      <c r="B264" s="54">
        <f ca="1">IF($A264&gt;= $C$5,$C$6, INDEX('Historical Data'!$D$2:$D$745, MATCH(A264, 'Historical Data'!$B$2:$B$745, 0)))</f>
        <v>1295.6389999999997</v>
      </c>
      <c r="C264" s="14">
        <f t="shared" ca="1" si="220"/>
        <v>1295.6389999999994</v>
      </c>
      <c r="D264" s="14">
        <f t="shared" ca="1" si="227"/>
        <v>697.48800000000165</v>
      </c>
      <c r="E264" s="14">
        <f t="shared" ca="1" si="197"/>
        <v>598.15099999999802</v>
      </c>
      <c r="F264" s="14">
        <f t="shared" ca="1" si="189"/>
        <v>598.15099999999802</v>
      </c>
      <c r="G264" s="14">
        <f t="shared" ca="1" si="212"/>
        <v>304862.52300000016</v>
      </c>
      <c r="H264" s="15">
        <f ca="1">SUM(F$12:F264)</f>
        <v>162450.67299999989</v>
      </c>
      <c r="I264" s="16">
        <f ca="1">SUM(D$12:D264)+SUMIF(E$12:E264, "&lt;0")</f>
        <v>142411.84999999995</v>
      </c>
      <c r="J264" s="15"/>
      <c r="K264" s="9">
        <v>44435</v>
      </c>
      <c r="L264" s="14">
        <f t="shared" ca="1" si="213"/>
        <v>1788.5130798771124</v>
      </c>
      <c r="M264" s="14">
        <f t="shared" ca="1" si="221"/>
        <v>1788.5130798771129</v>
      </c>
      <c r="N264" s="14">
        <f t="shared" ca="1" si="228"/>
        <v>1190.3620798771144</v>
      </c>
      <c r="O264" s="14">
        <f t="shared" ca="1" si="198"/>
        <v>598.15099999999802</v>
      </c>
      <c r="P264" s="14">
        <f t="shared" ca="1" si="199"/>
        <v>598.15099999999802</v>
      </c>
      <c r="Q264" s="14">
        <f t="shared" ca="1" si="236"/>
        <v>395551.3536973889</v>
      </c>
      <c r="R264" s="15">
        <f ca="1">SUM(P$12:P264)</f>
        <v>209766.58466820273</v>
      </c>
      <c r="S264" s="16">
        <f ca="1">SUM(N$12:N264)+SUMIF(O$12:O264, "&lt;0")</f>
        <v>185784.76902918576</v>
      </c>
      <c r="U264" s="9">
        <v>44435</v>
      </c>
      <c r="V264" s="14">
        <f t="shared" ca="1" si="214"/>
        <v>1250</v>
      </c>
      <c r="W264" s="14">
        <f t="shared" ca="1" si="222"/>
        <v>1250</v>
      </c>
      <c r="X264" s="14">
        <f t="shared" ca="1" si="229"/>
        <v>651.84900000000198</v>
      </c>
      <c r="Y264" s="14">
        <f t="shared" ca="1" si="200"/>
        <v>598.15099999999802</v>
      </c>
      <c r="Z264" s="14">
        <f t="shared" ca="1" si="201"/>
        <v>598.15099999999802</v>
      </c>
      <c r="AA264" s="14">
        <f t="shared" ca="1" si="237"/>
        <v>296464.94699999999</v>
      </c>
      <c r="AB264" s="15">
        <f ca="1">SUM(Z$12:Z264)</f>
        <v>158069.32899999997</v>
      </c>
      <c r="AC264" s="16">
        <f ca="1">SUM(X$12:X264)+SUMIF(Y$12:Y264, "&lt;0")</f>
        <v>138395.61800000005</v>
      </c>
      <c r="AE264" s="9">
        <v>44435</v>
      </c>
      <c r="AF264" s="14">
        <f t="shared" ca="1" si="190"/>
        <v>2000</v>
      </c>
      <c r="AG264" s="14">
        <f t="shared" ca="1" si="218"/>
        <v>2000</v>
      </c>
      <c r="AH264" s="14">
        <f t="shared" ca="1" si="230"/>
        <v>1401.849000000002</v>
      </c>
      <c r="AI264" s="14">
        <f t="shared" ca="1" si="191"/>
        <v>598.15099999999802</v>
      </c>
      <c r="AJ264" s="14">
        <f t="shared" ca="1" si="192"/>
        <v>598.15099999999802</v>
      </c>
      <c r="AK264" s="14">
        <f t="shared" ca="1" si="202"/>
        <v>433489.56299796025</v>
      </c>
      <c r="AL264" s="15">
        <f ca="1">SUM(AJ$12:AJ264)</f>
        <v>230069.32900000003</v>
      </c>
      <c r="AM264" s="16">
        <f ca="1">SUM(AH$12:AH264)+SUMIF(AI$12:AI264, "&lt;0")</f>
        <v>203420.23399796034</v>
      </c>
      <c r="AO264" s="9">
        <v>44435</v>
      </c>
      <c r="AP264" s="14">
        <f t="shared" ca="1" si="193"/>
        <v>3000</v>
      </c>
      <c r="AQ264" s="14">
        <f t="shared" ca="1" si="223"/>
        <v>3000</v>
      </c>
      <c r="AR264" s="14">
        <f t="shared" ca="1" si="231"/>
        <v>1783.1834806224992</v>
      </c>
      <c r="AS264" s="14">
        <f t="shared" ca="1" si="203"/>
        <v>1216.8165193775008</v>
      </c>
      <c r="AT264" s="14">
        <f t="shared" ca="1" si="204"/>
        <v>1216.8165193775008</v>
      </c>
      <c r="AU264" s="14">
        <f t="shared" ca="1" si="238"/>
        <v>589390.78785618593</v>
      </c>
      <c r="AV264" s="15">
        <f ca="1">SUM(AT$12:AT264)</f>
        <v>314006.94469993206</v>
      </c>
      <c r="AW264" s="16">
        <f ca="1">SUM(AR$12:AR264)+SUMIF(AS$12:AS264, "&lt;0")</f>
        <v>275383.84315625404</v>
      </c>
      <c r="AX264" s="15"/>
      <c r="AZ264" s="9">
        <v>44435</v>
      </c>
      <c r="BA264" s="14">
        <f t="shared" ca="1" si="215"/>
        <v>1500</v>
      </c>
      <c r="BB264" s="14">
        <f t="shared" ca="1" si="224"/>
        <v>1500</v>
      </c>
      <c r="BC264" s="14">
        <f t="shared" ca="1" si="232"/>
        <v>901.84900000000198</v>
      </c>
      <c r="BD264" s="14">
        <f t="shared" ca="1" si="205"/>
        <v>598.15099999999802</v>
      </c>
      <c r="BE264" s="14">
        <f t="shared" ca="1" si="206"/>
        <v>598.15099999999802</v>
      </c>
      <c r="BF264" s="14">
        <f t="shared" ca="1" si="239"/>
        <v>342464.94699999999</v>
      </c>
      <c r="BG264" s="15">
        <f ca="1">SUM(BE$12:BE264)</f>
        <v>182069.32900000003</v>
      </c>
      <c r="BH264" s="16">
        <f ca="1">SUM(BC$12:BC264)+SUMIF(BD$12:BD264, "&lt;0")</f>
        <v>160395.61800000002</v>
      </c>
      <c r="BJ264" s="9">
        <v>44435</v>
      </c>
      <c r="BK264" s="14">
        <f t="shared" ca="1" si="216"/>
        <v>1750</v>
      </c>
      <c r="BL264" s="14">
        <f t="shared" ca="1" si="225"/>
        <v>1750</v>
      </c>
      <c r="BM264" s="14">
        <f t="shared" ca="1" si="233"/>
        <v>1151.849000000002</v>
      </c>
      <c r="BN264" s="14">
        <f t="shared" ca="1" si="207"/>
        <v>598.15099999999802</v>
      </c>
      <c r="BO264" s="14">
        <f t="shared" ca="1" si="208"/>
        <v>598.15099999999802</v>
      </c>
      <c r="BP264" s="14">
        <f t="shared" ca="1" si="240"/>
        <v>388464.94699999999</v>
      </c>
      <c r="BQ264" s="15">
        <f ca="1">SUM(BO$12:BO264)</f>
        <v>206069.32900000003</v>
      </c>
      <c r="BR264" s="16">
        <f ca="1">SUM(BM$12:BM264)+SUMIF(BN$12:BN264, "&lt;0")</f>
        <v>182395.61799999999</v>
      </c>
      <c r="BT264" s="9">
        <v>44435</v>
      </c>
      <c r="BU264" s="14">
        <f t="shared" ca="1" si="194"/>
        <v>2000</v>
      </c>
      <c r="BV264" s="14">
        <f t="shared" ca="1" si="219"/>
        <v>2000</v>
      </c>
      <c r="BW264" s="14">
        <f t="shared" ca="1" si="234"/>
        <v>1401.849000000002</v>
      </c>
      <c r="BX264" s="14">
        <f t="shared" ca="1" si="195"/>
        <v>598.15099999999802</v>
      </c>
      <c r="BY264" s="14">
        <f t="shared" ca="1" si="196"/>
        <v>598.15099999999802</v>
      </c>
      <c r="BZ264" s="14">
        <f t="shared" ca="1" si="209"/>
        <v>433489.56299796025</v>
      </c>
      <c r="CA264" s="15">
        <f ca="1">SUM(BY$12:BY264)</f>
        <v>230069.32900000003</v>
      </c>
      <c r="CB264" s="16">
        <f ca="1">SUM(BW$12:BW264)+SUMIF(BX$12:BX264, "&lt;0")</f>
        <v>203420.23399796034</v>
      </c>
      <c r="CD264" s="9">
        <v>44435</v>
      </c>
      <c r="CE264" s="14">
        <f t="shared" ca="1" si="217"/>
        <v>2500</v>
      </c>
      <c r="CF264" s="14">
        <f t="shared" ca="1" si="226"/>
        <v>2500</v>
      </c>
      <c r="CG264" s="14">
        <f t="shared" ca="1" si="235"/>
        <v>1577.0280294880536</v>
      </c>
      <c r="CH264" s="14">
        <f t="shared" ca="1" si="210"/>
        <v>922.97197051194644</v>
      </c>
      <c r="CI264" s="14">
        <f t="shared" ca="1" si="211"/>
        <v>922.97197051194644</v>
      </c>
      <c r="CJ264" s="14">
        <f t="shared" ca="1" si="241"/>
        <v>516287.2951667548</v>
      </c>
      <c r="CK264" s="15">
        <f ca="1">SUM(CI$12:CI264)</f>
        <v>276182.14029183361</v>
      </c>
      <c r="CL264" s="16">
        <f ca="1">SUM(CG$12:CG264)+SUMIF(CH$12:CH264, "&lt;0")</f>
        <v>240105.15487492137</v>
      </c>
    </row>
    <row r="265" spans="1:90" x14ac:dyDescent="0.2">
      <c r="A265" s="24">
        <v>44436</v>
      </c>
      <c r="B265" s="54">
        <f ca="1">IF($A265&gt;= $C$5,$C$6, INDEX('Historical Data'!$D$2:$D$745, MATCH(A265, 'Historical Data'!$B$2:$B$745, 0)))</f>
        <v>1295.6389999999997</v>
      </c>
      <c r="C265" s="14">
        <f t="shared" ca="1" si="220"/>
        <v>1295.6389999999994</v>
      </c>
      <c r="D265" s="14">
        <f t="shared" ca="1" si="227"/>
        <v>1203.1669999999945</v>
      </c>
      <c r="E265" s="14">
        <f t="shared" ca="1" si="197"/>
        <v>92.47200000000521</v>
      </c>
      <c r="F265" s="14">
        <f t="shared" ca="1" si="189"/>
        <v>92.47200000000521</v>
      </c>
      <c r="G265" s="14">
        <f t="shared" ca="1" si="212"/>
        <v>306158.16200000019</v>
      </c>
      <c r="H265" s="15">
        <f ca="1">SUM(F$12:F265)</f>
        <v>162543.1449999999</v>
      </c>
      <c r="I265" s="16">
        <f ca="1">SUM(D$12:D265)+SUMIF(E$12:E265, "&lt;0")</f>
        <v>143615.01699999993</v>
      </c>
      <c r="J265" s="15"/>
      <c r="K265" s="9">
        <v>44436</v>
      </c>
      <c r="L265" s="14">
        <f t="shared" ca="1" si="213"/>
        <v>1788.5130798771124</v>
      </c>
      <c r="M265" s="14">
        <f t="shared" ca="1" si="221"/>
        <v>1788.5130798771129</v>
      </c>
      <c r="N265" s="14">
        <f t="shared" ca="1" si="228"/>
        <v>1696.0410798771072</v>
      </c>
      <c r="O265" s="14">
        <f t="shared" ca="1" si="198"/>
        <v>92.47200000000521</v>
      </c>
      <c r="P265" s="14">
        <f t="shared" ca="1" si="199"/>
        <v>92.47200000000521</v>
      </c>
      <c r="Q265" s="14">
        <f t="shared" ca="1" si="236"/>
        <v>397339.86677726603</v>
      </c>
      <c r="R265" s="15">
        <f ca="1">SUM(P$12:P265)</f>
        <v>209859.05666820274</v>
      </c>
      <c r="S265" s="16">
        <f ca="1">SUM(N$12:N265)+SUMIF(O$12:O265, "&lt;0")</f>
        <v>187480.81010906288</v>
      </c>
      <c r="U265" s="9">
        <v>44436</v>
      </c>
      <c r="V265" s="14">
        <f t="shared" ca="1" si="214"/>
        <v>1250</v>
      </c>
      <c r="W265" s="14">
        <f t="shared" ca="1" si="222"/>
        <v>1250</v>
      </c>
      <c r="X265" s="14">
        <f t="shared" ca="1" si="229"/>
        <v>1157.5279999999948</v>
      </c>
      <c r="Y265" s="14">
        <f t="shared" ca="1" si="200"/>
        <v>92.47200000000521</v>
      </c>
      <c r="Z265" s="14">
        <f t="shared" ca="1" si="201"/>
        <v>92.47200000000521</v>
      </c>
      <c r="AA265" s="14">
        <f t="shared" ca="1" si="237"/>
        <v>297714.94699999999</v>
      </c>
      <c r="AB265" s="15">
        <f ca="1">SUM(Z$12:Z265)</f>
        <v>158161.80099999998</v>
      </c>
      <c r="AC265" s="16">
        <f ca="1">SUM(X$12:X265)+SUMIF(Y$12:Y265, "&lt;0")</f>
        <v>139553.14600000004</v>
      </c>
      <c r="AE265" s="9">
        <v>44436</v>
      </c>
      <c r="AF265" s="14">
        <f t="shared" ca="1" si="190"/>
        <v>2000</v>
      </c>
      <c r="AG265" s="14">
        <f t="shared" ca="1" si="218"/>
        <v>2000</v>
      </c>
      <c r="AH265" s="14">
        <f t="shared" ca="1" si="230"/>
        <v>1907.5279999999948</v>
      </c>
      <c r="AI265" s="14">
        <f t="shared" ca="1" si="191"/>
        <v>92.47200000000521</v>
      </c>
      <c r="AJ265" s="14">
        <f t="shared" ca="1" si="192"/>
        <v>92.47200000000521</v>
      </c>
      <c r="AK265" s="14">
        <f t="shared" ca="1" si="202"/>
        <v>435489.56299796025</v>
      </c>
      <c r="AL265" s="15">
        <f ca="1">SUM(AJ$12:AJ265)</f>
        <v>230161.80100000004</v>
      </c>
      <c r="AM265" s="16">
        <f ca="1">SUM(AH$12:AH265)+SUMIF(AI$12:AI265, "&lt;0")</f>
        <v>205327.76199796033</v>
      </c>
      <c r="AO265" s="9">
        <v>44436</v>
      </c>
      <c r="AP265" s="14">
        <f t="shared" ca="1" si="193"/>
        <v>3000</v>
      </c>
      <c r="AQ265" s="14">
        <f t="shared" ca="1" si="223"/>
        <v>3000</v>
      </c>
      <c r="AR265" s="14">
        <f t="shared" ca="1" si="231"/>
        <v>2288.8624806224921</v>
      </c>
      <c r="AS265" s="14">
        <f t="shared" ca="1" si="203"/>
        <v>711.13751937750794</v>
      </c>
      <c r="AT265" s="14">
        <f t="shared" ca="1" si="204"/>
        <v>711.13751937750794</v>
      </c>
      <c r="AU265" s="14">
        <f t="shared" ca="1" si="238"/>
        <v>592390.78785618593</v>
      </c>
      <c r="AV265" s="15">
        <f ca="1">SUM(AT$12:AT265)</f>
        <v>314718.08221930958</v>
      </c>
      <c r="AW265" s="16">
        <f ca="1">SUM(AR$12:AR265)+SUMIF(AS$12:AS265, "&lt;0")</f>
        <v>277672.70563687652</v>
      </c>
      <c r="AX265" s="15"/>
      <c r="AZ265" s="9">
        <v>44436</v>
      </c>
      <c r="BA265" s="14">
        <f t="shared" ca="1" si="215"/>
        <v>1500</v>
      </c>
      <c r="BB265" s="14">
        <f t="shared" ca="1" si="224"/>
        <v>1500</v>
      </c>
      <c r="BC265" s="14">
        <f t="shared" ca="1" si="232"/>
        <v>1407.5279999999948</v>
      </c>
      <c r="BD265" s="14">
        <f t="shared" ca="1" si="205"/>
        <v>92.47200000000521</v>
      </c>
      <c r="BE265" s="14">
        <f t="shared" ca="1" si="206"/>
        <v>92.47200000000521</v>
      </c>
      <c r="BF265" s="14">
        <f t="shared" ca="1" si="239"/>
        <v>343964.94699999999</v>
      </c>
      <c r="BG265" s="15">
        <f ca="1">SUM(BE$12:BE265)</f>
        <v>182161.80100000004</v>
      </c>
      <c r="BH265" s="16">
        <f ca="1">SUM(BC$12:BC265)+SUMIF(BD$12:BD265, "&lt;0")</f>
        <v>161803.14600000001</v>
      </c>
      <c r="BJ265" s="9">
        <v>44436</v>
      </c>
      <c r="BK265" s="14">
        <f t="shared" ca="1" si="216"/>
        <v>1750</v>
      </c>
      <c r="BL265" s="14">
        <f t="shared" ca="1" si="225"/>
        <v>1750</v>
      </c>
      <c r="BM265" s="14">
        <f t="shared" ca="1" si="233"/>
        <v>1657.5279999999948</v>
      </c>
      <c r="BN265" s="14">
        <f t="shared" ca="1" si="207"/>
        <v>92.47200000000521</v>
      </c>
      <c r="BO265" s="14">
        <f t="shared" ca="1" si="208"/>
        <v>92.47200000000521</v>
      </c>
      <c r="BP265" s="14">
        <f t="shared" ca="1" si="240"/>
        <v>390214.94699999999</v>
      </c>
      <c r="BQ265" s="15">
        <f ca="1">SUM(BO$12:BO265)</f>
        <v>206161.80100000004</v>
      </c>
      <c r="BR265" s="16">
        <f ca="1">SUM(BM$12:BM265)+SUMIF(BN$12:BN265, "&lt;0")</f>
        <v>184053.14599999998</v>
      </c>
      <c r="BT265" s="9">
        <v>44436</v>
      </c>
      <c r="BU265" s="14">
        <f t="shared" ca="1" si="194"/>
        <v>2000</v>
      </c>
      <c r="BV265" s="14">
        <f t="shared" ca="1" si="219"/>
        <v>2000</v>
      </c>
      <c r="BW265" s="14">
        <f t="shared" ca="1" si="234"/>
        <v>1907.5279999999948</v>
      </c>
      <c r="BX265" s="14">
        <f t="shared" ca="1" si="195"/>
        <v>92.47200000000521</v>
      </c>
      <c r="BY265" s="14">
        <f t="shared" ca="1" si="196"/>
        <v>92.47200000000521</v>
      </c>
      <c r="BZ265" s="14">
        <f t="shared" ca="1" si="209"/>
        <v>435489.56299796025</v>
      </c>
      <c r="CA265" s="15">
        <f ca="1">SUM(BY$12:BY265)</f>
        <v>230161.80100000004</v>
      </c>
      <c r="CB265" s="16">
        <f ca="1">SUM(BW$12:BW265)+SUMIF(BX$12:BX265, "&lt;0")</f>
        <v>205327.76199796033</v>
      </c>
      <c r="CD265" s="9">
        <v>44436</v>
      </c>
      <c r="CE265" s="14">
        <f t="shared" ca="1" si="217"/>
        <v>2500</v>
      </c>
      <c r="CF265" s="14">
        <f t="shared" ca="1" si="226"/>
        <v>2500</v>
      </c>
      <c r="CG265" s="14">
        <f t="shared" ca="1" si="235"/>
        <v>2108.4847594621092</v>
      </c>
      <c r="CH265" s="14">
        <f t="shared" ca="1" si="210"/>
        <v>391.5152405378908</v>
      </c>
      <c r="CI265" s="14">
        <f t="shared" ca="1" si="211"/>
        <v>391.5152405378908</v>
      </c>
      <c r="CJ265" s="14">
        <f t="shared" ca="1" si="241"/>
        <v>518787.2951667548</v>
      </c>
      <c r="CK265" s="15">
        <f ca="1">SUM(CI$12:CI265)</f>
        <v>276573.65553237149</v>
      </c>
      <c r="CL265" s="16">
        <f ca="1">SUM(CG$12:CG265)+SUMIF(CH$12:CH265, "&lt;0")</f>
        <v>242213.63963438343</v>
      </c>
    </row>
    <row r="266" spans="1:90" x14ac:dyDescent="0.2">
      <c r="A266" s="24">
        <v>44437</v>
      </c>
      <c r="B266" s="54">
        <f ca="1">IF($A266&gt;= $C$5,$C$6, INDEX('Historical Data'!$D$2:$D$745, MATCH(A266, 'Historical Data'!$B$2:$B$745, 0)))</f>
        <v>1295.6389999999997</v>
      </c>
      <c r="C266" s="14">
        <f t="shared" ca="1" si="220"/>
        <v>1295.6389999999994</v>
      </c>
      <c r="D266" s="14">
        <f t="shared" ca="1" si="227"/>
        <v>354.55500000000075</v>
      </c>
      <c r="E266" s="14">
        <f t="shared" ca="1" si="197"/>
        <v>941.08399999999892</v>
      </c>
      <c r="F266" s="14">
        <f t="shared" ca="1" si="189"/>
        <v>941.08399999999892</v>
      </c>
      <c r="G266" s="14">
        <f t="shared" ca="1" si="212"/>
        <v>307453.80100000021</v>
      </c>
      <c r="H266" s="15">
        <f ca="1">SUM(F$12:F266)</f>
        <v>163484.2289999999</v>
      </c>
      <c r="I266" s="16">
        <f ca="1">SUM(D$12:D266)+SUMIF(E$12:E266, "&lt;0")</f>
        <v>143969.57199999993</v>
      </c>
      <c r="J266" s="15"/>
      <c r="K266" s="9">
        <v>44437</v>
      </c>
      <c r="L266" s="14">
        <f t="shared" ca="1" si="213"/>
        <v>1788.5130798771124</v>
      </c>
      <c r="M266" s="14">
        <f t="shared" ca="1" si="221"/>
        <v>1788.5130798771129</v>
      </c>
      <c r="N266" s="14">
        <f t="shared" ca="1" si="228"/>
        <v>847.42907987711351</v>
      </c>
      <c r="O266" s="14">
        <f t="shared" ca="1" si="198"/>
        <v>941.08399999999892</v>
      </c>
      <c r="P266" s="14">
        <f t="shared" ca="1" si="199"/>
        <v>941.08399999999892</v>
      </c>
      <c r="Q266" s="14">
        <f t="shared" ca="1" si="236"/>
        <v>399128.37985714315</v>
      </c>
      <c r="R266" s="15">
        <f ca="1">SUM(P$12:P266)</f>
        <v>210800.14066820274</v>
      </c>
      <c r="S266" s="16">
        <f ca="1">SUM(N$12:N266)+SUMIF(O$12:O266, "&lt;0")</f>
        <v>188328.23918894</v>
      </c>
      <c r="U266" s="9">
        <v>44437</v>
      </c>
      <c r="V266" s="14">
        <f t="shared" ca="1" si="214"/>
        <v>1250</v>
      </c>
      <c r="W266" s="14">
        <f t="shared" ca="1" si="222"/>
        <v>1250</v>
      </c>
      <c r="X266" s="14">
        <f t="shared" ca="1" si="229"/>
        <v>308.91600000000108</v>
      </c>
      <c r="Y266" s="14">
        <f t="shared" ca="1" si="200"/>
        <v>941.08399999999892</v>
      </c>
      <c r="Z266" s="14">
        <f t="shared" ca="1" si="201"/>
        <v>941.08399999999892</v>
      </c>
      <c r="AA266" s="14">
        <f t="shared" ca="1" si="237"/>
        <v>298964.94699999999</v>
      </c>
      <c r="AB266" s="15">
        <f ca="1">SUM(Z$12:Z266)</f>
        <v>159102.88499999998</v>
      </c>
      <c r="AC266" s="16">
        <f ca="1">SUM(X$12:X266)+SUMIF(Y$12:Y266, "&lt;0")</f>
        <v>139862.06200000003</v>
      </c>
      <c r="AE266" s="9">
        <v>44437</v>
      </c>
      <c r="AF266" s="14">
        <f t="shared" ca="1" si="190"/>
        <v>2000</v>
      </c>
      <c r="AG266" s="14">
        <f t="shared" ca="1" si="218"/>
        <v>2000</v>
      </c>
      <c r="AH266" s="14">
        <f t="shared" ca="1" si="230"/>
        <v>1058.9160000000011</v>
      </c>
      <c r="AI266" s="14">
        <f t="shared" ca="1" si="191"/>
        <v>941.08399999999892</v>
      </c>
      <c r="AJ266" s="14">
        <f t="shared" ca="1" si="192"/>
        <v>941.08399999999892</v>
      </c>
      <c r="AK266" s="14">
        <f t="shared" ca="1" si="202"/>
        <v>437489.56299796025</v>
      </c>
      <c r="AL266" s="15">
        <f ca="1">SUM(AJ$12:AJ266)</f>
        <v>231102.88500000004</v>
      </c>
      <c r="AM266" s="16">
        <f ca="1">SUM(AH$12:AH266)+SUMIF(AI$12:AI266, "&lt;0")</f>
        <v>206386.6779979603</v>
      </c>
      <c r="AO266" s="9">
        <v>44437</v>
      </c>
      <c r="AP266" s="14">
        <f t="shared" ca="1" si="193"/>
        <v>3000</v>
      </c>
      <c r="AQ266" s="14">
        <f t="shared" ca="1" si="223"/>
        <v>3000</v>
      </c>
      <c r="AR266" s="14">
        <f t="shared" ca="1" si="231"/>
        <v>1440.2504806224979</v>
      </c>
      <c r="AS266" s="14">
        <f t="shared" ca="1" si="203"/>
        <v>1559.7495193775021</v>
      </c>
      <c r="AT266" s="14">
        <f t="shared" ca="1" si="204"/>
        <v>1559.7495193775021</v>
      </c>
      <c r="AU266" s="14">
        <f t="shared" ca="1" si="238"/>
        <v>595390.78785618593</v>
      </c>
      <c r="AV266" s="15">
        <f ca="1">SUM(AT$12:AT266)</f>
        <v>316277.83173868706</v>
      </c>
      <c r="AW266" s="16">
        <f ca="1">SUM(AR$12:AR266)+SUMIF(AS$12:AS266, "&lt;0")</f>
        <v>279112.95611749904</v>
      </c>
      <c r="AX266" s="15"/>
      <c r="AZ266" s="9">
        <v>44437</v>
      </c>
      <c r="BA266" s="14">
        <f t="shared" ca="1" si="215"/>
        <v>1500</v>
      </c>
      <c r="BB266" s="14">
        <f t="shared" ca="1" si="224"/>
        <v>1500</v>
      </c>
      <c r="BC266" s="14">
        <f t="shared" ca="1" si="232"/>
        <v>558.91600000000108</v>
      </c>
      <c r="BD266" s="14">
        <f t="shared" ca="1" si="205"/>
        <v>941.08399999999892</v>
      </c>
      <c r="BE266" s="14">
        <f t="shared" ca="1" si="206"/>
        <v>941.08399999999892</v>
      </c>
      <c r="BF266" s="14">
        <f t="shared" ca="1" si="239"/>
        <v>345464.94699999999</v>
      </c>
      <c r="BG266" s="15">
        <f ca="1">SUM(BE$12:BE266)</f>
        <v>183102.88500000004</v>
      </c>
      <c r="BH266" s="16">
        <f ca="1">SUM(BC$12:BC266)+SUMIF(BD$12:BD266, "&lt;0")</f>
        <v>162362.06200000001</v>
      </c>
      <c r="BJ266" s="9">
        <v>44437</v>
      </c>
      <c r="BK266" s="14">
        <f t="shared" ca="1" si="216"/>
        <v>1750</v>
      </c>
      <c r="BL266" s="14">
        <f t="shared" ca="1" si="225"/>
        <v>1750</v>
      </c>
      <c r="BM266" s="14">
        <f t="shared" ca="1" si="233"/>
        <v>808.91600000000108</v>
      </c>
      <c r="BN266" s="14">
        <f t="shared" ca="1" si="207"/>
        <v>941.08399999999892</v>
      </c>
      <c r="BO266" s="14">
        <f t="shared" ca="1" si="208"/>
        <v>941.08399999999892</v>
      </c>
      <c r="BP266" s="14">
        <f t="shared" ca="1" si="240"/>
        <v>391964.94699999999</v>
      </c>
      <c r="BQ266" s="15">
        <f ca="1">SUM(BO$12:BO266)</f>
        <v>207102.88500000004</v>
      </c>
      <c r="BR266" s="16">
        <f ca="1">SUM(BM$12:BM266)+SUMIF(BN$12:BN266, "&lt;0")</f>
        <v>184862.06199999998</v>
      </c>
      <c r="BT266" s="9">
        <v>44437</v>
      </c>
      <c r="BU266" s="14">
        <f t="shared" ca="1" si="194"/>
        <v>2000</v>
      </c>
      <c r="BV266" s="14">
        <f t="shared" ca="1" si="219"/>
        <v>2000</v>
      </c>
      <c r="BW266" s="14">
        <f t="shared" ca="1" si="234"/>
        <v>1058.9160000000011</v>
      </c>
      <c r="BX266" s="14">
        <f t="shared" ca="1" si="195"/>
        <v>941.08399999999892</v>
      </c>
      <c r="BY266" s="14">
        <f t="shared" ca="1" si="196"/>
        <v>941.08399999999892</v>
      </c>
      <c r="BZ266" s="14">
        <f t="shared" ca="1" si="209"/>
        <v>437489.56299796025</v>
      </c>
      <c r="CA266" s="15">
        <f ca="1">SUM(BY$12:BY266)</f>
        <v>231102.88500000004</v>
      </c>
      <c r="CB266" s="16">
        <f ca="1">SUM(BW$12:BW266)+SUMIF(BX$12:BX266, "&lt;0")</f>
        <v>206386.6779979603</v>
      </c>
      <c r="CD266" s="9">
        <v>44437</v>
      </c>
      <c r="CE266" s="14">
        <f t="shared" ca="1" si="217"/>
        <v>2500</v>
      </c>
      <c r="CF266" s="14">
        <f t="shared" ca="1" si="226"/>
        <v>2500</v>
      </c>
      <c r="CG266" s="14">
        <f t="shared" ca="1" si="235"/>
        <v>1285.6504894361778</v>
      </c>
      <c r="CH266" s="14">
        <f t="shared" ca="1" si="210"/>
        <v>1214.3495105638222</v>
      </c>
      <c r="CI266" s="14">
        <f t="shared" ca="1" si="211"/>
        <v>1214.3495105638222</v>
      </c>
      <c r="CJ266" s="14">
        <f t="shared" ca="1" si="241"/>
        <v>521287.2951667548</v>
      </c>
      <c r="CK266" s="15">
        <f ca="1">SUM(CI$12:CI266)</f>
        <v>277788.00504293531</v>
      </c>
      <c r="CL266" s="16">
        <f ca="1">SUM(CG$12:CG266)+SUMIF(CH$12:CH266, "&lt;0")</f>
        <v>243499.29012381961</v>
      </c>
    </row>
    <row r="267" spans="1:90" x14ac:dyDescent="0.2">
      <c r="A267" s="24">
        <v>44438</v>
      </c>
      <c r="B267" s="54">
        <f ca="1">IF($A267&gt;= $C$5,$C$6, INDEX('Historical Data'!$D$2:$D$745, MATCH(A267, 'Historical Data'!$B$2:$B$745, 0)))</f>
        <v>1295.6389999999997</v>
      </c>
      <c r="C267" s="14">
        <f t="shared" ca="1" si="220"/>
        <v>1295.6389999999994</v>
      </c>
      <c r="D267" s="14">
        <f t="shared" ca="1" si="227"/>
        <v>590.49500000000307</v>
      </c>
      <c r="E267" s="14">
        <f t="shared" ca="1" si="197"/>
        <v>705.14399999999659</v>
      </c>
      <c r="F267" s="14">
        <f t="shared" ca="1" si="189"/>
        <v>705.14399999999659</v>
      </c>
      <c r="G267" s="14">
        <f t="shared" ca="1" si="212"/>
        <v>308749.44000000024</v>
      </c>
      <c r="H267" s="15">
        <f ca="1">SUM(F$12:F267)</f>
        <v>164189.37299999991</v>
      </c>
      <c r="I267" s="16">
        <f ca="1">SUM(D$12:D267)+SUMIF(E$12:E267, "&lt;0")</f>
        <v>144560.06699999992</v>
      </c>
      <c r="J267" s="15"/>
      <c r="K267" s="9">
        <v>44438</v>
      </c>
      <c r="L267" s="14">
        <f t="shared" ca="1" si="213"/>
        <v>1788.5130798771124</v>
      </c>
      <c r="M267" s="14">
        <f t="shared" ca="1" si="221"/>
        <v>1788.5130798771129</v>
      </c>
      <c r="N267" s="14">
        <f t="shared" ca="1" si="228"/>
        <v>1083.3690798771158</v>
      </c>
      <c r="O267" s="14">
        <f t="shared" ca="1" si="198"/>
        <v>705.14399999999659</v>
      </c>
      <c r="P267" s="14">
        <f t="shared" ca="1" si="199"/>
        <v>705.14399999999659</v>
      </c>
      <c r="Q267" s="14">
        <f t="shared" ca="1" si="236"/>
        <v>400916.89293702028</v>
      </c>
      <c r="R267" s="15">
        <f ca="1">SUM(P$12:P267)</f>
        <v>211505.28466820274</v>
      </c>
      <c r="S267" s="16">
        <f ca="1">SUM(N$12:N267)+SUMIF(O$12:O267, "&lt;0")</f>
        <v>189411.60826881713</v>
      </c>
      <c r="U267" s="9">
        <v>44438</v>
      </c>
      <c r="V267" s="14">
        <f t="shared" ca="1" si="214"/>
        <v>1250</v>
      </c>
      <c r="W267" s="14">
        <f t="shared" ca="1" si="222"/>
        <v>1250</v>
      </c>
      <c r="X267" s="14">
        <f t="shared" ca="1" si="229"/>
        <v>544.85600000000341</v>
      </c>
      <c r="Y267" s="14">
        <f t="shared" ca="1" si="200"/>
        <v>705.14399999999659</v>
      </c>
      <c r="Z267" s="14">
        <f t="shared" ca="1" si="201"/>
        <v>705.14399999999659</v>
      </c>
      <c r="AA267" s="14">
        <f t="shared" ca="1" si="237"/>
        <v>300214.94699999999</v>
      </c>
      <c r="AB267" s="15">
        <f ca="1">SUM(Z$12:Z267)</f>
        <v>159808.02899999998</v>
      </c>
      <c r="AC267" s="16">
        <f ca="1">SUM(X$12:X267)+SUMIF(Y$12:Y267, "&lt;0")</f>
        <v>140406.91800000003</v>
      </c>
      <c r="AE267" s="9">
        <v>44438</v>
      </c>
      <c r="AF267" s="14">
        <f t="shared" ca="1" si="190"/>
        <v>2000</v>
      </c>
      <c r="AG267" s="14">
        <f t="shared" ca="1" si="218"/>
        <v>2000</v>
      </c>
      <c r="AH267" s="14">
        <f t="shared" ca="1" si="230"/>
        <v>1294.8560000000034</v>
      </c>
      <c r="AI267" s="14">
        <f t="shared" ca="1" si="191"/>
        <v>705.14399999999659</v>
      </c>
      <c r="AJ267" s="14">
        <f t="shared" ca="1" si="192"/>
        <v>705.14399999999659</v>
      </c>
      <c r="AK267" s="14">
        <f t="shared" ca="1" si="202"/>
        <v>439489.56299796025</v>
      </c>
      <c r="AL267" s="15">
        <f ca="1">SUM(AJ$12:AJ267)</f>
        <v>231808.02900000004</v>
      </c>
      <c r="AM267" s="16">
        <f ca="1">SUM(AH$12:AH267)+SUMIF(AI$12:AI267, "&lt;0")</f>
        <v>207681.53399796033</v>
      </c>
      <c r="AO267" s="9">
        <v>44438</v>
      </c>
      <c r="AP267" s="14">
        <f t="shared" ca="1" si="193"/>
        <v>3000</v>
      </c>
      <c r="AQ267" s="14">
        <f t="shared" ca="1" si="223"/>
        <v>3000</v>
      </c>
      <c r="AR267" s="14">
        <f t="shared" ca="1" si="231"/>
        <v>1676.1904806225007</v>
      </c>
      <c r="AS267" s="14">
        <f t="shared" ca="1" si="203"/>
        <v>1323.8095193774993</v>
      </c>
      <c r="AT267" s="14">
        <f t="shared" ca="1" si="204"/>
        <v>1323.8095193774993</v>
      </c>
      <c r="AU267" s="14">
        <f t="shared" ca="1" si="238"/>
        <v>598390.78785618593</v>
      </c>
      <c r="AV267" s="15">
        <f ca="1">SUM(AT$12:AT267)</f>
        <v>317601.64125806454</v>
      </c>
      <c r="AW267" s="16">
        <f ca="1">SUM(AR$12:AR267)+SUMIF(AS$12:AS267, "&lt;0")</f>
        <v>280789.14659812156</v>
      </c>
      <c r="AX267" s="15"/>
      <c r="AZ267" s="9">
        <v>44438</v>
      </c>
      <c r="BA267" s="14">
        <f t="shared" ca="1" si="215"/>
        <v>1500</v>
      </c>
      <c r="BB267" s="14">
        <f t="shared" ca="1" si="224"/>
        <v>1500</v>
      </c>
      <c r="BC267" s="14">
        <f t="shared" ca="1" si="232"/>
        <v>794.85600000000341</v>
      </c>
      <c r="BD267" s="14">
        <f t="shared" ca="1" si="205"/>
        <v>705.14399999999659</v>
      </c>
      <c r="BE267" s="14">
        <f t="shared" ca="1" si="206"/>
        <v>705.14399999999659</v>
      </c>
      <c r="BF267" s="14">
        <f t="shared" ca="1" si="239"/>
        <v>346964.94699999999</v>
      </c>
      <c r="BG267" s="15">
        <f ca="1">SUM(BE$12:BE267)</f>
        <v>183808.02900000004</v>
      </c>
      <c r="BH267" s="16">
        <f ca="1">SUM(BC$12:BC267)+SUMIF(BD$12:BD267, "&lt;0")</f>
        <v>163156.91800000001</v>
      </c>
      <c r="BJ267" s="9">
        <v>44438</v>
      </c>
      <c r="BK267" s="14">
        <f t="shared" ca="1" si="216"/>
        <v>1750</v>
      </c>
      <c r="BL267" s="14">
        <f t="shared" ca="1" si="225"/>
        <v>1750</v>
      </c>
      <c r="BM267" s="14">
        <f t="shared" ca="1" si="233"/>
        <v>1044.8560000000034</v>
      </c>
      <c r="BN267" s="14">
        <f t="shared" ca="1" si="207"/>
        <v>705.14399999999659</v>
      </c>
      <c r="BO267" s="14">
        <f t="shared" ca="1" si="208"/>
        <v>705.14399999999659</v>
      </c>
      <c r="BP267" s="14">
        <f t="shared" ca="1" si="240"/>
        <v>393714.94699999999</v>
      </c>
      <c r="BQ267" s="15">
        <f ca="1">SUM(BO$12:BO267)</f>
        <v>207808.02900000004</v>
      </c>
      <c r="BR267" s="16">
        <f ca="1">SUM(BM$12:BM267)+SUMIF(BN$12:BN267, "&lt;0")</f>
        <v>185906.91799999998</v>
      </c>
      <c r="BT267" s="9">
        <v>44438</v>
      </c>
      <c r="BU267" s="14">
        <f t="shared" ca="1" si="194"/>
        <v>2000</v>
      </c>
      <c r="BV267" s="14">
        <f t="shared" ca="1" si="219"/>
        <v>2000</v>
      </c>
      <c r="BW267" s="14">
        <f t="shared" ca="1" si="234"/>
        <v>1294.8560000000034</v>
      </c>
      <c r="BX267" s="14">
        <f t="shared" ca="1" si="195"/>
        <v>705.14399999999659</v>
      </c>
      <c r="BY267" s="14">
        <f t="shared" ca="1" si="196"/>
        <v>705.14399999999659</v>
      </c>
      <c r="BZ267" s="14">
        <f t="shared" ca="1" si="209"/>
        <v>439489.56299796025</v>
      </c>
      <c r="CA267" s="15">
        <f ca="1">SUM(BY$12:BY267)</f>
        <v>231808.02900000004</v>
      </c>
      <c r="CB267" s="16">
        <f ca="1">SUM(BW$12:BW267)+SUMIF(BX$12:BX267, "&lt;0")</f>
        <v>207681.53399796033</v>
      </c>
      <c r="CD267" s="9">
        <v>44438</v>
      </c>
      <c r="CE267" s="14">
        <f t="shared" ca="1" si="217"/>
        <v>2500</v>
      </c>
      <c r="CF267" s="14">
        <f t="shared" ca="1" si="226"/>
        <v>2500</v>
      </c>
      <c r="CG267" s="14">
        <f t="shared" ca="1" si="235"/>
        <v>1547.368219410243</v>
      </c>
      <c r="CH267" s="14">
        <f t="shared" ca="1" si="210"/>
        <v>952.631780589757</v>
      </c>
      <c r="CI267" s="14">
        <f t="shared" ca="1" si="211"/>
        <v>952.631780589757</v>
      </c>
      <c r="CJ267" s="14">
        <f t="shared" ca="1" si="241"/>
        <v>523787.2951667548</v>
      </c>
      <c r="CK267" s="15">
        <f ca="1">SUM(CI$12:CI267)</f>
        <v>278740.63682352507</v>
      </c>
      <c r="CL267" s="16">
        <f ca="1">SUM(CG$12:CG267)+SUMIF(CH$12:CH267, "&lt;0")</f>
        <v>245046.65834322985</v>
      </c>
    </row>
    <row r="268" spans="1:90" x14ac:dyDescent="0.2">
      <c r="A268" s="24">
        <v>44439</v>
      </c>
      <c r="B268" s="54">
        <f ca="1">IF($A268&gt;= $C$5,$C$6, INDEX('Historical Data'!$D$2:$D$745, MATCH(A268, 'Historical Data'!$B$2:$B$745, 0)))</f>
        <v>1295.6389999999997</v>
      </c>
      <c r="C268" s="14">
        <f t="shared" ca="1" si="220"/>
        <v>1295.6389999999994</v>
      </c>
      <c r="D268" s="14">
        <f t="shared" ca="1" si="227"/>
        <v>1295.6389999999997</v>
      </c>
      <c r="E268" s="14">
        <f t="shared" ca="1" si="197"/>
        <v>0</v>
      </c>
      <c r="F268" s="14">
        <f t="shared" ref="F268:F331" ca="1" si="242">IF(E268 &gt; 0, E268, 0)</f>
        <v>0</v>
      </c>
      <c r="G268" s="14">
        <f t="shared" ca="1" si="212"/>
        <v>310045.07900000026</v>
      </c>
      <c r="H268" s="15">
        <f ca="1">SUM(F$12:F268)</f>
        <v>164189.37299999991</v>
      </c>
      <c r="I268" s="16">
        <f ca="1">SUM(D$12:D268)+SUMIF(E$12:E268, "&lt;0")</f>
        <v>145855.70599999992</v>
      </c>
      <c r="J268" s="15"/>
      <c r="K268" s="9">
        <v>44439</v>
      </c>
      <c r="L268" s="14">
        <f t="shared" ca="1" si="213"/>
        <v>1788.5130798771124</v>
      </c>
      <c r="M268" s="14">
        <f t="shared" ca="1" si="221"/>
        <v>1788.5130798771129</v>
      </c>
      <c r="N268" s="14">
        <f t="shared" ca="1" si="228"/>
        <v>1788.5130798771124</v>
      </c>
      <c r="O268" s="14">
        <f t="shared" ca="1" si="198"/>
        <v>0</v>
      </c>
      <c r="P268" s="14">
        <f t="shared" ca="1" si="199"/>
        <v>0</v>
      </c>
      <c r="Q268" s="14">
        <f t="shared" ca="1" si="236"/>
        <v>402705.40601689741</v>
      </c>
      <c r="R268" s="15">
        <f ca="1">SUM(P$12:P268)</f>
        <v>211505.28466820274</v>
      </c>
      <c r="S268" s="16">
        <f ca="1">SUM(N$12:N268)+SUMIF(O$12:O268, "&lt;0")</f>
        <v>191200.12134869423</v>
      </c>
      <c r="U268" s="9">
        <v>44439</v>
      </c>
      <c r="V268" s="14">
        <f t="shared" ca="1" si="214"/>
        <v>1250</v>
      </c>
      <c r="W268" s="14">
        <f t="shared" ca="1" si="222"/>
        <v>1250</v>
      </c>
      <c r="X268" s="14">
        <f t="shared" ca="1" si="229"/>
        <v>1250</v>
      </c>
      <c r="Y268" s="14">
        <f t="shared" ca="1" si="200"/>
        <v>0</v>
      </c>
      <c r="Z268" s="14">
        <f t="shared" ca="1" si="201"/>
        <v>0</v>
      </c>
      <c r="AA268" s="14">
        <f t="shared" ca="1" si="237"/>
        <v>301464.94699999999</v>
      </c>
      <c r="AB268" s="15">
        <f ca="1">SUM(Z$12:Z268)</f>
        <v>159808.02899999998</v>
      </c>
      <c r="AC268" s="16">
        <f ca="1">SUM(X$12:X268)+SUMIF(Y$12:Y268, "&lt;0")</f>
        <v>141656.91800000003</v>
      </c>
      <c r="AE268" s="9">
        <v>44439</v>
      </c>
      <c r="AF268" s="14">
        <f t="shared" ref="AF268:AF331" ca="1" si="243">IF(AE268&lt;AG$5, $B268, MIN(AG$7, AG$9 + $C$8*(AE268-AG$5)))</f>
        <v>2000</v>
      </c>
      <c r="AG268" s="14">
        <f t="shared" ca="1" si="218"/>
        <v>2000</v>
      </c>
      <c r="AH268" s="14">
        <f t="shared" ca="1" si="230"/>
        <v>2000</v>
      </c>
      <c r="AI268" s="14">
        <f t="shared" ref="AI268:AI331" ca="1" si="244">AF268-AH268</f>
        <v>0</v>
      </c>
      <c r="AJ268" s="14">
        <f t="shared" ref="AJ268:AJ331" ca="1" si="245">IF(AI268 &gt; 0, AI268, 0)</f>
        <v>0</v>
      </c>
      <c r="AK268" s="14">
        <f t="shared" ca="1" si="202"/>
        <v>441489.56299796025</v>
      </c>
      <c r="AL268" s="15">
        <f ca="1">SUM(AJ$12:AJ268)</f>
        <v>231808.02900000004</v>
      </c>
      <c r="AM268" s="16">
        <f ca="1">SUM(AH$12:AH268)+SUMIF(AI$12:AI268, "&lt;0")</f>
        <v>209681.53399796033</v>
      </c>
      <c r="AO268" s="9">
        <v>44439</v>
      </c>
      <c r="AP268" s="14">
        <f t="shared" ref="AP268:AP331" ca="1" si="246">IF(AO268&lt;AQ$5, $B268, MIN(AQ$7, AQ$9 + $C$8*(AO268-AQ$5)))</f>
        <v>3000</v>
      </c>
      <c r="AQ268" s="14">
        <f t="shared" ca="1" si="223"/>
        <v>3000</v>
      </c>
      <c r="AR268" s="14">
        <f t="shared" ca="1" si="231"/>
        <v>2381.3344806224973</v>
      </c>
      <c r="AS268" s="14">
        <f t="shared" ca="1" si="203"/>
        <v>618.66551937750273</v>
      </c>
      <c r="AT268" s="14">
        <f t="shared" ca="1" si="204"/>
        <v>618.66551937750273</v>
      </c>
      <c r="AU268" s="14">
        <f t="shared" ca="1" si="238"/>
        <v>601390.78785618593</v>
      </c>
      <c r="AV268" s="15">
        <f ca="1">SUM(AT$12:AT268)</f>
        <v>318220.30677744205</v>
      </c>
      <c r="AW268" s="16">
        <f ca="1">SUM(AR$12:AR268)+SUMIF(AS$12:AS268, "&lt;0")</f>
        <v>283170.48107874405</v>
      </c>
      <c r="AX268" s="15"/>
      <c r="AZ268" s="9">
        <v>44439</v>
      </c>
      <c r="BA268" s="14">
        <f t="shared" ca="1" si="215"/>
        <v>1500</v>
      </c>
      <c r="BB268" s="14">
        <f t="shared" ca="1" si="224"/>
        <v>1500</v>
      </c>
      <c r="BC268" s="14">
        <f t="shared" ca="1" si="232"/>
        <v>1500</v>
      </c>
      <c r="BD268" s="14">
        <f t="shared" ca="1" si="205"/>
        <v>0</v>
      </c>
      <c r="BE268" s="14">
        <f t="shared" ca="1" si="206"/>
        <v>0</v>
      </c>
      <c r="BF268" s="14">
        <f t="shared" ca="1" si="239"/>
        <v>348464.94699999999</v>
      </c>
      <c r="BG268" s="15">
        <f ca="1">SUM(BE$12:BE268)</f>
        <v>183808.02900000004</v>
      </c>
      <c r="BH268" s="16">
        <f ca="1">SUM(BC$12:BC268)+SUMIF(BD$12:BD268, "&lt;0")</f>
        <v>164656.91800000001</v>
      </c>
      <c r="BJ268" s="9">
        <v>44439</v>
      </c>
      <c r="BK268" s="14">
        <f t="shared" ca="1" si="216"/>
        <v>1750</v>
      </c>
      <c r="BL268" s="14">
        <f t="shared" ca="1" si="225"/>
        <v>1750</v>
      </c>
      <c r="BM268" s="14">
        <f t="shared" ca="1" si="233"/>
        <v>1750</v>
      </c>
      <c r="BN268" s="14">
        <f t="shared" ca="1" si="207"/>
        <v>0</v>
      </c>
      <c r="BO268" s="14">
        <f t="shared" ca="1" si="208"/>
        <v>0</v>
      </c>
      <c r="BP268" s="14">
        <f t="shared" ca="1" si="240"/>
        <v>395464.94699999999</v>
      </c>
      <c r="BQ268" s="15">
        <f ca="1">SUM(BO$12:BO268)</f>
        <v>207808.02900000004</v>
      </c>
      <c r="BR268" s="16">
        <f ca="1">SUM(BM$12:BM268)+SUMIF(BN$12:BN268, "&lt;0")</f>
        <v>187656.91799999998</v>
      </c>
      <c r="BT268" s="9">
        <v>44439</v>
      </c>
      <c r="BU268" s="14">
        <f t="shared" ref="BU268:BU331" ca="1" si="247">IF(BT268&lt;BV$5, $B268, MIN(BV$7, BV$9 + $C$8*(BT268-BV$5)))</f>
        <v>2000</v>
      </c>
      <c r="BV268" s="14">
        <f t="shared" ca="1" si="219"/>
        <v>2000</v>
      </c>
      <c r="BW268" s="14">
        <f t="shared" ca="1" si="234"/>
        <v>2000</v>
      </c>
      <c r="BX268" s="14">
        <f t="shared" ref="BX268:BX331" ca="1" si="248">BU268-BW268</f>
        <v>0</v>
      </c>
      <c r="BY268" s="14">
        <f t="shared" ref="BY268:BY331" ca="1" si="249">IF(BX268 &gt; 0, BX268, 0)</f>
        <v>0</v>
      </c>
      <c r="BZ268" s="14">
        <f t="shared" ca="1" si="209"/>
        <v>441489.56299796025</v>
      </c>
      <c r="CA268" s="15">
        <f ca="1">SUM(BY$12:BY268)</f>
        <v>231808.02900000004</v>
      </c>
      <c r="CB268" s="16">
        <f ca="1">SUM(BW$12:BW268)+SUMIF(BX$12:BX268, "&lt;0")</f>
        <v>209681.53399796033</v>
      </c>
      <c r="CD268" s="9">
        <v>44439</v>
      </c>
      <c r="CE268" s="14">
        <f t="shared" ca="1" si="217"/>
        <v>2500</v>
      </c>
      <c r="CF268" s="14">
        <f t="shared" ca="1" si="226"/>
        <v>2500</v>
      </c>
      <c r="CG268" s="14">
        <f t="shared" ca="1" si="235"/>
        <v>2278.289949384302</v>
      </c>
      <c r="CH268" s="14">
        <f t="shared" ca="1" si="210"/>
        <v>221.71005061569804</v>
      </c>
      <c r="CI268" s="14">
        <f t="shared" ca="1" si="211"/>
        <v>221.71005061569804</v>
      </c>
      <c r="CJ268" s="14">
        <f t="shared" ca="1" si="241"/>
        <v>526287.29516675486</v>
      </c>
      <c r="CK268" s="15">
        <f ca="1">SUM(CI$12:CI268)</f>
        <v>278962.34687414079</v>
      </c>
      <c r="CL268" s="16">
        <f ca="1">SUM(CG$12:CG268)+SUMIF(CH$12:CH268, "&lt;0")</f>
        <v>247324.94829261419</v>
      </c>
    </row>
    <row r="269" spans="1:90" x14ac:dyDescent="0.2">
      <c r="A269" s="24">
        <v>44440</v>
      </c>
      <c r="B269" s="54">
        <f ca="1">IF($A269&gt;= $C$5,$C$6, INDEX('Historical Data'!$D$2:$D$745, MATCH(A269, 'Historical Data'!$B$2:$B$745, 0)))</f>
        <v>1295.6389999999997</v>
      </c>
      <c r="C269" s="14">
        <f t="shared" ca="1" si="220"/>
        <v>1295.6389999999994</v>
      </c>
      <c r="D269" s="14">
        <f t="shared" ca="1" si="227"/>
        <v>1120.8479999999986</v>
      </c>
      <c r="E269" s="14">
        <f t="shared" ref="E269:E332" ca="1" si="250">B269-D269</f>
        <v>174.79100000000108</v>
      </c>
      <c r="F269" s="14">
        <f t="shared" ca="1" si="242"/>
        <v>174.79100000000108</v>
      </c>
      <c r="G269" s="14">
        <f t="shared" ca="1" si="212"/>
        <v>311340.71800000028</v>
      </c>
      <c r="H269" s="15">
        <f ca="1">SUM(F$12:F269)</f>
        <v>164364.1639999999</v>
      </c>
      <c r="I269" s="16">
        <f ca="1">SUM(D$12:D269)+SUMIF(E$12:E269, "&lt;0")</f>
        <v>146976.55399999992</v>
      </c>
      <c r="J269" s="15"/>
      <c r="K269" s="9">
        <v>44440</v>
      </c>
      <c r="L269" s="14">
        <f t="shared" ca="1" si="213"/>
        <v>1788.5130798771124</v>
      </c>
      <c r="M269" s="14">
        <f t="shared" ca="1" si="221"/>
        <v>1788.5130798771129</v>
      </c>
      <c r="N269" s="14">
        <f t="shared" ca="1" si="228"/>
        <v>1613.7220798771114</v>
      </c>
      <c r="O269" s="14">
        <f t="shared" ref="O269:O332" ca="1" si="251">L269-N269</f>
        <v>174.79100000000108</v>
      </c>
      <c r="P269" s="14">
        <f t="shared" ref="P269:P332" ca="1" si="252">IF(O269 &gt; 0, O269, 0)</f>
        <v>174.79100000000108</v>
      </c>
      <c r="Q269" s="14">
        <f t="shared" ca="1" si="236"/>
        <v>404493.91909677454</v>
      </c>
      <c r="R269" s="15">
        <f ca="1">SUM(P$12:P269)</f>
        <v>211680.07566820274</v>
      </c>
      <c r="S269" s="16">
        <f ca="1">SUM(N$12:N269)+SUMIF(O$12:O269, "&lt;0")</f>
        <v>192813.84342857133</v>
      </c>
      <c r="U269" s="9">
        <v>44440</v>
      </c>
      <c r="V269" s="14">
        <f t="shared" ca="1" si="214"/>
        <v>1250</v>
      </c>
      <c r="W269" s="14">
        <f t="shared" ca="1" si="222"/>
        <v>1250</v>
      </c>
      <c r="X269" s="14">
        <f t="shared" ca="1" si="229"/>
        <v>1075.2089999999989</v>
      </c>
      <c r="Y269" s="14">
        <f t="shared" ref="Y269:Y332" ca="1" si="253">V269-X269</f>
        <v>174.79100000000108</v>
      </c>
      <c r="Z269" s="14">
        <f t="shared" ref="Z269:Z332" ca="1" si="254">IF(Y269 &gt; 0, Y269, 0)</f>
        <v>174.79100000000108</v>
      </c>
      <c r="AA269" s="14">
        <f t="shared" ca="1" si="237"/>
        <v>302714.94699999999</v>
      </c>
      <c r="AB269" s="15">
        <f ca="1">SUM(Z$12:Z269)</f>
        <v>159982.81999999998</v>
      </c>
      <c r="AC269" s="16">
        <f ca="1">SUM(X$12:X269)+SUMIF(Y$12:Y269, "&lt;0")</f>
        <v>142732.12700000004</v>
      </c>
      <c r="AE269" s="9">
        <v>44440</v>
      </c>
      <c r="AF269" s="14">
        <f t="shared" ca="1" si="243"/>
        <v>2000</v>
      </c>
      <c r="AG269" s="14">
        <f t="shared" ca="1" si="218"/>
        <v>2000</v>
      </c>
      <c r="AH269" s="14">
        <f t="shared" ca="1" si="230"/>
        <v>1825.2089999999989</v>
      </c>
      <c r="AI269" s="14">
        <f t="shared" ca="1" si="244"/>
        <v>174.79100000000108</v>
      </c>
      <c r="AJ269" s="14">
        <f t="shared" ca="1" si="245"/>
        <v>174.79100000000108</v>
      </c>
      <c r="AK269" s="14">
        <f t="shared" ref="AK269:AK332" ca="1" si="255">AF269+AK268</f>
        <v>443489.56299796025</v>
      </c>
      <c r="AL269" s="15">
        <f ca="1">SUM(AJ$12:AJ269)</f>
        <v>231982.82000000004</v>
      </c>
      <c r="AM269" s="16">
        <f ca="1">SUM(AH$12:AH269)+SUMIF(AI$12:AI269, "&lt;0")</f>
        <v>211506.7429979603</v>
      </c>
      <c r="AO269" s="9">
        <v>44440</v>
      </c>
      <c r="AP269" s="14">
        <f t="shared" ca="1" si="246"/>
        <v>3000</v>
      </c>
      <c r="AQ269" s="14">
        <f t="shared" ca="1" si="223"/>
        <v>3000</v>
      </c>
      <c r="AR269" s="14">
        <f t="shared" ca="1" si="231"/>
        <v>2206.5434806224962</v>
      </c>
      <c r="AS269" s="14">
        <f t="shared" ref="AS269:AS332" ca="1" si="256">AP269-AR269</f>
        <v>793.45651937750381</v>
      </c>
      <c r="AT269" s="14">
        <f t="shared" ref="AT269:AT332" ca="1" si="257">IF(AS269 &gt; 0, AS269, 0)</f>
        <v>793.45651937750381</v>
      </c>
      <c r="AU269" s="14">
        <f t="shared" ca="1" si="238"/>
        <v>604390.78785618593</v>
      </c>
      <c r="AV269" s="15">
        <f ca="1">SUM(AT$12:AT269)</f>
        <v>319013.76329681952</v>
      </c>
      <c r="AW269" s="16">
        <f ca="1">SUM(AR$12:AR269)+SUMIF(AS$12:AS269, "&lt;0")</f>
        <v>285377.02455936657</v>
      </c>
      <c r="AX269" s="15"/>
      <c r="AZ269" s="9">
        <v>44440</v>
      </c>
      <c r="BA269" s="14">
        <f t="shared" ca="1" si="215"/>
        <v>1500</v>
      </c>
      <c r="BB269" s="14">
        <f t="shared" ca="1" si="224"/>
        <v>1500</v>
      </c>
      <c r="BC269" s="14">
        <f t="shared" ca="1" si="232"/>
        <v>1325.2089999999989</v>
      </c>
      <c r="BD269" s="14">
        <f t="shared" ref="BD269:BD332" ca="1" si="258">BA269-BC269</f>
        <v>174.79100000000108</v>
      </c>
      <c r="BE269" s="14">
        <f t="shared" ref="BE269:BE332" ca="1" si="259">IF(BD269 &gt; 0, BD269, 0)</f>
        <v>174.79100000000108</v>
      </c>
      <c r="BF269" s="14">
        <f t="shared" ca="1" si="239"/>
        <v>349964.94699999999</v>
      </c>
      <c r="BG269" s="15">
        <f ca="1">SUM(BE$12:BE269)</f>
        <v>183982.82000000004</v>
      </c>
      <c r="BH269" s="16">
        <f ca="1">SUM(BC$12:BC269)+SUMIF(BD$12:BD269, "&lt;0")</f>
        <v>165982.12700000001</v>
      </c>
      <c r="BJ269" s="9">
        <v>44440</v>
      </c>
      <c r="BK269" s="14">
        <f t="shared" ca="1" si="216"/>
        <v>1750</v>
      </c>
      <c r="BL269" s="14">
        <f t="shared" ca="1" si="225"/>
        <v>1750</v>
      </c>
      <c r="BM269" s="14">
        <f t="shared" ca="1" si="233"/>
        <v>1575.2089999999989</v>
      </c>
      <c r="BN269" s="14">
        <f t="shared" ref="BN269:BN332" ca="1" si="260">BK269-BM269</f>
        <v>174.79100000000108</v>
      </c>
      <c r="BO269" s="14">
        <f t="shared" ref="BO269:BO332" ca="1" si="261">IF(BN269 &gt; 0, BN269, 0)</f>
        <v>174.79100000000108</v>
      </c>
      <c r="BP269" s="14">
        <f t="shared" ca="1" si="240"/>
        <v>397214.94699999999</v>
      </c>
      <c r="BQ269" s="15">
        <f ca="1">SUM(BO$12:BO269)</f>
        <v>207982.82000000004</v>
      </c>
      <c r="BR269" s="16">
        <f ca="1">SUM(BM$12:BM269)+SUMIF(BN$12:BN269, "&lt;0")</f>
        <v>189232.12699999998</v>
      </c>
      <c r="BT269" s="9">
        <v>44440</v>
      </c>
      <c r="BU269" s="14">
        <f t="shared" ca="1" si="247"/>
        <v>2000</v>
      </c>
      <c r="BV269" s="14">
        <f t="shared" ca="1" si="219"/>
        <v>2000</v>
      </c>
      <c r="BW269" s="14">
        <f t="shared" ca="1" si="234"/>
        <v>1825.2089999999989</v>
      </c>
      <c r="BX269" s="14">
        <f t="shared" ca="1" si="248"/>
        <v>174.79100000000108</v>
      </c>
      <c r="BY269" s="14">
        <f t="shared" ca="1" si="249"/>
        <v>174.79100000000108</v>
      </c>
      <c r="BZ269" s="14">
        <f t="shared" ref="BZ269:BZ332" ca="1" si="262">BU269+BZ268</f>
        <v>443489.56299796025</v>
      </c>
      <c r="CA269" s="15">
        <f ca="1">SUM(BY$12:BY269)</f>
        <v>231982.82000000004</v>
      </c>
      <c r="CB269" s="16">
        <f ca="1">SUM(BW$12:BW269)+SUMIF(BX$12:BX269, "&lt;0")</f>
        <v>211506.7429979603</v>
      </c>
      <c r="CD269" s="9">
        <v>44440</v>
      </c>
      <c r="CE269" s="14">
        <f t="shared" ca="1" si="217"/>
        <v>2500</v>
      </c>
      <c r="CF269" s="14">
        <f t="shared" ca="1" si="226"/>
        <v>2500</v>
      </c>
      <c r="CG269" s="14">
        <f t="shared" ca="1" si="235"/>
        <v>2129.2766793583637</v>
      </c>
      <c r="CH269" s="14">
        <f t="shared" ref="CH269:CH332" ca="1" si="263">CE269-CG269</f>
        <v>370.72332064163629</v>
      </c>
      <c r="CI269" s="14">
        <f t="shared" ref="CI269:CI332" ca="1" si="264">IF(CH269 &gt; 0, CH269, 0)</f>
        <v>370.72332064163629</v>
      </c>
      <c r="CJ269" s="14">
        <f t="shared" ca="1" si="241"/>
        <v>528787.29516675486</v>
      </c>
      <c r="CK269" s="15">
        <f ca="1">SUM(CI$12:CI269)</f>
        <v>279333.0701947824</v>
      </c>
      <c r="CL269" s="16">
        <f ca="1">SUM(CG$12:CG269)+SUMIF(CH$12:CH269, "&lt;0")</f>
        <v>249454.22497197252</v>
      </c>
    </row>
    <row r="270" spans="1:90" x14ac:dyDescent="0.2">
      <c r="A270" s="24">
        <v>44441</v>
      </c>
      <c r="B270" s="54">
        <f ca="1">IF($A270&gt;= $C$5,$C$6, INDEX('Historical Data'!$D$2:$D$745, MATCH(A270, 'Historical Data'!$B$2:$B$745, 0)))</f>
        <v>1295.6389999999997</v>
      </c>
      <c r="C270" s="14">
        <f t="shared" ca="1" si="220"/>
        <v>1295.6389999999994</v>
      </c>
      <c r="D270" s="14">
        <f t="shared" ca="1" si="227"/>
        <v>1295.6389999999997</v>
      </c>
      <c r="E270" s="14">
        <f t="shared" ca="1" si="250"/>
        <v>0</v>
      </c>
      <c r="F270" s="14">
        <f t="shared" ca="1" si="242"/>
        <v>0</v>
      </c>
      <c r="G270" s="14">
        <f t="shared" ref="G270:G333" ca="1" si="265">B270+G269</f>
        <v>312636.35700000031</v>
      </c>
      <c r="H270" s="15">
        <f ca="1">SUM(F$12:F270)</f>
        <v>164364.1639999999</v>
      </c>
      <c r="I270" s="16">
        <f ca="1">SUM(D$12:D270)+SUMIF(E$12:E270, "&lt;0")</f>
        <v>148272.19299999991</v>
      </c>
      <c r="J270" s="15"/>
      <c r="K270" s="9">
        <v>44441</v>
      </c>
      <c r="L270" s="14">
        <f t="shared" ca="1" si="213"/>
        <v>1788.5130798771124</v>
      </c>
      <c r="M270" s="14">
        <f t="shared" ca="1" si="221"/>
        <v>1788.5130798771129</v>
      </c>
      <c r="N270" s="14">
        <f t="shared" ca="1" si="228"/>
        <v>1788.5130798771124</v>
      </c>
      <c r="O270" s="14">
        <f t="shared" ca="1" si="251"/>
        <v>0</v>
      </c>
      <c r="P270" s="14">
        <f t="shared" ca="1" si="252"/>
        <v>0</v>
      </c>
      <c r="Q270" s="14">
        <f t="shared" ca="1" si="236"/>
        <v>406282.43217665167</v>
      </c>
      <c r="R270" s="15">
        <f ca="1">SUM(P$12:P270)</f>
        <v>211680.07566820274</v>
      </c>
      <c r="S270" s="16">
        <f ca="1">SUM(N$12:N270)+SUMIF(O$12:O270, "&lt;0")</f>
        <v>194602.35650844843</v>
      </c>
      <c r="U270" s="9">
        <v>44441</v>
      </c>
      <c r="V270" s="14">
        <f t="shared" ca="1" si="214"/>
        <v>1250</v>
      </c>
      <c r="W270" s="14">
        <f t="shared" ca="1" si="222"/>
        <v>1250</v>
      </c>
      <c r="X270" s="14">
        <f t="shared" ca="1" si="229"/>
        <v>1250</v>
      </c>
      <c r="Y270" s="14">
        <f t="shared" ca="1" si="253"/>
        <v>0</v>
      </c>
      <c r="Z270" s="14">
        <f t="shared" ca="1" si="254"/>
        <v>0</v>
      </c>
      <c r="AA270" s="14">
        <f t="shared" ca="1" si="237"/>
        <v>303964.94699999999</v>
      </c>
      <c r="AB270" s="15">
        <f ca="1">SUM(Z$12:Z270)</f>
        <v>159982.81999999998</v>
      </c>
      <c r="AC270" s="16">
        <f ca="1">SUM(X$12:X270)+SUMIF(Y$12:Y270, "&lt;0")</f>
        <v>143982.12700000004</v>
      </c>
      <c r="AE270" s="9">
        <v>44441</v>
      </c>
      <c r="AF270" s="14">
        <f t="shared" ca="1" si="243"/>
        <v>2000</v>
      </c>
      <c r="AG270" s="14">
        <f t="shared" ca="1" si="218"/>
        <v>2000</v>
      </c>
      <c r="AH270" s="14">
        <f t="shared" ca="1" si="230"/>
        <v>2000</v>
      </c>
      <c r="AI270" s="14">
        <f t="shared" ca="1" si="244"/>
        <v>0</v>
      </c>
      <c r="AJ270" s="14">
        <f t="shared" ca="1" si="245"/>
        <v>0</v>
      </c>
      <c r="AK270" s="14">
        <f t="shared" ca="1" si="255"/>
        <v>445489.56299796025</v>
      </c>
      <c r="AL270" s="15">
        <f ca="1">SUM(AJ$12:AJ270)</f>
        <v>231982.82000000004</v>
      </c>
      <c r="AM270" s="16">
        <f ca="1">SUM(AH$12:AH270)+SUMIF(AI$12:AI270, "&lt;0")</f>
        <v>213506.7429979603</v>
      </c>
      <c r="AO270" s="9">
        <v>44441</v>
      </c>
      <c r="AP270" s="14">
        <f t="shared" ca="1" si="246"/>
        <v>3000</v>
      </c>
      <c r="AQ270" s="14">
        <f t="shared" ca="1" si="223"/>
        <v>3000</v>
      </c>
      <c r="AR270" s="14">
        <f t="shared" ca="1" si="231"/>
        <v>2381.3344806224968</v>
      </c>
      <c r="AS270" s="14">
        <f t="shared" ca="1" si="256"/>
        <v>618.66551937750319</v>
      </c>
      <c r="AT270" s="14">
        <f t="shared" ca="1" si="257"/>
        <v>618.66551937750319</v>
      </c>
      <c r="AU270" s="14">
        <f t="shared" ca="1" si="238"/>
        <v>607390.78785618593</v>
      </c>
      <c r="AV270" s="15">
        <f ca="1">SUM(AT$12:AT270)</f>
        <v>319632.42881619703</v>
      </c>
      <c r="AW270" s="16">
        <f ca="1">SUM(AR$12:AR270)+SUMIF(AS$12:AS270, "&lt;0")</f>
        <v>287758.35903998907</v>
      </c>
      <c r="AX270" s="15"/>
      <c r="AZ270" s="9">
        <v>44441</v>
      </c>
      <c r="BA270" s="14">
        <f t="shared" ca="1" si="215"/>
        <v>1500</v>
      </c>
      <c r="BB270" s="14">
        <f t="shared" ca="1" si="224"/>
        <v>1500</v>
      </c>
      <c r="BC270" s="14">
        <f t="shared" ca="1" si="232"/>
        <v>1500</v>
      </c>
      <c r="BD270" s="14">
        <f t="shared" ca="1" si="258"/>
        <v>0</v>
      </c>
      <c r="BE270" s="14">
        <f t="shared" ca="1" si="259"/>
        <v>0</v>
      </c>
      <c r="BF270" s="14">
        <f t="shared" ca="1" si="239"/>
        <v>351464.94699999999</v>
      </c>
      <c r="BG270" s="15">
        <f ca="1">SUM(BE$12:BE270)</f>
        <v>183982.82000000004</v>
      </c>
      <c r="BH270" s="16">
        <f ca="1">SUM(BC$12:BC270)+SUMIF(BD$12:BD270, "&lt;0")</f>
        <v>167482.12700000001</v>
      </c>
      <c r="BJ270" s="9">
        <v>44441</v>
      </c>
      <c r="BK270" s="14">
        <f t="shared" ca="1" si="216"/>
        <v>1750</v>
      </c>
      <c r="BL270" s="14">
        <f t="shared" ca="1" si="225"/>
        <v>1750</v>
      </c>
      <c r="BM270" s="14">
        <f t="shared" ca="1" si="233"/>
        <v>1750</v>
      </c>
      <c r="BN270" s="14">
        <f t="shared" ca="1" si="260"/>
        <v>0</v>
      </c>
      <c r="BO270" s="14">
        <f t="shared" ca="1" si="261"/>
        <v>0</v>
      </c>
      <c r="BP270" s="14">
        <f t="shared" ca="1" si="240"/>
        <v>398964.94699999999</v>
      </c>
      <c r="BQ270" s="15">
        <f ca="1">SUM(BO$12:BO270)</f>
        <v>207982.82000000004</v>
      </c>
      <c r="BR270" s="16">
        <f ca="1">SUM(BM$12:BM270)+SUMIF(BN$12:BN270, "&lt;0")</f>
        <v>190982.12699999998</v>
      </c>
      <c r="BT270" s="9">
        <v>44441</v>
      </c>
      <c r="BU270" s="14">
        <f t="shared" ca="1" si="247"/>
        <v>2000</v>
      </c>
      <c r="BV270" s="14">
        <f t="shared" ca="1" si="219"/>
        <v>2000</v>
      </c>
      <c r="BW270" s="14">
        <f t="shared" ca="1" si="234"/>
        <v>2000</v>
      </c>
      <c r="BX270" s="14">
        <f t="shared" ca="1" si="248"/>
        <v>0</v>
      </c>
      <c r="BY270" s="14">
        <f t="shared" ca="1" si="249"/>
        <v>0</v>
      </c>
      <c r="BZ270" s="14">
        <f t="shared" ca="1" si="262"/>
        <v>445489.56299796025</v>
      </c>
      <c r="CA270" s="15">
        <f ca="1">SUM(BY$12:BY270)</f>
        <v>231982.82000000004</v>
      </c>
      <c r="CB270" s="16">
        <f ca="1">SUM(BW$12:BW270)+SUMIF(BX$12:BX270, "&lt;0")</f>
        <v>213506.7429979603</v>
      </c>
      <c r="CD270" s="9">
        <v>44441</v>
      </c>
      <c r="CE270" s="14">
        <f t="shared" ca="1" si="217"/>
        <v>2500</v>
      </c>
      <c r="CF270" s="14">
        <f t="shared" ca="1" si="226"/>
        <v>2500</v>
      </c>
      <c r="CG270" s="14">
        <f t="shared" ca="1" si="235"/>
        <v>2329.8454093324272</v>
      </c>
      <c r="CH270" s="14">
        <f t="shared" ca="1" si="263"/>
        <v>170.15459066757285</v>
      </c>
      <c r="CI270" s="14">
        <f t="shared" ca="1" si="264"/>
        <v>170.15459066757285</v>
      </c>
      <c r="CJ270" s="14">
        <f t="shared" ca="1" si="241"/>
        <v>531287.29516675486</v>
      </c>
      <c r="CK270" s="15">
        <f ca="1">SUM(CI$12:CI270)</f>
        <v>279503.22478544997</v>
      </c>
      <c r="CL270" s="16">
        <f ca="1">SUM(CG$12:CG270)+SUMIF(CH$12:CH270, "&lt;0")</f>
        <v>251784.07038130495</v>
      </c>
    </row>
    <row r="271" spans="1:90" x14ac:dyDescent="0.2">
      <c r="A271" s="24">
        <v>44442</v>
      </c>
      <c r="B271" s="54">
        <f ca="1">IF($A271&gt;= $C$5,$C$6, INDEX('Historical Data'!$D$2:$D$745, MATCH(A271, 'Historical Data'!$B$2:$B$745, 0)))</f>
        <v>1295.6389999999997</v>
      </c>
      <c r="C271" s="14">
        <f t="shared" ca="1" si="220"/>
        <v>1295.6389999999994</v>
      </c>
      <c r="D271" s="14">
        <f t="shared" ca="1" si="227"/>
        <v>1295.6389999999997</v>
      </c>
      <c r="E271" s="14">
        <f t="shared" ca="1" si="250"/>
        <v>0</v>
      </c>
      <c r="F271" s="14">
        <f t="shared" ca="1" si="242"/>
        <v>0</v>
      </c>
      <c r="G271" s="14">
        <f t="shared" ca="1" si="265"/>
        <v>313931.99600000033</v>
      </c>
      <c r="H271" s="15">
        <f ca="1">SUM(F$12:F271)</f>
        <v>164364.1639999999</v>
      </c>
      <c r="I271" s="16">
        <f ca="1">SUM(D$12:D271)+SUMIF(E$12:E271, "&lt;0")</f>
        <v>149567.83199999991</v>
      </c>
      <c r="J271" s="15"/>
      <c r="K271" s="9">
        <v>44442</v>
      </c>
      <c r="L271" s="14">
        <f t="shared" ref="L271:L334" ca="1" si="266">IF(K271&lt;M$5, $B271, MIN(M$7, M$9 + $C$8*(K271-M$5)))</f>
        <v>1788.5130798771124</v>
      </c>
      <c r="M271" s="14">
        <f t="shared" ca="1" si="221"/>
        <v>1788.5130798771129</v>
      </c>
      <c r="N271" s="14">
        <f t="shared" ca="1" si="228"/>
        <v>1788.5130798771124</v>
      </c>
      <c r="O271" s="14">
        <f t="shared" ca="1" si="251"/>
        <v>0</v>
      </c>
      <c r="P271" s="14">
        <f t="shared" ca="1" si="252"/>
        <v>0</v>
      </c>
      <c r="Q271" s="14">
        <f t="shared" ca="1" si="236"/>
        <v>408070.94525652879</v>
      </c>
      <c r="R271" s="15">
        <f ca="1">SUM(P$12:P271)</f>
        <v>211680.07566820274</v>
      </c>
      <c r="S271" s="16">
        <f ca="1">SUM(N$12:N271)+SUMIF(O$12:O271, "&lt;0")</f>
        <v>196390.86958832553</v>
      </c>
      <c r="U271" s="9">
        <v>44442</v>
      </c>
      <c r="V271" s="14">
        <f t="shared" ref="V271:V334" ca="1" si="267">IF(U271&lt;W$5, $B271, MIN(W$7, W$9 + $C$8*(U271-W$5)))</f>
        <v>1250</v>
      </c>
      <c r="W271" s="14">
        <f t="shared" ca="1" si="222"/>
        <v>1250</v>
      </c>
      <c r="X271" s="14">
        <f t="shared" ca="1" si="229"/>
        <v>1250</v>
      </c>
      <c r="Y271" s="14">
        <f t="shared" ca="1" si="253"/>
        <v>0</v>
      </c>
      <c r="Z271" s="14">
        <f t="shared" ca="1" si="254"/>
        <v>0</v>
      </c>
      <c r="AA271" s="14">
        <f t="shared" ca="1" si="237"/>
        <v>305214.94699999999</v>
      </c>
      <c r="AB271" s="15">
        <f ca="1">SUM(Z$12:Z271)</f>
        <v>159982.81999999998</v>
      </c>
      <c r="AC271" s="16">
        <f ca="1">SUM(X$12:X271)+SUMIF(Y$12:Y271, "&lt;0")</f>
        <v>145232.12700000004</v>
      </c>
      <c r="AE271" s="9">
        <v>44442</v>
      </c>
      <c r="AF271" s="14">
        <f t="shared" ca="1" si="243"/>
        <v>2000</v>
      </c>
      <c r="AG271" s="14">
        <f t="shared" ca="1" si="218"/>
        <v>2000</v>
      </c>
      <c r="AH271" s="14">
        <f t="shared" ca="1" si="230"/>
        <v>2000</v>
      </c>
      <c r="AI271" s="14">
        <f t="shared" ca="1" si="244"/>
        <v>0</v>
      </c>
      <c r="AJ271" s="14">
        <f t="shared" ca="1" si="245"/>
        <v>0</v>
      </c>
      <c r="AK271" s="14">
        <f t="shared" ca="1" si="255"/>
        <v>447489.56299796025</v>
      </c>
      <c r="AL271" s="15">
        <f ca="1">SUM(AJ$12:AJ271)</f>
        <v>231982.82000000004</v>
      </c>
      <c r="AM271" s="16">
        <f ca="1">SUM(AH$12:AH271)+SUMIF(AI$12:AI271, "&lt;0")</f>
        <v>215506.7429979603</v>
      </c>
      <c r="AO271" s="9">
        <v>44442</v>
      </c>
      <c r="AP271" s="14">
        <f t="shared" ca="1" si="246"/>
        <v>3000</v>
      </c>
      <c r="AQ271" s="14">
        <f t="shared" ca="1" si="223"/>
        <v>3000</v>
      </c>
      <c r="AR271" s="14">
        <f t="shared" ca="1" si="231"/>
        <v>2381.3344806224973</v>
      </c>
      <c r="AS271" s="14">
        <f t="shared" ca="1" si="256"/>
        <v>618.66551937750273</v>
      </c>
      <c r="AT271" s="14">
        <f t="shared" ca="1" si="257"/>
        <v>618.66551937750273</v>
      </c>
      <c r="AU271" s="14">
        <f t="shared" ca="1" si="238"/>
        <v>610390.78785618593</v>
      </c>
      <c r="AV271" s="15">
        <f ca="1">SUM(AT$12:AT271)</f>
        <v>320251.09433557454</v>
      </c>
      <c r="AW271" s="16">
        <f ca="1">SUM(AR$12:AR271)+SUMIF(AS$12:AS271, "&lt;0")</f>
        <v>290139.69352061156</v>
      </c>
      <c r="AX271" s="15"/>
      <c r="AZ271" s="9">
        <v>44442</v>
      </c>
      <c r="BA271" s="14">
        <f t="shared" ref="BA271:BA334" ca="1" si="268">IF(AZ271&lt;BB$5, $B271, MIN(BB$7, BB$9 + $C$8*(AZ271-BB$5)))</f>
        <v>1500</v>
      </c>
      <c r="BB271" s="14">
        <f t="shared" ca="1" si="224"/>
        <v>1500</v>
      </c>
      <c r="BC271" s="14">
        <f t="shared" ca="1" si="232"/>
        <v>1500</v>
      </c>
      <c r="BD271" s="14">
        <f t="shared" ca="1" si="258"/>
        <v>0</v>
      </c>
      <c r="BE271" s="14">
        <f t="shared" ca="1" si="259"/>
        <v>0</v>
      </c>
      <c r="BF271" s="14">
        <f t="shared" ca="1" si="239"/>
        <v>352964.94699999999</v>
      </c>
      <c r="BG271" s="15">
        <f ca="1">SUM(BE$12:BE271)</f>
        <v>183982.82000000004</v>
      </c>
      <c r="BH271" s="16">
        <f ca="1">SUM(BC$12:BC271)+SUMIF(BD$12:BD271, "&lt;0")</f>
        <v>168982.12700000001</v>
      </c>
      <c r="BJ271" s="9">
        <v>44442</v>
      </c>
      <c r="BK271" s="14">
        <f t="shared" ref="BK271:BK334" ca="1" si="269">IF(BJ271&lt;BL$5, $B271, MIN(BL$7, BL$9 + $C$8*(BJ271-BL$5)))</f>
        <v>1750</v>
      </c>
      <c r="BL271" s="14">
        <f t="shared" ca="1" si="225"/>
        <v>1750</v>
      </c>
      <c r="BM271" s="14">
        <f t="shared" ca="1" si="233"/>
        <v>1750</v>
      </c>
      <c r="BN271" s="14">
        <f t="shared" ca="1" si="260"/>
        <v>0</v>
      </c>
      <c r="BO271" s="14">
        <f t="shared" ca="1" si="261"/>
        <v>0</v>
      </c>
      <c r="BP271" s="14">
        <f t="shared" ca="1" si="240"/>
        <v>400714.94699999999</v>
      </c>
      <c r="BQ271" s="15">
        <f ca="1">SUM(BO$12:BO271)</f>
        <v>207982.82000000004</v>
      </c>
      <c r="BR271" s="16">
        <f ca="1">SUM(BM$12:BM271)+SUMIF(BN$12:BN271, "&lt;0")</f>
        <v>192732.12699999998</v>
      </c>
      <c r="BT271" s="9">
        <v>44442</v>
      </c>
      <c r="BU271" s="14">
        <f t="shared" ca="1" si="247"/>
        <v>2000</v>
      </c>
      <c r="BV271" s="14">
        <f t="shared" ca="1" si="219"/>
        <v>2000</v>
      </c>
      <c r="BW271" s="14">
        <f t="shared" ca="1" si="234"/>
        <v>2000</v>
      </c>
      <c r="BX271" s="14">
        <f t="shared" ca="1" si="248"/>
        <v>0</v>
      </c>
      <c r="BY271" s="14">
        <f t="shared" ca="1" si="249"/>
        <v>0</v>
      </c>
      <c r="BZ271" s="14">
        <f t="shared" ca="1" si="262"/>
        <v>447489.56299796025</v>
      </c>
      <c r="CA271" s="15">
        <f ca="1">SUM(BY$12:BY271)</f>
        <v>231982.82000000004</v>
      </c>
      <c r="CB271" s="16">
        <f ca="1">SUM(BW$12:BW271)+SUMIF(BX$12:BX271, "&lt;0")</f>
        <v>215506.7429979603</v>
      </c>
      <c r="CD271" s="9">
        <v>44442</v>
      </c>
      <c r="CE271" s="14">
        <f t="shared" ref="CE271:CE334" ca="1" si="270">IF(CD271&lt;CF$5, $B271, MIN(CF$7, CF$9 + $C$8*(CD271-CF$5)))</f>
        <v>2500</v>
      </c>
      <c r="CF271" s="14">
        <f t="shared" ca="1" si="226"/>
        <v>2500</v>
      </c>
      <c r="CG271" s="14">
        <f t="shared" ca="1" si="235"/>
        <v>2355.62313930649</v>
      </c>
      <c r="CH271" s="14">
        <f t="shared" ca="1" si="263"/>
        <v>144.37686069351003</v>
      </c>
      <c r="CI271" s="14">
        <f t="shared" ca="1" si="264"/>
        <v>144.37686069351003</v>
      </c>
      <c r="CJ271" s="14">
        <f t="shared" ca="1" si="241"/>
        <v>533787.29516675486</v>
      </c>
      <c r="CK271" s="15">
        <f ca="1">SUM(CI$12:CI271)</f>
        <v>279647.60164614348</v>
      </c>
      <c r="CL271" s="16">
        <f ca="1">SUM(CG$12:CG271)+SUMIF(CH$12:CH271, "&lt;0")</f>
        <v>254139.69352061144</v>
      </c>
    </row>
    <row r="272" spans="1:90" x14ac:dyDescent="0.2">
      <c r="A272" s="24">
        <v>44443</v>
      </c>
      <c r="B272" s="54">
        <f ca="1">IF($A272&gt;= $C$5,$C$6, INDEX('Historical Data'!$D$2:$D$745, MATCH(A272, 'Historical Data'!$B$2:$B$745, 0)))</f>
        <v>1295.6389999999997</v>
      </c>
      <c r="C272" s="14">
        <f t="shared" ca="1" si="220"/>
        <v>1295.6389999999994</v>
      </c>
      <c r="D272" s="14">
        <f t="shared" ca="1" si="227"/>
        <v>863.32699999999795</v>
      </c>
      <c r="E272" s="14">
        <f t="shared" ca="1" si="250"/>
        <v>432.31200000000172</v>
      </c>
      <c r="F272" s="14">
        <f t="shared" ca="1" si="242"/>
        <v>432.31200000000172</v>
      </c>
      <c r="G272" s="14">
        <f t="shared" ca="1" si="265"/>
        <v>315227.63500000036</v>
      </c>
      <c r="H272" s="15">
        <f ca="1">SUM(F$12:F272)</f>
        <v>164796.47599999991</v>
      </c>
      <c r="I272" s="16">
        <f ca="1">SUM(D$12:D272)+SUMIF(E$12:E272, "&lt;0")</f>
        <v>150431.1589999999</v>
      </c>
      <c r="J272" s="15"/>
      <c r="K272" s="9">
        <v>44443</v>
      </c>
      <c r="L272" s="14">
        <f t="shared" ca="1" si="266"/>
        <v>1788.5130798771124</v>
      </c>
      <c r="M272" s="14">
        <f t="shared" ca="1" si="221"/>
        <v>1788.5130798771129</v>
      </c>
      <c r="N272" s="14">
        <f t="shared" ca="1" si="228"/>
        <v>1356.2010798771107</v>
      </c>
      <c r="O272" s="14">
        <f t="shared" ca="1" si="251"/>
        <v>432.31200000000172</v>
      </c>
      <c r="P272" s="14">
        <f t="shared" ca="1" si="252"/>
        <v>432.31200000000172</v>
      </c>
      <c r="Q272" s="14">
        <f t="shared" ca="1" si="236"/>
        <v>409859.45833640592</v>
      </c>
      <c r="R272" s="15">
        <f ca="1">SUM(P$12:P272)</f>
        <v>212112.38766820275</v>
      </c>
      <c r="S272" s="16">
        <f ca="1">SUM(N$12:N272)+SUMIF(O$12:O272, "&lt;0")</f>
        <v>197747.07066820265</v>
      </c>
      <c r="U272" s="9">
        <v>44443</v>
      </c>
      <c r="V272" s="14">
        <f t="shared" ca="1" si="267"/>
        <v>1250</v>
      </c>
      <c r="W272" s="14">
        <f t="shared" ca="1" si="222"/>
        <v>1250</v>
      </c>
      <c r="X272" s="14">
        <f t="shared" ca="1" si="229"/>
        <v>817.68799999999828</v>
      </c>
      <c r="Y272" s="14">
        <f t="shared" ca="1" si="253"/>
        <v>432.31200000000172</v>
      </c>
      <c r="Z272" s="14">
        <f t="shared" ca="1" si="254"/>
        <v>432.31200000000172</v>
      </c>
      <c r="AA272" s="14">
        <f t="shared" ca="1" si="237"/>
        <v>306464.94699999999</v>
      </c>
      <c r="AB272" s="15">
        <f ca="1">SUM(Z$12:Z272)</f>
        <v>160415.13199999998</v>
      </c>
      <c r="AC272" s="16">
        <f ca="1">SUM(X$12:X272)+SUMIF(Y$12:Y272, "&lt;0")</f>
        <v>146049.81500000003</v>
      </c>
      <c r="AE272" s="9">
        <v>44443</v>
      </c>
      <c r="AF272" s="14">
        <f t="shared" ca="1" si="243"/>
        <v>2000</v>
      </c>
      <c r="AG272" s="14">
        <f t="shared" ca="1" si="218"/>
        <v>2000</v>
      </c>
      <c r="AH272" s="14">
        <f t="shared" ca="1" si="230"/>
        <v>1567.6879999999983</v>
      </c>
      <c r="AI272" s="14">
        <f t="shared" ca="1" si="244"/>
        <v>432.31200000000172</v>
      </c>
      <c r="AJ272" s="14">
        <f t="shared" ca="1" si="245"/>
        <v>432.31200000000172</v>
      </c>
      <c r="AK272" s="14">
        <f t="shared" ca="1" si="255"/>
        <v>449489.56299796025</v>
      </c>
      <c r="AL272" s="15">
        <f ca="1">SUM(AJ$12:AJ272)</f>
        <v>232415.13200000004</v>
      </c>
      <c r="AM272" s="16">
        <f ca="1">SUM(AH$12:AH272)+SUMIF(AI$12:AI272, "&lt;0")</f>
        <v>217074.43099796033</v>
      </c>
      <c r="AO272" s="9">
        <v>44443</v>
      </c>
      <c r="AP272" s="14">
        <f t="shared" ca="1" si="246"/>
        <v>3000</v>
      </c>
      <c r="AQ272" s="14">
        <f t="shared" ca="1" si="223"/>
        <v>3000</v>
      </c>
      <c r="AR272" s="14">
        <f t="shared" ca="1" si="231"/>
        <v>1949.0888692805511</v>
      </c>
      <c r="AS272" s="14">
        <f t="shared" ca="1" si="256"/>
        <v>1050.9111307194489</v>
      </c>
      <c r="AT272" s="14">
        <f t="shared" ca="1" si="257"/>
        <v>1050.9111307194489</v>
      </c>
      <c r="AU272" s="14">
        <f t="shared" ca="1" si="238"/>
        <v>613390.78785618593</v>
      </c>
      <c r="AV272" s="15">
        <f ca="1">SUM(AT$12:AT272)</f>
        <v>321302.00546629401</v>
      </c>
      <c r="AW272" s="16">
        <f ca="1">SUM(AR$12:AR272)+SUMIF(AS$12:AS272, "&lt;0")</f>
        <v>292088.78238989209</v>
      </c>
      <c r="AX272" s="15"/>
      <c r="AZ272" s="9">
        <v>44443</v>
      </c>
      <c r="BA272" s="14">
        <f t="shared" ca="1" si="268"/>
        <v>1500</v>
      </c>
      <c r="BB272" s="14">
        <f t="shared" ca="1" si="224"/>
        <v>1500</v>
      </c>
      <c r="BC272" s="14">
        <f t="shared" ca="1" si="232"/>
        <v>1067.6879999999983</v>
      </c>
      <c r="BD272" s="14">
        <f t="shared" ca="1" si="258"/>
        <v>432.31200000000172</v>
      </c>
      <c r="BE272" s="14">
        <f t="shared" ca="1" si="259"/>
        <v>432.31200000000172</v>
      </c>
      <c r="BF272" s="14">
        <f t="shared" ca="1" si="239"/>
        <v>354464.94699999999</v>
      </c>
      <c r="BG272" s="15">
        <f ca="1">SUM(BE$12:BE272)</f>
        <v>184415.13200000004</v>
      </c>
      <c r="BH272" s="16">
        <f ca="1">SUM(BC$12:BC272)+SUMIF(BD$12:BD272, "&lt;0")</f>
        <v>170049.815</v>
      </c>
      <c r="BJ272" s="9">
        <v>44443</v>
      </c>
      <c r="BK272" s="14">
        <f t="shared" ca="1" si="269"/>
        <v>1750</v>
      </c>
      <c r="BL272" s="14">
        <f t="shared" ca="1" si="225"/>
        <v>1750</v>
      </c>
      <c r="BM272" s="14">
        <f t="shared" ca="1" si="233"/>
        <v>1317.6879999999983</v>
      </c>
      <c r="BN272" s="14">
        <f t="shared" ca="1" si="260"/>
        <v>432.31200000000172</v>
      </c>
      <c r="BO272" s="14">
        <f t="shared" ca="1" si="261"/>
        <v>432.31200000000172</v>
      </c>
      <c r="BP272" s="14">
        <f t="shared" ca="1" si="240"/>
        <v>402464.94699999999</v>
      </c>
      <c r="BQ272" s="15">
        <f ca="1">SUM(BO$12:BO272)</f>
        <v>208415.13200000004</v>
      </c>
      <c r="BR272" s="16">
        <f ca="1">SUM(BM$12:BM272)+SUMIF(BN$12:BN272, "&lt;0")</f>
        <v>194049.81499999997</v>
      </c>
      <c r="BT272" s="9">
        <v>44443</v>
      </c>
      <c r="BU272" s="14">
        <f t="shared" ca="1" si="247"/>
        <v>2000</v>
      </c>
      <c r="BV272" s="14">
        <f t="shared" ca="1" si="219"/>
        <v>2000</v>
      </c>
      <c r="BW272" s="14">
        <f t="shared" ca="1" si="234"/>
        <v>1567.6879999999983</v>
      </c>
      <c r="BX272" s="14">
        <f t="shared" ca="1" si="248"/>
        <v>432.31200000000172</v>
      </c>
      <c r="BY272" s="14">
        <f t="shared" ca="1" si="249"/>
        <v>432.31200000000172</v>
      </c>
      <c r="BZ272" s="14">
        <f t="shared" ca="1" si="262"/>
        <v>449489.56299796025</v>
      </c>
      <c r="CA272" s="15">
        <f ca="1">SUM(BY$12:BY272)</f>
        <v>232415.13200000004</v>
      </c>
      <c r="CB272" s="16">
        <f ca="1">SUM(BW$12:BW272)+SUMIF(BX$12:BX272, "&lt;0")</f>
        <v>217074.43099796033</v>
      </c>
      <c r="CD272" s="9">
        <v>44443</v>
      </c>
      <c r="CE272" s="14">
        <f t="shared" ca="1" si="270"/>
        <v>2500</v>
      </c>
      <c r="CF272" s="14">
        <f t="shared" ca="1" si="226"/>
        <v>2500</v>
      </c>
      <c r="CG272" s="14">
        <f t="shared" ca="1" si="235"/>
        <v>1949.0888692805511</v>
      </c>
      <c r="CH272" s="14">
        <f t="shared" ca="1" si="263"/>
        <v>550.91113071944892</v>
      </c>
      <c r="CI272" s="14">
        <f t="shared" ca="1" si="264"/>
        <v>550.91113071944892</v>
      </c>
      <c r="CJ272" s="14">
        <f t="shared" ca="1" si="241"/>
        <v>536287.29516675486</v>
      </c>
      <c r="CK272" s="15">
        <f ca="1">SUM(CI$12:CI272)</f>
        <v>280198.51277686295</v>
      </c>
      <c r="CL272" s="16">
        <f ca="1">SUM(CG$12:CG272)+SUMIF(CH$12:CH272, "&lt;0")</f>
        <v>256088.78238989203</v>
      </c>
    </row>
    <row r="273" spans="1:90" x14ac:dyDescent="0.2">
      <c r="A273" s="24">
        <v>44444</v>
      </c>
      <c r="B273" s="54">
        <f ca="1">IF($A273&gt;= $C$5,$C$6, INDEX('Historical Data'!$D$2:$D$745, MATCH(A273, 'Historical Data'!$B$2:$B$745, 0)))</f>
        <v>1295.6389999999997</v>
      </c>
      <c r="C273" s="14">
        <f t="shared" ca="1" si="220"/>
        <v>1295.6389999999994</v>
      </c>
      <c r="D273" s="14">
        <f t="shared" ca="1" si="227"/>
        <v>212.36700000000201</v>
      </c>
      <c r="E273" s="14">
        <f t="shared" ca="1" si="250"/>
        <v>1083.2719999999977</v>
      </c>
      <c r="F273" s="14">
        <f t="shared" ca="1" si="242"/>
        <v>1083.2719999999977</v>
      </c>
      <c r="G273" s="14">
        <f t="shared" ca="1" si="265"/>
        <v>316523.27400000038</v>
      </c>
      <c r="H273" s="15">
        <f ca="1">SUM(F$12:F273)</f>
        <v>165879.74799999991</v>
      </c>
      <c r="I273" s="16">
        <f ca="1">SUM(D$12:D273)+SUMIF(E$12:E273, "&lt;0")</f>
        <v>150643.5259999999</v>
      </c>
      <c r="J273" s="15"/>
      <c r="K273" s="9">
        <v>44444</v>
      </c>
      <c r="L273" s="14">
        <f t="shared" ca="1" si="266"/>
        <v>1788.5130798771124</v>
      </c>
      <c r="M273" s="14">
        <f t="shared" ca="1" si="221"/>
        <v>1788.5130798771129</v>
      </c>
      <c r="N273" s="14">
        <f t="shared" ca="1" si="228"/>
        <v>212.36700000000201</v>
      </c>
      <c r="O273" s="14">
        <f t="shared" ca="1" si="251"/>
        <v>1576.1460798771104</v>
      </c>
      <c r="P273" s="14">
        <f t="shared" ca="1" si="252"/>
        <v>1576.1460798771104</v>
      </c>
      <c r="Q273" s="14">
        <f t="shared" ca="1" si="236"/>
        <v>411647.97141628305</v>
      </c>
      <c r="R273" s="15">
        <f ca="1">SUM(P$12:P273)</f>
        <v>213688.53374807985</v>
      </c>
      <c r="S273" s="16">
        <f ca="1">SUM(N$12:N273)+SUMIF(O$12:O273, "&lt;0")</f>
        <v>197959.43766820265</v>
      </c>
      <c r="U273" s="9">
        <v>44444</v>
      </c>
      <c r="V273" s="14">
        <f t="shared" ca="1" si="267"/>
        <v>1250</v>
      </c>
      <c r="W273" s="14">
        <f t="shared" ca="1" si="222"/>
        <v>1250</v>
      </c>
      <c r="X273" s="14">
        <f t="shared" ca="1" si="229"/>
        <v>212.36700000000201</v>
      </c>
      <c r="Y273" s="14">
        <f t="shared" ca="1" si="253"/>
        <v>1037.632999999998</v>
      </c>
      <c r="Z273" s="14">
        <f t="shared" ca="1" si="254"/>
        <v>1037.632999999998</v>
      </c>
      <c r="AA273" s="14">
        <f t="shared" ca="1" si="237"/>
        <v>307714.94699999999</v>
      </c>
      <c r="AB273" s="15">
        <f ca="1">SUM(Z$12:Z273)</f>
        <v>161452.76499999998</v>
      </c>
      <c r="AC273" s="16">
        <f ca="1">SUM(X$12:X273)+SUMIF(Y$12:Y273, "&lt;0")</f>
        <v>146262.18200000003</v>
      </c>
      <c r="AE273" s="9">
        <v>44444</v>
      </c>
      <c r="AF273" s="14">
        <f t="shared" ca="1" si="243"/>
        <v>2000</v>
      </c>
      <c r="AG273" s="14">
        <f t="shared" ca="1" si="218"/>
        <v>2000</v>
      </c>
      <c r="AH273" s="14">
        <f t="shared" ca="1" si="230"/>
        <v>423.85392012288958</v>
      </c>
      <c r="AI273" s="14">
        <f t="shared" ca="1" si="244"/>
        <v>1576.1460798771104</v>
      </c>
      <c r="AJ273" s="14">
        <f t="shared" ca="1" si="245"/>
        <v>1576.1460798771104</v>
      </c>
      <c r="AK273" s="14">
        <f t="shared" ca="1" si="255"/>
        <v>451489.56299796025</v>
      </c>
      <c r="AL273" s="15">
        <f ca="1">SUM(AJ$12:AJ273)</f>
        <v>233991.27807987714</v>
      </c>
      <c r="AM273" s="16">
        <f ca="1">SUM(AH$12:AH273)+SUMIF(AI$12:AI273, "&lt;0")</f>
        <v>217498.28491808323</v>
      </c>
      <c r="AO273" s="9">
        <v>44444</v>
      </c>
      <c r="AP273" s="14">
        <f t="shared" ca="1" si="246"/>
        <v>3000</v>
      </c>
      <c r="AQ273" s="14">
        <f t="shared" ca="1" si="223"/>
        <v>3000</v>
      </c>
      <c r="AR273" s="14">
        <f t="shared" ca="1" si="231"/>
        <v>831.03251937750474</v>
      </c>
      <c r="AS273" s="14">
        <f t="shared" ca="1" si="256"/>
        <v>2168.9674806224953</v>
      </c>
      <c r="AT273" s="14">
        <f t="shared" ca="1" si="257"/>
        <v>2168.9674806224953</v>
      </c>
      <c r="AU273" s="14">
        <f t="shared" ca="1" si="238"/>
        <v>616390.78785618593</v>
      </c>
      <c r="AV273" s="15">
        <f ca="1">SUM(AT$12:AT273)</f>
        <v>323470.97294691653</v>
      </c>
      <c r="AW273" s="16">
        <f ca="1">SUM(AR$12:AR273)+SUMIF(AS$12:AS273, "&lt;0")</f>
        <v>292919.81490926957</v>
      </c>
      <c r="AX273" s="15"/>
      <c r="AZ273" s="9">
        <v>44444</v>
      </c>
      <c r="BA273" s="14">
        <f t="shared" ca="1" si="268"/>
        <v>1500</v>
      </c>
      <c r="BB273" s="14">
        <f t="shared" ca="1" si="224"/>
        <v>1500</v>
      </c>
      <c r="BC273" s="14">
        <f t="shared" ca="1" si="232"/>
        <v>212.36700000000201</v>
      </c>
      <c r="BD273" s="14">
        <f t="shared" ca="1" si="258"/>
        <v>1287.632999999998</v>
      </c>
      <c r="BE273" s="14">
        <f t="shared" ca="1" si="259"/>
        <v>1287.632999999998</v>
      </c>
      <c r="BF273" s="14">
        <f t="shared" ca="1" si="239"/>
        <v>355964.94699999999</v>
      </c>
      <c r="BG273" s="15">
        <f ca="1">SUM(BE$12:BE273)</f>
        <v>185702.76500000004</v>
      </c>
      <c r="BH273" s="16">
        <f ca="1">SUM(BC$12:BC273)+SUMIF(BD$12:BD273, "&lt;0")</f>
        <v>170262.182</v>
      </c>
      <c r="BJ273" s="9">
        <v>44444</v>
      </c>
      <c r="BK273" s="14">
        <f t="shared" ca="1" si="269"/>
        <v>1750</v>
      </c>
      <c r="BL273" s="14">
        <f t="shared" ca="1" si="225"/>
        <v>1750</v>
      </c>
      <c r="BM273" s="14">
        <f t="shared" ca="1" si="233"/>
        <v>212.36700000000201</v>
      </c>
      <c r="BN273" s="14">
        <f t="shared" ca="1" si="260"/>
        <v>1537.632999999998</v>
      </c>
      <c r="BO273" s="14">
        <f t="shared" ca="1" si="261"/>
        <v>1537.632999999998</v>
      </c>
      <c r="BP273" s="14">
        <f t="shared" ca="1" si="240"/>
        <v>404214.94699999999</v>
      </c>
      <c r="BQ273" s="15">
        <f ca="1">SUM(BO$12:BO273)</f>
        <v>209952.76500000004</v>
      </c>
      <c r="BR273" s="16">
        <f ca="1">SUM(BM$12:BM273)+SUMIF(BN$12:BN273, "&lt;0")</f>
        <v>194262.18199999997</v>
      </c>
      <c r="BT273" s="9">
        <v>44444</v>
      </c>
      <c r="BU273" s="14">
        <f t="shared" ca="1" si="247"/>
        <v>2000</v>
      </c>
      <c r="BV273" s="14">
        <f t="shared" ca="1" si="219"/>
        <v>2000</v>
      </c>
      <c r="BW273" s="14">
        <f t="shared" ca="1" si="234"/>
        <v>423.85392012288958</v>
      </c>
      <c r="BX273" s="14">
        <f t="shared" ca="1" si="248"/>
        <v>1576.1460798771104</v>
      </c>
      <c r="BY273" s="14">
        <f t="shared" ca="1" si="249"/>
        <v>1576.1460798771104</v>
      </c>
      <c r="BZ273" s="14">
        <f t="shared" ca="1" si="262"/>
        <v>451489.56299796025</v>
      </c>
      <c r="CA273" s="15">
        <f ca="1">SUM(BY$12:BY273)</f>
        <v>233991.27807987714</v>
      </c>
      <c r="CB273" s="16">
        <f ca="1">SUM(BW$12:BW273)+SUMIF(BX$12:BX273, "&lt;0")</f>
        <v>217498.28491808323</v>
      </c>
      <c r="CD273" s="9">
        <v>44444</v>
      </c>
      <c r="CE273" s="14">
        <f t="shared" ca="1" si="270"/>
        <v>2500</v>
      </c>
      <c r="CF273" s="14">
        <f t="shared" ca="1" si="226"/>
        <v>2500</v>
      </c>
      <c r="CG273" s="14">
        <f t="shared" ca="1" si="235"/>
        <v>831.03251937750474</v>
      </c>
      <c r="CH273" s="14">
        <f t="shared" ca="1" si="263"/>
        <v>1668.9674806224953</v>
      </c>
      <c r="CI273" s="14">
        <f t="shared" ca="1" si="264"/>
        <v>1668.9674806224953</v>
      </c>
      <c r="CJ273" s="14">
        <f t="shared" ca="1" si="241"/>
        <v>538787.29516675486</v>
      </c>
      <c r="CK273" s="15">
        <f ca="1">SUM(CI$12:CI273)</f>
        <v>281867.48025748547</v>
      </c>
      <c r="CL273" s="16">
        <f ca="1">SUM(CG$12:CG273)+SUMIF(CH$12:CH273, "&lt;0")</f>
        <v>256919.81490926951</v>
      </c>
    </row>
    <row r="274" spans="1:90" x14ac:dyDescent="0.2">
      <c r="A274" s="24">
        <v>44445</v>
      </c>
      <c r="B274" s="54">
        <f ca="1">IF($A274&gt;= $C$5,$C$6, INDEX('Historical Data'!$D$2:$D$745, MATCH(A274, 'Historical Data'!$B$2:$B$745, 0)))</f>
        <v>1295.6389999999997</v>
      </c>
      <c r="C274" s="14">
        <f t="shared" ca="1" si="220"/>
        <v>1295.6389999999994</v>
      </c>
      <c r="D274" s="14">
        <f t="shared" ca="1" si="227"/>
        <v>195</v>
      </c>
      <c r="E274" s="14">
        <f t="shared" ca="1" si="250"/>
        <v>1100.6389999999997</v>
      </c>
      <c r="F274" s="14">
        <f t="shared" ca="1" si="242"/>
        <v>1100.6389999999997</v>
      </c>
      <c r="G274" s="14">
        <f t="shared" ca="1" si="265"/>
        <v>317818.91300000041</v>
      </c>
      <c r="H274" s="15">
        <f ca="1">SUM(F$12:F274)</f>
        <v>166980.3869999999</v>
      </c>
      <c r="I274" s="16">
        <f ca="1">SUM(D$12:D274)+SUMIF(E$12:E274, "&lt;0")</f>
        <v>150838.5259999999</v>
      </c>
      <c r="J274" s="15"/>
      <c r="K274" s="9">
        <v>44445</v>
      </c>
      <c r="L274" s="14">
        <f t="shared" ca="1" si="266"/>
        <v>1788.5130798771124</v>
      </c>
      <c r="M274" s="14">
        <f t="shared" ca="1" si="221"/>
        <v>1788.5130798771129</v>
      </c>
      <c r="N274" s="14">
        <f t="shared" ca="1" si="228"/>
        <v>195</v>
      </c>
      <c r="O274" s="14">
        <f t="shared" ca="1" si="251"/>
        <v>1593.5130798771124</v>
      </c>
      <c r="P274" s="14">
        <f t="shared" ca="1" si="252"/>
        <v>1593.5130798771124</v>
      </c>
      <c r="Q274" s="14">
        <f t="shared" ca="1" si="236"/>
        <v>413436.48449616018</v>
      </c>
      <c r="R274" s="15">
        <f ca="1">SUM(P$12:P274)</f>
        <v>215282.04682795695</v>
      </c>
      <c r="S274" s="16">
        <f ca="1">SUM(N$12:N274)+SUMIF(O$12:O274, "&lt;0")</f>
        <v>198154.43766820265</v>
      </c>
      <c r="U274" s="9">
        <v>44445</v>
      </c>
      <c r="V274" s="14">
        <f t="shared" ca="1" si="267"/>
        <v>1250</v>
      </c>
      <c r="W274" s="14">
        <f t="shared" ca="1" si="222"/>
        <v>1250</v>
      </c>
      <c r="X274" s="14">
        <f t="shared" ca="1" si="229"/>
        <v>195</v>
      </c>
      <c r="Y274" s="14">
        <f t="shared" ca="1" si="253"/>
        <v>1055</v>
      </c>
      <c r="Z274" s="14">
        <f t="shared" ca="1" si="254"/>
        <v>1055</v>
      </c>
      <c r="AA274" s="14">
        <f t="shared" ca="1" si="237"/>
        <v>308964.94699999999</v>
      </c>
      <c r="AB274" s="15">
        <f ca="1">SUM(Z$12:Z274)</f>
        <v>162507.76499999998</v>
      </c>
      <c r="AC274" s="16">
        <f ca="1">SUM(X$12:X274)+SUMIF(Y$12:Y274, "&lt;0")</f>
        <v>146457.18200000003</v>
      </c>
      <c r="AE274" s="9">
        <v>44445</v>
      </c>
      <c r="AF274" s="14">
        <f t="shared" ca="1" si="243"/>
        <v>2000</v>
      </c>
      <c r="AG274" s="14">
        <f t="shared" ref="AG274:AG337" ca="1" si="271">AVERAGE(AF268:AF274)</f>
        <v>2000</v>
      </c>
      <c r="AH274" s="14">
        <f t="shared" ca="1" si="230"/>
        <v>380.70919014882497</v>
      </c>
      <c r="AI274" s="14">
        <f t="shared" ca="1" si="244"/>
        <v>1619.290809851175</v>
      </c>
      <c r="AJ274" s="14">
        <f t="shared" ca="1" si="245"/>
        <v>1619.290809851175</v>
      </c>
      <c r="AK274" s="14">
        <f t="shared" ca="1" si="255"/>
        <v>453489.56299796025</v>
      </c>
      <c r="AL274" s="15">
        <f ca="1">SUM(AJ$12:AJ274)</f>
        <v>235610.56888972831</v>
      </c>
      <c r="AM274" s="16">
        <f ca="1">SUM(AH$12:AH274)+SUMIF(AI$12:AI274, "&lt;0")</f>
        <v>217878.99410823203</v>
      </c>
      <c r="AO274" s="9">
        <v>44445</v>
      </c>
      <c r="AP274" s="14">
        <f t="shared" ca="1" si="246"/>
        <v>3000</v>
      </c>
      <c r="AQ274" s="14">
        <f t="shared" ca="1" si="223"/>
        <v>3000</v>
      </c>
      <c r="AR274" s="14">
        <f t="shared" ca="1" si="231"/>
        <v>813.66551937750319</v>
      </c>
      <c r="AS274" s="14">
        <f t="shared" ca="1" si="256"/>
        <v>2186.3344806224968</v>
      </c>
      <c r="AT274" s="14">
        <f t="shared" ca="1" si="257"/>
        <v>2186.3344806224968</v>
      </c>
      <c r="AU274" s="14">
        <f t="shared" ca="1" si="238"/>
        <v>619390.78785618593</v>
      </c>
      <c r="AV274" s="15">
        <f ca="1">SUM(AT$12:AT274)</f>
        <v>325657.30742753902</v>
      </c>
      <c r="AW274" s="16">
        <f ca="1">SUM(AR$12:AR274)+SUMIF(AS$12:AS274, "&lt;0")</f>
        <v>293733.48042864708</v>
      </c>
      <c r="AX274" s="15"/>
      <c r="AZ274" s="9">
        <v>44445</v>
      </c>
      <c r="BA274" s="14">
        <f t="shared" ca="1" si="268"/>
        <v>1500</v>
      </c>
      <c r="BB274" s="14">
        <f t="shared" ca="1" si="224"/>
        <v>1500</v>
      </c>
      <c r="BC274" s="14">
        <f t="shared" ca="1" si="232"/>
        <v>195</v>
      </c>
      <c r="BD274" s="14">
        <f t="shared" ca="1" si="258"/>
        <v>1305</v>
      </c>
      <c r="BE274" s="14">
        <f t="shared" ca="1" si="259"/>
        <v>1305</v>
      </c>
      <c r="BF274" s="14">
        <f t="shared" ca="1" si="239"/>
        <v>357464.94699999999</v>
      </c>
      <c r="BG274" s="15">
        <f ca="1">SUM(BE$12:BE274)</f>
        <v>187007.76500000004</v>
      </c>
      <c r="BH274" s="16">
        <f ca="1">SUM(BC$12:BC274)+SUMIF(BD$12:BD274, "&lt;0")</f>
        <v>170457.182</v>
      </c>
      <c r="BJ274" s="9">
        <v>44445</v>
      </c>
      <c r="BK274" s="14">
        <f t="shared" ca="1" si="269"/>
        <v>1750</v>
      </c>
      <c r="BL274" s="14">
        <f t="shared" ca="1" si="225"/>
        <v>1750</v>
      </c>
      <c r="BM274" s="14">
        <f t="shared" ca="1" si="233"/>
        <v>195</v>
      </c>
      <c r="BN274" s="14">
        <f t="shared" ca="1" si="260"/>
        <v>1555</v>
      </c>
      <c r="BO274" s="14">
        <f t="shared" ca="1" si="261"/>
        <v>1555</v>
      </c>
      <c r="BP274" s="14">
        <f t="shared" ca="1" si="240"/>
        <v>405964.94699999999</v>
      </c>
      <c r="BQ274" s="15">
        <f ca="1">SUM(BO$12:BO274)</f>
        <v>211507.76500000004</v>
      </c>
      <c r="BR274" s="16">
        <f ca="1">SUM(BM$12:BM274)+SUMIF(BN$12:BN274, "&lt;0")</f>
        <v>194457.18199999997</v>
      </c>
      <c r="BT274" s="9">
        <v>44445</v>
      </c>
      <c r="BU274" s="14">
        <f t="shared" ca="1" si="247"/>
        <v>2000</v>
      </c>
      <c r="BV274" s="14">
        <f t="shared" ref="BV274:BV337" ca="1" si="272">AVERAGE(BU268:BU274)</f>
        <v>2000</v>
      </c>
      <c r="BW274" s="14">
        <f t="shared" ca="1" si="234"/>
        <v>380.70919014882497</v>
      </c>
      <c r="BX274" s="14">
        <f t="shared" ca="1" si="248"/>
        <v>1619.290809851175</v>
      </c>
      <c r="BY274" s="14">
        <f t="shared" ca="1" si="249"/>
        <v>1619.290809851175</v>
      </c>
      <c r="BZ274" s="14">
        <f t="shared" ca="1" si="262"/>
        <v>453489.56299796025</v>
      </c>
      <c r="CA274" s="15">
        <f ca="1">SUM(BY$12:BY274)</f>
        <v>235610.56888972831</v>
      </c>
      <c r="CB274" s="16">
        <f ca="1">SUM(BW$12:BW274)+SUMIF(BX$12:BX274, "&lt;0")</f>
        <v>217878.99410823203</v>
      </c>
      <c r="CD274" s="9">
        <v>44445</v>
      </c>
      <c r="CE274" s="14">
        <f t="shared" ca="1" si="270"/>
        <v>2500</v>
      </c>
      <c r="CF274" s="14">
        <f t="shared" ca="1" si="226"/>
        <v>2500</v>
      </c>
      <c r="CG274" s="14">
        <f t="shared" ca="1" si="235"/>
        <v>813.66551937750296</v>
      </c>
      <c r="CH274" s="14">
        <f t="shared" ca="1" si="263"/>
        <v>1686.334480622497</v>
      </c>
      <c r="CI274" s="14">
        <f t="shared" ca="1" si="264"/>
        <v>1686.334480622497</v>
      </c>
      <c r="CJ274" s="14">
        <f t="shared" ca="1" si="241"/>
        <v>541287.29516675486</v>
      </c>
      <c r="CK274" s="15">
        <f ca="1">SUM(CI$12:CI274)</f>
        <v>283553.81473810796</v>
      </c>
      <c r="CL274" s="16">
        <f ca="1">SUM(CG$12:CG274)+SUMIF(CH$12:CH274, "&lt;0")</f>
        <v>257733.48042864702</v>
      </c>
    </row>
    <row r="275" spans="1:90" x14ac:dyDescent="0.2">
      <c r="A275" s="24">
        <v>44446</v>
      </c>
      <c r="B275" s="54">
        <f ca="1">IF($A275&gt;= $C$5,$C$6, INDEX('Historical Data'!$D$2:$D$745, MATCH(A275, 'Historical Data'!$B$2:$B$745, 0)))</f>
        <v>1295.6389999999997</v>
      </c>
      <c r="C275" s="14">
        <f t="shared" ref="C275:C338" ca="1" si="273">AVERAGE(B269:B275)</f>
        <v>1295.6389999999994</v>
      </c>
      <c r="D275" s="14">
        <f t="shared" ca="1" si="227"/>
        <v>517.01900000000023</v>
      </c>
      <c r="E275" s="14">
        <f t="shared" ca="1" si="250"/>
        <v>778.61999999999944</v>
      </c>
      <c r="F275" s="14">
        <f t="shared" ca="1" si="242"/>
        <v>778.61999999999944</v>
      </c>
      <c r="G275" s="14">
        <f t="shared" ca="1" si="265"/>
        <v>319114.55200000043</v>
      </c>
      <c r="H275" s="15">
        <f ca="1">SUM(F$12:F275)</f>
        <v>167759.0069999999</v>
      </c>
      <c r="I275" s="16">
        <f ca="1">SUM(D$12:D275)+SUMIF(E$12:E275, "&lt;0")</f>
        <v>151355.5449999999</v>
      </c>
      <c r="J275" s="15"/>
      <c r="K275" s="9">
        <v>44446</v>
      </c>
      <c r="L275" s="14">
        <f t="shared" ca="1" si="266"/>
        <v>1788.5130798771124</v>
      </c>
      <c r="M275" s="14">
        <f t="shared" ref="M275:M338" ca="1" si="274">AVERAGE(L269:L275)</f>
        <v>1788.5130798771129</v>
      </c>
      <c r="N275" s="14">
        <f t="shared" ca="1" si="228"/>
        <v>517.01900000000023</v>
      </c>
      <c r="O275" s="14">
        <f t="shared" ca="1" si="251"/>
        <v>1271.4940798771122</v>
      </c>
      <c r="P275" s="14">
        <f t="shared" ca="1" si="252"/>
        <v>1271.4940798771122</v>
      </c>
      <c r="Q275" s="14">
        <f t="shared" ca="1" si="236"/>
        <v>415224.99757603731</v>
      </c>
      <c r="R275" s="15">
        <f ca="1">SUM(P$12:P275)</f>
        <v>216553.54090783405</v>
      </c>
      <c r="S275" s="16">
        <f ca="1">SUM(N$12:N275)+SUMIF(O$12:O275, "&lt;0")</f>
        <v>198671.45666820265</v>
      </c>
      <c r="U275" s="9">
        <v>44446</v>
      </c>
      <c r="V275" s="14">
        <f t="shared" ca="1" si="267"/>
        <v>1250</v>
      </c>
      <c r="W275" s="14">
        <f t="shared" ref="W275:W338" ca="1" si="275">AVERAGE(V269:V275)</f>
        <v>1250</v>
      </c>
      <c r="X275" s="14">
        <f t="shared" ca="1" si="229"/>
        <v>517.01900000000023</v>
      </c>
      <c r="Y275" s="14">
        <f t="shared" ca="1" si="253"/>
        <v>732.98099999999977</v>
      </c>
      <c r="Z275" s="14">
        <f t="shared" ca="1" si="254"/>
        <v>732.98099999999977</v>
      </c>
      <c r="AA275" s="14">
        <f t="shared" ca="1" si="237"/>
        <v>310214.94699999999</v>
      </c>
      <c r="AB275" s="15">
        <f ca="1">SUM(Z$12:Z275)</f>
        <v>163240.74599999998</v>
      </c>
      <c r="AC275" s="16">
        <f ca="1">SUM(X$12:X275)+SUMIF(Y$12:Y275, "&lt;0")</f>
        <v>146974.20100000003</v>
      </c>
      <c r="AE275" s="9">
        <v>44446</v>
      </c>
      <c r="AF275" s="14">
        <f t="shared" ca="1" si="243"/>
        <v>2000</v>
      </c>
      <c r="AG275" s="14">
        <f t="shared" ca="1" si="271"/>
        <v>2000</v>
      </c>
      <c r="AH275" s="14">
        <f t="shared" ca="1" si="230"/>
        <v>676.95046017476261</v>
      </c>
      <c r="AI275" s="14">
        <f t="shared" ca="1" si="244"/>
        <v>1323.0495398252374</v>
      </c>
      <c r="AJ275" s="14">
        <f t="shared" ca="1" si="245"/>
        <v>1323.0495398252374</v>
      </c>
      <c r="AK275" s="14">
        <f t="shared" ca="1" si="255"/>
        <v>455489.56299796025</v>
      </c>
      <c r="AL275" s="15">
        <f ca="1">SUM(AJ$12:AJ275)</f>
        <v>236933.61842955355</v>
      </c>
      <c r="AM275" s="16">
        <f ca="1">SUM(AH$12:AH275)+SUMIF(AI$12:AI275, "&lt;0")</f>
        <v>218555.94456840679</v>
      </c>
      <c r="AO275" s="9">
        <v>44446</v>
      </c>
      <c r="AP275" s="14">
        <f t="shared" ca="1" si="246"/>
        <v>3000</v>
      </c>
      <c r="AQ275" s="14">
        <f t="shared" ref="AQ275:AQ338" ca="1" si="276">ROUND(AVERAGE(AP269:AP275), 0)</f>
        <v>3000</v>
      </c>
      <c r="AR275" s="14">
        <f t="shared" ca="1" si="231"/>
        <v>1135.684519377503</v>
      </c>
      <c r="AS275" s="14">
        <f t="shared" ca="1" si="256"/>
        <v>1864.315480622497</v>
      </c>
      <c r="AT275" s="14">
        <f t="shared" ca="1" si="257"/>
        <v>1864.315480622497</v>
      </c>
      <c r="AU275" s="14">
        <f t="shared" ca="1" si="238"/>
        <v>622390.78785618593</v>
      </c>
      <c r="AV275" s="15">
        <f ca="1">SUM(AT$12:AT275)</f>
        <v>327521.62290816155</v>
      </c>
      <c r="AW275" s="16">
        <f ca="1">SUM(AR$12:AR275)+SUMIF(AS$12:AS275, "&lt;0")</f>
        <v>294869.16494802455</v>
      </c>
      <c r="AX275" s="15"/>
      <c r="AZ275" s="9">
        <v>44446</v>
      </c>
      <c r="BA275" s="14">
        <f t="shared" ca="1" si="268"/>
        <v>1500</v>
      </c>
      <c r="BB275" s="14">
        <f t="shared" ref="BB275:BB338" ca="1" si="277">AVERAGE(BA269:BA275)</f>
        <v>1500</v>
      </c>
      <c r="BC275" s="14">
        <f t="shared" ca="1" si="232"/>
        <v>517.01900000000023</v>
      </c>
      <c r="BD275" s="14">
        <f t="shared" ca="1" si="258"/>
        <v>982.98099999999977</v>
      </c>
      <c r="BE275" s="14">
        <f t="shared" ca="1" si="259"/>
        <v>982.98099999999977</v>
      </c>
      <c r="BF275" s="14">
        <f t="shared" ca="1" si="239"/>
        <v>358964.94699999999</v>
      </c>
      <c r="BG275" s="15">
        <f ca="1">SUM(BE$12:BE275)</f>
        <v>187990.74600000004</v>
      </c>
      <c r="BH275" s="16">
        <f ca="1">SUM(BC$12:BC275)+SUMIF(BD$12:BD275, "&lt;0")</f>
        <v>170974.201</v>
      </c>
      <c r="BJ275" s="9">
        <v>44446</v>
      </c>
      <c r="BK275" s="14">
        <f t="shared" ca="1" si="269"/>
        <v>1750</v>
      </c>
      <c r="BL275" s="14">
        <f t="shared" ref="BL275:BL338" ca="1" si="278">AVERAGE(BK269:BK275)</f>
        <v>1750</v>
      </c>
      <c r="BM275" s="14">
        <f t="shared" ca="1" si="233"/>
        <v>517.01900000000023</v>
      </c>
      <c r="BN275" s="14">
        <f t="shared" ca="1" si="260"/>
        <v>1232.9809999999998</v>
      </c>
      <c r="BO275" s="14">
        <f t="shared" ca="1" si="261"/>
        <v>1232.9809999999998</v>
      </c>
      <c r="BP275" s="14">
        <f t="shared" ca="1" si="240"/>
        <v>407714.94699999999</v>
      </c>
      <c r="BQ275" s="15">
        <f ca="1">SUM(BO$12:BO275)</f>
        <v>212740.74600000004</v>
      </c>
      <c r="BR275" s="16">
        <f ca="1">SUM(BM$12:BM275)+SUMIF(BN$12:BN275, "&lt;0")</f>
        <v>194974.20099999997</v>
      </c>
      <c r="BT275" s="9">
        <v>44446</v>
      </c>
      <c r="BU275" s="14">
        <f t="shared" ca="1" si="247"/>
        <v>2000</v>
      </c>
      <c r="BV275" s="14">
        <f t="shared" ca="1" si="272"/>
        <v>2000</v>
      </c>
      <c r="BW275" s="14">
        <f t="shared" ca="1" si="234"/>
        <v>676.95046017476261</v>
      </c>
      <c r="BX275" s="14">
        <f t="shared" ca="1" si="248"/>
        <v>1323.0495398252374</v>
      </c>
      <c r="BY275" s="14">
        <f t="shared" ca="1" si="249"/>
        <v>1323.0495398252374</v>
      </c>
      <c r="BZ275" s="14">
        <f t="shared" ca="1" si="262"/>
        <v>455489.56299796025</v>
      </c>
      <c r="CA275" s="15">
        <f ca="1">SUM(BY$12:BY275)</f>
        <v>236933.61842955355</v>
      </c>
      <c r="CB275" s="16">
        <f ca="1">SUM(BW$12:BW275)+SUMIF(BX$12:BX275, "&lt;0")</f>
        <v>218555.94456840679</v>
      </c>
      <c r="CD275" s="9">
        <v>44446</v>
      </c>
      <c r="CE275" s="14">
        <f t="shared" ca="1" si="270"/>
        <v>2500</v>
      </c>
      <c r="CF275" s="14">
        <f t="shared" ref="CF275:CF338" ca="1" si="279">AVERAGE(CE269:CE275)</f>
        <v>2500</v>
      </c>
      <c r="CG275" s="14">
        <f t="shared" ca="1" si="235"/>
        <v>1135.684519377503</v>
      </c>
      <c r="CH275" s="14">
        <f t="shared" ca="1" si="263"/>
        <v>1364.315480622497</v>
      </c>
      <c r="CI275" s="14">
        <f t="shared" ca="1" si="264"/>
        <v>1364.315480622497</v>
      </c>
      <c r="CJ275" s="14">
        <f t="shared" ca="1" si="241"/>
        <v>543787.29516675486</v>
      </c>
      <c r="CK275" s="15">
        <f ca="1">SUM(CI$12:CI275)</f>
        <v>284918.13021873048</v>
      </c>
      <c r="CL275" s="16">
        <f ca="1">SUM(CG$12:CG275)+SUMIF(CH$12:CH275, "&lt;0")</f>
        <v>258869.16494802455</v>
      </c>
    </row>
    <row r="276" spans="1:90" x14ac:dyDescent="0.2">
      <c r="A276" s="24">
        <v>44447</v>
      </c>
      <c r="B276" s="54">
        <f ca="1">IF($A276&gt;= $C$5,$C$6, INDEX('Historical Data'!$D$2:$D$745, MATCH(A276, 'Historical Data'!$B$2:$B$745, 0)))</f>
        <v>1295.6389999999997</v>
      </c>
      <c r="C276" s="14">
        <f t="shared" ca="1" si="273"/>
        <v>1295.6389999999994</v>
      </c>
      <c r="D276" s="14">
        <f t="shared" ca="1" si="227"/>
        <v>561.28600000000006</v>
      </c>
      <c r="E276" s="14">
        <f t="shared" ca="1" si="250"/>
        <v>734.35299999999961</v>
      </c>
      <c r="F276" s="14">
        <f t="shared" ca="1" si="242"/>
        <v>734.35299999999961</v>
      </c>
      <c r="G276" s="14">
        <f t="shared" ca="1" si="265"/>
        <v>320410.19100000046</v>
      </c>
      <c r="H276" s="15">
        <f ca="1">SUM(F$12:F276)</f>
        <v>168493.3599999999</v>
      </c>
      <c r="I276" s="16">
        <f ca="1">SUM(D$12:D276)+SUMIF(E$12:E276, "&lt;0")</f>
        <v>151916.83099999989</v>
      </c>
      <c r="J276" s="15"/>
      <c r="K276" s="9">
        <v>44447</v>
      </c>
      <c r="L276" s="14">
        <f t="shared" ca="1" si="266"/>
        <v>1788.5130798771124</v>
      </c>
      <c r="M276" s="14">
        <f t="shared" ca="1" si="274"/>
        <v>1788.5130798771129</v>
      </c>
      <c r="N276" s="14">
        <f t="shared" ca="1" si="228"/>
        <v>561.28600000000006</v>
      </c>
      <c r="O276" s="14">
        <f t="shared" ca="1" si="251"/>
        <v>1227.2270798771124</v>
      </c>
      <c r="P276" s="14">
        <f t="shared" ca="1" si="252"/>
        <v>1227.2270798771124</v>
      </c>
      <c r="Q276" s="14">
        <f t="shared" ca="1" si="236"/>
        <v>417013.51065591443</v>
      </c>
      <c r="R276" s="15">
        <f ca="1">SUM(P$12:P276)</f>
        <v>217780.76798771115</v>
      </c>
      <c r="S276" s="16">
        <f ca="1">SUM(N$12:N276)+SUMIF(O$12:O276, "&lt;0")</f>
        <v>199232.74266820264</v>
      </c>
      <c r="U276" s="9">
        <v>44447</v>
      </c>
      <c r="V276" s="14">
        <f t="shared" ca="1" si="267"/>
        <v>1250</v>
      </c>
      <c r="W276" s="14">
        <f t="shared" ca="1" si="275"/>
        <v>1250</v>
      </c>
      <c r="X276" s="14">
        <f t="shared" ca="1" si="229"/>
        <v>561.28600000000006</v>
      </c>
      <c r="Y276" s="14">
        <f t="shared" ca="1" si="253"/>
        <v>688.71399999999994</v>
      </c>
      <c r="Z276" s="14">
        <f t="shared" ca="1" si="254"/>
        <v>688.71399999999994</v>
      </c>
      <c r="AA276" s="14">
        <f t="shared" ca="1" si="237"/>
        <v>311464.94699999999</v>
      </c>
      <c r="AB276" s="15">
        <f ca="1">SUM(Z$12:Z276)</f>
        <v>163929.46</v>
      </c>
      <c r="AC276" s="16">
        <f ca="1">SUM(X$12:X276)+SUMIF(Y$12:Y276, "&lt;0")</f>
        <v>147535.48700000002</v>
      </c>
      <c r="AE276" s="9">
        <v>44447</v>
      </c>
      <c r="AF276" s="14">
        <f t="shared" ca="1" si="243"/>
        <v>2000</v>
      </c>
      <c r="AG276" s="14">
        <f t="shared" ca="1" si="271"/>
        <v>2000</v>
      </c>
      <c r="AH276" s="14">
        <f t="shared" ca="1" si="230"/>
        <v>695.43973020069984</v>
      </c>
      <c r="AI276" s="14">
        <f t="shared" ca="1" si="244"/>
        <v>1304.5602697993002</v>
      </c>
      <c r="AJ276" s="14">
        <f t="shared" ca="1" si="245"/>
        <v>1304.5602697993002</v>
      </c>
      <c r="AK276" s="14">
        <f t="shared" ca="1" si="255"/>
        <v>457489.56299796025</v>
      </c>
      <c r="AL276" s="15">
        <f ca="1">SUM(AJ$12:AJ276)</f>
        <v>238238.17869935284</v>
      </c>
      <c r="AM276" s="16">
        <f ca="1">SUM(AH$12:AH276)+SUMIF(AI$12:AI276, "&lt;0")</f>
        <v>219251.38429860753</v>
      </c>
      <c r="AO276" s="9">
        <v>44447</v>
      </c>
      <c r="AP276" s="14">
        <f t="shared" ca="1" si="246"/>
        <v>3000</v>
      </c>
      <c r="AQ276" s="14">
        <f t="shared" ca="1" si="276"/>
        <v>3000</v>
      </c>
      <c r="AR276" s="14">
        <f t="shared" ca="1" si="231"/>
        <v>1179.951519377503</v>
      </c>
      <c r="AS276" s="14">
        <f t="shared" ca="1" si="256"/>
        <v>1820.048480622497</v>
      </c>
      <c r="AT276" s="14">
        <f t="shared" ca="1" si="257"/>
        <v>1820.048480622497</v>
      </c>
      <c r="AU276" s="14">
        <f t="shared" ca="1" si="238"/>
        <v>625390.78785618593</v>
      </c>
      <c r="AV276" s="15">
        <f ca="1">SUM(AT$12:AT276)</f>
        <v>329341.67138878402</v>
      </c>
      <c r="AW276" s="16">
        <f ca="1">SUM(AR$12:AR276)+SUMIF(AS$12:AS276, "&lt;0")</f>
        <v>296049.11646740208</v>
      </c>
      <c r="AX276" s="15"/>
      <c r="AZ276" s="9">
        <v>44447</v>
      </c>
      <c r="BA276" s="14">
        <f t="shared" ca="1" si="268"/>
        <v>1500</v>
      </c>
      <c r="BB276" s="14">
        <f t="shared" ca="1" si="277"/>
        <v>1500</v>
      </c>
      <c r="BC276" s="14">
        <f t="shared" ca="1" si="232"/>
        <v>561.28600000000006</v>
      </c>
      <c r="BD276" s="14">
        <f t="shared" ca="1" si="258"/>
        <v>938.71399999999994</v>
      </c>
      <c r="BE276" s="14">
        <f t="shared" ca="1" si="259"/>
        <v>938.71399999999994</v>
      </c>
      <c r="BF276" s="14">
        <f t="shared" ca="1" si="239"/>
        <v>360464.94699999999</v>
      </c>
      <c r="BG276" s="15">
        <f ca="1">SUM(BE$12:BE276)</f>
        <v>188929.46000000005</v>
      </c>
      <c r="BH276" s="16">
        <f ca="1">SUM(BC$12:BC276)+SUMIF(BD$12:BD276, "&lt;0")</f>
        <v>171535.48699999999</v>
      </c>
      <c r="BJ276" s="9">
        <v>44447</v>
      </c>
      <c r="BK276" s="14">
        <f t="shared" ca="1" si="269"/>
        <v>1750</v>
      </c>
      <c r="BL276" s="14">
        <f t="shared" ca="1" si="278"/>
        <v>1750</v>
      </c>
      <c r="BM276" s="14">
        <f t="shared" ca="1" si="233"/>
        <v>561.28600000000006</v>
      </c>
      <c r="BN276" s="14">
        <f t="shared" ca="1" si="260"/>
        <v>1188.7139999999999</v>
      </c>
      <c r="BO276" s="14">
        <f t="shared" ca="1" si="261"/>
        <v>1188.7139999999999</v>
      </c>
      <c r="BP276" s="14">
        <f t="shared" ca="1" si="240"/>
        <v>409464.94699999999</v>
      </c>
      <c r="BQ276" s="15">
        <f ca="1">SUM(BO$12:BO276)</f>
        <v>213929.46000000005</v>
      </c>
      <c r="BR276" s="16">
        <f ca="1">SUM(BM$12:BM276)+SUMIF(BN$12:BN276, "&lt;0")</f>
        <v>195535.48699999996</v>
      </c>
      <c r="BT276" s="9">
        <v>44447</v>
      </c>
      <c r="BU276" s="14">
        <f t="shared" ca="1" si="247"/>
        <v>2000</v>
      </c>
      <c r="BV276" s="14">
        <f t="shared" ca="1" si="272"/>
        <v>2000</v>
      </c>
      <c r="BW276" s="14">
        <f t="shared" ca="1" si="234"/>
        <v>695.43973020069984</v>
      </c>
      <c r="BX276" s="14">
        <f t="shared" ca="1" si="248"/>
        <v>1304.5602697993002</v>
      </c>
      <c r="BY276" s="14">
        <f t="shared" ca="1" si="249"/>
        <v>1304.5602697993002</v>
      </c>
      <c r="BZ276" s="14">
        <f t="shared" ca="1" si="262"/>
        <v>457489.56299796025</v>
      </c>
      <c r="CA276" s="15">
        <f ca="1">SUM(BY$12:BY276)</f>
        <v>238238.17869935284</v>
      </c>
      <c r="CB276" s="16">
        <f ca="1">SUM(BW$12:BW276)+SUMIF(BX$12:BX276, "&lt;0")</f>
        <v>219251.38429860753</v>
      </c>
      <c r="CD276" s="9">
        <v>44447</v>
      </c>
      <c r="CE276" s="14">
        <f t="shared" ca="1" si="270"/>
        <v>2500</v>
      </c>
      <c r="CF276" s="14">
        <f t="shared" ca="1" si="279"/>
        <v>2500</v>
      </c>
      <c r="CG276" s="14">
        <f t="shared" ca="1" si="235"/>
        <v>1179.951519377503</v>
      </c>
      <c r="CH276" s="14">
        <f t="shared" ca="1" si="263"/>
        <v>1320.048480622497</v>
      </c>
      <c r="CI276" s="14">
        <f t="shared" ca="1" si="264"/>
        <v>1320.048480622497</v>
      </c>
      <c r="CJ276" s="14">
        <f t="shared" ca="1" si="241"/>
        <v>546287.29516675486</v>
      </c>
      <c r="CK276" s="15">
        <f ca="1">SUM(CI$12:CI276)</f>
        <v>286238.17869935295</v>
      </c>
      <c r="CL276" s="16">
        <f ca="1">SUM(CG$12:CG276)+SUMIF(CH$12:CH276, "&lt;0")</f>
        <v>260049.11646740203</v>
      </c>
    </row>
    <row r="277" spans="1:90" x14ac:dyDescent="0.2">
      <c r="A277" s="24">
        <v>44448</v>
      </c>
      <c r="B277" s="54">
        <f ca="1">IF($A277&gt;= $C$5,$C$6, INDEX('Historical Data'!$D$2:$D$745, MATCH(A277, 'Historical Data'!$B$2:$B$745, 0)))</f>
        <v>1295.6389999999997</v>
      </c>
      <c r="C277" s="14">
        <f t="shared" ca="1" si="273"/>
        <v>1295.6389999999994</v>
      </c>
      <c r="D277" s="14">
        <f t="shared" ca="1" si="227"/>
        <v>1197.1200000000026</v>
      </c>
      <c r="E277" s="14">
        <f t="shared" ca="1" si="250"/>
        <v>98.51899999999705</v>
      </c>
      <c r="F277" s="14">
        <f t="shared" ca="1" si="242"/>
        <v>98.51899999999705</v>
      </c>
      <c r="G277" s="14">
        <f t="shared" ca="1" si="265"/>
        <v>321705.83000000048</v>
      </c>
      <c r="H277" s="15">
        <f ca="1">SUM(F$12:F277)</f>
        <v>168591.8789999999</v>
      </c>
      <c r="I277" s="16">
        <f ca="1">SUM(D$12:D277)+SUMIF(E$12:E277, "&lt;0")</f>
        <v>153113.95099999988</v>
      </c>
      <c r="J277" s="15"/>
      <c r="K277" s="9">
        <v>44448</v>
      </c>
      <c r="L277" s="14">
        <f t="shared" ca="1" si="266"/>
        <v>1788.5130798771124</v>
      </c>
      <c r="M277" s="14">
        <f t="shared" ca="1" si="274"/>
        <v>1788.5130798771129</v>
      </c>
      <c r="N277" s="14">
        <f t="shared" ca="1" si="228"/>
        <v>1197.1200000000026</v>
      </c>
      <c r="O277" s="14">
        <f t="shared" ca="1" si="251"/>
        <v>591.39307987710981</v>
      </c>
      <c r="P277" s="14">
        <f t="shared" ca="1" si="252"/>
        <v>591.39307987710981</v>
      </c>
      <c r="Q277" s="14">
        <f t="shared" ca="1" si="236"/>
        <v>418802.02373579156</v>
      </c>
      <c r="R277" s="15">
        <f ca="1">SUM(P$12:P277)</f>
        <v>218372.16106758825</v>
      </c>
      <c r="S277" s="16">
        <f ca="1">SUM(N$12:N277)+SUMIF(O$12:O277, "&lt;0")</f>
        <v>200429.86266820264</v>
      </c>
      <c r="U277" s="9">
        <v>44448</v>
      </c>
      <c r="V277" s="14">
        <f t="shared" ca="1" si="267"/>
        <v>1250</v>
      </c>
      <c r="W277" s="14">
        <f t="shared" ca="1" si="275"/>
        <v>1250</v>
      </c>
      <c r="X277" s="14">
        <f t="shared" ca="1" si="229"/>
        <v>1197.1200000000026</v>
      </c>
      <c r="Y277" s="14">
        <f t="shared" ca="1" si="253"/>
        <v>52.879999999997381</v>
      </c>
      <c r="Z277" s="14">
        <f t="shared" ca="1" si="254"/>
        <v>52.879999999997381</v>
      </c>
      <c r="AA277" s="14">
        <f t="shared" ca="1" si="237"/>
        <v>312714.94699999999</v>
      </c>
      <c r="AB277" s="15">
        <f ca="1">SUM(Z$12:Z277)</f>
        <v>163982.34</v>
      </c>
      <c r="AC277" s="16">
        <f ca="1">SUM(X$12:X277)+SUMIF(Y$12:Y277, "&lt;0")</f>
        <v>148732.60700000002</v>
      </c>
      <c r="AE277" s="9">
        <v>44448</v>
      </c>
      <c r="AF277" s="14">
        <f t="shared" ca="1" si="243"/>
        <v>2000</v>
      </c>
      <c r="AG277" s="14">
        <f t="shared" ca="1" si="271"/>
        <v>2000</v>
      </c>
      <c r="AH277" s="14">
        <f t="shared" ca="1" si="230"/>
        <v>1305.4960002266398</v>
      </c>
      <c r="AI277" s="14">
        <f t="shared" ca="1" si="244"/>
        <v>694.50399977336019</v>
      </c>
      <c r="AJ277" s="14">
        <f t="shared" ca="1" si="245"/>
        <v>694.50399977336019</v>
      </c>
      <c r="AK277" s="14">
        <f t="shared" ca="1" si="255"/>
        <v>459489.56299796025</v>
      </c>
      <c r="AL277" s="15">
        <f ca="1">SUM(AJ$12:AJ277)</f>
        <v>238932.68269912619</v>
      </c>
      <c r="AM277" s="16">
        <f ca="1">SUM(AH$12:AH277)+SUMIF(AI$12:AI277, "&lt;0")</f>
        <v>220556.88029883418</v>
      </c>
      <c r="AO277" s="9">
        <v>44448</v>
      </c>
      <c r="AP277" s="14">
        <f t="shared" ca="1" si="246"/>
        <v>3000</v>
      </c>
      <c r="AQ277" s="14">
        <f t="shared" ca="1" si="276"/>
        <v>3000</v>
      </c>
      <c r="AR277" s="14">
        <f t="shared" ca="1" si="231"/>
        <v>1815.7855193775054</v>
      </c>
      <c r="AS277" s="14">
        <f t="shared" ca="1" si="256"/>
        <v>1184.2144806224946</v>
      </c>
      <c r="AT277" s="14">
        <f t="shared" ca="1" si="257"/>
        <v>1184.2144806224946</v>
      </c>
      <c r="AU277" s="14">
        <f t="shared" ca="1" si="238"/>
        <v>628390.78785618593</v>
      </c>
      <c r="AV277" s="15">
        <f ca="1">SUM(AT$12:AT277)</f>
        <v>330525.88586940651</v>
      </c>
      <c r="AW277" s="16">
        <f ca="1">SUM(AR$12:AR277)+SUMIF(AS$12:AS277, "&lt;0")</f>
        <v>297864.90198677959</v>
      </c>
      <c r="AX277" s="15"/>
      <c r="AZ277" s="9">
        <v>44448</v>
      </c>
      <c r="BA277" s="14">
        <f t="shared" ca="1" si="268"/>
        <v>1500</v>
      </c>
      <c r="BB277" s="14">
        <f t="shared" ca="1" si="277"/>
        <v>1500</v>
      </c>
      <c r="BC277" s="14">
        <f t="shared" ca="1" si="232"/>
        <v>1197.1200000000026</v>
      </c>
      <c r="BD277" s="14">
        <f t="shared" ca="1" si="258"/>
        <v>302.87999999999738</v>
      </c>
      <c r="BE277" s="14">
        <f t="shared" ca="1" si="259"/>
        <v>302.87999999999738</v>
      </c>
      <c r="BF277" s="14">
        <f t="shared" ca="1" si="239"/>
        <v>361964.94699999999</v>
      </c>
      <c r="BG277" s="15">
        <f ca="1">SUM(BE$12:BE277)</f>
        <v>189232.34000000005</v>
      </c>
      <c r="BH277" s="16">
        <f ca="1">SUM(BC$12:BC277)+SUMIF(BD$12:BD277, "&lt;0")</f>
        <v>172732.60699999999</v>
      </c>
      <c r="BJ277" s="9">
        <v>44448</v>
      </c>
      <c r="BK277" s="14">
        <f t="shared" ca="1" si="269"/>
        <v>1750</v>
      </c>
      <c r="BL277" s="14">
        <f t="shared" ca="1" si="278"/>
        <v>1750</v>
      </c>
      <c r="BM277" s="14">
        <f t="shared" ca="1" si="233"/>
        <v>1197.1200000000026</v>
      </c>
      <c r="BN277" s="14">
        <f t="shared" ca="1" si="260"/>
        <v>552.87999999999738</v>
      </c>
      <c r="BO277" s="14">
        <f t="shared" ca="1" si="261"/>
        <v>552.87999999999738</v>
      </c>
      <c r="BP277" s="14">
        <f t="shared" ca="1" si="240"/>
        <v>411214.94699999999</v>
      </c>
      <c r="BQ277" s="15">
        <f ca="1">SUM(BO$12:BO277)</f>
        <v>214482.34000000005</v>
      </c>
      <c r="BR277" s="16">
        <f ca="1">SUM(BM$12:BM277)+SUMIF(BN$12:BN277, "&lt;0")</f>
        <v>196732.60699999996</v>
      </c>
      <c r="BT277" s="9">
        <v>44448</v>
      </c>
      <c r="BU277" s="14">
        <f t="shared" ca="1" si="247"/>
        <v>2000</v>
      </c>
      <c r="BV277" s="14">
        <f t="shared" ca="1" si="272"/>
        <v>2000</v>
      </c>
      <c r="BW277" s="14">
        <f t="shared" ca="1" si="234"/>
        <v>1305.4960002266398</v>
      </c>
      <c r="BX277" s="14">
        <f t="shared" ca="1" si="248"/>
        <v>694.50399977336019</v>
      </c>
      <c r="BY277" s="14">
        <f t="shared" ca="1" si="249"/>
        <v>694.50399977336019</v>
      </c>
      <c r="BZ277" s="14">
        <f t="shared" ca="1" si="262"/>
        <v>459489.56299796025</v>
      </c>
      <c r="CA277" s="15">
        <f ca="1">SUM(BY$12:BY277)</f>
        <v>238932.68269912619</v>
      </c>
      <c r="CB277" s="16">
        <f ca="1">SUM(BW$12:BW277)+SUMIF(BX$12:BX277, "&lt;0")</f>
        <v>220556.88029883418</v>
      </c>
      <c r="CD277" s="9">
        <v>44448</v>
      </c>
      <c r="CE277" s="14">
        <f t="shared" ca="1" si="270"/>
        <v>2500</v>
      </c>
      <c r="CF277" s="14">
        <f t="shared" ca="1" si="279"/>
        <v>2500</v>
      </c>
      <c r="CG277" s="14">
        <f t="shared" ca="1" si="235"/>
        <v>1805.4960002266398</v>
      </c>
      <c r="CH277" s="14">
        <f t="shared" ca="1" si="263"/>
        <v>694.50399977336019</v>
      </c>
      <c r="CI277" s="14">
        <f t="shared" ca="1" si="264"/>
        <v>694.50399977336019</v>
      </c>
      <c r="CJ277" s="14">
        <f t="shared" ca="1" si="241"/>
        <v>548787.29516675486</v>
      </c>
      <c r="CK277" s="15">
        <f ca="1">SUM(CI$12:CI277)</f>
        <v>286932.68269912631</v>
      </c>
      <c r="CL277" s="16">
        <f ca="1">SUM(CG$12:CG277)+SUMIF(CH$12:CH277, "&lt;0")</f>
        <v>261854.61246762867</v>
      </c>
    </row>
    <row r="278" spans="1:90" x14ac:dyDescent="0.2">
      <c r="A278" s="24">
        <v>44449</v>
      </c>
      <c r="B278" s="54">
        <f ca="1">IF($A278&gt;= $C$5,$C$6, INDEX('Historical Data'!$D$2:$D$745, MATCH(A278, 'Historical Data'!$B$2:$B$745, 0)))</f>
        <v>1295.6389999999997</v>
      </c>
      <c r="C278" s="14">
        <f t="shared" ca="1" si="273"/>
        <v>1295.6389999999994</v>
      </c>
      <c r="D278" s="14">
        <f t="shared" ca="1" si="227"/>
        <v>1295.6389999999997</v>
      </c>
      <c r="E278" s="14">
        <f t="shared" ca="1" si="250"/>
        <v>0</v>
      </c>
      <c r="F278" s="14">
        <f t="shared" ca="1" si="242"/>
        <v>0</v>
      </c>
      <c r="G278" s="14">
        <f t="shared" ca="1" si="265"/>
        <v>323001.46900000051</v>
      </c>
      <c r="H278" s="15">
        <f ca="1">SUM(F$12:F278)</f>
        <v>168591.8789999999</v>
      </c>
      <c r="I278" s="16">
        <f ca="1">SUM(D$12:D278)+SUMIF(E$12:E278, "&lt;0")</f>
        <v>154409.58999999988</v>
      </c>
      <c r="J278" s="15"/>
      <c r="K278" s="9">
        <v>44449</v>
      </c>
      <c r="L278" s="14">
        <f t="shared" ca="1" si="266"/>
        <v>1788.5130798771124</v>
      </c>
      <c r="M278" s="14">
        <f t="shared" ca="1" si="274"/>
        <v>1788.5130798771129</v>
      </c>
      <c r="N278" s="14">
        <f t="shared" ca="1" si="228"/>
        <v>1558.7949999999983</v>
      </c>
      <c r="O278" s="14">
        <f t="shared" ca="1" si="251"/>
        <v>229.71807987711418</v>
      </c>
      <c r="P278" s="14">
        <f t="shared" ca="1" si="252"/>
        <v>229.71807987711418</v>
      </c>
      <c r="Q278" s="14">
        <f t="shared" ca="1" si="236"/>
        <v>420590.53681566869</v>
      </c>
      <c r="R278" s="15">
        <f ca="1">SUM(P$12:P278)</f>
        <v>218601.87914746537</v>
      </c>
      <c r="S278" s="16">
        <f ca="1">SUM(N$12:N278)+SUMIF(O$12:O278, "&lt;0")</f>
        <v>201988.65766820265</v>
      </c>
      <c r="U278" s="9">
        <v>44449</v>
      </c>
      <c r="V278" s="14">
        <f t="shared" ca="1" si="267"/>
        <v>1250</v>
      </c>
      <c r="W278" s="14">
        <f t="shared" ca="1" si="275"/>
        <v>1250</v>
      </c>
      <c r="X278" s="14">
        <f t="shared" ca="1" si="229"/>
        <v>1250</v>
      </c>
      <c r="Y278" s="14">
        <f t="shared" ca="1" si="253"/>
        <v>0</v>
      </c>
      <c r="Z278" s="14">
        <f t="shared" ca="1" si="254"/>
        <v>0</v>
      </c>
      <c r="AA278" s="14">
        <f t="shared" ca="1" si="237"/>
        <v>313964.94699999999</v>
      </c>
      <c r="AB278" s="15">
        <f ca="1">SUM(Z$12:Z278)</f>
        <v>163982.34</v>
      </c>
      <c r="AC278" s="16">
        <f ca="1">SUM(X$12:X278)+SUMIF(Y$12:Y278, "&lt;0")</f>
        <v>149982.60700000002</v>
      </c>
      <c r="AE278" s="9">
        <v>44449</v>
      </c>
      <c r="AF278" s="14">
        <f t="shared" ca="1" si="243"/>
        <v>2000</v>
      </c>
      <c r="AG278" s="14">
        <f t="shared" ca="1" si="271"/>
        <v>2000</v>
      </c>
      <c r="AH278" s="14">
        <f t="shared" ca="1" si="230"/>
        <v>1641.3932702525726</v>
      </c>
      <c r="AI278" s="14">
        <f t="shared" ca="1" si="244"/>
        <v>358.60672974742738</v>
      </c>
      <c r="AJ278" s="14">
        <f t="shared" ca="1" si="245"/>
        <v>358.60672974742738</v>
      </c>
      <c r="AK278" s="14">
        <f t="shared" ca="1" si="255"/>
        <v>461489.56299796025</v>
      </c>
      <c r="AL278" s="15">
        <f ca="1">SUM(AJ$12:AJ278)</f>
        <v>239291.28942887363</v>
      </c>
      <c r="AM278" s="16">
        <f ca="1">SUM(AH$12:AH278)+SUMIF(AI$12:AI278, "&lt;0")</f>
        <v>222198.27356908674</v>
      </c>
      <c r="AO278" s="9">
        <v>44449</v>
      </c>
      <c r="AP278" s="14">
        <f t="shared" ca="1" si="246"/>
        <v>3000</v>
      </c>
      <c r="AQ278" s="14">
        <f t="shared" ca="1" si="276"/>
        <v>3000</v>
      </c>
      <c r="AR278" s="14">
        <f t="shared" ca="1" si="231"/>
        <v>2177.460519377501</v>
      </c>
      <c r="AS278" s="14">
        <f t="shared" ca="1" si="256"/>
        <v>822.53948062249901</v>
      </c>
      <c r="AT278" s="14">
        <f t="shared" ca="1" si="257"/>
        <v>822.53948062249901</v>
      </c>
      <c r="AU278" s="14">
        <f t="shared" ca="1" si="238"/>
        <v>631390.78785618593</v>
      </c>
      <c r="AV278" s="15">
        <f ca="1">SUM(AT$12:AT278)</f>
        <v>331348.42535002902</v>
      </c>
      <c r="AW278" s="16">
        <f ca="1">SUM(AR$12:AR278)+SUMIF(AS$12:AS278, "&lt;0")</f>
        <v>300042.36250615708</v>
      </c>
      <c r="AX278" s="15"/>
      <c r="AZ278" s="9">
        <v>44449</v>
      </c>
      <c r="BA278" s="14">
        <f t="shared" ca="1" si="268"/>
        <v>1500</v>
      </c>
      <c r="BB278" s="14">
        <f t="shared" ca="1" si="277"/>
        <v>1500</v>
      </c>
      <c r="BC278" s="14">
        <f t="shared" ca="1" si="232"/>
        <v>1500</v>
      </c>
      <c r="BD278" s="14">
        <f t="shared" ca="1" si="258"/>
        <v>0</v>
      </c>
      <c r="BE278" s="14">
        <f t="shared" ca="1" si="259"/>
        <v>0</v>
      </c>
      <c r="BF278" s="14">
        <f t="shared" ca="1" si="239"/>
        <v>363464.94699999999</v>
      </c>
      <c r="BG278" s="15">
        <f ca="1">SUM(BE$12:BE278)</f>
        <v>189232.34000000005</v>
      </c>
      <c r="BH278" s="16">
        <f ca="1">SUM(BC$12:BC278)+SUMIF(BD$12:BD278, "&lt;0")</f>
        <v>174232.60699999999</v>
      </c>
      <c r="BJ278" s="9">
        <v>44449</v>
      </c>
      <c r="BK278" s="14">
        <f t="shared" ca="1" si="269"/>
        <v>1750</v>
      </c>
      <c r="BL278" s="14">
        <f t="shared" ca="1" si="278"/>
        <v>1750</v>
      </c>
      <c r="BM278" s="14">
        <f t="shared" ca="1" si="233"/>
        <v>1558.7949999999983</v>
      </c>
      <c r="BN278" s="14">
        <f t="shared" ca="1" si="260"/>
        <v>191.20500000000175</v>
      </c>
      <c r="BO278" s="14">
        <f t="shared" ca="1" si="261"/>
        <v>191.20500000000175</v>
      </c>
      <c r="BP278" s="14">
        <f t="shared" ca="1" si="240"/>
        <v>412964.94699999999</v>
      </c>
      <c r="BQ278" s="15">
        <f ca="1">SUM(BO$12:BO278)</f>
        <v>214673.54500000004</v>
      </c>
      <c r="BR278" s="16">
        <f ca="1">SUM(BM$12:BM278)+SUMIF(BN$12:BN278, "&lt;0")</f>
        <v>198291.40199999997</v>
      </c>
      <c r="BT278" s="9">
        <v>44449</v>
      </c>
      <c r="BU278" s="14">
        <f t="shared" ca="1" si="247"/>
        <v>2000</v>
      </c>
      <c r="BV278" s="14">
        <f t="shared" ca="1" si="272"/>
        <v>2000</v>
      </c>
      <c r="BW278" s="14">
        <f t="shared" ca="1" si="234"/>
        <v>1641.3932702525726</v>
      </c>
      <c r="BX278" s="14">
        <f t="shared" ca="1" si="248"/>
        <v>358.60672974742738</v>
      </c>
      <c r="BY278" s="14">
        <f t="shared" ca="1" si="249"/>
        <v>358.60672974742738</v>
      </c>
      <c r="BZ278" s="14">
        <f t="shared" ca="1" si="262"/>
        <v>461489.56299796025</v>
      </c>
      <c r="CA278" s="15">
        <f ca="1">SUM(BY$12:BY278)</f>
        <v>239291.28942887363</v>
      </c>
      <c r="CB278" s="16">
        <f ca="1">SUM(BW$12:BW278)+SUMIF(BX$12:BX278, "&lt;0")</f>
        <v>222198.27356908674</v>
      </c>
      <c r="CD278" s="9">
        <v>44449</v>
      </c>
      <c r="CE278" s="14">
        <f t="shared" ca="1" si="270"/>
        <v>2500</v>
      </c>
      <c r="CF278" s="14">
        <f t="shared" ca="1" si="279"/>
        <v>2500</v>
      </c>
      <c r="CG278" s="14">
        <f t="shared" ca="1" si="235"/>
        <v>2141.3932702525726</v>
      </c>
      <c r="CH278" s="14">
        <f t="shared" ca="1" si="263"/>
        <v>358.60672974742738</v>
      </c>
      <c r="CI278" s="14">
        <f t="shared" ca="1" si="264"/>
        <v>358.60672974742738</v>
      </c>
      <c r="CJ278" s="14">
        <f t="shared" ca="1" si="241"/>
        <v>551287.29516675486</v>
      </c>
      <c r="CK278" s="15">
        <f ca="1">SUM(CI$12:CI278)</f>
        <v>287291.28942887374</v>
      </c>
      <c r="CL278" s="16">
        <f ca="1">SUM(CG$12:CG278)+SUMIF(CH$12:CH278, "&lt;0")</f>
        <v>263996.00573788123</v>
      </c>
    </row>
    <row r="279" spans="1:90" x14ac:dyDescent="0.2">
      <c r="A279" s="24">
        <v>44450</v>
      </c>
      <c r="B279" s="54">
        <f ca="1">IF($A279&gt;= $C$5,$C$6, INDEX('Historical Data'!$D$2:$D$745, MATCH(A279, 'Historical Data'!$B$2:$B$745, 0)))</f>
        <v>1295.6389999999997</v>
      </c>
      <c r="C279" s="14">
        <f t="shared" ca="1" si="273"/>
        <v>1295.6389999999994</v>
      </c>
      <c r="D279" s="14">
        <f t="shared" ca="1" si="227"/>
        <v>742.27499999999736</v>
      </c>
      <c r="E279" s="14">
        <f t="shared" ca="1" si="250"/>
        <v>553.36400000000231</v>
      </c>
      <c r="F279" s="14">
        <f t="shared" ca="1" si="242"/>
        <v>553.36400000000231</v>
      </c>
      <c r="G279" s="14">
        <f t="shared" ca="1" si="265"/>
        <v>324297.10800000053</v>
      </c>
      <c r="H279" s="15">
        <f ca="1">SUM(F$12:F279)</f>
        <v>169145.2429999999</v>
      </c>
      <c r="I279" s="16">
        <f ca="1">SUM(D$12:D279)+SUMIF(E$12:E279, "&lt;0")</f>
        <v>155151.86499999987</v>
      </c>
      <c r="J279" s="15"/>
      <c r="K279" s="9">
        <v>44450</v>
      </c>
      <c r="L279" s="14">
        <f t="shared" ca="1" si="266"/>
        <v>1788.5130798771124</v>
      </c>
      <c r="M279" s="14">
        <f t="shared" ca="1" si="274"/>
        <v>1788.5130798771129</v>
      </c>
      <c r="N279" s="14">
        <f t="shared" ca="1" si="228"/>
        <v>479.11899999999878</v>
      </c>
      <c r="O279" s="14">
        <f t="shared" ca="1" si="251"/>
        <v>1309.3940798771137</v>
      </c>
      <c r="P279" s="14">
        <f t="shared" ca="1" si="252"/>
        <v>1309.3940798771137</v>
      </c>
      <c r="Q279" s="14">
        <f t="shared" ca="1" si="236"/>
        <v>422379.04989554582</v>
      </c>
      <c r="R279" s="15">
        <f ca="1">SUM(P$12:P279)</f>
        <v>219911.27322734249</v>
      </c>
      <c r="S279" s="16">
        <f ca="1">SUM(N$12:N279)+SUMIF(O$12:O279, "&lt;0")</f>
        <v>202467.77666820266</v>
      </c>
      <c r="U279" s="9">
        <v>44450</v>
      </c>
      <c r="V279" s="14">
        <f t="shared" ca="1" si="267"/>
        <v>1250</v>
      </c>
      <c r="W279" s="14">
        <f t="shared" ca="1" si="275"/>
        <v>1250</v>
      </c>
      <c r="X279" s="14">
        <f t="shared" ca="1" si="229"/>
        <v>787.91399999999703</v>
      </c>
      <c r="Y279" s="14">
        <f t="shared" ca="1" si="253"/>
        <v>462.08600000000297</v>
      </c>
      <c r="Z279" s="14">
        <f t="shared" ca="1" si="254"/>
        <v>462.08600000000297</v>
      </c>
      <c r="AA279" s="14">
        <f t="shared" ca="1" si="237"/>
        <v>315214.94699999999</v>
      </c>
      <c r="AB279" s="15">
        <f ca="1">SUM(Z$12:Z279)</f>
        <v>164444.42600000001</v>
      </c>
      <c r="AC279" s="16">
        <f ca="1">SUM(X$12:X279)+SUMIF(Y$12:Y279, "&lt;0")</f>
        <v>150770.52100000001</v>
      </c>
      <c r="AE279" s="9">
        <v>44450</v>
      </c>
      <c r="AF279" s="14">
        <f t="shared" ca="1" si="243"/>
        <v>2000</v>
      </c>
      <c r="AG279" s="14">
        <f t="shared" ca="1" si="271"/>
        <v>2000</v>
      </c>
      <c r="AH279" s="14">
        <f t="shared" ca="1" si="230"/>
        <v>535.93954027851078</v>
      </c>
      <c r="AI279" s="14">
        <f t="shared" ca="1" si="244"/>
        <v>1464.0604597214892</v>
      </c>
      <c r="AJ279" s="14">
        <f t="shared" ca="1" si="245"/>
        <v>1464.0604597214892</v>
      </c>
      <c r="AK279" s="14">
        <f t="shared" ca="1" si="255"/>
        <v>463489.56299796025</v>
      </c>
      <c r="AL279" s="15">
        <f ca="1">SUM(AJ$12:AJ279)</f>
        <v>240755.34988859511</v>
      </c>
      <c r="AM279" s="16">
        <f ca="1">SUM(AH$12:AH279)+SUMIF(AI$12:AI279, "&lt;0")</f>
        <v>222734.21310936526</v>
      </c>
      <c r="AO279" s="9">
        <v>44450</v>
      </c>
      <c r="AP279" s="14">
        <f t="shared" ca="1" si="246"/>
        <v>3000</v>
      </c>
      <c r="AQ279" s="14">
        <f t="shared" ca="1" si="276"/>
        <v>3000</v>
      </c>
      <c r="AR279" s="14">
        <f t="shared" ca="1" si="231"/>
        <v>1097.7845193775015</v>
      </c>
      <c r="AS279" s="14">
        <f t="shared" ca="1" si="256"/>
        <v>1902.2154806224985</v>
      </c>
      <c r="AT279" s="14">
        <f t="shared" ca="1" si="257"/>
        <v>1902.2154806224985</v>
      </c>
      <c r="AU279" s="14">
        <f t="shared" ca="1" si="238"/>
        <v>634390.78785618593</v>
      </c>
      <c r="AV279" s="15">
        <f ca="1">SUM(AT$12:AT279)</f>
        <v>333250.64083065151</v>
      </c>
      <c r="AW279" s="16">
        <f ca="1">SUM(AR$12:AR279)+SUMIF(AS$12:AS279, "&lt;0")</f>
        <v>301140.14702553459</v>
      </c>
      <c r="AX279" s="15"/>
      <c r="AZ279" s="9">
        <v>44450</v>
      </c>
      <c r="BA279" s="14">
        <f t="shared" ca="1" si="268"/>
        <v>1500</v>
      </c>
      <c r="BB279" s="14">
        <f t="shared" ca="1" si="277"/>
        <v>1500</v>
      </c>
      <c r="BC279" s="14">
        <f t="shared" ca="1" si="232"/>
        <v>537.91399999999703</v>
      </c>
      <c r="BD279" s="14">
        <f t="shared" ca="1" si="258"/>
        <v>962.08600000000297</v>
      </c>
      <c r="BE279" s="14">
        <f t="shared" ca="1" si="259"/>
        <v>962.08600000000297</v>
      </c>
      <c r="BF279" s="14">
        <f t="shared" ca="1" si="239"/>
        <v>364964.94699999999</v>
      </c>
      <c r="BG279" s="15">
        <f ca="1">SUM(BE$12:BE279)</f>
        <v>190194.42600000006</v>
      </c>
      <c r="BH279" s="16">
        <f ca="1">SUM(BC$12:BC279)+SUMIF(BD$12:BD279, "&lt;0")</f>
        <v>174770.52099999998</v>
      </c>
      <c r="BJ279" s="9">
        <v>44450</v>
      </c>
      <c r="BK279" s="14">
        <f t="shared" ca="1" si="269"/>
        <v>1750</v>
      </c>
      <c r="BL279" s="14">
        <f t="shared" ca="1" si="278"/>
        <v>1750</v>
      </c>
      <c r="BM279" s="14">
        <f t="shared" ca="1" si="233"/>
        <v>479.11899999999878</v>
      </c>
      <c r="BN279" s="14">
        <f t="shared" ca="1" si="260"/>
        <v>1270.8810000000012</v>
      </c>
      <c r="BO279" s="14">
        <f t="shared" ca="1" si="261"/>
        <v>1270.8810000000012</v>
      </c>
      <c r="BP279" s="14">
        <f t="shared" ca="1" si="240"/>
        <v>414714.94699999999</v>
      </c>
      <c r="BQ279" s="15">
        <f ca="1">SUM(BO$12:BO279)</f>
        <v>215944.42600000004</v>
      </c>
      <c r="BR279" s="16">
        <f ca="1">SUM(BM$12:BM279)+SUMIF(BN$12:BN279, "&lt;0")</f>
        <v>198770.52099999998</v>
      </c>
      <c r="BT279" s="9">
        <v>44450</v>
      </c>
      <c r="BU279" s="14">
        <f t="shared" ca="1" si="247"/>
        <v>2000</v>
      </c>
      <c r="BV279" s="14">
        <f t="shared" ca="1" si="272"/>
        <v>2000</v>
      </c>
      <c r="BW279" s="14">
        <f t="shared" ca="1" si="234"/>
        <v>535.93954027851078</v>
      </c>
      <c r="BX279" s="14">
        <f t="shared" ca="1" si="248"/>
        <v>1464.0604597214892</v>
      </c>
      <c r="BY279" s="14">
        <f t="shared" ca="1" si="249"/>
        <v>1464.0604597214892</v>
      </c>
      <c r="BZ279" s="14">
        <f t="shared" ca="1" si="262"/>
        <v>463489.56299796025</v>
      </c>
      <c r="CA279" s="15">
        <f ca="1">SUM(BY$12:BY279)</f>
        <v>240755.34988859511</v>
      </c>
      <c r="CB279" s="16">
        <f ca="1">SUM(BW$12:BW279)+SUMIF(BX$12:BX279, "&lt;0")</f>
        <v>222734.21310936526</v>
      </c>
      <c r="CD279" s="9">
        <v>44450</v>
      </c>
      <c r="CE279" s="14">
        <f t="shared" ca="1" si="270"/>
        <v>2500</v>
      </c>
      <c r="CF279" s="14">
        <f t="shared" ca="1" si="279"/>
        <v>2500</v>
      </c>
      <c r="CG279" s="14">
        <f t="shared" ca="1" si="235"/>
        <v>1035.9395402785108</v>
      </c>
      <c r="CH279" s="14">
        <f t="shared" ca="1" si="263"/>
        <v>1464.0604597214892</v>
      </c>
      <c r="CI279" s="14">
        <f t="shared" ca="1" si="264"/>
        <v>1464.0604597214892</v>
      </c>
      <c r="CJ279" s="14">
        <f t="shared" ca="1" si="241"/>
        <v>553787.29516675486</v>
      </c>
      <c r="CK279" s="15">
        <f ca="1">SUM(CI$12:CI279)</f>
        <v>288755.34988859523</v>
      </c>
      <c r="CL279" s="16">
        <f ca="1">SUM(CG$12:CG279)+SUMIF(CH$12:CH279, "&lt;0")</f>
        <v>265031.94527815975</v>
      </c>
    </row>
    <row r="280" spans="1:90" x14ac:dyDescent="0.2">
      <c r="A280" s="24">
        <v>44451</v>
      </c>
      <c r="B280" s="54">
        <f ca="1">IF($A280&gt;= $C$5,$C$6, INDEX('Historical Data'!$D$2:$D$745, MATCH(A280, 'Historical Data'!$B$2:$B$745, 0)))</f>
        <v>1295.6389999999997</v>
      </c>
      <c r="C280" s="14">
        <f t="shared" ca="1" si="273"/>
        <v>1295.6389999999994</v>
      </c>
      <c r="D280" s="14">
        <f t="shared" ca="1" si="227"/>
        <v>174.07800000000134</v>
      </c>
      <c r="E280" s="14">
        <f t="shared" ca="1" si="250"/>
        <v>1121.5609999999983</v>
      </c>
      <c r="F280" s="14">
        <f t="shared" ca="1" si="242"/>
        <v>1121.5609999999983</v>
      </c>
      <c r="G280" s="14">
        <f t="shared" ca="1" si="265"/>
        <v>325592.74700000056</v>
      </c>
      <c r="H280" s="15">
        <f ca="1">SUM(F$12:F280)</f>
        <v>170266.80399999989</v>
      </c>
      <c r="I280" s="16">
        <f ca="1">SUM(D$12:D280)+SUMIF(E$12:E280, "&lt;0")</f>
        <v>155325.94299999988</v>
      </c>
      <c r="J280" s="15"/>
      <c r="K280" s="9">
        <v>44451</v>
      </c>
      <c r="L280" s="14">
        <f t="shared" ca="1" si="266"/>
        <v>1788.5130798771124</v>
      </c>
      <c r="M280" s="14">
        <f t="shared" ca="1" si="274"/>
        <v>1788.5130798771129</v>
      </c>
      <c r="N280" s="14">
        <f t="shared" ca="1" si="228"/>
        <v>174.07800000000134</v>
      </c>
      <c r="O280" s="14">
        <f t="shared" ca="1" si="251"/>
        <v>1614.4350798771111</v>
      </c>
      <c r="P280" s="14">
        <f t="shared" ca="1" si="252"/>
        <v>1614.4350798771111</v>
      </c>
      <c r="Q280" s="14">
        <f t="shared" ca="1" si="236"/>
        <v>424167.56297542294</v>
      </c>
      <c r="R280" s="15">
        <f ca="1">SUM(P$12:P280)</f>
        <v>221525.70830721961</v>
      </c>
      <c r="S280" s="16">
        <f ca="1">SUM(N$12:N280)+SUMIF(O$12:O280, "&lt;0")</f>
        <v>202641.85466820266</v>
      </c>
      <c r="U280" s="9">
        <v>44451</v>
      </c>
      <c r="V280" s="14">
        <f t="shared" ca="1" si="267"/>
        <v>1250</v>
      </c>
      <c r="W280" s="14">
        <f t="shared" ca="1" si="275"/>
        <v>1250</v>
      </c>
      <c r="X280" s="14">
        <f t="shared" ca="1" si="229"/>
        <v>174.07800000000134</v>
      </c>
      <c r="Y280" s="14">
        <f t="shared" ca="1" si="253"/>
        <v>1075.9219999999987</v>
      </c>
      <c r="Z280" s="14">
        <f t="shared" ca="1" si="254"/>
        <v>1075.9219999999987</v>
      </c>
      <c r="AA280" s="14">
        <f t="shared" ca="1" si="237"/>
        <v>316464.94699999999</v>
      </c>
      <c r="AB280" s="15">
        <f ca="1">SUM(Z$12:Z280)</f>
        <v>165520.348</v>
      </c>
      <c r="AC280" s="16">
        <f ca="1">SUM(X$12:X280)+SUMIF(Y$12:Y280, "&lt;0")</f>
        <v>150944.59900000002</v>
      </c>
      <c r="AE280" s="9">
        <v>44451</v>
      </c>
      <c r="AF280" s="14">
        <f t="shared" ca="1" si="243"/>
        <v>2000</v>
      </c>
      <c r="AG280" s="14">
        <f t="shared" ca="1" si="271"/>
        <v>2000</v>
      </c>
      <c r="AH280" s="14">
        <f t="shared" ca="1" si="230"/>
        <v>205.12081030445052</v>
      </c>
      <c r="AI280" s="14">
        <f t="shared" ca="1" si="244"/>
        <v>1794.8791896955495</v>
      </c>
      <c r="AJ280" s="14">
        <f t="shared" ca="1" si="245"/>
        <v>1794.8791896955495</v>
      </c>
      <c r="AK280" s="14">
        <f t="shared" ca="1" si="255"/>
        <v>465489.56299796025</v>
      </c>
      <c r="AL280" s="15">
        <f ca="1">SUM(AJ$12:AJ280)</f>
        <v>242550.22907829066</v>
      </c>
      <c r="AM280" s="16">
        <f ca="1">SUM(AH$12:AH280)+SUMIF(AI$12:AI280, "&lt;0")</f>
        <v>222939.33391966968</v>
      </c>
      <c r="AO280" s="9">
        <v>44451</v>
      </c>
      <c r="AP280" s="14">
        <f t="shared" ca="1" si="246"/>
        <v>3000</v>
      </c>
      <c r="AQ280" s="14">
        <f t="shared" ca="1" si="276"/>
        <v>3000</v>
      </c>
      <c r="AR280" s="14">
        <f t="shared" ca="1" si="231"/>
        <v>792.74351937750407</v>
      </c>
      <c r="AS280" s="14">
        <f t="shared" ca="1" si="256"/>
        <v>2207.2564806224959</v>
      </c>
      <c r="AT280" s="14">
        <f t="shared" ca="1" si="257"/>
        <v>2207.2564806224959</v>
      </c>
      <c r="AU280" s="14">
        <f t="shared" ca="1" si="238"/>
        <v>637390.78785618593</v>
      </c>
      <c r="AV280" s="15">
        <f ca="1">SUM(AT$12:AT280)</f>
        <v>335457.89731127402</v>
      </c>
      <c r="AW280" s="16">
        <f ca="1">SUM(AR$12:AR280)+SUMIF(AS$12:AS280, "&lt;0")</f>
        <v>301932.89054491208</v>
      </c>
      <c r="AX280" s="15"/>
      <c r="AZ280" s="9">
        <v>44451</v>
      </c>
      <c r="BA280" s="14">
        <f t="shared" ca="1" si="268"/>
        <v>1500</v>
      </c>
      <c r="BB280" s="14">
        <f t="shared" ca="1" si="277"/>
        <v>1500</v>
      </c>
      <c r="BC280" s="14">
        <f t="shared" ca="1" si="232"/>
        <v>174.07800000000134</v>
      </c>
      <c r="BD280" s="14">
        <f t="shared" ca="1" si="258"/>
        <v>1325.9219999999987</v>
      </c>
      <c r="BE280" s="14">
        <f t="shared" ca="1" si="259"/>
        <v>1325.9219999999987</v>
      </c>
      <c r="BF280" s="14">
        <f t="shared" ca="1" si="239"/>
        <v>366464.94699999999</v>
      </c>
      <c r="BG280" s="15">
        <f ca="1">SUM(BE$12:BE280)</f>
        <v>191520.34800000006</v>
      </c>
      <c r="BH280" s="16">
        <f ca="1">SUM(BC$12:BC280)+SUMIF(BD$12:BD280, "&lt;0")</f>
        <v>174944.59899999999</v>
      </c>
      <c r="BJ280" s="9">
        <v>44451</v>
      </c>
      <c r="BK280" s="14">
        <f t="shared" ca="1" si="269"/>
        <v>1750</v>
      </c>
      <c r="BL280" s="14">
        <f t="shared" ca="1" si="278"/>
        <v>1750</v>
      </c>
      <c r="BM280" s="14">
        <f t="shared" ca="1" si="233"/>
        <v>174.07800000000134</v>
      </c>
      <c r="BN280" s="14">
        <f t="shared" ca="1" si="260"/>
        <v>1575.9219999999987</v>
      </c>
      <c r="BO280" s="14">
        <f t="shared" ca="1" si="261"/>
        <v>1575.9219999999987</v>
      </c>
      <c r="BP280" s="14">
        <f t="shared" ca="1" si="240"/>
        <v>416464.94699999999</v>
      </c>
      <c r="BQ280" s="15">
        <f ca="1">SUM(BO$12:BO280)</f>
        <v>217520.34800000003</v>
      </c>
      <c r="BR280" s="16">
        <f ca="1">SUM(BM$12:BM280)+SUMIF(BN$12:BN280, "&lt;0")</f>
        <v>198944.59899999999</v>
      </c>
      <c r="BT280" s="9">
        <v>44451</v>
      </c>
      <c r="BU280" s="14">
        <f t="shared" ca="1" si="247"/>
        <v>2000</v>
      </c>
      <c r="BV280" s="14">
        <f t="shared" ca="1" si="272"/>
        <v>2000</v>
      </c>
      <c r="BW280" s="14">
        <f t="shared" ca="1" si="234"/>
        <v>205.12081030445052</v>
      </c>
      <c r="BX280" s="14">
        <f t="shared" ca="1" si="248"/>
        <v>1794.8791896955495</v>
      </c>
      <c r="BY280" s="14">
        <f t="shared" ca="1" si="249"/>
        <v>1794.8791896955495</v>
      </c>
      <c r="BZ280" s="14">
        <f t="shared" ca="1" si="262"/>
        <v>465489.56299796025</v>
      </c>
      <c r="CA280" s="15">
        <f ca="1">SUM(BY$12:BY280)</f>
        <v>242550.22907829066</v>
      </c>
      <c r="CB280" s="16">
        <f ca="1">SUM(BW$12:BW280)+SUMIF(BX$12:BX280, "&lt;0")</f>
        <v>222939.33391966968</v>
      </c>
      <c r="CD280" s="9">
        <v>44451</v>
      </c>
      <c r="CE280" s="14">
        <f t="shared" ca="1" si="270"/>
        <v>2500</v>
      </c>
      <c r="CF280" s="14">
        <f t="shared" ca="1" si="279"/>
        <v>2500</v>
      </c>
      <c r="CG280" s="14">
        <f t="shared" ca="1" si="235"/>
        <v>705.12081030445052</v>
      </c>
      <c r="CH280" s="14">
        <f t="shared" ca="1" si="263"/>
        <v>1794.8791896955495</v>
      </c>
      <c r="CI280" s="14">
        <f t="shared" ca="1" si="264"/>
        <v>1794.8791896955495</v>
      </c>
      <c r="CJ280" s="14">
        <f t="shared" ca="1" si="241"/>
        <v>556287.29516675486</v>
      </c>
      <c r="CK280" s="15">
        <f ca="1">SUM(CI$12:CI280)</f>
        <v>290550.22907829075</v>
      </c>
      <c r="CL280" s="16">
        <f ca="1">SUM(CG$12:CG280)+SUMIF(CH$12:CH280, "&lt;0")</f>
        <v>265737.06608846423</v>
      </c>
    </row>
    <row r="281" spans="1:90" x14ac:dyDescent="0.2">
      <c r="A281" s="24">
        <v>44452</v>
      </c>
      <c r="B281" s="54">
        <f ca="1">IF($A281&gt;= $C$5,$C$6, INDEX('Historical Data'!$D$2:$D$745, MATCH(A281, 'Historical Data'!$B$2:$B$745, 0)))</f>
        <v>1295.6389999999997</v>
      </c>
      <c r="C281" s="14">
        <f t="shared" ca="1" si="273"/>
        <v>1295.6389999999994</v>
      </c>
      <c r="D281" s="14">
        <f t="shared" ca="1" si="227"/>
        <v>922.90999999999622</v>
      </c>
      <c r="E281" s="14">
        <f t="shared" ca="1" si="250"/>
        <v>372.72900000000345</v>
      </c>
      <c r="F281" s="14">
        <f t="shared" ca="1" si="242"/>
        <v>372.72900000000345</v>
      </c>
      <c r="G281" s="14">
        <f t="shared" ca="1" si="265"/>
        <v>326888.38600000058</v>
      </c>
      <c r="H281" s="15">
        <f ca="1">SUM(F$12:F281)</f>
        <v>170639.53299999988</v>
      </c>
      <c r="I281" s="16">
        <f ca="1">SUM(D$12:D281)+SUMIF(E$12:E281, "&lt;0")</f>
        <v>156248.85299999989</v>
      </c>
      <c r="J281" s="15"/>
      <c r="K281" s="9">
        <v>44452</v>
      </c>
      <c r="L281" s="14">
        <f t="shared" ca="1" si="266"/>
        <v>1788.5130798771124</v>
      </c>
      <c r="M281" s="14">
        <f t="shared" ca="1" si="274"/>
        <v>1788.5130798771129</v>
      </c>
      <c r="N281" s="14">
        <f t="shared" ca="1" si="228"/>
        <v>922.90999999999622</v>
      </c>
      <c r="O281" s="14">
        <f t="shared" ca="1" si="251"/>
        <v>865.60307987711622</v>
      </c>
      <c r="P281" s="14">
        <f t="shared" ca="1" si="252"/>
        <v>865.60307987711622</v>
      </c>
      <c r="Q281" s="14">
        <f t="shared" ca="1" si="236"/>
        <v>425956.07605530007</v>
      </c>
      <c r="R281" s="15">
        <f ca="1">SUM(P$12:P281)</f>
        <v>222391.31138709674</v>
      </c>
      <c r="S281" s="16">
        <f ca="1">SUM(N$12:N281)+SUMIF(O$12:O281, "&lt;0")</f>
        <v>203564.76466820267</v>
      </c>
      <c r="U281" s="9">
        <v>44452</v>
      </c>
      <c r="V281" s="14">
        <f t="shared" ca="1" si="267"/>
        <v>1250</v>
      </c>
      <c r="W281" s="14">
        <f t="shared" ca="1" si="275"/>
        <v>1250</v>
      </c>
      <c r="X281" s="14">
        <f t="shared" ca="1" si="229"/>
        <v>922.90999999999622</v>
      </c>
      <c r="Y281" s="14">
        <f t="shared" ca="1" si="253"/>
        <v>327.09000000000378</v>
      </c>
      <c r="Z281" s="14">
        <f t="shared" ca="1" si="254"/>
        <v>327.09000000000378</v>
      </c>
      <c r="AA281" s="14">
        <f t="shared" ca="1" si="237"/>
        <v>317714.94699999999</v>
      </c>
      <c r="AB281" s="15">
        <f ca="1">SUM(Z$12:Z281)</f>
        <v>165847.43799999999</v>
      </c>
      <c r="AC281" s="16">
        <f ca="1">SUM(X$12:X281)+SUMIF(Y$12:Y281, "&lt;0")</f>
        <v>151867.50900000002</v>
      </c>
      <c r="AE281" s="9">
        <v>44452</v>
      </c>
      <c r="AF281" s="14">
        <f t="shared" ca="1" si="243"/>
        <v>2000</v>
      </c>
      <c r="AG281" s="14">
        <f t="shared" ca="1" si="271"/>
        <v>2000</v>
      </c>
      <c r="AH281" s="14">
        <f t="shared" ca="1" si="230"/>
        <v>928.1750803303828</v>
      </c>
      <c r="AI281" s="14">
        <f t="shared" ca="1" si="244"/>
        <v>1071.8249196696172</v>
      </c>
      <c r="AJ281" s="14">
        <f t="shared" ca="1" si="245"/>
        <v>1071.8249196696172</v>
      </c>
      <c r="AK281" s="14">
        <f t="shared" ca="1" si="255"/>
        <v>467489.56299796025</v>
      </c>
      <c r="AL281" s="15">
        <f ca="1">SUM(AJ$12:AJ281)</f>
        <v>243622.05399796029</v>
      </c>
      <c r="AM281" s="16">
        <f ca="1">SUM(AH$12:AH281)+SUMIF(AI$12:AI281, "&lt;0")</f>
        <v>223867.50900000008</v>
      </c>
      <c r="AO281" s="9">
        <v>44452</v>
      </c>
      <c r="AP281" s="14">
        <f t="shared" ca="1" si="246"/>
        <v>3000</v>
      </c>
      <c r="AQ281" s="14">
        <f t="shared" ca="1" si="276"/>
        <v>3000</v>
      </c>
      <c r="AR281" s="14">
        <f t="shared" ca="1" si="231"/>
        <v>1541.5755193774992</v>
      </c>
      <c r="AS281" s="14">
        <f t="shared" ca="1" si="256"/>
        <v>1458.4244806225008</v>
      </c>
      <c r="AT281" s="14">
        <f t="shared" ca="1" si="257"/>
        <v>1458.4244806225008</v>
      </c>
      <c r="AU281" s="14">
        <f t="shared" ca="1" si="238"/>
        <v>640390.78785618593</v>
      </c>
      <c r="AV281" s="15">
        <f ca="1">SUM(AT$12:AT281)</f>
        <v>336916.32179189654</v>
      </c>
      <c r="AW281" s="16">
        <f ca="1">SUM(AR$12:AR281)+SUMIF(AS$12:AS281, "&lt;0")</f>
        <v>303474.46606428956</v>
      </c>
      <c r="AX281" s="15"/>
      <c r="AZ281" s="9">
        <v>44452</v>
      </c>
      <c r="BA281" s="14">
        <f t="shared" ca="1" si="268"/>
        <v>1500</v>
      </c>
      <c r="BB281" s="14">
        <f t="shared" ca="1" si="277"/>
        <v>1500</v>
      </c>
      <c r="BC281" s="14">
        <f t="shared" ca="1" si="232"/>
        <v>922.90999999999622</v>
      </c>
      <c r="BD281" s="14">
        <f t="shared" ca="1" si="258"/>
        <v>577.09000000000378</v>
      </c>
      <c r="BE281" s="14">
        <f t="shared" ca="1" si="259"/>
        <v>577.09000000000378</v>
      </c>
      <c r="BF281" s="14">
        <f t="shared" ca="1" si="239"/>
        <v>367964.94699999999</v>
      </c>
      <c r="BG281" s="15">
        <f ca="1">SUM(BE$12:BE281)</f>
        <v>192097.43800000005</v>
      </c>
      <c r="BH281" s="16">
        <f ca="1">SUM(BC$12:BC281)+SUMIF(BD$12:BD281, "&lt;0")</f>
        <v>175867.50899999999</v>
      </c>
      <c r="BJ281" s="9">
        <v>44452</v>
      </c>
      <c r="BK281" s="14">
        <f t="shared" ca="1" si="269"/>
        <v>1750</v>
      </c>
      <c r="BL281" s="14">
        <f t="shared" ca="1" si="278"/>
        <v>1750</v>
      </c>
      <c r="BM281" s="14">
        <f t="shared" ca="1" si="233"/>
        <v>922.90999999999622</v>
      </c>
      <c r="BN281" s="14">
        <f t="shared" ca="1" si="260"/>
        <v>827.09000000000378</v>
      </c>
      <c r="BO281" s="14">
        <f t="shared" ca="1" si="261"/>
        <v>827.09000000000378</v>
      </c>
      <c r="BP281" s="14">
        <f t="shared" ca="1" si="240"/>
        <v>418214.94699999999</v>
      </c>
      <c r="BQ281" s="15">
        <f ca="1">SUM(BO$12:BO281)</f>
        <v>218347.43800000002</v>
      </c>
      <c r="BR281" s="16">
        <f ca="1">SUM(BM$12:BM281)+SUMIF(BN$12:BN281, "&lt;0")</f>
        <v>199867.50899999999</v>
      </c>
      <c r="BT281" s="9">
        <v>44452</v>
      </c>
      <c r="BU281" s="14">
        <f t="shared" ca="1" si="247"/>
        <v>2000</v>
      </c>
      <c r="BV281" s="14">
        <f t="shared" ca="1" si="272"/>
        <v>2000</v>
      </c>
      <c r="BW281" s="14">
        <f t="shared" ca="1" si="234"/>
        <v>928.1750803303828</v>
      </c>
      <c r="BX281" s="14">
        <f t="shared" ca="1" si="248"/>
        <v>1071.8249196696172</v>
      </c>
      <c r="BY281" s="14">
        <f t="shared" ca="1" si="249"/>
        <v>1071.8249196696172</v>
      </c>
      <c r="BZ281" s="14">
        <f t="shared" ca="1" si="262"/>
        <v>467489.56299796025</v>
      </c>
      <c r="CA281" s="15">
        <f ca="1">SUM(BY$12:BY281)</f>
        <v>243622.05399796029</v>
      </c>
      <c r="CB281" s="16">
        <f ca="1">SUM(BW$12:BW281)+SUMIF(BX$12:BX281, "&lt;0")</f>
        <v>223867.50900000008</v>
      </c>
      <c r="CD281" s="9">
        <v>44452</v>
      </c>
      <c r="CE281" s="14">
        <f t="shared" ca="1" si="270"/>
        <v>2500</v>
      </c>
      <c r="CF281" s="14">
        <f t="shared" ca="1" si="279"/>
        <v>2500</v>
      </c>
      <c r="CG281" s="14">
        <f t="shared" ca="1" si="235"/>
        <v>1428.1750803303828</v>
      </c>
      <c r="CH281" s="14">
        <f t="shared" ca="1" si="263"/>
        <v>1071.8249196696172</v>
      </c>
      <c r="CI281" s="14">
        <f t="shared" ca="1" si="264"/>
        <v>1071.8249196696172</v>
      </c>
      <c r="CJ281" s="14">
        <f t="shared" ca="1" si="241"/>
        <v>558787.29516675486</v>
      </c>
      <c r="CK281" s="15">
        <f ca="1">SUM(CI$12:CI281)</f>
        <v>291622.05399796035</v>
      </c>
      <c r="CL281" s="16">
        <f ca="1">SUM(CG$12:CG281)+SUMIF(CH$12:CH281, "&lt;0")</f>
        <v>267165.24116879463</v>
      </c>
    </row>
    <row r="282" spans="1:90" x14ac:dyDescent="0.2">
      <c r="A282" s="24">
        <v>44453</v>
      </c>
      <c r="B282" s="54">
        <f ca="1">IF($A282&gt;= $C$5,$C$6, INDEX('Historical Data'!$D$2:$D$745, MATCH(A282, 'Historical Data'!$B$2:$B$745, 0)))</f>
        <v>1295.6389999999997</v>
      </c>
      <c r="C282" s="14">
        <f t="shared" ca="1" si="273"/>
        <v>1295.6389999999994</v>
      </c>
      <c r="D282" s="14">
        <f t="shared" ca="1" si="227"/>
        <v>1054.2170000000042</v>
      </c>
      <c r="E282" s="14">
        <f t="shared" ca="1" si="250"/>
        <v>241.42199999999548</v>
      </c>
      <c r="F282" s="14">
        <f t="shared" ca="1" si="242"/>
        <v>241.42199999999548</v>
      </c>
      <c r="G282" s="14">
        <f t="shared" ca="1" si="265"/>
        <v>328184.02500000061</v>
      </c>
      <c r="H282" s="15">
        <f ca="1">SUM(F$12:F282)</f>
        <v>170880.95499999987</v>
      </c>
      <c r="I282" s="16">
        <f ca="1">SUM(D$12:D282)+SUMIF(E$12:E282, "&lt;0")</f>
        <v>157303.06999999989</v>
      </c>
      <c r="J282" s="15"/>
      <c r="K282" s="9">
        <v>44453</v>
      </c>
      <c r="L282" s="14">
        <f t="shared" ca="1" si="266"/>
        <v>1788.5130798771124</v>
      </c>
      <c r="M282" s="14">
        <f t="shared" ca="1" si="274"/>
        <v>1788.5130798771129</v>
      </c>
      <c r="N282" s="14">
        <f t="shared" ca="1" si="228"/>
        <v>1054.2170000000042</v>
      </c>
      <c r="O282" s="14">
        <f t="shared" ca="1" si="251"/>
        <v>734.29607987710824</v>
      </c>
      <c r="P282" s="14">
        <f t="shared" ca="1" si="252"/>
        <v>734.29607987710824</v>
      </c>
      <c r="Q282" s="14">
        <f t="shared" ca="1" si="236"/>
        <v>427744.5891351772</v>
      </c>
      <c r="R282" s="15">
        <f ca="1">SUM(P$12:P282)</f>
        <v>223125.60746697383</v>
      </c>
      <c r="S282" s="16">
        <f ca="1">SUM(N$12:N282)+SUMIF(O$12:O282, "&lt;0")</f>
        <v>204618.98166820267</v>
      </c>
      <c r="U282" s="9">
        <v>44453</v>
      </c>
      <c r="V282" s="14">
        <f t="shared" ca="1" si="267"/>
        <v>1250</v>
      </c>
      <c r="W282" s="14">
        <f t="shared" ca="1" si="275"/>
        <v>1250</v>
      </c>
      <c r="X282" s="14">
        <f t="shared" ca="1" si="229"/>
        <v>1054.2170000000042</v>
      </c>
      <c r="Y282" s="14">
        <f t="shared" ca="1" si="253"/>
        <v>195.78299999999581</v>
      </c>
      <c r="Z282" s="14">
        <f t="shared" ca="1" si="254"/>
        <v>195.78299999999581</v>
      </c>
      <c r="AA282" s="14">
        <f t="shared" ca="1" si="237"/>
        <v>318964.94699999999</v>
      </c>
      <c r="AB282" s="15">
        <f ca="1">SUM(Z$12:Z282)</f>
        <v>166043.22099999999</v>
      </c>
      <c r="AC282" s="16">
        <f ca="1">SUM(X$12:X282)+SUMIF(Y$12:Y282, "&lt;0")</f>
        <v>152921.72600000002</v>
      </c>
      <c r="AE282" s="9">
        <v>44453</v>
      </c>
      <c r="AF282" s="14">
        <f t="shared" ca="1" si="243"/>
        <v>2000</v>
      </c>
      <c r="AG282" s="14">
        <f t="shared" ca="1" si="271"/>
        <v>2000</v>
      </c>
      <c r="AH282" s="14">
        <f t="shared" ca="1" si="230"/>
        <v>1054.2170000000042</v>
      </c>
      <c r="AI282" s="14">
        <f t="shared" ca="1" si="244"/>
        <v>945.78299999999581</v>
      </c>
      <c r="AJ282" s="14">
        <f t="shared" ca="1" si="245"/>
        <v>945.78299999999581</v>
      </c>
      <c r="AK282" s="14">
        <f t="shared" ca="1" si="255"/>
        <v>469489.56299796025</v>
      </c>
      <c r="AL282" s="15">
        <f ca="1">SUM(AJ$12:AJ282)</f>
        <v>244567.83699796029</v>
      </c>
      <c r="AM282" s="16">
        <f ca="1">SUM(AH$12:AH282)+SUMIF(AI$12:AI282, "&lt;0")</f>
        <v>224921.72600000008</v>
      </c>
      <c r="AO282" s="9">
        <v>44453</v>
      </c>
      <c r="AP282" s="14">
        <f t="shared" ca="1" si="246"/>
        <v>3000</v>
      </c>
      <c r="AQ282" s="14">
        <f t="shared" ca="1" si="276"/>
        <v>3000</v>
      </c>
      <c r="AR282" s="14">
        <f t="shared" ca="1" si="231"/>
        <v>1672.8825193775069</v>
      </c>
      <c r="AS282" s="14">
        <f t="shared" ca="1" si="256"/>
        <v>1327.1174806224931</v>
      </c>
      <c r="AT282" s="14">
        <f t="shared" ca="1" si="257"/>
        <v>1327.1174806224931</v>
      </c>
      <c r="AU282" s="14">
        <f t="shared" ca="1" si="238"/>
        <v>643390.78785618593</v>
      </c>
      <c r="AV282" s="15">
        <f ca="1">SUM(AT$12:AT282)</f>
        <v>338243.43927251903</v>
      </c>
      <c r="AW282" s="16">
        <f ca="1">SUM(AR$12:AR282)+SUMIF(AS$12:AS282, "&lt;0")</f>
        <v>305147.34858366707</v>
      </c>
      <c r="AX282" s="15"/>
      <c r="AZ282" s="9">
        <v>44453</v>
      </c>
      <c r="BA282" s="14">
        <f t="shared" ca="1" si="268"/>
        <v>1500</v>
      </c>
      <c r="BB282" s="14">
        <f t="shared" ca="1" si="277"/>
        <v>1500</v>
      </c>
      <c r="BC282" s="14">
        <f t="shared" ca="1" si="232"/>
        <v>1054.2170000000042</v>
      </c>
      <c r="BD282" s="14">
        <f t="shared" ca="1" si="258"/>
        <v>445.78299999999581</v>
      </c>
      <c r="BE282" s="14">
        <f t="shared" ca="1" si="259"/>
        <v>445.78299999999581</v>
      </c>
      <c r="BF282" s="14">
        <f t="shared" ca="1" si="239"/>
        <v>369464.94699999999</v>
      </c>
      <c r="BG282" s="15">
        <f ca="1">SUM(BE$12:BE282)</f>
        <v>192543.22100000005</v>
      </c>
      <c r="BH282" s="16">
        <f ca="1">SUM(BC$12:BC282)+SUMIF(BD$12:BD282, "&lt;0")</f>
        <v>176921.726</v>
      </c>
      <c r="BJ282" s="9">
        <v>44453</v>
      </c>
      <c r="BK282" s="14">
        <f t="shared" ca="1" si="269"/>
        <v>1750</v>
      </c>
      <c r="BL282" s="14">
        <f t="shared" ca="1" si="278"/>
        <v>1750</v>
      </c>
      <c r="BM282" s="14">
        <f t="shared" ca="1" si="233"/>
        <v>1054.2170000000042</v>
      </c>
      <c r="BN282" s="14">
        <f t="shared" ca="1" si="260"/>
        <v>695.78299999999581</v>
      </c>
      <c r="BO282" s="14">
        <f t="shared" ca="1" si="261"/>
        <v>695.78299999999581</v>
      </c>
      <c r="BP282" s="14">
        <f t="shared" ca="1" si="240"/>
        <v>419964.94699999999</v>
      </c>
      <c r="BQ282" s="15">
        <f ca="1">SUM(BO$12:BO282)</f>
        <v>219043.22100000002</v>
      </c>
      <c r="BR282" s="16">
        <f ca="1">SUM(BM$12:BM282)+SUMIF(BN$12:BN282, "&lt;0")</f>
        <v>200921.726</v>
      </c>
      <c r="BT282" s="9">
        <v>44453</v>
      </c>
      <c r="BU282" s="14">
        <f t="shared" ca="1" si="247"/>
        <v>2000</v>
      </c>
      <c r="BV282" s="14">
        <f t="shared" ca="1" si="272"/>
        <v>2000</v>
      </c>
      <c r="BW282" s="14">
        <f t="shared" ca="1" si="234"/>
        <v>1054.2170000000042</v>
      </c>
      <c r="BX282" s="14">
        <f t="shared" ca="1" si="248"/>
        <v>945.78299999999581</v>
      </c>
      <c r="BY282" s="14">
        <f t="shared" ca="1" si="249"/>
        <v>945.78299999999581</v>
      </c>
      <c r="BZ282" s="14">
        <f t="shared" ca="1" si="262"/>
        <v>469489.56299796025</v>
      </c>
      <c r="CA282" s="15">
        <f ca="1">SUM(BY$12:BY282)</f>
        <v>244567.83699796029</v>
      </c>
      <c r="CB282" s="16">
        <f ca="1">SUM(BW$12:BW282)+SUMIF(BX$12:BX282, "&lt;0")</f>
        <v>224921.72600000008</v>
      </c>
      <c r="CD282" s="9">
        <v>44453</v>
      </c>
      <c r="CE282" s="14">
        <f t="shared" ca="1" si="270"/>
        <v>2500</v>
      </c>
      <c r="CF282" s="14">
        <f t="shared" ca="1" si="279"/>
        <v>2500</v>
      </c>
      <c r="CG282" s="14">
        <f t="shared" ca="1" si="235"/>
        <v>1533.7043503563282</v>
      </c>
      <c r="CH282" s="14">
        <f t="shared" ca="1" si="263"/>
        <v>966.29564964367182</v>
      </c>
      <c r="CI282" s="14">
        <f t="shared" ca="1" si="264"/>
        <v>966.29564964367182</v>
      </c>
      <c r="CJ282" s="14">
        <f t="shared" ca="1" si="241"/>
        <v>561287.29516675486</v>
      </c>
      <c r="CK282" s="15">
        <f ca="1">SUM(CI$12:CI282)</f>
        <v>292588.34964760405</v>
      </c>
      <c r="CL282" s="16">
        <f ca="1">SUM(CG$12:CG282)+SUMIF(CH$12:CH282, "&lt;0")</f>
        <v>268698.94551915093</v>
      </c>
    </row>
    <row r="283" spans="1:90" x14ac:dyDescent="0.2">
      <c r="A283" s="24">
        <v>44454</v>
      </c>
      <c r="B283" s="54">
        <f ca="1">IF($A283&gt;= $C$5,$C$6, INDEX('Historical Data'!$D$2:$D$745, MATCH(A283, 'Historical Data'!$B$2:$B$745, 0)))</f>
        <v>1295.6389999999997</v>
      </c>
      <c r="C283" s="14">
        <f t="shared" ca="1" si="273"/>
        <v>1295.6389999999994</v>
      </c>
      <c r="D283" s="14">
        <f t="shared" ca="1" si="227"/>
        <v>1295.6389999999997</v>
      </c>
      <c r="E283" s="14">
        <f t="shared" ca="1" si="250"/>
        <v>0</v>
      </c>
      <c r="F283" s="14">
        <f t="shared" ca="1" si="242"/>
        <v>0</v>
      </c>
      <c r="G283" s="14">
        <f t="shared" ca="1" si="265"/>
        <v>329479.66400000063</v>
      </c>
      <c r="H283" s="15">
        <f ca="1">SUM(F$12:F283)</f>
        <v>170880.95499999987</v>
      </c>
      <c r="I283" s="16">
        <f ca="1">SUM(D$12:D283)+SUMIF(E$12:E283, "&lt;0")</f>
        <v>158598.70899999989</v>
      </c>
      <c r="J283" s="15"/>
      <c r="K283" s="9">
        <v>44454</v>
      </c>
      <c r="L283" s="14">
        <f t="shared" ca="1" si="266"/>
        <v>1788.5130798771124</v>
      </c>
      <c r="M283" s="14">
        <f t="shared" ca="1" si="274"/>
        <v>1788.5130798771129</v>
      </c>
      <c r="N283" s="14">
        <f t="shared" ca="1" si="228"/>
        <v>1623.614999999998</v>
      </c>
      <c r="O283" s="14">
        <f t="shared" ca="1" si="251"/>
        <v>164.89807987711447</v>
      </c>
      <c r="P283" s="14">
        <f t="shared" ca="1" si="252"/>
        <v>164.89807987711447</v>
      </c>
      <c r="Q283" s="14">
        <f t="shared" ca="1" si="236"/>
        <v>429533.10221505433</v>
      </c>
      <c r="R283" s="15">
        <f ca="1">SUM(P$12:P283)</f>
        <v>223290.50554685094</v>
      </c>
      <c r="S283" s="16">
        <f ca="1">SUM(N$12:N283)+SUMIF(O$12:O283, "&lt;0")</f>
        <v>206242.59666820266</v>
      </c>
      <c r="U283" s="9">
        <v>44454</v>
      </c>
      <c r="V283" s="14">
        <f t="shared" ca="1" si="267"/>
        <v>1250</v>
      </c>
      <c r="W283" s="14">
        <f t="shared" ca="1" si="275"/>
        <v>1250</v>
      </c>
      <c r="X283" s="14">
        <f t="shared" ca="1" si="229"/>
        <v>1250</v>
      </c>
      <c r="Y283" s="14">
        <f t="shared" ca="1" si="253"/>
        <v>0</v>
      </c>
      <c r="Z283" s="14">
        <f t="shared" ca="1" si="254"/>
        <v>0</v>
      </c>
      <c r="AA283" s="14">
        <f t="shared" ca="1" si="237"/>
        <v>320214.94699999999</v>
      </c>
      <c r="AB283" s="15">
        <f ca="1">SUM(Z$12:Z283)</f>
        <v>166043.22099999999</v>
      </c>
      <c r="AC283" s="16">
        <f ca="1">SUM(X$12:X283)+SUMIF(Y$12:Y283, "&lt;0")</f>
        <v>154171.72600000002</v>
      </c>
      <c r="AE283" s="9">
        <v>44454</v>
      </c>
      <c r="AF283" s="14">
        <f t="shared" ca="1" si="243"/>
        <v>2000</v>
      </c>
      <c r="AG283" s="14">
        <f t="shared" ca="1" si="271"/>
        <v>2000</v>
      </c>
      <c r="AH283" s="14">
        <f t="shared" ca="1" si="230"/>
        <v>1623.614999999998</v>
      </c>
      <c r="AI283" s="14">
        <f t="shared" ca="1" si="244"/>
        <v>376.38500000000204</v>
      </c>
      <c r="AJ283" s="14">
        <f t="shared" ca="1" si="245"/>
        <v>376.38500000000204</v>
      </c>
      <c r="AK283" s="14">
        <f t="shared" ca="1" si="255"/>
        <v>471489.56299796025</v>
      </c>
      <c r="AL283" s="15">
        <f ca="1">SUM(AJ$12:AJ283)</f>
        <v>244944.2219979603</v>
      </c>
      <c r="AM283" s="16">
        <f ca="1">SUM(AH$12:AH283)+SUMIF(AI$12:AI283, "&lt;0")</f>
        <v>226545.34100000007</v>
      </c>
      <c r="AO283" s="9">
        <v>44454</v>
      </c>
      <c r="AP283" s="14">
        <f t="shared" ca="1" si="246"/>
        <v>3000</v>
      </c>
      <c r="AQ283" s="14">
        <f t="shared" ca="1" si="276"/>
        <v>3000</v>
      </c>
      <c r="AR283" s="14">
        <f t="shared" ca="1" si="231"/>
        <v>2242.2805193775002</v>
      </c>
      <c r="AS283" s="14">
        <f t="shared" ca="1" si="256"/>
        <v>757.71948062249976</v>
      </c>
      <c r="AT283" s="14">
        <f t="shared" ca="1" si="257"/>
        <v>757.71948062249976</v>
      </c>
      <c r="AU283" s="14">
        <f t="shared" ca="1" si="238"/>
        <v>646390.78785618593</v>
      </c>
      <c r="AV283" s="15">
        <f ca="1">SUM(AT$12:AT283)</f>
        <v>339001.15875314153</v>
      </c>
      <c r="AW283" s="16">
        <f ca="1">SUM(AR$12:AR283)+SUMIF(AS$12:AS283, "&lt;0")</f>
        <v>307389.62910304457</v>
      </c>
      <c r="AX283" s="15"/>
      <c r="AZ283" s="9">
        <v>44454</v>
      </c>
      <c r="BA283" s="14">
        <f t="shared" ca="1" si="268"/>
        <v>1500</v>
      </c>
      <c r="BB283" s="14">
        <f t="shared" ca="1" si="277"/>
        <v>1500</v>
      </c>
      <c r="BC283" s="14">
        <f t="shared" ca="1" si="232"/>
        <v>1500</v>
      </c>
      <c r="BD283" s="14">
        <f t="shared" ca="1" si="258"/>
        <v>0</v>
      </c>
      <c r="BE283" s="14">
        <f t="shared" ca="1" si="259"/>
        <v>0</v>
      </c>
      <c r="BF283" s="14">
        <f t="shared" ca="1" si="239"/>
        <v>370964.94699999999</v>
      </c>
      <c r="BG283" s="15">
        <f ca="1">SUM(BE$12:BE283)</f>
        <v>192543.22100000005</v>
      </c>
      <c r="BH283" s="16">
        <f ca="1">SUM(BC$12:BC283)+SUMIF(BD$12:BD283, "&lt;0")</f>
        <v>178421.726</v>
      </c>
      <c r="BJ283" s="9">
        <v>44454</v>
      </c>
      <c r="BK283" s="14">
        <f t="shared" ca="1" si="269"/>
        <v>1750</v>
      </c>
      <c r="BL283" s="14">
        <f t="shared" ca="1" si="278"/>
        <v>1750</v>
      </c>
      <c r="BM283" s="14">
        <f t="shared" ca="1" si="233"/>
        <v>1623.614999999998</v>
      </c>
      <c r="BN283" s="14">
        <f t="shared" ca="1" si="260"/>
        <v>126.38500000000204</v>
      </c>
      <c r="BO283" s="14">
        <f t="shared" ca="1" si="261"/>
        <v>126.38500000000204</v>
      </c>
      <c r="BP283" s="14">
        <f t="shared" ca="1" si="240"/>
        <v>421714.94699999999</v>
      </c>
      <c r="BQ283" s="15">
        <f ca="1">SUM(BO$12:BO283)</f>
        <v>219169.60600000003</v>
      </c>
      <c r="BR283" s="16">
        <f ca="1">SUM(BM$12:BM283)+SUMIF(BN$12:BN283, "&lt;0")</f>
        <v>202545.34099999999</v>
      </c>
      <c r="BT283" s="9">
        <v>44454</v>
      </c>
      <c r="BU283" s="14">
        <f t="shared" ca="1" si="247"/>
        <v>2000</v>
      </c>
      <c r="BV283" s="14">
        <f t="shared" ca="1" si="272"/>
        <v>2000</v>
      </c>
      <c r="BW283" s="14">
        <f t="shared" ca="1" si="234"/>
        <v>1623.614999999998</v>
      </c>
      <c r="BX283" s="14">
        <f t="shared" ca="1" si="248"/>
        <v>376.38500000000204</v>
      </c>
      <c r="BY283" s="14">
        <f t="shared" ca="1" si="249"/>
        <v>376.38500000000204</v>
      </c>
      <c r="BZ283" s="14">
        <f t="shared" ca="1" si="262"/>
        <v>471489.56299796025</v>
      </c>
      <c r="CA283" s="15">
        <f ca="1">SUM(BY$12:BY283)</f>
        <v>244944.2219979603</v>
      </c>
      <c r="CB283" s="16">
        <f ca="1">SUM(BW$12:BW283)+SUMIF(BX$12:BX283, "&lt;0")</f>
        <v>226545.34100000007</v>
      </c>
      <c r="CD283" s="9">
        <v>44454</v>
      </c>
      <c r="CE283" s="14">
        <f t="shared" ca="1" si="270"/>
        <v>2500</v>
      </c>
      <c r="CF283" s="14">
        <f t="shared" ca="1" si="279"/>
        <v>2500</v>
      </c>
      <c r="CG283" s="14">
        <f t="shared" ca="1" si="235"/>
        <v>2077.3246203822591</v>
      </c>
      <c r="CH283" s="14">
        <f t="shared" ca="1" si="263"/>
        <v>422.67537961774087</v>
      </c>
      <c r="CI283" s="14">
        <f t="shared" ca="1" si="264"/>
        <v>422.67537961774087</v>
      </c>
      <c r="CJ283" s="14">
        <f t="shared" ca="1" si="241"/>
        <v>563787.29516675486</v>
      </c>
      <c r="CK283" s="15">
        <f ca="1">SUM(CI$12:CI283)</f>
        <v>293011.02502722177</v>
      </c>
      <c r="CL283" s="16">
        <f ca="1">SUM(CG$12:CG283)+SUMIF(CH$12:CH283, "&lt;0")</f>
        <v>270776.27013953321</v>
      </c>
    </row>
    <row r="284" spans="1:90" x14ac:dyDescent="0.2">
      <c r="A284" s="24">
        <v>44455</v>
      </c>
      <c r="B284" s="54">
        <f ca="1">IF($A284&gt;= $C$5,$C$6, INDEX('Historical Data'!$D$2:$D$745, MATCH(A284, 'Historical Data'!$B$2:$B$745, 0)))</f>
        <v>1295.6389999999997</v>
      </c>
      <c r="C284" s="14">
        <f t="shared" ca="1" si="273"/>
        <v>1295.6389999999994</v>
      </c>
      <c r="D284" s="14">
        <f t="shared" ca="1" si="227"/>
        <v>1295.6389999999997</v>
      </c>
      <c r="E284" s="14">
        <f t="shared" ca="1" si="250"/>
        <v>0</v>
      </c>
      <c r="F284" s="14">
        <f t="shared" ca="1" si="242"/>
        <v>0</v>
      </c>
      <c r="G284" s="14">
        <f t="shared" ca="1" si="265"/>
        <v>330775.30300000065</v>
      </c>
      <c r="H284" s="15">
        <f ca="1">SUM(F$12:F284)</f>
        <v>170880.95499999987</v>
      </c>
      <c r="I284" s="16">
        <f ca="1">SUM(D$12:D284)+SUMIF(E$12:E284, "&lt;0")</f>
        <v>159894.34799999988</v>
      </c>
      <c r="J284" s="15"/>
      <c r="K284" s="9">
        <v>44455</v>
      </c>
      <c r="L284" s="14">
        <f t="shared" ca="1" si="266"/>
        <v>1788.5130798771124</v>
      </c>
      <c r="M284" s="14">
        <f t="shared" ca="1" si="274"/>
        <v>1788.5130798771129</v>
      </c>
      <c r="N284" s="14">
        <f t="shared" ca="1" si="228"/>
        <v>1788.5130798771124</v>
      </c>
      <c r="O284" s="14">
        <f t="shared" ca="1" si="251"/>
        <v>0</v>
      </c>
      <c r="P284" s="14">
        <f t="shared" ca="1" si="252"/>
        <v>0</v>
      </c>
      <c r="Q284" s="14">
        <f t="shared" ca="1" si="236"/>
        <v>431321.61529493146</v>
      </c>
      <c r="R284" s="15">
        <f ca="1">SUM(P$12:P284)</f>
        <v>223290.50554685094</v>
      </c>
      <c r="S284" s="16">
        <f ca="1">SUM(N$12:N284)+SUMIF(O$12:O284, "&lt;0")</f>
        <v>208031.10974807976</v>
      </c>
      <c r="U284" s="9">
        <v>44455</v>
      </c>
      <c r="V284" s="14">
        <f t="shared" ca="1" si="267"/>
        <v>1250</v>
      </c>
      <c r="W284" s="14">
        <f t="shared" ca="1" si="275"/>
        <v>1250</v>
      </c>
      <c r="X284" s="14">
        <f t="shared" ca="1" si="229"/>
        <v>1250</v>
      </c>
      <c r="Y284" s="14">
        <f t="shared" ca="1" si="253"/>
        <v>0</v>
      </c>
      <c r="Z284" s="14">
        <f t="shared" ca="1" si="254"/>
        <v>0</v>
      </c>
      <c r="AA284" s="14">
        <f t="shared" ca="1" si="237"/>
        <v>321464.94699999999</v>
      </c>
      <c r="AB284" s="15">
        <f ca="1">SUM(Z$12:Z284)</f>
        <v>166043.22099999999</v>
      </c>
      <c r="AC284" s="16">
        <f ca="1">SUM(X$12:X284)+SUMIF(Y$12:Y284, "&lt;0")</f>
        <v>155421.72600000002</v>
      </c>
      <c r="AE284" s="9">
        <v>44455</v>
      </c>
      <c r="AF284" s="14">
        <f t="shared" ca="1" si="243"/>
        <v>2000</v>
      </c>
      <c r="AG284" s="14">
        <f t="shared" ca="1" si="271"/>
        <v>2000</v>
      </c>
      <c r="AH284" s="14">
        <f t="shared" ca="1" si="230"/>
        <v>1881.023000000001</v>
      </c>
      <c r="AI284" s="14">
        <f t="shared" ca="1" si="244"/>
        <v>118.97699999999895</v>
      </c>
      <c r="AJ284" s="14">
        <f t="shared" ca="1" si="245"/>
        <v>118.97699999999895</v>
      </c>
      <c r="AK284" s="14">
        <f t="shared" ca="1" si="255"/>
        <v>473489.56299796025</v>
      </c>
      <c r="AL284" s="15">
        <f ca="1">SUM(AJ$12:AJ284)</f>
        <v>245063.19899796031</v>
      </c>
      <c r="AM284" s="16">
        <f ca="1">SUM(AH$12:AH284)+SUMIF(AI$12:AI284, "&lt;0")</f>
        <v>228426.36400000006</v>
      </c>
      <c r="AO284" s="9">
        <v>44455</v>
      </c>
      <c r="AP284" s="14">
        <f t="shared" ca="1" si="246"/>
        <v>3000</v>
      </c>
      <c r="AQ284" s="14">
        <f t="shared" ca="1" si="276"/>
        <v>3000</v>
      </c>
      <c r="AR284" s="14">
        <f t="shared" ca="1" si="231"/>
        <v>2499.6885193775038</v>
      </c>
      <c r="AS284" s="14">
        <f t="shared" ca="1" si="256"/>
        <v>500.31148062249622</v>
      </c>
      <c r="AT284" s="14">
        <f t="shared" ca="1" si="257"/>
        <v>500.31148062249622</v>
      </c>
      <c r="AU284" s="14">
        <f t="shared" ca="1" si="238"/>
        <v>649390.78785618593</v>
      </c>
      <c r="AV284" s="15">
        <f ca="1">SUM(AT$12:AT284)</f>
        <v>339501.47023376403</v>
      </c>
      <c r="AW284" s="16">
        <f ca="1">SUM(AR$12:AR284)+SUMIF(AS$12:AS284, "&lt;0")</f>
        <v>309889.31762242207</v>
      </c>
      <c r="AX284" s="15"/>
      <c r="AZ284" s="9">
        <v>44455</v>
      </c>
      <c r="BA284" s="14">
        <f t="shared" ca="1" si="268"/>
        <v>1500</v>
      </c>
      <c r="BB284" s="14">
        <f t="shared" ca="1" si="277"/>
        <v>1500</v>
      </c>
      <c r="BC284" s="14">
        <f t="shared" ca="1" si="232"/>
        <v>1500</v>
      </c>
      <c r="BD284" s="14">
        <f t="shared" ca="1" si="258"/>
        <v>0</v>
      </c>
      <c r="BE284" s="14">
        <f t="shared" ca="1" si="259"/>
        <v>0</v>
      </c>
      <c r="BF284" s="14">
        <f t="shared" ca="1" si="239"/>
        <v>372464.94699999999</v>
      </c>
      <c r="BG284" s="15">
        <f ca="1">SUM(BE$12:BE284)</f>
        <v>192543.22100000005</v>
      </c>
      <c r="BH284" s="16">
        <f ca="1">SUM(BC$12:BC284)+SUMIF(BD$12:BD284, "&lt;0")</f>
        <v>179921.726</v>
      </c>
      <c r="BJ284" s="9">
        <v>44455</v>
      </c>
      <c r="BK284" s="14">
        <f t="shared" ca="1" si="269"/>
        <v>1750</v>
      </c>
      <c r="BL284" s="14">
        <f t="shared" ca="1" si="278"/>
        <v>1750</v>
      </c>
      <c r="BM284" s="14">
        <f t="shared" ca="1" si="233"/>
        <v>1750</v>
      </c>
      <c r="BN284" s="14">
        <f t="shared" ca="1" si="260"/>
        <v>0</v>
      </c>
      <c r="BO284" s="14">
        <f t="shared" ca="1" si="261"/>
        <v>0</v>
      </c>
      <c r="BP284" s="14">
        <f t="shared" ca="1" si="240"/>
        <v>423464.94699999999</v>
      </c>
      <c r="BQ284" s="15">
        <f ca="1">SUM(BO$12:BO284)</f>
        <v>219169.60600000003</v>
      </c>
      <c r="BR284" s="16">
        <f ca="1">SUM(BM$12:BM284)+SUMIF(BN$12:BN284, "&lt;0")</f>
        <v>204295.34099999999</v>
      </c>
      <c r="BT284" s="9">
        <v>44455</v>
      </c>
      <c r="BU284" s="14">
        <f t="shared" ca="1" si="247"/>
        <v>2000</v>
      </c>
      <c r="BV284" s="14">
        <f t="shared" ca="1" si="272"/>
        <v>2000</v>
      </c>
      <c r="BW284" s="14">
        <f t="shared" ca="1" si="234"/>
        <v>1881.023000000001</v>
      </c>
      <c r="BX284" s="14">
        <f t="shared" ca="1" si="248"/>
        <v>118.97699999999895</v>
      </c>
      <c r="BY284" s="14">
        <f t="shared" ca="1" si="249"/>
        <v>118.97699999999895</v>
      </c>
      <c r="BZ284" s="14">
        <f t="shared" ca="1" si="262"/>
        <v>473489.56299796025</v>
      </c>
      <c r="CA284" s="15">
        <f ca="1">SUM(BY$12:BY284)</f>
        <v>245063.19899796031</v>
      </c>
      <c r="CB284" s="16">
        <f ca="1">SUM(BW$12:BW284)+SUMIF(BX$12:BX284, "&lt;0")</f>
        <v>228426.36400000006</v>
      </c>
      <c r="CD284" s="9">
        <v>44455</v>
      </c>
      <c r="CE284" s="14">
        <f t="shared" ca="1" si="270"/>
        <v>2500</v>
      </c>
      <c r="CF284" s="14">
        <f t="shared" ca="1" si="279"/>
        <v>2500</v>
      </c>
      <c r="CG284" s="14">
        <f t="shared" ca="1" si="235"/>
        <v>2308.9548904081998</v>
      </c>
      <c r="CH284" s="14">
        <f t="shared" ca="1" si="263"/>
        <v>191.04510959180016</v>
      </c>
      <c r="CI284" s="14">
        <f t="shared" ca="1" si="264"/>
        <v>191.04510959180016</v>
      </c>
      <c r="CJ284" s="14">
        <f t="shared" ca="1" si="241"/>
        <v>566287.29516675486</v>
      </c>
      <c r="CK284" s="15">
        <f ca="1">SUM(CI$12:CI284)</f>
        <v>293202.07013681356</v>
      </c>
      <c r="CL284" s="16">
        <f ca="1">SUM(CG$12:CG284)+SUMIF(CH$12:CH284, "&lt;0")</f>
        <v>273085.22502994142</v>
      </c>
    </row>
    <row r="285" spans="1:90" x14ac:dyDescent="0.2">
      <c r="A285" s="24">
        <v>44456</v>
      </c>
      <c r="B285" s="54">
        <f ca="1">IF($A285&gt;= $C$5,$C$6, INDEX('Historical Data'!$D$2:$D$745, MATCH(A285, 'Historical Data'!$B$2:$B$745, 0)))</f>
        <v>1295.6389999999997</v>
      </c>
      <c r="C285" s="14">
        <f t="shared" ca="1" si="273"/>
        <v>1295.6389999999994</v>
      </c>
      <c r="D285" s="14">
        <f t="shared" ca="1" si="227"/>
        <v>1291.0139999999947</v>
      </c>
      <c r="E285" s="14">
        <f t="shared" ca="1" si="250"/>
        <v>4.6250000000050022</v>
      </c>
      <c r="F285" s="14">
        <f t="shared" ca="1" si="242"/>
        <v>4.6250000000050022</v>
      </c>
      <c r="G285" s="14">
        <f t="shared" ca="1" si="265"/>
        <v>332070.94200000068</v>
      </c>
      <c r="H285" s="15">
        <f ca="1">SUM(F$12:F285)</f>
        <v>170885.57999999987</v>
      </c>
      <c r="I285" s="16">
        <f ca="1">SUM(D$12:D285)+SUMIF(E$12:E285, "&lt;0")</f>
        <v>161185.36199999988</v>
      </c>
      <c r="J285" s="15"/>
      <c r="K285" s="9">
        <v>44456</v>
      </c>
      <c r="L285" s="14">
        <f t="shared" ca="1" si="266"/>
        <v>1788.5130798771124</v>
      </c>
      <c r="M285" s="14">
        <f t="shared" ca="1" si="274"/>
        <v>1788.5130798771129</v>
      </c>
      <c r="N285" s="14">
        <f t="shared" ca="1" si="228"/>
        <v>470.16392012288361</v>
      </c>
      <c r="O285" s="14">
        <f t="shared" ca="1" si="251"/>
        <v>1318.3491597542288</v>
      </c>
      <c r="P285" s="14">
        <f t="shared" ca="1" si="252"/>
        <v>1318.3491597542288</v>
      </c>
      <c r="Q285" s="14">
        <f t="shared" ca="1" si="236"/>
        <v>433110.12837480858</v>
      </c>
      <c r="R285" s="15">
        <f ca="1">SUM(P$12:P285)</f>
        <v>224608.85470660517</v>
      </c>
      <c r="S285" s="16">
        <f ca="1">SUM(N$12:N285)+SUMIF(O$12:O285, "&lt;0")</f>
        <v>208501.27366820266</v>
      </c>
      <c r="U285" s="9">
        <v>44456</v>
      </c>
      <c r="V285" s="14">
        <f t="shared" ca="1" si="267"/>
        <v>1250</v>
      </c>
      <c r="W285" s="14">
        <f t="shared" ca="1" si="275"/>
        <v>1250</v>
      </c>
      <c r="X285" s="14">
        <f t="shared" ca="1" si="229"/>
        <v>1250</v>
      </c>
      <c r="Y285" s="14">
        <f t="shared" ca="1" si="253"/>
        <v>0</v>
      </c>
      <c r="Z285" s="14">
        <f t="shared" ca="1" si="254"/>
        <v>0</v>
      </c>
      <c r="AA285" s="14">
        <f t="shared" ca="1" si="237"/>
        <v>322714.94699999999</v>
      </c>
      <c r="AB285" s="15">
        <f ca="1">SUM(Z$12:Z285)</f>
        <v>166043.22099999999</v>
      </c>
      <c r="AC285" s="16">
        <f ca="1">SUM(X$12:X285)+SUMIF(Y$12:Y285, "&lt;0")</f>
        <v>156671.72600000002</v>
      </c>
      <c r="AE285" s="9">
        <v>44456</v>
      </c>
      <c r="AF285" s="14">
        <f t="shared" ca="1" si="243"/>
        <v>2000</v>
      </c>
      <c r="AG285" s="14">
        <f t="shared" ca="1" si="271"/>
        <v>2000</v>
      </c>
      <c r="AH285" s="14">
        <f t="shared" ca="1" si="230"/>
        <v>377.65399999999499</v>
      </c>
      <c r="AI285" s="14">
        <f t="shared" ca="1" si="244"/>
        <v>1622.346000000005</v>
      </c>
      <c r="AJ285" s="14">
        <f t="shared" ca="1" si="245"/>
        <v>1622.346000000005</v>
      </c>
      <c r="AK285" s="14">
        <f t="shared" ca="1" si="255"/>
        <v>475489.56299796025</v>
      </c>
      <c r="AL285" s="15">
        <f ca="1">SUM(AJ$12:AJ285)</f>
        <v>246685.54499796033</v>
      </c>
      <c r="AM285" s="16">
        <f ca="1">SUM(AH$12:AH285)+SUMIF(AI$12:AI285, "&lt;0")</f>
        <v>228804.01800000004</v>
      </c>
      <c r="AO285" s="9">
        <v>44456</v>
      </c>
      <c r="AP285" s="14">
        <f t="shared" ca="1" si="246"/>
        <v>3000</v>
      </c>
      <c r="AQ285" s="14">
        <f t="shared" ca="1" si="276"/>
        <v>3000</v>
      </c>
      <c r="AR285" s="14">
        <f t="shared" ca="1" si="231"/>
        <v>996.31951937749818</v>
      </c>
      <c r="AS285" s="14">
        <f t="shared" ca="1" si="256"/>
        <v>2003.6804806225018</v>
      </c>
      <c r="AT285" s="14">
        <f t="shared" ca="1" si="257"/>
        <v>2003.6804806225018</v>
      </c>
      <c r="AU285" s="14">
        <f t="shared" ca="1" si="238"/>
        <v>652390.78785618593</v>
      </c>
      <c r="AV285" s="15">
        <f ca="1">SUM(AT$12:AT285)</f>
        <v>341505.15071438655</v>
      </c>
      <c r="AW285" s="16">
        <f ca="1">SUM(AR$12:AR285)+SUMIF(AS$12:AS285, "&lt;0")</f>
        <v>310885.63714179955</v>
      </c>
      <c r="AX285" s="15"/>
      <c r="AZ285" s="9">
        <v>44456</v>
      </c>
      <c r="BA285" s="14">
        <f t="shared" ca="1" si="268"/>
        <v>1500</v>
      </c>
      <c r="BB285" s="14">
        <f t="shared" ca="1" si="277"/>
        <v>1500</v>
      </c>
      <c r="BC285" s="14">
        <f t="shared" ca="1" si="232"/>
        <v>882.291999999994</v>
      </c>
      <c r="BD285" s="14">
        <f t="shared" ca="1" si="258"/>
        <v>617.708000000006</v>
      </c>
      <c r="BE285" s="14">
        <f t="shared" ca="1" si="259"/>
        <v>617.708000000006</v>
      </c>
      <c r="BF285" s="14">
        <f t="shared" ca="1" si="239"/>
        <v>373964.94699999999</v>
      </c>
      <c r="BG285" s="15">
        <f ca="1">SUM(BE$12:BE285)</f>
        <v>193160.92900000006</v>
      </c>
      <c r="BH285" s="16">
        <f ca="1">SUM(BC$12:BC285)+SUMIF(BD$12:BD285, "&lt;0")</f>
        <v>180804.01799999998</v>
      </c>
      <c r="BJ285" s="9">
        <v>44456</v>
      </c>
      <c r="BK285" s="14">
        <f t="shared" ca="1" si="269"/>
        <v>1750</v>
      </c>
      <c r="BL285" s="14">
        <f t="shared" ca="1" si="278"/>
        <v>1750</v>
      </c>
      <c r="BM285" s="14">
        <f t="shared" ca="1" si="233"/>
        <v>508.67699999999604</v>
      </c>
      <c r="BN285" s="14">
        <f t="shared" ca="1" si="260"/>
        <v>1241.323000000004</v>
      </c>
      <c r="BO285" s="14">
        <f t="shared" ca="1" si="261"/>
        <v>1241.323000000004</v>
      </c>
      <c r="BP285" s="14">
        <f t="shared" ca="1" si="240"/>
        <v>425214.94699999999</v>
      </c>
      <c r="BQ285" s="15">
        <f ca="1">SUM(BO$12:BO285)</f>
        <v>220410.92900000003</v>
      </c>
      <c r="BR285" s="16">
        <f ca="1">SUM(BM$12:BM285)+SUMIF(BN$12:BN285, "&lt;0")</f>
        <v>204804.01799999998</v>
      </c>
      <c r="BT285" s="9">
        <v>44456</v>
      </c>
      <c r="BU285" s="14">
        <f t="shared" ca="1" si="247"/>
        <v>2000</v>
      </c>
      <c r="BV285" s="14">
        <f t="shared" ca="1" si="272"/>
        <v>2000</v>
      </c>
      <c r="BW285" s="14">
        <f t="shared" ca="1" si="234"/>
        <v>377.65399999999499</v>
      </c>
      <c r="BX285" s="14">
        <f t="shared" ca="1" si="248"/>
        <v>1622.346000000005</v>
      </c>
      <c r="BY285" s="14">
        <f t="shared" ca="1" si="249"/>
        <v>1622.346000000005</v>
      </c>
      <c r="BZ285" s="14">
        <f t="shared" ca="1" si="262"/>
        <v>475489.56299796025</v>
      </c>
      <c r="CA285" s="15">
        <f ca="1">SUM(BY$12:BY285)</f>
        <v>246685.54499796033</v>
      </c>
      <c r="CB285" s="16">
        <f ca="1">SUM(BW$12:BW285)+SUMIF(BX$12:BX285, "&lt;0")</f>
        <v>228804.01800000004</v>
      </c>
      <c r="CD285" s="9">
        <v>44456</v>
      </c>
      <c r="CE285" s="14">
        <f t="shared" ca="1" si="270"/>
        <v>2500</v>
      </c>
      <c r="CF285" s="14">
        <f t="shared" ca="1" si="279"/>
        <v>2500</v>
      </c>
      <c r="CG285" s="14">
        <f t="shared" ca="1" si="235"/>
        <v>779.80816043413142</v>
      </c>
      <c r="CH285" s="14">
        <f t="shared" ca="1" si="263"/>
        <v>1720.1918395658686</v>
      </c>
      <c r="CI285" s="14">
        <f t="shared" ca="1" si="264"/>
        <v>1720.1918395658686</v>
      </c>
      <c r="CJ285" s="14">
        <f t="shared" ca="1" si="241"/>
        <v>568787.29516675486</v>
      </c>
      <c r="CK285" s="15">
        <f ca="1">SUM(CI$12:CI285)</f>
        <v>294922.26197637944</v>
      </c>
      <c r="CL285" s="16">
        <f ca="1">SUM(CG$12:CG285)+SUMIF(CH$12:CH285, "&lt;0")</f>
        <v>273865.03319037554</v>
      </c>
    </row>
    <row r="286" spans="1:90" x14ac:dyDescent="0.2">
      <c r="A286" s="24">
        <v>44457</v>
      </c>
      <c r="B286" s="54">
        <f ca="1">IF($A286&gt;= $C$5,$C$6, INDEX('Historical Data'!$D$2:$D$745, MATCH(A286, 'Historical Data'!$B$2:$B$745, 0)))</f>
        <v>1295.6389999999997</v>
      </c>
      <c r="C286" s="14">
        <f t="shared" ca="1" si="273"/>
        <v>1295.6389999999994</v>
      </c>
      <c r="D286" s="14">
        <f t="shared" ca="1" si="227"/>
        <v>667.16000000000349</v>
      </c>
      <c r="E286" s="14">
        <f t="shared" ca="1" si="250"/>
        <v>628.47899999999618</v>
      </c>
      <c r="F286" s="14">
        <f t="shared" ca="1" si="242"/>
        <v>628.47899999999618</v>
      </c>
      <c r="G286" s="14">
        <f t="shared" ca="1" si="265"/>
        <v>333366.5810000007</v>
      </c>
      <c r="H286" s="15">
        <f ca="1">SUM(F$12:F286)</f>
        <v>171514.05899999986</v>
      </c>
      <c r="I286" s="16">
        <f ca="1">SUM(D$12:D286)+SUMIF(E$12:E286, "&lt;0")</f>
        <v>161852.52199999988</v>
      </c>
      <c r="J286" s="15"/>
      <c r="K286" s="9">
        <v>44457</v>
      </c>
      <c r="L286" s="14">
        <f t="shared" ca="1" si="266"/>
        <v>1788.5130798771124</v>
      </c>
      <c r="M286" s="14">
        <f t="shared" ca="1" si="274"/>
        <v>1788.5130798771129</v>
      </c>
      <c r="N286" s="14">
        <f t="shared" ca="1" si="228"/>
        <v>667.16000000000349</v>
      </c>
      <c r="O286" s="14">
        <f t="shared" ca="1" si="251"/>
        <v>1121.3530798771089</v>
      </c>
      <c r="P286" s="14">
        <f t="shared" ca="1" si="252"/>
        <v>1121.3530798771089</v>
      </c>
      <c r="Q286" s="14">
        <f t="shared" ca="1" si="236"/>
        <v>434898.64145468571</v>
      </c>
      <c r="R286" s="15">
        <f ca="1">SUM(P$12:P286)</f>
        <v>225730.20778648226</v>
      </c>
      <c r="S286" s="16">
        <f ca="1">SUM(N$12:N286)+SUMIF(O$12:O286, "&lt;0")</f>
        <v>209168.43366820266</v>
      </c>
      <c r="U286" s="9">
        <v>44457</v>
      </c>
      <c r="V286" s="14">
        <f t="shared" ca="1" si="267"/>
        <v>1250</v>
      </c>
      <c r="W286" s="14">
        <f t="shared" ca="1" si="275"/>
        <v>1250</v>
      </c>
      <c r="X286" s="14">
        <f t="shared" ca="1" si="229"/>
        <v>799.4519999999975</v>
      </c>
      <c r="Y286" s="14">
        <f t="shared" ca="1" si="253"/>
        <v>450.5480000000025</v>
      </c>
      <c r="Z286" s="14">
        <f t="shared" ca="1" si="254"/>
        <v>450.5480000000025</v>
      </c>
      <c r="AA286" s="14">
        <f t="shared" ca="1" si="237"/>
        <v>323964.94699999999</v>
      </c>
      <c r="AB286" s="15">
        <f ca="1">SUM(Z$12:Z286)</f>
        <v>166493.769</v>
      </c>
      <c r="AC286" s="16">
        <f ca="1">SUM(X$12:X286)+SUMIF(Y$12:Y286, "&lt;0")</f>
        <v>157471.17800000001</v>
      </c>
      <c r="AE286" s="9">
        <v>44457</v>
      </c>
      <c r="AF286" s="14">
        <f t="shared" ca="1" si="243"/>
        <v>2000</v>
      </c>
      <c r="AG286" s="14">
        <f t="shared" ca="1" si="271"/>
        <v>2000</v>
      </c>
      <c r="AH286" s="14">
        <f t="shared" ca="1" si="230"/>
        <v>667.16000000000349</v>
      </c>
      <c r="AI286" s="14">
        <f t="shared" ca="1" si="244"/>
        <v>1332.8399999999965</v>
      </c>
      <c r="AJ286" s="14">
        <f t="shared" ca="1" si="245"/>
        <v>1332.8399999999965</v>
      </c>
      <c r="AK286" s="14">
        <f t="shared" ca="1" si="255"/>
        <v>477489.56299796025</v>
      </c>
      <c r="AL286" s="15">
        <f ca="1">SUM(AJ$12:AJ286)</f>
        <v>248018.38499796033</v>
      </c>
      <c r="AM286" s="16">
        <f ca="1">SUM(AH$12:AH286)+SUMIF(AI$12:AI286, "&lt;0")</f>
        <v>229471.17800000001</v>
      </c>
      <c r="AO286" s="9">
        <v>44457</v>
      </c>
      <c r="AP286" s="14">
        <f t="shared" ca="1" si="246"/>
        <v>3000</v>
      </c>
      <c r="AQ286" s="14">
        <f t="shared" ca="1" si="276"/>
        <v>3000</v>
      </c>
      <c r="AR286" s="14">
        <f t="shared" ca="1" si="231"/>
        <v>1285.8255193775062</v>
      </c>
      <c r="AS286" s="14">
        <f t="shared" ca="1" si="256"/>
        <v>1714.1744806224938</v>
      </c>
      <c r="AT286" s="14">
        <f t="shared" ca="1" si="257"/>
        <v>1714.1744806224938</v>
      </c>
      <c r="AU286" s="14">
        <f t="shared" ca="1" si="238"/>
        <v>655390.78785618593</v>
      </c>
      <c r="AV286" s="15">
        <f ca="1">SUM(AT$12:AT286)</f>
        <v>343219.32519500906</v>
      </c>
      <c r="AW286" s="16">
        <f ca="1">SUM(AR$12:AR286)+SUMIF(AS$12:AS286, "&lt;0")</f>
        <v>312171.46266117704</v>
      </c>
      <c r="AX286" s="15"/>
      <c r="AZ286" s="9">
        <v>44457</v>
      </c>
      <c r="BA286" s="14">
        <f t="shared" ca="1" si="268"/>
        <v>1500</v>
      </c>
      <c r="BB286" s="14">
        <f t="shared" ca="1" si="277"/>
        <v>1500</v>
      </c>
      <c r="BC286" s="14">
        <f t="shared" ca="1" si="232"/>
        <v>667.16000000000349</v>
      </c>
      <c r="BD286" s="14">
        <f t="shared" ca="1" si="258"/>
        <v>832.83999999999651</v>
      </c>
      <c r="BE286" s="14">
        <f t="shared" ca="1" si="259"/>
        <v>832.83999999999651</v>
      </c>
      <c r="BF286" s="14">
        <f t="shared" ca="1" si="239"/>
        <v>375464.94699999999</v>
      </c>
      <c r="BG286" s="15">
        <f ca="1">SUM(BE$12:BE286)</f>
        <v>193993.76900000006</v>
      </c>
      <c r="BH286" s="16">
        <f ca="1">SUM(BC$12:BC286)+SUMIF(BD$12:BD286, "&lt;0")</f>
        <v>181471.17799999999</v>
      </c>
      <c r="BJ286" s="9">
        <v>44457</v>
      </c>
      <c r="BK286" s="14">
        <f t="shared" ca="1" si="269"/>
        <v>1750</v>
      </c>
      <c r="BL286" s="14">
        <f t="shared" ca="1" si="278"/>
        <v>1750</v>
      </c>
      <c r="BM286" s="14">
        <f t="shared" ca="1" si="233"/>
        <v>667.16000000000349</v>
      </c>
      <c r="BN286" s="14">
        <f t="shared" ca="1" si="260"/>
        <v>1082.8399999999965</v>
      </c>
      <c r="BO286" s="14">
        <f t="shared" ca="1" si="261"/>
        <v>1082.8399999999965</v>
      </c>
      <c r="BP286" s="14">
        <f t="shared" ca="1" si="240"/>
        <v>426964.94699999999</v>
      </c>
      <c r="BQ286" s="15">
        <f ca="1">SUM(BO$12:BO286)</f>
        <v>221493.76900000003</v>
      </c>
      <c r="BR286" s="16">
        <f ca="1">SUM(BM$12:BM286)+SUMIF(BN$12:BN286, "&lt;0")</f>
        <v>205471.17799999999</v>
      </c>
      <c r="BT286" s="9">
        <v>44457</v>
      </c>
      <c r="BU286" s="14">
        <f t="shared" ca="1" si="247"/>
        <v>2000</v>
      </c>
      <c r="BV286" s="14">
        <f t="shared" ca="1" si="272"/>
        <v>2000</v>
      </c>
      <c r="BW286" s="14">
        <f t="shared" ca="1" si="234"/>
        <v>667.16000000000349</v>
      </c>
      <c r="BX286" s="14">
        <f t="shared" ca="1" si="248"/>
        <v>1332.8399999999965</v>
      </c>
      <c r="BY286" s="14">
        <f t="shared" ca="1" si="249"/>
        <v>1332.8399999999965</v>
      </c>
      <c r="BZ286" s="14">
        <f t="shared" ca="1" si="262"/>
        <v>477489.56299796025</v>
      </c>
      <c r="CA286" s="15">
        <f ca="1">SUM(BY$12:BY286)</f>
        <v>248018.38499796033</v>
      </c>
      <c r="CB286" s="16">
        <f ca="1">SUM(BW$12:BW286)+SUMIF(BX$12:BX286, "&lt;0")</f>
        <v>229471.17800000001</v>
      </c>
      <c r="CD286" s="9">
        <v>44457</v>
      </c>
      <c r="CE286" s="14">
        <f t="shared" ca="1" si="270"/>
        <v>2500</v>
      </c>
      <c r="CF286" s="14">
        <f t="shared" ca="1" si="279"/>
        <v>2500</v>
      </c>
      <c r="CG286" s="14">
        <f t="shared" ca="1" si="235"/>
        <v>1043.5364304600771</v>
      </c>
      <c r="CH286" s="14">
        <f t="shared" ca="1" si="263"/>
        <v>1456.4635695399229</v>
      </c>
      <c r="CI286" s="14">
        <f t="shared" ca="1" si="264"/>
        <v>1456.4635695399229</v>
      </c>
      <c r="CJ286" s="14">
        <f t="shared" ca="1" si="241"/>
        <v>571287.29516675486</v>
      </c>
      <c r="CK286" s="15">
        <f ca="1">SUM(CI$12:CI286)</f>
        <v>296378.72554591938</v>
      </c>
      <c r="CL286" s="16">
        <f ca="1">SUM(CG$12:CG286)+SUMIF(CH$12:CH286, "&lt;0")</f>
        <v>274908.56962083559</v>
      </c>
    </row>
    <row r="287" spans="1:90" x14ac:dyDescent="0.2">
      <c r="A287" s="24">
        <v>44458</v>
      </c>
      <c r="B287" s="54">
        <f ca="1">IF($A287&gt;= $C$5,$C$6, INDEX('Historical Data'!$D$2:$D$745, MATCH(A287, 'Historical Data'!$B$2:$B$745, 0)))</f>
        <v>1295.6389999999997</v>
      </c>
      <c r="C287" s="14">
        <f t="shared" ca="1" si="273"/>
        <v>1295.6389999999994</v>
      </c>
      <c r="D287" s="14">
        <f t="shared" ca="1" si="227"/>
        <v>0</v>
      </c>
      <c r="E287" s="14">
        <f t="shared" ca="1" si="250"/>
        <v>1295.6389999999997</v>
      </c>
      <c r="F287" s="14">
        <f t="shared" ca="1" si="242"/>
        <v>1295.6389999999997</v>
      </c>
      <c r="G287" s="14">
        <f t="shared" ca="1" si="265"/>
        <v>334662.22000000073</v>
      </c>
      <c r="H287" s="15">
        <f ca="1">SUM(F$12:F287)</f>
        <v>172809.69799999986</v>
      </c>
      <c r="I287" s="16">
        <f ca="1">SUM(D$12:D287)+SUMIF(E$12:E287, "&lt;0")</f>
        <v>161852.52199999988</v>
      </c>
      <c r="J287" s="15"/>
      <c r="K287" s="9">
        <v>44458</v>
      </c>
      <c r="L287" s="14">
        <f t="shared" ca="1" si="266"/>
        <v>1788.5130798771124</v>
      </c>
      <c r="M287" s="14">
        <f t="shared" ca="1" si="274"/>
        <v>1788.5130798771129</v>
      </c>
      <c r="N287" s="14">
        <f t="shared" ca="1" si="228"/>
        <v>0</v>
      </c>
      <c r="O287" s="14">
        <f t="shared" ca="1" si="251"/>
        <v>1788.5130798771124</v>
      </c>
      <c r="P287" s="14">
        <f t="shared" ca="1" si="252"/>
        <v>1788.5130798771124</v>
      </c>
      <c r="Q287" s="14">
        <f t="shared" ca="1" si="236"/>
        <v>436687.15453456284</v>
      </c>
      <c r="R287" s="15">
        <f ca="1">SUM(P$12:P287)</f>
        <v>227518.72086635936</v>
      </c>
      <c r="S287" s="16">
        <f ca="1">SUM(N$12:N287)+SUMIF(O$12:O287, "&lt;0")</f>
        <v>209168.43366820266</v>
      </c>
      <c r="U287" s="9">
        <v>44458</v>
      </c>
      <c r="V287" s="14">
        <f t="shared" ca="1" si="267"/>
        <v>1250</v>
      </c>
      <c r="W287" s="14">
        <f t="shared" ca="1" si="275"/>
        <v>1250</v>
      </c>
      <c r="X287" s="14">
        <f t="shared" ca="1" si="229"/>
        <v>0</v>
      </c>
      <c r="Y287" s="14">
        <f t="shared" ca="1" si="253"/>
        <v>1250</v>
      </c>
      <c r="Z287" s="14">
        <f t="shared" ca="1" si="254"/>
        <v>1250</v>
      </c>
      <c r="AA287" s="14">
        <f t="shared" ca="1" si="237"/>
        <v>325214.94699999999</v>
      </c>
      <c r="AB287" s="15">
        <f ca="1">SUM(Z$12:Z287)</f>
        <v>167743.769</v>
      </c>
      <c r="AC287" s="16">
        <f ca="1">SUM(X$12:X287)+SUMIF(Y$12:Y287, "&lt;0")</f>
        <v>157471.17800000001</v>
      </c>
      <c r="AE287" s="9">
        <v>44458</v>
      </c>
      <c r="AF287" s="14">
        <f t="shared" ca="1" si="243"/>
        <v>2000</v>
      </c>
      <c r="AG287" s="14">
        <f t="shared" ca="1" si="271"/>
        <v>2000</v>
      </c>
      <c r="AH287" s="14">
        <f t="shared" ca="1" si="230"/>
        <v>0</v>
      </c>
      <c r="AI287" s="14">
        <f t="shared" ca="1" si="244"/>
        <v>2000</v>
      </c>
      <c r="AJ287" s="14">
        <f t="shared" ca="1" si="245"/>
        <v>2000</v>
      </c>
      <c r="AK287" s="14">
        <f t="shared" ca="1" si="255"/>
        <v>479489.56299796025</v>
      </c>
      <c r="AL287" s="15">
        <f ca="1">SUM(AJ$12:AJ287)</f>
        <v>250018.38499796033</v>
      </c>
      <c r="AM287" s="16">
        <f ca="1">SUM(AH$12:AH287)+SUMIF(AI$12:AI287, "&lt;0")</f>
        <v>229471.17800000001</v>
      </c>
      <c r="AO287" s="9">
        <v>44458</v>
      </c>
      <c r="AP287" s="14">
        <f t="shared" ca="1" si="246"/>
        <v>3000</v>
      </c>
      <c r="AQ287" s="14">
        <f t="shared" ca="1" si="276"/>
        <v>3000</v>
      </c>
      <c r="AR287" s="14">
        <f t="shared" ca="1" si="231"/>
        <v>618.66551937750273</v>
      </c>
      <c r="AS287" s="14">
        <f t="shared" ca="1" si="256"/>
        <v>2381.3344806224973</v>
      </c>
      <c r="AT287" s="14">
        <f t="shared" ca="1" si="257"/>
        <v>2381.3344806224973</v>
      </c>
      <c r="AU287" s="14">
        <f t="shared" ca="1" si="238"/>
        <v>658390.78785618593</v>
      </c>
      <c r="AV287" s="15">
        <f ca="1">SUM(AT$12:AT287)</f>
        <v>345600.65967563156</v>
      </c>
      <c r="AW287" s="16">
        <f ca="1">SUM(AR$12:AR287)+SUMIF(AS$12:AS287, "&lt;0")</f>
        <v>312790.12818055454</v>
      </c>
      <c r="AX287" s="15"/>
      <c r="AZ287" s="9">
        <v>44458</v>
      </c>
      <c r="BA287" s="14">
        <f t="shared" ca="1" si="268"/>
        <v>1500</v>
      </c>
      <c r="BB287" s="14">
        <f t="shared" ca="1" si="277"/>
        <v>1500</v>
      </c>
      <c r="BC287" s="14">
        <f t="shared" ca="1" si="232"/>
        <v>0</v>
      </c>
      <c r="BD287" s="14">
        <f t="shared" ca="1" si="258"/>
        <v>1500</v>
      </c>
      <c r="BE287" s="14">
        <f t="shared" ca="1" si="259"/>
        <v>1500</v>
      </c>
      <c r="BF287" s="14">
        <f t="shared" ca="1" si="239"/>
        <v>376964.94699999999</v>
      </c>
      <c r="BG287" s="15">
        <f ca="1">SUM(BE$12:BE287)</f>
        <v>195493.76900000006</v>
      </c>
      <c r="BH287" s="16">
        <f ca="1">SUM(BC$12:BC287)+SUMIF(BD$12:BD287, "&lt;0")</f>
        <v>181471.17799999999</v>
      </c>
      <c r="BJ287" s="9">
        <v>44458</v>
      </c>
      <c r="BK287" s="14">
        <f t="shared" ca="1" si="269"/>
        <v>1750</v>
      </c>
      <c r="BL287" s="14">
        <f t="shared" ca="1" si="278"/>
        <v>1750</v>
      </c>
      <c r="BM287" s="14">
        <f t="shared" ca="1" si="233"/>
        <v>0</v>
      </c>
      <c r="BN287" s="14">
        <f t="shared" ca="1" si="260"/>
        <v>1750</v>
      </c>
      <c r="BO287" s="14">
        <f t="shared" ca="1" si="261"/>
        <v>1750</v>
      </c>
      <c r="BP287" s="14">
        <f t="shared" ca="1" si="240"/>
        <v>428714.94699999999</v>
      </c>
      <c r="BQ287" s="15">
        <f ca="1">SUM(BO$12:BO287)</f>
        <v>223243.76900000003</v>
      </c>
      <c r="BR287" s="16">
        <f ca="1">SUM(BM$12:BM287)+SUMIF(BN$12:BN287, "&lt;0")</f>
        <v>205471.17799999999</v>
      </c>
      <c r="BT287" s="9">
        <v>44458</v>
      </c>
      <c r="BU287" s="14">
        <f t="shared" ca="1" si="247"/>
        <v>2000</v>
      </c>
      <c r="BV287" s="14">
        <f t="shared" ca="1" si="272"/>
        <v>2000</v>
      </c>
      <c r="BW287" s="14">
        <f t="shared" ca="1" si="234"/>
        <v>0</v>
      </c>
      <c r="BX287" s="14">
        <f t="shared" ca="1" si="248"/>
        <v>2000</v>
      </c>
      <c r="BY287" s="14">
        <f t="shared" ca="1" si="249"/>
        <v>2000</v>
      </c>
      <c r="BZ287" s="14">
        <f t="shared" ca="1" si="262"/>
        <v>479489.56299796025</v>
      </c>
      <c r="CA287" s="15">
        <f ca="1">SUM(BY$12:BY287)</f>
        <v>250018.38499796033</v>
      </c>
      <c r="CB287" s="16">
        <f ca="1">SUM(BW$12:BW287)+SUMIF(BX$12:BX287, "&lt;0")</f>
        <v>229471.17800000001</v>
      </c>
      <c r="CD287" s="9">
        <v>44458</v>
      </c>
      <c r="CE287" s="14">
        <f t="shared" ca="1" si="270"/>
        <v>2500</v>
      </c>
      <c r="CF287" s="14">
        <f t="shared" ca="1" si="279"/>
        <v>2500</v>
      </c>
      <c r="CG287" s="14">
        <f t="shared" ca="1" si="235"/>
        <v>350.59870048601078</v>
      </c>
      <c r="CH287" s="14">
        <f t="shared" ca="1" si="263"/>
        <v>2149.4012995139892</v>
      </c>
      <c r="CI287" s="14">
        <f t="shared" ca="1" si="264"/>
        <v>2149.4012995139892</v>
      </c>
      <c r="CJ287" s="14">
        <f t="shared" ca="1" si="241"/>
        <v>573787.29516675486</v>
      </c>
      <c r="CK287" s="15">
        <f ca="1">SUM(CI$12:CI287)</f>
        <v>298528.12684543338</v>
      </c>
      <c r="CL287" s="16">
        <f ca="1">SUM(CG$12:CG287)+SUMIF(CH$12:CH287, "&lt;0")</f>
        <v>275259.1683213216</v>
      </c>
    </row>
    <row r="288" spans="1:90" x14ac:dyDescent="0.2">
      <c r="A288" s="24">
        <v>44459</v>
      </c>
      <c r="B288" s="54">
        <f ca="1">IF($A288&gt;= $C$5,$C$6, INDEX('Historical Data'!$D$2:$D$745, MATCH(A288, 'Historical Data'!$B$2:$B$745, 0)))</f>
        <v>1295.6389999999997</v>
      </c>
      <c r="C288" s="14">
        <f t="shared" ca="1" si="273"/>
        <v>1295.6389999999994</v>
      </c>
      <c r="D288" s="14">
        <f t="shared" ca="1" si="227"/>
        <v>598.15099999999802</v>
      </c>
      <c r="E288" s="14">
        <f t="shared" ca="1" si="250"/>
        <v>697.48800000000165</v>
      </c>
      <c r="F288" s="14">
        <f t="shared" ca="1" si="242"/>
        <v>697.48800000000165</v>
      </c>
      <c r="G288" s="14">
        <f t="shared" ca="1" si="265"/>
        <v>335957.85900000075</v>
      </c>
      <c r="H288" s="15">
        <f ca="1">SUM(F$12:F288)</f>
        <v>173507.18599999987</v>
      </c>
      <c r="I288" s="16">
        <f ca="1">SUM(D$12:D288)+SUMIF(E$12:E288, "&lt;0")</f>
        <v>162450.67299999986</v>
      </c>
      <c r="J288" s="15"/>
      <c r="K288" s="9">
        <v>44459</v>
      </c>
      <c r="L288" s="14">
        <f t="shared" ca="1" si="266"/>
        <v>1788.5130798771124</v>
      </c>
      <c r="M288" s="14">
        <f t="shared" ca="1" si="274"/>
        <v>1788.5130798771129</v>
      </c>
      <c r="N288" s="14">
        <f t="shared" ca="1" si="228"/>
        <v>598.15099999999802</v>
      </c>
      <c r="O288" s="14">
        <f t="shared" ca="1" si="251"/>
        <v>1190.3620798771144</v>
      </c>
      <c r="P288" s="14">
        <f t="shared" ca="1" si="252"/>
        <v>1190.3620798771144</v>
      </c>
      <c r="Q288" s="14">
        <f t="shared" ca="1" si="236"/>
        <v>438475.66761443997</v>
      </c>
      <c r="R288" s="15">
        <f ca="1">SUM(P$12:P288)</f>
        <v>228709.08294623648</v>
      </c>
      <c r="S288" s="16">
        <f ca="1">SUM(N$12:N288)+SUMIF(O$12:O288, "&lt;0")</f>
        <v>209766.58466820267</v>
      </c>
      <c r="U288" s="9">
        <v>44459</v>
      </c>
      <c r="V288" s="14">
        <f t="shared" ca="1" si="267"/>
        <v>1250</v>
      </c>
      <c r="W288" s="14">
        <f t="shared" ca="1" si="275"/>
        <v>1250</v>
      </c>
      <c r="X288" s="14">
        <f t="shared" ca="1" si="229"/>
        <v>598.15099999999802</v>
      </c>
      <c r="Y288" s="14">
        <f t="shared" ca="1" si="253"/>
        <v>651.84900000000198</v>
      </c>
      <c r="Z288" s="14">
        <f t="shared" ca="1" si="254"/>
        <v>651.84900000000198</v>
      </c>
      <c r="AA288" s="14">
        <f t="shared" ca="1" si="237"/>
        <v>326464.94699999999</v>
      </c>
      <c r="AB288" s="15">
        <f ca="1">SUM(Z$12:Z288)</f>
        <v>168395.61800000002</v>
      </c>
      <c r="AC288" s="16">
        <f ca="1">SUM(X$12:X288)+SUMIF(Y$12:Y288, "&lt;0")</f>
        <v>158069.329</v>
      </c>
      <c r="AE288" s="9">
        <v>44459</v>
      </c>
      <c r="AF288" s="14">
        <f t="shared" ca="1" si="243"/>
        <v>2000</v>
      </c>
      <c r="AG288" s="14">
        <f t="shared" ca="1" si="271"/>
        <v>2000</v>
      </c>
      <c r="AH288" s="14">
        <f t="shared" ca="1" si="230"/>
        <v>598.15099999999802</v>
      </c>
      <c r="AI288" s="14">
        <f t="shared" ca="1" si="244"/>
        <v>1401.849000000002</v>
      </c>
      <c r="AJ288" s="14">
        <f t="shared" ca="1" si="245"/>
        <v>1401.849000000002</v>
      </c>
      <c r="AK288" s="14">
        <f t="shared" ca="1" si="255"/>
        <v>481489.56299796025</v>
      </c>
      <c r="AL288" s="15">
        <f ca="1">SUM(AJ$12:AJ288)</f>
        <v>251420.23399796034</v>
      </c>
      <c r="AM288" s="16">
        <f ca="1">SUM(AH$12:AH288)+SUMIF(AI$12:AI288, "&lt;0")</f>
        <v>230069.32900000003</v>
      </c>
      <c r="AO288" s="9">
        <v>44459</v>
      </c>
      <c r="AP288" s="14">
        <f t="shared" ca="1" si="246"/>
        <v>3000</v>
      </c>
      <c r="AQ288" s="14">
        <f t="shared" ca="1" si="276"/>
        <v>3000</v>
      </c>
      <c r="AR288" s="14">
        <f t="shared" ca="1" si="231"/>
        <v>1216.8165193775008</v>
      </c>
      <c r="AS288" s="14">
        <f t="shared" ca="1" si="256"/>
        <v>1783.1834806224992</v>
      </c>
      <c r="AT288" s="14">
        <f t="shared" ca="1" si="257"/>
        <v>1783.1834806224992</v>
      </c>
      <c r="AU288" s="14">
        <f t="shared" ca="1" si="238"/>
        <v>661390.78785618593</v>
      </c>
      <c r="AV288" s="15">
        <f ca="1">SUM(AT$12:AT288)</f>
        <v>347383.84315625404</v>
      </c>
      <c r="AW288" s="16">
        <f ca="1">SUM(AR$12:AR288)+SUMIF(AS$12:AS288, "&lt;0")</f>
        <v>314006.94469993206</v>
      </c>
      <c r="AX288" s="15"/>
      <c r="AZ288" s="9">
        <v>44459</v>
      </c>
      <c r="BA288" s="14">
        <f t="shared" ca="1" si="268"/>
        <v>1500</v>
      </c>
      <c r="BB288" s="14">
        <f t="shared" ca="1" si="277"/>
        <v>1500</v>
      </c>
      <c r="BC288" s="14">
        <f t="shared" ca="1" si="232"/>
        <v>598.15099999999802</v>
      </c>
      <c r="BD288" s="14">
        <f t="shared" ca="1" si="258"/>
        <v>901.84900000000198</v>
      </c>
      <c r="BE288" s="14">
        <f t="shared" ca="1" si="259"/>
        <v>901.84900000000198</v>
      </c>
      <c r="BF288" s="14">
        <f t="shared" ca="1" si="239"/>
        <v>378464.94699999999</v>
      </c>
      <c r="BG288" s="15">
        <f ca="1">SUM(BE$12:BE288)</f>
        <v>196395.61800000007</v>
      </c>
      <c r="BH288" s="16">
        <f ca="1">SUM(BC$12:BC288)+SUMIF(BD$12:BD288, "&lt;0")</f>
        <v>182069.32899999997</v>
      </c>
      <c r="BJ288" s="9">
        <v>44459</v>
      </c>
      <c r="BK288" s="14">
        <f t="shared" ca="1" si="269"/>
        <v>1750</v>
      </c>
      <c r="BL288" s="14">
        <f t="shared" ca="1" si="278"/>
        <v>1750</v>
      </c>
      <c r="BM288" s="14">
        <f t="shared" ca="1" si="233"/>
        <v>598.15099999999802</v>
      </c>
      <c r="BN288" s="14">
        <f t="shared" ca="1" si="260"/>
        <v>1151.849000000002</v>
      </c>
      <c r="BO288" s="14">
        <f t="shared" ca="1" si="261"/>
        <v>1151.849000000002</v>
      </c>
      <c r="BP288" s="14">
        <f t="shared" ca="1" si="240"/>
        <v>430464.94699999999</v>
      </c>
      <c r="BQ288" s="15">
        <f ca="1">SUM(BO$12:BO288)</f>
        <v>224395.61800000002</v>
      </c>
      <c r="BR288" s="16">
        <f ca="1">SUM(BM$12:BM288)+SUMIF(BN$12:BN288, "&lt;0")</f>
        <v>206069.329</v>
      </c>
      <c r="BT288" s="9">
        <v>44459</v>
      </c>
      <c r="BU288" s="14">
        <f t="shared" ca="1" si="247"/>
        <v>2000</v>
      </c>
      <c r="BV288" s="14">
        <f t="shared" ca="1" si="272"/>
        <v>2000</v>
      </c>
      <c r="BW288" s="14">
        <f t="shared" ca="1" si="234"/>
        <v>598.15099999999802</v>
      </c>
      <c r="BX288" s="14">
        <f t="shared" ca="1" si="248"/>
        <v>1401.849000000002</v>
      </c>
      <c r="BY288" s="14">
        <f t="shared" ca="1" si="249"/>
        <v>1401.849000000002</v>
      </c>
      <c r="BZ288" s="14">
        <f t="shared" ca="1" si="262"/>
        <v>481489.56299796025</v>
      </c>
      <c r="CA288" s="15">
        <f ca="1">SUM(BY$12:BY288)</f>
        <v>251420.23399796034</v>
      </c>
      <c r="CB288" s="16">
        <f ca="1">SUM(BW$12:BW288)+SUMIF(BX$12:BX288, "&lt;0")</f>
        <v>230069.32900000003</v>
      </c>
      <c r="CD288" s="9">
        <v>44459</v>
      </c>
      <c r="CE288" s="14">
        <f t="shared" ca="1" si="270"/>
        <v>2500</v>
      </c>
      <c r="CF288" s="14">
        <f t="shared" ca="1" si="279"/>
        <v>2500</v>
      </c>
      <c r="CG288" s="14">
        <f t="shared" ca="1" si="235"/>
        <v>922.97197051194644</v>
      </c>
      <c r="CH288" s="14">
        <f t="shared" ca="1" si="263"/>
        <v>1577.0280294880536</v>
      </c>
      <c r="CI288" s="14">
        <f t="shared" ca="1" si="264"/>
        <v>1577.0280294880536</v>
      </c>
      <c r="CJ288" s="14">
        <f t="shared" ca="1" si="241"/>
        <v>576287.29516675486</v>
      </c>
      <c r="CK288" s="15">
        <f ca="1">SUM(CI$12:CI288)</f>
        <v>300105.15487492143</v>
      </c>
      <c r="CL288" s="16">
        <f ca="1">SUM(CG$12:CG288)+SUMIF(CH$12:CH288, "&lt;0")</f>
        <v>276182.14029183355</v>
      </c>
    </row>
    <row r="289" spans="1:90" x14ac:dyDescent="0.2">
      <c r="A289" s="24">
        <v>44460</v>
      </c>
      <c r="B289" s="54">
        <f ca="1">IF($A289&gt;= $C$5,$C$6, INDEX('Historical Data'!$D$2:$D$745, MATCH(A289, 'Historical Data'!$B$2:$B$745, 0)))</f>
        <v>1295.6389999999997</v>
      </c>
      <c r="C289" s="14">
        <f t="shared" ca="1" si="273"/>
        <v>1295.6389999999994</v>
      </c>
      <c r="D289" s="14">
        <f t="shared" ca="1" si="227"/>
        <v>92.47200000000521</v>
      </c>
      <c r="E289" s="14">
        <f t="shared" ca="1" si="250"/>
        <v>1203.1669999999945</v>
      </c>
      <c r="F289" s="14">
        <f t="shared" ca="1" si="242"/>
        <v>1203.1669999999945</v>
      </c>
      <c r="G289" s="14">
        <f t="shared" ca="1" si="265"/>
        <v>337253.49800000078</v>
      </c>
      <c r="H289" s="15">
        <f ca="1">SUM(F$12:F289)</f>
        <v>174710.35299999986</v>
      </c>
      <c r="I289" s="16">
        <f ca="1">SUM(D$12:D289)+SUMIF(E$12:E289, "&lt;0")</f>
        <v>162543.14499999987</v>
      </c>
      <c r="J289" s="15"/>
      <c r="K289" s="9">
        <v>44460</v>
      </c>
      <c r="L289" s="14">
        <f t="shared" ca="1" si="266"/>
        <v>1788.5130798771124</v>
      </c>
      <c r="M289" s="14">
        <f t="shared" ca="1" si="274"/>
        <v>1788.5130798771129</v>
      </c>
      <c r="N289" s="14">
        <f t="shared" ca="1" si="228"/>
        <v>92.47200000000521</v>
      </c>
      <c r="O289" s="14">
        <f t="shared" ca="1" si="251"/>
        <v>1696.0410798771072</v>
      </c>
      <c r="P289" s="14">
        <f t="shared" ca="1" si="252"/>
        <v>1696.0410798771072</v>
      </c>
      <c r="Q289" s="14">
        <f t="shared" ca="1" si="236"/>
        <v>440264.1806943171</v>
      </c>
      <c r="R289" s="15">
        <f ca="1">SUM(P$12:P289)</f>
        <v>230405.1240261136</v>
      </c>
      <c r="S289" s="16">
        <f ca="1">SUM(N$12:N289)+SUMIF(O$12:O289, "&lt;0")</f>
        <v>209859.05666820268</v>
      </c>
      <c r="U289" s="9">
        <v>44460</v>
      </c>
      <c r="V289" s="14">
        <f t="shared" ca="1" si="267"/>
        <v>1250</v>
      </c>
      <c r="W289" s="14">
        <f t="shared" ca="1" si="275"/>
        <v>1250</v>
      </c>
      <c r="X289" s="14">
        <f t="shared" ca="1" si="229"/>
        <v>92.47200000000521</v>
      </c>
      <c r="Y289" s="14">
        <f t="shared" ca="1" si="253"/>
        <v>1157.5279999999948</v>
      </c>
      <c r="Z289" s="14">
        <f t="shared" ca="1" si="254"/>
        <v>1157.5279999999948</v>
      </c>
      <c r="AA289" s="14">
        <f t="shared" ca="1" si="237"/>
        <v>327714.94699999999</v>
      </c>
      <c r="AB289" s="15">
        <f ca="1">SUM(Z$12:Z289)</f>
        <v>169553.14600000001</v>
      </c>
      <c r="AC289" s="16">
        <f ca="1">SUM(X$12:X289)+SUMIF(Y$12:Y289, "&lt;0")</f>
        <v>158161.80100000001</v>
      </c>
      <c r="AE289" s="9">
        <v>44460</v>
      </c>
      <c r="AF289" s="14">
        <f t="shared" ca="1" si="243"/>
        <v>2000</v>
      </c>
      <c r="AG289" s="14">
        <f t="shared" ca="1" si="271"/>
        <v>2000</v>
      </c>
      <c r="AH289" s="14">
        <f t="shared" ca="1" si="230"/>
        <v>92.47200000000521</v>
      </c>
      <c r="AI289" s="14">
        <f t="shared" ca="1" si="244"/>
        <v>1907.5279999999948</v>
      </c>
      <c r="AJ289" s="14">
        <f t="shared" ca="1" si="245"/>
        <v>1907.5279999999948</v>
      </c>
      <c r="AK289" s="14">
        <f t="shared" ca="1" si="255"/>
        <v>483489.56299796025</v>
      </c>
      <c r="AL289" s="15">
        <f ca="1">SUM(AJ$12:AJ289)</f>
        <v>253327.76199796033</v>
      </c>
      <c r="AM289" s="16">
        <f ca="1">SUM(AH$12:AH289)+SUMIF(AI$12:AI289, "&lt;0")</f>
        <v>230161.80100000004</v>
      </c>
      <c r="AO289" s="9">
        <v>44460</v>
      </c>
      <c r="AP289" s="14">
        <f t="shared" ca="1" si="246"/>
        <v>3000</v>
      </c>
      <c r="AQ289" s="14">
        <f t="shared" ca="1" si="276"/>
        <v>3000</v>
      </c>
      <c r="AR289" s="14">
        <f t="shared" ca="1" si="231"/>
        <v>711.13751937750794</v>
      </c>
      <c r="AS289" s="14">
        <f t="shared" ca="1" si="256"/>
        <v>2288.8624806224921</v>
      </c>
      <c r="AT289" s="14">
        <f t="shared" ca="1" si="257"/>
        <v>2288.8624806224921</v>
      </c>
      <c r="AU289" s="14">
        <f t="shared" ca="1" si="238"/>
        <v>664390.78785618593</v>
      </c>
      <c r="AV289" s="15">
        <f ca="1">SUM(AT$12:AT289)</f>
        <v>349672.70563687652</v>
      </c>
      <c r="AW289" s="16">
        <f ca="1">SUM(AR$12:AR289)+SUMIF(AS$12:AS289, "&lt;0")</f>
        <v>314718.08221930958</v>
      </c>
      <c r="AX289" s="15"/>
      <c r="AZ289" s="9">
        <v>44460</v>
      </c>
      <c r="BA289" s="14">
        <f t="shared" ca="1" si="268"/>
        <v>1500</v>
      </c>
      <c r="BB289" s="14">
        <f t="shared" ca="1" si="277"/>
        <v>1500</v>
      </c>
      <c r="BC289" s="14">
        <f t="shared" ca="1" si="232"/>
        <v>92.47200000000521</v>
      </c>
      <c r="BD289" s="14">
        <f t="shared" ca="1" si="258"/>
        <v>1407.5279999999948</v>
      </c>
      <c r="BE289" s="14">
        <f t="shared" ca="1" si="259"/>
        <v>1407.5279999999948</v>
      </c>
      <c r="BF289" s="14">
        <f t="shared" ca="1" si="239"/>
        <v>379964.94699999999</v>
      </c>
      <c r="BG289" s="15">
        <f ca="1">SUM(BE$12:BE289)</f>
        <v>197803.14600000007</v>
      </c>
      <c r="BH289" s="16">
        <f ca="1">SUM(BC$12:BC289)+SUMIF(BD$12:BD289, "&lt;0")</f>
        <v>182161.80099999998</v>
      </c>
      <c r="BJ289" s="9">
        <v>44460</v>
      </c>
      <c r="BK289" s="14">
        <f t="shared" ca="1" si="269"/>
        <v>1750</v>
      </c>
      <c r="BL289" s="14">
        <f t="shared" ca="1" si="278"/>
        <v>1750</v>
      </c>
      <c r="BM289" s="14">
        <f t="shared" ca="1" si="233"/>
        <v>92.47200000000521</v>
      </c>
      <c r="BN289" s="14">
        <f t="shared" ca="1" si="260"/>
        <v>1657.5279999999948</v>
      </c>
      <c r="BO289" s="14">
        <f t="shared" ca="1" si="261"/>
        <v>1657.5279999999948</v>
      </c>
      <c r="BP289" s="14">
        <f t="shared" ca="1" si="240"/>
        <v>432214.94699999999</v>
      </c>
      <c r="BQ289" s="15">
        <f ca="1">SUM(BO$12:BO289)</f>
        <v>226053.14600000001</v>
      </c>
      <c r="BR289" s="16">
        <f ca="1">SUM(BM$12:BM289)+SUMIF(BN$12:BN289, "&lt;0")</f>
        <v>206161.80100000001</v>
      </c>
      <c r="BT289" s="9">
        <v>44460</v>
      </c>
      <c r="BU289" s="14">
        <f t="shared" ca="1" si="247"/>
        <v>2000</v>
      </c>
      <c r="BV289" s="14">
        <f t="shared" ca="1" si="272"/>
        <v>2000</v>
      </c>
      <c r="BW289" s="14">
        <f t="shared" ca="1" si="234"/>
        <v>92.47200000000521</v>
      </c>
      <c r="BX289" s="14">
        <f t="shared" ca="1" si="248"/>
        <v>1907.5279999999948</v>
      </c>
      <c r="BY289" s="14">
        <f t="shared" ca="1" si="249"/>
        <v>1907.5279999999948</v>
      </c>
      <c r="BZ289" s="14">
        <f t="shared" ca="1" si="262"/>
        <v>483489.56299796025</v>
      </c>
      <c r="CA289" s="15">
        <f ca="1">SUM(BY$12:BY289)</f>
        <v>253327.76199796033</v>
      </c>
      <c r="CB289" s="16">
        <f ca="1">SUM(BW$12:BW289)+SUMIF(BX$12:BX289, "&lt;0")</f>
        <v>230161.80100000004</v>
      </c>
      <c r="CD289" s="9">
        <v>44460</v>
      </c>
      <c r="CE289" s="14">
        <f t="shared" ca="1" si="270"/>
        <v>2500</v>
      </c>
      <c r="CF289" s="14">
        <f t="shared" ca="1" si="279"/>
        <v>2500</v>
      </c>
      <c r="CG289" s="14">
        <f t="shared" ca="1" si="235"/>
        <v>391.5152405378908</v>
      </c>
      <c r="CH289" s="14">
        <f t="shared" ca="1" si="263"/>
        <v>2108.4847594621092</v>
      </c>
      <c r="CI289" s="14">
        <f t="shared" ca="1" si="264"/>
        <v>2108.4847594621092</v>
      </c>
      <c r="CJ289" s="14">
        <f t="shared" ca="1" si="241"/>
        <v>578787.29516675486</v>
      </c>
      <c r="CK289" s="15">
        <f ca="1">SUM(CI$12:CI289)</f>
        <v>302213.63963438355</v>
      </c>
      <c r="CL289" s="16">
        <f ca="1">SUM(CG$12:CG289)+SUMIF(CH$12:CH289, "&lt;0")</f>
        <v>276573.65553237143</v>
      </c>
    </row>
    <row r="290" spans="1:90" x14ac:dyDescent="0.2">
      <c r="A290" s="24">
        <v>44461</v>
      </c>
      <c r="B290" s="54">
        <f ca="1">IF($A290&gt;= $C$5,$C$6, INDEX('Historical Data'!$D$2:$D$745, MATCH(A290, 'Historical Data'!$B$2:$B$745, 0)))</f>
        <v>1295.6389999999997</v>
      </c>
      <c r="C290" s="14">
        <f t="shared" ca="1" si="273"/>
        <v>1295.6389999999994</v>
      </c>
      <c r="D290" s="14">
        <f t="shared" ca="1" si="227"/>
        <v>941.08399999999892</v>
      </c>
      <c r="E290" s="14">
        <f t="shared" ca="1" si="250"/>
        <v>354.55500000000075</v>
      </c>
      <c r="F290" s="14">
        <f t="shared" ca="1" si="242"/>
        <v>354.55500000000075</v>
      </c>
      <c r="G290" s="14">
        <f t="shared" ca="1" si="265"/>
        <v>338549.1370000008</v>
      </c>
      <c r="H290" s="15">
        <f ca="1">SUM(F$12:F290)</f>
        <v>175064.90799999985</v>
      </c>
      <c r="I290" s="16">
        <f ca="1">SUM(D$12:D290)+SUMIF(E$12:E290, "&lt;0")</f>
        <v>163484.22899999988</v>
      </c>
      <c r="J290" s="15"/>
      <c r="K290" s="9">
        <v>44461</v>
      </c>
      <c r="L290" s="14">
        <f t="shared" ca="1" si="266"/>
        <v>1788.5130798771124</v>
      </c>
      <c r="M290" s="14">
        <f t="shared" ca="1" si="274"/>
        <v>1788.5130798771129</v>
      </c>
      <c r="N290" s="14">
        <f t="shared" ca="1" si="228"/>
        <v>941.08399999999892</v>
      </c>
      <c r="O290" s="14">
        <f t="shared" ca="1" si="251"/>
        <v>847.42907987711351</v>
      </c>
      <c r="P290" s="14">
        <f t="shared" ca="1" si="252"/>
        <v>847.42907987711351</v>
      </c>
      <c r="Q290" s="14">
        <f t="shared" ca="1" si="236"/>
        <v>442052.69377419422</v>
      </c>
      <c r="R290" s="15">
        <f ca="1">SUM(P$12:P290)</f>
        <v>231252.55310599072</v>
      </c>
      <c r="S290" s="16">
        <f ca="1">SUM(N$12:N290)+SUMIF(O$12:O290, "&lt;0")</f>
        <v>210800.14066820269</v>
      </c>
      <c r="U290" s="9">
        <v>44461</v>
      </c>
      <c r="V290" s="14">
        <f t="shared" ca="1" si="267"/>
        <v>1250</v>
      </c>
      <c r="W290" s="14">
        <f t="shared" ca="1" si="275"/>
        <v>1250</v>
      </c>
      <c r="X290" s="14">
        <f t="shared" ca="1" si="229"/>
        <v>941.08399999999892</v>
      </c>
      <c r="Y290" s="14">
        <f t="shared" ca="1" si="253"/>
        <v>308.91600000000108</v>
      </c>
      <c r="Z290" s="14">
        <f t="shared" ca="1" si="254"/>
        <v>308.91600000000108</v>
      </c>
      <c r="AA290" s="14">
        <f t="shared" ca="1" si="237"/>
        <v>328964.94699999999</v>
      </c>
      <c r="AB290" s="15">
        <f ca="1">SUM(Z$12:Z290)</f>
        <v>169862.06200000001</v>
      </c>
      <c r="AC290" s="16">
        <f ca="1">SUM(X$12:X290)+SUMIF(Y$12:Y290, "&lt;0")</f>
        <v>159102.88500000001</v>
      </c>
      <c r="AE290" s="9">
        <v>44461</v>
      </c>
      <c r="AF290" s="14">
        <f t="shared" ca="1" si="243"/>
        <v>2000</v>
      </c>
      <c r="AG290" s="14">
        <f t="shared" ca="1" si="271"/>
        <v>2000</v>
      </c>
      <c r="AH290" s="14">
        <f t="shared" ca="1" si="230"/>
        <v>941.08399999999892</v>
      </c>
      <c r="AI290" s="14">
        <f t="shared" ca="1" si="244"/>
        <v>1058.9160000000011</v>
      </c>
      <c r="AJ290" s="14">
        <f t="shared" ca="1" si="245"/>
        <v>1058.9160000000011</v>
      </c>
      <c r="AK290" s="14">
        <f t="shared" ca="1" si="255"/>
        <v>485489.56299796025</v>
      </c>
      <c r="AL290" s="15">
        <f ca="1">SUM(AJ$12:AJ290)</f>
        <v>254386.67799796033</v>
      </c>
      <c r="AM290" s="16">
        <f ca="1">SUM(AH$12:AH290)+SUMIF(AI$12:AI290, "&lt;0")</f>
        <v>231102.88500000001</v>
      </c>
      <c r="AO290" s="9">
        <v>44461</v>
      </c>
      <c r="AP290" s="14">
        <f t="shared" ca="1" si="246"/>
        <v>3000</v>
      </c>
      <c r="AQ290" s="14">
        <f t="shared" ca="1" si="276"/>
        <v>3000</v>
      </c>
      <c r="AR290" s="14">
        <f t="shared" ca="1" si="231"/>
        <v>1559.7495193775021</v>
      </c>
      <c r="AS290" s="14">
        <f t="shared" ca="1" si="256"/>
        <v>1440.2504806224979</v>
      </c>
      <c r="AT290" s="14">
        <f t="shared" ca="1" si="257"/>
        <v>1440.2504806224979</v>
      </c>
      <c r="AU290" s="14">
        <f t="shared" ca="1" si="238"/>
        <v>667390.78785618593</v>
      </c>
      <c r="AV290" s="15">
        <f ca="1">SUM(AT$12:AT290)</f>
        <v>351112.95611749904</v>
      </c>
      <c r="AW290" s="16">
        <f ca="1">SUM(AR$12:AR290)+SUMIF(AS$12:AS290, "&lt;0")</f>
        <v>316277.83173868706</v>
      </c>
      <c r="AX290" s="15"/>
      <c r="AZ290" s="9">
        <v>44461</v>
      </c>
      <c r="BA290" s="14">
        <f t="shared" ca="1" si="268"/>
        <v>1500</v>
      </c>
      <c r="BB290" s="14">
        <f t="shared" ca="1" si="277"/>
        <v>1500</v>
      </c>
      <c r="BC290" s="14">
        <f t="shared" ca="1" si="232"/>
        <v>941.08399999999892</v>
      </c>
      <c r="BD290" s="14">
        <f t="shared" ca="1" si="258"/>
        <v>558.91600000000108</v>
      </c>
      <c r="BE290" s="14">
        <f t="shared" ca="1" si="259"/>
        <v>558.91600000000108</v>
      </c>
      <c r="BF290" s="14">
        <f t="shared" ca="1" si="239"/>
        <v>381464.94699999999</v>
      </c>
      <c r="BG290" s="15">
        <f ca="1">SUM(BE$12:BE290)</f>
        <v>198362.06200000006</v>
      </c>
      <c r="BH290" s="16">
        <f ca="1">SUM(BC$12:BC290)+SUMIF(BD$12:BD290, "&lt;0")</f>
        <v>183102.88499999998</v>
      </c>
      <c r="BJ290" s="9">
        <v>44461</v>
      </c>
      <c r="BK290" s="14">
        <f t="shared" ca="1" si="269"/>
        <v>1750</v>
      </c>
      <c r="BL290" s="14">
        <f t="shared" ca="1" si="278"/>
        <v>1750</v>
      </c>
      <c r="BM290" s="14">
        <f t="shared" ca="1" si="233"/>
        <v>941.08399999999892</v>
      </c>
      <c r="BN290" s="14">
        <f t="shared" ca="1" si="260"/>
        <v>808.91600000000108</v>
      </c>
      <c r="BO290" s="14">
        <f t="shared" ca="1" si="261"/>
        <v>808.91600000000108</v>
      </c>
      <c r="BP290" s="14">
        <f t="shared" ca="1" si="240"/>
        <v>433964.94699999999</v>
      </c>
      <c r="BQ290" s="15">
        <f ca="1">SUM(BO$12:BO290)</f>
        <v>226862.06200000001</v>
      </c>
      <c r="BR290" s="16">
        <f ca="1">SUM(BM$12:BM290)+SUMIF(BN$12:BN290, "&lt;0")</f>
        <v>207102.88500000001</v>
      </c>
      <c r="BT290" s="9">
        <v>44461</v>
      </c>
      <c r="BU290" s="14">
        <f t="shared" ca="1" si="247"/>
        <v>2000</v>
      </c>
      <c r="BV290" s="14">
        <f t="shared" ca="1" si="272"/>
        <v>2000</v>
      </c>
      <c r="BW290" s="14">
        <f t="shared" ca="1" si="234"/>
        <v>941.08399999999892</v>
      </c>
      <c r="BX290" s="14">
        <f t="shared" ca="1" si="248"/>
        <v>1058.9160000000011</v>
      </c>
      <c r="BY290" s="14">
        <f t="shared" ca="1" si="249"/>
        <v>1058.9160000000011</v>
      </c>
      <c r="BZ290" s="14">
        <f t="shared" ca="1" si="262"/>
        <v>485489.56299796025</v>
      </c>
      <c r="CA290" s="15">
        <f ca="1">SUM(BY$12:BY290)</f>
        <v>254386.67799796033</v>
      </c>
      <c r="CB290" s="16">
        <f ca="1">SUM(BW$12:BW290)+SUMIF(BX$12:BX290, "&lt;0")</f>
        <v>231102.88500000001</v>
      </c>
      <c r="CD290" s="9">
        <v>44461</v>
      </c>
      <c r="CE290" s="14">
        <f t="shared" ca="1" si="270"/>
        <v>2500</v>
      </c>
      <c r="CF290" s="14">
        <f t="shared" ca="1" si="279"/>
        <v>2500</v>
      </c>
      <c r="CG290" s="14">
        <f t="shared" ca="1" si="235"/>
        <v>1214.3495105638222</v>
      </c>
      <c r="CH290" s="14">
        <f t="shared" ca="1" si="263"/>
        <v>1285.6504894361778</v>
      </c>
      <c r="CI290" s="14">
        <f t="shared" ca="1" si="264"/>
        <v>1285.6504894361778</v>
      </c>
      <c r="CJ290" s="14">
        <f t="shared" ca="1" si="241"/>
        <v>581287.29516675486</v>
      </c>
      <c r="CK290" s="15">
        <f ca="1">SUM(CI$12:CI290)</f>
        <v>303499.29012381972</v>
      </c>
      <c r="CL290" s="16">
        <f ca="1">SUM(CG$12:CG290)+SUMIF(CH$12:CH290, "&lt;0")</f>
        <v>277788.00504293526</v>
      </c>
    </row>
    <row r="291" spans="1:90" x14ac:dyDescent="0.2">
      <c r="A291" s="24">
        <v>44462</v>
      </c>
      <c r="B291" s="54">
        <f ca="1">IF($A291&gt;= $C$5,$C$6, INDEX('Historical Data'!$D$2:$D$745, MATCH(A291, 'Historical Data'!$B$2:$B$745, 0)))</f>
        <v>1295.6389999999997</v>
      </c>
      <c r="C291" s="14">
        <f t="shared" ca="1" si="273"/>
        <v>1295.6389999999994</v>
      </c>
      <c r="D291" s="14">
        <f t="shared" ca="1" si="227"/>
        <v>705.14399999999659</v>
      </c>
      <c r="E291" s="14">
        <f t="shared" ca="1" si="250"/>
        <v>590.49500000000307</v>
      </c>
      <c r="F291" s="14">
        <f t="shared" ca="1" si="242"/>
        <v>590.49500000000307</v>
      </c>
      <c r="G291" s="14">
        <f t="shared" ca="1" si="265"/>
        <v>339844.77600000083</v>
      </c>
      <c r="H291" s="15">
        <f ca="1">SUM(F$12:F291)</f>
        <v>175655.40299999985</v>
      </c>
      <c r="I291" s="16">
        <f ca="1">SUM(D$12:D291)+SUMIF(E$12:E291, "&lt;0")</f>
        <v>164189.37299999988</v>
      </c>
      <c r="J291" s="15"/>
      <c r="K291" s="9">
        <v>44462</v>
      </c>
      <c r="L291" s="14">
        <f t="shared" ca="1" si="266"/>
        <v>1788.5130798771124</v>
      </c>
      <c r="M291" s="14">
        <f t="shared" ca="1" si="274"/>
        <v>1788.5130798771129</v>
      </c>
      <c r="N291" s="14">
        <f t="shared" ca="1" si="228"/>
        <v>705.14399999999659</v>
      </c>
      <c r="O291" s="14">
        <f t="shared" ca="1" si="251"/>
        <v>1083.3690798771158</v>
      </c>
      <c r="P291" s="14">
        <f t="shared" ca="1" si="252"/>
        <v>1083.3690798771158</v>
      </c>
      <c r="Q291" s="14">
        <f t="shared" ca="1" si="236"/>
        <v>443841.20685407135</v>
      </c>
      <c r="R291" s="15">
        <f ca="1">SUM(P$12:P291)</f>
        <v>232335.92218586785</v>
      </c>
      <c r="S291" s="16">
        <f ca="1">SUM(N$12:N291)+SUMIF(O$12:O291, "&lt;0")</f>
        <v>211505.28466820269</v>
      </c>
      <c r="U291" s="9">
        <v>44462</v>
      </c>
      <c r="V291" s="14">
        <f t="shared" ca="1" si="267"/>
        <v>1250</v>
      </c>
      <c r="W291" s="14">
        <f t="shared" ca="1" si="275"/>
        <v>1250</v>
      </c>
      <c r="X291" s="14">
        <f t="shared" ca="1" si="229"/>
        <v>705.14399999999659</v>
      </c>
      <c r="Y291" s="14">
        <f t="shared" ca="1" si="253"/>
        <v>544.85600000000341</v>
      </c>
      <c r="Z291" s="14">
        <f t="shared" ca="1" si="254"/>
        <v>544.85600000000341</v>
      </c>
      <c r="AA291" s="14">
        <f t="shared" ca="1" si="237"/>
        <v>330214.94699999999</v>
      </c>
      <c r="AB291" s="15">
        <f ca="1">SUM(Z$12:Z291)</f>
        <v>170406.91800000001</v>
      </c>
      <c r="AC291" s="16">
        <f ca="1">SUM(X$12:X291)+SUMIF(Y$12:Y291, "&lt;0")</f>
        <v>159808.02900000001</v>
      </c>
      <c r="AE291" s="9">
        <v>44462</v>
      </c>
      <c r="AF291" s="14">
        <f t="shared" ca="1" si="243"/>
        <v>2000</v>
      </c>
      <c r="AG291" s="14">
        <f t="shared" ca="1" si="271"/>
        <v>2000</v>
      </c>
      <c r="AH291" s="14">
        <f t="shared" ca="1" si="230"/>
        <v>705.14399999999659</v>
      </c>
      <c r="AI291" s="14">
        <f t="shared" ca="1" si="244"/>
        <v>1294.8560000000034</v>
      </c>
      <c r="AJ291" s="14">
        <f t="shared" ca="1" si="245"/>
        <v>1294.8560000000034</v>
      </c>
      <c r="AK291" s="14">
        <f t="shared" ca="1" si="255"/>
        <v>487489.56299796025</v>
      </c>
      <c r="AL291" s="15">
        <f ca="1">SUM(AJ$12:AJ291)</f>
        <v>255681.53399796033</v>
      </c>
      <c r="AM291" s="16">
        <f ca="1">SUM(AH$12:AH291)+SUMIF(AI$12:AI291, "&lt;0")</f>
        <v>231808.02900000004</v>
      </c>
      <c r="AO291" s="9">
        <v>44462</v>
      </c>
      <c r="AP291" s="14">
        <f t="shared" ca="1" si="246"/>
        <v>3000</v>
      </c>
      <c r="AQ291" s="14">
        <f t="shared" ca="1" si="276"/>
        <v>3000</v>
      </c>
      <c r="AR291" s="14">
        <f t="shared" ca="1" si="231"/>
        <v>1323.8095193774993</v>
      </c>
      <c r="AS291" s="14">
        <f t="shared" ca="1" si="256"/>
        <v>1676.1904806225007</v>
      </c>
      <c r="AT291" s="14">
        <f t="shared" ca="1" si="257"/>
        <v>1676.1904806225007</v>
      </c>
      <c r="AU291" s="14">
        <f t="shared" ca="1" si="238"/>
        <v>670390.78785618593</v>
      </c>
      <c r="AV291" s="15">
        <f ca="1">SUM(AT$12:AT291)</f>
        <v>352789.14659812156</v>
      </c>
      <c r="AW291" s="16">
        <f ca="1">SUM(AR$12:AR291)+SUMIF(AS$12:AS291, "&lt;0")</f>
        <v>317601.64125806454</v>
      </c>
      <c r="AX291" s="15"/>
      <c r="AZ291" s="9">
        <v>44462</v>
      </c>
      <c r="BA291" s="14">
        <f t="shared" ca="1" si="268"/>
        <v>1500</v>
      </c>
      <c r="BB291" s="14">
        <f t="shared" ca="1" si="277"/>
        <v>1500</v>
      </c>
      <c r="BC291" s="14">
        <f t="shared" ca="1" si="232"/>
        <v>705.14399999999659</v>
      </c>
      <c r="BD291" s="14">
        <f t="shared" ca="1" si="258"/>
        <v>794.85600000000341</v>
      </c>
      <c r="BE291" s="14">
        <f t="shared" ca="1" si="259"/>
        <v>794.85600000000341</v>
      </c>
      <c r="BF291" s="14">
        <f t="shared" ca="1" si="239"/>
        <v>382964.94699999999</v>
      </c>
      <c r="BG291" s="15">
        <f ca="1">SUM(BE$12:BE291)</f>
        <v>199156.91800000006</v>
      </c>
      <c r="BH291" s="16">
        <f ca="1">SUM(BC$12:BC291)+SUMIF(BD$12:BD291, "&lt;0")</f>
        <v>183808.02899999998</v>
      </c>
      <c r="BJ291" s="9">
        <v>44462</v>
      </c>
      <c r="BK291" s="14">
        <f t="shared" ca="1" si="269"/>
        <v>1750</v>
      </c>
      <c r="BL291" s="14">
        <f t="shared" ca="1" si="278"/>
        <v>1750</v>
      </c>
      <c r="BM291" s="14">
        <f t="shared" ca="1" si="233"/>
        <v>705.14399999999659</v>
      </c>
      <c r="BN291" s="14">
        <f t="shared" ca="1" si="260"/>
        <v>1044.8560000000034</v>
      </c>
      <c r="BO291" s="14">
        <f t="shared" ca="1" si="261"/>
        <v>1044.8560000000034</v>
      </c>
      <c r="BP291" s="14">
        <f t="shared" ca="1" si="240"/>
        <v>435714.94699999999</v>
      </c>
      <c r="BQ291" s="15">
        <f ca="1">SUM(BO$12:BO291)</f>
        <v>227906.91800000001</v>
      </c>
      <c r="BR291" s="16">
        <f ca="1">SUM(BM$12:BM291)+SUMIF(BN$12:BN291, "&lt;0")</f>
        <v>207808.02900000001</v>
      </c>
      <c r="BT291" s="9">
        <v>44462</v>
      </c>
      <c r="BU291" s="14">
        <f t="shared" ca="1" si="247"/>
        <v>2000</v>
      </c>
      <c r="BV291" s="14">
        <f t="shared" ca="1" si="272"/>
        <v>2000</v>
      </c>
      <c r="BW291" s="14">
        <f t="shared" ca="1" si="234"/>
        <v>705.14399999999659</v>
      </c>
      <c r="BX291" s="14">
        <f t="shared" ca="1" si="248"/>
        <v>1294.8560000000034</v>
      </c>
      <c r="BY291" s="14">
        <f t="shared" ca="1" si="249"/>
        <v>1294.8560000000034</v>
      </c>
      <c r="BZ291" s="14">
        <f t="shared" ca="1" si="262"/>
        <v>487489.56299796025</v>
      </c>
      <c r="CA291" s="15">
        <f ca="1">SUM(BY$12:BY291)</f>
        <v>255681.53399796033</v>
      </c>
      <c r="CB291" s="16">
        <f ca="1">SUM(BW$12:BW291)+SUMIF(BX$12:BX291, "&lt;0")</f>
        <v>231808.02900000004</v>
      </c>
      <c r="CD291" s="9">
        <v>44462</v>
      </c>
      <c r="CE291" s="14">
        <f t="shared" ca="1" si="270"/>
        <v>2500</v>
      </c>
      <c r="CF291" s="14">
        <f t="shared" ca="1" si="279"/>
        <v>2500</v>
      </c>
      <c r="CG291" s="14">
        <f t="shared" ca="1" si="235"/>
        <v>952.631780589757</v>
      </c>
      <c r="CH291" s="14">
        <f t="shared" ca="1" si="263"/>
        <v>1547.368219410243</v>
      </c>
      <c r="CI291" s="14">
        <f t="shared" ca="1" si="264"/>
        <v>1547.368219410243</v>
      </c>
      <c r="CJ291" s="14">
        <f t="shared" ca="1" si="241"/>
        <v>583787.29516675486</v>
      </c>
      <c r="CK291" s="15">
        <f ca="1">SUM(CI$12:CI291)</f>
        <v>305046.65834322997</v>
      </c>
      <c r="CL291" s="16">
        <f ca="1">SUM(CG$12:CG291)+SUMIF(CH$12:CH291, "&lt;0")</f>
        <v>278740.63682352501</v>
      </c>
    </row>
    <row r="292" spans="1:90" x14ac:dyDescent="0.2">
      <c r="A292" s="24">
        <v>44463</v>
      </c>
      <c r="B292" s="54">
        <f ca="1">IF($A292&gt;= $C$5,$C$6, INDEX('Historical Data'!$D$2:$D$745, MATCH(A292, 'Historical Data'!$B$2:$B$745, 0)))</f>
        <v>1295.6389999999997</v>
      </c>
      <c r="C292" s="14">
        <f t="shared" ca="1" si="273"/>
        <v>1295.6389999999994</v>
      </c>
      <c r="D292" s="14">
        <f t="shared" ref="D292:D355" ca="1" si="280" xml:space="preserve"> F268 + IF(E291 &lt; 0, -E291, 0)</f>
        <v>0</v>
      </c>
      <c r="E292" s="14">
        <f t="shared" ca="1" si="250"/>
        <v>1295.6389999999997</v>
      </c>
      <c r="F292" s="14">
        <f t="shared" ca="1" si="242"/>
        <v>1295.6389999999997</v>
      </c>
      <c r="G292" s="14">
        <f t="shared" ca="1" si="265"/>
        <v>341140.41500000085</v>
      </c>
      <c r="H292" s="15">
        <f ca="1">SUM(F$12:F292)</f>
        <v>176951.04199999984</v>
      </c>
      <c r="I292" s="16">
        <f ca="1">SUM(D$12:D292)+SUMIF(E$12:E292, "&lt;0")</f>
        <v>164189.37299999988</v>
      </c>
      <c r="J292" s="15"/>
      <c r="K292" s="9">
        <v>44463</v>
      </c>
      <c r="L292" s="14">
        <f t="shared" ca="1" si="266"/>
        <v>1788.5130798771124</v>
      </c>
      <c r="M292" s="14">
        <f t="shared" ca="1" si="274"/>
        <v>1788.5130798771129</v>
      </c>
      <c r="N292" s="14">
        <f t="shared" ref="N292:N355" ca="1" si="281" xml:space="preserve"> P268 + IF(O291 &lt; 0, -O291, 0)</f>
        <v>0</v>
      </c>
      <c r="O292" s="14">
        <f t="shared" ca="1" si="251"/>
        <v>1788.5130798771124</v>
      </c>
      <c r="P292" s="14">
        <f t="shared" ca="1" si="252"/>
        <v>1788.5130798771124</v>
      </c>
      <c r="Q292" s="14">
        <f t="shared" ca="1" si="236"/>
        <v>445629.71993394848</v>
      </c>
      <c r="R292" s="15">
        <f ca="1">SUM(P$12:P292)</f>
        <v>234124.43526574495</v>
      </c>
      <c r="S292" s="16">
        <f ca="1">SUM(N$12:N292)+SUMIF(O$12:O292, "&lt;0")</f>
        <v>211505.28466820269</v>
      </c>
      <c r="U292" s="9">
        <v>44463</v>
      </c>
      <c r="V292" s="14">
        <f t="shared" ca="1" si="267"/>
        <v>1250</v>
      </c>
      <c r="W292" s="14">
        <f t="shared" ca="1" si="275"/>
        <v>1250</v>
      </c>
      <c r="X292" s="14">
        <f t="shared" ref="X292:X355" ca="1" si="282" xml:space="preserve"> Z268 + IF(Y291 &lt; 0, -Y291, 0)</f>
        <v>0</v>
      </c>
      <c r="Y292" s="14">
        <f t="shared" ca="1" si="253"/>
        <v>1250</v>
      </c>
      <c r="Z292" s="14">
        <f t="shared" ca="1" si="254"/>
        <v>1250</v>
      </c>
      <c r="AA292" s="14">
        <f t="shared" ca="1" si="237"/>
        <v>331464.94699999999</v>
      </c>
      <c r="AB292" s="15">
        <f ca="1">SUM(Z$12:Z292)</f>
        <v>171656.91800000001</v>
      </c>
      <c r="AC292" s="16">
        <f ca="1">SUM(X$12:X292)+SUMIF(Y$12:Y292, "&lt;0")</f>
        <v>159808.02900000001</v>
      </c>
      <c r="AE292" s="9">
        <v>44463</v>
      </c>
      <c r="AF292" s="14">
        <f t="shared" ca="1" si="243"/>
        <v>2000</v>
      </c>
      <c r="AG292" s="14">
        <f t="shared" ca="1" si="271"/>
        <v>2000</v>
      </c>
      <c r="AH292" s="14">
        <f t="shared" ref="AH292:AH355" ca="1" si="283" xml:space="preserve"> AJ268 + IF(AI291 &lt; 0, -AI291, 0)</f>
        <v>0</v>
      </c>
      <c r="AI292" s="14">
        <f t="shared" ca="1" si="244"/>
        <v>2000</v>
      </c>
      <c r="AJ292" s="14">
        <f t="shared" ca="1" si="245"/>
        <v>2000</v>
      </c>
      <c r="AK292" s="14">
        <f t="shared" ca="1" si="255"/>
        <v>489489.56299796025</v>
      </c>
      <c r="AL292" s="15">
        <f ca="1">SUM(AJ$12:AJ292)</f>
        <v>257681.53399796033</v>
      </c>
      <c r="AM292" s="16">
        <f ca="1">SUM(AH$12:AH292)+SUMIF(AI$12:AI292, "&lt;0")</f>
        <v>231808.02900000004</v>
      </c>
      <c r="AO292" s="9">
        <v>44463</v>
      </c>
      <c r="AP292" s="14">
        <f t="shared" ca="1" si="246"/>
        <v>3000</v>
      </c>
      <c r="AQ292" s="14">
        <f t="shared" ca="1" si="276"/>
        <v>3000</v>
      </c>
      <c r="AR292" s="14">
        <f t="shared" ref="AR292:AR355" ca="1" si="284" xml:space="preserve"> AT268 + IF(AS291 &lt; 0, -AS291, 0)</f>
        <v>618.66551937750273</v>
      </c>
      <c r="AS292" s="14">
        <f t="shared" ca="1" si="256"/>
        <v>2381.3344806224973</v>
      </c>
      <c r="AT292" s="14">
        <f t="shared" ca="1" si="257"/>
        <v>2381.3344806224973</v>
      </c>
      <c r="AU292" s="14">
        <f t="shared" ca="1" si="238"/>
        <v>673390.78785618593</v>
      </c>
      <c r="AV292" s="15">
        <f ca="1">SUM(AT$12:AT292)</f>
        <v>355170.48107874405</v>
      </c>
      <c r="AW292" s="16">
        <f ca="1">SUM(AR$12:AR292)+SUMIF(AS$12:AS292, "&lt;0")</f>
        <v>318220.30677744205</v>
      </c>
      <c r="AX292" s="15"/>
      <c r="AZ292" s="9">
        <v>44463</v>
      </c>
      <c r="BA292" s="14">
        <f t="shared" ca="1" si="268"/>
        <v>1500</v>
      </c>
      <c r="BB292" s="14">
        <f t="shared" ca="1" si="277"/>
        <v>1500</v>
      </c>
      <c r="BC292" s="14">
        <f t="shared" ref="BC292:BC355" ca="1" si="285" xml:space="preserve"> BE268 + IF(BD291 &lt; 0, -BD291, 0)</f>
        <v>0</v>
      </c>
      <c r="BD292" s="14">
        <f t="shared" ca="1" si="258"/>
        <v>1500</v>
      </c>
      <c r="BE292" s="14">
        <f t="shared" ca="1" si="259"/>
        <v>1500</v>
      </c>
      <c r="BF292" s="14">
        <f t="shared" ca="1" si="239"/>
        <v>384464.94699999999</v>
      </c>
      <c r="BG292" s="15">
        <f ca="1">SUM(BE$12:BE292)</f>
        <v>200656.91800000006</v>
      </c>
      <c r="BH292" s="16">
        <f ca="1">SUM(BC$12:BC292)+SUMIF(BD$12:BD292, "&lt;0")</f>
        <v>183808.02899999998</v>
      </c>
      <c r="BJ292" s="9">
        <v>44463</v>
      </c>
      <c r="BK292" s="14">
        <f t="shared" ca="1" si="269"/>
        <v>1750</v>
      </c>
      <c r="BL292" s="14">
        <f t="shared" ca="1" si="278"/>
        <v>1750</v>
      </c>
      <c r="BM292" s="14">
        <f t="shared" ref="BM292:BM355" ca="1" si="286" xml:space="preserve"> BO268 + IF(BN291 &lt; 0, -BN291, 0)</f>
        <v>0</v>
      </c>
      <c r="BN292" s="14">
        <f t="shared" ca="1" si="260"/>
        <v>1750</v>
      </c>
      <c r="BO292" s="14">
        <f t="shared" ca="1" si="261"/>
        <v>1750</v>
      </c>
      <c r="BP292" s="14">
        <f t="shared" ca="1" si="240"/>
        <v>437464.94699999999</v>
      </c>
      <c r="BQ292" s="15">
        <f ca="1">SUM(BO$12:BO292)</f>
        <v>229656.91800000001</v>
      </c>
      <c r="BR292" s="16">
        <f ca="1">SUM(BM$12:BM292)+SUMIF(BN$12:BN292, "&lt;0")</f>
        <v>207808.02900000001</v>
      </c>
      <c r="BT292" s="9">
        <v>44463</v>
      </c>
      <c r="BU292" s="14">
        <f t="shared" ca="1" si="247"/>
        <v>2000</v>
      </c>
      <c r="BV292" s="14">
        <f t="shared" ca="1" si="272"/>
        <v>2000</v>
      </c>
      <c r="BW292" s="14">
        <f t="shared" ref="BW292:BW355" ca="1" si="287" xml:space="preserve"> BY268 + IF(BX291 &lt; 0, -BX291, 0)</f>
        <v>0</v>
      </c>
      <c r="BX292" s="14">
        <f t="shared" ca="1" si="248"/>
        <v>2000</v>
      </c>
      <c r="BY292" s="14">
        <f t="shared" ca="1" si="249"/>
        <v>2000</v>
      </c>
      <c r="BZ292" s="14">
        <f t="shared" ca="1" si="262"/>
        <v>489489.56299796025</v>
      </c>
      <c r="CA292" s="15">
        <f ca="1">SUM(BY$12:BY292)</f>
        <v>257681.53399796033</v>
      </c>
      <c r="CB292" s="16">
        <f ca="1">SUM(BW$12:BW292)+SUMIF(BX$12:BX292, "&lt;0")</f>
        <v>231808.02900000004</v>
      </c>
      <c r="CD292" s="9">
        <v>44463</v>
      </c>
      <c r="CE292" s="14">
        <f t="shared" ca="1" si="270"/>
        <v>2500</v>
      </c>
      <c r="CF292" s="14">
        <f t="shared" ca="1" si="279"/>
        <v>2500</v>
      </c>
      <c r="CG292" s="14">
        <f t="shared" ref="CG292:CG355" ca="1" si="288" xml:space="preserve"> CI268 + IF(CH291 &lt; 0, -CH291, 0)</f>
        <v>221.71005061569804</v>
      </c>
      <c r="CH292" s="14">
        <f t="shared" ca="1" si="263"/>
        <v>2278.289949384302</v>
      </c>
      <c r="CI292" s="14">
        <f t="shared" ca="1" si="264"/>
        <v>2278.289949384302</v>
      </c>
      <c r="CJ292" s="14">
        <f t="shared" ca="1" si="241"/>
        <v>586287.29516675486</v>
      </c>
      <c r="CK292" s="15">
        <f ca="1">SUM(CI$12:CI292)</f>
        <v>307324.94829261425</v>
      </c>
      <c r="CL292" s="16">
        <f ca="1">SUM(CG$12:CG292)+SUMIF(CH$12:CH292, "&lt;0")</f>
        <v>278962.34687414073</v>
      </c>
    </row>
    <row r="293" spans="1:90" x14ac:dyDescent="0.2">
      <c r="A293" s="24">
        <v>44464</v>
      </c>
      <c r="B293" s="54">
        <f ca="1">IF($A293&gt;= $C$5,$C$6, INDEX('Historical Data'!$D$2:$D$745, MATCH(A293, 'Historical Data'!$B$2:$B$745, 0)))</f>
        <v>1295.6389999999997</v>
      </c>
      <c r="C293" s="14">
        <f t="shared" ca="1" si="273"/>
        <v>1295.6389999999994</v>
      </c>
      <c r="D293" s="14">
        <f t="shared" ca="1" si="280"/>
        <v>174.79100000000108</v>
      </c>
      <c r="E293" s="14">
        <f t="shared" ca="1" si="250"/>
        <v>1120.8479999999986</v>
      </c>
      <c r="F293" s="14">
        <f t="shared" ca="1" si="242"/>
        <v>1120.8479999999986</v>
      </c>
      <c r="G293" s="14">
        <f t="shared" ca="1" si="265"/>
        <v>342436.05400000088</v>
      </c>
      <c r="H293" s="15">
        <f ca="1">SUM(F$12:F293)</f>
        <v>178071.88999999984</v>
      </c>
      <c r="I293" s="16">
        <f ca="1">SUM(D$12:D293)+SUMIF(E$12:E293, "&lt;0")</f>
        <v>164364.16399999987</v>
      </c>
      <c r="J293" s="15"/>
      <c r="K293" s="9">
        <v>44464</v>
      </c>
      <c r="L293" s="14">
        <f t="shared" ca="1" si="266"/>
        <v>1788.5130798771124</v>
      </c>
      <c r="M293" s="14">
        <f t="shared" ca="1" si="274"/>
        <v>1788.5130798771129</v>
      </c>
      <c r="N293" s="14">
        <f t="shared" ca="1" si="281"/>
        <v>174.79100000000108</v>
      </c>
      <c r="O293" s="14">
        <f t="shared" ca="1" si="251"/>
        <v>1613.7220798771114</v>
      </c>
      <c r="P293" s="14">
        <f t="shared" ca="1" si="252"/>
        <v>1613.7220798771114</v>
      </c>
      <c r="Q293" s="14">
        <f t="shared" ca="1" si="236"/>
        <v>447418.23301382561</v>
      </c>
      <c r="R293" s="15">
        <f ca="1">SUM(P$12:P293)</f>
        <v>235738.15734562205</v>
      </c>
      <c r="S293" s="16">
        <f ca="1">SUM(N$12:N293)+SUMIF(O$12:O293, "&lt;0")</f>
        <v>211680.07566820268</v>
      </c>
      <c r="U293" s="9">
        <v>44464</v>
      </c>
      <c r="V293" s="14">
        <f t="shared" ca="1" si="267"/>
        <v>1250</v>
      </c>
      <c r="W293" s="14">
        <f t="shared" ca="1" si="275"/>
        <v>1250</v>
      </c>
      <c r="X293" s="14">
        <f t="shared" ca="1" si="282"/>
        <v>174.79100000000108</v>
      </c>
      <c r="Y293" s="14">
        <f t="shared" ca="1" si="253"/>
        <v>1075.2089999999989</v>
      </c>
      <c r="Z293" s="14">
        <f t="shared" ca="1" si="254"/>
        <v>1075.2089999999989</v>
      </c>
      <c r="AA293" s="14">
        <f t="shared" ca="1" si="237"/>
        <v>332714.94699999999</v>
      </c>
      <c r="AB293" s="15">
        <f ca="1">SUM(Z$12:Z293)</f>
        <v>172732.12700000001</v>
      </c>
      <c r="AC293" s="16">
        <f ca="1">SUM(X$12:X293)+SUMIF(Y$12:Y293, "&lt;0")</f>
        <v>159982.82</v>
      </c>
      <c r="AE293" s="9">
        <v>44464</v>
      </c>
      <c r="AF293" s="14">
        <f t="shared" ca="1" si="243"/>
        <v>2000</v>
      </c>
      <c r="AG293" s="14">
        <f t="shared" ca="1" si="271"/>
        <v>2000</v>
      </c>
      <c r="AH293" s="14">
        <f t="shared" ca="1" si="283"/>
        <v>174.79100000000108</v>
      </c>
      <c r="AI293" s="14">
        <f t="shared" ca="1" si="244"/>
        <v>1825.2089999999989</v>
      </c>
      <c r="AJ293" s="14">
        <f t="shared" ca="1" si="245"/>
        <v>1825.2089999999989</v>
      </c>
      <c r="AK293" s="14">
        <f t="shared" ca="1" si="255"/>
        <v>491489.56299796025</v>
      </c>
      <c r="AL293" s="15">
        <f ca="1">SUM(AJ$12:AJ293)</f>
        <v>259506.74299796033</v>
      </c>
      <c r="AM293" s="16">
        <f ca="1">SUM(AH$12:AH293)+SUMIF(AI$12:AI293, "&lt;0")</f>
        <v>231982.82</v>
      </c>
      <c r="AO293" s="9">
        <v>44464</v>
      </c>
      <c r="AP293" s="14">
        <f t="shared" ca="1" si="246"/>
        <v>3000</v>
      </c>
      <c r="AQ293" s="14">
        <f t="shared" ca="1" si="276"/>
        <v>3000</v>
      </c>
      <c r="AR293" s="14">
        <f t="shared" ca="1" si="284"/>
        <v>793.45651937750381</v>
      </c>
      <c r="AS293" s="14">
        <f t="shared" ca="1" si="256"/>
        <v>2206.5434806224962</v>
      </c>
      <c r="AT293" s="14">
        <f t="shared" ca="1" si="257"/>
        <v>2206.5434806224962</v>
      </c>
      <c r="AU293" s="14">
        <f t="shared" ca="1" si="238"/>
        <v>676390.78785618593</v>
      </c>
      <c r="AV293" s="15">
        <f ca="1">SUM(AT$12:AT293)</f>
        <v>357377.02455936657</v>
      </c>
      <c r="AW293" s="16">
        <f ca="1">SUM(AR$12:AR293)+SUMIF(AS$12:AS293, "&lt;0")</f>
        <v>319013.76329681952</v>
      </c>
      <c r="AX293" s="15"/>
      <c r="AZ293" s="9">
        <v>44464</v>
      </c>
      <c r="BA293" s="14">
        <f t="shared" ca="1" si="268"/>
        <v>1500</v>
      </c>
      <c r="BB293" s="14">
        <f t="shared" ca="1" si="277"/>
        <v>1500</v>
      </c>
      <c r="BC293" s="14">
        <f t="shared" ca="1" si="285"/>
        <v>174.79100000000108</v>
      </c>
      <c r="BD293" s="14">
        <f t="shared" ca="1" si="258"/>
        <v>1325.2089999999989</v>
      </c>
      <c r="BE293" s="14">
        <f t="shared" ca="1" si="259"/>
        <v>1325.2089999999989</v>
      </c>
      <c r="BF293" s="14">
        <f t="shared" ca="1" si="239"/>
        <v>385964.94699999999</v>
      </c>
      <c r="BG293" s="15">
        <f ca="1">SUM(BE$12:BE293)</f>
        <v>201982.12700000007</v>
      </c>
      <c r="BH293" s="16">
        <f ca="1">SUM(BC$12:BC293)+SUMIF(BD$12:BD293, "&lt;0")</f>
        <v>183982.81999999998</v>
      </c>
      <c r="BJ293" s="9">
        <v>44464</v>
      </c>
      <c r="BK293" s="14">
        <f t="shared" ca="1" si="269"/>
        <v>1750</v>
      </c>
      <c r="BL293" s="14">
        <f t="shared" ca="1" si="278"/>
        <v>1750</v>
      </c>
      <c r="BM293" s="14">
        <f t="shared" ca="1" si="286"/>
        <v>174.79100000000108</v>
      </c>
      <c r="BN293" s="14">
        <f t="shared" ca="1" si="260"/>
        <v>1575.2089999999989</v>
      </c>
      <c r="BO293" s="14">
        <f t="shared" ca="1" si="261"/>
        <v>1575.2089999999989</v>
      </c>
      <c r="BP293" s="14">
        <f t="shared" ca="1" si="240"/>
        <v>439214.94699999999</v>
      </c>
      <c r="BQ293" s="15">
        <f ca="1">SUM(BO$12:BO293)</f>
        <v>231232.12700000001</v>
      </c>
      <c r="BR293" s="16">
        <f ca="1">SUM(BM$12:BM293)+SUMIF(BN$12:BN293, "&lt;0")</f>
        <v>207982.82</v>
      </c>
      <c r="BT293" s="9">
        <v>44464</v>
      </c>
      <c r="BU293" s="14">
        <f t="shared" ca="1" si="247"/>
        <v>2000</v>
      </c>
      <c r="BV293" s="14">
        <f t="shared" ca="1" si="272"/>
        <v>2000</v>
      </c>
      <c r="BW293" s="14">
        <f t="shared" ca="1" si="287"/>
        <v>174.79100000000108</v>
      </c>
      <c r="BX293" s="14">
        <f t="shared" ca="1" si="248"/>
        <v>1825.2089999999989</v>
      </c>
      <c r="BY293" s="14">
        <f t="shared" ca="1" si="249"/>
        <v>1825.2089999999989</v>
      </c>
      <c r="BZ293" s="14">
        <f t="shared" ca="1" si="262"/>
        <v>491489.56299796025</v>
      </c>
      <c r="CA293" s="15">
        <f ca="1">SUM(BY$12:BY293)</f>
        <v>259506.74299796033</v>
      </c>
      <c r="CB293" s="16">
        <f ca="1">SUM(BW$12:BW293)+SUMIF(BX$12:BX293, "&lt;0")</f>
        <v>231982.82</v>
      </c>
      <c r="CD293" s="9">
        <v>44464</v>
      </c>
      <c r="CE293" s="14">
        <f t="shared" ca="1" si="270"/>
        <v>2500</v>
      </c>
      <c r="CF293" s="14">
        <f t="shared" ca="1" si="279"/>
        <v>2500</v>
      </c>
      <c r="CG293" s="14">
        <f t="shared" ca="1" si="288"/>
        <v>370.72332064163629</v>
      </c>
      <c r="CH293" s="14">
        <f t="shared" ca="1" si="263"/>
        <v>2129.2766793583637</v>
      </c>
      <c r="CI293" s="14">
        <f t="shared" ca="1" si="264"/>
        <v>2129.2766793583637</v>
      </c>
      <c r="CJ293" s="14">
        <f t="shared" ca="1" si="241"/>
        <v>588787.29516675486</v>
      </c>
      <c r="CK293" s="15">
        <f ca="1">SUM(CI$12:CI293)</f>
        <v>309454.22497197264</v>
      </c>
      <c r="CL293" s="16">
        <f ca="1">SUM(CG$12:CG293)+SUMIF(CH$12:CH293, "&lt;0")</f>
        <v>279333.07019478234</v>
      </c>
    </row>
    <row r="294" spans="1:90" x14ac:dyDescent="0.2">
      <c r="A294" s="24">
        <v>44465</v>
      </c>
      <c r="B294" s="54">
        <f ca="1">IF($A294&gt;= $C$5,$C$6, INDEX('Historical Data'!$D$2:$D$745, MATCH(A294, 'Historical Data'!$B$2:$B$745, 0)))</f>
        <v>1295.6389999999997</v>
      </c>
      <c r="C294" s="14">
        <f t="shared" ca="1" si="273"/>
        <v>1295.6389999999994</v>
      </c>
      <c r="D294" s="14">
        <f t="shared" ca="1" si="280"/>
        <v>0</v>
      </c>
      <c r="E294" s="14">
        <f t="shared" ca="1" si="250"/>
        <v>1295.6389999999997</v>
      </c>
      <c r="F294" s="14">
        <f t="shared" ca="1" si="242"/>
        <v>1295.6389999999997</v>
      </c>
      <c r="G294" s="14">
        <f t="shared" ca="1" si="265"/>
        <v>343731.6930000009</v>
      </c>
      <c r="H294" s="15">
        <f ca="1">SUM(F$12:F294)</f>
        <v>179367.52899999983</v>
      </c>
      <c r="I294" s="16">
        <f ca="1">SUM(D$12:D294)+SUMIF(E$12:E294, "&lt;0")</f>
        <v>164364.16399999987</v>
      </c>
      <c r="J294" s="15"/>
      <c r="K294" s="9">
        <v>44465</v>
      </c>
      <c r="L294" s="14">
        <f t="shared" ca="1" si="266"/>
        <v>1788.5130798771124</v>
      </c>
      <c r="M294" s="14">
        <f t="shared" ca="1" si="274"/>
        <v>1788.5130798771129</v>
      </c>
      <c r="N294" s="14">
        <f t="shared" ca="1" si="281"/>
        <v>0</v>
      </c>
      <c r="O294" s="14">
        <f t="shared" ca="1" si="251"/>
        <v>1788.5130798771124</v>
      </c>
      <c r="P294" s="14">
        <f t="shared" ca="1" si="252"/>
        <v>1788.5130798771124</v>
      </c>
      <c r="Q294" s="14">
        <f t="shared" ca="1" si="236"/>
        <v>449206.74609370274</v>
      </c>
      <c r="R294" s="15">
        <f ca="1">SUM(P$12:P294)</f>
        <v>237526.67042549915</v>
      </c>
      <c r="S294" s="16">
        <f ca="1">SUM(N$12:N294)+SUMIF(O$12:O294, "&lt;0")</f>
        <v>211680.07566820268</v>
      </c>
      <c r="U294" s="9">
        <v>44465</v>
      </c>
      <c r="V294" s="14">
        <f t="shared" ca="1" si="267"/>
        <v>1250</v>
      </c>
      <c r="W294" s="14">
        <f t="shared" ca="1" si="275"/>
        <v>1250</v>
      </c>
      <c r="X294" s="14">
        <f t="shared" ca="1" si="282"/>
        <v>0</v>
      </c>
      <c r="Y294" s="14">
        <f t="shared" ca="1" si="253"/>
        <v>1250</v>
      </c>
      <c r="Z294" s="14">
        <f t="shared" ca="1" si="254"/>
        <v>1250</v>
      </c>
      <c r="AA294" s="14">
        <f t="shared" ca="1" si="237"/>
        <v>333964.94699999999</v>
      </c>
      <c r="AB294" s="15">
        <f ca="1">SUM(Z$12:Z294)</f>
        <v>173982.12700000001</v>
      </c>
      <c r="AC294" s="16">
        <f ca="1">SUM(X$12:X294)+SUMIF(Y$12:Y294, "&lt;0")</f>
        <v>159982.82</v>
      </c>
      <c r="AE294" s="9">
        <v>44465</v>
      </c>
      <c r="AF294" s="14">
        <f t="shared" ca="1" si="243"/>
        <v>2000</v>
      </c>
      <c r="AG294" s="14">
        <f t="shared" ca="1" si="271"/>
        <v>2000</v>
      </c>
      <c r="AH294" s="14">
        <f t="shared" ca="1" si="283"/>
        <v>0</v>
      </c>
      <c r="AI294" s="14">
        <f t="shared" ca="1" si="244"/>
        <v>2000</v>
      </c>
      <c r="AJ294" s="14">
        <f t="shared" ca="1" si="245"/>
        <v>2000</v>
      </c>
      <c r="AK294" s="14">
        <f t="shared" ca="1" si="255"/>
        <v>493489.56299796025</v>
      </c>
      <c r="AL294" s="15">
        <f ca="1">SUM(AJ$12:AJ294)</f>
        <v>261506.74299796033</v>
      </c>
      <c r="AM294" s="16">
        <f ca="1">SUM(AH$12:AH294)+SUMIF(AI$12:AI294, "&lt;0")</f>
        <v>231982.82</v>
      </c>
      <c r="AO294" s="9">
        <v>44465</v>
      </c>
      <c r="AP294" s="14">
        <f t="shared" ca="1" si="246"/>
        <v>3000</v>
      </c>
      <c r="AQ294" s="14">
        <f t="shared" ca="1" si="276"/>
        <v>3000</v>
      </c>
      <c r="AR294" s="14">
        <f t="shared" ca="1" si="284"/>
        <v>618.66551937750319</v>
      </c>
      <c r="AS294" s="14">
        <f t="shared" ca="1" si="256"/>
        <v>2381.3344806224968</v>
      </c>
      <c r="AT294" s="14">
        <f t="shared" ca="1" si="257"/>
        <v>2381.3344806224968</v>
      </c>
      <c r="AU294" s="14">
        <f t="shared" ca="1" si="238"/>
        <v>679390.78785618593</v>
      </c>
      <c r="AV294" s="15">
        <f ca="1">SUM(AT$12:AT294)</f>
        <v>359758.35903998907</v>
      </c>
      <c r="AW294" s="16">
        <f ca="1">SUM(AR$12:AR294)+SUMIF(AS$12:AS294, "&lt;0")</f>
        <v>319632.42881619703</v>
      </c>
      <c r="AX294" s="15"/>
      <c r="AZ294" s="9">
        <v>44465</v>
      </c>
      <c r="BA294" s="14">
        <f t="shared" ca="1" si="268"/>
        <v>1500</v>
      </c>
      <c r="BB294" s="14">
        <f t="shared" ca="1" si="277"/>
        <v>1500</v>
      </c>
      <c r="BC294" s="14">
        <f t="shared" ca="1" si="285"/>
        <v>0</v>
      </c>
      <c r="BD294" s="14">
        <f t="shared" ca="1" si="258"/>
        <v>1500</v>
      </c>
      <c r="BE294" s="14">
        <f t="shared" ca="1" si="259"/>
        <v>1500</v>
      </c>
      <c r="BF294" s="14">
        <f t="shared" ca="1" si="239"/>
        <v>387464.94699999999</v>
      </c>
      <c r="BG294" s="15">
        <f ca="1">SUM(BE$12:BE294)</f>
        <v>203482.12700000007</v>
      </c>
      <c r="BH294" s="16">
        <f ca="1">SUM(BC$12:BC294)+SUMIF(BD$12:BD294, "&lt;0")</f>
        <v>183982.81999999998</v>
      </c>
      <c r="BJ294" s="9">
        <v>44465</v>
      </c>
      <c r="BK294" s="14">
        <f t="shared" ca="1" si="269"/>
        <v>1750</v>
      </c>
      <c r="BL294" s="14">
        <f t="shared" ca="1" si="278"/>
        <v>1750</v>
      </c>
      <c r="BM294" s="14">
        <f t="shared" ca="1" si="286"/>
        <v>0</v>
      </c>
      <c r="BN294" s="14">
        <f t="shared" ca="1" si="260"/>
        <v>1750</v>
      </c>
      <c r="BO294" s="14">
        <f t="shared" ca="1" si="261"/>
        <v>1750</v>
      </c>
      <c r="BP294" s="14">
        <f t="shared" ca="1" si="240"/>
        <v>440964.94699999999</v>
      </c>
      <c r="BQ294" s="15">
        <f ca="1">SUM(BO$12:BO294)</f>
        <v>232982.12700000001</v>
      </c>
      <c r="BR294" s="16">
        <f ca="1">SUM(BM$12:BM294)+SUMIF(BN$12:BN294, "&lt;0")</f>
        <v>207982.82</v>
      </c>
      <c r="BT294" s="9">
        <v>44465</v>
      </c>
      <c r="BU294" s="14">
        <f t="shared" ca="1" si="247"/>
        <v>2000</v>
      </c>
      <c r="BV294" s="14">
        <f t="shared" ca="1" si="272"/>
        <v>2000</v>
      </c>
      <c r="BW294" s="14">
        <f t="shared" ca="1" si="287"/>
        <v>0</v>
      </c>
      <c r="BX294" s="14">
        <f t="shared" ca="1" si="248"/>
        <v>2000</v>
      </c>
      <c r="BY294" s="14">
        <f t="shared" ca="1" si="249"/>
        <v>2000</v>
      </c>
      <c r="BZ294" s="14">
        <f t="shared" ca="1" si="262"/>
        <v>493489.56299796025</v>
      </c>
      <c r="CA294" s="15">
        <f ca="1">SUM(BY$12:BY294)</f>
        <v>261506.74299796033</v>
      </c>
      <c r="CB294" s="16">
        <f ca="1">SUM(BW$12:BW294)+SUMIF(BX$12:BX294, "&lt;0")</f>
        <v>231982.82</v>
      </c>
      <c r="CD294" s="9">
        <v>44465</v>
      </c>
      <c r="CE294" s="14">
        <f t="shared" ca="1" si="270"/>
        <v>2500</v>
      </c>
      <c r="CF294" s="14">
        <f t="shared" ca="1" si="279"/>
        <v>2500</v>
      </c>
      <c r="CG294" s="14">
        <f t="shared" ca="1" si="288"/>
        <v>170.15459066757285</v>
      </c>
      <c r="CH294" s="14">
        <f t="shared" ca="1" si="263"/>
        <v>2329.8454093324272</v>
      </c>
      <c r="CI294" s="14">
        <f t="shared" ca="1" si="264"/>
        <v>2329.8454093324272</v>
      </c>
      <c r="CJ294" s="14">
        <f t="shared" ca="1" si="241"/>
        <v>591287.29516675486</v>
      </c>
      <c r="CK294" s="15">
        <f ca="1">SUM(CI$12:CI294)</f>
        <v>311784.07038130506</v>
      </c>
      <c r="CL294" s="16">
        <f ca="1">SUM(CG$12:CG294)+SUMIF(CH$12:CH294, "&lt;0")</f>
        <v>279503.22478544991</v>
      </c>
    </row>
    <row r="295" spans="1:90" x14ac:dyDescent="0.2">
      <c r="A295" s="24">
        <v>44466</v>
      </c>
      <c r="B295" s="54">
        <f ca="1">IF($A295&gt;= $C$5,$C$6, INDEX('Historical Data'!$D$2:$D$745, MATCH(A295, 'Historical Data'!$B$2:$B$745, 0)))</f>
        <v>1295.6389999999997</v>
      </c>
      <c r="C295" s="14">
        <f t="shared" ca="1" si="273"/>
        <v>1295.6389999999994</v>
      </c>
      <c r="D295" s="14">
        <f t="shared" ca="1" si="280"/>
        <v>0</v>
      </c>
      <c r="E295" s="14">
        <f t="shared" ca="1" si="250"/>
        <v>1295.6389999999997</v>
      </c>
      <c r="F295" s="14">
        <f t="shared" ca="1" si="242"/>
        <v>1295.6389999999997</v>
      </c>
      <c r="G295" s="14">
        <f t="shared" ca="1" si="265"/>
        <v>345027.33200000093</v>
      </c>
      <c r="H295" s="15">
        <f ca="1">SUM(F$12:F295)</f>
        <v>180663.16799999983</v>
      </c>
      <c r="I295" s="16">
        <f ca="1">SUM(D$12:D295)+SUMIF(E$12:E295, "&lt;0")</f>
        <v>164364.16399999987</v>
      </c>
      <c r="J295" s="15"/>
      <c r="K295" s="9">
        <v>44466</v>
      </c>
      <c r="L295" s="14">
        <f t="shared" ca="1" si="266"/>
        <v>1788.5130798771124</v>
      </c>
      <c r="M295" s="14">
        <f t="shared" ca="1" si="274"/>
        <v>1788.5130798771129</v>
      </c>
      <c r="N295" s="14">
        <f t="shared" ca="1" si="281"/>
        <v>0</v>
      </c>
      <c r="O295" s="14">
        <f t="shared" ca="1" si="251"/>
        <v>1788.5130798771124</v>
      </c>
      <c r="P295" s="14">
        <f t="shared" ca="1" si="252"/>
        <v>1788.5130798771124</v>
      </c>
      <c r="Q295" s="14">
        <f t="shared" ca="1" si="236"/>
        <v>450995.25917357986</v>
      </c>
      <c r="R295" s="15">
        <f ca="1">SUM(P$12:P295)</f>
        <v>239315.18350537625</v>
      </c>
      <c r="S295" s="16">
        <f ca="1">SUM(N$12:N295)+SUMIF(O$12:O295, "&lt;0")</f>
        <v>211680.07566820268</v>
      </c>
      <c r="U295" s="9">
        <v>44466</v>
      </c>
      <c r="V295" s="14">
        <f t="shared" ca="1" si="267"/>
        <v>1250</v>
      </c>
      <c r="W295" s="14">
        <f t="shared" ca="1" si="275"/>
        <v>1250</v>
      </c>
      <c r="X295" s="14">
        <f t="shared" ca="1" si="282"/>
        <v>0</v>
      </c>
      <c r="Y295" s="14">
        <f t="shared" ca="1" si="253"/>
        <v>1250</v>
      </c>
      <c r="Z295" s="14">
        <f t="shared" ca="1" si="254"/>
        <v>1250</v>
      </c>
      <c r="AA295" s="14">
        <f t="shared" ca="1" si="237"/>
        <v>335214.94699999999</v>
      </c>
      <c r="AB295" s="15">
        <f ca="1">SUM(Z$12:Z295)</f>
        <v>175232.12700000001</v>
      </c>
      <c r="AC295" s="16">
        <f ca="1">SUM(X$12:X295)+SUMIF(Y$12:Y295, "&lt;0")</f>
        <v>159982.82</v>
      </c>
      <c r="AE295" s="9">
        <v>44466</v>
      </c>
      <c r="AF295" s="14">
        <f t="shared" ca="1" si="243"/>
        <v>2000</v>
      </c>
      <c r="AG295" s="14">
        <f t="shared" ca="1" si="271"/>
        <v>2000</v>
      </c>
      <c r="AH295" s="14">
        <f t="shared" ca="1" si="283"/>
        <v>0</v>
      </c>
      <c r="AI295" s="14">
        <f t="shared" ca="1" si="244"/>
        <v>2000</v>
      </c>
      <c r="AJ295" s="14">
        <f t="shared" ca="1" si="245"/>
        <v>2000</v>
      </c>
      <c r="AK295" s="14">
        <f t="shared" ca="1" si="255"/>
        <v>495489.56299796025</v>
      </c>
      <c r="AL295" s="15">
        <f ca="1">SUM(AJ$12:AJ295)</f>
        <v>263506.7429979603</v>
      </c>
      <c r="AM295" s="16">
        <f ca="1">SUM(AH$12:AH295)+SUMIF(AI$12:AI295, "&lt;0")</f>
        <v>231982.82</v>
      </c>
      <c r="AO295" s="9">
        <v>44466</v>
      </c>
      <c r="AP295" s="14">
        <f t="shared" ca="1" si="246"/>
        <v>3000</v>
      </c>
      <c r="AQ295" s="14">
        <f t="shared" ca="1" si="276"/>
        <v>3000</v>
      </c>
      <c r="AR295" s="14">
        <f t="shared" ca="1" si="284"/>
        <v>618.66551937750273</v>
      </c>
      <c r="AS295" s="14">
        <f t="shared" ca="1" si="256"/>
        <v>2381.3344806224973</v>
      </c>
      <c r="AT295" s="14">
        <f t="shared" ca="1" si="257"/>
        <v>2381.3344806224973</v>
      </c>
      <c r="AU295" s="14">
        <f t="shared" ca="1" si="238"/>
        <v>682390.78785618593</v>
      </c>
      <c r="AV295" s="15">
        <f ca="1">SUM(AT$12:AT295)</f>
        <v>362139.69352061156</v>
      </c>
      <c r="AW295" s="16">
        <f ca="1">SUM(AR$12:AR295)+SUMIF(AS$12:AS295, "&lt;0")</f>
        <v>320251.09433557454</v>
      </c>
      <c r="AX295" s="15"/>
      <c r="AZ295" s="9">
        <v>44466</v>
      </c>
      <c r="BA295" s="14">
        <f t="shared" ca="1" si="268"/>
        <v>1500</v>
      </c>
      <c r="BB295" s="14">
        <f t="shared" ca="1" si="277"/>
        <v>1500</v>
      </c>
      <c r="BC295" s="14">
        <f t="shared" ca="1" si="285"/>
        <v>0</v>
      </c>
      <c r="BD295" s="14">
        <f t="shared" ca="1" si="258"/>
        <v>1500</v>
      </c>
      <c r="BE295" s="14">
        <f t="shared" ca="1" si="259"/>
        <v>1500</v>
      </c>
      <c r="BF295" s="14">
        <f t="shared" ca="1" si="239"/>
        <v>388964.94699999999</v>
      </c>
      <c r="BG295" s="15">
        <f ca="1">SUM(BE$12:BE295)</f>
        <v>204982.12700000007</v>
      </c>
      <c r="BH295" s="16">
        <f ca="1">SUM(BC$12:BC295)+SUMIF(BD$12:BD295, "&lt;0")</f>
        <v>183982.81999999998</v>
      </c>
      <c r="BJ295" s="9">
        <v>44466</v>
      </c>
      <c r="BK295" s="14">
        <f t="shared" ca="1" si="269"/>
        <v>1750</v>
      </c>
      <c r="BL295" s="14">
        <f t="shared" ca="1" si="278"/>
        <v>1750</v>
      </c>
      <c r="BM295" s="14">
        <f t="shared" ca="1" si="286"/>
        <v>0</v>
      </c>
      <c r="BN295" s="14">
        <f t="shared" ca="1" si="260"/>
        <v>1750</v>
      </c>
      <c r="BO295" s="14">
        <f t="shared" ca="1" si="261"/>
        <v>1750</v>
      </c>
      <c r="BP295" s="14">
        <f t="shared" ca="1" si="240"/>
        <v>442714.94699999999</v>
      </c>
      <c r="BQ295" s="15">
        <f ca="1">SUM(BO$12:BO295)</f>
        <v>234732.12700000001</v>
      </c>
      <c r="BR295" s="16">
        <f ca="1">SUM(BM$12:BM295)+SUMIF(BN$12:BN295, "&lt;0")</f>
        <v>207982.82</v>
      </c>
      <c r="BT295" s="9">
        <v>44466</v>
      </c>
      <c r="BU295" s="14">
        <f t="shared" ca="1" si="247"/>
        <v>2000</v>
      </c>
      <c r="BV295" s="14">
        <f t="shared" ca="1" si="272"/>
        <v>2000</v>
      </c>
      <c r="BW295" s="14">
        <f t="shared" ca="1" si="287"/>
        <v>0</v>
      </c>
      <c r="BX295" s="14">
        <f t="shared" ca="1" si="248"/>
        <v>2000</v>
      </c>
      <c r="BY295" s="14">
        <f t="shared" ca="1" si="249"/>
        <v>2000</v>
      </c>
      <c r="BZ295" s="14">
        <f t="shared" ca="1" si="262"/>
        <v>495489.56299796025</v>
      </c>
      <c r="CA295" s="15">
        <f ca="1">SUM(BY$12:BY295)</f>
        <v>263506.7429979603</v>
      </c>
      <c r="CB295" s="16">
        <f ca="1">SUM(BW$12:BW295)+SUMIF(BX$12:BX295, "&lt;0")</f>
        <v>231982.82</v>
      </c>
      <c r="CD295" s="9">
        <v>44466</v>
      </c>
      <c r="CE295" s="14">
        <f t="shared" ca="1" si="270"/>
        <v>2500</v>
      </c>
      <c r="CF295" s="14">
        <f t="shared" ca="1" si="279"/>
        <v>2500</v>
      </c>
      <c r="CG295" s="14">
        <f t="shared" ca="1" si="288"/>
        <v>144.37686069351003</v>
      </c>
      <c r="CH295" s="14">
        <f t="shared" ca="1" si="263"/>
        <v>2355.62313930649</v>
      </c>
      <c r="CI295" s="14">
        <f t="shared" ca="1" si="264"/>
        <v>2355.62313930649</v>
      </c>
      <c r="CJ295" s="14">
        <f t="shared" ca="1" si="241"/>
        <v>593787.29516675486</v>
      </c>
      <c r="CK295" s="15">
        <f ca="1">SUM(CI$12:CI295)</f>
        <v>314139.69352061156</v>
      </c>
      <c r="CL295" s="16">
        <f ca="1">SUM(CG$12:CG295)+SUMIF(CH$12:CH295, "&lt;0")</f>
        <v>279647.60164614342</v>
      </c>
    </row>
    <row r="296" spans="1:90" x14ac:dyDescent="0.2">
      <c r="A296" s="24">
        <v>44467</v>
      </c>
      <c r="B296" s="54">
        <f ca="1">IF($A296&gt;= $C$5,$C$6, INDEX('Historical Data'!$D$2:$D$745, MATCH(A296, 'Historical Data'!$B$2:$B$745, 0)))</f>
        <v>1295.6389999999997</v>
      </c>
      <c r="C296" s="14">
        <f t="shared" ca="1" si="273"/>
        <v>1295.6389999999994</v>
      </c>
      <c r="D296" s="14">
        <f t="shared" ca="1" si="280"/>
        <v>432.31200000000172</v>
      </c>
      <c r="E296" s="14">
        <f t="shared" ca="1" si="250"/>
        <v>863.32699999999795</v>
      </c>
      <c r="F296" s="14">
        <f t="shared" ca="1" si="242"/>
        <v>863.32699999999795</v>
      </c>
      <c r="G296" s="14">
        <f t="shared" ca="1" si="265"/>
        <v>346322.97100000095</v>
      </c>
      <c r="H296" s="15">
        <f ca="1">SUM(F$12:F296)</f>
        <v>181526.49499999982</v>
      </c>
      <c r="I296" s="16">
        <f ca="1">SUM(D$12:D296)+SUMIF(E$12:E296, "&lt;0")</f>
        <v>164796.47599999988</v>
      </c>
      <c r="J296" s="15"/>
      <c r="K296" s="9">
        <v>44467</v>
      </c>
      <c r="L296" s="14">
        <f t="shared" ca="1" si="266"/>
        <v>1788.5130798771124</v>
      </c>
      <c r="M296" s="14">
        <f t="shared" ca="1" si="274"/>
        <v>1788.5130798771129</v>
      </c>
      <c r="N296" s="14">
        <f t="shared" ca="1" si="281"/>
        <v>432.31200000000172</v>
      </c>
      <c r="O296" s="14">
        <f t="shared" ca="1" si="251"/>
        <v>1356.2010798771107</v>
      </c>
      <c r="P296" s="14">
        <f t="shared" ca="1" si="252"/>
        <v>1356.2010798771107</v>
      </c>
      <c r="Q296" s="14">
        <f t="shared" ca="1" si="236"/>
        <v>452783.77225345699</v>
      </c>
      <c r="R296" s="15">
        <f ca="1">SUM(P$12:P296)</f>
        <v>240671.38458525337</v>
      </c>
      <c r="S296" s="16">
        <f ca="1">SUM(N$12:N296)+SUMIF(O$12:O296, "&lt;0")</f>
        <v>212112.38766820269</v>
      </c>
      <c r="U296" s="9">
        <v>44467</v>
      </c>
      <c r="V296" s="14">
        <f t="shared" ca="1" si="267"/>
        <v>1250</v>
      </c>
      <c r="W296" s="14">
        <f t="shared" ca="1" si="275"/>
        <v>1250</v>
      </c>
      <c r="X296" s="14">
        <f t="shared" ca="1" si="282"/>
        <v>432.31200000000172</v>
      </c>
      <c r="Y296" s="14">
        <f t="shared" ca="1" si="253"/>
        <v>817.68799999999828</v>
      </c>
      <c r="Z296" s="14">
        <f t="shared" ca="1" si="254"/>
        <v>817.68799999999828</v>
      </c>
      <c r="AA296" s="14">
        <f t="shared" ca="1" si="237"/>
        <v>336464.94699999999</v>
      </c>
      <c r="AB296" s="15">
        <f ca="1">SUM(Z$12:Z296)</f>
        <v>176049.815</v>
      </c>
      <c r="AC296" s="16">
        <f ca="1">SUM(X$12:X296)+SUMIF(Y$12:Y296, "&lt;0")</f>
        <v>160415.13200000001</v>
      </c>
      <c r="AE296" s="9">
        <v>44467</v>
      </c>
      <c r="AF296" s="14">
        <f t="shared" ca="1" si="243"/>
        <v>2000</v>
      </c>
      <c r="AG296" s="14">
        <f t="shared" ca="1" si="271"/>
        <v>2000</v>
      </c>
      <c r="AH296" s="14">
        <f t="shared" ca="1" si="283"/>
        <v>432.31200000000172</v>
      </c>
      <c r="AI296" s="14">
        <f t="shared" ca="1" si="244"/>
        <v>1567.6879999999983</v>
      </c>
      <c r="AJ296" s="14">
        <f t="shared" ca="1" si="245"/>
        <v>1567.6879999999983</v>
      </c>
      <c r="AK296" s="14">
        <f t="shared" ca="1" si="255"/>
        <v>497489.56299796025</v>
      </c>
      <c r="AL296" s="15">
        <f ca="1">SUM(AJ$12:AJ296)</f>
        <v>265074.43099796033</v>
      </c>
      <c r="AM296" s="16">
        <f ca="1">SUM(AH$12:AH296)+SUMIF(AI$12:AI296, "&lt;0")</f>
        <v>232415.13200000004</v>
      </c>
      <c r="AO296" s="9">
        <v>44467</v>
      </c>
      <c r="AP296" s="14">
        <f t="shared" ca="1" si="246"/>
        <v>3000</v>
      </c>
      <c r="AQ296" s="14">
        <f t="shared" ca="1" si="276"/>
        <v>3000</v>
      </c>
      <c r="AR296" s="14">
        <f t="shared" ca="1" si="284"/>
        <v>1050.9111307194489</v>
      </c>
      <c r="AS296" s="14">
        <f t="shared" ca="1" si="256"/>
        <v>1949.0888692805511</v>
      </c>
      <c r="AT296" s="14">
        <f t="shared" ca="1" si="257"/>
        <v>1949.0888692805511</v>
      </c>
      <c r="AU296" s="14">
        <f t="shared" ca="1" si="238"/>
        <v>685390.78785618593</v>
      </c>
      <c r="AV296" s="15">
        <f ca="1">SUM(AT$12:AT296)</f>
        <v>364088.78238989209</v>
      </c>
      <c r="AW296" s="16">
        <f ca="1">SUM(AR$12:AR296)+SUMIF(AS$12:AS296, "&lt;0")</f>
        <v>321302.00546629401</v>
      </c>
      <c r="AX296" s="15"/>
      <c r="AZ296" s="9">
        <v>44467</v>
      </c>
      <c r="BA296" s="14">
        <f t="shared" ca="1" si="268"/>
        <v>1500</v>
      </c>
      <c r="BB296" s="14">
        <f t="shared" ca="1" si="277"/>
        <v>1500</v>
      </c>
      <c r="BC296" s="14">
        <f t="shared" ca="1" si="285"/>
        <v>432.31200000000172</v>
      </c>
      <c r="BD296" s="14">
        <f t="shared" ca="1" si="258"/>
        <v>1067.6879999999983</v>
      </c>
      <c r="BE296" s="14">
        <f t="shared" ca="1" si="259"/>
        <v>1067.6879999999983</v>
      </c>
      <c r="BF296" s="14">
        <f t="shared" ca="1" si="239"/>
        <v>390464.94699999999</v>
      </c>
      <c r="BG296" s="15">
        <f ca="1">SUM(BE$12:BE296)</f>
        <v>206049.81500000006</v>
      </c>
      <c r="BH296" s="16">
        <f ca="1">SUM(BC$12:BC296)+SUMIF(BD$12:BD296, "&lt;0")</f>
        <v>184415.13199999998</v>
      </c>
      <c r="BJ296" s="9">
        <v>44467</v>
      </c>
      <c r="BK296" s="14">
        <f t="shared" ca="1" si="269"/>
        <v>1750</v>
      </c>
      <c r="BL296" s="14">
        <f t="shared" ca="1" si="278"/>
        <v>1750</v>
      </c>
      <c r="BM296" s="14">
        <f t="shared" ca="1" si="286"/>
        <v>432.31200000000172</v>
      </c>
      <c r="BN296" s="14">
        <f t="shared" ca="1" si="260"/>
        <v>1317.6879999999983</v>
      </c>
      <c r="BO296" s="14">
        <f t="shared" ca="1" si="261"/>
        <v>1317.6879999999983</v>
      </c>
      <c r="BP296" s="14">
        <f t="shared" ca="1" si="240"/>
        <v>444464.94699999999</v>
      </c>
      <c r="BQ296" s="15">
        <f ca="1">SUM(BO$12:BO296)</f>
        <v>236049.815</v>
      </c>
      <c r="BR296" s="16">
        <f ca="1">SUM(BM$12:BM296)+SUMIF(BN$12:BN296, "&lt;0")</f>
        <v>208415.13200000001</v>
      </c>
      <c r="BT296" s="9">
        <v>44467</v>
      </c>
      <c r="BU296" s="14">
        <f t="shared" ca="1" si="247"/>
        <v>2000</v>
      </c>
      <c r="BV296" s="14">
        <f t="shared" ca="1" si="272"/>
        <v>2000</v>
      </c>
      <c r="BW296" s="14">
        <f t="shared" ca="1" si="287"/>
        <v>432.31200000000172</v>
      </c>
      <c r="BX296" s="14">
        <f t="shared" ca="1" si="248"/>
        <v>1567.6879999999983</v>
      </c>
      <c r="BY296" s="14">
        <f t="shared" ca="1" si="249"/>
        <v>1567.6879999999983</v>
      </c>
      <c r="BZ296" s="14">
        <f t="shared" ca="1" si="262"/>
        <v>497489.56299796025</v>
      </c>
      <c r="CA296" s="15">
        <f ca="1">SUM(BY$12:BY296)</f>
        <v>265074.43099796033</v>
      </c>
      <c r="CB296" s="16">
        <f ca="1">SUM(BW$12:BW296)+SUMIF(BX$12:BX296, "&lt;0")</f>
        <v>232415.13200000004</v>
      </c>
      <c r="CD296" s="9">
        <v>44467</v>
      </c>
      <c r="CE296" s="14">
        <f t="shared" ca="1" si="270"/>
        <v>2500</v>
      </c>
      <c r="CF296" s="14">
        <f t="shared" ca="1" si="279"/>
        <v>2500</v>
      </c>
      <c r="CG296" s="14">
        <f t="shared" ca="1" si="288"/>
        <v>550.91113071944892</v>
      </c>
      <c r="CH296" s="14">
        <f t="shared" ca="1" si="263"/>
        <v>1949.0888692805511</v>
      </c>
      <c r="CI296" s="14">
        <f t="shared" ca="1" si="264"/>
        <v>1949.0888692805511</v>
      </c>
      <c r="CJ296" s="14">
        <f t="shared" ca="1" si="241"/>
        <v>596287.29516675486</v>
      </c>
      <c r="CK296" s="15">
        <f ca="1">SUM(CI$12:CI296)</f>
        <v>316088.78238989209</v>
      </c>
      <c r="CL296" s="16">
        <f ca="1">SUM(CG$12:CG296)+SUMIF(CH$12:CH296, "&lt;0")</f>
        <v>280198.51277686289</v>
      </c>
    </row>
    <row r="297" spans="1:90" x14ac:dyDescent="0.2">
      <c r="A297" s="24">
        <v>44468</v>
      </c>
      <c r="B297" s="54">
        <f ca="1">IF($A297&gt;= $C$5,$C$6, INDEX('Historical Data'!$D$2:$D$745, MATCH(A297, 'Historical Data'!$B$2:$B$745, 0)))</f>
        <v>1295.6389999999997</v>
      </c>
      <c r="C297" s="14">
        <f t="shared" ca="1" si="273"/>
        <v>1295.6389999999994</v>
      </c>
      <c r="D297" s="14">
        <f t="shared" ca="1" si="280"/>
        <v>1083.2719999999977</v>
      </c>
      <c r="E297" s="14">
        <f t="shared" ca="1" si="250"/>
        <v>212.36700000000201</v>
      </c>
      <c r="F297" s="14">
        <f t="shared" ca="1" si="242"/>
        <v>212.36700000000201</v>
      </c>
      <c r="G297" s="14">
        <f t="shared" ca="1" si="265"/>
        <v>347618.61000000098</v>
      </c>
      <c r="H297" s="15">
        <f ca="1">SUM(F$12:F297)</f>
        <v>181738.86199999982</v>
      </c>
      <c r="I297" s="16">
        <f ca="1">SUM(D$12:D297)+SUMIF(E$12:E297, "&lt;0")</f>
        <v>165879.74799999988</v>
      </c>
      <c r="J297" s="15"/>
      <c r="K297" s="9">
        <v>44468</v>
      </c>
      <c r="L297" s="14">
        <f t="shared" ca="1" si="266"/>
        <v>1788.5130798771124</v>
      </c>
      <c r="M297" s="14">
        <f t="shared" ca="1" si="274"/>
        <v>1788.5130798771129</v>
      </c>
      <c r="N297" s="14">
        <f t="shared" ca="1" si="281"/>
        <v>1576.1460798771104</v>
      </c>
      <c r="O297" s="14">
        <f t="shared" ca="1" si="251"/>
        <v>212.36700000000201</v>
      </c>
      <c r="P297" s="14">
        <f t="shared" ca="1" si="252"/>
        <v>212.36700000000201</v>
      </c>
      <c r="Q297" s="14">
        <f t="shared" ca="1" si="236"/>
        <v>454572.28533333412</v>
      </c>
      <c r="R297" s="15">
        <f ca="1">SUM(P$12:P297)</f>
        <v>240883.75158525337</v>
      </c>
      <c r="S297" s="16">
        <f ca="1">SUM(N$12:N297)+SUMIF(O$12:O297, "&lt;0")</f>
        <v>213688.53374807979</v>
      </c>
      <c r="U297" s="9">
        <v>44468</v>
      </c>
      <c r="V297" s="14">
        <f t="shared" ca="1" si="267"/>
        <v>1250</v>
      </c>
      <c r="W297" s="14">
        <f t="shared" ca="1" si="275"/>
        <v>1250</v>
      </c>
      <c r="X297" s="14">
        <f t="shared" ca="1" si="282"/>
        <v>1037.632999999998</v>
      </c>
      <c r="Y297" s="14">
        <f t="shared" ca="1" si="253"/>
        <v>212.36700000000201</v>
      </c>
      <c r="Z297" s="14">
        <f t="shared" ca="1" si="254"/>
        <v>212.36700000000201</v>
      </c>
      <c r="AA297" s="14">
        <f t="shared" ca="1" si="237"/>
        <v>337714.94699999999</v>
      </c>
      <c r="AB297" s="15">
        <f ca="1">SUM(Z$12:Z297)</f>
        <v>176262.182</v>
      </c>
      <c r="AC297" s="16">
        <f ca="1">SUM(X$12:X297)+SUMIF(Y$12:Y297, "&lt;0")</f>
        <v>161452.76500000001</v>
      </c>
      <c r="AE297" s="9">
        <v>44468</v>
      </c>
      <c r="AF297" s="14">
        <f t="shared" ca="1" si="243"/>
        <v>2000</v>
      </c>
      <c r="AG297" s="14">
        <f t="shared" ca="1" si="271"/>
        <v>2000</v>
      </c>
      <c r="AH297" s="14">
        <f t="shared" ca="1" si="283"/>
        <v>1576.1460798771104</v>
      </c>
      <c r="AI297" s="14">
        <f t="shared" ca="1" si="244"/>
        <v>423.85392012288958</v>
      </c>
      <c r="AJ297" s="14">
        <f t="shared" ca="1" si="245"/>
        <v>423.85392012288958</v>
      </c>
      <c r="AK297" s="14">
        <f t="shared" ca="1" si="255"/>
        <v>499489.56299796025</v>
      </c>
      <c r="AL297" s="15">
        <f ca="1">SUM(AJ$12:AJ297)</f>
        <v>265498.28491808323</v>
      </c>
      <c r="AM297" s="16">
        <f ca="1">SUM(AH$12:AH297)+SUMIF(AI$12:AI297, "&lt;0")</f>
        <v>233991.27807987714</v>
      </c>
      <c r="AO297" s="9">
        <v>44468</v>
      </c>
      <c r="AP297" s="14">
        <f t="shared" ca="1" si="246"/>
        <v>3000</v>
      </c>
      <c r="AQ297" s="14">
        <f t="shared" ca="1" si="276"/>
        <v>3000</v>
      </c>
      <c r="AR297" s="14">
        <f t="shared" ca="1" si="284"/>
        <v>2168.9674806224953</v>
      </c>
      <c r="AS297" s="14">
        <f t="shared" ca="1" si="256"/>
        <v>831.03251937750474</v>
      </c>
      <c r="AT297" s="14">
        <f t="shared" ca="1" si="257"/>
        <v>831.03251937750474</v>
      </c>
      <c r="AU297" s="14">
        <f t="shared" ca="1" si="238"/>
        <v>688390.78785618593</v>
      </c>
      <c r="AV297" s="15">
        <f ca="1">SUM(AT$12:AT297)</f>
        <v>364919.81490926957</v>
      </c>
      <c r="AW297" s="16">
        <f ca="1">SUM(AR$12:AR297)+SUMIF(AS$12:AS297, "&lt;0")</f>
        <v>323470.97294691653</v>
      </c>
      <c r="AX297" s="15"/>
      <c r="AZ297" s="9">
        <v>44468</v>
      </c>
      <c r="BA297" s="14">
        <f t="shared" ca="1" si="268"/>
        <v>1500</v>
      </c>
      <c r="BB297" s="14">
        <f t="shared" ca="1" si="277"/>
        <v>1500</v>
      </c>
      <c r="BC297" s="14">
        <f t="shared" ca="1" si="285"/>
        <v>1287.632999999998</v>
      </c>
      <c r="BD297" s="14">
        <f t="shared" ca="1" si="258"/>
        <v>212.36700000000201</v>
      </c>
      <c r="BE297" s="14">
        <f t="shared" ca="1" si="259"/>
        <v>212.36700000000201</v>
      </c>
      <c r="BF297" s="14">
        <f t="shared" ca="1" si="239"/>
        <v>391964.94699999999</v>
      </c>
      <c r="BG297" s="15">
        <f ca="1">SUM(BE$12:BE297)</f>
        <v>206262.18200000006</v>
      </c>
      <c r="BH297" s="16">
        <f ca="1">SUM(BC$12:BC297)+SUMIF(BD$12:BD297, "&lt;0")</f>
        <v>185702.76499999998</v>
      </c>
      <c r="BJ297" s="9">
        <v>44468</v>
      </c>
      <c r="BK297" s="14">
        <f t="shared" ca="1" si="269"/>
        <v>1750</v>
      </c>
      <c r="BL297" s="14">
        <f t="shared" ca="1" si="278"/>
        <v>1750</v>
      </c>
      <c r="BM297" s="14">
        <f t="shared" ca="1" si="286"/>
        <v>1537.632999999998</v>
      </c>
      <c r="BN297" s="14">
        <f t="shared" ca="1" si="260"/>
        <v>212.36700000000201</v>
      </c>
      <c r="BO297" s="14">
        <f t="shared" ca="1" si="261"/>
        <v>212.36700000000201</v>
      </c>
      <c r="BP297" s="14">
        <f t="shared" ca="1" si="240"/>
        <v>446214.94699999999</v>
      </c>
      <c r="BQ297" s="15">
        <f ca="1">SUM(BO$12:BO297)</f>
        <v>236262.182</v>
      </c>
      <c r="BR297" s="16">
        <f ca="1">SUM(BM$12:BM297)+SUMIF(BN$12:BN297, "&lt;0")</f>
        <v>209952.76500000001</v>
      </c>
      <c r="BT297" s="9">
        <v>44468</v>
      </c>
      <c r="BU297" s="14">
        <f t="shared" ca="1" si="247"/>
        <v>2000</v>
      </c>
      <c r="BV297" s="14">
        <f t="shared" ca="1" si="272"/>
        <v>2000</v>
      </c>
      <c r="BW297" s="14">
        <f t="shared" ca="1" si="287"/>
        <v>1576.1460798771104</v>
      </c>
      <c r="BX297" s="14">
        <f t="shared" ca="1" si="248"/>
        <v>423.85392012288958</v>
      </c>
      <c r="BY297" s="14">
        <f t="shared" ca="1" si="249"/>
        <v>423.85392012288958</v>
      </c>
      <c r="BZ297" s="14">
        <f t="shared" ca="1" si="262"/>
        <v>499489.56299796025</v>
      </c>
      <c r="CA297" s="15">
        <f ca="1">SUM(BY$12:BY297)</f>
        <v>265498.28491808323</v>
      </c>
      <c r="CB297" s="16">
        <f ca="1">SUM(BW$12:BW297)+SUMIF(BX$12:BX297, "&lt;0")</f>
        <v>233991.27807987714</v>
      </c>
      <c r="CD297" s="9">
        <v>44468</v>
      </c>
      <c r="CE297" s="14">
        <f t="shared" ca="1" si="270"/>
        <v>2500</v>
      </c>
      <c r="CF297" s="14">
        <f t="shared" ca="1" si="279"/>
        <v>2500</v>
      </c>
      <c r="CG297" s="14">
        <f t="shared" ca="1" si="288"/>
        <v>1668.9674806224953</v>
      </c>
      <c r="CH297" s="14">
        <f t="shared" ca="1" si="263"/>
        <v>831.03251937750474</v>
      </c>
      <c r="CI297" s="14">
        <f t="shared" ca="1" si="264"/>
        <v>831.03251937750474</v>
      </c>
      <c r="CJ297" s="14">
        <f t="shared" ca="1" si="241"/>
        <v>598787.29516675486</v>
      </c>
      <c r="CK297" s="15">
        <f ca="1">SUM(CI$12:CI297)</f>
        <v>316919.81490926957</v>
      </c>
      <c r="CL297" s="16">
        <f ca="1">SUM(CG$12:CG297)+SUMIF(CH$12:CH297, "&lt;0")</f>
        <v>281867.48025748541</v>
      </c>
    </row>
    <row r="298" spans="1:90" x14ac:dyDescent="0.2">
      <c r="A298" s="24">
        <v>44469</v>
      </c>
      <c r="B298" s="54">
        <f ca="1">IF($A298&gt;= $C$5,$C$6, INDEX('Historical Data'!$D$2:$D$745, MATCH(A298, 'Historical Data'!$B$2:$B$745, 0)))</f>
        <v>1295.6389999999997</v>
      </c>
      <c r="C298" s="14">
        <f t="shared" ca="1" si="273"/>
        <v>1295.6389999999994</v>
      </c>
      <c r="D298" s="14">
        <f t="shared" ca="1" si="280"/>
        <v>1100.6389999999997</v>
      </c>
      <c r="E298" s="14">
        <f t="shared" ca="1" si="250"/>
        <v>195</v>
      </c>
      <c r="F298" s="14">
        <f t="shared" ca="1" si="242"/>
        <v>195</v>
      </c>
      <c r="G298" s="14">
        <f t="shared" ca="1" si="265"/>
        <v>348914.249000001</v>
      </c>
      <c r="H298" s="15">
        <f ca="1">SUM(F$12:F298)</f>
        <v>181933.86199999982</v>
      </c>
      <c r="I298" s="16">
        <f ca="1">SUM(D$12:D298)+SUMIF(E$12:E298, "&lt;0")</f>
        <v>166980.38699999987</v>
      </c>
      <c r="J298" s="15"/>
      <c r="K298" s="9">
        <v>44469</v>
      </c>
      <c r="L298" s="14">
        <f t="shared" ca="1" si="266"/>
        <v>1788.5130798771124</v>
      </c>
      <c r="M298" s="14">
        <f t="shared" ca="1" si="274"/>
        <v>1788.5130798771129</v>
      </c>
      <c r="N298" s="14">
        <f t="shared" ca="1" si="281"/>
        <v>1593.5130798771124</v>
      </c>
      <c r="O298" s="14">
        <f t="shared" ca="1" si="251"/>
        <v>195</v>
      </c>
      <c r="P298" s="14">
        <f t="shared" ca="1" si="252"/>
        <v>195</v>
      </c>
      <c r="Q298" s="14">
        <f t="shared" ca="1" si="236"/>
        <v>456360.79841321125</v>
      </c>
      <c r="R298" s="15">
        <f ca="1">SUM(P$12:P298)</f>
        <v>241078.75158525337</v>
      </c>
      <c r="S298" s="16">
        <f ca="1">SUM(N$12:N298)+SUMIF(O$12:O298, "&lt;0")</f>
        <v>215282.04682795689</v>
      </c>
      <c r="U298" s="9">
        <v>44469</v>
      </c>
      <c r="V298" s="14">
        <f t="shared" ca="1" si="267"/>
        <v>1250</v>
      </c>
      <c r="W298" s="14">
        <f t="shared" ca="1" si="275"/>
        <v>1250</v>
      </c>
      <c r="X298" s="14">
        <f t="shared" ca="1" si="282"/>
        <v>1055</v>
      </c>
      <c r="Y298" s="14">
        <f t="shared" ca="1" si="253"/>
        <v>195</v>
      </c>
      <c r="Z298" s="14">
        <f t="shared" ca="1" si="254"/>
        <v>195</v>
      </c>
      <c r="AA298" s="14">
        <f t="shared" ca="1" si="237"/>
        <v>338964.94699999999</v>
      </c>
      <c r="AB298" s="15">
        <f ca="1">SUM(Z$12:Z298)</f>
        <v>176457.182</v>
      </c>
      <c r="AC298" s="16">
        <f ca="1">SUM(X$12:X298)+SUMIF(Y$12:Y298, "&lt;0")</f>
        <v>162507.76500000001</v>
      </c>
      <c r="AE298" s="9">
        <v>44469</v>
      </c>
      <c r="AF298" s="14">
        <f t="shared" ca="1" si="243"/>
        <v>2000</v>
      </c>
      <c r="AG298" s="14">
        <f t="shared" ca="1" si="271"/>
        <v>2000</v>
      </c>
      <c r="AH298" s="14">
        <f t="shared" ca="1" si="283"/>
        <v>1619.290809851175</v>
      </c>
      <c r="AI298" s="14">
        <f t="shared" ca="1" si="244"/>
        <v>380.70919014882497</v>
      </c>
      <c r="AJ298" s="14">
        <f t="shared" ca="1" si="245"/>
        <v>380.70919014882497</v>
      </c>
      <c r="AK298" s="14">
        <f t="shared" ca="1" si="255"/>
        <v>501489.56299796025</v>
      </c>
      <c r="AL298" s="15">
        <f ca="1">SUM(AJ$12:AJ298)</f>
        <v>265878.99410823203</v>
      </c>
      <c r="AM298" s="16">
        <f ca="1">SUM(AH$12:AH298)+SUMIF(AI$12:AI298, "&lt;0")</f>
        <v>235610.56888972828</v>
      </c>
      <c r="AO298" s="9">
        <v>44469</v>
      </c>
      <c r="AP298" s="14">
        <f t="shared" ca="1" si="246"/>
        <v>3000</v>
      </c>
      <c r="AQ298" s="14">
        <f t="shared" ca="1" si="276"/>
        <v>3000</v>
      </c>
      <c r="AR298" s="14">
        <f t="shared" ca="1" si="284"/>
        <v>2186.3344806224968</v>
      </c>
      <c r="AS298" s="14">
        <f t="shared" ca="1" si="256"/>
        <v>813.66551937750319</v>
      </c>
      <c r="AT298" s="14">
        <f t="shared" ca="1" si="257"/>
        <v>813.66551937750319</v>
      </c>
      <c r="AU298" s="14">
        <f t="shared" ca="1" si="238"/>
        <v>691390.78785618593</v>
      </c>
      <c r="AV298" s="15">
        <f ca="1">SUM(AT$12:AT298)</f>
        <v>365733.48042864708</v>
      </c>
      <c r="AW298" s="16">
        <f ca="1">SUM(AR$12:AR298)+SUMIF(AS$12:AS298, "&lt;0")</f>
        <v>325657.30742753902</v>
      </c>
      <c r="AX298" s="15"/>
      <c r="AZ298" s="9">
        <v>44469</v>
      </c>
      <c r="BA298" s="14">
        <f t="shared" ca="1" si="268"/>
        <v>1500</v>
      </c>
      <c r="BB298" s="14">
        <f t="shared" ca="1" si="277"/>
        <v>1500</v>
      </c>
      <c r="BC298" s="14">
        <f t="shared" ca="1" si="285"/>
        <v>1305</v>
      </c>
      <c r="BD298" s="14">
        <f t="shared" ca="1" si="258"/>
        <v>195</v>
      </c>
      <c r="BE298" s="14">
        <f t="shared" ca="1" si="259"/>
        <v>195</v>
      </c>
      <c r="BF298" s="14">
        <f t="shared" ca="1" si="239"/>
        <v>393464.94699999999</v>
      </c>
      <c r="BG298" s="15">
        <f ca="1">SUM(BE$12:BE298)</f>
        <v>206457.18200000006</v>
      </c>
      <c r="BH298" s="16">
        <f ca="1">SUM(BC$12:BC298)+SUMIF(BD$12:BD298, "&lt;0")</f>
        <v>187007.76499999998</v>
      </c>
      <c r="BJ298" s="9">
        <v>44469</v>
      </c>
      <c r="BK298" s="14">
        <f t="shared" ca="1" si="269"/>
        <v>1750</v>
      </c>
      <c r="BL298" s="14">
        <f t="shared" ca="1" si="278"/>
        <v>1750</v>
      </c>
      <c r="BM298" s="14">
        <f t="shared" ca="1" si="286"/>
        <v>1555</v>
      </c>
      <c r="BN298" s="14">
        <f t="shared" ca="1" si="260"/>
        <v>195</v>
      </c>
      <c r="BO298" s="14">
        <f t="shared" ca="1" si="261"/>
        <v>195</v>
      </c>
      <c r="BP298" s="14">
        <f t="shared" ca="1" si="240"/>
        <v>447964.94699999999</v>
      </c>
      <c r="BQ298" s="15">
        <f ca="1">SUM(BO$12:BO298)</f>
        <v>236457.182</v>
      </c>
      <c r="BR298" s="16">
        <f ca="1">SUM(BM$12:BM298)+SUMIF(BN$12:BN298, "&lt;0")</f>
        <v>211507.76500000001</v>
      </c>
      <c r="BT298" s="9">
        <v>44469</v>
      </c>
      <c r="BU298" s="14">
        <f t="shared" ca="1" si="247"/>
        <v>2000</v>
      </c>
      <c r="BV298" s="14">
        <f t="shared" ca="1" si="272"/>
        <v>2000</v>
      </c>
      <c r="BW298" s="14">
        <f t="shared" ca="1" si="287"/>
        <v>1619.290809851175</v>
      </c>
      <c r="BX298" s="14">
        <f t="shared" ca="1" si="248"/>
        <v>380.70919014882497</v>
      </c>
      <c r="BY298" s="14">
        <f t="shared" ca="1" si="249"/>
        <v>380.70919014882497</v>
      </c>
      <c r="BZ298" s="14">
        <f t="shared" ca="1" si="262"/>
        <v>501489.56299796025</v>
      </c>
      <c r="CA298" s="15">
        <f ca="1">SUM(BY$12:BY298)</f>
        <v>265878.99410823203</v>
      </c>
      <c r="CB298" s="16">
        <f ca="1">SUM(BW$12:BW298)+SUMIF(BX$12:BX298, "&lt;0")</f>
        <v>235610.56888972828</v>
      </c>
      <c r="CD298" s="9">
        <v>44469</v>
      </c>
      <c r="CE298" s="14">
        <f t="shared" ca="1" si="270"/>
        <v>2500</v>
      </c>
      <c r="CF298" s="14">
        <f t="shared" ca="1" si="279"/>
        <v>2500</v>
      </c>
      <c r="CG298" s="14">
        <f t="shared" ca="1" si="288"/>
        <v>1686.334480622497</v>
      </c>
      <c r="CH298" s="14">
        <f t="shared" ca="1" si="263"/>
        <v>813.66551937750296</v>
      </c>
      <c r="CI298" s="14">
        <f t="shared" ca="1" si="264"/>
        <v>813.66551937750296</v>
      </c>
      <c r="CJ298" s="14">
        <f t="shared" ca="1" si="241"/>
        <v>601287.29516675486</v>
      </c>
      <c r="CK298" s="15">
        <f ca="1">SUM(CI$12:CI298)</f>
        <v>317733.48042864708</v>
      </c>
      <c r="CL298" s="16">
        <f ca="1">SUM(CG$12:CG298)+SUMIF(CH$12:CH298, "&lt;0")</f>
        <v>283553.8147381079</v>
      </c>
    </row>
    <row r="299" spans="1:90" x14ac:dyDescent="0.2">
      <c r="A299" s="24">
        <v>44470</v>
      </c>
      <c r="B299" s="54">
        <f ca="1">IF($A299&gt;= $C$5,$C$6, INDEX('Historical Data'!$D$2:$D$745, MATCH(A299, 'Historical Data'!$B$2:$B$745, 0)))</f>
        <v>1295.6389999999997</v>
      </c>
      <c r="C299" s="14">
        <f t="shared" ca="1" si="273"/>
        <v>1295.6389999999994</v>
      </c>
      <c r="D299" s="14">
        <f t="shared" ca="1" si="280"/>
        <v>778.61999999999944</v>
      </c>
      <c r="E299" s="14">
        <f t="shared" ca="1" si="250"/>
        <v>517.01900000000023</v>
      </c>
      <c r="F299" s="14">
        <f t="shared" ca="1" si="242"/>
        <v>517.01900000000023</v>
      </c>
      <c r="G299" s="14">
        <f t="shared" ca="1" si="265"/>
        <v>350209.88800000102</v>
      </c>
      <c r="H299" s="15">
        <f ca="1">SUM(F$12:F299)</f>
        <v>182450.88099999982</v>
      </c>
      <c r="I299" s="16">
        <f ca="1">SUM(D$12:D299)+SUMIF(E$12:E299, "&lt;0")</f>
        <v>167759.00699999987</v>
      </c>
      <c r="J299" s="15"/>
      <c r="K299" s="9">
        <v>44470</v>
      </c>
      <c r="L299" s="14">
        <f t="shared" ca="1" si="266"/>
        <v>1788.5130798771124</v>
      </c>
      <c r="M299" s="14">
        <f t="shared" ca="1" si="274"/>
        <v>1788.5130798771129</v>
      </c>
      <c r="N299" s="14">
        <f t="shared" ca="1" si="281"/>
        <v>1271.4940798771122</v>
      </c>
      <c r="O299" s="14">
        <f t="shared" ca="1" si="251"/>
        <v>517.01900000000023</v>
      </c>
      <c r="P299" s="14">
        <f t="shared" ca="1" si="252"/>
        <v>517.01900000000023</v>
      </c>
      <c r="Q299" s="14">
        <f t="shared" ca="1" si="236"/>
        <v>458149.31149308837</v>
      </c>
      <c r="R299" s="15">
        <f ca="1">SUM(P$12:P299)</f>
        <v>241595.77058525337</v>
      </c>
      <c r="S299" s="16">
        <f ca="1">SUM(N$12:N299)+SUMIF(O$12:O299, "&lt;0")</f>
        <v>216553.54090783399</v>
      </c>
      <c r="U299" s="9">
        <v>44470</v>
      </c>
      <c r="V299" s="14">
        <f t="shared" ca="1" si="267"/>
        <v>1250</v>
      </c>
      <c r="W299" s="14">
        <f t="shared" ca="1" si="275"/>
        <v>1250</v>
      </c>
      <c r="X299" s="14">
        <f t="shared" ca="1" si="282"/>
        <v>732.98099999999977</v>
      </c>
      <c r="Y299" s="14">
        <f t="shared" ca="1" si="253"/>
        <v>517.01900000000023</v>
      </c>
      <c r="Z299" s="14">
        <f t="shared" ca="1" si="254"/>
        <v>517.01900000000023</v>
      </c>
      <c r="AA299" s="14">
        <f t="shared" ca="1" si="237"/>
        <v>340214.94699999999</v>
      </c>
      <c r="AB299" s="15">
        <f ca="1">SUM(Z$12:Z299)</f>
        <v>176974.201</v>
      </c>
      <c r="AC299" s="16">
        <f ca="1">SUM(X$12:X299)+SUMIF(Y$12:Y299, "&lt;0")</f>
        <v>163240.74600000001</v>
      </c>
      <c r="AE299" s="9">
        <v>44470</v>
      </c>
      <c r="AF299" s="14">
        <f t="shared" ca="1" si="243"/>
        <v>2000</v>
      </c>
      <c r="AG299" s="14">
        <f t="shared" ca="1" si="271"/>
        <v>2000</v>
      </c>
      <c r="AH299" s="14">
        <f t="shared" ca="1" si="283"/>
        <v>1323.0495398252374</v>
      </c>
      <c r="AI299" s="14">
        <f t="shared" ca="1" si="244"/>
        <v>676.95046017476261</v>
      </c>
      <c r="AJ299" s="14">
        <f t="shared" ca="1" si="245"/>
        <v>676.95046017476261</v>
      </c>
      <c r="AK299" s="14">
        <f t="shared" ca="1" si="255"/>
        <v>503489.56299796025</v>
      </c>
      <c r="AL299" s="15">
        <f ca="1">SUM(AJ$12:AJ299)</f>
        <v>266555.94456840679</v>
      </c>
      <c r="AM299" s="16">
        <f ca="1">SUM(AH$12:AH299)+SUMIF(AI$12:AI299, "&lt;0")</f>
        <v>236933.61842955352</v>
      </c>
      <c r="AO299" s="9">
        <v>44470</v>
      </c>
      <c r="AP299" s="14">
        <f t="shared" ca="1" si="246"/>
        <v>3000</v>
      </c>
      <c r="AQ299" s="14">
        <f t="shared" ca="1" si="276"/>
        <v>3000</v>
      </c>
      <c r="AR299" s="14">
        <f t="shared" ca="1" si="284"/>
        <v>1864.315480622497</v>
      </c>
      <c r="AS299" s="14">
        <f t="shared" ca="1" si="256"/>
        <v>1135.684519377503</v>
      </c>
      <c r="AT299" s="14">
        <f t="shared" ca="1" si="257"/>
        <v>1135.684519377503</v>
      </c>
      <c r="AU299" s="14">
        <f t="shared" ca="1" si="238"/>
        <v>694390.78785618593</v>
      </c>
      <c r="AV299" s="15">
        <f ca="1">SUM(AT$12:AT299)</f>
        <v>366869.16494802455</v>
      </c>
      <c r="AW299" s="16">
        <f ca="1">SUM(AR$12:AR299)+SUMIF(AS$12:AS299, "&lt;0")</f>
        <v>327521.62290816155</v>
      </c>
      <c r="AX299" s="15"/>
      <c r="AZ299" s="9">
        <v>44470</v>
      </c>
      <c r="BA299" s="14">
        <f t="shared" ca="1" si="268"/>
        <v>1500</v>
      </c>
      <c r="BB299" s="14">
        <f t="shared" ca="1" si="277"/>
        <v>1500</v>
      </c>
      <c r="BC299" s="14">
        <f t="shared" ca="1" si="285"/>
        <v>982.98099999999977</v>
      </c>
      <c r="BD299" s="14">
        <f t="shared" ca="1" si="258"/>
        <v>517.01900000000023</v>
      </c>
      <c r="BE299" s="14">
        <f t="shared" ca="1" si="259"/>
        <v>517.01900000000023</v>
      </c>
      <c r="BF299" s="14">
        <f t="shared" ca="1" si="239"/>
        <v>394964.94699999999</v>
      </c>
      <c r="BG299" s="15">
        <f ca="1">SUM(BE$12:BE299)</f>
        <v>206974.20100000006</v>
      </c>
      <c r="BH299" s="16">
        <f ca="1">SUM(BC$12:BC299)+SUMIF(BD$12:BD299, "&lt;0")</f>
        <v>187990.74599999998</v>
      </c>
      <c r="BJ299" s="9">
        <v>44470</v>
      </c>
      <c r="BK299" s="14">
        <f t="shared" ca="1" si="269"/>
        <v>1750</v>
      </c>
      <c r="BL299" s="14">
        <f t="shared" ca="1" si="278"/>
        <v>1750</v>
      </c>
      <c r="BM299" s="14">
        <f t="shared" ca="1" si="286"/>
        <v>1232.9809999999998</v>
      </c>
      <c r="BN299" s="14">
        <f t="shared" ca="1" si="260"/>
        <v>517.01900000000023</v>
      </c>
      <c r="BO299" s="14">
        <f t="shared" ca="1" si="261"/>
        <v>517.01900000000023</v>
      </c>
      <c r="BP299" s="14">
        <f t="shared" ca="1" si="240"/>
        <v>449714.94699999999</v>
      </c>
      <c r="BQ299" s="15">
        <f ca="1">SUM(BO$12:BO299)</f>
        <v>236974.201</v>
      </c>
      <c r="BR299" s="16">
        <f ca="1">SUM(BM$12:BM299)+SUMIF(BN$12:BN299, "&lt;0")</f>
        <v>212740.74600000001</v>
      </c>
      <c r="BT299" s="9">
        <v>44470</v>
      </c>
      <c r="BU299" s="14">
        <f t="shared" ca="1" si="247"/>
        <v>2000</v>
      </c>
      <c r="BV299" s="14">
        <f t="shared" ca="1" si="272"/>
        <v>2000</v>
      </c>
      <c r="BW299" s="14">
        <f t="shared" ca="1" si="287"/>
        <v>1323.0495398252374</v>
      </c>
      <c r="BX299" s="14">
        <f t="shared" ca="1" si="248"/>
        <v>676.95046017476261</v>
      </c>
      <c r="BY299" s="14">
        <f t="shared" ca="1" si="249"/>
        <v>676.95046017476261</v>
      </c>
      <c r="BZ299" s="14">
        <f t="shared" ca="1" si="262"/>
        <v>503489.56299796025</v>
      </c>
      <c r="CA299" s="15">
        <f ca="1">SUM(BY$12:BY299)</f>
        <v>266555.94456840679</v>
      </c>
      <c r="CB299" s="16">
        <f ca="1">SUM(BW$12:BW299)+SUMIF(BX$12:BX299, "&lt;0")</f>
        <v>236933.61842955352</v>
      </c>
      <c r="CD299" s="9">
        <v>44470</v>
      </c>
      <c r="CE299" s="14">
        <f t="shared" ca="1" si="270"/>
        <v>2500</v>
      </c>
      <c r="CF299" s="14">
        <f t="shared" ca="1" si="279"/>
        <v>2500</v>
      </c>
      <c r="CG299" s="14">
        <f t="shared" ca="1" si="288"/>
        <v>1364.315480622497</v>
      </c>
      <c r="CH299" s="14">
        <f t="shared" ca="1" si="263"/>
        <v>1135.684519377503</v>
      </c>
      <c r="CI299" s="14">
        <f t="shared" ca="1" si="264"/>
        <v>1135.684519377503</v>
      </c>
      <c r="CJ299" s="14">
        <f t="shared" ca="1" si="241"/>
        <v>603787.29516675486</v>
      </c>
      <c r="CK299" s="15">
        <f ca="1">SUM(CI$12:CI299)</f>
        <v>318869.16494802455</v>
      </c>
      <c r="CL299" s="16">
        <f ca="1">SUM(CG$12:CG299)+SUMIF(CH$12:CH299, "&lt;0")</f>
        <v>284918.13021873042</v>
      </c>
    </row>
    <row r="300" spans="1:90" x14ac:dyDescent="0.2">
      <c r="A300" s="24">
        <v>44471</v>
      </c>
      <c r="B300" s="54">
        <f ca="1">IF($A300&gt;= $C$5,$C$6, INDEX('Historical Data'!$D$2:$D$745, MATCH(A300, 'Historical Data'!$B$2:$B$745, 0)))</f>
        <v>1295.6389999999997</v>
      </c>
      <c r="C300" s="14">
        <f t="shared" ca="1" si="273"/>
        <v>1295.6389999999994</v>
      </c>
      <c r="D300" s="14">
        <f t="shared" ca="1" si="280"/>
        <v>734.35299999999961</v>
      </c>
      <c r="E300" s="14">
        <f t="shared" ca="1" si="250"/>
        <v>561.28600000000006</v>
      </c>
      <c r="F300" s="14">
        <f t="shared" ca="1" si="242"/>
        <v>561.28600000000006</v>
      </c>
      <c r="G300" s="14">
        <f t="shared" ca="1" si="265"/>
        <v>351505.52700000105</v>
      </c>
      <c r="H300" s="15">
        <f ca="1">SUM(F$12:F300)</f>
        <v>183012.16699999981</v>
      </c>
      <c r="I300" s="16">
        <f ca="1">SUM(D$12:D300)+SUMIF(E$12:E300, "&lt;0")</f>
        <v>168493.35999999987</v>
      </c>
      <c r="J300" s="15"/>
      <c r="K300" s="9">
        <v>44471</v>
      </c>
      <c r="L300" s="14">
        <f t="shared" ca="1" si="266"/>
        <v>1788.5130798771124</v>
      </c>
      <c r="M300" s="14">
        <f t="shared" ca="1" si="274"/>
        <v>1788.5130798771129</v>
      </c>
      <c r="N300" s="14">
        <f t="shared" ca="1" si="281"/>
        <v>1227.2270798771124</v>
      </c>
      <c r="O300" s="14">
        <f t="shared" ca="1" si="251"/>
        <v>561.28600000000006</v>
      </c>
      <c r="P300" s="14">
        <f t="shared" ca="1" si="252"/>
        <v>561.28600000000006</v>
      </c>
      <c r="Q300" s="14">
        <f t="shared" ca="1" si="236"/>
        <v>459937.8245729655</v>
      </c>
      <c r="R300" s="15">
        <f ca="1">SUM(P$12:P300)</f>
        <v>242157.05658525336</v>
      </c>
      <c r="S300" s="16">
        <f ca="1">SUM(N$12:N300)+SUMIF(O$12:O300, "&lt;0")</f>
        <v>217780.76798771109</v>
      </c>
      <c r="U300" s="9">
        <v>44471</v>
      </c>
      <c r="V300" s="14">
        <f t="shared" ca="1" si="267"/>
        <v>1250</v>
      </c>
      <c r="W300" s="14">
        <f t="shared" ca="1" si="275"/>
        <v>1250</v>
      </c>
      <c r="X300" s="14">
        <f t="shared" ca="1" si="282"/>
        <v>688.71399999999994</v>
      </c>
      <c r="Y300" s="14">
        <f t="shared" ca="1" si="253"/>
        <v>561.28600000000006</v>
      </c>
      <c r="Z300" s="14">
        <f t="shared" ca="1" si="254"/>
        <v>561.28600000000006</v>
      </c>
      <c r="AA300" s="14">
        <f t="shared" ca="1" si="237"/>
        <v>341464.94699999999</v>
      </c>
      <c r="AB300" s="15">
        <f ca="1">SUM(Z$12:Z300)</f>
        <v>177535.48699999999</v>
      </c>
      <c r="AC300" s="16">
        <f ca="1">SUM(X$12:X300)+SUMIF(Y$12:Y300, "&lt;0")</f>
        <v>163929.46000000002</v>
      </c>
      <c r="AE300" s="9">
        <v>44471</v>
      </c>
      <c r="AF300" s="14">
        <f t="shared" ca="1" si="243"/>
        <v>2000</v>
      </c>
      <c r="AG300" s="14">
        <f t="shared" ca="1" si="271"/>
        <v>2000</v>
      </c>
      <c r="AH300" s="14">
        <f t="shared" ca="1" si="283"/>
        <v>1304.5602697993002</v>
      </c>
      <c r="AI300" s="14">
        <f t="shared" ca="1" si="244"/>
        <v>695.43973020069984</v>
      </c>
      <c r="AJ300" s="14">
        <f t="shared" ca="1" si="245"/>
        <v>695.43973020069984</v>
      </c>
      <c r="AK300" s="14">
        <f t="shared" ca="1" si="255"/>
        <v>505489.56299796025</v>
      </c>
      <c r="AL300" s="15">
        <f ca="1">SUM(AJ$12:AJ300)</f>
        <v>267251.38429860747</v>
      </c>
      <c r="AM300" s="16">
        <f ca="1">SUM(AH$12:AH300)+SUMIF(AI$12:AI300, "&lt;0")</f>
        <v>238238.17869935284</v>
      </c>
      <c r="AO300" s="9">
        <v>44471</v>
      </c>
      <c r="AP300" s="14">
        <f t="shared" ca="1" si="246"/>
        <v>3000</v>
      </c>
      <c r="AQ300" s="14">
        <f t="shared" ca="1" si="276"/>
        <v>3000</v>
      </c>
      <c r="AR300" s="14">
        <f t="shared" ca="1" si="284"/>
        <v>1820.048480622497</v>
      </c>
      <c r="AS300" s="14">
        <f t="shared" ca="1" si="256"/>
        <v>1179.951519377503</v>
      </c>
      <c r="AT300" s="14">
        <f t="shared" ca="1" si="257"/>
        <v>1179.951519377503</v>
      </c>
      <c r="AU300" s="14">
        <f t="shared" ca="1" si="238"/>
        <v>697390.78785618593</v>
      </c>
      <c r="AV300" s="15">
        <f ca="1">SUM(AT$12:AT300)</f>
        <v>368049.11646740208</v>
      </c>
      <c r="AW300" s="16">
        <f ca="1">SUM(AR$12:AR300)+SUMIF(AS$12:AS300, "&lt;0")</f>
        <v>329341.67138878402</v>
      </c>
      <c r="AX300" s="15"/>
      <c r="AZ300" s="9">
        <v>44471</v>
      </c>
      <c r="BA300" s="14">
        <f t="shared" ca="1" si="268"/>
        <v>1500</v>
      </c>
      <c r="BB300" s="14">
        <f t="shared" ca="1" si="277"/>
        <v>1500</v>
      </c>
      <c r="BC300" s="14">
        <f t="shared" ca="1" si="285"/>
        <v>938.71399999999994</v>
      </c>
      <c r="BD300" s="14">
        <f t="shared" ca="1" si="258"/>
        <v>561.28600000000006</v>
      </c>
      <c r="BE300" s="14">
        <f t="shared" ca="1" si="259"/>
        <v>561.28600000000006</v>
      </c>
      <c r="BF300" s="14">
        <f t="shared" ca="1" si="239"/>
        <v>396464.94699999999</v>
      </c>
      <c r="BG300" s="15">
        <f ca="1">SUM(BE$12:BE300)</f>
        <v>207535.48700000005</v>
      </c>
      <c r="BH300" s="16">
        <f ca="1">SUM(BC$12:BC300)+SUMIF(BD$12:BD300, "&lt;0")</f>
        <v>188929.46</v>
      </c>
      <c r="BJ300" s="9">
        <v>44471</v>
      </c>
      <c r="BK300" s="14">
        <f t="shared" ca="1" si="269"/>
        <v>1750</v>
      </c>
      <c r="BL300" s="14">
        <f t="shared" ca="1" si="278"/>
        <v>1750</v>
      </c>
      <c r="BM300" s="14">
        <f t="shared" ca="1" si="286"/>
        <v>1188.7139999999999</v>
      </c>
      <c r="BN300" s="14">
        <f t="shared" ca="1" si="260"/>
        <v>561.28600000000006</v>
      </c>
      <c r="BO300" s="14">
        <f t="shared" ca="1" si="261"/>
        <v>561.28600000000006</v>
      </c>
      <c r="BP300" s="14">
        <f t="shared" ca="1" si="240"/>
        <v>451464.94699999999</v>
      </c>
      <c r="BQ300" s="15">
        <f ca="1">SUM(BO$12:BO300)</f>
        <v>237535.48699999999</v>
      </c>
      <c r="BR300" s="16">
        <f ca="1">SUM(BM$12:BM300)+SUMIF(BN$12:BN300, "&lt;0")</f>
        <v>213929.46000000002</v>
      </c>
      <c r="BT300" s="9">
        <v>44471</v>
      </c>
      <c r="BU300" s="14">
        <f t="shared" ca="1" si="247"/>
        <v>2000</v>
      </c>
      <c r="BV300" s="14">
        <f t="shared" ca="1" si="272"/>
        <v>2000</v>
      </c>
      <c r="BW300" s="14">
        <f t="shared" ca="1" si="287"/>
        <v>1304.5602697993002</v>
      </c>
      <c r="BX300" s="14">
        <f t="shared" ca="1" si="248"/>
        <v>695.43973020069984</v>
      </c>
      <c r="BY300" s="14">
        <f t="shared" ca="1" si="249"/>
        <v>695.43973020069984</v>
      </c>
      <c r="BZ300" s="14">
        <f t="shared" ca="1" si="262"/>
        <v>505489.56299796025</v>
      </c>
      <c r="CA300" s="15">
        <f ca="1">SUM(BY$12:BY300)</f>
        <v>267251.38429860747</v>
      </c>
      <c r="CB300" s="16">
        <f ca="1">SUM(BW$12:BW300)+SUMIF(BX$12:BX300, "&lt;0")</f>
        <v>238238.17869935284</v>
      </c>
      <c r="CD300" s="9">
        <v>44471</v>
      </c>
      <c r="CE300" s="14">
        <f t="shared" ca="1" si="270"/>
        <v>2500</v>
      </c>
      <c r="CF300" s="14">
        <f t="shared" ca="1" si="279"/>
        <v>2500</v>
      </c>
      <c r="CG300" s="14">
        <f t="shared" ca="1" si="288"/>
        <v>1320.048480622497</v>
      </c>
      <c r="CH300" s="14">
        <f t="shared" ca="1" si="263"/>
        <v>1179.951519377503</v>
      </c>
      <c r="CI300" s="14">
        <f t="shared" ca="1" si="264"/>
        <v>1179.951519377503</v>
      </c>
      <c r="CJ300" s="14">
        <f t="shared" ca="1" si="241"/>
        <v>606287.29516675486</v>
      </c>
      <c r="CK300" s="15">
        <f ca="1">SUM(CI$12:CI300)</f>
        <v>320049.11646740208</v>
      </c>
      <c r="CL300" s="16">
        <f ca="1">SUM(CG$12:CG300)+SUMIF(CH$12:CH300, "&lt;0")</f>
        <v>286238.17869935289</v>
      </c>
    </row>
    <row r="301" spans="1:90" x14ac:dyDescent="0.2">
      <c r="A301" s="24">
        <v>44472</v>
      </c>
      <c r="B301" s="54">
        <f ca="1">IF($A301&gt;= $C$5,$C$6, INDEX('Historical Data'!$D$2:$D$745, MATCH(A301, 'Historical Data'!$B$2:$B$745, 0)))</f>
        <v>1295.6389999999997</v>
      </c>
      <c r="C301" s="14">
        <f t="shared" ca="1" si="273"/>
        <v>1295.6389999999994</v>
      </c>
      <c r="D301" s="14">
        <f t="shared" ca="1" si="280"/>
        <v>98.51899999999705</v>
      </c>
      <c r="E301" s="14">
        <f t="shared" ca="1" si="250"/>
        <v>1197.1200000000026</v>
      </c>
      <c r="F301" s="14">
        <f t="shared" ca="1" si="242"/>
        <v>1197.1200000000026</v>
      </c>
      <c r="G301" s="14">
        <f t="shared" ca="1" si="265"/>
        <v>352801.16600000107</v>
      </c>
      <c r="H301" s="15">
        <f ca="1">SUM(F$12:F301)</f>
        <v>184209.28699999981</v>
      </c>
      <c r="I301" s="16">
        <f ca="1">SUM(D$12:D301)+SUMIF(E$12:E301, "&lt;0")</f>
        <v>168591.87899999987</v>
      </c>
      <c r="J301" s="15"/>
      <c r="K301" s="9">
        <v>44472</v>
      </c>
      <c r="L301" s="14">
        <f t="shared" ca="1" si="266"/>
        <v>1788.5130798771124</v>
      </c>
      <c r="M301" s="14">
        <f t="shared" ca="1" si="274"/>
        <v>1788.5130798771129</v>
      </c>
      <c r="N301" s="14">
        <f t="shared" ca="1" si="281"/>
        <v>591.39307987710981</v>
      </c>
      <c r="O301" s="14">
        <f t="shared" ca="1" si="251"/>
        <v>1197.1200000000026</v>
      </c>
      <c r="P301" s="14">
        <f t="shared" ca="1" si="252"/>
        <v>1197.1200000000026</v>
      </c>
      <c r="Q301" s="14">
        <f t="shared" ca="1" si="236"/>
        <v>461726.33765284263</v>
      </c>
      <c r="R301" s="15">
        <f ca="1">SUM(P$12:P301)</f>
        <v>243354.17658525336</v>
      </c>
      <c r="S301" s="16">
        <f ca="1">SUM(N$12:N301)+SUMIF(O$12:O301, "&lt;0")</f>
        <v>218372.1610675882</v>
      </c>
      <c r="U301" s="9">
        <v>44472</v>
      </c>
      <c r="V301" s="14">
        <f t="shared" ca="1" si="267"/>
        <v>1250</v>
      </c>
      <c r="W301" s="14">
        <f t="shared" ca="1" si="275"/>
        <v>1250</v>
      </c>
      <c r="X301" s="14">
        <f t="shared" ca="1" si="282"/>
        <v>52.879999999997381</v>
      </c>
      <c r="Y301" s="14">
        <f t="shared" ca="1" si="253"/>
        <v>1197.1200000000026</v>
      </c>
      <c r="Z301" s="14">
        <f t="shared" ca="1" si="254"/>
        <v>1197.1200000000026</v>
      </c>
      <c r="AA301" s="14">
        <f t="shared" ca="1" si="237"/>
        <v>342714.94699999999</v>
      </c>
      <c r="AB301" s="15">
        <f ca="1">SUM(Z$12:Z301)</f>
        <v>178732.60699999999</v>
      </c>
      <c r="AC301" s="16">
        <f ca="1">SUM(X$12:X301)+SUMIF(Y$12:Y301, "&lt;0")</f>
        <v>163982.34000000003</v>
      </c>
      <c r="AE301" s="9">
        <v>44472</v>
      </c>
      <c r="AF301" s="14">
        <f t="shared" ca="1" si="243"/>
        <v>2000</v>
      </c>
      <c r="AG301" s="14">
        <f t="shared" ca="1" si="271"/>
        <v>2000</v>
      </c>
      <c r="AH301" s="14">
        <f t="shared" ca="1" si="283"/>
        <v>694.50399977336019</v>
      </c>
      <c r="AI301" s="14">
        <f t="shared" ca="1" si="244"/>
        <v>1305.4960002266398</v>
      </c>
      <c r="AJ301" s="14">
        <f t="shared" ca="1" si="245"/>
        <v>1305.4960002266398</v>
      </c>
      <c r="AK301" s="14">
        <f t="shared" ca="1" si="255"/>
        <v>507489.56299796025</v>
      </c>
      <c r="AL301" s="15">
        <f ca="1">SUM(AJ$12:AJ301)</f>
        <v>268556.88029883412</v>
      </c>
      <c r="AM301" s="16">
        <f ca="1">SUM(AH$12:AH301)+SUMIF(AI$12:AI301, "&lt;0")</f>
        <v>238932.68269912619</v>
      </c>
      <c r="AO301" s="9">
        <v>44472</v>
      </c>
      <c r="AP301" s="14">
        <f t="shared" ca="1" si="246"/>
        <v>3000</v>
      </c>
      <c r="AQ301" s="14">
        <f t="shared" ca="1" si="276"/>
        <v>3000</v>
      </c>
      <c r="AR301" s="14">
        <f t="shared" ca="1" si="284"/>
        <v>1184.2144806224946</v>
      </c>
      <c r="AS301" s="14">
        <f t="shared" ca="1" si="256"/>
        <v>1815.7855193775054</v>
      </c>
      <c r="AT301" s="14">
        <f t="shared" ca="1" si="257"/>
        <v>1815.7855193775054</v>
      </c>
      <c r="AU301" s="14">
        <f t="shared" ca="1" si="238"/>
        <v>700390.78785618593</v>
      </c>
      <c r="AV301" s="15">
        <f ca="1">SUM(AT$12:AT301)</f>
        <v>369864.90198677959</v>
      </c>
      <c r="AW301" s="16">
        <f ca="1">SUM(AR$12:AR301)+SUMIF(AS$12:AS301, "&lt;0")</f>
        <v>330525.88586940651</v>
      </c>
      <c r="AX301" s="15"/>
      <c r="AZ301" s="9">
        <v>44472</v>
      </c>
      <c r="BA301" s="14">
        <f t="shared" ca="1" si="268"/>
        <v>1500</v>
      </c>
      <c r="BB301" s="14">
        <f t="shared" ca="1" si="277"/>
        <v>1500</v>
      </c>
      <c r="BC301" s="14">
        <f t="shared" ca="1" si="285"/>
        <v>302.87999999999738</v>
      </c>
      <c r="BD301" s="14">
        <f t="shared" ca="1" si="258"/>
        <v>1197.1200000000026</v>
      </c>
      <c r="BE301" s="14">
        <f t="shared" ca="1" si="259"/>
        <v>1197.1200000000026</v>
      </c>
      <c r="BF301" s="14">
        <f t="shared" ca="1" si="239"/>
        <v>397964.94699999999</v>
      </c>
      <c r="BG301" s="15">
        <f ca="1">SUM(BE$12:BE301)</f>
        <v>208732.60700000005</v>
      </c>
      <c r="BH301" s="16">
        <f ca="1">SUM(BC$12:BC301)+SUMIF(BD$12:BD301, "&lt;0")</f>
        <v>189232.34</v>
      </c>
      <c r="BJ301" s="9">
        <v>44472</v>
      </c>
      <c r="BK301" s="14">
        <f t="shared" ca="1" si="269"/>
        <v>1750</v>
      </c>
      <c r="BL301" s="14">
        <f t="shared" ca="1" si="278"/>
        <v>1750</v>
      </c>
      <c r="BM301" s="14">
        <f t="shared" ca="1" si="286"/>
        <v>552.87999999999738</v>
      </c>
      <c r="BN301" s="14">
        <f t="shared" ca="1" si="260"/>
        <v>1197.1200000000026</v>
      </c>
      <c r="BO301" s="14">
        <f t="shared" ca="1" si="261"/>
        <v>1197.1200000000026</v>
      </c>
      <c r="BP301" s="14">
        <f t="shared" ca="1" si="240"/>
        <v>453214.94699999999</v>
      </c>
      <c r="BQ301" s="15">
        <f ca="1">SUM(BO$12:BO301)</f>
        <v>238732.60699999999</v>
      </c>
      <c r="BR301" s="16">
        <f ca="1">SUM(BM$12:BM301)+SUMIF(BN$12:BN301, "&lt;0")</f>
        <v>214482.34000000003</v>
      </c>
      <c r="BT301" s="9">
        <v>44472</v>
      </c>
      <c r="BU301" s="14">
        <f t="shared" ca="1" si="247"/>
        <v>2000</v>
      </c>
      <c r="BV301" s="14">
        <f t="shared" ca="1" si="272"/>
        <v>2000</v>
      </c>
      <c r="BW301" s="14">
        <f t="shared" ca="1" si="287"/>
        <v>694.50399977336019</v>
      </c>
      <c r="BX301" s="14">
        <f t="shared" ca="1" si="248"/>
        <v>1305.4960002266398</v>
      </c>
      <c r="BY301" s="14">
        <f t="shared" ca="1" si="249"/>
        <v>1305.4960002266398</v>
      </c>
      <c r="BZ301" s="14">
        <f t="shared" ca="1" si="262"/>
        <v>507489.56299796025</v>
      </c>
      <c r="CA301" s="15">
        <f ca="1">SUM(BY$12:BY301)</f>
        <v>268556.88029883412</v>
      </c>
      <c r="CB301" s="16">
        <f ca="1">SUM(BW$12:BW301)+SUMIF(BX$12:BX301, "&lt;0")</f>
        <v>238932.68269912619</v>
      </c>
      <c r="CD301" s="9">
        <v>44472</v>
      </c>
      <c r="CE301" s="14">
        <f t="shared" ca="1" si="270"/>
        <v>2500</v>
      </c>
      <c r="CF301" s="14">
        <f t="shared" ca="1" si="279"/>
        <v>2500</v>
      </c>
      <c r="CG301" s="14">
        <f t="shared" ca="1" si="288"/>
        <v>694.50399977336019</v>
      </c>
      <c r="CH301" s="14">
        <f t="shared" ca="1" si="263"/>
        <v>1805.4960002266398</v>
      </c>
      <c r="CI301" s="14">
        <f t="shared" ca="1" si="264"/>
        <v>1805.4960002266398</v>
      </c>
      <c r="CJ301" s="14">
        <f t="shared" ca="1" si="241"/>
        <v>608787.29516675486</v>
      </c>
      <c r="CK301" s="15">
        <f ca="1">SUM(CI$12:CI301)</f>
        <v>321854.61246762873</v>
      </c>
      <c r="CL301" s="16">
        <f ca="1">SUM(CG$12:CG301)+SUMIF(CH$12:CH301, "&lt;0")</f>
        <v>286932.68269912625</v>
      </c>
    </row>
    <row r="302" spans="1:90" x14ac:dyDescent="0.2">
      <c r="A302" s="24">
        <v>44473</v>
      </c>
      <c r="B302" s="54">
        <f ca="1">IF($A302&gt;= $C$5,$C$6, INDEX('Historical Data'!$D$2:$D$745, MATCH(A302, 'Historical Data'!$B$2:$B$745, 0)))</f>
        <v>1295.6389999999997</v>
      </c>
      <c r="C302" s="14">
        <f t="shared" ca="1" si="273"/>
        <v>1295.6389999999994</v>
      </c>
      <c r="D302" s="14">
        <f t="shared" ca="1" si="280"/>
        <v>0</v>
      </c>
      <c r="E302" s="14">
        <f t="shared" ca="1" si="250"/>
        <v>1295.6389999999997</v>
      </c>
      <c r="F302" s="14">
        <f t="shared" ca="1" si="242"/>
        <v>1295.6389999999997</v>
      </c>
      <c r="G302" s="14">
        <f t="shared" ca="1" si="265"/>
        <v>354096.8050000011</v>
      </c>
      <c r="H302" s="15">
        <f ca="1">SUM(F$12:F302)</f>
        <v>185504.9259999998</v>
      </c>
      <c r="I302" s="16">
        <f ca="1">SUM(D$12:D302)+SUMIF(E$12:E302, "&lt;0")</f>
        <v>168591.87899999987</v>
      </c>
      <c r="J302" s="15"/>
      <c r="K302" s="9">
        <v>44473</v>
      </c>
      <c r="L302" s="14">
        <f t="shared" ca="1" si="266"/>
        <v>1788.5130798771124</v>
      </c>
      <c r="M302" s="14">
        <f t="shared" ca="1" si="274"/>
        <v>1788.5130798771129</v>
      </c>
      <c r="N302" s="14">
        <f t="shared" ca="1" si="281"/>
        <v>229.71807987711418</v>
      </c>
      <c r="O302" s="14">
        <f t="shared" ca="1" si="251"/>
        <v>1558.7949999999983</v>
      </c>
      <c r="P302" s="14">
        <f t="shared" ca="1" si="252"/>
        <v>1558.7949999999983</v>
      </c>
      <c r="Q302" s="14">
        <f t="shared" ca="1" si="236"/>
        <v>463514.85073271976</v>
      </c>
      <c r="R302" s="15">
        <f ca="1">SUM(P$12:P302)</f>
        <v>244912.97158525337</v>
      </c>
      <c r="S302" s="16">
        <f ca="1">SUM(N$12:N302)+SUMIF(O$12:O302, "&lt;0")</f>
        <v>218601.87914746531</v>
      </c>
      <c r="U302" s="9">
        <v>44473</v>
      </c>
      <c r="V302" s="14">
        <f t="shared" ca="1" si="267"/>
        <v>1250</v>
      </c>
      <c r="W302" s="14">
        <f t="shared" ca="1" si="275"/>
        <v>1250</v>
      </c>
      <c r="X302" s="14">
        <f t="shared" ca="1" si="282"/>
        <v>0</v>
      </c>
      <c r="Y302" s="14">
        <f t="shared" ca="1" si="253"/>
        <v>1250</v>
      </c>
      <c r="Z302" s="14">
        <f t="shared" ca="1" si="254"/>
        <v>1250</v>
      </c>
      <c r="AA302" s="14">
        <f t="shared" ca="1" si="237"/>
        <v>343964.94699999999</v>
      </c>
      <c r="AB302" s="15">
        <f ca="1">SUM(Z$12:Z302)</f>
        <v>179982.60699999999</v>
      </c>
      <c r="AC302" s="16">
        <f ca="1">SUM(X$12:X302)+SUMIF(Y$12:Y302, "&lt;0")</f>
        <v>163982.34000000003</v>
      </c>
      <c r="AE302" s="9">
        <v>44473</v>
      </c>
      <c r="AF302" s="14">
        <f t="shared" ca="1" si="243"/>
        <v>2000</v>
      </c>
      <c r="AG302" s="14">
        <f t="shared" ca="1" si="271"/>
        <v>2000</v>
      </c>
      <c r="AH302" s="14">
        <f t="shared" ca="1" si="283"/>
        <v>358.60672974742738</v>
      </c>
      <c r="AI302" s="14">
        <f t="shared" ca="1" si="244"/>
        <v>1641.3932702525726</v>
      </c>
      <c r="AJ302" s="14">
        <f t="shared" ca="1" si="245"/>
        <v>1641.3932702525726</v>
      </c>
      <c r="AK302" s="14">
        <f t="shared" ca="1" si="255"/>
        <v>509489.56299796025</v>
      </c>
      <c r="AL302" s="15">
        <f ca="1">SUM(AJ$12:AJ302)</f>
        <v>270198.27356908668</v>
      </c>
      <c r="AM302" s="16">
        <f ca="1">SUM(AH$12:AH302)+SUMIF(AI$12:AI302, "&lt;0")</f>
        <v>239291.28942887363</v>
      </c>
      <c r="AO302" s="9">
        <v>44473</v>
      </c>
      <c r="AP302" s="14">
        <f t="shared" ca="1" si="246"/>
        <v>3000</v>
      </c>
      <c r="AQ302" s="14">
        <f t="shared" ca="1" si="276"/>
        <v>3000</v>
      </c>
      <c r="AR302" s="14">
        <f t="shared" ca="1" si="284"/>
        <v>822.53948062249901</v>
      </c>
      <c r="AS302" s="14">
        <f t="shared" ca="1" si="256"/>
        <v>2177.460519377501</v>
      </c>
      <c r="AT302" s="14">
        <f t="shared" ca="1" si="257"/>
        <v>2177.460519377501</v>
      </c>
      <c r="AU302" s="14">
        <f t="shared" ca="1" si="238"/>
        <v>703390.78785618593</v>
      </c>
      <c r="AV302" s="15">
        <f ca="1">SUM(AT$12:AT302)</f>
        <v>372042.36250615708</v>
      </c>
      <c r="AW302" s="16">
        <f ca="1">SUM(AR$12:AR302)+SUMIF(AS$12:AS302, "&lt;0")</f>
        <v>331348.42535002902</v>
      </c>
      <c r="AX302" s="15"/>
      <c r="AZ302" s="9">
        <v>44473</v>
      </c>
      <c r="BA302" s="14">
        <f t="shared" ca="1" si="268"/>
        <v>1500</v>
      </c>
      <c r="BB302" s="14">
        <f t="shared" ca="1" si="277"/>
        <v>1500</v>
      </c>
      <c r="BC302" s="14">
        <f t="shared" ca="1" si="285"/>
        <v>0</v>
      </c>
      <c r="BD302" s="14">
        <f t="shared" ca="1" si="258"/>
        <v>1500</v>
      </c>
      <c r="BE302" s="14">
        <f t="shared" ca="1" si="259"/>
        <v>1500</v>
      </c>
      <c r="BF302" s="14">
        <f t="shared" ca="1" si="239"/>
        <v>399464.94699999999</v>
      </c>
      <c r="BG302" s="15">
        <f ca="1">SUM(BE$12:BE302)</f>
        <v>210232.60700000005</v>
      </c>
      <c r="BH302" s="16">
        <f ca="1">SUM(BC$12:BC302)+SUMIF(BD$12:BD302, "&lt;0")</f>
        <v>189232.34</v>
      </c>
      <c r="BJ302" s="9">
        <v>44473</v>
      </c>
      <c r="BK302" s="14">
        <f t="shared" ca="1" si="269"/>
        <v>1750</v>
      </c>
      <c r="BL302" s="14">
        <f t="shared" ca="1" si="278"/>
        <v>1750</v>
      </c>
      <c r="BM302" s="14">
        <f t="shared" ca="1" si="286"/>
        <v>191.20500000000175</v>
      </c>
      <c r="BN302" s="14">
        <f t="shared" ca="1" si="260"/>
        <v>1558.7949999999983</v>
      </c>
      <c r="BO302" s="14">
        <f t="shared" ca="1" si="261"/>
        <v>1558.7949999999983</v>
      </c>
      <c r="BP302" s="14">
        <f t="shared" ca="1" si="240"/>
        <v>454964.94699999999</v>
      </c>
      <c r="BQ302" s="15">
        <f ca="1">SUM(BO$12:BO302)</f>
        <v>240291.402</v>
      </c>
      <c r="BR302" s="16">
        <f ca="1">SUM(BM$12:BM302)+SUMIF(BN$12:BN302, "&lt;0")</f>
        <v>214673.54500000001</v>
      </c>
      <c r="BT302" s="9">
        <v>44473</v>
      </c>
      <c r="BU302" s="14">
        <f t="shared" ca="1" si="247"/>
        <v>2000</v>
      </c>
      <c r="BV302" s="14">
        <f t="shared" ca="1" si="272"/>
        <v>2000</v>
      </c>
      <c r="BW302" s="14">
        <f t="shared" ca="1" si="287"/>
        <v>358.60672974742738</v>
      </c>
      <c r="BX302" s="14">
        <f t="shared" ca="1" si="248"/>
        <v>1641.3932702525726</v>
      </c>
      <c r="BY302" s="14">
        <f t="shared" ca="1" si="249"/>
        <v>1641.3932702525726</v>
      </c>
      <c r="BZ302" s="14">
        <f t="shared" ca="1" si="262"/>
        <v>509489.56299796025</v>
      </c>
      <c r="CA302" s="15">
        <f ca="1">SUM(BY$12:BY302)</f>
        <v>270198.27356908668</v>
      </c>
      <c r="CB302" s="16">
        <f ca="1">SUM(BW$12:BW302)+SUMIF(BX$12:BX302, "&lt;0")</f>
        <v>239291.28942887363</v>
      </c>
      <c r="CD302" s="9">
        <v>44473</v>
      </c>
      <c r="CE302" s="14">
        <f t="shared" ca="1" si="270"/>
        <v>2500</v>
      </c>
      <c r="CF302" s="14">
        <f t="shared" ca="1" si="279"/>
        <v>2500</v>
      </c>
      <c r="CG302" s="14">
        <f t="shared" ca="1" si="288"/>
        <v>358.60672974742738</v>
      </c>
      <c r="CH302" s="14">
        <f t="shared" ca="1" si="263"/>
        <v>2141.3932702525726</v>
      </c>
      <c r="CI302" s="14">
        <f t="shared" ca="1" si="264"/>
        <v>2141.3932702525726</v>
      </c>
      <c r="CJ302" s="14">
        <f t="shared" ca="1" si="241"/>
        <v>611287.29516675486</v>
      </c>
      <c r="CK302" s="15">
        <f ca="1">SUM(CI$12:CI302)</f>
        <v>323996.00573788129</v>
      </c>
      <c r="CL302" s="16">
        <f ca="1">SUM(CG$12:CG302)+SUMIF(CH$12:CH302, "&lt;0")</f>
        <v>287291.28942887369</v>
      </c>
    </row>
    <row r="303" spans="1:90" x14ac:dyDescent="0.2">
      <c r="A303" s="24">
        <v>44474</v>
      </c>
      <c r="B303" s="54">
        <f ca="1">IF($A303&gt;= $C$5,$C$6, INDEX('Historical Data'!$D$2:$D$745, MATCH(A303, 'Historical Data'!$B$2:$B$745, 0)))</f>
        <v>1295.6389999999997</v>
      </c>
      <c r="C303" s="14">
        <f t="shared" ca="1" si="273"/>
        <v>1295.6389999999994</v>
      </c>
      <c r="D303" s="14">
        <f t="shared" ca="1" si="280"/>
        <v>553.36400000000231</v>
      </c>
      <c r="E303" s="14">
        <f t="shared" ca="1" si="250"/>
        <v>742.27499999999736</v>
      </c>
      <c r="F303" s="14">
        <f t="shared" ca="1" si="242"/>
        <v>742.27499999999736</v>
      </c>
      <c r="G303" s="14">
        <f t="shared" ca="1" si="265"/>
        <v>355392.44400000112</v>
      </c>
      <c r="H303" s="15">
        <f ca="1">SUM(F$12:F303)</f>
        <v>186247.2009999998</v>
      </c>
      <c r="I303" s="16">
        <f ca="1">SUM(D$12:D303)+SUMIF(E$12:E303, "&lt;0")</f>
        <v>169145.24299999987</v>
      </c>
      <c r="J303" s="15"/>
      <c r="K303" s="9">
        <v>44474</v>
      </c>
      <c r="L303" s="14">
        <f t="shared" ca="1" si="266"/>
        <v>1788.5130798771124</v>
      </c>
      <c r="M303" s="14">
        <f t="shared" ca="1" si="274"/>
        <v>1788.5130798771129</v>
      </c>
      <c r="N303" s="14">
        <f t="shared" ca="1" si="281"/>
        <v>1309.3940798771137</v>
      </c>
      <c r="O303" s="14">
        <f t="shared" ca="1" si="251"/>
        <v>479.11899999999878</v>
      </c>
      <c r="P303" s="14">
        <f t="shared" ca="1" si="252"/>
        <v>479.11899999999878</v>
      </c>
      <c r="Q303" s="14">
        <f t="shared" ca="1" si="236"/>
        <v>465303.36381259689</v>
      </c>
      <c r="R303" s="15">
        <f ca="1">SUM(P$12:P303)</f>
        <v>245392.09058525338</v>
      </c>
      <c r="S303" s="16">
        <f ca="1">SUM(N$12:N303)+SUMIF(O$12:O303, "&lt;0")</f>
        <v>219911.27322734243</v>
      </c>
      <c r="U303" s="9">
        <v>44474</v>
      </c>
      <c r="V303" s="14">
        <f t="shared" ca="1" si="267"/>
        <v>1250</v>
      </c>
      <c r="W303" s="14">
        <f t="shared" ca="1" si="275"/>
        <v>1250</v>
      </c>
      <c r="X303" s="14">
        <f t="shared" ca="1" si="282"/>
        <v>462.08600000000297</v>
      </c>
      <c r="Y303" s="14">
        <f t="shared" ca="1" si="253"/>
        <v>787.91399999999703</v>
      </c>
      <c r="Z303" s="14">
        <f t="shared" ca="1" si="254"/>
        <v>787.91399999999703</v>
      </c>
      <c r="AA303" s="14">
        <f t="shared" ca="1" si="237"/>
        <v>345214.94699999999</v>
      </c>
      <c r="AB303" s="15">
        <f ca="1">SUM(Z$12:Z303)</f>
        <v>180770.52099999998</v>
      </c>
      <c r="AC303" s="16">
        <f ca="1">SUM(X$12:X303)+SUMIF(Y$12:Y303, "&lt;0")</f>
        <v>164444.42600000004</v>
      </c>
      <c r="AE303" s="9">
        <v>44474</v>
      </c>
      <c r="AF303" s="14">
        <f t="shared" ca="1" si="243"/>
        <v>2000</v>
      </c>
      <c r="AG303" s="14">
        <f t="shared" ca="1" si="271"/>
        <v>2000</v>
      </c>
      <c r="AH303" s="14">
        <f t="shared" ca="1" si="283"/>
        <v>1464.0604597214892</v>
      </c>
      <c r="AI303" s="14">
        <f t="shared" ca="1" si="244"/>
        <v>535.93954027851078</v>
      </c>
      <c r="AJ303" s="14">
        <f t="shared" ca="1" si="245"/>
        <v>535.93954027851078</v>
      </c>
      <c r="AK303" s="14">
        <f t="shared" ca="1" si="255"/>
        <v>511489.56299796025</v>
      </c>
      <c r="AL303" s="15">
        <f ca="1">SUM(AJ$12:AJ303)</f>
        <v>270734.2131093652</v>
      </c>
      <c r="AM303" s="16">
        <f ca="1">SUM(AH$12:AH303)+SUMIF(AI$12:AI303, "&lt;0")</f>
        <v>240755.34988859511</v>
      </c>
      <c r="AO303" s="9">
        <v>44474</v>
      </c>
      <c r="AP303" s="14">
        <f t="shared" ca="1" si="246"/>
        <v>3000</v>
      </c>
      <c r="AQ303" s="14">
        <f t="shared" ca="1" si="276"/>
        <v>3000</v>
      </c>
      <c r="AR303" s="14">
        <f t="shared" ca="1" si="284"/>
        <v>1902.2154806224985</v>
      </c>
      <c r="AS303" s="14">
        <f t="shared" ca="1" si="256"/>
        <v>1097.7845193775015</v>
      </c>
      <c r="AT303" s="14">
        <f t="shared" ca="1" si="257"/>
        <v>1097.7845193775015</v>
      </c>
      <c r="AU303" s="14">
        <f t="shared" ca="1" si="238"/>
        <v>706390.78785618593</v>
      </c>
      <c r="AV303" s="15">
        <f ca="1">SUM(AT$12:AT303)</f>
        <v>373140.14702553459</v>
      </c>
      <c r="AW303" s="16">
        <f ca="1">SUM(AR$12:AR303)+SUMIF(AS$12:AS303, "&lt;0")</f>
        <v>333250.64083065151</v>
      </c>
      <c r="AX303" s="15"/>
      <c r="AZ303" s="9">
        <v>44474</v>
      </c>
      <c r="BA303" s="14">
        <f t="shared" ca="1" si="268"/>
        <v>1500</v>
      </c>
      <c r="BB303" s="14">
        <f t="shared" ca="1" si="277"/>
        <v>1500</v>
      </c>
      <c r="BC303" s="14">
        <f t="shared" ca="1" si="285"/>
        <v>962.08600000000297</v>
      </c>
      <c r="BD303" s="14">
        <f t="shared" ca="1" si="258"/>
        <v>537.91399999999703</v>
      </c>
      <c r="BE303" s="14">
        <f t="shared" ca="1" si="259"/>
        <v>537.91399999999703</v>
      </c>
      <c r="BF303" s="14">
        <f t="shared" ca="1" si="239"/>
        <v>400964.94699999999</v>
      </c>
      <c r="BG303" s="15">
        <f ca="1">SUM(BE$12:BE303)</f>
        <v>210770.52100000004</v>
      </c>
      <c r="BH303" s="16">
        <f ca="1">SUM(BC$12:BC303)+SUMIF(BD$12:BD303, "&lt;0")</f>
        <v>190194.42600000001</v>
      </c>
      <c r="BJ303" s="9">
        <v>44474</v>
      </c>
      <c r="BK303" s="14">
        <f t="shared" ca="1" si="269"/>
        <v>1750</v>
      </c>
      <c r="BL303" s="14">
        <f t="shared" ca="1" si="278"/>
        <v>1750</v>
      </c>
      <c r="BM303" s="14">
        <f t="shared" ca="1" si="286"/>
        <v>1270.8810000000012</v>
      </c>
      <c r="BN303" s="14">
        <f t="shared" ca="1" si="260"/>
        <v>479.11899999999878</v>
      </c>
      <c r="BO303" s="14">
        <f t="shared" ca="1" si="261"/>
        <v>479.11899999999878</v>
      </c>
      <c r="BP303" s="14">
        <f t="shared" ca="1" si="240"/>
        <v>456714.94699999999</v>
      </c>
      <c r="BQ303" s="15">
        <f ca="1">SUM(BO$12:BO303)</f>
        <v>240770.52100000001</v>
      </c>
      <c r="BR303" s="16">
        <f ca="1">SUM(BM$12:BM303)+SUMIF(BN$12:BN303, "&lt;0")</f>
        <v>215944.42600000001</v>
      </c>
      <c r="BT303" s="9">
        <v>44474</v>
      </c>
      <c r="BU303" s="14">
        <f t="shared" ca="1" si="247"/>
        <v>2000</v>
      </c>
      <c r="BV303" s="14">
        <f t="shared" ca="1" si="272"/>
        <v>2000</v>
      </c>
      <c r="BW303" s="14">
        <f t="shared" ca="1" si="287"/>
        <v>1464.0604597214892</v>
      </c>
      <c r="BX303" s="14">
        <f t="shared" ca="1" si="248"/>
        <v>535.93954027851078</v>
      </c>
      <c r="BY303" s="14">
        <f t="shared" ca="1" si="249"/>
        <v>535.93954027851078</v>
      </c>
      <c r="BZ303" s="14">
        <f t="shared" ca="1" si="262"/>
        <v>511489.56299796025</v>
      </c>
      <c r="CA303" s="15">
        <f ca="1">SUM(BY$12:BY303)</f>
        <v>270734.2131093652</v>
      </c>
      <c r="CB303" s="16">
        <f ca="1">SUM(BW$12:BW303)+SUMIF(BX$12:BX303, "&lt;0")</f>
        <v>240755.34988859511</v>
      </c>
      <c r="CD303" s="9">
        <v>44474</v>
      </c>
      <c r="CE303" s="14">
        <f t="shared" ca="1" si="270"/>
        <v>2500</v>
      </c>
      <c r="CF303" s="14">
        <f t="shared" ca="1" si="279"/>
        <v>2500</v>
      </c>
      <c r="CG303" s="14">
        <f t="shared" ca="1" si="288"/>
        <v>1464.0604597214892</v>
      </c>
      <c r="CH303" s="14">
        <f t="shared" ca="1" si="263"/>
        <v>1035.9395402785108</v>
      </c>
      <c r="CI303" s="14">
        <f t="shared" ca="1" si="264"/>
        <v>1035.9395402785108</v>
      </c>
      <c r="CJ303" s="14">
        <f t="shared" ca="1" si="241"/>
        <v>613787.29516675486</v>
      </c>
      <c r="CK303" s="15">
        <f ca="1">SUM(CI$12:CI303)</f>
        <v>325031.94527815981</v>
      </c>
      <c r="CL303" s="16">
        <f ca="1">SUM(CG$12:CG303)+SUMIF(CH$12:CH303, "&lt;0")</f>
        <v>288755.34988859517</v>
      </c>
    </row>
    <row r="304" spans="1:90" x14ac:dyDescent="0.2">
      <c r="A304" s="24">
        <v>44475</v>
      </c>
      <c r="B304" s="54">
        <f ca="1">IF($A304&gt;= $C$5,$C$6, INDEX('Historical Data'!$D$2:$D$745, MATCH(A304, 'Historical Data'!$B$2:$B$745, 0)))</f>
        <v>1295.6389999999997</v>
      </c>
      <c r="C304" s="14">
        <f t="shared" ca="1" si="273"/>
        <v>1295.6389999999994</v>
      </c>
      <c r="D304" s="14">
        <f t="shared" ca="1" si="280"/>
        <v>1121.5609999999983</v>
      </c>
      <c r="E304" s="14">
        <f t="shared" ca="1" si="250"/>
        <v>174.07800000000134</v>
      </c>
      <c r="F304" s="14">
        <f t="shared" ca="1" si="242"/>
        <v>174.07800000000134</v>
      </c>
      <c r="G304" s="14">
        <f t="shared" ca="1" si="265"/>
        <v>356688.08300000115</v>
      </c>
      <c r="H304" s="15">
        <f ca="1">SUM(F$12:F304)</f>
        <v>186421.27899999981</v>
      </c>
      <c r="I304" s="16">
        <f ca="1">SUM(D$12:D304)+SUMIF(E$12:E304, "&lt;0")</f>
        <v>170266.80399999986</v>
      </c>
      <c r="J304" s="15"/>
      <c r="K304" s="9">
        <v>44475</v>
      </c>
      <c r="L304" s="14">
        <f t="shared" ca="1" si="266"/>
        <v>1788.5130798771124</v>
      </c>
      <c r="M304" s="14">
        <f t="shared" ca="1" si="274"/>
        <v>1788.5130798771129</v>
      </c>
      <c r="N304" s="14">
        <f t="shared" ca="1" si="281"/>
        <v>1614.4350798771111</v>
      </c>
      <c r="O304" s="14">
        <f t="shared" ca="1" si="251"/>
        <v>174.07800000000134</v>
      </c>
      <c r="P304" s="14">
        <f t="shared" ca="1" si="252"/>
        <v>174.07800000000134</v>
      </c>
      <c r="Q304" s="14">
        <f t="shared" ref="Q304:Q367" ca="1" si="289">L304+Q303</f>
        <v>467091.87689247401</v>
      </c>
      <c r="R304" s="15">
        <f ca="1">SUM(P$12:P304)</f>
        <v>245566.16858525338</v>
      </c>
      <c r="S304" s="16">
        <f ca="1">SUM(N$12:N304)+SUMIF(O$12:O304, "&lt;0")</f>
        <v>221525.70830721955</v>
      </c>
      <c r="U304" s="9">
        <v>44475</v>
      </c>
      <c r="V304" s="14">
        <f t="shared" ca="1" si="267"/>
        <v>1250</v>
      </c>
      <c r="W304" s="14">
        <f t="shared" ca="1" si="275"/>
        <v>1250</v>
      </c>
      <c r="X304" s="14">
        <f t="shared" ca="1" si="282"/>
        <v>1075.9219999999987</v>
      </c>
      <c r="Y304" s="14">
        <f t="shared" ca="1" si="253"/>
        <v>174.07800000000134</v>
      </c>
      <c r="Z304" s="14">
        <f t="shared" ca="1" si="254"/>
        <v>174.07800000000134</v>
      </c>
      <c r="AA304" s="14">
        <f t="shared" ref="AA304:AA367" ca="1" si="290">V304+AA303</f>
        <v>346464.94699999999</v>
      </c>
      <c r="AB304" s="15">
        <f ca="1">SUM(Z$12:Z304)</f>
        <v>180944.59899999999</v>
      </c>
      <c r="AC304" s="16">
        <f ca="1">SUM(X$12:X304)+SUMIF(Y$12:Y304, "&lt;0")</f>
        <v>165520.34800000003</v>
      </c>
      <c r="AE304" s="9">
        <v>44475</v>
      </c>
      <c r="AF304" s="14">
        <f t="shared" ca="1" si="243"/>
        <v>2000</v>
      </c>
      <c r="AG304" s="14">
        <f t="shared" ca="1" si="271"/>
        <v>2000</v>
      </c>
      <c r="AH304" s="14">
        <f t="shared" ca="1" si="283"/>
        <v>1794.8791896955495</v>
      </c>
      <c r="AI304" s="14">
        <f t="shared" ca="1" si="244"/>
        <v>205.12081030445052</v>
      </c>
      <c r="AJ304" s="14">
        <f t="shared" ca="1" si="245"/>
        <v>205.12081030445052</v>
      </c>
      <c r="AK304" s="14">
        <f t="shared" ca="1" si="255"/>
        <v>513489.56299796025</v>
      </c>
      <c r="AL304" s="15">
        <f ca="1">SUM(AJ$12:AJ304)</f>
        <v>270939.33391966968</v>
      </c>
      <c r="AM304" s="16">
        <f ca="1">SUM(AH$12:AH304)+SUMIF(AI$12:AI304, "&lt;0")</f>
        <v>242550.22907829063</v>
      </c>
      <c r="AO304" s="9">
        <v>44475</v>
      </c>
      <c r="AP304" s="14">
        <f t="shared" ca="1" si="246"/>
        <v>3000</v>
      </c>
      <c r="AQ304" s="14">
        <f t="shared" ca="1" si="276"/>
        <v>3000</v>
      </c>
      <c r="AR304" s="14">
        <f t="shared" ca="1" si="284"/>
        <v>2207.2564806224959</v>
      </c>
      <c r="AS304" s="14">
        <f t="shared" ca="1" si="256"/>
        <v>792.74351937750407</v>
      </c>
      <c r="AT304" s="14">
        <f t="shared" ca="1" si="257"/>
        <v>792.74351937750407</v>
      </c>
      <c r="AU304" s="14">
        <f t="shared" ref="AU304:AU367" ca="1" si="291">AP304+AU303</f>
        <v>709390.78785618593</v>
      </c>
      <c r="AV304" s="15">
        <f ca="1">SUM(AT$12:AT304)</f>
        <v>373932.89054491208</v>
      </c>
      <c r="AW304" s="16">
        <f ca="1">SUM(AR$12:AR304)+SUMIF(AS$12:AS304, "&lt;0")</f>
        <v>335457.89731127402</v>
      </c>
      <c r="AX304" s="15"/>
      <c r="AZ304" s="9">
        <v>44475</v>
      </c>
      <c r="BA304" s="14">
        <f t="shared" ca="1" si="268"/>
        <v>1500</v>
      </c>
      <c r="BB304" s="14">
        <f t="shared" ca="1" si="277"/>
        <v>1500</v>
      </c>
      <c r="BC304" s="14">
        <f t="shared" ca="1" si="285"/>
        <v>1325.9219999999987</v>
      </c>
      <c r="BD304" s="14">
        <f t="shared" ca="1" si="258"/>
        <v>174.07800000000134</v>
      </c>
      <c r="BE304" s="14">
        <f t="shared" ca="1" si="259"/>
        <v>174.07800000000134</v>
      </c>
      <c r="BF304" s="14">
        <f t="shared" ref="BF304:BF367" ca="1" si="292">BA304+BF303</f>
        <v>402464.94699999999</v>
      </c>
      <c r="BG304" s="15">
        <f ca="1">SUM(BE$12:BE304)</f>
        <v>210944.59900000005</v>
      </c>
      <c r="BH304" s="16">
        <f ca="1">SUM(BC$12:BC304)+SUMIF(BD$12:BD304, "&lt;0")</f>
        <v>191520.348</v>
      </c>
      <c r="BJ304" s="9">
        <v>44475</v>
      </c>
      <c r="BK304" s="14">
        <f t="shared" ca="1" si="269"/>
        <v>1750</v>
      </c>
      <c r="BL304" s="14">
        <f t="shared" ca="1" si="278"/>
        <v>1750</v>
      </c>
      <c r="BM304" s="14">
        <f t="shared" ca="1" si="286"/>
        <v>1575.9219999999987</v>
      </c>
      <c r="BN304" s="14">
        <f t="shared" ca="1" si="260"/>
        <v>174.07800000000134</v>
      </c>
      <c r="BO304" s="14">
        <f t="shared" ca="1" si="261"/>
        <v>174.07800000000134</v>
      </c>
      <c r="BP304" s="14">
        <f t="shared" ref="BP304:BP367" ca="1" si="293">BK304+BP303</f>
        <v>458464.94699999999</v>
      </c>
      <c r="BQ304" s="15">
        <f ca="1">SUM(BO$12:BO304)</f>
        <v>240944.59900000002</v>
      </c>
      <c r="BR304" s="16">
        <f ca="1">SUM(BM$12:BM304)+SUMIF(BN$12:BN304, "&lt;0")</f>
        <v>217520.348</v>
      </c>
      <c r="BT304" s="9">
        <v>44475</v>
      </c>
      <c r="BU304" s="14">
        <f t="shared" ca="1" si="247"/>
        <v>2000</v>
      </c>
      <c r="BV304" s="14">
        <f t="shared" ca="1" si="272"/>
        <v>2000</v>
      </c>
      <c r="BW304" s="14">
        <f t="shared" ca="1" si="287"/>
        <v>1794.8791896955495</v>
      </c>
      <c r="BX304" s="14">
        <f t="shared" ca="1" si="248"/>
        <v>205.12081030445052</v>
      </c>
      <c r="BY304" s="14">
        <f t="shared" ca="1" si="249"/>
        <v>205.12081030445052</v>
      </c>
      <c r="BZ304" s="14">
        <f t="shared" ca="1" si="262"/>
        <v>513489.56299796025</v>
      </c>
      <c r="CA304" s="15">
        <f ca="1">SUM(BY$12:BY304)</f>
        <v>270939.33391966968</v>
      </c>
      <c r="CB304" s="16">
        <f ca="1">SUM(BW$12:BW304)+SUMIF(BX$12:BX304, "&lt;0")</f>
        <v>242550.22907829063</v>
      </c>
      <c r="CD304" s="9">
        <v>44475</v>
      </c>
      <c r="CE304" s="14">
        <f t="shared" ca="1" si="270"/>
        <v>2500</v>
      </c>
      <c r="CF304" s="14">
        <f t="shared" ca="1" si="279"/>
        <v>2500</v>
      </c>
      <c r="CG304" s="14">
        <f t="shared" ca="1" si="288"/>
        <v>1794.8791896955495</v>
      </c>
      <c r="CH304" s="14">
        <f t="shared" ca="1" si="263"/>
        <v>705.12081030445052</v>
      </c>
      <c r="CI304" s="14">
        <f t="shared" ca="1" si="264"/>
        <v>705.12081030445052</v>
      </c>
      <c r="CJ304" s="14">
        <f t="shared" ref="CJ304:CJ367" ca="1" si="294">CE304+CJ303</f>
        <v>616287.29516675486</v>
      </c>
      <c r="CK304" s="15">
        <f ca="1">SUM(CI$12:CI304)</f>
        <v>325737.06608846429</v>
      </c>
      <c r="CL304" s="16">
        <f ca="1">SUM(CG$12:CG304)+SUMIF(CH$12:CH304, "&lt;0")</f>
        <v>290550.22907829069</v>
      </c>
    </row>
    <row r="305" spans="1:90" x14ac:dyDescent="0.2">
      <c r="A305" s="24">
        <v>44476</v>
      </c>
      <c r="B305" s="54">
        <f ca="1">IF($A305&gt;= $C$5,$C$6, INDEX('Historical Data'!$D$2:$D$745, MATCH(A305, 'Historical Data'!$B$2:$B$745, 0)))</f>
        <v>1295.6389999999997</v>
      </c>
      <c r="C305" s="14">
        <f t="shared" ca="1" si="273"/>
        <v>1295.6389999999994</v>
      </c>
      <c r="D305" s="14">
        <f t="shared" ca="1" si="280"/>
        <v>372.72900000000345</v>
      </c>
      <c r="E305" s="14">
        <f t="shared" ca="1" si="250"/>
        <v>922.90999999999622</v>
      </c>
      <c r="F305" s="14">
        <f t="shared" ca="1" si="242"/>
        <v>922.90999999999622</v>
      </c>
      <c r="G305" s="14">
        <f t="shared" ca="1" si="265"/>
        <v>357983.72200000117</v>
      </c>
      <c r="H305" s="15">
        <f ca="1">SUM(F$12:F305)</f>
        <v>187344.18899999981</v>
      </c>
      <c r="I305" s="16">
        <f ca="1">SUM(D$12:D305)+SUMIF(E$12:E305, "&lt;0")</f>
        <v>170639.53299999985</v>
      </c>
      <c r="J305" s="15"/>
      <c r="K305" s="9">
        <v>44476</v>
      </c>
      <c r="L305" s="14">
        <f t="shared" ca="1" si="266"/>
        <v>1788.5130798771124</v>
      </c>
      <c r="M305" s="14">
        <f t="shared" ca="1" si="274"/>
        <v>1788.5130798771129</v>
      </c>
      <c r="N305" s="14">
        <f t="shared" ca="1" si="281"/>
        <v>865.60307987711622</v>
      </c>
      <c r="O305" s="14">
        <f t="shared" ca="1" si="251"/>
        <v>922.90999999999622</v>
      </c>
      <c r="P305" s="14">
        <f t="shared" ca="1" si="252"/>
        <v>922.90999999999622</v>
      </c>
      <c r="Q305" s="14">
        <f t="shared" ca="1" si="289"/>
        <v>468880.38997235114</v>
      </c>
      <c r="R305" s="15">
        <f ca="1">SUM(P$12:P305)</f>
        <v>246489.07858525339</v>
      </c>
      <c r="S305" s="16">
        <f ca="1">SUM(N$12:N305)+SUMIF(O$12:O305, "&lt;0")</f>
        <v>222391.31138709668</v>
      </c>
      <c r="U305" s="9">
        <v>44476</v>
      </c>
      <c r="V305" s="14">
        <f t="shared" ca="1" si="267"/>
        <v>1250</v>
      </c>
      <c r="W305" s="14">
        <f t="shared" ca="1" si="275"/>
        <v>1250</v>
      </c>
      <c r="X305" s="14">
        <f t="shared" ca="1" si="282"/>
        <v>327.09000000000378</v>
      </c>
      <c r="Y305" s="14">
        <f t="shared" ca="1" si="253"/>
        <v>922.90999999999622</v>
      </c>
      <c r="Z305" s="14">
        <f t="shared" ca="1" si="254"/>
        <v>922.90999999999622</v>
      </c>
      <c r="AA305" s="14">
        <f t="shared" ca="1" si="290"/>
        <v>347714.94699999999</v>
      </c>
      <c r="AB305" s="15">
        <f ca="1">SUM(Z$12:Z305)</f>
        <v>181867.50899999999</v>
      </c>
      <c r="AC305" s="16">
        <f ca="1">SUM(X$12:X305)+SUMIF(Y$12:Y305, "&lt;0")</f>
        <v>165847.43800000002</v>
      </c>
      <c r="AE305" s="9">
        <v>44476</v>
      </c>
      <c r="AF305" s="14">
        <f t="shared" ca="1" si="243"/>
        <v>2000</v>
      </c>
      <c r="AG305" s="14">
        <f t="shared" ca="1" si="271"/>
        <v>2000</v>
      </c>
      <c r="AH305" s="14">
        <f t="shared" ca="1" si="283"/>
        <v>1071.8249196696172</v>
      </c>
      <c r="AI305" s="14">
        <f t="shared" ca="1" si="244"/>
        <v>928.1750803303828</v>
      </c>
      <c r="AJ305" s="14">
        <f t="shared" ca="1" si="245"/>
        <v>928.1750803303828</v>
      </c>
      <c r="AK305" s="14">
        <f t="shared" ca="1" si="255"/>
        <v>515489.56299796025</v>
      </c>
      <c r="AL305" s="15">
        <f ca="1">SUM(AJ$12:AJ305)</f>
        <v>271867.50900000008</v>
      </c>
      <c r="AM305" s="16">
        <f ca="1">SUM(AH$12:AH305)+SUMIF(AI$12:AI305, "&lt;0")</f>
        <v>243622.05399796029</v>
      </c>
      <c r="AO305" s="9">
        <v>44476</v>
      </c>
      <c r="AP305" s="14">
        <f t="shared" ca="1" si="246"/>
        <v>3000</v>
      </c>
      <c r="AQ305" s="14">
        <f t="shared" ca="1" si="276"/>
        <v>3000</v>
      </c>
      <c r="AR305" s="14">
        <f t="shared" ca="1" si="284"/>
        <v>1458.4244806225008</v>
      </c>
      <c r="AS305" s="14">
        <f t="shared" ca="1" si="256"/>
        <v>1541.5755193774992</v>
      </c>
      <c r="AT305" s="14">
        <f t="shared" ca="1" si="257"/>
        <v>1541.5755193774992</v>
      </c>
      <c r="AU305" s="14">
        <f t="shared" ca="1" si="291"/>
        <v>712390.78785618593</v>
      </c>
      <c r="AV305" s="15">
        <f ca="1">SUM(AT$12:AT305)</f>
        <v>375474.46606428956</v>
      </c>
      <c r="AW305" s="16">
        <f ca="1">SUM(AR$12:AR305)+SUMIF(AS$12:AS305, "&lt;0")</f>
        <v>336916.32179189654</v>
      </c>
      <c r="AX305" s="15"/>
      <c r="AZ305" s="9">
        <v>44476</v>
      </c>
      <c r="BA305" s="14">
        <f t="shared" ca="1" si="268"/>
        <v>1500</v>
      </c>
      <c r="BB305" s="14">
        <f t="shared" ca="1" si="277"/>
        <v>1500</v>
      </c>
      <c r="BC305" s="14">
        <f t="shared" ca="1" si="285"/>
        <v>577.09000000000378</v>
      </c>
      <c r="BD305" s="14">
        <f t="shared" ca="1" si="258"/>
        <v>922.90999999999622</v>
      </c>
      <c r="BE305" s="14">
        <f t="shared" ca="1" si="259"/>
        <v>922.90999999999622</v>
      </c>
      <c r="BF305" s="14">
        <f t="shared" ca="1" si="292"/>
        <v>403964.94699999999</v>
      </c>
      <c r="BG305" s="15">
        <f ca="1">SUM(BE$12:BE305)</f>
        <v>211867.50900000005</v>
      </c>
      <c r="BH305" s="16">
        <f ca="1">SUM(BC$12:BC305)+SUMIF(BD$12:BD305, "&lt;0")</f>
        <v>192097.43799999999</v>
      </c>
      <c r="BJ305" s="9">
        <v>44476</v>
      </c>
      <c r="BK305" s="14">
        <f t="shared" ca="1" si="269"/>
        <v>1750</v>
      </c>
      <c r="BL305" s="14">
        <f t="shared" ca="1" si="278"/>
        <v>1750</v>
      </c>
      <c r="BM305" s="14">
        <f t="shared" ca="1" si="286"/>
        <v>827.09000000000378</v>
      </c>
      <c r="BN305" s="14">
        <f t="shared" ca="1" si="260"/>
        <v>922.90999999999622</v>
      </c>
      <c r="BO305" s="14">
        <f t="shared" ca="1" si="261"/>
        <v>922.90999999999622</v>
      </c>
      <c r="BP305" s="14">
        <f t="shared" ca="1" si="293"/>
        <v>460214.94699999999</v>
      </c>
      <c r="BQ305" s="15">
        <f ca="1">SUM(BO$12:BO305)</f>
        <v>241867.50900000002</v>
      </c>
      <c r="BR305" s="16">
        <f ca="1">SUM(BM$12:BM305)+SUMIF(BN$12:BN305, "&lt;0")</f>
        <v>218347.43799999999</v>
      </c>
      <c r="BT305" s="9">
        <v>44476</v>
      </c>
      <c r="BU305" s="14">
        <f t="shared" ca="1" si="247"/>
        <v>2000</v>
      </c>
      <c r="BV305" s="14">
        <f t="shared" ca="1" si="272"/>
        <v>2000</v>
      </c>
      <c r="BW305" s="14">
        <f t="shared" ca="1" si="287"/>
        <v>1071.8249196696172</v>
      </c>
      <c r="BX305" s="14">
        <f t="shared" ca="1" si="248"/>
        <v>928.1750803303828</v>
      </c>
      <c r="BY305" s="14">
        <f t="shared" ca="1" si="249"/>
        <v>928.1750803303828</v>
      </c>
      <c r="BZ305" s="14">
        <f t="shared" ca="1" si="262"/>
        <v>515489.56299796025</v>
      </c>
      <c r="CA305" s="15">
        <f ca="1">SUM(BY$12:BY305)</f>
        <v>271867.50900000008</v>
      </c>
      <c r="CB305" s="16">
        <f ca="1">SUM(BW$12:BW305)+SUMIF(BX$12:BX305, "&lt;0")</f>
        <v>243622.05399796029</v>
      </c>
      <c r="CD305" s="9">
        <v>44476</v>
      </c>
      <c r="CE305" s="14">
        <f t="shared" ca="1" si="270"/>
        <v>2500</v>
      </c>
      <c r="CF305" s="14">
        <f t="shared" ca="1" si="279"/>
        <v>2500</v>
      </c>
      <c r="CG305" s="14">
        <f t="shared" ca="1" si="288"/>
        <v>1071.8249196696172</v>
      </c>
      <c r="CH305" s="14">
        <f t="shared" ca="1" si="263"/>
        <v>1428.1750803303828</v>
      </c>
      <c r="CI305" s="14">
        <f t="shared" ca="1" si="264"/>
        <v>1428.1750803303828</v>
      </c>
      <c r="CJ305" s="14">
        <f t="shared" ca="1" si="294"/>
        <v>618787.29516675486</v>
      </c>
      <c r="CK305" s="15">
        <f ca="1">SUM(CI$12:CI305)</f>
        <v>327165.24116879469</v>
      </c>
      <c r="CL305" s="16">
        <f ca="1">SUM(CG$12:CG305)+SUMIF(CH$12:CH305, "&lt;0")</f>
        <v>291622.05399796029</v>
      </c>
    </row>
    <row r="306" spans="1:90" x14ac:dyDescent="0.2">
      <c r="A306" s="24">
        <v>44477</v>
      </c>
      <c r="B306" s="54">
        <f ca="1">IF($A306&gt;= $C$5,$C$6, INDEX('Historical Data'!$D$2:$D$745, MATCH(A306, 'Historical Data'!$B$2:$B$745, 0)))</f>
        <v>1295.6389999999997</v>
      </c>
      <c r="C306" s="14">
        <f t="shared" ca="1" si="273"/>
        <v>1295.6389999999994</v>
      </c>
      <c r="D306" s="14">
        <f t="shared" ca="1" si="280"/>
        <v>241.42199999999548</v>
      </c>
      <c r="E306" s="14">
        <f t="shared" ca="1" si="250"/>
        <v>1054.2170000000042</v>
      </c>
      <c r="F306" s="14">
        <f t="shared" ca="1" si="242"/>
        <v>1054.2170000000042</v>
      </c>
      <c r="G306" s="14">
        <f t="shared" ca="1" si="265"/>
        <v>359279.3610000012</v>
      </c>
      <c r="H306" s="15">
        <f ca="1">SUM(F$12:F306)</f>
        <v>188398.40599999981</v>
      </c>
      <c r="I306" s="16">
        <f ca="1">SUM(D$12:D306)+SUMIF(E$12:E306, "&lt;0")</f>
        <v>170880.95499999984</v>
      </c>
      <c r="J306" s="15"/>
      <c r="K306" s="9">
        <v>44477</v>
      </c>
      <c r="L306" s="14">
        <f t="shared" ca="1" si="266"/>
        <v>1788.5130798771124</v>
      </c>
      <c r="M306" s="14">
        <f t="shared" ca="1" si="274"/>
        <v>1788.5130798771129</v>
      </c>
      <c r="N306" s="14">
        <f t="shared" ca="1" si="281"/>
        <v>734.29607987710824</v>
      </c>
      <c r="O306" s="14">
        <f t="shared" ca="1" si="251"/>
        <v>1054.2170000000042</v>
      </c>
      <c r="P306" s="14">
        <f t="shared" ca="1" si="252"/>
        <v>1054.2170000000042</v>
      </c>
      <c r="Q306" s="14">
        <f t="shared" ca="1" si="289"/>
        <v>470668.90305222827</v>
      </c>
      <c r="R306" s="15">
        <f ca="1">SUM(P$12:P306)</f>
        <v>247543.29558525339</v>
      </c>
      <c r="S306" s="16">
        <f ca="1">SUM(N$12:N306)+SUMIF(O$12:O306, "&lt;0")</f>
        <v>223125.60746697377</v>
      </c>
      <c r="U306" s="9">
        <v>44477</v>
      </c>
      <c r="V306" s="14">
        <f t="shared" ca="1" si="267"/>
        <v>1250</v>
      </c>
      <c r="W306" s="14">
        <f t="shared" ca="1" si="275"/>
        <v>1250</v>
      </c>
      <c r="X306" s="14">
        <f t="shared" ca="1" si="282"/>
        <v>195.78299999999581</v>
      </c>
      <c r="Y306" s="14">
        <f t="shared" ca="1" si="253"/>
        <v>1054.2170000000042</v>
      </c>
      <c r="Z306" s="14">
        <f t="shared" ca="1" si="254"/>
        <v>1054.2170000000042</v>
      </c>
      <c r="AA306" s="14">
        <f t="shared" ca="1" si="290"/>
        <v>348964.94699999999</v>
      </c>
      <c r="AB306" s="15">
        <f ca="1">SUM(Z$12:Z306)</f>
        <v>182921.726</v>
      </c>
      <c r="AC306" s="16">
        <f ca="1">SUM(X$12:X306)+SUMIF(Y$12:Y306, "&lt;0")</f>
        <v>166043.22100000002</v>
      </c>
      <c r="AE306" s="9">
        <v>44477</v>
      </c>
      <c r="AF306" s="14">
        <f t="shared" ca="1" si="243"/>
        <v>2000</v>
      </c>
      <c r="AG306" s="14">
        <f t="shared" ca="1" si="271"/>
        <v>2000</v>
      </c>
      <c r="AH306" s="14">
        <f t="shared" ca="1" si="283"/>
        <v>945.78299999999581</v>
      </c>
      <c r="AI306" s="14">
        <f t="shared" ca="1" si="244"/>
        <v>1054.2170000000042</v>
      </c>
      <c r="AJ306" s="14">
        <f t="shared" ca="1" si="245"/>
        <v>1054.2170000000042</v>
      </c>
      <c r="AK306" s="14">
        <f t="shared" ca="1" si="255"/>
        <v>517489.56299796025</v>
      </c>
      <c r="AL306" s="15">
        <f ca="1">SUM(AJ$12:AJ306)</f>
        <v>272921.72600000008</v>
      </c>
      <c r="AM306" s="16">
        <f ca="1">SUM(AH$12:AH306)+SUMIF(AI$12:AI306, "&lt;0")</f>
        <v>244567.83699796029</v>
      </c>
      <c r="AO306" s="9">
        <v>44477</v>
      </c>
      <c r="AP306" s="14">
        <f t="shared" ca="1" si="246"/>
        <v>3000</v>
      </c>
      <c r="AQ306" s="14">
        <f t="shared" ca="1" si="276"/>
        <v>3000</v>
      </c>
      <c r="AR306" s="14">
        <f t="shared" ca="1" si="284"/>
        <v>1327.1174806224931</v>
      </c>
      <c r="AS306" s="14">
        <f t="shared" ca="1" si="256"/>
        <v>1672.8825193775069</v>
      </c>
      <c r="AT306" s="14">
        <f t="shared" ca="1" si="257"/>
        <v>1672.8825193775069</v>
      </c>
      <c r="AU306" s="14">
        <f t="shared" ca="1" si="291"/>
        <v>715390.78785618593</v>
      </c>
      <c r="AV306" s="15">
        <f ca="1">SUM(AT$12:AT306)</f>
        <v>377147.34858366707</v>
      </c>
      <c r="AW306" s="16">
        <f ca="1">SUM(AR$12:AR306)+SUMIF(AS$12:AS306, "&lt;0")</f>
        <v>338243.43927251903</v>
      </c>
      <c r="AX306" s="15"/>
      <c r="AZ306" s="9">
        <v>44477</v>
      </c>
      <c r="BA306" s="14">
        <f t="shared" ca="1" si="268"/>
        <v>1500</v>
      </c>
      <c r="BB306" s="14">
        <f t="shared" ca="1" si="277"/>
        <v>1500</v>
      </c>
      <c r="BC306" s="14">
        <f t="shared" ca="1" si="285"/>
        <v>445.78299999999581</v>
      </c>
      <c r="BD306" s="14">
        <f t="shared" ca="1" si="258"/>
        <v>1054.2170000000042</v>
      </c>
      <c r="BE306" s="14">
        <f t="shared" ca="1" si="259"/>
        <v>1054.2170000000042</v>
      </c>
      <c r="BF306" s="14">
        <f t="shared" ca="1" si="292"/>
        <v>405464.94699999999</v>
      </c>
      <c r="BG306" s="15">
        <f ca="1">SUM(BE$12:BE306)</f>
        <v>212921.72600000005</v>
      </c>
      <c r="BH306" s="16">
        <f ca="1">SUM(BC$12:BC306)+SUMIF(BD$12:BD306, "&lt;0")</f>
        <v>192543.22099999999</v>
      </c>
      <c r="BJ306" s="9">
        <v>44477</v>
      </c>
      <c r="BK306" s="14">
        <f t="shared" ca="1" si="269"/>
        <v>1750</v>
      </c>
      <c r="BL306" s="14">
        <f t="shared" ca="1" si="278"/>
        <v>1750</v>
      </c>
      <c r="BM306" s="14">
        <f t="shared" ca="1" si="286"/>
        <v>695.78299999999581</v>
      </c>
      <c r="BN306" s="14">
        <f t="shared" ca="1" si="260"/>
        <v>1054.2170000000042</v>
      </c>
      <c r="BO306" s="14">
        <f t="shared" ca="1" si="261"/>
        <v>1054.2170000000042</v>
      </c>
      <c r="BP306" s="14">
        <f t="shared" ca="1" si="293"/>
        <v>461964.94699999999</v>
      </c>
      <c r="BQ306" s="15">
        <f ca="1">SUM(BO$12:BO306)</f>
        <v>242921.72600000002</v>
      </c>
      <c r="BR306" s="16">
        <f ca="1">SUM(BM$12:BM306)+SUMIF(BN$12:BN306, "&lt;0")</f>
        <v>219043.22099999999</v>
      </c>
      <c r="BT306" s="9">
        <v>44477</v>
      </c>
      <c r="BU306" s="14">
        <f t="shared" ca="1" si="247"/>
        <v>2000</v>
      </c>
      <c r="BV306" s="14">
        <f t="shared" ca="1" si="272"/>
        <v>2000</v>
      </c>
      <c r="BW306" s="14">
        <f t="shared" ca="1" si="287"/>
        <v>945.78299999999581</v>
      </c>
      <c r="BX306" s="14">
        <f t="shared" ca="1" si="248"/>
        <v>1054.2170000000042</v>
      </c>
      <c r="BY306" s="14">
        <f t="shared" ca="1" si="249"/>
        <v>1054.2170000000042</v>
      </c>
      <c r="BZ306" s="14">
        <f t="shared" ca="1" si="262"/>
        <v>517489.56299796025</v>
      </c>
      <c r="CA306" s="15">
        <f ca="1">SUM(BY$12:BY306)</f>
        <v>272921.72600000008</v>
      </c>
      <c r="CB306" s="16">
        <f ca="1">SUM(BW$12:BW306)+SUMIF(BX$12:BX306, "&lt;0")</f>
        <v>244567.83699796029</v>
      </c>
      <c r="CD306" s="9">
        <v>44477</v>
      </c>
      <c r="CE306" s="14">
        <f t="shared" ca="1" si="270"/>
        <v>2500</v>
      </c>
      <c r="CF306" s="14">
        <f t="shared" ca="1" si="279"/>
        <v>2500</v>
      </c>
      <c r="CG306" s="14">
        <f t="shared" ca="1" si="288"/>
        <v>966.29564964367182</v>
      </c>
      <c r="CH306" s="14">
        <f t="shared" ca="1" si="263"/>
        <v>1533.7043503563282</v>
      </c>
      <c r="CI306" s="14">
        <f t="shared" ca="1" si="264"/>
        <v>1533.7043503563282</v>
      </c>
      <c r="CJ306" s="14">
        <f t="shared" ca="1" si="294"/>
        <v>621287.29516675486</v>
      </c>
      <c r="CK306" s="15">
        <f ca="1">SUM(CI$12:CI306)</f>
        <v>328698.94551915099</v>
      </c>
      <c r="CL306" s="16">
        <f ca="1">SUM(CG$12:CG306)+SUMIF(CH$12:CH306, "&lt;0")</f>
        <v>292588.34964760399</v>
      </c>
    </row>
    <row r="307" spans="1:90" x14ac:dyDescent="0.2">
      <c r="A307" s="24">
        <v>44478</v>
      </c>
      <c r="B307" s="54">
        <f ca="1">IF($A307&gt;= $C$5,$C$6, INDEX('Historical Data'!$D$2:$D$745, MATCH(A307, 'Historical Data'!$B$2:$B$745, 0)))</f>
        <v>1295.6389999999997</v>
      </c>
      <c r="C307" s="14">
        <f t="shared" ca="1" si="273"/>
        <v>1295.6389999999994</v>
      </c>
      <c r="D307" s="14">
        <f t="shared" ca="1" si="280"/>
        <v>0</v>
      </c>
      <c r="E307" s="14">
        <f t="shared" ca="1" si="250"/>
        <v>1295.6389999999997</v>
      </c>
      <c r="F307" s="14">
        <f t="shared" ca="1" si="242"/>
        <v>1295.6389999999997</v>
      </c>
      <c r="G307" s="14">
        <f t="shared" ca="1" si="265"/>
        <v>360575.00000000122</v>
      </c>
      <c r="H307" s="15">
        <f ca="1">SUM(F$12:F307)</f>
        <v>189694.04499999981</v>
      </c>
      <c r="I307" s="16">
        <f ca="1">SUM(D$12:D307)+SUMIF(E$12:E307, "&lt;0")</f>
        <v>170880.95499999984</v>
      </c>
      <c r="J307" s="15"/>
      <c r="K307" s="9">
        <v>44478</v>
      </c>
      <c r="L307" s="14">
        <f t="shared" ca="1" si="266"/>
        <v>1788.5130798771124</v>
      </c>
      <c r="M307" s="14">
        <f t="shared" ca="1" si="274"/>
        <v>1788.5130798771129</v>
      </c>
      <c r="N307" s="14">
        <f t="shared" ca="1" si="281"/>
        <v>164.89807987711447</v>
      </c>
      <c r="O307" s="14">
        <f t="shared" ca="1" si="251"/>
        <v>1623.614999999998</v>
      </c>
      <c r="P307" s="14">
        <f t="shared" ca="1" si="252"/>
        <v>1623.614999999998</v>
      </c>
      <c r="Q307" s="14">
        <f t="shared" ca="1" si="289"/>
        <v>472457.4161321054</v>
      </c>
      <c r="R307" s="15">
        <f ca="1">SUM(P$12:P307)</f>
        <v>249166.91058525338</v>
      </c>
      <c r="S307" s="16">
        <f ca="1">SUM(N$12:N307)+SUMIF(O$12:O307, "&lt;0")</f>
        <v>223290.50554685088</v>
      </c>
      <c r="U307" s="9">
        <v>44478</v>
      </c>
      <c r="V307" s="14">
        <f t="shared" ca="1" si="267"/>
        <v>1250</v>
      </c>
      <c r="W307" s="14">
        <f t="shared" ca="1" si="275"/>
        <v>1250</v>
      </c>
      <c r="X307" s="14">
        <f t="shared" ca="1" si="282"/>
        <v>0</v>
      </c>
      <c r="Y307" s="14">
        <f t="shared" ca="1" si="253"/>
        <v>1250</v>
      </c>
      <c r="Z307" s="14">
        <f t="shared" ca="1" si="254"/>
        <v>1250</v>
      </c>
      <c r="AA307" s="14">
        <f t="shared" ca="1" si="290"/>
        <v>350214.94699999999</v>
      </c>
      <c r="AB307" s="15">
        <f ca="1">SUM(Z$12:Z307)</f>
        <v>184171.726</v>
      </c>
      <c r="AC307" s="16">
        <f ca="1">SUM(X$12:X307)+SUMIF(Y$12:Y307, "&lt;0")</f>
        <v>166043.22100000002</v>
      </c>
      <c r="AE307" s="9">
        <v>44478</v>
      </c>
      <c r="AF307" s="14">
        <f t="shared" ca="1" si="243"/>
        <v>2000</v>
      </c>
      <c r="AG307" s="14">
        <f t="shared" ca="1" si="271"/>
        <v>2000</v>
      </c>
      <c r="AH307" s="14">
        <f t="shared" ca="1" si="283"/>
        <v>376.38500000000204</v>
      </c>
      <c r="AI307" s="14">
        <f t="shared" ca="1" si="244"/>
        <v>1623.614999999998</v>
      </c>
      <c r="AJ307" s="14">
        <f t="shared" ca="1" si="245"/>
        <v>1623.614999999998</v>
      </c>
      <c r="AK307" s="14">
        <f t="shared" ca="1" si="255"/>
        <v>519489.56299796025</v>
      </c>
      <c r="AL307" s="15">
        <f ca="1">SUM(AJ$12:AJ307)</f>
        <v>274545.34100000007</v>
      </c>
      <c r="AM307" s="16">
        <f ca="1">SUM(AH$12:AH307)+SUMIF(AI$12:AI307, "&lt;0")</f>
        <v>244944.2219979603</v>
      </c>
      <c r="AO307" s="9">
        <v>44478</v>
      </c>
      <c r="AP307" s="14">
        <f t="shared" ca="1" si="246"/>
        <v>3000</v>
      </c>
      <c r="AQ307" s="14">
        <f t="shared" ca="1" si="276"/>
        <v>3000</v>
      </c>
      <c r="AR307" s="14">
        <f t="shared" ca="1" si="284"/>
        <v>757.71948062249976</v>
      </c>
      <c r="AS307" s="14">
        <f t="shared" ca="1" si="256"/>
        <v>2242.2805193775002</v>
      </c>
      <c r="AT307" s="14">
        <f t="shared" ca="1" si="257"/>
        <v>2242.2805193775002</v>
      </c>
      <c r="AU307" s="14">
        <f t="shared" ca="1" si="291"/>
        <v>718390.78785618593</v>
      </c>
      <c r="AV307" s="15">
        <f ca="1">SUM(AT$12:AT307)</f>
        <v>379389.62910304457</v>
      </c>
      <c r="AW307" s="16">
        <f ca="1">SUM(AR$12:AR307)+SUMIF(AS$12:AS307, "&lt;0")</f>
        <v>339001.15875314153</v>
      </c>
      <c r="AX307" s="15"/>
      <c r="AZ307" s="9">
        <v>44478</v>
      </c>
      <c r="BA307" s="14">
        <f t="shared" ca="1" si="268"/>
        <v>1500</v>
      </c>
      <c r="BB307" s="14">
        <f t="shared" ca="1" si="277"/>
        <v>1500</v>
      </c>
      <c r="BC307" s="14">
        <f t="shared" ca="1" si="285"/>
        <v>0</v>
      </c>
      <c r="BD307" s="14">
        <f t="shared" ca="1" si="258"/>
        <v>1500</v>
      </c>
      <c r="BE307" s="14">
        <f t="shared" ca="1" si="259"/>
        <v>1500</v>
      </c>
      <c r="BF307" s="14">
        <f t="shared" ca="1" si="292"/>
        <v>406964.94699999999</v>
      </c>
      <c r="BG307" s="15">
        <f ca="1">SUM(BE$12:BE307)</f>
        <v>214421.72600000005</v>
      </c>
      <c r="BH307" s="16">
        <f ca="1">SUM(BC$12:BC307)+SUMIF(BD$12:BD307, "&lt;0")</f>
        <v>192543.22099999999</v>
      </c>
      <c r="BJ307" s="9">
        <v>44478</v>
      </c>
      <c r="BK307" s="14">
        <f t="shared" ca="1" si="269"/>
        <v>1750</v>
      </c>
      <c r="BL307" s="14">
        <f t="shared" ca="1" si="278"/>
        <v>1750</v>
      </c>
      <c r="BM307" s="14">
        <f t="shared" ca="1" si="286"/>
        <v>126.38500000000204</v>
      </c>
      <c r="BN307" s="14">
        <f t="shared" ca="1" si="260"/>
        <v>1623.614999999998</v>
      </c>
      <c r="BO307" s="14">
        <f t="shared" ca="1" si="261"/>
        <v>1623.614999999998</v>
      </c>
      <c r="BP307" s="14">
        <f t="shared" ca="1" si="293"/>
        <v>463714.94699999999</v>
      </c>
      <c r="BQ307" s="15">
        <f ca="1">SUM(BO$12:BO307)</f>
        <v>244545.34100000001</v>
      </c>
      <c r="BR307" s="16">
        <f ca="1">SUM(BM$12:BM307)+SUMIF(BN$12:BN307, "&lt;0")</f>
        <v>219169.606</v>
      </c>
      <c r="BT307" s="9">
        <v>44478</v>
      </c>
      <c r="BU307" s="14">
        <f t="shared" ca="1" si="247"/>
        <v>2000</v>
      </c>
      <c r="BV307" s="14">
        <f t="shared" ca="1" si="272"/>
        <v>2000</v>
      </c>
      <c r="BW307" s="14">
        <f t="shared" ca="1" si="287"/>
        <v>376.38500000000204</v>
      </c>
      <c r="BX307" s="14">
        <f t="shared" ca="1" si="248"/>
        <v>1623.614999999998</v>
      </c>
      <c r="BY307" s="14">
        <f t="shared" ca="1" si="249"/>
        <v>1623.614999999998</v>
      </c>
      <c r="BZ307" s="14">
        <f t="shared" ca="1" si="262"/>
        <v>519489.56299796025</v>
      </c>
      <c r="CA307" s="15">
        <f ca="1">SUM(BY$12:BY307)</f>
        <v>274545.34100000007</v>
      </c>
      <c r="CB307" s="16">
        <f ca="1">SUM(BW$12:BW307)+SUMIF(BX$12:BX307, "&lt;0")</f>
        <v>244944.2219979603</v>
      </c>
      <c r="CD307" s="9">
        <v>44478</v>
      </c>
      <c r="CE307" s="14">
        <f t="shared" ca="1" si="270"/>
        <v>2500</v>
      </c>
      <c r="CF307" s="14">
        <f t="shared" ca="1" si="279"/>
        <v>2500</v>
      </c>
      <c r="CG307" s="14">
        <f t="shared" ca="1" si="288"/>
        <v>422.67537961774087</v>
      </c>
      <c r="CH307" s="14">
        <f t="shared" ca="1" si="263"/>
        <v>2077.3246203822591</v>
      </c>
      <c r="CI307" s="14">
        <f t="shared" ca="1" si="264"/>
        <v>2077.3246203822591</v>
      </c>
      <c r="CJ307" s="14">
        <f t="shared" ca="1" si="294"/>
        <v>623787.29516675486</v>
      </c>
      <c r="CK307" s="15">
        <f ca="1">SUM(CI$12:CI307)</f>
        <v>330776.27013953327</v>
      </c>
      <c r="CL307" s="16">
        <f ca="1">SUM(CG$12:CG307)+SUMIF(CH$12:CH307, "&lt;0")</f>
        <v>293011.02502722171</v>
      </c>
    </row>
    <row r="308" spans="1:90" x14ac:dyDescent="0.2">
      <c r="A308" s="24">
        <v>44479</v>
      </c>
      <c r="B308" s="54">
        <f ca="1">IF($A308&gt;= $C$5,$C$6, INDEX('Historical Data'!$D$2:$D$745, MATCH(A308, 'Historical Data'!$B$2:$B$745, 0)))</f>
        <v>1295.6389999999997</v>
      </c>
      <c r="C308" s="14">
        <f t="shared" ca="1" si="273"/>
        <v>1295.6389999999994</v>
      </c>
      <c r="D308" s="14">
        <f t="shared" ca="1" si="280"/>
        <v>0</v>
      </c>
      <c r="E308" s="14">
        <f t="shared" ca="1" si="250"/>
        <v>1295.6389999999997</v>
      </c>
      <c r="F308" s="14">
        <f t="shared" ca="1" si="242"/>
        <v>1295.6389999999997</v>
      </c>
      <c r="G308" s="14">
        <f t="shared" ca="1" si="265"/>
        <v>361870.63900000125</v>
      </c>
      <c r="H308" s="15">
        <f ca="1">SUM(F$12:F308)</f>
        <v>190989.6839999998</v>
      </c>
      <c r="I308" s="16">
        <f ca="1">SUM(D$12:D308)+SUMIF(E$12:E308, "&lt;0")</f>
        <v>170880.95499999984</v>
      </c>
      <c r="J308" s="15"/>
      <c r="K308" s="9">
        <v>44479</v>
      </c>
      <c r="L308" s="14">
        <f t="shared" ca="1" si="266"/>
        <v>1788.5130798771124</v>
      </c>
      <c r="M308" s="14">
        <f t="shared" ca="1" si="274"/>
        <v>1788.5130798771129</v>
      </c>
      <c r="N308" s="14">
        <f t="shared" ca="1" si="281"/>
        <v>0</v>
      </c>
      <c r="O308" s="14">
        <f t="shared" ca="1" si="251"/>
        <v>1788.5130798771124</v>
      </c>
      <c r="P308" s="14">
        <f t="shared" ca="1" si="252"/>
        <v>1788.5130798771124</v>
      </c>
      <c r="Q308" s="14">
        <f t="shared" ca="1" si="289"/>
        <v>474245.92921198253</v>
      </c>
      <c r="R308" s="15">
        <f ca="1">SUM(P$12:P308)</f>
        <v>250955.42366513048</v>
      </c>
      <c r="S308" s="16">
        <f ca="1">SUM(N$12:N308)+SUMIF(O$12:O308, "&lt;0")</f>
        <v>223290.50554685088</v>
      </c>
      <c r="U308" s="9">
        <v>44479</v>
      </c>
      <c r="V308" s="14">
        <f t="shared" ca="1" si="267"/>
        <v>1250</v>
      </c>
      <c r="W308" s="14">
        <f t="shared" ca="1" si="275"/>
        <v>1250</v>
      </c>
      <c r="X308" s="14">
        <f t="shared" ca="1" si="282"/>
        <v>0</v>
      </c>
      <c r="Y308" s="14">
        <f t="shared" ca="1" si="253"/>
        <v>1250</v>
      </c>
      <c r="Z308" s="14">
        <f t="shared" ca="1" si="254"/>
        <v>1250</v>
      </c>
      <c r="AA308" s="14">
        <f t="shared" ca="1" si="290"/>
        <v>351464.94699999999</v>
      </c>
      <c r="AB308" s="15">
        <f ca="1">SUM(Z$12:Z308)</f>
        <v>185421.726</v>
      </c>
      <c r="AC308" s="16">
        <f ca="1">SUM(X$12:X308)+SUMIF(Y$12:Y308, "&lt;0")</f>
        <v>166043.22100000002</v>
      </c>
      <c r="AE308" s="9">
        <v>44479</v>
      </c>
      <c r="AF308" s="14">
        <f t="shared" ca="1" si="243"/>
        <v>2000</v>
      </c>
      <c r="AG308" s="14">
        <f t="shared" ca="1" si="271"/>
        <v>2000</v>
      </c>
      <c r="AH308" s="14">
        <f t="shared" ca="1" si="283"/>
        <v>118.97699999999895</v>
      </c>
      <c r="AI308" s="14">
        <f t="shared" ca="1" si="244"/>
        <v>1881.023000000001</v>
      </c>
      <c r="AJ308" s="14">
        <f t="shared" ca="1" si="245"/>
        <v>1881.023000000001</v>
      </c>
      <c r="AK308" s="14">
        <f t="shared" ca="1" si="255"/>
        <v>521489.56299796025</v>
      </c>
      <c r="AL308" s="15">
        <f ca="1">SUM(AJ$12:AJ308)</f>
        <v>276426.36400000006</v>
      </c>
      <c r="AM308" s="16">
        <f ca="1">SUM(AH$12:AH308)+SUMIF(AI$12:AI308, "&lt;0")</f>
        <v>245063.19899796031</v>
      </c>
      <c r="AO308" s="9">
        <v>44479</v>
      </c>
      <c r="AP308" s="14">
        <f t="shared" ca="1" si="246"/>
        <v>3000</v>
      </c>
      <c r="AQ308" s="14">
        <f t="shared" ca="1" si="276"/>
        <v>3000</v>
      </c>
      <c r="AR308" s="14">
        <f t="shared" ca="1" si="284"/>
        <v>500.31148062249622</v>
      </c>
      <c r="AS308" s="14">
        <f t="shared" ca="1" si="256"/>
        <v>2499.6885193775038</v>
      </c>
      <c r="AT308" s="14">
        <f t="shared" ca="1" si="257"/>
        <v>2499.6885193775038</v>
      </c>
      <c r="AU308" s="14">
        <f t="shared" ca="1" si="291"/>
        <v>721390.78785618593</v>
      </c>
      <c r="AV308" s="15">
        <f ca="1">SUM(AT$12:AT308)</f>
        <v>381889.31762242207</v>
      </c>
      <c r="AW308" s="16">
        <f ca="1">SUM(AR$12:AR308)+SUMIF(AS$12:AS308, "&lt;0")</f>
        <v>339501.47023376403</v>
      </c>
      <c r="AX308" s="15"/>
      <c r="AZ308" s="9">
        <v>44479</v>
      </c>
      <c r="BA308" s="14">
        <f t="shared" ca="1" si="268"/>
        <v>1500</v>
      </c>
      <c r="BB308" s="14">
        <f t="shared" ca="1" si="277"/>
        <v>1500</v>
      </c>
      <c r="BC308" s="14">
        <f t="shared" ca="1" si="285"/>
        <v>0</v>
      </c>
      <c r="BD308" s="14">
        <f t="shared" ca="1" si="258"/>
        <v>1500</v>
      </c>
      <c r="BE308" s="14">
        <f t="shared" ca="1" si="259"/>
        <v>1500</v>
      </c>
      <c r="BF308" s="14">
        <f t="shared" ca="1" si="292"/>
        <v>408464.94699999999</v>
      </c>
      <c r="BG308" s="15">
        <f ca="1">SUM(BE$12:BE308)</f>
        <v>215921.72600000005</v>
      </c>
      <c r="BH308" s="16">
        <f ca="1">SUM(BC$12:BC308)+SUMIF(BD$12:BD308, "&lt;0")</f>
        <v>192543.22099999999</v>
      </c>
      <c r="BJ308" s="9">
        <v>44479</v>
      </c>
      <c r="BK308" s="14">
        <f t="shared" ca="1" si="269"/>
        <v>1750</v>
      </c>
      <c r="BL308" s="14">
        <f t="shared" ca="1" si="278"/>
        <v>1750</v>
      </c>
      <c r="BM308" s="14">
        <f t="shared" ca="1" si="286"/>
        <v>0</v>
      </c>
      <c r="BN308" s="14">
        <f t="shared" ca="1" si="260"/>
        <v>1750</v>
      </c>
      <c r="BO308" s="14">
        <f t="shared" ca="1" si="261"/>
        <v>1750</v>
      </c>
      <c r="BP308" s="14">
        <f t="shared" ca="1" si="293"/>
        <v>465464.94699999999</v>
      </c>
      <c r="BQ308" s="15">
        <f ca="1">SUM(BO$12:BO308)</f>
        <v>246295.34100000001</v>
      </c>
      <c r="BR308" s="16">
        <f ca="1">SUM(BM$12:BM308)+SUMIF(BN$12:BN308, "&lt;0")</f>
        <v>219169.606</v>
      </c>
      <c r="BT308" s="9">
        <v>44479</v>
      </c>
      <c r="BU308" s="14">
        <f t="shared" ca="1" si="247"/>
        <v>2000</v>
      </c>
      <c r="BV308" s="14">
        <f t="shared" ca="1" si="272"/>
        <v>2000</v>
      </c>
      <c r="BW308" s="14">
        <f t="shared" ca="1" si="287"/>
        <v>118.97699999999895</v>
      </c>
      <c r="BX308" s="14">
        <f t="shared" ca="1" si="248"/>
        <v>1881.023000000001</v>
      </c>
      <c r="BY308" s="14">
        <f t="shared" ca="1" si="249"/>
        <v>1881.023000000001</v>
      </c>
      <c r="BZ308" s="14">
        <f t="shared" ca="1" si="262"/>
        <v>521489.56299796025</v>
      </c>
      <c r="CA308" s="15">
        <f ca="1">SUM(BY$12:BY308)</f>
        <v>276426.36400000006</v>
      </c>
      <c r="CB308" s="16">
        <f ca="1">SUM(BW$12:BW308)+SUMIF(BX$12:BX308, "&lt;0")</f>
        <v>245063.19899796031</v>
      </c>
      <c r="CD308" s="9">
        <v>44479</v>
      </c>
      <c r="CE308" s="14">
        <f t="shared" ca="1" si="270"/>
        <v>2500</v>
      </c>
      <c r="CF308" s="14">
        <f t="shared" ca="1" si="279"/>
        <v>2500</v>
      </c>
      <c r="CG308" s="14">
        <f t="shared" ca="1" si="288"/>
        <v>191.04510959180016</v>
      </c>
      <c r="CH308" s="14">
        <f t="shared" ca="1" si="263"/>
        <v>2308.9548904081998</v>
      </c>
      <c r="CI308" s="14">
        <f t="shared" ca="1" si="264"/>
        <v>2308.9548904081998</v>
      </c>
      <c r="CJ308" s="14">
        <f t="shared" ca="1" si="294"/>
        <v>626287.29516675486</v>
      </c>
      <c r="CK308" s="15">
        <f ca="1">SUM(CI$12:CI308)</f>
        <v>333085.22502994147</v>
      </c>
      <c r="CL308" s="16">
        <f ca="1">SUM(CG$12:CG308)+SUMIF(CH$12:CH308, "&lt;0")</f>
        <v>293202.07013681351</v>
      </c>
    </row>
    <row r="309" spans="1:90" x14ac:dyDescent="0.2">
      <c r="A309" s="24">
        <v>44480</v>
      </c>
      <c r="B309" s="54">
        <f ca="1">IF($A309&gt;= $C$5,$C$6, INDEX('Historical Data'!$D$2:$D$745, MATCH(A309, 'Historical Data'!$B$2:$B$745, 0)))</f>
        <v>1295.6389999999997</v>
      </c>
      <c r="C309" s="14">
        <f t="shared" ca="1" si="273"/>
        <v>1295.6389999999994</v>
      </c>
      <c r="D309" s="14">
        <f t="shared" ca="1" si="280"/>
        <v>4.6250000000050022</v>
      </c>
      <c r="E309" s="14">
        <f t="shared" ca="1" si="250"/>
        <v>1291.0139999999947</v>
      </c>
      <c r="F309" s="14">
        <f t="shared" ca="1" si="242"/>
        <v>1291.0139999999947</v>
      </c>
      <c r="G309" s="14">
        <f t="shared" ca="1" si="265"/>
        <v>363166.27800000127</v>
      </c>
      <c r="H309" s="15">
        <f ca="1">SUM(F$12:F309)</f>
        <v>192280.6979999998</v>
      </c>
      <c r="I309" s="16">
        <f ca="1">SUM(D$12:D309)+SUMIF(E$12:E309, "&lt;0")</f>
        <v>170885.57999999984</v>
      </c>
      <c r="J309" s="15"/>
      <c r="K309" s="9">
        <v>44480</v>
      </c>
      <c r="L309" s="14">
        <f t="shared" ca="1" si="266"/>
        <v>1788.5130798771124</v>
      </c>
      <c r="M309" s="14">
        <f t="shared" ca="1" si="274"/>
        <v>1788.5130798771129</v>
      </c>
      <c r="N309" s="14">
        <f t="shared" ca="1" si="281"/>
        <v>1318.3491597542288</v>
      </c>
      <c r="O309" s="14">
        <f t="shared" ca="1" si="251"/>
        <v>470.16392012288361</v>
      </c>
      <c r="P309" s="14">
        <f t="shared" ca="1" si="252"/>
        <v>470.16392012288361</v>
      </c>
      <c r="Q309" s="14">
        <f t="shared" ca="1" si="289"/>
        <v>476034.44229185965</v>
      </c>
      <c r="R309" s="15">
        <f ca="1">SUM(P$12:P309)</f>
        <v>251425.58758525338</v>
      </c>
      <c r="S309" s="16">
        <f ca="1">SUM(N$12:N309)+SUMIF(O$12:O309, "&lt;0")</f>
        <v>224608.85470660511</v>
      </c>
      <c r="U309" s="9">
        <v>44480</v>
      </c>
      <c r="V309" s="14">
        <f t="shared" ca="1" si="267"/>
        <v>1250</v>
      </c>
      <c r="W309" s="14">
        <f t="shared" ca="1" si="275"/>
        <v>1250</v>
      </c>
      <c r="X309" s="14">
        <f t="shared" ca="1" si="282"/>
        <v>0</v>
      </c>
      <c r="Y309" s="14">
        <f t="shared" ca="1" si="253"/>
        <v>1250</v>
      </c>
      <c r="Z309" s="14">
        <f t="shared" ca="1" si="254"/>
        <v>1250</v>
      </c>
      <c r="AA309" s="14">
        <f t="shared" ca="1" si="290"/>
        <v>352714.94699999999</v>
      </c>
      <c r="AB309" s="15">
        <f ca="1">SUM(Z$12:Z309)</f>
        <v>186671.726</v>
      </c>
      <c r="AC309" s="16">
        <f ca="1">SUM(X$12:X309)+SUMIF(Y$12:Y309, "&lt;0")</f>
        <v>166043.22100000002</v>
      </c>
      <c r="AE309" s="9">
        <v>44480</v>
      </c>
      <c r="AF309" s="14">
        <f t="shared" ca="1" si="243"/>
        <v>2000</v>
      </c>
      <c r="AG309" s="14">
        <f t="shared" ca="1" si="271"/>
        <v>2000</v>
      </c>
      <c r="AH309" s="14">
        <f t="shared" ca="1" si="283"/>
        <v>1622.346000000005</v>
      </c>
      <c r="AI309" s="14">
        <f t="shared" ca="1" si="244"/>
        <v>377.65399999999499</v>
      </c>
      <c r="AJ309" s="14">
        <f t="shared" ca="1" si="245"/>
        <v>377.65399999999499</v>
      </c>
      <c r="AK309" s="14">
        <f t="shared" ca="1" si="255"/>
        <v>523489.56299796025</v>
      </c>
      <c r="AL309" s="15">
        <f ca="1">SUM(AJ$12:AJ309)</f>
        <v>276804.01800000004</v>
      </c>
      <c r="AM309" s="16">
        <f ca="1">SUM(AH$12:AH309)+SUMIF(AI$12:AI309, "&lt;0")</f>
        <v>246685.54499796033</v>
      </c>
      <c r="AO309" s="9">
        <v>44480</v>
      </c>
      <c r="AP309" s="14">
        <f t="shared" ca="1" si="246"/>
        <v>3000</v>
      </c>
      <c r="AQ309" s="14">
        <f t="shared" ca="1" si="276"/>
        <v>3000</v>
      </c>
      <c r="AR309" s="14">
        <f t="shared" ca="1" si="284"/>
        <v>2003.6804806225018</v>
      </c>
      <c r="AS309" s="14">
        <f t="shared" ca="1" si="256"/>
        <v>996.31951937749818</v>
      </c>
      <c r="AT309" s="14">
        <f t="shared" ca="1" si="257"/>
        <v>996.31951937749818</v>
      </c>
      <c r="AU309" s="14">
        <f t="shared" ca="1" si="291"/>
        <v>724390.78785618593</v>
      </c>
      <c r="AV309" s="15">
        <f ca="1">SUM(AT$12:AT309)</f>
        <v>382885.63714179955</v>
      </c>
      <c r="AW309" s="16">
        <f ca="1">SUM(AR$12:AR309)+SUMIF(AS$12:AS309, "&lt;0")</f>
        <v>341505.15071438655</v>
      </c>
      <c r="AX309" s="15"/>
      <c r="AZ309" s="9">
        <v>44480</v>
      </c>
      <c r="BA309" s="14">
        <f t="shared" ca="1" si="268"/>
        <v>1500</v>
      </c>
      <c r="BB309" s="14">
        <f t="shared" ca="1" si="277"/>
        <v>1500</v>
      </c>
      <c r="BC309" s="14">
        <f t="shared" ca="1" si="285"/>
        <v>617.708000000006</v>
      </c>
      <c r="BD309" s="14">
        <f t="shared" ca="1" si="258"/>
        <v>882.291999999994</v>
      </c>
      <c r="BE309" s="14">
        <f t="shared" ca="1" si="259"/>
        <v>882.291999999994</v>
      </c>
      <c r="BF309" s="14">
        <f t="shared" ca="1" si="292"/>
        <v>409964.94699999999</v>
      </c>
      <c r="BG309" s="15">
        <f ca="1">SUM(BE$12:BE309)</f>
        <v>216804.01800000004</v>
      </c>
      <c r="BH309" s="16">
        <f ca="1">SUM(BC$12:BC309)+SUMIF(BD$12:BD309, "&lt;0")</f>
        <v>193160.929</v>
      </c>
      <c r="BJ309" s="9">
        <v>44480</v>
      </c>
      <c r="BK309" s="14">
        <f t="shared" ca="1" si="269"/>
        <v>1750</v>
      </c>
      <c r="BL309" s="14">
        <f t="shared" ca="1" si="278"/>
        <v>1750</v>
      </c>
      <c r="BM309" s="14">
        <f t="shared" ca="1" si="286"/>
        <v>1241.323000000004</v>
      </c>
      <c r="BN309" s="14">
        <f t="shared" ca="1" si="260"/>
        <v>508.67699999999604</v>
      </c>
      <c r="BO309" s="14">
        <f t="shared" ca="1" si="261"/>
        <v>508.67699999999604</v>
      </c>
      <c r="BP309" s="14">
        <f t="shared" ca="1" si="293"/>
        <v>467214.94699999999</v>
      </c>
      <c r="BQ309" s="15">
        <f ca="1">SUM(BO$12:BO309)</f>
        <v>246804.01800000001</v>
      </c>
      <c r="BR309" s="16">
        <f ca="1">SUM(BM$12:BM309)+SUMIF(BN$12:BN309, "&lt;0")</f>
        <v>220410.929</v>
      </c>
      <c r="BT309" s="9">
        <v>44480</v>
      </c>
      <c r="BU309" s="14">
        <f t="shared" ca="1" si="247"/>
        <v>2000</v>
      </c>
      <c r="BV309" s="14">
        <f t="shared" ca="1" si="272"/>
        <v>2000</v>
      </c>
      <c r="BW309" s="14">
        <f t="shared" ca="1" si="287"/>
        <v>1622.346000000005</v>
      </c>
      <c r="BX309" s="14">
        <f t="shared" ca="1" si="248"/>
        <v>377.65399999999499</v>
      </c>
      <c r="BY309" s="14">
        <f t="shared" ca="1" si="249"/>
        <v>377.65399999999499</v>
      </c>
      <c r="BZ309" s="14">
        <f t="shared" ca="1" si="262"/>
        <v>523489.56299796025</v>
      </c>
      <c r="CA309" s="15">
        <f ca="1">SUM(BY$12:BY309)</f>
        <v>276804.01800000004</v>
      </c>
      <c r="CB309" s="16">
        <f ca="1">SUM(BW$12:BW309)+SUMIF(BX$12:BX309, "&lt;0")</f>
        <v>246685.54499796033</v>
      </c>
      <c r="CD309" s="9">
        <v>44480</v>
      </c>
      <c r="CE309" s="14">
        <f t="shared" ca="1" si="270"/>
        <v>2500</v>
      </c>
      <c r="CF309" s="14">
        <f t="shared" ca="1" si="279"/>
        <v>2500</v>
      </c>
      <c r="CG309" s="14">
        <f t="shared" ca="1" si="288"/>
        <v>1720.1918395658686</v>
      </c>
      <c r="CH309" s="14">
        <f t="shared" ca="1" si="263"/>
        <v>779.80816043413142</v>
      </c>
      <c r="CI309" s="14">
        <f t="shared" ca="1" si="264"/>
        <v>779.80816043413142</v>
      </c>
      <c r="CJ309" s="14">
        <f t="shared" ca="1" si="294"/>
        <v>628787.29516675486</v>
      </c>
      <c r="CK309" s="15">
        <f ca="1">SUM(CI$12:CI309)</f>
        <v>333865.0331903756</v>
      </c>
      <c r="CL309" s="16">
        <f ca="1">SUM(CG$12:CG309)+SUMIF(CH$12:CH309, "&lt;0")</f>
        <v>294922.26197637938</v>
      </c>
    </row>
    <row r="310" spans="1:90" x14ac:dyDescent="0.2">
      <c r="A310" s="24">
        <v>44481</v>
      </c>
      <c r="B310" s="54">
        <f ca="1">IF($A310&gt;= $C$5,$C$6, INDEX('Historical Data'!$D$2:$D$745, MATCH(A310, 'Historical Data'!$B$2:$B$745, 0)))</f>
        <v>1295.6389999999997</v>
      </c>
      <c r="C310" s="14">
        <f t="shared" ca="1" si="273"/>
        <v>1295.6389999999994</v>
      </c>
      <c r="D310" s="14">
        <f t="shared" ca="1" si="280"/>
        <v>628.47899999999618</v>
      </c>
      <c r="E310" s="14">
        <f t="shared" ca="1" si="250"/>
        <v>667.16000000000349</v>
      </c>
      <c r="F310" s="14">
        <f t="shared" ca="1" si="242"/>
        <v>667.16000000000349</v>
      </c>
      <c r="G310" s="14">
        <f t="shared" ca="1" si="265"/>
        <v>364461.9170000013</v>
      </c>
      <c r="H310" s="15">
        <f ca="1">SUM(F$12:F310)</f>
        <v>192947.8579999998</v>
      </c>
      <c r="I310" s="16">
        <f ca="1">SUM(D$12:D310)+SUMIF(E$12:E310, "&lt;0")</f>
        <v>171514.05899999983</v>
      </c>
      <c r="J310" s="15"/>
      <c r="K310" s="9">
        <v>44481</v>
      </c>
      <c r="L310" s="14">
        <f t="shared" ca="1" si="266"/>
        <v>1788.5130798771124</v>
      </c>
      <c r="M310" s="14">
        <f t="shared" ca="1" si="274"/>
        <v>1788.5130798771129</v>
      </c>
      <c r="N310" s="14">
        <f t="shared" ca="1" si="281"/>
        <v>1121.3530798771089</v>
      </c>
      <c r="O310" s="14">
        <f t="shared" ca="1" si="251"/>
        <v>667.16000000000349</v>
      </c>
      <c r="P310" s="14">
        <f t="shared" ca="1" si="252"/>
        <v>667.16000000000349</v>
      </c>
      <c r="Q310" s="14">
        <f t="shared" ca="1" si="289"/>
        <v>477822.95537173678</v>
      </c>
      <c r="R310" s="15">
        <f ca="1">SUM(P$12:P310)</f>
        <v>252092.74758525338</v>
      </c>
      <c r="S310" s="16">
        <f ca="1">SUM(N$12:N310)+SUMIF(O$12:O310, "&lt;0")</f>
        <v>225730.20778648221</v>
      </c>
      <c r="U310" s="9">
        <v>44481</v>
      </c>
      <c r="V310" s="14">
        <f t="shared" ca="1" si="267"/>
        <v>1250</v>
      </c>
      <c r="W310" s="14">
        <f t="shared" ca="1" si="275"/>
        <v>1250</v>
      </c>
      <c r="X310" s="14">
        <f t="shared" ca="1" si="282"/>
        <v>450.5480000000025</v>
      </c>
      <c r="Y310" s="14">
        <f t="shared" ca="1" si="253"/>
        <v>799.4519999999975</v>
      </c>
      <c r="Z310" s="14">
        <f t="shared" ca="1" si="254"/>
        <v>799.4519999999975</v>
      </c>
      <c r="AA310" s="14">
        <f t="shared" ca="1" si="290"/>
        <v>353964.94699999999</v>
      </c>
      <c r="AB310" s="15">
        <f ca="1">SUM(Z$12:Z310)</f>
        <v>187471.17799999999</v>
      </c>
      <c r="AC310" s="16">
        <f ca="1">SUM(X$12:X310)+SUMIF(Y$12:Y310, "&lt;0")</f>
        <v>166493.76900000003</v>
      </c>
      <c r="AE310" s="9">
        <v>44481</v>
      </c>
      <c r="AF310" s="14">
        <f t="shared" ca="1" si="243"/>
        <v>2000</v>
      </c>
      <c r="AG310" s="14">
        <f t="shared" ca="1" si="271"/>
        <v>2000</v>
      </c>
      <c r="AH310" s="14">
        <f t="shared" ca="1" si="283"/>
        <v>1332.8399999999965</v>
      </c>
      <c r="AI310" s="14">
        <f t="shared" ca="1" si="244"/>
        <v>667.16000000000349</v>
      </c>
      <c r="AJ310" s="14">
        <f t="shared" ca="1" si="245"/>
        <v>667.16000000000349</v>
      </c>
      <c r="AK310" s="14">
        <f t="shared" ca="1" si="255"/>
        <v>525489.56299796025</v>
      </c>
      <c r="AL310" s="15">
        <f ca="1">SUM(AJ$12:AJ310)</f>
        <v>277471.17800000007</v>
      </c>
      <c r="AM310" s="16">
        <f ca="1">SUM(AH$12:AH310)+SUMIF(AI$12:AI310, "&lt;0")</f>
        <v>248018.3849979603</v>
      </c>
      <c r="AO310" s="9">
        <v>44481</v>
      </c>
      <c r="AP310" s="14">
        <f t="shared" ca="1" si="246"/>
        <v>3000</v>
      </c>
      <c r="AQ310" s="14">
        <f t="shared" ca="1" si="276"/>
        <v>3000</v>
      </c>
      <c r="AR310" s="14">
        <f t="shared" ca="1" si="284"/>
        <v>1714.1744806224938</v>
      </c>
      <c r="AS310" s="14">
        <f t="shared" ca="1" si="256"/>
        <v>1285.8255193775062</v>
      </c>
      <c r="AT310" s="14">
        <f t="shared" ca="1" si="257"/>
        <v>1285.8255193775062</v>
      </c>
      <c r="AU310" s="14">
        <f t="shared" ca="1" si="291"/>
        <v>727390.78785618593</v>
      </c>
      <c r="AV310" s="15">
        <f ca="1">SUM(AT$12:AT310)</f>
        <v>384171.46266117704</v>
      </c>
      <c r="AW310" s="16">
        <f ca="1">SUM(AR$12:AR310)+SUMIF(AS$12:AS310, "&lt;0")</f>
        <v>343219.32519500906</v>
      </c>
      <c r="AX310" s="15"/>
      <c r="AZ310" s="9">
        <v>44481</v>
      </c>
      <c r="BA310" s="14">
        <f t="shared" ca="1" si="268"/>
        <v>1500</v>
      </c>
      <c r="BB310" s="14">
        <f t="shared" ca="1" si="277"/>
        <v>1500</v>
      </c>
      <c r="BC310" s="14">
        <f t="shared" ca="1" si="285"/>
        <v>832.83999999999651</v>
      </c>
      <c r="BD310" s="14">
        <f t="shared" ca="1" si="258"/>
        <v>667.16000000000349</v>
      </c>
      <c r="BE310" s="14">
        <f t="shared" ca="1" si="259"/>
        <v>667.16000000000349</v>
      </c>
      <c r="BF310" s="14">
        <f t="shared" ca="1" si="292"/>
        <v>411464.94699999999</v>
      </c>
      <c r="BG310" s="15">
        <f ca="1">SUM(BE$12:BE310)</f>
        <v>217471.17800000004</v>
      </c>
      <c r="BH310" s="16">
        <f ca="1">SUM(BC$12:BC310)+SUMIF(BD$12:BD310, "&lt;0")</f>
        <v>193993.769</v>
      </c>
      <c r="BJ310" s="9">
        <v>44481</v>
      </c>
      <c r="BK310" s="14">
        <f t="shared" ca="1" si="269"/>
        <v>1750</v>
      </c>
      <c r="BL310" s="14">
        <f t="shared" ca="1" si="278"/>
        <v>1750</v>
      </c>
      <c r="BM310" s="14">
        <f t="shared" ca="1" si="286"/>
        <v>1082.8399999999965</v>
      </c>
      <c r="BN310" s="14">
        <f t="shared" ca="1" si="260"/>
        <v>667.16000000000349</v>
      </c>
      <c r="BO310" s="14">
        <f t="shared" ca="1" si="261"/>
        <v>667.16000000000349</v>
      </c>
      <c r="BP310" s="14">
        <f t="shared" ca="1" si="293"/>
        <v>468964.94699999999</v>
      </c>
      <c r="BQ310" s="15">
        <f ca="1">SUM(BO$12:BO310)</f>
        <v>247471.17800000001</v>
      </c>
      <c r="BR310" s="16">
        <f ca="1">SUM(BM$12:BM310)+SUMIF(BN$12:BN310, "&lt;0")</f>
        <v>221493.769</v>
      </c>
      <c r="BT310" s="9">
        <v>44481</v>
      </c>
      <c r="BU310" s="14">
        <f t="shared" ca="1" si="247"/>
        <v>2000</v>
      </c>
      <c r="BV310" s="14">
        <f t="shared" ca="1" si="272"/>
        <v>2000</v>
      </c>
      <c r="BW310" s="14">
        <f t="shared" ca="1" si="287"/>
        <v>1332.8399999999965</v>
      </c>
      <c r="BX310" s="14">
        <f t="shared" ca="1" si="248"/>
        <v>667.16000000000349</v>
      </c>
      <c r="BY310" s="14">
        <f t="shared" ca="1" si="249"/>
        <v>667.16000000000349</v>
      </c>
      <c r="BZ310" s="14">
        <f t="shared" ca="1" si="262"/>
        <v>525489.56299796025</v>
      </c>
      <c r="CA310" s="15">
        <f ca="1">SUM(BY$12:BY310)</f>
        <v>277471.17800000007</v>
      </c>
      <c r="CB310" s="16">
        <f ca="1">SUM(BW$12:BW310)+SUMIF(BX$12:BX310, "&lt;0")</f>
        <v>248018.3849979603</v>
      </c>
      <c r="CD310" s="9">
        <v>44481</v>
      </c>
      <c r="CE310" s="14">
        <f t="shared" ca="1" si="270"/>
        <v>2500</v>
      </c>
      <c r="CF310" s="14">
        <f t="shared" ca="1" si="279"/>
        <v>2500</v>
      </c>
      <c r="CG310" s="14">
        <f t="shared" ca="1" si="288"/>
        <v>1456.4635695399229</v>
      </c>
      <c r="CH310" s="14">
        <f t="shared" ca="1" si="263"/>
        <v>1043.5364304600771</v>
      </c>
      <c r="CI310" s="14">
        <f t="shared" ca="1" si="264"/>
        <v>1043.5364304600771</v>
      </c>
      <c r="CJ310" s="14">
        <f t="shared" ca="1" si="294"/>
        <v>631287.29516675486</v>
      </c>
      <c r="CK310" s="15">
        <f ca="1">SUM(CI$12:CI310)</f>
        <v>334908.56962083565</v>
      </c>
      <c r="CL310" s="16">
        <f ca="1">SUM(CG$12:CG310)+SUMIF(CH$12:CH310, "&lt;0")</f>
        <v>296378.72554591933</v>
      </c>
    </row>
    <row r="311" spans="1:90" x14ac:dyDescent="0.2">
      <c r="A311" s="24">
        <v>44482</v>
      </c>
      <c r="B311" s="54">
        <f ca="1">IF($A311&gt;= $C$5,$C$6, INDEX('Historical Data'!$D$2:$D$745, MATCH(A311, 'Historical Data'!$B$2:$B$745, 0)))</f>
        <v>1295.6389999999997</v>
      </c>
      <c r="C311" s="14">
        <f t="shared" ca="1" si="273"/>
        <v>1295.6389999999994</v>
      </c>
      <c r="D311" s="14">
        <f t="shared" ca="1" si="280"/>
        <v>1295.6389999999997</v>
      </c>
      <c r="E311" s="14">
        <f t="shared" ca="1" si="250"/>
        <v>0</v>
      </c>
      <c r="F311" s="14">
        <f t="shared" ca="1" si="242"/>
        <v>0</v>
      </c>
      <c r="G311" s="14">
        <f t="shared" ca="1" si="265"/>
        <v>365757.55600000132</v>
      </c>
      <c r="H311" s="15">
        <f ca="1">SUM(F$12:F311)</f>
        <v>192947.8579999998</v>
      </c>
      <c r="I311" s="16">
        <f ca="1">SUM(D$12:D311)+SUMIF(E$12:E311, "&lt;0")</f>
        <v>172809.69799999983</v>
      </c>
      <c r="J311" s="15"/>
      <c r="K311" s="9">
        <v>44482</v>
      </c>
      <c r="L311" s="14">
        <f t="shared" ca="1" si="266"/>
        <v>1788.5130798771124</v>
      </c>
      <c r="M311" s="14">
        <f t="shared" ca="1" si="274"/>
        <v>1788.5130798771129</v>
      </c>
      <c r="N311" s="14">
        <f t="shared" ca="1" si="281"/>
        <v>1788.5130798771124</v>
      </c>
      <c r="O311" s="14">
        <f t="shared" ca="1" si="251"/>
        <v>0</v>
      </c>
      <c r="P311" s="14">
        <f t="shared" ca="1" si="252"/>
        <v>0</v>
      </c>
      <c r="Q311" s="14">
        <f t="shared" ca="1" si="289"/>
        <v>479611.46845161391</v>
      </c>
      <c r="R311" s="15">
        <f ca="1">SUM(P$12:P311)</f>
        <v>252092.74758525338</v>
      </c>
      <c r="S311" s="16">
        <f ca="1">SUM(N$12:N311)+SUMIF(O$12:O311, "&lt;0")</f>
        <v>227518.7208663593</v>
      </c>
      <c r="U311" s="9">
        <v>44482</v>
      </c>
      <c r="V311" s="14">
        <f t="shared" ca="1" si="267"/>
        <v>1250</v>
      </c>
      <c r="W311" s="14">
        <f t="shared" ca="1" si="275"/>
        <v>1250</v>
      </c>
      <c r="X311" s="14">
        <f t="shared" ca="1" si="282"/>
        <v>1250</v>
      </c>
      <c r="Y311" s="14">
        <f t="shared" ca="1" si="253"/>
        <v>0</v>
      </c>
      <c r="Z311" s="14">
        <f t="shared" ca="1" si="254"/>
        <v>0</v>
      </c>
      <c r="AA311" s="14">
        <f t="shared" ca="1" si="290"/>
        <v>355214.94699999999</v>
      </c>
      <c r="AB311" s="15">
        <f ca="1">SUM(Z$12:Z311)</f>
        <v>187471.17799999999</v>
      </c>
      <c r="AC311" s="16">
        <f ca="1">SUM(X$12:X311)+SUMIF(Y$12:Y311, "&lt;0")</f>
        <v>167743.76900000003</v>
      </c>
      <c r="AE311" s="9">
        <v>44482</v>
      </c>
      <c r="AF311" s="14">
        <f t="shared" ca="1" si="243"/>
        <v>2000</v>
      </c>
      <c r="AG311" s="14">
        <f t="shared" ca="1" si="271"/>
        <v>2000</v>
      </c>
      <c r="AH311" s="14">
        <f t="shared" ca="1" si="283"/>
        <v>2000</v>
      </c>
      <c r="AI311" s="14">
        <f t="shared" ca="1" si="244"/>
        <v>0</v>
      </c>
      <c r="AJ311" s="14">
        <f t="shared" ca="1" si="245"/>
        <v>0</v>
      </c>
      <c r="AK311" s="14">
        <f t="shared" ca="1" si="255"/>
        <v>527489.56299796025</v>
      </c>
      <c r="AL311" s="15">
        <f ca="1">SUM(AJ$12:AJ311)</f>
        <v>277471.17800000007</v>
      </c>
      <c r="AM311" s="16">
        <f ca="1">SUM(AH$12:AH311)+SUMIF(AI$12:AI311, "&lt;0")</f>
        <v>250018.3849979603</v>
      </c>
      <c r="AO311" s="9">
        <v>44482</v>
      </c>
      <c r="AP311" s="14">
        <f t="shared" ca="1" si="246"/>
        <v>3000</v>
      </c>
      <c r="AQ311" s="14">
        <f t="shared" ca="1" si="276"/>
        <v>3000</v>
      </c>
      <c r="AR311" s="14">
        <f t="shared" ca="1" si="284"/>
        <v>2381.3344806224973</v>
      </c>
      <c r="AS311" s="14">
        <f t="shared" ca="1" si="256"/>
        <v>618.66551937750273</v>
      </c>
      <c r="AT311" s="14">
        <f t="shared" ca="1" si="257"/>
        <v>618.66551937750273</v>
      </c>
      <c r="AU311" s="14">
        <f t="shared" ca="1" si="291"/>
        <v>730390.78785618593</v>
      </c>
      <c r="AV311" s="15">
        <f ca="1">SUM(AT$12:AT311)</f>
        <v>384790.12818055454</v>
      </c>
      <c r="AW311" s="16">
        <f ca="1">SUM(AR$12:AR311)+SUMIF(AS$12:AS311, "&lt;0")</f>
        <v>345600.65967563156</v>
      </c>
      <c r="AX311" s="15"/>
      <c r="AZ311" s="9">
        <v>44482</v>
      </c>
      <c r="BA311" s="14">
        <f t="shared" ca="1" si="268"/>
        <v>1500</v>
      </c>
      <c r="BB311" s="14">
        <f t="shared" ca="1" si="277"/>
        <v>1500</v>
      </c>
      <c r="BC311" s="14">
        <f t="shared" ca="1" si="285"/>
        <v>1500</v>
      </c>
      <c r="BD311" s="14">
        <f t="shared" ca="1" si="258"/>
        <v>0</v>
      </c>
      <c r="BE311" s="14">
        <f t="shared" ca="1" si="259"/>
        <v>0</v>
      </c>
      <c r="BF311" s="14">
        <f t="shared" ca="1" si="292"/>
        <v>412964.94699999999</v>
      </c>
      <c r="BG311" s="15">
        <f ca="1">SUM(BE$12:BE311)</f>
        <v>217471.17800000004</v>
      </c>
      <c r="BH311" s="16">
        <f ca="1">SUM(BC$12:BC311)+SUMIF(BD$12:BD311, "&lt;0")</f>
        <v>195493.769</v>
      </c>
      <c r="BJ311" s="9">
        <v>44482</v>
      </c>
      <c r="BK311" s="14">
        <f t="shared" ca="1" si="269"/>
        <v>1750</v>
      </c>
      <c r="BL311" s="14">
        <f t="shared" ca="1" si="278"/>
        <v>1750</v>
      </c>
      <c r="BM311" s="14">
        <f t="shared" ca="1" si="286"/>
        <v>1750</v>
      </c>
      <c r="BN311" s="14">
        <f t="shared" ca="1" si="260"/>
        <v>0</v>
      </c>
      <c r="BO311" s="14">
        <f t="shared" ca="1" si="261"/>
        <v>0</v>
      </c>
      <c r="BP311" s="14">
        <f t="shared" ca="1" si="293"/>
        <v>470714.94699999999</v>
      </c>
      <c r="BQ311" s="15">
        <f ca="1">SUM(BO$12:BO311)</f>
        <v>247471.17800000001</v>
      </c>
      <c r="BR311" s="16">
        <f ca="1">SUM(BM$12:BM311)+SUMIF(BN$12:BN311, "&lt;0")</f>
        <v>223243.769</v>
      </c>
      <c r="BT311" s="9">
        <v>44482</v>
      </c>
      <c r="BU311" s="14">
        <f t="shared" ca="1" si="247"/>
        <v>2000</v>
      </c>
      <c r="BV311" s="14">
        <f t="shared" ca="1" si="272"/>
        <v>2000</v>
      </c>
      <c r="BW311" s="14">
        <f t="shared" ca="1" si="287"/>
        <v>2000</v>
      </c>
      <c r="BX311" s="14">
        <f t="shared" ca="1" si="248"/>
        <v>0</v>
      </c>
      <c r="BY311" s="14">
        <f t="shared" ca="1" si="249"/>
        <v>0</v>
      </c>
      <c r="BZ311" s="14">
        <f t="shared" ca="1" si="262"/>
        <v>527489.56299796025</v>
      </c>
      <c r="CA311" s="15">
        <f ca="1">SUM(BY$12:BY311)</f>
        <v>277471.17800000007</v>
      </c>
      <c r="CB311" s="16">
        <f ca="1">SUM(BW$12:BW311)+SUMIF(BX$12:BX311, "&lt;0")</f>
        <v>250018.3849979603</v>
      </c>
      <c r="CD311" s="9">
        <v>44482</v>
      </c>
      <c r="CE311" s="14">
        <f t="shared" ca="1" si="270"/>
        <v>2500</v>
      </c>
      <c r="CF311" s="14">
        <f t="shared" ca="1" si="279"/>
        <v>2500</v>
      </c>
      <c r="CG311" s="14">
        <f t="shared" ca="1" si="288"/>
        <v>2149.4012995139892</v>
      </c>
      <c r="CH311" s="14">
        <f t="shared" ca="1" si="263"/>
        <v>350.59870048601078</v>
      </c>
      <c r="CI311" s="14">
        <f t="shared" ca="1" si="264"/>
        <v>350.59870048601078</v>
      </c>
      <c r="CJ311" s="14">
        <f t="shared" ca="1" si="294"/>
        <v>633787.29516675486</v>
      </c>
      <c r="CK311" s="15">
        <f ca="1">SUM(CI$12:CI311)</f>
        <v>335259.16832132166</v>
      </c>
      <c r="CL311" s="16">
        <f ca="1">SUM(CG$12:CG311)+SUMIF(CH$12:CH311, "&lt;0")</f>
        <v>298528.12684543332</v>
      </c>
    </row>
    <row r="312" spans="1:90" x14ac:dyDescent="0.2">
      <c r="A312" s="24">
        <v>44483</v>
      </c>
      <c r="B312" s="54">
        <f ca="1">IF($A312&gt;= $C$5,$C$6, INDEX('Historical Data'!$D$2:$D$745, MATCH(A312, 'Historical Data'!$B$2:$B$745, 0)))</f>
        <v>1295.6389999999997</v>
      </c>
      <c r="C312" s="14">
        <f t="shared" ca="1" si="273"/>
        <v>1295.6389999999994</v>
      </c>
      <c r="D312" s="14">
        <f t="shared" ca="1" si="280"/>
        <v>697.48800000000165</v>
      </c>
      <c r="E312" s="14">
        <f t="shared" ca="1" si="250"/>
        <v>598.15099999999802</v>
      </c>
      <c r="F312" s="14">
        <f t="shared" ca="1" si="242"/>
        <v>598.15099999999802</v>
      </c>
      <c r="G312" s="14">
        <f t="shared" ca="1" si="265"/>
        <v>367053.19500000135</v>
      </c>
      <c r="H312" s="15">
        <f ca="1">SUM(F$12:F312)</f>
        <v>193546.00899999979</v>
      </c>
      <c r="I312" s="16">
        <f ca="1">SUM(D$12:D312)+SUMIF(E$12:E312, "&lt;0")</f>
        <v>173507.18599999984</v>
      </c>
      <c r="J312" s="15"/>
      <c r="K312" s="9">
        <v>44483</v>
      </c>
      <c r="L312" s="14">
        <f t="shared" ca="1" si="266"/>
        <v>1788.5130798771124</v>
      </c>
      <c r="M312" s="14">
        <f t="shared" ca="1" si="274"/>
        <v>1788.5130798771129</v>
      </c>
      <c r="N312" s="14">
        <f t="shared" ca="1" si="281"/>
        <v>1190.3620798771144</v>
      </c>
      <c r="O312" s="14">
        <f t="shared" ca="1" si="251"/>
        <v>598.15099999999802</v>
      </c>
      <c r="P312" s="14">
        <f t="shared" ca="1" si="252"/>
        <v>598.15099999999802</v>
      </c>
      <c r="Q312" s="14">
        <f t="shared" ca="1" si="289"/>
        <v>481399.98153149104</v>
      </c>
      <c r="R312" s="15">
        <f ca="1">SUM(P$12:P312)</f>
        <v>252690.8985852534</v>
      </c>
      <c r="S312" s="16">
        <f ca="1">SUM(N$12:N312)+SUMIF(O$12:O312, "&lt;0")</f>
        <v>228709.08294623642</v>
      </c>
      <c r="U312" s="9">
        <v>44483</v>
      </c>
      <c r="V312" s="14">
        <f t="shared" ca="1" si="267"/>
        <v>1250</v>
      </c>
      <c r="W312" s="14">
        <f t="shared" ca="1" si="275"/>
        <v>1250</v>
      </c>
      <c r="X312" s="14">
        <f t="shared" ca="1" si="282"/>
        <v>651.84900000000198</v>
      </c>
      <c r="Y312" s="14">
        <f t="shared" ca="1" si="253"/>
        <v>598.15099999999802</v>
      </c>
      <c r="Z312" s="14">
        <f t="shared" ca="1" si="254"/>
        <v>598.15099999999802</v>
      </c>
      <c r="AA312" s="14">
        <f t="shared" ca="1" si="290"/>
        <v>356464.94699999999</v>
      </c>
      <c r="AB312" s="15">
        <f ca="1">SUM(Z$12:Z312)</f>
        <v>188069.32899999997</v>
      </c>
      <c r="AC312" s="16">
        <f ca="1">SUM(X$12:X312)+SUMIF(Y$12:Y312, "&lt;0")</f>
        <v>168395.61800000005</v>
      </c>
      <c r="AE312" s="9">
        <v>44483</v>
      </c>
      <c r="AF312" s="14">
        <f t="shared" ca="1" si="243"/>
        <v>2000</v>
      </c>
      <c r="AG312" s="14">
        <f t="shared" ca="1" si="271"/>
        <v>2000</v>
      </c>
      <c r="AH312" s="14">
        <f t="shared" ca="1" si="283"/>
        <v>1401.849000000002</v>
      </c>
      <c r="AI312" s="14">
        <f t="shared" ca="1" si="244"/>
        <v>598.15099999999802</v>
      </c>
      <c r="AJ312" s="14">
        <f t="shared" ca="1" si="245"/>
        <v>598.15099999999802</v>
      </c>
      <c r="AK312" s="14">
        <f t="shared" ca="1" si="255"/>
        <v>529489.56299796025</v>
      </c>
      <c r="AL312" s="15">
        <f ca="1">SUM(AJ$12:AJ312)</f>
        <v>278069.32900000009</v>
      </c>
      <c r="AM312" s="16">
        <f ca="1">SUM(AH$12:AH312)+SUMIF(AI$12:AI312, "&lt;0")</f>
        <v>251420.23399796034</v>
      </c>
      <c r="AO312" s="9">
        <v>44483</v>
      </c>
      <c r="AP312" s="14">
        <f t="shared" ca="1" si="246"/>
        <v>3000</v>
      </c>
      <c r="AQ312" s="14">
        <f t="shared" ca="1" si="276"/>
        <v>3000</v>
      </c>
      <c r="AR312" s="14">
        <f t="shared" ca="1" si="284"/>
        <v>1783.1834806224992</v>
      </c>
      <c r="AS312" s="14">
        <f t="shared" ca="1" si="256"/>
        <v>1216.8165193775008</v>
      </c>
      <c r="AT312" s="14">
        <f t="shared" ca="1" si="257"/>
        <v>1216.8165193775008</v>
      </c>
      <c r="AU312" s="14">
        <f t="shared" ca="1" si="291"/>
        <v>733390.78785618593</v>
      </c>
      <c r="AV312" s="15">
        <f ca="1">SUM(AT$12:AT312)</f>
        <v>386006.94469993206</v>
      </c>
      <c r="AW312" s="16">
        <f ca="1">SUM(AR$12:AR312)+SUMIF(AS$12:AS312, "&lt;0")</f>
        <v>347383.84315625404</v>
      </c>
      <c r="AX312" s="15"/>
      <c r="AZ312" s="9">
        <v>44483</v>
      </c>
      <c r="BA312" s="14">
        <f t="shared" ca="1" si="268"/>
        <v>1500</v>
      </c>
      <c r="BB312" s="14">
        <f t="shared" ca="1" si="277"/>
        <v>1500</v>
      </c>
      <c r="BC312" s="14">
        <f t="shared" ca="1" si="285"/>
        <v>901.84900000000198</v>
      </c>
      <c r="BD312" s="14">
        <f t="shared" ca="1" si="258"/>
        <v>598.15099999999802</v>
      </c>
      <c r="BE312" s="14">
        <f t="shared" ca="1" si="259"/>
        <v>598.15099999999802</v>
      </c>
      <c r="BF312" s="14">
        <f t="shared" ca="1" si="292"/>
        <v>414464.94699999999</v>
      </c>
      <c r="BG312" s="15">
        <f ca="1">SUM(BE$12:BE312)</f>
        <v>218069.32900000003</v>
      </c>
      <c r="BH312" s="16">
        <f ca="1">SUM(BC$12:BC312)+SUMIF(BD$12:BD312, "&lt;0")</f>
        <v>196395.61800000002</v>
      </c>
      <c r="BJ312" s="9">
        <v>44483</v>
      </c>
      <c r="BK312" s="14">
        <f t="shared" ca="1" si="269"/>
        <v>1750</v>
      </c>
      <c r="BL312" s="14">
        <f t="shared" ca="1" si="278"/>
        <v>1750</v>
      </c>
      <c r="BM312" s="14">
        <f t="shared" ca="1" si="286"/>
        <v>1151.849000000002</v>
      </c>
      <c r="BN312" s="14">
        <f t="shared" ca="1" si="260"/>
        <v>598.15099999999802</v>
      </c>
      <c r="BO312" s="14">
        <f t="shared" ca="1" si="261"/>
        <v>598.15099999999802</v>
      </c>
      <c r="BP312" s="14">
        <f t="shared" ca="1" si="293"/>
        <v>472464.94699999999</v>
      </c>
      <c r="BQ312" s="15">
        <f ca="1">SUM(BO$12:BO312)</f>
        <v>248069.32900000003</v>
      </c>
      <c r="BR312" s="16">
        <f ca="1">SUM(BM$12:BM312)+SUMIF(BN$12:BN312, "&lt;0")</f>
        <v>224395.61799999999</v>
      </c>
      <c r="BT312" s="9">
        <v>44483</v>
      </c>
      <c r="BU312" s="14">
        <f t="shared" ca="1" si="247"/>
        <v>2000</v>
      </c>
      <c r="BV312" s="14">
        <f t="shared" ca="1" si="272"/>
        <v>2000</v>
      </c>
      <c r="BW312" s="14">
        <f t="shared" ca="1" si="287"/>
        <v>1401.849000000002</v>
      </c>
      <c r="BX312" s="14">
        <f t="shared" ca="1" si="248"/>
        <v>598.15099999999802</v>
      </c>
      <c r="BY312" s="14">
        <f t="shared" ca="1" si="249"/>
        <v>598.15099999999802</v>
      </c>
      <c r="BZ312" s="14">
        <f t="shared" ca="1" si="262"/>
        <v>529489.56299796025</v>
      </c>
      <c r="CA312" s="15">
        <f ca="1">SUM(BY$12:BY312)</f>
        <v>278069.32900000009</v>
      </c>
      <c r="CB312" s="16">
        <f ca="1">SUM(BW$12:BW312)+SUMIF(BX$12:BX312, "&lt;0")</f>
        <v>251420.23399796034</v>
      </c>
      <c r="CD312" s="9">
        <v>44483</v>
      </c>
      <c r="CE312" s="14">
        <f t="shared" ca="1" si="270"/>
        <v>2500</v>
      </c>
      <c r="CF312" s="14">
        <f t="shared" ca="1" si="279"/>
        <v>2500</v>
      </c>
      <c r="CG312" s="14">
        <f t="shared" ca="1" si="288"/>
        <v>1577.0280294880536</v>
      </c>
      <c r="CH312" s="14">
        <f t="shared" ca="1" si="263"/>
        <v>922.97197051194644</v>
      </c>
      <c r="CI312" s="14">
        <f t="shared" ca="1" si="264"/>
        <v>922.97197051194644</v>
      </c>
      <c r="CJ312" s="14">
        <f t="shared" ca="1" si="294"/>
        <v>636287.29516675486</v>
      </c>
      <c r="CK312" s="15">
        <f ca="1">SUM(CI$12:CI312)</f>
        <v>336182.14029183361</v>
      </c>
      <c r="CL312" s="16">
        <f ca="1">SUM(CG$12:CG312)+SUMIF(CH$12:CH312, "&lt;0")</f>
        <v>300105.15487492137</v>
      </c>
    </row>
    <row r="313" spans="1:90" x14ac:dyDescent="0.2">
      <c r="A313" s="24">
        <v>44484</v>
      </c>
      <c r="B313" s="54">
        <f ca="1">IF($A313&gt;= $C$5,$C$6, INDEX('Historical Data'!$D$2:$D$745, MATCH(A313, 'Historical Data'!$B$2:$B$745, 0)))</f>
        <v>1295.6389999999997</v>
      </c>
      <c r="C313" s="14">
        <f t="shared" ca="1" si="273"/>
        <v>1295.6389999999994</v>
      </c>
      <c r="D313" s="14">
        <f t="shared" ca="1" si="280"/>
        <v>1203.1669999999945</v>
      </c>
      <c r="E313" s="14">
        <f t="shared" ca="1" si="250"/>
        <v>92.47200000000521</v>
      </c>
      <c r="F313" s="14">
        <f t="shared" ca="1" si="242"/>
        <v>92.47200000000521</v>
      </c>
      <c r="G313" s="14">
        <f t="shared" ca="1" si="265"/>
        <v>368348.83400000137</v>
      </c>
      <c r="H313" s="15">
        <f ca="1">SUM(F$12:F313)</f>
        <v>193638.4809999998</v>
      </c>
      <c r="I313" s="16">
        <f ca="1">SUM(D$12:D313)+SUMIF(E$12:E313, "&lt;0")</f>
        <v>174710.35299999983</v>
      </c>
      <c r="J313" s="15"/>
      <c r="K313" s="9">
        <v>44484</v>
      </c>
      <c r="L313" s="14">
        <f t="shared" ca="1" si="266"/>
        <v>1788.5130798771124</v>
      </c>
      <c r="M313" s="14">
        <f t="shared" ca="1" si="274"/>
        <v>1788.5130798771129</v>
      </c>
      <c r="N313" s="14">
        <f t="shared" ca="1" si="281"/>
        <v>1696.0410798771072</v>
      </c>
      <c r="O313" s="14">
        <f t="shared" ca="1" si="251"/>
        <v>92.47200000000521</v>
      </c>
      <c r="P313" s="14">
        <f t="shared" ca="1" si="252"/>
        <v>92.47200000000521</v>
      </c>
      <c r="Q313" s="14">
        <f t="shared" ca="1" si="289"/>
        <v>483188.49461136817</v>
      </c>
      <c r="R313" s="15">
        <f ca="1">SUM(P$12:P313)</f>
        <v>252783.3705852534</v>
      </c>
      <c r="S313" s="16">
        <f ca="1">SUM(N$12:N313)+SUMIF(O$12:O313, "&lt;0")</f>
        <v>230405.12402611354</v>
      </c>
      <c r="U313" s="9">
        <v>44484</v>
      </c>
      <c r="V313" s="14">
        <f t="shared" ca="1" si="267"/>
        <v>1250</v>
      </c>
      <c r="W313" s="14">
        <f t="shared" ca="1" si="275"/>
        <v>1250</v>
      </c>
      <c r="X313" s="14">
        <f t="shared" ca="1" si="282"/>
        <v>1157.5279999999948</v>
      </c>
      <c r="Y313" s="14">
        <f t="shared" ca="1" si="253"/>
        <v>92.47200000000521</v>
      </c>
      <c r="Z313" s="14">
        <f t="shared" ca="1" si="254"/>
        <v>92.47200000000521</v>
      </c>
      <c r="AA313" s="14">
        <f t="shared" ca="1" si="290"/>
        <v>357714.94699999999</v>
      </c>
      <c r="AB313" s="15">
        <f ca="1">SUM(Z$12:Z313)</f>
        <v>188161.80099999998</v>
      </c>
      <c r="AC313" s="16">
        <f ca="1">SUM(X$12:X313)+SUMIF(Y$12:Y313, "&lt;0")</f>
        <v>169553.14600000004</v>
      </c>
      <c r="AE313" s="9">
        <v>44484</v>
      </c>
      <c r="AF313" s="14">
        <f t="shared" ca="1" si="243"/>
        <v>2000</v>
      </c>
      <c r="AG313" s="14">
        <f t="shared" ca="1" si="271"/>
        <v>2000</v>
      </c>
      <c r="AH313" s="14">
        <f t="shared" ca="1" si="283"/>
        <v>1907.5279999999948</v>
      </c>
      <c r="AI313" s="14">
        <f t="shared" ca="1" si="244"/>
        <v>92.47200000000521</v>
      </c>
      <c r="AJ313" s="14">
        <f t="shared" ca="1" si="245"/>
        <v>92.47200000000521</v>
      </c>
      <c r="AK313" s="14">
        <f t="shared" ca="1" si="255"/>
        <v>531489.56299796025</v>
      </c>
      <c r="AL313" s="15">
        <f ca="1">SUM(AJ$12:AJ313)</f>
        <v>278161.80100000009</v>
      </c>
      <c r="AM313" s="16">
        <f ca="1">SUM(AH$12:AH313)+SUMIF(AI$12:AI313, "&lt;0")</f>
        <v>253327.76199796033</v>
      </c>
      <c r="AO313" s="9">
        <v>44484</v>
      </c>
      <c r="AP313" s="14">
        <f t="shared" ca="1" si="246"/>
        <v>3000</v>
      </c>
      <c r="AQ313" s="14">
        <f t="shared" ca="1" si="276"/>
        <v>3000</v>
      </c>
      <c r="AR313" s="14">
        <f t="shared" ca="1" si="284"/>
        <v>2288.8624806224921</v>
      </c>
      <c r="AS313" s="14">
        <f t="shared" ca="1" si="256"/>
        <v>711.13751937750794</v>
      </c>
      <c r="AT313" s="14">
        <f t="shared" ca="1" si="257"/>
        <v>711.13751937750794</v>
      </c>
      <c r="AU313" s="14">
        <f t="shared" ca="1" si="291"/>
        <v>736390.78785618593</v>
      </c>
      <c r="AV313" s="15">
        <f ca="1">SUM(AT$12:AT313)</f>
        <v>386718.08221930958</v>
      </c>
      <c r="AW313" s="16">
        <f ca="1">SUM(AR$12:AR313)+SUMIF(AS$12:AS313, "&lt;0")</f>
        <v>349672.70563687652</v>
      </c>
      <c r="AX313" s="15"/>
      <c r="AZ313" s="9">
        <v>44484</v>
      </c>
      <c r="BA313" s="14">
        <f t="shared" ca="1" si="268"/>
        <v>1500</v>
      </c>
      <c r="BB313" s="14">
        <f t="shared" ca="1" si="277"/>
        <v>1500</v>
      </c>
      <c r="BC313" s="14">
        <f t="shared" ca="1" si="285"/>
        <v>1407.5279999999948</v>
      </c>
      <c r="BD313" s="14">
        <f t="shared" ca="1" si="258"/>
        <v>92.47200000000521</v>
      </c>
      <c r="BE313" s="14">
        <f t="shared" ca="1" si="259"/>
        <v>92.47200000000521</v>
      </c>
      <c r="BF313" s="14">
        <f t="shared" ca="1" si="292"/>
        <v>415964.94699999999</v>
      </c>
      <c r="BG313" s="15">
        <f ca="1">SUM(BE$12:BE313)</f>
        <v>218161.80100000004</v>
      </c>
      <c r="BH313" s="16">
        <f ca="1">SUM(BC$12:BC313)+SUMIF(BD$12:BD313, "&lt;0")</f>
        <v>197803.14600000001</v>
      </c>
      <c r="BJ313" s="9">
        <v>44484</v>
      </c>
      <c r="BK313" s="14">
        <f t="shared" ca="1" si="269"/>
        <v>1750</v>
      </c>
      <c r="BL313" s="14">
        <f t="shared" ca="1" si="278"/>
        <v>1750</v>
      </c>
      <c r="BM313" s="14">
        <f t="shared" ca="1" si="286"/>
        <v>1657.5279999999948</v>
      </c>
      <c r="BN313" s="14">
        <f t="shared" ca="1" si="260"/>
        <v>92.47200000000521</v>
      </c>
      <c r="BO313" s="14">
        <f t="shared" ca="1" si="261"/>
        <v>92.47200000000521</v>
      </c>
      <c r="BP313" s="14">
        <f t="shared" ca="1" si="293"/>
        <v>474214.94699999999</v>
      </c>
      <c r="BQ313" s="15">
        <f ca="1">SUM(BO$12:BO313)</f>
        <v>248161.80100000004</v>
      </c>
      <c r="BR313" s="16">
        <f ca="1">SUM(BM$12:BM313)+SUMIF(BN$12:BN313, "&lt;0")</f>
        <v>226053.14599999998</v>
      </c>
      <c r="BT313" s="9">
        <v>44484</v>
      </c>
      <c r="BU313" s="14">
        <f t="shared" ca="1" si="247"/>
        <v>2000</v>
      </c>
      <c r="BV313" s="14">
        <f t="shared" ca="1" si="272"/>
        <v>2000</v>
      </c>
      <c r="BW313" s="14">
        <f t="shared" ca="1" si="287"/>
        <v>1907.5279999999948</v>
      </c>
      <c r="BX313" s="14">
        <f t="shared" ca="1" si="248"/>
        <v>92.47200000000521</v>
      </c>
      <c r="BY313" s="14">
        <f t="shared" ca="1" si="249"/>
        <v>92.47200000000521</v>
      </c>
      <c r="BZ313" s="14">
        <f t="shared" ca="1" si="262"/>
        <v>531489.56299796025</v>
      </c>
      <c r="CA313" s="15">
        <f ca="1">SUM(BY$12:BY313)</f>
        <v>278161.80100000009</v>
      </c>
      <c r="CB313" s="16">
        <f ca="1">SUM(BW$12:BW313)+SUMIF(BX$12:BX313, "&lt;0")</f>
        <v>253327.76199796033</v>
      </c>
      <c r="CD313" s="9">
        <v>44484</v>
      </c>
      <c r="CE313" s="14">
        <f t="shared" ca="1" si="270"/>
        <v>2500</v>
      </c>
      <c r="CF313" s="14">
        <f t="shared" ca="1" si="279"/>
        <v>2500</v>
      </c>
      <c r="CG313" s="14">
        <f t="shared" ca="1" si="288"/>
        <v>2108.4847594621092</v>
      </c>
      <c r="CH313" s="14">
        <f t="shared" ca="1" si="263"/>
        <v>391.5152405378908</v>
      </c>
      <c r="CI313" s="14">
        <f t="shared" ca="1" si="264"/>
        <v>391.5152405378908</v>
      </c>
      <c r="CJ313" s="14">
        <f t="shared" ca="1" si="294"/>
        <v>638787.29516675486</v>
      </c>
      <c r="CK313" s="15">
        <f ca="1">SUM(CI$12:CI313)</f>
        <v>336573.65553237149</v>
      </c>
      <c r="CL313" s="16">
        <f ca="1">SUM(CG$12:CG313)+SUMIF(CH$12:CH313, "&lt;0")</f>
        <v>302213.63963438349</v>
      </c>
    </row>
    <row r="314" spans="1:90" x14ac:dyDescent="0.2">
      <c r="A314" s="24">
        <v>44485</v>
      </c>
      <c r="B314" s="54">
        <f ca="1">IF($A314&gt;= $C$5,$C$6, INDEX('Historical Data'!$D$2:$D$745, MATCH(A314, 'Historical Data'!$B$2:$B$745, 0)))</f>
        <v>1295.6389999999997</v>
      </c>
      <c r="C314" s="14">
        <f t="shared" ca="1" si="273"/>
        <v>1295.6389999999994</v>
      </c>
      <c r="D314" s="14">
        <f t="shared" ca="1" si="280"/>
        <v>354.55500000000075</v>
      </c>
      <c r="E314" s="14">
        <f t="shared" ca="1" si="250"/>
        <v>941.08399999999892</v>
      </c>
      <c r="F314" s="14">
        <f t="shared" ca="1" si="242"/>
        <v>941.08399999999892</v>
      </c>
      <c r="G314" s="14">
        <f t="shared" ca="1" si="265"/>
        <v>369644.4730000014</v>
      </c>
      <c r="H314" s="15">
        <f ca="1">SUM(F$12:F314)</f>
        <v>194579.5649999998</v>
      </c>
      <c r="I314" s="16">
        <f ca="1">SUM(D$12:D314)+SUMIF(E$12:E314, "&lt;0")</f>
        <v>175064.90799999982</v>
      </c>
      <c r="J314" s="15"/>
      <c r="K314" s="9">
        <v>44485</v>
      </c>
      <c r="L314" s="14">
        <f t="shared" ca="1" si="266"/>
        <v>1788.5130798771124</v>
      </c>
      <c r="M314" s="14">
        <f t="shared" ca="1" si="274"/>
        <v>1788.5130798771129</v>
      </c>
      <c r="N314" s="14">
        <f t="shared" ca="1" si="281"/>
        <v>847.42907987711351</v>
      </c>
      <c r="O314" s="14">
        <f t="shared" ca="1" si="251"/>
        <v>941.08399999999892</v>
      </c>
      <c r="P314" s="14">
        <f t="shared" ca="1" si="252"/>
        <v>941.08399999999892</v>
      </c>
      <c r="Q314" s="14">
        <f t="shared" ca="1" si="289"/>
        <v>484977.00769124529</v>
      </c>
      <c r="R314" s="15">
        <f ca="1">SUM(P$12:P314)</f>
        <v>253724.45458525341</v>
      </c>
      <c r="S314" s="16">
        <f ca="1">SUM(N$12:N314)+SUMIF(O$12:O314, "&lt;0")</f>
        <v>231252.55310599066</v>
      </c>
      <c r="U314" s="9">
        <v>44485</v>
      </c>
      <c r="V314" s="14">
        <f t="shared" ca="1" si="267"/>
        <v>1250</v>
      </c>
      <c r="W314" s="14">
        <f t="shared" ca="1" si="275"/>
        <v>1250</v>
      </c>
      <c r="X314" s="14">
        <f t="shared" ca="1" si="282"/>
        <v>308.91600000000108</v>
      </c>
      <c r="Y314" s="14">
        <f t="shared" ca="1" si="253"/>
        <v>941.08399999999892</v>
      </c>
      <c r="Z314" s="14">
        <f t="shared" ca="1" si="254"/>
        <v>941.08399999999892</v>
      </c>
      <c r="AA314" s="14">
        <f t="shared" ca="1" si="290"/>
        <v>358964.94699999999</v>
      </c>
      <c r="AB314" s="15">
        <f ca="1">SUM(Z$12:Z314)</f>
        <v>189102.88499999998</v>
      </c>
      <c r="AC314" s="16">
        <f ca="1">SUM(X$12:X314)+SUMIF(Y$12:Y314, "&lt;0")</f>
        <v>169862.06200000003</v>
      </c>
      <c r="AE314" s="9">
        <v>44485</v>
      </c>
      <c r="AF314" s="14">
        <f t="shared" ca="1" si="243"/>
        <v>2000</v>
      </c>
      <c r="AG314" s="14">
        <f t="shared" ca="1" si="271"/>
        <v>2000</v>
      </c>
      <c r="AH314" s="14">
        <f t="shared" ca="1" si="283"/>
        <v>1058.9160000000011</v>
      </c>
      <c r="AI314" s="14">
        <f t="shared" ca="1" si="244"/>
        <v>941.08399999999892</v>
      </c>
      <c r="AJ314" s="14">
        <f t="shared" ca="1" si="245"/>
        <v>941.08399999999892</v>
      </c>
      <c r="AK314" s="14">
        <f t="shared" ca="1" si="255"/>
        <v>533489.56299796025</v>
      </c>
      <c r="AL314" s="15">
        <f ca="1">SUM(AJ$12:AJ314)</f>
        <v>279102.88500000007</v>
      </c>
      <c r="AM314" s="16">
        <f ca="1">SUM(AH$12:AH314)+SUMIF(AI$12:AI314, "&lt;0")</f>
        <v>254386.6779979603</v>
      </c>
      <c r="AO314" s="9">
        <v>44485</v>
      </c>
      <c r="AP314" s="14">
        <f t="shared" ca="1" si="246"/>
        <v>3000</v>
      </c>
      <c r="AQ314" s="14">
        <f t="shared" ca="1" si="276"/>
        <v>3000</v>
      </c>
      <c r="AR314" s="14">
        <f t="shared" ca="1" si="284"/>
        <v>1440.2504806224979</v>
      </c>
      <c r="AS314" s="14">
        <f t="shared" ca="1" si="256"/>
        <v>1559.7495193775021</v>
      </c>
      <c r="AT314" s="14">
        <f t="shared" ca="1" si="257"/>
        <v>1559.7495193775021</v>
      </c>
      <c r="AU314" s="14">
        <f t="shared" ca="1" si="291"/>
        <v>739390.78785618593</v>
      </c>
      <c r="AV314" s="15">
        <f ca="1">SUM(AT$12:AT314)</f>
        <v>388277.83173868706</v>
      </c>
      <c r="AW314" s="16">
        <f ca="1">SUM(AR$12:AR314)+SUMIF(AS$12:AS314, "&lt;0")</f>
        <v>351112.95611749904</v>
      </c>
      <c r="AX314" s="15"/>
      <c r="AZ314" s="9">
        <v>44485</v>
      </c>
      <c r="BA314" s="14">
        <f t="shared" ca="1" si="268"/>
        <v>1500</v>
      </c>
      <c r="BB314" s="14">
        <f t="shared" ca="1" si="277"/>
        <v>1500</v>
      </c>
      <c r="BC314" s="14">
        <f t="shared" ca="1" si="285"/>
        <v>558.91600000000108</v>
      </c>
      <c r="BD314" s="14">
        <f t="shared" ca="1" si="258"/>
        <v>941.08399999999892</v>
      </c>
      <c r="BE314" s="14">
        <f t="shared" ca="1" si="259"/>
        <v>941.08399999999892</v>
      </c>
      <c r="BF314" s="14">
        <f t="shared" ca="1" si="292"/>
        <v>417464.94699999999</v>
      </c>
      <c r="BG314" s="15">
        <f ca="1">SUM(BE$12:BE314)</f>
        <v>219102.88500000004</v>
      </c>
      <c r="BH314" s="16">
        <f ca="1">SUM(BC$12:BC314)+SUMIF(BD$12:BD314, "&lt;0")</f>
        <v>198362.06200000001</v>
      </c>
      <c r="BJ314" s="9">
        <v>44485</v>
      </c>
      <c r="BK314" s="14">
        <f t="shared" ca="1" si="269"/>
        <v>1750</v>
      </c>
      <c r="BL314" s="14">
        <f t="shared" ca="1" si="278"/>
        <v>1750</v>
      </c>
      <c r="BM314" s="14">
        <f t="shared" ca="1" si="286"/>
        <v>808.91600000000108</v>
      </c>
      <c r="BN314" s="14">
        <f t="shared" ca="1" si="260"/>
        <v>941.08399999999892</v>
      </c>
      <c r="BO314" s="14">
        <f t="shared" ca="1" si="261"/>
        <v>941.08399999999892</v>
      </c>
      <c r="BP314" s="14">
        <f t="shared" ca="1" si="293"/>
        <v>475964.94699999999</v>
      </c>
      <c r="BQ314" s="15">
        <f ca="1">SUM(BO$12:BO314)</f>
        <v>249102.88500000004</v>
      </c>
      <c r="BR314" s="16">
        <f ca="1">SUM(BM$12:BM314)+SUMIF(BN$12:BN314, "&lt;0")</f>
        <v>226862.06199999998</v>
      </c>
      <c r="BT314" s="9">
        <v>44485</v>
      </c>
      <c r="BU314" s="14">
        <f t="shared" ca="1" si="247"/>
        <v>2000</v>
      </c>
      <c r="BV314" s="14">
        <f t="shared" ca="1" si="272"/>
        <v>2000</v>
      </c>
      <c r="BW314" s="14">
        <f t="shared" ca="1" si="287"/>
        <v>1058.9160000000011</v>
      </c>
      <c r="BX314" s="14">
        <f t="shared" ca="1" si="248"/>
        <v>941.08399999999892</v>
      </c>
      <c r="BY314" s="14">
        <f t="shared" ca="1" si="249"/>
        <v>941.08399999999892</v>
      </c>
      <c r="BZ314" s="14">
        <f t="shared" ca="1" si="262"/>
        <v>533489.56299796025</v>
      </c>
      <c r="CA314" s="15">
        <f ca="1">SUM(BY$12:BY314)</f>
        <v>279102.88500000007</v>
      </c>
      <c r="CB314" s="16">
        <f ca="1">SUM(BW$12:BW314)+SUMIF(BX$12:BX314, "&lt;0")</f>
        <v>254386.6779979603</v>
      </c>
      <c r="CD314" s="9">
        <v>44485</v>
      </c>
      <c r="CE314" s="14">
        <f t="shared" ca="1" si="270"/>
        <v>2500</v>
      </c>
      <c r="CF314" s="14">
        <f t="shared" ca="1" si="279"/>
        <v>2500</v>
      </c>
      <c r="CG314" s="14">
        <f t="shared" ca="1" si="288"/>
        <v>1285.6504894361778</v>
      </c>
      <c r="CH314" s="14">
        <f t="shared" ca="1" si="263"/>
        <v>1214.3495105638222</v>
      </c>
      <c r="CI314" s="14">
        <f t="shared" ca="1" si="264"/>
        <v>1214.3495105638222</v>
      </c>
      <c r="CJ314" s="14">
        <f t="shared" ca="1" si="294"/>
        <v>641287.29516675486</v>
      </c>
      <c r="CK314" s="15">
        <f ca="1">SUM(CI$12:CI314)</f>
        <v>337788.00504293531</v>
      </c>
      <c r="CL314" s="16">
        <f ca="1">SUM(CG$12:CG314)+SUMIF(CH$12:CH314, "&lt;0")</f>
        <v>303499.29012381966</v>
      </c>
    </row>
    <row r="315" spans="1:90" x14ac:dyDescent="0.2">
      <c r="A315" s="24">
        <v>44486</v>
      </c>
      <c r="B315" s="54">
        <f ca="1">IF($A315&gt;= $C$5,$C$6, INDEX('Historical Data'!$D$2:$D$745, MATCH(A315, 'Historical Data'!$B$2:$B$745, 0)))</f>
        <v>1295.6389999999997</v>
      </c>
      <c r="C315" s="14">
        <f t="shared" ca="1" si="273"/>
        <v>1295.6389999999994</v>
      </c>
      <c r="D315" s="14">
        <f t="shared" ca="1" si="280"/>
        <v>590.49500000000307</v>
      </c>
      <c r="E315" s="14">
        <f t="shared" ca="1" si="250"/>
        <v>705.14399999999659</v>
      </c>
      <c r="F315" s="14">
        <f t="shared" ca="1" si="242"/>
        <v>705.14399999999659</v>
      </c>
      <c r="G315" s="14">
        <f t="shared" ca="1" si="265"/>
        <v>370940.11200000142</v>
      </c>
      <c r="H315" s="15">
        <f ca="1">SUM(F$12:F315)</f>
        <v>195284.7089999998</v>
      </c>
      <c r="I315" s="16">
        <f ca="1">SUM(D$12:D315)+SUMIF(E$12:E315, "&lt;0")</f>
        <v>175655.40299999982</v>
      </c>
      <c r="J315" s="15"/>
      <c r="K315" s="9">
        <v>44486</v>
      </c>
      <c r="L315" s="14">
        <f t="shared" ca="1" si="266"/>
        <v>1788.5130798771124</v>
      </c>
      <c r="M315" s="14">
        <f t="shared" ca="1" si="274"/>
        <v>1788.5130798771129</v>
      </c>
      <c r="N315" s="14">
        <f t="shared" ca="1" si="281"/>
        <v>1083.3690798771158</v>
      </c>
      <c r="O315" s="14">
        <f t="shared" ca="1" si="251"/>
        <v>705.14399999999659</v>
      </c>
      <c r="P315" s="14">
        <f t="shared" ca="1" si="252"/>
        <v>705.14399999999659</v>
      </c>
      <c r="Q315" s="14">
        <f t="shared" ca="1" si="289"/>
        <v>486765.52077112242</v>
      </c>
      <c r="R315" s="15">
        <f ca="1">SUM(P$12:P315)</f>
        <v>254429.59858525341</v>
      </c>
      <c r="S315" s="16">
        <f ca="1">SUM(N$12:N315)+SUMIF(O$12:O315, "&lt;0")</f>
        <v>232335.92218586779</v>
      </c>
      <c r="U315" s="9">
        <v>44486</v>
      </c>
      <c r="V315" s="14">
        <f t="shared" ca="1" si="267"/>
        <v>1250</v>
      </c>
      <c r="W315" s="14">
        <f t="shared" ca="1" si="275"/>
        <v>1250</v>
      </c>
      <c r="X315" s="14">
        <f t="shared" ca="1" si="282"/>
        <v>544.85600000000341</v>
      </c>
      <c r="Y315" s="14">
        <f t="shared" ca="1" si="253"/>
        <v>705.14399999999659</v>
      </c>
      <c r="Z315" s="14">
        <f t="shared" ca="1" si="254"/>
        <v>705.14399999999659</v>
      </c>
      <c r="AA315" s="14">
        <f t="shared" ca="1" si="290"/>
        <v>360214.94699999999</v>
      </c>
      <c r="AB315" s="15">
        <f ca="1">SUM(Z$12:Z315)</f>
        <v>189808.02899999998</v>
      </c>
      <c r="AC315" s="16">
        <f ca="1">SUM(X$12:X315)+SUMIF(Y$12:Y315, "&lt;0")</f>
        <v>170406.91800000003</v>
      </c>
      <c r="AE315" s="9">
        <v>44486</v>
      </c>
      <c r="AF315" s="14">
        <f t="shared" ca="1" si="243"/>
        <v>2000</v>
      </c>
      <c r="AG315" s="14">
        <f t="shared" ca="1" si="271"/>
        <v>2000</v>
      </c>
      <c r="AH315" s="14">
        <f t="shared" ca="1" si="283"/>
        <v>1294.8560000000034</v>
      </c>
      <c r="AI315" s="14">
        <f t="shared" ca="1" si="244"/>
        <v>705.14399999999659</v>
      </c>
      <c r="AJ315" s="14">
        <f t="shared" ca="1" si="245"/>
        <v>705.14399999999659</v>
      </c>
      <c r="AK315" s="14">
        <f t="shared" ca="1" si="255"/>
        <v>535489.56299796025</v>
      </c>
      <c r="AL315" s="15">
        <f ca="1">SUM(AJ$12:AJ315)</f>
        <v>279808.02900000004</v>
      </c>
      <c r="AM315" s="16">
        <f ca="1">SUM(AH$12:AH315)+SUMIF(AI$12:AI315, "&lt;0")</f>
        <v>255681.53399796033</v>
      </c>
      <c r="AO315" s="9">
        <v>44486</v>
      </c>
      <c r="AP315" s="14">
        <f t="shared" ca="1" si="246"/>
        <v>3000</v>
      </c>
      <c r="AQ315" s="14">
        <f t="shared" ca="1" si="276"/>
        <v>3000</v>
      </c>
      <c r="AR315" s="14">
        <f t="shared" ca="1" si="284"/>
        <v>1676.1904806225007</v>
      </c>
      <c r="AS315" s="14">
        <f t="shared" ca="1" si="256"/>
        <v>1323.8095193774993</v>
      </c>
      <c r="AT315" s="14">
        <f t="shared" ca="1" si="257"/>
        <v>1323.8095193774993</v>
      </c>
      <c r="AU315" s="14">
        <f t="shared" ca="1" si="291"/>
        <v>742390.78785618593</v>
      </c>
      <c r="AV315" s="15">
        <f ca="1">SUM(AT$12:AT315)</f>
        <v>389601.64125806454</v>
      </c>
      <c r="AW315" s="16">
        <f ca="1">SUM(AR$12:AR315)+SUMIF(AS$12:AS315, "&lt;0")</f>
        <v>352789.14659812156</v>
      </c>
      <c r="AX315" s="15"/>
      <c r="AZ315" s="9">
        <v>44486</v>
      </c>
      <c r="BA315" s="14">
        <f t="shared" ca="1" si="268"/>
        <v>1500</v>
      </c>
      <c r="BB315" s="14">
        <f t="shared" ca="1" si="277"/>
        <v>1500</v>
      </c>
      <c r="BC315" s="14">
        <f t="shared" ca="1" si="285"/>
        <v>794.85600000000341</v>
      </c>
      <c r="BD315" s="14">
        <f t="shared" ca="1" si="258"/>
        <v>705.14399999999659</v>
      </c>
      <c r="BE315" s="14">
        <f t="shared" ca="1" si="259"/>
        <v>705.14399999999659</v>
      </c>
      <c r="BF315" s="14">
        <f t="shared" ca="1" si="292"/>
        <v>418964.94699999999</v>
      </c>
      <c r="BG315" s="15">
        <f ca="1">SUM(BE$12:BE315)</f>
        <v>219808.02900000004</v>
      </c>
      <c r="BH315" s="16">
        <f ca="1">SUM(BC$12:BC315)+SUMIF(BD$12:BD315, "&lt;0")</f>
        <v>199156.91800000001</v>
      </c>
      <c r="BJ315" s="9">
        <v>44486</v>
      </c>
      <c r="BK315" s="14">
        <f t="shared" ca="1" si="269"/>
        <v>1750</v>
      </c>
      <c r="BL315" s="14">
        <f t="shared" ca="1" si="278"/>
        <v>1750</v>
      </c>
      <c r="BM315" s="14">
        <f t="shared" ca="1" si="286"/>
        <v>1044.8560000000034</v>
      </c>
      <c r="BN315" s="14">
        <f t="shared" ca="1" si="260"/>
        <v>705.14399999999659</v>
      </c>
      <c r="BO315" s="14">
        <f t="shared" ca="1" si="261"/>
        <v>705.14399999999659</v>
      </c>
      <c r="BP315" s="14">
        <f t="shared" ca="1" si="293"/>
        <v>477714.94699999999</v>
      </c>
      <c r="BQ315" s="15">
        <f ca="1">SUM(BO$12:BO315)</f>
        <v>249808.02900000004</v>
      </c>
      <c r="BR315" s="16">
        <f ca="1">SUM(BM$12:BM315)+SUMIF(BN$12:BN315, "&lt;0")</f>
        <v>227906.91799999998</v>
      </c>
      <c r="BT315" s="9">
        <v>44486</v>
      </c>
      <c r="BU315" s="14">
        <f t="shared" ca="1" si="247"/>
        <v>2000</v>
      </c>
      <c r="BV315" s="14">
        <f t="shared" ca="1" si="272"/>
        <v>2000</v>
      </c>
      <c r="BW315" s="14">
        <f t="shared" ca="1" si="287"/>
        <v>1294.8560000000034</v>
      </c>
      <c r="BX315" s="14">
        <f t="shared" ca="1" si="248"/>
        <v>705.14399999999659</v>
      </c>
      <c r="BY315" s="14">
        <f t="shared" ca="1" si="249"/>
        <v>705.14399999999659</v>
      </c>
      <c r="BZ315" s="14">
        <f t="shared" ca="1" si="262"/>
        <v>535489.56299796025</v>
      </c>
      <c r="CA315" s="15">
        <f ca="1">SUM(BY$12:BY315)</f>
        <v>279808.02900000004</v>
      </c>
      <c r="CB315" s="16">
        <f ca="1">SUM(BW$12:BW315)+SUMIF(BX$12:BX315, "&lt;0")</f>
        <v>255681.53399796033</v>
      </c>
      <c r="CD315" s="9">
        <v>44486</v>
      </c>
      <c r="CE315" s="14">
        <f t="shared" ca="1" si="270"/>
        <v>2500</v>
      </c>
      <c r="CF315" s="14">
        <f t="shared" ca="1" si="279"/>
        <v>2500</v>
      </c>
      <c r="CG315" s="14">
        <f t="shared" ca="1" si="288"/>
        <v>1547.368219410243</v>
      </c>
      <c r="CH315" s="14">
        <f t="shared" ca="1" si="263"/>
        <v>952.631780589757</v>
      </c>
      <c r="CI315" s="14">
        <f t="shared" ca="1" si="264"/>
        <v>952.631780589757</v>
      </c>
      <c r="CJ315" s="14">
        <f t="shared" ca="1" si="294"/>
        <v>643787.29516675486</v>
      </c>
      <c r="CK315" s="15">
        <f ca="1">SUM(CI$12:CI315)</f>
        <v>338740.63682352507</v>
      </c>
      <c r="CL315" s="16">
        <f ca="1">SUM(CG$12:CG315)+SUMIF(CH$12:CH315, "&lt;0")</f>
        <v>305046.65834322991</v>
      </c>
    </row>
    <row r="316" spans="1:90" x14ac:dyDescent="0.2">
      <c r="A316" s="24">
        <v>44487</v>
      </c>
      <c r="B316" s="54">
        <f ca="1">IF($A316&gt;= $C$5,$C$6, INDEX('Historical Data'!$D$2:$D$745, MATCH(A316, 'Historical Data'!$B$2:$B$745, 0)))</f>
        <v>1295.6389999999997</v>
      </c>
      <c r="C316" s="14">
        <f t="shared" ca="1" si="273"/>
        <v>1295.6389999999994</v>
      </c>
      <c r="D316" s="14">
        <f t="shared" ca="1" si="280"/>
        <v>1295.6389999999997</v>
      </c>
      <c r="E316" s="14">
        <f t="shared" ca="1" si="250"/>
        <v>0</v>
      </c>
      <c r="F316" s="14">
        <f t="shared" ca="1" si="242"/>
        <v>0</v>
      </c>
      <c r="G316" s="14">
        <f t="shared" ca="1" si="265"/>
        <v>372235.75100000144</v>
      </c>
      <c r="H316" s="15">
        <f ca="1">SUM(F$12:F316)</f>
        <v>195284.7089999998</v>
      </c>
      <c r="I316" s="16">
        <f ca="1">SUM(D$12:D316)+SUMIF(E$12:E316, "&lt;0")</f>
        <v>176951.04199999981</v>
      </c>
      <c r="J316" s="15"/>
      <c r="K316" s="9">
        <v>44487</v>
      </c>
      <c r="L316" s="14">
        <f t="shared" ca="1" si="266"/>
        <v>1788.5130798771124</v>
      </c>
      <c r="M316" s="14">
        <f t="shared" ca="1" si="274"/>
        <v>1788.5130798771129</v>
      </c>
      <c r="N316" s="14">
        <f t="shared" ca="1" si="281"/>
        <v>1788.5130798771124</v>
      </c>
      <c r="O316" s="14">
        <f t="shared" ca="1" si="251"/>
        <v>0</v>
      </c>
      <c r="P316" s="14">
        <f t="shared" ca="1" si="252"/>
        <v>0</v>
      </c>
      <c r="Q316" s="14">
        <f t="shared" ca="1" si="289"/>
        <v>488554.03385099955</v>
      </c>
      <c r="R316" s="15">
        <f ca="1">SUM(P$12:P316)</f>
        <v>254429.59858525341</v>
      </c>
      <c r="S316" s="16">
        <f ca="1">SUM(N$12:N316)+SUMIF(O$12:O316, "&lt;0")</f>
        <v>234124.43526574489</v>
      </c>
      <c r="U316" s="9">
        <v>44487</v>
      </c>
      <c r="V316" s="14">
        <f t="shared" ca="1" si="267"/>
        <v>1250</v>
      </c>
      <c r="W316" s="14">
        <f t="shared" ca="1" si="275"/>
        <v>1250</v>
      </c>
      <c r="X316" s="14">
        <f t="shared" ca="1" si="282"/>
        <v>1250</v>
      </c>
      <c r="Y316" s="14">
        <f t="shared" ca="1" si="253"/>
        <v>0</v>
      </c>
      <c r="Z316" s="14">
        <f t="shared" ca="1" si="254"/>
        <v>0</v>
      </c>
      <c r="AA316" s="14">
        <f t="shared" ca="1" si="290"/>
        <v>361464.94699999999</v>
      </c>
      <c r="AB316" s="15">
        <f ca="1">SUM(Z$12:Z316)</f>
        <v>189808.02899999998</v>
      </c>
      <c r="AC316" s="16">
        <f ca="1">SUM(X$12:X316)+SUMIF(Y$12:Y316, "&lt;0")</f>
        <v>171656.91800000003</v>
      </c>
      <c r="AE316" s="9">
        <v>44487</v>
      </c>
      <c r="AF316" s="14">
        <f t="shared" ca="1" si="243"/>
        <v>2000</v>
      </c>
      <c r="AG316" s="14">
        <f t="shared" ca="1" si="271"/>
        <v>2000</v>
      </c>
      <c r="AH316" s="14">
        <f t="shared" ca="1" si="283"/>
        <v>2000</v>
      </c>
      <c r="AI316" s="14">
        <f t="shared" ca="1" si="244"/>
        <v>0</v>
      </c>
      <c r="AJ316" s="14">
        <f t="shared" ca="1" si="245"/>
        <v>0</v>
      </c>
      <c r="AK316" s="14">
        <f t="shared" ca="1" si="255"/>
        <v>537489.56299796025</v>
      </c>
      <c r="AL316" s="15">
        <f ca="1">SUM(AJ$12:AJ316)</f>
        <v>279808.02900000004</v>
      </c>
      <c r="AM316" s="16">
        <f ca="1">SUM(AH$12:AH316)+SUMIF(AI$12:AI316, "&lt;0")</f>
        <v>257681.53399796033</v>
      </c>
      <c r="AO316" s="9">
        <v>44487</v>
      </c>
      <c r="AP316" s="14">
        <f t="shared" ca="1" si="246"/>
        <v>3000</v>
      </c>
      <c r="AQ316" s="14">
        <f t="shared" ca="1" si="276"/>
        <v>3000</v>
      </c>
      <c r="AR316" s="14">
        <f t="shared" ca="1" si="284"/>
        <v>2381.3344806224973</v>
      </c>
      <c r="AS316" s="14">
        <f t="shared" ca="1" si="256"/>
        <v>618.66551937750273</v>
      </c>
      <c r="AT316" s="14">
        <f t="shared" ca="1" si="257"/>
        <v>618.66551937750273</v>
      </c>
      <c r="AU316" s="14">
        <f t="shared" ca="1" si="291"/>
        <v>745390.78785618593</v>
      </c>
      <c r="AV316" s="15">
        <f ca="1">SUM(AT$12:AT316)</f>
        <v>390220.30677744205</v>
      </c>
      <c r="AW316" s="16">
        <f ca="1">SUM(AR$12:AR316)+SUMIF(AS$12:AS316, "&lt;0")</f>
        <v>355170.48107874405</v>
      </c>
      <c r="AX316" s="15"/>
      <c r="AZ316" s="9">
        <v>44487</v>
      </c>
      <c r="BA316" s="14">
        <f t="shared" ca="1" si="268"/>
        <v>1500</v>
      </c>
      <c r="BB316" s="14">
        <f t="shared" ca="1" si="277"/>
        <v>1500</v>
      </c>
      <c r="BC316" s="14">
        <f t="shared" ca="1" si="285"/>
        <v>1500</v>
      </c>
      <c r="BD316" s="14">
        <f t="shared" ca="1" si="258"/>
        <v>0</v>
      </c>
      <c r="BE316" s="14">
        <f t="shared" ca="1" si="259"/>
        <v>0</v>
      </c>
      <c r="BF316" s="14">
        <f t="shared" ca="1" si="292"/>
        <v>420464.94699999999</v>
      </c>
      <c r="BG316" s="15">
        <f ca="1">SUM(BE$12:BE316)</f>
        <v>219808.02900000004</v>
      </c>
      <c r="BH316" s="16">
        <f ca="1">SUM(BC$12:BC316)+SUMIF(BD$12:BD316, "&lt;0")</f>
        <v>200656.91800000001</v>
      </c>
      <c r="BJ316" s="9">
        <v>44487</v>
      </c>
      <c r="BK316" s="14">
        <f t="shared" ca="1" si="269"/>
        <v>1750</v>
      </c>
      <c r="BL316" s="14">
        <f t="shared" ca="1" si="278"/>
        <v>1750</v>
      </c>
      <c r="BM316" s="14">
        <f t="shared" ca="1" si="286"/>
        <v>1750</v>
      </c>
      <c r="BN316" s="14">
        <f t="shared" ca="1" si="260"/>
        <v>0</v>
      </c>
      <c r="BO316" s="14">
        <f t="shared" ca="1" si="261"/>
        <v>0</v>
      </c>
      <c r="BP316" s="14">
        <f t="shared" ca="1" si="293"/>
        <v>479464.94699999999</v>
      </c>
      <c r="BQ316" s="15">
        <f ca="1">SUM(BO$12:BO316)</f>
        <v>249808.02900000004</v>
      </c>
      <c r="BR316" s="16">
        <f ca="1">SUM(BM$12:BM316)+SUMIF(BN$12:BN316, "&lt;0")</f>
        <v>229656.91799999998</v>
      </c>
      <c r="BT316" s="9">
        <v>44487</v>
      </c>
      <c r="BU316" s="14">
        <f t="shared" ca="1" si="247"/>
        <v>2000</v>
      </c>
      <c r="BV316" s="14">
        <f t="shared" ca="1" si="272"/>
        <v>2000</v>
      </c>
      <c r="BW316" s="14">
        <f t="shared" ca="1" si="287"/>
        <v>2000</v>
      </c>
      <c r="BX316" s="14">
        <f t="shared" ca="1" si="248"/>
        <v>0</v>
      </c>
      <c r="BY316" s="14">
        <f t="shared" ca="1" si="249"/>
        <v>0</v>
      </c>
      <c r="BZ316" s="14">
        <f t="shared" ca="1" si="262"/>
        <v>537489.56299796025</v>
      </c>
      <c r="CA316" s="15">
        <f ca="1">SUM(BY$12:BY316)</f>
        <v>279808.02900000004</v>
      </c>
      <c r="CB316" s="16">
        <f ca="1">SUM(BW$12:BW316)+SUMIF(BX$12:BX316, "&lt;0")</f>
        <v>257681.53399796033</v>
      </c>
      <c r="CD316" s="9">
        <v>44487</v>
      </c>
      <c r="CE316" s="14">
        <f t="shared" ca="1" si="270"/>
        <v>2500</v>
      </c>
      <c r="CF316" s="14">
        <f t="shared" ca="1" si="279"/>
        <v>2500</v>
      </c>
      <c r="CG316" s="14">
        <f t="shared" ca="1" si="288"/>
        <v>2278.289949384302</v>
      </c>
      <c r="CH316" s="14">
        <f t="shared" ca="1" si="263"/>
        <v>221.71005061569804</v>
      </c>
      <c r="CI316" s="14">
        <f t="shared" ca="1" si="264"/>
        <v>221.71005061569804</v>
      </c>
      <c r="CJ316" s="14">
        <f t="shared" ca="1" si="294"/>
        <v>646287.29516675486</v>
      </c>
      <c r="CK316" s="15">
        <f ca="1">SUM(CI$12:CI316)</f>
        <v>338962.34687414079</v>
      </c>
      <c r="CL316" s="16">
        <f ca="1">SUM(CG$12:CG316)+SUMIF(CH$12:CH316, "&lt;0")</f>
        <v>307324.94829261419</v>
      </c>
    </row>
    <row r="317" spans="1:90" x14ac:dyDescent="0.2">
      <c r="A317" s="24">
        <v>44488</v>
      </c>
      <c r="B317" s="54">
        <f ca="1">IF($A317&gt;= $C$5,$C$6, INDEX('Historical Data'!$D$2:$D$745, MATCH(A317, 'Historical Data'!$B$2:$B$745, 0)))</f>
        <v>1295.6389999999997</v>
      </c>
      <c r="C317" s="14">
        <f t="shared" ca="1" si="273"/>
        <v>1295.6389999999994</v>
      </c>
      <c r="D317" s="14">
        <f t="shared" ca="1" si="280"/>
        <v>1120.8479999999986</v>
      </c>
      <c r="E317" s="14">
        <f t="shared" ca="1" si="250"/>
        <v>174.79100000000108</v>
      </c>
      <c r="F317" s="14">
        <f t="shared" ca="1" si="242"/>
        <v>174.79100000000108</v>
      </c>
      <c r="G317" s="14">
        <f t="shared" ca="1" si="265"/>
        <v>373531.39000000147</v>
      </c>
      <c r="H317" s="15">
        <f ca="1">SUM(F$12:F317)</f>
        <v>195459.4999999998</v>
      </c>
      <c r="I317" s="16">
        <f ca="1">SUM(D$12:D317)+SUMIF(E$12:E317, "&lt;0")</f>
        <v>178071.88999999981</v>
      </c>
      <c r="J317" s="15"/>
      <c r="K317" s="9">
        <v>44488</v>
      </c>
      <c r="L317" s="14">
        <f t="shared" ca="1" si="266"/>
        <v>1788.5130798771124</v>
      </c>
      <c r="M317" s="14">
        <f t="shared" ca="1" si="274"/>
        <v>1788.5130798771129</v>
      </c>
      <c r="N317" s="14">
        <f t="shared" ca="1" si="281"/>
        <v>1613.7220798771114</v>
      </c>
      <c r="O317" s="14">
        <f t="shared" ca="1" si="251"/>
        <v>174.79100000000108</v>
      </c>
      <c r="P317" s="14">
        <f t="shared" ca="1" si="252"/>
        <v>174.79100000000108</v>
      </c>
      <c r="Q317" s="14">
        <f t="shared" ca="1" si="289"/>
        <v>490342.54693087668</v>
      </c>
      <c r="R317" s="15">
        <f ca="1">SUM(P$12:P317)</f>
        <v>254604.3895852534</v>
      </c>
      <c r="S317" s="16">
        <f ca="1">SUM(N$12:N317)+SUMIF(O$12:O317, "&lt;0")</f>
        <v>235738.15734562199</v>
      </c>
      <c r="U317" s="9">
        <v>44488</v>
      </c>
      <c r="V317" s="14">
        <f t="shared" ca="1" si="267"/>
        <v>1250</v>
      </c>
      <c r="W317" s="14">
        <f t="shared" ca="1" si="275"/>
        <v>1250</v>
      </c>
      <c r="X317" s="14">
        <f t="shared" ca="1" si="282"/>
        <v>1075.2089999999989</v>
      </c>
      <c r="Y317" s="14">
        <f t="shared" ca="1" si="253"/>
        <v>174.79100000000108</v>
      </c>
      <c r="Z317" s="14">
        <f t="shared" ca="1" si="254"/>
        <v>174.79100000000108</v>
      </c>
      <c r="AA317" s="14">
        <f t="shared" ca="1" si="290"/>
        <v>362714.94699999999</v>
      </c>
      <c r="AB317" s="15">
        <f ca="1">SUM(Z$12:Z317)</f>
        <v>189982.81999999998</v>
      </c>
      <c r="AC317" s="16">
        <f ca="1">SUM(X$12:X317)+SUMIF(Y$12:Y317, "&lt;0")</f>
        <v>172732.12700000004</v>
      </c>
      <c r="AE317" s="9">
        <v>44488</v>
      </c>
      <c r="AF317" s="14">
        <f t="shared" ca="1" si="243"/>
        <v>2000</v>
      </c>
      <c r="AG317" s="14">
        <f t="shared" ca="1" si="271"/>
        <v>2000</v>
      </c>
      <c r="AH317" s="14">
        <f t="shared" ca="1" si="283"/>
        <v>1825.2089999999989</v>
      </c>
      <c r="AI317" s="14">
        <f t="shared" ca="1" si="244"/>
        <v>174.79100000000108</v>
      </c>
      <c r="AJ317" s="14">
        <f t="shared" ca="1" si="245"/>
        <v>174.79100000000108</v>
      </c>
      <c r="AK317" s="14">
        <f t="shared" ca="1" si="255"/>
        <v>539489.56299796025</v>
      </c>
      <c r="AL317" s="15">
        <f ca="1">SUM(AJ$12:AJ317)</f>
        <v>279982.82000000007</v>
      </c>
      <c r="AM317" s="16">
        <f ca="1">SUM(AH$12:AH317)+SUMIF(AI$12:AI317, "&lt;0")</f>
        <v>259506.7429979603</v>
      </c>
      <c r="AO317" s="9">
        <v>44488</v>
      </c>
      <c r="AP317" s="14">
        <f t="shared" ca="1" si="246"/>
        <v>3000</v>
      </c>
      <c r="AQ317" s="14">
        <f t="shared" ca="1" si="276"/>
        <v>3000</v>
      </c>
      <c r="AR317" s="14">
        <f t="shared" ca="1" si="284"/>
        <v>2206.5434806224962</v>
      </c>
      <c r="AS317" s="14">
        <f t="shared" ca="1" si="256"/>
        <v>793.45651937750381</v>
      </c>
      <c r="AT317" s="14">
        <f t="shared" ca="1" si="257"/>
        <v>793.45651937750381</v>
      </c>
      <c r="AU317" s="14">
        <f t="shared" ca="1" si="291"/>
        <v>748390.78785618593</v>
      </c>
      <c r="AV317" s="15">
        <f ca="1">SUM(AT$12:AT317)</f>
        <v>391013.76329681952</v>
      </c>
      <c r="AW317" s="16">
        <f ca="1">SUM(AR$12:AR317)+SUMIF(AS$12:AS317, "&lt;0")</f>
        <v>357377.02455936657</v>
      </c>
      <c r="AX317" s="15"/>
      <c r="AZ317" s="9">
        <v>44488</v>
      </c>
      <c r="BA317" s="14">
        <f t="shared" ca="1" si="268"/>
        <v>1500</v>
      </c>
      <c r="BB317" s="14">
        <f t="shared" ca="1" si="277"/>
        <v>1500</v>
      </c>
      <c r="BC317" s="14">
        <f t="shared" ca="1" si="285"/>
        <v>1325.2089999999989</v>
      </c>
      <c r="BD317" s="14">
        <f t="shared" ca="1" si="258"/>
        <v>174.79100000000108</v>
      </c>
      <c r="BE317" s="14">
        <f t="shared" ca="1" si="259"/>
        <v>174.79100000000108</v>
      </c>
      <c r="BF317" s="14">
        <f t="shared" ca="1" si="292"/>
        <v>421964.94699999999</v>
      </c>
      <c r="BG317" s="15">
        <f ca="1">SUM(BE$12:BE317)</f>
        <v>219982.82000000004</v>
      </c>
      <c r="BH317" s="16">
        <f ca="1">SUM(BC$12:BC317)+SUMIF(BD$12:BD317, "&lt;0")</f>
        <v>201982.12700000001</v>
      </c>
      <c r="BJ317" s="9">
        <v>44488</v>
      </c>
      <c r="BK317" s="14">
        <f t="shared" ca="1" si="269"/>
        <v>1750</v>
      </c>
      <c r="BL317" s="14">
        <f t="shared" ca="1" si="278"/>
        <v>1750</v>
      </c>
      <c r="BM317" s="14">
        <f t="shared" ca="1" si="286"/>
        <v>1575.2089999999989</v>
      </c>
      <c r="BN317" s="14">
        <f t="shared" ca="1" si="260"/>
        <v>174.79100000000108</v>
      </c>
      <c r="BO317" s="14">
        <f t="shared" ca="1" si="261"/>
        <v>174.79100000000108</v>
      </c>
      <c r="BP317" s="14">
        <f t="shared" ca="1" si="293"/>
        <v>481214.94699999999</v>
      </c>
      <c r="BQ317" s="15">
        <f ca="1">SUM(BO$12:BO317)</f>
        <v>249982.82000000004</v>
      </c>
      <c r="BR317" s="16">
        <f ca="1">SUM(BM$12:BM317)+SUMIF(BN$12:BN317, "&lt;0")</f>
        <v>231232.12699999998</v>
      </c>
      <c r="BT317" s="9">
        <v>44488</v>
      </c>
      <c r="BU317" s="14">
        <f t="shared" ca="1" si="247"/>
        <v>2000</v>
      </c>
      <c r="BV317" s="14">
        <f t="shared" ca="1" si="272"/>
        <v>2000</v>
      </c>
      <c r="BW317" s="14">
        <f t="shared" ca="1" si="287"/>
        <v>1825.2089999999989</v>
      </c>
      <c r="BX317" s="14">
        <f t="shared" ca="1" si="248"/>
        <v>174.79100000000108</v>
      </c>
      <c r="BY317" s="14">
        <f t="shared" ca="1" si="249"/>
        <v>174.79100000000108</v>
      </c>
      <c r="BZ317" s="14">
        <f t="shared" ca="1" si="262"/>
        <v>539489.56299796025</v>
      </c>
      <c r="CA317" s="15">
        <f ca="1">SUM(BY$12:BY317)</f>
        <v>279982.82000000007</v>
      </c>
      <c r="CB317" s="16">
        <f ca="1">SUM(BW$12:BW317)+SUMIF(BX$12:BX317, "&lt;0")</f>
        <v>259506.7429979603</v>
      </c>
      <c r="CD317" s="9">
        <v>44488</v>
      </c>
      <c r="CE317" s="14">
        <f t="shared" ca="1" si="270"/>
        <v>2500</v>
      </c>
      <c r="CF317" s="14">
        <f t="shared" ca="1" si="279"/>
        <v>2500</v>
      </c>
      <c r="CG317" s="14">
        <f t="shared" ca="1" si="288"/>
        <v>2129.2766793583637</v>
      </c>
      <c r="CH317" s="14">
        <f t="shared" ca="1" si="263"/>
        <v>370.72332064163629</v>
      </c>
      <c r="CI317" s="14">
        <f t="shared" ca="1" si="264"/>
        <v>370.72332064163629</v>
      </c>
      <c r="CJ317" s="14">
        <f t="shared" ca="1" si="294"/>
        <v>648787.29516675486</v>
      </c>
      <c r="CK317" s="15">
        <f ca="1">SUM(CI$12:CI317)</f>
        <v>339333.0701947824</v>
      </c>
      <c r="CL317" s="16">
        <f ca="1">SUM(CG$12:CG317)+SUMIF(CH$12:CH317, "&lt;0")</f>
        <v>309454.22497197258</v>
      </c>
    </row>
    <row r="318" spans="1:90" x14ac:dyDescent="0.2">
      <c r="A318" s="24">
        <v>44489</v>
      </c>
      <c r="B318" s="54">
        <f ca="1">IF($A318&gt;= $C$5,$C$6, INDEX('Historical Data'!$D$2:$D$745, MATCH(A318, 'Historical Data'!$B$2:$B$745, 0)))</f>
        <v>1295.6389999999997</v>
      </c>
      <c r="C318" s="14">
        <f t="shared" ca="1" si="273"/>
        <v>1295.6389999999994</v>
      </c>
      <c r="D318" s="14">
        <f t="shared" ca="1" si="280"/>
        <v>1295.6389999999997</v>
      </c>
      <c r="E318" s="14">
        <f t="shared" ca="1" si="250"/>
        <v>0</v>
      </c>
      <c r="F318" s="14">
        <f t="shared" ca="1" si="242"/>
        <v>0</v>
      </c>
      <c r="G318" s="14">
        <f t="shared" ca="1" si="265"/>
        <v>374827.02900000149</v>
      </c>
      <c r="H318" s="15">
        <f ca="1">SUM(F$12:F318)</f>
        <v>195459.4999999998</v>
      </c>
      <c r="I318" s="16">
        <f ca="1">SUM(D$12:D318)+SUMIF(E$12:E318, "&lt;0")</f>
        <v>179367.52899999981</v>
      </c>
      <c r="J318" s="15"/>
      <c r="K318" s="9">
        <v>44489</v>
      </c>
      <c r="L318" s="14">
        <f t="shared" ca="1" si="266"/>
        <v>1788.5130798771124</v>
      </c>
      <c r="M318" s="14">
        <f t="shared" ca="1" si="274"/>
        <v>1788.5130798771129</v>
      </c>
      <c r="N318" s="14">
        <f t="shared" ca="1" si="281"/>
        <v>1788.5130798771124</v>
      </c>
      <c r="O318" s="14">
        <f t="shared" ca="1" si="251"/>
        <v>0</v>
      </c>
      <c r="P318" s="14">
        <f t="shared" ca="1" si="252"/>
        <v>0</v>
      </c>
      <c r="Q318" s="14">
        <f t="shared" ca="1" si="289"/>
        <v>492131.0600107538</v>
      </c>
      <c r="R318" s="15">
        <f ca="1">SUM(P$12:P318)</f>
        <v>254604.3895852534</v>
      </c>
      <c r="S318" s="16">
        <f ca="1">SUM(N$12:N318)+SUMIF(O$12:O318, "&lt;0")</f>
        <v>237526.67042549909</v>
      </c>
      <c r="U318" s="9">
        <v>44489</v>
      </c>
      <c r="V318" s="14">
        <f t="shared" ca="1" si="267"/>
        <v>1250</v>
      </c>
      <c r="W318" s="14">
        <f t="shared" ca="1" si="275"/>
        <v>1250</v>
      </c>
      <c r="X318" s="14">
        <f t="shared" ca="1" si="282"/>
        <v>1250</v>
      </c>
      <c r="Y318" s="14">
        <f t="shared" ca="1" si="253"/>
        <v>0</v>
      </c>
      <c r="Z318" s="14">
        <f t="shared" ca="1" si="254"/>
        <v>0</v>
      </c>
      <c r="AA318" s="14">
        <f t="shared" ca="1" si="290"/>
        <v>363964.94699999999</v>
      </c>
      <c r="AB318" s="15">
        <f ca="1">SUM(Z$12:Z318)</f>
        <v>189982.81999999998</v>
      </c>
      <c r="AC318" s="16">
        <f ca="1">SUM(X$12:X318)+SUMIF(Y$12:Y318, "&lt;0")</f>
        <v>173982.12700000004</v>
      </c>
      <c r="AE318" s="9">
        <v>44489</v>
      </c>
      <c r="AF318" s="14">
        <f t="shared" ca="1" si="243"/>
        <v>2000</v>
      </c>
      <c r="AG318" s="14">
        <f t="shared" ca="1" si="271"/>
        <v>2000</v>
      </c>
      <c r="AH318" s="14">
        <f t="shared" ca="1" si="283"/>
        <v>2000</v>
      </c>
      <c r="AI318" s="14">
        <f t="shared" ca="1" si="244"/>
        <v>0</v>
      </c>
      <c r="AJ318" s="14">
        <f t="shared" ca="1" si="245"/>
        <v>0</v>
      </c>
      <c r="AK318" s="14">
        <f t="shared" ca="1" si="255"/>
        <v>541489.56299796025</v>
      </c>
      <c r="AL318" s="15">
        <f ca="1">SUM(AJ$12:AJ318)</f>
        <v>279982.82000000007</v>
      </c>
      <c r="AM318" s="16">
        <f ca="1">SUM(AH$12:AH318)+SUMIF(AI$12:AI318, "&lt;0")</f>
        <v>261506.74299796036</v>
      </c>
      <c r="AO318" s="9">
        <v>44489</v>
      </c>
      <c r="AP318" s="14">
        <f t="shared" ca="1" si="246"/>
        <v>3000</v>
      </c>
      <c r="AQ318" s="14">
        <f t="shared" ca="1" si="276"/>
        <v>3000</v>
      </c>
      <c r="AR318" s="14">
        <f t="shared" ca="1" si="284"/>
        <v>2381.3344806224968</v>
      </c>
      <c r="AS318" s="14">
        <f t="shared" ca="1" si="256"/>
        <v>618.66551937750319</v>
      </c>
      <c r="AT318" s="14">
        <f t="shared" ca="1" si="257"/>
        <v>618.66551937750319</v>
      </c>
      <c r="AU318" s="14">
        <f t="shared" ca="1" si="291"/>
        <v>751390.78785618593</v>
      </c>
      <c r="AV318" s="15">
        <f ca="1">SUM(AT$12:AT318)</f>
        <v>391632.42881619703</v>
      </c>
      <c r="AW318" s="16">
        <f ca="1">SUM(AR$12:AR318)+SUMIF(AS$12:AS318, "&lt;0")</f>
        <v>359758.35903998907</v>
      </c>
      <c r="AX318" s="15"/>
      <c r="AZ318" s="9">
        <v>44489</v>
      </c>
      <c r="BA318" s="14">
        <f t="shared" ca="1" si="268"/>
        <v>1500</v>
      </c>
      <c r="BB318" s="14">
        <f t="shared" ca="1" si="277"/>
        <v>1500</v>
      </c>
      <c r="BC318" s="14">
        <f t="shared" ca="1" si="285"/>
        <v>1500</v>
      </c>
      <c r="BD318" s="14">
        <f t="shared" ca="1" si="258"/>
        <v>0</v>
      </c>
      <c r="BE318" s="14">
        <f t="shared" ca="1" si="259"/>
        <v>0</v>
      </c>
      <c r="BF318" s="14">
        <f t="shared" ca="1" si="292"/>
        <v>423464.94699999999</v>
      </c>
      <c r="BG318" s="15">
        <f ca="1">SUM(BE$12:BE318)</f>
        <v>219982.82000000004</v>
      </c>
      <c r="BH318" s="16">
        <f ca="1">SUM(BC$12:BC318)+SUMIF(BD$12:BD318, "&lt;0")</f>
        <v>203482.12700000001</v>
      </c>
      <c r="BJ318" s="9">
        <v>44489</v>
      </c>
      <c r="BK318" s="14">
        <f t="shared" ca="1" si="269"/>
        <v>1750</v>
      </c>
      <c r="BL318" s="14">
        <f t="shared" ca="1" si="278"/>
        <v>1750</v>
      </c>
      <c r="BM318" s="14">
        <f t="shared" ca="1" si="286"/>
        <v>1750</v>
      </c>
      <c r="BN318" s="14">
        <f t="shared" ca="1" si="260"/>
        <v>0</v>
      </c>
      <c r="BO318" s="14">
        <f t="shared" ca="1" si="261"/>
        <v>0</v>
      </c>
      <c r="BP318" s="14">
        <f t="shared" ca="1" si="293"/>
        <v>482964.94699999999</v>
      </c>
      <c r="BQ318" s="15">
        <f ca="1">SUM(BO$12:BO318)</f>
        <v>249982.82000000004</v>
      </c>
      <c r="BR318" s="16">
        <f ca="1">SUM(BM$12:BM318)+SUMIF(BN$12:BN318, "&lt;0")</f>
        <v>232982.12699999998</v>
      </c>
      <c r="BT318" s="9">
        <v>44489</v>
      </c>
      <c r="BU318" s="14">
        <f t="shared" ca="1" si="247"/>
        <v>2000</v>
      </c>
      <c r="BV318" s="14">
        <f t="shared" ca="1" si="272"/>
        <v>2000</v>
      </c>
      <c r="BW318" s="14">
        <f t="shared" ca="1" si="287"/>
        <v>2000</v>
      </c>
      <c r="BX318" s="14">
        <f t="shared" ca="1" si="248"/>
        <v>0</v>
      </c>
      <c r="BY318" s="14">
        <f t="shared" ca="1" si="249"/>
        <v>0</v>
      </c>
      <c r="BZ318" s="14">
        <f t="shared" ca="1" si="262"/>
        <v>541489.56299796025</v>
      </c>
      <c r="CA318" s="15">
        <f ca="1">SUM(BY$12:BY318)</f>
        <v>279982.82000000007</v>
      </c>
      <c r="CB318" s="16">
        <f ca="1">SUM(BW$12:BW318)+SUMIF(BX$12:BX318, "&lt;0")</f>
        <v>261506.74299796036</v>
      </c>
      <c r="CD318" s="9">
        <v>44489</v>
      </c>
      <c r="CE318" s="14">
        <f t="shared" ca="1" si="270"/>
        <v>2500</v>
      </c>
      <c r="CF318" s="14">
        <f t="shared" ca="1" si="279"/>
        <v>2500</v>
      </c>
      <c r="CG318" s="14">
        <f t="shared" ca="1" si="288"/>
        <v>2329.8454093324272</v>
      </c>
      <c r="CH318" s="14">
        <f t="shared" ca="1" si="263"/>
        <v>170.15459066757285</v>
      </c>
      <c r="CI318" s="14">
        <f t="shared" ca="1" si="264"/>
        <v>170.15459066757285</v>
      </c>
      <c r="CJ318" s="14">
        <f t="shared" ca="1" si="294"/>
        <v>651287.29516675486</v>
      </c>
      <c r="CK318" s="15">
        <f ca="1">SUM(CI$12:CI318)</f>
        <v>339503.22478544997</v>
      </c>
      <c r="CL318" s="16">
        <f ca="1">SUM(CG$12:CG318)+SUMIF(CH$12:CH318, "&lt;0")</f>
        <v>311784.07038130501</v>
      </c>
    </row>
    <row r="319" spans="1:90" x14ac:dyDescent="0.2">
      <c r="A319" s="24">
        <v>44490</v>
      </c>
      <c r="B319" s="54">
        <f ca="1">IF($A319&gt;= $C$5,$C$6, INDEX('Historical Data'!$D$2:$D$745, MATCH(A319, 'Historical Data'!$B$2:$B$745, 0)))</f>
        <v>1295.6389999999997</v>
      </c>
      <c r="C319" s="14">
        <f t="shared" ca="1" si="273"/>
        <v>1295.6389999999994</v>
      </c>
      <c r="D319" s="14">
        <f t="shared" ca="1" si="280"/>
        <v>1295.6389999999997</v>
      </c>
      <c r="E319" s="14">
        <f t="shared" ca="1" si="250"/>
        <v>0</v>
      </c>
      <c r="F319" s="14">
        <f t="shared" ca="1" si="242"/>
        <v>0</v>
      </c>
      <c r="G319" s="14">
        <f t="shared" ca="1" si="265"/>
        <v>376122.66800000152</v>
      </c>
      <c r="H319" s="15">
        <f ca="1">SUM(F$12:F319)</f>
        <v>195459.4999999998</v>
      </c>
      <c r="I319" s="16">
        <f ca="1">SUM(D$12:D319)+SUMIF(E$12:E319, "&lt;0")</f>
        <v>180663.1679999998</v>
      </c>
      <c r="J319" s="15"/>
      <c r="K319" s="9">
        <v>44490</v>
      </c>
      <c r="L319" s="14">
        <f t="shared" ca="1" si="266"/>
        <v>1788.5130798771124</v>
      </c>
      <c r="M319" s="14">
        <f t="shared" ca="1" si="274"/>
        <v>1788.5130798771129</v>
      </c>
      <c r="N319" s="14">
        <f t="shared" ca="1" si="281"/>
        <v>1788.5130798771124</v>
      </c>
      <c r="O319" s="14">
        <f t="shared" ca="1" si="251"/>
        <v>0</v>
      </c>
      <c r="P319" s="14">
        <f t="shared" ca="1" si="252"/>
        <v>0</v>
      </c>
      <c r="Q319" s="14">
        <f t="shared" ca="1" si="289"/>
        <v>493919.57309063093</v>
      </c>
      <c r="R319" s="15">
        <f ca="1">SUM(P$12:P319)</f>
        <v>254604.3895852534</v>
      </c>
      <c r="S319" s="16">
        <f ca="1">SUM(N$12:N319)+SUMIF(O$12:O319, "&lt;0")</f>
        <v>239315.18350537619</v>
      </c>
      <c r="U319" s="9">
        <v>44490</v>
      </c>
      <c r="V319" s="14">
        <f t="shared" ca="1" si="267"/>
        <v>1250</v>
      </c>
      <c r="W319" s="14">
        <f t="shared" ca="1" si="275"/>
        <v>1250</v>
      </c>
      <c r="X319" s="14">
        <f t="shared" ca="1" si="282"/>
        <v>1250</v>
      </c>
      <c r="Y319" s="14">
        <f t="shared" ca="1" si="253"/>
        <v>0</v>
      </c>
      <c r="Z319" s="14">
        <f t="shared" ca="1" si="254"/>
        <v>0</v>
      </c>
      <c r="AA319" s="14">
        <f t="shared" ca="1" si="290"/>
        <v>365214.94699999999</v>
      </c>
      <c r="AB319" s="15">
        <f ca="1">SUM(Z$12:Z319)</f>
        <v>189982.81999999998</v>
      </c>
      <c r="AC319" s="16">
        <f ca="1">SUM(X$12:X319)+SUMIF(Y$12:Y319, "&lt;0")</f>
        <v>175232.12700000004</v>
      </c>
      <c r="AE319" s="9">
        <v>44490</v>
      </c>
      <c r="AF319" s="14">
        <f t="shared" ca="1" si="243"/>
        <v>2000</v>
      </c>
      <c r="AG319" s="14">
        <f t="shared" ca="1" si="271"/>
        <v>2000</v>
      </c>
      <c r="AH319" s="14">
        <f t="shared" ca="1" si="283"/>
        <v>2000</v>
      </c>
      <c r="AI319" s="14">
        <f t="shared" ca="1" si="244"/>
        <v>0</v>
      </c>
      <c r="AJ319" s="14">
        <f t="shared" ca="1" si="245"/>
        <v>0</v>
      </c>
      <c r="AK319" s="14">
        <f t="shared" ca="1" si="255"/>
        <v>543489.56299796025</v>
      </c>
      <c r="AL319" s="15">
        <f ca="1">SUM(AJ$12:AJ319)</f>
        <v>279982.82000000007</v>
      </c>
      <c r="AM319" s="16">
        <f ca="1">SUM(AH$12:AH319)+SUMIF(AI$12:AI319, "&lt;0")</f>
        <v>263506.74299796036</v>
      </c>
      <c r="AO319" s="9">
        <v>44490</v>
      </c>
      <c r="AP319" s="14">
        <f t="shared" ca="1" si="246"/>
        <v>3000</v>
      </c>
      <c r="AQ319" s="14">
        <f t="shared" ca="1" si="276"/>
        <v>3000</v>
      </c>
      <c r="AR319" s="14">
        <f t="shared" ca="1" si="284"/>
        <v>2381.3344806224973</v>
      </c>
      <c r="AS319" s="14">
        <f t="shared" ca="1" si="256"/>
        <v>618.66551937750273</v>
      </c>
      <c r="AT319" s="14">
        <f t="shared" ca="1" si="257"/>
        <v>618.66551937750273</v>
      </c>
      <c r="AU319" s="14">
        <f t="shared" ca="1" si="291"/>
        <v>754390.78785618593</v>
      </c>
      <c r="AV319" s="15">
        <f ca="1">SUM(AT$12:AT319)</f>
        <v>392251.09433557454</v>
      </c>
      <c r="AW319" s="16">
        <f ca="1">SUM(AR$12:AR319)+SUMIF(AS$12:AS319, "&lt;0")</f>
        <v>362139.69352061156</v>
      </c>
      <c r="AX319" s="15"/>
      <c r="AZ319" s="9">
        <v>44490</v>
      </c>
      <c r="BA319" s="14">
        <f t="shared" ca="1" si="268"/>
        <v>1500</v>
      </c>
      <c r="BB319" s="14">
        <f t="shared" ca="1" si="277"/>
        <v>1500</v>
      </c>
      <c r="BC319" s="14">
        <f t="shared" ca="1" si="285"/>
        <v>1500</v>
      </c>
      <c r="BD319" s="14">
        <f t="shared" ca="1" si="258"/>
        <v>0</v>
      </c>
      <c r="BE319" s="14">
        <f t="shared" ca="1" si="259"/>
        <v>0</v>
      </c>
      <c r="BF319" s="14">
        <f t="shared" ca="1" si="292"/>
        <v>424964.94699999999</v>
      </c>
      <c r="BG319" s="15">
        <f ca="1">SUM(BE$12:BE319)</f>
        <v>219982.82000000004</v>
      </c>
      <c r="BH319" s="16">
        <f ca="1">SUM(BC$12:BC319)+SUMIF(BD$12:BD319, "&lt;0")</f>
        <v>204982.12700000001</v>
      </c>
      <c r="BJ319" s="9">
        <v>44490</v>
      </c>
      <c r="BK319" s="14">
        <f t="shared" ca="1" si="269"/>
        <v>1750</v>
      </c>
      <c r="BL319" s="14">
        <f t="shared" ca="1" si="278"/>
        <v>1750</v>
      </c>
      <c r="BM319" s="14">
        <f t="shared" ca="1" si="286"/>
        <v>1750</v>
      </c>
      <c r="BN319" s="14">
        <f t="shared" ca="1" si="260"/>
        <v>0</v>
      </c>
      <c r="BO319" s="14">
        <f t="shared" ca="1" si="261"/>
        <v>0</v>
      </c>
      <c r="BP319" s="14">
        <f t="shared" ca="1" si="293"/>
        <v>484714.94699999999</v>
      </c>
      <c r="BQ319" s="15">
        <f ca="1">SUM(BO$12:BO319)</f>
        <v>249982.82000000004</v>
      </c>
      <c r="BR319" s="16">
        <f ca="1">SUM(BM$12:BM319)+SUMIF(BN$12:BN319, "&lt;0")</f>
        <v>234732.12699999998</v>
      </c>
      <c r="BT319" s="9">
        <v>44490</v>
      </c>
      <c r="BU319" s="14">
        <f t="shared" ca="1" si="247"/>
        <v>2000</v>
      </c>
      <c r="BV319" s="14">
        <f t="shared" ca="1" si="272"/>
        <v>2000</v>
      </c>
      <c r="BW319" s="14">
        <f t="shared" ca="1" si="287"/>
        <v>2000</v>
      </c>
      <c r="BX319" s="14">
        <f t="shared" ca="1" si="248"/>
        <v>0</v>
      </c>
      <c r="BY319" s="14">
        <f t="shared" ca="1" si="249"/>
        <v>0</v>
      </c>
      <c r="BZ319" s="14">
        <f t="shared" ca="1" si="262"/>
        <v>543489.56299796025</v>
      </c>
      <c r="CA319" s="15">
        <f ca="1">SUM(BY$12:BY319)</f>
        <v>279982.82000000007</v>
      </c>
      <c r="CB319" s="16">
        <f ca="1">SUM(BW$12:BW319)+SUMIF(BX$12:BX319, "&lt;0")</f>
        <v>263506.74299796036</v>
      </c>
      <c r="CD319" s="9">
        <v>44490</v>
      </c>
      <c r="CE319" s="14">
        <f t="shared" ca="1" si="270"/>
        <v>2500</v>
      </c>
      <c r="CF319" s="14">
        <f t="shared" ca="1" si="279"/>
        <v>2500</v>
      </c>
      <c r="CG319" s="14">
        <f t="shared" ca="1" si="288"/>
        <v>2355.62313930649</v>
      </c>
      <c r="CH319" s="14">
        <f t="shared" ca="1" si="263"/>
        <v>144.37686069351003</v>
      </c>
      <c r="CI319" s="14">
        <f t="shared" ca="1" si="264"/>
        <v>144.37686069351003</v>
      </c>
      <c r="CJ319" s="14">
        <f t="shared" ca="1" si="294"/>
        <v>653787.29516675486</v>
      </c>
      <c r="CK319" s="15">
        <f ca="1">SUM(CI$12:CI319)</f>
        <v>339647.60164614348</v>
      </c>
      <c r="CL319" s="16">
        <f ca="1">SUM(CG$12:CG319)+SUMIF(CH$12:CH319, "&lt;0")</f>
        <v>314139.6935206115</v>
      </c>
    </row>
    <row r="320" spans="1:90" x14ac:dyDescent="0.2">
      <c r="A320" s="24">
        <v>44491</v>
      </c>
      <c r="B320" s="54">
        <f ca="1">IF($A320&gt;= $C$5,$C$6, INDEX('Historical Data'!$D$2:$D$745, MATCH(A320, 'Historical Data'!$B$2:$B$745, 0)))</f>
        <v>1295.6389999999997</v>
      </c>
      <c r="C320" s="14">
        <f t="shared" ca="1" si="273"/>
        <v>1295.6389999999994</v>
      </c>
      <c r="D320" s="14">
        <f t="shared" ca="1" si="280"/>
        <v>863.32699999999795</v>
      </c>
      <c r="E320" s="14">
        <f t="shared" ca="1" si="250"/>
        <v>432.31200000000172</v>
      </c>
      <c r="F320" s="14">
        <f t="shared" ca="1" si="242"/>
        <v>432.31200000000172</v>
      </c>
      <c r="G320" s="14">
        <f t="shared" ca="1" si="265"/>
        <v>377418.30700000154</v>
      </c>
      <c r="H320" s="15">
        <f ca="1">SUM(F$12:F320)</f>
        <v>195891.8119999998</v>
      </c>
      <c r="I320" s="16">
        <f ca="1">SUM(D$12:D320)+SUMIF(E$12:E320, "&lt;0")</f>
        <v>181526.49499999979</v>
      </c>
      <c r="J320" s="15"/>
      <c r="K320" s="9">
        <v>44491</v>
      </c>
      <c r="L320" s="14">
        <f t="shared" ca="1" si="266"/>
        <v>1788.5130798771124</v>
      </c>
      <c r="M320" s="14">
        <f t="shared" ca="1" si="274"/>
        <v>1788.5130798771129</v>
      </c>
      <c r="N320" s="14">
        <f t="shared" ca="1" si="281"/>
        <v>1356.2010798771107</v>
      </c>
      <c r="O320" s="14">
        <f t="shared" ca="1" si="251"/>
        <v>432.31200000000172</v>
      </c>
      <c r="P320" s="14">
        <f t="shared" ca="1" si="252"/>
        <v>432.31200000000172</v>
      </c>
      <c r="Q320" s="14">
        <f t="shared" ca="1" si="289"/>
        <v>495708.08617050806</v>
      </c>
      <c r="R320" s="15">
        <f ca="1">SUM(P$12:P320)</f>
        <v>255036.70158525341</v>
      </c>
      <c r="S320" s="16">
        <f ca="1">SUM(N$12:N320)+SUMIF(O$12:O320, "&lt;0")</f>
        <v>240671.38458525331</v>
      </c>
      <c r="U320" s="9">
        <v>44491</v>
      </c>
      <c r="V320" s="14">
        <f t="shared" ca="1" si="267"/>
        <v>1250</v>
      </c>
      <c r="W320" s="14">
        <f t="shared" ca="1" si="275"/>
        <v>1250</v>
      </c>
      <c r="X320" s="14">
        <f t="shared" ca="1" si="282"/>
        <v>817.68799999999828</v>
      </c>
      <c r="Y320" s="14">
        <f t="shared" ca="1" si="253"/>
        <v>432.31200000000172</v>
      </c>
      <c r="Z320" s="14">
        <f t="shared" ca="1" si="254"/>
        <v>432.31200000000172</v>
      </c>
      <c r="AA320" s="14">
        <f t="shared" ca="1" si="290"/>
        <v>366464.94699999999</v>
      </c>
      <c r="AB320" s="15">
        <f ca="1">SUM(Z$12:Z320)</f>
        <v>190415.13199999998</v>
      </c>
      <c r="AC320" s="16">
        <f ca="1">SUM(X$12:X320)+SUMIF(Y$12:Y320, "&lt;0")</f>
        <v>176049.81500000003</v>
      </c>
      <c r="AE320" s="9">
        <v>44491</v>
      </c>
      <c r="AF320" s="14">
        <f t="shared" ca="1" si="243"/>
        <v>2000</v>
      </c>
      <c r="AG320" s="14">
        <f t="shared" ca="1" si="271"/>
        <v>2000</v>
      </c>
      <c r="AH320" s="14">
        <f t="shared" ca="1" si="283"/>
        <v>1567.6879999999983</v>
      </c>
      <c r="AI320" s="14">
        <f t="shared" ca="1" si="244"/>
        <v>432.31200000000172</v>
      </c>
      <c r="AJ320" s="14">
        <f t="shared" ca="1" si="245"/>
        <v>432.31200000000172</v>
      </c>
      <c r="AK320" s="14">
        <f t="shared" ca="1" si="255"/>
        <v>545489.56299796025</v>
      </c>
      <c r="AL320" s="15">
        <f ca="1">SUM(AJ$12:AJ320)</f>
        <v>280415.13200000004</v>
      </c>
      <c r="AM320" s="16">
        <f ca="1">SUM(AH$12:AH320)+SUMIF(AI$12:AI320, "&lt;0")</f>
        <v>265074.43099796039</v>
      </c>
      <c r="AO320" s="9">
        <v>44491</v>
      </c>
      <c r="AP320" s="14">
        <f t="shared" ca="1" si="246"/>
        <v>3000</v>
      </c>
      <c r="AQ320" s="14">
        <f t="shared" ca="1" si="276"/>
        <v>3000</v>
      </c>
      <c r="AR320" s="14">
        <f t="shared" ca="1" si="284"/>
        <v>1949.0888692805511</v>
      </c>
      <c r="AS320" s="14">
        <f t="shared" ca="1" si="256"/>
        <v>1050.9111307194489</v>
      </c>
      <c r="AT320" s="14">
        <f t="shared" ca="1" si="257"/>
        <v>1050.9111307194489</v>
      </c>
      <c r="AU320" s="14">
        <f t="shared" ca="1" si="291"/>
        <v>757390.78785618593</v>
      </c>
      <c r="AV320" s="15">
        <f ca="1">SUM(AT$12:AT320)</f>
        <v>393302.00546629401</v>
      </c>
      <c r="AW320" s="16">
        <f ca="1">SUM(AR$12:AR320)+SUMIF(AS$12:AS320, "&lt;0")</f>
        <v>364088.78238989209</v>
      </c>
      <c r="AX320" s="15"/>
      <c r="AZ320" s="9">
        <v>44491</v>
      </c>
      <c r="BA320" s="14">
        <f t="shared" ca="1" si="268"/>
        <v>1500</v>
      </c>
      <c r="BB320" s="14">
        <f t="shared" ca="1" si="277"/>
        <v>1500</v>
      </c>
      <c r="BC320" s="14">
        <f t="shared" ca="1" si="285"/>
        <v>1067.6879999999983</v>
      </c>
      <c r="BD320" s="14">
        <f t="shared" ca="1" si="258"/>
        <v>432.31200000000172</v>
      </c>
      <c r="BE320" s="14">
        <f t="shared" ca="1" si="259"/>
        <v>432.31200000000172</v>
      </c>
      <c r="BF320" s="14">
        <f t="shared" ca="1" si="292"/>
        <v>426464.94699999999</v>
      </c>
      <c r="BG320" s="15">
        <f ca="1">SUM(BE$12:BE320)</f>
        <v>220415.13200000004</v>
      </c>
      <c r="BH320" s="16">
        <f ca="1">SUM(BC$12:BC320)+SUMIF(BD$12:BD320, "&lt;0")</f>
        <v>206049.815</v>
      </c>
      <c r="BJ320" s="9">
        <v>44491</v>
      </c>
      <c r="BK320" s="14">
        <f t="shared" ca="1" si="269"/>
        <v>1750</v>
      </c>
      <c r="BL320" s="14">
        <f t="shared" ca="1" si="278"/>
        <v>1750</v>
      </c>
      <c r="BM320" s="14">
        <f t="shared" ca="1" si="286"/>
        <v>1317.6879999999983</v>
      </c>
      <c r="BN320" s="14">
        <f t="shared" ca="1" si="260"/>
        <v>432.31200000000172</v>
      </c>
      <c r="BO320" s="14">
        <f t="shared" ca="1" si="261"/>
        <v>432.31200000000172</v>
      </c>
      <c r="BP320" s="14">
        <f t="shared" ca="1" si="293"/>
        <v>486464.94699999999</v>
      </c>
      <c r="BQ320" s="15">
        <f ca="1">SUM(BO$12:BO320)</f>
        <v>250415.13200000004</v>
      </c>
      <c r="BR320" s="16">
        <f ca="1">SUM(BM$12:BM320)+SUMIF(BN$12:BN320, "&lt;0")</f>
        <v>236049.81499999997</v>
      </c>
      <c r="BT320" s="9">
        <v>44491</v>
      </c>
      <c r="BU320" s="14">
        <f t="shared" ca="1" si="247"/>
        <v>2000</v>
      </c>
      <c r="BV320" s="14">
        <f t="shared" ca="1" si="272"/>
        <v>2000</v>
      </c>
      <c r="BW320" s="14">
        <f t="shared" ca="1" si="287"/>
        <v>1567.6879999999983</v>
      </c>
      <c r="BX320" s="14">
        <f t="shared" ca="1" si="248"/>
        <v>432.31200000000172</v>
      </c>
      <c r="BY320" s="14">
        <f t="shared" ca="1" si="249"/>
        <v>432.31200000000172</v>
      </c>
      <c r="BZ320" s="14">
        <f t="shared" ca="1" si="262"/>
        <v>545489.56299796025</v>
      </c>
      <c r="CA320" s="15">
        <f ca="1">SUM(BY$12:BY320)</f>
        <v>280415.13200000004</v>
      </c>
      <c r="CB320" s="16">
        <f ca="1">SUM(BW$12:BW320)+SUMIF(BX$12:BX320, "&lt;0")</f>
        <v>265074.43099796039</v>
      </c>
      <c r="CD320" s="9">
        <v>44491</v>
      </c>
      <c r="CE320" s="14">
        <f t="shared" ca="1" si="270"/>
        <v>2500</v>
      </c>
      <c r="CF320" s="14">
        <f t="shared" ca="1" si="279"/>
        <v>2500</v>
      </c>
      <c r="CG320" s="14">
        <f t="shared" ca="1" si="288"/>
        <v>1949.0888692805511</v>
      </c>
      <c r="CH320" s="14">
        <f t="shared" ca="1" si="263"/>
        <v>550.91113071944892</v>
      </c>
      <c r="CI320" s="14">
        <f t="shared" ca="1" si="264"/>
        <v>550.91113071944892</v>
      </c>
      <c r="CJ320" s="14">
        <f t="shared" ca="1" si="294"/>
        <v>656287.29516675486</v>
      </c>
      <c r="CK320" s="15">
        <f ca="1">SUM(CI$12:CI320)</f>
        <v>340198.51277686295</v>
      </c>
      <c r="CL320" s="16">
        <f ca="1">SUM(CG$12:CG320)+SUMIF(CH$12:CH320, "&lt;0")</f>
        <v>316088.78238989203</v>
      </c>
    </row>
    <row r="321" spans="1:90" x14ac:dyDescent="0.2">
      <c r="A321" s="24">
        <v>44492</v>
      </c>
      <c r="B321" s="54">
        <f ca="1">IF($A321&gt;= $C$5,$C$6, INDEX('Historical Data'!$D$2:$D$745, MATCH(A321, 'Historical Data'!$B$2:$B$745, 0)))</f>
        <v>1295.6389999999997</v>
      </c>
      <c r="C321" s="14">
        <f t="shared" ca="1" si="273"/>
        <v>1295.6389999999994</v>
      </c>
      <c r="D321" s="14">
        <f t="shared" ca="1" si="280"/>
        <v>212.36700000000201</v>
      </c>
      <c r="E321" s="14">
        <f t="shared" ca="1" si="250"/>
        <v>1083.2719999999977</v>
      </c>
      <c r="F321" s="14">
        <f t="shared" ca="1" si="242"/>
        <v>1083.2719999999977</v>
      </c>
      <c r="G321" s="14">
        <f t="shared" ca="1" si="265"/>
        <v>378713.94600000157</v>
      </c>
      <c r="H321" s="15">
        <f ca="1">SUM(F$12:F321)</f>
        <v>196975.0839999998</v>
      </c>
      <c r="I321" s="16">
        <f ca="1">SUM(D$12:D321)+SUMIF(E$12:E321, "&lt;0")</f>
        <v>181738.86199999979</v>
      </c>
      <c r="J321" s="15"/>
      <c r="K321" s="9">
        <v>44492</v>
      </c>
      <c r="L321" s="14">
        <f t="shared" ca="1" si="266"/>
        <v>1788.5130798771124</v>
      </c>
      <c r="M321" s="14">
        <f t="shared" ca="1" si="274"/>
        <v>1788.5130798771129</v>
      </c>
      <c r="N321" s="14">
        <f t="shared" ca="1" si="281"/>
        <v>212.36700000000201</v>
      </c>
      <c r="O321" s="14">
        <f t="shared" ca="1" si="251"/>
        <v>1576.1460798771104</v>
      </c>
      <c r="P321" s="14">
        <f t="shared" ca="1" si="252"/>
        <v>1576.1460798771104</v>
      </c>
      <c r="Q321" s="14">
        <f t="shared" ca="1" si="289"/>
        <v>497496.59925038519</v>
      </c>
      <c r="R321" s="15">
        <f ca="1">SUM(P$12:P321)</f>
        <v>256612.84766513051</v>
      </c>
      <c r="S321" s="16">
        <f ca="1">SUM(N$12:N321)+SUMIF(O$12:O321, "&lt;0")</f>
        <v>240883.75158525331</v>
      </c>
      <c r="U321" s="9">
        <v>44492</v>
      </c>
      <c r="V321" s="14">
        <f t="shared" ca="1" si="267"/>
        <v>1250</v>
      </c>
      <c r="W321" s="14">
        <f t="shared" ca="1" si="275"/>
        <v>1250</v>
      </c>
      <c r="X321" s="14">
        <f t="shared" ca="1" si="282"/>
        <v>212.36700000000201</v>
      </c>
      <c r="Y321" s="14">
        <f t="shared" ca="1" si="253"/>
        <v>1037.632999999998</v>
      </c>
      <c r="Z321" s="14">
        <f t="shared" ca="1" si="254"/>
        <v>1037.632999999998</v>
      </c>
      <c r="AA321" s="14">
        <f t="shared" ca="1" si="290"/>
        <v>367714.94699999999</v>
      </c>
      <c r="AB321" s="15">
        <f ca="1">SUM(Z$12:Z321)</f>
        <v>191452.76499999998</v>
      </c>
      <c r="AC321" s="16">
        <f ca="1">SUM(X$12:X321)+SUMIF(Y$12:Y321, "&lt;0")</f>
        <v>176262.18200000003</v>
      </c>
      <c r="AE321" s="9">
        <v>44492</v>
      </c>
      <c r="AF321" s="14">
        <f t="shared" ca="1" si="243"/>
        <v>2000</v>
      </c>
      <c r="AG321" s="14">
        <f t="shared" ca="1" si="271"/>
        <v>2000</v>
      </c>
      <c r="AH321" s="14">
        <f t="shared" ca="1" si="283"/>
        <v>423.85392012288958</v>
      </c>
      <c r="AI321" s="14">
        <f t="shared" ca="1" si="244"/>
        <v>1576.1460798771104</v>
      </c>
      <c r="AJ321" s="14">
        <f t="shared" ca="1" si="245"/>
        <v>1576.1460798771104</v>
      </c>
      <c r="AK321" s="14">
        <f t="shared" ca="1" si="255"/>
        <v>547489.56299796025</v>
      </c>
      <c r="AL321" s="15">
        <f ca="1">SUM(AJ$12:AJ321)</f>
        <v>281991.27807987714</v>
      </c>
      <c r="AM321" s="16">
        <f ca="1">SUM(AH$12:AH321)+SUMIF(AI$12:AI321, "&lt;0")</f>
        <v>265498.28491808329</v>
      </c>
      <c r="AO321" s="9">
        <v>44492</v>
      </c>
      <c r="AP321" s="14">
        <f t="shared" ca="1" si="246"/>
        <v>3000</v>
      </c>
      <c r="AQ321" s="14">
        <f t="shared" ca="1" si="276"/>
        <v>3000</v>
      </c>
      <c r="AR321" s="14">
        <f t="shared" ca="1" si="284"/>
        <v>831.03251937750474</v>
      </c>
      <c r="AS321" s="14">
        <f t="shared" ca="1" si="256"/>
        <v>2168.9674806224953</v>
      </c>
      <c r="AT321" s="14">
        <f t="shared" ca="1" si="257"/>
        <v>2168.9674806224953</v>
      </c>
      <c r="AU321" s="14">
        <f t="shared" ca="1" si="291"/>
        <v>760390.78785618593</v>
      </c>
      <c r="AV321" s="15">
        <f ca="1">SUM(AT$12:AT321)</f>
        <v>395470.97294691653</v>
      </c>
      <c r="AW321" s="16">
        <f ca="1">SUM(AR$12:AR321)+SUMIF(AS$12:AS321, "&lt;0")</f>
        <v>364919.81490926957</v>
      </c>
      <c r="AX321" s="15"/>
      <c r="AZ321" s="9">
        <v>44492</v>
      </c>
      <c r="BA321" s="14">
        <f t="shared" ca="1" si="268"/>
        <v>1500</v>
      </c>
      <c r="BB321" s="14">
        <f t="shared" ca="1" si="277"/>
        <v>1500</v>
      </c>
      <c r="BC321" s="14">
        <f t="shared" ca="1" si="285"/>
        <v>212.36700000000201</v>
      </c>
      <c r="BD321" s="14">
        <f t="shared" ca="1" si="258"/>
        <v>1287.632999999998</v>
      </c>
      <c r="BE321" s="14">
        <f t="shared" ca="1" si="259"/>
        <v>1287.632999999998</v>
      </c>
      <c r="BF321" s="14">
        <f t="shared" ca="1" si="292"/>
        <v>427964.94699999999</v>
      </c>
      <c r="BG321" s="15">
        <f ca="1">SUM(BE$12:BE321)</f>
        <v>221702.76500000004</v>
      </c>
      <c r="BH321" s="16">
        <f ca="1">SUM(BC$12:BC321)+SUMIF(BD$12:BD321, "&lt;0")</f>
        <v>206262.182</v>
      </c>
      <c r="BJ321" s="9">
        <v>44492</v>
      </c>
      <c r="BK321" s="14">
        <f t="shared" ca="1" si="269"/>
        <v>1750</v>
      </c>
      <c r="BL321" s="14">
        <f t="shared" ca="1" si="278"/>
        <v>1750</v>
      </c>
      <c r="BM321" s="14">
        <f t="shared" ca="1" si="286"/>
        <v>212.36700000000201</v>
      </c>
      <c r="BN321" s="14">
        <f t="shared" ca="1" si="260"/>
        <v>1537.632999999998</v>
      </c>
      <c r="BO321" s="14">
        <f t="shared" ca="1" si="261"/>
        <v>1537.632999999998</v>
      </c>
      <c r="BP321" s="14">
        <f t="shared" ca="1" si="293"/>
        <v>488214.94699999999</v>
      </c>
      <c r="BQ321" s="15">
        <f ca="1">SUM(BO$12:BO321)</f>
        <v>251952.76500000004</v>
      </c>
      <c r="BR321" s="16">
        <f ca="1">SUM(BM$12:BM321)+SUMIF(BN$12:BN321, "&lt;0")</f>
        <v>236262.18199999997</v>
      </c>
      <c r="BT321" s="9">
        <v>44492</v>
      </c>
      <c r="BU321" s="14">
        <f t="shared" ca="1" si="247"/>
        <v>2000</v>
      </c>
      <c r="BV321" s="14">
        <f t="shared" ca="1" si="272"/>
        <v>2000</v>
      </c>
      <c r="BW321" s="14">
        <f t="shared" ca="1" si="287"/>
        <v>423.85392012288958</v>
      </c>
      <c r="BX321" s="14">
        <f t="shared" ca="1" si="248"/>
        <v>1576.1460798771104</v>
      </c>
      <c r="BY321" s="14">
        <f t="shared" ca="1" si="249"/>
        <v>1576.1460798771104</v>
      </c>
      <c r="BZ321" s="14">
        <f t="shared" ca="1" si="262"/>
        <v>547489.56299796025</v>
      </c>
      <c r="CA321" s="15">
        <f ca="1">SUM(BY$12:BY321)</f>
        <v>281991.27807987714</v>
      </c>
      <c r="CB321" s="16">
        <f ca="1">SUM(BW$12:BW321)+SUMIF(BX$12:BX321, "&lt;0")</f>
        <v>265498.28491808329</v>
      </c>
      <c r="CD321" s="9">
        <v>44492</v>
      </c>
      <c r="CE321" s="14">
        <f t="shared" ca="1" si="270"/>
        <v>2500</v>
      </c>
      <c r="CF321" s="14">
        <f t="shared" ca="1" si="279"/>
        <v>2500</v>
      </c>
      <c r="CG321" s="14">
        <f t="shared" ca="1" si="288"/>
        <v>831.03251937750474</v>
      </c>
      <c r="CH321" s="14">
        <f t="shared" ca="1" si="263"/>
        <v>1668.9674806224953</v>
      </c>
      <c r="CI321" s="14">
        <f t="shared" ca="1" si="264"/>
        <v>1668.9674806224953</v>
      </c>
      <c r="CJ321" s="14">
        <f t="shared" ca="1" si="294"/>
        <v>658787.29516675486</v>
      </c>
      <c r="CK321" s="15">
        <f ca="1">SUM(CI$12:CI321)</f>
        <v>341867.48025748547</v>
      </c>
      <c r="CL321" s="16">
        <f ca="1">SUM(CG$12:CG321)+SUMIF(CH$12:CH321, "&lt;0")</f>
        <v>316919.81490926951</v>
      </c>
    </row>
    <row r="322" spans="1:90" x14ac:dyDescent="0.2">
      <c r="A322" s="24">
        <v>44493</v>
      </c>
      <c r="B322" s="54">
        <f ca="1">IF($A322&gt;= $C$5,$C$6, INDEX('Historical Data'!$D$2:$D$745, MATCH(A322, 'Historical Data'!$B$2:$B$745, 0)))</f>
        <v>1295.6389999999997</v>
      </c>
      <c r="C322" s="14">
        <f t="shared" ca="1" si="273"/>
        <v>1295.6389999999994</v>
      </c>
      <c r="D322" s="14">
        <f t="shared" ca="1" si="280"/>
        <v>195</v>
      </c>
      <c r="E322" s="14">
        <f t="shared" ca="1" si="250"/>
        <v>1100.6389999999997</v>
      </c>
      <c r="F322" s="14">
        <f t="shared" ca="1" si="242"/>
        <v>1100.6389999999997</v>
      </c>
      <c r="G322" s="14">
        <f t="shared" ca="1" si="265"/>
        <v>380009.58500000159</v>
      </c>
      <c r="H322" s="15">
        <f ca="1">SUM(F$12:F322)</f>
        <v>198075.72299999979</v>
      </c>
      <c r="I322" s="16">
        <f ca="1">SUM(D$12:D322)+SUMIF(E$12:E322, "&lt;0")</f>
        <v>181933.86199999979</v>
      </c>
      <c r="J322" s="15"/>
      <c r="K322" s="9">
        <v>44493</v>
      </c>
      <c r="L322" s="14">
        <f t="shared" ca="1" si="266"/>
        <v>1788.5130798771124</v>
      </c>
      <c r="M322" s="14">
        <f t="shared" ca="1" si="274"/>
        <v>1788.5130798771129</v>
      </c>
      <c r="N322" s="14">
        <f t="shared" ca="1" si="281"/>
        <v>195</v>
      </c>
      <c r="O322" s="14">
        <f t="shared" ca="1" si="251"/>
        <v>1593.5130798771124</v>
      </c>
      <c r="P322" s="14">
        <f t="shared" ca="1" si="252"/>
        <v>1593.5130798771124</v>
      </c>
      <c r="Q322" s="14">
        <f t="shared" ca="1" si="289"/>
        <v>499285.11233026232</v>
      </c>
      <c r="R322" s="15">
        <f ca="1">SUM(P$12:P322)</f>
        <v>258206.36074500761</v>
      </c>
      <c r="S322" s="16">
        <f ca="1">SUM(N$12:N322)+SUMIF(O$12:O322, "&lt;0")</f>
        <v>241078.75158525331</v>
      </c>
      <c r="U322" s="9">
        <v>44493</v>
      </c>
      <c r="V322" s="14">
        <f t="shared" ca="1" si="267"/>
        <v>1250</v>
      </c>
      <c r="W322" s="14">
        <f t="shared" ca="1" si="275"/>
        <v>1250</v>
      </c>
      <c r="X322" s="14">
        <f t="shared" ca="1" si="282"/>
        <v>195</v>
      </c>
      <c r="Y322" s="14">
        <f t="shared" ca="1" si="253"/>
        <v>1055</v>
      </c>
      <c r="Z322" s="14">
        <f t="shared" ca="1" si="254"/>
        <v>1055</v>
      </c>
      <c r="AA322" s="14">
        <f t="shared" ca="1" si="290"/>
        <v>368964.94699999999</v>
      </c>
      <c r="AB322" s="15">
        <f ca="1">SUM(Z$12:Z322)</f>
        <v>192507.76499999998</v>
      </c>
      <c r="AC322" s="16">
        <f ca="1">SUM(X$12:X322)+SUMIF(Y$12:Y322, "&lt;0")</f>
        <v>176457.18200000003</v>
      </c>
      <c r="AE322" s="9">
        <v>44493</v>
      </c>
      <c r="AF322" s="14">
        <f t="shared" ca="1" si="243"/>
        <v>2000</v>
      </c>
      <c r="AG322" s="14">
        <f t="shared" ca="1" si="271"/>
        <v>2000</v>
      </c>
      <c r="AH322" s="14">
        <f t="shared" ca="1" si="283"/>
        <v>380.70919014882497</v>
      </c>
      <c r="AI322" s="14">
        <f t="shared" ca="1" si="244"/>
        <v>1619.290809851175</v>
      </c>
      <c r="AJ322" s="14">
        <f t="shared" ca="1" si="245"/>
        <v>1619.290809851175</v>
      </c>
      <c r="AK322" s="14">
        <f t="shared" ca="1" si="255"/>
        <v>549489.56299796025</v>
      </c>
      <c r="AL322" s="15">
        <f ca="1">SUM(AJ$12:AJ322)</f>
        <v>283610.56888972834</v>
      </c>
      <c r="AM322" s="16">
        <f ca="1">SUM(AH$12:AH322)+SUMIF(AI$12:AI322, "&lt;0")</f>
        <v>265878.99410823209</v>
      </c>
      <c r="AO322" s="9">
        <v>44493</v>
      </c>
      <c r="AP322" s="14">
        <f t="shared" ca="1" si="246"/>
        <v>3000</v>
      </c>
      <c r="AQ322" s="14">
        <f t="shared" ca="1" si="276"/>
        <v>3000</v>
      </c>
      <c r="AR322" s="14">
        <f t="shared" ca="1" si="284"/>
        <v>813.66551937750319</v>
      </c>
      <c r="AS322" s="14">
        <f t="shared" ca="1" si="256"/>
        <v>2186.3344806224968</v>
      </c>
      <c r="AT322" s="14">
        <f t="shared" ca="1" si="257"/>
        <v>2186.3344806224968</v>
      </c>
      <c r="AU322" s="14">
        <f t="shared" ca="1" si="291"/>
        <v>763390.78785618593</v>
      </c>
      <c r="AV322" s="15">
        <f ca="1">SUM(AT$12:AT322)</f>
        <v>397657.30742753902</v>
      </c>
      <c r="AW322" s="16">
        <f ca="1">SUM(AR$12:AR322)+SUMIF(AS$12:AS322, "&lt;0")</f>
        <v>365733.48042864708</v>
      </c>
      <c r="AX322" s="15"/>
      <c r="AZ322" s="9">
        <v>44493</v>
      </c>
      <c r="BA322" s="14">
        <f t="shared" ca="1" si="268"/>
        <v>1500</v>
      </c>
      <c r="BB322" s="14">
        <f t="shared" ca="1" si="277"/>
        <v>1500</v>
      </c>
      <c r="BC322" s="14">
        <f t="shared" ca="1" si="285"/>
        <v>195</v>
      </c>
      <c r="BD322" s="14">
        <f t="shared" ca="1" si="258"/>
        <v>1305</v>
      </c>
      <c r="BE322" s="14">
        <f t="shared" ca="1" si="259"/>
        <v>1305</v>
      </c>
      <c r="BF322" s="14">
        <f t="shared" ca="1" si="292"/>
        <v>429464.94699999999</v>
      </c>
      <c r="BG322" s="15">
        <f ca="1">SUM(BE$12:BE322)</f>
        <v>223007.76500000004</v>
      </c>
      <c r="BH322" s="16">
        <f ca="1">SUM(BC$12:BC322)+SUMIF(BD$12:BD322, "&lt;0")</f>
        <v>206457.182</v>
      </c>
      <c r="BJ322" s="9">
        <v>44493</v>
      </c>
      <c r="BK322" s="14">
        <f t="shared" ca="1" si="269"/>
        <v>1750</v>
      </c>
      <c r="BL322" s="14">
        <f t="shared" ca="1" si="278"/>
        <v>1750</v>
      </c>
      <c r="BM322" s="14">
        <f t="shared" ca="1" si="286"/>
        <v>195</v>
      </c>
      <c r="BN322" s="14">
        <f t="shared" ca="1" si="260"/>
        <v>1555</v>
      </c>
      <c r="BO322" s="14">
        <f t="shared" ca="1" si="261"/>
        <v>1555</v>
      </c>
      <c r="BP322" s="14">
        <f t="shared" ca="1" si="293"/>
        <v>489964.94699999999</v>
      </c>
      <c r="BQ322" s="15">
        <f ca="1">SUM(BO$12:BO322)</f>
        <v>253507.76500000004</v>
      </c>
      <c r="BR322" s="16">
        <f ca="1">SUM(BM$12:BM322)+SUMIF(BN$12:BN322, "&lt;0")</f>
        <v>236457.18199999997</v>
      </c>
      <c r="BT322" s="9">
        <v>44493</v>
      </c>
      <c r="BU322" s="14">
        <f t="shared" ca="1" si="247"/>
        <v>2000</v>
      </c>
      <c r="BV322" s="14">
        <f t="shared" ca="1" si="272"/>
        <v>2000</v>
      </c>
      <c r="BW322" s="14">
        <f t="shared" ca="1" si="287"/>
        <v>380.70919014882497</v>
      </c>
      <c r="BX322" s="14">
        <f t="shared" ca="1" si="248"/>
        <v>1619.290809851175</v>
      </c>
      <c r="BY322" s="14">
        <f t="shared" ca="1" si="249"/>
        <v>1619.290809851175</v>
      </c>
      <c r="BZ322" s="14">
        <f t="shared" ca="1" si="262"/>
        <v>549489.56299796025</v>
      </c>
      <c r="CA322" s="15">
        <f ca="1">SUM(BY$12:BY322)</f>
        <v>283610.56888972834</v>
      </c>
      <c r="CB322" s="16">
        <f ca="1">SUM(BW$12:BW322)+SUMIF(BX$12:BX322, "&lt;0")</f>
        <v>265878.99410823209</v>
      </c>
      <c r="CD322" s="9">
        <v>44493</v>
      </c>
      <c r="CE322" s="14">
        <f t="shared" ca="1" si="270"/>
        <v>2500</v>
      </c>
      <c r="CF322" s="14">
        <f t="shared" ca="1" si="279"/>
        <v>2500</v>
      </c>
      <c r="CG322" s="14">
        <f t="shared" ca="1" si="288"/>
        <v>813.66551937750296</v>
      </c>
      <c r="CH322" s="14">
        <f t="shared" ca="1" si="263"/>
        <v>1686.334480622497</v>
      </c>
      <c r="CI322" s="14">
        <f t="shared" ca="1" si="264"/>
        <v>1686.334480622497</v>
      </c>
      <c r="CJ322" s="14">
        <f t="shared" ca="1" si="294"/>
        <v>661287.29516675486</v>
      </c>
      <c r="CK322" s="15">
        <f ca="1">SUM(CI$12:CI322)</f>
        <v>343553.81473810796</v>
      </c>
      <c r="CL322" s="16">
        <f ca="1">SUM(CG$12:CG322)+SUMIF(CH$12:CH322, "&lt;0")</f>
        <v>317733.48042864702</v>
      </c>
    </row>
    <row r="323" spans="1:90" x14ac:dyDescent="0.2">
      <c r="A323" s="24">
        <v>44494</v>
      </c>
      <c r="B323" s="54">
        <f ca="1">IF($A323&gt;= $C$5,$C$6, INDEX('Historical Data'!$D$2:$D$745, MATCH(A323, 'Historical Data'!$B$2:$B$745, 0)))</f>
        <v>1295.6389999999997</v>
      </c>
      <c r="C323" s="14">
        <f t="shared" ca="1" si="273"/>
        <v>1295.6389999999994</v>
      </c>
      <c r="D323" s="14">
        <f t="shared" ca="1" si="280"/>
        <v>517.01900000000023</v>
      </c>
      <c r="E323" s="14">
        <f t="shared" ca="1" si="250"/>
        <v>778.61999999999944</v>
      </c>
      <c r="F323" s="14">
        <f t="shared" ca="1" si="242"/>
        <v>778.61999999999944</v>
      </c>
      <c r="G323" s="14">
        <f t="shared" ca="1" si="265"/>
        <v>381305.22400000162</v>
      </c>
      <c r="H323" s="15">
        <f ca="1">SUM(F$12:F323)</f>
        <v>198854.34299999979</v>
      </c>
      <c r="I323" s="16">
        <f ca="1">SUM(D$12:D323)+SUMIF(E$12:E323, "&lt;0")</f>
        <v>182450.88099999979</v>
      </c>
      <c r="J323" s="15"/>
      <c r="K323" s="9">
        <v>44494</v>
      </c>
      <c r="L323" s="14">
        <f t="shared" ca="1" si="266"/>
        <v>1788.5130798771124</v>
      </c>
      <c r="M323" s="14">
        <f t="shared" ca="1" si="274"/>
        <v>1788.5130798771129</v>
      </c>
      <c r="N323" s="14">
        <f t="shared" ca="1" si="281"/>
        <v>517.01900000000023</v>
      </c>
      <c r="O323" s="14">
        <f t="shared" ca="1" si="251"/>
        <v>1271.4940798771122</v>
      </c>
      <c r="P323" s="14">
        <f t="shared" ca="1" si="252"/>
        <v>1271.4940798771122</v>
      </c>
      <c r="Q323" s="14">
        <f t="shared" ca="1" si="289"/>
        <v>501073.62541013944</v>
      </c>
      <c r="R323" s="15">
        <f ca="1">SUM(P$12:P323)</f>
        <v>259477.85482488471</v>
      </c>
      <c r="S323" s="16">
        <f ca="1">SUM(N$12:N323)+SUMIF(O$12:O323, "&lt;0")</f>
        <v>241595.77058525331</v>
      </c>
      <c r="U323" s="9">
        <v>44494</v>
      </c>
      <c r="V323" s="14">
        <f t="shared" ca="1" si="267"/>
        <v>1250</v>
      </c>
      <c r="W323" s="14">
        <f t="shared" ca="1" si="275"/>
        <v>1250</v>
      </c>
      <c r="X323" s="14">
        <f t="shared" ca="1" si="282"/>
        <v>517.01900000000023</v>
      </c>
      <c r="Y323" s="14">
        <f t="shared" ca="1" si="253"/>
        <v>732.98099999999977</v>
      </c>
      <c r="Z323" s="14">
        <f t="shared" ca="1" si="254"/>
        <v>732.98099999999977</v>
      </c>
      <c r="AA323" s="14">
        <f t="shared" ca="1" si="290"/>
        <v>370214.94699999999</v>
      </c>
      <c r="AB323" s="15">
        <f ca="1">SUM(Z$12:Z323)</f>
        <v>193240.74599999998</v>
      </c>
      <c r="AC323" s="16">
        <f ca="1">SUM(X$12:X323)+SUMIF(Y$12:Y323, "&lt;0")</f>
        <v>176974.20100000003</v>
      </c>
      <c r="AE323" s="9">
        <v>44494</v>
      </c>
      <c r="AF323" s="14">
        <f t="shared" ca="1" si="243"/>
        <v>2000</v>
      </c>
      <c r="AG323" s="14">
        <f t="shared" ca="1" si="271"/>
        <v>2000</v>
      </c>
      <c r="AH323" s="14">
        <f t="shared" ca="1" si="283"/>
        <v>676.95046017476261</v>
      </c>
      <c r="AI323" s="14">
        <f t="shared" ca="1" si="244"/>
        <v>1323.0495398252374</v>
      </c>
      <c r="AJ323" s="14">
        <f t="shared" ca="1" si="245"/>
        <v>1323.0495398252374</v>
      </c>
      <c r="AK323" s="14">
        <f t="shared" ca="1" si="255"/>
        <v>551489.56299796025</v>
      </c>
      <c r="AL323" s="15">
        <f ca="1">SUM(AJ$12:AJ323)</f>
        <v>284933.61842955358</v>
      </c>
      <c r="AM323" s="16">
        <f ca="1">SUM(AH$12:AH323)+SUMIF(AI$12:AI323, "&lt;0")</f>
        <v>266555.94456840685</v>
      </c>
      <c r="AO323" s="9">
        <v>44494</v>
      </c>
      <c r="AP323" s="14">
        <f t="shared" ca="1" si="246"/>
        <v>3000</v>
      </c>
      <c r="AQ323" s="14">
        <f t="shared" ca="1" si="276"/>
        <v>3000</v>
      </c>
      <c r="AR323" s="14">
        <f t="shared" ca="1" si="284"/>
        <v>1135.684519377503</v>
      </c>
      <c r="AS323" s="14">
        <f t="shared" ca="1" si="256"/>
        <v>1864.315480622497</v>
      </c>
      <c r="AT323" s="14">
        <f t="shared" ca="1" si="257"/>
        <v>1864.315480622497</v>
      </c>
      <c r="AU323" s="14">
        <f t="shared" ca="1" si="291"/>
        <v>766390.78785618593</v>
      </c>
      <c r="AV323" s="15">
        <f ca="1">SUM(AT$12:AT323)</f>
        <v>399521.62290816155</v>
      </c>
      <c r="AW323" s="16">
        <f ca="1">SUM(AR$12:AR323)+SUMIF(AS$12:AS323, "&lt;0")</f>
        <v>366869.16494802455</v>
      </c>
      <c r="AX323" s="15"/>
      <c r="AZ323" s="9">
        <v>44494</v>
      </c>
      <c r="BA323" s="14">
        <f t="shared" ca="1" si="268"/>
        <v>1500</v>
      </c>
      <c r="BB323" s="14">
        <f t="shared" ca="1" si="277"/>
        <v>1500</v>
      </c>
      <c r="BC323" s="14">
        <f t="shared" ca="1" si="285"/>
        <v>517.01900000000023</v>
      </c>
      <c r="BD323" s="14">
        <f t="shared" ca="1" si="258"/>
        <v>982.98099999999977</v>
      </c>
      <c r="BE323" s="14">
        <f t="shared" ca="1" si="259"/>
        <v>982.98099999999977</v>
      </c>
      <c r="BF323" s="14">
        <f t="shared" ca="1" si="292"/>
        <v>430964.94699999999</v>
      </c>
      <c r="BG323" s="15">
        <f ca="1">SUM(BE$12:BE323)</f>
        <v>223990.74600000004</v>
      </c>
      <c r="BH323" s="16">
        <f ca="1">SUM(BC$12:BC323)+SUMIF(BD$12:BD323, "&lt;0")</f>
        <v>206974.201</v>
      </c>
      <c r="BJ323" s="9">
        <v>44494</v>
      </c>
      <c r="BK323" s="14">
        <f t="shared" ca="1" si="269"/>
        <v>1750</v>
      </c>
      <c r="BL323" s="14">
        <f t="shared" ca="1" si="278"/>
        <v>1750</v>
      </c>
      <c r="BM323" s="14">
        <f t="shared" ca="1" si="286"/>
        <v>517.01900000000023</v>
      </c>
      <c r="BN323" s="14">
        <f t="shared" ca="1" si="260"/>
        <v>1232.9809999999998</v>
      </c>
      <c r="BO323" s="14">
        <f t="shared" ca="1" si="261"/>
        <v>1232.9809999999998</v>
      </c>
      <c r="BP323" s="14">
        <f t="shared" ca="1" si="293"/>
        <v>491714.94699999999</v>
      </c>
      <c r="BQ323" s="15">
        <f ca="1">SUM(BO$12:BO323)</f>
        <v>254740.74600000004</v>
      </c>
      <c r="BR323" s="16">
        <f ca="1">SUM(BM$12:BM323)+SUMIF(BN$12:BN323, "&lt;0")</f>
        <v>236974.20099999997</v>
      </c>
      <c r="BT323" s="9">
        <v>44494</v>
      </c>
      <c r="BU323" s="14">
        <f t="shared" ca="1" si="247"/>
        <v>2000</v>
      </c>
      <c r="BV323" s="14">
        <f t="shared" ca="1" si="272"/>
        <v>2000</v>
      </c>
      <c r="BW323" s="14">
        <f t="shared" ca="1" si="287"/>
        <v>676.95046017476261</v>
      </c>
      <c r="BX323" s="14">
        <f t="shared" ca="1" si="248"/>
        <v>1323.0495398252374</v>
      </c>
      <c r="BY323" s="14">
        <f t="shared" ca="1" si="249"/>
        <v>1323.0495398252374</v>
      </c>
      <c r="BZ323" s="14">
        <f t="shared" ca="1" si="262"/>
        <v>551489.56299796025</v>
      </c>
      <c r="CA323" s="15">
        <f ca="1">SUM(BY$12:BY323)</f>
        <v>284933.61842955358</v>
      </c>
      <c r="CB323" s="16">
        <f ca="1">SUM(BW$12:BW323)+SUMIF(BX$12:BX323, "&lt;0")</f>
        <v>266555.94456840685</v>
      </c>
      <c r="CD323" s="9">
        <v>44494</v>
      </c>
      <c r="CE323" s="14">
        <f t="shared" ca="1" si="270"/>
        <v>2500</v>
      </c>
      <c r="CF323" s="14">
        <f t="shared" ca="1" si="279"/>
        <v>2500</v>
      </c>
      <c r="CG323" s="14">
        <f t="shared" ca="1" si="288"/>
        <v>1135.684519377503</v>
      </c>
      <c r="CH323" s="14">
        <f t="shared" ca="1" si="263"/>
        <v>1364.315480622497</v>
      </c>
      <c r="CI323" s="14">
        <f t="shared" ca="1" si="264"/>
        <v>1364.315480622497</v>
      </c>
      <c r="CJ323" s="14">
        <f t="shared" ca="1" si="294"/>
        <v>663787.29516675486</v>
      </c>
      <c r="CK323" s="15">
        <f ca="1">SUM(CI$12:CI323)</f>
        <v>344918.13021873048</v>
      </c>
      <c r="CL323" s="16">
        <f ca="1">SUM(CG$12:CG323)+SUMIF(CH$12:CH323, "&lt;0")</f>
        <v>318869.1649480245</v>
      </c>
    </row>
    <row r="324" spans="1:90" x14ac:dyDescent="0.2">
      <c r="A324" s="24">
        <v>44495</v>
      </c>
      <c r="B324" s="54">
        <f ca="1">IF($A324&gt;= $C$5,$C$6, INDEX('Historical Data'!$D$2:$D$745, MATCH(A324, 'Historical Data'!$B$2:$B$745, 0)))</f>
        <v>1295.6389999999997</v>
      </c>
      <c r="C324" s="14">
        <f t="shared" ca="1" si="273"/>
        <v>1295.6389999999994</v>
      </c>
      <c r="D324" s="14">
        <f t="shared" ca="1" si="280"/>
        <v>561.28600000000006</v>
      </c>
      <c r="E324" s="14">
        <f t="shared" ca="1" si="250"/>
        <v>734.35299999999961</v>
      </c>
      <c r="F324" s="14">
        <f t="shared" ca="1" si="242"/>
        <v>734.35299999999961</v>
      </c>
      <c r="G324" s="14">
        <f t="shared" ca="1" si="265"/>
        <v>382600.86300000164</v>
      </c>
      <c r="H324" s="15">
        <f ca="1">SUM(F$12:F324)</f>
        <v>199588.69599999979</v>
      </c>
      <c r="I324" s="16">
        <f ca="1">SUM(D$12:D324)+SUMIF(E$12:E324, "&lt;0")</f>
        <v>183012.16699999978</v>
      </c>
      <c r="J324" s="15"/>
      <c r="K324" s="9">
        <v>44495</v>
      </c>
      <c r="L324" s="14">
        <f t="shared" ca="1" si="266"/>
        <v>1788.5130798771124</v>
      </c>
      <c r="M324" s="14">
        <f t="shared" ca="1" si="274"/>
        <v>1788.5130798771129</v>
      </c>
      <c r="N324" s="14">
        <f t="shared" ca="1" si="281"/>
        <v>561.28600000000006</v>
      </c>
      <c r="O324" s="14">
        <f t="shared" ca="1" si="251"/>
        <v>1227.2270798771124</v>
      </c>
      <c r="P324" s="14">
        <f t="shared" ca="1" si="252"/>
        <v>1227.2270798771124</v>
      </c>
      <c r="Q324" s="14">
        <f t="shared" ca="1" si="289"/>
        <v>502862.13849001657</v>
      </c>
      <c r="R324" s="15">
        <f ca="1">SUM(P$12:P324)</f>
        <v>260705.08190476181</v>
      </c>
      <c r="S324" s="16">
        <f ca="1">SUM(N$12:N324)+SUMIF(O$12:O324, "&lt;0")</f>
        <v>242157.0565852533</v>
      </c>
      <c r="U324" s="9">
        <v>44495</v>
      </c>
      <c r="V324" s="14">
        <f t="shared" ca="1" si="267"/>
        <v>1250</v>
      </c>
      <c r="W324" s="14">
        <f t="shared" ca="1" si="275"/>
        <v>1250</v>
      </c>
      <c r="X324" s="14">
        <f t="shared" ca="1" si="282"/>
        <v>561.28600000000006</v>
      </c>
      <c r="Y324" s="14">
        <f t="shared" ca="1" si="253"/>
        <v>688.71399999999994</v>
      </c>
      <c r="Z324" s="14">
        <f t="shared" ca="1" si="254"/>
        <v>688.71399999999994</v>
      </c>
      <c r="AA324" s="14">
        <f t="shared" ca="1" si="290"/>
        <v>371464.94699999999</v>
      </c>
      <c r="AB324" s="15">
        <f ca="1">SUM(Z$12:Z324)</f>
        <v>193929.46</v>
      </c>
      <c r="AC324" s="16">
        <f ca="1">SUM(X$12:X324)+SUMIF(Y$12:Y324, "&lt;0")</f>
        <v>177535.48700000002</v>
      </c>
      <c r="AE324" s="9">
        <v>44495</v>
      </c>
      <c r="AF324" s="14">
        <f t="shared" ca="1" si="243"/>
        <v>2000</v>
      </c>
      <c r="AG324" s="14">
        <f t="shared" ca="1" si="271"/>
        <v>2000</v>
      </c>
      <c r="AH324" s="14">
        <f t="shared" ca="1" si="283"/>
        <v>695.43973020069984</v>
      </c>
      <c r="AI324" s="14">
        <f t="shared" ca="1" si="244"/>
        <v>1304.5602697993002</v>
      </c>
      <c r="AJ324" s="14">
        <f t="shared" ca="1" si="245"/>
        <v>1304.5602697993002</v>
      </c>
      <c r="AK324" s="14">
        <f t="shared" ca="1" si="255"/>
        <v>553489.56299796025</v>
      </c>
      <c r="AL324" s="15">
        <f ca="1">SUM(AJ$12:AJ324)</f>
        <v>286238.17869935289</v>
      </c>
      <c r="AM324" s="16">
        <f ca="1">SUM(AH$12:AH324)+SUMIF(AI$12:AI324, "&lt;0")</f>
        <v>267251.38429860753</v>
      </c>
      <c r="AO324" s="9">
        <v>44495</v>
      </c>
      <c r="AP324" s="14">
        <f t="shared" ca="1" si="246"/>
        <v>3000</v>
      </c>
      <c r="AQ324" s="14">
        <f t="shared" ca="1" si="276"/>
        <v>3000</v>
      </c>
      <c r="AR324" s="14">
        <f t="shared" ca="1" si="284"/>
        <v>1179.951519377503</v>
      </c>
      <c r="AS324" s="14">
        <f t="shared" ca="1" si="256"/>
        <v>1820.048480622497</v>
      </c>
      <c r="AT324" s="14">
        <f t="shared" ca="1" si="257"/>
        <v>1820.048480622497</v>
      </c>
      <c r="AU324" s="14">
        <f t="shared" ca="1" si="291"/>
        <v>769390.78785618593</v>
      </c>
      <c r="AV324" s="15">
        <f ca="1">SUM(AT$12:AT324)</f>
        <v>401341.67138878402</v>
      </c>
      <c r="AW324" s="16">
        <f ca="1">SUM(AR$12:AR324)+SUMIF(AS$12:AS324, "&lt;0")</f>
        <v>368049.11646740208</v>
      </c>
      <c r="AX324" s="15"/>
      <c r="AZ324" s="9">
        <v>44495</v>
      </c>
      <c r="BA324" s="14">
        <f t="shared" ca="1" si="268"/>
        <v>1500</v>
      </c>
      <c r="BB324" s="14">
        <f t="shared" ca="1" si="277"/>
        <v>1500</v>
      </c>
      <c r="BC324" s="14">
        <f t="shared" ca="1" si="285"/>
        <v>561.28600000000006</v>
      </c>
      <c r="BD324" s="14">
        <f t="shared" ca="1" si="258"/>
        <v>938.71399999999994</v>
      </c>
      <c r="BE324" s="14">
        <f t="shared" ca="1" si="259"/>
        <v>938.71399999999994</v>
      </c>
      <c r="BF324" s="14">
        <f t="shared" ca="1" si="292"/>
        <v>432464.94699999999</v>
      </c>
      <c r="BG324" s="15">
        <f ca="1">SUM(BE$12:BE324)</f>
        <v>224929.46000000005</v>
      </c>
      <c r="BH324" s="16">
        <f ca="1">SUM(BC$12:BC324)+SUMIF(BD$12:BD324, "&lt;0")</f>
        <v>207535.48699999999</v>
      </c>
      <c r="BJ324" s="9">
        <v>44495</v>
      </c>
      <c r="BK324" s="14">
        <f t="shared" ca="1" si="269"/>
        <v>1750</v>
      </c>
      <c r="BL324" s="14">
        <f t="shared" ca="1" si="278"/>
        <v>1750</v>
      </c>
      <c r="BM324" s="14">
        <f t="shared" ca="1" si="286"/>
        <v>561.28600000000006</v>
      </c>
      <c r="BN324" s="14">
        <f t="shared" ca="1" si="260"/>
        <v>1188.7139999999999</v>
      </c>
      <c r="BO324" s="14">
        <f t="shared" ca="1" si="261"/>
        <v>1188.7139999999999</v>
      </c>
      <c r="BP324" s="14">
        <f t="shared" ca="1" si="293"/>
        <v>493464.94699999999</v>
      </c>
      <c r="BQ324" s="15">
        <f ca="1">SUM(BO$12:BO324)</f>
        <v>255929.46000000005</v>
      </c>
      <c r="BR324" s="16">
        <f ca="1">SUM(BM$12:BM324)+SUMIF(BN$12:BN324, "&lt;0")</f>
        <v>237535.48699999996</v>
      </c>
      <c r="BT324" s="9">
        <v>44495</v>
      </c>
      <c r="BU324" s="14">
        <f t="shared" ca="1" si="247"/>
        <v>2000</v>
      </c>
      <c r="BV324" s="14">
        <f t="shared" ca="1" si="272"/>
        <v>2000</v>
      </c>
      <c r="BW324" s="14">
        <f t="shared" ca="1" si="287"/>
        <v>695.43973020069984</v>
      </c>
      <c r="BX324" s="14">
        <f t="shared" ca="1" si="248"/>
        <v>1304.5602697993002</v>
      </c>
      <c r="BY324" s="14">
        <f t="shared" ca="1" si="249"/>
        <v>1304.5602697993002</v>
      </c>
      <c r="BZ324" s="14">
        <f t="shared" ca="1" si="262"/>
        <v>553489.56299796025</v>
      </c>
      <c r="CA324" s="15">
        <f ca="1">SUM(BY$12:BY324)</f>
        <v>286238.17869935289</v>
      </c>
      <c r="CB324" s="16">
        <f ca="1">SUM(BW$12:BW324)+SUMIF(BX$12:BX324, "&lt;0")</f>
        <v>267251.38429860753</v>
      </c>
      <c r="CD324" s="9">
        <v>44495</v>
      </c>
      <c r="CE324" s="14">
        <f t="shared" ca="1" si="270"/>
        <v>2500</v>
      </c>
      <c r="CF324" s="14">
        <f t="shared" ca="1" si="279"/>
        <v>2500</v>
      </c>
      <c r="CG324" s="14">
        <f t="shared" ca="1" si="288"/>
        <v>1179.951519377503</v>
      </c>
      <c r="CH324" s="14">
        <f t="shared" ca="1" si="263"/>
        <v>1320.048480622497</v>
      </c>
      <c r="CI324" s="14">
        <f t="shared" ca="1" si="264"/>
        <v>1320.048480622497</v>
      </c>
      <c r="CJ324" s="14">
        <f t="shared" ca="1" si="294"/>
        <v>666287.29516675486</v>
      </c>
      <c r="CK324" s="15">
        <f ca="1">SUM(CI$12:CI324)</f>
        <v>346238.17869935295</v>
      </c>
      <c r="CL324" s="16">
        <f ca="1">SUM(CG$12:CG324)+SUMIF(CH$12:CH324, "&lt;0")</f>
        <v>320049.11646740203</v>
      </c>
    </row>
    <row r="325" spans="1:90" x14ac:dyDescent="0.2">
      <c r="A325" s="24">
        <v>44496</v>
      </c>
      <c r="B325" s="54">
        <f ca="1">IF($A325&gt;= $C$5,$C$6, INDEX('Historical Data'!$D$2:$D$745, MATCH(A325, 'Historical Data'!$B$2:$B$745, 0)))</f>
        <v>1295.6389999999997</v>
      </c>
      <c r="C325" s="14">
        <f t="shared" ca="1" si="273"/>
        <v>1295.6389999999994</v>
      </c>
      <c r="D325" s="14">
        <f t="shared" ca="1" si="280"/>
        <v>1197.1200000000026</v>
      </c>
      <c r="E325" s="14">
        <f t="shared" ca="1" si="250"/>
        <v>98.51899999999705</v>
      </c>
      <c r="F325" s="14">
        <f t="shared" ca="1" si="242"/>
        <v>98.51899999999705</v>
      </c>
      <c r="G325" s="14">
        <f t="shared" ca="1" si="265"/>
        <v>383896.50200000167</v>
      </c>
      <c r="H325" s="15">
        <f ca="1">SUM(F$12:F325)</f>
        <v>199687.21499999979</v>
      </c>
      <c r="I325" s="16">
        <f ca="1">SUM(D$12:D325)+SUMIF(E$12:E325, "&lt;0")</f>
        <v>184209.28699999978</v>
      </c>
      <c r="J325" s="15"/>
      <c r="K325" s="9">
        <v>44496</v>
      </c>
      <c r="L325" s="14">
        <f t="shared" ca="1" si="266"/>
        <v>1788.5130798771124</v>
      </c>
      <c r="M325" s="14">
        <f t="shared" ca="1" si="274"/>
        <v>1788.5130798771129</v>
      </c>
      <c r="N325" s="14">
        <f t="shared" ca="1" si="281"/>
        <v>1197.1200000000026</v>
      </c>
      <c r="O325" s="14">
        <f t="shared" ca="1" si="251"/>
        <v>591.39307987710981</v>
      </c>
      <c r="P325" s="14">
        <f t="shared" ca="1" si="252"/>
        <v>591.39307987710981</v>
      </c>
      <c r="Q325" s="14">
        <f t="shared" ca="1" si="289"/>
        <v>504650.6515698937</v>
      </c>
      <c r="R325" s="15">
        <f ca="1">SUM(P$12:P325)</f>
        <v>261296.47498463892</v>
      </c>
      <c r="S325" s="16">
        <f ca="1">SUM(N$12:N325)+SUMIF(O$12:O325, "&lt;0")</f>
        <v>243354.1765852533</v>
      </c>
      <c r="U325" s="9">
        <v>44496</v>
      </c>
      <c r="V325" s="14">
        <f t="shared" ca="1" si="267"/>
        <v>1250</v>
      </c>
      <c r="W325" s="14">
        <f t="shared" ca="1" si="275"/>
        <v>1250</v>
      </c>
      <c r="X325" s="14">
        <f t="shared" ca="1" si="282"/>
        <v>1197.1200000000026</v>
      </c>
      <c r="Y325" s="14">
        <f t="shared" ca="1" si="253"/>
        <v>52.879999999997381</v>
      </c>
      <c r="Z325" s="14">
        <f t="shared" ca="1" si="254"/>
        <v>52.879999999997381</v>
      </c>
      <c r="AA325" s="14">
        <f t="shared" ca="1" si="290"/>
        <v>372714.94699999999</v>
      </c>
      <c r="AB325" s="15">
        <f ca="1">SUM(Z$12:Z325)</f>
        <v>193982.34</v>
      </c>
      <c r="AC325" s="16">
        <f ca="1">SUM(X$12:X325)+SUMIF(Y$12:Y325, "&lt;0")</f>
        <v>178732.60700000002</v>
      </c>
      <c r="AE325" s="9">
        <v>44496</v>
      </c>
      <c r="AF325" s="14">
        <f t="shared" ca="1" si="243"/>
        <v>2000</v>
      </c>
      <c r="AG325" s="14">
        <f t="shared" ca="1" si="271"/>
        <v>2000</v>
      </c>
      <c r="AH325" s="14">
        <f t="shared" ca="1" si="283"/>
        <v>1305.4960002266398</v>
      </c>
      <c r="AI325" s="14">
        <f t="shared" ca="1" si="244"/>
        <v>694.50399977336019</v>
      </c>
      <c r="AJ325" s="14">
        <f t="shared" ca="1" si="245"/>
        <v>694.50399977336019</v>
      </c>
      <c r="AK325" s="14">
        <f t="shared" ca="1" si="255"/>
        <v>555489.56299796025</v>
      </c>
      <c r="AL325" s="15">
        <f ca="1">SUM(AJ$12:AJ325)</f>
        <v>286932.68269912625</v>
      </c>
      <c r="AM325" s="16">
        <f ca="1">SUM(AH$12:AH325)+SUMIF(AI$12:AI325, "&lt;0")</f>
        <v>268556.88029883418</v>
      </c>
      <c r="AO325" s="9">
        <v>44496</v>
      </c>
      <c r="AP325" s="14">
        <f t="shared" ca="1" si="246"/>
        <v>3000</v>
      </c>
      <c r="AQ325" s="14">
        <f t="shared" ca="1" si="276"/>
        <v>3000</v>
      </c>
      <c r="AR325" s="14">
        <f t="shared" ca="1" si="284"/>
        <v>1815.7855193775054</v>
      </c>
      <c r="AS325" s="14">
        <f t="shared" ca="1" si="256"/>
        <v>1184.2144806224946</v>
      </c>
      <c r="AT325" s="14">
        <f t="shared" ca="1" si="257"/>
        <v>1184.2144806224946</v>
      </c>
      <c r="AU325" s="14">
        <f t="shared" ca="1" si="291"/>
        <v>772390.78785618593</v>
      </c>
      <c r="AV325" s="15">
        <f ca="1">SUM(AT$12:AT325)</f>
        <v>402525.88586940651</v>
      </c>
      <c r="AW325" s="16">
        <f ca="1">SUM(AR$12:AR325)+SUMIF(AS$12:AS325, "&lt;0")</f>
        <v>369864.90198677959</v>
      </c>
      <c r="AX325" s="15"/>
      <c r="AZ325" s="9">
        <v>44496</v>
      </c>
      <c r="BA325" s="14">
        <f t="shared" ca="1" si="268"/>
        <v>1500</v>
      </c>
      <c r="BB325" s="14">
        <f t="shared" ca="1" si="277"/>
        <v>1500</v>
      </c>
      <c r="BC325" s="14">
        <f t="shared" ca="1" si="285"/>
        <v>1197.1200000000026</v>
      </c>
      <c r="BD325" s="14">
        <f t="shared" ca="1" si="258"/>
        <v>302.87999999999738</v>
      </c>
      <c r="BE325" s="14">
        <f t="shared" ca="1" si="259"/>
        <v>302.87999999999738</v>
      </c>
      <c r="BF325" s="14">
        <f t="shared" ca="1" si="292"/>
        <v>433964.94699999999</v>
      </c>
      <c r="BG325" s="15">
        <f ca="1">SUM(BE$12:BE325)</f>
        <v>225232.34000000005</v>
      </c>
      <c r="BH325" s="16">
        <f ca="1">SUM(BC$12:BC325)+SUMIF(BD$12:BD325, "&lt;0")</f>
        <v>208732.60699999999</v>
      </c>
      <c r="BJ325" s="9">
        <v>44496</v>
      </c>
      <c r="BK325" s="14">
        <f t="shared" ca="1" si="269"/>
        <v>1750</v>
      </c>
      <c r="BL325" s="14">
        <f t="shared" ca="1" si="278"/>
        <v>1750</v>
      </c>
      <c r="BM325" s="14">
        <f t="shared" ca="1" si="286"/>
        <v>1197.1200000000026</v>
      </c>
      <c r="BN325" s="14">
        <f t="shared" ca="1" si="260"/>
        <v>552.87999999999738</v>
      </c>
      <c r="BO325" s="14">
        <f t="shared" ca="1" si="261"/>
        <v>552.87999999999738</v>
      </c>
      <c r="BP325" s="14">
        <f t="shared" ca="1" si="293"/>
        <v>495214.94699999999</v>
      </c>
      <c r="BQ325" s="15">
        <f ca="1">SUM(BO$12:BO325)</f>
        <v>256482.34000000005</v>
      </c>
      <c r="BR325" s="16">
        <f ca="1">SUM(BM$12:BM325)+SUMIF(BN$12:BN325, "&lt;0")</f>
        <v>238732.60699999996</v>
      </c>
      <c r="BT325" s="9">
        <v>44496</v>
      </c>
      <c r="BU325" s="14">
        <f t="shared" ca="1" si="247"/>
        <v>2000</v>
      </c>
      <c r="BV325" s="14">
        <f t="shared" ca="1" si="272"/>
        <v>2000</v>
      </c>
      <c r="BW325" s="14">
        <f t="shared" ca="1" si="287"/>
        <v>1305.4960002266398</v>
      </c>
      <c r="BX325" s="14">
        <f t="shared" ca="1" si="248"/>
        <v>694.50399977336019</v>
      </c>
      <c r="BY325" s="14">
        <f t="shared" ca="1" si="249"/>
        <v>694.50399977336019</v>
      </c>
      <c r="BZ325" s="14">
        <f t="shared" ca="1" si="262"/>
        <v>555489.56299796025</v>
      </c>
      <c r="CA325" s="15">
        <f ca="1">SUM(BY$12:BY325)</f>
        <v>286932.68269912625</v>
      </c>
      <c r="CB325" s="16">
        <f ca="1">SUM(BW$12:BW325)+SUMIF(BX$12:BX325, "&lt;0")</f>
        <v>268556.88029883418</v>
      </c>
      <c r="CD325" s="9">
        <v>44496</v>
      </c>
      <c r="CE325" s="14">
        <f t="shared" ca="1" si="270"/>
        <v>2500</v>
      </c>
      <c r="CF325" s="14">
        <f t="shared" ca="1" si="279"/>
        <v>2500</v>
      </c>
      <c r="CG325" s="14">
        <f t="shared" ca="1" si="288"/>
        <v>1805.4960002266398</v>
      </c>
      <c r="CH325" s="14">
        <f t="shared" ca="1" si="263"/>
        <v>694.50399977336019</v>
      </c>
      <c r="CI325" s="14">
        <f t="shared" ca="1" si="264"/>
        <v>694.50399977336019</v>
      </c>
      <c r="CJ325" s="14">
        <f t="shared" ca="1" si="294"/>
        <v>668787.29516675486</v>
      </c>
      <c r="CK325" s="15">
        <f ca="1">SUM(CI$12:CI325)</f>
        <v>346932.68269912631</v>
      </c>
      <c r="CL325" s="16">
        <f ca="1">SUM(CG$12:CG325)+SUMIF(CH$12:CH325, "&lt;0")</f>
        <v>321854.61246762867</v>
      </c>
    </row>
    <row r="326" spans="1:90" x14ac:dyDescent="0.2">
      <c r="A326" s="24">
        <v>44497</v>
      </c>
      <c r="B326" s="54">
        <f ca="1">IF($A326&gt;= $C$5,$C$6, INDEX('Historical Data'!$D$2:$D$745, MATCH(A326, 'Historical Data'!$B$2:$B$745, 0)))</f>
        <v>1295.6389999999997</v>
      </c>
      <c r="C326" s="14">
        <f t="shared" ca="1" si="273"/>
        <v>1295.6389999999994</v>
      </c>
      <c r="D326" s="14">
        <f t="shared" ca="1" si="280"/>
        <v>1295.6389999999997</v>
      </c>
      <c r="E326" s="14">
        <f t="shared" ca="1" si="250"/>
        <v>0</v>
      </c>
      <c r="F326" s="14">
        <f t="shared" ca="1" si="242"/>
        <v>0</v>
      </c>
      <c r="G326" s="14">
        <f t="shared" ca="1" si="265"/>
        <v>385192.14100000169</v>
      </c>
      <c r="H326" s="15">
        <f ca="1">SUM(F$12:F326)</f>
        <v>199687.21499999979</v>
      </c>
      <c r="I326" s="16">
        <f ca="1">SUM(D$12:D326)+SUMIF(E$12:E326, "&lt;0")</f>
        <v>185504.92599999977</v>
      </c>
      <c r="J326" s="15"/>
      <c r="K326" s="9">
        <v>44497</v>
      </c>
      <c r="L326" s="14">
        <f t="shared" ca="1" si="266"/>
        <v>1788.5130798771124</v>
      </c>
      <c r="M326" s="14">
        <f t="shared" ca="1" si="274"/>
        <v>1788.5130798771129</v>
      </c>
      <c r="N326" s="14">
        <f t="shared" ca="1" si="281"/>
        <v>1558.7949999999983</v>
      </c>
      <c r="O326" s="14">
        <f t="shared" ca="1" si="251"/>
        <v>229.71807987711418</v>
      </c>
      <c r="P326" s="14">
        <f t="shared" ca="1" si="252"/>
        <v>229.71807987711418</v>
      </c>
      <c r="Q326" s="14">
        <f t="shared" ca="1" si="289"/>
        <v>506439.16464977083</v>
      </c>
      <c r="R326" s="15">
        <f ca="1">SUM(P$12:P326)</f>
        <v>261526.19306451603</v>
      </c>
      <c r="S326" s="16">
        <f ca="1">SUM(N$12:N326)+SUMIF(O$12:O326, "&lt;0")</f>
        <v>244912.97158525331</v>
      </c>
      <c r="U326" s="9">
        <v>44497</v>
      </c>
      <c r="V326" s="14">
        <f t="shared" ca="1" si="267"/>
        <v>1250</v>
      </c>
      <c r="W326" s="14">
        <f t="shared" ca="1" si="275"/>
        <v>1250</v>
      </c>
      <c r="X326" s="14">
        <f t="shared" ca="1" si="282"/>
        <v>1250</v>
      </c>
      <c r="Y326" s="14">
        <f t="shared" ca="1" si="253"/>
        <v>0</v>
      </c>
      <c r="Z326" s="14">
        <f t="shared" ca="1" si="254"/>
        <v>0</v>
      </c>
      <c r="AA326" s="14">
        <f t="shared" ca="1" si="290"/>
        <v>373964.94699999999</v>
      </c>
      <c r="AB326" s="15">
        <f ca="1">SUM(Z$12:Z326)</f>
        <v>193982.34</v>
      </c>
      <c r="AC326" s="16">
        <f ca="1">SUM(X$12:X326)+SUMIF(Y$12:Y326, "&lt;0")</f>
        <v>179982.60700000002</v>
      </c>
      <c r="AE326" s="9">
        <v>44497</v>
      </c>
      <c r="AF326" s="14">
        <f t="shared" ca="1" si="243"/>
        <v>2000</v>
      </c>
      <c r="AG326" s="14">
        <f t="shared" ca="1" si="271"/>
        <v>2000</v>
      </c>
      <c r="AH326" s="14">
        <f t="shared" ca="1" si="283"/>
        <v>1641.3932702525726</v>
      </c>
      <c r="AI326" s="14">
        <f t="shared" ca="1" si="244"/>
        <v>358.60672974742738</v>
      </c>
      <c r="AJ326" s="14">
        <f t="shared" ca="1" si="245"/>
        <v>358.60672974742738</v>
      </c>
      <c r="AK326" s="14">
        <f t="shared" ca="1" si="255"/>
        <v>557489.56299796025</v>
      </c>
      <c r="AL326" s="15">
        <f ca="1">SUM(AJ$12:AJ326)</f>
        <v>287291.28942887369</v>
      </c>
      <c r="AM326" s="16">
        <f ca="1">SUM(AH$12:AH326)+SUMIF(AI$12:AI326, "&lt;0")</f>
        <v>270198.27356908674</v>
      </c>
      <c r="AO326" s="9">
        <v>44497</v>
      </c>
      <c r="AP326" s="14">
        <f t="shared" ca="1" si="246"/>
        <v>3000</v>
      </c>
      <c r="AQ326" s="14">
        <f t="shared" ca="1" si="276"/>
        <v>3000</v>
      </c>
      <c r="AR326" s="14">
        <f t="shared" ca="1" si="284"/>
        <v>2177.460519377501</v>
      </c>
      <c r="AS326" s="14">
        <f t="shared" ca="1" si="256"/>
        <v>822.53948062249901</v>
      </c>
      <c r="AT326" s="14">
        <f t="shared" ca="1" si="257"/>
        <v>822.53948062249901</v>
      </c>
      <c r="AU326" s="14">
        <f t="shared" ca="1" si="291"/>
        <v>775390.78785618593</v>
      </c>
      <c r="AV326" s="15">
        <f ca="1">SUM(AT$12:AT326)</f>
        <v>403348.42535002902</v>
      </c>
      <c r="AW326" s="16">
        <f ca="1">SUM(AR$12:AR326)+SUMIF(AS$12:AS326, "&lt;0")</f>
        <v>372042.36250615708</v>
      </c>
      <c r="AX326" s="15"/>
      <c r="AZ326" s="9">
        <v>44497</v>
      </c>
      <c r="BA326" s="14">
        <f t="shared" ca="1" si="268"/>
        <v>1500</v>
      </c>
      <c r="BB326" s="14">
        <f t="shared" ca="1" si="277"/>
        <v>1500</v>
      </c>
      <c r="BC326" s="14">
        <f t="shared" ca="1" si="285"/>
        <v>1500</v>
      </c>
      <c r="BD326" s="14">
        <f t="shared" ca="1" si="258"/>
        <v>0</v>
      </c>
      <c r="BE326" s="14">
        <f t="shared" ca="1" si="259"/>
        <v>0</v>
      </c>
      <c r="BF326" s="14">
        <f t="shared" ca="1" si="292"/>
        <v>435464.94699999999</v>
      </c>
      <c r="BG326" s="15">
        <f ca="1">SUM(BE$12:BE326)</f>
        <v>225232.34000000005</v>
      </c>
      <c r="BH326" s="16">
        <f ca="1">SUM(BC$12:BC326)+SUMIF(BD$12:BD326, "&lt;0")</f>
        <v>210232.60699999999</v>
      </c>
      <c r="BJ326" s="9">
        <v>44497</v>
      </c>
      <c r="BK326" s="14">
        <f t="shared" ca="1" si="269"/>
        <v>1750</v>
      </c>
      <c r="BL326" s="14">
        <f t="shared" ca="1" si="278"/>
        <v>1750</v>
      </c>
      <c r="BM326" s="14">
        <f t="shared" ca="1" si="286"/>
        <v>1558.7949999999983</v>
      </c>
      <c r="BN326" s="14">
        <f t="shared" ca="1" si="260"/>
        <v>191.20500000000175</v>
      </c>
      <c r="BO326" s="14">
        <f t="shared" ca="1" si="261"/>
        <v>191.20500000000175</v>
      </c>
      <c r="BP326" s="14">
        <f t="shared" ca="1" si="293"/>
        <v>496964.94699999999</v>
      </c>
      <c r="BQ326" s="15">
        <f ca="1">SUM(BO$12:BO326)</f>
        <v>256673.54500000004</v>
      </c>
      <c r="BR326" s="16">
        <f ca="1">SUM(BM$12:BM326)+SUMIF(BN$12:BN326, "&lt;0")</f>
        <v>240291.40199999997</v>
      </c>
      <c r="BT326" s="9">
        <v>44497</v>
      </c>
      <c r="BU326" s="14">
        <f t="shared" ca="1" si="247"/>
        <v>2000</v>
      </c>
      <c r="BV326" s="14">
        <f t="shared" ca="1" si="272"/>
        <v>2000</v>
      </c>
      <c r="BW326" s="14">
        <f t="shared" ca="1" si="287"/>
        <v>1641.3932702525726</v>
      </c>
      <c r="BX326" s="14">
        <f t="shared" ca="1" si="248"/>
        <v>358.60672974742738</v>
      </c>
      <c r="BY326" s="14">
        <f t="shared" ca="1" si="249"/>
        <v>358.60672974742738</v>
      </c>
      <c r="BZ326" s="14">
        <f t="shared" ca="1" si="262"/>
        <v>557489.56299796025</v>
      </c>
      <c r="CA326" s="15">
        <f ca="1">SUM(BY$12:BY326)</f>
        <v>287291.28942887369</v>
      </c>
      <c r="CB326" s="16">
        <f ca="1">SUM(BW$12:BW326)+SUMIF(BX$12:BX326, "&lt;0")</f>
        <v>270198.27356908674</v>
      </c>
      <c r="CD326" s="9">
        <v>44497</v>
      </c>
      <c r="CE326" s="14">
        <f t="shared" ca="1" si="270"/>
        <v>2500</v>
      </c>
      <c r="CF326" s="14">
        <f t="shared" ca="1" si="279"/>
        <v>2500</v>
      </c>
      <c r="CG326" s="14">
        <f t="shared" ca="1" si="288"/>
        <v>2141.3932702525726</v>
      </c>
      <c r="CH326" s="14">
        <f t="shared" ca="1" si="263"/>
        <v>358.60672974742738</v>
      </c>
      <c r="CI326" s="14">
        <f t="shared" ca="1" si="264"/>
        <v>358.60672974742738</v>
      </c>
      <c r="CJ326" s="14">
        <f t="shared" ca="1" si="294"/>
        <v>671287.29516675486</v>
      </c>
      <c r="CK326" s="15">
        <f ca="1">SUM(CI$12:CI326)</f>
        <v>347291.28942887374</v>
      </c>
      <c r="CL326" s="16">
        <f ca="1">SUM(CG$12:CG326)+SUMIF(CH$12:CH326, "&lt;0")</f>
        <v>323996.00573788123</v>
      </c>
    </row>
    <row r="327" spans="1:90" x14ac:dyDescent="0.2">
      <c r="A327" s="24">
        <v>44498</v>
      </c>
      <c r="B327" s="54">
        <f ca="1">IF($A327&gt;= $C$5,$C$6, INDEX('Historical Data'!$D$2:$D$745, MATCH(A327, 'Historical Data'!$B$2:$B$745, 0)))</f>
        <v>1295.6389999999997</v>
      </c>
      <c r="C327" s="14">
        <f t="shared" ca="1" si="273"/>
        <v>1295.6389999999994</v>
      </c>
      <c r="D327" s="14">
        <f t="shared" ca="1" si="280"/>
        <v>742.27499999999736</v>
      </c>
      <c r="E327" s="14">
        <f t="shared" ca="1" si="250"/>
        <v>553.36400000000231</v>
      </c>
      <c r="F327" s="14">
        <f t="shared" ca="1" si="242"/>
        <v>553.36400000000231</v>
      </c>
      <c r="G327" s="14">
        <f t="shared" ca="1" si="265"/>
        <v>386487.78000000172</v>
      </c>
      <c r="H327" s="15">
        <f ca="1">SUM(F$12:F327)</f>
        <v>200240.57899999979</v>
      </c>
      <c r="I327" s="16">
        <f ca="1">SUM(D$12:D327)+SUMIF(E$12:E327, "&lt;0")</f>
        <v>186247.20099999977</v>
      </c>
      <c r="J327" s="15"/>
      <c r="K327" s="9">
        <v>44498</v>
      </c>
      <c r="L327" s="14">
        <f t="shared" ca="1" si="266"/>
        <v>1788.5130798771124</v>
      </c>
      <c r="M327" s="14">
        <f t="shared" ca="1" si="274"/>
        <v>1788.5130798771129</v>
      </c>
      <c r="N327" s="14">
        <f t="shared" ca="1" si="281"/>
        <v>479.11899999999878</v>
      </c>
      <c r="O327" s="14">
        <f t="shared" ca="1" si="251"/>
        <v>1309.3940798771137</v>
      </c>
      <c r="P327" s="14">
        <f t="shared" ca="1" si="252"/>
        <v>1309.3940798771137</v>
      </c>
      <c r="Q327" s="14">
        <f t="shared" ca="1" si="289"/>
        <v>508227.67772964796</v>
      </c>
      <c r="R327" s="15">
        <f ca="1">SUM(P$12:P327)</f>
        <v>262835.58714439312</v>
      </c>
      <c r="S327" s="16">
        <f ca="1">SUM(N$12:N327)+SUMIF(O$12:O327, "&lt;0")</f>
        <v>245392.09058525332</v>
      </c>
      <c r="U327" s="9">
        <v>44498</v>
      </c>
      <c r="V327" s="14">
        <f t="shared" ca="1" si="267"/>
        <v>1250</v>
      </c>
      <c r="W327" s="14">
        <f t="shared" ca="1" si="275"/>
        <v>1250</v>
      </c>
      <c r="X327" s="14">
        <f t="shared" ca="1" si="282"/>
        <v>787.91399999999703</v>
      </c>
      <c r="Y327" s="14">
        <f t="shared" ca="1" si="253"/>
        <v>462.08600000000297</v>
      </c>
      <c r="Z327" s="14">
        <f t="shared" ca="1" si="254"/>
        <v>462.08600000000297</v>
      </c>
      <c r="AA327" s="14">
        <f t="shared" ca="1" si="290"/>
        <v>375214.94699999999</v>
      </c>
      <c r="AB327" s="15">
        <f ca="1">SUM(Z$12:Z327)</f>
        <v>194444.42600000001</v>
      </c>
      <c r="AC327" s="16">
        <f ca="1">SUM(X$12:X327)+SUMIF(Y$12:Y327, "&lt;0")</f>
        <v>180770.52100000001</v>
      </c>
      <c r="AE327" s="9">
        <v>44498</v>
      </c>
      <c r="AF327" s="14">
        <f t="shared" ca="1" si="243"/>
        <v>2000</v>
      </c>
      <c r="AG327" s="14">
        <f t="shared" ca="1" si="271"/>
        <v>2000</v>
      </c>
      <c r="AH327" s="14">
        <f t="shared" ca="1" si="283"/>
        <v>535.93954027851078</v>
      </c>
      <c r="AI327" s="14">
        <f t="shared" ca="1" si="244"/>
        <v>1464.0604597214892</v>
      </c>
      <c r="AJ327" s="14">
        <f t="shared" ca="1" si="245"/>
        <v>1464.0604597214892</v>
      </c>
      <c r="AK327" s="14">
        <f t="shared" ca="1" si="255"/>
        <v>559489.56299796025</v>
      </c>
      <c r="AL327" s="15">
        <f ca="1">SUM(AJ$12:AJ327)</f>
        <v>288755.34988859517</v>
      </c>
      <c r="AM327" s="16">
        <f ca="1">SUM(AH$12:AH327)+SUMIF(AI$12:AI327, "&lt;0")</f>
        <v>270734.21310936526</v>
      </c>
      <c r="AO327" s="9">
        <v>44498</v>
      </c>
      <c r="AP327" s="14">
        <f t="shared" ca="1" si="246"/>
        <v>3000</v>
      </c>
      <c r="AQ327" s="14">
        <f t="shared" ca="1" si="276"/>
        <v>3000</v>
      </c>
      <c r="AR327" s="14">
        <f t="shared" ca="1" si="284"/>
        <v>1097.7845193775015</v>
      </c>
      <c r="AS327" s="14">
        <f t="shared" ca="1" si="256"/>
        <v>1902.2154806224985</v>
      </c>
      <c r="AT327" s="14">
        <f t="shared" ca="1" si="257"/>
        <v>1902.2154806224985</v>
      </c>
      <c r="AU327" s="14">
        <f t="shared" ca="1" si="291"/>
        <v>778390.78785618593</v>
      </c>
      <c r="AV327" s="15">
        <f ca="1">SUM(AT$12:AT327)</f>
        <v>405250.64083065151</v>
      </c>
      <c r="AW327" s="16">
        <f ca="1">SUM(AR$12:AR327)+SUMIF(AS$12:AS327, "&lt;0")</f>
        <v>373140.14702553459</v>
      </c>
      <c r="AX327" s="15"/>
      <c r="AZ327" s="9">
        <v>44498</v>
      </c>
      <c r="BA327" s="14">
        <f t="shared" ca="1" si="268"/>
        <v>1500</v>
      </c>
      <c r="BB327" s="14">
        <f t="shared" ca="1" si="277"/>
        <v>1500</v>
      </c>
      <c r="BC327" s="14">
        <f t="shared" ca="1" si="285"/>
        <v>537.91399999999703</v>
      </c>
      <c r="BD327" s="14">
        <f t="shared" ca="1" si="258"/>
        <v>962.08600000000297</v>
      </c>
      <c r="BE327" s="14">
        <f t="shared" ca="1" si="259"/>
        <v>962.08600000000297</v>
      </c>
      <c r="BF327" s="14">
        <f t="shared" ca="1" si="292"/>
        <v>436964.94699999999</v>
      </c>
      <c r="BG327" s="15">
        <f ca="1">SUM(BE$12:BE327)</f>
        <v>226194.42600000006</v>
      </c>
      <c r="BH327" s="16">
        <f ca="1">SUM(BC$12:BC327)+SUMIF(BD$12:BD327, "&lt;0")</f>
        <v>210770.52099999998</v>
      </c>
      <c r="BJ327" s="9">
        <v>44498</v>
      </c>
      <c r="BK327" s="14">
        <f t="shared" ca="1" si="269"/>
        <v>1750</v>
      </c>
      <c r="BL327" s="14">
        <f t="shared" ca="1" si="278"/>
        <v>1750</v>
      </c>
      <c r="BM327" s="14">
        <f t="shared" ca="1" si="286"/>
        <v>479.11899999999878</v>
      </c>
      <c r="BN327" s="14">
        <f t="shared" ca="1" si="260"/>
        <v>1270.8810000000012</v>
      </c>
      <c r="BO327" s="14">
        <f t="shared" ca="1" si="261"/>
        <v>1270.8810000000012</v>
      </c>
      <c r="BP327" s="14">
        <f t="shared" ca="1" si="293"/>
        <v>498714.94699999999</v>
      </c>
      <c r="BQ327" s="15">
        <f ca="1">SUM(BO$12:BO327)</f>
        <v>257944.42600000004</v>
      </c>
      <c r="BR327" s="16">
        <f ca="1">SUM(BM$12:BM327)+SUMIF(BN$12:BN327, "&lt;0")</f>
        <v>240770.52099999998</v>
      </c>
      <c r="BT327" s="9">
        <v>44498</v>
      </c>
      <c r="BU327" s="14">
        <f t="shared" ca="1" si="247"/>
        <v>2000</v>
      </c>
      <c r="BV327" s="14">
        <f t="shared" ca="1" si="272"/>
        <v>2000</v>
      </c>
      <c r="BW327" s="14">
        <f t="shared" ca="1" si="287"/>
        <v>535.93954027851078</v>
      </c>
      <c r="BX327" s="14">
        <f t="shared" ca="1" si="248"/>
        <v>1464.0604597214892</v>
      </c>
      <c r="BY327" s="14">
        <f t="shared" ca="1" si="249"/>
        <v>1464.0604597214892</v>
      </c>
      <c r="BZ327" s="14">
        <f t="shared" ca="1" si="262"/>
        <v>559489.56299796025</v>
      </c>
      <c r="CA327" s="15">
        <f ca="1">SUM(BY$12:BY327)</f>
        <v>288755.34988859517</v>
      </c>
      <c r="CB327" s="16">
        <f ca="1">SUM(BW$12:BW327)+SUMIF(BX$12:BX327, "&lt;0")</f>
        <v>270734.21310936526</v>
      </c>
      <c r="CD327" s="9">
        <v>44498</v>
      </c>
      <c r="CE327" s="14">
        <f t="shared" ca="1" si="270"/>
        <v>2500</v>
      </c>
      <c r="CF327" s="14">
        <f t="shared" ca="1" si="279"/>
        <v>2500</v>
      </c>
      <c r="CG327" s="14">
        <f t="shared" ca="1" si="288"/>
        <v>1035.9395402785108</v>
      </c>
      <c r="CH327" s="14">
        <f t="shared" ca="1" si="263"/>
        <v>1464.0604597214892</v>
      </c>
      <c r="CI327" s="14">
        <f t="shared" ca="1" si="264"/>
        <v>1464.0604597214892</v>
      </c>
      <c r="CJ327" s="14">
        <f t="shared" ca="1" si="294"/>
        <v>673787.29516675486</v>
      </c>
      <c r="CK327" s="15">
        <f ca="1">SUM(CI$12:CI327)</f>
        <v>348755.34988859523</v>
      </c>
      <c r="CL327" s="16">
        <f ca="1">SUM(CG$12:CG327)+SUMIF(CH$12:CH327, "&lt;0")</f>
        <v>325031.94527815975</v>
      </c>
    </row>
    <row r="328" spans="1:90" x14ac:dyDescent="0.2">
      <c r="A328" s="24">
        <v>44499</v>
      </c>
      <c r="B328" s="54">
        <f ca="1">IF($A328&gt;= $C$5,$C$6, INDEX('Historical Data'!$D$2:$D$745, MATCH(A328, 'Historical Data'!$B$2:$B$745, 0)))</f>
        <v>1295.6389999999997</v>
      </c>
      <c r="C328" s="14">
        <f t="shared" ca="1" si="273"/>
        <v>1295.6389999999994</v>
      </c>
      <c r="D328" s="14">
        <f t="shared" ca="1" si="280"/>
        <v>174.07800000000134</v>
      </c>
      <c r="E328" s="14">
        <f t="shared" ca="1" si="250"/>
        <v>1121.5609999999983</v>
      </c>
      <c r="F328" s="14">
        <f t="shared" ca="1" si="242"/>
        <v>1121.5609999999983</v>
      </c>
      <c r="G328" s="14">
        <f t="shared" ca="1" si="265"/>
        <v>387783.41900000174</v>
      </c>
      <c r="H328" s="15">
        <f ca="1">SUM(F$12:F328)</f>
        <v>201362.13999999978</v>
      </c>
      <c r="I328" s="16">
        <f ca="1">SUM(D$12:D328)+SUMIF(E$12:E328, "&lt;0")</f>
        <v>186421.27899999978</v>
      </c>
      <c r="J328" s="15"/>
      <c r="K328" s="9">
        <v>44499</v>
      </c>
      <c r="L328" s="14">
        <f t="shared" ca="1" si="266"/>
        <v>1788.5130798771124</v>
      </c>
      <c r="M328" s="14">
        <f t="shared" ca="1" si="274"/>
        <v>1788.5130798771129</v>
      </c>
      <c r="N328" s="14">
        <f t="shared" ca="1" si="281"/>
        <v>174.07800000000134</v>
      </c>
      <c r="O328" s="14">
        <f t="shared" ca="1" si="251"/>
        <v>1614.4350798771111</v>
      </c>
      <c r="P328" s="14">
        <f t="shared" ca="1" si="252"/>
        <v>1614.4350798771111</v>
      </c>
      <c r="Q328" s="14">
        <f t="shared" ca="1" si="289"/>
        <v>510016.19080952508</v>
      </c>
      <c r="R328" s="15">
        <f ca="1">SUM(P$12:P328)</f>
        <v>264450.02222427021</v>
      </c>
      <c r="S328" s="16">
        <f ca="1">SUM(N$12:N328)+SUMIF(O$12:O328, "&lt;0")</f>
        <v>245566.16858525333</v>
      </c>
      <c r="U328" s="9">
        <v>44499</v>
      </c>
      <c r="V328" s="14">
        <f t="shared" ca="1" si="267"/>
        <v>1250</v>
      </c>
      <c r="W328" s="14">
        <f t="shared" ca="1" si="275"/>
        <v>1250</v>
      </c>
      <c r="X328" s="14">
        <f t="shared" ca="1" si="282"/>
        <v>174.07800000000134</v>
      </c>
      <c r="Y328" s="14">
        <f t="shared" ca="1" si="253"/>
        <v>1075.9219999999987</v>
      </c>
      <c r="Z328" s="14">
        <f t="shared" ca="1" si="254"/>
        <v>1075.9219999999987</v>
      </c>
      <c r="AA328" s="14">
        <f t="shared" ca="1" si="290"/>
        <v>376464.94699999999</v>
      </c>
      <c r="AB328" s="15">
        <f ca="1">SUM(Z$12:Z328)</f>
        <v>195520.348</v>
      </c>
      <c r="AC328" s="16">
        <f ca="1">SUM(X$12:X328)+SUMIF(Y$12:Y328, "&lt;0")</f>
        <v>180944.59900000002</v>
      </c>
      <c r="AE328" s="9">
        <v>44499</v>
      </c>
      <c r="AF328" s="14">
        <f t="shared" ca="1" si="243"/>
        <v>2000</v>
      </c>
      <c r="AG328" s="14">
        <f t="shared" ca="1" si="271"/>
        <v>2000</v>
      </c>
      <c r="AH328" s="14">
        <f t="shared" ca="1" si="283"/>
        <v>205.12081030445052</v>
      </c>
      <c r="AI328" s="14">
        <f t="shared" ca="1" si="244"/>
        <v>1794.8791896955495</v>
      </c>
      <c r="AJ328" s="14">
        <f t="shared" ca="1" si="245"/>
        <v>1794.8791896955495</v>
      </c>
      <c r="AK328" s="14">
        <f t="shared" ca="1" si="255"/>
        <v>561489.56299796025</v>
      </c>
      <c r="AL328" s="15">
        <f ca="1">SUM(AJ$12:AJ328)</f>
        <v>290550.22907829069</v>
      </c>
      <c r="AM328" s="16">
        <f ca="1">SUM(AH$12:AH328)+SUMIF(AI$12:AI328, "&lt;0")</f>
        <v>270939.33391966973</v>
      </c>
      <c r="AO328" s="9">
        <v>44499</v>
      </c>
      <c r="AP328" s="14">
        <f t="shared" ca="1" si="246"/>
        <v>3000</v>
      </c>
      <c r="AQ328" s="14">
        <f t="shared" ca="1" si="276"/>
        <v>3000</v>
      </c>
      <c r="AR328" s="14">
        <f t="shared" ca="1" si="284"/>
        <v>792.74351937750407</v>
      </c>
      <c r="AS328" s="14">
        <f t="shared" ca="1" si="256"/>
        <v>2207.2564806224959</v>
      </c>
      <c r="AT328" s="14">
        <f t="shared" ca="1" si="257"/>
        <v>2207.2564806224959</v>
      </c>
      <c r="AU328" s="14">
        <f t="shared" ca="1" si="291"/>
        <v>781390.78785618593</v>
      </c>
      <c r="AV328" s="15">
        <f ca="1">SUM(AT$12:AT328)</f>
        <v>407457.89731127402</v>
      </c>
      <c r="AW328" s="16">
        <f ca="1">SUM(AR$12:AR328)+SUMIF(AS$12:AS328, "&lt;0")</f>
        <v>373932.89054491208</v>
      </c>
      <c r="AX328" s="15"/>
      <c r="AZ328" s="9">
        <v>44499</v>
      </c>
      <c r="BA328" s="14">
        <f t="shared" ca="1" si="268"/>
        <v>1500</v>
      </c>
      <c r="BB328" s="14">
        <f t="shared" ca="1" si="277"/>
        <v>1500</v>
      </c>
      <c r="BC328" s="14">
        <f t="shared" ca="1" si="285"/>
        <v>174.07800000000134</v>
      </c>
      <c r="BD328" s="14">
        <f t="shared" ca="1" si="258"/>
        <v>1325.9219999999987</v>
      </c>
      <c r="BE328" s="14">
        <f t="shared" ca="1" si="259"/>
        <v>1325.9219999999987</v>
      </c>
      <c r="BF328" s="14">
        <f t="shared" ca="1" si="292"/>
        <v>438464.94699999999</v>
      </c>
      <c r="BG328" s="15">
        <f ca="1">SUM(BE$12:BE328)</f>
        <v>227520.34800000006</v>
      </c>
      <c r="BH328" s="16">
        <f ca="1">SUM(BC$12:BC328)+SUMIF(BD$12:BD328, "&lt;0")</f>
        <v>210944.59899999999</v>
      </c>
      <c r="BJ328" s="9">
        <v>44499</v>
      </c>
      <c r="BK328" s="14">
        <f t="shared" ca="1" si="269"/>
        <v>1750</v>
      </c>
      <c r="BL328" s="14">
        <f t="shared" ca="1" si="278"/>
        <v>1750</v>
      </c>
      <c r="BM328" s="14">
        <f t="shared" ca="1" si="286"/>
        <v>174.07800000000134</v>
      </c>
      <c r="BN328" s="14">
        <f t="shared" ca="1" si="260"/>
        <v>1575.9219999999987</v>
      </c>
      <c r="BO328" s="14">
        <f t="shared" ca="1" si="261"/>
        <v>1575.9219999999987</v>
      </c>
      <c r="BP328" s="14">
        <f t="shared" ca="1" si="293"/>
        <v>500464.94699999999</v>
      </c>
      <c r="BQ328" s="15">
        <f ca="1">SUM(BO$12:BO328)</f>
        <v>259520.34800000003</v>
      </c>
      <c r="BR328" s="16">
        <f ca="1">SUM(BM$12:BM328)+SUMIF(BN$12:BN328, "&lt;0")</f>
        <v>240944.59899999999</v>
      </c>
      <c r="BT328" s="9">
        <v>44499</v>
      </c>
      <c r="BU328" s="14">
        <f t="shared" ca="1" si="247"/>
        <v>2000</v>
      </c>
      <c r="BV328" s="14">
        <f t="shared" ca="1" si="272"/>
        <v>2000</v>
      </c>
      <c r="BW328" s="14">
        <f t="shared" ca="1" si="287"/>
        <v>205.12081030445052</v>
      </c>
      <c r="BX328" s="14">
        <f t="shared" ca="1" si="248"/>
        <v>1794.8791896955495</v>
      </c>
      <c r="BY328" s="14">
        <f t="shared" ca="1" si="249"/>
        <v>1794.8791896955495</v>
      </c>
      <c r="BZ328" s="14">
        <f t="shared" ca="1" si="262"/>
        <v>561489.56299796025</v>
      </c>
      <c r="CA328" s="15">
        <f ca="1">SUM(BY$12:BY328)</f>
        <v>290550.22907829069</v>
      </c>
      <c r="CB328" s="16">
        <f ca="1">SUM(BW$12:BW328)+SUMIF(BX$12:BX328, "&lt;0")</f>
        <v>270939.33391966973</v>
      </c>
      <c r="CD328" s="9">
        <v>44499</v>
      </c>
      <c r="CE328" s="14">
        <f t="shared" ca="1" si="270"/>
        <v>2500</v>
      </c>
      <c r="CF328" s="14">
        <f t="shared" ca="1" si="279"/>
        <v>2500</v>
      </c>
      <c r="CG328" s="14">
        <f t="shared" ca="1" si="288"/>
        <v>705.12081030445052</v>
      </c>
      <c r="CH328" s="14">
        <f t="shared" ca="1" si="263"/>
        <v>1794.8791896955495</v>
      </c>
      <c r="CI328" s="14">
        <f t="shared" ca="1" si="264"/>
        <v>1794.8791896955495</v>
      </c>
      <c r="CJ328" s="14">
        <f t="shared" ca="1" si="294"/>
        <v>676287.29516675486</v>
      </c>
      <c r="CK328" s="15">
        <f ca="1">SUM(CI$12:CI328)</f>
        <v>350550.22907829075</v>
      </c>
      <c r="CL328" s="16">
        <f ca="1">SUM(CG$12:CG328)+SUMIF(CH$12:CH328, "&lt;0")</f>
        <v>325737.06608846423</v>
      </c>
    </row>
    <row r="329" spans="1:90" x14ac:dyDescent="0.2">
      <c r="A329" s="24">
        <v>44500</v>
      </c>
      <c r="B329" s="54">
        <f ca="1">IF($A329&gt;= $C$5,$C$6, INDEX('Historical Data'!$D$2:$D$745, MATCH(A329, 'Historical Data'!$B$2:$B$745, 0)))</f>
        <v>1295.6389999999997</v>
      </c>
      <c r="C329" s="14">
        <f t="shared" ca="1" si="273"/>
        <v>1295.6389999999994</v>
      </c>
      <c r="D329" s="14">
        <f t="shared" ca="1" si="280"/>
        <v>922.90999999999622</v>
      </c>
      <c r="E329" s="14">
        <f t="shared" ca="1" si="250"/>
        <v>372.72900000000345</v>
      </c>
      <c r="F329" s="14">
        <f t="shared" ca="1" si="242"/>
        <v>372.72900000000345</v>
      </c>
      <c r="G329" s="14">
        <f t="shared" ca="1" si="265"/>
        <v>389079.05800000177</v>
      </c>
      <c r="H329" s="15">
        <f ca="1">SUM(F$12:F329)</f>
        <v>201734.86899999977</v>
      </c>
      <c r="I329" s="16">
        <f ca="1">SUM(D$12:D329)+SUMIF(E$12:E329, "&lt;0")</f>
        <v>187344.18899999978</v>
      </c>
      <c r="J329" s="15"/>
      <c r="K329" s="9">
        <v>44500</v>
      </c>
      <c r="L329" s="14">
        <f t="shared" ca="1" si="266"/>
        <v>1788.5130798771124</v>
      </c>
      <c r="M329" s="14">
        <f t="shared" ca="1" si="274"/>
        <v>1788.5130798771129</v>
      </c>
      <c r="N329" s="14">
        <f t="shared" ca="1" si="281"/>
        <v>922.90999999999622</v>
      </c>
      <c r="O329" s="14">
        <f t="shared" ca="1" si="251"/>
        <v>865.60307987711622</v>
      </c>
      <c r="P329" s="14">
        <f t="shared" ca="1" si="252"/>
        <v>865.60307987711622</v>
      </c>
      <c r="Q329" s="14">
        <f t="shared" ca="1" si="289"/>
        <v>511804.70388940221</v>
      </c>
      <c r="R329" s="15">
        <f ca="1">SUM(P$12:P329)</f>
        <v>265315.62530414731</v>
      </c>
      <c r="S329" s="16">
        <f ca="1">SUM(N$12:N329)+SUMIF(O$12:O329, "&lt;0")</f>
        <v>246489.07858525333</v>
      </c>
      <c r="U329" s="9">
        <v>44500</v>
      </c>
      <c r="V329" s="14">
        <f t="shared" ca="1" si="267"/>
        <v>1250</v>
      </c>
      <c r="W329" s="14">
        <f t="shared" ca="1" si="275"/>
        <v>1250</v>
      </c>
      <c r="X329" s="14">
        <f t="shared" ca="1" si="282"/>
        <v>922.90999999999622</v>
      </c>
      <c r="Y329" s="14">
        <f t="shared" ca="1" si="253"/>
        <v>327.09000000000378</v>
      </c>
      <c r="Z329" s="14">
        <f t="shared" ca="1" si="254"/>
        <v>327.09000000000378</v>
      </c>
      <c r="AA329" s="14">
        <f t="shared" ca="1" si="290"/>
        <v>377714.94699999999</v>
      </c>
      <c r="AB329" s="15">
        <f ca="1">SUM(Z$12:Z329)</f>
        <v>195847.43799999999</v>
      </c>
      <c r="AC329" s="16">
        <f ca="1">SUM(X$12:X329)+SUMIF(Y$12:Y329, "&lt;0")</f>
        <v>181867.50900000002</v>
      </c>
      <c r="AE329" s="9">
        <v>44500</v>
      </c>
      <c r="AF329" s="14">
        <f t="shared" ca="1" si="243"/>
        <v>2000</v>
      </c>
      <c r="AG329" s="14">
        <f t="shared" ca="1" si="271"/>
        <v>2000</v>
      </c>
      <c r="AH329" s="14">
        <f t="shared" ca="1" si="283"/>
        <v>928.1750803303828</v>
      </c>
      <c r="AI329" s="14">
        <f t="shared" ca="1" si="244"/>
        <v>1071.8249196696172</v>
      </c>
      <c r="AJ329" s="14">
        <f t="shared" ca="1" si="245"/>
        <v>1071.8249196696172</v>
      </c>
      <c r="AK329" s="14">
        <f t="shared" ca="1" si="255"/>
        <v>563489.56299796025</v>
      </c>
      <c r="AL329" s="15">
        <f ca="1">SUM(AJ$12:AJ329)</f>
        <v>291622.05399796029</v>
      </c>
      <c r="AM329" s="16">
        <f ca="1">SUM(AH$12:AH329)+SUMIF(AI$12:AI329, "&lt;0")</f>
        <v>271867.50900000014</v>
      </c>
      <c r="AO329" s="9">
        <v>44500</v>
      </c>
      <c r="AP329" s="14">
        <f t="shared" ca="1" si="246"/>
        <v>3000</v>
      </c>
      <c r="AQ329" s="14">
        <f t="shared" ca="1" si="276"/>
        <v>3000</v>
      </c>
      <c r="AR329" s="14">
        <f t="shared" ca="1" si="284"/>
        <v>1541.5755193774992</v>
      </c>
      <c r="AS329" s="14">
        <f t="shared" ca="1" si="256"/>
        <v>1458.4244806225008</v>
      </c>
      <c r="AT329" s="14">
        <f t="shared" ca="1" si="257"/>
        <v>1458.4244806225008</v>
      </c>
      <c r="AU329" s="14">
        <f t="shared" ca="1" si="291"/>
        <v>784390.78785618593</v>
      </c>
      <c r="AV329" s="15">
        <f ca="1">SUM(AT$12:AT329)</f>
        <v>408916.32179189654</v>
      </c>
      <c r="AW329" s="16">
        <f ca="1">SUM(AR$12:AR329)+SUMIF(AS$12:AS329, "&lt;0")</f>
        <v>375474.46606428956</v>
      </c>
      <c r="AX329" s="15"/>
      <c r="AZ329" s="9">
        <v>44500</v>
      </c>
      <c r="BA329" s="14">
        <f t="shared" ca="1" si="268"/>
        <v>1500</v>
      </c>
      <c r="BB329" s="14">
        <f t="shared" ca="1" si="277"/>
        <v>1500</v>
      </c>
      <c r="BC329" s="14">
        <f t="shared" ca="1" si="285"/>
        <v>922.90999999999622</v>
      </c>
      <c r="BD329" s="14">
        <f t="shared" ca="1" si="258"/>
        <v>577.09000000000378</v>
      </c>
      <c r="BE329" s="14">
        <f t="shared" ca="1" si="259"/>
        <v>577.09000000000378</v>
      </c>
      <c r="BF329" s="14">
        <f t="shared" ca="1" si="292"/>
        <v>439964.94699999999</v>
      </c>
      <c r="BG329" s="15">
        <f ca="1">SUM(BE$12:BE329)</f>
        <v>228097.43800000005</v>
      </c>
      <c r="BH329" s="16">
        <f ca="1">SUM(BC$12:BC329)+SUMIF(BD$12:BD329, "&lt;0")</f>
        <v>211867.50899999999</v>
      </c>
      <c r="BJ329" s="9">
        <v>44500</v>
      </c>
      <c r="BK329" s="14">
        <f t="shared" ca="1" si="269"/>
        <v>1750</v>
      </c>
      <c r="BL329" s="14">
        <f t="shared" ca="1" si="278"/>
        <v>1750</v>
      </c>
      <c r="BM329" s="14">
        <f t="shared" ca="1" si="286"/>
        <v>922.90999999999622</v>
      </c>
      <c r="BN329" s="14">
        <f t="shared" ca="1" si="260"/>
        <v>827.09000000000378</v>
      </c>
      <c r="BO329" s="14">
        <f t="shared" ca="1" si="261"/>
        <v>827.09000000000378</v>
      </c>
      <c r="BP329" s="14">
        <f t="shared" ca="1" si="293"/>
        <v>502214.94699999999</v>
      </c>
      <c r="BQ329" s="15">
        <f ca="1">SUM(BO$12:BO329)</f>
        <v>260347.43800000002</v>
      </c>
      <c r="BR329" s="16">
        <f ca="1">SUM(BM$12:BM329)+SUMIF(BN$12:BN329, "&lt;0")</f>
        <v>241867.50899999999</v>
      </c>
      <c r="BT329" s="9">
        <v>44500</v>
      </c>
      <c r="BU329" s="14">
        <f t="shared" ca="1" si="247"/>
        <v>2000</v>
      </c>
      <c r="BV329" s="14">
        <f t="shared" ca="1" si="272"/>
        <v>2000</v>
      </c>
      <c r="BW329" s="14">
        <f t="shared" ca="1" si="287"/>
        <v>928.1750803303828</v>
      </c>
      <c r="BX329" s="14">
        <f t="shared" ca="1" si="248"/>
        <v>1071.8249196696172</v>
      </c>
      <c r="BY329" s="14">
        <f t="shared" ca="1" si="249"/>
        <v>1071.8249196696172</v>
      </c>
      <c r="BZ329" s="14">
        <f t="shared" ca="1" si="262"/>
        <v>563489.56299796025</v>
      </c>
      <c r="CA329" s="15">
        <f ca="1">SUM(BY$12:BY329)</f>
        <v>291622.05399796029</v>
      </c>
      <c r="CB329" s="16">
        <f ca="1">SUM(BW$12:BW329)+SUMIF(BX$12:BX329, "&lt;0")</f>
        <v>271867.50900000014</v>
      </c>
      <c r="CD329" s="9">
        <v>44500</v>
      </c>
      <c r="CE329" s="14">
        <f t="shared" ca="1" si="270"/>
        <v>2500</v>
      </c>
      <c r="CF329" s="14">
        <f t="shared" ca="1" si="279"/>
        <v>2500</v>
      </c>
      <c r="CG329" s="14">
        <f t="shared" ca="1" si="288"/>
        <v>1428.1750803303828</v>
      </c>
      <c r="CH329" s="14">
        <f t="shared" ca="1" si="263"/>
        <v>1071.8249196696172</v>
      </c>
      <c r="CI329" s="14">
        <f t="shared" ca="1" si="264"/>
        <v>1071.8249196696172</v>
      </c>
      <c r="CJ329" s="14">
        <f t="shared" ca="1" si="294"/>
        <v>678787.29516675486</v>
      </c>
      <c r="CK329" s="15">
        <f ca="1">SUM(CI$12:CI329)</f>
        <v>351622.05399796035</v>
      </c>
      <c r="CL329" s="16">
        <f ca="1">SUM(CG$12:CG329)+SUMIF(CH$12:CH329, "&lt;0")</f>
        <v>327165.24116879463</v>
      </c>
    </row>
    <row r="330" spans="1:90" x14ac:dyDescent="0.2">
      <c r="A330" s="24">
        <v>44501</v>
      </c>
      <c r="B330" s="54">
        <f ca="1">IF($A330&gt;= $C$5,$C$6, INDEX('Historical Data'!$D$2:$D$745, MATCH(A330, 'Historical Data'!$B$2:$B$745, 0)))</f>
        <v>1295.6389999999997</v>
      </c>
      <c r="C330" s="14">
        <f t="shared" ca="1" si="273"/>
        <v>1295.6389999999994</v>
      </c>
      <c r="D330" s="14">
        <f t="shared" ca="1" si="280"/>
        <v>1054.2170000000042</v>
      </c>
      <c r="E330" s="14">
        <f t="shared" ca="1" si="250"/>
        <v>241.42199999999548</v>
      </c>
      <c r="F330" s="14">
        <f t="shared" ca="1" si="242"/>
        <v>241.42199999999548</v>
      </c>
      <c r="G330" s="14">
        <f t="shared" ca="1" si="265"/>
        <v>390374.69700000179</v>
      </c>
      <c r="H330" s="15">
        <f ca="1">SUM(F$12:F330)</f>
        <v>201976.29099999976</v>
      </c>
      <c r="I330" s="16">
        <f ca="1">SUM(D$12:D330)+SUMIF(E$12:E330, "&lt;0")</f>
        <v>188398.40599999978</v>
      </c>
      <c r="J330" s="15"/>
      <c r="K330" s="9">
        <v>44501</v>
      </c>
      <c r="L330" s="14">
        <f t="shared" ca="1" si="266"/>
        <v>1788.5130798771124</v>
      </c>
      <c r="M330" s="14">
        <f t="shared" ca="1" si="274"/>
        <v>1788.5130798771129</v>
      </c>
      <c r="N330" s="14">
        <f t="shared" ca="1" si="281"/>
        <v>1054.2170000000042</v>
      </c>
      <c r="O330" s="14">
        <f t="shared" ca="1" si="251"/>
        <v>734.29607987710824</v>
      </c>
      <c r="P330" s="14">
        <f t="shared" ca="1" si="252"/>
        <v>734.29607987710824</v>
      </c>
      <c r="Q330" s="14">
        <f t="shared" ca="1" si="289"/>
        <v>513593.21696927934</v>
      </c>
      <c r="R330" s="15">
        <f ca="1">SUM(P$12:P330)</f>
        <v>266049.92138402443</v>
      </c>
      <c r="S330" s="16">
        <f ca="1">SUM(N$12:N330)+SUMIF(O$12:O330, "&lt;0")</f>
        <v>247543.29558525333</v>
      </c>
      <c r="U330" s="9">
        <v>44501</v>
      </c>
      <c r="V330" s="14">
        <f t="shared" ca="1" si="267"/>
        <v>1250</v>
      </c>
      <c r="W330" s="14">
        <f t="shared" ca="1" si="275"/>
        <v>1250</v>
      </c>
      <c r="X330" s="14">
        <f t="shared" ca="1" si="282"/>
        <v>1054.2170000000042</v>
      </c>
      <c r="Y330" s="14">
        <f t="shared" ca="1" si="253"/>
        <v>195.78299999999581</v>
      </c>
      <c r="Z330" s="14">
        <f t="shared" ca="1" si="254"/>
        <v>195.78299999999581</v>
      </c>
      <c r="AA330" s="14">
        <f t="shared" ca="1" si="290"/>
        <v>378964.94699999999</v>
      </c>
      <c r="AB330" s="15">
        <f ca="1">SUM(Z$12:Z330)</f>
        <v>196043.22099999999</v>
      </c>
      <c r="AC330" s="16">
        <f ca="1">SUM(X$12:X330)+SUMIF(Y$12:Y330, "&lt;0")</f>
        <v>182921.72600000002</v>
      </c>
      <c r="AE330" s="9">
        <v>44501</v>
      </c>
      <c r="AF330" s="14">
        <f t="shared" ca="1" si="243"/>
        <v>2000</v>
      </c>
      <c r="AG330" s="14">
        <f t="shared" ca="1" si="271"/>
        <v>2000</v>
      </c>
      <c r="AH330" s="14">
        <f t="shared" ca="1" si="283"/>
        <v>1054.2170000000042</v>
      </c>
      <c r="AI330" s="14">
        <f t="shared" ca="1" si="244"/>
        <v>945.78299999999581</v>
      </c>
      <c r="AJ330" s="14">
        <f t="shared" ca="1" si="245"/>
        <v>945.78299999999581</v>
      </c>
      <c r="AK330" s="14">
        <f t="shared" ca="1" si="255"/>
        <v>565489.56299796025</v>
      </c>
      <c r="AL330" s="15">
        <f ca="1">SUM(AJ$12:AJ330)</f>
        <v>292567.83699796029</v>
      </c>
      <c r="AM330" s="16">
        <f ca="1">SUM(AH$12:AH330)+SUMIF(AI$12:AI330, "&lt;0")</f>
        <v>272921.72600000014</v>
      </c>
      <c r="AO330" s="9">
        <v>44501</v>
      </c>
      <c r="AP330" s="14">
        <f t="shared" ca="1" si="246"/>
        <v>3000</v>
      </c>
      <c r="AQ330" s="14">
        <f t="shared" ca="1" si="276"/>
        <v>3000</v>
      </c>
      <c r="AR330" s="14">
        <f t="shared" ca="1" si="284"/>
        <v>1672.8825193775069</v>
      </c>
      <c r="AS330" s="14">
        <f t="shared" ca="1" si="256"/>
        <v>1327.1174806224931</v>
      </c>
      <c r="AT330" s="14">
        <f t="shared" ca="1" si="257"/>
        <v>1327.1174806224931</v>
      </c>
      <c r="AU330" s="14">
        <f t="shared" ca="1" si="291"/>
        <v>787390.78785618593</v>
      </c>
      <c r="AV330" s="15">
        <f ca="1">SUM(AT$12:AT330)</f>
        <v>410243.43927251903</v>
      </c>
      <c r="AW330" s="16">
        <f ca="1">SUM(AR$12:AR330)+SUMIF(AS$12:AS330, "&lt;0")</f>
        <v>377147.34858366707</v>
      </c>
      <c r="AX330" s="15"/>
      <c r="AZ330" s="9">
        <v>44501</v>
      </c>
      <c r="BA330" s="14">
        <f t="shared" ca="1" si="268"/>
        <v>1500</v>
      </c>
      <c r="BB330" s="14">
        <f t="shared" ca="1" si="277"/>
        <v>1500</v>
      </c>
      <c r="BC330" s="14">
        <f t="shared" ca="1" si="285"/>
        <v>1054.2170000000042</v>
      </c>
      <c r="BD330" s="14">
        <f t="shared" ca="1" si="258"/>
        <v>445.78299999999581</v>
      </c>
      <c r="BE330" s="14">
        <f t="shared" ca="1" si="259"/>
        <v>445.78299999999581</v>
      </c>
      <c r="BF330" s="14">
        <f t="shared" ca="1" si="292"/>
        <v>441464.94699999999</v>
      </c>
      <c r="BG330" s="15">
        <f ca="1">SUM(BE$12:BE330)</f>
        <v>228543.22100000005</v>
      </c>
      <c r="BH330" s="16">
        <f ca="1">SUM(BC$12:BC330)+SUMIF(BD$12:BD330, "&lt;0")</f>
        <v>212921.726</v>
      </c>
      <c r="BJ330" s="9">
        <v>44501</v>
      </c>
      <c r="BK330" s="14">
        <f t="shared" ca="1" si="269"/>
        <v>1750</v>
      </c>
      <c r="BL330" s="14">
        <f t="shared" ca="1" si="278"/>
        <v>1750</v>
      </c>
      <c r="BM330" s="14">
        <f t="shared" ca="1" si="286"/>
        <v>1054.2170000000042</v>
      </c>
      <c r="BN330" s="14">
        <f t="shared" ca="1" si="260"/>
        <v>695.78299999999581</v>
      </c>
      <c r="BO330" s="14">
        <f t="shared" ca="1" si="261"/>
        <v>695.78299999999581</v>
      </c>
      <c r="BP330" s="14">
        <f t="shared" ca="1" si="293"/>
        <v>503964.94699999999</v>
      </c>
      <c r="BQ330" s="15">
        <f ca="1">SUM(BO$12:BO330)</f>
        <v>261043.22100000002</v>
      </c>
      <c r="BR330" s="16">
        <f ca="1">SUM(BM$12:BM330)+SUMIF(BN$12:BN330, "&lt;0")</f>
        <v>242921.726</v>
      </c>
      <c r="BT330" s="9">
        <v>44501</v>
      </c>
      <c r="BU330" s="14">
        <f t="shared" ca="1" si="247"/>
        <v>2000</v>
      </c>
      <c r="BV330" s="14">
        <f t="shared" ca="1" si="272"/>
        <v>2000</v>
      </c>
      <c r="BW330" s="14">
        <f t="shared" ca="1" si="287"/>
        <v>1054.2170000000042</v>
      </c>
      <c r="BX330" s="14">
        <f t="shared" ca="1" si="248"/>
        <v>945.78299999999581</v>
      </c>
      <c r="BY330" s="14">
        <f t="shared" ca="1" si="249"/>
        <v>945.78299999999581</v>
      </c>
      <c r="BZ330" s="14">
        <f t="shared" ca="1" si="262"/>
        <v>565489.56299796025</v>
      </c>
      <c r="CA330" s="15">
        <f ca="1">SUM(BY$12:BY330)</f>
        <v>292567.83699796029</v>
      </c>
      <c r="CB330" s="16">
        <f ca="1">SUM(BW$12:BW330)+SUMIF(BX$12:BX330, "&lt;0")</f>
        <v>272921.72600000014</v>
      </c>
      <c r="CD330" s="9">
        <v>44501</v>
      </c>
      <c r="CE330" s="14">
        <f t="shared" ca="1" si="270"/>
        <v>2500</v>
      </c>
      <c r="CF330" s="14">
        <f t="shared" ca="1" si="279"/>
        <v>2500</v>
      </c>
      <c r="CG330" s="14">
        <f t="shared" ca="1" si="288"/>
        <v>1533.7043503563282</v>
      </c>
      <c r="CH330" s="14">
        <f t="shared" ca="1" si="263"/>
        <v>966.29564964367182</v>
      </c>
      <c r="CI330" s="14">
        <f t="shared" ca="1" si="264"/>
        <v>966.29564964367182</v>
      </c>
      <c r="CJ330" s="14">
        <f t="shared" ca="1" si="294"/>
        <v>681287.29516675486</v>
      </c>
      <c r="CK330" s="15">
        <f ca="1">SUM(CI$12:CI330)</f>
        <v>352588.34964760405</v>
      </c>
      <c r="CL330" s="16">
        <f ca="1">SUM(CG$12:CG330)+SUMIF(CH$12:CH330, "&lt;0")</f>
        <v>328698.94551915093</v>
      </c>
    </row>
    <row r="331" spans="1:90" x14ac:dyDescent="0.2">
      <c r="A331" s="24">
        <v>44502</v>
      </c>
      <c r="B331" s="54">
        <f ca="1">IF($A331&gt;= $C$5,$C$6, INDEX('Historical Data'!$D$2:$D$745, MATCH(A331, 'Historical Data'!$B$2:$B$745, 0)))</f>
        <v>1295.6389999999997</v>
      </c>
      <c r="C331" s="14">
        <f t="shared" ca="1" si="273"/>
        <v>1295.6389999999994</v>
      </c>
      <c r="D331" s="14">
        <f t="shared" ca="1" si="280"/>
        <v>1295.6389999999997</v>
      </c>
      <c r="E331" s="14">
        <f t="shared" ca="1" si="250"/>
        <v>0</v>
      </c>
      <c r="F331" s="14">
        <f t="shared" ca="1" si="242"/>
        <v>0</v>
      </c>
      <c r="G331" s="14">
        <f t="shared" ca="1" si="265"/>
        <v>391670.33600000181</v>
      </c>
      <c r="H331" s="15">
        <f ca="1">SUM(F$12:F331)</f>
        <v>201976.29099999976</v>
      </c>
      <c r="I331" s="16">
        <f ca="1">SUM(D$12:D331)+SUMIF(E$12:E331, "&lt;0")</f>
        <v>189694.04499999978</v>
      </c>
      <c r="J331" s="15"/>
      <c r="K331" s="9">
        <v>44502</v>
      </c>
      <c r="L331" s="14">
        <f t="shared" ca="1" si="266"/>
        <v>1788.5130798771124</v>
      </c>
      <c r="M331" s="14">
        <f t="shared" ca="1" si="274"/>
        <v>1788.5130798771129</v>
      </c>
      <c r="N331" s="14">
        <f t="shared" ca="1" si="281"/>
        <v>1623.614999999998</v>
      </c>
      <c r="O331" s="14">
        <f t="shared" ca="1" si="251"/>
        <v>164.89807987711447</v>
      </c>
      <c r="P331" s="14">
        <f t="shared" ca="1" si="252"/>
        <v>164.89807987711447</v>
      </c>
      <c r="Q331" s="14">
        <f t="shared" ca="1" si="289"/>
        <v>515381.73004915647</v>
      </c>
      <c r="R331" s="15">
        <f ca="1">SUM(P$12:P331)</f>
        <v>266214.81946390157</v>
      </c>
      <c r="S331" s="16">
        <f ca="1">SUM(N$12:N331)+SUMIF(O$12:O331, "&lt;0")</f>
        <v>249166.91058525332</v>
      </c>
      <c r="U331" s="9">
        <v>44502</v>
      </c>
      <c r="V331" s="14">
        <f t="shared" ca="1" si="267"/>
        <v>1250</v>
      </c>
      <c r="W331" s="14">
        <f t="shared" ca="1" si="275"/>
        <v>1250</v>
      </c>
      <c r="X331" s="14">
        <f t="shared" ca="1" si="282"/>
        <v>1250</v>
      </c>
      <c r="Y331" s="14">
        <f t="shared" ca="1" si="253"/>
        <v>0</v>
      </c>
      <c r="Z331" s="14">
        <f t="shared" ca="1" si="254"/>
        <v>0</v>
      </c>
      <c r="AA331" s="14">
        <f t="shared" ca="1" si="290"/>
        <v>380214.94699999999</v>
      </c>
      <c r="AB331" s="15">
        <f ca="1">SUM(Z$12:Z331)</f>
        <v>196043.22099999999</v>
      </c>
      <c r="AC331" s="16">
        <f ca="1">SUM(X$12:X331)+SUMIF(Y$12:Y331, "&lt;0")</f>
        <v>184171.72600000002</v>
      </c>
      <c r="AE331" s="9">
        <v>44502</v>
      </c>
      <c r="AF331" s="14">
        <f t="shared" ca="1" si="243"/>
        <v>2000</v>
      </c>
      <c r="AG331" s="14">
        <f t="shared" ca="1" si="271"/>
        <v>2000</v>
      </c>
      <c r="AH331" s="14">
        <f t="shared" ca="1" si="283"/>
        <v>1623.614999999998</v>
      </c>
      <c r="AI331" s="14">
        <f t="shared" ca="1" si="244"/>
        <v>376.38500000000204</v>
      </c>
      <c r="AJ331" s="14">
        <f t="shared" ca="1" si="245"/>
        <v>376.38500000000204</v>
      </c>
      <c r="AK331" s="14">
        <f t="shared" ca="1" si="255"/>
        <v>567489.56299796025</v>
      </c>
      <c r="AL331" s="15">
        <f ca="1">SUM(AJ$12:AJ331)</f>
        <v>292944.2219979603</v>
      </c>
      <c r="AM331" s="16">
        <f ca="1">SUM(AH$12:AH331)+SUMIF(AI$12:AI331, "&lt;0")</f>
        <v>274545.34100000013</v>
      </c>
      <c r="AO331" s="9">
        <v>44502</v>
      </c>
      <c r="AP331" s="14">
        <f t="shared" ca="1" si="246"/>
        <v>3000</v>
      </c>
      <c r="AQ331" s="14">
        <f t="shared" ca="1" si="276"/>
        <v>3000</v>
      </c>
      <c r="AR331" s="14">
        <f t="shared" ca="1" si="284"/>
        <v>2242.2805193775002</v>
      </c>
      <c r="AS331" s="14">
        <f t="shared" ca="1" si="256"/>
        <v>757.71948062249976</v>
      </c>
      <c r="AT331" s="14">
        <f t="shared" ca="1" si="257"/>
        <v>757.71948062249976</v>
      </c>
      <c r="AU331" s="14">
        <f t="shared" ca="1" si="291"/>
        <v>790390.78785618593</v>
      </c>
      <c r="AV331" s="15">
        <f ca="1">SUM(AT$12:AT331)</f>
        <v>411001.15875314153</v>
      </c>
      <c r="AW331" s="16">
        <f ca="1">SUM(AR$12:AR331)+SUMIF(AS$12:AS331, "&lt;0")</f>
        <v>379389.62910304457</v>
      </c>
      <c r="AX331" s="15"/>
      <c r="AZ331" s="9">
        <v>44502</v>
      </c>
      <c r="BA331" s="14">
        <f t="shared" ca="1" si="268"/>
        <v>1500</v>
      </c>
      <c r="BB331" s="14">
        <f t="shared" ca="1" si="277"/>
        <v>1500</v>
      </c>
      <c r="BC331" s="14">
        <f t="shared" ca="1" si="285"/>
        <v>1500</v>
      </c>
      <c r="BD331" s="14">
        <f t="shared" ca="1" si="258"/>
        <v>0</v>
      </c>
      <c r="BE331" s="14">
        <f t="shared" ca="1" si="259"/>
        <v>0</v>
      </c>
      <c r="BF331" s="14">
        <f t="shared" ca="1" si="292"/>
        <v>442964.94699999999</v>
      </c>
      <c r="BG331" s="15">
        <f ca="1">SUM(BE$12:BE331)</f>
        <v>228543.22100000005</v>
      </c>
      <c r="BH331" s="16">
        <f ca="1">SUM(BC$12:BC331)+SUMIF(BD$12:BD331, "&lt;0")</f>
        <v>214421.726</v>
      </c>
      <c r="BJ331" s="9">
        <v>44502</v>
      </c>
      <c r="BK331" s="14">
        <f t="shared" ca="1" si="269"/>
        <v>1750</v>
      </c>
      <c r="BL331" s="14">
        <f t="shared" ca="1" si="278"/>
        <v>1750</v>
      </c>
      <c r="BM331" s="14">
        <f t="shared" ca="1" si="286"/>
        <v>1623.614999999998</v>
      </c>
      <c r="BN331" s="14">
        <f t="shared" ca="1" si="260"/>
        <v>126.38500000000204</v>
      </c>
      <c r="BO331" s="14">
        <f t="shared" ca="1" si="261"/>
        <v>126.38500000000204</v>
      </c>
      <c r="BP331" s="14">
        <f t="shared" ca="1" si="293"/>
        <v>505714.94699999999</v>
      </c>
      <c r="BQ331" s="15">
        <f ca="1">SUM(BO$12:BO331)</f>
        <v>261169.60600000003</v>
      </c>
      <c r="BR331" s="16">
        <f ca="1">SUM(BM$12:BM331)+SUMIF(BN$12:BN331, "&lt;0")</f>
        <v>244545.34099999999</v>
      </c>
      <c r="BT331" s="9">
        <v>44502</v>
      </c>
      <c r="BU331" s="14">
        <f t="shared" ca="1" si="247"/>
        <v>2000</v>
      </c>
      <c r="BV331" s="14">
        <f t="shared" ca="1" si="272"/>
        <v>2000</v>
      </c>
      <c r="BW331" s="14">
        <f t="shared" ca="1" si="287"/>
        <v>1623.614999999998</v>
      </c>
      <c r="BX331" s="14">
        <f t="shared" ca="1" si="248"/>
        <v>376.38500000000204</v>
      </c>
      <c r="BY331" s="14">
        <f t="shared" ca="1" si="249"/>
        <v>376.38500000000204</v>
      </c>
      <c r="BZ331" s="14">
        <f t="shared" ca="1" si="262"/>
        <v>567489.56299796025</v>
      </c>
      <c r="CA331" s="15">
        <f ca="1">SUM(BY$12:BY331)</f>
        <v>292944.2219979603</v>
      </c>
      <c r="CB331" s="16">
        <f ca="1">SUM(BW$12:BW331)+SUMIF(BX$12:BX331, "&lt;0")</f>
        <v>274545.34100000013</v>
      </c>
      <c r="CD331" s="9">
        <v>44502</v>
      </c>
      <c r="CE331" s="14">
        <f t="shared" ca="1" si="270"/>
        <v>2500</v>
      </c>
      <c r="CF331" s="14">
        <f t="shared" ca="1" si="279"/>
        <v>2500</v>
      </c>
      <c r="CG331" s="14">
        <f t="shared" ca="1" si="288"/>
        <v>2077.3246203822591</v>
      </c>
      <c r="CH331" s="14">
        <f t="shared" ca="1" si="263"/>
        <v>422.67537961774087</v>
      </c>
      <c r="CI331" s="14">
        <f t="shared" ca="1" si="264"/>
        <v>422.67537961774087</v>
      </c>
      <c r="CJ331" s="14">
        <f t="shared" ca="1" si="294"/>
        <v>683787.29516675486</v>
      </c>
      <c r="CK331" s="15">
        <f ca="1">SUM(CI$12:CI331)</f>
        <v>353011.02502722177</v>
      </c>
      <c r="CL331" s="16">
        <f ca="1">SUM(CG$12:CG331)+SUMIF(CH$12:CH331, "&lt;0")</f>
        <v>330776.27013953321</v>
      </c>
    </row>
    <row r="332" spans="1:90" x14ac:dyDescent="0.2">
      <c r="A332" s="24">
        <v>44503</v>
      </c>
      <c r="B332" s="54">
        <f ca="1">IF($A332&gt;= $C$5,$C$6, INDEX('Historical Data'!$D$2:$D$745, MATCH(A332, 'Historical Data'!$B$2:$B$745, 0)))</f>
        <v>1295.6389999999997</v>
      </c>
      <c r="C332" s="14">
        <f t="shared" ca="1" si="273"/>
        <v>1295.6389999999994</v>
      </c>
      <c r="D332" s="14">
        <f t="shared" ca="1" si="280"/>
        <v>1295.6389999999997</v>
      </c>
      <c r="E332" s="14">
        <f t="shared" ca="1" si="250"/>
        <v>0</v>
      </c>
      <c r="F332" s="14">
        <f t="shared" ref="F332:F390" ca="1" si="295">IF(E332 &gt; 0, E332, 0)</f>
        <v>0</v>
      </c>
      <c r="G332" s="14">
        <f t="shared" ca="1" si="265"/>
        <v>392965.97500000184</v>
      </c>
      <c r="H332" s="15">
        <f ca="1">SUM(F$12:F332)</f>
        <v>201976.29099999976</v>
      </c>
      <c r="I332" s="16">
        <f ca="1">SUM(D$12:D332)+SUMIF(E$12:E332, "&lt;0")</f>
        <v>190989.68399999978</v>
      </c>
      <c r="J332" s="15"/>
      <c r="K332" s="9">
        <v>44503</v>
      </c>
      <c r="L332" s="14">
        <f t="shared" ca="1" si="266"/>
        <v>1788.5130798771124</v>
      </c>
      <c r="M332" s="14">
        <f t="shared" ca="1" si="274"/>
        <v>1788.5130798771129</v>
      </c>
      <c r="N332" s="14">
        <f t="shared" ca="1" si="281"/>
        <v>1788.5130798771124</v>
      </c>
      <c r="O332" s="14">
        <f t="shared" ca="1" si="251"/>
        <v>0</v>
      </c>
      <c r="P332" s="14">
        <f t="shared" ca="1" si="252"/>
        <v>0</v>
      </c>
      <c r="Q332" s="14">
        <f t="shared" ca="1" si="289"/>
        <v>517170.2431290336</v>
      </c>
      <c r="R332" s="15">
        <f ca="1">SUM(P$12:P332)</f>
        <v>266214.81946390157</v>
      </c>
      <c r="S332" s="16">
        <f ca="1">SUM(N$12:N332)+SUMIF(O$12:O332, "&lt;0")</f>
        <v>250955.42366513042</v>
      </c>
      <c r="U332" s="9">
        <v>44503</v>
      </c>
      <c r="V332" s="14">
        <f t="shared" ca="1" si="267"/>
        <v>1250</v>
      </c>
      <c r="W332" s="14">
        <f t="shared" ca="1" si="275"/>
        <v>1250</v>
      </c>
      <c r="X332" s="14">
        <f t="shared" ca="1" si="282"/>
        <v>1250</v>
      </c>
      <c r="Y332" s="14">
        <f t="shared" ca="1" si="253"/>
        <v>0</v>
      </c>
      <c r="Z332" s="14">
        <f t="shared" ca="1" si="254"/>
        <v>0</v>
      </c>
      <c r="AA332" s="14">
        <f t="shared" ca="1" si="290"/>
        <v>381464.94699999999</v>
      </c>
      <c r="AB332" s="15">
        <f ca="1">SUM(Z$12:Z332)</f>
        <v>196043.22099999999</v>
      </c>
      <c r="AC332" s="16">
        <f ca="1">SUM(X$12:X332)+SUMIF(Y$12:Y332, "&lt;0")</f>
        <v>185421.72600000002</v>
      </c>
      <c r="AE332" s="9">
        <v>44503</v>
      </c>
      <c r="AF332" s="14">
        <f t="shared" ref="AF332:AF395" ca="1" si="296">IF(AE332&lt;AG$5, $B332, MIN(AG$7, AG$9 + $C$8*(AE332-AG$5)))</f>
        <v>2000</v>
      </c>
      <c r="AG332" s="14">
        <f t="shared" ca="1" si="271"/>
        <v>2000</v>
      </c>
      <c r="AH332" s="14">
        <f t="shared" ca="1" si="283"/>
        <v>1881.023000000001</v>
      </c>
      <c r="AI332" s="14">
        <f t="shared" ref="AI332:AI395" ca="1" si="297">AF332-AH332</f>
        <v>118.97699999999895</v>
      </c>
      <c r="AJ332" s="14">
        <f t="shared" ref="AJ332:AJ395" ca="1" si="298">IF(AI332 &gt; 0, AI332, 0)</f>
        <v>118.97699999999895</v>
      </c>
      <c r="AK332" s="14">
        <f t="shared" ca="1" si="255"/>
        <v>569489.56299796025</v>
      </c>
      <c r="AL332" s="15">
        <f ca="1">SUM(AJ$12:AJ332)</f>
        <v>293063.19899796031</v>
      </c>
      <c r="AM332" s="16">
        <f ca="1">SUM(AH$12:AH332)+SUMIF(AI$12:AI332, "&lt;0")</f>
        <v>276426.36400000012</v>
      </c>
      <c r="AO332" s="9">
        <v>44503</v>
      </c>
      <c r="AP332" s="14">
        <f t="shared" ref="AP332:AP395" ca="1" si="299">IF(AO332&lt;AQ$5, $B332, MIN(AQ$7, AQ$9 + $C$8*(AO332-AQ$5)))</f>
        <v>3000</v>
      </c>
      <c r="AQ332" s="14">
        <f t="shared" ca="1" si="276"/>
        <v>3000</v>
      </c>
      <c r="AR332" s="14">
        <f t="shared" ca="1" si="284"/>
        <v>2499.6885193775038</v>
      </c>
      <c r="AS332" s="14">
        <f t="shared" ca="1" si="256"/>
        <v>500.31148062249622</v>
      </c>
      <c r="AT332" s="14">
        <f t="shared" ca="1" si="257"/>
        <v>500.31148062249622</v>
      </c>
      <c r="AU332" s="14">
        <f t="shared" ca="1" si="291"/>
        <v>793390.78785618593</v>
      </c>
      <c r="AV332" s="15">
        <f ca="1">SUM(AT$12:AT332)</f>
        <v>411501.47023376403</v>
      </c>
      <c r="AW332" s="16">
        <f ca="1">SUM(AR$12:AR332)+SUMIF(AS$12:AS332, "&lt;0")</f>
        <v>381889.31762242207</v>
      </c>
      <c r="AX332" s="15"/>
      <c r="AZ332" s="9">
        <v>44503</v>
      </c>
      <c r="BA332" s="14">
        <f t="shared" ca="1" si="268"/>
        <v>1500</v>
      </c>
      <c r="BB332" s="14">
        <f t="shared" ca="1" si="277"/>
        <v>1500</v>
      </c>
      <c r="BC332" s="14">
        <f t="shared" ca="1" si="285"/>
        <v>1500</v>
      </c>
      <c r="BD332" s="14">
        <f t="shared" ca="1" si="258"/>
        <v>0</v>
      </c>
      <c r="BE332" s="14">
        <f t="shared" ca="1" si="259"/>
        <v>0</v>
      </c>
      <c r="BF332" s="14">
        <f t="shared" ca="1" si="292"/>
        <v>444464.94699999999</v>
      </c>
      <c r="BG332" s="15">
        <f ca="1">SUM(BE$12:BE332)</f>
        <v>228543.22100000005</v>
      </c>
      <c r="BH332" s="16">
        <f ca="1">SUM(BC$12:BC332)+SUMIF(BD$12:BD332, "&lt;0")</f>
        <v>215921.726</v>
      </c>
      <c r="BJ332" s="9">
        <v>44503</v>
      </c>
      <c r="BK332" s="14">
        <f t="shared" ca="1" si="269"/>
        <v>1750</v>
      </c>
      <c r="BL332" s="14">
        <f t="shared" ca="1" si="278"/>
        <v>1750</v>
      </c>
      <c r="BM332" s="14">
        <f t="shared" ca="1" si="286"/>
        <v>1750</v>
      </c>
      <c r="BN332" s="14">
        <f t="shared" ca="1" si="260"/>
        <v>0</v>
      </c>
      <c r="BO332" s="14">
        <f t="shared" ca="1" si="261"/>
        <v>0</v>
      </c>
      <c r="BP332" s="14">
        <f t="shared" ca="1" si="293"/>
        <v>507464.94699999999</v>
      </c>
      <c r="BQ332" s="15">
        <f ca="1">SUM(BO$12:BO332)</f>
        <v>261169.60600000003</v>
      </c>
      <c r="BR332" s="16">
        <f ca="1">SUM(BM$12:BM332)+SUMIF(BN$12:BN332, "&lt;0")</f>
        <v>246295.34099999999</v>
      </c>
      <c r="BT332" s="9">
        <v>44503</v>
      </c>
      <c r="BU332" s="14">
        <f t="shared" ref="BU332:BU395" ca="1" si="300">IF(BT332&lt;BV$5, $B332, MIN(BV$7, BV$9 + $C$8*(BT332-BV$5)))</f>
        <v>2000</v>
      </c>
      <c r="BV332" s="14">
        <f t="shared" ca="1" si="272"/>
        <v>2000</v>
      </c>
      <c r="BW332" s="14">
        <f t="shared" ca="1" si="287"/>
        <v>1881.023000000001</v>
      </c>
      <c r="BX332" s="14">
        <f t="shared" ref="BX332:BX395" ca="1" si="301">BU332-BW332</f>
        <v>118.97699999999895</v>
      </c>
      <c r="BY332" s="14">
        <f t="shared" ref="BY332:BY395" ca="1" si="302">IF(BX332 &gt; 0, BX332, 0)</f>
        <v>118.97699999999895</v>
      </c>
      <c r="BZ332" s="14">
        <f t="shared" ca="1" si="262"/>
        <v>569489.56299796025</v>
      </c>
      <c r="CA332" s="15">
        <f ca="1">SUM(BY$12:BY332)</f>
        <v>293063.19899796031</v>
      </c>
      <c r="CB332" s="16">
        <f ca="1">SUM(BW$12:BW332)+SUMIF(BX$12:BX332, "&lt;0")</f>
        <v>276426.36400000012</v>
      </c>
      <c r="CD332" s="9">
        <v>44503</v>
      </c>
      <c r="CE332" s="14">
        <f t="shared" ca="1" si="270"/>
        <v>2500</v>
      </c>
      <c r="CF332" s="14">
        <f t="shared" ca="1" si="279"/>
        <v>2500</v>
      </c>
      <c r="CG332" s="14">
        <f t="shared" ca="1" si="288"/>
        <v>2308.9548904081998</v>
      </c>
      <c r="CH332" s="14">
        <f t="shared" ca="1" si="263"/>
        <v>191.04510959180016</v>
      </c>
      <c r="CI332" s="14">
        <f t="shared" ca="1" si="264"/>
        <v>191.04510959180016</v>
      </c>
      <c r="CJ332" s="14">
        <f t="shared" ca="1" si="294"/>
        <v>686287.29516675486</v>
      </c>
      <c r="CK332" s="15">
        <f ca="1">SUM(CI$12:CI332)</f>
        <v>353202.07013681356</v>
      </c>
      <c r="CL332" s="16">
        <f ca="1">SUM(CG$12:CG332)+SUMIF(CH$12:CH332, "&lt;0")</f>
        <v>333085.22502994142</v>
      </c>
    </row>
    <row r="333" spans="1:90" x14ac:dyDescent="0.2">
      <c r="A333" s="24">
        <v>44504</v>
      </c>
      <c r="B333" s="54">
        <f ca="1">IF($A333&gt;= $C$5,$C$6, INDEX('Historical Data'!$D$2:$D$745, MATCH(A333, 'Historical Data'!$B$2:$B$745, 0)))</f>
        <v>1295.6389999999997</v>
      </c>
      <c r="C333" s="14">
        <f t="shared" ca="1" si="273"/>
        <v>1295.6389999999994</v>
      </c>
      <c r="D333" s="14">
        <f t="shared" ca="1" si="280"/>
        <v>1291.0139999999947</v>
      </c>
      <c r="E333" s="14">
        <f t="shared" ref="E333:E396" ca="1" si="303">B333-D333</f>
        <v>4.6250000000050022</v>
      </c>
      <c r="F333" s="14">
        <f t="shared" ca="1" si="295"/>
        <v>4.6250000000050022</v>
      </c>
      <c r="G333" s="14">
        <f t="shared" ca="1" si="265"/>
        <v>394261.61400000186</v>
      </c>
      <c r="H333" s="15">
        <f ca="1">SUM(F$12:F333)</f>
        <v>201980.91599999976</v>
      </c>
      <c r="I333" s="16">
        <f ca="1">SUM(D$12:D333)+SUMIF(E$12:E333, "&lt;0")</f>
        <v>192280.69799999977</v>
      </c>
      <c r="J333" s="15"/>
      <c r="K333" s="9">
        <v>44504</v>
      </c>
      <c r="L333" s="14">
        <f t="shared" ca="1" si="266"/>
        <v>1788.5130798771124</v>
      </c>
      <c r="M333" s="14">
        <f t="shared" ca="1" si="274"/>
        <v>1788.5130798771129</v>
      </c>
      <c r="N333" s="14">
        <f t="shared" ca="1" si="281"/>
        <v>470.16392012288361</v>
      </c>
      <c r="O333" s="14">
        <f t="shared" ref="O333:O396" ca="1" si="304">L333-N333</f>
        <v>1318.3491597542288</v>
      </c>
      <c r="P333" s="14">
        <f t="shared" ref="P333:P396" ca="1" si="305">IF(O333 &gt; 0, O333, 0)</f>
        <v>1318.3491597542288</v>
      </c>
      <c r="Q333" s="14">
        <f t="shared" ca="1" si="289"/>
        <v>518958.75620891072</v>
      </c>
      <c r="R333" s="15">
        <f ca="1">SUM(P$12:P333)</f>
        <v>267533.1686236558</v>
      </c>
      <c r="S333" s="16">
        <f ca="1">SUM(N$12:N333)+SUMIF(O$12:O333, "&lt;0")</f>
        <v>251425.58758525332</v>
      </c>
      <c r="U333" s="9">
        <v>44504</v>
      </c>
      <c r="V333" s="14">
        <f t="shared" ca="1" si="267"/>
        <v>1250</v>
      </c>
      <c r="W333" s="14">
        <f t="shared" ca="1" si="275"/>
        <v>1250</v>
      </c>
      <c r="X333" s="14">
        <f t="shared" ca="1" si="282"/>
        <v>1250</v>
      </c>
      <c r="Y333" s="14">
        <f t="shared" ref="Y333:Y396" ca="1" si="306">V333-X333</f>
        <v>0</v>
      </c>
      <c r="Z333" s="14">
        <f t="shared" ref="Z333:Z396" ca="1" si="307">IF(Y333 &gt; 0, Y333, 0)</f>
        <v>0</v>
      </c>
      <c r="AA333" s="14">
        <f t="shared" ca="1" si="290"/>
        <v>382714.94699999999</v>
      </c>
      <c r="AB333" s="15">
        <f ca="1">SUM(Z$12:Z333)</f>
        <v>196043.22099999999</v>
      </c>
      <c r="AC333" s="16">
        <f ca="1">SUM(X$12:X333)+SUMIF(Y$12:Y333, "&lt;0")</f>
        <v>186671.72600000002</v>
      </c>
      <c r="AE333" s="9">
        <v>44504</v>
      </c>
      <c r="AF333" s="14">
        <f t="shared" ca="1" si="296"/>
        <v>2000</v>
      </c>
      <c r="AG333" s="14">
        <f t="shared" ca="1" si="271"/>
        <v>2000</v>
      </c>
      <c r="AH333" s="14">
        <f t="shared" ca="1" si="283"/>
        <v>377.65399999999499</v>
      </c>
      <c r="AI333" s="14">
        <f t="shared" ca="1" si="297"/>
        <v>1622.346000000005</v>
      </c>
      <c r="AJ333" s="14">
        <f t="shared" ca="1" si="298"/>
        <v>1622.346000000005</v>
      </c>
      <c r="AK333" s="14">
        <f t="shared" ref="AK333:AK396" ca="1" si="308">AF333+AK332</f>
        <v>571489.56299796025</v>
      </c>
      <c r="AL333" s="15">
        <f ca="1">SUM(AJ$12:AJ333)</f>
        <v>294685.54499796033</v>
      </c>
      <c r="AM333" s="16">
        <f ca="1">SUM(AH$12:AH333)+SUMIF(AI$12:AI333, "&lt;0")</f>
        <v>276804.0180000001</v>
      </c>
      <c r="AO333" s="9">
        <v>44504</v>
      </c>
      <c r="AP333" s="14">
        <f t="shared" ca="1" si="299"/>
        <v>3000</v>
      </c>
      <c r="AQ333" s="14">
        <f t="shared" ca="1" si="276"/>
        <v>3000</v>
      </c>
      <c r="AR333" s="14">
        <f t="shared" ca="1" si="284"/>
        <v>996.31951937749818</v>
      </c>
      <c r="AS333" s="14">
        <f t="shared" ref="AS333:AS396" ca="1" si="309">AP333-AR333</f>
        <v>2003.6804806225018</v>
      </c>
      <c r="AT333" s="14">
        <f t="shared" ref="AT333:AT396" ca="1" si="310">IF(AS333 &gt; 0, AS333, 0)</f>
        <v>2003.6804806225018</v>
      </c>
      <c r="AU333" s="14">
        <f t="shared" ca="1" si="291"/>
        <v>796390.78785618593</v>
      </c>
      <c r="AV333" s="15">
        <f ca="1">SUM(AT$12:AT333)</f>
        <v>413505.15071438655</v>
      </c>
      <c r="AW333" s="16">
        <f ca="1">SUM(AR$12:AR333)+SUMIF(AS$12:AS333, "&lt;0")</f>
        <v>382885.63714179955</v>
      </c>
      <c r="AX333" s="15"/>
      <c r="AZ333" s="9">
        <v>44504</v>
      </c>
      <c r="BA333" s="14">
        <f t="shared" ca="1" si="268"/>
        <v>1500</v>
      </c>
      <c r="BB333" s="14">
        <f t="shared" ca="1" si="277"/>
        <v>1500</v>
      </c>
      <c r="BC333" s="14">
        <f t="shared" ca="1" si="285"/>
        <v>882.291999999994</v>
      </c>
      <c r="BD333" s="14">
        <f t="shared" ref="BD333:BD396" ca="1" si="311">BA333-BC333</f>
        <v>617.708000000006</v>
      </c>
      <c r="BE333" s="14">
        <f t="shared" ref="BE333:BE396" ca="1" si="312">IF(BD333 &gt; 0, BD333, 0)</f>
        <v>617.708000000006</v>
      </c>
      <c r="BF333" s="14">
        <f t="shared" ca="1" si="292"/>
        <v>445964.94699999999</v>
      </c>
      <c r="BG333" s="15">
        <f ca="1">SUM(BE$12:BE333)</f>
        <v>229160.92900000006</v>
      </c>
      <c r="BH333" s="16">
        <f ca="1">SUM(BC$12:BC333)+SUMIF(BD$12:BD333, "&lt;0")</f>
        <v>216804.01799999998</v>
      </c>
      <c r="BJ333" s="9">
        <v>44504</v>
      </c>
      <c r="BK333" s="14">
        <f t="shared" ca="1" si="269"/>
        <v>1750</v>
      </c>
      <c r="BL333" s="14">
        <f t="shared" ca="1" si="278"/>
        <v>1750</v>
      </c>
      <c r="BM333" s="14">
        <f t="shared" ca="1" si="286"/>
        <v>508.67699999999604</v>
      </c>
      <c r="BN333" s="14">
        <f t="shared" ref="BN333:BN396" ca="1" si="313">BK333-BM333</f>
        <v>1241.323000000004</v>
      </c>
      <c r="BO333" s="14">
        <f t="shared" ref="BO333:BO396" ca="1" si="314">IF(BN333 &gt; 0, BN333, 0)</f>
        <v>1241.323000000004</v>
      </c>
      <c r="BP333" s="14">
        <f t="shared" ca="1" si="293"/>
        <v>509214.94699999999</v>
      </c>
      <c r="BQ333" s="15">
        <f ca="1">SUM(BO$12:BO333)</f>
        <v>262410.929</v>
      </c>
      <c r="BR333" s="16">
        <f ca="1">SUM(BM$12:BM333)+SUMIF(BN$12:BN333, "&lt;0")</f>
        <v>246804.01799999998</v>
      </c>
      <c r="BT333" s="9">
        <v>44504</v>
      </c>
      <c r="BU333" s="14">
        <f t="shared" ca="1" si="300"/>
        <v>2000</v>
      </c>
      <c r="BV333" s="14">
        <f t="shared" ca="1" si="272"/>
        <v>2000</v>
      </c>
      <c r="BW333" s="14">
        <f t="shared" ca="1" si="287"/>
        <v>377.65399999999499</v>
      </c>
      <c r="BX333" s="14">
        <f t="shared" ca="1" si="301"/>
        <v>1622.346000000005</v>
      </c>
      <c r="BY333" s="14">
        <f t="shared" ca="1" si="302"/>
        <v>1622.346000000005</v>
      </c>
      <c r="BZ333" s="14">
        <f t="shared" ref="BZ333:BZ396" ca="1" si="315">BU333+BZ332</f>
        <v>571489.56299796025</v>
      </c>
      <c r="CA333" s="15">
        <f ca="1">SUM(BY$12:BY333)</f>
        <v>294685.54499796033</v>
      </c>
      <c r="CB333" s="16">
        <f ca="1">SUM(BW$12:BW333)+SUMIF(BX$12:BX333, "&lt;0")</f>
        <v>276804.0180000001</v>
      </c>
      <c r="CD333" s="9">
        <v>44504</v>
      </c>
      <c r="CE333" s="14">
        <f t="shared" ca="1" si="270"/>
        <v>2500</v>
      </c>
      <c r="CF333" s="14">
        <f t="shared" ca="1" si="279"/>
        <v>2500</v>
      </c>
      <c r="CG333" s="14">
        <f t="shared" ca="1" si="288"/>
        <v>779.80816043413142</v>
      </c>
      <c r="CH333" s="14">
        <f t="shared" ref="CH333:CH396" ca="1" si="316">CE333-CG333</f>
        <v>1720.1918395658686</v>
      </c>
      <c r="CI333" s="14">
        <f t="shared" ref="CI333:CI396" ca="1" si="317">IF(CH333 &gt; 0, CH333, 0)</f>
        <v>1720.1918395658686</v>
      </c>
      <c r="CJ333" s="14">
        <f t="shared" ca="1" si="294"/>
        <v>688787.29516675486</v>
      </c>
      <c r="CK333" s="15">
        <f ca="1">SUM(CI$12:CI333)</f>
        <v>354922.26197637944</v>
      </c>
      <c r="CL333" s="16">
        <f ca="1">SUM(CG$12:CG333)+SUMIF(CH$12:CH333, "&lt;0")</f>
        <v>333865.03319037554</v>
      </c>
    </row>
    <row r="334" spans="1:90" x14ac:dyDescent="0.2">
      <c r="A334" s="24">
        <v>44505</v>
      </c>
      <c r="B334" s="54">
        <f ca="1">IF($A334&gt;= $C$5,$C$6, INDEX('Historical Data'!$D$2:$D$745, MATCH(A334, 'Historical Data'!$B$2:$B$745, 0)))</f>
        <v>1295.6389999999997</v>
      </c>
      <c r="C334" s="14">
        <f t="shared" ca="1" si="273"/>
        <v>1295.6389999999994</v>
      </c>
      <c r="D334" s="14">
        <f t="shared" ca="1" si="280"/>
        <v>667.16000000000349</v>
      </c>
      <c r="E334" s="14">
        <f t="shared" ca="1" si="303"/>
        <v>628.47899999999618</v>
      </c>
      <c r="F334" s="14">
        <f t="shared" ca="1" si="295"/>
        <v>628.47899999999618</v>
      </c>
      <c r="G334" s="14">
        <f t="shared" ref="G334:G397" ca="1" si="318">B334+G333</f>
        <v>395557.25300000189</v>
      </c>
      <c r="H334" s="15">
        <f ca="1">SUM(F$12:F334)</f>
        <v>202609.39499999976</v>
      </c>
      <c r="I334" s="16">
        <f ca="1">SUM(D$12:D334)+SUMIF(E$12:E334, "&lt;0")</f>
        <v>192947.85799999977</v>
      </c>
      <c r="J334" s="15"/>
      <c r="K334" s="9">
        <v>44505</v>
      </c>
      <c r="L334" s="14">
        <f t="shared" ca="1" si="266"/>
        <v>1788.5130798771124</v>
      </c>
      <c r="M334" s="14">
        <f t="shared" ca="1" si="274"/>
        <v>1788.5130798771129</v>
      </c>
      <c r="N334" s="14">
        <f t="shared" ca="1" si="281"/>
        <v>667.16000000000349</v>
      </c>
      <c r="O334" s="14">
        <f t="shared" ca="1" si="304"/>
        <v>1121.3530798771089</v>
      </c>
      <c r="P334" s="14">
        <f t="shared" ca="1" si="305"/>
        <v>1121.3530798771089</v>
      </c>
      <c r="Q334" s="14">
        <f t="shared" ca="1" si="289"/>
        <v>520747.26928878785</v>
      </c>
      <c r="R334" s="15">
        <f ca="1">SUM(P$12:P334)</f>
        <v>268654.5217035329</v>
      </c>
      <c r="S334" s="16">
        <f ca="1">SUM(N$12:N334)+SUMIF(O$12:O334, "&lt;0")</f>
        <v>252092.74758525332</v>
      </c>
      <c r="U334" s="9">
        <v>44505</v>
      </c>
      <c r="V334" s="14">
        <f t="shared" ca="1" si="267"/>
        <v>1250</v>
      </c>
      <c r="W334" s="14">
        <f t="shared" ca="1" si="275"/>
        <v>1250</v>
      </c>
      <c r="X334" s="14">
        <f t="shared" ca="1" si="282"/>
        <v>799.4519999999975</v>
      </c>
      <c r="Y334" s="14">
        <f t="shared" ca="1" si="306"/>
        <v>450.5480000000025</v>
      </c>
      <c r="Z334" s="14">
        <f t="shared" ca="1" si="307"/>
        <v>450.5480000000025</v>
      </c>
      <c r="AA334" s="14">
        <f t="shared" ca="1" si="290"/>
        <v>383964.94699999999</v>
      </c>
      <c r="AB334" s="15">
        <f ca="1">SUM(Z$12:Z334)</f>
        <v>196493.769</v>
      </c>
      <c r="AC334" s="16">
        <f ca="1">SUM(X$12:X334)+SUMIF(Y$12:Y334, "&lt;0")</f>
        <v>187471.17800000001</v>
      </c>
      <c r="AE334" s="9">
        <v>44505</v>
      </c>
      <c r="AF334" s="14">
        <f t="shared" ca="1" si="296"/>
        <v>2000</v>
      </c>
      <c r="AG334" s="14">
        <f t="shared" ca="1" si="271"/>
        <v>2000</v>
      </c>
      <c r="AH334" s="14">
        <f t="shared" ca="1" si="283"/>
        <v>667.16000000000349</v>
      </c>
      <c r="AI334" s="14">
        <f t="shared" ca="1" si="297"/>
        <v>1332.8399999999965</v>
      </c>
      <c r="AJ334" s="14">
        <f t="shared" ca="1" si="298"/>
        <v>1332.8399999999965</v>
      </c>
      <c r="AK334" s="14">
        <f t="shared" ca="1" si="308"/>
        <v>573489.56299796025</v>
      </c>
      <c r="AL334" s="15">
        <f ca="1">SUM(AJ$12:AJ334)</f>
        <v>296018.3849979603</v>
      </c>
      <c r="AM334" s="16">
        <f ca="1">SUM(AH$12:AH334)+SUMIF(AI$12:AI334, "&lt;0")</f>
        <v>277471.17800000013</v>
      </c>
      <c r="AO334" s="9">
        <v>44505</v>
      </c>
      <c r="AP334" s="14">
        <f t="shared" ca="1" si="299"/>
        <v>3000</v>
      </c>
      <c r="AQ334" s="14">
        <f t="shared" ca="1" si="276"/>
        <v>3000</v>
      </c>
      <c r="AR334" s="14">
        <f t="shared" ca="1" si="284"/>
        <v>1285.8255193775062</v>
      </c>
      <c r="AS334" s="14">
        <f t="shared" ca="1" si="309"/>
        <v>1714.1744806224938</v>
      </c>
      <c r="AT334" s="14">
        <f t="shared" ca="1" si="310"/>
        <v>1714.1744806224938</v>
      </c>
      <c r="AU334" s="14">
        <f t="shared" ca="1" si="291"/>
        <v>799390.78785618593</v>
      </c>
      <c r="AV334" s="15">
        <f ca="1">SUM(AT$12:AT334)</f>
        <v>415219.32519500906</v>
      </c>
      <c r="AW334" s="16">
        <f ca="1">SUM(AR$12:AR334)+SUMIF(AS$12:AS334, "&lt;0")</f>
        <v>384171.46266117704</v>
      </c>
      <c r="AX334" s="15"/>
      <c r="AZ334" s="9">
        <v>44505</v>
      </c>
      <c r="BA334" s="14">
        <f t="shared" ca="1" si="268"/>
        <v>1500</v>
      </c>
      <c r="BB334" s="14">
        <f t="shared" ca="1" si="277"/>
        <v>1500</v>
      </c>
      <c r="BC334" s="14">
        <f t="shared" ca="1" si="285"/>
        <v>667.16000000000349</v>
      </c>
      <c r="BD334" s="14">
        <f t="shared" ca="1" si="311"/>
        <v>832.83999999999651</v>
      </c>
      <c r="BE334" s="14">
        <f t="shared" ca="1" si="312"/>
        <v>832.83999999999651</v>
      </c>
      <c r="BF334" s="14">
        <f t="shared" ca="1" si="292"/>
        <v>447464.94699999999</v>
      </c>
      <c r="BG334" s="15">
        <f ca="1">SUM(BE$12:BE334)</f>
        <v>229993.76900000006</v>
      </c>
      <c r="BH334" s="16">
        <f ca="1">SUM(BC$12:BC334)+SUMIF(BD$12:BD334, "&lt;0")</f>
        <v>217471.17799999999</v>
      </c>
      <c r="BJ334" s="9">
        <v>44505</v>
      </c>
      <c r="BK334" s="14">
        <f t="shared" ca="1" si="269"/>
        <v>1750</v>
      </c>
      <c r="BL334" s="14">
        <f t="shared" ca="1" si="278"/>
        <v>1750</v>
      </c>
      <c r="BM334" s="14">
        <f t="shared" ca="1" si="286"/>
        <v>667.16000000000349</v>
      </c>
      <c r="BN334" s="14">
        <f t="shared" ca="1" si="313"/>
        <v>1082.8399999999965</v>
      </c>
      <c r="BO334" s="14">
        <f t="shared" ca="1" si="314"/>
        <v>1082.8399999999965</v>
      </c>
      <c r="BP334" s="14">
        <f t="shared" ca="1" si="293"/>
        <v>510964.94699999999</v>
      </c>
      <c r="BQ334" s="15">
        <f ca="1">SUM(BO$12:BO334)</f>
        <v>263493.76899999997</v>
      </c>
      <c r="BR334" s="16">
        <f ca="1">SUM(BM$12:BM334)+SUMIF(BN$12:BN334, "&lt;0")</f>
        <v>247471.17799999999</v>
      </c>
      <c r="BT334" s="9">
        <v>44505</v>
      </c>
      <c r="BU334" s="14">
        <f t="shared" ca="1" si="300"/>
        <v>2000</v>
      </c>
      <c r="BV334" s="14">
        <f t="shared" ca="1" si="272"/>
        <v>2000</v>
      </c>
      <c r="BW334" s="14">
        <f t="shared" ca="1" si="287"/>
        <v>667.16000000000349</v>
      </c>
      <c r="BX334" s="14">
        <f t="shared" ca="1" si="301"/>
        <v>1332.8399999999965</v>
      </c>
      <c r="BY334" s="14">
        <f t="shared" ca="1" si="302"/>
        <v>1332.8399999999965</v>
      </c>
      <c r="BZ334" s="14">
        <f t="shared" ca="1" si="315"/>
        <v>573489.56299796025</v>
      </c>
      <c r="CA334" s="15">
        <f ca="1">SUM(BY$12:BY334)</f>
        <v>296018.3849979603</v>
      </c>
      <c r="CB334" s="16">
        <f ca="1">SUM(BW$12:BW334)+SUMIF(BX$12:BX334, "&lt;0")</f>
        <v>277471.17800000013</v>
      </c>
      <c r="CD334" s="9">
        <v>44505</v>
      </c>
      <c r="CE334" s="14">
        <f t="shared" ca="1" si="270"/>
        <v>2500</v>
      </c>
      <c r="CF334" s="14">
        <f t="shared" ca="1" si="279"/>
        <v>2500</v>
      </c>
      <c r="CG334" s="14">
        <f t="shared" ca="1" si="288"/>
        <v>1043.5364304600771</v>
      </c>
      <c r="CH334" s="14">
        <f t="shared" ca="1" si="316"/>
        <v>1456.4635695399229</v>
      </c>
      <c r="CI334" s="14">
        <f t="shared" ca="1" si="317"/>
        <v>1456.4635695399229</v>
      </c>
      <c r="CJ334" s="14">
        <f t="shared" ca="1" si="294"/>
        <v>691287.29516675486</v>
      </c>
      <c r="CK334" s="15">
        <f ca="1">SUM(CI$12:CI334)</f>
        <v>356378.72554591938</v>
      </c>
      <c r="CL334" s="16">
        <f ca="1">SUM(CG$12:CG334)+SUMIF(CH$12:CH334, "&lt;0")</f>
        <v>334908.56962083559</v>
      </c>
    </row>
    <row r="335" spans="1:90" x14ac:dyDescent="0.2">
      <c r="A335" s="24">
        <v>44506</v>
      </c>
      <c r="B335" s="54">
        <f ca="1">IF($A335&gt;= $C$5,$C$6, INDEX('Historical Data'!$D$2:$D$745, MATCH(A335, 'Historical Data'!$B$2:$B$745, 0)))</f>
        <v>1295.6389999999997</v>
      </c>
      <c r="C335" s="14">
        <f t="shared" ca="1" si="273"/>
        <v>1295.6389999999994</v>
      </c>
      <c r="D335" s="14">
        <f t="shared" ca="1" si="280"/>
        <v>0</v>
      </c>
      <c r="E335" s="14">
        <f t="shared" ca="1" si="303"/>
        <v>1295.6389999999997</v>
      </c>
      <c r="F335" s="14">
        <f t="shared" ca="1" si="295"/>
        <v>1295.6389999999997</v>
      </c>
      <c r="G335" s="14">
        <f t="shared" ca="1" si="318"/>
        <v>396852.89200000191</v>
      </c>
      <c r="H335" s="15">
        <f ca="1">SUM(F$12:F335)</f>
        <v>203905.03399999975</v>
      </c>
      <c r="I335" s="16">
        <f ca="1">SUM(D$12:D335)+SUMIF(E$12:E335, "&lt;0")</f>
        <v>192947.85799999977</v>
      </c>
      <c r="J335" s="15"/>
      <c r="K335" s="9">
        <v>44506</v>
      </c>
      <c r="L335" s="14">
        <f t="shared" ref="L335:L398" ca="1" si="319">IF(K335&lt;M$5, $B335, MIN(M$7, M$9 + $C$8*(K335-M$5)))</f>
        <v>1788.5130798771124</v>
      </c>
      <c r="M335" s="14">
        <f t="shared" ca="1" si="274"/>
        <v>1788.5130798771129</v>
      </c>
      <c r="N335" s="14">
        <f t="shared" ca="1" si="281"/>
        <v>0</v>
      </c>
      <c r="O335" s="14">
        <f t="shared" ca="1" si="304"/>
        <v>1788.5130798771124</v>
      </c>
      <c r="P335" s="14">
        <f t="shared" ca="1" si="305"/>
        <v>1788.5130798771124</v>
      </c>
      <c r="Q335" s="14">
        <f t="shared" ca="1" si="289"/>
        <v>522535.78236866498</v>
      </c>
      <c r="R335" s="15">
        <f ca="1">SUM(P$12:P335)</f>
        <v>270443.03478341002</v>
      </c>
      <c r="S335" s="16">
        <f ca="1">SUM(N$12:N335)+SUMIF(O$12:O335, "&lt;0")</f>
        <v>252092.74758525332</v>
      </c>
      <c r="U335" s="9">
        <v>44506</v>
      </c>
      <c r="V335" s="14">
        <f t="shared" ref="V335:V398" ca="1" si="320">IF(U335&lt;W$5, $B335, MIN(W$7, W$9 + $C$8*(U335-W$5)))</f>
        <v>1250</v>
      </c>
      <c r="W335" s="14">
        <f t="shared" ca="1" si="275"/>
        <v>1250</v>
      </c>
      <c r="X335" s="14">
        <f t="shared" ca="1" si="282"/>
        <v>0</v>
      </c>
      <c r="Y335" s="14">
        <f t="shared" ca="1" si="306"/>
        <v>1250</v>
      </c>
      <c r="Z335" s="14">
        <f t="shared" ca="1" si="307"/>
        <v>1250</v>
      </c>
      <c r="AA335" s="14">
        <f t="shared" ca="1" si="290"/>
        <v>385214.94699999999</v>
      </c>
      <c r="AB335" s="15">
        <f ca="1">SUM(Z$12:Z335)</f>
        <v>197743.769</v>
      </c>
      <c r="AC335" s="16">
        <f ca="1">SUM(X$12:X335)+SUMIF(Y$12:Y335, "&lt;0")</f>
        <v>187471.17800000001</v>
      </c>
      <c r="AE335" s="9">
        <v>44506</v>
      </c>
      <c r="AF335" s="14">
        <f t="shared" ca="1" si="296"/>
        <v>2000</v>
      </c>
      <c r="AG335" s="14">
        <f t="shared" ca="1" si="271"/>
        <v>2000</v>
      </c>
      <c r="AH335" s="14">
        <f t="shared" ca="1" si="283"/>
        <v>0</v>
      </c>
      <c r="AI335" s="14">
        <f t="shared" ca="1" si="297"/>
        <v>2000</v>
      </c>
      <c r="AJ335" s="14">
        <f t="shared" ca="1" si="298"/>
        <v>2000</v>
      </c>
      <c r="AK335" s="14">
        <f t="shared" ca="1" si="308"/>
        <v>575489.56299796025</v>
      </c>
      <c r="AL335" s="15">
        <f ca="1">SUM(AJ$12:AJ335)</f>
        <v>298018.3849979603</v>
      </c>
      <c r="AM335" s="16">
        <f ca="1">SUM(AH$12:AH335)+SUMIF(AI$12:AI335, "&lt;0")</f>
        <v>277471.17800000013</v>
      </c>
      <c r="AO335" s="9">
        <v>44506</v>
      </c>
      <c r="AP335" s="14">
        <f t="shared" ca="1" si="299"/>
        <v>3000</v>
      </c>
      <c r="AQ335" s="14">
        <f t="shared" ca="1" si="276"/>
        <v>3000</v>
      </c>
      <c r="AR335" s="14">
        <f t="shared" ca="1" si="284"/>
        <v>618.66551937750273</v>
      </c>
      <c r="AS335" s="14">
        <f t="shared" ca="1" si="309"/>
        <v>2381.3344806224973</v>
      </c>
      <c r="AT335" s="14">
        <f t="shared" ca="1" si="310"/>
        <v>2381.3344806224973</v>
      </c>
      <c r="AU335" s="14">
        <f t="shared" ca="1" si="291"/>
        <v>802390.78785618593</v>
      </c>
      <c r="AV335" s="15">
        <f ca="1">SUM(AT$12:AT335)</f>
        <v>417600.65967563156</v>
      </c>
      <c r="AW335" s="16">
        <f ca="1">SUM(AR$12:AR335)+SUMIF(AS$12:AS335, "&lt;0")</f>
        <v>384790.12818055454</v>
      </c>
      <c r="AX335" s="15"/>
      <c r="AZ335" s="9">
        <v>44506</v>
      </c>
      <c r="BA335" s="14">
        <f t="shared" ref="BA335:BA398" ca="1" si="321">IF(AZ335&lt;BB$5, $B335, MIN(BB$7, BB$9 + $C$8*(AZ335-BB$5)))</f>
        <v>1500</v>
      </c>
      <c r="BB335" s="14">
        <f t="shared" ca="1" si="277"/>
        <v>1500</v>
      </c>
      <c r="BC335" s="14">
        <f t="shared" ca="1" si="285"/>
        <v>0</v>
      </c>
      <c r="BD335" s="14">
        <f t="shared" ca="1" si="311"/>
        <v>1500</v>
      </c>
      <c r="BE335" s="14">
        <f t="shared" ca="1" si="312"/>
        <v>1500</v>
      </c>
      <c r="BF335" s="14">
        <f t="shared" ca="1" si="292"/>
        <v>448964.94699999999</v>
      </c>
      <c r="BG335" s="15">
        <f ca="1">SUM(BE$12:BE335)</f>
        <v>231493.76900000006</v>
      </c>
      <c r="BH335" s="16">
        <f ca="1">SUM(BC$12:BC335)+SUMIF(BD$12:BD335, "&lt;0")</f>
        <v>217471.17799999999</v>
      </c>
      <c r="BJ335" s="9">
        <v>44506</v>
      </c>
      <c r="BK335" s="14">
        <f t="shared" ref="BK335:BK398" ca="1" si="322">IF(BJ335&lt;BL$5, $B335, MIN(BL$7, BL$9 + $C$8*(BJ335-BL$5)))</f>
        <v>1750</v>
      </c>
      <c r="BL335" s="14">
        <f t="shared" ca="1" si="278"/>
        <v>1750</v>
      </c>
      <c r="BM335" s="14">
        <f t="shared" ca="1" si="286"/>
        <v>0</v>
      </c>
      <c r="BN335" s="14">
        <f t="shared" ca="1" si="313"/>
        <v>1750</v>
      </c>
      <c r="BO335" s="14">
        <f t="shared" ca="1" si="314"/>
        <v>1750</v>
      </c>
      <c r="BP335" s="14">
        <f t="shared" ca="1" si="293"/>
        <v>512714.94699999999</v>
      </c>
      <c r="BQ335" s="15">
        <f ca="1">SUM(BO$12:BO335)</f>
        <v>265243.76899999997</v>
      </c>
      <c r="BR335" s="16">
        <f ca="1">SUM(BM$12:BM335)+SUMIF(BN$12:BN335, "&lt;0")</f>
        <v>247471.17799999999</v>
      </c>
      <c r="BT335" s="9">
        <v>44506</v>
      </c>
      <c r="BU335" s="14">
        <f t="shared" ca="1" si="300"/>
        <v>2000</v>
      </c>
      <c r="BV335" s="14">
        <f t="shared" ca="1" si="272"/>
        <v>2000</v>
      </c>
      <c r="BW335" s="14">
        <f t="shared" ca="1" si="287"/>
        <v>0</v>
      </c>
      <c r="BX335" s="14">
        <f t="shared" ca="1" si="301"/>
        <v>2000</v>
      </c>
      <c r="BY335" s="14">
        <f t="shared" ca="1" si="302"/>
        <v>2000</v>
      </c>
      <c r="BZ335" s="14">
        <f t="shared" ca="1" si="315"/>
        <v>575489.56299796025</v>
      </c>
      <c r="CA335" s="15">
        <f ca="1">SUM(BY$12:BY335)</f>
        <v>298018.3849979603</v>
      </c>
      <c r="CB335" s="16">
        <f ca="1">SUM(BW$12:BW335)+SUMIF(BX$12:BX335, "&lt;0")</f>
        <v>277471.17800000013</v>
      </c>
      <c r="CD335" s="9">
        <v>44506</v>
      </c>
      <c r="CE335" s="14">
        <f t="shared" ref="CE335:CE398" ca="1" si="323">IF(CD335&lt;CF$5, $B335, MIN(CF$7, CF$9 + $C$8*(CD335-CF$5)))</f>
        <v>2500</v>
      </c>
      <c r="CF335" s="14">
        <f t="shared" ca="1" si="279"/>
        <v>2500</v>
      </c>
      <c r="CG335" s="14">
        <f t="shared" ca="1" si="288"/>
        <v>350.59870048601078</v>
      </c>
      <c r="CH335" s="14">
        <f t="shared" ca="1" si="316"/>
        <v>2149.4012995139892</v>
      </c>
      <c r="CI335" s="14">
        <f t="shared" ca="1" si="317"/>
        <v>2149.4012995139892</v>
      </c>
      <c r="CJ335" s="14">
        <f t="shared" ca="1" si="294"/>
        <v>693787.29516675486</v>
      </c>
      <c r="CK335" s="15">
        <f ca="1">SUM(CI$12:CI335)</f>
        <v>358528.12684543338</v>
      </c>
      <c r="CL335" s="16">
        <f ca="1">SUM(CG$12:CG335)+SUMIF(CH$12:CH335, "&lt;0")</f>
        <v>335259.1683213216</v>
      </c>
    </row>
    <row r="336" spans="1:90" x14ac:dyDescent="0.2">
      <c r="A336" s="24">
        <v>44507</v>
      </c>
      <c r="B336" s="54">
        <f ca="1">IF($A336&gt;= $C$5,$C$6, INDEX('Historical Data'!$D$2:$D$745, MATCH(A336, 'Historical Data'!$B$2:$B$745, 0)))</f>
        <v>1295.6389999999997</v>
      </c>
      <c r="C336" s="14">
        <f t="shared" ca="1" si="273"/>
        <v>1295.6389999999994</v>
      </c>
      <c r="D336" s="14">
        <f t="shared" ca="1" si="280"/>
        <v>598.15099999999802</v>
      </c>
      <c r="E336" s="14">
        <f t="shared" ca="1" si="303"/>
        <v>697.48800000000165</v>
      </c>
      <c r="F336" s="14">
        <f t="shared" ca="1" si="295"/>
        <v>697.48800000000165</v>
      </c>
      <c r="G336" s="14">
        <f t="shared" ca="1" si="318"/>
        <v>398148.53100000194</v>
      </c>
      <c r="H336" s="15">
        <f ca="1">SUM(F$12:F336)</f>
        <v>204602.52199999976</v>
      </c>
      <c r="I336" s="16">
        <f ca="1">SUM(D$12:D336)+SUMIF(E$12:E336, "&lt;0")</f>
        <v>193546.00899999976</v>
      </c>
      <c r="J336" s="15"/>
      <c r="K336" s="9">
        <v>44507</v>
      </c>
      <c r="L336" s="14">
        <f t="shared" ca="1" si="319"/>
        <v>1788.5130798771124</v>
      </c>
      <c r="M336" s="14">
        <f t="shared" ca="1" si="274"/>
        <v>1788.5130798771129</v>
      </c>
      <c r="N336" s="14">
        <f t="shared" ca="1" si="281"/>
        <v>598.15099999999802</v>
      </c>
      <c r="O336" s="14">
        <f t="shared" ca="1" si="304"/>
        <v>1190.3620798771144</v>
      </c>
      <c r="P336" s="14">
        <f t="shared" ca="1" si="305"/>
        <v>1190.3620798771144</v>
      </c>
      <c r="Q336" s="14">
        <f t="shared" ca="1" si="289"/>
        <v>524324.29544854211</v>
      </c>
      <c r="R336" s="15">
        <f ca="1">SUM(P$12:P336)</f>
        <v>271633.39686328714</v>
      </c>
      <c r="S336" s="16">
        <f ca="1">SUM(N$12:N336)+SUMIF(O$12:O336, "&lt;0")</f>
        <v>252690.89858525334</v>
      </c>
      <c r="U336" s="9">
        <v>44507</v>
      </c>
      <c r="V336" s="14">
        <f t="shared" ca="1" si="320"/>
        <v>1250</v>
      </c>
      <c r="W336" s="14">
        <f t="shared" ca="1" si="275"/>
        <v>1250</v>
      </c>
      <c r="X336" s="14">
        <f t="shared" ca="1" si="282"/>
        <v>598.15099999999802</v>
      </c>
      <c r="Y336" s="14">
        <f t="shared" ca="1" si="306"/>
        <v>651.84900000000198</v>
      </c>
      <c r="Z336" s="14">
        <f t="shared" ca="1" si="307"/>
        <v>651.84900000000198</v>
      </c>
      <c r="AA336" s="14">
        <f t="shared" ca="1" si="290"/>
        <v>386464.94699999999</v>
      </c>
      <c r="AB336" s="15">
        <f ca="1">SUM(Z$12:Z336)</f>
        <v>198395.61800000002</v>
      </c>
      <c r="AC336" s="16">
        <f ca="1">SUM(X$12:X336)+SUMIF(Y$12:Y336, "&lt;0")</f>
        <v>188069.329</v>
      </c>
      <c r="AE336" s="9">
        <v>44507</v>
      </c>
      <c r="AF336" s="14">
        <f t="shared" ca="1" si="296"/>
        <v>2000</v>
      </c>
      <c r="AG336" s="14">
        <f t="shared" ca="1" si="271"/>
        <v>2000</v>
      </c>
      <c r="AH336" s="14">
        <f t="shared" ca="1" si="283"/>
        <v>598.15099999999802</v>
      </c>
      <c r="AI336" s="14">
        <f t="shared" ca="1" si="297"/>
        <v>1401.849000000002</v>
      </c>
      <c r="AJ336" s="14">
        <f t="shared" ca="1" si="298"/>
        <v>1401.849000000002</v>
      </c>
      <c r="AK336" s="14">
        <f t="shared" ca="1" si="308"/>
        <v>577489.56299796025</v>
      </c>
      <c r="AL336" s="15">
        <f ca="1">SUM(AJ$12:AJ336)</f>
        <v>299420.23399796028</v>
      </c>
      <c r="AM336" s="16">
        <f ca="1">SUM(AH$12:AH336)+SUMIF(AI$12:AI336, "&lt;0")</f>
        <v>278069.32900000014</v>
      </c>
      <c r="AO336" s="9">
        <v>44507</v>
      </c>
      <c r="AP336" s="14">
        <f t="shared" ca="1" si="299"/>
        <v>3000</v>
      </c>
      <c r="AQ336" s="14">
        <f t="shared" ca="1" si="276"/>
        <v>3000</v>
      </c>
      <c r="AR336" s="14">
        <f t="shared" ca="1" si="284"/>
        <v>1216.8165193775008</v>
      </c>
      <c r="AS336" s="14">
        <f t="shared" ca="1" si="309"/>
        <v>1783.1834806224992</v>
      </c>
      <c r="AT336" s="14">
        <f t="shared" ca="1" si="310"/>
        <v>1783.1834806224992</v>
      </c>
      <c r="AU336" s="14">
        <f t="shared" ca="1" si="291"/>
        <v>805390.78785618593</v>
      </c>
      <c r="AV336" s="15">
        <f ca="1">SUM(AT$12:AT336)</f>
        <v>419383.84315625404</v>
      </c>
      <c r="AW336" s="16">
        <f ca="1">SUM(AR$12:AR336)+SUMIF(AS$12:AS336, "&lt;0")</f>
        <v>386006.94469993206</v>
      </c>
      <c r="AX336" s="15"/>
      <c r="AZ336" s="9">
        <v>44507</v>
      </c>
      <c r="BA336" s="14">
        <f t="shared" ca="1" si="321"/>
        <v>1500</v>
      </c>
      <c r="BB336" s="14">
        <f t="shared" ca="1" si="277"/>
        <v>1500</v>
      </c>
      <c r="BC336" s="14">
        <f t="shared" ca="1" si="285"/>
        <v>598.15099999999802</v>
      </c>
      <c r="BD336" s="14">
        <f t="shared" ca="1" si="311"/>
        <v>901.84900000000198</v>
      </c>
      <c r="BE336" s="14">
        <f t="shared" ca="1" si="312"/>
        <v>901.84900000000198</v>
      </c>
      <c r="BF336" s="14">
        <f t="shared" ca="1" si="292"/>
        <v>450464.94699999999</v>
      </c>
      <c r="BG336" s="15">
        <f ca="1">SUM(BE$12:BE336)</f>
        <v>232395.61800000007</v>
      </c>
      <c r="BH336" s="16">
        <f ca="1">SUM(BC$12:BC336)+SUMIF(BD$12:BD336, "&lt;0")</f>
        <v>218069.32899999997</v>
      </c>
      <c r="BJ336" s="9">
        <v>44507</v>
      </c>
      <c r="BK336" s="14">
        <f t="shared" ca="1" si="322"/>
        <v>1750</v>
      </c>
      <c r="BL336" s="14">
        <f t="shared" ca="1" si="278"/>
        <v>1750</v>
      </c>
      <c r="BM336" s="14">
        <f t="shared" ca="1" si="286"/>
        <v>598.15099999999802</v>
      </c>
      <c r="BN336" s="14">
        <f t="shared" ca="1" si="313"/>
        <v>1151.849000000002</v>
      </c>
      <c r="BO336" s="14">
        <f t="shared" ca="1" si="314"/>
        <v>1151.849000000002</v>
      </c>
      <c r="BP336" s="14">
        <f t="shared" ca="1" si="293"/>
        <v>514464.94699999999</v>
      </c>
      <c r="BQ336" s="15">
        <f ca="1">SUM(BO$12:BO336)</f>
        <v>266395.61799999996</v>
      </c>
      <c r="BR336" s="16">
        <f ca="1">SUM(BM$12:BM336)+SUMIF(BN$12:BN336, "&lt;0")</f>
        <v>248069.329</v>
      </c>
      <c r="BT336" s="9">
        <v>44507</v>
      </c>
      <c r="BU336" s="14">
        <f t="shared" ca="1" si="300"/>
        <v>2000</v>
      </c>
      <c r="BV336" s="14">
        <f t="shared" ca="1" si="272"/>
        <v>2000</v>
      </c>
      <c r="BW336" s="14">
        <f t="shared" ca="1" si="287"/>
        <v>598.15099999999802</v>
      </c>
      <c r="BX336" s="14">
        <f t="shared" ca="1" si="301"/>
        <v>1401.849000000002</v>
      </c>
      <c r="BY336" s="14">
        <f t="shared" ca="1" si="302"/>
        <v>1401.849000000002</v>
      </c>
      <c r="BZ336" s="14">
        <f t="shared" ca="1" si="315"/>
        <v>577489.56299796025</v>
      </c>
      <c r="CA336" s="15">
        <f ca="1">SUM(BY$12:BY336)</f>
        <v>299420.23399796028</v>
      </c>
      <c r="CB336" s="16">
        <f ca="1">SUM(BW$12:BW336)+SUMIF(BX$12:BX336, "&lt;0")</f>
        <v>278069.32900000014</v>
      </c>
      <c r="CD336" s="9">
        <v>44507</v>
      </c>
      <c r="CE336" s="14">
        <f t="shared" ca="1" si="323"/>
        <v>2500</v>
      </c>
      <c r="CF336" s="14">
        <f t="shared" ca="1" si="279"/>
        <v>2500</v>
      </c>
      <c r="CG336" s="14">
        <f t="shared" ca="1" si="288"/>
        <v>922.97197051194644</v>
      </c>
      <c r="CH336" s="14">
        <f t="shared" ca="1" si="316"/>
        <v>1577.0280294880536</v>
      </c>
      <c r="CI336" s="14">
        <f t="shared" ca="1" si="317"/>
        <v>1577.0280294880536</v>
      </c>
      <c r="CJ336" s="14">
        <f t="shared" ca="1" si="294"/>
        <v>696287.29516675486</v>
      </c>
      <c r="CK336" s="15">
        <f ca="1">SUM(CI$12:CI336)</f>
        <v>360105.15487492143</v>
      </c>
      <c r="CL336" s="16">
        <f ca="1">SUM(CG$12:CG336)+SUMIF(CH$12:CH336, "&lt;0")</f>
        <v>336182.14029183355</v>
      </c>
    </row>
    <row r="337" spans="1:90" x14ac:dyDescent="0.2">
      <c r="A337" s="24">
        <v>44508</v>
      </c>
      <c r="B337" s="54">
        <f ca="1">IF($A337&gt;= $C$5,$C$6, INDEX('Historical Data'!$D$2:$D$745, MATCH(A337, 'Historical Data'!$B$2:$B$745, 0)))</f>
        <v>1295.6389999999997</v>
      </c>
      <c r="C337" s="14">
        <f t="shared" ca="1" si="273"/>
        <v>1295.6389999999994</v>
      </c>
      <c r="D337" s="14">
        <f t="shared" ca="1" si="280"/>
        <v>92.47200000000521</v>
      </c>
      <c r="E337" s="14">
        <f t="shared" ca="1" si="303"/>
        <v>1203.1669999999945</v>
      </c>
      <c r="F337" s="14">
        <f t="shared" ca="1" si="295"/>
        <v>1203.1669999999945</v>
      </c>
      <c r="G337" s="14">
        <f t="shared" ca="1" si="318"/>
        <v>399444.17000000196</v>
      </c>
      <c r="H337" s="15">
        <f ca="1">SUM(F$12:F337)</f>
        <v>205805.68899999975</v>
      </c>
      <c r="I337" s="16">
        <f ca="1">SUM(D$12:D337)+SUMIF(E$12:E337, "&lt;0")</f>
        <v>193638.48099999977</v>
      </c>
      <c r="J337" s="15"/>
      <c r="K337" s="9">
        <v>44508</v>
      </c>
      <c r="L337" s="14">
        <f t="shared" ca="1" si="319"/>
        <v>1788.5130798771124</v>
      </c>
      <c r="M337" s="14">
        <f t="shared" ca="1" si="274"/>
        <v>1788.5130798771129</v>
      </c>
      <c r="N337" s="14">
        <f t="shared" ca="1" si="281"/>
        <v>92.47200000000521</v>
      </c>
      <c r="O337" s="14">
        <f t="shared" ca="1" si="304"/>
        <v>1696.0410798771072</v>
      </c>
      <c r="P337" s="14">
        <f t="shared" ca="1" si="305"/>
        <v>1696.0410798771072</v>
      </c>
      <c r="Q337" s="14">
        <f t="shared" ca="1" si="289"/>
        <v>526112.80852841923</v>
      </c>
      <c r="R337" s="15">
        <f ca="1">SUM(P$12:P337)</f>
        <v>273329.43794316426</v>
      </c>
      <c r="S337" s="16">
        <f ca="1">SUM(N$12:N337)+SUMIF(O$12:O337, "&lt;0")</f>
        <v>252783.37058525335</v>
      </c>
      <c r="U337" s="9">
        <v>44508</v>
      </c>
      <c r="V337" s="14">
        <f t="shared" ca="1" si="320"/>
        <v>1250</v>
      </c>
      <c r="W337" s="14">
        <f t="shared" ca="1" si="275"/>
        <v>1250</v>
      </c>
      <c r="X337" s="14">
        <f t="shared" ca="1" si="282"/>
        <v>92.47200000000521</v>
      </c>
      <c r="Y337" s="14">
        <f t="shared" ca="1" si="306"/>
        <v>1157.5279999999948</v>
      </c>
      <c r="Z337" s="14">
        <f t="shared" ca="1" si="307"/>
        <v>1157.5279999999948</v>
      </c>
      <c r="AA337" s="14">
        <f t="shared" ca="1" si="290"/>
        <v>387714.94699999999</v>
      </c>
      <c r="AB337" s="15">
        <f ca="1">SUM(Z$12:Z337)</f>
        <v>199553.14600000001</v>
      </c>
      <c r="AC337" s="16">
        <f ca="1">SUM(X$12:X337)+SUMIF(Y$12:Y337, "&lt;0")</f>
        <v>188161.80100000001</v>
      </c>
      <c r="AE337" s="9">
        <v>44508</v>
      </c>
      <c r="AF337" s="14">
        <f t="shared" ca="1" si="296"/>
        <v>2000</v>
      </c>
      <c r="AG337" s="14">
        <f t="shared" ca="1" si="271"/>
        <v>2000</v>
      </c>
      <c r="AH337" s="14">
        <f t="shared" ca="1" si="283"/>
        <v>92.47200000000521</v>
      </c>
      <c r="AI337" s="14">
        <f t="shared" ca="1" si="297"/>
        <v>1907.5279999999948</v>
      </c>
      <c r="AJ337" s="14">
        <f t="shared" ca="1" si="298"/>
        <v>1907.5279999999948</v>
      </c>
      <c r="AK337" s="14">
        <f t="shared" ca="1" si="308"/>
        <v>579489.56299796025</v>
      </c>
      <c r="AL337" s="15">
        <f ca="1">SUM(AJ$12:AJ337)</f>
        <v>301327.76199796028</v>
      </c>
      <c r="AM337" s="16">
        <f ca="1">SUM(AH$12:AH337)+SUMIF(AI$12:AI337, "&lt;0")</f>
        <v>278161.80100000015</v>
      </c>
      <c r="AO337" s="9">
        <v>44508</v>
      </c>
      <c r="AP337" s="14">
        <f t="shared" ca="1" si="299"/>
        <v>3000</v>
      </c>
      <c r="AQ337" s="14">
        <f t="shared" ca="1" si="276"/>
        <v>3000</v>
      </c>
      <c r="AR337" s="14">
        <f t="shared" ca="1" si="284"/>
        <v>711.13751937750794</v>
      </c>
      <c r="AS337" s="14">
        <f t="shared" ca="1" si="309"/>
        <v>2288.8624806224921</v>
      </c>
      <c r="AT337" s="14">
        <f t="shared" ca="1" si="310"/>
        <v>2288.8624806224921</v>
      </c>
      <c r="AU337" s="14">
        <f t="shared" ca="1" si="291"/>
        <v>808390.78785618593</v>
      </c>
      <c r="AV337" s="15">
        <f ca="1">SUM(AT$12:AT337)</f>
        <v>421672.70563687652</v>
      </c>
      <c r="AW337" s="16">
        <f ca="1">SUM(AR$12:AR337)+SUMIF(AS$12:AS337, "&lt;0")</f>
        <v>386718.08221930958</v>
      </c>
      <c r="AX337" s="15"/>
      <c r="AZ337" s="9">
        <v>44508</v>
      </c>
      <c r="BA337" s="14">
        <f t="shared" ca="1" si="321"/>
        <v>1500</v>
      </c>
      <c r="BB337" s="14">
        <f t="shared" ca="1" si="277"/>
        <v>1500</v>
      </c>
      <c r="BC337" s="14">
        <f t="shared" ca="1" si="285"/>
        <v>92.47200000000521</v>
      </c>
      <c r="BD337" s="14">
        <f t="shared" ca="1" si="311"/>
        <v>1407.5279999999948</v>
      </c>
      <c r="BE337" s="14">
        <f t="shared" ca="1" si="312"/>
        <v>1407.5279999999948</v>
      </c>
      <c r="BF337" s="14">
        <f t="shared" ca="1" si="292"/>
        <v>451964.94699999999</v>
      </c>
      <c r="BG337" s="15">
        <f ca="1">SUM(BE$12:BE337)</f>
        <v>233803.14600000007</v>
      </c>
      <c r="BH337" s="16">
        <f ca="1">SUM(BC$12:BC337)+SUMIF(BD$12:BD337, "&lt;0")</f>
        <v>218161.80099999998</v>
      </c>
      <c r="BJ337" s="9">
        <v>44508</v>
      </c>
      <c r="BK337" s="14">
        <f t="shared" ca="1" si="322"/>
        <v>1750</v>
      </c>
      <c r="BL337" s="14">
        <f t="shared" ca="1" si="278"/>
        <v>1750</v>
      </c>
      <c r="BM337" s="14">
        <f t="shared" ca="1" si="286"/>
        <v>92.47200000000521</v>
      </c>
      <c r="BN337" s="14">
        <f t="shared" ca="1" si="313"/>
        <v>1657.5279999999948</v>
      </c>
      <c r="BO337" s="14">
        <f t="shared" ca="1" si="314"/>
        <v>1657.5279999999948</v>
      </c>
      <c r="BP337" s="14">
        <f t="shared" ca="1" si="293"/>
        <v>516214.94699999999</v>
      </c>
      <c r="BQ337" s="15">
        <f ca="1">SUM(BO$12:BO337)</f>
        <v>268053.14599999995</v>
      </c>
      <c r="BR337" s="16">
        <f ca="1">SUM(BM$12:BM337)+SUMIF(BN$12:BN337, "&lt;0")</f>
        <v>248161.80100000001</v>
      </c>
      <c r="BT337" s="9">
        <v>44508</v>
      </c>
      <c r="BU337" s="14">
        <f t="shared" ca="1" si="300"/>
        <v>2000</v>
      </c>
      <c r="BV337" s="14">
        <f t="shared" ca="1" si="272"/>
        <v>2000</v>
      </c>
      <c r="BW337" s="14">
        <f t="shared" ca="1" si="287"/>
        <v>92.47200000000521</v>
      </c>
      <c r="BX337" s="14">
        <f t="shared" ca="1" si="301"/>
        <v>1907.5279999999948</v>
      </c>
      <c r="BY337" s="14">
        <f t="shared" ca="1" si="302"/>
        <v>1907.5279999999948</v>
      </c>
      <c r="BZ337" s="14">
        <f t="shared" ca="1" si="315"/>
        <v>579489.56299796025</v>
      </c>
      <c r="CA337" s="15">
        <f ca="1">SUM(BY$12:BY337)</f>
        <v>301327.76199796028</v>
      </c>
      <c r="CB337" s="16">
        <f ca="1">SUM(BW$12:BW337)+SUMIF(BX$12:BX337, "&lt;0")</f>
        <v>278161.80100000015</v>
      </c>
      <c r="CD337" s="9">
        <v>44508</v>
      </c>
      <c r="CE337" s="14">
        <f t="shared" ca="1" si="323"/>
        <v>2500</v>
      </c>
      <c r="CF337" s="14">
        <f t="shared" ca="1" si="279"/>
        <v>2500</v>
      </c>
      <c r="CG337" s="14">
        <f t="shared" ca="1" si="288"/>
        <v>391.5152405378908</v>
      </c>
      <c r="CH337" s="14">
        <f t="shared" ca="1" si="316"/>
        <v>2108.4847594621092</v>
      </c>
      <c r="CI337" s="14">
        <f t="shared" ca="1" si="317"/>
        <v>2108.4847594621092</v>
      </c>
      <c r="CJ337" s="14">
        <f t="shared" ca="1" si="294"/>
        <v>698787.29516675486</v>
      </c>
      <c r="CK337" s="15">
        <f ca="1">SUM(CI$12:CI337)</f>
        <v>362213.63963438355</v>
      </c>
      <c r="CL337" s="16">
        <f ca="1">SUM(CG$12:CG337)+SUMIF(CH$12:CH337, "&lt;0")</f>
        <v>336573.65553237143</v>
      </c>
    </row>
    <row r="338" spans="1:90" x14ac:dyDescent="0.2">
      <c r="A338" s="24">
        <v>44509</v>
      </c>
      <c r="B338" s="54">
        <f ca="1">IF($A338&gt;= $C$5,$C$6, INDEX('Historical Data'!$D$2:$D$745, MATCH(A338, 'Historical Data'!$B$2:$B$745, 0)))</f>
        <v>1295.6389999999997</v>
      </c>
      <c r="C338" s="14">
        <f t="shared" ca="1" si="273"/>
        <v>1295.6389999999994</v>
      </c>
      <c r="D338" s="14">
        <f t="shared" ca="1" si="280"/>
        <v>941.08399999999892</v>
      </c>
      <c r="E338" s="14">
        <f t="shared" ca="1" si="303"/>
        <v>354.55500000000075</v>
      </c>
      <c r="F338" s="14">
        <f t="shared" ca="1" si="295"/>
        <v>354.55500000000075</v>
      </c>
      <c r="G338" s="14">
        <f t="shared" ca="1" si="318"/>
        <v>400739.80900000199</v>
      </c>
      <c r="H338" s="15">
        <f ca="1">SUM(F$12:F338)</f>
        <v>206160.24399999974</v>
      </c>
      <c r="I338" s="16">
        <f ca="1">SUM(D$12:D338)+SUMIF(E$12:E338, "&lt;0")</f>
        <v>194579.56499999977</v>
      </c>
      <c r="J338" s="15"/>
      <c r="K338" s="9">
        <v>44509</v>
      </c>
      <c r="L338" s="14">
        <f t="shared" ca="1" si="319"/>
        <v>1788.5130798771124</v>
      </c>
      <c r="M338" s="14">
        <f t="shared" ca="1" si="274"/>
        <v>1788.5130798771129</v>
      </c>
      <c r="N338" s="14">
        <f t="shared" ca="1" si="281"/>
        <v>941.08399999999892</v>
      </c>
      <c r="O338" s="14">
        <f t="shared" ca="1" si="304"/>
        <v>847.42907987711351</v>
      </c>
      <c r="P338" s="14">
        <f t="shared" ca="1" si="305"/>
        <v>847.42907987711351</v>
      </c>
      <c r="Q338" s="14">
        <f t="shared" ca="1" si="289"/>
        <v>527901.32160829636</v>
      </c>
      <c r="R338" s="15">
        <f ca="1">SUM(P$12:P338)</f>
        <v>274176.86702304136</v>
      </c>
      <c r="S338" s="16">
        <f ca="1">SUM(N$12:N338)+SUMIF(O$12:O338, "&lt;0")</f>
        <v>253724.45458525335</v>
      </c>
      <c r="U338" s="9">
        <v>44509</v>
      </c>
      <c r="V338" s="14">
        <f t="shared" ca="1" si="320"/>
        <v>1250</v>
      </c>
      <c r="W338" s="14">
        <f t="shared" ca="1" si="275"/>
        <v>1250</v>
      </c>
      <c r="X338" s="14">
        <f t="shared" ca="1" si="282"/>
        <v>941.08399999999892</v>
      </c>
      <c r="Y338" s="14">
        <f t="shared" ca="1" si="306"/>
        <v>308.91600000000108</v>
      </c>
      <c r="Z338" s="14">
        <f t="shared" ca="1" si="307"/>
        <v>308.91600000000108</v>
      </c>
      <c r="AA338" s="14">
        <f t="shared" ca="1" si="290"/>
        <v>388964.94699999999</v>
      </c>
      <c r="AB338" s="15">
        <f ca="1">SUM(Z$12:Z338)</f>
        <v>199862.06200000001</v>
      </c>
      <c r="AC338" s="16">
        <f ca="1">SUM(X$12:X338)+SUMIF(Y$12:Y338, "&lt;0")</f>
        <v>189102.88500000001</v>
      </c>
      <c r="AE338" s="9">
        <v>44509</v>
      </c>
      <c r="AF338" s="14">
        <f t="shared" ca="1" si="296"/>
        <v>2000</v>
      </c>
      <c r="AG338" s="14">
        <f t="shared" ref="AG338:AG401" ca="1" si="324">AVERAGE(AF332:AF338)</f>
        <v>2000</v>
      </c>
      <c r="AH338" s="14">
        <f t="shared" ca="1" si="283"/>
        <v>941.08399999999892</v>
      </c>
      <c r="AI338" s="14">
        <f t="shared" ca="1" si="297"/>
        <v>1058.9160000000011</v>
      </c>
      <c r="AJ338" s="14">
        <f t="shared" ca="1" si="298"/>
        <v>1058.9160000000011</v>
      </c>
      <c r="AK338" s="14">
        <f t="shared" ca="1" si="308"/>
        <v>581489.56299796025</v>
      </c>
      <c r="AL338" s="15">
        <f ca="1">SUM(AJ$12:AJ338)</f>
        <v>302386.6779979603</v>
      </c>
      <c r="AM338" s="16">
        <f ca="1">SUM(AH$12:AH338)+SUMIF(AI$12:AI338, "&lt;0")</f>
        <v>279102.88500000013</v>
      </c>
      <c r="AO338" s="9">
        <v>44509</v>
      </c>
      <c r="AP338" s="14">
        <f t="shared" ca="1" si="299"/>
        <v>3000</v>
      </c>
      <c r="AQ338" s="14">
        <f t="shared" ca="1" si="276"/>
        <v>3000</v>
      </c>
      <c r="AR338" s="14">
        <f t="shared" ca="1" si="284"/>
        <v>1559.7495193775021</v>
      </c>
      <c r="AS338" s="14">
        <f t="shared" ca="1" si="309"/>
        <v>1440.2504806224979</v>
      </c>
      <c r="AT338" s="14">
        <f t="shared" ca="1" si="310"/>
        <v>1440.2504806224979</v>
      </c>
      <c r="AU338" s="14">
        <f t="shared" ca="1" si="291"/>
        <v>811390.78785618593</v>
      </c>
      <c r="AV338" s="15">
        <f ca="1">SUM(AT$12:AT338)</f>
        <v>423112.95611749904</v>
      </c>
      <c r="AW338" s="16">
        <f ca="1">SUM(AR$12:AR338)+SUMIF(AS$12:AS338, "&lt;0")</f>
        <v>388277.83173868706</v>
      </c>
      <c r="AX338" s="15"/>
      <c r="AZ338" s="9">
        <v>44509</v>
      </c>
      <c r="BA338" s="14">
        <f t="shared" ca="1" si="321"/>
        <v>1500</v>
      </c>
      <c r="BB338" s="14">
        <f t="shared" ca="1" si="277"/>
        <v>1500</v>
      </c>
      <c r="BC338" s="14">
        <f t="shared" ca="1" si="285"/>
        <v>941.08399999999892</v>
      </c>
      <c r="BD338" s="14">
        <f t="shared" ca="1" si="311"/>
        <v>558.91600000000108</v>
      </c>
      <c r="BE338" s="14">
        <f t="shared" ca="1" si="312"/>
        <v>558.91600000000108</v>
      </c>
      <c r="BF338" s="14">
        <f t="shared" ca="1" si="292"/>
        <v>453464.94699999999</v>
      </c>
      <c r="BG338" s="15">
        <f ca="1">SUM(BE$12:BE338)</f>
        <v>234362.06200000006</v>
      </c>
      <c r="BH338" s="16">
        <f ca="1">SUM(BC$12:BC338)+SUMIF(BD$12:BD338, "&lt;0")</f>
        <v>219102.88499999998</v>
      </c>
      <c r="BJ338" s="9">
        <v>44509</v>
      </c>
      <c r="BK338" s="14">
        <f t="shared" ca="1" si="322"/>
        <v>1750</v>
      </c>
      <c r="BL338" s="14">
        <f t="shared" ca="1" si="278"/>
        <v>1750</v>
      </c>
      <c r="BM338" s="14">
        <f t="shared" ca="1" si="286"/>
        <v>941.08399999999892</v>
      </c>
      <c r="BN338" s="14">
        <f t="shared" ca="1" si="313"/>
        <v>808.91600000000108</v>
      </c>
      <c r="BO338" s="14">
        <f t="shared" ca="1" si="314"/>
        <v>808.91600000000108</v>
      </c>
      <c r="BP338" s="14">
        <f t="shared" ca="1" si="293"/>
        <v>517964.94699999999</v>
      </c>
      <c r="BQ338" s="15">
        <f ca="1">SUM(BO$12:BO338)</f>
        <v>268862.06199999998</v>
      </c>
      <c r="BR338" s="16">
        <f ca="1">SUM(BM$12:BM338)+SUMIF(BN$12:BN338, "&lt;0")</f>
        <v>249102.88500000001</v>
      </c>
      <c r="BT338" s="9">
        <v>44509</v>
      </c>
      <c r="BU338" s="14">
        <f t="shared" ca="1" si="300"/>
        <v>2000</v>
      </c>
      <c r="BV338" s="14">
        <f t="shared" ref="BV338:BV401" ca="1" si="325">AVERAGE(BU332:BU338)</f>
        <v>2000</v>
      </c>
      <c r="BW338" s="14">
        <f t="shared" ca="1" si="287"/>
        <v>941.08399999999892</v>
      </c>
      <c r="BX338" s="14">
        <f t="shared" ca="1" si="301"/>
        <v>1058.9160000000011</v>
      </c>
      <c r="BY338" s="14">
        <f t="shared" ca="1" si="302"/>
        <v>1058.9160000000011</v>
      </c>
      <c r="BZ338" s="14">
        <f t="shared" ca="1" si="315"/>
        <v>581489.56299796025</v>
      </c>
      <c r="CA338" s="15">
        <f ca="1">SUM(BY$12:BY338)</f>
        <v>302386.6779979603</v>
      </c>
      <c r="CB338" s="16">
        <f ca="1">SUM(BW$12:BW338)+SUMIF(BX$12:BX338, "&lt;0")</f>
        <v>279102.88500000013</v>
      </c>
      <c r="CD338" s="9">
        <v>44509</v>
      </c>
      <c r="CE338" s="14">
        <f t="shared" ca="1" si="323"/>
        <v>2500</v>
      </c>
      <c r="CF338" s="14">
        <f t="shared" ca="1" si="279"/>
        <v>2500</v>
      </c>
      <c r="CG338" s="14">
        <f t="shared" ca="1" si="288"/>
        <v>1214.3495105638222</v>
      </c>
      <c r="CH338" s="14">
        <f t="shared" ca="1" si="316"/>
        <v>1285.6504894361778</v>
      </c>
      <c r="CI338" s="14">
        <f t="shared" ca="1" si="317"/>
        <v>1285.6504894361778</v>
      </c>
      <c r="CJ338" s="14">
        <f t="shared" ca="1" si="294"/>
        <v>701287.29516675486</v>
      </c>
      <c r="CK338" s="15">
        <f ca="1">SUM(CI$12:CI338)</f>
        <v>363499.29012381972</v>
      </c>
      <c r="CL338" s="16">
        <f ca="1">SUM(CG$12:CG338)+SUMIF(CH$12:CH338, "&lt;0")</f>
        <v>337788.00504293526</v>
      </c>
    </row>
    <row r="339" spans="1:90" x14ac:dyDescent="0.2">
      <c r="A339" s="24">
        <v>44510</v>
      </c>
      <c r="B339" s="54">
        <f ca="1">IF($A339&gt;= $C$5,$C$6, INDEX('Historical Data'!$D$2:$D$745, MATCH(A339, 'Historical Data'!$B$2:$B$745, 0)))</f>
        <v>1295.6389999999997</v>
      </c>
      <c r="C339" s="14">
        <f t="shared" ref="C339:C402" ca="1" si="326">AVERAGE(B333:B339)</f>
        <v>1295.6389999999994</v>
      </c>
      <c r="D339" s="14">
        <f t="shared" ca="1" si="280"/>
        <v>705.14399999999659</v>
      </c>
      <c r="E339" s="14">
        <f t="shared" ca="1" si="303"/>
        <v>590.49500000000307</v>
      </c>
      <c r="F339" s="14">
        <f t="shared" ca="1" si="295"/>
        <v>590.49500000000307</v>
      </c>
      <c r="G339" s="14">
        <f t="shared" ca="1" si="318"/>
        <v>402035.44800000201</v>
      </c>
      <c r="H339" s="15">
        <f ca="1">SUM(F$12:F339)</f>
        <v>206750.73899999974</v>
      </c>
      <c r="I339" s="16">
        <f ca="1">SUM(D$12:D339)+SUMIF(E$12:E339, "&lt;0")</f>
        <v>195284.70899999977</v>
      </c>
      <c r="J339" s="15"/>
      <c r="K339" s="9">
        <v>44510</v>
      </c>
      <c r="L339" s="14">
        <f t="shared" ca="1" si="319"/>
        <v>1788.5130798771124</v>
      </c>
      <c r="M339" s="14">
        <f t="shared" ref="M339:M402" ca="1" si="327">AVERAGE(L333:L339)</f>
        <v>1788.5130798771129</v>
      </c>
      <c r="N339" s="14">
        <f t="shared" ca="1" si="281"/>
        <v>705.14399999999659</v>
      </c>
      <c r="O339" s="14">
        <f t="shared" ca="1" si="304"/>
        <v>1083.3690798771158</v>
      </c>
      <c r="P339" s="14">
        <f t="shared" ca="1" si="305"/>
        <v>1083.3690798771158</v>
      </c>
      <c r="Q339" s="14">
        <f t="shared" ca="1" si="289"/>
        <v>529689.83468817349</v>
      </c>
      <c r="R339" s="15">
        <f ca="1">SUM(P$12:P339)</f>
        <v>275260.23610291845</v>
      </c>
      <c r="S339" s="16">
        <f ca="1">SUM(N$12:N339)+SUMIF(O$12:O339, "&lt;0")</f>
        <v>254429.59858525335</v>
      </c>
      <c r="U339" s="9">
        <v>44510</v>
      </c>
      <c r="V339" s="14">
        <f t="shared" ca="1" si="320"/>
        <v>1250</v>
      </c>
      <c r="W339" s="14">
        <f t="shared" ref="W339:W402" ca="1" si="328">AVERAGE(V333:V339)</f>
        <v>1250</v>
      </c>
      <c r="X339" s="14">
        <f t="shared" ca="1" si="282"/>
        <v>705.14399999999659</v>
      </c>
      <c r="Y339" s="14">
        <f t="shared" ca="1" si="306"/>
        <v>544.85600000000341</v>
      </c>
      <c r="Z339" s="14">
        <f t="shared" ca="1" si="307"/>
        <v>544.85600000000341</v>
      </c>
      <c r="AA339" s="14">
        <f t="shared" ca="1" si="290"/>
        <v>390214.94699999999</v>
      </c>
      <c r="AB339" s="15">
        <f ca="1">SUM(Z$12:Z339)</f>
        <v>200406.91800000001</v>
      </c>
      <c r="AC339" s="16">
        <f ca="1">SUM(X$12:X339)+SUMIF(Y$12:Y339, "&lt;0")</f>
        <v>189808.02900000001</v>
      </c>
      <c r="AE339" s="9">
        <v>44510</v>
      </c>
      <c r="AF339" s="14">
        <f t="shared" ca="1" si="296"/>
        <v>2000</v>
      </c>
      <c r="AG339" s="14">
        <f t="shared" ca="1" si="324"/>
        <v>2000</v>
      </c>
      <c r="AH339" s="14">
        <f t="shared" ca="1" si="283"/>
        <v>705.14399999999659</v>
      </c>
      <c r="AI339" s="14">
        <f t="shared" ca="1" si="297"/>
        <v>1294.8560000000034</v>
      </c>
      <c r="AJ339" s="14">
        <f t="shared" ca="1" si="298"/>
        <v>1294.8560000000034</v>
      </c>
      <c r="AK339" s="14">
        <f t="shared" ca="1" si="308"/>
        <v>583489.56299796025</v>
      </c>
      <c r="AL339" s="15">
        <f ca="1">SUM(AJ$12:AJ339)</f>
        <v>303681.53399796033</v>
      </c>
      <c r="AM339" s="16">
        <f ca="1">SUM(AH$12:AH339)+SUMIF(AI$12:AI339, "&lt;0")</f>
        <v>279808.0290000001</v>
      </c>
      <c r="AO339" s="9">
        <v>44510</v>
      </c>
      <c r="AP339" s="14">
        <f t="shared" ca="1" si="299"/>
        <v>3000</v>
      </c>
      <c r="AQ339" s="14">
        <f t="shared" ref="AQ339:AQ402" ca="1" si="329">ROUND(AVERAGE(AP333:AP339), 0)</f>
        <v>3000</v>
      </c>
      <c r="AR339" s="14">
        <f t="shared" ca="1" si="284"/>
        <v>1323.8095193774993</v>
      </c>
      <c r="AS339" s="14">
        <f t="shared" ca="1" si="309"/>
        <v>1676.1904806225007</v>
      </c>
      <c r="AT339" s="14">
        <f t="shared" ca="1" si="310"/>
        <v>1676.1904806225007</v>
      </c>
      <c r="AU339" s="14">
        <f t="shared" ca="1" si="291"/>
        <v>814390.78785618593</v>
      </c>
      <c r="AV339" s="15">
        <f ca="1">SUM(AT$12:AT339)</f>
        <v>424789.14659812156</v>
      </c>
      <c r="AW339" s="16">
        <f ca="1">SUM(AR$12:AR339)+SUMIF(AS$12:AS339, "&lt;0")</f>
        <v>389601.64125806454</v>
      </c>
      <c r="AX339" s="15"/>
      <c r="AZ339" s="9">
        <v>44510</v>
      </c>
      <c r="BA339" s="14">
        <f t="shared" ca="1" si="321"/>
        <v>1500</v>
      </c>
      <c r="BB339" s="14">
        <f t="shared" ref="BB339:BB402" ca="1" si="330">AVERAGE(BA333:BA339)</f>
        <v>1500</v>
      </c>
      <c r="BC339" s="14">
        <f t="shared" ca="1" si="285"/>
        <v>705.14399999999659</v>
      </c>
      <c r="BD339" s="14">
        <f t="shared" ca="1" si="311"/>
        <v>794.85600000000341</v>
      </c>
      <c r="BE339" s="14">
        <f t="shared" ca="1" si="312"/>
        <v>794.85600000000341</v>
      </c>
      <c r="BF339" s="14">
        <f t="shared" ca="1" si="292"/>
        <v>454964.94699999999</v>
      </c>
      <c r="BG339" s="15">
        <f ca="1">SUM(BE$12:BE339)</f>
        <v>235156.91800000006</v>
      </c>
      <c r="BH339" s="16">
        <f ca="1">SUM(BC$12:BC339)+SUMIF(BD$12:BD339, "&lt;0")</f>
        <v>219808.02899999998</v>
      </c>
      <c r="BJ339" s="9">
        <v>44510</v>
      </c>
      <c r="BK339" s="14">
        <f t="shared" ca="1" si="322"/>
        <v>1750</v>
      </c>
      <c r="BL339" s="14">
        <f t="shared" ref="BL339:BL402" ca="1" si="331">AVERAGE(BK333:BK339)</f>
        <v>1750</v>
      </c>
      <c r="BM339" s="14">
        <f t="shared" ca="1" si="286"/>
        <v>705.14399999999659</v>
      </c>
      <c r="BN339" s="14">
        <f t="shared" ca="1" si="313"/>
        <v>1044.8560000000034</v>
      </c>
      <c r="BO339" s="14">
        <f t="shared" ca="1" si="314"/>
        <v>1044.8560000000034</v>
      </c>
      <c r="BP339" s="14">
        <f t="shared" ca="1" si="293"/>
        <v>519714.94699999999</v>
      </c>
      <c r="BQ339" s="15">
        <f ca="1">SUM(BO$12:BO339)</f>
        <v>269906.91800000001</v>
      </c>
      <c r="BR339" s="16">
        <f ca="1">SUM(BM$12:BM339)+SUMIF(BN$12:BN339, "&lt;0")</f>
        <v>249808.02900000001</v>
      </c>
      <c r="BT339" s="9">
        <v>44510</v>
      </c>
      <c r="BU339" s="14">
        <f t="shared" ca="1" si="300"/>
        <v>2000</v>
      </c>
      <c r="BV339" s="14">
        <f t="shared" ca="1" si="325"/>
        <v>2000</v>
      </c>
      <c r="BW339" s="14">
        <f t="shared" ca="1" si="287"/>
        <v>705.14399999999659</v>
      </c>
      <c r="BX339" s="14">
        <f t="shared" ca="1" si="301"/>
        <v>1294.8560000000034</v>
      </c>
      <c r="BY339" s="14">
        <f t="shared" ca="1" si="302"/>
        <v>1294.8560000000034</v>
      </c>
      <c r="BZ339" s="14">
        <f t="shared" ca="1" si="315"/>
        <v>583489.56299796025</v>
      </c>
      <c r="CA339" s="15">
        <f ca="1">SUM(BY$12:BY339)</f>
        <v>303681.53399796033</v>
      </c>
      <c r="CB339" s="16">
        <f ca="1">SUM(BW$12:BW339)+SUMIF(BX$12:BX339, "&lt;0")</f>
        <v>279808.0290000001</v>
      </c>
      <c r="CD339" s="9">
        <v>44510</v>
      </c>
      <c r="CE339" s="14">
        <f t="shared" ca="1" si="323"/>
        <v>2500</v>
      </c>
      <c r="CF339" s="14">
        <f t="shared" ref="CF339:CF402" ca="1" si="332">AVERAGE(CE333:CE339)</f>
        <v>2500</v>
      </c>
      <c r="CG339" s="14">
        <f t="shared" ca="1" si="288"/>
        <v>952.631780589757</v>
      </c>
      <c r="CH339" s="14">
        <f t="shared" ca="1" si="316"/>
        <v>1547.368219410243</v>
      </c>
      <c r="CI339" s="14">
        <f t="shared" ca="1" si="317"/>
        <v>1547.368219410243</v>
      </c>
      <c r="CJ339" s="14">
        <f t="shared" ca="1" si="294"/>
        <v>703787.29516675486</v>
      </c>
      <c r="CK339" s="15">
        <f ca="1">SUM(CI$12:CI339)</f>
        <v>365046.65834322997</v>
      </c>
      <c r="CL339" s="16">
        <f ca="1">SUM(CG$12:CG339)+SUMIF(CH$12:CH339, "&lt;0")</f>
        <v>338740.63682352501</v>
      </c>
    </row>
    <row r="340" spans="1:90" x14ac:dyDescent="0.2">
      <c r="A340" s="24">
        <v>44511</v>
      </c>
      <c r="B340" s="54">
        <f ca="1">IF($A340&gt;= $C$5,$C$6, INDEX('Historical Data'!$D$2:$D$745, MATCH(A340, 'Historical Data'!$B$2:$B$745, 0)))</f>
        <v>1295.6389999999997</v>
      </c>
      <c r="C340" s="14">
        <f t="shared" ca="1" si="326"/>
        <v>1295.6389999999994</v>
      </c>
      <c r="D340" s="14">
        <f t="shared" ca="1" si="280"/>
        <v>0</v>
      </c>
      <c r="E340" s="14">
        <f t="shared" ca="1" si="303"/>
        <v>1295.6389999999997</v>
      </c>
      <c r="F340" s="14">
        <f t="shared" ca="1" si="295"/>
        <v>1295.6389999999997</v>
      </c>
      <c r="G340" s="14">
        <f t="shared" ca="1" si="318"/>
        <v>403331.08700000204</v>
      </c>
      <c r="H340" s="15">
        <f ca="1">SUM(F$12:F340)</f>
        <v>208046.37799999974</v>
      </c>
      <c r="I340" s="16">
        <f ca="1">SUM(D$12:D340)+SUMIF(E$12:E340, "&lt;0")</f>
        <v>195284.70899999977</v>
      </c>
      <c r="J340" s="15"/>
      <c r="K340" s="9">
        <v>44511</v>
      </c>
      <c r="L340" s="14">
        <f t="shared" ca="1" si="319"/>
        <v>1788.5130798771124</v>
      </c>
      <c r="M340" s="14">
        <f t="shared" ca="1" si="327"/>
        <v>1788.5130798771129</v>
      </c>
      <c r="N340" s="14">
        <f t="shared" ca="1" si="281"/>
        <v>0</v>
      </c>
      <c r="O340" s="14">
        <f t="shared" ca="1" si="304"/>
        <v>1788.5130798771124</v>
      </c>
      <c r="P340" s="14">
        <f t="shared" ca="1" si="305"/>
        <v>1788.5130798771124</v>
      </c>
      <c r="Q340" s="14">
        <f t="shared" ca="1" si="289"/>
        <v>531478.34776805062</v>
      </c>
      <c r="R340" s="15">
        <f ca="1">SUM(P$12:P340)</f>
        <v>277048.74918279558</v>
      </c>
      <c r="S340" s="16">
        <f ca="1">SUM(N$12:N340)+SUMIF(O$12:O340, "&lt;0")</f>
        <v>254429.59858525335</v>
      </c>
      <c r="U340" s="9">
        <v>44511</v>
      </c>
      <c r="V340" s="14">
        <f t="shared" ca="1" si="320"/>
        <v>1250</v>
      </c>
      <c r="W340" s="14">
        <f t="shared" ca="1" si="328"/>
        <v>1250</v>
      </c>
      <c r="X340" s="14">
        <f t="shared" ca="1" si="282"/>
        <v>0</v>
      </c>
      <c r="Y340" s="14">
        <f t="shared" ca="1" si="306"/>
        <v>1250</v>
      </c>
      <c r="Z340" s="14">
        <f t="shared" ca="1" si="307"/>
        <v>1250</v>
      </c>
      <c r="AA340" s="14">
        <f t="shared" ca="1" si="290"/>
        <v>391464.94699999999</v>
      </c>
      <c r="AB340" s="15">
        <f ca="1">SUM(Z$12:Z340)</f>
        <v>201656.91800000001</v>
      </c>
      <c r="AC340" s="16">
        <f ca="1">SUM(X$12:X340)+SUMIF(Y$12:Y340, "&lt;0")</f>
        <v>189808.02900000001</v>
      </c>
      <c r="AE340" s="9">
        <v>44511</v>
      </c>
      <c r="AF340" s="14">
        <f t="shared" ca="1" si="296"/>
        <v>2000</v>
      </c>
      <c r="AG340" s="14">
        <f t="shared" ca="1" si="324"/>
        <v>2000</v>
      </c>
      <c r="AH340" s="14">
        <f t="shared" ca="1" si="283"/>
        <v>0</v>
      </c>
      <c r="AI340" s="14">
        <f t="shared" ca="1" si="297"/>
        <v>2000</v>
      </c>
      <c r="AJ340" s="14">
        <f t="shared" ca="1" si="298"/>
        <v>2000</v>
      </c>
      <c r="AK340" s="14">
        <f t="shared" ca="1" si="308"/>
        <v>585489.56299796025</v>
      </c>
      <c r="AL340" s="15">
        <f ca="1">SUM(AJ$12:AJ340)</f>
        <v>305681.53399796033</v>
      </c>
      <c r="AM340" s="16">
        <f ca="1">SUM(AH$12:AH340)+SUMIF(AI$12:AI340, "&lt;0")</f>
        <v>279808.0290000001</v>
      </c>
      <c r="AO340" s="9">
        <v>44511</v>
      </c>
      <c r="AP340" s="14">
        <f t="shared" ca="1" si="299"/>
        <v>3000</v>
      </c>
      <c r="AQ340" s="14">
        <f t="shared" ca="1" si="329"/>
        <v>3000</v>
      </c>
      <c r="AR340" s="14">
        <f t="shared" ca="1" si="284"/>
        <v>618.66551937750273</v>
      </c>
      <c r="AS340" s="14">
        <f t="shared" ca="1" si="309"/>
        <v>2381.3344806224973</v>
      </c>
      <c r="AT340" s="14">
        <f t="shared" ca="1" si="310"/>
        <v>2381.3344806224973</v>
      </c>
      <c r="AU340" s="14">
        <f t="shared" ca="1" si="291"/>
        <v>817390.78785618593</v>
      </c>
      <c r="AV340" s="15">
        <f ca="1">SUM(AT$12:AT340)</f>
        <v>427170.48107874405</v>
      </c>
      <c r="AW340" s="16">
        <f ca="1">SUM(AR$12:AR340)+SUMIF(AS$12:AS340, "&lt;0")</f>
        <v>390220.30677744205</v>
      </c>
      <c r="AX340" s="15"/>
      <c r="AZ340" s="9">
        <v>44511</v>
      </c>
      <c r="BA340" s="14">
        <f t="shared" ca="1" si="321"/>
        <v>1500</v>
      </c>
      <c r="BB340" s="14">
        <f t="shared" ca="1" si="330"/>
        <v>1500</v>
      </c>
      <c r="BC340" s="14">
        <f t="shared" ca="1" si="285"/>
        <v>0</v>
      </c>
      <c r="BD340" s="14">
        <f t="shared" ca="1" si="311"/>
        <v>1500</v>
      </c>
      <c r="BE340" s="14">
        <f t="shared" ca="1" si="312"/>
        <v>1500</v>
      </c>
      <c r="BF340" s="14">
        <f t="shared" ca="1" si="292"/>
        <v>456464.94699999999</v>
      </c>
      <c r="BG340" s="15">
        <f ca="1">SUM(BE$12:BE340)</f>
        <v>236656.91800000006</v>
      </c>
      <c r="BH340" s="16">
        <f ca="1">SUM(BC$12:BC340)+SUMIF(BD$12:BD340, "&lt;0")</f>
        <v>219808.02899999998</v>
      </c>
      <c r="BJ340" s="9">
        <v>44511</v>
      </c>
      <c r="BK340" s="14">
        <f t="shared" ca="1" si="322"/>
        <v>1750</v>
      </c>
      <c r="BL340" s="14">
        <f t="shared" ca="1" si="331"/>
        <v>1750</v>
      </c>
      <c r="BM340" s="14">
        <f t="shared" ca="1" si="286"/>
        <v>0</v>
      </c>
      <c r="BN340" s="14">
        <f t="shared" ca="1" si="313"/>
        <v>1750</v>
      </c>
      <c r="BO340" s="14">
        <f t="shared" ca="1" si="314"/>
        <v>1750</v>
      </c>
      <c r="BP340" s="14">
        <f t="shared" ca="1" si="293"/>
        <v>521464.94699999999</v>
      </c>
      <c r="BQ340" s="15">
        <f ca="1">SUM(BO$12:BO340)</f>
        <v>271656.91800000001</v>
      </c>
      <c r="BR340" s="16">
        <f ca="1">SUM(BM$12:BM340)+SUMIF(BN$12:BN340, "&lt;0")</f>
        <v>249808.02900000001</v>
      </c>
      <c r="BT340" s="9">
        <v>44511</v>
      </c>
      <c r="BU340" s="14">
        <f t="shared" ca="1" si="300"/>
        <v>2000</v>
      </c>
      <c r="BV340" s="14">
        <f t="shared" ca="1" si="325"/>
        <v>2000</v>
      </c>
      <c r="BW340" s="14">
        <f t="shared" ca="1" si="287"/>
        <v>0</v>
      </c>
      <c r="BX340" s="14">
        <f t="shared" ca="1" si="301"/>
        <v>2000</v>
      </c>
      <c r="BY340" s="14">
        <f t="shared" ca="1" si="302"/>
        <v>2000</v>
      </c>
      <c r="BZ340" s="14">
        <f t="shared" ca="1" si="315"/>
        <v>585489.56299796025</v>
      </c>
      <c r="CA340" s="15">
        <f ca="1">SUM(BY$12:BY340)</f>
        <v>305681.53399796033</v>
      </c>
      <c r="CB340" s="16">
        <f ca="1">SUM(BW$12:BW340)+SUMIF(BX$12:BX340, "&lt;0")</f>
        <v>279808.0290000001</v>
      </c>
      <c r="CD340" s="9">
        <v>44511</v>
      </c>
      <c r="CE340" s="14">
        <f t="shared" ca="1" si="323"/>
        <v>2500</v>
      </c>
      <c r="CF340" s="14">
        <f t="shared" ca="1" si="332"/>
        <v>2500</v>
      </c>
      <c r="CG340" s="14">
        <f t="shared" ca="1" si="288"/>
        <v>221.71005061569804</v>
      </c>
      <c r="CH340" s="14">
        <f t="shared" ca="1" si="316"/>
        <v>2278.289949384302</v>
      </c>
      <c r="CI340" s="14">
        <f t="shared" ca="1" si="317"/>
        <v>2278.289949384302</v>
      </c>
      <c r="CJ340" s="14">
        <f t="shared" ca="1" si="294"/>
        <v>706287.29516675486</v>
      </c>
      <c r="CK340" s="15">
        <f ca="1">SUM(CI$12:CI340)</f>
        <v>367324.94829261425</v>
      </c>
      <c r="CL340" s="16">
        <f ca="1">SUM(CG$12:CG340)+SUMIF(CH$12:CH340, "&lt;0")</f>
        <v>338962.34687414073</v>
      </c>
    </row>
    <row r="341" spans="1:90" x14ac:dyDescent="0.2">
      <c r="A341" s="24">
        <v>44512</v>
      </c>
      <c r="B341" s="54">
        <f ca="1">IF($A341&gt;= $C$5,$C$6, INDEX('Historical Data'!$D$2:$D$745, MATCH(A341, 'Historical Data'!$B$2:$B$745, 0)))</f>
        <v>1295.6389999999997</v>
      </c>
      <c r="C341" s="14">
        <f t="shared" ca="1" si="326"/>
        <v>1295.6389999999994</v>
      </c>
      <c r="D341" s="14">
        <f t="shared" ca="1" si="280"/>
        <v>174.79100000000108</v>
      </c>
      <c r="E341" s="14">
        <f t="shared" ca="1" si="303"/>
        <v>1120.8479999999986</v>
      </c>
      <c r="F341" s="14">
        <f t="shared" ca="1" si="295"/>
        <v>1120.8479999999986</v>
      </c>
      <c r="G341" s="14">
        <f t="shared" ca="1" si="318"/>
        <v>404626.72600000206</v>
      </c>
      <c r="H341" s="15">
        <f ca="1">SUM(F$12:F341)</f>
        <v>209167.22599999973</v>
      </c>
      <c r="I341" s="16">
        <f ca="1">SUM(D$12:D341)+SUMIF(E$12:E341, "&lt;0")</f>
        <v>195459.49999999977</v>
      </c>
      <c r="J341" s="15"/>
      <c r="K341" s="9">
        <v>44512</v>
      </c>
      <c r="L341" s="14">
        <f t="shared" ca="1" si="319"/>
        <v>1788.5130798771124</v>
      </c>
      <c r="M341" s="14">
        <f t="shared" ca="1" si="327"/>
        <v>1788.5130798771129</v>
      </c>
      <c r="N341" s="14">
        <f t="shared" ca="1" si="281"/>
        <v>174.79100000000108</v>
      </c>
      <c r="O341" s="14">
        <f t="shared" ca="1" si="304"/>
        <v>1613.7220798771114</v>
      </c>
      <c r="P341" s="14">
        <f t="shared" ca="1" si="305"/>
        <v>1613.7220798771114</v>
      </c>
      <c r="Q341" s="14">
        <f t="shared" ca="1" si="289"/>
        <v>533266.86084792775</v>
      </c>
      <c r="R341" s="15">
        <f ca="1">SUM(P$12:P341)</f>
        <v>278662.47126267268</v>
      </c>
      <c r="S341" s="16">
        <f ca="1">SUM(N$12:N341)+SUMIF(O$12:O341, "&lt;0")</f>
        <v>254604.38958525335</v>
      </c>
      <c r="U341" s="9">
        <v>44512</v>
      </c>
      <c r="V341" s="14">
        <f t="shared" ca="1" si="320"/>
        <v>1250</v>
      </c>
      <c r="W341" s="14">
        <f t="shared" ca="1" si="328"/>
        <v>1250</v>
      </c>
      <c r="X341" s="14">
        <f t="shared" ca="1" si="282"/>
        <v>174.79100000000108</v>
      </c>
      <c r="Y341" s="14">
        <f t="shared" ca="1" si="306"/>
        <v>1075.2089999999989</v>
      </c>
      <c r="Z341" s="14">
        <f t="shared" ca="1" si="307"/>
        <v>1075.2089999999989</v>
      </c>
      <c r="AA341" s="14">
        <f t="shared" ca="1" si="290"/>
        <v>392714.94699999999</v>
      </c>
      <c r="AB341" s="15">
        <f ca="1">SUM(Z$12:Z341)</f>
        <v>202732.12700000001</v>
      </c>
      <c r="AC341" s="16">
        <f ca="1">SUM(X$12:X341)+SUMIF(Y$12:Y341, "&lt;0")</f>
        <v>189982.82</v>
      </c>
      <c r="AE341" s="9">
        <v>44512</v>
      </c>
      <c r="AF341" s="14">
        <f t="shared" ca="1" si="296"/>
        <v>2000</v>
      </c>
      <c r="AG341" s="14">
        <f t="shared" ca="1" si="324"/>
        <v>2000</v>
      </c>
      <c r="AH341" s="14">
        <f t="shared" ca="1" si="283"/>
        <v>174.79100000000108</v>
      </c>
      <c r="AI341" s="14">
        <f t="shared" ca="1" si="297"/>
        <v>1825.2089999999989</v>
      </c>
      <c r="AJ341" s="14">
        <f t="shared" ca="1" si="298"/>
        <v>1825.2089999999989</v>
      </c>
      <c r="AK341" s="14">
        <f t="shared" ca="1" si="308"/>
        <v>587489.56299796025</v>
      </c>
      <c r="AL341" s="15">
        <f ca="1">SUM(AJ$12:AJ341)</f>
        <v>307506.7429979603</v>
      </c>
      <c r="AM341" s="16">
        <f ca="1">SUM(AH$12:AH341)+SUMIF(AI$12:AI341, "&lt;0")</f>
        <v>279982.82000000012</v>
      </c>
      <c r="AO341" s="9">
        <v>44512</v>
      </c>
      <c r="AP341" s="14">
        <f t="shared" ca="1" si="299"/>
        <v>3000</v>
      </c>
      <c r="AQ341" s="14">
        <f t="shared" ca="1" si="329"/>
        <v>3000</v>
      </c>
      <c r="AR341" s="14">
        <f t="shared" ca="1" si="284"/>
        <v>793.45651937750381</v>
      </c>
      <c r="AS341" s="14">
        <f t="shared" ca="1" si="309"/>
        <v>2206.5434806224962</v>
      </c>
      <c r="AT341" s="14">
        <f t="shared" ca="1" si="310"/>
        <v>2206.5434806224962</v>
      </c>
      <c r="AU341" s="14">
        <f t="shared" ca="1" si="291"/>
        <v>820390.78785618593</v>
      </c>
      <c r="AV341" s="15">
        <f ca="1">SUM(AT$12:AT341)</f>
        <v>429377.02455936657</v>
      </c>
      <c r="AW341" s="16">
        <f ca="1">SUM(AR$12:AR341)+SUMIF(AS$12:AS341, "&lt;0")</f>
        <v>391013.76329681952</v>
      </c>
      <c r="AX341" s="15"/>
      <c r="AZ341" s="9">
        <v>44512</v>
      </c>
      <c r="BA341" s="14">
        <f t="shared" ca="1" si="321"/>
        <v>1500</v>
      </c>
      <c r="BB341" s="14">
        <f t="shared" ca="1" si="330"/>
        <v>1500</v>
      </c>
      <c r="BC341" s="14">
        <f t="shared" ca="1" si="285"/>
        <v>174.79100000000108</v>
      </c>
      <c r="BD341" s="14">
        <f t="shared" ca="1" si="311"/>
        <v>1325.2089999999989</v>
      </c>
      <c r="BE341" s="14">
        <f t="shared" ca="1" si="312"/>
        <v>1325.2089999999989</v>
      </c>
      <c r="BF341" s="14">
        <f t="shared" ca="1" si="292"/>
        <v>457964.94699999999</v>
      </c>
      <c r="BG341" s="15">
        <f ca="1">SUM(BE$12:BE341)</f>
        <v>237982.12700000007</v>
      </c>
      <c r="BH341" s="16">
        <f ca="1">SUM(BC$12:BC341)+SUMIF(BD$12:BD341, "&lt;0")</f>
        <v>219982.81999999998</v>
      </c>
      <c r="BJ341" s="9">
        <v>44512</v>
      </c>
      <c r="BK341" s="14">
        <f t="shared" ca="1" si="322"/>
        <v>1750</v>
      </c>
      <c r="BL341" s="14">
        <f t="shared" ca="1" si="331"/>
        <v>1750</v>
      </c>
      <c r="BM341" s="14">
        <f t="shared" ca="1" si="286"/>
        <v>174.79100000000108</v>
      </c>
      <c r="BN341" s="14">
        <f t="shared" ca="1" si="313"/>
        <v>1575.2089999999989</v>
      </c>
      <c r="BO341" s="14">
        <f t="shared" ca="1" si="314"/>
        <v>1575.2089999999989</v>
      </c>
      <c r="BP341" s="14">
        <f t="shared" ca="1" si="293"/>
        <v>523214.94699999999</v>
      </c>
      <c r="BQ341" s="15">
        <f ca="1">SUM(BO$12:BO341)</f>
        <v>273232.12699999998</v>
      </c>
      <c r="BR341" s="16">
        <f ca="1">SUM(BM$12:BM341)+SUMIF(BN$12:BN341, "&lt;0")</f>
        <v>249982.82</v>
      </c>
      <c r="BT341" s="9">
        <v>44512</v>
      </c>
      <c r="BU341" s="14">
        <f t="shared" ca="1" si="300"/>
        <v>2000</v>
      </c>
      <c r="BV341" s="14">
        <f t="shared" ca="1" si="325"/>
        <v>2000</v>
      </c>
      <c r="BW341" s="14">
        <f t="shared" ca="1" si="287"/>
        <v>174.79100000000108</v>
      </c>
      <c r="BX341" s="14">
        <f t="shared" ca="1" si="301"/>
        <v>1825.2089999999989</v>
      </c>
      <c r="BY341" s="14">
        <f t="shared" ca="1" si="302"/>
        <v>1825.2089999999989</v>
      </c>
      <c r="BZ341" s="14">
        <f t="shared" ca="1" si="315"/>
        <v>587489.56299796025</v>
      </c>
      <c r="CA341" s="15">
        <f ca="1">SUM(BY$12:BY341)</f>
        <v>307506.7429979603</v>
      </c>
      <c r="CB341" s="16">
        <f ca="1">SUM(BW$12:BW341)+SUMIF(BX$12:BX341, "&lt;0")</f>
        <v>279982.82000000012</v>
      </c>
      <c r="CD341" s="9">
        <v>44512</v>
      </c>
      <c r="CE341" s="14">
        <f t="shared" ca="1" si="323"/>
        <v>2500</v>
      </c>
      <c r="CF341" s="14">
        <f t="shared" ca="1" si="332"/>
        <v>2500</v>
      </c>
      <c r="CG341" s="14">
        <f t="shared" ca="1" si="288"/>
        <v>370.72332064163629</v>
      </c>
      <c r="CH341" s="14">
        <f t="shared" ca="1" si="316"/>
        <v>2129.2766793583637</v>
      </c>
      <c r="CI341" s="14">
        <f t="shared" ca="1" si="317"/>
        <v>2129.2766793583637</v>
      </c>
      <c r="CJ341" s="14">
        <f t="shared" ca="1" si="294"/>
        <v>708787.29516675486</v>
      </c>
      <c r="CK341" s="15">
        <f ca="1">SUM(CI$12:CI341)</f>
        <v>369454.22497197264</v>
      </c>
      <c r="CL341" s="16">
        <f ca="1">SUM(CG$12:CG341)+SUMIF(CH$12:CH341, "&lt;0")</f>
        <v>339333.07019478234</v>
      </c>
    </row>
    <row r="342" spans="1:90" x14ac:dyDescent="0.2">
      <c r="A342" s="24">
        <v>44513</v>
      </c>
      <c r="B342" s="54">
        <f ca="1">IF($A342&gt;= $C$5,$C$6, INDEX('Historical Data'!$D$2:$D$745, MATCH(A342, 'Historical Data'!$B$2:$B$745, 0)))</f>
        <v>1295.6389999999997</v>
      </c>
      <c r="C342" s="14">
        <f t="shared" ca="1" si="326"/>
        <v>1295.6389999999994</v>
      </c>
      <c r="D342" s="14">
        <f t="shared" ca="1" si="280"/>
        <v>0</v>
      </c>
      <c r="E342" s="14">
        <f t="shared" ca="1" si="303"/>
        <v>1295.6389999999997</v>
      </c>
      <c r="F342" s="14">
        <f t="shared" ca="1" si="295"/>
        <v>1295.6389999999997</v>
      </c>
      <c r="G342" s="14">
        <f t="shared" ca="1" si="318"/>
        <v>405922.36500000209</v>
      </c>
      <c r="H342" s="15">
        <f ca="1">SUM(F$12:F342)</f>
        <v>210462.86499999973</v>
      </c>
      <c r="I342" s="16">
        <f ca="1">SUM(D$12:D342)+SUMIF(E$12:E342, "&lt;0")</f>
        <v>195459.49999999977</v>
      </c>
      <c r="J342" s="15"/>
      <c r="K342" s="9">
        <v>44513</v>
      </c>
      <c r="L342" s="14">
        <f t="shared" ca="1" si="319"/>
        <v>1788.5130798771124</v>
      </c>
      <c r="M342" s="14">
        <f t="shared" ca="1" si="327"/>
        <v>1788.5130798771129</v>
      </c>
      <c r="N342" s="14">
        <f t="shared" ca="1" si="281"/>
        <v>0</v>
      </c>
      <c r="O342" s="14">
        <f t="shared" ca="1" si="304"/>
        <v>1788.5130798771124</v>
      </c>
      <c r="P342" s="14">
        <f t="shared" ca="1" si="305"/>
        <v>1788.5130798771124</v>
      </c>
      <c r="Q342" s="14">
        <f t="shared" ca="1" si="289"/>
        <v>535055.37392780487</v>
      </c>
      <c r="R342" s="15">
        <f ca="1">SUM(P$12:P342)</f>
        <v>280450.98434254981</v>
      </c>
      <c r="S342" s="16">
        <f ca="1">SUM(N$12:N342)+SUMIF(O$12:O342, "&lt;0")</f>
        <v>254604.38958525335</v>
      </c>
      <c r="U342" s="9">
        <v>44513</v>
      </c>
      <c r="V342" s="14">
        <f t="shared" ca="1" si="320"/>
        <v>1250</v>
      </c>
      <c r="W342" s="14">
        <f t="shared" ca="1" si="328"/>
        <v>1250</v>
      </c>
      <c r="X342" s="14">
        <f t="shared" ca="1" si="282"/>
        <v>0</v>
      </c>
      <c r="Y342" s="14">
        <f t="shared" ca="1" si="306"/>
        <v>1250</v>
      </c>
      <c r="Z342" s="14">
        <f t="shared" ca="1" si="307"/>
        <v>1250</v>
      </c>
      <c r="AA342" s="14">
        <f t="shared" ca="1" si="290"/>
        <v>393964.94699999999</v>
      </c>
      <c r="AB342" s="15">
        <f ca="1">SUM(Z$12:Z342)</f>
        <v>203982.12700000001</v>
      </c>
      <c r="AC342" s="16">
        <f ca="1">SUM(X$12:X342)+SUMIF(Y$12:Y342, "&lt;0")</f>
        <v>189982.82</v>
      </c>
      <c r="AE342" s="9">
        <v>44513</v>
      </c>
      <c r="AF342" s="14">
        <f t="shared" ca="1" si="296"/>
        <v>2000</v>
      </c>
      <c r="AG342" s="14">
        <f t="shared" ca="1" si="324"/>
        <v>2000</v>
      </c>
      <c r="AH342" s="14">
        <f t="shared" ca="1" si="283"/>
        <v>0</v>
      </c>
      <c r="AI342" s="14">
        <f t="shared" ca="1" si="297"/>
        <v>2000</v>
      </c>
      <c r="AJ342" s="14">
        <f t="shared" ca="1" si="298"/>
        <v>2000</v>
      </c>
      <c r="AK342" s="14">
        <f t="shared" ca="1" si="308"/>
        <v>589489.56299796025</v>
      </c>
      <c r="AL342" s="15">
        <f ca="1">SUM(AJ$12:AJ342)</f>
        <v>309506.7429979603</v>
      </c>
      <c r="AM342" s="16">
        <f ca="1">SUM(AH$12:AH342)+SUMIF(AI$12:AI342, "&lt;0")</f>
        <v>279982.82000000012</v>
      </c>
      <c r="AO342" s="9">
        <v>44513</v>
      </c>
      <c r="AP342" s="14">
        <f t="shared" ca="1" si="299"/>
        <v>3000</v>
      </c>
      <c r="AQ342" s="14">
        <f t="shared" ca="1" si="329"/>
        <v>3000</v>
      </c>
      <c r="AR342" s="14">
        <f t="shared" ca="1" si="284"/>
        <v>618.66551937750319</v>
      </c>
      <c r="AS342" s="14">
        <f t="shared" ca="1" si="309"/>
        <v>2381.3344806224968</v>
      </c>
      <c r="AT342" s="14">
        <f t="shared" ca="1" si="310"/>
        <v>2381.3344806224968</v>
      </c>
      <c r="AU342" s="14">
        <f t="shared" ca="1" si="291"/>
        <v>823390.78785618593</v>
      </c>
      <c r="AV342" s="15">
        <f ca="1">SUM(AT$12:AT342)</f>
        <v>431758.35903998907</v>
      </c>
      <c r="AW342" s="16">
        <f ca="1">SUM(AR$12:AR342)+SUMIF(AS$12:AS342, "&lt;0")</f>
        <v>391632.42881619703</v>
      </c>
      <c r="AX342" s="15"/>
      <c r="AZ342" s="9">
        <v>44513</v>
      </c>
      <c r="BA342" s="14">
        <f t="shared" ca="1" si="321"/>
        <v>1500</v>
      </c>
      <c r="BB342" s="14">
        <f t="shared" ca="1" si="330"/>
        <v>1500</v>
      </c>
      <c r="BC342" s="14">
        <f t="shared" ca="1" si="285"/>
        <v>0</v>
      </c>
      <c r="BD342" s="14">
        <f t="shared" ca="1" si="311"/>
        <v>1500</v>
      </c>
      <c r="BE342" s="14">
        <f t="shared" ca="1" si="312"/>
        <v>1500</v>
      </c>
      <c r="BF342" s="14">
        <f t="shared" ca="1" si="292"/>
        <v>459464.94699999999</v>
      </c>
      <c r="BG342" s="15">
        <f ca="1">SUM(BE$12:BE342)</f>
        <v>239482.12700000007</v>
      </c>
      <c r="BH342" s="16">
        <f ca="1">SUM(BC$12:BC342)+SUMIF(BD$12:BD342, "&lt;0")</f>
        <v>219982.81999999998</v>
      </c>
      <c r="BJ342" s="9">
        <v>44513</v>
      </c>
      <c r="BK342" s="14">
        <f t="shared" ca="1" si="322"/>
        <v>1750</v>
      </c>
      <c r="BL342" s="14">
        <f t="shared" ca="1" si="331"/>
        <v>1750</v>
      </c>
      <c r="BM342" s="14">
        <f t="shared" ca="1" si="286"/>
        <v>0</v>
      </c>
      <c r="BN342" s="14">
        <f t="shared" ca="1" si="313"/>
        <v>1750</v>
      </c>
      <c r="BO342" s="14">
        <f t="shared" ca="1" si="314"/>
        <v>1750</v>
      </c>
      <c r="BP342" s="14">
        <f t="shared" ca="1" si="293"/>
        <v>524964.94699999993</v>
      </c>
      <c r="BQ342" s="15">
        <f ca="1">SUM(BO$12:BO342)</f>
        <v>274982.12699999998</v>
      </c>
      <c r="BR342" s="16">
        <f ca="1">SUM(BM$12:BM342)+SUMIF(BN$12:BN342, "&lt;0")</f>
        <v>249982.82</v>
      </c>
      <c r="BT342" s="9">
        <v>44513</v>
      </c>
      <c r="BU342" s="14">
        <f t="shared" ca="1" si="300"/>
        <v>2000</v>
      </c>
      <c r="BV342" s="14">
        <f t="shared" ca="1" si="325"/>
        <v>2000</v>
      </c>
      <c r="BW342" s="14">
        <f t="shared" ca="1" si="287"/>
        <v>0</v>
      </c>
      <c r="BX342" s="14">
        <f t="shared" ca="1" si="301"/>
        <v>2000</v>
      </c>
      <c r="BY342" s="14">
        <f t="shared" ca="1" si="302"/>
        <v>2000</v>
      </c>
      <c r="BZ342" s="14">
        <f t="shared" ca="1" si="315"/>
        <v>589489.56299796025</v>
      </c>
      <c r="CA342" s="15">
        <f ca="1">SUM(BY$12:BY342)</f>
        <v>309506.7429979603</v>
      </c>
      <c r="CB342" s="16">
        <f ca="1">SUM(BW$12:BW342)+SUMIF(BX$12:BX342, "&lt;0")</f>
        <v>279982.82000000012</v>
      </c>
      <c r="CD342" s="9">
        <v>44513</v>
      </c>
      <c r="CE342" s="14">
        <f t="shared" ca="1" si="323"/>
        <v>2500</v>
      </c>
      <c r="CF342" s="14">
        <f t="shared" ca="1" si="332"/>
        <v>2500</v>
      </c>
      <c r="CG342" s="14">
        <f t="shared" ca="1" si="288"/>
        <v>170.15459066757285</v>
      </c>
      <c r="CH342" s="14">
        <f t="shared" ca="1" si="316"/>
        <v>2329.8454093324272</v>
      </c>
      <c r="CI342" s="14">
        <f t="shared" ca="1" si="317"/>
        <v>2329.8454093324272</v>
      </c>
      <c r="CJ342" s="14">
        <f t="shared" ca="1" si="294"/>
        <v>711287.29516675486</v>
      </c>
      <c r="CK342" s="15">
        <f ca="1">SUM(CI$12:CI342)</f>
        <v>371784.07038130506</v>
      </c>
      <c r="CL342" s="16">
        <f ca="1">SUM(CG$12:CG342)+SUMIF(CH$12:CH342, "&lt;0")</f>
        <v>339503.22478544991</v>
      </c>
    </row>
    <row r="343" spans="1:90" x14ac:dyDescent="0.2">
      <c r="A343" s="24">
        <v>44514</v>
      </c>
      <c r="B343" s="54">
        <f ca="1">IF($A343&gt;= $C$5,$C$6, INDEX('Historical Data'!$D$2:$D$745, MATCH(A343, 'Historical Data'!$B$2:$B$745, 0)))</f>
        <v>1295.6389999999997</v>
      </c>
      <c r="C343" s="14">
        <f t="shared" ca="1" si="326"/>
        <v>1295.6389999999994</v>
      </c>
      <c r="D343" s="14">
        <f t="shared" ca="1" si="280"/>
        <v>0</v>
      </c>
      <c r="E343" s="14">
        <f t="shared" ca="1" si="303"/>
        <v>1295.6389999999997</v>
      </c>
      <c r="F343" s="14">
        <f t="shared" ca="1" si="295"/>
        <v>1295.6389999999997</v>
      </c>
      <c r="G343" s="14">
        <f t="shared" ca="1" si="318"/>
        <v>407218.00400000211</v>
      </c>
      <c r="H343" s="15">
        <f ca="1">SUM(F$12:F343)</f>
        <v>211758.50399999972</v>
      </c>
      <c r="I343" s="16">
        <f ca="1">SUM(D$12:D343)+SUMIF(E$12:E343, "&lt;0")</f>
        <v>195459.49999999977</v>
      </c>
      <c r="J343" s="15"/>
      <c r="K343" s="9">
        <v>44514</v>
      </c>
      <c r="L343" s="14">
        <f t="shared" ca="1" si="319"/>
        <v>1788.5130798771124</v>
      </c>
      <c r="M343" s="14">
        <f t="shared" ca="1" si="327"/>
        <v>1788.5130798771129</v>
      </c>
      <c r="N343" s="14">
        <f t="shared" ca="1" si="281"/>
        <v>0</v>
      </c>
      <c r="O343" s="14">
        <f t="shared" ca="1" si="304"/>
        <v>1788.5130798771124</v>
      </c>
      <c r="P343" s="14">
        <f t="shared" ca="1" si="305"/>
        <v>1788.5130798771124</v>
      </c>
      <c r="Q343" s="14">
        <f t="shared" ca="1" si="289"/>
        <v>536843.887007682</v>
      </c>
      <c r="R343" s="15">
        <f ca="1">SUM(P$12:P343)</f>
        <v>282239.49742242694</v>
      </c>
      <c r="S343" s="16">
        <f ca="1">SUM(N$12:N343)+SUMIF(O$12:O343, "&lt;0")</f>
        <v>254604.38958525335</v>
      </c>
      <c r="U343" s="9">
        <v>44514</v>
      </c>
      <c r="V343" s="14">
        <f t="shared" ca="1" si="320"/>
        <v>1250</v>
      </c>
      <c r="W343" s="14">
        <f t="shared" ca="1" si="328"/>
        <v>1250</v>
      </c>
      <c r="X343" s="14">
        <f t="shared" ca="1" si="282"/>
        <v>0</v>
      </c>
      <c r="Y343" s="14">
        <f t="shared" ca="1" si="306"/>
        <v>1250</v>
      </c>
      <c r="Z343" s="14">
        <f t="shared" ca="1" si="307"/>
        <v>1250</v>
      </c>
      <c r="AA343" s="14">
        <f t="shared" ca="1" si="290"/>
        <v>395214.94699999999</v>
      </c>
      <c r="AB343" s="15">
        <f ca="1">SUM(Z$12:Z343)</f>
        <v>205232.12700000001</v>
      </c>
      <c r="AC343" s="16">
        <f ca="1">SUM(X$12:X343)+SUMIF(Y$12:Y343, "&lt;0")</f>
        <v>189982.82</v>
      </c>
      <c r="AE343" s="9">
        <v>44514</v>
      </c>
      <c r="AF343" s="14">
        <f t="shared" ca="1" si="296"/>
        <v>2000</v>
      </c>
      <c r="AG343" s="14">
        <f t="shared" ca="1" si="324"/>
        <v>2000</v>
      </c>
      <c r="AH343" s="14">
        <f t="shared" ca="1" si="283"/>
        <v>0</v>
      </c>
      <c r="AI343" s="14">
        <f t="shared" ca="1" si="297"/>
        <v>2000</v>
      </c>
      <c r="AJ343" s="14">
        <f t="shared" ca="1" si="298"/>
        <v>2000</v>
      </c>
      <c r="AK343" s="14">
        <f t="shared" ca="1" si="308"/>
        <v>591489.56299796025</v>
      </c>
      <c r="AL343" s="15">
        <f ca="1">SUM(AJ$12:AJ343)</f>
        <v>311506.7429979603</v>
      </c>
      <c r="AM343" s="16">
        <f ca="1">SUM(AH$12:AH343)+SUMIF(AI$12:AI343, "&lt;0")</f>
        <v>279982.82000000012</v>
      </c>
      <c r="AO343" s="9">
        <v>44514</v>
      </c>
      <c r="AP343" s="14">
        <f t="shared" ca="1" si="299"/>
        <v>3000</v>
      </c>
      <c r="AQ343" s="14">
        <f t="shared" ca="1" si="329"/>
        <v>3000</v>
      </c>
      <c r="AR343" s="14">
        <f t="shared" ca="1" si="284"/>
        <v>618.66551937750273</v>
      </c>
      <c r="AS343" s="14">
        <f t="shared" ca="1" si="309"/>
        <v>2381.3344806224973</v>
      </c>
      <c r="AT343" s="14">
        <f t="shared" ca="1" si="310"/>
        <v>2381.3344806224973</v>
      </c>
      <c r="AU343" s="14">
        <f t="shared" ca="1" si="291"/>
        <v>826390.78785618593</v>
      </c>
      <c r="AV343" s="15">
        <f ca="1">SUM(AT$12:AT343)</f>
        <v>434139.69352061156</v>
      </c>
      <c r="AW343" s="16">
        <f ca="1">SUM(AR$12:AR343)+SUMIF(AS$12:AS343, "&lt;0")</f>
        <v>392251.09433557454</v>
      </c>
      <c r="AX343" s="15"/>
      <c r="AZ343" s="9">
        <v>44514</v>
      </c>
      <c r="BA343" s="14">
        <f t="shared" ca="1" si="321"/>
        <v>1500</v>
      </c>
      <c r="BB343" s="14">
        <f t="shared" ca="1" si="330"/>
        <v>1500</v>
      </c>
      <c r="BC343" s="14">
        <f t="shared" ca="1" si="285"/>
        <v>0</v>
      </c>
      <c r="BD343" s="14">
        <f t="shared" ca="1" si="311"/>
        <v>1500</v>
      </c>
      <c r="BE343" s="14">
        <f t="shared" ca="1" si="312"/>
        <v>1500</v>
      </c>
      <c r="BF343" s="14">
        <f t="shared" ca="1" si="292"/>
        <v>460964.94699999999</v>
      </c>
      <c r="BG343" s="15">
        <f ca="1">SUM(BE$12:BE343)</f>
        <v>240982.12700000007</v>
      </c>
      <c r="BH343" s="16">
        <f ca="1">SUM(BC$12:BC343)+SUMIF(BD$12:BD343, "&lt;0")</f>
        <v>219982.81999999998</v>
      </c>
      <c r="BJ343" s="9">
        <v>44514</v>
      </c>
      <c r="BK343" s="14">
        <f t="shared" ca="1" si="322"/>
        <v>1750</v>
      </c>
      <c r="BL343" s="14">
        <f t="shared" ca="1" si="331"/>
        <v>1750</v>
      </c>
      <c r="BM343" s="14">
        <f t="shared" ca="1" si="286"/>
        <v>0</v>
      </c>
      <c r="BN343" s="14">
        <f t="shared" ca="1" si="313"/>
        <v>1750</v>
      </c>
      <c r="BO343" s="14">
        <f t="shared" ca="1" si="314"/>
        <v>1750</v>
      </c>
      <c r="BP343" s="14">
        <f t="shared" ca="1" si="293"/>
        <v>526714.94699999993</v>
      </c>
      <c r="BQ343" s="15">
        <f ca="1">SUM(BO$12:BO343)</f>
        <v>276732.12699999998</v>
      </c>
      <c r="BR343" s="16">
        <f ca="1">SUM(BM$12:BM343)+SUMIF(BN$12:BN343, "&lt;0")</f>
        <v>249982.82</v>
      </c>
      <c r="BT343" s="9">
        <v>44514</v>
      </c>
      <c r="BU343" s="14">
        <f t="shared" ca="1" si="300"/>
        <v>2000</v>
      </c>
      <c r="BV343" s="14">
        <f t="shared" ca="1" si="325"/>
        <v>2000</v>
      </c>
      <c r="BW343" s="14">
        <f t="shared" ca="1" si="287"/>
        <v>0</v>
      </c>
      <c r="BX343" s="14">
        <f t="shared" ca="1" si="301"/>
        <v>2000</v>
      </c>
      <c r="BY343" s="14">
        <f t="shared" ca="1" si="302"/>
        <v>2000</v>
      </c>
      <c r="BZ343" s="14">
        <f t="shared" ca="1" si="315"/>
        <v>591489.56299796025</v>
      </c>
      <c r="CA343" s="15">
        <f ca="1">SUM(BY$12:BY343)</f>
        <v>311506.7429979603</v>
      </c>
      <c r="CB343" s="16">
        <f ca="1">SUM(BW$12:BW343)+SUMIF(BX$12:BX343, "&lt;0")</f>
        <v>279982.82000000012</v>
      </c>
      <c r="CD343" s="9">
        <v>44514</v>
      </c>
      <c r="CE343" s="14">
        <f t="shared" ca="1" si="323"/>
        <v>2500</v>
      </c>
      <c r="CF343" s="14">
        <f t="shared" ca="1" si="332"/>
        <v>2500</v>
      </c>
      <c r="CG343" s="14">
        <f t="shared" ca="1" si="288"/>
        <v>144.37686069351003</v>
      </c>
      <c r="CH343" s="14">
        <f t="shared" ca="1" si="316"/>
        <v>2355.62313930649</v>
      </c>
      <c r="CI343" s="14">
        <f t="shared" ca="1" si="317"/>
        <v>2355.62313930649</v>
      </c>
      <c r="CJ343" s="14">
        <f t="shared" ca="1" si="294"/>
        <v>713787.29516675486</v>
      </c>
      <c r="CK343" s="15">
        <f ca="1">SUM(CI$12:CI343)</f>
        <v>374139.69352061156</v>
      </c>
      <c r="CL343" s="16">
        <f ca="1">SUM(CG$12:CG343)+SUMIF(CH$12:CH343, "&lt;0")</f>
        <v>339647.60164614342</v>
      </c>
    </row>
    <row r="344" spans="1:90" x14ac:dyDescent="0.2">
      <c r="A344" s="24">
        <v>44515</v>
      </c>
      <c r="B344" s="54">
        <f ca="1">IF($A344&gt;= $C$5,$C$6, INDEX('Historical Data'!$D$2:$D$745, MATCH(A344, 'Historical Data'!$B$2:$B$745, 0)))</f>
        <v>1295.6389999999997</v>
      </c>
      <c r="C344" s="14">
        <f t="shared" ca="1" si="326"/>
        <v>1295.6389999999994</v>
      </c>
      <c r="D344" s="14">
        <f t="shared" ca="1" si="280"/>
        <v>432.31200000000172</v>
      </c>
      <c r="E344" s="14">
        <f t="shared" ca="1" si="303"/>
        <v>863.32699999999795</v>
      </c>
      <c r="F344" s="14">
        <f t="shared" ca="1" si="295"/>
        <v>863.32699999999795</v>
      </c>
      <c r="G344" s="14">
        <f t="shared" ca="1" si="318"/>
        <v>408513.64300000214</v>
      </c>
      <c r="H344" s="15">
        <f ca="1">SUM(F$12:F344)</f>
        <v>212621.83099999971</v>
      </c>
      <c r="I344" s="16">
        <f ca="1">SUM(D$12:D344)+SUMIF(E$12:E344, "&lt;0")</f>
        <v>195891.81199999977</v>
      </c>
      <c r="J344" s="15"/>
      <c r="K344" s="9">
        <v>44515</v>
      </c>
      <c r="L344" s="14">
        <f t="shared" ca="1" si="319"/>
        <v>1788.5130798771124</v>
      </c>
      <c r="M344" s="14">
        <f t="shared" ca="1" si="327"/>
        <v>1788.5130798771129</v>
      </c>
      <c r="N344" s="14">
        <f t="shared" ca="1" si="281"/>
        <v>432.31200000000172</v>
      </c>
      <c r="O344" s="14">
        <f t="shared" ca="1" si="304"/>
        <v>1356.2010798771107</v>
      </c>
      <c r="P344" s="14">
        <f t="shared" ca="1" si="305"/>
        <v>1356.2010798771107</v>
      </c>
      <c r="Q344" s="14">
        <f t="shared" ca="1" si="289"/>
        <v>538632.40008755913</v>
      </c>
      <c r="R344" s="15">
        <f ca="1">SUM(P$12:P344)</f>
        <v>283595.69850230403</v>
      </c>
      <c r="S344" s="16">
        <f ca="1">SUM(N$12:N344)+SUMIF(O$12:O344, "&lt;0")</f>
        <v>255036.70158525335</v>
      </c>
      <c r="U344" s="9">
        <v>44515</v>
      </c>
      <c r="V344" s="14">
        <f t="shared" ca="1" si="320"/>
        <v>1250</v>
      </c>
      <c r="W344" s="14">
        <f t="shared" ca="1" si="328"/>
        <v>1250</v>
      </c>
      <c r="X344" s="14">
        <f t="shared" ca="1" si="282"/>
        <v>432.31200000000172</v>
      </c>
      <c r="Y344" s="14">
        <f t="shared" ca="1" si="306"/>
        <v>817.68799999999828</v>
      </c>
      <c r="Z344" s="14">
        <f t="shared" ca="1" si="307"/>
        <v>817.68799999999828</v>
      </c>
      <c r="AA344" s="14">
        <f t="shared" ca="1" si="290"/>
        <v>396464.94699999999</v>
      </c>
      <c r="AB344" s="15">
        <f ca="1">SUM(Z$12:Z344)</f>
        <v>206049.815</v>
      </c>
      <c r="AC344" s="16">
        <f ca="1">SUM(X$12:X344)+SUMIF(Y$12:Y344, "&lt;0")</f>
        <v>190415.13200000001</v>
      </c>
      <c r="AE344" s="9">
        <v>44515</v>
      </c>
      <c r="AF344" s="14">
        <f t="shared" ca="1" si="296"/>
        <v>2000</v>
      </c>
      <c r="AG344" s="14">
        <f t="shared" ca="1" si="324"/>
        <v>2000</v>
      </c>
      <c r="AH344" s="14">
        <f t="shared" ca="1" si="283"/>
        <v>432.31200000000172</v>
      </c>
      <c r="AI344" s="14">
        <f t="shared" ca="1" si="297"/>
        <v>1567.6879999999983</v>
      </c>
      <c r="AJ344" s="14">
        <f t="shared" ca="1" si="298"/>
        <v>1567.6879999999983</v>
      </c>
      <c r="AK344" s="14">
        <f t="shared" ca="1" si="308"/>
        <v>593489.56299796025</v>
      </c>
      <c r="AL344" s="15">
        <f ca="1">SUM(AJ$12:AJ344)</f>
        <v>313074.43099796033</v>
      </c>
      <c r="AM344" s="16">
        <f ca="1">SUM(AH$12:AH344)+SUMIF(AI$12:AI344, "&lt;0")</f>
        <v>280415.1320000001</v>
      </c>
      <c r="AO344" s="9">
        <v>44515</v>
      </c>
      <c r="AP344" s="14">
        <f t="shared" ca="1" si="299"/>
        <v>3000</v>
      </c>
      <c r="AQ344" s="14">
        <f t="shared" ca="1" si="329"/>
        <v>3000</v>
      </c>
      <c r="AR344" s="14">
        <f t="shared" ca="1" si="284"/>
        <v>1050.9111307194489</v>
      </c>
      <c r="AS344" s="14">
        <f t="shared" ca="1" si="309"/>
        <v>1949.0888692805511</v>
      </c>
      <c r="AT344" s="14">
        <f t="shared" ca="1" si="310"/>
        <v>1949.0888692805511</v>
      </c>
      <c r="AU344" s="14">
        <f t="shared" ca="1" si="291"/>
        <v>829390.78785618593</v>
      </c>
      <c r="AV344" s="15">
        <f ca="1">SUM(AT$12:AT344)</f>
        <v>436088.78238989209</v>
      </c>
      <c r="AW344" s="16">
        <f ca="1">SUM(AR$12:AR344)+SUMIF(AS$12:AS344, "&lt;0")</f>
        <v>393302.00546629401</v>
      </c>
      <c r="AX344" s="15"/>
      <c r="AZ344" s="9">
        <v>44515</v>
      </c>
      <c r="BA344" s="14">
        <f t="shared" ca="1" si="321"/>
        <v>1500</v>
      </c>
      <c r="BB344" s="14">
        <f t="shared" ca="1" si="330"/>
        <v>1500</v>
      </c>
      <c r="BC344" s="14">
        <f t="shared" ca="1" si="285"/>
        <v>432.31200000000172</v>
      </c>
      <c r="BD344" s="14">
        <f t="shared" ca="1" si="311"/>
        <v>1067.6879999999983</v>
      </c>
      <c r="BE344" s="14">
        <f t="shared" ca="1" si="312"/>
        <v>1067.6879999999983</v>
      </c>
      <c r="BF344" s="14">
        <f t="shared" ca="1" si="292"/>
        <v>462464.94699999999</v>
      </c>
      <c r="BG344" s="15">
        <f ca="1">SUM(BE$12:BE344)</f>
        <v>242049.81500000006</v>
      </c>
      <c r="BH344" s="16">
        <f ca="1">SUM(BC$12:BC344)+SUMIF(BD$12:BD344, "&lt;0")</f>
        <v>220415.13199999998</v>
      </c>
      <c r="BJ344" s="9">
        <v>44515</v>
      </c>
      <c r="BK344" s="14">
        <f t="shared" ca="1" si="322"/>
        <v>1750</v>
      </c>
      <c r="BL344" s="14">
        <f t="shared" ca="1" si="331"/>
        <v>1750</v>
      </c>
      <c r="BM344" s="14">
        <f t="shared" ca="1" si="286"/>
        <v>432.31200000000172</v>
      </c>
      <c r="BN344" s="14">
        <f t="shared" ca="1" si="313"/>
        <v>1317.6879999999983</v>
      </c>
      <c r="BO344" s="14">
        <f t="shared" ca="1" si="314"/>
        <v>1317.6879999999983</v>
      </c>
      <c r="BP344" s="14">
        <f t="shared" ca="1" si="293"/>
        <v>528464.94699999993</v>
      </c>
      <c r="BQ344" s="15">
        <f ca="1">SUM(BO$12:BO344)</f>
        <v>278049.815</v>
      </c>
      <c r="BR344" s="16">
        <f ca="1">SUM(BM$12:BM344)+SUMIF(BN$12:BN344, "&lt;0")</f>
        <v>250415.13200000001</v>
      </c>
      <c r="BT344" s="9">
        <v>44515</v>
      </c>
      <c r="BU344" s="14">
        <f t="shared" ca="1" si="300"/>
        <v>2000</v>
      </c>
      <c r="BV344" s="14">
        <f t="shared" ca="1" si="325"/>
        <v>2000</v>
      </c>
      <c r="BW344" s="14">
        <f t="shared" ca="1" si="287"/>
        <v>432.31200000000172</v>
      </c>
      <c r="BX344" s="14">
        <f t="shared" ca="1" si="301"/>
        <v>1567.6879999999983</v>
      </c>
      <c r="BY344" s="14">
        <f t="shared" ca="1" si="302"/>
        <v>1567.6879999999983</v>
      </c>
      <c r="BZ344" s="14">
        <f t="shared" ca="1" si="315"/>
        <v>593489.56299796025</v>
      </c>
      <c r="CA344" s="15">
        <f ca="1">SUM(BY$12:BY344)</f>
        <v>313074.43099796033</v>
      </c>
      <c r="CB344" s="16">
        <f ca="1">SUM(BW$12:BW344)+SUMIF(BX$12:BX344, "&lt;0")</f>
        <v>280415.1320000001</v>
      </c>
      <c r="CD344" s="9">
        <v>44515</v>
      </c>
      <c r="CE344" s="14">
        <f t="shared" ca="1" si="323"/>
        <v>2500</v>
      </c>
      <c r="CF344" s="14">
        <f t="shared" ca="1" si="332"/>
        <v>2500</v>
      </c>
      <c r="CG344" s="14">
        <f t="shared" ca="1" si="288"/>
        <v>550.91113071944892</v>
      </c>
      <c r="CH344" s="14">
        <f t="shared" ca="1" si="316"/>
        <v>1949.0888692805511</v>
      </c>
      <c r="CI344" s="14">
        <f t="shared" ca="1" si="317"/>
        <v>1949.0888692805511</v>
      </c>
      <c r="CJ344" s="14">
        <f t="shared" ca="1" si="294"/>
        <v>716287.29516675486</v>
      </c>
      <c r="CK344" s="15">
        <f ca="1">SUM(CI$12:CI344)</f>
        <v>376088.78238989209</v>
      </c>
      <c r="CL344" s="16">
        <f ca="1">SUM(CG$12:CG344)+SUMIF(CH$12:CH344, "&lt;0")</f>
        <v>340198.51277686289</v>
      </c>
    </row>
    <row r="345" spans="1:90" x14ac:dyDescent="0.2">
      <c r="A345" s="24">
        <v>44516</v>
      </c>
      <c r="B345" s="54">
        <f ca="1">IF($A345&gt;= $C$5,$C$6, INDEX('Historical Data'!$D$2:$D$745, MATCH(A345, 'Historical Data'!$B$2:$B$745, 0)))</f>
        <v>1295.6389999999997</v>
      </c>
      <c r="C345" s="14">
        <f t="shared" ca="1" si="326"/>
        <v>1295.6389999999994</v>
      </c>
      <c r="D345" s="14">
        <f t="shared" ca="1" si="280"/>
        <v>1083.2719999999977</v>
      </c>
      <c r="E345" s="14">
        <f t="shared" ca="1" si="303"/>
        <v>212.36700000000201</v>
      </c>
      <c r="F345" s="14">
        <f t="shared" ca="1" si="295"/>
        <v>212.36700000000201</v>
      </c>
      <c r="G345" s="14">
        <f t="shared" ca="1" si="318"/>
        <v>409809.28200000216</v>
      </c>
      <c r="H345" s="15">
        <f ca="1">SUM(F$12:F345)</f>
        <v>212834.19799999971</v>
      </c>
      <c r="I345" s="16">
        <f ca="1">SUM(D$12:D345)+SUMIF(E$12:E345, "&lt;0")</f>
        <v>196975.08399999977</v>
      </c>
      <c r="J345" s="15"/>
      <c r="K345" s="9">
        <v>44516</v>
      </c>
      <c r="L345" s="14">
        <f t="shared" ca="1" si="319"/>
        <v>1788.5130798771124</v>
      </c>
      <c r="M345" s="14">
        <f t="shared" ca="1" si="327"/>
        <v>1788.5130798771129</v>
      </c>
      <c r="N345" s="14">
        <f t="shared" ca="1" si="281"/>
        <v>1576.1460798771104</v>
      </c>
      <c r="O345" s="14">
        <f t="shared" ca="1" si="304"/>
        <v>212.36700000000201</v>
      </c>
      <c r="P345" s="14">
        <f t="shared" ca="1" si="305"/>
        <v>212.36700000000201</v>
      </c>
      <c r="Q345" s="14">
        <f t="shared" ca="1" si="289"/>
        <v>540420.91316743626</v>
      </c>
      <c r="R345" s="15">
        <f ca="1">SUM(P$12:P345)</f>
        <v>283808.06550230406</v>
      </c>
      <c r="S345" s="16">
        <f ca="1">SUM(N$12:N345)+SUMIF(O$12:O345, "&lt;0")</f>
        <v>256612.84766513045</v>
      </c>
      <c r="U345" s="9">
        <v>44516</v>
      </c>
      <c r="V345" s="14">
        <f t="shared" ca="1" si="320"/>
        <v>1250</v>
      </c>
      <c r="W345" s="14">
        <f t="shared" ca="1" si="328"/>
        <v>1250</v>
      </c>
      <c r="X345" s="14">
        <f t="shared" ca="1" si="282"/>
        <v>1037.632999999998</v>
      </c>
      <c r="Y345" s="14">
        <f t="shared" ca="1" si="306"/>
        <v>212.36700000000201</v>
      </c>
      <c r="Z345" s="14">
        <f t="shared" ca="1" si="307"/>
        <v>212.36700000000201</v>
      </c>
      <c r="AA345" s="14">
        <f t="shared" ca="1" si="290"/>
        <v>397714.94699999999</v>
      </c>
      <c r="AB345" s="15">
        <f ca="1">SUM(Z$12:Z345)</f>
        <v>206262.182</v>
      </c>
      <c r="AC345" s="16">
        <f ca="1">SUM(X$12:X345)+SUMIF(Y$12:Y345, "&lt;0")</f>
        <v>191452.76500000001</v>
      </c>
      <c r="AE345" s="9">
        <v>44516</v>
      </c>
      <c r="AF345" s="14">
        <f t="shared" ca="1" si="296"/>
        <v>2000</v>
      </c>
      <c r="AG345" s="14">
        <f t="shared" ca="1" si="324"/>
        <v>2000</v>
      </c>
      <c r="AH345" s="14">
        <f t="shared" ca="1" si="283"/>
        <v>1576.1460798771104</v>
      </c>
      <c r="AI345" s="14">
        <f t="shared" ca="1" si="297"/>
        <v>423.85392012288958</v>
      </c>
      <c r="AJ345" s="14">
        <f t="shared" ca="1" si="298"/>
        <v>423.85392012288958</v>
      </c>
      <c r="AK345" s="14">
        <f t="shared" ca="1" si="308"/>
        <v>595489.56299796025</v>
      </c>
      <c r="AL345" s="15">
        <f ca="1">SUM(AJ$12:AJ345)</f>
        <v>313498.28491808323</v>
      </c>
      <c r="AM345" s="16">
        <f ca="1">SUM(AH$12:AH345)+SUMIF(AI$12:AI345, "&lt;0")</f>
        <v>281991.2780798772</v>
      </c>
      <c r="AO345" s="9">
        <v>44516</v>
      </c>
      <c r="AP345" s="14">
        <f t="shared" ca="1" si="299"/>
        <v>3000</v>
      </c>
      <c r="AQ345" s="14">
        <f t="shared" ca="1" si="329"/>
        <v>3000</v>
      </c>
      <c r="AR345" s="14">
        <f t="shared" ca="1" si="284"/>
        <v>2168.9674806224953</v>
      </c>
      <c r="AS345" s="14">
        <f t="shared" ca="1" si="309"/>
        <v>831.03251937750474</v>
      </c>
      <c r="AT345" s="14">
        <f t="shared" ca="1" si="310"/>
        <v>831.03251937750474</v>
      </c>
      <c r="AU345" s="14">
        <f t="shared" ca="1" si="291"/>
        <v>832390.78785618593</v>
      </c>
      <c r="AV345" s="15">
        <f ca="1">SUM(AT$12:AT345)</f>
        <v>436919.81490926957</v>
      </c>
      <c r="AW345" s="16">
        <f ca="1">SUM(AR$12:AR345)+SUMIF(AS$12:AS345, "&lt;0")</f>
        <v>395470.97294691653</v>
      </c>
      <c r="AX345" s="15"/>
      <c r="AZ345" s="9">
        <v>44516</v>
      </c>
      <c r="BA345" s="14">
        <f t="shared" ca="1" si="321"/>
        <v>1500</v>
      </c>
      <c r="BB345" s="14">
        <f t="shared" ca="1" si="330"/>
        <v>1500</v>
      </c>
      <c r="BC345" s="14">
        <f t="shared" ca="1" si="285"/>
        <v>1287.632999999998</v>
      </c>
      <c r="BD345" s="14">
        <f t="shared" ca="1" si="311"/>
        <v>212.36700000000201</v>
      </c>
      <c r="BE345" s="14">
        <f t="shared" ca="1" si="312"/>
        <v>212.36700000000201</v>
      </c>
      <c r="BF345" s="14">
        <f t="shared" ca="1" si="292"/>
        <v>463964.94699999999</v>
      </c>
      <c r="BG345" s="15">
        <f ca="1">SUM(BE$12:BE345)</f>
        <v>242262.18200000006</v>
      </c>
      <c r="BH345" s="16">
        <f ca="1">SUM(BC$12:BC345)+SUMIF(BD$12:BD345, "&lt;0")</f>
        <v>221702.76499999998</v>
      </c>
      <c r="BJ345" s="9">
        <v>44516</v>
      </c>
      <c r="BK345" s="14">
        <f t="shared" ca="1" si="322"/>
        <v>1750</v>
      </c>
      <c r="BL345" s="14">
        <f t="shared" ca="1" si="331"/>
        <v>1750</v>
      </c>
      <c r="BM345" s="14">
        <f t="shared" ca="1" si="286"/>
        <v>1537.632999999998</v>
      </c>
      <c r="BN345" s="14">
        <f t="shared" ca="1" si="313"/>
        <v>212.36700000000201</v>
      </c>
      <c r="BO345" s="14">
        <f t="shared" ca="1" si="314"/>
        <v>212.36700000000201</v>
      </c>
      <c r="BP345" s="14">
        <f t="shared" ca="1" si="293"/>
        <v>530214.94699999993</v>
      </c>
      <c r="BQ345" s="15">
        <f ca="1">SUM(BO$12:BO345)</f>
        <v>278262.18200000003</v>
      </c>
      <c r="BR345" s="16">
        <f ca="1">SUM(BM$12:BM345)+SUMIF(BN$12:BN345, "&lt;0")</f>
        <v>251952.76500000001</v>
      </c>
      <c r="BT345" s="9">
        <v>44516</v>
      </c>
      <c r="BU345" s="14">
        <f t="shared" ca="1" si="300"/>
        <v>2000</v>
      </c>
      <c r="BV345" s="14">
        <f t="shared" ca="1" si="325"/>
        <v>2000</v>
      </c>
      <c r="BW345" s="14">
        <f t="shared" ca="1" si="287"/>
        <v>1576.1460798771104</v>
      </c>
      <c r="BX345" s="14">
        <f t="shared" ca="1" si="301"/>
        <v>423.85392012288958</v>
      </c>
      <c r="BY345" s="14">
        <f t="shared" ca="1" si="302"/>
        <v>423.85392012288958</v>
      </c>
      <c r="BZ345" s="14">
        <f t="shared" ca="1" si="315"/>
        <v>595489.56299796025</v>
      </c>
      <c r="CA345" s="15">
        <f ca="1">SUM(BY$12:BY345)</f>
        <v>313498.28491808323</v>
      </c>
      <c r="CB345" s="16">
        <f ca="1">SUM(BW$12:BW345)+SUMIF(BX$12:BX345, "&lt;0")</f>
        <v>281991.2780798772</v>
      </c>
      <c r="CD345" s="9">
        <v>44516</v>
      </c>
      <c r="CE345" s="14">
        <f t="shared" ca="1" si="323"/>
        <v>2500</v>
      </c>
      <c r="CF345" s="14">
        <f t="shared" ca="1" si="332"/>
        <v>2500</v>
      </c>
      <c r="CG345" s="14">
        <f t="shared" ca="1" si="288"/>
        <v>1668.9674806224953</v>
      </c>
      <c r="CH345" s="14">
        <f t="shared" ca="1" si="316"/>
        <v>831.03251937750474</v>
      </c>
      <c r="CI345" s="14">
        <f t="shared" ca="1" si="317"/>
        <v>831.03251937750474</v>
      </c>
      <c r="CJ345" s="14">
        <f t="shared" ca="1" si="294"/>
        <v>718787.29516675486</v>
      </c>
      <c r="CK345" s="15">
        <f ca="1">SUM(CI$12:CI345)</f>
        <v>376919.81490926957</v>
      </c>
      <c r="CL345" s="16">
        <f ca="1">SUM(CG$12:CG345)+SUMIF(CH$12:CH345, "&lt;0")</f>
        <v>341867.48025748541</v>
      </c>
    </row>
    <row r="346" spans="1:90" x14ac:dyDescent="0.2">
      <c r="A346" s="24">
        <v>44517</v>
      </c>
      <c r="B346" s="54">
        <f ca="1">IF($A346&gt;= $C$5,$C$6, INDEX('Historical Data'!$D$2:$D$745, MATCH(A346, 'Historical Data'!$B$2:$B$745, 0)))</f>
        <v>1295.6389999999997</v>
      </c>
      <c r="C346" s="14">
        <f t="shared" ca="1" si="326"/>
        <v>1295.6389999999994</v>
      </c>
      <c r="D346" s="14">
        <f t="shared" ca="1" si="280"/>
        <v>1100.6389999999997</v>
      </c>
      <c r="E346" s="14">
        <f t="shared" ca="1" si="303"/>
        <v>195</v>
      </c>
      <c r="F346" s="14">
        <f t="shared" ca="1" si="295"/>
        <v>195</v>
      </c>
      <c r="G346" s="14">
        <f t="shared" ca="1" si="318"/>
        <v>411104.92100000218</v>
      </c>
      <c r="H346" s="15">
        <f ca="1">SUM(F$12:F346)</f>
        <v>213029.19799999971</v>
      </c>
      <c r="I346" s="16">
        <f ca="1">SUM(D$12:D346)+SUMIF(E$12:E346, "&lt;0")</f>
        <v>198075.72299999977</v>
      </c>
      <c r="J346" s="15"/>
      <c r="K346" s="9">
        <v>44517</v>
      </c>
      <c r="L346" s="14">
        <f t="shared" ca="1" si="319"/>
        <v>1788.5130798771124</v>
      </c>
      <c r="M346" s="14">
        <f t="shared" ca="1" si="327"/>
        <v>1788.5130798771129</v>
      </c>
      <c r="N346" s="14">
        <f t="shared" ca="1" si="281"/>
        <v>1593.5130798771124</v>
      </c>
      <c r="O346" s="14">
        <f t="shared" ca="1" si="304"/>
        <v>195</v>
      </c>
      <c r="P346" s="14">
        <f t="shared" ca="1" si="305"/>
        <v>195</v>
      </c>
      <c r="Q346" s="14">
        <f t="shared" ca="1" si="289"/>
        <v>542209.42624731339</v>
      </c>
      <c r="R346" s="15">
        <f ca="1">SUM(P$12:P346)</f>
        <v>284003.06550230406</v>
      </c>
      <c r="S346" s="16">
        <f ca="1">SUM(N$12:N346)+SUMIF(O$12:O346, "&lt;0")</f>
        <v>258206.36074500755</v>
      </c>
      <c r="U346" s="9">
        <v>44517</v>
      </c>
      <c r="V346" s="14">
        <f t="shared" ca="1" si="320"/>
        <v>1250</v>
      </c>
      <c r="W346" s="14">
        <f t="shared" ca="1" si="328"/>
        <v>1250</v>
      </c>
      <c r="X346" s="14">
        <f t="shared" ca="1" si="282"/>
        <v>1055</v>
      </c>
      <c r="Y346" s="14">
        <f t="shared" ca="1" si="306"/>
        <v>195</v>
      </c>
      <c r="Z346" s="14">
        <f t="shared" ca="1" si="307"/>
        <v>195</v>
      </c>
      <c r="AA346" s="14">
        <f t="shared" ca="1" si="290"/>
        <v>398964.94699999999</v>
      </c>
      <c r="AB346" s="15">
        <f ca="1">SUM(Z$12:Z346)</f>
        <v>206457.182</v>
      </c>
      <c r="AC346" s="16">
        <f ca="1">SUM(X$12:X346)+SUMIF(Y$12:Y346, "&lt;0")</f>
        <v>192507.76500000001</v>
      </c>
      <c r="AE346" s="9">
        <v>44517</v>
      </c>
      <c r="AF346" s="14">
        <f t="shared" ca="1" si="296"/>
        <v>2000</v>
      </c>
      <c r="AG346" s="14">
        <f t="shared" ca="1" si="324"/>
        <v>2000</v>
      </c>
      <c r="AH346" s="14">
        <f t="shared" ca="1" si="283"/>
        <v>1619.290809851175</v>
      </c>
      <c r="AI346" s="14">
        <f t="shared" ca="1" si="297"/>
        <v>380.70919014882497</v>
      </c>
      <c r="AJ346" s="14">
        <f t="shared" ca="1" si="298"/>
        <v>380.70919014882497</v>
      </c>
      <c r="AK346" s="14">
        <f t="shared" ca="1" si="308"/>
        <v>597489.56299796025</v>
      </c>
      <c r="AL346" s="15">
        <f ca="1">SUM(AJ$12:AJ346)</f>
        <v>313878.99410823203</v>
      </c>
      <c r="AM346" s="16">
        <f ca="1">SUM(AH$12:AH346)+SUMIF(AI$12:AI346, "&lt;0")</f>
        <v>283610.5688897284</v>
      </c>
      <c r="AO346" s="9">
        <v>44517</v>
      </c>
      <c r="AP346" s="14">
        <f t="shared" ca="1" si="299"/>
        <v>3000</v>
      </c>
      <c r="AQ346" s="14">
        <f t="shared" ca="1" si="329"/>
        <v>3000</v>
      </c>
      <c r="AR346" s="14">
        <f t="shared" ca="1" si="284"/>
        <v>2186.3344806224968</v>
      </c>
      <c r="AS346" s="14">
        <f t="shared" ca="1" si="309"/>
        <v>813.66551937750319</v>
      </c>
      <c r="AT346" s="14">
        <f t="shared" ca="1" si="310"/>
        <v>813.66551937750319</v>
      </c>
      <c r="AU346" s="14">
        <f t="shared" ca="1" si="291"/>
        <v>835390.78785618593</v>
      </c>
      <c r="AV346" s="15">
        <f ca="1">SUM(AT$12:AT346)</f>
        <v>437733.48042864708</v>
      </c>
      <c r="AW346" s="16">
        <f ca="1">SUM(AR$12:AR346)+SUMIF(AS$12:AS346, "&lt;0")</f>
        <v>397657.30742753902</v>
      </c>
      <c r="AX346" s="15"/>
      <c r="AZ346" s="9">
        <v>44517</v>
      </c>
      <c r="BA346" s="14">
        <f t="shared" ca="1" si="321"/>
        <v>1500</v>
      </c>
      <c r="BB346" s="14">
        <f t="shared" ca="1" si="330"/>
        <v>1500</v>
      </c>
      <c r="BC346" s="14">
        <f t="shared" ca="1" si="285"/>
        <v>1305</v>
      </c>
      <c r="BD346" s="14">
        <f t="shared" ca="1" si="311"/>
        <v>195</v>
      </c>
      <c r="BE346" s="14">
        <f t="shared" ca="1" si="312"/>
        <v>195</v>
      </c>
      <c r="BF346" s="14">
        <f t="shared" ca="1" si="292"/>
        <v>465464.94699999999</v>
      </c>
      <c r="BG346" s="15">
        <f ca="1">SUM(BE$12:BE346)</f>
        <v>242457.18200000006</v>
      </c>
      <c r="BH346" s="16">
        <f ca="1">SUM(BC$12:BC346)+SUMIF(BD$12:BD346, "&lt;0")</f>
        <v>223007.76499999998</v>
      </c>
      <c r="BJ346" s="9">
        <v>44517</v>
      </c>
      <c r="BK346" s="14">
        <f t="shared" ca="1" si="322"/>
        <v>1750</v>
      </c>
      <c r="BL346" s="14">
        <f t="shared" ca="1" si="331"/>
        <v>1750</v>
      </c>
      <c r="BM346" s="14">
        <f t="shared" ca="1" si="286"/>
        <v>1555</v>
      </c>
      <c r="BN346" s="14">
        <f t="shared" ca="1" si="313"/>
        <v>195</v>
      </c>
      <c r="BO346" s="14">
        <f t="shared" ca="1" si="314"/>
        <v>195</v>
      </c>
      <c r="BP346" s="14">
        <f t="shared" ca="1" si="293"/>
        <v>531964.94699999993</v>
      </c>
      <c r="BQ346" s="15">
        <f ca="1">SUM(BO$12:BO346)</f>
        <v>278457.18200000003</v>
      </c>
      <c r="BR346" s="16">
        <f ca="1">SUM(BM$12:BM346)+SUMIF(BN$12:BN346, "&lt;0")</f>
        <v>253507.76500000001</v>
      </c>
      <c r="BT346" s="9">
        <v>44517</v>
      </c>
      <c r="BU346" s="14">
        <f t="shared" ca="1" si="300"/>
        <v>2000</v>
      </c>
      <c r="BV346" s="14">
        <f t="shared" ca="1" si="325"/>
        <v>2000</v>
      </c>
      <c r="BW346" s="14">
        <f t="shared" ca="1" si="287"/>
        <v>1619.290809851175</v>
      </c>
      <c r="BX346" s="14">
        <f t="shared" ca="1" si="301"/>
        <v>380.70919014882497</v>
      </c>
      <c r="BY346" s="14">
        <f t="shared" ca="1" si="302"/>
        <v>380.70919014882497</v>
      </c>
      <c r="BZ346" s="14">
        <f t="shared" ca="1" si="315"/>
        <v>597489.56299796025</v>
      </c>
      <c r="CA346" s="15">
        <f ca="1">SUM(BY$12:BY346)</f>
        <v>313878.99410823203</v>
      </c>
      <c r="CB346" s="16">
        <f ca="1">SUM(BW$12:BW346)+SUMIF(BX$12:BX346, "&lt;0")</f>
        <v>283610.5688897284</v>
      </c>
      <c r="CD346" s="9">
        <v>44517</v>
      </c>
      <c r="CE346" s="14">
        <f t="shared" ca="1" si="323"/>
        <v>2500</v>
      </c>
      <c r="CF346" s="14">
        <f t="shared" ca="1" si="332"/>
        <v>2500</v>
      </c>
      <c r="CG346" s="14">
        <f t="shared" ca="1" si="288"/>
        <v>1686.334480622497</v>
      </c>
      <c r="CH346" s="14">
        <f t="shared" ca="1" si="316"/>
        <v>813.66551937750296</v>
      </c>
      <c r="CI346" s="14">
        <f t="shared" ca="1" si="317"/>
        <v>813.66551937750296</v>
      </c>
      <c r="CJ346" s="14">
        <f t="shared" ca="1" si="294"/>
        <v>721287.29516675486</v>
      </c>
      <c r="CK346" s="15">
        <f ca="1">SUM(CI$12:CI346)</f>
        <v>377733.48042864708</v>
      </c>
      <c r="CL346" s="16">
        <f ca="1">SUM(CG$12:CG346)+SUMIF(CH$12:CH346, "&lt;0")</f>
        <v>343553.8147381079</v>
      </c>
    </row>
    <row r="347" spans="1:90" x14ac:dyDescent="0.2">
      <c r="A347" s="24">
        <v>44518</v>
      </c>
      <c r="B347" s="54">
        <f ca="1">IF($A347&gt;= $C$5,$C$6, INDEX('Historical Data'!$D$2:$D$745, MATCH(A347, 'Historical Data'!$B$2:$B$745, 0)))</f>
        <v>1295.6389999999997</v>
      </c>
      <c r="C347" s="14">
        <f t="shared" ca="1" si="326"/>
        <v>1295.6389999999994</v>
      </c>
      <c r="D347" s="14">
        <f t="shared" ca="1" si="280"/>
        <v>778.61999999999944</v>
      </c>
      <c r="E347" s="14">
        <f t="shared" ca="1" si="303"/>
        <v>517.01900000000023</v>
      </c>
      <c r="F347" s="14">
        <f t="shared" ca="1" si="295"/>
        <v>517.01900000000023</v>
      </c>
      <c r="G347" s="14">
        <f t="shared" ca="1" si="318"/>
        <v>412400.56000000221</v>
      </c>
      <c r="H347" s="15">
        <f ca="1">SUM(F$12:F347)</f>
        <v>213546.21699999971</v>
      </c>
      <c r="I347" s="16">
        <f ca="1">SUM(D$12:D347)+SUMIF(E$12:E347, "&lt;0")</f>
        <v>198854.34299999976</v>
      </c>
      <c r="J347" s="15"/>
      <c r="K347" s="9">
        <v>44518</v>
      </c>
      <c r="L347" s="14">
        <f t="shared" ca="1" si="319"/>
        <v>1788.5130798771124</v>
      </c>
      <c r="M347" s="14">
        <f t="shared" ca="1" si="327"/>
        <v>1788.5130798771129</v>
      </c>
      <c r="N347" s="14">
        <f t="shared" ca="1" si="281"/>
        <v>1271.4940798771122</v>
      </c>
      <c r="O347" s="14">
        <f t="shared" ca="1" si="304"/>
        <v>517.01900000000023</v>
      </c>
      <c r="P347" s="14">
        <f t="shared" ca="1" si="305"/>
        <v>517.01900000000023</v>
      </c>
      <c r="Q347" s="14">
        <f t="shared" ca="1" si="289"/>
        <v>543997.93932719051</v>
      </c>
      <c r="R347" s="15">
        <f ca="1">SUM(P$12:P347)</f>
        <v>284520.08450230409</v>
      </c>
      <c r="S347" s="16">
        <f ca="1">SUM(N$12:N347)+SUMIF(O$12:O347, "&lt;0")</f>
        <v>259477.85482488465</v>
      </c>
      <c r="U347" s="9">
        <v>44518</v>
      </c>
      <c r="V347" s="14">
        <f t="shared" ca="1" si="320"/>
        <v>1250</v>
      </c>
      <c r="W347" s="14">
        <f t="shared" ca="1" si="328"/>
        <v>1250</v>
      </c>
      <c r="X347" s="14">
        <f t="shared" ca="1" si="282"/>
        <v>732.98099999999977</v>
      </c>
      <c r="Y347" s="14">
        <f t="shared" ca="1" si="306"/>
        <v>517.01900000000023</v>
      </c>
      <c r="Z347" s="14">
        <f t="shared" ca="1" si="307"/>
        <v>517.01900000000023</v>
      </c>
      <c r="AA347" s="14">
        <f t="shared" ca="1" si="290"/>
        <v>400214.94699999999</v>
      </c>
      <c r="AB347" s="15">
        <f ca="1">SUM(Z$12:Z347)</f>
        <v>206974.201</v>
      </c>
      <c r="AC347" s="16">
        <f ca="1">SUM(X$12:X347)+SUMIF(Y$12:Y347, "&lt;0")</f>
        <v>193240.74600000001</v>
      </c>
      <c r="AE347" s="9">
        <v>44518</v>
      </c>
      <c r="AF347" s="14">
        <f t="shared" ca="1" si="296"/>
        <v>2000</v>
      </c>
      <c r="AG347" s="14">
        <f t="shared" ca="1" si="324"/>
        <v>2000</v>
      </c>
      <c r="AH347" s="14">
        <f t="shared" ca="1" si="283"/>
        <v>1323.0495398252374</v>
      </c>
      <c r="AI347" s="14">
        <f t="shared" ca="1" si="297"/>
        <v>676.95046017476261</v>
      </c>
      <c r="AJ347" s="14">
        <f t="shared" ca="1" si="298"/>
        <v>676.95046017476261</v>
      </c>
      <c r="AK347" s="14">
        <f t="shared" ca="1" si="308"/>
        <v>599489.56299796025</v>
      </c>
      <c r="AL347" s="15">
        <f ca="1">SUM(AJ$12:AJ347)</f>
        <v>314555.94456840679</v>
      </c>
      <c r="AM347" s="16">
        <f ca="1">SUM(AH$12:AH347)+SUMIF(AI$12:AI347, "&lt;0")</f>
        <v>284933.61842955364</v>
      </c>
      <c r="AO347" s="9">
        <v>44518</v>
      </c>
      <c r="AP347" s="14">
        <f t="shared" ca="1" si="299"/>
        <v>3000</v>
      </c>
      <c r="AQ347" s="14">
        <f t="shared" ca="1" si="329"/>
        <v>3000</v>
      </c>
      <c r="AR347" s="14">
        <f t="shared" ca="1" si="284"/>
        <v>1864.315480622497</v>
      </c>
      <c r="AS347" s="14">
        <f t="shared" ca="1" si="309"/>
        <v>1135.684519377503</v>
      </c>
      <c r="AT347" s="14">
        <f t="shared" ca="1" si="310"/>
        <v>1135.684519377503</v>
      </c>
      <c r="AU347" s="14">
        <f t="shared" ca="1" si="291"/>
        <v>838390.78785618593</v>
      </c>
      <c r="AV347" s="15">
        <f ca="1">SUM(AT$12:AT347)</f>
        <v>438869.16494802455</v>
      </c>
      <c r="AW347" s="16">
        <f ca="1">SUM(AR$12:AR347)+SUMIF(AS$12:AS347, "&lt;0")</f>
        <v>399521.62290816155</v>
      </c>
      <c r="AX347" s="15"/>
      <c r="AZ347" s="9">
        <v>44518</v>
      </c>
      <c r="BA347" s="14">
        <f t="shared" ca="1" si="321"/>
        <v>1500</v>
      </c>
      <c r="BB347" s="14">
        <f t="shared" ca="1" si="330"/>
        <v>1500</v>
      </c>
      <c r="BC347" s="14">
        <f t="shared" ca="1" si="285"/>
        <v>982.98099999999977</v>
      </c>
      <c r="BD347" s="14">
        <f t="shared" ca="1" si="311"/>
        <v>517.01900000000023</v>
      </c>
      <c r="BE347" s="14">
        <f t="shared" ca="1" si="312"/>
        <v>517.01900000000023</v>
      </c>
      <c r="BF347" s="14">
        <f t="shared" ca="1" si="292"/>
        <v>466964.94699999999</v>
      </c>
      <c r="BG347" s="15">
        <f ca="1">SUM(BE$12:BE347)</f>
        <v>242974.20100000006</v>
      </c>
      <c r="BH347" s="16">
        <f ca="1">SUM(BC$12:BC347)+SUMIF(BD$12:BD347, "&lt;0")</f>
        <v>223990.74599999998</v>
      </c>
      <c r="BJ347" s="9">
        <v>44518</v>
      </c>
      <c r="BK347" s="14">
        <f t="shared" ca="1" si="322"/>
        <v>1750</v>
      </c>
      <c r="BL347" s="14">
        <f t="shared" ca="1" si="331"/>
        <v>1750</v>
      </c>
      <c r="BM347" s="14">
        <f t="shared" ca="1" si="286"/>
        <v>1232.9809999999998</v>
      </c>
      <c r="BN347" s="14">
        <f t="shared" ca="1" si="313"/>
        <v>517.01900000000023</v>
      </c>
      <c r="BO347" s="14">
        <f t="shared" ca="1" si="314"/>
        <v>517.01900000000023</v>
      </c>
      <c r="BP347" s="14">
        <f t="shared" ca="1" si="293"/>
        <v>533714.94699999993</v>
      </c>
      <c r="BQ347" s="15">
        <f ca="1">SUM(BO$12:BO347)</f>
        <v>278974.201</v>
      </c>
      <c r="BR347" s="16">
        <f ca="1">SUM(BM$12:BM347)+SUMIF(BN$12:BN347, "&lt;0")</f>
        <v>254740.74600000001</v>
      </c>
      <c r="BT347" s="9">
        <v>44518</v>
      </c>
      <c r="BU347" s="14">
        <f t="shared" ca="1" si="300"/>
        <v>2000</v>
      </c>
      <c r="BV347" s="14">
        <f t="shared" ca="1" si="325"/>
        <v>2000</v>
      </c>
      <c r="BW347" s="14">
        <f t="shared" ca="1" si="287"/>
        <v>1323.0495398252374</v>
      </c>
      <c r="BX347" s="14">
        <f t="shared" ca="1" si="301"/>
        <v>676.95046017476261</v>
      </c>
      <c r="BY347" s="14">
        <f t="shared" ca="1" si="302"/>
        <v>676.95046017476261</v>
      </c>
      <c r="BZ347" s="14">
        <f t="shared" ca="1" si="315"/>
        <v>599489.56299796025</v>
      </c>
      <c r="CA347" s="15">
        <f ca="1">SUM(BY$12:BY347)</f>
        <v>314555.94456840679</v>
      </c>
      <c r="CB347" s="16">
        <f ca="1">SUM(BW$12:BW347)+SUMIF(BX$12:BX347, "&lt;0")</f>
        <v>284933.61842955364</v>
      </c>
      <c r="CD347" s="9">
        <v>44518</v>
      </c>
      <c r="CE347" s="14">
        <f t="shared" ca="1" si="323"/>
        <v>2500</v>
      </c>
      <c r="CF347" s="14">
        <f t="shared" ca="1" si="332"/>
        <v>2500</v>
      </c>
      <c r="CG347" s="14">
        <f t="shared" ca="1" si="288"/>
        <v>1364.315480622497</v>
      </c>
      <c r="CH347" s="14">
        <f t="shared" ca="1" si="316"/>
        <v>1135.684519377503</v>
      </c>
      <c r="CI347" s="14">
        <f t="shared" ca="1" si="317"/>
        <v>1135.684519377503</v>
      </c>
      <c r="CJ347" s="14">
        <f t="shared" ca="1" si="294"/>
        <v>723787.29516675486</v>
      </c>
      <c r="CK347" s="15">
        <f ca="1">SUM(CI$12:CI347)</f>
        <v>378869.16494802455</v>
      </c>
      <c r="CL347" s="16">
        <f ca="1">SUM(CG$12:CG347)+SUMIF(CH$12:CH347, "&lt;0")</f>
        <v>344918.13021873042</v>
      </c>
    </row>
    <row r="348" spans="1:90" x14ac:dyDescent="0.2">
      <c r="A348" s="24">
        <v>44519</v>
      </c>
      <c r="B348" s="54">
        <f ca="1">IF($A348&gt;= $C$5,$C$6, INDEX('Historical Data'!$D$2:$D$745, MATCH(A348, 'Historical Data'!$B$2:$B$745, 0)))</f>
        <v>1295.6389999999997</v>
      </c>
      <c r="C348" s="14">
        <f t="shared" ca="1" si="326"/>
        <v>1295.6389999999994</v>
      </c>
      <c r="D348" s="14">
        <f t="shared" ca="1" si="280"/>
        <v>734.35299999999961</v>
      </c>
      <c r="E348" s="14">
        <f t="shared" ca="1" si="303"/>
        <v>561.28600000000006</v>
      </c>
      <c r="F348" s="14">
        <f t="shared" ca="1" si="295"/>
        <v>561.28600000000006</v>
      </c>
      <c r="G348" s="14">
        <f t="shared" ca="1" si="318"/>
        <v>413696.19900000223</v>
      </c>
      <c r="H348" s="15">
        <f ca="1">SUM(F$12:F348)</f>
        <v>214107.50299999971</v>
      </c>
      <c r="I348" s="16">
        <f ca="1">SUM(D$12:D348)+SUMIF(E$12:E348, "&lt;0")</f>
        <v>199588.69599999976</v>
      </c>
      <c r="J348" s="15"/>
      <c r="K348" s="9">
        <v>44519</v>
      </c>
      <c r="L348" s="14">
        <f t="shared" ca="1" si="319"/>
        <v>1788.5130798771124</v>
      </c>
      <c r="M348" s="14">
        <f t="shared" ca="1" si="327"/>
        <v>1788.5130798771129</v>
      </c>
      <c r="N348" s="14">
        <f t="shared" ca="1" si="281"/>
        <v>1227.2270798771124</v>
      </c>
      <c r="O348" s="14">
        <f t="shared" ca="1" si="304"/>
        <v>561.28600000000006</v>
      </c>
      <c r="P348" s="14">
        <f t="shared" ca="1" si="305"/>
        <v>561.28600000000006</v>
      </c>
      <c r="Q348" s="14">
        <f t="shared" ca="1" si="289"/>
        <v>545786.45240706764</v>
      </c>
      <c r="R348" s="15">
        <f ca="1">SUM(P$12:P348)</f>
        <v>285081.37050230411</v>
      </c>
      <c r="S348" s="16">
        <f ca="1">SUM(N$12:N348)+SUMIF(O$12:O348, "&lt;0")</f>
        <v>260705.08190476176</v>
      </c>
      <c r="U348" s="9">
        <v>44519</v>
      </c>
      <c r="V348" s="14">
        <f t="shared" ca="1" si="320"/>
        <v>1250</v>
      </c>
      <c r="W348" s="14">
        <f t="shared" ca="1" si="328"/>
        <v>1250</v>
      </c>
      <c r="X348" s="14">
        <f t="shared" ca="1" si="282"/>
        <v>688.71399999999994</v>
      </c>
      <c r="Y348" s="14">
        <f t="shared" ca="1" si="306"/>
        <v>561.28600000000006</v>
      </c>
      <c r="Z348" s="14">
        <f t="shared" ca="1" si="307"/>
        <v>561.28600000000006</v>
      </c>
      <c r="AA348" s="14">
        <f t="shared" ca="1" si="290"/>
        <v>401464.94699999999</v>
      </c>
      <c r="AB348" s="15">
        <f ca="1">SUM(Z$12:Z348)</f>
        <v>207535.48699999999</v>
      </c>
      <c r="AC348" s="16">
        <f ca="1">SUM(X$12:X348)+SUMIF(Y$12:Y348, "&lt;0")</f>
        <v>193929.46000000002</v>
      </c>
      <c r="AE348" s="9">
        <v>44519</v>
      </c>
      <c r="AF348" s="14">
        <f t="shared" ca="1" si="296"/>
        <v>2000</v>
      </c>
      <c r="AG348" s="14">
        <f t="shared" ca="1" si="324"/>
        <v>2000</v>
      </c>
      <c r="AH348" s="14">
        <f t="shared" ca="1" si="283"/>
        <v>1304.5602697993002</v>
      </c>
      <c r="AI348" s="14">
        <f t="shared" ca="1" si="297"/>
        <v>695.43973020069984</v>
      </c>
      <c r="AJ348" s="14">
        <f t="shared" ca="1" si="298"/>
        <v>695.43973020069984</v>
      </c>
      <c r="AK348" s="14">
        <f t="shared" ca="1" si="308"/>
        <v>601489.56299796025</v>
      </c>
      <c r="AL348" s="15">
        <f ca="1">SUM(AJ$12:AJ348)</f>
        <v>315251.38429860747</v>
      </c>
      <c r="AM348" s="16">
        <f ca="1">SUM(AH$12:AH348)+SUMIF(AI$12:AI348, "&lt;0")</f>
        <v>286238.17869935295</v>
      </c>
      <c r="AO348" s="9">
        <v>44519</v>
      </c>
      <c r="AP348" s="14">
        <f t="shared" ca="1" si="299"/>
        <v>3000</v>
      </c>
      <c r="AQ348" s="14">
        <f t="shared" ca="1" si="329"/>
        <v>3000</v>
      </c>
      <c r="AR348" s="14">
        <f t="shared" ca="1" si="284"/>
        <v>1820.048480622497</v>
      </c>
      <c r="AS348" s="14">
        <f t="shared" ca="1" si="309"/>
        <v>1179.951519377503</v>
      </c>
      <c r="AT348" s="14">
        <f t="shared" ca="1" si="310"/>
        <v>1179.951519377503</v>
      </c>
      <c r="AU348" s="14">
        <f t="shared" ca="1" si="291"/>
        <v>841390.78785618593</v>
      </c>
      <c r="AV348" s="15">
        <f ca="1">SUM(AT$12:AT348)</f>
        <v>440049.11646740208</v>
      </c>
      <c r="AW348" s="16">
        <f ca="1">SUM(AR$12:AR348)+SUMIF(AS$12:AS348, "&lt;0")</f>
        <v>401341.67138878402</v>
      </c>
      <c r="AX348" s="15"/>
      <c r="AZ348" s="9">
        <v>44519</v>
      </c>
      <c r="BA348" s="14">
        <f t="shared" ca="1" si="321"/>
        <v>1500</v>
      </c>
      <c r="BB348" s="14">
        <f t="shared" ca="1" si="330"/>
        <v>1500</v>
      </c>
      <c r="BC348" s="14">
        <f t="shared" ca="1" si="285"/>
        <v>938.71399999999994</v>
      </c>
      <c r="BD348" s="14">
        <f t="shared" ca="1" si="311"/>
        <v>561.28600000000006</v>
      </c>
      <c r="BE348" s="14">
        <f t="shared" ca="1" si="312"/>
        <v>561.28600000000006</v>
      </c>
      <c r="BF348" s="14">
        <f t="shared" ca="1" si="292"/>
        <v>468464.94699999999</v>
      </c>
      <c r="BG348" s="15">
        <f ca="1">SUM(BE$12:BE348)</f>
        <v>243535.48700000005</v>
      </c>
      <c r="BH348" s="16">
        <f ca="1">SUM(BC$12:BC348)+SUMIF(BD$12:BD348, "&lt;0")</f>
        <v>224929.46</v>
      </c>
      <c r="BJ348" s="9">
        <v>44519</v>
      </c>
      <c r="BK348" s="14">
        <f t="shared" ca="1" si="322"/>
        <v>1750</v>
      </c>
      <c r="BL348" s="14">
        <f t="shared" ca="1" si="331"/>
        <v>1750</v>
      </c>
      <c r="BM348" s="14">
        <f t="shared" ca="1" si="286"/>
        <v>1188.7139999999999</v>
      </c>
      <c r="BN348" s="14">
        <f t="shared" ca="1" si="313"/>
        <v>561.28600000000006</v>
      </c>
      <c r="BO348" s="14">
        <f t="shared" ca="1" si="314"/>
        <v>561.28600000000006</v>
      </c>
      <c r="BP348" s="14">
        <f t="shared" ca="1" si="293"/>
        <v>535464.94699999993</v>
      </c>
      <c r="BQ348" s="15">
        <f ca="1">SUM(BO$12:BO348)</f>
        <v>279535.48700000002</v>
      </c>
      <c r="BR348" s="16">
        <f ca="1">SUM(BM$12:BM348)+SUMIF(BN$12:BN348, "&lt;0")</f>
        <v>255929.46000000002</v>
      </c>
      <c r="BT348" s="9">
        <v>44519</v>
      </c>
      <c r="BU348" s="14">
        <f t="shared" ca="1" si="300"/>
        <v>2000</v>
      </c>
      <c r="BV348" s="14">
        <f t="shared" ca="1" si="325"/>
        <v>2000</v>
      </c>
      <c r="BW348" s="14">
        <f t="shared" ca="1" si="287"/>
        <v>1304.5602697993002</v>
      </c>
      <c r="BX348" s="14">
        <f t="shared" ca="1" si="301"/>
        <v>695.43973020069984</v>
      </c>
      <c r="BY348" s="14">
        <f t="shared" ca="1" si="302"/>
        <v>695.43973020069984</v>
      </c>
      <c r="BZ348" s="14">
        <f t="shared" ca="1" si="315"/>
        <v>601489.56299796025</v>
      </c>
      <c r="CA348" s="15">
        <f ca="1">SUM(BY$12:BY348)</f>
        <v>315251.38429860747</v>
      </c>
      <c r="CB348" s="16">
        <f ca="1">SUM(BW$12:BW348)+SUMIF(BX$12:BX348, "&lt;0")</f>
        <v>286238.17869935295</v>
      </c>
      <c r="CD348" s="9">
        <v>44519</v>
      </c>
      <c r="CE348" s="14">
        <f t="shared" ca="1" si="323"/>
        <v>2500</v>
      </c>
      <c r="CF348" s="14">
        <f t="shared" ca="1" si="332"/>
        <v>2500</v>
      </c>
      <c r="CG348" s="14">
        <f t="shared" ca="1" si="288"/>
        <v>1320.048480622497</v>
      </c>
      <c r="CH348" s="14">
        <f t="shared" ca="1" si="316"/>
        <v>1179.951519377503</v>
      </c>
      <c r="CI348" s="14">
        <f t="shared" ca="1" si="317"/>
        <v>1179.951519377503</v>
      </c>
      <c r="CJ348" s="14">
        <f t="shared" ca="1" si="294"/>
        <v>726287.29516675486</v>
      </c>
      <c r="CK348" s="15">
        <f ca="1">SUM(CI$12:CI348)</f>
        <v>380049.11646740208</v>
      </c>
      <c r="CL348" s="16">
        <f ca="1">SUM(CG$12:CG348)+SUMIF(CH$12:CH348, "&lt;0")</f>
        <v>346238.17869935289</v>
      </c>
    </row>
    <row r="349" spans="1:90" x14ac:dyDescent="0.2">
      <c r="A349" s="24">
        <v>44520</v>
      </c>
      <c r="B349" s="54">
        <f ca="1">IF($A349&gt;= $C$5,$C$6, INDEX('Historical Data'!$D$2:$D$745, MATCH(A349, 'Historical Data'!$B$2:$B$745, 0)))</f>
        <v>1295.6389999999997</v>
      </c>
      <c r="C349" s="14">
        <f t="shared" ca="1" si="326"/>
        <v>1295.6389999999994</v>
      </c>
      <c r="D349" s="14">
        <f t="shared" ca="1" si="280"/>
        <v>98.51899999999705</v>
      </c>
      <c r="E349" s="14">
        <f t="shared" ca="1" si="303"/>
        <v>1197.1200000000026</v>
      </c>
      <c r="F349" s="14">
        <f t="shared" ca="1" si="295"/>
        <v>1197.1200000000026</v>
      </c>
      <c r="G349" s="14">
        <f t="shared" ca="1" si="318"/>
        <v>414991.83800000226</v>
      </c>
      <c r="H349" s="15">
        <f ca="1">SUM(F$12:F349)</f>
        <v>215304.6229999997</v>
      </c>
      <c r="I349" s="16">
        <f ca="1">SUM(D$12:D349)+SUMIF(E$12:E349, "&lt;0")</f>
        <v>199687.21499999976</v>
      </c>
      <c r="J349" s="15"/>
      <c r="K349" s="9">
        <v>44520</v>
      </c>
      <c r="L349" s="14">
        <f t="shared" ca="1" si="319"/>
        <v>1788.5130798771124</v>
      </c>
      <c r="M349" s="14">
        <f t="shared" ca="1" si="327"/>
        <v>1788.5130798771129</v>
      </c>
      <c r="N349" s="14">
        <f t="shared" ca="1" si="281"/>
        <v>591.39307987710981</v>
      </c>
      <c r="O349" s="14">
        <f t="shared" ca="1" si="304"/>
        <v>1197.1200000000026</v>
      </c>
      <c r="P349" s="14">
        <f t="shared" ca="1" si="305"/>
        <v>1197.1200000000026</v>
      </c>
      <c r="Q349" s="14">
        <f t="shared" ca="1" si="289"/>
        <v>547574.96548694477</v>
      </c>
      <c r="R349" s="15">
        <f ca="1">SUM(P$12:P349)</f>
        <v>286278.49050230411</v>
      </c>
      <c r="S349" s="16">
        <f ca="1">SUM(N$12:N349)+SUMIF(O$12:O349, "&lt;0")</f>
        <v>261296.47498463886</v>
      </c>
      <c r="U349" s="9">
        <v>44520</v>
      </c>
      <c r="V349" s="14">
        <f t="shared" ca="1" si="320"/>
        <v>1250</v>
      </c>
      <c r="W349" s="14">
        <f t="shared" ca="1" si="328"/>
        <v>1250</v>
      </c>
      <c r="X349" s="14">
        <f t="shared" ca="1" si="282"/>
        <v>52.879999999997381</v>
      </c>
      <c r="Y349" s="14">
        <f t="shared" ca="1" si="306"/>
        <v>1197.1200000000026</v>
      </c>
      <c r="Z349" s="14">
        <f t="shared" ca="1" si="307"/>
        <v>1197.1200000000026</v>
      </c>
      <c r="AA349" s="14">
        <f t="shared" ca="1" si="290"/>
        <v>402714.94699999999</v>
      </c>
      <c r="AB349" s="15">
        <f ca="1">SUM(Z$12:Z349)</f>
        <v>208732.60699999999</v>
      </c>
      <c r="AC349" s="16">
        <f ca="1">SUM(X$12:X349)+SUMIF(Y$12:Y349, "&lt;0")</f>
        <v>193982.34000000003</v>
      </c>
      <c r="AE349" s="9">
        <v>44520</v>
      </c>
      <c r="AF349" s="14">
        <f t="shared" ca="1" si="296"/>
        <v>2000</v>
      </c>
      <c r="AG349" s="14">
        <f t="shared" ca="1" si="324"/>
        <v>2000</v>
      </c>
      <c r="AH349" s="14">
        <f t="shared" ca="1" si="283"/>
        <v>694.50399977336019</v>
      </c>
      <c r="AI349" s="14">
        <f t="shared" ca="1" si="297"/>
        <v>1305.4960002266398</v>
      </c>
      <c r="AJ349" s="14">
        <f t="shared" ca="1" si="298"/>
        <v>1305.4960002266398</v>
      </c>
      <c r="AK349" s="14">
        <f t="shared" ca="1" si="308"/>
        <v>603489.56299796025</v>
      </c>
      <c r="AL349" s="15">
        <f ca="1">SUM(AJ$12:AJ349)</f>
        <v>316556.88029883412</v>
      </c>
      <c r="AM349" s="16">
        <f ca="1">SUM(AH$12:AH349)+SUMIF(AI$12:AI349, "&lt;0")</f>
        <v>286932.68269912631</v>
      </c>
      <c r="AO349" s="9">
        <v>44520</v>
      </c>
      <c r="AP349" s="14">
        <f t="shared" ca="1" si="299"/>
        <v>3000</v>
      </c>
      <c r="AQ349" s="14">
        <f t="shared" ca="1" si="329"/>
        <v>3000</v>
      </c>
      <c r="AR349" s="14">
        <f t="shared" ca="1" si="284"/>
        <v>1184.2144806224946</v>
      </c>
      <c r="AS349" s="14">
        <f t="shared" ca="1" si="309"/>
        <v>1815.7855193775054</v>
      </c>
      <c r="AT349" s="14">
        <f t="shared" ca="1" si="310"/>
        <v>1815.7855193775054</v>
      </c>
      <c r="AU349" s="14">
        <f t="shared" ca="1" si="291"/>
        <v>844390.78785618593</v>
      </c>
      <c r="AV349" s="15">
        <f ca="1">SUM(AT$12:AT349)</f>
        <v>441864.90198677959</v>
      </c>
      <c r="AW349" s="16">
        <f ca="1">SUM(AR$12:AR349)+SUMIF(AS$12:AS349, "&lt;0")</f>
        <v>402525.88586940651</v>
      </c>
      <c r="AX349" s="15"/>
      <c r="AZ349" s="9">
        <v>44520</v>
      </c>
      <c r="BA349" s="14">
        <f t="shared" ca="1" si="321"/>
        <v>1500</v>
      </c>
      <c r="BB349" s="14">
        <f t="shared" ca="1" si="330"/>
        <v>1500</v>
      </c>
      <c r="BC349" s="14">
        <f t="shared" ca="1" si="285"/>
        <v>302.87999999999738</v>
      </c>
      <c r="BD349" s="14">
        <f t="shared" ca="1" si="311"/>
        <v>1197.1200000000026</v>
      </c>
      <c r="BE349" s="14">
        <f t="shared" ca="1" si="312"/>
        <v>1197.1200000000026</v>
      </c>
      <c r="BF349" s="14">
        <f t="shared" ca="1" si="292"/>
        <v>469964.94699999999</v>
      </c>
      <c r="BG349" s="15">
        <f ca="1">SUM(BE$12:BE349)</f>
        <v>244732.60700000005</v>
      </c>
      <c r="BH349" s="16">
        <f ca="1">SUM(BC$12:BC349)+SUMIF(BD$12:BD349, "&lt;0")</f>
        <v>225232.34</v>
      </c>
      <c r="BJ349" s="9">
        <v>44520</v>
      </c>
      <c r="BK349" s="14">
        <f t="shared" ca="1" si="322"/>
        <v>1750</v>
      </c>
      <c r="BL349" s="14">
        <f t="shared" ca="1" si="331"/>
        <v>1750</v>
      </c>
      <c r="BM349" s="14">
        <f t="shared" ca="1" si="286"/>
        <v>552.87999999999738</v>
      </c>
      <c r="BN349" s="14">
        <f t="shared" ca="1" si="313"/>
        <v>1197.1200000000026</v>
      </c>
      <c r="BO349" s="14">
        <f t="shared" ca="1" si="314"/>
        <v>1197.1200000000026</v>
      </c>
      <c r="BP349" s="14">
        <f t="shared" ca="1" si="293"/>
        <v>537214.94699999993</v>
      </c>
      <c r="BQ349" s="15">
        <f ca="1">SUM(BO$12:BO349)</f>
        <v>280732.60700000002</v>
      </c>
      <c r="BR349" s="16">
        <f ca="1">SUM(BM$12:BM349)+SUMIF(BN$12:BN349, "&lt;0")</f>
        <v>256482.34000000003</v>
      </c>
      <c r="BT349" s="9">
        <v>44520</v>
      </c>
      <c r="BU349" s="14">
        <f t="shared" ca="1" si="300"/>
        <v>2000</v>
      </c>
      <c r="BV349" s="14">
        <f t="shared" ca="1" si="325"/>
        <v>2000</v>
      </c>
      <c r="BW349" s="14">
        <f t="shared" ca="1" si="287"/>
        <v>694.50399977336019</v>
      </c>
      <c r="BX349" s="14">
        <f t="shared" ca="1" si="301"/>
        <v>1305.4960002266398</v>
      </c>
      <c r="BY349" s="14">
        <f t="shared" ca="1" si="302"/>
        <v>1305.4960002266398</v>
      </c>
      <c r="BZ349" s="14">
        <f t="shared" ca="1" si="315"/>
        <v>603489.56299796025</v>
      </c>
      <c r="CA349" s="15">
        <f ca="1">SUM(BY$12:BY349)</f>
        <v>316556.88029883412</v>
      </c>
      <c r="CB349" s="16">
        <f ca="1">SUM(BW$12:BW349)+SUMIF(BX$12:BX349, "&lt;0")</f>
        <v>286932.68269912631</v>
      </c>
      <c r="CD349" s="9">
        <v>44520</v>
      </c>
      <c r="CE349" s="14">
        <f t="shared" ca="1" si="323"/>
        <v>2500</v>
      </c>
      <c r="CF349" s="14">
        <f t="shared" ca="1" si="332"/>
        <v>2500</v>
      </c>
      <c r="CG349" s="14">
        <f t="shared" ca="1" si="288"/>
        <v>694.50399977336019</v>
      </c>
      <c r="CH349" s="14">
        <f t="shared" ca="1" si="316"/>
        <v>1805.4960002266398</v>
      </c>
      <c r="CI349" s="14">
        <f t="shared" ca="1" si="317"/>
        <v>1805.4960002266398</v>
      </c>
      <c r="CJ349" s="14">
        <f t="shared" ca="1" si="294"/>
        <v>728787.29516675486</v>
      </c>
      <c r="CK349" s="15">
        <f ca="1">SUM(CI$12:CI349)</f>
        <v>381854.61246762873</v>
      </c>
      <c r="CL349" s="16">
        <f ca="1">SUM(CG$12:CG349)+SUMIF(CH$12:CH349, "&lt;0")</f>
        <v>346932.68269912625</v>
      </c>
    </row>
    <row r="350" spans="1:90" x14ac:dyDescent="0.2">
      <c r="A350" s="24">
        <v>44521</v>
      </c>
      <c r="B350" s="54">
        <f ca="1">IF($A350&gt;= $C$5,$C$6, INDEX('Historical Data'!$D$2:$D$745, MATCH(A350, 'Historical Data'!$B$2:$B$745, 0)))</f>
        <v>1295.6389999999997</v>
      </c>
      <c r="C350" s="14">
        <f t="shared" ca="1" si="326"/>
        <v>1295.6389999999994</v>
      </c>
      <c r="D350" s="14">
        <f t="shared" ca="1" si="280"/>
        <v>0</v>
      </c>
      <c r="E350" s="14">
        <f t="shared" ca="1" si="303"/>
        <v>1295.6389999999997</v>
      </c>
      <c r="F350" s="14">
        <f t="shared" ca="1" si="295"/>
        <v>1295.6389999999997</v>
      </c>
      <c r="G350" s="14">
        <f t="shared" ca="1" si="318"/>
        <v>416287.47700000228</v>
      </c>
      <c r="H350" s="15">
        <f ca="1">SUM(F$12:F350)</f>
        <v>216600.2619999997</v>
      </c>
      <c r="I350" s="16">
        <f ca="1">SUM(D$12:D350)+SUMIF(E$12:E350, "&lt;0")</f>
        <v>199687.21499999976</v>
      </c>
      <c r="J350" s="15"/>
      <c r="K350" s="9">
        <v>44521</v>
      </c>
      <c r="L350" s="14">
        <f t="shared" ca="1" si="319"/>
        <v>1788.5130798771124</v>
      </c>
      <c r="M350" s="14">
        <f t="shared" ca="1" si="327"/>
        <v>1788.5130798771129</v>
      </c>
      <c r="N350" s="14">
        <f t="shared" ca="1" si="281"/>
        <v>229.71807987711418</v>
      </c>
      <c r="O350" s="14">
        <f t="shared" ca="1" si="304"/>
        <v>1558.7949999999983</v>
      </c>
      <c r="P350" s="14">
        <f t="shared" ca="1" si="305"/>
        <v>1558.7949999999983</v>
      </c>
      <c r="Q350" s="14">
        <f t="shared" ca="1" si="289"/>
        <v>549363.4785668219</v>
      </c>
      <c r="R350" s="15">
        <f ca="1">SUM(P$12:P350)</f>
        <v>287837.28550230409</v>
      </c>
      <c r="S350" s="16">
        <f ca="1">SUM(N$12:N350)+SUMIF(O$12:O350, "&lt;0")</f>
        <v>261526.19306451594</v>
      </c>
      <c r="U350" s="9">
        <v>44521</v>
      </c>
      <c r="V350" s="14">
        <f t="shared" ca="1" si="320"/>
        <v>1250</v>
      </c>
      <c r="W350" s="14">
        <f t="shared" ca="1" si="328"/>
        <v>1250</v>
      </c>
      <c r="X350" s="14">
        <f t="shared" ca="1" si="282"/>
        <v>0</v>
      </c>
      <c r="Y350" s="14">
        <f t="shared" ca="1" si="306"/>
        <v>1250</v>
      </c>
      <c r="Z350" s="14">
        <f t="shared" ca="1" si="307"/>
        <v>1250</v>
      </c>
      <c r="AA350" s="14">
        <f t="shared" ca="1" si="290"/>
        <v>403964.94699999999</v>
      </c>
      <c r="AB350" s="15">
        <f ca="1">SUM(Z$12:Z350)</f>
        <v>209982.60699999999</v>
      </c>
      <c r="AC350" s="16">
        <f ca="1">SUM(X$12:X350)+SUMIF(Y$12:Y350, "&lt;0")</f>
        <v>193982.34000000003</v>
      </c>
      <c r="AE350" s="9">
        <v>44521</v>
      </c>
      <c r="AF350" s="14">
        <f t="shared" ca="1" si="296"/>
        <v>2000</v>
      </c>
      <c r="AG350" s="14">
        <f t="shared" ca="1" si="324"/>
        <v>2000</v>
      </c>
      <c r="AH350" s="14">
        <f t="shared" ca="1" si="283"/>
        <v>358.60672974742738</v>
      </c>
      <c r="AI350" s="14">
        <f t="shared" ca="1" si="297"/>
        <v>1641.3932702525726</v>
      </c>
      <c r="AJ350" s="14">
        <f t="shared" ca="1" si="298"/>
        <v>1641.3932702525726</v>
      </c>
      <c r="AK350" s="14">
        <f t="shared" ca="1" si="308"/>
        <v>605489.56299796025</v>
      </c>
      <c r="AL350" s="15">
        <f ca="1">SUM(AJ$12:AJ350)</f>
        <v>318198.27356908668</v>
      </c>
      <c r="AM350" s="16">
        <f ca="1">SUM(AH$12:AH350)+SUMIF(AI$12:AI350, "&lt;0")</f>
        <v>287291.28942887374</v>
      </c>
      <c r="AO350" s="9">
        <v>44521</v>
      </c>
      <c r="AP350" s="14">
        <f t="shared" ca="1" si="299"/>
        <v>3000</v>
      </c>
      <c r="AQ350" s="14">
        <f t="shared" ca="1" si="329"/>
        <v>3000</v>
      </c>
      <c r="AR350" s="14">
        <f t="shared" ca="1" si="284"/>
        <v>822.53948062249901</v>
      </c>
      <c r="AS350" s="14">
        <f t="shared" ca="1" si="309"/>
        <v>2177.460519377501</v>
      </c>
      <c r="AT350" s="14">
        <f t="shared" ca="1" si="310"/>
        <v>2177.460519377501</v>
      </c>
      <c r="AU350" s="14">
        <f t="shared" ca="1" si="291"/>
        <v>847390.78785618593</v>
      </c>
      <c r="AV350" s="15">
        <f ca="1">SUM(AT$12:AT350)</f>
        <v>444042.36250615708</v>
      </c>
      <c r="AW350" s="16">
        <f ca="1">SUM(AR$12:AR350)+SUMIF(AS$12:AS350, "&lt;0")</f>
        <v>403348.42535002902</v>
      </c>
      <c r="AX350" s="15"/>
      <c r="AZ350" s="9">
        <v>44521</v>
      </c>
      <c r="BA350" s="14">
        <f t="shared" ca="1" si="321"/>
        <v>1500</v>
      </c>
      <c r="BB350" s="14">
        <f t="shared" ca="1" si="330"/>
        <v>1500</v>
      </c>
      <c r="BC350" s="14">
        <f t="shared" ca="1" si="285"/>
        <v>0</v>
      </c>
      <c r="BD350" s="14">
        <f t="shared" ca="1" si="311"/>
        <v>1500</v>
      </c>
      <c r="BE350" s="14">
        <f t="shared" ca="1" si="312"/>
        <v>1500</v>
      </c>
      <c r="BF350" s="14">
        <f t="shared" ca="1" si="292"/>
        <v>471464.94699999999</v>
      </c>
      <c r="BG350" s="15">
        <f ca="1">SUM(BE$12:BE350)</f>
        <v>246232.60700000005</v>
      </c>
      <c r="BH350" s="16">
        <f ca="1">SUM(BC$12:BC350)+SUMIF(BD$12:BD350, "&lt;0")</f>
        <v>225232.34</v>
      </c>
      <c r="BJ350" s="9">
        <v>44521</v>
      </c>
      <c r="BK350" s="14">
        <f t="shared" ca="1" si="322"/>
        <v>1750</v>
      </c>
      <c r="BL350" s="14">
        <f t="shared" ca="1" si="331"/>
        <v>1750</v>
      </c>
      <c r="BM350" s="14">
        <f t="shared" ca="1" si="286"/>
        <v>191.20500000000175</v>
      </c>
      <c r="BN350" s="14">
        <f t="shared" ca="1" si="313"/>
        <v>1558.7949999999983</v>
      </c>
      <c r="BO350" s="14">
        <f t="shared" ca="1" si="314"/>
        <v>1558.7949999999983</v>
      </c>
      <c r="BP350" s="14">
        <f t="shared" ca="1" si="293"/>
        <v>538964.94699999993</v>
      </c>
      <c r="BQ350" s="15">
        <f ca="1">SUM(BO$12:BO350)</f>
        <v>282291.402</v>
      </c>
      <c r="BR350" s="16">
        <f ca="1">SUM(BM$12:BM350)+SUMIF(BN$12:BN350, "&lt;0")</f>
        <v>256673.54500000001</v>
      </c>
      <c r="BT350" s="9">
        <v>44521</v>
      </c>
      <c r="BU350" s="14">
        <f t="shared" ca="1" si="300"/>
        <v>2000</v>
      </c>
      <c r="BV350" s="14">
        <f t="shared" ca="1" si="325"/>
        <v>2000</v>
      </c>
      <c r="BW350" s="14">
        <f t="shared" ca="1" si="287"/>
        <v>358.60672974742738</v>
      </c>
      <c r="BX350" s="14">
        <f t="shared" ca="1" si="301"/>
        <v>1641.3932702525726</v>
      </c>
      <c r="BY350" s="14">
        <f t="shared" ca="1" si="302"/>
        <v>1641.3932702525726</v>
      </c>
      <c r="BZ350" s="14">
        <f t="shared" ca="1" si="315"/>
        <v>605489.56299796025</v>
      </c>
      <c r="CA350" s="15">
        <f ca="1">SUM(BY$12:BY350)</f>
        <v>318198.27356908668</v>
      </c>
      <c r="CB350" s="16">
        <f ca="1">SUM(BW$12:BW350)+SUMIF(BX$12:BX350, "&lt;0")</f>
        <v>287291.28942887374</v>
      </c>
      <c r="CD350" s="9">
        <v>44521</v>
      </c>
      <c r="CE350" s="14">
        <f t="shared" ca="1" si="323"/>
        <v>2500</v>
      </c>
      <c r="CF350" s="14">
        <f t="shared" ca="1" si="332"/>
        <v>2500</v>
      </c>
      <c r="CG350" s="14">
        <f t="shared" ca="1" si="288"/>
        <v>358.60672974742738</v>
      </c>
      <c r="CH350" s="14">
        <f t="shared" ca="1" si="316"/>
        <v>2141.3932702525726</v>
      </c>
      <c r="CI350" s="14">
        <f t="shared" ca="1" si="317"/>
        <v>2141.3932702525726</v>
      </c>
      <c r="CJ350" s="14">
        <f t="shared" ca="1" si="294"/>
        <v>731287.29516675486</v>
      </c>
      <c r="CK350" s="15">
        <f ca="1">SUM(CI$12:CI350)</f>
        <v>383996.00573788129</v>
      </c>
      <c r="CL350" s="16">
        <f ca="1">SUM(CG$12:CG350)+SUMIF(CH$12:CH350, "&lt;0")</f>
        <v>347291.28942887369</v>
      </c>
    </row>
    <row r="351" spans="1:90" x14ac:dyDescent="0.2">
      <c r="A351" s="24">
        <v>44522</v>
      </c>
      <c r="B351" s="54">
        <f ca="1">IF($A351&gt;= $C$5,$C$6, INDEX('Historical Data'!$D$2:$D$745, MATCH(A351, 'Historical Data'!$B$2:$B$745, 0)))</f>
        <v>1295.6389999999997</v>
      </c>
      <c r="C351" s="14">
        <f t="shared" ca="1" si="326"/>
        <v>1295.6389999999994</v>
      </c>
      <c r="D351" s="14">
        <f t="shared" ca="1" si="280"/>
        <v>553.36400000000231</v>
      </c>
      <c r="E351" s="14">
        <f t="shared" ca="1" si="303"/>
        <v>742.27499999999736</v>
      </c>
      <c r="F351" s="14">
        <f t="shared" ca="1" si="295"/>
        <v>742.27499999999736</v>
      </c>
      <c r="G351" s="14">
        <f t="shared" ca="1" si="318"/>
        <v>417583.11600000231</v>
      </c>
      <c r="H351" s="15">
        <f ca="1">SUM(F$12:F351)</f>
        <v>217342.53699999969</v>
      </c>
      <c r="I351" s="16">
        <f ca="1">SUM(D$12:D351)+SUMIF(E$12:E351, "&lt;0")</f>
        <v>200240.57899999977</v>
      </c>
      <c r="J351" s="15"/>
      <c r="K351" s="9">
        <v>44522</v>
      </c>
      <c r="L351" s="14">
        <f t="shared" ca="1" si="319"/>
        <v>1788.5130798771124</v>
      </c>
      <c r="M351" s="14">
        <f t="shared" ca="1" si="327"/>
        <v>1788.5130798771129</v>
      </c>
      <c r="N351" s="14">
        <f t="shared" ca="1" si="281"/>
        <v>1309.3940798771137</v>
      </c>
      <c r="O351" s="14">
        <f t="shared" ca="1" si="304"/>
        <v>479.11899999999878</v>
      </c>
      <c r="P351" s="14">
        <f t="shared" ca="1" si="305"/>
        <v>479.11899999999878</v>
      </c>
      <c r="Q351" s="14">
        <f t="shared" ca="1" si="289"/>
        <v>551151.99164669903</v>
      </c>
      <c r="R351" s="15">
        <f ca="1">SUM(P$12:P351)</f>
        <v>288316.4045023041</v>
      </c>
      <c r="S351" s="16">
        <f ca="1">SUM(N$12:N351)+SUMIF(O$12:O351, "&lt;0")</f>
        <v>262835.58714439307</v>
      </c>
      <c r="U351" s="9">
        <v>44522</v>
      </c>
      <c r="V351" s="14">
        <f t="shared" ca="1" si="320"/>
        <v>1250</v>
      </c>
      <c r="W351" s="14">
        <f t="shared" ca="1" si="328"/>
        <v>1250</v>
      </c>
      <c r="X351" s="14">
        <f t="shared" ca="1" si="282"/>
        <v>462.08600000000297</v>
      </c>
      <c r="Y351" s="14">
        <f t="shared" ca="1" si="306"/>
        <v>787.91399999999703</v>
      </c>
      <c r="Z351" s="14">
        <f t="shared" ca="1" si="307"/>
        <v>787.91399999999703</v>
      </c>
      <c r="AA351" s="14">
        <f t="shared" ca="1" si="290"/>
        <v>405214.94699999999</v>
      </c>
      <c r="AB351" s="15">
        <f ca="1">SUM(Z$12:Z351)</f>
        <v>210770.52099999998</v>
      </c>
      <c r="AC351" s="16">
        <f ca="1">SUM(X$12:X351)+SUMIF(Y$12:Y351, "&lt;0")</f>
        <v>194444.42600000004</v>
      </c>
      <c r="AE351" s="9">
        <v>44522</v>
      </c>
      <c r="AF351" s="14">
        <f t="shared" ca="1" si="296"/>
        <v>2000</v>
      </c>
      <c r="AG351" s="14">
        <f t="shared" ca="1" si="324"/>
        <v>2000</v>
      </c>
      <c r="AH351" s="14">
        <f t="shared" ca="1" si="283"/>
        <v>1464.0604597214892</v>
      </c>
      <c r="AI351" s="14">
        <f t="shared" ca="1" si="297"/>
        <v>535.93954027851078</v>
      </c>
      <c r="AJ351" s="14">
        <f t="shared" ca="1" si="298"/>
        <v>535.93954027851078</v>
      </c>
      <c r="AK351" s="14">
        <f t="shared" ca="1" si="308"/>
        <v>607489.56299796025</v>
      </c>
      <c r="AL351" s="15">
        <f ca="1">SUM(AJ$12:AJ351)</f>
        <v>318734.2131093652</v>
      </c>
      <c r="AM351" s="16">
        <f ca="1">SUM(AH$12:AH351)+SUMIF(AI$12:AI351, "&lt;0")</f>
        <v>288755.34988859523</v>
      </c>
      <c r="AO351" s="9">
        <v>44522</v>
      </c>
      <c r="AP351" s="14">
        <f t="shared" ca="1" si="299"/>
        <v>3000</v>
      </c>
      <c r="AQ351" s="14">
        <f t="shared" ca="1" si="329"/>
        <v>3000</v>
      </c>
      <c r="AR351" s="14">
        <f t="shared" ca="1" si="284"/>
        <v>1902.2154806224985</v>
      </c>
      <c r="AS351" s="14">
        <f t="shared" ca="1" si="309"/>
        <v>1097.7845193775015</v>
      </c>
      <c r="AT351" s="14">
        <f t="shared" ca="1" si="310"/>
        <v>1097.7845193775015</v>
      </c>
      <c r="AU351" s="14">
        <f t="shared" ca="1" si="291"/>
        <v>850390.78785618593</v>
      </c>
      <c r="AV351" s="15">
        <f ca="1">SUM(AT$12:AT351)</f>
        <v>445140.14702553459</v>
      </c>
      <c r="AW351" s="16">
        <f ca="1">SUM(AR$12:AR351)+SUMIF(AS$12:AS351, "&lt;0")</f>
        <v>405250.64083065151</v>
      </c>
      <c r="AX351" s="15"/>
      <c r="AZ351" s="9">
        <v>44522</v>
      </c>
      <c r="BA351" s="14">
        <f t="shared" ca="1" si="321"/>
        <v>1500</v>
      </c>
      <c r="BB351" s="14">
        <f t="shared" ca="1" si="330"/>
        <v>1500</v>
      </c>
      <c r="BC351" s="14">
        <f t="shared" ca="1" si="285"/>
        <v>962.08600000000297</v>
      </c>
      <c r="BD351" s="14">
        <f t="shared" ca="1" si="311"/>
        <v>537.91399999999703</v>
      </c>
      <c r="BE351" s="14">
        <f t="shared" ca="1" si="312"/>
        <v>537.91399999999703</v>
      </c>
      <c r="BF351" s="14">
        <f t="shared" ca="1" si="292"/>
        <v>472964.94699999999</v>
      </c>
      <c r="BG351" s="15">
        <f ca="1">SUM(BE$12:BE351)</f>
        <v>246770.52100000004</v>
      </c>
      <c r="BH351" s="16">
        <f ca="1">SUM(BC$12:BC351)+SUMIF(BD$12:BD351, "&lt;0")</f>
        <v>226194.42600000001</v>
      </c>
      <c r="BJ351" s="9">
        <v>44522</v>
      </c>
      <c r="BK351" s="14">
        <f t="shared" ca="1" si="322"/>
        <v>1750</v>
      </c>
      <c r="BL351" s="14">
        <f t="shared" ca="1" si="331"/>
        <v>1750</v>
      </c>
      <c r="BM351" s="14">
        <f t="shared" ca="1" si="286"/>
        <v>1270.8810000000012</v>
      </c>
      <c r="BN351" s="14">
        <f t="shared" ca="1" si="313"/>
        <v>479.11899999999878</v>
      </c>
      <c r="BO351" s="14">
        <f t="shared" ca="1" si="314"/>
        <v>479.11899999999878</v>
      </c>
      <c r="BP351" s="14">
        <f t="shared" ca="1" si="293"/>
        <v>540714.94699999993</v>
      </c>
      <c r="BQ351" s="15">
        <f ca="1">SUM(BO$12:BO351)</f>
        <v>282770.52100000001</v>
      </c>
      <c r="BR351" s="16">
        <f ca="1">SUM(BM$12:BM351)+SUMIF(BN$12:BN351, "&lt;0")</f>
        <v>257944.42600000001</v>
      </c>
      <c r="BT351" s="9">
        <v>44522</v>
      </c>
      <c r="BU351" s="14">
        <f t="shared" ca="1" si="300"/>
        <v>2000</v>
      </c>
      <c r="BV351" s="14">
        <f t="shared" ca="1" si="325"/>
        <v>2000</v>
      </c>
      <c r="BW351" s="14">
        <f t="shared" ca="1" si="287"/>
        <v>1464.0604597214892</v>
      </c>
      <c r="BX351" s="14">
        <f t="shared" ca="1" si="301"/>
        <v>535.93954027851078</v>
      </c>
      <c r="BY351" s="14">
        <f t="shared" ca="1" si="302"/>
        <v>535.93954027851078</v>
      </c>
      <c r="BZ351" s="14">
        <f t="shared" ca="1" si="315"/>
        <v>607489.56299796025</v>
      </c>
      <c r="CA351" s="15">
        <f ca="1">SUM(BY$12:BY351)</f>
        <v>318734.2131093652</v>
      </c>
      <c r="CB351" s="16">
        <f ca="1">SUM(BW$12:BW351)+SUMIF(BX$12:BX351, "&lt;0")</f>
        <v>288755.34988859523</v>
      </c>
      <c r="CD351" s="9">
        <v>44522</v>
      </c>
      <c r="CE351" s="14">
        <f t="shared" ca="1" si="323"/>
        <v>2500</v>
      </c>
      <c r="CF351" s="14">
        <f t="shared" ca="1" si="332"/>
        <v>2500</v>
      </c>
      <c r="CG351" s="14">
        <f t="shared" ca="1" si="288"/>
        <v>1464.0604597214892</v>
      </c>
      <c r="CH351" s="14">
        <f t="shared" ca="1" si="316"/>
        <v>1035.9395402785108</v>
      </c>
      <c r="CI351" s="14">
        <f t="shared" ca="1" si="317"/>
        <v>1035.9395402785108</v>
      </c>
      <c r="CJ351" s="14">
        <f t="shared" ca="1" si="294"/>
        <v>733787.29516675486</v>
      </c>
      <c r="CK351" s="15">
        <f ca="1">SUM(CI$12:CI351)</f>
        <v>385031.94527815981</v>
      </c>
      <c r="CL351" s="16">
        <f ca="1">SUM(CG$12:CG351)+SUMIF(CH$12:CH351, "&lt;0")</f>
        <v>348755.34988859517</v>
      </c>
    </row>
    <row r="352" spans="1:90" x14ac:dyDescent="0.2">
      <c r="A352" s="24">
        <v>44523</v>
      </c>
      <c r="B352" s="54">
        <f ca="1">IF($A352&gt;= $C$5,$C$6, INDEX('Historical Data'!$D$2:$D$745, MATCH(A352, 'Historical Data'!$B$2:$B$745, 0)))</f>
        <v>1295.6389999999997</v>
      </c>
      <c r="C352" s="14">
        <f t="shared" ca="1" si="326"/>
        <v>1295.6389999999994</v>
      </c>
      <c r="D352" s="14">
        <f t="shared" ca="1" si="280"/>
        <v>1121.5609999999983</v>
      </c>
      <c r="E352" s="14">
        <f t="shared" ca="1" si="303"/>
        <v>174.07800000000134</v>
      </c>
      <c r="F352" s="14">
        <f t="shared" ca="1" si="295"/>
        <v>174.07800000000134</v>
      </c>
      <c r="G352" s="14">
        <f t="shared" ca="1" si="318"/>
        <v>418878.75500000233</v>
      </c>
      <c r="H352" s="15">
        <f ca="1">SUM(F$12:F352)</f>
        <v>217516.6149999997</v>
      </c>
      <c r="I352" s="16">
        <f ca="1">SUM(D$12:D352)+SUMIF(E$12:E352, "&lt;0")</f>
        <v>201362.13999999975</v>
      </c>
      <c r="J352" s="15"/>
      <c r="K352" s="9">
        <v>44523</v>
      </c>
      <c r="L352" s="14">
        <f t="shared" ca="1" si="319"/>
        <v>1788.5130798771124</v>
      </c>
      <c r="M352" s="14">
        <f t="shared" ca="1" si="327"/>
        <v>1788.5130798771129</v>
      </c>
      <c r="N352" s="14">
        <f t="shared" ca="1" si="281"/>
        <v>1614.4350798771111</v>
      </c>
      <c r="O352" s="14">
        <f t="shared" ca="1" si="304"/>
        <v>174.07800000000134</v>
      </c>
      <c r="P352" s="14">
        <f t="shared" ca="1" si="305"/>
        <v>174.07800000000134</v>
      </c>
      <c r="Q352" s="14">
        <f t="shared" ca="1" si="289"/>
        <v>552940.50472657615</v>
      </c>
      <c r="R352" s="15">
        <f ca="1">SUM(P$12:P352)</f>
        <v>288490.48250230408</v>
      </c>
      <c r="S352" s="16">
        <f ca="1">SUM(N$12:N352)+SUMIF(O$12:O352, "&lt;0")</f>
        <v>264450.02222427016</v>
      </c>
      <c r="U352" s="9">
        <v>44523</v>
      </c>
      <c r="V352" s="14">
        <f t="shared" ca="1" si="320"/>
        <v>1250</v>
      </c>
      <c r="W352" s="14">
        <f t="shared" ca="1" si="328"/>
        <v>1250</v>
      </c>
      <c r="X352" s="14">
        <f t="shared" ca="1" si="282"/>
        <v>1075.9219999999987</v>
      </c>
      <c r="Y352" s="14">
        <f t="shared" ca="1" si="306"/>
        <v>174.07800000000134</v>
      </c>
      <c r="Z352" s="14">
        <f t="shared" ca="1" si="307"/>
        <v>174.07800000000134</v>
      </c>
      <c r="AA352" s="14">
        <f t="shared" ca="1" si="290"/>
        <v>406464.94699999999</v>
      </c>
      <c r="AB352" s="15">
        <f ca="1">SUM(Z$12:Z352)</f>
        <v>210944.59899999999</v>
      </c>
      <c r="AC352" s="16">
        <f ca="1">SUM(X$12:X352)+SUMIF(Y$12:Y352, "&lt;0")</f>
        <v>195520.34800000003</v>
      </c>
      <c r="AE352" s="9">
        <v>44523</v>
      </c>
      <c r="AF352" s="14">
        <f t="shared" ca="1" si="296"/>
        <v>2000</v>
      </c>
      <c r="AG352" s="14">
        <f t="shared" ca="1" si="324"/>
        <v>2000</v>
      </c>
      <c r="AH352" s="14">
        <f t="shared" ca="1" si="283"/>
        <v>1794.8791896955495</v>
      </c>
      <c r="AI352" s="14">
        <f t="shared" ca="1" si="297"/>
        <v>205.12081030445052</v>
      </c>
      <c r="AJ352" s="14">
        <f t="shared" ca="1" si="298"/>
        <v>205.12081030445052</v>
      </c>
      <c r="AK352" s="14">
        <f t="shared" ca="1" si="308"/>
        <v>609489.56299796025</v>
      </c>
      <c r="AL352" s="15">
        <f ca="1">SUM(AJ$12:AJ352)</f>
        <v>318939.33391966968</v>
      </c>
      <c r="AM352" s="16">
        <f ca="1">SUM(AH$12:AH352)+SUMIF(AI$12:AI352, "&lt;0")</f>
        <v>290550.22907829075</v>
      </c>
      <c r="AO352" s="9">
        <v>44523</v>
      </c>
      <c r="AP352" s="14">
        <f t="shared" ca="1" si="299"/>
        <v>3000</v>
      </c>
      <c r="AQ352" s="14">
        <f t="shared" ca="1" si="329"/>
        <v>3000</v>
      </c>
      <c r="AR352" s="14">
        <f t="shared" ca="1" si="284"/>
        <v>2207.2564806224959</v>
      </c>
      <c r="AS352" s="14">
        <f t="shared" ca="1" si="309"/>
        <v>792.74351937750407</v>
      </c>
      <c r="AT352" s="14">
        <f t="shared" ca="1" si="310"/>
        <v>792.74351937750407</v>
      </c>
      <c r="AU352" s="14">
        <f t="shared" ca="1" si="291"/>
        <v>853390.78785618593</v>
      </c>
      <c r="AV352" s="15">
        <f ca="1">SUM(AT$12:AT352)</f>
        <v>445932.89054491208</v>
      </c>
      <c r="AW352" s="16">
        <f ca="1">SUM(AR$12:AR352)+SUMIF(AS$12:AS352, "&lt;0")</f>
        <v>407457.89731127402</v>
      </c>
      <c r="AX352" s="15"/>
      <c r="AZ352" s="9">
        <v>44523</v>
      </c>
      <c r="BA352" s="14">
        <f t="shared" ca="1" si="321"/>
        <v>1500</v>
      </c>
      <c r="BB352" s="14">
        <f t="shared" ca="1" si="330"/>
        <v>1500</v>
      </c>
      <c r="BC352" s="14">
        <f t="shared" ca="1" si="285"/>
        <v>1325.9219999999987</v>
      </c>
      <c r="BD352" s="14">
        <f t="shared" ca="1" si="311"/>
        <v>174.07800000000134</v>
      </c>
      <c r="BE352" s="14">
        <f t="shared" ca="1" si="312"/>
        <v>174.07800000000134</v>
      </c>
      <c r="BF352" s="14">
        <f t="shared" ca="1" si="292"/>
        <v>474464.94699999999</v>
      </c>
      <c r="BG352" s="15">
        <f ca="1">SUM(BE$12:BE352)</f>
        <v>246944.59900000005</v>
      </c>
      <c r="BH352" s="16">
        <f ca="1">SUM(BC$12:BC352)+SUMIF(BD$12:BD352, "&lt;0")</f>
        <v>227520.348</v>
      </c>
      <c r="BJ352" s="9">
        <v>44523</v>
      </c>
      <c r="BK352" s="14">
        <f t="shared" ca="1" si="322"/>
        <v>1750</v>
      </c>
      <c r="BL352" s="14">
        <f t="shared" ca="1" si="331"/>
        <v>1750</v>
      </c>
      <c r="BM352" s="14">
        <f t="shared" ca="1" si="286"/>
        <v>1575.9219999999987</v>
      </c>
      <c r="BN352" s="14">
        <f t="shared" ca="1" si="313"/>
        <v>174.07800000000134</v>
      </c>
      <c r="BO352" s="14">
        <f t="shared" ca="1" si="314"/>
        <v>174.07800000000134</v>
      </c>
      <c r="BP352" s="14">
        <f t="shared" ca="1" si="293"/>
        <v>542464.94699999993</v>
      </c>
      <c r="BQ352" s="15">
        <f ca="1">SUM(BO$12:BO352)</f>
        <v>282944.59899999999</v>
      </c>
      <c r="BR352" s="16">
        <f ca="1">SUM(BM$12:BM352)+SUMIF(BN$12:BN352, "&lt;0")</f>
        <v>259520.348</v>
      </c>
      <c r="BT352" s="9">
        <v>44523</v>
      </c>
      <c r="BU352" s="14">
        <f t="shared" ca="1" si="300"/>
        <v>2000</v>
      </c>
      <c r="BV352" s="14">
        <f t="shared" ca="1" si="325"/>
        <v>2000</v>
      </c>
      <c r="BW352" s="14">
        <f t="shared" ca="1" si="287"/>
        <v>1794.8791896955495</v>
      </c>
      <c r="BX352" s="14">
        <f t="shared" ca="1" si="301"/>
        <v>205.12081030445052</v>
      </c>
      <c r="BY352" s="14">
        <f t="shared" ca="1" si="302"/>
        <v>205.12081030445052</v>
      </c>
      <c r="BZ352" s="14">
        <f t="shared" ca="1" si="315"/>
        <v>609489.56299796025</v>
      </c>
      <c r="CA352" s="15">
        <f ca="1">SUM(BY$12:BY352)</f>
        <v>318939.33391966968</v>
      </c>
      <c r="CB352" s="16">
        <f ca="1">SUM(BW$12:BW352)+SUMIF(BX$12:BX352, "&lt;0")</f>
        <v>290550.22907829075</v>
      </c>
      <c r="CD352" s="9">
        <v>44523</v>
      </c>
      <c r="CE352" s="14">
        <f t="shared" ca="1" si="323"/>
        <v>2500</v>
      </c>
      <c r="CF352" s="14">
        <f t="shared" ca="1" si="332"/>
        <v>2500</v>
      </c>
      <c r="CG352" s="14">
        <f t="shared" ca="1" si="288"/>
        <v>1794.8791896955495</v>
      </c>
      <c r="CH352" s="14">
        <f t="shared" ca="1" si="316"/>
        <v>705.12081030445052</v>
      </c>
      <c r="CI352" s="14">
        <f t="shared" ca="1" si="317"/>
        <v>705.12081030445052</v>
      </c>
      <c r="CJ352" s="14">
        <f t="shared" ca="1" si="294"/>
        <v>736287.29516675486</v>
      </c>
      <c r="CK352" s="15">
        <f ca="1">SUM(CI$12:CI352)</f>
        <v>385737.06608846429</v>
      </c>
      <c r="CL352" s="16">
        <f ca="1">SUM(CG$12:CG352)+SUMIF(CH$12:CH352, "&lt;0")</f>
        <v>350550.22907829069</v>
      </c>
    </row>
    <row r="353" spans="1:90" x14ac:dyDescent="0.2">
      <c r="A353" s="24">
        <v>44524</v>
      </c>
      <c r="B353" s="54">
        <f ca="1">IF($A353&gt;= $C$5,$C$6, INDEX('Historical Data'!$D$2:$D$745, MATCH(A353, 'Historical Data'!$B$2:$B$745, 0)))</f>
        <v>1295.6389999999997</v>
      </c>
      <c r="C353" s="14">
        <f t="shared" ca="1" si="326"/>
        <v>1295.6389999999994</v>
      </c>
      <c r="D353" s="14">
        <f t="shared" ca="1" si="280"/>
        <v>372.72900000000345</v>
      </c>
      <c r="E353" s="14">
        <f t="shared" ca="1" si="303"/>
        <v>922.90999999999622</v>
      </c>
      <c r="F353" s="14">
        <f t="shared" ca="1" si="295"/>
        <v>922.90999999999622</v>
      </c>
      <c r="G353" s="14">
        <f t="shared" ca="1" si="318"/>
        <v>420174.39400000236</v>
      </c>
      <c r="H353" s="15">
        <f ca="1">SUM(F$12:F353)</f>
        <v>218439.5249999997</v>
      </c>
      <c r="I353" s="16">
        <f ca="1">SUM(D$12:D353)+SUMIF(E$12:E353, "&lt;0")</f>
        <v>201734.86899999974</v>
      </c>
      <c r="J353" s="15"/>
      <c r="K353" s="9">
        <v>44524</v>
      </c>
      <c r="L353" s="14">
        <f t="shared" ca="1" si="319"/>
        <v>1788.5130798771124</v>
      </c>
      <c r="M353" s="14">
        <f t="shared" ca="1" si="327"/>
        <v>1788.5130798771129</v>
      </c>
      <c r="N353" s="14">
        <f t="shared" ca="1" si="281"/>
        <v>865.60307987711622</v>
      </c>
      <c r="O353" s="14">
        <f t="shared" ca="1" si="304"/>
        <v>922.90999999999622</v>
      </c>
      <c r="P353" s="14">
        <f t="shared" ca="1" si="305"/>
        <v>922.90999999999622</v>
      </c>
      <c r="Q353" s="14">
        <f t="shared" ca="1" si="289"/>
        <v>554729.01780645328</v>
      </c>
      <c r="R353" s="15">
        <f ca="1">SUM(P$12:P353)</f>
        <v>289413.39250230405</v>
      </c>
      <c r="S353" s="16">
        <f ca="1">SUM(N$12:N353)+SUMIF(O$12:O353, "&lt;0")</f>
        <v>265315.62530414725</v>
      </c>
      <c r="U353" s="9">
        <v>44524</v>
      </c>
      <c r="V353" s="14">
        <f t="shared" ca="1" si="320"/>
        <v>1250</v>
      </c>
      <c r="W353" s="14">
        <f t="shared" ca="1" si="328"/>
        <v>1250</v>
      </c>
      <c r="X353" s="14">
        <f t="shared" ca="1" si="282"/>
        <v>327.09000000000378</v>
      </c>
      <c r="Y353" s="14">
        <f t="shared" ca="1" si="306"/>
        <v>922.90999999999622</v>
      </c>
      <c r="Z353" s="14">
        <f t="shared" ca="1" si="307"/>
        <v>922.90999999999622</v>
      </c>
      <c r="AA353" s="14">
        <f t="shared" ca="1" si="290"/>
        <v>407714.94699999999</v>
      </c>
      <c r="AB353" s="15">
        <f ca="1">SUM(Z$12:Z353)</f>
        <v>211867.50899999999</v>
      </c>
      <c r="AC353" s="16">
        <f ca="1">SUM(X$12:X353)+SUMIF(Y$12:Y353, "&lt;0")</f>
        <v>195847.43800000002</v>
      </c>
      <c r="AE353" s="9">
        <v>44524</v>
      </c>
      <c r="AF353" s="14">
        <f t="shared" ca="1" si="296"/>
        <v>2000</v>
      </c>
      <c r="AG353" s="14">
        <f t="shared" ca="1" si="324"/>
        <v>2000</v>
      </c>
      <c r="AH353" s="14">
        <f t="shared" ca="1" si="283"/>
        <v>1071.8249196696172</v>
      </c>
      <c r="AI353" s="14">
        <f t="shared" ca="1" si="297"/>
        <v>928.1750803303828</v>
      </c>
      <c r="AJ353" s="14">
        <f t="shared" ca="1" si="298"/>
        <v>928.1750803303828</v>
      </c>
      <c r="AK353" s="14">
        <f t="shared" ca="1" si="308"/>
        <v>611489.56299796025</v>
      </c>
      <c r="AL353" s="15">
        <f ca="1">SUM(AJ$12:AJ353)</f>
        <v>319867.50900000008</v>
      </c>
      <c r="AM353" s="16">
        <f ca="1">SUM(AH$12:AH353)+SUMIF(AI$12:AI353, "&lt;0")</f>
        <v>291622.05399796035</v>
      </c>
      <c r="AO353" s="9">
        <v>44524</v>
      </c>
      <c r="AP353" s="14">
        <f t="shared" ca="1" si="299"/>
        <v>3000</v>
      </c>
      <c r="AQ353" s="14">
        <f t="shared" ca="1" si="329"/>
        <v>3000</v>
      </c>
      <c r="AR353" s="14">
        <f t="shared" ca="1" si="284"/>
        <v>1458.4244806225008</v>
      </c>
      <c r="AS353" s="14">
        <f t="shared" ca="1" si="309"/>
        <v>1541.5755193774992</v>
      </c>
      <c r="AT353" s="14">
        <f t="shared" ca="1" si="310"/>
        <v>1541.5755193774992</v>
      </c>
      <c r="AU353" s="14">
        <f t="shared" ca="1" si="291"/>
        <v>856390.78785618593</v>
      </c>
      <c r="AV353" s="15">
        <f ca="1">SUM(AT$12:AT353)</f>
        <v>447474.46606428956</v>
      </c>
      <c r="AW353" s="16">
        <f ca="1">SUM(AR$12:AR353)+SUMIF(AS$12:AS353, "&lt;0")</f>
        <v>408916.32179189654</v>
      </c>
      <c r="AX353" s="15"/>
      <c r="AZ353" s="9">
        <v>44524</v>
      </c>
      <c r="BA353" s="14">
        <f t="shared" ca="1" si="321"/>
        <v>1500</v>
      </c>
      <c r="BB353" s="14">
        <f t="shared" ca="1" si="330"/>
        <v>1500</v>
      </c>
      <c r="BC353" s="14">
        <f t="shared" ca="1" si="285"/>
        <v>577.09000000000378</v>
      </c>
      <c r="BD353" s="14">
        <f t="shared" ca="1" si="311"/>
        <v>922.90999999999622</v>
      </c>
      <c r="BE353" s="14">
        <f t="shared" ca="1" si="312"/>
        <v>922.90999999999622</v>
      </c>
      <c r="BF353" s="14">
        <f t="shared" ca="1" si="292"/>
        <v>475964.94699999999</v>
      </c>
      <c r="BG353" s="15">
        <f ca="1">SUM(BE$12:BE353)</f>
        <v>247867.50900000005</v>
      </c>
      <c r="BH353" s="16">
        <f ca="1">SUM(BC$12:BC353)+SUMIF(BD$12:BD353, "&lt;0")</f>
        <v>228097.43799999999</v>
      </c>
      <c r="BJ353" s="9">
        <v>44524</v>
      </c>
      <c r="BK353" s="14">
        <f t="shared" ca="1" si="322"/>
        <v>1750</v>
      </c>
      <c r="BL353" s="14">
        <f t="shared" ca="1" si="331"/>
        <v>1750</v>
      </c>
      <c r="BM353" s="14">
        <f t="shared" ca="1" si="286"/>
        <v>827.09000000000378</v>
      </c>
      <c r="BN353" s="14">
        <f t="shared" ca="1" si="313"/>
        <v>922.90999999999622</v>
      </c>
      <c r="BO353" s="14">
        <f t="shared" ca="1" si="314"/>
        <v>922.90999999999622</v>
      </c>
      <c r="BP353" s="14">
        <f t="shared" ca="1" si="293"/>
        <v>544214.94699999993</v>
      </c>
      <c r="BQ353" s="15">
        <f ca="1">SUM(BO$12:BO353)</f>
        <v>283867.50899999996</v>
      </c>
      <c r="BR353" s="16">
        <f ca="1">SUM(BM$12:BM353)+SUMIF(BN$12:BN353, "&lt;0")</f>
        <v>260347.43799999999</v>
      </c>
      <c r="BT353" s="9">
        <v>44524</v>
      </c>
      <c r="BU353" s="14">
        <f t="shared" ca="1" si="300"/>
        <v>2000</v>
      </c>
      <c r="BV353" s="14">
        <f t="shared" ca="1" si="325"/>
        <v>2000</v>
      </c>
      <c r="BW353" s="14">
        <f t="shared" ca="1" si="287"/>
        <v>1071.8249196696172</v>
      </c>
      <c r="BX353" s="14">
        <f t="shared" ca="1" si="301"/>
        <v>928.1750803303828</v>
      </c>
      <c r="BY353" s="14">
        <f t="shared" ca="1" si="302"/>
        <v>928.1750803303828</v>
      </c>
      <c r="BZ353" s="14">
        <f t="shared" ca="1" si="315"/>
        <v>611489.56299796025</v>
      </c>
      <c r="CA353" s="15">
        <f ca="1">SUM(BY$12:BY353)</f>
        <v>319867.50900000008</v>
      </c>
      <c r="CB353" s="16">
        <f ca="1">SUM(BW$12:BW353)+SUMIF(BX$12:BX353, "&lt;0")</f>
        <v>291622.05399796035</v>
      </c>
      <c r="CD353" s="9">
        <v>44524</v>
      </c>
      <c r="CE353" s="14">
        <f t="shared" ca="1" si="323"/>
        <v>2500</v>
      </c>
      <c r="CF353" s="14">
        <f t="shared" ca="1" si="332"/>
        <v>2500</v>
      </c>
      <c r="CG353" s="14">
        <f t="shared" ca="1" si="288"/>
        <v>1071.8249196696172</v>
      </c>
      <c r="CH353" s="14">
        <f t="shared" ca="1" si="316"/>
        <v>1428.1750803303828</v>
      </c>
      <c r="CI353" s="14">
        <f t="shared" ca="1" si="317"/>
        <v>1428.1750803303828</v>
      </c>
      <c r="CJ353" s="14">
        <f t="shared" ca="1" si="294"/>
        <v>738787.29516675486</v>
      </c>
      <c r="CK353" s="15">
        <f ca="1">SUM(CI$12:CI353)</f>
        <v>387165.24116879469</v>
      </c>
      <c r="CL353" s="16">
        <f ca="1">SUM(CG$12:CG353)+SUMIF(CH$12:CH353, "&lt;0")</f>
        <v>351622.05399796029</v>
      </c>
    </row>
    <row r="354" spans="1:90" x14ac:dyDescent="0.2">
      <c r="A354" s="24">
        <v>44525</v>
      </c>
      <c r="B354" s="54">
        <f ca="1">IF($A354&gt;= $C$5,$C$6, INDEX('Historical Data'!$D$2:$D$745, MATCH(A354, 'Historical Data'!$B$2:$B$745, 0)))</f>
        <v>1295.6389999999997</v>
      </c>
      <c r="C354" s="14">
        <f t="shared" ca="1" si="326"/>
        <v>1295.6389999999994</v>
      </c>
      <c r="D354" s="14">
        <f t="shared" ca="1" si="280"/>
        <v>241.42199999999548</v>
      </c>
      <c r="E354" s="14">
        <f t="shared" ca="1" si="303"/>
        <v>1054.2170000000042</v>
      </c>
      <c r="F354" s="14">
        <f t="shared" ca="1" si="295"/>
        <v>1054.2170000000042</v>
      </c>
      <c r="G354" s="14">
        <f t="shared" ca="1" si="318"/>
        <v>421470.03300000238</v>
      </c>
      <c r="H354" s="15">
        <f ca="1">SUM(F$12:F354)</f>
        <v>219493.74199999971</v>
      </c>
      <c r="I354" s="16">
        <f ca="1">SUM(D$12:D354)+SUMIF(E$12:E354, "&lt;0")</f>
        <v>201976.29099999974</v>
      </c>
      <c r="J354" s="15"/>
      <c r="K354" s="9">
        <v>44525</v>
      </c>
      <c r="L354" s="14">
        <f t="shared" ca="1" si="319"/>
        <v>1788.5130798771124</v>
      </c>
      <c r="M354" s="14">
        <f t="shared" ca="1" si="327"/>
        <v>1788.5130798771129</v>
      </c>
      <c r="N354" s="14">
        <f t="shared" ca="1" si="281"/>
        <v>734.29607987710824</v>
      </c>
      <c r="O354" s="14">
        <f t="shared" ca="1" si="304"/>
        <v>1054.2170000000042</v>
      </c>
      <c r="P354" s="14">
        <f t="shared" ca="1" si="305"/>
        <v>1054.2170000000042</v>
      </c>
      <c r="Q354" s="14">
        <f t="shared" ca="1" si="289"/>
        <v>556517.53088633041</v>
      </c>
      <c r="R354" s="15">
        <f ca="1">SUM(P$12:P354)</f>
        <v>290467.60950230405</v>
      </c>
      <c r="S354" s="16">
        <f ca="1">SUM(N$12:N354)+SUMIF(O$12:O354, "&lt;0")</f>
        <v>266049.92138402438</v>
      </c>
      <c r="U354" s="9">
        <v>44525</v>
      </c>
      <c r="V354" s="14">
        <f t="shared" ca="1" si="320"/>
        <v>1250</v>
      </c>
      <c r="W354" s="14">
        <f t="shared" ca="1" si="328"/>
        <v>1250</v>
      </c>
      <c r="X354" s="14">
        <f t="shared" ca="1" si="282"/>
        <v>195.78299999999581</v>
      </c>
      <c r="Y354" s="14">
        <f t="shared" ca="1" si="306"/>
        <v>1054.2170000000042</v>
      </c>
      <c r="Z354" s="14">
        <f t="shared" ca="1" si="307"/>
        <v>1054.2170000000042</v>
      </c>
      <c r="AA354" s="14">
        <f t="shared" ca="1" si="290"/>
        <v>408964.94699999999</v>
      </c>
      <c r="AB354" s="15">
        <f ca="1">SUM(Z$12:Z354)</f>
        <v>212921.726</v>
      </c>
      <c r="AC354" s="16">
        <f ca="1">SUM(X$12:X354)+SUMIF(Y$12:Y354, "&lt;0")</f>
        <v>196043.22100000002</v>
      </c>
      <c r="AE354" s="9">
        <v>44525</v>
      </c>
      <c r="AF354" s="14">
        <f t="shared" ca="1" si="296"/>
        <v>2000</v>
      </c>
      <c r="AG354" s="14">
        <f t="shared" ca="1" si="324"/>
        <v>2000</v>
      </c>
      <c r="AH354" s="14">
        <f t="shared" ca="1" si="283"/>
        <v>945.78299999999581</v>
      </c>
      <c r="AI354" s="14">
        <f t="shared" ca="1" si="297"/>
        <v>1054.2170000000042</v>
      </c>
      <c r="AJ354" s="14">
        <f t="shared" ca="1" si="298"/>
        <v>1054.2170000000042</v>
      </c>
      <c r="AK354" s="14">
        <f t="shared" ca="1" si="308"/>
        <v>613489.56299796025</v>
      </c>
      <c r="AL354" s="15">
        <f ca="1">SUM(AJ$12:AJ354)</f>
        <v>320921.72600000008</v>
      </c>
      <c r="AM354" s="16">
        <f ca="1">SUM(AH$12:AH354)+SUMIF(AI$12:AI354, "&lt;0")</f>
        <v>292567.83699796034</v>
      </c>
      <c r="AO354" s="9">
        <v>44525</v>
      </c>
      <c r="AP354" s="14">
        <f t="shared" ca="1" si="299"/>
        <v>3000</v>
      </c>
      <c r="AQ354" s="14">
        <f t="shared" ca="1" si="329"/>
        <v>3000</v>
      </c>
      <c r="AR354" s="14">
        <f t="shared" ca="1" si="284"/>
        <v>1327.1174806224931</v>
      </c>
      <c r="AS354" s="14">
        <f t="shared" ca="1" si="309"/>
        <v>1672.8825193775069</v>
      </c>
      <c r="AT354" s="14">
        <f t="shared" ca="1" si="310"/>
        <v>1672.8825193775069</v>
      </c>
      <c r="AU354" s="14">
        <f t="shared" ca="1" si="291"/>
        <v>859390.78785618593</v>
      </c>
      <c r="AV354" s="15">
        <f ca="1">SUM(AT$12:AT354)</f>
        <v>449147.34858366707</v>
      </c>
      <c r="AW354" s="16">
        <f ca="1">SUM(AR$12:AR354)+SUMIF(AS$12:AS354, "&lt;0")</f>
        <v>410243.43927251903</v>
      </c>
      <c r="AX354" s="15"/>
      <c r="AZ354" s="9">
        <v>44525</v>
      </c>
      <c r="BA354" s="14">
        <f t="shared" ca="1" si="321"/>
        <v>1500</v>
      </c>
      <c r="BB354" s="14">
        <f t="shared" ca="1" si="330"/>
        <v>1500</v>
      </c>
      <c r="BC354" s="14">
        <f t="shared" ca="1" si="285"/>
        <v>445.78299999999581</v>
      </c>
      <c r="BD354" s="14">
        <f t="shared" ca="1" si="311"/>
        <v>1054.2170000000042</v>
      </c>
      <c r="BE354" s="14">
        <f t="shared" ca="1" si="312"/>
        <v>1054.2170000000042</v>
      </c>
      <c r="BF354" s="14">
        <f t="shared" ca="1" si="292"/>
        <v>477464.94699999999</v>
      </c>
      <c r="BG354" s="15">
        <f ca="1">SUM(BE$12:BE354)</f>
        <v>248921.72600000005</v>
      </c>
      <c r="BH354" s="16">
        <f ca="1">SUM(BC$12:BC354)+SUMIF(BD$12:BD354, "&lt;0")</f>
        <v>228543.22099999999</v>
      </c>
      <c r="BJ354" s="9">
        <v>44525</v>
      </c>
      <c r="BK354" s="14">
        <f t="shared" ca="1" si="322"/>
        <v>1750</v>
      </c>
      <c r="BL354" s="14">
        <f t="shared" ca="1" si="331"/>
        <v>1750</v>
      </c>
      <c r="BM354" s="14">
        <f t="shared" ca="1" si="286"/>
        <v>695.78299999999581</v>
      </c>
      <c r="BN354" s="14">
        <f t="shared" ca="1" si="313"/>
        <v>1054.2170000000042</v>
      </c>
      <c r="BO354" s="14">
        <f t="shared" ca="1" si="314"/>
        <v>1054.2170000000042</v>
      </c>
      <c r="BP354" s="14">
        <f t="shared" ca="1" si="293"/>
        <v>545964.94699999993</v>
      </c>
      <c r="BQ354" s="15">
        <f ca="1">SUM(BO$12:BO354)</f>
        <v>284921.72599999997</v>
      </c>
      <c r="BR354" s="16">
        <f ca="1">SUM(BM$12:BM354)+SUMIF(BN$12:BN354, "&lt;0")</f>
        <v>261043.22099999999</v>
      </c>
      <c r="BT354" s="9">
        <v>44525</v>
      </c>
      <c r="BU354" s="14">
        <f t="shared" ca="1" si="300"/>
        <v>2000</v>
      </c>
      <c r="BV354" s="14">
        <f t="shared" ca="1" si="325"/>
        <v>2000</v>
      </c>
      <c r="BW354" s="14">
        <f t="shared" ca="1" si="287"/>
        <v>945.78299999999581</v>
      </c>
      <c r="BX354" s="14">
        <f t="shared" ca="1" si="301"/>
        <v>1054.2170000000042</v>
      </c>
      <c r="BY354" s="14">
        <f t="shared" ca="1" si="302"/>
        <v>1054.2170000000042</v>
      </c>
      <c r="BZ354" s="14">
        <f t="shared" ca="1" si="315"/>
        <v>613489.56299796025</v>
      </c>
      <c r="CA354" s="15">
        <f ca="1">SUM(BY$12:BY354)</f>
        <v>320921.72600000008</v>
      </c>
      <c r="CB354" s="16">
        <f ca="1">SUM(BW$12:BW354)+SUMIF(BX$12:BX354, "&lt;0")</f>
        <v>292567.83699796034</v>
      </c>
      <c r="CD354" s="9">
        <v>44525</v>
      </c>
      <c r="CE354" s="14">
        <f t="shared" ca="1" si="323"/>
        <v>2500</v>
      </c>
      <c r="CF354" s="14">
        <f t="shared" ca="1" si="332"/>
        <v>2500</v>
      </c>
      <c r="CG354" s="14">
        <f t="shared" ca="1" si="288"/>
        <v>966.29564964367182</v>
      </c>
      <c r="CH354" s="14">
        <f t="shared" ca="1" si="316"/>
        <v>1533.7043503563282</v>
      </c>
      <c r="CI354" s="14">
        <f t="shared" ca="1" si="317"/>
        <v>1533.7043503563282</v>
      </c>
      <c r="CJ354" s="14">
        <f t="shared" ca="1" si="294"/>
        <v>741287.29516675486</v>
      </c>
      <c r="CK354" s="15">
        <f ca="1">SUM(CI$12:CI354)</f>
        <v>388698.94551915099</v>
      </c>
      <c r="CL354" s="16">
        <f ca="1">SUM(CG$12:CG354)+SUMIF(CH$12:CH354, "&lt;0")</f>
        <v>352588.34964760399</v>
      </c>
    </row>
    <row r="355" spans="1:90" x14ac:dyDescent="0.2">
      <c r="A355" s="24">
        <v>44526</v>
      </c>
      <c r="B355" s="54">
        <f ca="1">IF($A355&gt;= $C$5,$C$6, INDEX('Historical Data'!$D$2:$D$745, MATCH(A355, 'Historical Data'!$B$2:$B$745, 0)))</f>
        <v>1295.6389999999997</v>
      </c>
      <c r="C355" s="14">
        <f t="shared" ca="1" si="326"/>
        <v>1295.6389999999994</v>
      </c>
      <c r="D355" s="14">
        <f t="shared" ca="1" si="280"/>
        <v>0</v>
      </c>
      <c r="E355" s="14">
        <f t="shared" ca="1" si="303"/>
        <v>1295.6389999999997</v>
      </c>
      <c r="F355" s="14">
        <f t="shared" ca="1" si="295"/>
        <v>1295.6389999999997</v>
      </c>
      <c r="G355" s="14">
        <f t="shared" ca="1" si="318"/>
        <v>422765.67200000241</v>
      </c>
      <c r="H355" s="15">
        <f ca="1">SUM(F$12:F355)</f>
        <v>220789.3809999997</v>
      </c>
      <c r="I355" s="16">
        <f ca="1">SUM(D$12:D355)+SUMIF(E$12:E355, "&lt;0")</f>
        <v>201976.29099999974</v>
      </c>
      <c r="J355" s="15"/>
      <c r="K355" s="9">
        <v>44526</v>
      </c>
      <c r="L355" s="14">
        <f t="shared" ca="1" si="319"/>
        <v>1788.5130798771124</v>
      </c>
      <c r="M355" s="14">
        <f t="shared" ca="1" si="327"/>
        <v>1788.5130798771129</v>
      </c>
      <c r="N355" s="14">
        <f t="shared" ca="1" si="281"/>
        <v>164.89807987711447</v>
      </c>
      <c r="O355" s="14">
        <f t="shared" ca="1" si="304"/>
        <v>1623.614999999998</v>
      </c>
      <c r="P355" s="14">
        <f t="shared" ca="1" si="305"/>
        <v>1623.614999999998</v>
      </c>
      <c r="Q355" s="14">
        <f t="shared" ca="1" si="289"/>
        <v>558306.04396620754</v>
      </c>
      <c r="R355" s="15">
        <f ca="1">SUM(P$12:P355)</f>
        <v>292091.22450230405</v>
      </c>
      <c r="S355" s="16">
        <f ca="1">SUM(N$12:N355)+SUMIF(O$12:O355, "&lt;0")</f>
        <v>266214.81946390151</v>
      </c>
      <c r="U355" s="9">
        <v>44526</v>
      </c>
      <c r="V355" s="14">
        <f t="shared" ca="1" si="320"/>
        <v>1250</v>
      </c>
      <c r="W355" s="14">
        <f t="shared" ca="1" si="328"/>
        <v>1250</v>
      </c>
      <c r="X355" s="14">
        <f t="shared" ca="1" si="282"/>
        <v>0</v>
      </c>
      <c r="Y355" s="14">
        <f t="shared" ca="1" si="306"/>
        <v>1250</v>
      </c>
      <c r="Z355" s="14">
        <f t="shared" ca="1" si="307"/>
        <v>1250</v>
      </c>
      <c r="AA355" s="14">
        <f t="shared" ca="1" si="290"/>
        <v>410214.94699999999</v>
      </c>
      <c r="AB355" s="15">
        <f ca="1">SUM(Z$12:Z355)</f>
        <v>214171.726</v>
      </c>
      <c r="AC355" s="16">
        <f ca="1">SUM(X$12:X355)+SUMIF(Y$12:Y355, "&lt;0")</f>
        <v>196043.22100000002</v>
      </c>
      <c r="AE355" s="9">
        <v>44526</v>
      </c>
      <c r="AF355" s="14">
        <f t="shared" ca="1" si="296"/>
        <v>2000</v>
      </c>
      <c r="AG355" s="14">
        <f t="shared" ca="1" si="324"/>
        <v>2000</v>
      </c>
      <c r="AH355" s="14">
        <f t="shared" ca="1" si="283"/>
        <v>376.38500000000204</v>
      </c>
      <c r="AI355" s="14">
        <f t="shared" ca="1" si="297"/>
        <v>1623.614999999998</v>
      </c>
      <c r="AJ355" s="14">
        <f t="shared" ca="1" si="298"/>
        <v>1623.614999999998</v>
      </c>
      <c r="AK355" s="14">
        <f t="shared" ca="1" si="308"/>
        <v>615489.56299796025</v>
      </c>
      <c r="AL355" s="15">
        <f ca="1">SUM(AJ$12:AJ355)</f>
        <v>322545.34100000007</v>
      </c>
      <c r="AM355" s="16">
        <f ca="1">SUM(AH$12:AH355)+SUMIF(AI$12:AI355, "&lt;0")</f>
        <v>292944.22199796035</v>
      </c>
      <c r="AO355" s="9">
        <v>44526</v>
      </c>
      <c r="AP355" s="14">
        <f t="shared" ca="1" si="299"/>
        <v>3000</v>
      </c>
      <c r="AQ355" s="14">
        <f t="shared" ca="1" si="329"/>
        <v>3000</v>
      </c>
      <c r="AR355" s="14">
        <f t="shared" ca="1" si="284"/>
        <v>757.71948062249976</v>
      </c>
      <c r="AS355" s="14">
        <f t="shared" ca="1" si="309"/>
        <v>2242.2805193775002</v>
      </c>
      <c r="AT355" s="14">
        <f t="shared" ca="1" si="310"/>
        <v>2242.2805193775002</v>
      </c>
      <c r="AU355" s="14">
        <f t="shared" ca="1" si="291"/>
        <v>862390.78785618593</v>
      </c>
      <c r="AV355" s="15">
        <f ca="1">SUM(AT$12:AT355)</f>
        <v>451389.62910304457</v>
      </c>
      <c r="AW355" s="16">
        <f ca="1">SUM(AR$12:AR355)+SUMIF(AS$12:AS355, "&lt;0")</f>
        <v>411001.15875314153</v>
      </c>
      <c r="AX355" s="15"/>
      <c r="AZ355" s="9">
        <v>44526</v>
      </c>
      <c r="BA355" s="14">
        <f t="shared" ca="1" si="321"/>
        <v>1500</v>
      </c>
      <c r="BB355" s="14">
        <f t="shared" ca="1" si="330"/>
        <v>1500</v>
      </c>
      <c r="BC355" s="14">
        <f t="shared" ca="1" si="285"/>
        <v>0</v>
      </c>
      <c r="BD355" s="14">
        <f t="shared" ca="1" si="311"/>
        <v>1500</v>
      </c>
      <c r="BE355" s="14">
        <f t="shared" ca="1" si="312"/>
        <v>1500</v>
      </c>
      <c r="BF355" s="14">
        <f t="shared" ca="1" si="292"/>
        <v>478964.94699999999</v>
      </c>
      <c r="BG355" s="15">
        <f ca="1">SUM(BE$12:BE355)</f>
        <v>250421.72600000005</v>
      </c>
      <c r="BH355" s="16">
        <f ca="1">SUM(BC$12:BC355)+SUMIF(BD$12:BD355, "&lt;0")</f>
        <v>228543.22099999999</v>
      </c>
      <c r="BJ355" s="9">
        <v>44526</v>
      </c>
      <c r="BK355" s="14">
        <f t="shared" ca="1" si="322"/>
        <v>1750</v>
      </c>
      <c r="BL355" s="14">
        <f t="shared" ca="1" si="331"/>
        <v>1750</v>
      </c>
      <c r="BM355" s="14">
        <f t="shared" ca="1" si="286"/>
        <v>126.38500000000204</v>
      </c>
      <c r="BN355" s="14">
        <f t="shared" ca="1" si="313"/>
        <v>1623.614999999998</v>
      </c>
      <c r="BO355" s="14">
        <f t="shared" ca="1" si="314"/>
        <v>1623.614999999998</v>
      </c>
      <c r="BP355" s="14">
        <f t="shared" ca="1" si="293"/>
        <v>547714.94699999993</v>
      </c>
      <c r="BQ355" s="15">
        <f ca="1">SUM(BO$12:BO355)</f>
        <v>286545.34099999996</v>
      </c>
      <c r="BR355" s="16">
        <f ca="1">SUM(BM$12:BM355)+SUMIF(BN$12:BN355, "&lt;0")</f>
        <v>261169.606</v>
      </c>
      <c r="BT355" s="9">
        <v>44526</v>
      </c>
      <c r="BU355" s="14">
        <f t="shared" ca="1" si="300"/>
        <v>2000</v>
      </c>
      <c r="BV355" s="14">
        <f t="shared" ca="1" si="325"/>
        <v>2000</v>
      </c>
      <c r="BW355" s="14">
        <f t="shared" ca="1" si="287"/>
        <v>376.38500000000204</v>
      </c>
      <c r="BX355" s="14">
        <f t="shared" ca="1" si="301"/>
        <v>1623.614999999998</v>
      </c>
      <c r="BY355" s="14">
        <f t="shared" ca="1" si="302"/>
        <v>1623.614999999998</v>
      </c>
      <c r="BZ355" s="14">
        <f t="shared" ca="1" si="315"/>
        <v>615489.56299796025</v>
      </c>
      <c r="CA355" s="15">
        <f ca="1">SUM(BY$12:BY355)</f>
        <v>322545.34100000007</v>
      </c>
      <c r="CB355" s="16">
        <f ca="1">SUM(BW$12:BW355)+SUMIF(BX$12:BX355, "&lt;0")</f>
        <v>292944.22199796035</v>
      </c>
      <c r="CD355" s="9">
        <v>44526</v>
      </c>
      <c r="CE355" s="14">
        <f t="shared" ca="1" si="323"/>
        <v>2500</v>
      </c>
      <c r="CF355" s="14">
        <f t="shared" ca="1" si="332"/>
        <v>2500</v>
      </c>
      <c r="CG355" s="14">
        <f t="shared" ca="1" si="288"/>
        <v>422.67537961774087</v>
      </c>
      <c r="CH355" s="14">
        <f t="shared" ca="1" si="316"/>
        <v>2077.3246203822591</v>
      </c>
      <c r="CI355" s="14">
        <f t="shared" ca="1" si="317"/>
        <v>2077.3246203822591</v>
      </c>
      <c r="CJ355" s="14">
        <f t="shared" ca="1" si="294"/>
        <v>743787.29516675486</v>
      </c>
      <c r="CK355" s="15">
        <f ca="1">SUM(CI$12:CI355)</f>
        <v>390776.27013953327</v>
      </c>
      <c r="CL355" s="16">
        <f ca="1">SUM(CG$12:CG355)+SUMIF(CH$12:CH355, "&lt;0")</f>
        <v>353011.02502722171</v>
      </c>
    </row>
    <row r="356" spans="1:90" x14ac:dyDescent="0.2">
      <c r="A356" s="24">
        <v>44527</v>
      </c>
      <c r="B356" s="54">
        <f ca="1">IF($A356&gt;= $C$5,$C$6, INDEX('Historical Data'!$D$2:$D$745, MATCH(A356, 'Historical Data'!$B$2:$B$745, 0)))</f>
        <v>1295.6389999999997</v>
      </c>
      <c r="C356" s="14">
        <f t="shared" ca="1" si="326"/>
        <v>1295.6389999999994</v>
      </c>
      <c r="D356" s="14">
        <f t="shared" ref="D356:D390" ca="1" si="333" xml:space="preserve"> F332 + IF(E355 &lt; 0, -E355, 0)</f>
        <v>0</v>
      </c>
      <c r="E356" s="14">
        <f t="shared" ca="1" si="303"/>
        <v>1295.6389999999997</v>
      </c>
      <c r="F356" s="14">
        <f t="shared" ca="1" si="295"/>
        <v>1295.6389999999997</v>
      </c>
      <c r="G356" s="14">
        <f t="shared" ca="1" si="318"/>
        <v>424061.31100000243</v>
      </c>
      <c r="H356" s="15">
        <f ca="1">SUM(F$12:F356)</f>
        <v>222085.0199999997</v>
      </c>
      <c r="I356" s="16">
        <f ca="1">SUM(D$12:D356)+SUMIF(E$12:E356, "&lt;0")</f>
        <v>201976.29099999974</v>
      </c>
      <c r="J356" s="15"/>
      <c r="K356" s="9">
        <v>44527</v>
      </c>
      <c r="L356" s="14">
        <f t="shared" ca="1" si="319"/>
        <v>1788.5130798771124</v>
      </c>
      <c r="M356" s="14">
        <f t="shared" ca="1" si="327"/>
        <v>1788.5130798771129</v>
      </c>
      <c r="N356" s="14">
        <f t="shared" ref="N356:N419" ca="1" si="334" xml:space="preserve"> P332 + IF(O355 &lt; 0, -O355, 0)</f>
        <v>0</v>
      </c>
      <c r="O356" s="14">
        <f t="shared" ca="1" si="304"/>
        <v>1788.5130798771124</v>
      </c>
      <c r="P356" s="14">
        <f t="shared" ca="1" si="305"/>
        <v>1788.5130798771124</v>
      </c>
      <c r="Q356" s="14">
        <f t="shared" ca="1" si="289"/>
        <v>560094.55704608466</v>
      </c>
      <c r="R356" s="15">
        <f ca="1">SUM(P$12:P356)</f>
        <v>293879.73758218117</v>
      </c>
      <c r="S356" s="16">
        <f ca="1">SUM(N$12:N356)+SUMIF(O$12:O356, "&lt;0")</f>
        <v>266214.81946390151</v>
      </c>
      <c r="U356" s="9">
        <v>44527</v>
      </c>
      <c r="V356" s="14">
        <f t="shared" ca="1" si="320"/>
        <v>1250</v>
      </c>
      <c r="W356" s="14">
        <f t="shared" ca="1" si="328"/>
        <v>1250</v>
      </c>
      <c r="X356" s="14">
        <f t="shared" ref="X356:X419" ca="1" si="335" xml:space="preserve"> Z332 + IF(Y355 &lt; 0, -Y355, 0)</f>
        <v>0</v>
      </c>
      <c r="Y356" s="14">
        <f t="shared" ca="1" si="306"/>
        <v>1250</v>
      </c>
      <c r="Z356" s="14">
        <f t="shared" ca="1" si="307"/>
        <v>1250</v>
      </c>
      <c r="AA356" s="14">
        <f t="shared" ca="1" si="290"/>
        <v>411464.94699999999</v>
      </c>
      <c r="AB356" s="15">
        <f ca="1">SUM(Z$12:Z356)</f>
        <v>215421.726</v>
      </c>
      <c r="AC356" s="16">
        <f ca="1">SUM(X$12:X356)+SUMIF(Y$12:Y356, "&lt;0")</f>
        <v>196043.22100000002</v>
      </c>
      <c r="AE356" s="9">
        <v>44527</v>
      </c>
      <c r="AF356" s="14">
        <f t="shared" ca="1" si="296"/>
        <v>2000</v>
      </c>
      <c r="AG356" s="14">
        <f t="shared" ca="1" si="324"/>
        <v>2000</v>
      </c>
      <c r="AH356" s="14">
        <f t="shared" ref="AH356:AH419" ca="1" si="336" xml:space="preserve"> AJ332 + IF(AI355 &lt; 0, -AI355, 0)</f>
        <v>118.97699999999895</v>
      </c>
      <c r="AI356" s="14">
        <f t="shared" ca="1" si="297"/>
        <v>1881.023000000001</v>
      </c>
      <c r="AJ356" s="14">
        <f t="shared" ca="1" si="298"/>
        <v>1881.023000000001</v>
      </c>
      <c r="AK356" s="14">
        <f t="shared" ca="1" si="308"/>
        <v>617489.56299796025</v>
      </c>
      <c r="AL356" s="15">
        <f ca="1">SUM(AJ$12:AJ356)</f>
        <v>324426.36400000006</v>
      </c>
      <c r="AM356" s="16">
        <f ca="1">SUM(AH$12:AH356)+SUMIF(AI$12:AI356, "&lt;0")</f>
        <v>293063.19899796037</v>
      </c>
      <c r="AO356" s="9">
        <v>44527</v>
      </c>
      <c r="AP356" s="14">
        <f t="shared" ca="1" si="299"/>
        <v>3000</v>
      </c>
      <c r="AQ356" s="14">
        <f t="shared" ca="1" si="329"/>
        <v>3000</v>
      </c>
      <c r="AR356" s="14">
        <f t="shared" ref="AR356:AR419" ca="1" si="337" xml:space="preserve"> AT332 + IF(AS355 &lt; 0, -AS355, 0)</f>
        <v>500.31148062249622</v>
      </c>
      <c r="AS356" s="14">
        <f t="shared" ca="1" si="309"/>
        <v>2499.6885193775038</v>
      </c>
      <c r="AT356" s="14">
        <f t="shared" ca="1" si="310"/>
        <v>2499.6885193775038</v>
      </c>
      <c r="AU356" s="14">
        <f t="shared" ca="1" si="291"/>
        <v>865390.78785618593</v>
      </c>
      <c r="AV356" s="15">
        <f ca="1">SUM(AT$12:AT356)</f>
        <v>453889.31762242207</v>
      </c>
      <c r="AW356" s="16">
        <f ca="1">SUM(AR$12:AR356)+SUMIF(AS$12:AS356, "&lt;0")</f>
        <v>411501.47023376403</v>
      </c>
      <c r="AX356" s="15"/>
      <c r="AZ356" s="9">
        <v>44527</v>
      </c>
      <c r="BA356" s="14">
        <f t="shared" ca="1" si="321"/>
        <v>1500</v>
      </c>
      <c r="BB356" s="14">
        <f t="shared" ca="1" si="330"/>
        <v>1500</v>
      </c>
      <c r="BC356" s="14">
        <f t="shared" ref="BC356:BC419" ca="1" si="338" xml:space="preserve"> BE332 + IF(BD355 &lt; 0, -BD355, 0)</f>
        <v>0</v>
      </c>
      <c r="BD356" s="14">
        <f t="shared" ca="1" si="311"/>
        <v>1500</v>
      </c>
      <c r="BE356" s="14">
        <f t="shared" ca="1" si="312"/>
        <v>1500</v>
      </c>
      <c r="BF356" s="14">
        <f t="shared" ca="1" si="292"/>
        <v>480464.94699999999</v>
      </c>
      <c r="BG356" s="15">
        <f ca="1">SUM(BE$12:BE356)</f>
        <v>251921.72600000005</v>
      </c>
      <c r="BH356" s="16">
        <f ca="1">SUM(BC$12:BC356)+SUMIF(BD$12:BD356, "&lt;0")</f>
        <v>228543.22099999999</v>
      </c>
      <c r="BJ356" s="9">
        <v>44527</v>
      </c>
      <c r="BK356" s="14">
        <f t="shared" ca="1" si="322"/>
        <v>1750</v>
      </c>
      <c r="BL356" s="14">
        <f t="shared" ca="1" si="331"/>
        <v>1750</v>
      </c>
      <c r="BM356" s="14">
        <f t="shared" ref="BM356:BM419" ca="1" si="339" xml:space="preserve"> BO332 + IF(BN355 &lt; 0, -BN355, 0)</f>
        <v>0</v>
      </c>
      <c r="BN356" s="14">
        <f t="shared" ca="1" si="313"/>
        <v>1750</v>
      </c>
      <c r="BO356" s="14">
        <f t="shared" ca="1" si="314"/>
        <v>1750</v>
      </c>
      <c r="BP356" s="14">
        <f t="shared" ca="1" si="293"/>
        <v>549464.94699999993</v>
      </c>
      <c r="BQ356" s="15">
        <f ca="1">SUM(BO$12:BO356)</f>
        <v>288295.34099999996</v>
      </c>
      <c r="BR356" s="16">
        <f ca="1">SUM(BM$12:BM356)+SUMIF(BN$12:BN356, "&lt;0")</f>
        <v>261169.606</v>
      </c>
      <c r="BT356" s="9">
        <v>44527</v>
      </c>
      <c r="BU356" s="14">
        <f t="shared" ca="1" si="300"/>
        <v>2000</v>
      </c>
      <c r="BV356" s="14">
        <f t="shared" ca="1" si="325"/>
        <v>2000</v>
      </c>
      <c r="BW356" s="14">
        <f t="shared" ref="BW356:BW419" ca="1" si="340" xml:space="preserve"> BY332 + IF(BX355 &lt; 0, -BX355, 0)</f>
        <v>118.97699999999895</v>
      </c>
      <c r="BX356" s="14">
        <f t="shared" ca="1" si="301"/>
        <v>1881.023000000001</v>
      </c>
      <c r="BY356" s="14">
        <f t="shared" ca="1" si="302"/>
        <v>1881.023000000001</v>
      </c>
      <c r="BZ356" s="14">
        <f t="shared" ca="1" si="315"/>
        <v>617489.56299796025</v>
      </c>
      <c r="CA356" s="15">
        <f ca="1">SUM(BY$12:BY356)</f>
        <v>324426.36400000006</v>
      </c>
      <c r="CB356" s="16">
        <f ca="1">SUM(BW$12:BW356)+SUMIF(BX$12:BX356, "&lt;0")</f>
        <v>293063.19899796037</v>
      </c>
      <c r="CD356" s="9">
        <v>44527</v>
      </c>
      <c r="CE356" s="14">
        <f t="shared" ca="1" si="323"/>
        <v>2500</v>
      </c>
      <c r="CF356" s="14">
        <f t="shared" ca="1" si="332"/>
        <v>2500</v>
      </c>
      <c r="CG356" s="14">
        <f t="shared" ref="CG356:CG419" ca="1" si="341" xml:space="preserve"> CI332 + IF(CH355 &lt; 0, -CH355, 0)</f>
        <v>191.04510959180016</v>
      </c>
      <c r="CH356" s="14">
        <f t="shared" ca="1" si="316"/>
        <v>2308.9548904081998</v>
      </c>
      <c r="CI356" s="14">
        <f t="shared" ca="1" si="317"/>
        <v>2308.9548904081998</v>
      </c>
      <c r="CJ356" s="14">
        <f t="shared" ca="1" si="294"/>
        <v>746287.29516675486</v>
      </c>
      <c r="CK356" s="15">
        <f ca="1">SUM(CI$12:CI356)</f>
        <v>393085.22502994147</v>
      </c>
      <c r="CL356" s="16">
        <f ca="1">SUM(CG$12:CG356)+SUMIF(CH$12:CH356, "&lt;0")</f>
        <v>353202.07013681351</v>
      </c>
    </row>
    <row r="357" spans="1:90" x14ac:dyDescent="0.2">
      <c r="A357" s="24">
        <v>44528</v>
      </c>
      <c r="B357" s="54">
        <f ca="1">IF($A357&gt;= $C$5,$C$6, INDEX('Historical Data'!$D$2:$D$745, MATCH(A357, 'Historical Data'!$B$2:$B$745, 0)))</f>
        <v>1295.6389999999997</v>
      </c>
      <c r="C357" s="14">
        <f t="shared" ca="1" si="326"/>
        <v>1295.6389999999994</v>
      </c>
      <c r="D357" s="14">
        <f t="shared" ca="1" si="333"/>
        <v>4.6250000000050022</v>
      </c>
      <c r="E357" s="14">
        <f t="shared" ca="1" si="303"/>
        <v>1291.0139999999947</v>
      </c>
      <c r="F357" s="14">
        <f t="shared" ca="1" si="295"/>
        <v>1291.0139999999947</v>
      </c>
      <c r="G357" s="14">
        <f t="shared" ca="1" si="318"/>
        <v>425356.95000000246</v>
      </c>
      <c r="H357" s="15">
        <f ca="1">SUM(F$12:F357)</f>
        <v>223376.03399999969</v>
      </c>
      <c r="I357" s="16">
        <f ca="1">SUM(D$12:D357)+SUMIF(E$12:E357, "&lt;0")</f>
        <v>201980.91599999974</v>
      </c>
      <c r="J357" s="15"/>
      <c r="K357" s="9">
        <v>44528</v>
      </c>
      <c r="L357" s="14">
        <f t="shared" ca="1" si="319"/>
        <v>1788.5130798771124</v>
      </c>
      <c r="M357" s="14">
        <f t="shared" ca="1" si="327"/>
        <v>1788.5130798771129</v>
      </c>
      <c r="N357" s="14">
        <f t="shared" ca="1" si="334"/>
        <v>1318.3491597542288</v>
      </c>
      <c r="O357" s="14">
        <f t="shared" ca="1" si="304"/>
        <v>470.16392012288361</v>
      </c>
      <c r="P357" s="14">
        <f t="shared" ca="1" si="305"/>
        <v>470.16392012288361</v>
      </c>
      <c r="Q357" s="14">
        <f t="shared" ca="1" si="289"/>
        <v>561883.07012596179</v>
      </c>
      <c r="R357" s="15">
        <f ca="1">SUM(P$12:P357)</f>
        <v>294349.90150230407</v>
      </c>
      <c r="S357" s="16">
        <f ca="1">SUM(N$12:N357)+SUMIF(O$12:O357, "&lt;0")</f>
        <v>267533.16862365574</v>
      </c>
      <c r="U357" s="9">
        <v>44528</v>
      </c>
      <c r="V357" s="14">
        <f t="shared" ca="1" si="320"/>
        <v>1250</v>
      </c>
      <c r="W357" s="14">
        <f t="shared" ca="1" si="328"/>
        <v>1250</v>
      </c>
      <c r="X357" s="14">
        <f t="shared" ca="1" si="335"/>
        <v>0</v>
      </c>
      <c r="Y357" s="14">
        <f t="shared" ca="1" si="306"/>
        <v>1250</v>
      </c>
      <c r="Z357" s="14">
        <f t="shared" ca="1" si="307"/>
        <v>1250</v>
      </c>
      <c r="AA357" s="14">
        <f t="shared" ca="1" si="290"/>
        <v>412714.94699999999</v>
      </c>
      <c r="AB357" s="15">
        <f ca="1">SUM(Z$12:Z357)</f>
        <v>216671.726</v>
      </c>
      <c r="AC357" s="16">
        <f ca="1">SUM(X$12:X357)+SUMIF(Y$12:Y357, "&lt;0")</f>
        <v>196043.22100000002</v>
      </c>
      <c r="AE357" s="9">
        <v>44528</v>
      </c>
      <c r="AF357" s="14">
        <f t="shared" ca="1" si="296"/>
        <v>2000</v>
      </c>
      <c r="AG357" s="14">
        <f t="shared" ca="1" si="324"/>
        <v>2000</v>
      </c>
      <c r="AH357" s="14">
        <f t="shared" ca="1" si="336"/>
        <v>1622.346000000005</v>
      </c>
      <c r="AI357" s="14">
        <f t="shared" ca="1" si="297"/>
        <v>377.65399999999499</v>
      </c>
      <c r="AJ357" s="14">
        <f t="shared" ca="1" si="298"/>
        <v>377.65399999999499</v>
      </c>
      <c r="AK357" s="14">
        <f t="shared" ca="1" si="308"/>
        <v>619489.56299796025</v>
      </c>
      <c r="AL357" s="15">
        <f ca="1">SUM(AJ$12:AJ357)</f>
        <v>324804.01800000004</v>
      </c>
      <c r="AM357" s="16">
        <f ca="1">SUM(AH$12:AH357)+SUMIF(AI$12:AI357, "&lt;0")</f>
        <v>294685.54499796039</v>
      </c>
      <c r="AO357" s="9">
        <v>44528</v>
      </c>
      <c r="AP357" s="14">
        <f t="shared" ca="1" si="299"/>
        <v>3000</v>
      </c>
      <c r="AQ357" s="14">
        <f t="shared" ca="1" si="329"/>
        <v>3000</v>
      </c>
      <c r="AR357" s="14">
        <f t="shared" ca="1" si="337"/>
        <v>2003.6804806225018</v>
      </c>
      <c r="AS357" s="14">
        <f t="shared" ca="1" si="309"/>
        <v>996.31951937749818</v>
      </c>
      <c r="AT357" s="14">
        <f t="shared" ca="1" si="310"/>
        <v>996.31951937749818</v>
      </c>
      <c r="AU357" s="14">
        <f t="shared" ca="1" si="291"/>
        <v>868390.78785618593</v>
      </c>
      <c r="AV357" s="15">
        <f ca="1">SUM(AT$12:AT357)</f>
        <v>454885.63714179955</v>
      </c>
      <c r="AW357" s="16">
        <f ca="1">SUM(AR$12:AR357)+SUMIF(AS$12:AS357, "&lt;0")</f>
        <v>413505.15071438655</v>
      </c>
      <c r="AX357" s="15"/>
      <c r="AZ357" s="9">
        <v>44528</v>
      </c>
      <c r="BA357" s="14">
        <f t="shared" ca="1" si="321"/>
        <v>1500</v>
      </c>
      <c r="BB357" s="14">
        <f t="shared" ca="1" si="330"/>
        <v>1500</v>
      </c>
      <c r="BC357" s="14">
        <f t="shared" ca="1" si="338"/>
        <v>617.708000000006</v>
      </c>
      <c r="BD357" s="14">
        <f t="shared" ca="1" si="311"/>
        <v>882.291999999994</v>
      </c>
      <c r="BE357" s="14">
        <f t="shared" ca="1" si="312"/>
        <v>882.291999999994</v>
      </c>
      <c r="BF357" s="14">
        <f t="shared" ca="1" si="292"/>
        <v>481964.94699999999</v>
      </c>
      <c r="BG357" s="15">
        <f ca="1">SUM(BE$12:BE357)</f>
        <v>252804.01800000004</v>
      </c>
      <c r="BH357" s="16">
        <f ca="1">SUM(BC$12:BC357)+SUMIF(BD$12:BD357, "&lt;0")</f>
        <v>229160.929</v>
      </c>
      <c r="BJ357" s="9">
        <v>44528</v>
      </c>
      <c r="BK357" s="14">
        <f t="shared" ca="1" si="322"/>
        <v>1750</v>
      </c>
      <c r="BL357" s="14">
        <f t="shared" ca="1" si="331"/>
        <v>1750</v>
      </c>
      <c r="BM357" s="14">
        <f t="shared" ca="1" si="339"/>
        <v>1241.323000000004</v>
      </c>
      <c r="BN357" s="14">
        <f t="shared" ca="1" si="313"/>
        <v>508.67699999999604</v>
      </c>
      <c r="BO357" s="14">
        <f t="shared" ca="1" si="314"/>
        <v>508.67699999999604</v>
      </c>
      <c r="BP357" s="14">
        <f t="shared" ca="1" si="293"/>
        <v>551214.94699999993</v>
      </c>
      <c r="BQ357" s="15">
        <f ca="1">SUM(BO$12:BO357)</f>
        <v>288804.01799999992</v>
      </c>
      <c r="BR357" s="16">
        <f ca="1">SUM(BM$12:BM357)+SUMIF(BN$12:BN357, "&lt;0")</f>
        <v>262410.929</v>
      </c>
      <c r="BT357" s="9">
        <v>44528</v>
      </c>
      <c r="BU357" s="14">
        <f t="shared" ca="1" si="300"/>
        <v>2000</v>
      </c>
      <c r="BV357" s="14">
        <f t="shared" ca="1" si="325"/>
        <v>2000</v>
      </c>
      <c r="BW357" s="14">
        <f t="shared" ca="1" si="340"/>
        <v>1622.346000000005</v>
      </c>
      <c r="BX357" s="14">
        <f t="shared" ca="1" si="301"/>
        <v>377.65399999999499</v>
      </c>
      <c r="BY357" s="14">
        <f t="shared" ca="1" si="302"/>
        <v>377.65399999999499</v>
      </c>
      <c r="BZ357" s="14">
        <f t="shared" ca="1" si="315"/>
        <v>619489.56299796025</v>
      </c>
      <c r="CA357" s="15">
        <f ca="1">SUM(BY$12:BY357)</f>
        <v>324804.01800000004</v>
      </c>
      <c r="CB357" s="16">
        <f ca="1">SUM(BW$12:BW357)+SUMIF(BX$12:BX357, "&lt;0")</f>
        <v>294685.54499796039</v>
      </c>
      <c r="CD357" s="9">
        <v>44528</v>
      </c>
      <c r="CE357" s="14">
        <f t="shared" ca="1" si="323"/>
        <v>2500</v>
      </c>
      <c r="CF357" s="14">
        <f t="shared" ca="1" si="332"/>
        <v>2500</v>
      </c>
      <c r="CG357" s="14">
        <f t="shared" ca="1" si="341"/>
        <v>1720.1918395658686</v>
      </c>
      <c r="CH357" s="14">
        <f t="shared" ca="1" si="316"/>
        <v>779.80816043413142</v>
      </c>
      <c r="CI357" s="14">
        <f t="shared" ca="1" si="317"/>
        <v>779.80816043413142</v>
      </c>
      <c r="CJ357" s="14">
        <f t="shared" ca="1" si="294"/>
        <v>748787.29516675486</v>
      </c>
      <c r="CK357" s="15">
        <f ca="1">SUM(CI$12:CI357)</f>
        <v>393865.0331903756</v>
      </c>
      <c r="CL357" s="16">
        <f ca="1">SUM(CG$12:CG357)+SUMIF(CH$12:CH357, "&lt;0")</f>
        <v>354922.26197637938</v>
      </c>
    </row>
    <row r="358" spans="1:90" x14ac:dyDescent="0.2">
      <c r="A358" s="24">
        <v>44529</v>
      </c>
      <c r="B358" s="54">
        <f ca="1">IF($A358&gt;= $C$5,$C$6, INDEX('Historical Data'!$D$2:$D$745, MATCH(A358, 'Historical Data'!$B$2:$B$745, 0)))</f>
        <v>1295.6389999999997</v>
      </c>
      <c r="C358" s="14">
        <f t="shared" ca="1" si="326"/>
        <v>1295.6389999999994</v>
      </c>
      <c r="D358" s="14">
        <f t="shared" ca="1" si="333"/>
        <v>628.47899999999618</v>
      </c>
      <c r="E358" s="14">
        <f t="shared" ca="1" si="303"/>
        <v>667.16000000000349</v>
      </c>
      <c r="F358" s="14">
        <f t="shared" ca="1" si="295"/>
        <v>667.16000000000349</v>
      </c>
      <c r="G358" s="14">
        <f t="shared" ca="1" si="318"/>
        <v>426652.58900000248</v>
      </c>
      <c r="H358" s="15">
        <f ca="1">SUM(F$12:F358)</f>
        <v>224043.1939999997</v>
      </c>
      <c r="I358" s="16">
        <f ca="1">SUM(D$12:D358)+SUMIF(E$12:E358, "&lt;0")</f>
        <v>202609.39499999973</v>
      </c>
      <c r="J358" s="15"/>
      <c r="K358" s="9">
        <v>44529</v>
      </c>
      <c r="L358" s="14">
        <f t="shared" ca="1" si="319"/>
        <v>1788.5130798771124</v>
      </c>
      <c r="M358" s="14">
        <f t="shared" ca="1" si="327"/>
        <v>1788.5130798771129</v>
      </c>
      <c r="N358" s="14">
        <f t="shared" ca="1" si="334"/>
        <v>1121.3530798771089</v>
      </c>
      <c r="O358" s="14">
        <f t="shared" ca="1" si="304"/>
        <v>667.16000000000349</v>
      </c>
      <c r="P358" s="14">
        <f t="shared" ca="1" si="305"/>
        <v>667.16000000000349</v>
      </c>
      <c r="Q358" s="14">
        <f t="shared" ca="1" si="289"/>
        <v>563671.58320583892</v>
      </c>
      <c r="R358" s="15">
        <f ca="1">SUM(P$12:P358)</f>
        <v>295017.06150230404</v>
      </c>
      <c r="S358" s="16">
        <f ca="1">SUM(N$12:N358)+SUMIF(O$12:O358, "&lt;0")</f>
        <v>268654.52170353284</v>
      </c>
      <c r="U358" s="9">
        <v>44529</v>
      </c>
      <c r="V358" s="14">
        <f t="shared" ca="1" si="320"/>
        <v>1250</v>
      </c>
      <c r="W358" s="14">
        <f t="shared" ca="1" si="328"/>
        <v>1250</v>
      </c>
      <c r="X358" s="14">
        <f t="shared" ca="1" si="335"/>
        <v>450.5480000000025</v>
      </c>
      <c r="Y358" s="14">
        <f t="shared" ca="1" si="306"/>
        <v>799.4519999999975</v>
      </c>
      <c r="Z358" s="14">
        <f t="shared" ca="1" si="307"/>
        <v>799.4519999999975</v>
      </c>
      <c r="AA358" s="14">
        <f t="shared" ca="1" si="290"/>
        <v>413964.94699999999</v>
      </c>
      <c r="AB358" s="15">
        <f ca="1">SUM(Z$12:Z358)</f>
        <v>217471.17799999999</v>
      </c>
      <c r="AC358" s="16">
        <f ca="1">SUM(X$12:X358)+SUMIF(Y$12:Y358, "&lt;0")</f>
        <v>196493.76900000003</v>
      </c>
      <c r="AE358" s="9">
        <v>44529</v>
      </c>
      <c r="AF358" s="14">
        <f t="shared" ca="1" si="296"/>
        <v>2000</v>
      </c>
      <c r="AG358" s="14">
        <f t="shared" ca="1" si="324"/>
        <v>2000</v>
      </c>
      <c r="AH358" s="14">
        <f t="shared" ca="1" si="336"/>
        <v>1332.8399999999965</v>
      </c>
      <c r="AI358" s="14">
        <f t="shared" ca="1" si="297"/>
        <v>667.16000000000349</v>
      </c>
      <c r="AJ358" s="14">
        <f t="shared" ca="1" si="298"/>
        <v>667.16000000000349</v>
      </c>
      <c r="AK358" s="14">
        <f t="shared" ca="1" si="308"/>
        <v>621489.56299796025</v>
      </c>
      <c r="AL358" s="15">
        <f ca="1">SUM(AJ$12:AJ358)</f>
        <v>325471.17800000007</v>
      </c>
      <c r="AM358" s="16">
        <f ca="1">SUM(AH$12:AH358)+SUMIF(AI$12:AI358, "&lt;0")</f>
        <v>296018.38499796035</v>
      </c>
      <c r="AO358" s="9">
        <v>44529</v>
      </c>
      <c r="AP358" s="14">
        <f t="shared" ca="1" si="299"/>
        <v>3000</v>
      </c>
      <c r="AQ358" s="14">
        <f t="shared" ca="1" si="329"/>
        <v>3000</v>
      </c>
      <c r="AR358" s="14">
        <f t="shared" ca="1" si="337"/>
        <v>1714.1744806224938</v>
      </c>
      <c r="AS358" s="14">
        <f t="shared" ca="1" si="309"/>
        <v>1285.8255193775062</v>
      </c>
      <c r="AT358" s="14">
        <f t="shared" ca="1" si="310"/>
        <v>1285.8255193775062</v>
      </c>
      <c r="AU358" s="14">
        <f t="shared" ca="1" si="291"/>
        <v>871390.78785618593</v>
      </c>
      <c r="AV358" s="15">
        <f ca="1">SUM(AT$12:AT358)</f>
        <v>456171.46266117704</v>
      </c>
      <c r="AW358" s="16">
        <f ca="1">SUM(AR$12:AR358)+SUMIF(AS$12:AS358, "&lt;0")</f>
        <v>415219.32519500906</v>
      </c>
      <c r="AX358" s="15"/>
      <c r="AZ358" s="9">
        <v>44529</v>
      </c>
      <c r="BA358" s="14">
        <f t="shared" ca="1" si="321"/>
        <v>1500</v>
      </c>
      <c r="BB358" s="14">
        <f t="shared" ca="1" si="330"/>
        <v>1500</v>
      </c>
      <c r="BC358" s="14">
        <f t="shared" ca="1" si="338"/>
        <v>832.83999999999651</v>
      </c>
      <c r="BD358" s="14">
        <f t="shared" ca="1" si="311"/>
        <v>667.16000000000349</v>
      </c>
      <c r="BE358" s="14">
        <f t="shared" ca="1" si="312"/>
        <v>667.16000000000349</v>
      </c>
      <c r="BF358" s="14">
        <f t="shared" ca="1" si="292"/>
        <v>483464.94699999999</v>
      </c>
      <c r="BG358" s="15">
        <f ca="1">SUM(BE$12:BE358)</f>
        <v>253471.17800000004</v>
      </c>
      <c r="BH358" s="16">
        <f ca="1">SUM(BC$12:BC358)+SUMIF(BD$12:BD358, "&lt;0")</f>
        <v>229993.769</v>
      </c>
      <c r="BJ358" s="9">
        <v>44529</v>
      </c>
      <c r="BK358" s="14">
        <f t="shared" ca="1" si="322"/>
        <v>1750</v>
      </c>
      <c r="BL358" s="14">
        <f t="shared" ca="1" si="331"/>
        <v>1750</v>
      </c>
      <c r="BM358" s="14">
        <f t="shared" ca="1" si="339"/>
        <v>1082.8399999999965</v>
      </c>
      <c r="BN358" s="14">
        <f t="shared" ca="1" si="313"/>
        <v>667.16000000000349</v>
      </c>
      <c r="BO358" s="14">
        <f t="shared" ca="1" si="314"/>
        <v>667.16000000000349</v>
      </c>
      <c r="BP358" s="14">
        <f t="shared" ca="1" si="293"/>
        <v>552964.94699999993</v>
      </c>
      <c r="BQ358" s="15">
        <f ca="1">SUM(BO$12:BO358)</f>
        <v>289471.17799999996</v>
      </c>
      <c r="BR358" s="16">
        <f ca="1">SUM(BM$12:BM358)+SUMIF(BN$12:BN358, "&lt;0")</f>
        <v>263493.76899999997</v>
      </c>
      <c r="BT358" s="9">
        <v>44529</v>
      </c>
      <c r="BU358" s="14">
        <f t="shared" ca="1" si="300"/>
        <v>2000</v>
      </c>
      <c r="BV358" s="14">
        <f t="shared" ca="1" si="325"/>
        <v>2000</v>
      </c>
      <c r="BW358" s="14">
        <f t="shared" ca="1" si="340"/>
        <v>1332.8399999999965</v>
      </c>
      <c r="BX358" s="14">
        <f t="shared" ca="1" si="301"/>
        <v>667.16000000000349</v>
      </c>
      <c r="BY358" s="14">
        <f t="shared" ca="1" si="302"/>
        <v>667.16000000000349</v>
      </c>
      <c r="BZ358" s="14">
        <f t="shared" ca="1" si="315"/>
        <v>621489.56299796025</v>
      </c>
      <c r="CA358" s="15">
        <f ca="1">SUM(BY$12:BY358)</f>
        <v>325471.17800000007</v>
      </c>
      <c r="CB358" s="16">
        <f ca="1">SUM(BW$12:BW358)+SUMIF(BX$12:BX358, "&lt;0")</f>
        <v>296018.38499796035</v>
      </c>
      <c r="CD358" s="9">
        <v>44529</v>
      </c>
      <c r="CE358" s="14">
        <f t="shared" ca="1" si="323"/>
        <v>2500</v>
      </c>
      <c r="CF358" s="14">
        <f t="shared" ca="1" si="332"/>
        <v>2500</v>
      </c>
      <c r="CG358" s="14">
        <f t="shared" ca="1" si="341"/>
        <v>1456.4635695399229</v>
      </c>
      <c r="CH358" s="14">
        <f t="shared" ca="1" si="316"/>
        <v>1043.5364304600771</v>
      </c>
      <c r="CI358" s="14">
        <f t="shared" ca="1" si="317"/>
        <v>1043.5364304600771</v>
      </c>
      <c r="CJ358" s="14">
        <f t="shared" ca="1" si="294"/>
        <v>751287.29516675486</v>
      </c>
      <c r="CK358" s="15">
        <f ca="1">SUM(CI$12:CI358)</f>
        <v>394908.56962083565</v>
      </c>
      <c r="CL358" s="16">
        <f ca="1">SUM(CG$12:CG358)+SUMIF(CH$12:CH358, "&lt;0")</f>
        <v>356378.72554591933</v>
      </c>
    </row>
    <row r="359" spans="1:90" x14ac:dyDescent="0.2">
      <c r="A359" s="24">
        <v>44530</v>
      </c>
      <c r="B359" s="54">
        <f ca="1">IF($A359&gt;= $C$5,$C$6, INDEX('Historical Data'!$D$2:$D$745, MATCH(A359, 'Historical Data'!$B$2:$B$745, 0)))</f>
        <v>1295.6389999999997</v>
      </c>
      <c r="C359" s="14">
        <f t="shared" ca="1" si="326"/>
        <v>1295.6389999999994</v>
      </c>
      <c r="D359" s="14">
        <f t="shared" ca="1" si="333"/>
        <v>1295.6389999999997</v>
      </c>
      <c r="E359" s="14">
        <f t="shared" ca="1" si="303"/>
        <v>0</v>
      </c>
      <c r="F359" s="14">
        <f t="shared" ca="1" si="295"/>
        <v>0</v>
      </c>
      <c r="G359" s="14">
        <f t="shared" ca="1" si="318"/>
        <v>427948.22800000251</v>
      </c>
      <c r="H359" s="15">
        <f ca="1">SUM(F$12:F359)</f>
        <v>224043.1939999997</v>
      </c>
      <c r="I359" s="16">
        <f ca="1">SUM(D$12:D359)+SUMIF(E$12:E359, "&lt;0")</f>
        <v>203905.03399999972</v>
      </c>
      <c r="J359" s="15"/>
      <c r="K359" s="9">
        <v>44530</v>
      </c>
      <c r="L359" s="14">
        <f t="shared" ca="1" si="319"/>
        <v>1788.5130798771124</v>
      </c>
      <c r="M359" s="14">
        <f t="shared" ca="1" si="327"/>
        <v>1788.5130798771129</v>
      </c>
      <c r="N359" s="14">
        <f t="shared" ca="1" si="334"/>
        <v>1788.5130798771124</v>
      </c>
      <c r="O359" s="14">
        <f t="shared" ca="1" si="304"/>
        <v>0</v>
      </c>
      <c r="P359" s="14">
        <f t="shared" ca="1" si="305"/>
        <v>0</v>
      </c>
      <c r="Q359" s="14">
        <f t="shared" ca="1" si="289"/>
        <v>565460.09628571605</v>
      </c>
      <c r="R359" s="15">
        <f ca="1">SUM(P$12:P359)</f>
        <v>295017.06150230404</v>
      </c>
      <c r="S359" s="16">
        <f ca="1">SUM(N$12:N359)+SUMIF(O$12:O359, "&lt;0")</f>
        <v>270443.03478340997</v>
      </c>
      <c r="U359" s="9">
        <v>44530</v>
      </c>
      <c r="V359" s="14">
        <f t="shared" ca="1" si="320"/>
        <v>1250</v>
      </c>
      <c r="W359" s="14">
        <f t="shared" ca="1" si="328"/>
        <v>1250</v>
      </c>
      <c r="X359" s="14">
        <f t="shared" ca="1" si="335"/>
        <v>1250</v>
      </c>
      <c r="Y359" s="14">
        <f t="shared" ca="1" si="306"/>
        <v>0</v>
      </c>
      <c r="Z359" s="14">
        <f t="shared" ca="1" si="307"/>
        <v>0</v>
      </c>
      <c r="AA359" s="14">
        <f t="shared" ca="1" si="290"/>
        <v>415214.94699999999</v>
      </c>
      <c r="AB359" s="15">
        <f ca="1">SUM(Z$12:Z359)</f>
        <v>217471.17799999999</v>
      </c>
      <c r="AC359" s="16">
        <f ca="1">SUM(X$12:X359)+SUMIF(Y$12:Y359, "&lt;0")</f>
        <v>197743.76900000003</v>
      </c>
      <c r="AE359" s="9">
        <v>44530</v>
      </c>
      <c r="AF359" s="14">
        <f t="shared" ca="1" si="296"/>
        <v>2000</v>
      </c>
      <c r="AG359" s="14">
        <f t="shared" ca="1" si="324"/>
        <v>2000</v>
      </c>
      <c r="AH359" s="14">
        <f t="shared" ca="1" si="336"/>
        <v>2000</v>
      </c>
      <c r="AI359" s="14">
        <f t="shared" ca="1" si="297"/>
        <v>0</v>
      </c>
      <c r="AJ359" s="14">
        <f t="shared" ca="1" si="298"/>
        <v>0</v>
      </c>
      <c r="AK359" s="14">
        <f t="shared" ca="1" si="308"/>
        <v>623489.56299796025</v>
      </c>
      <c r="AL359" s="15">
        <f ca="1">SUM(AJ$12:AJ359)</f>
        <v>325471.17800000007</v>
      </c>
      <c r="AM359" s="16">
        <f ca="1">SUM(AH$12:AH359)+SUMIF(AI$12:AI359, "&lt;0")</f>
        <v>298018.38499796035</v>
      </c>
      <c r="AO359" s="9">
        <v>44530</v>
      </c>
      <c r="AP359" s="14">
        <f t="shared" ca="1" si="299"/>
        <v>3000</v>
      </c>
      <c r="AQ359" s="14">
        <f t="shared" ca="1" si="329"/>
        <v>3000</v>
      </c>
      <c r="AR359" s="14">
        <f t="shared" ca="1" si="337"/>
        <v>2381.3344806224973</v>
      </c>
      <c r="AS359" s="14">
        <f t="shared" ca="1" si="309"/>
        <v>618.66551937750273</v>
      </c>
      <c r="AT359" s="14">
        <f t="shared" ca="1" si="310"/>
        <v>618.66551937750273</v>
      </c>
      <c r="AU359" s="14">
        <f t="shared" ca="1" si="291"/>
        <v>874390.78785618593</v>
      </c>
      <c r="AV359" s="15">
        <f ca="1">SUM(AT$12:AT359)</f>
        <v>456790.12818055454</v>
      </c>
      <c r="AW359" s="16">
        <f ca="1">SUM(AR$12:AR359)+SUMIF(AS$12:AS359, "&lt;0")</f>
        <v>417600.65967563156</v>
      </c>
      <c r="AX359" s="15"/>
      <c r="AZ359" s="9">
        <v>44530</v>
      </c>
      <c r="BA359" s="14">
        <f t="shared" ca="1" si="321"/>
        <v>1500</v>
      </c>
      <c r="BB359" s="14">
        <f t="shared" ca="1" si="330"/>
        <v>1500</v>
      </c>
      <c r="BC359" s="14">
        <f t="shared" ca="1" si="338"/>
        <v>1500</v>
      </c>
      <c r="BD359" s="14">
        <f t="shared" ca="1" si="311"/>
        <v>0</v>
      </c>
      <c r="BE359" s="14">
        <f t="shared" ca="1" si="312"/>
        <v>0</v>
      </c>
      <c r="BF359" s="14">
        <f t="shared" ca="1" si="292"/>
        <v>484964.94699999999</v>
      </c>
      <c r="BG359" s="15">
        <f ca="1">SUM(BE$12:BE359)</f>
        <v>253471.17800000004</v>
      </c>
      <c r="BH359" s="16">
        <f ca="1">SUM(BC$12:BC359)+SUMIF(BD$12:BD359, "&lt;0")</f>
        <v>231493.769</v>
      </c>
      <c r="BJ359" s="9">
        <v>44530</v>
      </c>
      <c r="BK359" s="14">
        <f t="shared" ca="1" si="322"/>
        <v>1750</v>
      </c>
      <c r="BL359" s="14">
        <f t="shared" ca="1" si="331"/>
        <v>1750</v>
      </c>
      <c r="BM359" s="14">
        <f t="shared" ca="1" si="339"/>
        <v>1750</v>
      </c>
      <c r="BN359" s="14">
        <f t="shared" ca="1" si="313"/>
        <v>0</v>
      </c>
      <c r="BO359" s="14">
        <f t="shared" ca="1" si="314"/>
        <v>0</v>
      </c>
      <c r="BP359" s="14">
        <f t="shared" ca="1" si="293"/>
        <v>554714.94699999993</v>
      </c>
      <c r="BQ359" s="15">
        <f ca="1">SUM(BO$12:BO359)</f>
        <v>289471.17799999996</v>
      </c>
      <c r="BR359" s="16">
        <f ca="1">SUM(BM$12:BM359)+SUMIF(BN$12:BN359, "&lt;0")</f>
        <v>265243.76899999997</v>
      </c>
      <c r="BT359" s="9">
        <v>44530</v>
      </c>
      <c r="BU359" s="14">
        <f t="shared" ca="1" si="300"/>
        <v>2000</v>
      </c>
      <c r="BV359" s="14">
        <f t="shared" ca="1" si="325"/>
        <v>2000</v>
      </c>
      <c r="BW359" s="14">
        <f t="shared" ca="1" si="340"/>
        <v>2000</v>
      </c>
      <c r="BX359" s="14">
        <f t="shared" ca="1" si="301"/>
        <v>0</v>
      </c>
      <c r="BY359" s="14">
        <f t="shared" ca="1" si="302"/>
        <v>0</v>
      </c>
      <c r="BZ359" s="14">
        <f t="shared" ca="1" si="315"/>
        <v>623489.56299796025</v>
      </c>
      <c r="CA359" s="15">
        <f ca="1">SUM(BY$12:BY359)</f>
        <v>325471.17800000007</v>
      </c>
      <c r="CB359" s="16">
        <f ca="1">SUM(BW$12:BW359)+SUMIF(BX$12:BX359, "&lt;0")</f>
        <v>298018.38499796035</v>
      </c>
      <c r="CD359" s="9">
        <v>44530</v>
      </c>
      <c r="CE359" s="14">
        <f t="shared" ca="1" si="323"/>
        <v>2500</v>
      </c>
      <c r="CF359" s="14">
        <f t="shared" ca="1" si="332"/>
        <v>2500</v>
      </c>
      <c r="CG359" s="14">
        <f t="shared" ca="1" si="341"/>
        <v>2149.4012995139892</v>
      </c>
      <c r="CH359" s="14">
        <f t="shared" ca="1" si="316"/>
        <v>350.59870048601078</v>
      </c>
      <c r="CI359" s="14">
        <f t="shared" ca="1" si="317"/>
        <v>350.59870048601078</v>
      </c>
      <c r="CJ359" s="14">
        <f t="shared" ca="1" si="294"/>
        <v>753787.29516675486</v>
      </c>
      <c r="CK359" s="15">
        <f ca="1">SUM(CI$12:CI359)</f>
        <v>395259.16832132166</v>
      </c>
      <c r="CL359" s="16">
        <f ca="1">SUM(CG$12:CG359)+SUMIF(CH$12:CH359, "&lt;0")</f>
        <v>358528.12684543332</v>
      </c>
    </row>
    <row r="360" spans="1:90" x14ac:dyDescent="0.2">
      <c r="A360" s="24">
        <v>44531</v>
      </c>
      <c r="B360" s="54">
        <f ca="1">IF($A360&gt;= $C$5,$C$6, INDEX('Historical Data'!$D$2:$D$745, MATCH(A360, 'Historical Data'!$B$2:$B$745, 0)))</f>
        <v>1295.6389999999997</v>
      </c>
      <c r="C360" s="14">
        <f t="shared" ca="1" si="326"/>
        <v>1295.6389999999994</v>
      </c>
      <c r="D360" s="14">
        <f t="shared" ca="1" si="333"/>
        <v>697.48800000000165</v>
      </c>
      <c r="E360" s="14">
        <f t="shared" ca="1" si="303"/>
        <v>598.15099999999802</v>
      </c>
      <c r="F360" s="14">
        <f t="shared" ca="1" si="295"/>
        <v>598.15099999999802</v>
      </c>
      <c r="G360" s="14">
        <f t="shared" ca="1" si="318"/>
        <v>429243.86700000253</v>
      </c>
      <c r="H360" s="15">
        <f ca="1">SUM(F$12:F360)</f>
        <v>224641.34499999968</v>
      </c>
      <c r="I360" s="16">
        <f ca="1">SUM(D$12:D360)+SUMIF(E$12:E360, "&lt;0")</f>
        <v>204602.52199999974</v>
      </c>
      <c r="J360" s="15"/>
      <c r="K360" s="9">
        <v>44531</v>
      </c>
      <c r="L360" s="14">
        <f t="shared" ca="1" si="319"/>
        <v>1788.5130798771124</v>
      </c>
      <c r="M360" s="14">
        <f t="shared" ca="1" si="327"/>
        <v>1788.5130798771129</v>
      </c>
      <c r="N360" s="14">
        <f t="shared" ca="1" si="334"/>
        <v>1190.3620798771144</v>
      </c>
      <c r="O360" s="14">
        <f t="shared" ca="1" si="304"/>
        <v>598.15099999999802</v>
      </c>
      <c r="P360" s="14">
        <f t="shared" ca="1" si="305"/>
        <v>598.15099999999802</v>
      </c>
      <c r="Q360" s="14">
        <f t="shared" ca="1" si="289"/>
        <v>567248.60936559318</v>
      </c>
      <c r="R360" s="15">
        <f ca="1">SUM(P$12:P360)</f>
        <v>295615.21250230406</v>
      </c>
      <c r="S360" s="16">
        <f ca="1">SUM(N$12:N360)+SUMIF(O$12:O360, "&lt;0")</f>
        <v>271633.39686328708</v>
      </c>
      <c r="U360" s="9">
        <v>44531</v>
      </c>
      <c r="V360" s="14">
        <f t="shared" ca="1" si="320"/>
        <v>1250</v>
      </c>
      <c r="W360" s="14">
        <f t="shared" ca="1" si="328"/>
        <v>1250</v>
      </c>
      <c r="X360" s="14">
        <f t="shared" ca="1" si="335"/>
        <v>651.84900000000198</v>
      </c>
      <c r="Y360" s="14">
        <f t="shared" ca="1" si="306"/>
        <v>598.15099999999802</v>
      </c>
      <c r="Z360" s="14">
        <f t="shared" ca="1" si="307"/>
        <v>598.15099999999802</v>
      </c>
      <c r="AA360" s="14">
        <f t="shared" ca="1" si="290"/>
        <v>416464.94699999999</v>
      </c>
      <c r="AB360" s="15">
        <f ca="1">SUM(Z$12:Z360)</f>
        <v>218069.32899999997</v>
      </c>
      <c r="AC360" s="16">
        <f ca="1">SUM(X$12:X360)+SUMIF(Y$12:Y360, "&lt;0")</f>
        <v>198395.61800000005</v>
      </c>
      <c r="AE360" s="9">
        <v>44531</v>
      </c>
      <c r="AF360" s="14">
        <f t="shared" ca="1" si="296"/>
        <v>2000</v>
      </c>
      <c r="AG360" s="14">
        <f t="shared" ca="1" si="324"/>
        <v>2000</v>
      </c>
      <c r="AH360" s="14">
        <f t="shared" ca="1" si="336"/>
        <v>1401.849000000002</v>
      </c>
      <c r="AI360" s="14">
        <f t="shared" ca="1" si="297"/>
        <v>598.15099999999802</v>
      </c>
      <c r="AJ360" s="14">
        <f t="shared" ca="1" si="298"/>
        <v>598.15099999999802</v>
      </c>
      <c r="AK360" s="14">
        <f t="shared" ca="1" si="308"/>
        <v>625489.56299796025</v>
      </c>
      <c r="AL360" s="15">
        <f ca="1">SUM(AJ$12:AJ360)</f>
        <v>326069.32900000009</v>
      </c>
      <c r="AM360" s="16">
        <f ca="1">SUM(AH$12:AH360)+SUMIF(AI$12:AI360, "&lt;0")</f>
        <v>299420.23399796034</v>
      </c>
      <c r="AO360" s="9">
        <v>44531</v>
      </c>
      <c r="AP360" s="14">
        <f t="shared" ca="1" si="299"/>
        <v>3000</v>
      </c>
      <c r="AQ360" s="14">
        <f t="shared" ca="1" si="329"/>
        <v>3000</v>
      </c>
      <c r="AR360" s="14">
        <f t="shared" ca="1" si="337"/>
        <v>1783.1834806224992</v>
      </c>
      <c r="AS360" s="14">
        <f t="shared" ca="1" si="309"/>
        <v>1216.8165193775008</v>
      </c>
      <c r="AT360" s="14">
        <f t="shared" ca="1" si="310"/>
        <v>1216.8165193775008</v>
      </c>
      <c r="AU360" s="14">
        <f t="shared" ca="1" si="291"/>
        <v>877390.78785618593</v>
      </c>
      <c r="AV360" s="15">
        <f ca="1">SUM(AT$12:AT360)</f>
        <v>458006.94469993206</v>
      </c>
      <c r="AW360" s="16">
        <f ca="1">SUM(AR$12:AR360)+SUMIF(AS$12:AS360, "&lt;0")</f>
        <v>419383.84315625404</v>
      </c>
      <c r="AX360" s="15"/>
      <c r="AZ360" s="9">
        <v>44531</v>
      </c>
      <c r="BA360" s="14">
        <f t="shared" ca="1" si="321"/>
        <v>1500</v>
      </c>
      <c r="BB360" s="14">
        <f t="shared" ca="1" si="330"/>
        <v>1500</v>
      </c>
      <c r="BC360" s="14">
        <f t="shared" ca="1" si="338"/>
        <v>901.84900000000198</v>
      </c>
      <c r="BD360" s="14">
        <f t="shared" ca="1" si="311"/>
        <v>598.15099999999802</v>
      </c>
      <c r="BE360" s="14">
        <f t="shared" ca="1" si="312"/>
        <v>598.15099999999802</v>
      </c>
      <c r="BF360" s="14">
        <f t="shared" ca="1" si="292"/>
        <v>486464.94699999999</v>
      </c>
      <c r="BG360" s="15">
        <f ca="1">SUM(BE$12:BE360)</f>
        <v>254069.32900000003</v>
      </c>
      <c r="BH360" s="16">
        <f ca="1">SUM(BC$12:BC360)+SUMIF(BD$12:BD360, "&lt;0")</f>
        <v>232395.61800000002</v>
      </c>
      <c r="BJ360" s="9">
        <v>44531</v>
      </c>
      <c r="BK360" s="14">
        <f t="shared" ca="1" si="322"/>
        <v>1750</v>
      </c>
      <c r="BL360" s="14">
        <f t="shared" ca="1" si="331"/>
        <v>1750</v>
      </c>
      <c r="BM360" s="14">
        <f t="shared" ca="1" si="339"/>
        <v>1151.849000000002</v>
      </c>
      <c r="BN360" s="14">
        <f t="shared" ca="1" si="313"/>
        <v>598.15099999999802</v>
      </c>
      <c r="BO360" s="14">
        <f t="shared" ca="1" si="314"/>
        <v>598.15099999999802</v>
      </c>
      <c r="BP360" s="14">
        <f t="shared" ca="1" si="293"/>
        <v>556464.94699999993</v>
      </c>
      <c r="BQ360" s="15">
        <f ca="1">SUM(BO$12:BO360)</f>
        <v>290069.32899999997</v>
      </c>
      <c r="BR360" s="16">
        <f ca="1">SUM(BM$12:BM360)+SUMIF(BN$12:BN360, "&lt;0")</f>
        <v>266395.6179999999</v>
      </c>
      <c r="BT360" s="9">
        <v>44531</v>
      </c>
      <c r="BU360" s="14">
        <f t="shared" ca="1" si="300"/>
        <v>2000</v>
      </c>
      <c r="BV360" s="14">
        <f t="shared" ca="1" si="325"/>
        <v>2000</v>
      </c>
      <c r="BW360" s="14">
        <f t="shared" ca="1" si="340"/>
        <v>1401.849000000002</v>
      </c>
      <c r="BX360" s="14">
        <f t="shared" ca="1" si="301"/>
        <v>598.15099999999802</v>
      </c>
      <c r="BY360" s="14">
        <f t="shared" ca="1" si="302"/>
        <v>598.15099999999802</v>
      </c>
      <c r="BZ360" s="14">
        <f t="shared" ca="1" si="315"/>
        <v>625489.56299796025</v>
      </c>
      <c r="CA360" s="15">
        <f ca="1">SUM(BY$12:BY360)</f>
        <v>326069.32900000009</v>
      </c>
      <c r="CB360" s="16">
        <f ca="1">SUM(BW$12:BW360)+SUMIF(BX$12:BX360, "&lt;0")</f>
        <v>299420.23399796034</v>
      </c>
      <c r="CD360" s="9">
        <v>44531</v>
      </c>
      <c r="CE360" s="14">
        <f t="shared" ca="1" si="323"/>
        <v>2500</v>
      </c>
      <c r="CF360" s="14">
        <f t="shared" ca="1" si="332"/>
        <v>2500</v>
      </c>
      <c r="CG360" s="14">
        <f t="shared" ca="1" si="341"/>
        <v>1577.0280294880536</v>
      </c>
      <c r="CH360" s="14">
        <f t="shared" ca="1" si="316"/>
        <v>922.97197051194644</v>
      </c>
      <c r="CI360" s="14">
        <f t="shared" ca="1" si="317"/>
        <v>922.97197051194644</v>
      </c>
      <c r="CJ360" s="14">
        <f t="shared" ca="1" si="294"/>
        <v>756287.29516675486</v>
      </c>
      <c r="CK360" s="15">
        <f ca="1">SUM(CI$12:CI360)</f>
        <v>396182.14029183361</v>
      </c>
      <c r="CL360" s="16">
        <f ca="1">SUM(CG$12:CG360)+SUMIF(CH$12:CH360, "&lt;0")</f>
        <v>360105.15487492137</v>
      </c>
    </row>
    <row r="361" spans="1:90" x14ac:dyDescent="0.2">
      <c r="A361" s="24">
        <v>44532</v>
      </c>
      <c r="B361" s="54">
        <f ca="1">IF($A361&gt;= $C$5,$C$6, INDEX('Historical Data'!$D$2:$D$745, MATCH(A361, 'Historical Data'!$B$2:$B$745, 0)))</f>
        <v>1295.6389999999997</v>
      </c>
      <c r="C361" s="14">
        <f t="shared" ca="1" si="326"/>
        <v>1295.6389999999994</v>
      </c>
      <c r="D361" s="14">
        <f t="shared" ca="1" si="333"/>
        <v>1203.1669999999945</v>
      </c>
      <c r="E361" s="14">
        <f t="shared" ca="1" si="303"/>
        <v>92.47200000000521</v>
      </c>
      <c r="F361" s="14">
        <f t="shared" ca="1" si="295"/>
        <v>92.47200000000521</v>
      </c>
      <c r="G361" s="14">
        <f t="shared" ca="1" si="318"/>
        <v>430539.50600000256</v>
      </c>
      <c r="H361" s="15">
        <f ca="1">SUM(F$12:F361)</f>
        <v>224733.81699999969</v>
      </c>
      <c r="I361" s="16">
        <f ca="1">SUM(D$12:D361)+SUMIF(E$12:E361, "&lt;0")</f>
        <v>205805.68899999972</v>
      </c>
      <c r="J361" s="15"/>
      <c r="K361" s="9">
        <v>44532</v>
      </c>
      <c r="L361" s="14">
        <f t="shared" ca="1" si="319"/>
        <v>1788.5130798771124</v>
      </c>
      <c r="M361" s="14">
        <f t="shared" ca="1" si="327"/>
        <v>1788.5130798771129</v>
      </c>
      <c r="N361" s="14">
        <f t="shared" ca="1" si="334"/>
        <v>1696.0410798771072</v>
      </c>
      <c r="O361" s="14">
        <f t="shared" ca="1" si="304"/>
        <v>92.47200000000521</v>
      </c>
      <c r="P361" s="14">
        <f t="shared" ca="1" si="305"/>
        <v>92.47200000000521</v>
      </c>
      <c r="Q361" s="14">
        <f t="shared" ca="1" si="289"/>
        <v>569037.1224454703</v>
      </c>
      <c r="R361" s="15">
        <f ca="1">SUM(P$12:P361)</f>
        <v>295707.68450230407</v>
      </c>
      <c r="S361" s="16">
        <f ca="1">SUM(N$12:N361)+SUMIF(O$12:O361, "&lt;0")</f>
        <v>273329.4379431642</v>
      </c>
      <c r="U361" s="9">
        <v>44532</v>
      </c>
      <c r="V361" s="14">
        <f t="shared" ca="1" si="320"/>
        <v>1250</v>
      </c>
      <c r="W361" s="14">
        <f t="shared" ca="1" si="328"/>
        <v>1250</v>
      </c>
      <c r="X361" s="14">
        <f t="shared" ca="1" si="335"/>
        <v>1157.5279999999948</v>
      </c>
      <c r="Y361" s="14">
        <f t="shared" ca="1" si="306"/>
        <v>92.47200000000521</v>
      </c>
      <c r="Z361" s="14">
        <f t="shared" ca="1" si="307"/>
        <v>92.47200000000521</v>
      </c>
      <c r="AA361" s="14">
        <f t="shared" ca="1" si="290"/>
        <v>417714.94699999999</v>
      </c>
      <c r="AB361" s="15">
        <f ca="1">SUM(Z$12:Z361)</f>
        <v>218161.80099999998</v>
      </c>
      <c r="AC361" s="16">
        <f ca="1">SUM(X$12:X361)+SUMIF(Y$12:Y361, "&lt;0")</f>
        <v>199553.14600000004</v>
      </c>
      <c r="AE361" s="9">
        <v>44532</v>
      </c>
      <c r="AF361" s="14">
        <f t="shared" ca="1" si="296"/>
        <v>2000</v>
      </c>
      <c r="AG361" s="14">
        <f t="shared" ca="1" si="324"/>
        <v>2000</v>
      </c>
      <c r="AH361" s="14">
        <f t="shared" ca="1" si="336"/>
        <v>1907.5279999999948</v>
      </c>
      <c r="AI361" s="14">
        <f t="shared" ca="1" si="297"/>
        <v>92.47200000000521</v>
      </c>
      <c r="AJ361" s="14">
        <f t="shared" ca="1" si="298"/>
        <v>92.47200000000521</v>
      </c>
      <c r="AK361" s="14">
        <f t="shared" ca="1" si="308"/>
        <v>627489.56299796025</v>
      </c>
      <c r="AL361" s="15">
        <f ca="1">SUM(AJ$12:AJ361)</f>
        <v>326161.80100000009</v>
      </c>
      <c r="AM361" s="16">
        <f ca="1">SUM(AH$12:AH361)+SUMIF(AI$12:AI361, "&lt;0")</f>
        <v>301327.76199796033</v>
      </c>
      <c r="AO361" s="9">
        <v>44532</v>
      </c>
      <c r="AP361" s="14">
        <f t="shared" ca="1" si="299"/>
        <v>3000</v>
      </c>
      <c r="AQ361" s="14">
        <f t="shared" ca="1" si="329"/>
        <v>3000</v>
      </c>
      <c r="AR361" s="14">
        <f t="shared" ca="1" si="337"/>
        <v>2288.8624806224921</v>
      </c>
      <c r="AS361" s="14">
        <f t="shared" ca="1" si="309"/>
        <v>711.13751937750794</v>
      </c>
      <c r="AT361" s="14">
        <f t="shared" ca="1" si="310"/>
        <v>711.13751937750794</v>
      </c>
      <c r="AU361" s="14">
        <f t="shared" ca="1" si="291"/>
        <v>880390.78785618593</v>
      </c>
      <c r="AV361" s="15">
        <f ca="1">SUM(AT$12:AT361)</f>
        <v>458718.08221930958</v>
      </c>
      <c r="AW361" s="16">
        <f ca="1">SUM(AR$12:AR361)+SUMIF(AS$12:AS361, "&lt;0")</f>
        <v>421672.70563687652</v>
      </c>
      <c r="AX361" s="15"/>
      <c r="AZ361" s="9">
        <v>44532</v>
      </c>
      <c r="BA361" s="14">
        <f t="shared" ca="1" si="321"/>
        <v>1500</v>
      </c>
      <c r="BB361" s="14">
        <f t="shared" ca="1" si="330"/>
        <v>1500</v>
      </c>
      <c r="BC361" s="14">
        <f t="shared" ca="1" si="338"/>
        <v>1407.5279999999948</v>
      </c>
      <c r="BD361" s="14">
        <f t="shared" ca="1" si="311"/>
        <v>92.47200000000521</v>
      </c>
      <c r="BE361" s="14">
        <f t="shared" ca="1" si="312"/>
        <v>92.47200000000521</v>
      </c>
      <c r="BF361" s="14">
        <f t="shared" ca="1" si="292"/>
        <v>487964.94699999999</v>
      </c>
      <c r="BG361" s="15">
        <f ca="1">SUM(BE$12:BE361)</f>
        <v>254161.80100000004</v>
      </c>
      <c r="BH361" s="16">
        <f ca="1">SUM(BC$12:BC361)+SUMIF(BD$12:BD361, "&lt;0")</f>
        <v>233803.14600000001</v>
      </c>
      <c r="BJ361" s="9">
        <v>44532</v>
      </c>
      <c r="BK361" s="14">
        <f t="shared" ca="1" si="322"/>
        <v>1750</v>
      </c>
      <c r="BL361" s="14">
        <f t="shared" ca="1" si="331"/>
        <v>1750</v>
      </c>
      <c r="BM361" s="14">
        <f t="shared" ca="1" si="339"/>
        <v>1657.5279999999948</v>
      </c>
      <c r="BN361" s="14">
        <f t="shared" ca="1" si="313"/>
        <v>92.47200000000521</v>
      </c>
      <c r="BO361" s="14">
        <f t="shared" ca="1" si="314"/>
        <v>92.47200000000521</v>
      </c>
      <c r="BP361" s="14">
        <f t="shared" ca="1" si="293"/>
        <v>558214.94699999993</v>
      </c>
      <c r="BQ361" s="15">
        <f ca="1">SUM(BO$12:BO361)</f>
        <v>290161.80099999998</v>
      </c>
      <c r="BR361" s="16">
        <f ca="1">SUM(BM$12:BM361)+SUMIF(BN$12:BN361, "&lt;0")</f>
        <v>268053.14599999995</v>
      </c>
      <c r="BT361" s="9">
        <v>44532</v>
      </c>
      <c r="BU361" s="14">
        <f t="shared" ca="1" si="300"/>
        <v>2000</v>
      </c>
      <c r="BV361" s="14">
        <f t="shared" ca="1" si="325"/>
        <v>2000</v>
      </c>
      <c r="BW361" s="14">
        <f t="shared" ca="1" si="340"/>
        <v>1907.5279999999948</v>
      </c>
      <c r="BX361" s="14">
        <f t="shared" ca="1" si="301"/>
        <v>92.47200000000521</v>
      </c>
      <c r="BY361" s="14">
        <f t="shared" ca="1" si="302"/>
        <v>92.47200000000521</v>
      </c>
      <c r="BZ361" s="14">
        <f t="shared" ca="1" si="315"/>
        <v>627489.56299796025</v>
      </c>
      <c r="CA361" s="15">
        <f ca="1">SUM(BY$12:BY361)</f>
        <v>326161.80100000009</v>
      </c>
      <c r="CB361" s="16">
        <f ca="1">SUM(BW$12:BW361)+SUMIF(BX$12:BX361, "&lt;0")</f>
        <v>301327.76199796033</v>
      </c>
      <c r="CD361" s="9">
        <v>44532</v>
      </c>
      <c r="CE361" s="14">
        <f t="shared" ca="1" si="323"/>
        <v>2500</v>
      </c>
      <c r="CF361" s="14">
        <f t="shared" ca="1" si="332"/>
        <v>2500</v>
      </c>
      <c r="CG361" s="14">
        <f t="shared" ca="1" si="341"/>
        <v>2108.4847594621092</v>
      </c>
      <c r="CH361" s="14">
        <f t="shared" ca="1" si="316"/>
        <v>391.5152405378908</v>
      </c>
      <c r="CI361" s="14">
        <f t="shared" ca="1" si="317"/>
        <v>391.5152405378908</v>
      </c>
      <c r="CJ361" s="14">
        <f t="shared" ca="1" si="294"/>
        <v>758787.29516675486</v>
      </c>
      <c r="CK361" s="15">
        <f ca="1">SUM(CI$12:CI361)</f>
        <v>396573.65553237149</v>
      </c>
      <c r="CL361" s="16">
        <f ca="1">SUM(CG$12:CG361)+SUMIF(CH$12:CH361, "&lt;0")</f>
        <v>362213.63963438349</v>
      </c>
    </row>
    <row r="362" spans="1:90" x14ac:dyDescent="0.2">
      <c r="A362" s="24">
        <v>44533</v>
      </c>
      <c r="B362" s="54">
        <f ca="1">IF($A362&gt;= $C$5,$C$6, INDEX('Historical Data'!$D$2:$D$745, MATCH(A362, 'Historical Data'!$B$2:$B$745, 0)))</f>
        <v>1295.6389999999997</v>
      </c>
      <c r="C362" s="14">
        <f t="shared" ca="1" si="326"/>
        <v>1295.6389999999994</v>
      </c>
      <c r="D362" s="14">
        <f t="shared" ca="1" si="333"/>
        <v>354.55500000000075</v>
      </c>
      <c r="E362" s="14">
        <f t="shared" ca="1" si="303"/>
        <v>941.08399999999892</v>
      </c>
      <c r="F362" s="14">
        <f t="shared" ca="1" si="295"/>
        <v>941.08399999999892</v>
      </c>
      <c r="G362" s="14">
        <f t="shared" ca="1" si="318"/>
        <v>431835.14500000258</v>
      </c>
      <c r="H362" s="15">
        <f ca="1">SUM(F$12:F362)</f>
        <v>225674.90099999969</v>
      </c>
      <c r="I362" s="16">
        <f ca="1">SUM(D$12:D362)+SUMIF(E$12:E362, "&lt;0")</f>
        <v>206160.24399999972</v>
      </c>
      <c r="J362" s="15"/>
      <c r="K362" s="9">
        <v>44533</v>
      </c>
      <c r="L362" s="14">
        <f t="shared" ca="1" si="319"/>
        <v>1788.5130798771124</v>
      </c>
      <c r="M362" s="14">
        <f t="shared" ca="1" si="327"/>
        <v>1788.5130798771129</v>
      </c>
      <c r="N362" s="14">
        <f t="shared" ca="1" si="334"/>
        <v>847.42907987711351</v>
      </c>
      <c r="O362" s="14">
        <f t="shared" ca="1" si="304"/>
        <v>941.08399999999892</v>
      </c>
      <c r="P362" s="14">
        <f t="shared" ca="1" si="305"/>
        <v>941.08399999999892</v>
      </c>
      <c r="Q362" s="14">
        <f t="shared" ca="1" si="289"/>
        <v>570825.63552534743</v>
      </c>
      <c r="R362" s="15">
        <f ca="1">SUM(P$12:P362)</f>
        <v>296648.76850230404</v>
      </c>
      <c r="S362" s="16">
        <f ca="1">SUM(N$12:N362)+SUMIF(O$12:O362, "&lt;0")</f>
        <v>274176.8670230413</v>
      </c>
      <c r="U362" s="9">
        <v>44533</v>
      </c>
      <c r="V362" s="14">
        <f t="shared" ca="1" si="320"/>
        <v>1250</v>
      </c>
      <c r="W362" s="14">
        <f t="shared" ca="1" si="328"/>
        <v>1250</v>
      </c>
      <c r="X362" s="14">
        <f t="shared" ca="1" si="335"/>
        <v>308.91600000000108</v>
      </c>
      <c r="Y362" s="14">
        <f t="shared" ca="1" si="306"/>
        <v>941.08399999999892</v>
      </c>
      <c r="Z362" s="14">
        <f t="shared" ca="1" si="307"/>
        <v>941.08399999999892</v>
      </c>
      <c r="AA362" s="14">
        <f t="shared" ca="1" si="290"/>
        <v>418964.94699999999</v>
      </c>
      <c r="AB362" s="15">
        <f ca="1">SUM(Z$12:Z362)</f>
        <v>219102.88499999998</v>
      </c>
      <c r="AC362" s="16">
        <f ca="1">SUM(X$12:X362)+SUMIF(Y$12:Y362, "&lt;0")</f>
        <v>199862.06200000003</v>
      </c>
      <c r="AE362" s="9">
        <v>44533</v>
      </c>
      <c r="AF362" s="14">
        <f t="shared" ca="1" si="296"/>
        <v>2000</v>
      </c>
      <c r="AG362" s="14">
        <f t="shared" ca="1" si="324"/>
        <v>2000</v>
      </c>
      <c r="AH362" s="14">
        <f t="shared" ca="1" si="336"/>
        <v>1058.9160000000011</v>
      </c>
      <c r="AI362" s="14">
        <f t="shared" ca="1" si="297"/>
        <v>941.08399999999892</v>
      </c>
      <c r="AJ362" s="14">
        <f t="shared" ca="1" si="298"/>
        <v>941.08399999999892</v>
      </c>
      <c r="AK362" s="14">
        <f t="shared" ca="1" si="308"/>
        <v>629489.56299796025</v>
      </c>
      <c r="AL362" s="15">
        <f ca="1">SUM(AJ$12:AJ362)</f>
        <v>327102.88500000007</v>
      </c>
      <c r="AM362" s="16">
        <f ca="1">SUM(AH$12:AH362)+SUMIF(AI$12:AI362, "&lt;0")</f>
        <v>302386.67799796036</v>
      </c>
      <c r="AO362" s="9">
        <v>44533</v>
      </c>
      <c r="AP362" s="14">
        <f t="shared" ca="1" si="299"/>
        <v>3000</v>
      </c>
      <c r="AQ362" s="14">
        <f t="shared" ca="1" si="329"/>
        <v>3000</v>
      </c>
      <c r="AR362" s="14">
        <f t="shared" ca="1" si="337"/>
        <v>1440.2504806224979</v>
      </c>
      <c r="AS362" s="14">
        <f t="shared" ca="1" si="309"/>
        <v>1559.7495193775021</v>
      </c>
      <c r="AT362" s="14">
        <f t="shared" ca="1" si="310"/>
        <v>1559.7495193775021</v>
      </c>
      <c r="AU362" s="14">
        <f t="shared" ca="1" si="291"/>
        <v>883390.78785618593</v>
      </c>
      <c r="AV362" s="15">
        <f ca="1">SUM(AT$12:AT362)</f>
        <v>460277.83173868706</v>
      </c>
      <c r="AW362" s="16">
        <f ca="1">SUM(AR$12:AR362)+SUMIF(AS$12:AS362, "&lt;0")</f>
        <v>423112.95611749904</v>
      </c>
      <c r="AX362" s="15"/>
      <c r="AZ362" s="9">
        <v>44533</v>
      </c>
      <c r="BA362" s="14">
        <f t="shared" ca="1" si="321"/>
        <v>1500</v>
      </c>
      <c r="BB362" s="14">
        <f t="shared" ca="1" si="330"/>
        <v>1500</v>
      </c>
      <c r="BC362" s="14">
        <f t="shared" ca="1" si="338"/>
        <v>558.91600000000108</v>
      </c>
      <c r="BD362" s="14">
        <f t="shared" ca="1" si="311"/>
        <v>941.08399999999892</v>
      </c>
      <c r="BE362" s="14">
        <f t="shared" ca="1" si="312"/>
        <v>941.08399999999892</v>
      </c>
      <c r="BF362" s="14">
        <f t="shared" ca="1" si="292"/>
        <v>489464.94699999999</v>
      </c>
      <c r="BG362" s="15">
        <f ca="1">SUM(BE$12:BE362)</f>
        <v>255102.88500000004</v>
      </c>
      <c r="BH362" s="16">
        <f ca="1">SUM(BC$12:BC362)+SUMIF(BD$12:BD362, "&lt;0")</f>
        <v>234362.06200000001</v>
      </c>
      <c r="BJ362" s="9">
        <v>44533</v>
      </c>
      <c r="BK362" s="14">
        <f t="shared" ca="1" si="322"/>
        <v>1750</v>
      </c>
      <c r="BL362" s="14">
        <f t="shared" ca="1" si="331"/>
        <v>1750</v>
      </c>
      <c r="BM362" s="14">
        <f t="shared" ca="1" si="339"/>
        <v>808.91600000000108</v>
      </c>
      <c r="BN362" s="14">
        <f t="shared" ca="1" si="313"/>
        <v>941.08399999999892</v>
      </c>
      <c r="BO362" s="14">
        <f t="shared" ca="1" si="314"/>
        <v>941.08399999999892</v>
      </c>
      <c r="BP362" s="14">
        <f t="shared" ca="1" si="293"/>
        <v>559964.94699999993</v>
      </c>
      <c r="BQ362" s="15">
        <f ca="1">SUM(BO$12:BO362)</f>
        <v>291102.88499999995</v>
      </c>
      <c r="BR362" s="16">
        <f ca="1">SUM(BM$12:BM362)+SUMIF(BN$12:BN362, "&lt;0")</f>
        <v>268862.06199999992</v>
      </c>
      <c r="BT362" s="9">
        <v>44533</v>
      </c>
      <c r="BU362" s="14">
        <f t="shared" ca="1" si="300"/>
        <v>2000</v>
      </c>
      <c r="BV362" s="14">
        <f t="shared" ca="1" si="325"/>
        <v>2000</v>
      </c>
      <c r="BW362" s="14">
        <f t="shared" ca="1" si="340"/>
        <v>1058.9160000000011</v>
      </c>
      <c r="BX362" s="14">
        <f t="shared" ca="1" si="301"/>
        <v>941.08399999999892</v>
      </c>
      <c r="BY362" s="14">
        <f t="shared" ca="1" si="302"/>
        <v>941.08399999999892</v>
      </c>
      <c r="BZ362" s="14">
        <f t="shared" ca="1" si="315"/>
        <v>629489.56299796025</v>
      </c>
      <c r="CA362" s="15">
        <f ca="1">SUM(BY$12:BY362)</f>
        <v>327102.88500000007</v>
      </c>
      <c r="CB362" s="16">
        <f ca="1">SUM(BW$12:BW362)+SUMIF(BX$12:BX362, "&lt;0")</f>
        <v>302386.67799796036</v>
      </c>
      <c r="CD362" s="9">
        <v>44533</v>
      </c>
      <c r="CE362" s="14">
        <f t="shared" ca="1" si="323"/>
        <v>2500</v>
      </c>
      <c r="CF362" s="14">
        <f t="shared" ca="1" si="332"/>
        <v>2500</v>
      </c>
      <c r="CG362" s="14">
        <f t="shared" ca="1" si="341"/>
        <v>1285.6504894361778</v>
      </c>
      <c r="CH362" s="14">
        <f t="shared" ca="1" si="316"/>
        <v>1214.3495105638222</v>
      </c>
      <c r="CI362" s="14">
        <f t="shared" ca="1" si="317"/>
        <v>1214.3495105638222</v>
      </c>
      <c r="CJ362" s="14">
        <f t="shared" ca="1" si="294"/>
        <v>761287.29516675486</v>
      </c>
      <c r="CK362" s="15">
        <f ca="1">SUM(CI$12:CI362)</f>
        <v>397788.00504293531</v>
      </c>
      <c r="CL362" s="16">
        <f ca="1">SUM(CG$12:CG362)+SUMIF(CH$12:CH362, "&lt;0")</f>
        <v>363499.29012381966</v>
      </c>
    </row>
    <row r="363" spans="1:90" x14ac:dyDescent="0.2">
      <c r="A363" s="24">
        <v>44534</v>
      </c>
      <c r="B363" s="54">
        <f ca="1">IF($A363&gt;= $C$5,$C$6, INDEX('Historical Data'!$D$2:$D$745, MATCH(A363, 'Historical Data'!$B$2:$B$745, 0)))</f>
        <v>1295.6389999999997</v>
      </c>
      <c r="C363" s="14">
        <f t="shared" ca="1" si="326"/>
        <v>1295.6389999999994</v>
      </c>
      <c r="D363" s="14">
        <f t="shared" ca="1" si="333"/>
        <v>590.49500000000307</v>
      </c>
      <c r="E363" s="14">
        <f t="shared" ca="1" si="303"/>
        <v>705.14399999999659</v>
      </c>
      <c r="F363" s="14">
        <f t="shared" ca="1" si="295"/>
        <v>705.14399999999659</v>
      </c>
      <c r="G363" s="14">
        <f t="shared" ca="1" si="318"/>
        <v>433130.7840000026</v>
      </c>
      <c r="H363" s="15">
        <f ca="1">SUM(F$12:F363)</f>
        <v>226380.04499999969</v>
      </c>
      <c r="I363" s="16">
        <f ca="1">SUM(D$12:D363)+SUMIF(E$12:E363, "&lt;0")</f>
        <v>206750.73899999971</v>
      </c>
      <c r="J363" s="15"/>
      <c r="K363" s="9">
        <v>44534</v>
      </c>
      <c r="L363" s="14">
        <f t="shared" ca="1" si="319"/>
        <v>1788.5130798771124</v>
      </c>
      <c r="M363" s="14">
        <f t="shared" ca="1" si="327"/>
        <v>1788.5130798771129</v>
      </c>
      <c r="N363" s="14">
        <f t="shared" ca="1" si="334"/>
        <v>1083.3690798771158</v>
      </c>
      <c r="O363" s="14">
        <f t="shared" ca="1" si="304"/>
        <v>705.14399999999659</v>
      </c>
      <c r="P363" s="14">
        <f t="shared" ca="1" si="305"/>
        <v>705.14399999999659</v>
      </c>
      <c r="Q363" s="14">
        <f t="shared" ca="1" si="289"/>
        <v>572614.14860522456</v>
      </c>
      <c r="R363" s="15">
        <f ca="1">SUM(P$12:P363)</f>
        <v>297353.91250230401</v>
      </c>
      <c r="S363" s="16">
        <f ca="1">SUM(N$12:N363)+SUMIF(O$12:O363, "&lt;0")</f>
        <v>275260.2361029184</v>
      </c>
      <c r="U363" s="9">
        <v>44534</v>
      </c>
      <c r="V363" s="14">
        <f t="shared" ca="1" si="320"/>
        <v>1250</v>
      </c>
      <c r="W363" s="14">
        <f t="shared" ca="1" si="328"/>
        <v>1250</v>
      </c>
      <c r="X363" s="14">
        <f t="shared" ca="1" si="335"/>
        <v>544.85600000000341</v>
      </c>
      <c r="Y363" s="14">
        <f t="shared" ca="1" si="306"/>
        <v>705.14399999999659</v>
      </c>
      <c r="Z363" s="14">
        <f t="shared" ca="1" si="307"/>
        <v>705.14399999999659</v>
      </c>
      <c r="AA363" s="14">
        <f t="shared" ca="1" si="290"/>
        <v>420214.94699999999</v>
      </c>
      <c r="AB363" s="15">
        <f ca="1">SUM(Z$12:Z363)</f>
        <v>219808.02899999998</v>
      </c>
      <c r="AC363" s="16">
        <f ca="1">SUM(X$12:X363)+SUMIF(Y$12:Y363, "&lt;0")</f>
        <v>200406.91800000003</v>
      </c>
      <c r="AE363" s="9">
        <v>44534</v>
      </c>
      <c r="AF363" s="14">
        <f t="shared" ca="1" si="296"/>
        <v>2000</v>
      </c>
      <c r="AG363" s="14">
        <f t="shared" ca="1" si="324"/>
        <v>2000</v>
      </c>
      <c r="AH363" s="14">
        <f t="shared" ca="1" si="336"/>
        <v>1294.8560000000034</v>
      </c>
      <c r="AI363" s="14">
        <f t="shared" ca="1" si="297"/>
        <v>705.14399999999659</v>
      </c>
      <c r="AJ363" s="14">
        <f t="shared" ca="1" si="298"/>
        <v>705.14399999999659</v>
      </c>
      <c r="AK363" s="14">
        <f t="shared" ca="1" si="308"/>
        <v>631489.56299796025</v>
      </c>
      <c r="AL363" s="15">
        <f ca="1">SUM(AJ$12:AJ363)</f>
        <v>327808.02900000004</v>
      </c>
      <c r="AM363" s="16">
        <f ca="1">SUM(AH$12:AH363)+SUMIF(AI$12:AI363, "&lt;0")</f>
        <v>303681.53399796039</v>
      </c>
      <c r="AO363" s="9">
        <v>44534</v>
      </c>
      <c r="AP363" s="14">
        <f t="shared" ca="1" si="299"/>
        <v>3000</v>
      </c>
      <c r="AQ363" s="14">
        <f t="shared" ca="1" si="329"/>
        <v>3000</v>
      </c>
      <c r="AR363" s="14">
        <f t="shared" ca="1" si="337"/>
        <v>1676.1904806225007</v>
      </c>
      <c r="AS363" s="14">
        <f t="shared" ca="1" si="309"/>
        <v>1323.8095193774993</v>
      </c>
      <c r="AT363" s="14">
        <f t="shared" ca="1" si="310"/>
        <v>1323.8095193774993</v>
      </c>
      <c r="AU363" s="14">
        <f t="shared" ca="1" si="291"/>
        <v>886390.78785618593</v>
      </c>
      <c r="AV363" s="15">
        <f ca="1">SUM(AT$12:AT363)</f>
        <v>461601.64125806454</v>
      </c>
      <c r="AW363" s="16">
        <f ca="1">SUM(AR$12:AR363)+SUMIF(AS$12:AS363, "&lt;0")</f>
        <v>424789.14659812156</v>
      </c>
      <c r="AX363" s="15"/>
      <c r="AZ363" s="9">
        <v>44534</v>
      </c>
      <c r="BA363" s="14">
        <f t="shared" ca="1" si="321"/>
        <v>1500</v>
      </c>
      <c r="BB363" s="14">
        <f t="shared" ca="1" si="330"/>
        <v>1500</v>
      </c>
      <c r="BC363" s="14">
        <f t="shared" ca="1" si="338"/>
        <v>794.85600000000341</v>
      </c>
      <c r="BD363" s="14">
        <f t="shared" ca="1" si="311"/>
        <v>705.14399999999659</v>
      </c>
      <c r="BE363" s="14">
        <f t="shared" ca="1" si="312"/>
        <v>705.14399999999659</v>
      </c>
      <c r="BF363" s="14">
        <f t="shared" ca="1" si="292"/>
        <v>490964.94699999999</v>
      </c>
      <c r="BG363" s="15">
        <f ca="1">SUM(BE$12:BE363)</f>
        <v>255808.02900000004</v>
      </c>
      <c r="BH363" s="16">
        <f ca="1">SUM(BC$12:BC363)+SUMIF(BD$12:BD363, "&lt;0")</f>
        <v>235156.91800000001</v>
      </c>
      <c r="BJ363" s="9">
        <v>44534</v>
      </c>
      <c r="BK363" s="14">
        <f t="shared" ca="1" si="322"/>
        <v>1750</v>
      </c>
      <c r="BL363" s="14">
        <f t="shared" ca="1" si="331"/>
        <v>1750</v>
      </c>
      <c r="BM363" s="14">
        <f t="shared" ca="1" si="339"/>
        <v>1044.8560000000034</v>
      </c>
      <c r="BN363" s="14">
        <f t="shared" ca="1" si="313"/>
        <v>705.14399999999659</v>
      </c>
      <c r="BO363" s="14">
        <f t="shared" ca="1" si="314"/>
        <v>705.14399999999659</v>
      </c>
      <c r="BP363" s="14">
        <f t="shared" ca="1" si="293"/>
        <v>561714.94699999993</v>
      </c>
      <c r="BQ363" s="15">
        <f ca="1">SUM(BO$12:BO363)</f>
        <v>291808.02899999992</v>
      </c>
      <c r="BR363" s="16">
        <f ca="1">SUM(BM$12:BM363)+SUMIF(BN$12:BN363, "&lt;0")</f>
        <v>269906.91799999995</v>
      </c>
      <c r="BT363" s="9">
        <v>44534</v>
      </c>
      <c r="BU363" s="14">
        <f t="shared" ca="1" si="300"/>
        <v>2000</v>
      </c>
      <c r="BV363" s="14">
        <f t="shared" ca="1" si="325"/>
        <v>2000</v>
      </c>
      <c r="BW363" s="14">
        <f t="shared" ca="1" si="340"/>
        <v>1294.8560000000034</v>
      </c>
      <c r="BX363" s="14">
        <f t="shared" ca="1" si="301"/>
        <v>705.14399999999659</v>
      </c>
      <c r="BY363" s="14">
        <f t="shared" ca="1" si="302"/>
        <v>705.14399999999659</v>
      </c>
      <c r="BZ363" s="14">
        <f t="shared" ca="1" si="315"/>
        <v>631489.56299796025</v>
      </c>
      <c r="CA363" s="15">
        <f ca="1">SUM(BY$12:BY363)</f>
        <v>327808.02900000004</v>
      </c>
      <c r="CB363" s="16">
        <f ca="1">SUM(BW$12:BW363)+SUMIF(BX$12:BX363, "&lt;0")</f>
        <v>303681.53399796039</v>
      </c>
      <c r="CD363" s="9">
        <v>44534</v>
      </c>
      <c r="CE363" s="14">
        <f t="shared" ca="1" si="323"/>
        <v>2500</v>
      </c>
      <c r="CF363" s="14">
        <f t="shared" ca="1" si="332"/>
        <v>2500</v>
      </c>
      <c r="CG363" s="14">
        <f t="shared" ca="1" si="341"/>
        <v>1547.368219410243</v>
      </c>
      <c r="CH363" s="14">
        <f t="shared" ca="1" si="316"/>
        <v>952.631780589757</v>
      </c>
      <c r="CI363" s="14">
        <f t="shared" ca="1" si="317"/>
        <v>952.631780589757</v>
      </c>
      <c r="CJ363" s="14">
        <f t="shared" ca="1" si="294"/>
        <v>763787.29516675486</v>
      </c>
      <c r="CK363" s="15">
        <f ca="1">SUM(CI$12:CI363)</f>
        <v>398740.63682352507</v>
      </c>
      <c r="CL363" s="16">
        <f ca="1">SUM(CG$12:CG363)+SUMIF(CH$12:CH363, "&lt;0")</f>
        <v>365046.65834322991</v>
      </c>
    </row>
    <row r="364" spans="1:90" x14ac:dyDescent="0.2">
      <c r="A364" s="24">
        <v>44535</v>
      </c>
      <c r="B364" s="54">
        <f ca="1">IF($A364&gt;= $C$5,$C$6, INDEX('Historical Data'!$D$2:$D$745, MATCH(A364, 'Historical Data'!$B$2:$B$745, 0)))</f>
        <v>1295.6389999999997</v>
      </c>
      <c r="C364" s="14">
        <f t="shared" ca="1" si="326"/>
        <v>1295.6389999999994</v>
      </c>
      <c r="D364" s="14">
        <f t="shared" ca="1" si="333"/>
        <v>1295.6389999999997</v>
      </c>
      <c r="E364" s="14">
        <f t="shared" ca="1" si="303"/>
        <v>0</v>
      </c>
      <c r="F364" s="14">
        <f t="shared" ca="1" si="295"/>
        <v>0</v>
      </c>
      <c r="G364" s="14">
        <f t="shared" ca="1" si="318"/>
        <v>434426.42300000263</v>
      </c>
      <c r="H364" s="15">
        <f ca="1">SUM(F$12:F364)</f>
        <v>226380.04499999969</v>
      </c>
      <c r="I364" s="16">
        <f ca="1">SUM(D$12:D364)+SUMIF(E$12:E364, "&lt;0")</f>
        <v>208046.37799999971</v>
      </c>
      <c r="J364" s="15"/>
      <c r="K364" s="9">
        <v>44535</v>
      </c>
      <c r="L364" s="14">
        <f t="shared" ca="1" si="319"/>
        <v>1788.5130798771124</v>
      </c>
      <c r="M364" s="14">
        <f t="shared" ca="1" si="327"/>
        <v>1788.5130798771129</v>
      </c>
      <c r="N364" s="14">
        <f t="shared" ca="1" si="334"/>
        <v>1788.5130798771124</v>
      </c>
      <c r="O364" s="14">
        <f t="shared" ca="1" si="304"/>
        <v>0</v>
      </c>
      <c r="P364" s="14">
        <f t="shared" ca="1" si="305"/>
        <v>0</v>
      </c>
      <c r="Q364" s="14">
        <f t="shared" ca="1" si="289"/>
        <v>574402.66168510169</v>
      </c>
      <c r="R364" s="15">
        <f ca="1">SUM(P$12:P364)</f>
        <v>297353.91250230401</v>
      </c>
      <c r="S364" s="16">
        <f ca="1">SUM(N$12:N364)+SUMIF(O$12:O364, "&lt;0")</f>
        <v>277048.74918279552</v>
      </c>
      <c r="U364" s="9">
        <v>44535</v>
      </c>
      <c r="V364" s="14">
        <f t="shared" ca="1" si="320"/>
        <v>1250</v>
      </c>
      <c r="W364" s="14">
        <f t="shared" ca="1" si="328"/>
        <v>1250</v>
      </c>
      <c r="X364" s="14">
        <f t="shared" ca="1" si="335"/>
        <v>1250</v>
      </c>
      <c r="Y364" s="14">
        <f t="shared" ca="1" si="306"/>
        <v>0</v>
      </c>
      <c r="Z364" s="14">
        <f t="shared" ca="1" si="307"/>
        <v>0</v>
      </c>
      <c r="AA364" s="14">
        <f t="shared" ca="1" si="290"/>
        <v>421464.94699999999</v>
      </c>
      <c r="AB364" s="15">
        <f ca="1">SUM(Z$12:Z364)</f>
        <v>219808.02899999998</v>
      </c>
      <c r="AC364" s="16">
        <f ca="1">SUM(X$12:X364)+SUMIF(Y$12:Y364, "&lt;0")</f>
        <v>201656.91800000003</v>
      </c>
      <c r="AE364" s="9">
        <v>44535</v>
      </c>
      <c r="AF364" s="14">
        <f t="shared" ca="1" si="296"/>
        <v>2000</v>
      </c>
      <c r="AG364" s="14">
        <f t="shared" ca="1" si="324"/>
        <v>2000</v>
      </c>
      <c r="AH364" s="14">
        <f t="shared" ca="1" si="336"/>
        <v>2000</v>
      </c>
      <c r="AI364" s="14">
        <f t="shared" ca="1" si="297"/>
        <v>0</v>
      </c>
      <c r="AJ364" s="14">
        <f t="shared" ca="1" si="298"/>
        <v>0</v>
      </c>
      <c r="AK364" s="14">
        <f t="shared" ca="1" si="308"/>
        <v>633489.56299796025</v>
      </c>
      <c r="AL364" s="15">
        <f ca="1">SUM(AJ$12:AJ364)</f>
        <v>327808.02900000004</v>
      </c>
      <c r="AM364" s="16">
        <f ca="1">SUM(AH$12:AH364)+SUMIF(AI$12:AI364, "&lt;0")</f>
        <v>305681.53399796039</v>
      </c>
      <c r="AO364" s="9">
        <v>44535</v>
      </c>
      <c r="AP364" s="14">
        <f t="shared" ca="1" si="299"/>
        <v>3000</v>
      </c>
      <c r="AQ364" s="14">
        <f t="shared" ca="1" si="329"/>
        <v>3000</v>
      </c>
      <c r="AR364" s="14">
        <f t="shared" ca="1" si="337"/>
        <v>2381.3344806224973</v>
      </c>
      <c r="AS364" s="14">
        <f t="shared" ca="1" si="309"/>
        <v>618.66551937750273</v>
      </c>
      <c r="AT364" s="14">
        <f t="shared" ca="1" si="310"/>
        <v>618.66551937750273</v>
      </c>
      <c r="AU364" s="14">
        <f t="shared" ca="1" si="291"/>
        <v>889390.78785618593</v>
      </c>
      <c r="AV364" s="15">
        <f ca="1">SUM(AT$12:AT364)</f>
        <v>462220.30677744205</v>
      </c>
      <c r="AW364" s="16">
        <f ca="1">SUM(AR$12:AR364)+SUMIF(AS$12:AS364, "&lt;0")</f>
        <v>427170.48107874405</v>
      </c>
      <c r="AX364" s="15"/>
      <c r="AZ364" s="9">
        <v>44535</v>
      </c>
      <c r="BA364" s="14">
        <f t="shared" ca="1" si="321"/>
        <v>1500</v>
      </c>
      <c r="BB364" s="14">
        <f t="shared" ca="1" si="330"/>
        <v>1500</v>
      </c>
      <c r="BC364" s="14">
        <f t="shared" ca="1" si="338"/>
        <v>1500</v>
      </c>
      <c r="BD364" s="14">
        <f t="shared" ca="1" si="311"/>
        <v>0</v>
      </c>
      <c r="BE364" s="14">
        <f t="shared" ca="1" si="312"/>
        <v>0</v>
      </c>
      <c r="BF364" s="14">
        <f t="shared" ca="1" si="292"/>
        <v>492464.94699999999</v>
      </c>
      <c r="BG364" s="15">
        <f ca="1">SUM(BE$12:BE364)</f>
        <v>255808.02900000004</v>
      </c>
      <c r="BH364" s="16">
        <f ca="1">SUM(BC$12:BC364)+SUMIF(BD$12:BD364, "&lt;0")</f>
        <v>236656.91800000001</v>
      </c>
      <c r="BJ364" s="9">
        <v>44535</v>
      </c>
      <c r="BK364" s="14">
        <f t="shared" ca="1" si="322"/>
        <v>1750</v>
      </c>
      <c r="BL364" s="14">
        <f t="shared" ca="1" si="331"/>
        <v>1750</v>
      </c>
      <c r="BM364" s="14">
        <f t="shared" ca="1" si="339"/>
        <v>1750</v>
      </c>
      <c r="BN364" s="14">
        <f t="shared" ca="1" si="313"/>
        <v>0</v>
      </c>
      <c r="BO364" s="14">
        <f t="shared" ca="1" si="314"/>
        <v>0</v>
      </c>
      <c r="BP364" s="14">
        <f t="shared" ca="1" si="293"/>
        <v>563464.94699999993</v>
      </c>
      <c r="BQ364" s="15">
        <f ca="1">SUM(BO$12:BO364)</f>
        <v>291808.02899999992</v>
      </c>
      <c r="BR364" s="16">
        <f ca="1">SUM(BM$12:BM364)+SUMIF(BN$12:BN364, "&lt;0")</f>
        <v>271656.91799999995</v>
      </c>
      <c r="BT364" s="9">
        <v>44535</v>
      </c>
      <c r="BU364" s="14">
        <f t="shared" ca="1" si="300"/>
        <v>2000</v>
      </c>
      <c r="BV364" s="14">
        <f t="shared" ca="1" si="325"/>
        <v>2000</v>
      </c>
      <c r="BW364" s="14">
        <f t="shared" ca="1" si="340"/>
        <v>2000</v>
      </c>
      <c r="BX364" s="14">
        <f t="shared" ca="1" si="301"/>
        <v>0</v>
      </c>
      <c r="BY364" s="14">
        <f t="shared" ca="1" si="302"/>
        <v>0</v>
      </c>
      <c r="BZ364" s="14">
        <f t="shared" ca="1" si="315"/>
        <v>633489.56299796025</v>
      </c>
      <c r="CA364" s="15">
        <f ca="1">SUM(BY$12:BY364)</f>
        <v>327808.02900000004</v>
      </c>
      <c r="CB364" s="16">
        <f ca="1">SUM(BW$12:BW364)+SUMIF(BX$12:BX364, "&lt;0")</f>
        <v>305681.53399796039</v>
      </c>
      <c r="CD364" s="9">
        <v>44535</v>
      </c>
      <c r="CE364" s="14">
        <f t="shared" ca="1" si="323"/>
        <v>2500</v>
      </c>
      <c r="CF364" s="14">
        <f t="shared" ca="1" si="332"/>
        <v>2500</v>
      </c>
      <c r="CG364" s="14">
        <f t="shared" ca="1" si="341"/>
        <v>2278.289949384302</v>
      </c>
      <c r="CH364" s="14">
        <f t="shared" ca="1" si="316"/>
        <v>221.71005061569804</v>
      </c>
      <c r="CI364" s="14">
        <f t="shared" ca="1" si="317"/>
        <v>221.71005061569804</v>
      </c>
      <c r="CJ364" s="14">
        <f t="shared" ca="1" si="294"/>
        <v>766287.29516675486</v>
      </c>
      <c r="CK364" s="15">
        <f ca="1">SUM(CI$12:CI364)</f>
        <v>398962.34687414079</v>
      </c>
      <c r="CL364" s="16">
        <f ca="1">SUM(CG$12:CG364)+SUMIF(CH$12:CH364, "&lt;0")</f>
        <v>367324.94829261419</v>
      </c>
    </row>
    <row r="365" spans="1:90" x14ac:dyDescent="0.2">
      <c r="A365" s="24">
        <v>44536</v>
      </c>
      <c r="B365" s="54">
        <f ca="1">IF($A365&gt;= $C$5,$C$6, INDEX('Historical Data'!$D$2:$D$745, MATCH(A365, 'Historical Data'!$B$2:$B$745, 0)))</f>
        <v>1295.6389999999997</v>
      </c>
      <c r="C365" s="14">
        <f t="shared" ca="1" si="326"/>
        <v>1295.6389999999994</v>
      </c>
      <c r="D365" s="14">
        <f t="shared" ca="1" si="333"/>
        <v>1120.8479999999986</v>
      </c>
      <c r="E365" s="14">
        <f t="shared" ca="1" si="303"/>
        <v>174.79100000000108</v>
      </c>
      <c r="F365" s="14">
        <f t="shared" ca="1" si="295"/>
        <v>174.79100000000108</v>
      </c>
      <c r="G365" s="14">
        <f t="shared" ca="1" si="318"/>
        <v>435722.06200000265</v>
      </c>
      <c r="H365" s="15">
        <f ca="1">SUM(F$12:F365)</f>
        <v>226554.83599999969</v>
      </c>
      <c r="I365" s="16">
        <f ca="1">SUM(D$12:D365)+SUMIF(E$12:E365, "&lt;0")</f>
        <v>209167.2259999997</v>
      </c>
      <c r="J365" s="15"/>
      <c r="K365" s="9">
        <v>44536</v>
      </c>
      <c r="L365" s="14">
        <f t="shared" ca="1" si="319"/>
        <v>1788.5130798771124</v>
      </c>
      <c r="M365" s="14">
        <f t="shared" ca="1" si="327"/>
        <v>1788.5130798771129</v>
      </c>
      <c r="N365" s="14">
        <f t="shared" ca="1" si="334"/>
        <v>1613.7220798771114</v>
      </c>
      <c r="O365" s="14">
        <f t="shared" ca="1" si="304"/>
        <v>174.79100000000108</v>
      </c>
      <c r="P365" s="14">
        <f t="shared" ca="1" si="305"/>
        <v>174.79100000000108</v>
      </c>
      <c r="Q365" s="14">
        <f t="shared" ca="1" si="289"/>
        <v>576191.17476497882</v>
      </c>
      <c r="R365" s="15">
        <f ca="1">SUM(P$12:P365)</f>
        <v>297528.70350230404</v>
      </c>
      <c r="S365" s="16">
        <f ca="1">SUM(N$12:N365)+SUMIF(O$12:O365, "&lt;0")</f>
        <v>278662.47126267263</v>
      </c>
      <c r="U365" s="9">
        <v>44536</v>
      </c>
      <c r="V365" s="14">
        <f t="shared" ca="1" si="320"/>
        <v>1250</v>
      </c>
      <c r="W365" s="14">
        <f t="shared" ca="1" si="328"/>
        <v>1250</v>
      </c>
      <c r="X365" s="14">
        <f t="shared" ca="1" si="335"/>
        <v>1075.2089999999989</v>
      </c>
      <c r="Y365" s="14">
        <f t="shared" ca="1" si="306"/>
        <v>174.79100000000108</v>
      </c>
      <c r="Z365" s="14">
        <f t="shared" ca="1" si="307"/>
        <v>174.79100000000108</v>
      </c>
      <c r="AA365" s="14">
        <f t="shared" ca="1" si="290"/>
        <v>422714.94699999999</v>
      </c>
      <c r="AB365" s="15">
        <f ca="1">SUM(Z$12:Z365)</f>
        <v>219982.81999999998</v>
      </c>
      <c r="AC365" s="16">
        <f ca="1">SUM(X$12:X365)+SUMIF(Y$12:Y365, "&lt;0")</f>
        <v>202732.12700000004</v>
      </c>
      <c r="AE365" s="9">
        <v>44536</v>
      </c>
      <c r="AF365" s="14">
        <f t="shared" ca="1" si="296"/>
        <v>2000</v>
      </c>
      <c r="AG365" s="14">
        <f t="shared" ca="1" si="324"/>
        <v>2000</v>
      </c>
      <c r="AH365" s="14">
        <f t="shared" ca="1" si="336"/>
        <v>1825.2089999999989</v>
      </c>
      <c r="AI365" s="14">
        <f t="shared" ca="1" si="297"/>
        <v>174.79100000000108</v>
      </c>
      <c r="AJ365" s="14">
        <f t="shared" ca="1" si="298"/>
        <v>174.79100000000108</v>
      </c>
      <c r="AK365" s="14">
        <f t="shared" ca="1" si="308"/>
        <v>635489.56299796025</v>
      </c>
      <c r="AL365" s="15">
        <f ca="1">SUM(AJ$12:AJ365)</f>
        <v>327982.82000000007</v>
      </c>
      <c r="AM365" s="16">
        <f ca="1">SUM(AH$12:AH365)+SUMIF(AI$12:AI365, "&lt;0")</f>
        <v>307506.74299796036</v>
      </c>
      <c r="AO365" s="9">
        <v>44536</v>
      </c>
      <c r="AP365" s="14">
        <f t="shared" ca="1" si="299"/>
        <v>3000</v>
      </c>
      <c r="AQ365" s="14">
        <f t="shared" ca="1" si="329"/>
        <v>3000</v>
      </c>
      <c r="AR365" s="14">
        <f t="shared" ca="1" si="337"/>
        <v>2206.5434806224962</v>
      </c>
      <c r="AS365" s="14">
        <f t="shared" ca="1" si="309"/>
        <v>793.45651937750381</v>
      </c>
      <c r="AT365" s="14">
        <f t="shared" ca="1" si="310"/>
        <v>793.45651937750381</v>
      </c>
      <c r="AU365" s="14">
        <f t="shared" ca="1" si="291"/>
        <v>892390.78785618593</v>
      </c>
      <c r="AV365" s="15">
        <f ca="1">SUM(AT$12:AT365)</f>
        <v>463013.76329681952</v>
      </c>
      <c r="AW365" s="16">
        <f ca="1">SUM(AR$12:AR365)+SUMIF(AS$12:AS365, "&lt;0")</f>
        <v>429377.02455936657</v>
      </c>
      <c r="AX365" s="15"/>
      <c r="AZ365" s="9">
        <v>44536</v>
      </c>
      <c r="BA365" s="14">
        <f t="shared" ca="1" si="321"/>
        <v>1500</v>
      </c>
      <c r="BB365" s="14">
        <f t="shared" ca="1" si="330"/>
        <v>1500</v>
      </c>
      <c r="BC365" s="14">
        <f t="shared" ca="1" si="338"/>
        <v>1325.2089999999989</v>
      </c>
      <c r="BD365" s="14">
        <f t="shared" ca="1" si="311"/>
        <v>174.79100000000108</v>
      </c>
      <c r="BE365" s="14">
        <f t="shared" ca="1" si="312"/>
        <v>174.79100000000108</v>
      </c>
      <c r="BF365" s="14">
        <f t="shared" ca="1" si="292"/>
        <v>493964.94699999999</v>
      </c>
      <c r="BG365" s="15">
        <f ca="1">SUM(BE$12:BE365)</f>
        <v>255982.82000000004</v>
      </c>
      <c r="BH365" s="16">
        <f ca="1">SUM(BC$12:BC365)+SUMIF(BD$12:BD365, "&lt;0")</f>
        <v>237982.12700000001</v>
      </c>
      <c r="BJ365" s="9">
        <v>44536</v>
      </c>
      <c r="BK365" s="14">
        <f t="shared" ca="1" si="322"/>
        <v>1750</v>
      </c>
      <c r="BL365" s="14">
        <f t="shared" ca="1" si="331"/>
        <v>1750</v>
      </c>
      <c r="BM365" s="14">
        <f t="shared" ca="1" si="339"/>
        <v>1575.2089999999989</v>
      </c>
      <c r="BN365" s="14">
        <f t="shared" ca="1" si="313"/>
        <v>174.79100000000108</v>
      </c>
      <c r="BO365" s="14">
        <f t="shared" ca="1" si="314"/>
        <v>174.79100000000108</v>
      </c>
      <c r="BP365" s="14">
        <f t="shared" ca="1" si="293"/>
        <v>565214.94699999993</v>
      </c>
      <c r="BQ365" s="15">
        <f ca="1">SUM(BO$12:BO365)</f>
        <v>291982.81999999995</v>
      </c>
      <c r="BR365" s="16">
        <f ca="1">SUM(BM$12:BM365)+SUMIF(BN$12:BN365, "&lt;0")</f>
        <v>273232.12699999998</v>
      </c>
      <c r="BT365" s="9">
        <v>44536</v>
      </c>
      <c r="BU365" s="14">
        <f t="shared" ca="1" si="300"/>
        <v>2000</v>
      </c>
      <c r="BV365" s="14">
        <f t="shared" ca="1" si="325"/>
        <v>2000</v>
      </c>
      <c r="BW365" s="14">
        <f t="shared" ca="1" si="340"/>
        <v>1825.2089999999989</v>
      </c>
      <c r="BX365" s="14">
        <f t="shared" ca="1" si="301"/>
        <v>174.79100000000108</v>
      </c>
      <c r="BY365" s="14">
        <f t="shared" ca="1" si="302"/>
        <v>174.79100000000108</v>
      </c>
      <c r="BZ365" s="14">
        <f t="shared" ca="1" si="315"/>
        <v>635489.56299796025</v>
      </c>
      <c r="CA365" s="15">
        <f ca="1">SUM(BY$12:BY365)</f>
        <v>327982.82000000007</v>
      </c>
      <c r="CB365" s="16">
        <f ca="1">SUM(BW$12:BW365)+SUMIF(BX$12:BX365, "&lt;0")</f>
        <v>307506.74299796036</v>
      </c>
      <c r="CD365" s="9">
        <v>44536</v>
      </c>
      <c r="CE365" s="14">
        <f t="shared" ca="1" si="323"/>
        <v>2500</v>
      </c>
      <c r="CF365" s="14">
        <f t="shared" ca="1" si="332"/>
        <v>2500</v>
      </c>
      <c r="CG365" s="14">
        <f t="shared" ca="1" si="341"/>
        <v>2129.2766793583637</v>
      </c>
      <c r="CH365" s="14">
        <f t="shared" ca="1" si="316"/>
        <v>370.72332064163629</v>
      </c>
      <c r="CI365" s="14">
        <f t="shared" ca="1" si="317"/>
        <v>370.72332064163629</v>
      </c>
      <c r="CJ365" s="14">
        <f t="shared" ca="1" si="294"/>
        <v>768787.29516675486</v>
      </c>
      <c r="CK365" s="15">
        <f ca="1">SUM(CI$12:CI365)</f>
        <v>399333.0701947824</v>
      </c>
      <c r="CL365" s="16">
        <f ca="1">SUM(CG$12:CG365)+SUMIF(CH$12:CH365, "&lt;0")</f>
        <v>369454.22497197258</v>
      </c>
    </row>
    <row r="366" spans="1:90" x14ac:dyDescent="0.2">
      <c r="A366" s="24">
        <v>44537</v>
      </c>
      <c r="B366" s="54">
        <f ca="1">IF($A366&gt;= $C$5,$C$6, INDEX('Historical Data'!$D$2:$D$745, MATCH(A366, 'Historical Data'!$B$2:$B$745, 0)))</f>
        <v>1295.6389999999997</v>
      </c>
      <c r="C366" s="14">
        <f t="shared" ca="1" si="326"/>
        <v>1295.6389999999994</v>
      </c>
      <c r="D366" s="14">
        <f t="shared" ca="1" si="333"/>
        <v>1295.6389999999997</v>
      </c>
      <c r="E366" s="14">
        <f t="shared" ca="1" si="303"/>
        <v>0</v>
      </c>
      <c r="F366" s="14">
        <f t="shared" ca="1" si="295"/>
        <v>0</v>
      </c>
      <c r="G366" s="14">
        <f t="shared" ca="1" si="318"/>
        <v>437017.70100000268</v>
      </c>
      <c r="H366" s="15">
        <f ca="1">SUM(F$12:F366)</f>
        <v>226554.83599999969</v>
      </c>
      <c r="I366" s="16">
        <f ca="1">SUM(D$12:D366)+SUMIF(E$12:E366, "&lt;0")</f>
        <v>210462.8649999997</v>
      </c>
      <c r="J366" s="15"/>
      <c r="K366" s="9">
        <v>44537</v>
      </c>
      <c r="L366" s="14">
        <f t="shared" ca="1" si="319"/>
        <v>1788.5130798771124</v>
      </c>
      <c r="M366" s="14">
        <f t="shared" ca="1" si="327"/>
        <v>1788.5130798771129</v>
      </c>
      <c r="N366" s="14">
        <f t="shared" ca="1" si="334"/>
        <v>1788.5130798771124</v>
      </c>
      <c r="O366" s="14">
        <f t="shared" ca="1" si="304"/>
        <v>0</v>
      </c>
      <c r="P366" s="14">
        <f t="shared" ca="1" si="305"/>
        <v>0</v>
      </c>
      <c r="Q366" s="14">
        <f t="shared" ca="1" si="289"/>
        <v>577979.68784485594</v>
      </c>
      <c r="R366" s="15">
        <f ca="1">SUM(P$12:P366)</f>
        <v>297528.70350230404</v>
      </c>
      <c r="S366" s="16">
        <f ca="1">SUM(N$12:N366)+SUMIF(O$12:O366, "&lt;0")</f>
        <v>280450.98434254975</v>
      </c>
      <c r="U366" s="9">
        <v>44537</v>
      </c>
      <c r="V366" s="14">
        <f t="shared" ca="1" si="320"/>
        <v>1250</v>
      </c>
      <c r="W366" s="14">
        <f t="shared" ca="1" si="328"/>
        <v>1250</v>
      </c>
      <c r="X366" s="14">
        <f t="shared" ca="1" si="335"/>
        <v>1250</v>
      </c>
      <c r="Y366" s="14">
        <f t="shared" ca="1" si="306"/>
        <v>0</v>
      </c>
      <c r="Z366" s="14">
        <f t="shared" ca="1" si="307"/>
        <v>0</v>
      </c>
      <c r="AA366" s="14">
        <f t="shared" ca="1" si="290"/>
        <v>423964.94699999999</v>
      </c>
      <c r="AB366" s="15">
        <f ca="1">SUM(Z$12:Z366)</f>
        <v>219982.81999999998</v>
      </c>
      <c r="AC366" s="16">
        <f ca="1">SUM(X$12:X366)+SUMIF(Y$12:Y366, "&lt;0")</f>
        <v>203982.12700000004</v>
      </c>
      <c r="AE366" s="9">
        <v>44537</v>
      </c>
      <c r="AF366" s="14">
        <f t="shared" ca="1" si="296"/>
        <v>2000</v>
      </c>
      <c r="AG366" s="14">
        <f t="shared" ca="1" si="324"/>
        <v>2000</v>
      </c>
      <c r="AH366" s="14">
        <f t="shared" ca="1" si="336"/>
        <v>2000</v>
      </c>
      <c r="AI366" s="14">
        <f t="shared" ca="1" si="297"/>
        <v>0</v>
      </c>
      <c r="AJ366" s="14">
        <f t="shared" ca="1" si="298"/>
        <v>0</v>
      </c>
      <c r="AK366" s="14">
        <f t="shared" ca="1" si="308"/>
        <v>637489.56299796025</v>
      </c>
      <c r="AL366" s="15">
        <f ca="1">SUM(AJ$12:AJ366)</f>
        <v>327982.82000000007</v>
      </c>
      <c r="AM366" s="16">
        <f ca="1">SUM(AH$12:AH366)+SUMIF(AI$12:AI366, "&lt;0")</f>
        <v>309506.74299796036</v>
      </c>
      <c r="AO366" s="9">
        <v>44537</v>
      </c>
      <c r="AP366" s="14">
        <f t="shared" ca="1" si="299"/>
        <v>3000</v>
      </c>
      <c r="AQ366" s="14">
        <f t="shared" ca="1" si="329"/>
        <v>3000</v>
      </c>
      <c r="AR366" s="14">
        <f t="shared" ca="1" si="337"/>
        <v>2381.3344806224968</v>
      </c>
      <c r="AS366" s="14">
        <f t="shared" ca="1" si="309"/>
        <v>618.66551937750319</v>
      </c>
      <c r="AT366" s="14">
        <f t="shared" ca="1" si="310"/>
        <v>618.66551937750319</v>
      </c>
      <c r="AU366" s="14">
        <f t="shared" ca="1" si="291"/>
        <v>895390.78785618593</v>
      </c>
      <c r="AV366" s="15">
        <f ca="1">SUM(AT$12:AT366)</f>
        <v>463632.42881619703</v>
      </c>
      <c r="AW366" s="16">
        <f ca="1">SUM(AR$12:AR366)+SUMIF(AS$12:AS366, "&lt;0")</f>
        <v>431758.35903998907</v>
      </c>
      <c r="AX366" s="15"/>
      <c r="AZ366" s="9">
        <v>44537</v>
      </c>
      <c r="BA366" s="14">
        <f t="shared" ca="1" si="321"/>
        <v>1500</v>
      </c>
      <c r="BB366" s="14">
        <f t="shared" ca="1" si="330"/>
        <v>1500</v>
      </c>
      <c r="BC366" s="14">
        <f t="shared" ca="1" si="338"/>
        <v>1500</v>
      </c>
      <c r="BD366" s="14">
        <f t="shared" ca="1" si="311"/>
        <v>0</v>
      </c>
      <c r="BE366" s="14">
        <f t="shared" ca="1" si="312"/>
        <v>0</v>
      </c>
      <c r="BF366" s="14">
        <f t="shared" ca="1" si="292"/>
        <v>495464.94699999999</v>
      </c>
      <c r="BG366" s="15">
        <f ca="1">SUM(BE$12:BE366)</f>
        <v>255982.82000000004</v>
      </c>
      <c r="BH366" s="16">
        <f ca="1">SUM(BC$12:BC366)+SUMIF(BD$12:BD366, "&lt;0")</f>
        <v>239482.12700000001</v>
      </c>
      <c r="BJ366" s="9">
        <v>44537</v>
      </c>
      <c r="BK366" s="14">
        <f t="shared" ca="1" si="322"/>
        <v>1750</v>
      </c>
      <c r="BL366" s="14">
        <f t="shared" ca="1" si="331"/>
        <v>1750</v>
      </c>
      <c r="BM366" s="14">
        <f t="shared" ca="1" si="339"/>
        <v>1750</v>
      </c>
      <c r="BN366" s="14">
        <f t="shared" ca="1" si="313"/>
        <v>0</v>
      </c>
      <c r="BO366" s="14">
        <f t="shared" ca="1" si="314"/>
        <v>0</v>
      </c>
      <c r="BP366" s="14">
        <f t="shared" ca="1" si="293"/>
        <v>566964.94699999993</v>
      </c>
      <c r="BQ366" s="15">
        <f ca="1">SUM(BO$12:BO366)</f>
        <v>291982.81999999995</v>
      </c>
      <c r="BR366" s="16">
        <f ca="1">SUM(BM$12:BM366)+SUMIF(BN$12:BN366, "&lt;0")</f>
        <v>274982.12699999998</v>
      </c>
      <c r="BT366" s="9">
        <v>44537</v>
      </c>
      <c r="BU366" s="14">
        <f t="shared" ca="1" si="300"/>
        <v>2000</v>
      </c>
      <c r="BV366" s="14">
        <f t="shared" ca="1" si="325"/>
        <v>2000</v>
      </c>
      <c r="BW366" s="14">
        <f t="shared" ca="1" si="340"/>
        <v>2000</v>
      </c>
      <c r="BX366" s="14">
        <f t="shared" ca="1" si="301"/>
        <v>0</v>
      </c>
      <c r="BY366" s="14">
        <f t="shared" ca="1" si="302"/>
        <v>0</v>
      </c>
      <c r="BZ366" s="14">
        <f t="shared" ca="1" si="315"/>
        <v>637489.56299796025</v>
      </c>
      <c r="CA366" s="15">
        <f ca="1">SUM(BY$12:BY366)</f>
        <v>327982.82000000007</v>
      </c>
      <c r="CB366" s="16">
        <f ca="1">SUM(BW$12:BW366)+SUMIF(BX$12:BX366, "&lt;0")</f>
        <v>309506.74299796036</v>
      </c>
      <c r="CD366" s="9">
        <v>44537</v>
      </c>
      <c r="CE366" s="14">
        <f t="shared" ca="1" si="323"/>
        <v>2500</v>
      </c>
      <c r="CF366" s="14">
        <f t="shared" ca="1" si="332"/>
        <v>2500</v>
      </c>
      <c r="CG366" s="14">
        <f t="shared" ca="1" si="341"/>
        <v>2329.8454093324272</v>
      </c>
      <c r="CH366" s="14">
        <f t="shared" ca="1" si="316"/>
        <v>170.15459066757285</v>
      </c>
      <c r="CI366" s="14">
        <f t="shared" ca="1" si="317"/>
        <v>170.15459066757285</v>
      </c>
      <c r="CJ366" s="14">
        <f t="shared" ca="1" si="294"/>
        <v>771287.29516675486</v>
      </c>
      <c r="CK366" s="15">
        <f ca="1">SUM(CI$12:CI366)</f>
        <v>399503.22478544997</v>
      </c>
      <c r="CL366" s="16">
        <f ca="1">SUM(CG$12:CG366)+SUMIF(CH$12:CH366, "&lt;0")</f>
        <v>371784.07038130501</v>
      </c>
    </row>
    <row r="367" spans="1:90" x14ac:dyDescent="0.2">
      <c r="A367" s="24">
        <v>44538</v>
      </c>
      <c r="B367" s="54">
        <f ca="1">IF($A367&gt;= $C$5,$C$6, INDEX('Historical Data'!$D$2:$D$745, MATCH(A367, 'Historical Data'!$B$2:$B$745, 0)))</f>
        <v>1295.6389999999997</v>
      </c>
      <c r="C367" s="14">
        <f t="shared" ca="1" si="326"/>
        <v>1295.6389999999994</v>
      </c>
      <c r="D367" s="14">
        <f t="shared" ca="1" si="333"/>
        <v>1295.6389999999997</v>
      </c>
      <c r="E367" s="14">
        <f t="shared" ca="1" si="303"/>
        <v>0</v>
      </c>
      <c r="F367" s="14">
        <f t="shared" ca="1" si="295"/>
        <v>0</v>
      </c>
      <c r="G367" s="14">
        <f t="shared" ca="1" si="318"/>
        <v>438313.3400000027</v>
      </c>
      <c r="H367" s="15">
        <f ca="1">SUM(F$12:F367)</f>
        <v>226554.83599999969</v>
      </c>
      <c r="I367" s="16">
        <f ca="1">SUM(D$12:D367)+SUMIF(E$12:E367, "&lt;0")</f>
        <v>211758.5039999997</v>
      </c>
      <c r="J367" s="15"/>
      <c r="K367" s="9">
        <v>44538</v>
      </c>
      <c r="L367" s="14">
        <f t="shared" ca="1" si="319"/>
        <v>1788.5130798771124</v>
      </c>
      <c r="M367" s="14">
        <f t="shared" ca="1" si="327"/>
        <v>1788.5130798771129</v>
      </c>
      <c r="N367" s="14">
        <f t="shared" ca="1" si="334"/>
        <v>1788.5130798771124</v>
      </c>
      <c r="O367" s="14">
        <f t="shared" ca="1" si="304"/>
        <v>0</v>
      </c>
      <c r="P367" s="14">
        <f t="shared" ca="1" si="305"/>
        <v>0</v>
      </c>
      <c r="Q367" s="14">
        <f t="shared" ca="1" si="289"/>
        <v>579768.20092473307</v>
      </c>
      <c r="R367" s="15">
        <f ca="1">SUM(P$12:P367)</f>
        <v>297528.70350230404</v>
      </c>
      <c r="S367" s="16">
        <f ca="1">SUM(N$12:N367)+SUMIF(O$12:O367, "&lt;0")</f>
        <v>282239.49742242688</v>
      </c>
      <c r="U367" s="9">
        <v>44538</v>
      </c>
      <c r="V367" s="14">
        <f t="shared" ca="1" si="320"/>
        <v>1250</v>
      </c>
      <c r="W367" s="14">
        <f t="shared" ca="1" si="328"/>
        <v>1250</v>
      </c>
      <c r="X367" s="14">
        <f t="shared" ca="1" si="335"/>
        <v>1250</v>
      </c>
      <c r="Y367" s="14">
        <f t="shared" ca="1" si="306"/>
        <v>0</v>
      </c>
      <c r="Z367" s="14">
        <f t="shared" ca="1" si="307"/>
        <v>0</v>
      </c>
      <c r="AA367" s="14">
        <f t="shared" ca="1" si="290"/>
        <v>425214.94699999999</v>
      </c>
      <c r="AB367" s="15">
        <f ca="1">SUM(Z$12:Z367)</f>
        <v>219982.81999999998</v>
      </c>
      <c r="AC367" s="16">
        <f ca="1">SUM(X$12:X367)+SUMIF(Y$12:Y367, "&lt;0")</f>
        <v>205232.12700000004</v>
      </c>
      <c r="AE367" s="9">
        <v>44538</v>
      </c>
      <c r="AF367" s="14">
        <f t="shared" ca="1" si="296"/>
        <v>2000</v>
      </c>
      <c r="AG367" s="14">
        <f t="shared" ca="1" si="324"/>
        <v>2000</v>
      </c>
      <c r="AH367" s="14">
        <f t="shared" ca="1" si="336"/>
        <v>2000</v>
      </c>
      <c r="AI367" s="14">
        <f t="shared" ca="1" si="297"/>
        <v>0</v>
      </c>
      <c r="AJ367" s="14">
        <f t="shared" ca="1" si="298"/>
        <v>0</v>
      </c>
      <c r="AK367" s="14">
        <f t="shared" ca="1" si="308"/>
        <v>639489.56299796025</v>
      </c>
      <c r="AL367" s="15">
        <f ca="1">SUM(AJ$12:AJ367)</f>
        <v>327982.82000000007</v>
      </c>
      <c r="AM367" s="16">
        <f ca="1">SUM(AH$12:AH367)+SUMIF(AI$12:AI367, "&lt;0")</f>
        <v>311506.74299796036</v>
      </c>
      <c r="AO367" s="9">
        <v>44538</v>
      </c>
      <c r="AP367" s="14">
        <f t="shared" ca="1" si="299"/>
        <v>3000</v>
      </c>
      <c r="AQ367" s="14">
        <f t="shared" ca="1" si="329"/>
        <v>3000</v>
      </c>
      <c r="AR367" s="14">
        <f t="shared" ca="1" si="337"/>
        <v>2381.3344806224973</v>
      </c>
      <c r="AS367" s="14">
        <f t="shared" ca="1" si="309"/>
        <v>618.66551937750273</v>
      </c>
      <c r="AT367" s="14">
        <f t="shared" ca="1" si="310"/>
        <v>618.66551937750273</v>
      </c>
      <c r="AU367" s="14">
        <f t="shared" ca="1" si="291"/>
        <v>898390.78785618593</v>
      </c>
      <c r="AV367" s="15">
        <f ca="1">SUM(AT$12:AT367)</f>
        <v>464251.09433557454</v>
      </c>
      <c r="AW367" s="16">
        <f ca="1">SUM(AR$12:AR367)+SUMIF(AS$12:AS367, "&lt;0")</f>
        <v>434139.69352061156</v>
      </c>
      <c r="AX367" s="15"/>
      <c r="AZ367" s="9">
        <v>44538</v>
      </c>
      <c r="BA367" s="14">
        <f t="shared" ca="1" si="321"/>
        <v>1500</v>
      </c>
      <c r="BB367" s="14">
        <f t="shared" ca="1" si="330"/>
        <v>1500</v>
      </c>
      <c r="BC367" s="14">
        <f t="shared" ca="1" si="338"/>
        <v>1500</v>
      </c>
      <c r="BD367" s="14">
        <f t="shared" ca="1" si="311"/>
        <v>0</v>
      </c>
      <c r="BE367" s="14">
        <f t="shared" ca="1" si="312"/>
        <v>0</v>
      </c>
      <c r="BF367" s="14">
        <f t="shared" ca="1" si="292"/>
        <v>496964.94699999999</v>
      </c>
      <c r="BG367" s="15">
        <f ca="1">SUM(BE$12:BE367)</f>
        <v>255982.82000000004</v>
      </c>
      <c r="BH367" s="16">
        <f ca="1">SUM(BC$12:BC367)+SUMIF(BD$12:BD367, "&lt;0")</f>
        <v>240982.12700000001</v>
      </c>
      <c r="BJ367" s="9">
        <v>44538</v>
      </c>
      <c r="BK367" s="14">
        <f t="shared" ca="1" si="322"/>
        <v>1750</v>
      </c>
      <c r="BL367" s="14">
        <f t="shared" ca="1" si="331"/>
        <v>1750</v>
      </c>
      <c r="BM367" s="14">
        <f t="shared" ca="1" si="339"/>
        <v>1750</v>
      </c>
      <c r="BN367" s="14">
        <f t="shared" ca="1" si="313"/>
        <v>0</v>
      </c>
      <c r="BO367" s="14">
        <f t="shared" ca="1" si="314"/>
        <v>0</v>
      </c>
      <c r="BP367" s="14">
        <f t="shared" ca="1" si="293"/>
        <v>568714.94699999993</v>
      </c>
      <c r="BQ367" s="15">
        <f ca="1">SUM(BO$12:BO367)</f>
        <v>291982.81999999995</v>
      </c>
      <c r="BR367" s="16">
        <f ca="1">SUM(BM$12:BM367)+SUMIF(BN$12:BN367, "&lt;0")</f>
        <v>276732.12699999998</v>
      </c>
      <c r="BT367" s="9">
        <v>44538</v>
      </c>
      <c r="BU367" s="14">
        <f t="shared" ca="1" si="300"/>
        <v>2000</v>
      </c>
      <c r="BV367" s="14">
        <f t="shared" ca="1" si="325"/>
        <v>2000</v>
      </c>
      <c r="BW367" s="14">
        <f t="shared" ca="1" si="340"/>
        <v>2000</v>
      </c>
      <c r="BX367" s="14">
        <f t="shared" ca="1" si="301"/>
        <v>0</v>
      </c>
      <c r="BY367" s="14">
        <f t="shared" ca="1" si="302"/>
        <v>0</v>
      </c>
      <c r="BZ367" s="14">
        <f t="shared" ca="1" si="315"/>
        <v>639489.56299796025</v>
      </c>
      <c r="CA367" s="15">
        <f ca="1">SUM(BY$12:BY367)</f>
        <v>327982.82000000007</v>
      </c>
      <c r="CB367" s="16">
        <f ca="1">SUM(BW$12:BW367)+SUMIF(BX$12:BX367, "&lt;0")</f>
        <v>311506.74299796036</v>
      </c>
      <c r="CD367" s="9">
        <v>44538</v>
      </c>
      <c r="CE367" s="14">
        <f t="shared" ca="1" si="323"/>
        <v>2500</v>
      </c>
      <c r="CF367" s="14">
        <f t="shared" ca="1" si="332"/>
        <v>2500</v>
      </c>
      <c r="CG367" s="14">
        <f t="shared" ca="1" si="341"/>
        <v>2355.62313930649</v>
      </c>
      <c r="CH367" s="14">
        <f t="shared" ca="1" si="316"/>
        <v>144.37686069351003</v>
      </c>
      <c r="CI367" s="14">
        <f t="shared" ca="1" si="317"/>
        <v>144.37686069351003</v>
      </c>
      <c r="CJ367" s="14">
        <f t="shared" ca="1" si="294"/>
        <v>773787.29516675486</v>
      </c>
      <c r="CK367" s="15">
        <f ca="1">SUM(CI$12:CI367)</f>
        <v>399647.60164614348</v>
      </c>
      <c r="CL367" s="16">
        <f ca="1">SUM(CG$12:CG367)+SUMIF(CH$12:CH367, "&lt;0")</f>
        <v>374139.6935206115</v>
      </c>
    </row>
    <row r="368" spans="1:90" x14ac:dyDescent="0.2">
      <c r="A368" s="24">
        <v>44539</v>
      </c>
      <c r="B368" s="54">
        <f ca="1">IF($A368&gt;= $C$5,$C$6, INDEX('Historical Data'!$D$2:$D$745, MATCH(A368, 'Historical Data'!$B$2:$B$745, 0)))</f>
        <v>1295.6389999999997</v>
      </c>
      <c r="C368" s="14">
        <f t="shared" ca="1" si="326"/>
        <v>1295.6389999999994</v>
      </c>
      <c r="D368" s="14">
        <f t="shared" ca="1" si="333"/>
        <v>863.32699999999795</v>
      </c>
      <c r="E368" s="14">
        <f t="shared" ca="1" si="303"/>
        <v>432.31200000000172</v>
      </c>
      <c r="F368" s="14">
        <f t="shared" ca="1" si="295"/>
        <v>432.31200000000172</v>
      </c>
      <c r="G368" s="14">
        <f t="shared" ca="1" si="318"/>
        <v>439608.97900000273</v>
      </c>
      <c r="H368" s="15">
        <f ca="1">SUM(F$12:F368)</f>
        <v>226987.1479999997</v>
      </c>
      <c r="I368" s="16">
        <f ca="1">SUM(D$12:D368)+SUMIF(E$12:E368, "&lt;0")</f>
        <v>212621.83099999969</v>
      </c>
      <c r="J368" s="15"/>
      <c r="K368" s="9">
        <v>44539</v>
      </c>
      <c r="L368" s="14">
        <f t="shared" ca="1" si="319"/>
        <v>1788.5130798771124</v>
      </c>
      <c r="M368" s="14">
        <f t="shared" ca="1" si="327"/>
        <v>1788.5130798771129</v>
      </c>
      <c r="N368" s="14">
        <f t="shared" ca="1" si="334"/>
        <v>1356.2010798771107</v>
      </c>
      <c r="O368" s="14">
        <f t="shared" ca="1" si="304"/>
        <v>432.31200000000172</v>
      </c>
      <c r="P368" s="14">
        <f t="shared" ca="1" si="305"/>
        <v>432.31200000000172</v>
      </c>
      <c r="Q368" s="14">
        <f t="shared" ref="Q368:Q431" ca="1" si="342">L368+Q367</f>
        <v>581556.7140046102</v>
      </c>
      <c r="R368" s="15">
        <f ca="1">SUM(P$12:P368)</f>
        <v>297961.01550230401</v>
      </c>
      <c r="S368" s="16">
        <f ca="1">SUM(N$12:N368)+SUMIF(O$12:O368, "&lt;0")</f>
        <v>283595.69850230397</v>
      </c>
      <c r="U368" s="9">
        <v>44539</v>
      </c>
      <c r="V368" s="14">
        <f t="shared" ca="1" si="320"/>
        <v>1250</v>
      </c>
      <c r="W368" s="14">
        <f t="shared" ca="1" si="328"/>
        <v>1250</v>
      </c>
      <c r="X368" s="14">
        <f t="shared" ca="1" si="335"/>
        <v>817.68799999999828</v>
      </c>
      <c r="Y368" s="14">
        <f t="shared" ca="1" si="306"/>
        <v>432.31200000000172</v>
      </c>
      <c r="Z368" s="14">
        <f t="shared" ca="1" si="307"/>
        <v>432.31200000000172</v>
      </c>
      <c r="AA368" s="14">
        <f t="shared" ref="AA368:AA431" ca="1" si="343">V368+AA367</f>
        <v>426464.94699999999</v>
      </c>
      <c r="AB368" s="15">
        <f ca="1">SUM(Z$12:Z368)</f>
        <v>220415.13199999998</v>
      </c>
      <c r="AC368" s="16">
        <f ca="1">SUM(X$12:X368)+SUMIF(Y$12:Y368, "&lt;0")</f>
        <v>206049.81500000003</v>
      </c>
      <c r="AE368" s="9">
        <v>44539</v>
      </c>
      <c r="AF368" s="14">
        <f t="shared" ca="1" si="296"/>
        <v>2000</v>
      </c>
      <c r="AG368" s="14">
        <f t="shared" ca="1" si="324"/>
        <v>2000</v>
      </c>
      <c r="AH368" s="14">
        <f t="shared" ca="1" si="336"/>
        <v>1567.6879999999983</v>
      </c>
      <c r="AI368" s="14">
        <f t="shared" ca="1" si="297"/>
        <v>432.31200000000172</v>
      </c>
      <c r="AJ368" s="14">
        <f t="shared" ca="1" si="298"/>
        <v>432.31200000000172</v>
      </c>
      <c r="AK368" s="14">
        <f t="shared" ca="1" si="308"/>
        <v>641489.56299796025</v>
      </c>
      <c r="AL368" s="15">
        <f ca="1">SUM(AJ$12:AJ368)</f>
        <v>328415.13200000004</v>
      </c>
      <c r="AM368" s="16">
        <f ca="1">SUM(AH$12:AH368)+SUMIF(AI$12:AI368, "&lt;0")</f>
        <v>313074.43099796039</v>
      </c>
      <c r="AO368" s="9">
        <v>44539</v>
      </c>
      <c r="AP368" s="14">
        <f t="shared" ca="1" si="299"/>
        <v>3000</v>
      </c>
      <c r="AQ368" s="14">
        <f t="shared" ca="1" si="329"/>
        <v>3000</v>
      </c>
      <c r="AR368" s="14">
        <f t="shared" ca="1" si="337"/>
        <v>1949.0888692805511</v>
      </c>
      <c r="AS368" s="14">
        <f t="shared" ca="1" si="309"/>
        <v>1050.9111307194489</v>
      </c>
      <c r="AT368" s="14">
        <f t="shared" ca="1" si="310"/>
        <v>1050.9111307194489</v>
      </c>
      <c r="AU368" s="14">
        <f t="shared" ref="AU368:AU431" ca="1" si="344">AP368+AU367</f>
        <v>901390.78785618593</v>
      </c>
      <c r="AV368" s="15">
        <f ca="1">SUM(AT$12:AT368)</f>
        <v>465302.00546629401</v>
      </c>
      <c r="AW368" s="16">
        <f ca="1">SUM(AR$12:AR368)+SUMIF(AS$12:AS368, "&lt;0")</f>
        <v>436088.78238989209</v>
      </c>
      <c r="AX368" s="15"/>
      <c r="AZ368" s="9">
        <v>44539</v>
      </c>
      <c r="BA368" s="14">
        <f t="shared" ca="1" si="321"/>
        <v>1500</v>
      </c>
      <c r="BB368" s="14">
        <f t="shared" ca="1" si="330"/>
        <v>1500</v>
      </c>
      <c r="BC368" s="14">
        <f t="shared" ca="1" si="338"/>
        <v>1067.6879999999983</v>
      </c>
      <c r="BD368" s="14">
        <f t="shared" ca="1" si="311"/>
        <v>432.31200000000172</v>
      </c>
      <c r="BE368" s="14">
        <f t="shared" ca="1" si="312"/>
        <v>432.31200000000172</v>
      </c>
      <c r="BF368" s="14">
        <f t="shared" ref="BF368:BF431" ca="1" si="345">BA368+BF367</f>
        <v>498464.94699999999</v>
      </c>
      <c r="BG368" s="15">
        <f ca="1">SUM(BE$12:BE368)</f>
        <v>256415.13200000004</v>
      </c>
      <c r="BH368" s="16">
        <f ca="1">SUM(BC$12:BC368)+SUMIF(BD$12:BD368, "&lt;0")</f>
        <v>242049.815</v>
      </c>
      <c r="BJ368" s="9">
        <v>44539</v>
      </c>
      <c r="BK368" s="14">
        <f t="shared" ca="1" si="322"/>
        <v>1750</v>
      </c>
      <c r="BL368" s="14">
        <f t="shared" ca="1" si="331"/>
        <v>1750</v>
      </c>
      <c r="BM368" s="14">
        <f t="shared" ca="1" si="339"/>
        <v>1317.6879999999983</v>
      </c>
      <c r="BN368" s="14">
        <f t="shared" ca="1" si="313"/>
        <v>432.31200000000172</v>
      </c>
      <c r="BO368" s="14">
        <f t="shared" ca="1" si="314"/>
        <v>432.31200000000172</v>
      </c>
      <c r="BP368" s="14">
        <f t="shared" ref="BP368:BP431" ca="1" si="346">BK368+BP367</f>
        <v>570464.94699999993</v>
      </c>
      <c r="BQ368" s="15">
        <f ca="1">SUM(BO$12:BO368)</f>
        <v>292415.13199999993</v>
      </c>
      <c r="BR368" s="16">
        <f ca="1">SUM(BM$12:BM368)+SUMIF(BN$12:BN368, "&lt;0")</f>
        <v>278049.81499999994</v>
      </c>
      <c r="BT368" s="9">
        <v>44539</v>
      </c>
      <c r="BU368" s="14">
        <f t="shared" ca="1" si="300"/>
        <v>2000</v>
      </c>
      <c r="BV368" s="14">
        <f t="shared" ca="1" si="325"/>
        <v>2000</v>
      </c>
      <c r="BW368" s="14">
        <f t="shared" ca="1" si="340"/>
        <v>1567.6879999999983</v>
      </c>
      <c r="BX368" s="14">
        <f t="shared" ca="1" si="301"/>
        <v>432.31200000000172</v>
      </c>
      <c r="BY368" s="14">
        <f t="shared" ca="1" si="302"/>
        <v>432.31200000000172</v>
      </c>
      <c r="BZ368" s="14">
        <f t="shared" ca="1" si="315"/>
        <v>641489.56299796025</v>
      </c>
      <c r="CA368" s="15">
        <f ca="1">SUM(BY$12:BY368)</f>
        <v>328415.13200000004</v>
      </c>
      <c r="CB368" s="16">
        <f ca="1">SUM(BW$12:BW368)+SUMIF(BX$12:BX368, "&lt;0")</f>
        <v>313074.43099796039</v>
      </c>
      <c r="CD368" s="9">
        <v>44539</v>
      </c>
      <c r="CE368" s="14">
        <f t="shared" ca="1" si="323"/>
        <v>2500</v>
      </c>
      <c r="CF368" s="14">
        <f t="shared" ca="1" si="332"/>
        <v>2500</v>
      </c>
      <c r="CG368" s="14">
        <f t="shared" ca="1" si="341"/>
        <v>1949.0888692805511</v>
      </c>
      <c r="CH368" s="14">
        <f t="shared" ca="1" si="316"/>
        <v>550.91113071944892</v>
      </c>
      <c r="CI368" s="14">
        <f t="shared" ca="1" si="317"/>
        <v>550.91113071944892</v>
      </c>
      <c r="CJ368" s="14">
        <f t="shared" ref="CJ368:CJ431" ca="1" si="347">CE368+CJ367</f>
        <v>776287.29516675486</v>
      </c>
      <c r="CK368" s="15">
        <f ca="1">SUM(CI$12:CI368)</f>
        <v>400198.51277686295</v>
      </c>
      <c r="CL368" s="16">
        <f ca="1">SUM(CG$12:CG368)+SUMIF(CH$12:CH368, "&lt;0")</f>
        <v>376088.78238989203</v>
      </c>
    </row>
    <row r="369" spans="1:90" x14ac:dyDescent="0.2">
      <c r="A369" s="24">
        <v>44540</v>
      </c>
      <c r="B369" s="54">
        <f ca="1">IF($A369&gt;= $C$5,$C$6, INDEX('Historical Data'!$D$2:$D$745, MATCH(A369, 'Historical Data'!$B$2:$B$745, 0)))</f>
        <v>1295.6389999999997</v>
      </c>
      <c r="C369" s="14">
        <f t="shared" ca="1" si="326"/>
        <v>1295.6389999999994</v>
      </c>
      <c r="D369" s="14">
        <f t="shared" ca="1" si="333"/>
        <v>212.36700000000201</v>
      </c>
      <c r="E369" s="14">
        <f t="shared" ca="1" si="303"/>
        <v>1083.2719999999977</v>
      </c>
      <c r="F369" s="14">
        <f t="shared" ca="1" si="295"/>
        <v>1083.2719999999977</v>
      </c>
      <c r="G369" s="14">
        <f t="shared" ca="1" si="318"/>
        <v>440904.61800000275</v>
      </c>
      <c r="H369" s="15">
        <f ca="1">SUM(F$12:F369)</f>
        <v>228070.41999999969</v>
      </c>
      <c r="I369" s="16">
        <f ca="1">SUM(D$12:D369)+SUMIF(E$12:E369, "&lt;0")</f>
        <v>212834.19799999968</v>
      </c>
      <c r="J369" s="15"/>
      <c r="K369" s="9">
        <v>44540</v>
      </c>
      <c r="L369" s="14">
        <f t="shared" ca="1" si="319"/>
        <v>1788.5130798771124</v>
      </c>
      <c r="M369" s="14">
        <f t="shared" ca="1" si="327"/>
        <v>1788.5130798771129</v>
      </c>
      <c r="N369" s="14">
        <f t="shared" ca="1" si="334"/>
        <v>212.36700000000201</v>
      </c>
      <c r="O369" s="14">
        <f t="shared" ca="1" si="304"/>
        <v>1576.1460798771104</v>
      </c>
      <c r="P369" s="14">
        <f t="shared" ca="1" si="305"/>
        <v>1576.1460798771104</v>
      </c>
      <c r="Q369" s="14">
        <f t="shared" ca="1" si="342"/>
        <v>583345.22708448733</v>
      </c>
      <c r="R369" s="15">
        <f ca="1">SUM(P$12:P369)</f>
        <v>299537.16158218111</v>
      </c>
      <c r="S369" s="16">
        <f ca="1">SUM(N$12:N369)+SUMIF(O$12:O369, "&lt;0")</f>
        <v>283808.065502304</v>
      </c>
      <c r="U369" s="9">
        <v>44540</v>
      </c>
      <c r="V369" s="14">
        <f t="shared" ca="1" si="320"/>
        <v>1250</v>
      </c>
      <c r="W369" s="14">
        <f t="shared" ca="1" si="328"/>
        <v>1250</v>
      </c>
      <c r="X369" s="14">
        <f t="shared" ca="1" si="335"/>
        <v>212.36700000000201</v>
      </c>
      <c r="Y369" s="14">
        <f t="shared" ca="1" si="306"/>
        <v>1037.632999999998</v>
      </c>
      <c r="Z369" s="14">
        <f t="shared" ca="1" si="307"/>
        <v>1037.632999999998</v>
      </c>
      <c r="AA369" s="14">
        <f t="shared" ca="1" si="343"/>
        <v>427714.94699999999</v>
      </c>
      <c r="AB369" s="15">
        <f ca="1">SUM(Z$12:Z369)</f>
        <v>221452.76499999998</v>
      </c>
      <c r="AC369" s="16">
        <f ca="1">SUM(X$12:X369)+SUMIF(Y$12:Y369, "&lt;0")</f>
        <v>206262.18200000003</v>
      </c>
      <c r="AE369" s="9">
        <v>44540</v>
      </c>
      <c r="AF369" s="14">
        <f t="shared" ca="1" si="296"/>
        <v>2000</v>
      </c>
      <c r="AG369" s="14">
        <f t="shared" ca="1" si="324"/>
        <v>2000</v>
      </c>
      <c r="AH369" s="14">
        <f t="shared" ca="1" si="336"/>
        <v>423.85392012288958</v>
      </c>
      <c r="AI369" s="14">
        <f t="shared" ca="1" si="297"/>
        <v>1576.1460798771104</v>
      </c>
      <c r="AJ369" s="14">
        <f t="shared" ca="1" si="298"/>
        <v>1576.1460798771104</v>
      </c>
      <c r="AK369" s="14">
        <f t="shared" ca="1" si="308"/>
        <v>643489.56299796025</v>
      </c>
      <c r="AL369" s="15">
        <f ca="1">SUM(AJ$12:AJ369)</f>
        <v>329991.27807987714</v>
      </c>
      <c r="AM369" s="16">
        <f ca="1">SUM(AH$12:AH369)+SUMIF(AI$12:AI369, "&lt;0")</f>
        <v>313498.28491808329</v>
      </c>
      <c r="AO369" s="9">
        <v>44540</v>
      </c>
      <c r="AP369" s="14">
        <f t="shared" ca="1" si="299"/>
        <v>3000</v>
      </c>
      <c r="AQ369" s="14">
        <f t="shared" ca="1" si="329"/>
        <v>3000</v>
      </c>
      <c r="AR369" s="14">
        <f t="shared" ca="1" si="337"/>
        <v>831.03251937750474</v>
      </c>
      <c r="AS369" s="14">
        <f t="shared" ca="1" si="309"/>
        <v>2168.9674806224953</v>
      </c>
      <c r="AT369" s="14">
        <f t="shared" ca="1" si="310"/>
        <v>2168.9674806224953</v>
      </c>
      <c r="AU369" s="14">
        <f t="shared" ca="1" si="344"/>
        <v>904390.78785618593</v>
      </c>
      <c r="AV369" s="15">
        <f ca="1">SUM(AT$12:AT369)</f>
        <v>467470.97294691653</v>
      </c>
      <c r="AW369" s="16">
        <f ca="1">SUM(AR$12:AR369)+SUMIF(AS$12:AS369, "&lt;0")</f>
        <v>436919.81490926957</v>
      </c>
      <c r="AX369" s="15"/>
      <c r="AZ369" s="9">
        <v>44540</v>
      </c>
      <c r="BA369" s="14">
        <f t="shared" ca="1" si="321"/>
        <v>1500</v>
      </c>
      <c r="BB369" s="14">
        <f t="shared" ca="1" si="330"/>
        <v>1500</v>
      </c>
      <c r="BC369" s="14">
        <f t="shared" ca="1" si="338"/>
        <v>212.36700000000201</v>
      </c>
      <c r="BD369" s="14">
        <f t="shared" ca="1" si="311"/>
        <v>1287.632999999998</v>
      </c>
      <c r="BE369" s="14">
        <f t="shared" ca="1" si="312"/>
        <v>1287.632999999998</v>
      </c>
      <c r="BF369" s="14">
        <f t="shared" ca="1" si="345"/>
        <v>499964.94699999999</v>
      </c>
      <c r="BG369" s="15">
        <f ca="1">SUM(BE$12:BE369)</f>
        <v>257702.76500000004</v>
      </c>
      <c r="BH369" s="16">
        <f ca="1">SUM(BC$12:BC369)+SUMIF(BD$12:BD369, "&lt;0")</f>
        <v>242262.182</v>
      </c>
      <c r="BJ369" s="9">
        <v>44540</v>
      </c>
      <c r="BK369" s="14">
        <f t="shared" ca="1" si="322"/>
        <v>1750</v>
      </c>
      <c r="BL369" s="14">
        <f t="shared" ca="1" si="331"/>
        <v>1750</v>
      </c>
      <c r="BM369" s="14">
        <f t="shared" ca="1" si="339"/>
        <v>212.36700000000201</v>
      </c>
      <c r="BN369" s="14">
        <f t="shared" ca="1" si="313"/>
        <v>1537.632999999998</v>
      </c>
      <c r="BO369" s="14">
        <f t="shared" ca="1" si="314"/>
        <v>1537.632999999998</v>
      </c>
      <c r="BP369" s="14">
        <f t="shared" ca="1" si="346"/>
        <v>572214.94699999993</v>
      </c>
      <c r="BQ369" s="15">
        <f ca="1">SUM(BO$12:BO369)</f>
        <v>293952.7649999999</v>
      </c>
      <c r="BR369" s="16">
        <f ca="1">SUM(BM$12:BM369)+SUMIF(BN$12:BN369, "&lt;0")</f>
        <v>278262.18200000003</v>
      </c>
      <c r="BT369" s="9">
        <v>44540</v>
      </c>
      <c r="BU369" s="14">
        <f t="shared" ca="1" si="300"/>
        <v>2000</v>
      </c>
      <c r="BV369" s="14">
        <f t="shared" ca="1" si="325"/>
        <v>2000</v>
      </c>
      <c r="BW369" s="14">
        <f t="shared" ca="1" si="340"/>
        <v>423.85392012288958</v>
      </c>
      <c r="BX369" s="14">
        <f t="shared" ca="1" si="301"/>
        <v>1576.1460798771104</v>
      </c>
      <c r="BY369" s="14">
        <f t="shared" ca="1" si="302"/>
        <v>1576.1460798771104</v>
      </c>
      <c r="BZ369" s="14">
        <f t="shared" ca="1" si="315"/>
        <v>643489.56299796025</v>
      </c>
      <c r="CA369" s="15">
        <f ca="1">SUM(BY$12:BY369)</f>
        <v>329991.27807987714</v>
      </c>
      <c r="CB369" s="16">
        <f ca="1">SUM(BW$12:BW369)+SUMIF(BX$12:BX369, "&lt;0")</f>
        <v>313498.28491808329</v>
      </c>
      <c r="CD369" s="9">
        <v>44540</v>
      </c>
      <c r="CE369" s="14">
        <f t="shared" ca="1" si="323"/>
        <v>2500</v>
      </c>
      <c r="CF369" s="14">
        <f t="shared" ca="1" si="332"/>
        <v>2500</v>
      </c>
      <c r="CG369" s="14">
        <f t="shared" ca="1" si="341"/>
        <v>831.03251937750474</v>
      </c>
      <c r="CH369" s="14">
        <f t="shared" ca="1" si="316"/>
        <v>1668.9674806224953</v>
      </c>
      <c r="CI369" s="14">
        <f t="shared" ca="1" si="317"/>
        <v>1668.9674806224953</v>
      </c>
      <c r="CJ369" s="14">
        <f t="shared" ca="1" si="347"/>
        <v>778787.29516675486</v>
      </c>
      <c r="CK369" s="15">
        <f ca="1">SUM(CI$12:CI369)</f>
        <v>401867.48025748547</v>
      </c>
      <c r="CL369" s="16">
        <f ca="1">SUM(CG$12:CG369)+SUMIF(CH$12:CH369, "&lt;0")</f>
        <v>376919.81490926951</v>
      </c>
    </row>
    <row r="370" spans="1:90" x14ac:dyDescent="0.2">
      <c r="A370" s="24">
        <v>44541</v>
      </c>
      <c r="B370" s="54">
        <f ca="1">IF($A370&gt;= $C$5,$C$6, INDEX('Historical Data'!$D$2:$D$745, MATCH(A370, 'Historical Data'!$B$2:$B$745, 0)))</f>
        <v>1295.6389999999997</v>
      </c>
      <c r="C370" s="14">
        <f t="shared" ca="1" si="326"/>
        <v>1295.6389999999994</v>
      </c>
      <c r="D370" s="14">
        <f t="shared" ca="1" si="333"/>
        <v>195</v>
      </c>
      <c r="E370" s="14">
        <f t="shared" ca="1" si="303"/>
        <v>1100.6389999999997</v>
      </c>
      <c r="F370" s="14">
        <f t="shared" ca="1" si="295"/>
        <v>1100.6389999999997</v>
      </c>
      <c r="G370" s="14">
        <f t="shared" ca="1" si="318"/>
        <v>442200.25700000278</v>
      </c>
      <c r="H370" s="15">
        <f ca="1">SUM(F$12:F370)</f>
        <v>229171.05899999969</v>
      </c>
      <c r="I370" s="16">
        <f ca="1">SUM(D$12:D370)+SUMIF(E$12:E370, "&lt;0")</f>
        <v>213029.19799999968</v>
      </c>
      <c r="J370" s="15"/>
      <c r="K370" s="9">
        <v>44541</v>
      </c>
      <c r="L370" s="14">
        <f t="shared" ca="1" si="319"/>
        <v>1788.5130798771124</v>
      </c>
      <c r="M370" s="14">
        <f t="shared" ca="1" si="327"/>
        <v>1788.5130798771129</v>
      </c>
      <c r="N370" s="14">
        <f t="shared" ca="1" si="334"/>
        <v>195</v>
      </c>
      <c r="O370" s="14">
        <f t="shared" ca="1" si="304"/>
        <v>1593.5130798771124</v>
      </c>
      <c r="P370" s="14">
        <f t="shared" ca="1" si="305"/>
        <v>1593.5130798771124</v>
      </c>
      <c r="Q370" s="14">
        <f t="shared" ca="1" si="342"/>
        <v>585133.74016436446</v>
      </c>
      <c r="R370" s="15">
        <f ca="1">SUM(P$12:P370)</f>
        <v>301130.67466205824</v>
      </c>
      <c r="S370" s="16">
        <f ca="1">SUM(N$12:N370)+SUMIF(O$12:O370, "&lt;0")</f>
        <v>284003.065502304</v>
      </c>
      <c r="U370" s="9">
        <v>44541</v>
      </c>
      <c r="V370" s="14">
        <f t="shared" ca="1" si="320"/>
        <v>1250</v>
      </c>
      <c r="W370" s="14">
        <f t="shared" ca="1" si="328"/>
        <v>1250</v>
      </c>
      <c r="X370" s="14">
        <f t="shared" ca="1" si="335"/>
        <v>195</v>
      </c>
      <c r="Y370" s="14">
        <f t="shared" ca="1" si="306"/>
        <v>1055</v>
      </c>
      <c r="Z370" s="14">
        <f t="shared" ca="1" si="307"/>
        <v>1055</v>
      </c>
      <c r="AA370" s="14">
        <f t="shared" ca="1" si="343"/>
        <v>428964.94699999999</v>
      </c>
      <c r="AB370" s="15">
        <f ca="1">SUM(Z$12:Z370)</f>
        <v>222507.76499999998</v>
      </c>
      <c r="AC370" s="16">
        <f ca="1">SUM(X$12:X370)+SUMIF(Y$12:Y370, "&lt;0")</f>
        <v>206457.18200000003</v>
      </c>
      <c r="AE370" s="9">
        <v>44541</v>
      </c>
      <c r="AF370" s="14">
        <f t="shared" ca="1" si="296"/>
        <v>2000</v>
      </c>
      <c r="AG370" s="14">
        <f t="shared" ca="1" si="324"/>
        <v>2000</v>
      </c>
      <c r="AH370" s="14">
        <f t="shared" ca="1" si="336"/>
        <v>380.70919014882497</v>
      </c>
      <c r="AI370" s="14">
        <f t="shared" ca="1" si="297"/>
        <v>1619.290809851175</v>
      </c>
      <c r="AJ370" s="14">
        <f t="shared" ca="1" si="298"/>
        <v>1619.290809851175</v>
      </c>
      <c r="AK370" s="14">
        <f t="shared" ca="1" si="308"/>
        <v>645489.56299796025</v>
      </c>
      <c r="AL370" s="15">
        <f ca="1">SUM(AJ$12:AJ370)</f>
        <v>331610.56888972834</v>
      </c>
      <c r="AM370" s="16">
        <f ca="1">SUM(AH$12:AH370)+SUMIF(AI$12:AI370, "&lt;0")</f>
        <v>313878.99410823209</v>
      </c>
      <c r="AO370" s="9">
        <v>44541</v>
      </c>
      <c r="AP370" s="14">
        <f t="shared" ca="1" si="299"/>
        <v>3000</v>
      </c>
      <c r="AQ370" s="14">
        <f t="shared" ca="1" si="329"/>
        <v>3000</v>
      </c>
      <c r="AR370" s="14">
        <f t="shared" ca="1" si="337"/>
        <v>813.66551937750319</v>
      </c>
      <c r="AS370" s="14">
        <f t="shared" ca="1" si="309"/>
        <v>2186.3344806224968</v>
      </c>
      <c r="AT370" s="14">
        <f t="shared" ca="1" si="310"/>
        <v>2186.3344806224968</v>
      </c>
      <c r="AU370" s="14">
        <f t="shared" ca="1" si="344"/>
        <v>907390.78785618593</v>
      </c>
      <c r="AV370" s="15">
        <f ca="1">SUM(AT$12:AT370)</f>
        <v>469657.30742753902</v>
      </c>
      <c r="AW370" s="16">
        <f ca="1">SUM(AR$12:AR370)+SUMIF(AS$12:AS370, "&lt;0")</f>
        <v>437733.48042864708</v>
      </c>
      <c r="AX370" s="15"/>
      <c r="AZ370" s="9">
        <v>44541</v>
      </c>
      <c r="BA370" s="14">
        <f t="shared" ca="1" si="321"/>
        <v>1500</v>
      </c>
      <c r="BB370" s="14">
        <f t="shared" ca="1" si="330"/>
        <v>1500</v>
      </c>
      <c r="BC370" s="14">
        <f t="shared" ca="1" si="338"/>
        <v>195</v>
      </c>
      <c r="BD370" s="14">
        <f t="shared" ca="1" si="311"/>
        <v>1305</v>
      </c>
      <c r="BE370" s="14">
        <f t="shared" ca="1" si="312"/>
        <v>1305</v>
      </c>
      <c r="BF370" s="14">
        <f t="shared" ca="1" si="345"/>
        <v>501464.94699999999</v>
      </c>
      <c r="BG370" s="15">
        <f ca="1">SUM(BE$12:BE370)</f>
        <v>259007.76500000004</v>
      </c>
      <c r="BH370" s="16">
        <f ca="1">SUM(BC$12:BC370)+SUMIF(BD$12:BD370, "&lt;0")</f>
        <v>242457.182</v>
      </c>
      <c r="BJ370" s="9">
        <v>44541</v>
      </c>
      <c r="BK370" s="14">
        <f t="shared" ca="1" si="322"/>
        <v>1750</v>
      </c>
      <c r="BL370" s="14">
        <f t="shared" ca="1" si="331"/>
        <v>1750</v>
      </c>
      <c r="BM370" s="14">
        <f t="shared" ca="1" si="339"/>
        <v>195</v>
      </c>
      <c r="BN370" s="14">
        <f t="shared" ca="1" si="313"/>
        <v>1555</v>
      </c>
      <c r="BO370" s="14">
        <f t="shared" ca="1" si="314"/>
        <v>1555</v>
      </c>
      <c r="BP370" s="14">
        <f t="shared" ca="1" si="346"/>
        <v>573964.94699999993</v>
      </c>
      <c r="BQ370" s="15">
        <f ca="1">SUM(BO$12:BO370)</f>
        <v>295507.7649999999</v>
      </c>
      <c r="BR370" s="16">
        <f ca="1">SUM(BM$12:BM370)+SUMIF(BN$12:BN370, "&lt;0")</f>
        <v>278457.18200000003</v>
      </c>
      <c r="BT370" s="9">
        <v>44541</v>
      </c>
      <c r="BU370" s="14">
        <f t="shared" ca="1" si="300"/>
        <v>2000</v>
      </c>
      <c r="BV370" s="14">
        <f t="shared" ca="1" si="325"/>
        <v>2000</v>
      </c>
      <c r="BW370" s="14">
        <f t="shared" ca="1" si="340"/>
        <v>380.70919014882497</v>
      </c>
      <c r="BX370" s="14">
        <f t="shared" ca="1" si="301"/>
        <v>1619.290809851175</v>
      </c>
      <c r="BY370" s="14">
        <f t="shared" ca="1" si="302"/>
        <v>1619.290809851175</v>
      </c>
      <c r="BZ370" s="14">
        <f t="shared" ca="1" si="315"/>
        <v>645489.56299796025</v>
      </c>
      <c r="CA370" s="15">
        <f ca="1">SUM(BY$12:BY370)</f>
        <v>331610.56888972834</v>
      </c>
      <c r="CB370" s="16">
        <f ca="1">SUM(BW$12:BW370)+SUMIF(BX$12:BX370, "&lt;0")</f>
        <v>313878.99410823209</v>
      </c>
      <c r="CD370" s="9">
        <v>44541</v>
      </c>
      <c r="CE370" s="14">
        <f t="shared" ca="1" si="323"/>
        <v>2500</v>
      </c>
      <c r="CF370" s="14">
        <f t="shared" ca="1" si="332"/>
        <v>2500</v>
      </c>
      <c r="CG370" s="14">
        <f t="shared" ca="1" si="341"/>
        <v>813.66551937750296</v>
      </c>
      <c r="CH370" s="14">
        <f t="shared" ca="1" si="316"/>
        <v>1686.334480622497</v>
      </c>
      <c r="CI370" s="14">
        <f t="shared" ca="1" si="317"/>
        <v>1686.334480622497</v>
      </c>
      <c r="CJ370" s="14">
        <f t="shared" ca="1" si="347"/>
        <v>781287.29516675486</v>
      </c>
      <c r="CK370" s="15">
        <f ca="1">SUM(CI$12:CI370)</f>
        <v>403553.81473810796</v>
      </c>
      <c r="CL370" s="16">
        <f ca="1">SUM(CG$12:CG370)+SUMIF(CH$12:CH370, "&lt;0")</f>
        <v>377733.48042864702</v>
      </c>
    </row>
    <row r="371" spans="1:90" x14ac:dyDescent="0.2">
      <c r="A371" s="24">
        <v>44542</v>
      </c>
      <c r="B371" s="54">
        <f ca="1">IF($A371&gt;= $C$5,$C$6, INDEX('Historical Data'!$D$2:$D$745, MATCH(A371, 'Historical Data'!$B$2:$B$745, 0)))</f>
        <v>1295.6389999999997</v>
      </c>
      <c r="C371" s="14">
        <f t="shared" ca="1" si="326"/>
        <v>1295.6389999999994</v>
      </c>
      <c r="D371" s="14">
        <f t="shared" ca="1" si="333"/>
        <v>517.01900000000023</v>
      </c>
      <c r="E371" s="14">
        <f t="shared" ca="1" si="303"/>
        <v>778.61999999999944</v>
      </c>
      <c r="F371" s="14">
        <f t="shared" ca="1" si="295"/>
        <v>778.61999999999944</v>
      </c>
      <c r="G371" s="14">
        <f t="shared" ca="1" si="318"/>
        <v>443495.8960000028</v>
      </c>
      <c r="H371" s="15">
        <f ca="1">SUM(F$12:F371)</f>
        <v>229949.67899999968</v>
      </c>
      <c r="I371" s="16">
        <f ca="1">SUM(D$12:D371)+SUMIF(E$12:E371, "&lt;0")</f>
        <v>213546.21699999968</v>
      </c>
      <c r="J371" s="15"/>
      <c r="K371" s="9">
        <v>44542</v>
      </c>
      <c r="L371" s="14">
        <f t="shared" ca="1" si="319"/>
        <v>1788.5130798771124</v>
      </c>
      <c r="M371" s="14">
        <f t="shared" ca="1" si="327"/>
        <v>1788.5130798771129</v>
      </c>
      <c r="N371" s="14">
        <f t="shared" ca="1" si="334"/>
        <v>517.01900000000023</v>
      </c>
      <c r="O371" s="14">
        <f t="shared" ca="1" si="304"/>
        <v>1271.4940798771122</v>
      </c>
      <c r="P371" s="14">
        <f t="shared" ca="1" si="305"/>
        <v>1271.4940798771122</v>
      </c>
      <c r="Q371" s="14">
        <f t="shared" ca="1" si="342"/>
        <v>586922.25324424158</v>
      </c>
      <c r="R371" s="15">
        <f ca="1">SUM(P$12:P371)</f>
        <v>302402.16874193534</v>
      </c>
      <c r="S371" s="16">
        <f ca="1">SUM(N$12:N371)+SUMIF(O$12:O371, "&lt;0")</f>
        <v>284520.08450230403</v>
      </c>
      <c r="U371" s="9">
        <v>44542</v>
      </c>
      <c r="V371" s="14">
        <f t="shared" ca="1" si="320"/>
        <v>1250</v>
      </c>
      <c r="W371" s="14">
        <f t="shared" ca="1" si="328"/>
        <v>1250</v>
      </c>
      <c r="X371" s="14">
        <f t="shared" ca="1" si="335"/>
        <v>517.01900000000023</v>
      </c>
      <c r="Y371" s="14">
        <f t="shared" ca="1" si="306"/>
        <v>732.98099999999977</v>
      </c>
      <c r="Z371" s="14">
        <f t="shared" ca="1" si="307"/>
        <v>732.98099999999977</v>
      </c>
      <c r="AA371" s="14">
        <f t="shared" ca="1" si="343"/>
        <v>430214.94699999999</v>
      </c>
      <c r="AB371" s="15">
        <f ca="1">SUM(Z$12:Z371)</f>
        <v>223240.74599999998</v>
      </c>
      <c r="AC371" s="16">
        <f ca="1">SUM(X$12:X371)+SUMIF(Y$12:Y371, "&lt;0")</f>
        <v>206974.20100000003</v>
      </c>
      <c r="AE371" s="9">
        <v>44542</v>
      </c>
      <c r="AF371" s="14">
        <f t="shared" ca="1" si="296"/>
        <v>2000</v>
      </c>
      <c r="AG371" s="14">
        <f t="shared" ca="1" si="324"/>
        <v>2000</v>
      </c>
      <c r="AH371" s="14">
        <f t="shared" ca="1" si="336"/>
        <v>676.95046017476261</v>
      </c>
      <c r="AI371" s="14">
        <f t="shared" ca="1" si="297"/>
        <v>1323.0495398252374</v>
      </c>
      <c r="AJ371" s="14">
        <f t="shared" ca="1" si="298"/>
        <v>1323.0495398252374</v>
      </c>
      <c r="AK371" s="14">
        <f t="shared" ca="1" si="308"/>
        <v>647489.56299796025</v>
      </c>
      <c r="AL371" s="15">
        <f ca="1">SUM(AJ$12:AJ371)</f>
        <v>332933.61842955358</v>
      </c>
      <c r="AM371" s="16">
        <f ca="1">SUM(AH$12:AH371)+SUMIF(AI$12:AI371, "&lt;0")</f>
        <v>314555.94456840685</v>
      </c>
      <c r="AO371" s="9">
        <v>44542</v>
      </c>
      <c r="AP371" s="14">
        <f t="shared" ca="1" si="299"/>
        <v>3000</v>
      </c>
      <c r="AQ371" s="14">
        <f t="shared" ca="1" si="329"/>
        <v>3000</v>
      </c>
      <c r="AR371" s="14">
        <f t="shared" ca="1" si="337"/>
        <v>1135.684519377503</v>
      </c>
      <c r="AS371" s="14">
        <f t="shared" ca="1" si="309"/>
        <v>1864.315480622497</v>
      </c>
      <c r="AT371" s="14">
        <f t="shared" ca="1" si="310"/>
        <v>1864.315480622497</v>
      </c>
      <c r="AU371" s="14">
        <f t="shared" ca="1" si="344"/>
        <v>910390.78785618593</v>
      </c>
      <c r="AV371" s="15">
        <f ca="1">SUM(AT$12:AT371)</f>
        <v>471521.62290816155</v>
      </c>
      <c r="AW371" s="16">
        <f ca="1">SUM(AR$12:AR371)+SUMIF(AS$12:AS371, "&lt;0")</f>
        <v>438869.16494802455</v>
      </c>
      <c r="AX371" s="15"/>
      <c r="AZ371" s="9">
        <v>44542</v>
      </c>
      <c r="BA371" s="14">
        <f t="shared" ca="1" si="321"/>
        <v>1500</v>
      </c>
      <c r="BB371" s="14">
        <f t="shared" ca="1" si="330"/>
        <v>1500</v>
      </c>
      <c r="BC371" s="14">
        <f t="shared" ca="1" si="338"/>
        <v>517.01900000000023</v>
      </c>
      <c r="BD371" s="14">
        <f t="shared" ca="1" si="311"/>
        <v>982.98099999999977</v>
      </c>
      <c r="BE371" s="14">
        <f t="shared" ca="1" si="312"/>
        <v>982.98099999999977</v>
      </c>
      <c r="BF371" s="14">
        <f t="shared" ca="1" si="345"/>
        <v>502964.94699999999</v>
      </c>
      <c r="BG371" s="15">
        <f ca="1">SUM(BE$12:BE371)</f>
        <v>259990.74600000004</v>
      </c>
      <c r="BH371" s="16">
        <f ca="1">SUM(BC$12:BC371)+SUMIF(BD$12:BD371, "&lt;0")</f>
        <v>242974.201</v>
      </c>
      <c r="BJ371" s="9">
        <v>44542</v>
      </c>
      <c r="BK371" s="14">
        <f t="shared" ca="1" si="322"/>
        <v>1750</v>
      </c>
      <c r="BL371" s="14">
        <f t="shared" ca="1" si="331"/>
        <v>1750</v>
      </c>
      <c r="BM371" s="14">
        <f t="shared" ca="1" si="339"/>
        <v>517.01900000000023</v>
      </c>
      <c r="BN371" s="14">
        <f t="shared" ca="1" si="313"/>
        <v>1232.9809999999998</v>
      </c>
      <c r="BO371" s="14">
        <f t="shared" ca="1" si="314"/>
        <v>1232.9809999999998</v>
      </c>
      <c r="BP371" s="14">
        <f t="shared" ca="1" si="346"/>
        <v>575714.94699999993</v>
      </c>
      <c r="BQ371" s="15">
        <f ca="1">SUM(BO$12:BO371)</f>
        <v>296740.74599999993</v>
      </c>
      <c r="BR371" s="16">
        <f ca="1">SUM(BM$12:BM371)+SUMIF(BN$12:BN371, "&lt;0")</f>
        <v>278974.201</v>
      </c>
      <c r="BT371" s="9">
        <v>44542</v>
      </c>
      <c r="BU371" s="14">
        <f t="shared" ca="1" si="300"/>
        <v>2000</v>
      </c>
      <c r="BV371" s="14">
        <f t="shared" ca="1" si="325"/>
        <v>2000</v>
      </c>
      <c r="BW371" s="14">
        <f t="shared" ca="1" si="340"/>
        <v>676.95046017476261</v>
      </c>
      <c r="BX371" s="14">
        <f t="shared" ca="1" si="301"/>
        <v>1323.0495398252374</v>
      </c>
      <c r="BY371" s="14">
        <f t="shared" ca="1" si="302"/>
        <v>1323.0495398252374</v>
      </c>
      <c r="BZ371" s="14">
        <f t="shared" ca="1" si="315"/>
        <v>647489.56299796025</v>
      </c>
      <c r="CA371" s="15">
        <f ca="1">SUM(BY$12:BY371)</f>
        <v>332933.61842955358</v>
      </c>
      <c r="CB371" s="16">
        <f ca="1">SUM(BW$12:BW371)+SUMIF(BX$12:BX371, "&lt;0")</f>
        <v>314555.94456840685</v>
      </c>
      <c r="CD371" s="9">
        <v>44542</v>
      </c>
      <c r="CE371" s="14">
        <f t="shared" ca="1" si="323"/>
        <v>2500</v>
      </c>
      <c r="CF371" s="14">
        <f t="shared" ca="1" si="332"/>
        <v>2500</v>
      </c>
      <c r="CG371" s="14">
        <f t="shared" ca="1" si="341"/>
        <v>1135.684519377503</v>
      </c>
      <c r="CH371" s="14">
        <f t="shared" ca="1" si="316"/>
        <v>1364.315480622497</v>
      </c>
      <c r="CI371" s="14">
        <f t="shared" ca="1" si="317"/>
        <v>1364.315480622497</v>
      </c>
      <c r="CJ371" s="14">
        <f t="shared" ca="1" si="347"/>
        <v>783787.29516675486</v>
      </c>
      <c r="CK371" s="15">
        <f ca="1">SUM(CI$12:CI371)</f>
        <v>404918.13021873048</v>
      </c>
      <c r="CL371" s="16">
        <f ca="1">SUM(CG$12:CG371)+SUMIF(CH$12:CH371, "&lt;0")</f>
        <v>378869.1649480245</v>
      </c>
    </row>
    <row r="372" spans="1:90" x14ac:dyDescent="0.2">
      <c r="A372" s="24">
        <v>44543</v>
      </c>
      <c r="B372" s="54">
        <f ca="1">IF($A372&gt;= $C$5,$C$6, INDEX('Historical Data'!$D$2:$D$745, MATCH(A372, 'Historical Data'!$B$2:$B$745, 0)))</f>
        <v>1295.6389999999997</v>
      </c>
      <c r="C372" s="14">
        <f t="shared" ca="1" si="326"/>
        <v>1295.6389999999994</v>
      </c>
      <c r="D372" s="14">
        <f t="shared" ca="1" si="333"/>
        <v>561.28600000000006</v>
      </c>
      <c r="E372" s="14">
        <f t="shared" ca="1" si="303"/>
        <v>734.35299999999961</v>
      </c>
      <c r="F372" s="14">
        <f t="shared" ca="1" si="295"/>
        <v>734.35299999999961</v>
      </c>
      <c r="G372" s="14">
        <f t="shared" ca="1" si="318"/>
        <v>444791.53500000283</v>
      </c>
      <c r="H372" s="15">
        <f ca="1">SUM(F$12:F372)</f>
        <v>230684.03199999969</v>
      </c>
      <c r="I372" s="16">
        <f ca="1">SUM(D$12:D372)+SUMIF(E$12:E372, "&lt;0")</f>
        <v>214107.50299999968</v>
      </c>
      <c r="J372" s="15"/>
      <c r="K372" s="9">
        <v>44543</v>
      </c>
      <c r="L372" s="14">
        <f t="shared" ca="1" si="319"/>
        <v>1788.5130798771124</v>
      </c>
      <c r="M372" s="14">
        <f t="shared" ca="1" si="327"/>
        <v>1788.5130798771129</v>
      </c>
      <c r="N372" s="14">
        <f t="shared" ca="1" si="334"/>
        <v>561.28600000000006</v>
      </c>
      <c r="O372" s="14">
        <f t="shared" ca="1" si="304"/>
        <v>1227.2270798771124</v>
      </c>
      <c r="P372" s="14">
        <f t="shared" ca="1" si="305"/>
        <v>1227.2270798771124</v>
      </c>
      <c r="Q372" s="14">
        <f t="shared" ca="1" si="342"/>
        <v>588710.76632411871</v>
      </c>
      <c r="R372" s="15">
        <f ca="1">SUM(P$12:P372)</f>
        <v>303629.39582181245</v>
      </c>
      <c r="S372" s="16">
        <f ca="1">SUM(N$12:N372)+SUMIF(O$12:O372, "&lt;0")</f>
        <v>285081.37050230405</v>
      </c>
      <c r="U372" s="9">
        <v>44543</v>
      </c>
      <c r="V372" s="14">
        <f t="shared" ca="1" si="320"/>
        <v>1250</v>
      </c>
      <c r="W372" s="14">
        <f t="shared" ca="1" si="328"/>
        <v>1250</v>
      </c>
      <c r="X372" s="14">
        <f t="shared" ca="1" si="335"/>
        <v>561.28600000000006</v>
      </c>
      <c r="Y372" s="14">
        <f t="shared" ca="1" si="306"/>
        <v>688.71399999999994</v>
      </c>
      <c r="Z372" s="14">
        <f t="shared" ca="1" si="307"/>
        <v>688.71399999999994</v>
      </c>
      <c r="AA372" s="14">
        <f t="shared" ca="1" si="343"/>
        <v>431464.94699999999</v>
      </c>
      <c r="AB372" s="15">
        <f ca="1">SUM(Z$12:Z372)</f>
        <v>223929.46</v>
      </c>
      <c r="AC372" s="16">
        <f ca="1">SUM(X$12:X372)+SUMIF(Y$12:Y372, "&lt;0")</f>
        <v>207535.48700000002</v>
      </c>
      <c r="AE372" s="9">
        <v>44543</v>
      </c>
      <c r="AF372" s="14">
        <f t="shared" ca="1" si="296"/>
        <v>2000</v>
      </c>
      <c r="AG372" s="14">
        <f t="shared" ca="1" si="324"/>
        <v>2000</v>
      </c>
      <c r="AH372" s="14">
        <f t="shared" ca="1" si="336"/>
        <v>695.43973020069984</v>
      </c>
      <c r="AI372" s="14">
        <f t="shared" ca="1" si="297"/>
        <v>1304.5602697993002</v>
      </c>
      <c r="AJ372" s="14">
        <f t="shared" ca="1" si="298"/>
        <v>1304.5602697993002</v>
      </c>
      <c r="AK372" s="14">
        <f t="shared" ca="1" si="308"/>
        <v>649489.56299796025</v>
      </c>
      <c r="AL372" s="15">
        <f ca="1">SUM(AJ$12:AJ372)</f>
        <v>334238.17869935289</v>
      </c>
      <c r="AM372" s="16">
        <f ca="1">SUM(AH$12:AH372)+SUMIF(AI$12:AI372, "&lt;0")</f>
        <v>315251.38429860753</v>
      </c>
      <c r="AO372" s="9">
        <v>44543</v>
      </c>
      <c r="AP372" s="14">
        <f t="shared" ca="1" si="299"/>
        <v>3000</v>
      </c>
      <c r="AQ372" s="14">
        <f t="shared" ca="1" si="329"/>
        <v>3000</v>
      </c>
      <c r="AR372" s="14">
        <f t="shared" ca="1" si="337"/>
        <v>1179.951519377503</v>
      </c>
      <c r="AS372" s="14">
        <f t="shared" ca="1" si="309"/>
        <v>1820.048480622497</v>
      </c>
      <c r="AT372" s="14">
        <f t="shared" ca="1" si="310"/>
        <v>1820.048480622497</v>
      </c>
      <c r="AU372" s="14">
        <f t="shared" ca="1" si="344"/>
        <v>913390.78785618593</v>
      </c>
      <c r="AV372" s="15">
        <f ca="1">SUM(AT$12:AT372)</f>
        <v>473341.67138878402</v>
      </c>
      <c r="AW372" s="16">
        <f ca="1">SUM(AR$12:AR372)+SUMIF(AS$12:AS372, "&lt;0")</f>
        <v>440049.11646740208</v>
      </c>
      <c r="AX372" s="15"/>
      <c r="AZ372" s="9">
        <v>44543</v>
      </c>
      <c r="BA372" s="14">
        <f t="shared" ca="1" si="321"/>
        <v>1500</v>
      </c>
      <c r="BB372" s="14">
        <f t="shared" ca="1" si="330"/>
        <v>1500</v>
      </c>
      <c r="BC372" s="14">
        <f t="shared" ca="1" si="338"/>
        <v>561.28600000000006</v>
      </c>
      <c r="BD372" s="14">
        <f t="shared" ca="1" si="311"/>
        <v>938.71399999999994</v>
      </c>
      <c r="BE372" s="14">
        <f t="shared" ca="1" si="312"/>
        <v>938.71399999999994</v>
      </c>
      <c r="BF372" s="14">
        <f t="shared" ca="1" si="345"/>
        <v>504464.94699999999</v>
      </c>
      <c r="BG372" s="15">
        <f ca="1">SUM(BE$12:BE372)</f>
        <v>260929.46000000005</v>
      </c>
      <c r="BH372" s="16">
        <f ca="1">SUM(BC$12:BC372)+SUMIF(BD$12:BD372, "&lt;0")</f>
        <v>243535.48699999999</v>
      </c>
      <c r="BJ372" s="9">
        <v>44543</v>
      </c>
      <c r="BK372" s="14">
        <f t="shared" ca="1" si="322"/>
        <v>1750</v>
      </c>
      <c r="BL372" s="14">
        <f t="shared" ca="1" si="331"/>
        <v>1750</v>
      </c>
      <c r="BM372" s="14">
        <f t="shared" ca="1" si="339"/>
        <v>561.28600000000006</v>
      </c>
      <c r="BN372" s="14">
        <f t="shared" ca="1" si="313"/>
        <v>1188.7139999999999</v>
      </c>
      <c r="BO372" s="14">
        <f t="shared" ca="1" si="314"/>
        <v>1188.7139999999999</v>
      </c>
      <c r="BP372" s="14">
        <f t="shared" ca="1" si="346"/>
        <v>577464.94699999993</v>
      </c>
      <c r="BQ372" s="15">
        <f ca="1">SUM(BO$12:BO372)</f>
        <v>297929.4599999999</v>
      </c>
      <c r="BR372" s="16">
        <f ca="1">SUM(BM$12:BM372)+SUMIF(BN$12:BN372, "&lt;0")</f>
        <v>279535.48699999996</v>
      </c>
      <c r="BT372" s="9">
        <v>44543</v>
      </c>
      <c r="BU372" s="14">
        <f t="shared" ca="1" si="300"/>
        <v>2000</v>
      </c>
      <c r="BV372" s="14">
        <f t="shared" ca="1" si="325"/>
        <v>2000</v>
      </c>
      <c r="BW372" s="14">
        <f t="shared" ca="1" si="340"/>
        <v>695.43973020069984</v>
      </c>
      <c r="BX372" s="14">
        <f t="shared" ca="1" si="301"/>
        <v>1304.5602697993002</v>
      </c>
      <c r="BY372" s="14">
        <f t="shared" ca="1" si="302"/>
        <v>1304.5602697993002</v>
      </c>
      <c r="BZ372" s="14">
        <f t="shared" ca="1" si="315"/>
        <v>649489.56299796025</v>
      </c>
      <c r="CA372" s="15">
        <f ca="1">SUM(BY$12:BY372)</f>
        <v>334238.17869935289</v>
      </c>
      <c r="CB372" s="16">
        <f ca="1">SUM(BW$12:BW372)+SUMIF(BX$12:BX372, "&lt;0")</f>
        <v>315251.38429860753</v>
      </c>
      <c r="CD372" s="9">
        <v>44543</v>
      </c>
      <c r="CE372" s="14">
        <f t="shared" ca="1" si="323"/>
        <v>2500</v>
      </c>
      <c r="CF372" s="14">
        <f t="shared" ca="1" si="332"/>
        <v>2500</v>
      </c>
      <c r="CG372" s="14">
        <f t="shared" ca="1" si="341"/>
        <v>1179.951519377503</v>
      </c>
      <c r="CH372" s="14">
        <f t="shared" ca="1" si="316"/>
        <v>1320.048480622497</v>
      </c>
      <c r="CI372" s="14">
        <f t="shared" ca="1" si="317"/>
        <v>1320.048480622497</v>
      </c>
      <c r="CJ372" s="14">
        <f t="shared" ca="1" si="347"/>
        <v>786287.29516675486</v>
      </c>
      <c r="CK372" s="15">
        <f ca="1">SUM(CI$12:CI372)</f>
        <v>406238.17869935295</v>
      </c>
      <c r="CL372" s="16">
        <f ca="1">SUM(CG$12:CG372)+SUMIF(CH$12:CH372, "&lt;0")</f>
        <v>380049.11646740203</v>
      </c>
    </row>
    <row r="373" spans="1:90" x14ac:dyDescent="0.2">
      <c r="A373" s="24">
        <v>44544</v>
      </c>
      <c r="B373" s="54">
        <f ca="1">IF($A373&gt;= $C$5,$C$6, INDEX('Historical Data'!$D$2:$D$745, MATCH(A373, 'Historical Data'!$B$2:$B$745, 0)))</f>
        <v>1295.6389999999997</v>
      </c>
      <c r="C373" s="14">
        <f t="shared" ca="1" si="326"/>
        <v>1295.6389999999994</v>
      </c>
      <c r="D373" s="14">
        <f t="shared" ca="1" si="333"/>
        <v>1197.1200000000026</v>
      </c>
      <c r="E373" s="14">
        <f t="shared" ca="1" si="303"/>
        <v>98.51899999999705</v>
      </c>
      <c r="F373" s="14">
        <f t="shared" ca="1" si="295"/>
        <v>98.51899999999705</v>
      </c>
      <c r="G373" s="14">
        <f t="shared" ca="1" si="318"/>
        <v>446087.17400000285</v>
      </c>
      <c r="H373" s="15">
        <f ca="1">SUM(F$12:F373)</f>
        <v>230782.55099999969</v>
      </c>
      <c r="I373" s="16">
        <f ca="1">SUM(D$12:D373)+SUMIF(E$12:E373, "&lt;0")</f>
        <v>215304.62299999967</v>
      </c>
      <c r="J373" s="15"/>
      <c r="K373" s="9">
        <v>44544</v>
      </c>
      <c r="L373" s="14">
        <f t="shared" ca="1" si="319"/>
        <v>1788.5130798771124</v>
      </c>
      <c r="M373" s="14">
        <f t="shared" ca="1" si="327"/>
        <v>1788.5130798771129</v>
      </c>
      <c r="N373" s="14">
        <f t="shared" ca="1" si="334"/>
        <v>1197.1200000000026</v>
      </c>
      <c r="O373" s="14">
        <f t="shared" ca="1" si="304"/>
        <v>591.39307987710981</v>
      </c>
      <c r="P373" s="14">
        <f t="shared" ca="1" si="305"/>
        <v>591.39307987710981</v>
      </c>
      <c r="Q373" s="14">
        <f t="shared" ca="1" si="342"/>
        <v>590499.27940399584</v>
      </c>
      <c r="R373" s="15">
        <f ca="1">SUM(P$12:P373)</f>
        <v>304220.78890168958</v>
      </c>
      <c r="S373" s="16">
        <f ca="1">SUM(N$12:N373)+SUMIF(O$12:O373, "&lt;0")</f>
        <v>286278.49050230405</v>
      </c>
      <c r="U373" s="9">
        <v>44544</v>
      </c>
      <c r="V373" s="14">
        <f t="shared" ca="1" si="320"/>
        <v>1250</v>
      </c>
      <c r="W373" s="14">
        <f t="shared" ca="1" si="328"/>
        <v>1250</v>
      </c>
      <c r="X373" s="14">
        <f t="shared" ca="1" si="335"/>
        <v>1197.1200000000026</v>
      </c>
      <c r="Y373" s="14">
        <f t="shared" ca="1" si="306"/>
        <v>52.879999999997381</v>
      </c>
      <c r="Z373" s="14">
        <f t="shared" ca="1" si="307"/>
        <v>52.879999999997381</v>
      </c>
      <c r="AA373" s="14">
        <f t="shared" ca="1" si="343"/>
        <v>432714.94699999999</v>
      </c>
      <c r="AB373" s="15">
        <f ca="1">SUM(Z$12:Z373)</f>
        <v>223982.34</v>
      </c>
      <c r="AC373" s="16">
        <f ca="1">SUM(X$12:X373)+SUMIF(Y$12:Y373, "&lt;0")</f>
        <v>208732.60700000002</v>
      </c>
      <c r="AE373" s="9">
        <v>44544</v>
      </c>
      <c r="AF373" s="14">
        <f t="shared" ca="1" si="296"/>
        <v>2000</v>
      </c>
      <c r="AG373" s="14">
        <f t="shared" ca="1" si="324"/>
        <v>2000</v>
      </c>
      <c r="AH373" s="14">
        <f t="shared" ca="1" si="336"/>
        <v>1305.4960002266398</v>
      </c>
      <c r="AI373" s="14">
        <f t="shared" ca="1" si="297"/>
        <v>694.50399977336019</v>
      </c>
      <c r="AJ373" s="14">
        <f t="shared" ca="1" si="298"/>
        <v>694.50399977336019</v>
      </c>
      <c r="AK373" s="14">
        <f t="shared" ca="1" si="308"/>
        <v>651489.56299796025</v>
      </c>
      <c r="AL373" s="15">
        <f ca="1">SUM(AJ$12:AJ373)</f>
        <v>334932.68269912625</v>
      </c>
      <c r="AM373" s="16">
        <f ca="1">SUM(AH$12:AH373)+SUMIF(AI$12:AI373, "&lt;0")</f>
        <v>316556.88029883418</v>
      </c>
      <c r="AO373" s="9">
        <v>44544</v>
      </c>
      <c r="AP373" s="14">
        <f t="shared" ca="1" si="299"/>
        <v>3000</v>
      </c>
      <c r="AQ373" s="14">
        <f t="shared" ca="1" si="329"/>
        <v>3000</v>
      </c>
      <c r="AR373" s="14">
        <f t="shared" ca="1" si="337"/>
        <v>1815.7855193775054</v>
      </c>
      <c r="AS373" s="14">
        <f t="shared" ca="1" si="309"/>
        <v>1184.2144806224946</v>
      </c>
      <c r="AT373" s="14">
        <f t="shared" ca="1" si="310"/>
        <v>1184.2144806224946</v>
      </c>
      <c r="AU373" s="14">
        <f t="shared" ca="1" si="344"/>
        <v>916390.78785618593</v>
      </c>
      <c r="AV373" s="15">
        <f ca="1">SUM(AT$12:AT373)</f>
        <v>474525.88586940651</v>
      </c>
      <c r="AW373" s="16">
        <f ca="1">SUM(AR$12:AR373)+SUMIF(AS$12:AS373, "&lt;0")</f>
        <v>441864.90198677959</v>
      </c>
      <c r="AX373" s="15"/>
      <c r="AZ373" s="9">
        <v>44544</v>
      </c>
      <c r="BA373" s="14">
        <f t="shared" ca="1" si="321"/>
        <v>1500</v>
      </c>
      <c r="BB373" s="14">
        <f t="shared" ca="1" si="330"/>
        <v>1500</v>
      </c>
      <c r="BC373" s="14">
        <f t="shared" ca="1" si="338"/>
        <v>1197.1200000000026</v>
      </c>
      <c r="BD373" s="14">
        <f t="shared" ca="1" si="311"/>
        <v>302.87999999999738</v>
      </c>
      <c r="BE373" s="14">
        <f t="shared" ca="1" si="312"/>
        <v>302.87999999999738</v>
      </c>
      <c r="BF373" s="14">
        <f t="shared" ca="1" si="345"/>
        <v>505964.94699999999</v>
      </c>
      <c r="BG373" s="15">
        <f ca="1">SUM(BE$12:BE373)</f>
        <v>261232.34000000005</v>
      </c>
      <c r="BH373" s="16">
        <f ca="1">SUM(BC$12:BC373)+SUMIF(BD$12:BD373, "&lt;0")</f>
        <v>244732.60699999999</v>
      </c>
      <c r="BJ373" s="9">
        <v>44544</v>
      </c>
      <c r="BK373" s="14">
        <f t="shared" ca="1" si="322"/>
        <v>1750</v>
      </c>
      <c r="BL373" s="14">
        <f t="shared" ca="1" si="331"/>
        <v>1750</v>
      </c>
      <c r="BM373" s="14">
        <f t="shared" ca="1" si="339"/>
        <v>1197.1200000000026</v>
      </c>
      <c r="BN373" s="14">
        <f t="shared" ca="1" si="313"/>
        <v>552.87999999999738</v>
      </c>
      <c r="BO373" s="14">
        <f t="shared" ca="1" si="314"/>
        <v>552.87999999999738</v>
      </c>
      <c r="BP373" s="14">
        <f t="shared" ca="1" si="346"/>
        <v>579214.94699999993</v>
      </c>
      <c r="BQ373" s="15">
        <f ca="1">SUM(BO$12:BO373)</f>
        <v>298482.33999999991</v>
      </c>
      <c r="BR373" s="16">
        <f ca="1">SUM(BM$12:BM373)+SUMIF(BN$12:BN373, "&lt;0")</f>
        <v>280732.60699999996</v>
      </c>
      <c r="BT373" s="9">
        <v>44544</v>
      </c>
      <c r="BU373" s="14">
        <f t="shared" ca="1" si="300"/>
        <v>2000</v>
      </c>
      <c r="BV373" s="14">
        <f t="shared" ca="1" si="325"/>
        <v>2000</v>
      </c>
      <c r="BW373" s="14">
        <f t="shared" ca="1" si="340"/>
        <v>1305.4960002266398</v>
      </c>
      <c r="BX373" s="14">
        <f t="shared" ca="1" si="301"/>
        <v>694.50399977336019</v>
      </c>
      <c r="BY373" s="14">
        <f t="shared" ca="1" si="302"/>
        <v>694.50399977336019</v>
      </c>
      <c r="BZ373" s="14">
        <f t="shared" ca="1" si="315"/>
        <v>651489.56299796025</v>
      </c>
      <c r="CA373" s="15">
        <f ca="1">SUM(BY$12:BY373)</f>
        <v>334932.68269912625</v>
      </c>
      <c r="CB373" s="16">
        <f ca="1">SUM(BW$12:BW373)+SUMIF(BX$12:BX373, "&lt;0")</f>
        <v>316556.88029883418</v>
      </c>
      <c r="CD373" s="9">
        <v>44544</v>
      </c>
      <c r="CE373" s="14">
        <f t="shared" ca="1" si="323"/>
        <v>2500</v>
      </c>
      <c r="CF373" s="14">
        <f t="shared" ca="1" si="332"/>
        <v>2500</v>
      </c>
      <c r="CG373" s="14">
        <f t="shared" ca="1" si="341"/>
        <v>1805.4960002266398</v>
      </c>
      <c r="CH373" s="14">
        <f t="shared" ca="1" si="316"/>
        <v>694.50399977336019</v>
      </c>
      <c r="CI373" s="14">
        <f t="shared" ca="1" si="317"/>
        <v>694.50399977336019</v>
      </c>
      <c r="CJ373" s="14">
        <f t="shared" ca="1" si="347"/>
        <v>788787.29516675486</v>
      </c>
      <c r="CK373" s="15">
        <f ca="1">SUM(CI$12:CI373)</f>
        <v>406932.68269912631</v>
      </c>
      <c r="CL373" s="16">
        <f ca="1">SUM(CG$12:CG373)+SUMIF(CH$12:CH373, "&lt;0")</f>
        <v>381854.61246762867</v>
      </c>
    </row>
    <row r="374" spans="1:90" x14ac:dyDescent="0.2">
      <c r="A374" s="24">
        <v>44545</v>
      </c>
      <c r="B374" s="54">
        <f ca="1">IF($A374&gt;= $C$5,$C$6, INDEX('Historical Data'!$D$2:$D$745, MATCH(A374, 'Historical Data'!$B$2:$B$745, 0)))</f>
        <v>1295.6389999999997</v>
      </c>
      <c r="C374" s="14">
        <f t="shared" ca="1" si="326"/>
        <v>1295.6389999999994</v>
      </c>
      <c r="D374" s="14">
        <f t="shared" ca="1" si="333"/>
        <v>1295.6389999999997</v>
      </c>
      <c r="E374" s="14">
        <f t="shared" ca="1" si="303"/>
        <v>0</v>
      </c>
      <c r="F374" s="14">
        <f t="shared" ca="1" si="295"/>
        <v>0</v>
      </c>
      <c r="G374" s="14">
        <f t="shared" ca="1" si="318"/>
        <v>447382.81300000288</v>
      </c>
      <c r="H374" s="15">
        <f ca="1">SUM(F$12:F374)</f>
        <v>230782.55099999969</v>
      </c>
      <c r="I374" s="16">
        <f ca="1">SUM(D$12:D374)+SUMIF(E$12:E374, "&lt;0")</f>
        <v>216600.26199999967</v>
      </c>
      <c r="J374" s="15"/>
      <c r="K374" s="9">
        <v>44545</v>
      </c>
      <c r="L374" s="14">
        <f t="shared" ca="1" si="319"/>
        <v>1788.5130798771124</v>
      </c>
      <c r="M374" s="14">
        <f t="shared" ca="1" si="327"/>
        <v>1788.5130798771129</v>
      </c>
      <c r="N374" s="14">
        <f t="shared" ca="1" si="334"/>
        <v>1558.7949999999983</v>
      </c>
      <c r="O374" s="14">
        <f t="shared" ca="1" si="304"/>
        <v>229.71807987711418</v>
      </c>
      <c r="P374" s="14">
        <f t="shared" ca="1" si="305"/>
        <v>229.71807987711418</v>
      </c>
      <c r="Q374" s="14">
        <f t="shared" ca="1" si="342"/>
        <v>592287.79248387297</v>
      </c>
      <c r="R374" s="15">
        <f ca="1">SUM(P$12:P374)</f>
        <v>304450.50698156666</v>
      </c>
      <c r="S374" s="16">
        <f ca="1">SUM(N$12:N374)+SUMIF(O$12:O374, "&lt;0")</f>
        <v>287837.28550230403</v>
      </c>
      <c r="U374" s="9">
        <v>44545</v>
      </c>
      <c r="V374" s="14">
        <f t="shared" ca="1" si="320"/>
        <v>1250</v>
      </c>
      <c r="W374" s="14">
        <f t="shared" ca="1" si="328"/>
        <v>1250</v>
      </c>
      <c r="X374" s="14">
        <f t="shared" ca="1" si="335"/>
        <v>1250</v>
      </c>
      <c r="Y374" s="14">
        <f t="shared" ca="1" si="306"/>
        <v>0</v>
      </c>
      <c r="Z374" s="14">
        <f t="shared" ca="1" si="307"/>
        <v>0</v>
      </c>
      <c r="AA374" s="14">
        <f t="shared" ca="1" si="343"/>
        <v>433964.94699999999</v>
      </c>
      <c r="AB374" s="15">
        <f ca="1">SUM(Z$12:Z374)</f>
        <v>223982.34</v>
      </c>
      <c r="AC374" s="16">
        <f ca="1">SUM(X$12:X374)+SUMIF(Y$12:Y374, "&lt;0")</f>
        <v>209982.60700000002</v>
      </c>
      <c r="AE374" s="9">
        <v>44545</v>
      </c>
      <c r="AF374" s="14">
        <f t="shared" ca="1" si="296"/>
        <v>2000</v>
      </c>
      <c r="AG374" s="14">
        <f t="shared" ca="1" si="324"/>
        <v>2000</v>
      </c>
      <c r="AH374" s="14">
        <f t="shared" ca="1" si="336"/>
        <v>1641.3932702525726</v>
      </c>
      <c r="AI374" s="14">
        <f t="shared" ca="1" si="297"/>
        <v>358.60672974742738</v>
      </c>
      <c r="AJ374" s="14">
        <f t="shared" ca="1" si="298"/>
        <v>358.60672974742738</v>
      </c>
      <c r="AK374" s="14">
        <f t="shared" ca="1" si="308"/>
        <v>653489.56299796025</v>
      </c>
      <c r="AL374" s="15">
        <f ca="1">SUM(AJ$12:AJ374)</f>
        <v>335291.28942887369</v>
      </c>
      <c r="AM374" s="16">
        <f ca="1">SUM(AH$12:AH374)+SUMIF(AI$12:AI374, "&lt;0")</f>
        <v>318198.27356908674</v>
      </c>
      <c r="AO374" s="9">
        <v>44545</v>
      </c>
      <c r="AP374" s="14">
        <f t="shared" ca="1" si="299"/>
        <v>3000</v>
      </c>
      <c r="AQ374" s="14">
        <f t="shared" ca="1" si="329"/>
        <v>3000</v>
      </c>
      <c r="AR374" s="14">
        <f t="shared" ca="1" si="337"/>
        <v>2177.460519377501</v>
      </c>
      <c r="AS374" s="14">
        <f t="shared" ca="1" si="309"/>
        <v>822.53948062249901</v>
      </c>
      <c r="AT374" s="14">
        <f t="shared" ca="1" si="310"/>
        <v>822.53948062249901</v>
      </c>
      <c r="AU374" s="14">
        <f t="shared" ca="1" si="344"/>
        <v>919390.78785618593</v>
      </c>
      <c r="AV374" s="15">
        <f ca="1">SUM(AT$12:AT374)</f>
        <v>475348.42535002902</v>
      </c>
      <c r="AW374" s="16">
        <f ca="1">SUM(AR$12:AR374)+SUMIF(AS$12:AS374, "&lt;0")</f>
        <v>444042.36250615708</v>
      </c>
      <c r="AX374" s="15"/>
      <c r="AZ374" s="9">
        <v>44545</v>
      </c>
      <c r="BA374" s="14">
        <f t="shared" ca="1" si="321"/>
        <v>1500</v>
      </c>
      <c r="BB374" s="14">
        <f t="shared" ca="1" si="330"/>
        <v>1500</v>
      </c>
      <c r="BC374" s="14">
        <f t="shared" ca="1" si="338"/>
        <v>1500</v>
      </c>
      <c r="BD374" s="14">
        <f t="shared" ca="1" si="311"/>
        <v>0</v>
      </c>
      <c r="BE374" s="14">
        <f t="shared" ca="1" si="312"/>
        <v>0</v>
      </c>
      <c r="BF374" s="14">
        <f t="shared" ca="1" si="345"/>
        <v>507464.94699999999</v>
      </c>
      <c r="BG374" s="15">
        <f ca="1">SUM(BE$12:BE374)</f>
        <v>261232.34000000005</v>
      </c>
      <c r="BH374" s="16">
        <f ca="1">SUM(BC$12:BC374)+SUMIF(BD$12:BD374, "&lt;0")</f>
        <v>246232.60699999999</v>
      </c>
      <c r="BJ374" s="9">
        <v>44545</v>
      </c>
      <c r="BK374" s="14">
        <f t="shared" ca="1" si="322"/>
        <v>1750</v>
      </c>
      <c r="BL374" s="14">
        <f t="shared" ca="1" si="331"/>
        <v>1750</v>
      </c>
      <c r="BM374" s="14">
        <f t="shared" ca="1" si="339"/>
        <v>1558.7949999999983</v>
      </c>
      <c r="BN374" s="14">
        <f t="shared" ca="1" si="313"/>
        <v>191.20500000000175</v>
      </c>
      <c r="BO374" s="14">
        <f t="shared" ca="1" si="314"/>
        <v>191.20500000000175</v>
      </c>
      <c r="BP374" s="14">
        <f t="shared" ca="1" si="346"/>
        <v>580964.94699999993</v>
      </c>
      <c r="BQ374" s="15">
        <f ca="1">SUM(BO$12:BO374)</f>
        <v>298673.54499999993</v>
      </c>
      <c r="BR374" s="16">
        <f ca="1">SUM(BM$12:BM374)+SUMIF(BN$12:BN374, "&lt;0")</f>
        <v>282291.402</v>
      </c>
      <c r="BT374" s="9">
        <v>44545</v>
      </c>
      <c r="BU374" s="14">
        <f t="shared" ca="1" si="300"/>
        <v>2000</v>
      </c>
      <c r="BV374" s="14">
        <f t="shared" ca="1" si="325"/>
        <v>2000</v>
      </c>
      <c r="BW374" s="14">
        <f t="shared" ca="1" si="340"/>
        <v>1641.3932702525726</v>
      </c>
      <c r="BX374" s="14">
        <f t="shared" ca="1" si="301"/>
        <v>358.60672974742738</v>
      </c>
      <c r="BY374" s="14">
        <f t="shared" ca="1" si="302"/>
        <v>358.60672974742738</v>
      </c>
      <c r="BZ374" s="14">
        <f t="shared" ca="1" si="315"/>
        <v>653489.56299796025</v>
      </c>
      <c r="CA374" s="15">
        <f ca="1">SUM(BY$12:BY374)</f>
        <v>335291.28942887369</v>
      </c>
      <c r="CB374" s="16">
        <f ca="1">SUM(BW$12:BW374)+SUMIF(BX$12:BX374, "&lt;0")</f>
        <v>318198.27356908674</v>
      </c>
      <c r="CD374" s="9">
        <v>44545</v>
      </c>
      <c r="CE374" s="14">
        <f t="shared" ca="1" si="323"/>
        <v>2500</v>
      </c>
      <c r="CF374" s="14">
        <f t="shared" ca="1" si="332"/>
        <v>2500</v>
      </c>
      <c r="CG374" s="14">
        <f t="shared" ca="1" si="341"/>
        <v>2141.3932702525726</v>
      </c>
      <c r="CH374" s="14">
        <f t="shared" ca="1" si="316"/>
        <v>358.60672974742738</v>
      </c>
      <c r="CI374" s="14">
        <f t="shared" ca="1" si="317"/>
        <v>358.60672974742738</v>
      </c>
      <c r="CJ374" s="14">
        <f t="shared" ca="1" si="347"/>
        <v>791287.29516675486</v>
      </c>
      <c r="CK374" s="15">
        <f ca="1">SUM(CI$12:CI374)</f>
        <v>407291.28942887374</v>
      </c>
      <c r="CL374" s="16">
        <f ca="1">SUM(CG$12:CG374)+SUMIF(CH$12:CH374, "&lt;0")</f>
        <v>383996.00573788123</v>
      </c>
    </row>
    <row r="375" spans="1:90" x14ac:dyDescent="0.2">
      <c r="A375" s="24">
        <v>44546</v>
      </c>
      <c r="B375" s="54">
        <f ca="1">IF($A375&gt;= $C$5,$C$6, INDEX('Historical Data'!$D$2:$D$745, MATCH(A375, 'Historical Data'!$B$2:$B$745, 0)))</f>
        <v>1295.6389999999997</v>
      </c>
      <c r="C375" s="14">
        <f t="shared" ca="1" si="326"/>
        <v>1295.6389999999994</v>
      </c>
      <c r="D375" s="14">
        <f t="shared" ca="1" si="333"/>
        <v>742.27499999999736</v>
      </c>
      <c r="E375" s="14">
        <f t="shared" ca="1" si="303"/>
        <v>553.36400000000231</v>
      </c>
      <c r="F375" s="14">
        <f t="shared" ca="1" si="295"/>
        <v>553.36400000000231</v>
      </c>
      <c r="G375" s="14">
        <f t="shared" ca="1" si="318"/>
        <v>448678.4520000029</v>
      </c>
      <c r="H375" s="15">
        <f ca="1">SUM(F$12:F375)</f>
        <v>231335.91499999969</v>
      </c>
      <c r="I375" s="16">
        <f ca="1">SUM(D$12:D375)+SUMIF(E$12:E375, "&lt;0")</f>
        <v>217342.53699999966</v>
      </c>
      <c r="J375" s="15"/>
      <c r="K375" s="9">
        <v>44546</v>
      </c>
      <c r="L375" s="14">
        <f t="shared" ca="1" si="319"/>
        <v>1788.5130798771124</v>
      </c>
      <c r="M375" s="14">
        <f t="shared" ca="1" si="327"/>
        <v>1788.5130798771129</v>
      </c>
      <c r="N375" s="14">
        <f t="shared" ca="1" si="334"/>
        <v>479.11899999999878</v>
      </c>
      <c r="O375" s="14">
        <f t="shared" ca="1" si="304"/>
        <v>1309.3940798771137</v>
      </c>
      <c r="P375" s="14">
        <f t="shared" ca="1" si="305"/>
        <v>1309.3940798771137</v>
      </c>
      <c r="Q375" s="14">
        <f t="shared" ca="1" si="342"/>
        <v>594076.30556375009</v>
      </c>
      <c r="R375" s="15">
        <f ca="1">SUM(P$12:P375)</f>
        <v>305759.90106144379</v>
      </c>
      <c r="S375" s="16">
        <f ca="1">SUM(N$12:N375)+SUMIF(O$12:O375, "&lt;0")</f>
        <v>288316.40450230404</v>
      </c>
      <c r="U375" s="9">
        <v>44546</v>
      </c>
      <c r="V375" s="14">
        <f t="shared" ca="1" si="320"/>
        <v>1250</v>
      </c>
      <c r="W375" s="14">
        <f t="shared" ca="1" si="328"/>
        <v>1250</v>
      </c>
      <c r="X375" s="14">
        <f t="shared" ca="1" si="335"/>
        <v>787.91399999999703</v>
      </c>
      <c r="Y375" s="14">
        <f t="shared" ca="1" si="306"/>
        <v>462.08600000000297</v>
      </c>
      <c r="Z375" s="14">
        <f t="shared" ca="1" si="307"/>
        <v>462.08600000000297</v>
      </c>
      <c r="AA375" s="14">
        <f t="shared" ca="1" si="343"/>
        <v>435214.94699999999</v>
      </c>
      <c r="AB375" s="15">
        <f ca="1">SUM(Z$12:Z375)</f>
        <v>224444.42600000001</v>
      </c>
      <c r="AC375" s="16">
        <f ca="1">SUM(X$12:X375)+SUMIF(Y$12:Y375, "&lt;0")</f>
        <v>210770.52100000001</v>
      </c>
      <c r="AE375" s="9">
        <v>44546</v>
      </c>
      <c r="AF375" s="14">
        <f t="shared" ca="1" si="296"/>
        <v>2000</v>
      </c>
      <c r="AG375" s="14">
        <f t="shared" ca="1" si="324"/>
        <v>2000</v>
      </c>
      <c r="AH375" s="14">
        <f t="shared" ca="1" si="336"/>
        <v>535.93954027851078</v>
      </c>
      <c r="AI375" s="14">
        <f t="shared" ca="1" si="297"/>
        <v>1464.0604597214892</v>
      </c>
      <c r="AJ375" s="14">
        <f t="shared" ca="1" si="298"/>
        <v>1464.0604597214892</v>
      </c>
      <c r="AK375" s="14">
        <f t="shared" ca="1" si="308"/>
        <v>655489.56299796025</v>
      </c>
      <c r="AL375" s="15">
        <f ca="1">SUM(AJ$12:AJ375)</f>
        <v>336755.34988859517</v>
      </c>
      <c r="AM375" s="16">
        <f ca="1">SUM(AH$12:AH375)+SUMIF(AI$12:AI375, "&lt;0")</f>
        <v>318734.21310936526</v>
      </c>
      <c r="AO375" s="9">
        <v>44546</v>
      </c>
      <c r="AP375" s="14">
        <f t="shared" ca="1" si="299"/>
        <v>3000</v>
      </c>
      <c r="AQ375" s="14">
        <f t="shared" ca="1" si="329"/>
        <v>3000</v>
      </c>
      <c r="AR375" s="14">
        <f t="shared" ca="1" si="337"/>
        <v>1097.7845193775015</v>
      </c>
      <c r="AS375" s="14">
        <f t="shared" ca="1" si="309"/>
        <v>1902.2154806224985</v>
      </c>
      <c r="AT375" s="14">
        <f t="shared" ca="1" si="310"/>
        <v>1902.2154806224985</v>
      </c>
      <c r="AU375" s="14">
        <f t="shared" ca="1" si="344"/>
        <v>922390.78785618593</v>
      </c>
      <c r="AV375" s="15">
        <f ca="1">SUM(AT$12:AT375)</f>
        <v>477250.64083065151</v>
      </c>
      <c r="AW375" s="16">
        <f ca="1">SUM(AR$12:AR375)+SUMIF(AS$12:AS375, "&lt;0")</f>
        <v>445140.14702553459</v>
      </c>
      <c r="AX375" s="15"/>
      <c r="AZ375" s="9">
        <v>44546</v>
      </c>
      <c r="BA375" s="14">
        <f t="shared" ca="1" si="321"/>
        <v>1500</v>
      </c>
      <c r="BB375" s="14">
        <f t="shared" ca="1" si="330"/>
        <v>1500</v>
      </c>
      <c r="BC375" s="14">
        <f t="shared" ca="1" si="338"/>
        <v>537.91399999999703</v>
      </c>
      <c r="BD375" s="14">
        <f t="shared" ca="1" si="311"/>
        <v>962.08600000000297</v>
      </c>
      <c r="BE375" s="14">
        <f t="shared" ca="1" si="312"/>
        <v>962.08600000000297</v>
      </c>
      <c r="BF375" s="14">
        <f t="shared" ca="1" si="345"/>
        <v>508964.94699999999</v>
      </c>
      <c r="BG375" s="15">
        <f ca="1">SUM(BE$12:BE375)</f>
        <v>262194.42600000004</v>
      </c>
      <c r="BH375" s="16">
        <f ca="1">SUM(BC$12:BC375)+SUMIF(BD$12:BD375, "&lt;0")</f>
        <v>246770.52099999998</v>
      </c>
      <c r="BJ375" s="9">
        <v>44546</v>
      </c>
      <c r="BK375" s="14">
        <f t="shared" ca="1" si="322"/>
        <v>1750</v>
      </c>
      <c r="BL375" s="14">
        <f t="shared" ca="1" si="331"/>
        <v>1750</v>
      </c>
      <c r="BM375" s="14">
        <f t="shared" ca="1" si="339"/>
        <v>479.11899999999878</v>
      </c>
      <c r="BN375" s="14">
        <f t="shared" ca="1" si="313"/>
        <v>1270.8810000000012</v>
      </c>
      <c r="BO375" s="14">
        <f t="shared" ca="1" si="314"/>
        <v>1270.8810000000012</v>
      </c>
      <c r="BP375" s="14">
        <f t="shared" ca="1" si="346"/>
        <v>582714.94699999993</v>
      </c>
      <c r="BQ375" s="15">
        <f ca="1">SUM(BO$12:BO375)</f>
        <v>299944.42599999992</v>
      </c>
      <c r="BR375" s="16">
        <f ca="1">SUM(BM$12:BM375)+SUMIF(BN$12:BN375, "&lt;0")</f>
        <v>282770.52099999995</v>
      </c>
      <c r="BT375" s="9">
        <v>44546</v>
      </c>
      <c r="BU375" s="14">
        <f t="shared" ca="1" si="300"/>
        <v>2000</v>
      </c>
      <c r="BV375" s="14">
        <f t="shared" ca="1" si="325"/>
        <v>2000</v>
      </c>
      <c r="BW375" s="14">
        <f t="shared" ca="1" si="340"/>
        <v>535.93954027851078</v>
      </c>
      <c r="BX375" s="14">
        <f t="shared" ca="1" si="301"/>
        <v>1464.0604597214892</v>
      </c>
      <c r="BY375" s="14">
        <f t="shared" ca="1" si="302"/>
        <v>1464.0604597214892</v>
      </c>
      <c r="BZ375" s="14">
        <f t="shared" ca="1" si="315"/>
        <v>655489.56299796025</v>
      </c>
      <c r="CA375" s="15">
        <f ca="1">SUM(BY$12:BY375)</f>
        <v>336755.34988859517</v>
      </c>
      <c r="CB375" s="16">
        <f ca="1">SUM(BW$12:BW375)+SUMIF(BX$12:BX375, "&lt;0")</f>
        <v>318734.21310936526</v>
      </c>
      <c r="CD375" s="9">
        <v>44546</v>
      </c>
      <c r="CE375" s="14">
        <f t="shared" ca="1" si="323"/>
        <v>2500</v>
      </c>
      <c r="CF375" s="14">
        <f t="shared" ca="1" si="332"/>
        <v>2500</v>
      </c>
      <c r="CG375" s="14">
        <f t="shared" ca="1" si="341"/>
        <v>1035.9395402785108</v>
      </c>
      <c r="CH375" s="14">
        <f t="shared" ca="1" si="316"/>
        <v>1464.0604597214892</v>
      </c>
      <c r="CI375" s="14">
        <f t="shared" ca="1" si="317"/>
        <v>1464.0604597214892</v>
      </c>
      <c r="CJ375" s="14">
        <f t="shared" ca="1" si="347"/>
        <v>793787.29516675486</v>
      </c>
      <c r="CK375" s="15">
        <f ca="1">SUM(CI$12:CI375)</f>
        <v>408755.34988859523</v>
      </c>
      <c r="CL375" s="16">
        <f ca="1">SUM(CG$12:CG375)+SUMIF(CH$12:CH375, "&lt;0")</f>
        <v>385031.94527815975</v>
      </c>
    </row>
    <row r="376" spans="1:90" x14ac:dyDescent="0.2">
      <c r="A376" s="24">
        <v>44547</v>
      </c>
      <c r="B376" s="54">
        <f ca="1">IF($A376&gt;= $C$5,$C$6, INDEX('Historical Data'!$D$2:$D$745, MATCH(A376, 'Historical Data'!$B$2:$B$745, 0)))</f>
        <v>1295.6389999999997</v>
      </c>
      <c r="C376" s="14">
        <f t="shared" ca="1" si="326"/>
        <v>1295.6389999999994</v>
      </c>
      <c r="D376" s="14">
        <f t="shared" ca="1" si="333"/>
        <v>174.07800000000134</v>
      </c>
      <c r="E376" s="14">
        <f t="shared" ca="1" si="303"/>
        <v>1121.5609999999983</v>
      </c>
      <c r="F376" s="14">
        <f t="shared" ca="1" si="295"/>
        <v>1121.5609999999983</v>
      </c>
      <c r="G376" s="14">
        <f t="shared" ca="1" si="318"/>
        <v>449974.09100000293</v>
      </c>
      <c r="H376" s="15">
        <f ca="1">SUM(F$12:F376)</f>
        <v>232457.47599999967</v>
      </c>
      <c r="I376" s="16">
        <f ca="1">SUM(D$12:D376)+SUMIF(E$12:E376, "&lt;0")</f>
        <v>217516.61499999967</v>
      </c>
      <c r="J376" s="15"/>
      <c r="K376" s="9">
        <v>44547</v>
      </c>
      <c r="L376" s="14">
        <f t="shared" ca="1" si="319"/>
        <v>1788.5130798771124</v>
      </c>
      <c r="M376" s="14">
        <f t="shared" ca="1" si="327"/>
        <v>1788.5130798771129</v>
      </c>
      <c r="N376" s="14">
        <f t="shared" ca="1" si="334"/>
        <v>174.07800000000134</v>
      </c>
      <c r="O376" s="14">
        <f t="shared" ca="1" si="304"/>
        <v>1614.4350798771111</v>
      </c>
      <c r="P376" s="14">
        <f t="shared" ca="1" si="305"/>
        <v>1614.4350798771111</v>
      </c>
      <c r="Q376" s="14">
        <f t="shared" ca="1" si="342"/>
        <v>595864.81864362722</v>
      </c>
      <c r="R376" s="15">
        <f ca="1">SUM(P$12:P376)</f>
        <v>307374.33614132088</v>
      </c>
      <c r="S376" s="16">
        <f ca="1">SUM(N$12:N376)+SUMIF(O$12:O376, "&lt;0")</f>
        <v>288490.48250230402</v>
      </c>
      <c r="U376" s="9">
        <v>44547</v>
      </c>
      <c r="V376" s="14">
        <f t="shared" ca="1" si="320"/>
        <v>1250</v>
      </c>
      <c r="W376" s="14">
        <f t="shared" ca="1" si="328"/>
        <v>1250</v>
      </c>
      <c r="X376" s="14">
        <f t="shared" ca="1" si="335"/>
        <v>174.07800000000134</v>
      </c>
      <c r="Y376" s="14">
        <f t="shared" ca="1" si="306"/>
        <v>1075.9219999999987</v>
      </c>
      <c r="Z376" s="14">
        <f t="shared" ca="1" si="307"/>
        <v>1075.9219999999987</v>
      </c>
      <c r="AA376" s="14">
        <f t="shared" ca="1" si="343"/>
        <v>436464.94699999999</v>
      </c>
      <c r="AB376" s="15">
        <f ca="1">SUM(Z$12:Z376)</f>
        <v>225520.348</v>
      </c>
      <c r="AC376" s="16">
        <f ca="1">SUM(X$12:X376)+SUMIF(Y$12:Y376, "&lt;0")</f>
        <v>210944.59900000002</v>
      </c>
      <c r="AE376" s="9">
        <v>44547</v>
      </c>
      <c r="AF376" s="14">
        <f t="shared" ca="1" si="296"/>
        <v>2000</v>
      </c>
      <c r="AG376" s="14">
        <f t="shared" ca="1" si="324"/>
        <v>2000</v>
      </c>
      <c r="AH376" s="14">
        <f t="shared" ca="1" si="336"/>
        <v>205.12081030445052</v>
      </c>
      <c r="AI376" s="14">
        <f t="shared" ca="1" si="297"/>
        <v>1794.8791896955495</v>
      </c>
      <c r="AJ376" s="14">
        <f t="shared" ca="1" si="298"/>
        <v>1794.8791896955495</v>
      </c>
      <c r="AK376" s="14">
        <f t="shared" ca="1" si="308"/>
        <v>657489.56299796025</v>
      </c>
      <c r="AL376" s="15">
        <f ca="1">SUM(AJ$12:AJ376)</f>
        <v>338550.22907829069</v>
      </c>
      <c r="AM376" s="16">
        <f ca="1">SUM(AH$12:AH376)+SUMIF(AI$12:AI376, "&lt;0")</f>
        <v>318939.33391966973</v>
      </c>
      <c r="AO376" s="9">
        <v>44547</v>
      </c>
      <c r="AP376" s="14">
        <f t="shared" ca="1" si="299"/>
        <v>3000</v>
      </c>
      <c r="AQ376" s="14">
        <f t="shared" ca="1" si="329"/>
        <v>3000</v>
      </c>
      <c r="AR376" s="14">
        <f t="shared" ca="1" si="337"/>
        <v>792.74351937750407</v>
      </c>
      <c r="AS376" s="14">
        <f t="shared" ca="1" si="309"/>
        <v>2207.2564806224959</v>
      </c>
      <c r="AT376" s="14">
        <f t="shared" ca="1" si="310"/>
        <v>2207.2564806224959</v>
      </c>
      <c r="AU376" s="14">
        <f t="shared" ca="1" si="344"/>
        <v>925390.78785618593</v>
      </c>
      <c r="AV376" s="15">
        <f ca="1">SUM(AT$12:AT376)</f>
        <v>479457.89731127402</v>
      </c>
      <c r="AW376" s="16">
        <f ca="1">SUM(AR$12:AR376)+SUMIF(AS$12:AS376, "&lt;0")</f>
        <v>445932.89054491208</v>
      </c>
      <c r="AX376" s="15"/>
      <c r="AZ376" s="9">
        <v>44547</v>
      </c>
      <c r="BA376" s="14">
        <f t="shared" ca="1" si="321"/>
        <v>1500</v>
      </c>
      <c r="BB376" s="14">
        <f t="shared" ca="1" si="330"/>
        <v>1500</v>
      </c>
      <c r="BC376" s="14">
        <f t="shared" ca="1" si="338"/>
        <v>174.07800000000134</v>
      </c>
      <c r="BD376" s="14">
        <f t="shared" ca="1" si="311"/>
        <v>1325.9219999999987</v>
      </c>
      <c r="BE376" s="14">
        <f t="shared" ca="1" si="312"/>
        <v>1325.9219999999987</v>
      </c>
      <c r="BF376" s="14">
        <f t="shared" ca="1" si="345"/>
        <v>510464.94699999999</v>
      </c>
      <c r="BG376" s="15">
        <f ca="1">SUM(BE$12:BE376)</f>
        <v>263520.34800000006</v>
      </c>
      <c r="BH376" s="16">
        <f ca="1">SUM(BC$12:BC376)+SUMIF(BD$12:BD376, "&lt;0")</f>
        <v>246944.59899999999</v>
      </c>
      <c r="BJ376" s="9">
        <v>44547</v>
      </c>
      <c r="BK376" s="14">
        <f t="shared" ca="1" si="322"/>
        <v>1750</v>
      </c>
      <c r="BL376" s="14">
        <f t="shared" ca="1" si="331"/>
        <v>1750</v>
      </c>
      <c r="BM376" s="14">
        <f t="shared" ca="1" si="339"/>
        <v>174.07800000000134</v>
      </c>
      <c r="BN376" s="14">
        <f t="shared" ca="1" si="313"/>
        <v>1575.9219999999987</v>
      </c>
      <c r="BO376" s="14">
        <f t="shared" ca="1" si="314"/>
        <v>1575.9219999999987</v>
      </c>
      <c r="BP376" s="14">
        <f t="shared" ca="1" si="346"/>
        <v>584464.94699999993</v>
      </c>
      <c r="BQ376" s="15">
        <f ca="1">SUM(BO$12:BO376)</f>
        <v>301520.34799999994</v>
      </c>
      <c r="BR376" s="16">
        <f ca="1">SUM(BM$12:BM376)+SUMIF(BN$12:BN376, "&lt;0")</f>
        <v>282944.59899999993</v>
      </c>
      <c r="BT376" s="9">
        <v>44547</v>
      </c>
      <c r="BU376" s="14">
        <f t="shared" ca="1" si="300"/>
        <v>2000</v>
      </c>
      <c r="BV376" s="14">
        <f t="shared" ca="1" si="325"/>
        <v>2000</v>
      </c>
      <c r="BW376" s="14">
        <f t="shared" ca="1" si="340"/>
        <v>205.12081030445052</v>
      </c>
      <c r="BX376" s="14">
        <f t="shared" ca="1" si="301"/>
        <v>1794.8791896955495</v>
      </c>
      <c r="BY376" s="14">
        <f t="shared" ca="1" si="302"/>
        <v>1794.8791896955495</v>
      </c>
      <c r="BZ376" s="14">
        <f t="shared" ca="1" si="315"/>
        <v>657489.56299796025</v>
      </c>
      <c r="CA376" s="15">
        <f ca="1">SUM(BY$12:BY376)</f>
        <v>338550.22907829069</v>
      </c>
      <c r="CB376" s="16">
        <f ca="1">SUM(BW$12:BW376)+SUMIF(BX$12:BX376, "&lt;0")</f>
        <v>318939.33391966973</v>
      </c>
      <c r="CD376" s="9">
        <v>44547</v>
      </c>
      <c r="CE376" s="14">
        <f t="shared" ca="1" si="323"/>
        <v>2500</v>
      </c>
      <c r="CF376" s="14">
        <f t="shared" ca="1" si="332"/>
        <v>2500</v>
      </c>
      <c r="CG376" s="14">
        <f t="shared" ca="1" si="341"/>
        <v>705.12081030445052</v>
      </c>
      <c r="CH376" s="14">
        <f t="shared" ca="1" si="316"/>
        <v>1794.8791896955495</v>
      </c>
      <c r="CI376" s="14">
        <f t="shared" ca="1" si="317"/>
        <v>1794.8791896955495</v>
      </c>
      <c r="CJ376" s="14">
        <f t="shared" ca="1" si="347"/>
        <v>796287.29516675486</v>
      </c>
      <c r="CK376" s="15">
        <f ca="1">SUM(CI$12:CI376)</f>
        <v>410550.22907829075</v>
      </c>
      <c r="CL376" s="16">
        <f ca="1">SUM(CG$12:CG376)+SUMIF(CH$12:CH376, "&lt;0")</f>
        <v>385737.06608846423</v>
      </c>
    </row>
    <row r="377" spans="1:90" x14ac:dyDescent="0.2">
      <c r="A377" s="24">
        <v>44548</v>
      </c>
      <c r="B377" s="54">
        <f ca="1">IF($A377&gt;= $C$5,$C$6, INDEX('Historical Data'!$D$2:$D$745, MATCH(A377, 'Historical Data'!$B$2:$B$745, 0)))</f>
        <v>1295.6389999999997</v>
      </c>
      <c r="C377" s="14">
        <f t="shared" ca="1" si="326"/>
        <v>1295.6389999999994</v>
      </c>
      <c r="D377" s="14">
        <f t="shared" ca="1" si="333"/>
        <v>922.90999999999622</v>
      </c>
      <c r="E377" s="14">
        <f t="shared" ca="1" si="303"/>
        <v>372.72900000000345</v>
      </c>
      <c r="F377" s="14">
        <f t="shared" ca="1" si="295"/>
        <v>372.72900000000345</v>
      </c>
      <c r="G377" s="14">
        <f t="shared" ca="1" si="318"/>
        <v>451269.73000000295</v>
      </c>
      <c r="H377" s="15">
        <f ca="1">SUM(F$12:F377)</f>
        <v>232830.20499999967</v>
      </c>
      <c r="I377" s="16">
        <f ca="1">SUM(D$12:D377)+SUMIF(E$12:E377, "&lt;0")</f>
        <v>218439.52499999967</v>
      </c>
      <c r="J377" s="15"/>
      <c r="K377" s="9">
        <v>44548</v>
      </c>
      <c r="L377" s="14">
        <f t="shared" ca="1" si="319"/>
        <v>1788.5130798771124</v>
      </c>
      <c r="M377" s="14">
        <f t="shared" ca="1" si="327"/>
        <v>1788.5130798771129</v>
      </c>
      <c r="N377" s="14">
        <f t="shared" ca="1" si="334"/>
        <v>922.90999999999622</v>
      </c>
      <c r="O377" s="14">
        <f t="shared" ca="1" si="304"/>
        <v>865.60307987711622</v>
      </c>
      <c r="P377" s="14">
        <f t="shared" ca="1" si="305"/>
        <v>865.60307987711622</v>
      </c>
      <c r="Q377" s="14">
        <f t="shared" ca="1" si="342"/>
        <v>597653.33172350435</v>
      </c>
      <c r="R377" s="15">
        <f ca="1">SUM(P$12:P377)</f>
        <v>308239.93922119797</v>
      </c>
      <c r="S377" s="16">
        <f ca="1">SUM(N$12:N377)+SUMIF(O$12:O377, "&lt;0")</f>
        <v>289413.39250230399</v>
      </c>
      <c r="U377" s="9">
        <v>44548</v>
      </c>
      <c r="V377" s="14">
        <f t="shared" ca="1" si="320"/>
        <v>1250</v>
      </c>
      <c r="W377" s="14">
        <f t="shared" ca="1" si="328"/>
        <v>1250</v>
      </c>
      <c r="X377" s="14">
        <f t="shared" ca="1" si="335"/>
        <v>922.90999999999622</v>
      </c>
      <c r="Y377" s="14">
        <f t="shared" ca="1" si="306"/>
        <v>327.09000000000378</v>
      </c>
      <c r="Z377" s="14">
        <f t="shared" ca="1" si="307"/>
        <v>327.09000000000378</v>
      </c>
      <c r="AA377" s="14">
        <f t="shared" ca="1" si="343"/>
        <v>437714.94699999999</v>
      </c>
      <c r="AB377" s="15">
        <f ca="1">SUM(Z$12:Z377)</f>
        <v>225847.43799999999</v>
      </c>
      <c r="AC377" s="16">
        <f ca="1">SUM(X$12:X377)+SUMIF(Y$12:Y377, "&lt;0")</f>
        <v>211867.50900000002</v>
      </c>
      <c r="AE377" s="9">
        <v>44548</v>
      </c>
      <c r="AF377" s="14">
        <f t="shared" ca="1" si="296"/>
        <v>2000</v>
      </c>
      <c r="AG377" s="14">
        <f t="shared" ca="1" si="324"/>
        <v>2000</v>
      </c>
      <c r="AH377" s="14">
        <f t="shared" ca="1" si="336"/>
        <v>928.1750803303828</v>
      </c>
      <c r="AI377" s="14">
        <f t="shared" ca="1" si="297"/>
        <v>1071.8249196696172</v>
      </c>
      <c r="AJ377" s="14">
        <f t="shared" ca="1" si="298"/>
        <v>1071.8249196696172</v>
      </c>
      <c r="AK377" s="14">
        <f t="shared" ca="1" si="308"/>
        <v>659489.56299796025</v>
      </c>
      <c r="AL377" s="15">
        <f ca="1">SUM(AJ$12:AJ377)</f>
        <v>339622.05399796029</v>
      </c>
      <c r="AM377" s="16">
        <f ca="1">SUM(AH$12:AH377)+SUMIF(AI$12:AI377, "&lt;0")</f>
        <v>319867.50900000014</v>
      </c>
      <c r="AO377" s="9">
        <v>44548</v>
      </c>
      <c r="AP377" s="14">
        <f t="shared" ca="1" si="299"/>
        <v>3000</v>
      </c>
      <c r="AQ377" s="14">
        <f t="shared" ca="1" si="329"/>
        <v>3000</v>
      </c>
      <c r="AR377" s="14">
        <f t="shared" ca="1" si="337"/>
        <v>1541.5755193774992</v>
      </c>
      <c r="AS377" s="14">
        <f t="shared" ca="1" si="309"/>
        <v>1458.4244806225008</v>
      </c>
      <c r="AT377" s="14">
        <f t="shared" ca="1" si="310"/>
        <v>1458.4244806225008</v>
      </c>
      <c r="AU377" s="14">
        <f t="shared" ca="1" si="344"/>
        <v>928390.78785618593</v>
      </c>
      <c r="AV377" s="15">
        <f ca="1">SUM(AT$12:AT377)</f>
        <v>480916.32179189654</v>
      </c>
      <c r="AW377" s="16">
        <f ca="1">SUM(AR$12:AR377)+SUMIF(AS$12:AS377, "&lt;0")</f>
        <v>447474.46606428956</v>
      </c>
      <c r="AX377" s="15"/>
      <c r="AZ377" s="9">
        <v>44548</v>
      </c>
      <c r="BA377" s="14">
        <f t="shared" ca="1" si="321"/>
        <v>1500</v>
      </c>
      <c r="BB377" s="14">
        <f t="shared" ca="1" si="330"/>
        <v>1500</v>
      </c>
      <c r="BC377" s="14">
        <f t="shared" ca="1" si="338"/>
        <v>922.90999999999622</v>
      </c>
      <c r="BD377" s="14">
        <f t="shared" ca="1" si="311"/>
        <v>577.09000000000378</v>
      </c>
      <c r="BE377" s="14">
        <f t="shared" ca="1" si="312"/>
        <v>577.09000000000378</v>
      </c>
      <c r="BF377" s="14">
        <f t="shared" ca="1" si="345"/>
        <v>511964.94699999999</v>
      </c>
      <c r="BG377" s="15">
        <f ca="1">SUM(BE$12:BE377)</f>
        <v>264097.43800000008</v>
      </c>
      <c r="BH377" s="16">
        <f ca="1">SUM(BC$12:BC377)+SUMIF(BD$12:BD377, "&lt;0")</f>
        <v>247867.50899999999</v>
      </c>
      <c r="BJ377" s="9">
        <v>44548</v>
      </c>
      <c r="BK377" s="14">
        <f t="shared" ca="1" si="322"/>
        <v>1750</v>
      </c>
      <c r="BL377" s="14">
        <f t="shared" ca="1" si="331"/>
        <v>1750</v>
      </c>
      <c r="BM377" s="14">
        <f t="shared" ca="1" si="339"/>
        <v>922.90999999999622</v>
      </c>
      <c r="BN377" s="14">
        <f t="shared" ca="1" si="313"/>
        <v>827.09000000000378</v>
      </c>
      <c r="BO377" s="14">
        <f t="shared" ca="1" si="314"/>
        <v>827.09000000000378</v>
      </c>
      <c r="BP377" s="14">
        <f t="shared" ca="1" si="346"/>
        <v>586214.94699999993</v>
      </c>
      <c r="BQ377" s="15">
        <f ca="1">SUM(BO$12:BO377)</f>
        <v>302347.43799999997</v>
      </c>
      <c r="BR377" s="16">
        <f ca="1">SUM(BM$12:BM377)+SUMIF(BN$12:BN377, "&lt;0")</f>
        <v>283867.50899999996</v>
      </c>
      <c r="BT377" s="9">
        <v>44548</v>
      </c>
      <c r="BU377" s="14">
        <f t="shared" ca="1" si="300"/>
        <v>2000</v>
      </c>
      <c r="BV377" s="14">
        <f t="shared" ca="1" si="325"/>
        <v>2000</v>
      </c>
      <c r="BW377" s="14">
        <f t="shared" ca="1" si="340"/>
        <v>928.1750803303828</v>
      </c>
      <c r="BX377" s="14">
        <f t="shared" ca="1" si="301"/>
        <v>1071.8249196696172</v>
      </c>
      <c r="BY377" s="14">
        <f t="shared" ca="1" si="302"/>
        <v>1071.8249196696172</v>
      </c>
      <c r="BZ377" s="14">
        <f t="shared" ca="1" si="315"/>
        <v>659489.56299796025</v>
      </c>
      <c r="CA377" s="15">
        <f ca="1">SUM(BY$12:BY377)</f>
        <v>339622.05399796029</v>
      </c>
      <c r="CB377" s="16">
        <f ca="1">SUM(BW$12:BW377)+SUMIF(BX$12:BX377, "&lt;0")</f>
        <v>319867.50900000014</v>
      </c>
      <c r="CD377" s="9">
        <v>44548</v>
      </c>
      <c r="CE377" s="14">
        <f t="shared" ca="1" si="323"/>
        <v>2500</v>
      </c>
      <c r="CF377" s="14">
        <f t="shared" ca="1" si="332"/>
        <v>2500</v>
      </c>
      <c r="CG377" s="14">
        <f t="shared" ca="1" si="341"/>
        <v>1428.1750803303828</v>
      </c>
      <c r="CH377" s="14">
        <f t="shared" ca="1" si="316"/>
        <v>1071.8249196696172</v>
      </c>
      <c r="CI377" s="14">
        <f t="shared" ca="1" si="317"/>
        <v>1071.8249196696172</v>
      </c>
      <c r="CJ377" s="14">
        <f t="shared" ca="1" si="347"/>
        <v>798787.29516675486</v>
      </c>
      <c r="CK377" s="15">
        <f ca="1">SUM(CI$12:CI377)</f>
        <v>411622.05399796035</v>
      </c>
      <c r="CL377" s="16">
        <f ca="1">SUM(CG$12:CG377)+SUMIF(CH$12:CH377, "&lt;0")</f>
        <v>387165.24116879463</v>
      </c>
    </row>
    <row r="378" spans="1:90" x14ac:dyDescent="0.2">
      <c r="A378" s="24">
        <v>44549</v>
      </c>
      <c r="B378" s="54">
        <f ca="1">IF($A378&gt;= $C$5,$C$6, INDEX('Historical Data'!$D$2:$D$745, MATCH(A378, 'Historical Data'!$B$2:$B$745, 0)))</f>
        <v>1295.6389999999997</v>
      </c>
      <c r="C378" s="14">
        <f t="shared" ca="1" si="326"/>
        <v>1295.6389999999994</v>
      </c>
      <c r="D378" s="14">
        <f t="shared" ca="1" si="333"/>
        <v>1054.2170000000042</v>
      </c>
      <c r="E378" s="14">
        <f t="shared" ca="1" si="303"/>
        <v>241.42199999999548</v>
      </c>
      <c r="F378" s="14">
        <f t="shared" ca="1" si="295"/>
        <v>241.42199999999548</v>
      </c>
      <c r="G378" s="14">
        <f t="shared" ca="1" si="318"/>
        <v>452565.36900000297</v>
      </c>
      <c r="H378" s="15">
        <f ca="1">SUM(F$12:F378)</f>
        <v>233071.62699999966</v>
      </c>
      <c r="I378" s="16">
        <f ca="1">SUM(D$12:D378)+SUMIF(E$12:E378, "&lt;0")</f>
        <v>219493.74199999968</v>
      </c>
      <c r="J378" s="15"/>
      <c r="K378" s="9">
        <v>44549</v>
      </c>
      <c r="L378" s="14">
        <f t="shared" ca="1" si="319"/>
        <v>1788.5130798771124</v>
      </c>
      <c r="M378" s="14">
        <f t="shared" ca="1" si="327"/>
        <v>1788.5130798771129</v>
      </c>
      <c r="N378" s="14">
        <f t="shared" ca="1" si="334"/>
        <v>1054.2170000000042</v>
      </c>
      <c r="O378" s="14">
        <f t="shared" ca="1" si="304"/>
        <v>734.29607987710824</v>
      </c>
      <c r="P378" s="14">
        <f t="shared" ca="1" si="305"/>
        <v>734.29607987710824</v>
      </c>
      <c r="Q378" s="14">
        <f t="shared" ca="1" si="342"/>
        <v>599441.84480338148</v>
      </c>
      <c r="R378" s="15">
        <f ca="1">SUM(P$12:P378)</f>
        <v>308974.2353010751</v>
      </c>
      <c r="S378" s="16">
        <f ca="1">SUM(N$12:N378)+SUMIF(O$12:O378, "&lt;0")</f>
        <v>290467.609502304</v>
      </c>
      <c r="U378" s="9">
        <v>44549</v>
      </c>
      <c r="V378" s="14">
        <f t="shared" ca="1" si="320"/>
        <v>1250</v>
      </c>
      <c r="W378" s="14">
        <f t="shared" ca="1" si="328"/>
        <v>1250</v>
      </c>
      <c r="X378" s="14">
        <f t="shared" ca="1" si="335"/>
        <v>1054.2170000000042</v>
      </c>
      <c r="Y378" s="14">
        <f t="shared" ca="1" si="306"/>
        <v>195.78299999999581</v>
      </c>
      <c r="Z378" s="14">
        <f t="shared" ca="1" si="307"/>
        <v>195.78299999999581</v>
      </c>
      <c r="AA378" s="14">
        <f t="shared" ca="1" si="343"/>
        <v>438964.94699999999</v>
      </c>
      <c r="AB378" s="15">
        <f ca="1">SUM(Z$12:Z378)</f>
        <v>226043.22099999999</v>
      </c>
      <c r="AC378" s="16">
        <f ca="1">SUM(X$12:X378)+SUMIF(Y$12:Y378, "&lt;0")</f>
        <v>212921.72600000002</v>
      </c>
      <c r="AE378" s="9">
        <v>44549</v>
      </c>
      <c r="AF378" s="14">
        <f t="shared" ca="1" si="296"/>
        <v>2000</v>
      </c>
      <c r="AG378" s="14">
        <f t="shared" ca="1" si="324"/>
        <v>2000</v>
      </c>
      <c r="AH378" s="14">
        <f t="shared" ca="1" si="336"/>
        <v>1054.2170000000042</v>
      </c>
      <c r="AI378" s="14">
        <f t="shared" ca="1" si="297"/>
        <v>945.78299999999581</v>
      </c>
      <c r="AJ378" s="14">
        <f t="shared" ca="1" si="298"/>
        <v>945.78299999999581</v>
      </c>
      <c r="AK378" s="14">
        <f t="shared" ca="1" si="308"/>
        <v>661489.56299796025</v>
      </c>
      <c r="AL378" s="15">
        <f ca="1">SUM(AJ$12:AJ378)</f>
        <v>340567.83699796029</v>
      </c>
      <c r="AM378" s="16">
        <f ca="1">SUM(AH$12:AH378)+SUMIF(AI$12:AI378, "&lt;0")</f>
        <v>320921.72600000014</v>
      </c>
      <c r="AO378" s="9">
        <v>44549</v>
      </c>
      <c r="AP378" s="14">
        <f t="shared" ca="1" si="299"/>
        <v>3000</v>
      </c>
      <c r="AQ378" s="14">
        <f t="shared" ca="1" si="329"/>
        <v>3000</v>
      </c>
      <c r="AR378" s="14">
        <f t="shared" ca="1" si="337"/>
        <v>1672.8825193775069</v>
      </c>
      <c r="AS378" s="14">
        <f t="shared" ca="1" si="309"/>
        <v>1327.1174806224931</v>
      </c>
      <c r="AT378" s="14">
        <f t="shared" ca="1" si="310"/>
        <v>1327.1174806224931</v>
      </c>
      <c r="AU378" s="14">
        <f t="shared" ca="1" si="344"/>
        <v>931390.78785618593</v>
      </c>
      <c r="AV378" s="15">
        <f ca="1">SUM(AT$12:AT378)</f>
        <v>482243.43927251903</v>
      </c>
      <c r="AW378" s="16">
        <f ca="1">SUM(AR$12:AR378)+SUMIF(AS$12:AS378, "&lt;0")</f>
        <v>449147.34858366707</v>
      </c>
      <c r="AX378" s="15"/>
      <c r="AZ378" s="9">
        <v>44549</v>
      </c>
      <c r="BA378" s="14">
        <f t="shared" ca="1" si="321"/>
        <v>1500</v>
      </c>
      <c r="BB378" s="14">
        <f t="shared" ca="1" si="330"/>
        <v>1500</v>
      </c>
      <c r="BC378" s="14">
        <f t="shared" ca="1" si="338"/>
        <v>1054.2170000000042</v>
      </c>
      <c r="BD378" s="14">
        <f t="shared" ca="1" si="311"/>
        <v>445.78299999999581</v>
      </c>
      <c r="BE378" s="14">
        <f t="shared" ca="1" si="312"/>
        <v>445.78299999999581</v>
      </c>
      <c r="BF378" s="14">
        <f t="shared" ca="1" si="345"/>
        <v>513464.94699999999</v>
      </c>
      <c r="BG378" s="15">
        <f ca="1">SUM(BE$12:BE378)</f>
        <v>264543.22100000008</v>
      </c>
      <c r="BH378" s="16">
        <f ca="1">SUM(BC$12:BC378)+SUMIF(BD$12:BD378, "&lt;0")</f>
        <v>248921.726</v>
      </c>
      <c r="BJ378" s="9">
        <v>44549</v>
      </c>
      <c r="BK378" s="14">
        <f t="shared" ca="1" si="322"/>
        <v>1750</v>
      </c>
      <c r="BL378" s="14">
        <f t="shared" ca="1" si="331"/>
        <v>1750</v>
      </c>
      <c r="BM378" s="14">
        <f t="shared" ca="1" si="339"/>
        <v>1054.2170000000042</v>
      </c>
      <c r="BN378" s="14">
        <f t="shared" ca="1" si="313"/>
        <v>695.78299999999581</v>
      </c>
      <c r="BO378" s="14">
        <f t="shared" ca="1" si="314"/>
        <v>695.78299999999581</v>
      </c>
      <c r="BP378" s="14">
        <f t="shared" ca="1" si="346"/>
        <v>587964.94699999993</v>
      </c>
      <c r="BQ378" s="15">
        <f ca="1">SUM(BO$12:BO378)</f>
        <v>303043.22099999996</v>
      </c>
      <c r="BR378" s="16">
        <f ca="1">SUM(BM$12:BM378)+SUMIF(BN$12:BN378, "&lt;0")</f>
        <v>284921.72599999991</v>
      </c>
      <c r="BT378" s="9">
        <v>44549</v>
      </c>
      <c r="BU378" s="14">
        <f t="shared" ca="1" si="300"/>
        <v>2000</v>
      </c>
      <c r="BV378" s="14">
        <f t="shared" ca="1" si="325"/>
        <v>2000</v>
      </c>
      <c r="BW378" s="14">
        <f t="shared" ca="1" si="340"/>
        <v>1054.2170000000042</v>
      </c>
      <c r="BX378" s="14">
        <f t="shared" ca="1" si="301"/>
        <v>945.78299999999581</v>
      </c>
      <c r="BY378" s="14">
        <f t="shared" ca="1" si="302"/>
        <v>945.78299999999581</v>
      </c>
      <c r="BZ378" s="14">
        <f t="shared" ca="1" si="315"/>
        <v>661489.56299796025</v>
      </c>
      <c r="CA378" s="15">
        <f ca="1">SUM(BY$12:BY378)</f>
        <v>340567.83699796029</v>
      </c>
      <c r="CB378" s="16">
        <f ca="1">SUM(BW$12:BW378)+SUMIF(BX$12:BX378, "&lt;0")</f>
        <v>320921.72600000014</v>
      </c>
      <c r="CD378" s="9">
        <v>44549</v>
      </c>
      <c r="CE378" s="14">
        <f t="shared" ca="1" si="323"/>
        <v>2500</v>
      </c>
      <c r="CF378" s="14">
        <f t="shared" ca="1" si="332"/>
        <v>2500</v>
      </c>
      <c r="CG378" s="14">
        <f t="shared" ca="1" si="341"/>
        <v>1533.7043503563282</v>
      </c>
      <c r="CH378" s="14">
        <f t="shared" ca="1" si="316"/>
        <v>966.29564964367182</v>
      </c>
      <c r="CI378" s="14">
        <f t="shared" ca="1" si="317"/>
        <v>966.29564964367182</v>
      </c>
      <c r="CJ378" s="14">
        <f t="shared" ca="1" si="347"/>
        <v>801287.29516675486</v>
      </c>
      <c r="CK378" s="15">
        <f ca="1">SUM(CI$12:CI378)</f>
        <v>412588.34964760405</v>
      </c>
      <c r="CL378" s="16">
        <f ca="1">SUM(CG$12:CG378)+SUMIF(CH$12:CH378, "&lt;0")</f>
        <v>388698.94551915093</v>
      </c>
    </row>
    <row r="379" spans="1:90" x14ac:dyDescent="0.2">
      <c r="A379" s="24">
        <v>44550</v>
      </c>
      <c r="B379" s="54">
        <f ca="1">IF($A379&gt;= $C$5,$C$6, INDEX('Historical Data'!$D$2:$D$745, MATCH(A379, 'Historical Data'!$B$2:$B$745, 0)))</f>
        <v>1295.6389999999997</v>
      </c>
      <c r="C379" s="14">
        <f t="shared" ca="1" si="326"/>
        <v>1295.6389999999994</v>
      </c>
      <c r="D379" s="14">
        <f t="shared" ca="1" si="333"/>
        <v>1295.6389999999997</v>
      </c>
      <c r="E379" s="14">
        <f t="shared" ca="1" si="303"/>
        <v>0</v>
      </c>
      <c r="F379" s="14">
        <f t="shared" ca="1" si="295"/>
        <v>0</v>
      </c>
      <c r="G379" s="14">
        <f t="shared" ca="1" si="318"/>
        <v>453861.008000003</v>
      </c>
      <c r="H379" s="15">
        <f ca="1">SUM(F$12:F379)</f>
        <v>233071.62699999966</v>
      </c>
      <c r="I379" s="16">
        <f ca="1">SUM(D$12:D379)+SUMIF(E$12:E379, "&lt;0")</f>
        <v>220789.38099999967</v>
      </c>
      <c r="J379" s="15"/>
      <c r="K379" s="9">
        <v>44550</v>
      </c>
      <c r="L379" s="14">
        <f t="shared" ca="1" si="319"/>
        <v>1788.5130798771124</v>
      </c>
      <c r="M379" s="14">
        <f t="shared" ca="1" si="327"/>
        <v>1788.5130798771129</v>
      </c>
      <c r="N379" s="14">
        <f t="shared" ca="1" si="334"/>
        <v>1623.614999999998</v>
      </c>
      <c r="O379" s="14">
        <f t="shared" ca="1" si="304"/>
        <v>164.89807987711447</v>
      </c>
      <c r="P379" s="14">
        <f t="shared" ca="1" si="305"/>
        <v>164.89807987711447</v>
      </c>
      <c r="Q379" s="14">
        <f t="shared" ca="1" si="342"/>
        <v>601230.35788325861</v>
      </c>
      <c r="R379" s="15">
        <f ca="1">SUM(P$12:P379)</f>
        <v>309139.13338095223</v>
      </c>
      <c r="S379" s="16">
        <f ca="1">SUM(N$12:N379)+SUMIF(O$12:O379, "&lt;0")</f>
        <v>292091.22450230399</v>
      </c>
      <c r="U379" s="9">
        <v>44550</v>
      </c>
      <c r="V379" s="14">
        <f t="shared" ca="1" si="320"/>
        <v>1250</v>
      </c>
      <c r="W379" s="14">
        <f t="shared" ca="1" si="328"/>
        <v>1250</v>
      </c>
      <c r="X379" s="14">
        <f t="shared" ca="1" si="335"/>
        <v>1250</v>
      </c>
      <c r="Y379" s="14">
        <f t="shared" ca="1" si="306"/>
        <v>0</v>
      </c>
      <c r="Z379" s="14">
        <f t="shared" ca="1" si="307"/>
        <v>0</v>
      </c>
      <c r="AA379" s="14">
        <f t="shared" ca="1" si="343"/>
        <v>440214.94699999999</v>
      </c>
      <c r="AB379" s="15">
        <f ca="1">SUM(Z$12:Z379)</f>
        <v>226043.22099999999</v>
      </c>
      <c r="AC379" s="16">
        <f ca="1">SUM(X$12:X379)+SUMIF(Y$12:Y379, "&lt;0")</f>
        <v>214171.72600000002</v>
      </c>
      <c r="AE379" s="9">
        <v>44550</v>
      </c>
      <c r="AF379" s="14">
        <f t="shared" ca="1" si="296"/>
        <v>2000</v>
      </c>
      <c r="AG379" s="14">
        <f t="shared" ca="1" si="324"/>
        <v>2000</v>
      </c>
      <c r="AH379" s="14">
        <f t="shared" ca="1" si="336"/>
        <v>1623.614999999998</v>
      </c>
      <c r="AI379" s="14">
        <f t="shared" ca="1" si="297"/>
        <v>376.38500000000204</v>
      </c>
      <c r="AJ379" s="14">
        <f t="shared" ca="1" si="298"/>
        <v>376.38500000000204</v>
      </c>
      <c r="AK379" s="14">
        <f t="shared" ca="1" si="308"/>
        <v>663489.56299796025</v>
      </c>
      <c r="AL379" s="15">
        <f ca="1">SUM(AJ$12:AJ379)</f>
        <v>340944.2219979603</v>
      </c>
      <c r="AM379" s="16">
        <f ca="1">SUM(AH$12:AH379)+SUMIF(AI$12:AI379, "&lt;0")</f>
        <v>322545.34100000013</v>
      </c>
      <c r="AO379" s="9">
        <v>44550</v>
      </c>
      <c r="AP379" s="14">
        <f t="shared" ca="1" si="299"/>
        <v>3000</v>
      </c>
      <c r="AQ379" s="14">
        <f t="shared" ca="1" si="329"/>
        <v>3000</v>
      </c>
      <c r="AR379" s="14">
        <f t="shared" ca="1" si="337"/>
        <v>2242.2805193775002</v>
      </c>
      <c r="AS379" s="14">
        <f t="shared" ca="1" si="309"/>
        <v>757.71948062249976</v>
      </c>
      <c r="AT379" s="14">
        <f t="shared" ca="1" si="310"/>
        <v>757.71948062249976</v>
      </c>
      <c r="AU379" s="14">
        <f t="shared" ca="1" si="344"/>
        <v>934390.78785618593</v>
      </c>
      <c r="AV379" s="15">
        <f ca="1">SUM(AT$12:AT379)</f>
        <v>483001.15875314153</v>
      </c>
      <c r="AW379" s="16">
        <f ca="1">SUM(AR$12:AR379)+SUMIF(AS$12:AS379, "&lt;0")</f>
        <v>451389.62910304457</v>
      </c>
      <c r="AX379" s="15"/>
      <c r="AZ379" s="9">
        <v>44550</v>
      </c>
      <c r="BA379" s="14">
        <f t="shared" ca="1" si="321"/>
        <v>1500</v>
      </c>
      <c r="BB379" s="14">
        <f t="shared" ca="1" si="330"/>
        <v>1500</v>
      </c>
      <c r="BC379" s="14">
        <f t="shared" ca="1" si="338"/>
        <v>1500</v>
      </c>
      <c r="BD379" s="14">
        <f t="shared" ca="1" si="311"/>
        <v>0</v>
      </c>
      <c r="BE379" s="14">
        <f t="shared" ca="1" si="312"/>
        <v>0</v>
      </c>
      <c r="BF379" s="14">
        <f t="shared" ca="1" si="345"/>
        <v>514964.94699999999</v>
      </c>
      <c r="BG379" s="15">
        <f ca="1">SUM(BE$12:BE379)</f>
        <v>264543.22100000008</v>
      </c>
      <c r="BH379" s="16">
        <f ca="1">SUM(BC$12:BC379)+SUMIF(BD$12:BD379, "&lt;0")</f>
        <v>250421.726</v>
      </c>
      <c r="BJ379" s="9">
        <v>44550</v>
      </c>
      <c r="BK379" s="14">
        <f t="shared" ca="1" si="322"/>
        <v>1750</v>
      </c>
      <c r="BL379" s="14">
        <f t="shared" ca="1" si="331"/>
        <v>1750</v>
      </c>
      <c r="BM379" s="14">
        <f t="shared" ca="1" si="339"/>
        <v>1623.614999999998</v>
      </c>
      <c r="BN379" s="14">
        <f t="shared" ca="1" si="313"/>
        <v>126.38500000000204</v>
      </c>
      <c r="BO379" s="14">
        <f t="shared" ca="1" si="314"/>
        <v>126.38500000000204</v>
      </c>
      <c r="BP379" s="14">
        <f t="shared" ca="1" si="346"/>
        <v>589714.94699999993</v>
      </c>
      <c r="BQ379" s="15">
        <f ca="1">SUM(BO$12:BO379)</f>
        <v>303169.60599999997</v>
      </c>
      <c r="BR379" s="16">
        <f ca="1">SUM(BM$12:BM379)+SUMIF(BN$12:BN379, "&lt;0")</f>
        <v>286545.3409999999</v>
      </c>
      <c r="BT379" s="9">
        <v>44550</v>
      </c>
      <c r="BU379" s="14">
        <f t="shared" ca="1" si="300"/>
        <v>2000</v>
      </c>
      <c r="BV379" s="14">
        <f t="shared" ca="1" si="325"/>
        <v>2000</v>
      </c>
      <c r="BW379" s="14">
        <f t="shared" ca="1" si="340"/>
        <v>1623.614999999998</v>
      </c>
      <c r="BX379" s="14">
        <f t="shared" ca="1" si="301"/>
        <v>376.38500000000204</v>
      </c>
      <c r="BY379" s="14">
        <f t="shared" ca="1" si="302"/>
        <v>376.38500000000204</v>
      </c>
      <c r="BZ379" s="14">
        <f t="shared" ca="1" si="315"/>
        <v>663489.56299796025</v>
      </c>
      <c r="CA379" s="15">
        <f ca="1">SUM(BY$12:BY379)</f>
        <v>340944.2219979603</v>
      </c>
      <c r="CB379" s="16">
        <f ca="1">SUM(BW$12:BW379)+SUMIF(BX$12:BX379, "&lt;0")</f>
        <v>322545.34100000013</v>
      </c>
      <c r="CD379" s="9">
        <v>44550</v>
      </c>
      <c r="CE379" s="14">
        <f t="shared" ca="1" si="323"/>
        <v>2500</v>
      </c>
      <c r="CF379" s="14">
        <f t="shared" ca="1" si="332"/>
        <v>2500</v>
      </c>
      <c r="CG379" s="14">
        <f t="shared" ca="1" si="341"/>
        <v>2077.3246203822591</v>
      </c>
      <c r="CH379" s="14">
        <f t="shared" ca="1" si="316"/>
        <v>422.67537961774087</v>
      </c>
      <c r="CI379" s="14">
        <f t="shared" ca="1" si="317"/>
        <v>422.67537961774087</v>
      </c>
      <c r="CJ379" s="14">
        <f t="shared" ca="1" si="347"/>
        <v>803787.29516675486</v>
      </c>
      <c r="CK379" s="15">
        <f ca="1">SUM(CI$12:CI379)</f>
        <v>413011.02502722177</v>
      </c>
      <c r="CL379" s="16">
        <f ca="1">SUM(CG$12:CG379)+SUMIF(CH$12:CH379, "&lt;0")</f>
        <v>390776.27013953321</v>
      </c>
    </row>
    <row r="380" spans="1:90" x14ac:dyDescent="0.2">
      <c r="A380" s="24">
        <v>44551</v>
      </c>
      <c r="B380" s="54">
        <f ca="1">IF($A380&gt;= $C$5,$C$6, INDEX('Historical Data'!$D$2:$D$745, MATCH(A380, 'Historical Data'!$B$2:$B$745, 0)))</f>
        <v>1295.6389999999997</v>
      </c>
      <c r="C380" s="14">
        <f t="shared" ca="1" si="326"/>
        <v>1295.6389999999994</v>
      </c>
      <c r="D380" s="14">
        <f t="shared" ca="1" si="333"/>
        <v>1295.6389999999997</v>
      </c>
      <c r="E380" s="14">
        <f t="shared" ca="1" si="303"/>
        <v>0</v>
      </c>
      <c r="F380" s="14">
        <f t="shared" ca="1" si="295"/>
        <v>0</v>
      </c>
      <c r="G380" s="14">
        <f t="shared" ca="1" si="318"/>
        <v>455156.64700000302</v>
      </c>
      <c r="H380" s="15">
        <f ca="1">SUM(F$12:F380)</f>
        <v>233071.62699999966</v>
      </c>
      <c r="I380" s="16">
        <f ca="1">SUM(D$12:D380)+SUMIF(E$12:E380, "&lt;0")</f>
        <v>222085.01999999967</v>
      </c>
      <c r="J380" s="15"/>
      <c r="K380" s="9">
        <v>44551</v>
      </c>
      <c r="L380" s="14">
        <f t="shared" ca="1" si="319"/>
        <v>1788.5130798771124</v>
      </c>
      <c r="M380" s="14">
        <f t="shared" ca="1" si="327"/>
        <v>1788.5130798771129</v>
      </c>
      <c r="N380" s="14">
        <f t="shared" ca="1" si="334"/>
        <v>1788.5130798771124</v>
      </c>
      <c r="O380" s="14">
        <f t="shared" ca="1" si="304"/>
        <v>0</v>
      </c>
      <c r="P380" s="14">
        <f t="shared" ca="1" si="305"/>
        <v>0</v>
      </c>
      <c r="Q380" s="14">
        <f t="shared" ca="1" si="342"/>
        <v>603018.87096313573</v>
      </c>
      <c r="R380" s="15">
        <f ca="1">SUM(P$12:P380)</f>
        <v>309139.13338095223</v>
      </c>
      <c r="S380" s="16">
        <f ca="1">SUM(N$12:N380)+SUMIF(O$12:O380, "&lt;0")</f>
        <v>293879.73758218111</v>
      </c>
      <c r="U380" s="9">
        <v>44551</v>
      </c>
      <c r="V380" s="14">
        <f t="shared" ca="1" si="320"/>
        <v>1250</v>
      </c>
      <c r="W380" s="14">
        <f t="shared" ca="1" si="328"/>
        <v>1250</v>
      </c>
      <c r="X380" s="14">
        <f t="shared" ca="1" si="335"/>
        <v>1250</v>
      </c>
      <c r="Y380" s="14">
        <f t="shared" ca="1" si="306"/>
        <v>0</v>
      </c>
      <c r="Z380" s="14">
        <f t="shared" ca="1" si="307"/>
        <v>0</v>
      </c>
      <c r="AA380" s="14">
        <f t="shared" ca="1" si="343"/>
        <v>441464.94699999999</v>
      </c>
      <c r="AB380" s="15">
        <f ca="1">SUM(Z$12:Z380)</f>
        <v>226043.22099999999</v>
      </c>
      <c r="AC380" s="16">
        <f ca="1">SUM(X$12:X380)+SUMIF(Y$12:Y380, "&lt;0")</f>
        <v>215421.72600000002</v>
      </c>
      <c r="AE380" s="9">
        <v>44551</v>
      </c>
      <c r="AF380" s="14">
        <f t="shared" ca="1" si="296"/>
        <v>2000</v>
      </c>
      <c r="AG380" s="14">
        <f t="shared" ca="1" si="324"/>
        <v>2000</v>
      </c>
      <c r="AH380" s="14">
        <f t="shared" ca="1" si="336"/>
        <v>1881.023000000001</v>
      </c>
      <c r="AI380" s="14">
        <f t="shared" ca="1" si="297"/>
        <v>118.97699999999895</v>
      </c>
      <c r="AJ380" s="14">
        <f t="shared" ca="1" si="298"/>
        <v>118.97699999999895</v>
      </c>
      <c r="AK380" s="14">
        <f t="shared" ca="1" si="308"/>
        <v>665489.56299796025</v>
      </c>
      <c r="AL380" s="15">
        <f ca="1">SUM(AJ$12:AJ380)</f>
        <v>341063.19899796031</v>
      </c>
      <c r="AM380" s="16">
        <f ca="1">SUM(AH$12:AH380)+SUMIF(AI$12:AI380, "&lt;0")</f>
        <v>324426.36400000012</v>
      </c>
      <c r="AO380" s="9">
        <v>44551</v>
      </c>
      <c r="AP380" s="14">
        <f t="shared" ca="1" si="299"/>
        <v>3000</v>
      </c>
      <c r="AQ380" s="14">
        <f t="shared" ca="1" si="329"/>
        <v>3000</v>
      </c>
      <c r="AR380" s="14">
        <f t="shared" ca="1" si="337"/>
        <v>2499.6885193775038</v>
      </c>
      <c r="AS380" s="14">
        <f t="shared" ca="1" si="309"/>
        <v>500.31148062249622</v>
      </c>
      <c r="AT380" s="14">
        <f t="shared" ca="1" si="310"/>
        <v>500.31148062249622</v>
      </c>
      <c r="AU380" s="14">
        <f t="shared" ca="1" si="344"/>
        <v>937390.78785618593</v>
      </c>
      <c r="AV380" s="15">
        <f ca="1">SUM(AT$12:AT380)</f>
        <v>483501.47023376403</v>
      </c>
      <c r="AW380" s="16">
        <f ca="1">SUM(AR$12:AR380)+SUMIF(AS$12:AS380, "&lt;0")</f>
        <v>453889.31762242207</v>
      </c>
      <c r="AX380" s="15"/>
      <c r="AZ380" s="9">
        <v>44551</v>
      </c>
      <c r="BA380" s="14">
        <f t="shared" ca="1" si="321"/>
        <v>1500</v>
      </c>
      <c r="BB380" s="14">
        <f t="shared" ca="1" si="330"/>
        <v>1500</v>
      </c>
      <c r="BC380" s="14">
        <f t="shared" ca="1" si="338"/>
        <v>1500</v>
      </c>
      <c r="BD380" s="14">
        <f t="shared" ca="1" si="311"/>
        <v>0</v>
      </c>
      <c r="BE380" s="14">
        <f t="shared" ca="1" si="312"/>
        <v>0</v>
      </c>
      <c r="BF380" s="14">
        <f t="shared" ca="1" si="345"/>
        <v>516464.94699999999</v>
      </c>
      <c r="BG380" s="15">
        <f ca="1">SUM(BE$12:BE380)</f>
        <v>264543.22100000008</v>
      </c>
      <c r="BH380" s="16">
        <f ca="1">SUM(BC$12:BC380)+SUMIF(BD$12:BD380, "&lt;0")</f>
        <v>251921.726</v>
      </c>
      <c r="BJ380" s="9">
        <v>44551</v>
      </c>
      <c r="BK380" s="14">
        <f t="shared" ca="1" si="322"/>
        <v>1750</v>
      </c>
      <c r="BL380" s="14">
        <f t="shared" ca="1" si="331"/>
        <v>1750</v>
      </c>
      <c r="BM380" s="14">
        <f t="shared" ca="1" si="339"/>
        <v>1750</v>
      </c>
      <c r="BN380" s="14">
        <f t="shared" ca="1" si="313"/>
        <v>0</v>
      </c>
      <c r="BO380" s="14">
        <f t="shared" ca="1" si="314"/>
        <v>0</v>
      </c>
      <c r="BP380" s="14">
        <f t="shared" ca="1" si="346"/>
        <v>591464.94699999993</v>
      </c>
      <c r="BQ380" s="15">
        <f ca="1">SUM(BO$12:BO380)</f>
        <v>303169.60599999997</v>
      </c>
      <c r="BR380" s="16">
        <f ca="1">SUM(BM$12:BM380)+SUMIF(BN$12:BN380, "&lt;0")</f>
        <v>288295.3409999999</v>
      </c>
      <c r="BT380" s="9">
        <v>44551</v>
      </c>
      <c r="BU380" s="14">
        <f t="shared" ca="1" si="300"/>
        <v>2000</v>
      </c>
      <c r="BV380" s="14">
        <f t="shared" ca="1" si="325"/>
        <v>2000</v>
      </c>
      <c r="BW380" s="14">
        <f t="shared" ca="1" si="340"/>
        <v>1881.023000000001</v>
      </c>
      <c r="BX380" s="14">
        <f t="shared" ca="1" si="301"/>
        <v>118.97699999999895</v>
      </c>
      <c r="BY380" s="14">
        <f t="shared" ca="1" si="302"/>
        <v>118.97699999999895</v>
      </c>
      <c r="BZ380" s="14">
        <f t="shared" ca="1" si="315"/>
        <v>665489.56299796025</v>
      </c>
      <c r="CA380" s="15">
        <f ca="1">SUM(BY$12:BY380)</f>
        <v>341063.19899796031</v>
      </c>
      <c r="CB380" s="16">
        <f ca="1">SUM(BW$12:BW380)+SUMIF(BX$12:BX380, "&lt;0")</f>
        <v>324426.36400000012</v>
      </c>
      <c r="CD380" s="9">
        <v>44551</v>
      </c>
      <c r="CE380" s="14">
        <f t="shared" ca="1" si="323"/>
        <v>2500</v>
      </c>
      <c r="CF380" s="14">
        <f t="shared" ca="1" si="332"/>
        <v>2500</v>
      </c>
      <c r="CG380" s="14">
        <f t="shared" ca="1" si="341"/>
        <v>2308.9548904081998</v>
      </c>
      <c r="CH380" s="14">
        <f t="shared" ca="1" si="316"/>
        <v>191.04510959180016</v>
      </c>
      <c r="CI380" s="14">
        <f t="shared" ca="1" si="317"/>
        <v>191.04510959180016</v>
      </c>
      <c r="CJ380" s="14">
        <f t="shared" ca="1" si="347"/>
        <v>806287.29516675486</v>
      </c>
      <c r="CK380" s="15">
        <f ca="1">SUM(CI$12:CI380)</f>
        <v>413202.07013681356</v>
      </c>
      <c r="CL380" s="16">
        <f ca="1">SUM(CG$12:CG380)+SUMIF(CH$12:CH380, "&lt;0")</f>
        <v>393085.22502994142</v>
      </c>
    </row>
    <row r="381" spans="1:90" x14ac:dyDescent="0.2">
      <c r="A381" s="24">
        <v>44552</v>
      </c>
      <c r="B381" s="54">
        <f ca="1">IF($A381&gt;= $C$5,$C$6, INDEX('Historical Data'!$D$2:$D$745, MATCH(A381, 'Historical Data'!$B$2:$B$745, 0)))</f>
        <v>1295.6389999999997</v>
      </c>
      <c r="C381" s="14">
        <f t="shared" ca="1" si="326"/>
        <v>1295.6389999999994</v>
      </c>
      <c r="D381" s="14">
        <f t="shared" ca="1" si="333"/>
        <v>1291.0139999999947</v>
      </c>
      <c r="E381" s="14">
        <f t="shared" ca="1" si="303"/>
        <v>4.6250000000050022</v>
      </c>
      <c r="F381" s="14">
        <f t="shared" ca="1" si="295"/>
        <v>4.6250000000050022</v>
      </c>
      <c r="G381" s="14">
        <f t="shared" ca="1" si="318"/>
        <v>456452.28600000305</v>
      </c>
      <c r="H381" s="15">
        <f ca="1">SUM(F$12:F381)</f>
        <v>233076.25199999966</v>
      </c>
      <c r="I381" s="16">
        <f ca="1">SUM(D$12:D381)+SUMIF(E$12:E381, "&lt;0")</f>
        <v>223376.03399999966</v>
      </c>
      <c r="J381" s="15"/>
      <c r="K381" s="9">
        <v>44552</v>
      </c>
      <c r="L381" s="14">
        <f t="shared" ca="1" si="319"/>
        <v>1788.5130798771124</v>
      </c>
      <c r="M381" s="14">
        <f t="shared" ca="1" si="327"/>
        <v>1788.5130798771129</v>
      </c>
      <c r="N381" s="14">
        <f t="shared" ca="1" si="334"/>
        <v>470.16392012288361</v>
      </c>
      <c r="O381" s="14">
        <f t="shared" ca="1" si="304"/>
        <v>1318.3491597542288</v>
      </c>
      <c r="P381" s="14">
        <f t="shared" ca="1" si="305"/>
        <v>1318.3491597542288</v>
      </c>
      <c r="Q381" s="14">
        <f t="shared" ca="1" si="342"/>
        <v>604807.38404301286</v>
      </c>
      <c r="R381" s="15">
        <f ca="1">SUM(P$12:P381)</f>
        <v>310457.48254070646</v>
      </c>
      <c r="S381" s="16">
        <f ca="1">SUM(N$12:N381)+SUMIF(O$12:O381, "&lt;0")</f>
        <v>294349.90150230401</v>
      </c>
      <c r="U381" s="9">
        <v>44552</v>
      </c>
      <c r="V381" s="14">
        <f t="shared" ca="1" si="320"/>
        <v>1250</v>
      </c>
      <c r="W381" s="14">
        <f t="shared" ca="1" si="328"/>
        <v>1250</v>
      </c>
      <c r="X381" s="14">
        <f t="shared" ca="1" si="335"/>
        <v>1250</v>
      </c>
      <c r="Y381" s="14">
        <f t="shared" ca="1" si="306"/>
        <v>0</v>
      </c>
      <c r="Z381" s="14">
        <f t="shared" ca="1" si="307"/>
        <v>0</v>
      </c>
      <c r="AA381" s="14">
        <f t="shared" ca="1" si="343"/>
        <v>442714.94699999999</v>
      </c>
      <c r="AB381" s="15">
        <f ca="1">SUM(Z$12:Z381)</f>
        <v>226043.22099999999</v>
      </c>
      <c r="AC381" s="16">
        <f ca="1">SUM(X$12:X381)+SUMIF(Y$12:Y381, "&lt;0")</f>
        <v>216671.72600000002</v>
      </c>
      <c r="AE381" s="9">
        <v>44552</v>
      </c>
      <c r="AF381" s="14">
        <f t="shared" ca="1" si="296"/>
        <v>2000</v>
      </c>
      <c r="AG381" s="14">
        <f t="shared" ca="1" si="324"/>
        <v>2000</v>
      </c>
      <c r="AH381" s="14">
        <f t="shared" ca="1" si="336"/>
        <v>377.65399999999499</v>
      </c>
      <c r="AI381" s="14">
        <f t="shared" ca="1" si="297"/>
        <v>1622.346000000005</v>
      </c>
      <c r="AJ381" s="14">
        <f t="shared" ca="1" si="298"/>
        <v>1622.346000000005</v>
      </c>
      <c r="AK381" s="14">
        <f t="shared" ca="1" si="308"/>
        <v>667489.56299796025</v>
      </c>
      <c r="AL381" s="15">
        <f ca="1">SUM(AJ$12:AJ381)</f>
        <v>342685.54499796033</v>
      </c>
      <c r="AM381" s="16">
        <f ca="1">SUM(AH$12:AH381)+SUMIF(AI$12:AI381, "&lt;0")</f>
        <v>324804.0180000001</v>
      </c>
      <c r="AO381" s="9">
        <v>44552</v>
      </c>
      <c r="AP381" s="14">
        <f t="shared" ca="1" si="299"/>
        <v>3000</v>
      </c>
      <c r="AQ381" s="14">
        <f t="shared" ca="1" si="329"/>
        <v>3000</v>
      </c>
      <c r="AR381" s="14">
        <f t="shared" ca="1" si="337"/>
        <v>996.31951937749818</v>
      </c>
      <c r="AS381" s="14">
        <f t="shared" ca="1" si="309"/>
        <v>2003.6804806225018</v>
      </c>
      <c r="AT381" s="14">
        <f t="shared" ca="1" si="310"/>
        <v>2003.6804806225018</v>
      </c>
      <c r="AU381" s="14">
        <f t="shared" ca="1" si="344"/>
        <v>940390.78785618593</v>
      </c>
      <c r="AV381" s="15">
        <f ca="1">SUM(AT$12:AT381)</f>
        <v>485505.15071438655</v>
      </c>
      <c r="AW381" s="16">
        <f ca="1">SUM(AR$12:AR381)+SUMIF(AS$12:AS381, "&lt;0")</f>
        <v>454885.63714179955</v>
      </c>
      <c r="AX381" s="15"/>
      <c r="AZ381" s="9">
        <v>44552</v>
      </c>
      <c r="BA381" s="14">
        <f t="shared" ca="1" si="321"/>
        <v>1500</v>
      </c>
      <c r="BB381" s="14">
        <f t="shared" ca="1" si="330"/>
        <v>1500</v>
      </c>
      <c r="BC381" s="14">
        <f t="shared" ca="1" si="338"/>
        <v>882.291999999994</v>
      </c>
      <c r="BD381" s="14">
        <f t="shared" ca="1" si="311"/>
        <v>617.708000000006</v>
      </c>
      <c r="BE381" s="14">
        <f t="shared" ca="1" si="312"/>
        <v>617.708000000006</v>
      </c>
      <c r="BF381" s="14">
        <f t="shared" ca="1" si="345"/>
        <v>517964.94699999999</v>
      </c>
      <c r="BG381" s="15">
        <f ca="1">SUM(BE$12:BE381)</f>
        <v>265160.92900000006</v>
      </c>
      <c r="BH381" s="16">
        <f ca="1">SUM(BC$12:BC381)+SUMIF(BD$12:BD381, "&lt;0")</f>
        <v>252804.01799999998</v>
      </c>
      <c r="BJ381" s="9">
        <v>44552</v>
      </c>
      <c r="BK381" s="14">
        <f t="shared" ca="1" si="322"/>
        <v>1750</v>
      </c>
      <c r="BL381" s="14">
        <f t="shared" ca="1" si="331"/>
        <v>1750</v>
      </c>
      <c r="BM381" s="14">
        <f t="shared" ca="1" si="339"/>
        <v>508.67699999999604</v>
      </c>
      <c r="BN381" s="14">
        <f t="shared" ca="1" si="313"/>
        <v>1241.323000000004</v>
      </c>
      <c r="BO381" s="14">
        <f t="shared" ca="1" si="314"/>
        <v>1241.323000000004</v>
      </c>
      <c r="BP381" s="14">
        <f t="shared" ca="1" si="346"/>
        <v>593214.94699999993</v>
      </c>
      <c r="BQ381" s="15">
        <f ca="1">SUM(BO$12:BO381)</f>
        <v>304410.929</v>
      </c>
      <c r="BR381" s="16">
        <f ca="1">SUM(BM$12:BM381)+SUMIF(BN$12:BN381, "&lt;0")</f>
        <v>288804.01799999992</v>
      </c>
      <c r="BT381" s="9">
        <v>44552</v>
      </c>
      <c r="BU381" s="14">
        <f t="shared" ca="1" si="300"/>
        <v>2000</v>
      </c>
      <c r="BV381" s="14">
        <f t="shared" ca="1" si="325"/>
        <v>2000</v>
      </c>
      <c r="BW381" s="14">
        <f t="shared" ca="1" si="340"/>
        <v>377.65399999999499</v>
      </c>
      <c r="BX381" s="14">
        <f t="shared" ca="1" si="301"/>
        <v>1622.346000000005</v>
      </c>
      <c r="BY381" s="14">
        <f t="shared" ca="1" si="302"/>
        <v>1622.346000000005</v>
      </c>
      <c r="BZ381" s="14">
        <f t="shared" ca="1" si="315"/>
        <v>667489.56299796025</v>
      </c>
      <c r="CA381" s="15">
        <f ca="1">SUM(BY$12:BY381)</f>
        <v>342685.54499796033</v>
      </c>
      <c r="CB381" s="16">
        <f ca="1">SUM(BW$12:BW381)+SUMIF(BX$12:BX381, "&lt;0")</f>
        <v>324804.0180000001</v>
      </c>
      <c r="CD381" s="9">
        <v>44552</v>
      </c>
      <c r="CE381" s="14">
        <f t="shared" ca="1" si="323"/>
        <v>2500</v>
      </c>
      <c r="CF381" s="14">
        <f t="shared" ca="1" si="332"/>
        <v>2500</v>
      </c>
      <c r="CG381" s="14">
        <f t="shared" ca="1" si="341"/>
        <v>779.80816043413142</v>
      </c>
      <c r="CH381" s="14">
        <f t="shared" ca="1" si="316"/>
        <v>1720.1918395658686</v>
      </c>
      <c r="CI381" s="14">
        <f t="shared" ca="1" si="317"/>
        <v>1720.1918395658686</v>
      </c>
      <c r="CJ381" s="14">
        <f t="shared" ca="1" si="347"/>
        <v>808787.29516675486</v>
      </c>
      <c r="CK381" s="15">
        <f ca="1">SUM(CI$12:CI381)</f>
        <v>414922.26197637944</v>
      </c>
      <c r="CL381" s="16">
        <f ca="1">SUM(CG$12:CG381)+SUMIF(CH$12:CH381, "&lt;0")</f>
        <v>393865.03319037554</v>
      </c>
    </row>
    <row r="382" spans="1:90" x14ac:dyDescent="0.2">
      <c r="A382" s="24">
        <v>44553</v>
      </c>
      <c r="B382" s="54">
        <f ca="1">IF($A382&gt;= $C$5,$C$6, INDEX('Historical Data'!$D$2:$D$745, MATCH(A382, 'Historical Data'!$B$2:$B$745, 0)))</f>
        <v>1295.6389999999997</v>
      </c>
      <c r="C382" s="14">
        <f t="shared" ca="1" si="326"/>
        <v>1295.6389999999994</v>
      </c>
      <c r="D382" s="14">
        <f t="shared" ca="1" si="333"/>
        <v>667.16000000000349</v>
      </c>
      <c r="E382" s="14">
        <f t="shared" ca="1" si="303"/>
        <v>628.47899999999618</v>
      </c>
      <c r="F382" s="14">
        <f t="shared" ca="1" si="295"/>
        <v>628.47899999999618</v>
      </c>
      <c r="G382" s="14">
        <f t="shared" ca="1" si="318"/>
        <v>457747.92500000307</v>
      </c>
      <c r="H382" s="15">
        <f ca="1">SUM(F$12:F382)</f>
        <v>233704.73099999965</v>
      </c>
      <c r="I382" s="16">
        <f ca="1">SUM(D$12:D382)+SUMIF(E$12:E382, "&lt;0")</f>
        <v>224043.19399999967</v>
      </c>
      <c r="J382" s="15"/>
      <c r="K382" s="9">
        <v>44553</v>
      </c>
      <c r="L382" s="14">
        <f t="shared" ca="1" si="319"/>
        <v>1788.5130798771124</v>
      </c>
      <c r="M382" s="14">
        <f t="shared" ca="1" si="327"/>
        <v>1788.5130798771129</v>
      </c>
      <c r="N382" s="14">
        <f t="shared" ca="1" si="334"/>
        <v>667.16000000000349</v>
      </c>
      <c r="O382" s="14">
        <f t="shared" ca="1" si="304"/>
        <v>1121.3530798771089</v>
      </c>
      <c r="P382" s="14">
        <f t="shared" ca="1" si="305"/>
        <v>1121.3530798771089</v>
      </c>
      <c r="Q382" s="14">
        <f t="shared" ca="1" si="342"/>
        <v>606595.89712288999</v>
      </c>
      <c r="R382" s="15">
        <f ca="1">SUM(P$12:P382)</f>
        <v>311578.83562058356</v>
      </c>
      <c r="S382" s="16">
        <f ca="1">SUM(N$12:N382)+SUMIF(O$12:O382, "&lt;0")</f>
        <v>295017.06150230399</v>
      </c>
      <c r="U382" s="9">
        <v>44553</v>
      </c>
      <c r="V382" s="14">
        <f t="shared" ca="1" si="320"/>
        <v>1250</v>
      </c>
      <c r="W382" s="14">
        <f t="shared" ca="1" si="328"/>
        <v>1250</v>
      </c>
      <c r="X382" s="14">
        <f t="shared" ca="1" si="335"/>
        <v>799.4519999999975</v>
      </c>
      <c r="Y382" s="14">
        <f t="shared" ca="1" si="306"/>
        <v>450.5480000000025</v>
      </c>
      <c r="Z382" s="14">
        <f t="shared" ca="1" si="307"/>
        <v>450.5480000000025</v>
      </c>
      <c r="AA382" s="14">
        <f t="shared" ca="1" si="343"/>
        <v>443964.94699999999</v>
      </c>
      <c r="AB382" s="15">
        <f ca="1">SUM(Z$12:Z382)</f>
        <v>226493.769</v>
      </c>
      <c r="AC382" s="16">
        <f ca="1">SUM(X$12:X382)+SUMIF(Y$12:Y382, "&lt;0")</f>
        <v>217471.17800000001</v>
      </c>
      <c r="AE382" s="9">
        <v>44553</v>
      </c>
      <c r="AF382" s="14">
        <f t="shared" ca="1" si="296"/>
        <v>2000</v>
      </c>
      <c r="AG382" s="14">
        <f t="shared" ca="1" si="324"/>
        <v>2000</v>
      </c>
      <c r="AH382" s="14">
        <f t="shared" ca="1" si="336"/>
        <v>667.16000000000349</v>
      </c>
      <c r="AI382" s="14">
        <f t="shared" ca="1" si="297"/>
        <v>1332.8399999999965</v>
      </c>
      <c r="AJ382" s="14">
        <f t="shared" ca="1" si="298"/>
        <v>1332.8399999999965</v>
      </c>
      <c r="AK382" s="14">
        <f t="shared" ca="1" si="308"/>
        <v>669489.56299796025</v>
      </c>
      <c r="AL382" s="15">
        <f ca="1">SUM(AJ$12:AJ382)</f>
        <v>344018.3849979603</v>
      </c>
      <c r="AM382" s="16">
        <f ca="1">SUM(AH$12:AH382)+SUMIF(AI$12:AI382, "&lt;0")</f>
        <v>325471.17800000013</v>
      </c>
      <c r="AO382" s="9">
        <v>44553</v>
      </c>
      <c r="AP382" s="14">
        <f t="shared" ca="1" si="299"/>
        <v>3000</v>
      </c>
      <c r="AQ382" s="14">
        <f t="shared" ca="1" si="329"/>
        <v>3000</v>
      </c>
      <c r="AR382" s="14">
        <f t="shared" ca="1" si="337"/>
        <v>1285.8255193775062</v>
      </c>
      <c r="AS382" s="14">
        <f t="shared" ca="1" si="309"/>
        <v>1714.1744806224938</v>
      </c>
      <c r="AT382" s="14">
        <f t="shared" ca="1" si="310"/>
        <v>1714.1744806224938</v>
      </c>
      <c r="AU382" s="14">
        <f t="shared" ca="1" si="344"/>
        <v>943390.78785618593</v>
      </c>
      <c r="AV382" s="15">
        <f ca="1">SUM(AT$12:AT382)</f>
        <v>487219.32519500906</v>
      </c>
      <c r="AW382" s="16">
        <f ca="1">SUM(AR$12:AR382)+SUMIF(AS$12:AS382, "&lt;0")</f>
        <v>456171.46266117704</v>
      </c>
      <c r="AX382" s="15"/>
      <c r="AZ382" s="9">
        <v>44553</v>
      </c>
      <c r="BA382" s="14">
        <f t="shared" ca="1" si="321"/>
        <v>1500</v>
      </c>
      <c r="BB382" s="14">
        <f t="shared" ca="1" si="330"/>
        <v>1500</v>
      </c>
      <c r="BC382" s="14">
        <f t="shared" ca="1" si="338"/>
        <v>667.16000000000349</v>
      </c>
      <c r="BD382" s="14">
        <f t="shared" ca="1" si="311"/>
        <v>832.83999999999651</v>
      </c>
      <c r="BE382" s="14">
        <f t="shared" ca="1" si="312"/>
        <v>832.83999999999651</v>
      </c>
      <c r="BF382" s="14">
        <f t="shared" ca="1" si="345"/>
        <v>519464.94699999999</v>
      </c>
      <c r="BG382" s="15">
        <f ca="1">SUM(BE$12:BE382)</f>
        <v>265993.76900000009</v>
      </c>
      <c r="BH382" s="16">
        <f ca="1">SUM(BC$12:BC382)+SUMIF(BD$12:BD382, "&lt;0")</f>
        <v>253471.17799999999</v>
      </c>
      <c r="BJ382" s="9">
        <v>44553</v>
      </c>
      <c r="BK382" s="14">
        <f t="shared" ca="1" si="322"/>
        <v>1750</v>
      </c>
      <c r="BL382" s="14">
        <f t="shared" ca="1" si="331"/>
        <v>1750</v>
      </c>
      <c r="BM382" s="14">
        <f t="shared" ca="1" si="339"/>
        <v>667.16000000000349</v>
      </c>
      <c r="BN382" s="14">
        <f t="shared" ca="1" si="313"/>
        <v>1082.8399999999965</v>
      </c>
      <c r="BO382" s="14">
        <f t="shared" ca="1" si="314"/>
        <v>1082.8399999999965</v>
      </c>
      <c r="BP382" s="14">
        <f t="shared" ca="1" si="346"/>
        <v>594964.94699999993</v>
      </c>
      <c r="BQ382" s="15">
        <f ca="1">SUM(BO$12:BO382)</f>
        <v>305493.76899999997</v>
      </c>
      <c r="BR382" s="16">
        <f ca="1">SUM(BM$12:BM382)+SUMIF(BN$12:BN382, "&lt;0")</f>
        <v>289471.17799999996</v>
      </c>
      <c r="BT382" s="9">
        <v>44553</v>
      </c>
      <c r="BU382" s="14">
        <f t="shared" ca="1" si="300"/>
        <v>2000</v>
      </c>
      <c r="BV382" s="14">
        <f t="shared" ca="1" si="325"/>
        <v>2000</v>
      </c>
      <c r="BW382" s="14">
        <f t="shared" ca="1" si="340"/>
        <v>667.16000000000349</v>
      </c>
      <c r="BX382" s="14">
        <f t="shared" ca="1" si="301"/>
        <v>1332.8399999999965</v>
      </c>
      <c r="BY382" s="14">
        <f t="shared" ca="1" si="302"/>
        <v>1332.8399999999965</v>
      </c>
      <c r="BZ382" s="14">
        <f t="shared" ca="1" si="315"/>
        <v>669489.56299796025</v>
      </c>
      <c r="CA382" s="15">
        <f ca="1">SUM(BY$12:BY382)</f>
        <v>344018.3849979603</v>
      </c>
      <c r="CB382" s="16">
        <f ca="1">SUM(BW$12:BW382)+SUMIF(BX$12:BX382, "&lt;0")</f>
        <v>325471.17800000013</v>
      </c>
      <c r="CD382" s="9">
        <v>44553</v>
      </c>
      <c r="CE382" s="14">
        <f t="shared" ca="1" si="323"/>
        <v>2500</v>
      </c>
      <c r="CF382" s="14">
        <f t="shared" ca="1" si="332"/>
        <v>2500</v>
      </c>
      <c r="CG382" s="14">
        <f t="shared" ca="1" si="341"/>
        <v>1043.5364304600771</v>
      </c>
      <c r="CH382" s="14">
        <f t="shared" ca="1" si="316"/>
        <v>1456.4635695399229</v>
      </c>
      <c r="CI382" s="14">
        <f t="shared" ca="1" si="317"/>
        <v>1456.4635695399229</v>
      </c>
      <c r="CJ382" s="14">
        <f t="shared" ca="1" si="347"/>
        <v>811287.29516675486</v>
      </c>
      <c r="CK382" s="15">
        <f ca="1">SUM(CI$12:CI382)</f>
        <v>416378.72554591938</v>
      </c>
      <c r="CL382" s="16">
        <f ca="1">SUM(CG$12:CG382)+SUMIF(CH$12:CH382, "&lt;0")</f>
        <v>394908.56962083559</v>
      </c>
    </row>
    <row r="383" spans="1:90" x14ac:dyDescent="0.2">
      <c r="A383" s="24">
        <v>44554</v>
      </c>
      <c r="B383" s="54">
        <f ca="1">IF($A383&gt;= $C$5,$C$6, INDEX('Historical Data'!$D$2:$D$745, MATCH(A383, 'Historical Data'!$B$2:$B$745, 0)))</f>
        <v>1295.6389999999997</v>
      </c>
      <c r="C383" s="14">
        <f t="shared" ca="1" si="326"/>
        <v>1295.6389999999994</v>
      </c>
      <c r="D383" s="14">
        <f t="shared" ca="1" si="333"/>
        <v>0</v>
      </c>
      <c r="E383" s="14">
        <f t="shared" ca="1" si="303"/>
        <v>1295.6389999999997</v>
      </c>
      <c r="F383" s="14">
        <f t="shared" ca="1" si="295"/>
        <v>1295.6389999999997</v>
      </c>
      <c r="G383" s="14">
        <f t="shared" ca="1" si="318"/>
        <v>459043.5640000031</v>
      </c>
      <c r="H383" s="15">
        <f ca="1">SUM(F$12:F383)</f>
        <v>235000.36999999965</v>
      </c>
      <c r="I383" s="16">
        <f ca="1">SUM(D$12:D383)+SUMIF(E$12:E383, "&lt;0")</f>
        <v>224043.19399999967</v>
      </c>
      <c r="J383" s="15"/>
      <c r="K383" s="9">
        <v>44554</v>
      </c>
      <c r="L383" s="14">
        <f t="shared" ca="1" si="319"/>
        <v>1788.5130798771124</v>
      </c>
      <c r="M383" s="14">
        <f t="shared" ca="1" si="327"/>
        <v>1788.5130798771129</v>
      </c>
      <c r="N383" s="14">
        <f t="shared" ca="1" si="334"/>
        <v>0</v>
      </c>
      <c r="O383" s="14">
        <f t="shared" ca="1" si="304"/>
        <v>1788.5130798771124</v>
      </c>
      <c r="P383" s="14">
        <f t="shared" ca="1" si="305"/>
        <v>1788.5130798771124</v>
      </c>
      <c r="Q383" s="14">
        <f t="shared" ca="1" si="342"/>
        <v>608384.41020276712</v>
      </c>
      <c r="R383" s="15">
        <f ca="1">SUM(P$12:P383)</f>
        <v>313367.34870046069</v>
      </c>
      <c r="S383" s="16">
        <f ca="1">SUM(N$12:N383)+SUMIF(O$12:O383, "&lt;0")</f>
        <v>295017.06150230399</v>
      </c>
      <c r="U383" s="9">
        <v>44554</v>
      </c>
      <c r="V383" s="14">
        <f t="shared" ca="1" si="320"/>
        <v>1250</v>
      </c>
      <c r="W383" s="14">
        <f t="shared" ca="1" si="328"/>
        <v>1250</v>
      </c>
      <c r="X383" s="14">
        <f t="shared" ca="1" si="335"/>
        <v>0</v>
      </c>
      <c r="Y383" s="14">
        <f t="shared" ca="1" si="306"/>
        <v>1250</v>
      </c>
      <c r="Z383" s="14">
        <f t="shared" ca="1" si="307"/>
        <v>1250</v>
      </c>
      <c r="AA383" s="14">
        <f t="shared" ca="1" si="343"/>
        <v>445214.94699999999</v>
      </c>
      <c r="AB383" s="15">
        <f ca="1">SUM(Z$12:Z383)</f>
        <v>227743.769</v>
      </c>
      <c r="AC383" s="16">
        <f ca="1">SUM(X$12:X383)+SUMIF(Y$12:Y383, "&lt;0")</f>
        <v>217471.17800000001</v>
      </c>
      <c r="AE383" s="9">
        <v>44554</v>
      </c>
      <c r="AF383" s="14">
        <f t="shared" ca="1" si="296"/>
        <v>2000</v>
      </c>
      <c r="AG383" s="14">
        <f t="shared" ca="1" si="324"/>
        <v>2000</v>
      </c>
      <c r="AH383" s="14">
        <f t="shared" ca="1" si="336"/>
        <v>0</v>
      </c>
      <c r="AI383" s="14">
        <f t="shared" ca="1" si="297"/>
        <v>2000</v>
      </c>
      <c r="AJ383" s="14">
        <f t="shared" ca="1" si="298"/>
        <v>2000</v>
      </c>
      <c r="AK383" s="14">
        <f t="shared" ca="1" si="308"/>
        <v>671489.56299796025</v>
      </c>
      <c r="AL383" s="15">
        <f ca="1">SUM(AJ$12:AJ383)</f>
        <v>346018.3849979603</v>
      </c>
      <c r="AM383" s="16">
        <f ca="1">SUM(AH$12:AH383)+SUMIF(AI$12:AI383, "&lt;0")</f>
        <v>325471.17800000013</v>
      </c>
      <c r="AO383" s="9">
        <v>44554</v>
      </c>
      <c r="AP383" s="14">
        <f t="shared" ca="1" si="299"/>
        <v>3000</v>
      </c>
      <c r="AQ383" s="14">
        <f t="shared" ca="1" si="329"/>
        <v>3000</v>
      </c>
      <c r="AR383" s="14">
        <f t="shared" ca="1" si="337"/>
        <v>618.66551937750273</v>
      </c>
      <c r="AS383" s="14">
        <f t="shared" ca="1" si="309"/>
        <v>2381.3344806224973</v>
      </c>
      <c r="AT383" s="14">
        <f t="shared" ca="1" si="310"/>
        <v>2381.3344806224973</v>
      </c>
      <c r="AU383" s="14">
        <f t="shared" ca="1" si="344"/>
        <v>946390.78785618593</v>
      </c>
      <c r="AV383" s="15">
        <f ca="1">SUM(AT$12:AT383)</f>
        <v>489600.65967563156</v>
      </c>
      <c r="AW383" s="16">
        <f ca="1">SUM(AR$12:AR383)+SUMIF(AS$12:AS383, "&lt;0")</f>
        <v>456790.12818055454</v>
      </c>
      <c r="AX383" s="15"/>
      <c r="AZ383" s="9">
        <v>44554</v>
      </c>
      <c r="BA383" s="14">
        <f t="shared" ca="1" si="321"/>
        <v>1500</v>
      </c>
      <c r="BB383" s="14">
        <f t="shared" ca="1" si="330"/>
        <v>1500</v>
      </c>
      <c r="BC383" s="14">
        <f t="shared" ca="1" si="338"/>
        <v>0</v>
      </c>
      <c r="BD383" s="14">
        <f t="shared" ca="1" si="311"/>
        <v>1500</v>
      </c>
      <c r="BE383" s="14">
        <f t="shared" ca="1" si="312"/>
        <v>1500</v>
      </c>
      <c r="BF383" s="14">
        <f t="shared" ca="1" si="345"/>
        <v>520964.94699999999</v>
      </c>
      <c r="BG383" s="15">
        <f ca="1">SUM(BE$12:BE383)</f>
        <v>267493.76900000009</v>
      </c>
      <c r="BH383" s="16">
        <f ca="1">SUM(BC$12:BC383)+SUMIF(BD$12:BD383, "&lt;0")</f>
        <v>253471.17799999999</v>
      </c>
      <c r="BJ383" s="9">
        <v>44554</v>
      </c>
      <c r="BK383" s="14">
        <f t="shared" ca="1" si="322"/>
        <v>1750</v>
      </c>
      <c r="BL383" s="14">
        <f t="shared" ca="1" si="331"/>
        <v>1750</v>
      </c>
      <c r="BM383" s="14">
        <f t="shared" ca="1" si="339"/>
        <v>0</v>
      </c>
      <c r="BN383" s="14">
        <f t="shared" ca="1" si="313"/>
        <v>1750</v>
      </c>
      <c r="BO383" s="14">
        <f t="shared" ca="1" si="314"/>
        <v>1750</v>
      </c>
      <c r="BP383" s="14">
        <f t="shared" ca="1" si="346"/>
        <v>596714.94699999993</v>
      </c>
      <c r="BQ383" s="15">
        <f ca="1">SUM(BO$12:BO383)</f>
        <v>307243.76899999997</v>
      </c>
      <c r="BR383" s="16">
        <f ca="1">SUM(BM$12:BM383)+SUMIF(BN$12:BN383, "&lt;0")</f>
        <v>289471.17799999996</v>
      </c>
      <c r="BT383" s="9">
        <v>44554</v>
      </c>
      <c r="BU383" s="14">
        <f t="shared" ca="1" si="300"/>
        <v>2000</v>
      </c>
      <c r="BV383" s="14">
        <f t="shared" ca="1" si="325"/>
        <v>2000</v>
      </c>
      <c r="BW383" s="14">
        <f t="shared" ca="1" si="340"/>
        <v>0</v>
      </c>
      <c r="BX383" s="14">
        <f t="shared" ca="1" si="301"/>
        <v>2000</v>
      </c>
      <c r="BY383" s="14">
        <f t="shared" ca="1" si="302"/>
        <v>2000</v>
      </c>
      <c r="BZ383" s="14">
        <f t="shared" ca="1" si="315"/>
        <v>671489.56299796025</v>
      </c>
      <c r="CA383" s="15">
        <f ca="1">SUM(BY$12:BY383)</f>
        <v>346018.3849979603</v>
      </c>
      <c r="CB383" s="16">
        <f ca="1">SUM(BW$12:BW383)+SUMIF(BX$12:BX383, "&lt;0")</f>
        <v>325471.17800000013</v>
      </c>
      <c r="CD383" s="9">
        <v>44554</v>
      </c>
      <c r="CE383" s="14">
        <f t="shared" ca="1" si="323"/>
        <v>2500</v>
      </c>
      <c r="CF383" s="14">
        <f t="shared" ca="1" si="332"/>
        <v>2500</v>
      </c>
      <c r="CG383" s="14">
        <f t="shared" ca="1" si="341"/>
        <v>350.59870048601078</v>
      </c>
      <c r="CH383" s="14">
        <f t="shared" ca="1" si="316"/>
        <v>2149.4012995139892</v>
      </c>
      <c r="CI383" s="14">
        <f t="shared" ca="1" si="317"/>
        <v>2149.4012995139892</v>
      </c>
      <c r="CJ383" s="14">
        <f t="shared" ca="1" si="347"/>
        <v>813787.29516675486</v>
      </c>
      <c r="CK383" s="15">
        <f ca="1">SUM(CI$12:CI383)</f>
        <v>418528.12684543338</v>
      </c>
      <c r="CL383" s="16">
        <f ca="1">SUM(CG$12:CG383)+SUMIF(CH$12:CH383, "&lt;0")</f>
        <v>395259.1683213216</v>
      </c>
    </row>
    <row r="384" spans="1:90" x14ac:dyDescent="0.2">
      <c r="A384" s="24">
        <v>44555</v>
      </c>
      <c r="B384" s="54">
        <f ca="1">IF($A384&gt;= $C$5,$C$6, INDEX('Historical Data'!$D$2:$D$745, MATCH(A384, 'Historical Data'!$B$2:$B$745, 0)))</f>
        <v>1295.6389999999997</v>
      </c>
      <c r="C384" s="14">
        <f t="shared" ca="1" si="326"/>
        <v>1295.6389999999994</v>
      </c>
      <c r="D384" s="14">
        <f t="shared" ca="1" si="333"/>
        <v>598.15099999999802</v>
      </c>
      <c r="E384" s="14">
        <f t="shared" ca="1" si="303"/>
        <v>697.48800000000165</v>
      </c>
      <c r="F384" s="14">
        <f t="shared" ca="1" si="295"/>
        <v>697.48800000000165</v>
      </c>
      <c r="G384" s="14">
        <f t="shared" ca="1" si="318"/>
        <v>460339.20300000312</v>
      </c>
      <c r="H384" s="15">
        <f ca="1">SUM(F$12:F384)</f>
        <v>235697.85799999966</v>
      </c>
      <c r="I384" s="16">
        <f ca="1">SUM(D$12:D384)+SUMIF(E$12:E384, "&lt;0")</f>
        <v>224641.34499999965</v>
      </c>
      <c r="J384" s="15"/>
      <c r="K384" s="9">
        <v>44555</v>
      </c>
      <c r="L384" s="14">
        <f t="shared" ca="1" si="319"/>
        <v>1788.5130798771124</v>
      </c>
      <c r="M384" s="14">
        <f t="shared" ca="1" si="327"/>
        <v>1788.5130798771129</v>
      </c>
      <c r="N384" s="14">
        <f t="shared" ca="1" si="334"/>
        <v>598.15099999999802</v>
      </c>
      <c r="O384" s="14">
        <f t="shared" ca="1" si="304"/>
        <v>1190.3620798771144</v>
      </c>
      <c r="P384" s="14">
        <f t="shared" ca="1" si="305"/>
        <v>1190.3620798771144</v>
      </c>
      <c r="Q384" s="14">
        <f t="shared" ca="1" si="342"/>
        <v>610172.92328264425</v>
      </c>
      <c r="R384" s="15">
        <f ca="1">SUM(P$12:P384)</f>
        <v>314557.7107803378</v>
      </c>
      <c r="S384" s="16">
        <f ca="1">SUM(N$12:N384)+SUMIF(O$12:O384, "&lt;0")</f>
        <v>295615.212502304</v>
      </c>
      <c r="U384" s="9">
        <v>44555</v>
      </c>
      <c r="V384" s="14">
        <f t="shared" ca="1" si="320"/>
        <v>1250</v>
      </c>
      <c r="W384" s="14">
        <f t="shared" ca="1" si="328"/>
        <v>1250</v>
      </c>
      <c r="X384" s="14">
        <f t="shared" ca="1" si="335"/>
        <v>598.15099999999802</v>
      </c>
      <c r="Y384" s="14">
        <f t="shared" ca="1" si="306"/>
        <v>651.84900000000198</v>
      </c>
      <c r="Z384" s="14">
        <f t="shared" ca="1" si="307"/>
        <v>651.84900000000198</v>
      </c>
      <c r="AA384" s="14">
        <f t="shared" ca="1" si="343"/>
        <v>446464.94699999999</v>
      </c>
      <c r="AB384" s="15">
        <f ca="1">SUM(Z$12:Z384)</f>
        <v>228395.61800000002</v>
      </c>
      <c r="AC384" s="16">
        <f ca="1">SUM(X$12:X384)+SUMIF(Y$12:Y384, "&lt;0")</f>
        <v>218069.329</v>
      </c>
      <c r="AE384" s="9">
        <v>44555</v>
      </c>
      <c r="AF384" s="14">
        <f t="shared" ca="1" si="296"/>
        <v>2000</v>
      </c>
      <c r="AG384" s="14">
        <f t="shared" ca="1" si="324"/>
        <v>2000</v>
      </c>
      <c r="AH384" s="14">
        <f t="shared" ca="1" si="336"/>
        <v>598.15099999999802</v>
      </c>
      <c r="AI384" s="14">
        <f t="shared" ca="1" si="297"/>
        <v>1401.849000000002</v>
      </c>
      <c r="AJ384" s="14">
        <f t="shared" ca="1" si="298"/>
        <v>1401.849000000002</v>
      </c>
      <c r="AK384" s="14">
        <f t="shared" ca="1" si="308"/>
        <v>673489.56299796025</v>
      </c>
      <c r="AL384" s="15">
        <f ca="1">SUM(AJ$12:AJ384)</f>
        <v>347420.23399796028</v>
      </c>
      <c r="AM384" s="16">
        <f ca="1">SUM(AH$12:AH384)+SUMIF(AI$12:AI384, "&lt;0")</f>
        <v>326069.32900000014</v>
      </c>
      <c r="AO384" s="9">
        <v>44555</v>
      </c>
      <c r="AP384" s="14">
        <f t="shared" ca="1" si="299"/>
        <v>3000</v>
      </c>
      <c r="AQ384" s="14">
        <f t="shared" ca="1" si="329"/>
        <v>3000</v>
      </c>
      <c r="AR384" s="14">
        <f t="shared" ca="1" si="337"/>
        <v>1216.8165193775008</v>
      </c>
      <c r="AS384" s="14">
        <f t="shared" ca="1" si="309"/>
        <v>1783.1834806224992</v>
      </c>
      <c r="AT384" s="14">
        <f t="shared" ca="1" si="310"/>
        <v>1783.1834806224992</v>
      </c>
      <c r="AU384" s="14">
        <f t="shared" ca="1" si="344"/>
        <v>949390.78785618593</v>
      </c>
      <c r="AV384" s="15">
        <f ca="1">SUM(AT$12:AT384)</f>
        <v>491383.84315625404</v>
      </c>
      <c r="AW384" s="16">
        <f ca="1">SUM(AR$12:AR384)+SUMIF(AS$12:AS384, "&lt;0")</f>
        <v>458006.94469993206</v>
      </c>
      <c r="AX384" s="15"/>
      <c r="AZ384" s="9">
        <v>44555</v>
      </c>
      <c r="BA384" s="14">
        <f t="shared" ca="1" si="321"/>
        <v>1500</v>
      </c>
      <c r="BB384" s="14">
        <f t="shared" ca="1" si="330"/>
        <v>1500</v>
      </c>
      <c r="BC384" s="14">
        <f t="shared" ca="1" si="338"/>
        <v>598.15099999999802</v>
      </c>
      <c r="BD384" s="14">
        <f t="shared" ca="1" si="311"/>
        <v>901.84900000000198</v>
      </c>
      <c r="BE384" s="14">
        <f t="shared" ca="1" si="312"/>
        <v>901.84900000000198</v>
      </c>
      <c r="BF384" s="14">
        <f t="shared" ca="1" si="345"/>
        <v>522464.94699999999</v>
      </c>
      <c r="BG384" s="15">
        <f ca="1">SUM(BE$12:BE384)</f>
        <v>268395.61800000007</v>
      </c>
      <c r="BH384" s="16">
        <f ca="1">SUM(BC$12:BC384)+SUMIF(BD$12:BD384, "&lt;0")</f>
        <v>254069.32899999997</v>
      </c>
      <c r="BJ384" s="9">
        <v>44555</v>
      </c>
      <c r="BK384" s="14">
        <f t="shared" ca="1" si="322"/>
        <v>1750</v>
      </c>
      <c r="BL384" s="14">
        <f t="shared" ca="1" si="331"/>
        <v>1750</v>
      </c>
      <c r="BM384" s="14">
        <f t="shared" ca="1" si="339"/>
        <v>598.15099999999802</v>
      </c>
      <c r="BN384" s="14">
        <f t="shared" ca="1" si="313"/>
        <v>1151.849000000002</v>
      </c>
      <c r="BO384" s="14">
        <f t="shared" ca="1" si="314"/>
        <v>1151.849000000002</v>
      </c>
      <c r="BP384" s="14">
        <f t="shared" ca="1" si="346"/>
        <v>598464.94699999993</v>
      </c>
      <c r="BQ384" s="15">
        <f ca="1">SUM(BO$12:BO384)</f>
        <v>308395.61799999996</v>
      </c>
      <c r="BR384" s="16">
        <f ca="1">SUM(BM$12:BM384)+SUMIF(BN$12:BN384, "&lt;0")</f>
        <v>290069.32899999991</v>
      </c>
      <c r="BT384" s="9">
        <v>44555</v>
      </c>
      <c r="BU384" s="14">
        <f t="shared" ca="1" si="300"/>
        <v>2000</v>
      </c>
      <c r="BV384" s="14">
        <f t="shared" ca="1" si="325"/>
        <v>2000</v>
      </c>
      <c r="BW384" s="14">
        <f t="shared" ca="1" si="340"/>
        <v>598.15099999999802</v>
      </c>
      <c r="BX384" s="14">
        <f t="shared" ca="1" si="301"/>
        <v>1401.849000000002</v>
      </c>
      <c r="BY384" s="14">
        <f t="shared" ca="1" si="302"/>
        <v>1401.849000000002</v>
      </c>
      <c r="BZ384" s="14">
        <f t="shared" ca="1" si="315"/>
        <v>673489.56299796025</v>
      </c>
      <c r="CA384" s="15">
        <f ca="1">SUM(BY$12:BY384)</f>
        <v>347420.23399796028</v>
      </c>
      <c r="CB384" s="16">
        <f ca="1">SUM(BW$12:BW384)+SUMIF(BX$12:BX384, "&lt;0")</f>
        <v>326069.32900000014</v>
      </c>
      <c r="CD384" s="9">
        <v>44555</v>
      </c>
      <c r="CE384" s="14">
        <f t="shared" ca="1" si="323"/>
        <v>2500</v>
      </c>
      <c r="CF384" s="14">
        <f t="shared" ca="1" si="332"/>
        <v>2500</v>
      </c>
      <c r="CG384" s="14">
        <f t="shared" ca="1" si="341"/>
        <v>922.97197051194644</v>
      </c>
      <c r="CH384" s="14">
        <f t="shared" ca="1" si="316"/>
        <v>1577.0280294880536</v>
      </c>
      <c r="CI384" s="14">
        <f t="shared" ca="1" si="317"/>
        <v>1577.0280294880536</v>
      </c>
      <c r="CJ384" s="14">
        <f t="shared" ca="1" si="347"/>
        <v>816287.29516675486</v>
      </c>
      <c r="CK384" s="15">
        <f ca="1">SUM(CI$12:CI384)</f>
        <v>420105.15487492143</v>
      </c>
      <c r="CL384" s="16">
        <f ca="1">SUM(CG$12:CG384)+SUMIF(CH$12:CH384, "&lt;0")</f>
        <v>396182.14029183355</v>
      </c>
    </row>
    <row r="385" spans="1:90" x14ac:dyDescent="0.2">
      <c r="A385" s="24">
        <v>44556</v>
      </c>
      <c r="B385" s="54">
        <f ca="1">IF($A385&gt;= $C$5,$C$6, INDEX('Historical Data'!$D$2:$D$745, MATCH(A385, 'Historical Data'!$B$2:$B$745, 0)))</f>
        <v>1295.6389999999997</v>
      </c>
      <c r="C385" s="14">
        <f t="shared" ca="1" si="326"/>
        <v>1295.6389999999994</v>
      </c>
      <c r="D385" s="14">
        <f t="shared" ca="1" si="333"/>
        <v>92.47200000000521</v>
      </c>
      <c r="E385" s="14">
        <f t="shared" ca="1" si="303"/>
        <v>1203.1669999999945</v>
      </c>
      <c r="F385" s="14">
        <f t="shared" ca="1" si="295"/>
        <v>1203.1669999999945</v>
      </c>
      <c r="G385" s="14">
        <f t="shared" ca="1" si="318"/>
        <v>461634.84200000315</v>
      </c>
      <c r="H385" s="15">
        <f ca="1">SUM(F$12:F385)</f>
        <v>236901.02499999964</v>
      </c>
      <c r="I385" s="16">
        <f ca="1">SUM(D$12:D385)+SUMIF(E$12:E385, "&lt;0")</f>
        <v>224733.81699999966</v>
      </c>
      <c r="J385" s="15"/>
      <c r="K385" s="9">
        <v>44556</v>
      </c>
      <c r="L385" s="14">
        <f t="shared" ca="1" si="319"/>
        <v>1788.5130798771124</v>
      </c>
      <c r="M385" s="14">
        <f t="shared" ca="1" si="327"/>
        <v>1788.5130798771129</v>
      </c>
      <c r="N385" s="14">
        <f t="shared" ca="1" si="334"/>
        <v>92.47200000000521</v>
      </c>
      <c r="O385" s="14">
        <f t="shared" ca="1" si="304"/>
        <v>1696.0410798771072</v>
      </c>
      <c r="P385" s="14">
        <f t="shared" ca="1" si="305"/>
        <v>1696.0410798771072</v>
      </c>
      <c r="Q385" s="14">
        <f t="shared" ca="1" si="342"/>
        <v>611961.43636252137</v>
      </c>
      <c r="R385" s="15">
        <f ca="1">SUM(P$12:P385)</f>
        <v>316253.75186021492</v>
      </c>
      <c r="S385" s="16">
        <f ca="1">SUM(N$12:N385)+SUMIF(O$12:O385, "&lt;0")</f>
        <v>295707.68450230401</v>
      </c>
      <c r="U385" s="9">
        <v>44556</v>
      </c>
      <c r="V385" s="14">
        <f t="shared" ca="1" si="320"/>
        <v>1250</v>
      </c>
      <c r="W385" s="14">
        <f t="shared" ca="1" si="328"/>
        <v>1250</v>
      </c>
      <c r="X385" s="14">
        <f t="shared" ca="1" si="335"/>
        <v>92.47200000000521</v>
      </c>
      <c r="Y385" s="14">
        <f t="shared" ca="1" si="306"/>
        <v>1157.5279999999948</v>
      </c>
      <c r="Z385" s="14">
        <f t="shared" ca="1" si="307"/>
        <v>1157.5279999999948</v>
      </c>
      <c r="AA385" s="14">
        <f t="shared" ca="1" si="343"/>
        <v>447714.94699999999</v>
      </c>
      <c r="AB385" s="15">
        <f ca="1">SUM(Z$12:Z385)</f>
        <v>229553.14600000001</v>
      </c>
      <c r="AC385" s="16">
        <f ca="1">SUM(X$12:X385)+SUMIF(Y$12:Y385, "&lt;0")</f>
        <v>218161.80100000001</v>
      </c>
      <c r="AE385" s="9">
        <v>44556</v>
      </c>
      <c r="AF385" s="14">
        <f t="shared" ca="1" si="296"/>
        <v>2000</v>
      </c>
      <c r="AG385" s="14">
        <f t="shared" ca="1" si="324"/>
        <v>2000</v>
      </c>
      <c r="AH385" s="14">
        <f t="shared" ca="1" si="336"/>
        <v>92.47200000000521</v>
      </c>
      <c r="AI385" s="14">
        <f t="shared" ca="1" si="297"/>
        <v>1907.5279999999948</v>
      </c>
      <c r="AJ385" s="14">
        <f t="shared" ca="1" si="298"/>
        <v>1907.5279999999948</v>
      </c>
      <c r="AK385" s="14">
        <f t="shared" ca="1" si="308"/>
        <v>675489.56299796025</v>
      </c>
      <c r="AL385" s="15">
        <f ca="1">SUM(AJ$12:AJ385)</f>
        <v>349327.76199796028</v>
      </c>
      <c r="AM385" s="16">
        <f ca="1">SUM(AH$12:AH385)+SUMIF(AI$12:AI385, "&lt;0")</f>
        <v>326161.80100000015</v>
      </c>
      <c r="AO385" s="9">
        <v>44556</v>
      </c>
      <c r="AP385" s="14">
        <f t="shared" ca="1" si="299"/>
        <v>3000</v>
      </c>
      <c r="AQ385" s="14">
        <f t="shared" ca="1" si="329"/>
        <v>3000</v>
      </c>
      <c r="AR385" s="14">
        <f t="shared" ca="1" si="337"/>
        <v>711.13751937750794</v>
      </c>
      <c r="AS385" s="14">
        <f t="shared" ca="1" si="309"/>
        <v>2288.8624806224921</v>
      </c>
      <c r="AT385" s="14">
        <f t="shared" ca="1" si="310"/>
        <v>2288.8624806224921</v>
      </c>
      <c r="AU385" s="14">
        <f t="shared" ca="1" si="344"/>
        <v>952390.78785618593</v>
      </c>
      <c r="AV385" s="15">
        <f ca="1">SUM(AT$12:AT385)</f>
        <v>493672.70563687652</v>
      </c>
      <c r="AW385" s="16">
        <f ca="1">SUM(AR$12:AR385)+SUMIF(AS$12:AS385, "&lt;0")</f>
        <v>458718.08221930958</v>
      </c>
      <c r="AX385" s="15"/>
      <c r="AZ385" s="9">
        <v>44556</v>
      </c>
      <c r="BA385" s="14">
        <f t="shared" ca="1" si="321"/>
        <v>1500</v>
      </c>
      <c r="BB385" s="14">
        <f t="shared" ca="1" si="330"/>
        <v>1500</v>
      </c>
      <c r="BC385" s="14">
        <f t="shared" ca="1" si="338"/>
        <v>92.47200000000521</v>
      </c>
      <c r="BD385" s="14">
        <f t="shared" ca="1" si="311"/>
        <v>1407.5279999999948</v>
      </c>
      <c r="BE385" s="14">
        <f t="shared" ca="1" si="312"/>
        <v>1407.5279999999948</v>
      </c>
      <c r="BF385" s="14">
        <f t="shared" ca="1" si="345"/>
        <v>523964.94699999999</v>
      </c>
      <c r="BG385" s="15">
        <f ca="1">SUM(BE$12:BE385)</f>
        <v>269803.14600000007</v>
      </c>
      <c r="BH385" s="16">
        <f ca="1">SUM(BC$12:BC385)+SUMIF(BD$12:BD385, "&lt;0")</f>
        <v>254161.80099999998</v>
      </c>
      <c r="BJ385" s="9">
        <v>44556</v>
      </c>
      <c r="BK385" s="14">
        <f t="shared" ca="1" si="322"/>
        <v>1750</v>
      </c>
      <c r="BL385" s="14">
        <f t="shared" ca="1" si="331"/>
        <v>1750</v>
      </c>
      <c r="BM385" s="14">
        <f t="shared" ca="1" si="339"/>
        <v>92.47200000000521</v>
      </c>
      <c r="BN385" s="14">
        <f t="shared" ca="1" si="313"/>
        <v>1657.5279999999948</v>
      </c>
      <c r="BO385" s="14">
        <f t="shared" ca="1" si="314"/>
        <v>1657.5279999999948</v>
      </c>
      <c r="BP385" s="14">
        <f t="shared" ca="1" si="346"/>
        <v>600214.94699999993</v>
      </c>
      <c r="BQ385" s="15">
        <f ca="1">SUM(BO$12:BO385)</f>
        <v>310053.14599999995</v>
      </c>
      <c r="BR385" s="16">
        <f ca="1">SUM(BM$12:BM385)+SUMIF(BN$12:BN385, "&lt;0")</f>
        <v>290161.80099999998</v>
      </c>
      <c r="BT385" s="9">
        <v>44556</v>
      </c>
      <c r="BU385" s="14">
        <f t="shared" ca="1" si="300"/>
        <v>2000</v>
      </c>
      <c r="BV385" s="14">
        <f t="shared" ca="1" si="325"/>
        <v>2000</v>
      </c>
      <c r="BW385" s="14">
        <f t="shared" ca="1" si="340"/>
        <v>92.47200000000521</v>
      </c>
      <c r="BX385" s="14">
        <f t="shared" ca="1" si="301"/>
        <v>1907.5279999999948</v>
      </c>
      <c r="BY385" s="14">
        <f t="shared" ca="1" si="302"/>
        <v>1907.5279999999948</v>
      </c>
      <c r="BZ385" s="14">
        <f t="shared" ca="1" si="315"/>
        <v>675489.56299796025</v>
      </c>
      <c r="CA385" s="15">
        <f ca="1">SUM(BY$12:BY385)</f>
        <v>349327.76199796028</v>
      </c>
      <c r="CB385" s="16">
        <f ca="1">SUM(BW$12:BW385)+SUMIF(BX$12:BX385, "&lt;0")</f>
        <v>326161.80100000015</v>
      </c>
      <c r="CD385" s="9">
        <v>44556</v>
      </c>
      <c r="CE385" s="14">
        <f t="shared" ca="1" si="323"/>
        <v>2500</v>
      </c>
      <c r="CF385" s="14">
        <f t="shared" ca="1" si="332"/>
        <v>2500</v>
      </c>
      <c r="CG385" s="14">
        <f t="shared" ca="1" si="341"/>
        <v>391.5152405378908</v>
      </c>
      <c r="CH385" s="14">
        <f t="shared" ca="1" si="316"/>
        <v>2108.4847594621092</v>
      </c>
      <c r="CI385" s="14">
        <f t="shared" ca="1" si="317"/>
        <v>2108.4847594621092</v>
      </c>
      <c r="CJ385" s="14">
        <f t="shared" ca="1" si="347"/>
        <v>818787.29516675486</v>
      </c>
      <c r="CK385" s="15">
        <f ca="1">SUM(CI$12:CI385)</f>
        <v>422213.63963438355</v>
      </c>
      <c r="CL385" s="16">
        <f ca="1">SUM(CG$12:CG385)+SUMIF(CH$12:CH385, "&lt;0")</f>
        <v>396573.65553237143</v>
      </c>
    </row>
    <row r="386" spans="1:90" x14ac:dyDescent="0.2">
      <c r="A386" s="24">
        <v>44557</v>
      </c>
      <c r="B386" s="54">
        <f ca="1">IF($A386&gt;= $C$5,$C$6, INDEX('Historical Data'!$D$2:$D$745, MATCH(A386, 'Historical Data'!$B$2:$B$745, 0)))</f>
        <v>1295.6389999999997</v>
      </c>
      <c r="C386" s="14">
        <f t="shared" ca="1" si="326"/>
        <v>1295.6389999999994</v>
      </c>
      <c r="D386" s="14">
        <f t="shared" ca="1" si="333"/>
        <v>941.08399999999892</v>
      </c>
      <c r="E386" s="14">
        <f t="shared" ca="1" si="303"/>
        <v>354.55500000000075</v>
      </c>
      <c r="F386" s="14">
        <f t="shared" ca="1" si="295"/>
        <v>354.55500000000075</v>
      </c>
      <c r="G386" s="14">
        <f t="shared" ca="1" si="318"/>
        <v>462930.48100000317</v>
      </c>
      <c r="H386" s="15">
        <f ca="1">SUM(F$12:F386)</f>
        <v>237255.57999999964</v>
      </c>
      <c r="I386" s="16">
        <f ca="1">SUM(D$12:D386)+SUMIF(E$12:E386, "&lt;0")</f>
        <v>225674.90099999966</v>
      </c>
      <c r="J386" s="15"/>
      <c r="K386" s="9">
        <v>44557</v>
      </c>
      <c r="L386" s="14">
        <f t="shared" ca="1" si="319"/>
        <v>1788.5130798771124</v>
      </c>
      <c r="M386" s="14">
        <f t="shared" ca="1" si="327"/>
        <v>1788.5130798771129</v>
      </c>
      <c r="N386" s="14">
        <f t="shared" ca="1" si="334"/>
        <v>941.08399999999892</v>
      </c>
      <c r="O386" s="14">
        <f t="shared" ca="1" si="304"/>
        <v>847.42907987711351</v>
      </c>
      <c r="P386" s="14">
        <f t="shared" ca="1" si="305"/>
        <v>847.42907987711351</v>
      </c>
      <c r="Q386" s="14">
        <f t="shared" ca="1" si="342"/>
        <v>613749.9494423985</v>
      </c>
      <c r="R386" s="15">
        <f ca="1">SUM(P$12:P386)</f>
        <v>317101.18094009202</v>
      </c>
      <c r="S386" s="16">
        <f ca="1">SUM(N$12:N386)+SUMIF(O$12:O386, "&lt;0")</f>
        <v>296648.76850230398</v>
      </c>
      <c r="U386" s="9">
        <v>44557</v>
      </c>
      <c r="V386" s="14">
        <f t="shared" ca="1" si="320"/>
        <v>1250</v>
      </c>
      <c r="W386" s="14">
        <f t="shared" ca="1" si="328"/>
        <v>1250</v>
      </c>
      <c r="X386" s="14">
        <f t="shared" ca="1" si="335"/>
        <v>941.08399999999892</v>
      </c>
      <c r="Y386" s="14">
        <f t="shared" ca="1" si="306"/>
        <v>308.91600000000108</v>
      </c>
      <c r="Z386" s="14">
        <f t="shared" ca="1" si="307"/>
        <v>308.91600000000108</v>
      </c>
      <c r="AA386" s="14">
        <f t="shared" ca="1" si="343"/>
        <v>448964.94699999999</v>
      </c>
      <c r="AB386" s="15">
        <f ca="1">SUM(Z$12:Z386)</f>
        <v>229862.06200000001</v>
      </c>
      <c r="AC386" s="16">
        <f ca="1">SUM(X$12:X386)+SUMIF(Y$12:Y386, "&lt;0")</f>
        <v>219102.88500000001</v>
      </c>
      <c r="AE386" s="9">
        <v>44557</v>
      </c>
      <c r="AF386" s="14">
        <f t="shared" ca="1" si="296"/>
        <v>2000</v>
      </c>
      <c r="AG386" s="14">
        <f t="shared" ca="1" si="324"/>
        <v>2000</v>
      </c>
      <c r="AH386" s="14">
        <f t="shared" ca="1" si="336"/>
        <v>941.08399999999892</v>
      </c>
      <c r="AI386" s="14">
        <f t="shared" ca="1" si="297"/>
        <v>1058.9160000000011</v>
      </c>
      <c r="AJ386" s="14">
        <f t="shared" ca="1" si="298"/>
        <v>1058.9160000000011</v>
      </c>
      <c r="AK386" s="14">
        <f t="shared" ca="1" si="308"/>
        <v>677489.56299796025</v>
      </c>
      <c r="AL386" s="15">
        <f ca="1">SUM(AJ$12:AJ386)</f>
        <v>350386.6779979603</v>
      </c>
      <c r="AM386" s="16">
        <f ca="1">SUM(AH$12:AH386)+SUMIF(AI$12:AI386, "&lt;0")</f>
        <v>327102.88500000013</v>
      </c>
      <c r="AO386" s="9">
        <v>44557</v>
      </c>
      <c r="AP386" s="14">
        <f t="shared" ca="1" si="299"/>
        <v>3000</v>
      </c>
      <c r="AQ386" s="14">
        <f t="shared" ca="1" si="329"/>
        <v>3000</v>
      </c>
      <c r="AR386" s="14">
        <f t="shared" ca="1" si="337"/>
        <v>1559.7495193775021</v>
      </c>
      <c r="AS386" s="14">
        <f t="shared" ca="1" si="309"/>
        <v>1440.2504806224979</v>
      </c>
      <c r="AT386" s="14">
        <f t="shared" ca="1" si="310"/>
        <v>1440.2504806224979</v>
      </c>
      <c r="AU386" s="14">
        <f t="shared" ca="1" si="344"/>
        <v>955390.78785618593</v>
      </c>
      <c r="AV386" s="15">
        <f ca="1">SUM(AT$12:AT386)</f>
        <v>495112.95611749904</v>
      </c>
      <c r="AW386" s="16">
        <f ca="1">SUM(AR$12:AR386)+SUMIF(AS$12:AS386, "&lt;0")</f>
        <v>460277.83173868706</v>
      </c>
      <c r="AX386" s="15"/>
      <c r="AZ386" s="9">
        <v>44557</v>
      </c>
      <c r="BA386" s="14">
        <f t="shared" ca="1" si="321"/>
        <v>1500</v>
      </c>
      <c r="BB386" s="14">
        <f t="shared" ca="1" si="330"/>
        <v>1500</v>
      </c>
      <c r="BC386" s="14">
        <f t="shared" ca="1" si="338"/>
        <v>941.08399999999892</v>
      </c>
      <c r="BD386" s="14">
        <f t="shared" ca="1" si="311"/>
        <v>558.91600000000108</v>
      </c>
      <c r="BE386" s="14">
        <f t="shared" ca="1" si="312"/>
        <v>558.91600000000108</v>
      </c>
      <c r="BF386" s="14">
        <f t="shared" ca="1" si="345"/>
        <v>525464.94699999993</v>
      </c>
      <c r="BG386" s="15">
        <f ca="1">SUM(BE$12:BE386)</f>
        <v>270362.06200000009</v>
      </c>
      <c r="BH386" s="16">
        <f ca="1">SUM(BC$12:BC386)+SUMIF(BD$12:BD386, "&lt;0")</f>
        <v>255102.88499999998</v>
      </c>
      <c r="BJ386" s="9">
        <v>44557</v>
      </c>
      <c r="BK386" s="14">
        <f t="shared" ca="1" si="322"/>
        <v>1750</v>
      </c>
      <c r="BL386" s="14">
        <f t="shared" ca="1" si="331"/>
        <v>1750</v>
      </c>
      <c r="BM386" s="14">
        <f t="shared" ca="1" si="339"/>
        <v>941.08399999999892</v>
      </c>
      <c r="BN386" s="14">
        <f t="shared" ca="1" si="313"/>
        <v>808.91600000000108</v>
      </c>
      <c r="BO386" s="14">
        <f t="shared" ca="1" si="314"/>
        <v>808.91600000000108</v>
      </c>
      <c r="BP386" s="14">
        <f t="shared" ca="1" si="346"/>
        <v>601964.94699999993</v>
      </c>
      <c r="BQ386" s="15">
        <f ca="1">SUM(BO$12:BO386)</f>
        <v>310862.06199999998</v>
      </c>
      <c r="BR386" s="16">
        <f ca="1">SUM(BM$12:BM386)+SUMIF(BN$12:BN386, "&lt;0")</f>
        <v>291102.88499999989</v>
      </c>
      <c r="BT386" s="9">
        <v>44557</v>
      </c>
      <c r="BU386" s="14">
        <f t="shared" ca="1" si="300"/>
        <v>2000</v>
      </c>
      <c r="BV386" s="14">
        <f t="shared" ca="1" si="325"/>
        <v>2000</v>
      </c>
      <c r="BW386" s="14">
        <f t="shared" ca="1" si="340"/>
        <v>941.08399999999892</v>
      </c>
      <c r="BX386" s="14">
        <f t="shared" ca="1" si="301"/>
        <v>1058.9160000000011</v>
      </c>
      <c r="BY386" s="14">
        <f t="shared" ca="1" si="302"/>
        <v>1058.9160000000011</v>
      </c>
      <c r="BZ386" s="14">
        <f t="shared" ca="1" si="315"/>
        <v>677489.56299796025</v>
      </c>
      <c r="CA386" s="15">
        <f ca="1">SUM(BY$12:BY386)</f>
        <v>350386.6779979603</v>
      </c>
      <c r="CB386" s="16">
        <f ca="1">SUM(BW$12:BW386)+SUMIF(BX$12:BX386, "&lt;0")</f>
        <v>327102.88500000013</v>
      </c>
      <c r="CD386" s="9">
        <v>44557</v>
      </c>
      <c r="CE386" s="14">
        <f t="shared" ca="1" si="323"/>
        <v>2500</v>
      </c>
      <c r="CF386" s="14">
        <f t="shared" ca="1" si="332"/>
        <v>2500</v>
      </c>
      <c r="CG386" s="14">
        <f t="shared" ca="1" si="341"/>
        <v>1214.3495105638222</v>
      </c>
      <c r="CH386" s="14">
        <f t="shared" ca="1" si="316"/>
        <v>1285.6504894361778</v>
      </c>
      <c r="CI386" s="14">
        <f t="shared" ca="1" si="317"/>
        <v>1285.6504894361778</v>
      </c>
      <c r="CJ386" s="14">
        <f t="shared" ca="1" si="347"/>
        <v>821287.29516675486</v>
      </c>
      <c r="CK386" s="15">
        <f ca="1">SUM(CI$12:CI386)</f>
        <v>423499.29012381972</v>
      </c>
      <c r="CL386" s="16">
        <f ca="1">SUM(CG$12:CG386)+SUMIF(CH$12:CH386, "&lt;0")</f>
        <v>397788.00504293526</v>
      </c>
    </row>
    <row r="387" spans="1:90" x14ac:dyDescent="0.2">
      <c r="A387" s="24">
        <v>44558</v>
      </c>
      <c r="B387" s="54">
        <f ca="1">IF($A387&gt;= $C$5,$C$6, INDEX('Historical Data'!$D$2:$D$745, MATCH(A387, 'Historical Data'!$B$2:$B$745, 0)))</f>
        <v>1295.6389999999997</v>
      </c>
      <c r="C387" s="14">
        <f t="shared" ca="1" si="326"/>
        <v>1295.6389999999994</v>
      </c>
      <c r="D387" s="14">
        <f t="shared" ca="1" si="333"/>
        <v>705.14399999999659</v>
      </c>
      <c r="E387" s="14">
        <f t="shared" ca="1" si="303"/>
        <v>590.49500000000307</v>
      </c>
      <c r="F387" s="14">
        <f t="shared" ca="1" si="295"/>
        <v>590.49500000000307</v>
      </c>
      <c r="G387" s="14">
        <f t="shared" ca="1" si="318"/>
        <v>464226.1200000032</v>
      </c>
      <c r="H387" s="15">
        <f ca="1">SUM(F$12:F387)</f>
        <v>237846.07499999963</v>
      </c>
      <c r="I387" s="16">
        <f ca="1">SUM(D$12:D387)+SUMIF(E$12:E387, "&lt;0")</f>
        <v>226380.04499999966</v>
      </c>
      <c r="J387" s="15"/>
      <c r="K387" s="9">
        <v>44558</v>
      </c>
      <c r="L387" s="14">
        <f t="shared" ca="1" si="319"/>
        <v>1788.5130798771124</v>
      </c>
      <c r="M387" s="14">
        <f t="shared" ca="1" si="327"/>
        <v>1788.5130798771129</v>
      </c>
      <c r="N387" s="14">
        <f t="shared" ca="1" si="334"/>
        <v>705.14399999999659</v>
      </c>
      <c r="O387" s="14">
        <f t="shared" ca="1" si="304"/>
        <v>1083.3690798771158</v>
      </c>
      <c r="P387" s="14">
        <f t="shared" ca="1" si="305"/>
        <v>1083.3690798771158</v>
      </c>
      <c r="Q387" s="14">
        <f t="shared" ca="1" si="342"/>
        <v>615538.46252227563</v>
      </c>
      <c r="R387" s="15">
        <f ca="1">SUM(P$12:P387)</f>
        <v>318184.55001996912</v>
      </c>
      <c r="S387" s="16">
        <f ca="1">SUM(N$12:N387)+SUMIF(O$12:O387, "&lt;0")</f>
        <v>297353.91250230395</v>
      </c>
      <c r="U387" s="9">
        <v>44558</v>
      </c>
      <c r="V387" s="14">
        <f t="shared" ca="1" si="320"/>
        <v>1250</v>
      </c>
      <c r="W387" s="14">
        <f t="shared" ca="1" si="328"/>
        <v>1250</v>
      </c>
      <c r="X387" s="14">
        <f t="shared" ca="1" si="335"/>
        <v>705.14399999999659</v>
      </c>
      <c r="Y387" s="14">
        <f t="shared" ca="1" si="306"/>
        <v>544.85600000000341</v>
      </c>
      <c r="Z387" s="14">
        <f t="shared" ca="1" si="307"/>
        <v>544.85600000000341</v>
      </c>
      <c r="AA387" s="14">
        <f t="shared" ca="1" si="343"/>
        <v>450214.94699999999</v>
      </c>
      <c r="AB387" s="15">
        <f ca="1">SUM(Z$12:Z387)</f>
        <v>230406.91800000001</v>
      </c>
      <c r="AC387" s="16">
        <f ca="1">SUM(X$12:X387)+SUMIF(Y$12:Y387, "&lt;0")</f>
        <v>219808.02900000001</v>
      </c>
      <c r="AE387" s="9">
        <v>44558</v>
      </c>
      <c r="AF387" s="14">
        <f t="shared" ca="1" si="296"/>
        <v>2000</v>
      </c>
      <c r="AG387" s="14">
        <f t="shared" ca="1" si="324"/>
        <v>2000</v>
      </c>
      <c r="AH387" s="14">
        <f t="shared" ca="1" si="336"/>
        <v>705.14399999999659</v>
      </c>
      <c r="AI387" s="14">
        <f t="shared" ca="1" si="297"/>
        <v>1294.8560000000034</v>
      </c>
      <c r="AJ387" s="14">
        <f t="shared" ca="1" si="298"/>
        <v>1294.8560000000034</v>
      </c>
      <c r="AK387" s="14">
        <f t="shared" ca="1" si="308"/>
        <v>679489.56299796025</v>
      </c>
      <c r="AL387" s="15">
        <f ca="1">SUM(AJ$12:AJ387)</f>
        <v>351681.53399796033</v>
      </c>
      <c r="AM387" s="16">
        <f ca="1">SUM(AH$12:AH387)+SUMIF(AI$12:AI387, "&lt;0")</f>
        <v>327808.0290000001</v>
      </c>
      <c r="AO387" s="9">
        <v>44558</v>
      </c>
      <c r="AP387" s="14">
        <f t="shared" ca="1" si="299"/>
        <v>3000</v>
      </c>
      <c r="AQ387" s="14">
        <f t="shared" ca="1" si="329"/>
        <v>3000</v>
      </c>
      <c r="AR387" s="14">
        <f t="shared" ca="1" si="337"/>
        <v>1323.8095193774993</v>
      </c>
      <c r="AS387" s="14">
        <f t="shared" ca="1" si="309"/>
        <v>1676.1904806225007</v>
      </c>
      <c r="AT387" s="14">
        <f t="shared" ca="1" si="310"/>
        <v>1676.1904806225007</v>
      </c>
      <c r="AU387" s="14">
        <f t="shared" ca="1" si="344"/>
        <v>958390.78785618593</v>
      </c>
      <c r="AV387" s="15">
        <f ca="1">SUM(AT$12:AT387)</f>
        <v>496789.14659812156</v>
      </c>
      <c r="AW387" s="16">
        <f ca="1">SUM(AR$12:AR387)+SUMIF(AS$12:AS387, "&lt;0")</f>
        <v>461601.64125806454</v>
      </c>
      <c r="AX387" s="15"/>
      <c r="AZ387" s="9">
        <v>44558</v>
      </c>
      <c r="BA387" s="14">
        <f t="shared" ca="1" si="321"/>
        <v>1500</v>
      </c>
      <c r="BB387" s="14">
        <f t="shared" ca="1" si="330"/>
        <v>1500</v>
      </c>
      <c r="BC387" s="14">
        <f t="shared" ca="1" si="338"/>
        <v>705.14399999999659</v>
      </c>
      <c r="BD387" s="14">
        <f t="shared" ca="1" si="311"/>
        <v>794.85600000000341</v>
      </c>
      <c r="BE387" s="14">
        <f t="shared" ca="1" si="312"/>
        <v>794.85600000000341</v>
      </c>
      <c r="BF387" s="14">
        <f t="shared" ca="1" si="345"/>
        <v>526964.94699999993</v>
      </c>
      <c r="BG387" s="15">
        <f ca="1">SUM(BE$12:BE387)</f>
        <v>271156.91800000012</v>
      </c>
      <c r="BH387" s="16">
        <f ca="1">SUM(BC$12:BC387)+SUMIF(BD$12:BD387, "&lt;0")</f>
        <v>255808.02899999998</v>
      </c>
      <c r="BJ387" s="9">
        <v>44558</v>
      </c>
      <c r="BK387" s="14">
        <f t="shared" ca="1" si="322"/>
        <v>1750</v>
      </c>
      <c r="BL387" s="14">
        <f t="shared" ca="1" si="331"/>
        <v>1750</v>
      </c>
      <c r="BM387" s="14">
        <f t="shared" ca="1" si="339"/>
        <v>705.14399999999659</v>
      </c>
      <c r="BN387" s="14">
        <f t="shared" ca="1" si="313"/>
        <v>1044.8560000000034</v>
      </c>
      <c r="BO387" s="14">
        <f t="shared" ca="1" si="314"/>
        <v>1044.8560000000034</v>
      </c>
      <c r="BP387" s="14">
        <f t="shared" ca="1" si="346"/>
        <v>603714.94699999993</v>
      </c>
      <c r="BQ387" s="15">
        <f ca="1">SUM(BO$12:BO387)</f>
        <v>311906.91800000001</v>
      </c>
      <c r="BR387" s="16">
        <f ca="1">SUM(BM$12:BM387)+SUMIF(BN$12:BN387, "&lt;0")</f>
        <v>291808.02899999986</v>
      </c>
      <c r="BT387" s="9">
        <v>44558</v>
      </c>
      <c r="BU387" s="14">
        <f t="shared" ca="1" si="300"/>
        <v>2000</v>
      </c>
      <c r="BV387" s="14">
        <f t="shared" ca="1" si="325"/>
        <v>2000</v>
      </c>
      <c r="BW387" s="14">
        <f t="shared" ca="1" si="340"/>
        <v>705.14399999999659</v>
      </c>
      <c r="BX387" s="14">
        <f t="shared" ca="1" si="301"/>
        <v>1294.8560000000034</v>
      </c>
      <c r="BY387" s="14">
        <f t="shared" ca="1" si="302"/>
        <v>1294.8560000000034</v>
      </c>
      <c r="BZ387" s="14">
        <f t="shared" ca="1" si="315"/>
        <v>679489.56299796025</v>
      </c>
      <c r="CA387" s="15">
        <f ca="1">SUM(BY$12:BY387)</f>
        <v>351681.53399796033</v>
      </c>
      <c r="CB387" s="16">
        <f ca="1">SUM(BW$12:BW387)+SUMIF(BX$12:BX387, "&lt;0")</f>
        <v>327808.0290000001</v>
      </c>
      <c r="CD387" s="9">
        <v>44558</v>
      </c>
      <c r="CE387" s="14">
        <f t="shared" ca="1" si="323"/>
        <v>2500</v>
      </c>
      <c r="CF387" s="14">
        <f t="shared" ca="1" si="332"/>
        <v>2500</v>
      </c>
      <c r="CG387" s="14">
        <f t="shared" ca="1" si="341"/>
        <v>952.631780589757</v>
      </c>
      <c r="CH387" s="14">
        <f t="shared" ca="1" si="316"/>
        <v>1547.368219410243</v>
      </c>
      <c r="CI387" s="14">
        <f t="shared" ca="1" si="317"/>
        <v>1547.368219410243</v>
      </c>
      <c r="CJ387" s="14">
        <f t="shared" ca="1" si="347"/>
        <v>823787.29516675486</v>
      </c>
      <c r="CK387" s="15">
        <f ca="1">SUM(CI$12:CI387)</f>
        <v>425046.65834322997</v>
      </c>
      <c r="CL387" s="16">
        <f ca="1">SUM(CG$12:CG387)+SUMIF(CH$12:CH387, "&lt;0")</f>
        <v>398740.63682352501</v>
      </c>
    </row>
    <row r="388" spans="1:90" x14ac:dyDescent="0.2">
      <c r="A388" s="24">
        <v>44559</v>
      </c>
      <c r="B388" s="54">
        <f ca="1">IF($A388&gt;= $C$5,$C$6, INDEX('Historical Data'!$D$2:$D$745, MATCH(A388, 'Historical Data'!$B$2:$B$745, 0)))</f>
        <v>1295.6389999999997</v>
      </c>
      <c r="C388" s="14">
        <f t="shared" ca="1" si="326"/>
        <v>1295.6389999999994</v>
      </c>
      <c r="D388" s="14">
        <f t="shared" ca="1" si="333"/>
        <v>0</v>
      </c>
      <c r="E388" s="14">
        <f t="shared" ca="1" si="303"/>
        <v>1295.6389999999997</v>
      </c>
      <c r="F388" s="14">
        <f t="shared" ca="1" si="295"/>
        <v>1295.6389999999997</v>
      </c>
      <c r="G388" s="14">
        <f t="shared" ca="1" si="318"/>
        <v>465521.75900000322</v>
      </c>
      <c r="H388" s="15">
        <f ca="1">SUM(F$12:F388)</f>
        <v>239141.71399999963</v>
      </c>
      <c r="I388" s="16">
        <f ca="1">SUM(D$12:D388)+SUMIF(E$12:E388, "&lt;0")</f>
        <v>226380.04499999966</v>
      </c>
      <c r="J388" s="15"/>
      <c r="K388" s="9">
        <v>44559</v>
      </c>
      <c r="L388" s="14">
        <f t="shared" ca="1" si="319"/>
        <v>1788.5130798771124</v>
      </c>
      <c r="M388" s="14">
        <f t="shared" ca="1" si="327"/>
        <v>1788.5130798771129</v>
      </c>
      <c r="N388" s="14">
        <f t="shared" ca="1" si="334"/>
        <v>0</v>
      </c>
      <c r="O388" s="14">
        <f t="shared" ca="1" si="304"/>
        <v>1788.5130798771124</v>
      </c>
      <c r="P388" s="14">
        <f t="shared" ca="1" si="305"/>
        <v>1788.5130798771124</v>
      </c>
      <c r="Q388" s="14">
        <f t="shared" ca="1" si="342"/>
        <v>617326.97560215276</v>
      </c>
      <c r="R388" s="15">
        <f ca="1">SUM(P$12:P388)</f>
        <v>319973.06309984624</v>
      </c>
      <c r="S388" s="16">
        <f ca="1">SUM(N$12:N388)+SUMIF(O$12:O388, "&lt;0")</f>
        <v>297353.91250230395</v>
      </c>
      <c r="U388" s="9">
        <v>44559</v>
      </c>
      <c r="V388" s="14">
        <f t="shared" ca="1" si="320"/>
        <v>1250</v>
      </c>
      <c r="W388" s="14">
        <f t="shared" ca="1" si="328"/>
        <v>1250</v>
      </c>
      <c r="X388" s="14">
        <f t="shared" ca="1" si="335"/>
        <v>0</v>
      </c>
      <c r="Y388" s="14">
        <f t="shared" ca="1" si="306"/>
        <v>1250</v>
      </c>
      <c r="Z388" s="14">
        <f t="shared" ca="1" si="307"/>
        <v>1250</v>
      </c>
      <c r="AA388" s="14">
        <f t="shared" ca="1" si="343"/>
        <v>451464.94699999999</v>
      </c>
      <c r="AB388" s="15">
        <f ca="1">SUM(Z$12:Z388)</f>
        <v>231656.91800000001</v>
      </c>
      <c r="AC388" s="16">
        <f ca="1">SUM(X$12:X388)+SUMIF(Y$12:Y388, "&lt;0")</f>
        <v>219808.02900000001</v>
      </c>
      <c r="AE388" s="9">
        <v>44559</v>
      </c>
      <c r="AF388" s="14">
        <f t="shared" ca="1" si="296"/>
        <v>2000</v>
      </c>
      <c r="AG388" s="14">
        <f t="shared" ca="1" si="324"/>
        <v>2000</v>
      </c>
      <c r="AH388" s="14">
        <f t="shared" ca="1" si="336"/>
        <v>0</v>
      </c>
      <c r="AI388" s="14">
        <f t="shared" ca="1" si="297"/>
        <v>2000</v>
      </c>
      <c r="AJ388" s="14">
        <f t="shared" ca="1" si="298"/>
        <v>2000</v>
      </c>
      <c r="AK388" s="14">
        <f t="shared" ca="1" si="308"/>
        <v>681489.56299796025</v>
      </c>
      <c r="AL388" s="15">
        <f ca="1">SUM(AJ$12:AJ388)</f>
        <v>353681.53399796033</v>
      </c>
      <c r="AM388" s="16">
        <f ca="1">SUM(AH$12:AH388)+SUMIF(AI$12:AI388, "&lt;0")</f>
        <v>327808.0290000001</v>
      </c>
      <c r="AO388" s="9">
        <v>44559</v>
      </c>
      <c r="AP388" s="14">
        <f t="shared" ca="1" si="299"/>
        <v>3000</v>
      </c>
      <c r="AQ388" s="14">
        <f t="shared" ca="1" si="329"/>
        <v>3000</v>
      </c>
      <c r="AR388" s="14">
        <f t="shared" ca="1" si="337"/>
        <v>618.66551937750273</v>
      </c>
      <c r="AS388" s="14">
        <f t="shared" ca="1" si="309"/>
        <v>2381.3344806224973</v>
      </c>
      <c r="AT388" s="14">
        <f t="shared" ca="1" si="310"/>
        <v>2381.3344806224973</v>
      </c>
      <c r="AU388" s="14">
        <f t="shared" ca="1" si="344"/>
        <v>961390.78785618593</v>
      </c>
      <c r="AV388" s="15">
        <f ca="1">SUM(AT$12:AT388)</f>
        <v>499170.48107874405</v>
      </c>
      <c r="AW388" s="16">
        <f ca="1">SUM(AR$12:AR388)+SUMIF(AS$12:AS388, "&lt;0")</f>
        <v>462220.30677744205</v>
      </c>
      <c r="AX388" s="15"/>
      <c r="AZ388" s="9">
        <v>44559</v>
      </c>
      <c r="BA388" s="14">
        <f t="shared" ca="1" si="321"/>
        <v>1500</v>
      </c>
      <c r="BB388" s="14">
        <f t="shared" ca="1" si="330"/>
        <v>1500</v>
      </c>
      <c r="BC388" s="14">
        <f t="shared" ca="1" si="338"/>
        <v>0</v>
      </c>
      <c r="BD388" s="14">
        <f t="shared" ca="1" si="311"/>
        <v>1500</v>
      </c>
      <c r="BE388" s="14">
        <f t="shared" ca="1" si="312"/>
        <v>1500</v>
      </c>
      <c r="BF388" s="14">
        <f t="shared" ca="1" si="345"/>
        <v>528464.94699999993</v>
      </c>
      <c r="BG388" s="15">
        <f ca="1">SUM(BE$12:BE388)</f>
        <v>272656.91800000012</v>
      </c>
      <c r="BH388" s="16">
        <f ca="1">SUM(BC$12:BC388)+SUMIF(BD$12:BD388, "&lt;0")</f>
        <v>255808.02899999998</v>
      </c>
      <c r="BJ388" s="9">
        <v>44559</v>
      </c>
      <c r="BK388" s="14">
        <f t="shared" ca="1" si="322"/>
        <v>1750</v>
      </c>
      <c r="BL388" s="14">
        <f t="shared" ca="1" si="331"/>
        <v>1750</v>
      </c>
      <c r="BM388" s="14">
        <f t="shared" ca="1" si="339"/>
        <v>0</v>
      </c>
      <c r="BN388" s="14">
        <f t="shared" ca="1" si="313"/>
        <v>1750</v>
      </c>
      <c r="BO388" s="14">
        <f t="shared" ca="1" si="314"/>
        <v>1750</v>
      </c>
      <c r="BP388" s="14">
        <f t="shared" ca="1" si="346"/>
        <v>605464.94699999993</v>
      </c>
      <c r="BQ388" s="15">
        <f ca="1">SUM(BO$12:BO388)</f>
        <v>313656.91800000001</v>
      </c>
      <c r="BR388" s="16">
        <f ca="1">SUM(BM$12:BM388)+SUMIF(BN$12:BN388, "&lt;0")</f>
        <v>291808.02899999986</v>
      </c>
      <c r="BT388" s="9">
        <v>44559</v>
      </c>
      <c r="BU388" s="14">
        <f t="shared" ca="1" si="300"/>
        <v>2000</v>
      </c>
      <c r="BV388" s="14">
        <f t="shared" ca="1" si="325"/>
        <v>2000</v>
      </c>
      <c r="BW388" s="14">
        <f t="shared" ca="1" si="340"/>
        <v>0</v>
      </c>
      <c r="BX388" s="14">
        <f t="shared" ca="1" si="301"/>
        <v>2000</v>
      </c>
      <c r="BY388" s="14">
        <f t="shared" ca="1" si="302"/>
        <v>2000</v>
      </c>
      <c r="BZ388" s="14">
        <f t="shared" ca="1" si="315"/>
        <v>681489.56299796025</v>
      </c>
      <c r="CA388" s="15">
        <f ca="1">SUM(BY$12:BY388)</f>
        <v>353681.53399796033</v>
      </c>
      <c r="CB388" s="16">
        <f ca="1">SUM(BW$12:BW388)+SUMIF(BX$12:BX388, "&lt;0")</f>
        <v>327808.0290000001</v>
      </c>
      <c r="CD388" s="9">
        <v>44559</v>
      </c>
      <c r="CE388" s="14">
        <f t="shared" ca="1" si="323"/>
        <v>2500</v>
      </c>
      <c r="CF388" s="14">
        <f t="shared" ca="1" si="332"/>
        <v>2500</v>
      </c>
      <c r="CG388" s="14">
        <f t="shared" ca="1" si="341"/>
        <v>221.71005061569804</v>
      </c>
      <c r="CH388" s="14">
        <f t="shared" ca="1" si="316"/>
        <v>2278.289949384302</v>
      </c>
      <c r="CI388" s="14">
        <f t="shared" ca="1" si="317"/>
        <v>2278.289949384302</v>
      </c>
      <c r="CJ388" s="14">
        <f t="shared" ca="1" si="347"/>
        <v>826287.29516675486</v>
      </c>
      <c r="CK388" s="15">
        <f ca="1">SUM(CI$12:CI388)</f>
        <v>427324.94829261425</v>
      </c>
      <c r="CL388" s="16">
        <f ca="1">SUM(CG$12:CG388)+SUMIF(CH$12:CH388, "&lt;0")</f>
        <v>398962.34687414073</v>
      </c>
    </row>
    <row r="389" spans="1:90" x14ac:dyDescent="0.2">
      <c r="A389" s="24">
        <v>44560</v>
      </c>
      <c r="B389" s="54">
        <f ca="1">IF($A389&gt;= $C$5,$C$6, INDEX('Historical Data'!$D$2:$D$745, MATCH(A389, 'Historical Data'!$B$2:$B$745, 0)))</f>
        <v>1295.6389999999997</v>
      </c>
      <c r="C389" s="14">
        <f t="shared" ca="1" si="326"/>
        <v>1295.6389999999994</v>
      </c>
      <c r="D389" s="14">
        <f t="shared" ca="1" si="333"/>
        <v>174.79100000000108</v>
      </c>
      <c r="E389" s="14">
        <f t="shared" ca="1" si="303"/>
        <v>1120.8479999999986</v>
      </c>
      <c r="F389" s="14">
        <f t="shared" ca="1" si="295"/>
        <v>1120.8479999999986</v>
      </c>
      <c r="G389" s="14">
        <f t="shared" ca="1" si="318"/>
        <v>466817.39800000325</v>
      </c>
      <c r="H389" s="15">
        <f ca="1">SUM(F$12:F389)</f>
        <v>240262.56199999963</v>
      </c>
      <c r="I389" s="16">
        <f ca="1">SUM(D$12:D389)+SUMIF(E$12:E389, "&lt;0")</f>
        <v>226554.83599999966</v>
      </c>
      <c r="J389" s="15"/>
      <c r="K389" s="9">
        <v>44560</v>
      </c>
      <c r="L389" s="14">
        <f t="shared" ca="1" si="319"/>
        <v>1788.5130798771124</v>
      </c>
      <c r="M389" s="14">
        <f t="shared" ca="1" si="327"/>
        <v>1788.5130798771129</v>
      </c>
      <c r="N389" s="14">
        <f t="shared" ca="1" si="334"/>
        <v>174.79100000000108</v>
      </c>
      <c r="O389" s="14">
        <f t="shared" ca="1" si="304"/>
        <v>1613.7220798771114</v>
      </c>
      <c r="P389" s="14">
        <f t="shared" ca="1" si="305"/>
        <v>1613.7220798771114</v>
      </c>
      <c r="Q389" s="14">
        <f t="shared" ca="1" si="342"/>
        <v>619115.48868202989</v>
      </c>
      <c r="R389" s="15">
        <f ca="1">SUM(P$12:P389)</f>
        <v>321586.78517972335</v>
      </c>
      <c r="S389" s="16">
        <f ca="1">SUM(N$12:N389)+SUMIF(O$12:O389, "&lt;0")</f>
        <v>297528.70350230398</v>
      </c>
      <c r="U389" s="9">
        <v>44560</v>
      </c>
      <c r="V389" s="14">
        <f t="shared" ca="1" si="320"/>
        <v>1250</v>
      </c>
      <c r="W389" s="14">
        <f t="shared" ca="1" si="328"/>
        <v>1250</v>
      </c>
      <c r="X389" s="14">
        <f t="shared" ca="1" si="335"/>
        <v>174.79100000000108</v>
      </c>
      <c r="Y389" s="14">
        <f t="shared" ca="1" si="306"/>
        <v>1075.2089999999989</v>
      </c>
      <c r="Z389" s="14">
        <f t="shared" ca="1" si="307"/>
        <v>1075.2089999999989</v>
      </c>
      <c r="AA389" s="14">
        <f t="shared" ca="1" si="343"/>
        <v>452714.94699999999</v>
      </c>
      <c r="AB389" s="15">
        <f ca="1">SUM(Z$12:Z389)</f>
        <v>232732.12700000001</v>
      </c>
      <c r="AC389" s="16">
        <f ca="1">SUM(X$12:X389)+SUMIF(Y$12:Y389, "&lt;0")</f>
        <v>219982.82</v>
      </c>
      <c r="AE389" s="9">
        <v>44560</v>
      </c>
      <c r="AF389" s="14">
        <f t="shared" ca="1" si="296"/>
        <v>2000</v>
      </c>
      <c r="AG389" s="14">
        <f t="shared" ca="1" si="324"/>
        <v>2000</v>
      </c>
      <c r="AH389" s="14">
        <f t="shared" ca="1" si="336"/>
        <v>174.79100000000108</v>
      </c>
      <c r="AI389" s="14">
        <f t="shared" ca="1" si="297"/>
        <v>1825.2089999999989</v>
      </c>
      <c r="AJ389" s="14">
        <f t="shared" ca="1" si="298"/>
        <v>1825.2089999999989</v>
      </c>
      <c r="AK389" s="14">
        <f t="shared" ca="1" si="308"/>
        <v>683489.56299796025</v>
      </c>
      <c r="AL389" s="15">
        <f ca="1">SUM(AJ$12:AJ389)</f>
        <v>355506.7429979603</v>
      </c>
      <c r="AM389" s="16">
        <f ca="1">SUM(AH$12:AH389)+SUMIF(AI$12:AI389, "&lt;0")</f>
        <v>327982.82000000012</v>
      </c>
      <c r="AO389" s="9">
        <v>44560</v>
      </c>
      <c r="AP389" s="14">
        <f t="shared" ca="1" si="299"/>
        <v>3000</v>
      </c>
      <c r="AQ389" s="14">
        <f t="shared" ca="1" si="329"/>
        <v>3000</v>
      </c>
      <c r="AR389" s="14">
        <f t="shared" ca="1" si="337"/>
        <v>793.45651937750381</v>
      </c>
      <c r="AS389" s="14">
        <f t="shared" ca="1" si="309"/>
        <v>2206.5434806224962</v>
      </c>
      <c r="AT389" s="14">
        <f t="shared" ca="1" si="310"/>
        <v>2206.5434806224962</v>
      </c>
      <c r="AU389" s="14">
        <f t="shared" ca="1" si="344"/>
        <v>964390.78785618593</v>
      </c>
      <c r="AV389" s="15">
        <f ca="1">SUM(AT$12:AT389)</f>
        <v>501377.02455936657</v>
      </c>
      <c r="AW389" s="16">
        <f ca="1">SUM(AR$12:AR389)+SUMIF(AS$12:AS389, "&lt;0")</f>
        <v>463013.76329681952</v>
      </c>
      <c r="AX389" s="15"/>
      <c r="AZ389" s="9">
        <v>44560</v>
      </c>
      <c r="BA389" s="14">
        <f t="shared" ca="1" si="321"/>
        <v>1500</v>
      </c>
      <c r="BB389" s="14">
        <f t="shared" ca="1" si="330"/>
        <v>1500</v>
      </c>
      <c r="BC389" s="14">
        <f t="shared" ca="1" si="338"/>
        <v>174.79100000000108</v>
      </c>
      <c r="BD389" s="14">
        <f t="shared" ca="1" si="311"/>
        <v>1325.2089999999989</v>
      </c>
      <c r="BE389" s="14">
        <f t="shared" ca="1" si="312"/>
        <v>1325.2089999999989</v>
      </c>
      <c r="BF389" s="14">
        <f t="shared" ca="1" si="345"/>
        <v>529964.94699999993</v>
      </c>
      <c r="BG389" s="15">
        <f ca="1">SUM(BE$12:BE389)</f>
        <v>273982.12700000009</v>
      </c>
      <c r="BH389" s="16">
        <f ca="1">SUM(BC$12:BC389)+SUMIF(BD$12:BD389, "&lt;0")</f>
        <v>255982.81999999998</v>
      </c>
      <c r="BJ389" s="9">
        <v>44560</v>
      </c>
      <c r="BK389" s="14">
        <f t="shared" ca="1" si="322"/>
        <v>1750</v>
      </c>
      <c r="BL389" s="14">
        <f t="shared" ca="1" si="331"/>
        <v>1750</v>
      </c>
      <c r="BM389" s="14">
        <f t="shared" ca="1" si="339"/>
        <v>174.79100000000108</v>
      </c>
      <c r="BN389" s="14">
        <f t="shared" ca="1" si="313"/>
        <v>1575.2089999999989</v>
      </c>
      <c r="BO389" s="14">
        <f t="shared" ca="1" si="314"/>
        <v>1575.2089999999989</v>
      </c>
      <c r="BP389" s="14">
        <f t="shared" ca="1" si="346"/>
        <v>607214.94699999993</v>
      </c>
      <c r="BQ389" s="15">
        <f ca="1">SUM(BO$12:BO389)</f>
        <v>315232.12699999998</v>
      </c>
      <c r="BR389" s="16">
        <f ca="1">SUM(BM$12:BM389)+SUMIF(BN$12:BN389, "&lt;0")</f>
        <v>291982.81999999995</v>
      </c>
      <c r="BT389" s="9">
        <v>44560</v>
      </c>
      <c r="BU389" s="14">
        <f t="shared" ca="1" si="300"/>
        <v>2000</v>
      </c>
      <c r="BV389" s="14">
        <f t="shared" ca="1" si="325"/>
        <v>2000</v>
      </c>
      <c r="BW389" s="14">
        <f t="shared" ca="1" si="340"/>
        <v>174.79100000000108</v>
      </c>
      <c r="BX389" s="14">
        <f t="shared" ca="1" si="301"/>
        <v>1825.2089999999989</v>
      </c>
      <c r="BY389" s="14">
        <f t="shared" ca="1" si="302"/>
        <v>1825.2089999999989</v>
      </c>
      <c r="BZ389" s="14">
        <f t="shared" ca="1" si="315"/>
        <v>683489.56299796025</v>
      </c>
      <c r="CA389" s="15">
        <f ca="1">SUM(BY$12:BY389)</f>
        <v>355506.7429979603</v>
      </c>
      <c r="CB389" s="16">
        <f ca="1">SUM(BW$12:BW389)+SUMIF(BX$12:BX389, "&lt;0")</f>
        <v>327982.82000000012</v>
      </c>
      <c r="CD389" s="9">
        <v>44560</v>
      </c>
      <c r="CE389" s="14">
        <f t="shared" ca="1" si="323"/>
        <v>2500</v>
      </c>
      <c r="CF389" s="14">
        <f t="shared" ca="1" si="332"/>
        <v>2500</v>
      </c>
      <c r="CG389" s="14">
        <f t="shared" ca="1" si="341"/>
        <v>370.72332064163629</v>
      </c>
      <c r="CH389" s="14">
        <f t="shared" ca="1" si="316"/>
        <v>2129.2766793583637</v>
      </c>
      <c r="CI389" s="14">
        <f t="shared" ca="1" si="317"/>
        <v>2129.2766793583637</v>
      </c>
      <c r="CJ389" s="14">
        <f t="shared" ca="1" si="347"/>
        <v>828787.29516675486</v>
      </c>
      <c r="CK389" s="15">
        <f ca="1">SUM(CI$12:CI389)</f>
        <v>429454.22497197264</v>
      </c>
      <c r="CL389" s="16">
        <f ca="1">SUM(CG$12:CG389)+SUMIF(CH$12:CH389, "&lt;0")</f>
        <v>399333.07019478234</v>
      </c>
    </row>
    <row r="390" spans="1:90" x14ac:dyDescent="0.2">
      <c r="A390" s="24">
        <v>44561</v>
      </c>
      <c r="B390" s="54">
        <f ca="1">IF($A390&gt;= $C$5,$C$6, INDEX('Historical Data'!$D$2:$D$745, MATCH(A390, 'Historical Data'!$B$2:$B$745, 0)))</f>
        <v>1295.6389999999997</v>
      </c>
      <c r="C390" s="14">
        <f t="shared" ca="1" si="326"/>
        <v>1295.6389999999994</v>
      </c>
      <c r="D390" s="14">
        <f t="shared" ca="1" si="333"/>
        <v>0</v>
      </c>
      <c r="E390" s="14">
        <f t="shared" ca="1" si="303"/>
        <v>1295.6389999999997</v>
      </c>
      <c r="F390" s="14">
        <f t="shared" ca="1" si="295"/>
        <v>1295.6389999999997</v>
      </c>
      <c r="G390" s="14">
        <f t="shared" ca="1" si="318"/>
        <v>468113.03700000327</v>
      </c>
      <c r="H390" s="15">
        <f ca="1">SUM(F$12:F390)</f>
        <v>241558.20099999962</v>
      </c>
      <c r="I390" s="16">
        <f ca="1">SUM(D$12:D390)+SUMIF(E$12:E390, "&lt;0")</f>
        <v>226554.83599999966</v>
      </c>
      <c r="J390" s="15"/>
      <c r="K390" s="9">
        <v>44561</v>
      </c>
      <c r="L390" s="14">
        <f t="shared" ca="1" si="319"/>
        <v>1788.5130798771124</v>
      </c>
      <c r="M390" s="14">
        <f t="shared" ca="1" si="327"/>
        <v>1788.5130798771129</v>
      </c>
      <c r="N390" s="14">
        <f t="shared" ca="1" si="334"/>
        <v>0</v>
      </c>
      <c r="O390" s="14">
        <f t="shared" ca="1" si="304"/>
        <v>1788.5130798771124</v>
      </c>
      <c r="P390" s="14">
        <f t="shared" ca="1" si="305"/>
        <v>1788.5130798771124</v>
      </c>
      <c r="Q390" s="14">
        <f t="shared" ca="1" si="342"/>
        <v>620904.00176190701</v>
      </c>
      <c r="R390" s="15">
        <f ca="1">SUM(P$12:P390)</f>
        <v>323375.29825960047</v>
      </c>
      <c r="S390" s="16">
        <f ca="1">SUM(N$12:N390)+SUMIF(O$12:O390, "&lt;0")</f>
        <v>297528.70350230398</v>
      </c>
      <c r="U390" s="9">
        <v>44561</v>
      </c>
      <c r="V390" s="14">
        <f t="shared" ca="1" si="320"/>
        <v>1250</v>
      </c>
      <c r="W390" s="14">
        <f t="shared" ca="1" si="328"/>
        <v>1250</v>
      </c>
      <c r="X390" s="14">
        <f t="shared" ca="1" si="335"/>
        <v>0</v>
      </c>
      <c r="Y390" s="14">
        <f t="shared" ca="1" si="306"/>
        <v>1250</v>
      </c>
      <c r="Z390" s="14">
        <f t="shared" ca="1" si="307"/>
        <v>1250</v>
      </c>
      <c r="AA390" s="14">
        <f t="shared" ca="1" si="343"/>
        <v>453964.94699999999</v>
      </c>
      <c r="AB390" s="15">
        <f ca="1">SUM(Z$12:Z390)</f>
        <v>233982.12700000001</v>
      </c>
      <c r="AC390" s="16">
        <f ca="1">SUM(X$12:X390)+SUMIF(Y$12:Y390, "&lt;0")</f>
        <v>219982.82</v>
      </c>
      <c r="AE390" s="9">
        <v>44561</v>
      </c>
      <c r="AF390" s="14">
        <f t="shared" ca="1" si="296"/>
        <v>2000</v>
      </c>
      <c r="AG390" s="14">
        <f t="shared" ca="1" si="324"/>
        <v>2000</v>
      </c>
      <c r="AH390" s="14">
        <f t="shared" ca="1" si="336"/>
        <v>0</v>
      </c>
      <c r="AI390" s="14">
        <f t="shared" ca="1" si="297"/>
        <v>2000</v>
      </c>
      <c r="AJ390" s="14">
        <f t="shared" ca="1" si="298"/>
        <v>2000</v>
      </c>
      <c r="AK390" s="14">
        <f t="shared" ca="1" si="308"/>
        <v>685489.56299796025</v>
      </c>
      <c r="AL390" s="15">
        <f ca="1">SUM(AJ$12:AJ390)</f>
        <v>357506.7429979603</v>
      </c>
      <c r="AM390" s="16">
        <f ca="1">SUM(AH$12:AH390)+SUMIF(AI$12:AI390, "&lt;0")</f>
        <v>327982.82000000012</v>
      </c>
      <c r="AO390" s="9">
        <v>44561</v>
      </c>
      <c r="AP390" s="14">
        <f t="shared" ca="1" si="299"/>
        <v>3000</v>
      </c>
      <c r="AQ390" s="14">
        <f t="shared" ca="1" si="329"/>
        <v>3000</v>
      </c>
      <c r="AR390" s="14">
        <f t="shared" ca="1" si="337"/>
        <v>618.66551937750319</v>
      </c>
      <c r="AS390" s="14">
        <f t="shared" ca="1" si="309"/>
        <v>2381.3344806224968</v>
      </c>
      <c r="AT390" s="14">
        <f t="shared" ca="1" si="310"/>
        <v>2381.3344806224968</v>
      </c>
      <c r="AU390" s="14">
        <f t="shared" ca="1" si="344"/>
        <v>967390.78785618593</v>
      </c>
      <c r="AV390" s="15">
        <f ca="1">SUM(AT$12:AT390)</f>
        <v>503758.35903998907</v>
      </c>
      <c r="AW390" s="16">
        <f ca="1">SUM(AR$12:AR390)+SUMIF(AS$12:AS390, "&lt;0")</f>
        <v>463632.42881619703</v>
      </c>
      <c r="AX390" s="15"/>
      <c r="AZ390" s="9">
        <v>44561</v>
      </c>
      <c r="BA390" s="14">
        <f t="shared" ca="1" si="321"/>
        <v>1500</v>
      </c>
      <c r="BB390" s="14">
        <f t="shared" ca="1" si="330"/>
        <v>1500</v>
      </c>
      <c r="BC390" s="14">
        <f t="shared" ca="1" si="338"/>
        <v>0</v>
      </c>
      <c r="BD390" s="14">
        <f t="shared" ca="1" si="311"/>
        <v>1500</v>
      </c>
      <c r="BE390" s="14">
        <f t="shared" ca="1" si="312"/>
        <v>1500</v>
      </c>
      <c r="BF390" s="14">
        <f t="shared" ca="1" si="345"/>
        <v>531464.94699999993</v>
      </c>
      <c r="BG390" s="15">
        <f ca="1">SUM(BE$12:BE390)</f>
        <v>275482.12700000009</v>
      </c>
      <c r="BH390" s="16">
        <f ca="1">SUM(BC$12:BC390)+SUMIF(BD$12:BD390, "&lt;0")</f>
        <v>255982.81999999998</v>
      </c>
      <c r="BJ390" s="9">
        <v>44561</v>
      </c>
      <c r="BK390" s="14">
        <f t="shared" ca="1" si="322"/>
        <v>1750</v>
      </c>
      <c r="BL390" s="14">
        <f t="shared" ca="1" si="331"/>
        <v>1750</v>
      </c>
      <c r="BM390" s="14">
        <f t="shared" ca="1" si="339"/>
        <v>0</v>
      </c>
      <c r="BN390" s="14">
        <f t="shared" ca="1" si="313"/>
        <v>1750</v>
      </c>
      <c r="BO390" s="14">
        <f t="shared" ca="1" si="314"/>
        <v>1750</v>
      </c>
      <c r="BP390" s="14">
        <f t="shared" ca="1" si="346"/>
        <v>608964.94699999993</v>
      </c>
      <c r="BQ390" s="15">
        <f ca="1">SUM(BO$12:BO390)</f>
        <v>316982.12699999998</v>
      </c>
      <c r="BR390" s="16">
        <f ca="1">SUM(BM$12:BM390)+SUMIF(BN$12:BN390, "&lt;0")</f>
        <v>291982.81999999995</v>
      </c>
      <c r="BT390" s="9">
        <v>44561</v>
      </c>
      <c r="BU390" s="14">
        <f t="shared" ca="1" si="300"/>
        <v>2000</v>
      </c>
      <c r="BV390" s="14">
        <f t="shared" ca="1" si="325"/>
        <v>2000</v>
      </c>
      <c r="BW390" s="14">
        <f t="shared" ca="1" si="340"/>
        <v>0</v>
      </c>
      <c r="BX390" s="14">
        <f t="shared" ca="1" si="301"/>
        <v>2000</v>
      </c>
      <c r="BY390" s="14">
        <f t="shared" ca="1" si="302"/>
        <v>2000</v>
      </c>
      <c r="BZ390" s="14">
        <f t="shared" ca="1" si="315"/>
        <v>685489.56299796025</v>
      </c>
      <c r="CA390" s="15">
        <f ca="1">SUM(BY$12:BY390)</f>
        <v>357506.7429979603</v>
      </c>
      <c r="CB390" s="16">
        <f ca="1">SUM(BW$12:BW390)+SUMIF(BX$12:BX390, "&lt;0")</f>
        <v>327982.82000000012</v>
      </c>
      <c r="CD390" s="9">
        <v>44561</v>
      </c>
      <c r="CE390" s="14">
        <f t="shared" ca="1" si="323"/>
        <v>2500</v>
      </c>
      <c r="CF390" s="14">
        <f t="shared" ca="1" si="332"/>
        <v>2500</v>
      </c>
      <c r="CG390" s="14">
        <f t="shared" ca="1" si="341"/>
        <v>170.15459066757285</v>
      </c>
      <c r="CH390" s="14">
        <f t="shared" ca="1" si="316"/>
        <v>2329.8454093324272</v>
      </c>
      <c r="CI390" s="14">
        <f t="shared" ca="1" si="317"/>
        <v>2329.8454093324272</v>
      </c>
      <c r="CJ390" s="14">
        <f t="shared" ca="1" si="347"/>
        <v>831287.29516675486</v>
      </c>
      <c r="CK390" s="15">
        <f ca="1">SUM(CI$12:CI390)</f>
        <v>431784.07038130506</v>
      </c>
      <c r="CL390" s="16">
        <f ca="1">SUM(CG$12:CG390)+SUMIF(CH$12:CH390, "&lt;0")</f>
        <v>399503.22478544991</v>
      </c>
    </row>
    <row r="391" spans="1:90" x14ac:dyDescent="0.2">
      <c r="A391" s="24">
        <v>44562</v>
      </c>
      <c r="B391" s="54">
        <f ca="1">IF($A391&gt;= $C$5,$C$6, INDEX('Historical Data'!$D$2:$D$745, MATCH(A391, 'Historical Data'!$B$2:$B$745, 0)))</f>
        <v>1295.6389999999997</v>
      </c>
      <c r="C391" s="14">
        <f t="shared" ca="1" si="326"/>
        <v>1295.6389999999994</v>
      </c>
      <c r="D391" s="14">
        <f t="shared" ref="D391:D454" ca="1" si="348" xml:space="preserve"> F367 + IF(E390 &lt; 0, -E390, 0)</f>
        <v>0</v>
      </c>
      <c r="E391" s="14">
        <f t="shared" ca="1" si="303"/>
        <v>1295.6389999999997</v>
      </c>
      <c r="F391" s="14">
        <f t="shared" ref="F391:F454" ca="1" si="349">IF(E391 &gt; 0, E391, 0)</f>
        <v>1295.6389999999997</v>
      </c>
      <c r="G391" s="14">
        <f t="shared" ca="1" si="318"/>
        <v>469408.6760000033</v>
      </c>
      <c r="H391" s="15">
        <f ca="1">SUM(F$12:F391)</f>
        <v>242853.83999999962</v>
      </c>
      <c r="I391" s="16">
        <f ca="1">SUM(D$12:D391)+SUMIF(E$12:E391, "&lt;0")</f>
        <v>226554.83599999966</v>
      </c>
      <c r="J391" s="15"/>
      <c r="K391" s="9">
        <v>44562</v>
      </c>
      <c r="L391" s="14">
        <f t="shared" ca="1" si="319"/>
        <v>1788.5130798771124</v>
      </c>
      <c r="M391" s="14">
        <f t="shared" ca="1" si="327"/>
        <v>1788.5130798771129</v>
      </c>
      <c r="N391" s="14">
        <f t="shared" ca="1" si="334"/>
        <v>0</v>
      </c>
      <c r="O391" s="14">
        <f t="shared" ca="1" si="304"/>
        <v>1788.5130798771124</v>
      </c>
      <c r="P391" s="14">
        <f t="shared" ca="1" si="305"/>
        <v>1788.5130798771124</v>
      </c>
      <c r="Q391" s="14">
        <f t="shared" ca="1" si="342"/>
        <v>622692.51484178414</v>
      </c>
      <c r="R391" s="15">
        <f ca="1">SUM(P$12:P391)</f>
        <v>325163.8113394776</v>
      </c>
      <c r="S391" s="16">
        <f ca="1">SUM(N$12:N391)+SUMIF(O$12:O391, "&lt;0")</f>
        <v>297528.70350230398</v>
      </c>
      <c r="U391" s="9">
        <v>44562</v>
      </c>
      <c r="V391" s="14">
        <f t="shared" ca="1" si="320"/>
        <v>1250</v>
      </c>
      <c r="W391" s="14">
        <f t="shared" ca="1" si="328"/>
        <v>1250</v>
      </c>
      <c r="X391" s="14">
        <f t="shared" ca="1" si="335"/>
        <v>0</v>
      </c>
      <c r="Y391" s="14">
        <f t="shared" ca="1" si="306"/>
        <v>1250</v>
      </c>
      <c r="Z391" s="14">
        <f t="shared" ca="1" si="307"/>
        <v>1250</v>
      </c>
      <c r="AA391" s="14">
        <f t="shared" ca="1" si="343"/>
        <v>455214.94699999999</v>
      </c>
      <c r="AB391" s="15">
        <f ca="1">SUM(Z$12:Z391)</f>
        <v>235232.12700000001</v>
      </c>
      <c r="AC391" s="16">
        <f ca="1">SUM(X$12:X391)+SUMIF(Y$12:Y391, "&lt;0")</f>
        <v>219982.82</v>
      </c>
      <c r="AE391" s="9">
        <v>44562</v>
      </c>
      <c r="AF391" s="14">
        <f t="shared" ca="1" si="296"/>
        <v>2000</v>
      </c>
      <c r="AG391" s="14">
        <f t="shared" ca="1" si="324"/>
        <v>2000</v>
      </c>
      <c r="AH391" s="14">
        <f t="shared" ca="1" si="336"/>
        <v>0</v>
      </c>
      <c r="AI391" s="14">
        <f t="shared" ca="1" si="297"/>
        <v>2000</v>
      </c>
      <c r="AJ391" s="14">
        <f t="shared" ca="1" si="298"/>
        <v>2000</v>
      </c>
      <c r="AK391" s="14">
        <f t="shared" ca="1" si="308"/>
        <v>687489.56299796025</v>
      </c>
      <c r="AL391" s="15">
        <f ca="1">SUM(AJ$12:AJ391)</f>
        <v>359506.7429979603</v>
      </c>
      <c r="AM391" s="16">
        <f ca="1">SUM(AH$12:AH391)+SUMIF(AI$12:AI391, "&lt;0")</f>
        <v>327982.82000000012</v>
      </c>
      <c r="AO391" s="9">
        <v>44562</v>
      </c>
      <c r="AP391" s="14">
        <f t="shared" ca="1" si="299"/>
        <v>3000</v>
      </c>
      <c r="AQ391" s="14">
        <f t="shared" ca="1" si="329"/>
        <v>3000</v>
      </c>
      <c r="AR391" s="14">
        <f t="shared" ca="1" si="337"/>
        <v>618.66551937750273</v>
      </c>
      <c r="AS391" s="14">
        <f t="shared" ca="1" si="309"/>
        <v>2381.3344806224973</v>
      </c>
      <c r="AT391" s="14">
        <f t="shared" ca="1" si="310"/>
        <v>2381.3344806224973</v>
      </c>
      <c r="AU391" s="14">
        <f t="shared" ca="1" si="344"/>
        <v>970390.78785618593</v>
      </c>
      <c r="AV391" s="15">
        <f ca="1">SUM(AT$12:AT391)</f>
        <v>506139.69352061156</v>
      </c>
      <c r="AW391" s="16">
        <f ca="1">SUM(AR$12:AR391)+SUMIF(AS$12:AS391, "&lt;0")</f>
        <v>464251.09433557454</v>
      </c>
      <c r="AX391" s="15"/>
      <c r="AZ391" s="9">
        <v>44562</v>
      </c>
      <c r="BA391" s="14">
        <f t="shared" ca="1" si="321"/>
        <v>1500</v>
      </c>
      <c r="BB391" s="14">
        <f t="shared" ca="1" si="330"/>
        <v>1500</v>
      </c>
      <c r="BC391" s="14">
        <f t="shared" ca="1" si="338"/>
        <v>0</v>
      </c>
      <c r="BD391" s="14">
        <f t="shared" ca="1" si="311"/>
        <v>1500</v>
      </c>
      <c r="BE391" s="14">
        <f t="shared" ca="1" si="312"/>
        <v>1500</v>
      </c>
      <c r="BF391" s="14">
        <f t="shared" ca="1" si="345"/>
        <v>532964.94699999993</v>
      </c>
      <c r="BG391" s="15">
        <f ca="1">SUM(BE$12:BE391)</f>
        <v>276982.12700000009</v>
      </c>
      <c r="BH391" s="16">
        <f ca="1">SUM(BC$12:BC391)+SUMIF(BD$12:BD391, "&lt;0")</f>
        <v>255982.81999999998</v>
      </c>
      <c r="BJ391" s="9">
        <v>44562</v>
      </c>
      <c r="BK391" s="14">
        <f t="shared" ca="1" si="322"/>
        <v>1750</v>
      </c>
      <c r="BL391" s="14">
        <f t="shared" ca="1" si="331"/>
        <v>1750</v>
      </c>
      <c r="BM391" s="14">
        <f t="shared" ca="1" si="339"/>
        <v>0</v>
      </c>
      <c r="BN391" s="14">
        <f t="shared" ca="1" si="313"/>
        <v>1750</v>
      </c>
      <c r="BO391" s="14">
        <f t="shared" ca="1" si="314"/>
        <v>1750</v>
      </c>
      <c r="BP391" s="14">
        <f t="shared" ca="1" si="346"/>
        <v>610714.94699999993</v>
      </c>
      <c r="BQ391" s="15">
        <f ca="1">SUM(BO$12:BO391)</f>
        <v>318732.12699999998</v>
      </c>
      <c r="BR391" s="16">
        <f ca="1">SUM(BM$12:BM391)+SUMIF(BN$12:BN391, "&lt;0")</f>
        <v>291982.81999999995</v>
      </c>
      <c r="BT391" s="9">
        <v>44562</v>
      </c>
      <c r="BU391" s="14">
        <f t="shared" ca="1" si="300"/>
        <v>2000</v>
      </c>
      <c r="BV391" s="14">
        <f t="shared" ca="1" si="325"/>
        <v>2000</v>
      </c>
      <c r="BW391" s="14">
        <f t="shared" ca="1" si="340"/>
        <v>0</v>
      </c>
      <c r="BX391" s="14">
        <f t="shared" ca="1" si="301"/>
        <v>2000</v>
      </c>
      <c r="BY391" s="14">
        <f t="shared" ca="1" si="302"/>
        <v>2000</v>
      </c>
      <c r="BZ391" s="14">
        <f t="shared" ca="1" si="315"/>
        <v>687489.56299796025</v>
      </c>
      <c r="CA391" s="15">
        <f ca="1">SUM(BY$12:BY391)</f>
        <v>359506.7429979603</v>
      </c>
      <c r="CB391" s="16">
        <f ca="1">SUM(BW$12:BW391)+SUMIF(BX$12:BX391, "&lt;0")</f>
        <v>327982.82000000012</v>
      </c>
      <c r="CD391" s="9">
        <v>44562</v>
      </c>
      <c r="CE391" s="14">
        <f t="shared" ca="1" si="323"/>
        <v>2500</v>
      </c>
      <c r="CF391" s="14">
        <f t="shared" ca="1" si="332"/>
        <v>2500</v>
      </c>
      <c r="CG391" s="14">
        <f t="shared" ca="1" si="341"/>
        <v>144.37686069351003</v>
      </c>
      <c r="CH391" s="14">
        <f t="shared" ca="1" si="316"/>
        <v>2355.62313930649</v>
      </c>
      <c r="CI391" s="14">
        <f t="shared" ca="1" si="317"/>
        <v>2355.62313930649</v>
      </c>
      <c r="CJ391" s="14">
        <f t="shared" ca="1" si="347"/>
        <v>833787.29516675486</v>
      </c>
      <c r="CK391" s="15">
        <f ca="1">SUM(CI$12:CI391)</f>
        <v>434139.69352061156</v>
      </c>
      <c r="CL391" s="16">
        <f ca="1">SUM(CG$12:CG391)+SUMIF(CH$12:CH391, "&lt;0")</f>
        <v>399647.60164614342</v>
      </c>
    </row>
    <row r="392" spans="1:90" x14ac:dyDescent="0.2">
      <c r="A392" s="24">
        <v>44563</v>
      </c>
      <c r="B392" s="54">
        <f ca="1">IF($A392&gt;= $C$5,$C$6, INDEX('Historical Data'!$D$2:$D$745, MATCH(A392, 'Historical Data'!$B$2:$B$745, 0)))</f>
        <v>1295.6389999999997</v>
      </c>
      <c r="C392" s="14">
        <f t="shared" ca="1" si="326"/>
        <v>1295.6389999999994</v>
      </c>
      <c r="D392" s="14">
        <f t="shared" ca="1" si="348"/>
        <v>432.31200000000172</v>
      </c>
      <c r="E392" s="14">
        <f t="shared" ca="1" si="303"/>
        <v>863.32699999999795</v>
      </c>
      <c r="F392" s="14">
        <f t="shared" ca="1" si="349"/>
        <v>863.32699999999795</v>
      </c>
      <c r="G392" s="14">
        <f t="shared" ca="1" si="318"/>
        <v>470704.31500000332</v>
      </c>
      <c r="H392" s="15">
        <f ca="1">SUM(F$12:F392)</f>
        <v>243717.16699999961</v>
      </c>
      <c r="I392" s="16">
        <f ca="1">SUM(D$12:D392)+SUMIF(E$12:E392, "&lt;0")</f>
        <v>226987.14799999967</v>
      </c>
      <c r="J392" s="15"/>
      <c r="K392" s="9">
        <v>44563</v>
      </c>
      <c r="L392" s="14">
        <f t="shared" ca="1" si="319"/>
        <v>1788.5130798771124</v>
      </c>
      <c r="M392" s="14">
        <f t="shared" ca="1" si="327"/>
        <v>1788.5130798771129</v>
      </c>
      <c r="N392" s="14">
        <f t="shared" ca="1" si="334"/>
        <v>432.31200000000172</v>
      </c>
      <c r="O392" s="14">
        <f t="shared" ca="1" si="304"/>
        <v>1356.2010798771107</v>
      </c>
      <c r="P392" s="14">
        <f t="shared" ca="1" si="305"/>
        <v>1356.2010798771107</v>
      </c>
      <c r="Q392" s="14">
        <f t="shared" ca="1" si="342"/>
        <v>624481.02792166127</v>
      </c>
      <c r="R392" s="15">
        <f ca="1">SUM(P$12:P392)</f>
        <v>326520.01241935469</v>
      </c>
      <c r="S392" s="16">
        <f ca="1">SUM(N$12:N392)+SUMIF(O$12:O392, "&lt;0")</f>
        <v>297961.01550230396</v>
      </c>
      <c r="U392" s="9">
        <v>44563</v>
      </c>
      <c r="V392" s="14">
        <f t="shared" ca="1" si="320"/>
        <v>1250</v>
      </c>
      <c r="W392" s="14">
        <f t="shared" ca="1" si="328"/>
        <v>1250</v>
      </c>
      <c r="X392" s="14">
        <f t="shared" ca="1" si="335"/>
        <v>432.31200000000172</v>
      </c>
      <c r="Y392" s="14">
        <f t="shared" ca="1" si="306"/>
        <v>817.68799999999828</v>
      </c>
      <c r="Z392" s="14">
        <f t="shared" ca="1" si="307"/>
        <v>817.68799999999828</v>
      </c>
      <c r="AA392" s="14">
        <f t="shared" ca="1" si="343"/>
        <v>456464.94699999999</v>
      </c>
      <c r="AB392" s="15">
        <f ca="1">SUM(Z$12:Z392)</f>
        <v>236049.815</v>
      </c>
      <c r="AC392" s="16">
        <f ca="1">SUM(X$12:X392)+SUMIF(Y$12:Y392, "&lt;0")</f>
        <v>220415.13200000001</v>
      </c>
      <c r="AE392" s="9">
        <v>44563</v>
      </c>
      <c r="AF392" s="14">
        <f t="shared" ca="1" si="296"/>
        <v>2000</v>
      </c>
      <c r="AG392" s="14">
        <f t="shared" ca="1" si="324"/>
        <v>2000</v>
      </c>
      <c r="AH392" s="14">
        <f t="shared" ca="1" si="336"/>
        <v>432.31200000000172</v>
      </c>
      <c r="AI392" s="14">
        <f t="shared" ca="1" si="297"/>
        <v>1567.6879999999983</v>
      </c>
      <c r="AJ392" s="14">
        <f t="shared" ca="1" si="298"/>
        <v>1567.6879999999983</v>
      </c>
      <c r="AK392" s="14">
        <f t="shared" ca="1" si="308"/>
        <v>689489.56299796025</v>
      </c>
      <c r="AL392" s="15">
        <f ca="1">SUM(AJ$12:AJ392)</f>
        <v>361074.43099796033</v>
      </c>
      <c r="AM392" s="16">
        <f ca="1">SUM(AH$12:AH392)+SUMIF(AI$12:AI392, "&lt;0")</f>
        <v>328415.1320000001</v>
      </c>
      <c r="AO392" s="9">
        <v>44563</v>
      </c>
      <c r="AP392" s="14">
        <f t="shared" ca="1" si="299"/>
        <v>3000</v>
      </c>
      <c r="AQ392" s="14">
        <f t="shared" ca="1" si="329"/>
        <v>3000</v>
      </c>
      <c r="AR392" s="14">
        <f t="shared" ca="1" si="337"/>
        <v>1050.9111307194489</v>
      </c>
      <c r="AS392" s="14">
        <f t="shared" ca="1" si="309"/>
        <v>1949.0888692805511</v>
      </c>
      <c r="AT392" s="14">
        <f t="shared" ca="1" si="310"/>
        <v>1949.0888692805511</v>
      </c>
      <c r="AU392" s="14">
        <f t="shared" ca="1" si="344"/>
        <v>973390.78785618593</v>
      </c>
      <c r="AV392" s="15">
        <f ca="1">SUM(AT$12:AT392)</f>
        <v>508088.78238989209</v>
      </c>
      <c r="AW392" s="16">
        <f ca="1">SUM(AR$12:AR392)+SUMIF(AS$12:AS392, "&lt;0")</f>
        <v>465302.00546629401</v>
      </c>
      <c r="AX392" s="15"/>
      <c r="AZ392" s="9">
        <v>44563</v>
      </c>
      <c r="BA392" s="14">
        <f t="shared" ca="1" si="321"/>
        <v>1500</v>
      </c>
      <c r="BB392" s="14">
        <f t="shared" ca="1" si="330"/>
        <v>1500</v>
      </c>
      <c r="BC392" s="14">
        <f t="shared" ca="1" si="338"/>
        <v>432.31200000000172</v>
      </c>
      <c r="BD392" s="14">
        <f t="shared" ca="1" si="311"/>
        <v>1067.6879999999983</v>
      </c>
      <c r="BE392" s="14">
        <f t="shared" ca="1" si="312"/>
        <v>1067.6879999999983</v>
      </c>
      <c r="BF392" s="14">
        <f t="shared" ca="1" si="345"/>
        <v>534464.94699999993</v>
      </c>
      <c r="BG392" s="15">
        <f ca="1">SUM(BE$12:BE392)</f>
        <v>278049.81500000012</v>
      </c>
      <c r="BH392" s="16">
        <f ca="1">SUM(BC$12:BC392)+SUMIF(BD$12:BD392, "&lt;0")</f>
        <v>256415.13199999998</v>
      </c>
      <c r="BJ392" s="9">
        <v>44563</v>
      </c>
      <c r="BK392" s="14">
        <f t="shared" ca="1" si="322"/>
        <v>1750</v>
      </c>
      <c r="BL392" s="14">
        <f t="shared" ca="1" si="331"/>
        <v>1750</v>
      </c>
      <c r="BM392" s="14">
        <f t="shared" ca="1" si="339"/>
        <v>432.31200000000172</v>
      </c>
      <c r="BN392" s="14">
        <f t="shared" ca="1" si="313"/>
        <v>1317.6879999999983</v>
      </c>
      <c r="BO392" s="14">
        <f t="shared" ca="1" si="314"/>
        <v>1317.6879999999983</v>
      </c>
      <c r="BP392" s="14">
        <f t="shared" ca="1" si="346"/>
        <v>612464.94699999993</v>
      </c>
      <c r="BQ392" s="15">
        <f ca="1">SUM(BO$12:BO392)</f>
        <v>320049.815</v>
      </c>
      <c r="BR392" s="16">
        <f ca="1">SUM(BM$12:BM392)+SUMIF(BN$12:BN392, "&lt;0")</f>
        <v>292415.13199999987</v>
      </c>
      <c r="BT392" s="9">
        <v>44563</v>
      </c>
      <c r="BU392" s="14">
        <f t="shared" ca="1" si="300"/>
        <v>2000</v>
      </c>
      <c r="BV392" s="14">
        <f t="shared" ca="1" si="325"/>
        <v>2000</v>
      </c>
      <c r="BW392" s="14">
        <f t="shared" ca="1" si="340"/>
        <v>432.31200000000172</v>
      </c>
      <c r="BX392" s="14">
        <f t="shared" ca="1" si="301"/>
        <v>1567.6879999999983</v>
      </c>
      <c r="BY392" s="14">
        <f t="shared" ca="1" si="302"/>
        <v>1567.6879999999983</v>
      </c>
      <c r="BZ392" s="14">
        <f t="shared" ca="1" si="315"/>
        <v>689489.56299796025</v>
      </c>
      <c r="CA392" s="15">
        <f ca="1">SUM(BY$12:BY392)</f>
        <v>361074.43099796033</v>
      </c>
      <c r="CB392" s="16">
        <f ca="1">SUM(BW$12:BW392)+SUMIF(BX$12:BX392, "&lt;0")</f>
        <v>328415.1320000001</v>
      </c>
      <c r="CD392" s="9">
        <v>44563</v>
      </c>
      <c r="CE392" s="14">
        <f t="shared" ca="1" si="323"/>
        <v>2500</v>
      </c>
      <c r="CF392" s="14">
        <f t="shared" ca="1" si="332"/>
        <v>2500</v>
      </c>
      <c r="CG392" s="14">
        <f t="shared" ca="1" si="341"/>
        <v>550.91113071944892</v>
      </c>
      <c r="CH392" s="14">
        <f t="shared" ca="1" si="316"/>
        <v>1949.0888692805511</v>
      </c>
      <c r="CI392" s="14">
        <f t="shared" ca="1" si="317"/>
        <v>1949.0888692805511</v>
      </c>
      <c r="CJ392" s="14">
        <f t="shared" ca="1" si="347"/>
        <v>836287.29516675486</v>
      </c>
      <c r="CK392" s="15">
        <f ca="1">SUM(CI$12:CI392)</f>
        <v>436088.78238989209</v>
      </c>
      <c r="CL392" s="16">
        <f ca="1">SUM(CG$12:CG392)+SUMIF(CH$12:CH392, "&lt;0")</f>
        <v>400198.51277686289</v>
      </c>
    </row>
    <row r="393" spans="1:90" x14ac:dyDescent="0.2">
      <c r="A393" s="24">
        <v>44564</v>
      </c>
      <c r="B393" s="54">
        <f ca="1">IF($A393&gt;= $C$5,$C$6, INDEX('Historical Data'!$D$2:$D$745, MATCH(A393, 'Historical Data'!$B$2:$B$745, 0)))</f>
        <v>1295.6389999999997</v>
      </c>
      <c r="C393" s="14">
        <f t="shared" ca="1" si="326"/>
        <v>1295.6389999999994</v>
      </c>
      <c r="D393" s="14">
        <f t="shared" ca="1" si="348"/>
        <v>1083.2719999999977</v>
      </c>
      <c r="E393" s="14">
        <f t="shared" ca="1" si="303"/>
        <v>212.36700000000201</v>
      </c>
      <c r="F393" s="14">
        <f t="shared" ca="1" si="349"/>
        <v>212.36700000000201</v>
      </c>
      <c r="G393" s="14">
        <f t="shared" ca="1" si="318"/>
        <v>471999.95400000334</v>
      </c>
      <c r="H393" s="15">
        <f ca="1">SUM(F$12:F393)</f>
        <v>243929.53399999961</v>
      </c>
      <c r="I393" s="16">
        <f ca="1">SUM(D$12:D393)+SUMIF(E$12:E393, "&lt;0")</f>
        <v>228070.41999999966</v>
      </c>
      <c r="J393" s="15"/>
      <c r="K393" s="9">
        <v>44564</v>
      </c>
      <c r="L393" s="14">
        <f t="shared" ca="1" si="319"/>
        <v>1788.5130798771124</v>
      </c>
      <c r="M393" s="14">
        <f t="shared" ca="1" si="327"/>
        <v>1788.5130798771129</v>
      </c>
      <c r="N393" s="14">
        <f t="shared" ca="1" si="334"/>
        <v>1576.1460798771104</v>
      </c>
      <c r="O393" s="14">
        <f t="shared" ca="1" si="304"/>
        <v>212.36700000000201</v>
      </c>
      <c r="P393" s="14">
        <f t="shared" ca="1" si="305"/>
        <v>212.36700000000201</v>
      </c>
      <c r="Q393" s="14">
        <f t="shared" ca="1" si="342"/>
        <v>626269.5410015384</v>
      </c>
      <c r="R393" s="15">
        <f ca="1">SUM(P$12:P393)</f>
        <v>326732.37941935472</v>
      </c>
      <c r="S393" s="16">
        <f ca="1">SUM(N$12:N393)+SUMIF(O$12:O393, "&lt;0")</f>
        <v>299537.16158218106</v>
      </c>
      <c r="U393" s="9">
        <v>44564</v>
      </c>
      <c r="V393" s="14">
        <f t="shared" ca="1" si="320"/>
        <v>1250</v>
      </c>
      <c r="W393" s="14">
        <f t="shared" ca="1" si="328"/>
        <v>1250</v>
      </c>
      <c r="X393" s="14">
        <f t="shared" ca="1" si="335"/>
        <v>1037.632999999998</v>
      </c>
      <c r="Y393" s="14">
        <f t="shared" ca="1" si="306"/>
        <v>212.36700000000201</v>
      </c>
      <c r="Z393" s="14">
        <f t="shared" ca="1" si="307"/>
        <v>212.36700000000201</v>
      </c>
      <c r="AA393" s="14">
        <f t="shared" ca="1" si="343"/>
        <v>457714.94699999999</v>
      </c>
      <c r="AB393" s="15">
        <f ca="1">SUM(Z$12:Z393)</f>
        <v>236262.182</v>
      </c>
      <c r="AC393" s="16">
        <f ca="1">SUM(X$12:X393)+SUMIF(Y$12:Y393, "&lt;0")</f>
        <v>221452.76500000001</v>
      </c>
      <c r="AE393" s="9">
        <v>44564</v>
      </c>
      <c r="AF393" s="14">
        <f t="shared" ca="1" si="296"/>
        <v>2000</v>
      </c>
      <c r="AG393" s="14">
        <f t="shared" ca="1" si="324"/>
        <v>2000</v>
      </c>
      <c r="AH393" s="14">
        <f t="shared" ca="1" si="336"/>
        <v>1576.1460798771104</v>
      </c>
      <c r="AI393" s="14">
        <f t="shared" ca="1" si="297"/>
        <v>423.85392012288958</v>
      </c>
      <c r="AJ393" s="14">
        <f t="shared" ca="1" si="298"/>
        <v>423.85392012288958</v>
      </c>
      <c r="AK393" s="14">
        <f t="shared" ca="1" si="308"/>
        <v>691489.56299796025</v>
      </c>
      <c r="AL393" s="15">
        <f ca="1">SUM(AJ$12:AJ393)</f>
        <v>361498.28491808323</v>
      </c>
      <c r="AM393" s="16">
        <f ca="1">SUM(AH$12:AH393)+SUMIF(AI$12:AI393, "&lt;0")</f>
        <v>329991.2780798772</v>
      </c>
      <c r="AO393" s="9">
        <v>44564</v>
      </c>
      <c r="AP393" s="14">
        <f t="shared" ca="1" si="299"/>
        <v>3000</v>
      </c>
      <c r="AQ393" s="14">
        <f t="shared" ca="1" si="329"/>
        <v>3000</v>
      </c>
      <c r="AR393" s="14">
        <f t="shared" ca="1" si="337"/>
        <v>2168.9674806224953</v>
      </c>
      <c r="AS393" s="14">
        <f t="shared" ca="1" si="309"/>
        <v>831.03251937750474</v>
      </c>
      <c r="AT393" s="14">
        <f t="shared" ca="1" si="310"/>
        <v>831.03251937750474</v>
      </c>
      <c r="AU393" s="14">
        <f t="shared" ca="1" si="344"/>
        <v>976390.78785618593</v>
      </c>
      <c r="AV393" s="15">
        <f ca="1">SUM(AT$12:AT393)</f>
        <v>508919.81490926957</v>
      </c>
      <c r="AW393" s="16">
        <f ca="1">SUM(AR$12:AR393)+SUMIF(AS$12:AS393, "&lt;0")</f>
        <v>467470.97294691653</v>
      </c>
      <c r="AX393" s="15"/>
      <c r="AZ393" s="9">
        <v>44564</v>
      </c>
      <c r="BA393" s="14">
        <f t="shared" ca="1" si="321"/>
        <v>1500</v>
      </c>
      <c r="BB393" s="14">
        <f t="shared" ca="1" si="330"/>
        <v>1500</v>
      </c>
      <c r="BC393" s="14">
        <f t="shared" ca="1" si="338"/>
        <v>1287.632999999998</v>
      </c>
      <c r="BD393" s="14">
        <f t="shared" ca="1" si="311"/>
        <v>212.36700000000201</v>
      </c>
      <c r="BE393" s="14">
        <f t="shared" ca="1" si="312"/>
        <v>212.36700000000201</v>
      </c>
      <c r="BF393" s="14">
        <f t="shared" ca="1" si="345"/>
        <v>535964.94699999993</v>
      </c>
      <c r="BG393" s="15">
        <f ca="1">SUM(BE$12:BE393)</f>
        <v>278262.18200000015</v>
      </c>
      <c r="BH393" s="16">
        <f ca="1">SUM(BC$12:BC393)+SUMIF(BD$12:BD393, "&lt;0")</f>
        <v>257702.76499999998</v>
      </c>
      <c r="BJ393" s="9">
        <v>44564</v>
      </c>
      <c r="BK393" s="14">
        <f t="shared" ca="1" si="322"/>
        <v>1750</v>
      </c>
      <c r="BL393" s="14">
        <f t="shared" ca="1" si="331"/>
        <v>1750</v>
      </c>
      <c r="BM393" s="14">
        <f t="shared" ca="1" si="339"/>
        <v>1537.632999999998</v>
      </c>
      <c r="BN393" s="14">
        <f t="shared" ca="1" si="313"/>
        <v>212.36700000000201</v>
      </c>
      <c r="BO393" s="14">
        <f t="shared" ca="1" si="314"/>
        <v>212.36700000000201</v>
      </c>
      <c r="BP393" s="14">
        <f t="shared" ca="1" si="346"/>
        <v>614214.94699999993</v>
      </c>
      <c r="BQ393" s="15">
        <f ca="1">SUM(BO$12:BO393)</f>
        <v>320262.18200000003</v>
      </c>
      <c r="BR393" s="16">
        <f ca="1">SUM(BM$12:BM393)+SUMIF(BN$12:BN393, "&lt;0")</f>
        <v>293952.7649999999</v>
      </c>
      <c r="BT393" s="9">
        <v>44564</v>
      </c>
      <c r="BU393" s="14">
        <f t="shared" ca="1" si="300"/>
        <v>2000</v>
      </c>
      <c r="BV393" s="14">
        <f t="shared" ca="1" si="325"/>
        <v>2000</v>
      </c>
      <c r="BW393" s="14">
        <f t="shared" ca="1" si="340"/>
        <v>1576.1460798771104</v>
      </c>
      <c r="BX393" s="14">
        <f t="shared" ca="1" si="301"/>
        <v>423.85392012288958</v>
      </c>
      <c r="BY393" s="14">
        <f t="shared" ca="1" si="302"/>
        <v>423.85392012288958</v>
      </c>
      <c r="BZ393" s="14">
        <f t="shared" ca="1" si="315"/>
        <v>691489.56299796025</v>
      </c>
      <c r="CA393" s="15">
        <f ca="1">SUM(BY$12:BY393)</f>
        <v>361498.28491808323</v>
      </c>
      <c r="CB393" s="16">
        <f ca="1">SUM(BW$12:BW393)+SUMIF(BX$12:BX393, "&lt;0")</f>
        <v>329991.2780798772</v>
      </c>
      <c r="CD393" s="9">
        <v>44564</v>
      </c>
      <c r="CE393" s="14">
        <f t="shared" ca="1" si="323"/>
        <v>2500</v>
      </c>
      <c r="CF393" s="14">
        <f t="shared" ca="1" si="332"/>
        <v>2500</v>
      </c>
      <c r="CG393" s="14">
        <f t="shared" ca="1" si="341"/>
        <v>1668.9674806224953</v>
      </c>
      <c r="CH393" s="14">
        <f t="shared" ca="1" si="316"/>
        <v>831.03251937750474</v>
      </c>
      <c r="CI393" s="14">
        <f t="shared" ca="1" si="317"/>
        <v>831.03251937750474</v>
      </c>
      <c r="CJ393" s="14">
        <f t="shared" ca="1" si="347"/>
        <v>838787.29516675486</v>
      </c>
      <c r="CK393" s="15">
        <f ca="1">SUM(CI$12:CI393)</f>
        <v>436919.81490926957</v>
      </c>
      <c r="CL393" s="16">
        <f ca="1">SUM(CG$12:CG393)+SUMIF(CH$12:CH393, "&lt;0")</f>
        <v>401867.48025748541</v>
      </c>
    </row>
    <row r="394" spans="1:90" x14ac:dyDescent="0.2">
      <c r="A394" s="24">
        <v>44565</v>
      </c>
      <c r="B394" s="54">
        <f ca="1">IF($A394&gt;= $C$5,$C$6, INDEX('Historical Data'!$D$2:$D$745, MATCH(A394, 'Historical Data'!$B$2:$B$745, 0)))</f>
        <v>1295.6389999999997</v>
      </c>
      <c r="C394" s="14">
        <f t="shared" ca="1" si="326"/>
        <v>1295.6389999999994</v>
      </c>
      <c r="D394" s="14">
        <f t="shared" ca="1" si="348"/>
        <v>1100.6389999999997</v>
      </c>
      <c r="E394" s="14">
        <f t="shared" ca="1" si="303"/>
        <v>195</v>
      </c>
      <c r="F394" s="14">
        <f t="shared" ca="1" si="349"/>
        <v>195</v>
      </c>
      <c r="G394" s="14">
        <f t="shared" ca="1" si="318"/>
        <v>473295.59300000337</v>
      </c>
      <c r="H394" s="15">
        <f ca="1">SUM(F$12:F394)</f>
        <v>244124.53399999961</v>
      </c>
      <c r="I394" s="16">
        <f ca="1">SUM(D$12:D394)+SUMIF(E$12:E394, "&lt;0")</f>
        <v>229171.05899999966</v>
      </c>
      <c r="J394" s="15"/>
      <c r="K394" s="9">
        <v>44565</v>
      </c>
      <c r="L394" s="14">
        <f t="shared" ca="1" si="319"/>
        <v>1788.5130798771124</v>
      </c>
      <c r="M394" s="14">
        <f t="shared" ca="1" si="327"/>
        <v>1788.5130798771129</v>
      </c>
      <c r="N394" s="14">
        <f t="shared" ca="1" si="334"/>
        <v>1593.5130798771124</v>
      </c>
      <c r="O394" s="14">
        <f t="shared" ca="1" si="304"/>
        <v>195</v>
      </c>
      <c r="P394" s="14">
        <f t="shared" ca="1" si="305"/>
        <v>195</v>
      </c>
      <c r="Q394" s="14">
        <f t="shared" ca="1" si="342"/>
        <v>628058.05408141552</v>
      </c>
      <c r="R394" s="15">
        <f ca="1">SUM(P$12:P394)</f>
        <v>326927.37941935472</v>
      </c>
      <c r="S394" s="16">
        <f ca="1">SUM(N$12:N394)+SUMIF(O$12:O394, "&lt;0")</f>
        <v>301130.67466205818</v>
      </c>
      <c r="U394" s="9">
        <v>44565</v>
      </c>
      <c r="V394" s="14">
        <f t="shared" ca="1" si="320"/>
        <v>1250</v>
      </c>
      <c r="W394" s="14">
        <f t="shared" ca="1" si="328"/>
        <v>1250</v>
      </c>
      <c r="X394" s="14">
        <f t="shared" ca="1" si="335"/>
        <v>1055</v>
      </c>
      <c r="Y394" s="14">
        <f t="shared" ca="1" si="306"/>
        <v>195</v>
      </c>
      <c r="Z394" s="14">
        <f t="shared" ca="1" si="307"/>
        <v>195</v>
      </c>
      <c r="AA394" s="14">
        <f t="shared" ca="1" si="343"/>
        <v>458964.94699999999</v>
      </c>
      <c r="AB394" s="15">
        <f ca="1">SUM(Z$12:Z394)</f>
        <v>236457.182</v>
      </c>
      <c r="AC394" s="16">
        <f ca="1">SUM(X$12:X394)+SUMIF(Y$12:Y394, "&lt;0")</f>
        <v>222507.76500000001</v>
      </c>
      <c r="AE394" s="9">
        <v>44565</v>
      </c>
      <c r="AF394" s="14">
        <f t="shared" ca="1" si="296"/>
        <v>2000</v>
      </c>
      <c r="AG394" s="14">
        <f t="shared" ca="1" si="324"/>
        <v>2000</v>
      </c>
      <c r="AH394" s="14">
        <f t="shared" ca="1" si="336"/>
        <v>1619.290809851175</v>
      </c>
      <c r="AI394" s="14">
        <f t="shared" ca="1" si="297"/>
        <v>380.70919014882497</v>
      </c>
      <c r="AJ394" s="14">
        <f t="shared" ca="1" si="298"/>
        <v>380.70919014882497</v>
      </c>
      <c r="AK394" s="14">
        <f t="shared" ca="1" si="308"/>
        <v>693489.56299796025</v>
      </c>
      <c r="AL394" s="15">
        <f ca="1">SUM(AJ$12:AJ394)</f>
        <v>361878.99410823203</v>
      </c>
      <c r="AM394" s="16">
        <f ca="1">SUM(AH$12:AH394)+SUMIF(AI$12:AI394, "&lt;0")</f>
        <v>331610.5688897284</v>
      </c>
      <c r="AO394" s="9">
        <v>44565</v>
      </c>
      <c r="AP394" s="14">
        <f t="shared" ca="1" si="299"/>
        <v>3000</v>
      </c>
      <c r="AQ394" s="14">
        <f t="shared" ca="1" si="329"/>
        <v>3000</v>
      </c>
      <c r="AR394" s="14">
        <f t="shared" ca="1" si="337"/>
        <v>2186.3344806224968</v>
      </c>
      <c r="AS394" s="14">
        <f t="shared" ca="1" si="309"/>
        <v>813.66551937750319</v>
      </c>
      <c r="AT394" s="14">
        <f t="shared" ca="1" si="310"/>
        <v>813.66551937750319</v>
      </c>
      <c r="AU394" s="14">
        <f t="shared" ca="1" si="344"/>
        <v>979390.78785618593</v>
      </c>
      <c r="AV394" s="15">
        <f ca="1">SUM(AT$12:AT394)</f>
        <v>509733.48042864708</v>
      </c>
      <c r="AW394" s="16">
        <f ca="1">SUM(AR$12:AR394)+SUMIF(AS$12:AS394, "&lt;0")</f>
        <v>469657.30742753902</v>
      </c>
      <c r="AX394" s="15"/>
      <c r="AZ394" s="9">
        <v>44565</v>
      </c>
      <c r="BA394" s="14">
        <f t="shared" ca="1" si="321"/>
        <v>1500</v>
      </c>
      <c r="BB394" s="14">
        <f t="shared" ca="1" si="330"/>
        <v>1500</v>
      </c>
      <c r="BC394" s="14">
        <f t="shared" ca="1" si="338"/>
        <v>1305</v>
      </c>
      <c r="BD394" s="14">
        <f t="shared" ca="1" si="311"/>
        <v>195</v>
      </c>
      <c r="BE394" s="14">
        <f t="shared" ca="1" si="312"/>
        <v>195</v>
      </c>
      <c r="BF394" s="14">
        <f t="shared" ca="1" si="345"/>
        <v>537464.94699999993</v>
      </c>
      <c r="BG394" s="15">
        <f ca="1">SUM(BE$12:BE394)</f>
        <v>278457.18200000015</v>
      </c>
      <c r="BH394" s="16">
        <f ca="1">SUM(BC$12:BC394)+SUMIF(BD$12:BD394, "&lt;0")</f>
        <v>259007.76499999998</v>
      </c>
      <c r="BJ394" s="9">
        <v>44565</v>
      </c>
      <c r="BK394" s="14">
        <f t="shared" ca="1" si="322"/>
        <v>1750</v>
      </c>
      <c r="BL394" s="14">
        <f t="shared" ca="1" si="331"/>
        <v>1750</v>
      </c>
      <c r="BM394" s="14">
        <f t="shared" ca="1" si="339"/>
        <v>1555</v>
      </c>
      <c r="BN394" s="14">
        <f t="shared" ca="1" si="313"/>
        <v>195</v>
      </c>
      <c r="BO394" s="14">
        <f t="shared" ca="1" si="314"/>
        <v>195</v>
      </c>
      <c r="BP394" s="14">
        <f t="shared" ca="1" si="346"/>
        <v>615964.94699999993</v>
      </c>
      <c r="BQ394" s="15">
        <f ca="1">SUM(BO$12:BO394)</f>
        <v>320457.18200000003</v>
      </c>
      <c r="BR394" s="16">
        <f ca="1">SUM(BM$12:BM394)+SUMIF(BN$12:BN394, "&lt;0")</f>
        <v>295507.7649999999</v>
      </c>
      <c r="BT394" s="9">
        <v>44565</v>
      </c>
      <c r="BU394" s="14">
        <f t="shared" ca="1" si="300"/>
        <v>2000</v>
      </c>
      <c r="BV394" s="14">
        <f t="shared" ca="1" si="325"/>
        <v>2000</v>
      </c>
      <c r="BW394" s="14">
        <f t="shared" ca="1" si="340"/>
        <v>1619.290809851175</v>
      </c>
      <c r="BX394" s="14">
        <f t="shared" ca="1" si="301"/>
        <v>380.70919014882497</v>
      </c>
      <c r="BY394" s="14">
        <f t="shared" ca="1" si="302"/>
        <v>380.70919014882497</v>
      </c>
      <c r="BZ394" s="14">
        <f t="shared" ca="1" si="315"/>
        <v>693489.56299796025</v>
      </c>
      <c r="CA394" s="15">
        <f ca="1">SUM(BY$12:BY394)</f>
        <v>361878.99410823203</v>
      </c>
      <c r="CB394" s="16">
        <f ca="1">SUM(BW$12:BW394)+SUMIF(BX$12:BX394, "&lt;0")</f>
        <v>331610.5688897284</v>
      </c>
      <c r="CD394" s="9">
        <v>44565</v>
      </c>
      <c r="CE394" s="14">
        <f t="shared" ca="1" si="323"/>
        <v>2500</v>
      </c>
      <c r="CF394" s="14">
        <f t="shared" ca="1" si="332"/>
        <v>2500</v>
      </c>
      <c r="CG394" s="14">
        <f t="shared" ca="1" si="341"/>
        <v>1686.334480622497</v>
      </c>
      <c r="CH394" s="14">
        <f t="shared" ca="1" si="316"/>
        <v>813.66551937750296</v>
      </c>
      <c r="CI394" s="14">
        <f t="shared" ca="1" si="317"/>
        <v>813.66551937750296</v>
      </c>
      <c r="CJ394" s="14">
        <f t="shared" ca="1" si="347"/>
        <v>841287.29516675486</v>
      </c>
      <c r="CK394" s="15">
        <f ca="1">SUM(CI$12:CI394)</f>
        <v>437733.48042864708</v>
      </c>
      <c r="CL394" s="16">
        <f ca="1">SUM(CG$12:CG394)+SUMIF(CH$12:CH394, "&lt;0")</f>
        <v>403553.8147381079</v>
      </c>
    </row>
    <row r="395" spans="1:90" x14ac:dyDescent="0.2">
      <c r="A395" s="24">
        <v>44566</v>
      </c>
      <c r="B395" s="54">
        <f ca="1">IF($A395&gt;= $C$5,$C$6, INDEX('Historical Data'!$D$2:$D$745, MATCH(A395, 'Historical Data'!$B$2:$B$745, 0)))</f>
        <v>1295.6389999999997</v>
      </c>
      <c r="C395" s="14">
        <f t="shared" ca="1" si="326"/>
        <v>1295.6389999999994</v>
      </c>
      <c r="D395" s="14">
        <f t="shared" ca="1" si="348"/>
        <v>778.61999999999944</v>
      </c>
      <c r="E395" s="14">
        <f t="shared" ca="1" si="303"/>
        <v>517.01900000000023</v>
      </c>
      <c r="F395" s="14">
        <f t="shared" ca="1" si="349"/>
        <v>517.01900000000023</v>
      </c>
      <c r="G395" s="14">
        <f t="shared" ca="1" si="318"/>
        <v>474591.23200000339</v>
      </c>
      <c r="H395" s="15">
        <f ca="1">SUM(F$12:F395)</f>
        <v>244641.55299999961</v>
      </c>
      <c r="I395" s="16">
        <f ca="1">SUM(D$12:D395)+SUMIF(E$12:E395, "&lt;0")</f>
        <v>229949.67899999965</v>
      </c>
      <c r="J395" s="15"/>
      <c r="K395" s="9">
        <v>44566</v>
      </c>
      <c r="L395" s="14">
        <f t="shared" ca="1" si="319"/>
        <v>1788.5130798771124</v>
      </c>
      <c r="M395" s="14">
        <f t="shared" ca="1" si="327"/>
        <v>1788.5130798771129</v>
      </c>
      <c r="N395" s="14">
        <f t="shared" ca="1" si="334"/>
        <v>1271.4940798771122</v>
      </c>
      <c r="O395" s="14">
        <f t="shared" ca="1" si="304"/>
        <v>517.01900000000023</v>
      </c>
      <c r="P395" s="14">
        <f t="shared" ca="1" si="305"/>
        <v>517.01900000000023</v>
      </c>
      <c r="Q395" s="14">
        <f t="shared" ca="1" si="342"/>
        <v>629846.56716129265</v>
      </c>
      <c r="R395" s="15">
        <f ca="1">SUM(P$12:P395)</f>
        <v>327444.39841935469</v>
      </c>
      <c r="S395" s="16">
        <f ca="1">SUM(N$12:N395)+SUMIF(O$12:O395, "&lt;0")</f>
        <v>302402.16874193528</v>
      </c>
      <c r="U395" s="9">
        <v>44566</v>
      </c>
      <c r="V395" s="14">
        <f t="shared" ca="1" si="320"/>
        <v>1250</v>
      </c>
      <c r="W395" s="14">
        <f t="shared" ca="1" si="328"/>
        <v>1250</v>
      </c>
      <c r="X395" s="14">
        <f t="shared" ca="1" si="335"/>
        <v>732.98099999999977</v>
      </c>
      <c r="Y395" s="14">
        <f t="shared" ca="1" si="306"/>
        <v>517.01900000000023</v>
      </c>
      <c r="Z395" s="14">
        <f t="shared" ca="1" si="307"/>
        <v>517.01900000000023</v>
      </c>
      <c r="AA395" s="14">
        <f t="shared" ca="1" si="343"/>
        <v>460214.94699999999</v>
      </c>
      <c r="AB395" s="15">
        <f ca="1">SUM(Z$12:Z395)</f>
        <v>236974.201</v>
      </c>
      <c r="AC395" s="16">
        <f ca="1">SUM(X$12:X395)+SUMIF(Y$12:Y395, "&lt;0")</f>
        <v>223240.74600000001</v>
      </c>
      <c r="AE395" s="9">
        <v>44566</v>
      </c>
      <c r="AF395" s="14">
        <f t="shared" ca="1" si="296"/>
        <v>2000</v>
      </c>
      <c r="AG395" s="14">
        <f t="shared" ca="1" si="324"/>
        <v>2000</v>
      </c>
      <c r="AH395" s="14">
        <f t="shared" ca="1" si="336"/>
        <v>1323.0495398252374</v>
      </c>
      <c r="AI395" s="14">
        <f t="shared" ca="1" si="297"/>
        <v>676.95046017476261</v>
      </c>
      <c r="AJ395" s="14">
        <f t="shared" ca="1" si="298"/>
        <v>676.95046017476261</v>
      </c>
      <c r="AK395" s="14">
        <f t="shared" ca="1" si="308"/>
        <v>695489.56299796025</v>
      </c>
      <c r="AL395" s="15">
        <f ca="1">SUM(AJ$12:AJ395)</f>
        <v>362555.94456840679</v>
      </c>
      <c r="AM395" s="16">
        <f ca="1">SUM(AH$12:AH395)+SUMIF(AI$12:AI395, "&lt;0")</f>
        <v>332933.61842955364</v>
      </c>
      <c r="AO395" s="9">
        <v>44566</v>
      </c>
      <c r="AP395" s="14">
        <f t="shared" ca="1" si="299"/>
        <v>3000</v>
      </c>
      <c r="AQ395" s="14">
        <f t="shared" ca="1" si="329"/>
        <v>3000</v>
      </c>
      <c r="AR395" s="14">
        <f t="shared" ca="1" si="337"/>
        <v>1864.315480622497</v>
      </c>
      <c r="AS395" s="14">
        <f t="shared" ca="1" si="309"/>
        <v>1135.684519377503</v>
      </c>
      <c r="AT395" s="14">
        <f t="shared" ca="1" si="310"/>
        <v>1135.684519377503</v>
      </c>
      <c r="AU395" s="14">
        <f t="shared" ca="1" si="344"/>
        <v>982390.78785618593</v>
      </c>
      <c r="AV395" s="15">
        <f ca="1">SUM(AT$12:AT395)</f>
        <v>510869.16494802455</v>
      </c>
      <c r="AW395" s="16">
        <f ca="1">SUM(AR$12:AR395)+SUMIF(AS$12:AS395, "&lt;0")</f>
        <v>471521.62290816155</v>
      </c>
      <c r="AX395" s="15"/>
      <c r="AZ395" s="9">
        <v>44566</v>
      </c>
      <c r="BA395" s="14">
        <f t="shared" ca="1" si="321"/>
        <v>1500</v>
      </c>
      <c r="BB395" s="14">
        <f t="shared" ca="1" si="330"/>
        <v>1500</v>
      </c>
      <c r="BC395" s="14">
        <f t="shared" ca="1" si="338"/>
        <v>982.98099999999977</v>
      </c>
      <c r="BD395" s="14">
        <f t="shared" ca="1" si="311"/>
        <v>517.01900000000023</v>
      </c>
      <c r="BE395" s="14">
        <f t="shared" ca="1" si="312"/>
        <v>517.01900000000023</v>
      </c>
      <c r="BF395" s="14">
        <f t="shared" ca="1" si="345"/>
        <v>538964.94699999993</v>
      </c>
      <c r="BG395" s="15">
        <f ca="1">SUM(BE$12:BE395)</f>
        <v>278974.20100000012</v>
      </c>
      <c r="BH395" s="16">
        <f ca="1">SUM(BC$12:BC395)+SUMIF(BD$12:BD395, "&lt;0")</f>
        <v>259990.74599999998</v>
      </c>
      <c r="BJ395" s="9">
        <v>44566</v>
      </c>
      <c r="BK395" s="14">
        <f t="shared" ca="1" si="322"/>
        <v>1750</v>
      </c>
      <c r="BL395" s="14">
        <f t="shared" ca="1" si="331"/>
        <v>1750</v>
      </c>
      <c r="BM395" s="14">
        <f t="shared" ca="1" si="339"/>
        <v>1232.9809999999998</v>
      </c>
      <c r="BN395" s="14">
        <f t="shared" ca="1" si="313"/>
        <v>517.01900000000023</v>
      </c>
      <c r="BO395" s="14">
        <f t="shared" ca="1" si="314"/>
        <v>517.01900000000023</v>
      </c>
      <c r="BP395" s="14">
        <f t="shared" ca="1" si="346"/>
        <v>617714.94699999993</v>
      </c>
      <c r="BQ395" s="15">
        <f ca="1">SUM(BO$12:BO395)</f>
        <v>320974.201</v>
      </c>
      <c r="BR395" s="16">
        <f ca="1">SUM(BM$12:BM395)+SUMIF(BN$12:BN395, "&lt;0")</f>
        <v>296740.74599999993</v>
      </c>
      <c r="BT395" s="9">
        <v>44566</v>
      </c>
      <c r="BU395" s="14">
        <f t="shared" ca="1" si="300"/>
        <v>2000</v>
      </c>
      <c r="BV395" s="14">
        <f t="shared" ca="1" si="325"/>
        <v>2000</v>
      </c>
      <c r="BW395" s="14">
        <f t="shared" ca="1" si="340"/>
        <v>1323.0495398252374</v>
      </c>
      <c r="BX395" s="14">
        <f t="shared" ca="1" si="301"/>
        <v>676.95046017476261</v>
      </c>
      <c r="BY395" s="14">
        <f t="shared" ca="1" si="302"/>
        <v>676.95046017476261</v>
      </c>
      <c r="BZ395" s="14">
        <f t="shared" ca="1" si="315"/>
        <v>695489.56299796025</v>
      </c>
      <c r="CA395" s="15">
        <f ca="1">SUM(BY$12:BY395)</f>
        <v>362555.94456840679</v>
      </c>
      <c r="CB395" s="16">
        <f ca="1">SUM(BW$12:BW395)+SUMIF(BX$12:BX395, "&lt;0")</f>
        <v>332933.61842955364</v>
      </c>
      <c r="CD395" s="9">
        <v>44566</v>
      </c>
      <c r="CE395" s="14">
        <f t="shared" ca="1" si="323"/>
        <v>2500</v>
      </c>
      <c r="CF395" s="14">
        <f t="shared" ca="1" si="332"/>
        <v>2500</v>
      </c>
      <c r="CG395" s="14">
        <f t="shared" ca="1" si="341"/>
        <v>1364.315480622497</v>
      </c>
      <c r="CH395" s="14">
        <f t="shared" ca="1" si="316"/>
        <v>1135.684519377503</v>
      </c>
      <c r="CI395" s="14">
        <f t="shared" ca="1" si="317"/>
        <v>1135.684519377503</v>
      </c>
      <c r="CJ395" s="14">
        <f t="shared" ca="1" si="347"/>
        <v>843787.29516675486</v>
      </c>
      <c r="CK395" s="15">
        <f ca="1">SUM(CI$12:CI395)</f>
        <v>438869.16494802455</v>
      </c>
      <c r="CL395" s="16">
        <f ca="1">SUM(CG$12:CG395)+SUMIF(CH$12:CH395, "&lt;0")</f>
        <v>404918.13021873042</v>
      </c>
    </row>
    <row r="396" spans="1:90" x14ac:dyDescent="0.2">
      <c r="A396" s="24">
        <v>44567</v>
      </c>
      <c r="B396" s="54">
        <f ca="1">IF($A396&gt;= $C$5,$C$6, INDEX('Historical Data'!$D$2:$D$745, MATCH(A396, 'Historical Data'!$B$2:$B$745, 0)))</f>
        <v>1295.6389999999997</v>
      </c>
      <c r="C396" s="14">
        <f t="shared" ca="1" si="326"/>
        <v>1295.6389999999994</v>
      </c>
      <c r="D396" s="14">
        <f t="shared" ca="1" si="348"/>
        <v>734.35299999999961</v>
      </c>
      <c r="E396" s="14">
        <f t="shared" ca="1" si="303"/>
        <v>561.28600000000006</v>
      </c>
      <c r="F396" s="14">
        <f t="shared" ca="1" si="349"/>
        <v>561.28600000000006</v>
      </c>
      <c r="G396" s="14">
        <f t="shared" ca="1" si="318"/>
        <v>475886.87100000342</v>
      </c>
      <c r="H396" s="15">
        <f ca="1">SUM(F$12:F396)</f>
        <v>245202.8389999996</v>
      </c>
      <c r="I396" s="16">
        <f ca="1">SUM(D$12:D396)+SUMIF(E$12:E396, "&lt;0")</f>
        <v>230684.03199999966</v>
      </c>
      <c r="J396" s="15"/>
      <c r="K396" s="9">
        <v>44567</v>
      </c>
      <c r="L396" s="14">
        <f t="shared" ca="1" si="319"/>
        <v>1788.5130798771124</v>
      </c>
      <c r="M396" s="14">
        <f t="shared" ca="1" si="327"/>
        <v>1788.5130798771129</v>
      </c>
      <c r="N396" s="14">
        <f t="shared" ca="1" si="334"/>
        <v>1227.2270798771124</v>
      </c>
      <c r="O396" s="14">
        <f t="shared" ca="1" si="304"/>
        <v>561.28600000000006</v>
      </c>
      <c r="P396" s="14">
        <f t="shared" ca="1" si="305"/>
        <v>561.28600000000006</v>
      </c>
      <c r="Q396" s="14">
        <f t="shared" ca="1" si="342"/>
        <v>631635.08024116978</v>
      </c>
      <c r="R396" s="15">
        <f ca="1">SUM(P$12:P396)</f>
        <v>328005.68441935471</v>
      </c>
      <c r="S396" s="16">
        <f ca="1">SUM(N$12:N396)+SUMIF(O$12:O396, "&lt;0")</f>
        <v>303629.39582181239</v>
      </c>
      <c r="U396" s="9">
        <v>44567</v>
      </c>
      <c r="V396" s="14">
        <f t="shared" ca="1" si="320"/>
        <v>1250</v>
      </c>
      <c r="W396" s="14">
        <f t="shared" ca="1" si="328"/>
        <v>1250</v>
      </c>
      <c r="X396" s="14">
        <f t="shared" ca="1" si="335"/>
        <v>688.71399999999994</v>
      </c>
      <c r="Y396" s="14">
        <f t="shared" ca="1" si="306"/>
        <v>561.28600000000006</v>
      </c>
      <c r="Z396" s="14">
        <f t="shared" ca="1" si="307"/>
        <v>561.28600000000006</v>
      </c>
      <c r="AA396" s="14">
        <f t="shared" ca="1" si="343"/>
        <v>461464.94699999999</v>
      </c>
      <c r="AB396" s="15">
        <f ca="1">SUM(Z$12:Z396)</f>
        <v>237535.48699999999</v>
      </c>
      <c r="AC396" s="16">
        <f ca="1">SUM(X$12:X396)+SUMIF(Y$12:Y396, "&lt;0")</f>
        <v>223929.46000000002</v>
      </c>
      <c r="AE396" s="9">
        <v>44567</v>
      </c>
      <c r="AF396" s="14">
        <f t="shared" ref="AF396:AF459" ca="1" si="350">IF(AE396&lt;AG$5, $B396, MIN(AG$7, AG$9 + $C$8*(AE396-AG$5)))</f>
        <v>2000</v>
      </c>
      <c r="AG396" s="14">
        <f t="shared" ca="1" si="324"/>
        <v>2000</v>
      </c>
      <c r="AH396" s="14">
        <f t="shared" ca="1" si="336"/>
        <v>1304.5602697993002</v>
      </c>
      <c r="AI396" s="14">
        <f t="shared" ref="AI396:AI459" ca="1" si="351">AF396-AH396</f>
        <v>695.43973020069984</v>
      </c>
      <c r="AJ396" s="14">
        <f t="shared" ref="AJ396:AJ459" ca="1" si="352">IF(AI396 &gt; 0, AI396, 0)</f>
        <v>695.43973020069984</v>
      </c>
      <c r="AK396" s="14">
        <f t="shared" ca="1" si="308"/>
        <v>697489.56299796025</v>
      </c>
      <c r="AL396" s="15">
        <f ca="1">SUM(AJ$12:AJ396)</f>
        <v>363251.38429860747</v>
      </c>
      <c r="AM396" s="16">
        <f ca="1">SUM(AH$12:AH396)+SUMIF(AI$12:AI396, "&lt;0")</f>
        <v>334238.17869935295</v>
      </c>
      <c r="AO396" s="9">
        <v>44567</v>
      </c>
      <c r="AP396" s="14">
        <f t="shared" ref="AP396:AP459" ca="1" si="353">IF(AO396&lt;AQ$5, $B396, MIN(AQ$7, AQ$9 + $C$8*(AO396-AQ$5)))</f>
        <v>3000</v>
      </c>
      <c r="AQ396" s="14">
        <f t="shared" ca="1" si="329"/>
        <v>3000</v>
      </c>
      <c r="AR396" s="14">
        <f t="shared" ca="1" si="337"/>
        <v>1820.048480622497</v>
      </c>
      <c r="AS396" s="14">
        <f t="shared" ca="1" si="309"/>
        <v>1179.951519377503</v>
      </c>
      <c r="AT396" s="14">
        <f t="shared" ca="1" si="310"/>
        <v>1179.951519377503</v>
      </c>
      <c r="AU396" s="14">
        <f t="shared" ca="1" si="344"/>
        <v>985390.78785618593</v>
      </c>
      <c r="AV396" s="15">
        <f ca="1">SUM(AT$12:AT396)</f>
        <v>512049.11646740208</v>
      </c>
      <c r="AW396" s="16">
        <f ca="1">SUM(AR$12:AR396)+SUMIF(AS$12:AS396, "&lt;0")</f>
        <v>473341.67138878402</v>
      </c>
      <c r="AX396" s="15"/>
      <c r="AZ396" s="9">
        <v>44567</v>
      </c>
      <c r="BA396" s="14">
        <f t="shared" ca="1" si="321"/>
        <v>1500</v>
      </c>
      <c r="BB396" s="14">
        <f t="shared" ca="1" si="330"/>
        <v>1500</v>
      </c>
      <c r="BC396" s="14">
        <f t="shared" ca="1" si="338"/>
        <v>938.71399999999994</v>
      </c>
      <c r="BD396" s="14">
        <f t="shared" ca="1" si="311"/>
        <v>561.28600000000006</v>
      </c>
      <c r="BE396" s="14">
        <f t="shared" ca="1" si="312"/>
        <v>561.28600000000006</v>
      </c>
      <c r="BF396" s="14">
        <f t="shared" ca="1" si="345"/>
        <v>540464.94699999993</v>
      </c>
      <c r="BG396" s="15">
        <f ca="1">SUM(BE$12:BE396)</f>
        <v>279535.48700000014</v>
      </c>
      <c r="BH396" s="16">
        <f ca="1">SUM(BC$12:BC396)+SUMIF(BD$12:BD396, "&lt;0")</f>
        <v>260929.45999999996</v>
      </c>
      <c r="BJ396" s="9">
        <v>44567</v>
      </c>
      <c r="BK396" s="14">
        <f t="shared" ca="1" si="322"/>
        <v>1750</v>
      </c>
      <c r="BL396" s="14">
        <f t="shared" ca="1" si="331"/>
        <v>1750</v>
      </c>
      <c r="BM396" s="14">
        <f t="shared" ca="1" si="339"/>
        <v>1188.7139999999999</v>
      </c>
      <c r="BN396" s="14">
        <f t="shared" ca="1" si="313"/>
        <v>561.28600000000006</v>
      </c>
      <c r="BO396" s="14">
        <f t="shared" ca="1" si="314"/>
        <v>561.28600000000006</v>
      </c>
      <c r="BP396" s="14">
        <f t="shared" ca="1" si="346"/>
        <v>619464.94699999993</v>
      </c>
      <c r="BQ396" s="15">
        <f ca="1">SUM(BO$12:BO396)</f>
        <v>321535.48700000002</v>
      </c>
      <c r="BR396" s="16">
        <f ca="1">SUM(BM$12:BM396)+SUMIF(BN$12:BN396, "&lt;0")</f>
        <v>297929.45999999985</v>
      </c>
      <c r="BT396" s="9">
        <v>44567</v>
      </c>
      <c r="BU396" s="14">
        <f t="shared" ref="BU396:BU459" ca="1" si="354">IF(BT396&lt;BV$5, $B396, MIN(BV$7, BV$9 + $C$8*(BT396-BV$5)))</f>
        <v>2000</v>
      </c>
      <c r="BV396" s="14">
        <f t="shared" ca="1" si="325"/>
        <v>2000</v>
      </c>
      <c r="BW396" s="14">
        <f t="shared" ca="1" si="340"/>
        <v>1304.5602697993002</v>
      </c>
      <c r="BX396" s="14">
        <f t="shared" ref="BX396:BX459" ca="1" si="355">BU396-BW396</f>
        <v>695.43973020069984</v>
      </c>
      <c r="BY396" s="14">
        <f t="shared" ref="BY396:BY459" ca="1" si="356">IF(BX396 &gt; 0, BX396, 0)</f>
        <v>695.43973020069984</v>
      </c>
      <c r="BZ396" s="14">
        <f t="shared" ca="1" si="315"/>
        <v>697489.56299796025</v>
      </c>
      <c r="CA396" s="15">
        <f ca="1">SUM(BY$12:BY396)</f>
        <v>363251.38429860747</v>
      </c>
      <c r="CB396" s="16">
        <f ca="1">SUM(BW$12:BW396)+SUMIF(BX$12:BX396, "&lt;0")</f>
        <v>334238.17869935295</v>
      </c>
      <c r="CD396" s="9">
        <v>44567</v>
      </c>
      <c r="CE396" s="14">
        <f t="shared" ca="1" si="323"/>
        <v>2500</v>
      </c>
      <c r="CF396" s="14">
        <f t="shared" ca="1" si="332"/>
        <v>2500</v>
      </c>
      <c r="CG396" s="14">
        <f t="shared" ca="1" si="341"/>
        <v>1320.048480622497</v>
      </c>
      <c r="CH396" s="14">
        <f t="shared" ca="1" si="316"/>
        <v>1179.951519377503</v>
      </c>
      <c r="CI396" s="14">
        <f t="shared" ca="1" si="317"/>
        <v>1179.951519377503</v>
      </c>
      <c r="CJ396" s="14">
        <f t="shared" ca="1" si="347"/>
        <v>846287.29516675486</v>
      </c>
      <c r="CK396" s="15">
        <f ca="1">SUM(CI$12:CI396)</f>
        <v>440049.11646740208</v>
      </c>
      <c r="CL396" s="16">
        <f ca="1">SUM(CG$12:CG396)+SUMIF(CH$12:CH396, "&lt;0")</f>
        <v>406238.17869935289</v>
      </c>
    </row>
    <row r="397" spans="1:90" x14ac:dyDescent="0.2">
      <c r="A397" s="24">
        <v>44568</v>
      </c>
      <c r="B397" s="54">
        <f ca="1">IF($A397&gt;= $C$5,$C$6, INDEX('Historical Data'!$D$2:$D$745, MATCH(A397, 'Historical Data'!$B$2:$B$745, 0)))</f>
        <v>1295.6389999999997</v>
      </c>
      <c r="C397" s="14">
        <f t="shared" ca="1" si="326"/>
        <v>1295.6389999999994</v>
      </c>
      <c r="D397" s="14">
        <f t="shared" ca="1" si="348"/>
        <v>98.51899999999705</v>
      </c>
      <c r="E397" s="14">
        <f t="shared" ref="E397:E460" ca="1" si="357">B397-D397</f>
        <v>1197.1200000000026</v>
      </c>
      <c r="F397" s="14">
        <f t="shared" ca="1" si="349"/>
        <v>1197.1200000000026</v>
      </c>
      <c r="G397" s="14">
        <f t="shared" ca="1" si="318"/>
        <v>477182.51000000344</v>
      </c>
      <c r="H397" s="15">
        <f ca="1">SUM(F$12:F397)</f>
        <v>246399.9589999996</v>
      </c>
      <c r="I397" s="16">
        <f ca="1">SUM(D$12:D397)+SUMIF(E$12:E397, "&lt;0")</f>
        <v>230782.55099999966</v>
      </c>
      <c r="J397" s="15"/>
      <c r="K397" s="9">
        <v>44568</v>
      </c>
      <c r="L397" s="14">
        <f t="shared" ca="1" si="319"/>
        <v>1788.5130798771124</v>
      </c>
      <c r="M397" s="14">
        <f t="shared" ca="1" si="327"/>
        <v>1788.5130798771129</v>
      </c>
      <c r="N397" s="14">
        <f t="shared" ca="1" si="334"/>
        <v>591.39307987710981</v>
      </c>
      <c r="O397" s="14">
        <f t="shared" ref="O397:O460" ca="1" si="358">L397-N397</f>
        <v>1197.1200000000026</v>
      </c>
      <c r="P397" s="14">
        <f t="shared" ref="P397:P460" ca="1" si="359">IF(O397 &gt; 0, O397, 0)</f>
        <v>1197.1200000000026</v>
      </c>
      <c r="Q397" s="14">
        <f t="shared" ca="1" si="342"/>
        <v>633423.59332104691</v>
      </c>
      <c r="R397" s="15">
        <f ca="1">SUM(P$12:P397)</f>
        <v>329202.80441935471</v>
      </c>
      <c r="S397" s="16">
        <f ca="1">SUM(N$12:N397)+SUMIF(O$12:O397, "&lt;0")</f>
        <v>304220.78890168952</v>
      </c>
      <c r="U397" s="9">
        <v>44568</v>
      </c>
      <c r="V397" s="14">
        <f t="shared" ca="1" si="320"/>
        <v>1250</v>
      </c>
      <c r="W397" s="14">
        <f t="shared" ca="1" si="328"/>
        <v>1250</v>
      </c>
      <c r="X397" s="14">
        <f t="shared" ca="1" si="335"/>
        <v>52.879999999997381</v>
      </c>
      <c r="Y397" s="14">
        <f t="shared" ref="Y397:Y460" ca="1" si="360">V397-X397</f>
        <v>1197.1200000000026</v>
      </c>
      <c r="Z397" s="14">
        <f t="shared" ref="Z397:Z460" ca="1" si="361">IF(Y397 &gt; 0, Y397, 0)</f>
        <v>1197.1200000000026</v>
      </c>
      <c r="AA397" s="14">
        <f t="shared" ca="1" si="343"/>
        <v>462714.94699999999</v>
      </c>
      <c r="AB397" s="15">
        <f ca="1">SUM(Z$12:Z397)</f>
        <v>238732.60699999999</v>
      </c>
      <c r="AC397" s="16">
        <f ca="1">SUM(X$12:X397)+SUMIF(Y$12:Y397, "&lt;0")</f>
        <v>223982.34000000003</v>
      </c>
      <c r="AE397" s="9">
        <v>44568</v>
      </c>
      <c r="AF397" s="14">
        <f t="shared" ca="1" si="350"/>
        <v>2000</v>
      </c>
      <c r="AG397" s="14">
        <f t="shared" ca="1" si="324"/>
        <v>2000</v>
      </c>
      <c r="AH397" s="14">
        <f t="shared" ca="1" si="336"/>
        <v>694.50399977336019</v>
      </c>
      <c r="AI397" s="14">
        <f t="shared" ca="1" si="351"/>
        <v>1305.4960002266398</v>
      </c>
      <c r="AJ397" s="14">
        <f t="shared" ca="1" si="352"/>
        <v>1305.4960002266398</v>
      </c>
      <c r="AK397" s="14">
        <f t="shared" ref="AK397:AK460" ca="1" si="362">AF397+AK396</f>
        <v>699489.56299796025</v>
      </c>
      <c r="AL397" s="15">
        <f ca="1">SUM(AJ$12:AJ397)</f>
        <v>364556.88029883412</v>
      </c>
      <c r="AM397" s="16">
        <f ca="1">SUM(AH$12:AH397)+SUMIF(AI$12:AI397, "&lt;0")</f>
        <v>334932.68269912631</v>
      </c>
      <c r="AO397" s="9">
        <v>44568</v>
      </c>
      <c r="AP397" s="14">
        <f t="shared" ca="1" si="353"/>
        <v>3000</v>
      </c>
      <c r="AQ397" s="14">
        <f t="shared" ca="1" si="329"/>
        <v>3000</v>
      </c>
      <c r="AR397" s="14">
        <f t="shared" ca="1" si="337"/>
        <v>1184.2144806224946</v>
      </c>
      <c r="AS397" s="14">
        <f t="shared" ref="AS397:AS460" ca="1" si="363">AP397-AR397</f>
        <v>1815.7855193775054</v>
      </c>
      <c r="AT397" s="14">
        <f t="shared" ref="AT397:AT460" ca="1" si="364">IF(AS397 &gt; 0, AS397, 0)</f>
        <v>1815.7855193775054</v>
      </c>
      <c r="AU397" s="14">
        <f t="shared" ca="1" si="344"/>
        <v>988390.78785618593</v>
      </c>
      <c r="AV397" s="15">
        <f ca="1">SUM(AT$12:AT397)</f>
        <v>513864.90198677959</v>
      </c>
      <c r="AW397" s="16">
        <f ca="1">SUM(AR$12:AR397)+SUMIF(AS$12:AS397, "&lt;0")</f>
        <v>474525.88586940651</v>
      </c>
      <c r="AX397" s="15"/>
      <c r="AZ397" s="9">
        <v>44568</v>
      </c>
      <c r="BA397" s="14">
        <f t="shared" ca="1" si="321"/>
        <v>1500</v>
      </c>
      <c r="BB397" s="14">
        <f t="shared" ca="1" si="330"/>
        <v>1500</v>
      </c>
      <c r="BC397" s="14">
        <f t="shared" ca="1" si="338"/>
        <v>302.87999999999738</v>
      </c>
      <c r="BD397" s="14">
        <f t="shared" ref="BD397:BD460" ca="1" si="365">BA397-BC397</f>
        <v>1197.1200000000026</v>
      </c>
      <c r="BE397" s="14">
        <f t="shared" ref="BE397:BE460" ca="1" si="366">IF(BD397 &gt; 0, BD397, 0)</f>
        <v>1197.1200000000026</v>
      </c>
      <c r="BF397" s="14">
        <f t="shared" ca="1" si="345"/>
        <v>541964.94699999993</v>
      </c>
      <c r="BG397" s="15">
        <f ca="1">SUM(BE$12:BE397)</f>
        <v>280732.60700000013</v>
      </c>
      <c r="BH397" s="16">
        <f ca="1">SUM(BC$12:BC397)+SUMIF(BD$12:BD397, "&lt;0")</f>
        <v>261232.33999999997</v>
      </c>
      <c r="BJ397" s="9">
        <v>44568</v>
      </c>
      <c r="BK397" s="14">
        <f t="shared" ca="1" si="322"/>
        <v>1750</v>
      </c>
      <c r="BL397" s="14">
        <f t="shared" ca="1" si="331"/>
        <v>1750</v>
      </c>
      <c r="BM397" s="14">
        <f t="shared" ca="1" si="339"/>
        <v>552.87999999999738</v>
      </c>
      <c r="BN397" s="14">
        <f t="shared" ref="BN397:BN460" ca="1" si="367">BK397-BM397</f>
        <v>1197.1200000000026</v>
      </c>
      <c r="BO397" s="14">
        <f t="shared" ref="BO397:BO460" ca="1" si="368">IF(BN397 &gt; 0, BN397, 0)</f>
        <v>1197.1200000000026</v>
      </c>
      <c r="BP397" s="14">
        <f t="shared" ca="1" si="346"/>
        <v>621214.94699999993</v>
      </c>
      <c r="BQ397" s="15">
        <f ca="1">SUM(BO$12:BO397)</f>
        <v>322732.60700000002</v>
      </c>
      <c r="BR397" s="16">
        <f ca="1">SUM(BM$12:BM397)+SUMIF(BN$12:BN397, "&lt;0")</f>
        <v>298482.33999999985</v>
      </c>
      <c r="BT397" s="9">
        <v>44568</v>
      </c>
      <c r="BU397" s="14">
        <f t="shared" ca="1" si="354"/>
        <v>2000</v>
      </c>
      <c r="BV397" s="14">
        <f t="shared" ca="1" si="325"/>
        <v>2000</v>
      </c>
      <c r="BW397" s="14">
        <f t="shared" ca="1" si="340"/>
        <v>694.50399977336019</v>
      </c>
      <c r="BX397" s="14">
        <f t="shared" ca="1" si="355"/>
        <v>1305.4960002266398</v>
      </c>
      <c r="BY397" s="14">
        <f t="shared" ca="1" si="356"/>
        <v>1305.4960002266398</v>
      </c>
      <c r="BZ397" s="14">
        <f t="shared" ref="BZ397:BZ460" ca="1" si="369">BU397+BZ396</f>
        <v>699489.56299796025</v>
      </c>
      <c r="CA397" s="15">
        <f ca="1">SUM(BY$12:BY397)</f>
        <v>364556.88029883412</v>
      </c>
      <c r="CB397" s="16">
        <f ca="1">SUM(BW$12:BW397)+SUMIF(BX$12:BX397, "&lt;0")</f>
        <v>334932.68269912631</v>
      </c>
      <c r="CD397" s="9">
        <v>44568</v>
      </c>
      <c r="CE397" s="14">
        <f t="shared" ca="1" si="323"/>
        <v>2500</v>
      </c>
      <c r="CF397" s="14">
        <f t="shared" ca="1" si="332"/>
        <v>2500</v>
      </c>
      <c r="CG397" s="14">
        <f t="shared" ca="1" si="341"/>
        <v>694.50399977336019</v>
      </c>
      <c r="CH397" s="14">
        <f t="shared" ref="CH397:CH460" ca="1" si="370">CE397-CG397</f>
        <v>1805.4960002266398</v>
      </c>
      <c r="CI397" s="14">
        <f t="shared" ref="CI397:CI460" ca="1" si="371">IF(CH397 &gt; 0, CH397, 0)</f>
        <v>1805.4960002266398</v>
      </c>
      <c r="CJ397" s="14">
        <f t="shared" ca="1" si="347"/>
        <v>848787.29516675486</v>
      </c>
      <c r="CK397" s="15">
        <f ca="1">SUM(CI$12:CI397)</f>
        <v>441854.61246762873</v>
      </c>
      <c r="CL397" s="16">
        <f ca="1">SUM(CG$12:CG397)+SUMIF(CH$12:CH397, "&lt;0")</f>
        <v>406932.68269912625</v>
      </c>
    </row>
    <row r="398" spans="1:90" x14ac:dyDescent="0.2">
      <c r="A398" s="24">
        <v>44569</v>
      </c>
      <c r="B398" s="54">
        <f ca="1">IF($A398&gt;= $C$5,$C$6, INDEX('Historical Data'!$D$2:$D$745, MATCH(A398, 'Historical Data'!$B$2:$B$745, 0)))</f>
        <v>1295.6389999999997</v>
      </c>
      <c r="C398" s="14">
        <f t="shared" ca="1" si="326"/>
        <v>1295.6389999999994</v>
      </c>
      <c r="D398" s="14">
        <f t="shared" ca="1" si="348"/>
        <v>0</v>
      </c>
      <c r="E398" s="14">
        <f t="shared" ca="1" si="357"/>
        <v>1295.6389999999997</v>
      </c>
      <c r="F398" s="14">
        <f t="shared" ca="1" si="349"/>
        <v>1295.6389999999997</v>
      </c>
      <c r="G398" s="14">
        <f t="shared" ref="G398:G461" ca="1" si="372">B398+G397</f>
        <v>478478.14900000347</v>
      </c>
      <c r="H398" s="15">
        <f ca="1">SUM(F$12:F398)</f>
        <v>247695.59799999959</v>
      </c>
      <c r="I398" s="16">
        <f ca="1">SUM(D$12:D398)+SUMIF(E$12:E398, "&lt;0")</f>
        <v>230782.55099999966</v>
      </c>
      <c r="J398" s="15"/>
      <c r="K398" s="9">
        <v>44569</v>
      </c>
      <c r="L398" s="14">
        <f t="shared" ca="1" si="319"/>
        <v>1788.5130798771124</v>
      </c>
      <c r="M398" s="14">
        <f t="shared" ca="1" si="327"/>
        <v>1788.5130798771129</v>
      </c>
      <c r="N398" s="14">
        <f t="shared" ca="1" si="334"/>
        <v>229.71807987711418</v>
      </c>
      <c r="O398" s="14">
        <f t="shared" ca="1" si="358"/>
        <v>1558.7949999999983</v>
      </c>
      <c r="P398" s="14">
        <f t="shared" ca="1" si="359"/>
        <v>1558.7949999999983</v>
      </c>
      <c r="Q398" s="14">
        <f t="shared" ca="1" si="342"/>
        <v>635212.10640092404</v>
      </c>
      <c r="R398" s="15">
        <f ca="1">SUM(P$12:P398)</f>
        <v>330761.59941935469</v>
      </c>
      <c r="S398" s="16">
        <f ca="1">SUM(N$12:N398)+SUMIF(O$12:O398, "&lt;0")</f>
        <v>304450.50698156661</v>
      </c>
      <c r="U398" s="9">
        <v>44569</v>
      </c>
      <c r="V398" s="14">
        <f t="shared" ca="1" si="320"/>
        <v>1250</v>
      </c>
      <c r="W398" s="14">
        <f t="shared" ca="1" si="328"/>
        <v>1250</v>
      </c>
      <c r="X398" s="14">
        <f t="shared" ca="1" si="335"/>
        <v>0</v>
      </c>
      <c r="Y398" s="14">
        <f t="shared" ca="1" si="360"/>
        <v>1250</v>
      </c>
      <c r="Z398" s="14">
        <f t="shared" ca="1" si="361"/>
        <v>1250</v>
      </c>
      <c r="AA398" s="14">
        <f t="shared" ca="1" si="343"/>
        <v>463964.94699999999</v>
      </c>
      <c r="AB398" s="15">
        <f ca="1">SUM(Z$12:Z398)</f>
        <v>239982.60699999999</v>
      </c>
      <c r="AC398" s="16">
        <f ca="1">SUM(X$12:X398)+SUMIF(Y$12:Y398, "&lt;0")</f>
        <v>223982.34000000003</v>
      </c>
      <c r="AE398" s="9">
        <v>44569</v>
      </c>
      <c r="AF398" s="14">
        <f t="shared" ca="1" si="350"/>
        <v>2000</v>
      </c>
      <c r="AG398" s="14">
        <f t="shared" ca="1" si="324"/>
        <v>2000</v>
      </c>
      <c r="AH398" s="14">
        <f t="shared" ca="1" si="336"/>
        <v>358.60672974742738</v>
      </c>
      <c r="AI398" s="14">
        <f t="shared" ca="1" si="351"/>
        <v>1641.3932702525726</v>
      </c>
      <c r="AJ398" s="14">
        <f t="shared" ca="1" si="352"/>
        <v>1641.3932702525726</v>
      </c>
      <c r="AK398" s="14">
        <f t="shared" ca="1" si="362"/>
        <v>701489.56299796025</v>
      </c>
      <c r="AL398" s="15">
        <f ca="1">SUM(AJ$12:AJ398)</f>
        <v>366198.27356908668</v>
      </c>
      <c r="AM398" s="16">
        <f ca="1">SUM(AH$12:AH398)+SUMIF(AI$12:AI398, "&lt;0")</f>
        <v>335291.28942887374</v>
      </c>
      <c r="AO398" s="9">
        <v>44569</v>
      </c>
      <c r="AP398" s="14">
        <f t="shared" ca="1" si="353"/>
        <v>3000</v>
      </c>
      <c r="AQ398" s="14">
        <f t="shared" ca="1" si="329"/>
        <v>3000</v>
      </c>
      <c r="AR398" s="14">
        <f t="shared" ca="1" si="337"/>
        <v>822.53948062249901</v>
      </c>
      <c r="AS398" s="14">
        <f t="shared" ca="1" si="363"/>
        <v>2177.460519377501</v>
      </c>
      <c r="AT398" s="14">
        <f t="shared" ca="1" si="364"/>
        <v>2177.460519377501</v>
      </c>
      <c r="AU398" s="14">
        <f t="shared" ca="1" si="344"/>
        <v>991390.78785618593</v>
      </c>
      <c r="AV398" s="15">
        <f ca="1">SUM(AT$12:AT398)</f>
        <v>516042.36250615708</v>
      </c>
      <c r="AW398" s="16">
        <f ca="1">SUM(AR$12:AR398)+SUMIF(AS$12:AS398, "&lt;0")</f>
        <v>475348.42535002902</v>
      </c>
      <c r="AX398" s="15"/>
      <c r="AZ398" s="9">
        <v>44569</v>
      </c>
      <c r="BA398" s="14">
        <f t="shared" ca="1" si="321"/>
        <v>1500</v>
      </c>
      <c r="BB398" s="14">
        <f t="shared" ca="1" si="330"/>
        <v>1500</v>
      </c>
      <c r="BC398" s="14">
        <f t="shared" ca="1" si="338"/>
        <v>0</v>
      </c>
      <c r="BD398" s="14">
        <f t="shared" ca="1" si="365"/>
        <v>1500</v>
      </c>
      <c r="BE398" s="14">
        <f t="shared" ca="1" si="366"/>
        <v>1500</v>
      </c>
      <c r="BF398" s="14">
        <f t="shared" ca="1" si="345"/>
        <v>543464.94699999993</v>
      </c>
      <c r="BG398" s="15">
        <f ca="1">SUM(BE$12:BE398)</f>
        <v>282232.60700000013</v>
      </c>
      <c r="BH398" s="16">
        <f ca="1">SUM(BC$12:BC398)+SUMIF(BD$12:BD398, "&lt;0")</f>
        <v>261232.33999999997</v>
      </c>
      <c r="BJ398" s="9">
        <v>44569</v>
      </c>
      <c r="BK398" s="14">
        <f t="shared" ca="1" si="322"/>
        <v>1750</v>
      </c>
      <c r="BL398" s="14">
        <f t="shared" ca="1" si="331"/>
        <v>1750</v>
      </c>
      <c r="BM398" s="14">
        <f t="shared" ca="1" si="339"/>
        <v>191.20500000000175</v>
      </c>
      <c r="BN398" s="14">
        <f t="shared" ca="1" si="367"/>
        <v>1558.7949999999983</v>
      </c>
      <c r="BO398" s="14">
        <f t="shared" ca="1" si="368"/>
        <v>1558.7949999999983</v>
      </c>
      <c r="BP398" s="14">
        <f t="shared" ca="1" si="346"/>
        <v>622964.94699999993</v>
      </c>
      <c r="BQ398" s="15">
        <f ca="1">SUM(BO$12:BO398)</f>
        <v>324291.402</v>
      </c>
      <c r="BR398" s="16">
        <f ca="1">SUM(BM$12:BM398)+SUMIF(BN$12:BN398, "&lt;0")</f>
        <v>298673.54499999993</v>
      </c>
      <c r="BT398" s="9">
        <v>44569</v>
      </c>
      <c r="BU398" s="14">
        <f t="shared" ca="1" si="354"/>
        <v>2000</v>
      </c>
      <c r="BV398" s="14">
        <f t="shared" ca="1" si="325"/>
        <v>2000</v>
      </c>
      <c r="BW398" s="14">
        <f t="shared" ca="1" si="340"/>
        <v>358.60672974742738</v>
      </c>
      <c r="BX398" s="14">
        <f t="shared" ca="1" si="355"/>
        <v>1641.3932702525726</v>
      </c>
      <c r="BY398" s="14">
        <f t="shared" ca="1" si="356"/>
        <v>1641.3932702525726</v>
      </c>
      <c r="BZ398" s="14">
        <f t="shared" ca="1" si="369"/>
        <v>701489.56299796025</v>
      </c>
      <c r="CA398" s="15">
        <f ca="1">SUM(BY$12:BY398)</f>
        <v>366198.27356908668</v>
      </c>
      <c r="CB398" s="16">
        <f ca="1">SUM(BW$12:BW398)+SUMIF(BX$12:BX398, "&lt;0")</f>
        <v>335291.28942887374</v>
      </c>
      <c r="CD398" s="9">
        <v>44569</v>
      </c>
      <c r="CE398" s="14">
        <f t="shared" ca="1" si="323"/>
        <v>2500</v>
      </c>
      <c r="CF398" s="14">
        <f t="shared" ca="1" si="332"/>
        <v>2500</v>
      </c>
      <c r="CG398" s="14">
        <f t="shared" ca="1" si="341"/>
        <v>358.60672974742738</v>
      </c>
      <c r="CH398" s="14">
        <f t="shared" ca="1" si="370"/>
        <v>2141.3932702525726</v>
      </c>
      <c r="CI398" s="14">
        <f t="shared" ca="1" si="371"/>
        <v>2141.3932702525726</v>
      </c>
      <c r="CJ398" s="14">
        <f t="shared" ca="1" si="347"/>
        <v>851287.29516675486</v>
      </c>
      <c r="CK398" s="15">
        <f ca="1">SUM(CI$12:CI398)</f>
        <v>443996.00573788129</v>
      </c>
      <c r="CL398" s="16">
        <f ca="1">SUM(CG$12:CG398)+SUMIF(CH$12:CH398, "&lt;0")</f>
        <v>407291.28942887369</v>
      </c>
    </row>
    <row r="399" spans="1:90" x14ac:dyDescent="0.2">
      <c r="A399" s="24">
        <v>44570</v>
      </c>
      <c r="B399" s="54">
        <f ca="1">IF($A399&gt;= $C$5,$C$6, INDEX('Historical Data'!$D$2:$D$745, MATCH(A399, 'Historical Data'!$B$2:$B$745, 0)))</f>
        <v>1295.6389999999997</v>
      </c>
      <c r="C399" s="14">
        <f t="shared" ca="1" si="326"/>
        <v>1295.6389999999994</v>
      </c>
      <c r="D399" s="14">
        <f t="shared" ca="1" si="348"/>
        <v>553.36400000000231</v>
      </c>
      <c r="E399" s="14">
        <f t="shared" ca="1" si="357"/>
        <v>742.27499999999736</v>
      </c>
      <c r="F399" s="14">
        <f t="shared" ca="1" si="349"/>
        <v>742.27499999999736</v>
      </c>
      <c r="G399" s="14">
        <f t="shared" ca="1" si="372"/>
        <v>479773.78800000349</v>
      </c>
      <c r="H399" s="15">
        <f ca="1">SUM(F$12:F399)</f>
        <v>248437.87299999958</v>
      </c>
      <c r="I399" s="16">
        <f ca="1">SUM(D$12:D399)+SUMIF(E$12:E399, "&lt;0")</f>
        <v>231335.91499999966</v>
      </c>
      <c r="J399" s="15"/>
      <c r="K399" s="9">
        <v>44570</v>
      </c>
      <c r="L399" s="14">
        <f t="shared" ref="L399:L462" ca="1" si="373">IF(K399&lt;M$5, $B399, MIN(M$7, M$9 + $C$8*(K399-M$5)))</f>
        <v>1788.5130798771124</v>
      </c>
      <c r="M399" s="14">
        <f t="shared" ca="1" si="327"/>
        <v>1788.5130798771129</v>
      </c>
      <c r="N399" s="14">
        <f t="shared" ca="1" si="334"/>
        <v>1309.3940798771137</v>
      </c>
      <c r="O399" s="14">
        <f t="shared" ca="1" si="358"/>
        <v>479.11899999999878</v>
      </c>
      <c r="P399" s="14">
        <f t="shared" ca="1" si="359"/>
        <v>479.11899999999878</v>
      </c>
      <c r="Q399" s="14">
        <f t="shared" ca="1" si="342"/>
        <v>637000.61948080116</v>
      </c>
      <c r="R399" s="15">
        <f ca="1">SUM(P$12:P399)</f>
        <v>331240.7184193547</v>
      </c>
      <c r="S399" s="16">
        <f ca="1">SUM(N$12:N399)+SUMIF(O$12:O399, "&lt;0")</f>
        <v>305759.90106144373</v>
      </c>
      <c r="U399" s="9">
        <v>44570</v>
      </c>
      <c r="V399" s="14">
        <f t="shared" ref="V399:V462" ca="1" si="374">IF(U399&lt;W$5, $B399, MIN(W$7, W$9 + $C$8*(U399-W$5)))</f>
        <v>1250</v>
      </c>
      <c r="W399" s="14">
        <f t="shared" ca="1" si="328"/>
        <v>1250</v>
      </c>
      <c r="X399" s="14">
        <f t="shared" ca="1" si="335"/>
        <v>462.08600000000297</v>
      </c>
      <c r="Y399" s="14">
        <f t="shared" ca="1" si="360"/>
        <v>787.91399999999703</v>
      </c>
      <c r="Z399" s="14">
        <f t="shared" ca="1" si="361"/>
        <v>787.91399999999703</v>
      </c>
      <c r="AA399" s="14">
        <f t="shared" ca="1" si="343"/>
        <v>465214.94699999999</v>
      </c>
      <c r="AB399" s="15">
        <f ca="1">SUM(Z$12:Z399)</f>
        <v>240770.52099999998</v>
      </c>
      <c r="AC399" s="16">
        <f ca="1">SUM(X$12:X399)+SUMIF(Y$12:Y399, "&lt;0")</f>
        <v>224444.42600000004</v>
      </c>
      <c r="AE399" s="9">
        <v>44570</v>
      </c>
      <c r="AF399" s="14">
        <f t="shared" ca="1" si="350"/>
        <v>2000</v>
      </c>
      <c r="AG399" s="14">
        <f t="shared" ca="1" si="324"/>
        <v>2000</v>
      </c>
      <c r="AH399" s="14">
        <f t="shared" ca="1" si="336"/>
        <v>1464.0604597214892</v>
      </c>
      <c r="AI399" s="14">
        <f t="shared" ca="1" si="351"/>
        <v>535.93954027851078</v>
      </c>
      <c r="AJ399" s="14">
        <f t="shared" ca="1" si="352"/>
        <v>535.93954027851078</v>
      </c>
      <c r="AK399" s="14">
        <f t="shared" ca="1" si="362"/>
        <v>703489.56299796025</v>
      </c>
      <c r="AL399" s="15">
        <f ca="1">SUM(AJ$12:AJ399)</f>
        <v>366734.2131093652</v>
      </c>
      <c r="AM399" s="16">
        <f ca="1">SUM(AH$12:AH399)+SUMIF(AI$12:AI399, "&lt;0")</f>
        <v>336755.34988859523</v>
      </c>
      <c r="AO399" s="9">
        <v>44570</v>
      </c>
      <c r="AP399" s="14">
        <f t="shared" ca="1" si="353"/>
        <v>3000</v>
      </c>
      <c r="AQ399" s="14">
        <f t="shared" ca="1" si="329"/>
        <v>3000</v>
      </c>
      <c r="AR399" s="14">
        <f t="shared" ca="1" si="337"/>
        <v>1902.2154806224985</v>
      </c>
      <c r="AS399" s="14">
        <f t="shared" ca="1" si="363"/>
        <v>1097.7845193775015</v>
      </c>
      <c r="AT399" s="14">
        <f t="shared" ca="1" si="364"/>
        <v>1097.7845193775015</v>
      </c>
      <c r="AU399" s="14">
        <f t="shared" ca="1" si="344"/>
        <v>994390.78785618593</v>
      </c>
      <c r="AV399" s="15">
        <f ca="1">SUM(AT$12:AT399)</f>
        <v>517140.14702553459</v>
      </c>
      <c r="AW399" s="16">
        <f ca="1">SUM(AR$12:AR399)+SUMIF(AS$12:AS399, "&lt;0")</f>
        <v>477250.64083065151</v>
      </c>
      <c r="AX399" s="15"/>
      <c r="AZ399" s="9">
        <v>44570</v>
      </c>
      <c r="BA399" s="14">
        <f t="shared" ref="BA399:BA462" ca="1" si="375">IF(AZ399&lt;BB$5, $B399, MIN(BB$7, BB$9 + $C$8*(AZ399-BB$5)))</f>
        <v>1500</v>
      </c>
      <c r="BB399" s="14">
        <f t="shared" ca="1" si="330"/>
        <v>1500</v>
      </c>
      <c r="BC399" s="14">
        <f t="shared" ca="1" si="338"/>
        <v>962.08600000000297</v>
      </c>
      <c r="BD399" s="14">
        <f t="shared" ca="1" si="365"/>
        <v>537.91399999999703</v>
      </c>
      <c r="BE399" s="14">
        <f t="shared" ca="1" si="366"/>
        <v>537.91399999999703</v>
      </c>
      <c r="BF399" s="14">
        <f t="shared" ca="1" si="345"/>
        <v>544964.94699999993</v>
      </c>
      <c r="BG399" s="15">
        <f ca="1">SUM(BE$12:BE399)</f>
        <v>282770.52100000012</v>
      </c>
      <c r="BH399" s="16">
        <f ca="1">SUM(BC$12:BC399)+SUMIF(BD$12:BD399, "&lt;0")</f>
        <v>262194.42599999998</v>
      </c>
      <c r="BJ399" s="9">
        <v>44570</v>
      </c>
      <c r="BK399" s="14">
        <f t="shared" ref="BK399:BK462" ca="1" si="376">IF(BJ399&lt;BL$5, $B399, MIN(BL$7, BL$9 + $C$8*(BJ399-BL$5)))</f>
        <v>1750</v>
      </c>
      <c r="BL399" s="14">
        <f t="shared" ca="1" si="331"/>
        <v>1750</v>
      </c>
      <c r="BM399" s="14">
        <f t="shared" ca="1" si="339"/>
        <v>1270.8810000000012</v>
      </c>
      <c r="BN399" s="14">
        <f t="shared" ca="1" si="367"/>
        <v>479.11899999999878</v>
      </c>
      <c r="BO399" s="14">
        <f t="shared" ca="1" si="368"/>
        <v>479.11899999999878</v>
      </c>
      <c r="BP399" s="14">
        <f t="shared" ca="1" si="346"/>
        <v>624714.94699999993</v>
      </c>
      <c r="BQ399" s="15">
        <f ca="1">SUM(BO$12:BO399)</f>
        <v>324770.52100000001</v>
      </c>
      <c r="BR399" s="16">
        <f ca="1">SUM(BM$12:BM399)+SUMIF(BN$12:BN399, "&lt;0")</f>
        <v>299944.42599999986</v>
      </c>
      <c r="BT399" s="9">
        <v>44570</v>
      </c>
      <c r="BU399" s="14">
        <f t="shared" ca="1" si="354"/>
        <v>2000</v>
      </c>
      <c r="BV399" s="14">
        <f t="shared" ca="1" si="325"/>
        <v>2000</v>
      </c>
      <c r="BW399" s="14">
        <f t="shared" ca="1" si="340"/>
        <v>1464.0604597214892</v>
      </c>
      <c r="BX399" s="14">
        <f t="shared" ca="1" si="355"/>
        <v>535.93954027851078</v>
      </c>
      <c r="BY399" s="14">
        <f t="shared" ca="1" si="356"/>
        <v>535.93954027851078</v>
      </c>
      <c r="BZ399" s="14">
        <f t="shared" ca="1" si="369"/>
        <v>703489.56299796025</v>
      </c>
      <c r="CA399" s="15">
        <f ca="1">SUM(BY$12:BY399)</f>
        <v>366734.2131093652</v>
      </c>
      <c r="CB399" s="16">
        <f ca="1">SUM(BW$12:BW399)+SUMIF(BX$12:BX399, "&lt;0")</f>
        <v>336755.34988859523</v>
      </c>
      <c r="CD399" s="9">
        <v>44570</v>
      </c>
      <c r="CE399" s="14">
        <f t="shared" ref="CE399:CE462" ca="1" si="377">IF(CD399&lt;CF$5, $B399, MIN(CF$7, CF$9 + $C$8*(CD399-CF$5)))</f>
        <v>2500</v>
      </c>
      <c r="CF399" s="14">
        <f t="shared" ca="1" si="332"/>
        <v>2500</v>
      </c>
      <c r="CG399" s="14">
        <f t="shared" ca="1" si="341"/>
        <v>1464.0604597214892</v>
      </c>
      <c r="CH399" s="14">
        <f t="shared" ca="1" si="370"/>
        <v>1035.9395402785108</v>
      </c>
      <c r="CI399" s="14">
        <f t="shared" ca="1" si="371"/>
        <v>1035.9395402785108</v>
      </c>
      <c r="CJ399" s="14">
        <f t="shared" ca="1" si="347"/>
        <v>853787.29516675486</v>
      </c>
      <c r="CK399" s="15">
        <f ca="1">SUM(CI$12:CI399)</f>
        <v>445031.94527815981</v>
      </c>
      <c r="CL399" s="16">
        <f ca="1">SUM(CG$12:CG399)+SUMIF(CH$12:CH399, "&lt;0")</f>
        <v>408755.34988859517</v>
      </c>
    </row>
    <row r="400" spans="1:90" x14ac:dyDescent="0.2">
      <c r="A400" s="24">
        <v>44571</v>
      </c>
      <c r="B400" s="54">
        <f ca="1">IF($A400&gt;= $C$5,$C$6, INDEX('Historical Data'!$D$2:$D$745, MATCH(A400, 'Historical Data'!$B$2:$B$745, 0)))</f>
        <v>1295.6389999999997</v>
      </c>
      <c r="C400" s="14">
        <f t="shared" ca="1" si="326"/>
        <v>1295.6389999999994</v>
      </c>
      <c r="D400" s="14">
        <f t="shared" ca="1" si="348"/>
        <v>1121.5609999999983</v>
      </c>
      <c r="E400" s="14">
        <f t="shared" ca="1" si="357"/>
        <v>174.07800000000134</v>
      </c>
      <c r="F400" s="14">
        <f t="shared" ca="1" si="349"/>
        <v>174.07800000000134</v>
      </c>
      <c r="G400" s="14">
        <f t="shared" ca="1" si="372"/>
        <v>481069.42700000352</v>
      </c>
      <c r="H400" s="15">
        <f ca="1">SUM(F$12:F400)</f>
        <v>248611.95099999959</v>
      </c>
      <c r="I400" s="16">
        <f ca="1">SUM(D$12:D400)+SUMIF(E$12:E400, "&lt;0")</f>
        <v>232457.47599999965</v>
      </c>
      <c r="J400" s="15"/>
      <c r="K400" s="9">
        <v>44571</v>
      </c>
      <c r="L400" s="14">
        <f t="shared" ca="1" si="373"/>
        <v>1788.5130798771124</v>
      </c>
      <c r="M400" s="14">
        <f t="shared" ca="1" si="327"/>
        <v>1788.5130798771129</v>
      </c>
      <c r="N400" s="14">
        <f t="shared" ca="1" si="334"/>
        <v>1614.4350798771111</v>
      </c>
      <c r="O400" s="14">
        <f t="shared" ca="1" si="358"/>
        <v>174.07800000000134</v>
      </c>
      <c r="P400" s="14">
        <f t="shared" ca="1" si="359"/>
        <v>174.07800000000134</v>
      </c>
      <c r="Q400" s="14">
        <f t="shared" ca="1" si="342"/>
        <v>638789.13256067829</v>
      </c>
      <c r="R400" s="15">
        <f ca="1">SUM(P$12:P400)</f>
        <v>331414.79641935468</v>
      </c>
      <c r="S400" s="16">
        <f ca="1">SUM(N$12:N400)+SUMIF(O$12:O400, "&lt;0")</f>
        <v>307374.33614132082</v>
      </c>
      <c r="U400" s="9">
        <v>44571</v>
      </c>
      <c r="V400" s="14">
        <f t="shared" ca="1" si="374"/>
        <v>1250</v>
      </c>
      <c r="W400" s="14">
        <f t="shared" ca="1" si="328"/>
        <v>1250</v>
      </c>
      <c r="X400" s="14">
        <f t="shared" ca="1" si="335"/>
        <v>1075.9219999999987</v>
      </c>
      <c r="Y400" s="14">
        <f t="shared" ca="1" si="360"/>
        <v>174.07800000000134</v>
      </c>
      <c r="Z400" s="14">
        <f t="shared" ca="1" si="361"/>
        <v>174.07800000000134</v>
      </c>
      <c r="AA400" s="14">
        <f t="shared" ca="1" si="343"/>
        <v>466464.94699999999</v>
      </c>
      <c r="AB400" s="15">
        <f ca="1">SUM(Z$12:Z400)</f>
        <v>240944.59899999999</v>
      </c>
      <c r="AC400" s="16">
        <f ca="1">SUM(X$12:X400)+SUMIF(Y$12:Y400, "&lt;0")</f>
        <v>225520.34800000003</v>
      </c>
      <c r="AE400" s="9">
        <v>44571</v>
      </c>
      <c r="AF400" s="14">
        <f t="shared" ca="1" si="350"/>
        <v>2000</v>
      </c>
      <c r="AG400" s="14">
        <f t="shared" ca="1" si="324"/>
        <v>2000</v>
      </c>
      <c r="AH400" s="14">
        <f t="shared" ca="1" si="336"/>
        <v>1794.8791896955495</v>
      </c>
      <c r="AI400" s="14">
        <f t="shared" ca="1" si="351"/>
        <v>205.12081030445052</v>
      </c>
      <c r="AJ400" s="14">
        <f t="shared" ca="1" si="352"/>
        <v>205.12081030445052</v>
      </c>
      <c r="AK400" s="14">
        <f t="shared" ca="1" si="362"/>
        <v>705489.56299796025</v>
      </c>
      <c r="AL400" s="15">
        <f ca="1">SUM(AJ$12:AJ400)</f>
        <v>366939.33391966968</v>
      </c>
      <c r="AM400" s="16">
        <f ca="1">SUM(AH$12:AH400)+SUMIF(AI$12:AI400, "&lt;0")</f>
        <v>338550.22907829075</v>
      </c>
      <c r="AO400" s="9">
        <v>44571</v>
      </c>
      <c r="AP400" s="14">
        <f t="shared" ca="1" si="353"/>
        <v>3000</v>
      </c>
      <c r="AQ400" s="14">
        <f t="shared" ca="1" si="329"/>
        <v>3000</v>
      </c>
      <c r="AR400" s="14">
        <f t="shared" ca="1" si="337"/>
        <v>2207.2564806224959</v>
      </c>
      <c r="AS400" s="14">
        <f t="shared" ca="1" si="363"/>
        <v>792.74351937750407</v>
      </c>
      <c r="AT400" s="14">
        <f t="shared" ca="1" si="364"/>
        <v>792.74351937750407</v>
      </c>
      <c r="AU400" s="14">
        <f t="shared" ca="1" si="344"/>
        <v>997390.78785618593</v>
      </c>
      <c r="AV400" s="15">
        <f ca="1">SUM(AT$12:AT400)</f>
        <v>517932.89054491208</v>
      </c>
      <c r="AW400" s="16">
        <f ca="1">SUM(AR$12:AR400)+SUMIF(AS$12:AS400, "&lt;0")</f>
        <v>479457.89731127402</v>
      </c>
      <c r="AX400" s="15"/>
      <c r="AZ400" s="9">
        <v>44571</v>
      </c>
      <c r="BA400" s="14">
        <f t="shared" ca="1" si="375"/>
        <v>1500</v>
      </c>
      <c r="BB400" s="14">
        <f t="shared" ca="1" si="330"/>
        <v>1500</v>
      </c>
      <c r="BC400" s="14">
        <f t="shared" ca="1" si="338"/>
        <v>1325.9219999999987</v>
      </c>
      <c r="BD400" s="14">
        <f t="shared" ca="1" si="365"/>
        <v>174.07800000000134</v>
      </c>
      <c r="BE400" s="14">
        <f t="shared" ca="1" si="366"/>
        <v>174.07800000000134</v>
      </c>
      <c r="BF400" s="14">
        <f t="shared" ca="1" si="345"/>
        <v>546464.94699999993</v>
      </c>
      <c r="BG400" s="15">
        <f ca="1">SUM(BE$12:BE400)</f>
        <v>282944.5990000001</v>
      </c>
      <c r="BH400" s="16">
        <f ca="1">SUM(BC$12:BC400)+SUMIF(BD$12:BD400, "&lt;0")</f>
        <v>263520.348</v>
      </c>
      <c r="BJ400" s="9">
        <v>44571</v>
      </c>
      <c r="BK400" s="14">
        <f t="shared" ca="1" si="376"/>
        <v>1750</v>
      </c>
      <c r="BL400" s="14">
        <f t="shared" ca="1" si="331"/>
        <v>1750</v>
      </c>
      <c r="BM400" s="14">
        <f t="shared" ca="1" si="339"/>
        <v>1575.9219999999987</v>
      </c>
      <c r="BN400" s="14">
        <f t="shared" ca="1" si="367"/>
        <v>174.07800000000134</v>
      </c>
      <c r="BO400" s="14">
        <f t="shared" ca="1" si="368"/>
        <v>174.07800000000134</v>
      </c>
      <c r="BP400" s="14">
        <f t="shared" ca="1" si="346"/>
        <v>626464.94699999993</v>
      </c>
      <c r="BQ400" s="15">
        <f ca="1">SUM(BO$12:BO400)</f>
        <v>324944.59899999999</v>
      </c>
      <c r="BR400" s="16">
        <f ca="1">SUM(BM$12:BM400)+SUMIF(BN$12:BN400, "&lt;0")</f>
        <v>301520.34799999988</v>
      </c>
      <c r="BT400" s="9">
        <v>44571</v>
      </c>
      <c r="BU400" s="14">
        <f t="shared" ca="1" si="354"/>
        <v>2000</v>
      </c>
      <c r="BV400" s="14">
        <f t="shared" ca="1" si="325"/>
        <v>2000</v>
      </c>
      <c r="BW400" s="14">
        <f t="shared" ca="1" si="340"/>
        <v>1794.8791896955495</v>
      </c>
      <c r="BX400" s="14">
        <f t="shared" ca="1" si="355"/>
        <v>205.12081030445052</v>
      </c>
      <c r="BY400" s="14">
        <f t="shared" ca="1" si="356"/>
        <v>205.12081030445052</v>
      </c>
      <c r="BZ400" s="14">
        <f t="shared" ca="1" si="369"/>
        <v>705489.56299796025</v>
      </c>
      <c r="CA400" s="15">
        <f ca="1">SUM(BY$12:BY400)</f>
        <v>366939.33391966968</v>
      </c>
      <c r="CB400" s="16">
        <f ca="1">SUM(BW$12:BW400)+SUMIF(BX$12:BX400, "&lt;0")</f>
        <v>338550.22907829075</v>
      </c>
      <c r="CD400" s="9">
        <v>44571</v>
      </c>
      <c r="CE400" s="14">
        <f t="shared" ca="1" si="377"/>
        <v>2500</v>
      </c>
      <c r="CF400" s="14">
        <f t="shared" ca="1" si="332"/>
        <v>2500</v>
      </c>
      <c r="CG400" s="14">
        <f t="shared" ca="1" si="341"/>
        <v>1794.8791896955495</v>
      </c>
      <c r="CH400" s="14">
        <f t="shared" ca="1" si="370"/>
        <v>705.12081030445052</v>
      </c>
      <c r="CI400" s="14">
        <f t="shared" ca="1" si="371"/>
        <v>705.12081030445052</v>
      </c>
      <c r="CJ400" s="14">
        <f t="shared" ca="1" si="347"/>
        <v>856287.29516675486</v>
      </c>
      <c r="CK400" s="15">
        <f ca="1">SUM(CI$12:CI400)</f>
        <v>445737.06608846429</v>
      </c>
      <c r="CL400" s="16">
        <f ca="1">SUM(CG$12:CG400)+SUMIF(CH$12:CH400, "&lt;0")</f>
        <v>410550.22907829069</v>
      </c>
    </row>
    <row r="401" spans="1:90" x14ac:dyDescent="0.2">
      <c r="A401" s="24">
        <v>44572</v>
      </c>
      <c r="B401" s="54">
        <f ca="1">IF($A401&gt;= $C$5,$C$6, INDEX('Historical Data'!$D$2:$D$745, MATCH(A401, 'Historical Data'!$B$2:$B$745, 0)))</f>
        <v>1295.6389999999997</v>
      </c>
      <c r="C401" s="14">
        <f t="shared" ca="1" si="326"/>
        <v>1295.6389999999994</v>
      </c>
      <c r="D401" s="14">
        <f t="shared" ca="1" si="348"/>
        <v>372.72900000000345</v>
      </c>
      <c r="E401" s="14">
        <f t="shared" ca="1" si="357"/>
        <v>922.90999999999622</v>
      </c>
      <c r="F401" s="14">
        <f t="shared" ca="1" si="349"/>
        <v>922.90999999999622</v>
      </c>
      <c r="G401" s="14">
        <f t="shared" ca="1" si="372"/>
        <v>482365.06600000354</v>
      </c>
      <c r="H401" s="15">
        <f ca="1">SUM(F$12:F401)</f>
        <v>249534.8609999996</v>
      </c>
      <c r="I401" s="16">
        <f ca="1">SUM(D$12:D401)+SUMIF(E$12:E401, "&lt;0")</f>
        <v>232830.20499999964</v>
      </c>
      <c r="J401" s="15"/>
      <c r="K401" s="9">
        <v>44572</v>
      </c>
      <c r="L401" s="14">
        <f t="shared" ca="1" si="373"/>
        <v>1788.5130798771124</v>
      </c>
      <c r="M401" s="14">
        <f t="shared" ca="1" si="327"/>
        <v>1788.5130798771129</v>
      </c>
      <c r="N401" s="14">
        <f t="shared" ca="1" si="334"/>
        <v>865.60307987711622</v>
      </c>
      <c r="O401" s="14">
        <f t="shared" ca="1" si="358"/>
        <v>922.90999999999622</v>
      </c>
      <c r="P401" s="14">
        <f t="shared" ca="1" si="359"/>
        <v>922.90999999999622</v>
      </c>
      <c r="Q401" s="14">
        <f t="shared" ca="1" si="342"/>
        <v>640577.64564055542</v>
      </c>
      <c r="R401" s="15">
        <f ca="1">SUM(P$12:P401)</f>
        <v>332337.70641935465</v>
      </c>
      <c r="S401" s="16">
        <f ca="1">SUM(N$12:N401)+SUMIF(O$12:O401, "&lt;0")</f>
        <v>308239.93922119791</v>
      </c>
      <c r="U401" s="9">
        <v>44572</v>
      </c>
      <c r="V401" s="14">
        <f t="shared" ca="1" si="374"/>
        <v>1250</v>
      </c>
      <c r="W401" s="14">
        <f t="shared" ca="1" si="328"/>
        <v>1250</v>
      </c>
      <c r="X401" s="14">
        <f t="shared" ca="1" si="335"/>
        <v>327.09000000000378</v>
      </c>
      <c r="Y401" s="14">
        <f t="shared" ca="1" si="360"/>
        <v>922.90999999999622</v>
      </c>
      <c r="Z401" s="14">
        <f t="shared" ca="1" si="361"/>
        <v>922.90999999999622</v>
      </c>
      <c r="AA401" s="14">
        <f t="shared" ca="1" si="343"/>
        <v>467714.94699999999</v>
      </c>
      <c r="AB401" s="15">
        <f ca="1">SUM(Z$12:Z401)</f>
        <v>241867.50899999999</v>
      </c>
      <c r="AC401" s="16">
        <f ca="1">SUM(X$12:X401)+SUMIF(Y$12:Y401, "&lt;0")</f>
        <v>225847.43800000002</v>
      </c>
      <c r="AE401" s="9">
        <v>44572</v>
      </c>
      <c r="AF401" s="14">
        <f t="shared" ca="1" si="350"/>
        <v>2000</v>
      </c>
      <c r="AG401" s="14">
        <f t="shared" ca="1" si="324"/>
        <v>2000</v>
      </c>
      <c r="AH401" s="14">
        <f t="shared" ca="1" si="336"/>
        <v>1071.8249196696172</v>
      </c>
      <c r="AI401" s="14">
        <f t="shared" ca="1" si="351"/>
        <v>928.1750803303828</v>
      </c>
      <c r="AJ401" s="14">
        <f t="shared" ca="1" si="352"/>
        <v>928.1750803303828</v>
      </c>
      <c r="AK401" s="14">
        <f t="shared" ca="1" si="362"/>
        <v>707489.56299796025</v>
      </c>
      <c r="AL401" s="15">
        <f ca="1">SUM(AJ$12:AJ401)</f>
        <v>367867.50900000008</v>
      </c>
      <c r="AM401" s="16">
        <f ca="1">SUM(AH$12:AH401)+SUMIF(AI$12:AI401, "&lt;0")</f>
        <v>339622.05399796035</v>
      </c>
      <c r="AO401" s="9">
        <v>44572</v>
      </c>
      <c r="AP401" s="14">
        <f t="shared" ca="1" si="353"/>
        <v>3000</v>
      </c>
      <c r="AQ401" s="14">
        <f t="shared" ca="1" si="329"/>
        <v>3000</v>
      </c>
      <c r="AR401" s="14">
        <f t="shared" ca="1" si="337"/>
        <v>1458.4244806225008</v>
      </c>
      <c r="AS401" s="14">
        <f t="shared" ca="1" si="363"/>
        <v>1541.5755193774992</v>
      </c>
      <c r="AT401" s="14">
        <f t="shared" ca="1" si="364"/>
        <v>1541.5755193774992</v>
      </c>
      <c r="AU401" s="14">
        <f t="shared" ca="1" si="344"/>
        <v>1000390.7878561859</v>
      </c>
      <c r="AV401" s="15">
        <f ca="1">SUM(AT$12:AT401)</f>
        <v>519474.46606428956</v>
      </c>
      <c r="AW401" s="16">
        <f ca="1">SUM(AR$12:AR401)+SUMIF(AS$12:AS401, "&lt;0")</f>
        <v>480916.32179189654</v>
      </c>
      <c r="AX401" s="15"/>
      <c r="AZ401" s="9">
        <v>44572</v>
      </c>
      <c r="BA401" s="14">
        <f t="shared" ca="1" si="375"/>
        <v>1500</v>
      </c>
      <c r="BB401" s="14">
        <f t="shared" ca="1" si="330"/>
        <v>1500</v>
      </c>
      <c r="BC401" s="14">
        <f t="shared" ca="1" si="338"/>
        <v>577.09000000000378</v>
      </c>
      <c r="BD401" s="14">
        <f t="shared" ca="1" si="365"/>
        <v>922.90999999999622</v>
      </c>
      <c r="BE401" s="14">
        <f t="shared" ca="1" si="366"/>
        <v>922.90999999999622</v>
      </c>
      <c r="BF401" s="14">
        <f t="shared" ca="1" si="345"/>
        <v>547964.94699999993</v>
      </c>
      <c r="BG401" s="15">
        <f ca="1">SUM(BE$12:BE401)</f>
        <v>283867.50900000008</v>
      </c>
      <c r="BH401" s="16">
        <f ca="1">SUM(BC$12:BC401)+SUMIF(BD$12:BD401, "&lt;0")</f>
        <v>264097.43800000002</v>
      </c>
      <c r="BJ401" s="9">
        <v>44572</v>
      </c>
      <c r="BK401" s="14">
        <f t="shared" ca="1" si="376"/>
        <v>1750</v>
      </c>
      <c r="BL401" s="14">
        <f t="shared" ca="1" si="331"/>
        <v>1750</v>
      </c>
      <c r="BM401" s="14">
        <f t="shared" ca="1" si="339"/>
        <v>827.09000000000378</v>
      </c>
      <c r="BN401" s="14">
        <f t="shared" ca="1" si="367"/>
        <v>922.90999999999622</v>
      </c>
      <c r="BO401" s="14">
        <f t="shared" ca="1" si="368"/>
        <v>922.90999999999622</v>
      </c>
      <c r="BP401" s="14">
        <f t="shared" ca="1" si="346"/>
        <v>628214.94699999993</v>
      </c>
      <c r="BQ401" s="15">
        <f ca="1">SUM(BO$12:BO401)</f>
        <v>325867.50899999996</v>
      </c>
      <c r="BR401" s="16">
        <f ca="1">SUM(BM$12:BM401)+SUMIF(BN$12:BN401, "&lt;0")</f>
        <v>302347.43799999997</v>
      </c>
      <c r="BT401" s="9">
        <v>44572</v>
      </c>
      <c r="BU401" s="14">
        <f t="shared" ca="1" si="354"/>
        <v>2000</v>
      </c>
      <c r="BV401" s="14">
        <f t="shared" ca="1" si="325"/>
        <v>2000</v>
      </c>
      <c r="BW401" s="14">
        <f t="shared" ca="1" si="340"/>
        <v>1071.8249196696172</v>
      </c>
      <c r="BX401" s="14">
        <f t="shared" ca="1" si="355"/>
        <v>928.1750803303828</v>
      </c>
      <c r="BY401" s="14">
        <f t="shared" ca="1" si="356"/>
        <v>928.1750803303828</v>
      </c>
      <c r="BZ401" s="14">
        <f t="shared" ca="1" si="369"/>
        <v>707489.56299796025</v>
      </c>
      <c r="CA401" s="15">
        <f ca="1">SUM(BY$12:BY401)</f>
        <v>367867.50900000008</v>
      </c>
      <c r="CB401" s="16">
        <f ca="1">SUM(BW$12:BW401)+SUMIF(BX$12:BX401, "&lt;0")</f>
        <v>339622.05399796035</v>
      </c>
      <c r="CD401" s="9">
        <v>44572</v>
      </c>
      <c r="CE401" s="14">
        <f t="shared" ca="1" si="377"/>
        <v>2500</v>
      </c>
      <c r="CF401" s="14">
        <f t="shared" ca="1" si="332"/>
        <v>2500</v>
      </c>
      <c r="CG401" s="14">
        <f t="shared" ca="1" si="341"/>
        <v>1071.8249196696172</v>
      </c>
      <c r="CH401" s="14">
        <f t="shared" ca="1" si="370"/>
        <v>1428.1750803303828</v>
      </c>
      <c r="CI401" s="14">
        <f t="shared" ca="1" si="371"/>
        <v>1428.1750803303828</v>
      </c>
      <c r="CJ401" s="14">
        <f t="shared" ca="1" si="347"/>
        <v>858787.29516675486</v>
      </c>
      <c r="CK401" s="15">
        <f ca="1">SUM(CI$12:CI401)</f>
        <v>447165.24116879469</v>
      </c>
      <c r="CL401" s="16">
        <f ca="1">SUM(CG$12:CG401)+SUMIF(CH$12:CH401, "&lt;0")</f>
        <v>411622.05399796029</v>
      </c>
    </row>
    <row r="402" spans="1:90" x14ac:dyDescent="0.2">
      <c r="A402" s="24">
        <v>44573</v>
      </c>
      <c r="B402" s="54">
        <f ca="1">IF($A402&gt;= $C$5,$C$6, INDEX('Historical Data'!$D$2:$D$745, MATCH(A402, 'Historical Data'!$B$2:$B$745, 0)))</f>
        <v>1295.6389999999997</v>
      </c>
      <c r="C402" s="14">
        <f t="shared" ca="1" si="326"/>
        <v>1295.6389999999994</v>
      </c>
      <c r="D402" s="14">
        <f t="shared" ca="1" si="348"/>
        <v>241.42199999999548</v>
      </c>
      <c r="E402" s="14">
        <f t="shared" ca="1" si="357"/>
        <v>1054.2170000000042</v>
      </c>
      <c r="F402" s="14">
        <f t="shared" ca="1" si="349"/>
        <v>1054.2170000000042</v>
      </c>
      <c r="G402" s="14">
        <f t="shared" ca="1" si="372"/>
        <v>483660.70500000357</v>
      </c>
      <c r="H402" s="15">
        <f ca="1">SUM(F$12:F402)</f>
        <v>250589.0779999996</v>
      </c>
      <c r="I402" s="16">
        <f ca="1">SUM(D$12:D402)+SUMIF(E$12:E402, "&lt;0")</f>
        <v>233071.62699999963</v>
      </c>
      <c r="J402" s="15"/>
      <c r="K402" s="9">
        <v>44573</v>
      </c>
      <c r="L402" s="14">
        <f t="shared" ca="1" si="373"/>
        <v>1788.5130798771124</v>
      </c>
      <c r="M402" s="14">
        <f t="shared" ca="1" si="327"/>
        <v>1788.5130798771129</v>
      </c>
      <c r="N402" s="14">
        <f t="shared" ca="1" si="334"/>
        <v>734.29607987710824</v>
      </c>
      <c r="O402" s="14">
        <f t="shared" ca="1" si="358"/>
        <v>1054.2170000000042</v>
      </c>
      <c r="P402" s="14">
        <f t="shared" ca="1" si="359"/>
        <v>1054.2170000000042</v>
      </c>
      <c r="Q402" s="14">
        <f t="shared" ca="1" si="342"/>
        <v>642366.15872043255</v>
      </c>
      <c r="R402" s="15">
        <f ca="1">SUM(P$12:P402)</f>
        <v>333391.92341935466</v>
      </c>
      <c r="S402" s="16">
        <f ca="1">SUM(N$12:N402)+SUMIF(O$12:O402, "&lt;0")</f>
        <v>308974.23530107504</v>
      </c>
      <c r="U402" s="9">
        <v>44573</v>
      </c>
      <c r="V402" s="14">
        <f t="shared" ca="1" si="374"/>
        <v>1250</v>
      </c>
      <c r="W402" s="14">
        <f t="shared" ca="1" si="328"/>
        <v>1250</v>
      </c>
      <c r="X402" s="14">
        <f t="shared" ca="1" si="335"/>
        <v>195.78299999999581</v>
      </c>
      <c r="Y402" s="14">
        <f t="shared" ca="1" si="360"/>
        <v>1054.2170000000042</v>
      </c>
      <c r="Z402" s="14">
        <f t="shared" ca="1" si="361"/>
        <v>1054.2170000000042</v>
      </c>
      <c r="AA402" s="14">
        <f t="shared" ca="1" si="343"/>
        <v>468964.94699999999</v>
      </c>
      <c r="AB402" s="15">
        <f ca="1">SUM(Z$12:Z402)</f>
        <v>242921.726</v>
      </c>
      <c r="AC402" s="16">
        <f ca="1">SUM(X$12:X402)+SUMIF(Y$12:Y402, "&lt;0")</f>
        <v>226043.22100000002</v>
      </c>
      <c r="AE402" s="9">
        <v>44573</v>
      </c>
      <c r="AF402" s="14">
        <f t="shared" ca="1" si="350"/>
        <v>2000</v>
      </c>
      <c r="AG402" s="14">
        <f t="shared" ref="AG402:AG465" ca="1" si="378">AVERAGE(AF396:AF402)</f>
        <v>2000</v>
      </c>
      <c r="AH402" s="14">
        <f t="shared" ca="1" si="336"/>
        <v>945.78299999999581</v>
      </c>
      <c r="AI402" s="14">
        <f t="shared" ca="1" si="351"/>
        <v>1054.2170000000042</v>
      </c>
      <c r="AJ402" s="14">
        <f t="shared" ca="1" si="352"/>
        <v>1054.2170000000042</v>
      </c>
      <c r="AK402" s="14">
        <f t="shared" ca="1" si="362"/>
        <v>709489.56299796025</v>
      </c>
      <c r="AL402" s="15">
        <f ca="1">SUM(AJ$12:AJ402)</f>
        <v>368921.72600000008</v>
      </c>
      <c r="AM402" s="16">
        <f ca="1">SUM(AH$12:AH402)+SUMIF(AI$12:AI402, "&lt;0")</f>
        <v>340567.83699796034</v>
      </c>
      <c r="AO402" s="9">
        <v>44573</v>
      </c>
      <c r="AP402" s="14">
        <f t="shared" ca="1" si="353"/>
        <v>3000</v>
      </c>
      <c r="AQ402" s="14">
        <f t="shared" ca="1" si="329"/>
        <v>3000</v>
      </c>
      <c r="AR402" s="14">
        <f t="shared" ca="1" si="337"/>
        <v>1327.1174806224931</v>
      </c>
      <c r="AS402" s="14">
        <f t="shared" ca="1" si="363"/>
        <v>1672.8825193775069</v>
      </c>
      <c r="AT402" s="14">
        <f t="shared" ca="1" si="364"/>
        <v>1672.8825193775069</v>
      </c>
      <c r="AU402" s="14">
        <f t="shared" ca="1" si="344"/>
        <v>1003390.7878561859</v>
      </c>
      <c r="AV402" s="15">
        <f ca="1">SUM(AT$12:AT402)</f>
        <v>521147.34858366707</v>
      </c>
      <c r="AW402" s="16">
        <f ca="1">SUM(AR$12:AR402)+SUMIF(AS$12:AS402, "&lt;0")</f>
        <v>482243.43927251903</v>
      </c>
      <c r="AX402" s="15"/>
      <c r="AZ402" s="9">
        <v>44573</v>
      </c>
      <c r="BA402" s="14">
        <f t="shared" ca="1" si="375"/>
        <v>1500</v>
      </c>
      <c r="BB402" s="14">
        <f t="shared" ca="1" si="330"/>
        <v>1500</v>
      </c>
      <c r="BC402" s="14">
        <f t="shared" ca="1" si="338"/>
        <v>445.78299999999581</v>
      </c>
      <c r="BD402" s="14">
        <f t="shared" ca="1" si="365"/>
        <v>1054.2170000000042</v>
      </c>
      <c r="BE402" s="14">
        <f t="shared" ca="1" si="366"/>
        <v>1054.2170000000042</v>
      </c>
      <c r="BF402" s="14">
        <f t="shared" ca="1" si="345"/>
        <v>549464.94699999993</v>
      </c>
      <c r="BG402" s="15">
        <f ca="1">SUM(BE$12:BE402)</f>
        <v>284921.72600000008</v>
      </c>
      <c r="BH402" s="16">
        <f ca="1">SUM(BC$12:BC402)+SUMIF(BD$12:BD402, "&lt;0")</f>
        <v>264543.22100000002</v>
      </c>
      <c r="BJ402" s="9">
        <v>44573</v>
      </c>
      <c r="BK402" s="14">
        <f t="shared" ca="1" si="376"/>
        <v>1750</v>
      </c>
      <c r="BL402" s="14">
        <f t="shared" ca="1" si="331"/>
        <v>1750</v>
      </c>
      <c r="BM402" s="14">
        <f t="shared" ca="1" si="339"/>
        <v>695.78299999999581</v>
      </c>
      <c r="BN402" s="14">
        <f t="shared" ca="1" si="367"/>
        <v>1054.2170000000042</v>
      </c>
      <c r="BO402" s="14">
        <f t="shared" ca="1" si="368"/>
        <v>1054.2170000000042</v>
      </c>
      <c r="BP402" s="14">
        <f t="shared" ca="1" si="346"/>
        <v>629964.94699999993</v>
      </c>
      <c r="BQ402" s="15">
        <f ca="1">SUM(BO$12:BO402)</f>
        <v>326921.72599999997</v>
      </c>
      <c r="BR402" s="16">
        <f ca="1">SUM(BM$12:BM402)+SUMIF(BN$12:BN402, "&lt;0")</f>
        <v>303043.2209999999</v>
      </c>
      <c r="BT402" s="9">
        <v>44573</v>
      </c>
      <c r="BU402" s="14">
        <f t="shared" ca="1" si="354"/>
        <v>2000</v>
      </c>
      <c r="BV402" s="14">
        <f t="shared" ref="BV402:BV465" ca="1" si="379">AVERAGE(BU396:BU402)</f>
        <v>2000</v>
      </c>
      <c r="BW402" s="14">
        <f t="shared" ca="1" si="340"/>
        <v>945.78299999999581</v>
      </c>
      <c r="BX402" s="14">
        <f t="shared" ca="1" si="355"/>
        <v>1054.2170000000042</v>
      </c>
      <c r="BY402" s="14">
        <f t="shared" ca="1" si="356"/>
        <v>1054.2170000000042</v>
      </c>
      <c r="BZ402" s="14">
        <f t="shared" ca="1" si="369"/>
        <v>709489.56299796025</v>
      </c>
      <c r="CA402" s="15">
        <f ca="1">SUM(BY$12:BY402)</f>
        <v>368921.72600000008</v>
      </c>
      <c r="CB402" s="16">
        <f ca="1">SUM(BW$12:BW402)+SUMIF(BX$12:BX402, "&lt;0")</f>
        <v>340567.83699796034</v>
      </c>
      <c r="CD402" s="9">
        <v>44573</v>
      </c>
      <c r="CE402" s="14">
        <f t="shared" ca="1" si="377"/>
        <v>2500</v>
      </c>
      <c r="CF402" s="14">
        <f t="shared" ca="1" si="332"/>
        <v>2500</v>
      </c>
      <c r="CG402" s="14">
        <f t="shared" ca="1" si="341"/>
        <v>966.29564964367182</v>
      </c>
      <c r="CH402" s="14">
        <f t="shared" ca="1" si="370"/>
        <v>1533.7043503563282</v>
      </c>
      <c r="CI402" s="14">
        <f t="shared" ca="1" si="371"/>
        <v>1533.7043503563282</v>
      </c>
      <c r="CJ402" s="14">
        <f t="shared" ca="1" si="347"/>
        <v>861287.29516675486</v>
      </c>
      <c r="CK402" s="15">
        <f ca="1">SUM(CI$12:CI402)</f>
        <v>448698.94551915099</v>
      </c>
      <c r="CL402" s="16">
        <f ca="1">SUM(CG$12:CG402)+SUMIF(CH$12:CH402, "&lt;0")</f>
        <v>412588.34964760399</v>
      </c>
    </row>
    <row r="403" spans="1:90" x14ac:dyDescent="0.2">
      <c r="A403" s="24">
        <v>44574</v>
      </c>
      <c r="B403" s="54">
        <f ca="1">IF($A403&gt;= $C$5,$C$6, INDEX('Historical Data'!$D$2:$D$745, MATCH(A403, 'Historical Data'!$B$2:$B$745, 0)))</f>
        <v>1295.6389999999997</v>
      </c>
      <c r="C403" s="14">
        <f t="shared" ref="C403:C466" ca="1" si="380">AVERAGE(B397:B403)</f>
        <v>1295.6389999999994</v>
      </c>
      <c r="D403" s="14">
        <f t="shared" ca="1" si="348"/>
        <v>0</v>
      </c>
      <c r="E403" s="14">
        <f t="shared" ca="1" si="357"/>
        <v>1295.6389999999997</v>
      </c>
      <c r="F403" s="14">
        <f t="shared" ca="1" si="349"/>
        <v>1295.6389999999997</v>
      </c>
      <c r="G403" s="14">
        <f t="shared" ca="1" si="372"/>
        <v>484956.34400000359</v>
      </c>
      <c r="H403" s="15">
        <f ca="1">SUM(F$12:F403)</f>
        <v>251884.7169999996</v>
      </c>
      <c r="I403" s="16">
        <f ca="1">SUM(D$12:D403)+SUMIF(E$12:E403, "&lt;0")</f>
        <v>233071.62699999963</v>
      </c>
      <c r="J403" s="15"/>
      <c r="K403" s="9">
        <v>44574</v>
      </c>
      <c r="L403" s="14">
        <f t="shared" ca="1" si="373"/>
        <v>1788.5130798771124</v>
      </c>
      <c r="M403" s="14">
        <f t="shared" ref="M403:M466" ca="1" si="381">AVERAGE(L397:L403)</f>
        <v>1788.5130798771129</v>
      </c>
      <c r="N403" s="14">
        <f t="shared" ca="1" si="334"/>
        <v>164.89807987711447</v>
      </c>
      <c r="O403" s="14">
        <f t="shared" ca="1" si="358"/>
        <v>1623.614999999998</v>
      </c>
      <c r="P403" s="14">
        <f t="shared" ca="1" si="359"/>
        <v>1623.614999999998</v>
      </c>
      <c r="Q403" s="14">
        <f t="shared" ca="1" si="342"/>
        <v>644154.67180030968</v>
      </c>
      <c r="R403" s="15">
        <f ca="1">SUM(P$12:P403)</f>
        <v>335015.53841935465</v>
      </c>
      <c r="S403" s="16">
        <f ca="1">SUM(N$12:N403)+SUMIF(O$12:O403, "&lt;0")</f>
        <v>309139.13338095217</v>
      </c>
      <c r="U403" s="9">
        <v>44574</v>
      </c>
      <c r="V403" s="14">
        <f t="shared" ca="1" si="374"/>
        <v>1250</v>
      </c>
      <c r="W403" s="14">
        <f t="shared" ref="W403:W466" ca="1" si="382">AVERAGE(V397:V403)</f>
        <v>1250</v>
      </c>
      <c r="X403" s="14">
        <f t="shared" ca="1" si="335"/>
        <v>0</v>
      </c>
      <c r="Y403" s="14">
        <f t="shared" ca="1" si="360"/>
        <v>1250</v>
      </c>
      <c r="Z403" s="14">
        <f t="shared" ca="1" si="361"/>
        <v>1250</v>
      </c>
      <c r="AA403" s="14">
        <f t="shared" ca="1" si="343"/>
        <v>470214.94699999999</v>
      </c>
      <c r="AB403" s="15">
        <f ca="1">SUM(Z$12:Z403)</f>
        <v>244171.726</v>
      </c>
      <c r="AC403" s="16">
        <f ca="1">SUM(X$12:X403)+SUMIF(Y$12:Y403, "&lt;0")</f>
        <v>226043.22100000002</v>
      </c>
      <c r="AE403" s="9">
        <v>44574</v>
      </c>
      <c r="AF403" s="14">
        <f t="shared" ca="1" si="350"/>
        <v>2000</v>
      </c>
      <c r="AG403" s="14">
        <f t="shared" ca="1" si="378"/>
        <v>2000</v>
      </c>
      <c r="AH403" s="14">
        <f t="shared" ca="1" si="336"/>
        <v>376.38500000000204</v>
      </c>
      <c r="AI403" s="14">
        <f t="shared" ca="1" si="351"/>
        <v>1623.614999999998</v>
      </c>
      <c r="AJ403" s="14">
        <f t="shared" ca="1" si="352"/>
        <v>1623.614999999998</v>
      </c>
      <c r="AK403" s="14">
        <f t="shared" ca="1" si="362"/>
        <v>711489.56299796025</v>
      </c>
      <c r="AL403" s="15">
        <f ca="1">SUM(AJ$12:AJ403)</f>
        <v>370545.34100000007</v>
      </c>
      <c r="AM403" s="16">
        <f ca="1">SUM(AH$12:AH403)+SUMIF(AI$12:AI403, "&lt;0")</f>
        <v>340944.22199796035</v>
      </c>
      <c r="AO403" s="9">
        <v>44574</v>
      </c>
      <c r="AP403" s="14">
        <f t="shared" ca="1" si="353"/>
        <v>3000</v>
      </c>
      <c r="AQ403" s="14">
        <f t="shared" ref="AQ403:AQ466" ca="1" si="383">ROUND(AVERAGE(AP397:AP403), 0)</f>
        <v>3000</v>
      </c>
      <c r="AR403" s="14">
        <f t="shared" ca="1" si="337"/>
        <v>757.71948062249976</v>
      </c>
      <c r="AS403" s="14">
        <f t="shared" ca="1" si="363"/>
        <v>2242.2805193775002</v>
      </c>
      <c r="AT403" s="14">
        <f t="shared" ca="1" si="364"/>
        <v>2242.2805193775002</v>
      </c>
      <c r="AU403" s="14">
        <f t="shared" ca="1" si="344"/>
        <v>1006390.7878561859</v>
      </c>
      <c r="AV403" s="15">
        <f ca="1">SUM(AT$12:AT403)</f>
        <v>523389.62910304457</v>
      </c>
      <c r="AW403" s="16">
        <f ca="1">SUM(AR$12:AR403)+SUMIF(AS$12:AS403, "&lt;0")</f>
        <v>483001.15875314153</v>
      </c>
      <c r="AX403" s="15"/>
      <c r="AZ403" s="9">
        <v>44574</v>
      </c>
      <c r="BA403" s="14">
        <f t="shared" ca="1" si="375"/>
        <v>1500</v>
      </c>
      <c r="BB403" s="14">
        <f t="shared" ref="BB403:BB466" ca="1" si="384">AVERAGE(BA397:BA403)</f>
        <v>1500</v>
      </c>
      <c r="BC403" s="14">
        <f t="shared" ca="1" si="338"/>
        <v>0</v>
      </c>
      <c r="BD403" s="14">
        <f t="shared" ca="1" si="365"/>
        <v>1500</v>
      </c>
      <c r="BE403" s="14">
        <f t="shared" ca="1" si="366"/>
        <v>1500</v>
      </c>
      <c r="BF403" s="14">
        <f t="shared" ca="1" si="345"/>
        <v>550964.94699999993</v>
      </c>
      <c r="BG403" s="15">
        <f ca="1">SUM(BE$12:BE403)</f>
        <v>286421.72600000008</v>
      </c>
      <c r="BH403" s="16">
        <f ca="1">SUM(BC$12:BC403)+SUMIF(BD$12:BD403, "&lt;0")</f>
        <v>264543.22100000002</v>
      </c>
      <c r="BJ403" s="9">
        <v>44574</v>
      </c>
      <c r="BK403" s="14">
        <f t="shared" ca="1" si="376"/>
        <v>1750</v>
      </c>
      <c r="BL403" s="14">
        <f t="shared" ref="BL403:BL466" ca="1" si="385">AVERAGE(BK397:BK403)</f>
        <v>1750</v>
      </c>
      <c r="BM403" s="14">
        <f t="shared" ca="1" si="339"/>
        <v>126.38500000000204</v>
      </c>
      <c r="BN403" s="14">
        <f t="shared" ca="1" si="367"/>
        <v>1623.614999999998</v>
      </c>
      <c r="BO403" s="14">
        <f t="shared" ca="1" si="368"/>
        <v>1623.614999999998</v>
      </c>
      <c r="BP403" s="14">
        <f t="shared" ca="1" si="346"/>
        <v>631714.94699999993</v>
      </c>
      <c r="BQ403" s="15">
        <f ca="1">SUM(BO$12:BO403)</f>
        <v>328545.34099999996</v>
      </c>
      <c r="BR403" s="16">
        <f ca="1">SUM(BM$12:BM403)+SUMIF(BN$12:BN403, "&lt;0")</f>
        <v>303169.60599999991</v>
      </c>
      <c r="BT403" s="9">
        <v>44574</v>
      </c>
      <c r="BU403" s="14">
        <f t="shared" ca="1" si="354"/>
        <v>2000</v>
      </c>
      <c r="BV403" s="14">
        <f t="shared" ca="1" si="379"/>
        <v>2000</v>
      </c>
      <c r="BW403" s="14">
        <f t="shared" ca="1" si="340"/>
        <v>376.38500000000204</v>
      </c>
      <c r="BX403" s="14">
        <f t="shared" ca="1" si="355"/>
        <v>1623.614999999998</v>
      </c>
      <c r="BY403" s="14">
        <f t="shared" ca="1" si="356"/>
        <v>1623.614999999998</v>
      </c>
      <c r="BZ403" s="14">
        <f t="shared" ca="1" si="369"/>
        <v>711489.56299796025</v>
      </c>
      <c r="CA403" s="15">
        <f ca="1">SUM(BY$12:BY403)</f>
        <v>370545.34100000007</v>
      </c>
      <c r="CB403" s="16">
        <f ca="1">SUM(BW$12:BW403)+SUMIF(BX$12:BX403, "&lt;0")</f>
        <v>340944.22199796035</v>
      </c>
      <c r="CD403" s="9">
        <v>44574</v>
      </c>
      <c r="CE403" s="14">
        <f t="shared" ca="1" si="377"/>
        <v>2500</v>
      </c>
      <c r="CF403" s="14">
        <f t="shared" ref="CF403:CF466" ca="1" si="386">AVERAGE(CE397:CE403)</f>
        <v>2500</v>
      </c>
      <c r="CG403" s="14">
        <f t="shared" ca="1" si="341"/>
        <v>422.67537961774087</v>
      </c>
      <c r="CH403" s="14">
        <f t="shared" ca="1" si="370"/>
        <v>2077.3246203822591</v>
      </c>
      <c r="CI403" s="14">
        <f t="shared" ca="1" si="371"/>
        <v>2077.3246203822591</v>
      </c>
      <c r="CJ403" s="14">
        <f t="shared" ca="1" si="347"/>
        <v>863787.29516675486</v>
      </c>
      <c r="CK403" s="15">
        <f ca="1">SUM(CI$12:CI403)</f>
        <v>450776.27013953327</v>
      </c>
      <c r="CL403" s="16">
        <f ca="1">SUM(CG$12:CG403)+SUMIF(CH$12:CH403, "&lt;0")</f>
        <v>413011.02502722171</v>
      </c>
    </row>
    <row r="404" spans="1:90" x14ac:dyDescent="0.2">
      <c r="A404" s="24">
        <v>44575</v>
      </c>
      <c r="B404" s="54">
        <f ca="1">IF($A404&gt;= $C$5,$C$6, INDEX('Historical Data'!$D$2:$D$745, MATCH(A404, 'Historical Data'!$B$2:$B$745, 0)))</f>
        <v>1295.6389999999997</v>
      </c>
      <c r="C404" s="14">
        <f t="shared" ca="1" si="380"/>
        <v>1295.6389999999994</v>
      </c>
      <c r="D404" s="14">
        <f t="shared" ca="1" si="348"/>
        <v>0</v>
      </c>
      <c r="E404" s="14">
        <f t="shared" ca="1" si="357"/>
        <v>1295.6389999999997</v>
      </c>
      <c r="F404" s="14">
        <f t="shared" ca="1" si="349"/>
        <v>1295.6389999999997</v>
      </c>
      <c r="G404" s="14">
        <f t="shared" ca="1" si="372"/>
        <v>486251.98300000362</v>
      </c>
      <c r="H404" s="15">
        <f ca="1">SUM(F$12:F404)</f>
        <v>253180.35599999959</v>
      </c>
      <c r="I404" s="16">
        <f ca="1">SUM(D$12:D404)+SUMIF(E$12:E404, "&lt;0")</f>
        <v>233071.62699999963</v>
      </c>
      <c r="J404" s="15"/>
      <c r="K404" s="9">
        <v>44575</v>
      </c>
      <c r="L404" s="14">
        <f t="shared" ca="1" si="373"/>
        <v>1788.5130798771124</v>
      </c>
      <c r="M404" s="14">
        <f t="shared" ca="1" si="381"/>
        <v>1788.5130798771129</v>
      </c>
      <c r="N404" s="14">
        <f t="shared" ca="1" si="334"/>
        <v>0</v>
      </c>
      <c r="O404" s="14">
        <f t="shared" ca="1" si="358"/>
        <v>1788.5130798771124</v>
      </c>
      <c r="P404" s="14">
        <f t="shared" ca="1" si="359"/>
        <v>1788.5130798771124</v>
      </c>
      <c r="Q404" s="14">
        <f t="shared" ca="1" si="342"/>
        <v>645943.1848801868</v>
      </c>
      <c r="R404" s="15">
        <f ca="1">SUM(P$12:P404)</f>
        <v>336804.05149923178</v>
      </c>
      <c r="S404" s="16">
        <f ca="1">SUM(N$12:N404)+SUMIF(O$12:O404, "&lt;0")</f>
        <v>309139.13338095217</v>
      </c>
      <c r="U404" s="9">
        <v>44575</v>
      </c>
      <c r="V404" s="14">
        <f t="shared" ca="1" si="374"/>
        <v>1250</v>
      </c>
      <c r="W404" s="14">
        <f t="shared" ca="1" si="382"/>
        <v>1250</v>
      </c>
      <c r="X404" s="14">
        <f t="shared" ca="1" si="335"/>
        <v>0</v>
      </c>
      <c r="Y404" s="14">
        <f t="shared" ca="1" si="360"/>
        <v>1250</v>
      </c>
      <c r="Z404" s="14">
        <f t="shared" ca="1" si="361"/>
        <v>1250</v>
      </c>
      <c r="AA404" s="14">
        <f t="shared" ca="1" si="343"/>
        <v>471464.94699999999</v>
      </c>
      <c r="AB404" s="15">
        <f ca="1">SUM(Z$12:Z404)</f>
        <v>245421.726</v>
      </c>
      <c r="AC404" s="16">
        <f ca="1">SUM(X$12:X404)+SUMIF(Y$12:Y404, "&lt;0")</f>
        <v>226043.22100000002</v>
      </c>
      <c r="AE404" s="9">
        <v>44575</v>
      </c>
      <c r="AF404" s="14">
        <f t="shared" ca="1" si="350"/>
        <v>2000</v>
      </c>
      <c r="AG404" s="14">
        <f t="shared" ca="1" si="378"/>
        <v>2000</v>
      </c>
      <c r="AH404" s="14">
        <f t="shared" ca="1" si="336"/>
        <v>118.97699999999895</v>
      </c>
      <c r="AI404" s="14">
        <f t="shared" ca="1" si="351"/>
        <v>1881.023000000001</v>
      </c>
      <c r="AJ404" s="14">
        <f t="shared" ca="1" si="352"/>
        <v>1881.023000000001</v>
      </c>
      <c r="AK404" s="14">
        <f t="shared" ca="1" si="362"/>
        <v>713489.56299796025</v>
      </c>
      <c r="AL404" s="15">
        <f ca="1">SUM(AJ$12:AJ404)</f>
        <v>372426.36400000006</v>
      </c>
      <c r="AM404" s="16">
        <f ca="1">SUM(AH$12:AH404)+SUMIF(AI$12:AI404, "&lt;0")</f>
        <v>341063.19899796037</v>
      </c>
      <c r="AO404" s="9">
        <v>44575</v>
      </c>
      <c r="AP404" s="14">
        <f t="shared" ca="1" si="353"/>
        <v>3000</v>
      </c>
      <c r="AQ404" s="14">
        <f t="shared" ca="1" si="383"/>
        <v>3000</v>
      </c>
      <c r="AR404" s="14">
        <f t="shared" ca="1" si="337"/>
        <v>500.31148062249622</v>
      </c>
      <c r="AS404" s="14">
        <f t="shared" ca="1" si="363"/>
        <v>2499.6885193775038</v>
      </c>
      <c r="AT404" s="14">
        <f t="shared" ca="1" si="364"/>
        <v>2499.6885193775038</v>
      </c>
      <c r="AU404" s="14">
        <f t="shared" ca="1" si="344"/>
        <v>1009390.7878561859</v>
      </c>
      <c r="AV404" s="15">
        <f ca="1">SUM(AT$12:AT404)</f>
        <v>525889.31762242212</v>
      </c>
      <c r="AW404" s="16">
        <f ca="1">SUM(AR$12:AR404)+SUMIF(AS$12:AS404, "&lt;0")</f>
        <v>483501.47023376403</v>
      </c>
      <c r="AX404" s="15"/>
      <c r="AZ404" s="9">
        <v>44575</v>
      </c>
      <c r="BA404" s="14">
        <f t="shared" ca="1" si="375"/>
        <v>1500</v>
      </c>
      <c r="BB404" s="14">
        <f t="shared" ca="1" si="384"/>
        <v>1500</v>
      </c>
      <c r="BC404" s="14">
        <f t="shared" ca="1" si="338"/>
        <v>0</v>
      </c>
      <c r="BD404" s="14">
        <f t="shared" ca="1" si="365"/>
        <v>1500</v>
      </c>
      <c r="BE404" s="14">
        <f t="shared" ca="1" si="366"/>
        <v>1500</v>
      </c>
      <c r="BF404" s="14">
        <f t="shared" ca="1" si="345"/>
        <v>552464.94699999993</v>
      </c>
      <c r="BG404" s="15">
        <f ca="1">SUM(BE$12:BE404)</f>
        <v>287921.72600000008</v>
      </c>
      <c r="BH404" s="16">
        <f ca="1">SUM(BC$12:BC404)+SUMIF(BD$12:BD404, "&lt;0")</f>
        <v>264543.22100000002</v>
      </c>
      <c r="BJ404" s="9">
        <v>44575</v>
      </c>
      <c r="BK404" s="14">
        <f t="shared" ca="1" si="376"/>
        <v>1750</v>
      </c>
      <c r="BL404" s="14">
        <f t="shared" ca="1" si="385"/>
        <v>1750</v>
      </c>
      <c r="BM404" s="14">
        <f t="shared" ca="1" si="339"/>
        <v>0</v>
      </c>
      <c r="BN404" s="14">
        <f t="shared" ca="1" si="367"/>
        <v>1750</v>
      </c>
      <c r="BO404" s="14">
        <f t="shared" ca="1" si="368"/>
        <v>1750</v>
      </c>
      <c r="BP404" s="14">
        <f t="shared" ca="1" si="346"/>
        <v>633464.94699999993</v>
      </c>
      <c r="BQ404" s="15">
        <f ca="1">SUM(BO$12:BO404)</f>
        <v>330295.34099999996</v>
      </c>
      <c r="BR404" s="16">
        <f ca="1">SUM(BM$12:BM404)+SUMIF(BN$12:BN404, "&lt;0")</f>
        <v>303169.60599999991</v>
      </c>
      <c r="BT404" s="9">
        <v>44575</v>
      </c>
      <c r="BU404" s="14">
        <f t="shared" ca="1" si="354"/>
        <v>2000</v>
      </c>
      <c r="BV404" s="14">
        <f t="shared" ca="1" si="379"/>
        <v>2000</v>
      </c>
      <c r="BW404" s="14">
        <f t="shared" ca="1" si="340"/>
        <v>118.97699999999895</v>
      </c>
      <c r="BX404" s="14">
        <f t="shared" ca="1" si="355"/>
        <v>1881.023000000001</v>
      </c>
      <c r="BY404" s="14">
        <f t="shared" ca="1" si="356"/>
        <v>1881.023000000001</v>
      </c>
      <c r="BZ404" s="14">
        <f t="shared" ca="1" si="369"/>
        <v>713489.56299796025</v>
      </c>
      <c r="CA404" s="15">
        <f ca="1">SUM(BY$12:BY404)</f>
        <v>372426.36400000006</v>
      </c>
      <c r="CB404" s="16">
        <f ca="1">SUM(BW$12:BW404)+SUMIF(BX$12:BX404, "&lt;0")</f>
        <v>341063.19899796037</v>
      </c>
      <c r="CD404" s="9">
        <v>44575</v>
      </c>
      <c r="CE404" s="14">
        <f t="shared" ca="1" si="377"/>
        <v>2500</v>
      </c>
      <c r="CF404" s="14">
        <f t="shared" ca="1" si="386"/>
        <v>2500</v>
      </c>
      <c r="CG404" s="14">
        <f t="shared" ca="1" si="341"/>
        <v>191.04510959180016</v>
      </c>
      <c r="CH404" s="14">
        <f t="shared" ca="1" si="370"/>
        <v>2308.9548904081998</v>
      </c>
      <c r="CI404" s="14">
        <f t="shared" ca="1" si="371"/>
        <v>2308.9548904081998</v>
      </c>
      <c r="CJ404" s="14">
        <f t="shared" ca="1" si="347"/>
        <v>866287.29516675486</v>
      </c>
      <c r="CK404" s="15">
        <f ca="1">SUM(CI$12:CI404)</f>
        <v>453085.22502994147</v>
      </c>
      <c r="CL404" s="16">
        <f ca="1">SUM(CG$12:CG404)+SUMIF(CH$12:CH404, "&lt;0")</f>
        <v>413202.07013681351</v>
      </c>
    </row>
    <row r="405" spans="1:90" x14ac:dyDescent="0.2">
      <c r="A405" s="24">
        <v>44576</v>
      </c>
      <c r="B405" s="54">
        <f ca="1">IF($A405&gt;= $C$5,$C$6, INDEX('Historical Data'!$D$2:$D$745, MATCH(A405, 'Historical Data'!$B$2:$B$745, 0)))</f>
        <v>1295.6389999999997</v>
      </c>
      <c r="C405" s="14">
        <f t="shared" ca="1" si="380"/>
        <v>1295.6389999999994</v>
      </c>
      <c r="D405" s="14">
        <f t="shared" ca="1" si="348"/>
        <v>4.6250000000050022</v>
      </c>
      <c r="E405" s="14">
        <f t="shared" ca="1" si="357"/>
        <v>1291.0139999999947</v>
      </c>
      <c r="F405" s="14">
        <f t="shared" ca="1" si="349"/>
        <v>1291.0139999999947</v>
      </c>
      <c r="G405" s="14">
        <f t="shared" ca="1" si="372"/>
        <v>487547.62200000364</v>
      </c>
      <c r="H405" s="15">
        <f ca="1">SUM(F$12:F405)</f>
        <v>254471.36999999959</v>
      </c>
      <c r="I405" s="16">
        <f ca="1">SUM(D$12:D405)+SUMIF(E$12:E405, "&lt;0")</f>
        <v>233076.25199999963</v>
      </c>
      <c r="J405" s="15"/>
      <c r="K405" s="9">
        <v>44576</v>
      </c>
      <c r="L405" s="14">
        <f t="shared" ca="1" si="373"/>
        <v>1788.5130798771124</v>
      </c>
      <c r="M405" s="14">
        <f t="shared" ca="1" si="381"/>
        <v>1788.5130798771129</v>
      </c>
      <c r="N405" s="14">
        <f t="shared" ca="1" si="334"/>
        <v>1318.3491597542288</v>
      </c>
      <c r="O405" s="14">
        <f t="shared" ca="1" si="358"/>
        <v>470.16392012288361</v>
      </c>
      <c r="P405" s="14">
        <f t="shared" ca="1" si="359"/>
        <v>470.16392012288361</v>
      </c>
      <c r="Q405" s="14">
        <f t="shared" ca="1" si="342"/>
        <v>647731.69796006393</v>
      </c>
      <c r="R405" s="15">
        <f ca="1">SUM(P$12:P405)</f>
        <v>337274.21541935467</v>
      </c>
      <c r="S405" s="16">
        <f ca="1">SUM(N$12:N405)+SUMIF(O$12:O405, "&lt;0")</f>
        <v>310457.48254070641</v>
      </c>
      <c r="U405" s="9">
        <v>44576</v>
      </c>
      <c r="V405" s="14">
        <f t="shared" ca="1" si="374"/>
        <v>1250</v>
      </c>
      <c r="W405" s="14">
        <f t="shared" ca="1" si="382"/>
        <v>1250</v>
      </c>
      <c r="X405" s="14">
        <f t="shared" ca="1" si="335"/>
        <v>0</v>
      </c>
      <c r="Y405" s="14">
        <f t="shared" ca="1" si="360"/>
        <v>1250</v>
      </c>
      <c r="Z405" s="14">
        <f t="shared" ca="1" si="361"/>
        <v>1250</v>
      </c>
      <c r="AA405" s="14">
        <f t="shared" ca="1" si="343"/>
        <v>472714.94699999999</v>
      </c>
      <c r="AB405" s="15">
        <f ca="1">SUM(Z$12:Z405)</f>
        <v>246671.726</v>
      </c>
      <c r="AC405" s="16">
        <f ca="1">SUM(X$12:X405)+SUMIF(Y$12:Y405, "&lt;0")</f>
        <v>226043.22100000002</v>
      </c>
      <c r="AE405" s="9">
        <v>44576</v>
      </c>
      <c r="AF405" s="14">
        <f t="shared" ca="1" si="350"/>
        <v>2000</v>
      </c>
      <c r="AG405" s="14">
        <f t="shared" ca="1" si="378"/>
        <v>2000</v>
      </c>
      <c r="AH405" s="14">
        <f t="shared" ca="1" si="336"/>
        <v>1622.346000000005</v>
      </c>
      <c r="AI405" s="14">
        <f t="shared" ca="1" si="351"/>
        <v>377.65399999999499</v>
      </c>
      <c r="AJ405" s="14">
        <f t="shared" ca="1" si="352"/>
        <v>377.65399999999499</v>
      </c>
      <c r="AK405" s="14">
        <f t="shared" ca="1" si="362"/>
        <v>715489.56299796025</v>
      </c>
      <c r="AL405" s="15">
        <f ca="1">SUM(AJ$12:AJ405)</f>
        <v>372804.01800000004</v>
      </c>
      <c r="AM405" s="16">
        <f ca="1">SUM(AH$12:AH405)+SUMIF(AI$12:AI405, "&lt;0")</f>
        <v>342685.54499796039</v>
      </c>
      <c r="AO405" s="9">
        <v>44576</v>
      </c>
      <c r="AP405" s="14">
        <f t="shared" ca="1" si="353"/>
        <v>3000</v>
      </c>
      <c r="AQ405" s="14">
        <f t="shared" ca="1" si="383"/>
        <v>3000</v>
      </c>
      <c r="AR405" s="14">
        <f t="shared" ca="1" si="337"/>
        <v>2003.6804806225018</v>
      </c>
      <c r="AS405" s="14">
        <f t="shared" ca="1" si="363"/>
        <v>996.31951937749818</v>
      </c>
      <c r="AT405" s="14">
        <f t="shared" ca="1" si="364"/>
        <v>996.31951937749818</v>
      </c>
      <c r="AU405" s="14">
        <f t="shared" ca="1" si="344"/>
        <v>1012390.7878561859</v>
      </c>
      <c r="AV405" s="15">
        <f ca="1">SUM(AT$12:AT405)</f>
        <v>526885.63714179967</v>
      </c>
      <c r="AW405" s="16">
        <f ca="1">SUM(AR$12:AR405)+SUMIF(AS$12:AS405, "&lt;0")</f>
        <v>485505.15071438655</v>
      </c>
      <c r="AX405" s="15"/>
      <c r="AZ405" s="9">
        <v>44576</v>
      </c>
      <c r="BA405" s="14">
        <f t="shared" ca="1" si="375"/>
        <v>1500</v>
      </c>
      <c r="BB405" s="14">
        <f t="shared" ca="1" si="384"/>
        <v>1500</v>
      </c>
      <c r="BC405" s="14">
        <f t="shared" ca="1" si="338"/>
        <v>617.708000000006</v>
      </c>
      <c r="BD405" s="14">
        <f t="shared" ca="1" si="365"/>
        <v>882.291999999994</v>
      </c>
      <c r="BE405" s="14">
        <f t="shared" ca="1" si="366"/>
        <v>882.291999999994</v>
      </c>
      <c r="BF405" s="14">
        <f t="shared" ca="1" si="345"/>
        <v>553964.94699999993</v>
      </c>
      <c r="BG405" s="15">
        <f ca="1">SUM(BE$12:BE405)</f>
        <v>288804.0180000001</v>
      </c>
      <c r="BH405" s="16">
        <f ca="1">SUM(BC$12:BC405)+SUMIF(BD$12:BD405, "&lt;0")</f>
        <v>265160.929</v>
      </c>
      <c r="BJ405" s="9">
        <v>44576</v>
      </c>
      <c r="BK405" s="14">
        <f t="shared" ca="1" si="376"/>
        <v>1750</v>
      </c>
      <c r="BL405" s="14">
        <f t="shared" ca="1" si="385"/>
        <v>1750</v>
      </c>
      <c r="BM405" s="14">
        <f t="shared" ca="1" si="339"/>
        <v>1241.323000000004</v>
      </c>
      <c r="BN405" s="14">
        <f t="shared" ca="1" si="367"/>
        <v>508.67699999999604</v>
      </c>
      <c r="BO405" s="14">
        <f t="shared" ca="1" si="368"/>
        <v>508.67699999999604</v>
      </c>
      <c r="BP405" s="14">
        <f t="shared" ca="1" si="346"/>
        <v>635214.94699999993</v>
      </c>
      <c r="BQ405" s="15">
        <f ca="1">SUM(BO$12:BO405)</f>
        <v>330804.01799999992</v>
      </c>
      <c r="BR405" s="16">
        <f ca="1">SUM(BM$12:BM405)+SUMIF(BN$12:BN405, "&lt;0")</f>
        <v>304410.929</v>
      </c>
      <c r="BT405" s="9">
        <v>44576</v>
      </c>
      <c r="BU405" s="14">
        <f t="shared" ca="1" si="354"/>
        <v>2000</v>
      </c>
      <c r="BV405" s="14">
        <f t="shared" ca="1" si="379"/>
        <v>2000</v>
      </c>
      <c r="BW405" s="14">
        <f t="shared" ca="1" si="340"/>
        <v>1622.346000000005</v>
      </c>
      <c r="BX405" s="14">
        <f t="shared" ca="1" si="355"/>
        <v>377.65399999999499</v>
      </c>
      <c r="BY405" s="14">
        <f t="shared" ca="1" si="356"/>
        <v>377.65399999999499</v>
      </c>
      <c r="BZ405" s="14">
        <f t="shared" ca="1" si="369"/>
        <v>715489.56299796025</v>
      </c>
      <c r="CA405" s="15">
        <f ca="1">SUM(BY$12:BY405)</f>
        <v>372804.01800000004</v>
      </c>
      <c r="CB405" s="16">
        <f ca="1">SUM(BW$12:BW405)+SUMIF(BX$12:BX405, "&lt;0")</f>
        <v>342685.54499796039</v>
      </c>
      <c r="CD405" s="9">
        <v>44576</v>
      </c>
      <c r="CE405" s="14">
        <f t="shared" ca="1" si="377"/>
        <v>2500</v>
      </c>
      <c r="CF405" s="14">
        <f t="shared" ca="1" si="386"/>
        <v>2500</v>
      </c>
      <c r="CG405" s="14">
        <f t="shared" ca="1" si="341"/>
        <v>1720.1918395658686</v>
      </c>
      <c r="CH405" s="14">
        <f t="shared" ca="1" si="370"/>
        <v>779.80816043413142</v>
      </c>
      <c r="CI405" s="14">
        <f t="shared" ca="1" si="371"/>
        <v>779.80816043413142</v>
      </c>
      <c r="CJ405" s="14">
        <f t="shared" ca="1" si="347"/>
        <v>868787.29516675486</v>
      </c>
      <c r="CK405" s="15">
        <f ca="1">SUM(CI$12:CI405)</f>
        <v>453865.0331903756</v>
      </c>
      <c r="CL405" s="16">
        <f ca="1">SUM(CG$12:CG405)+SUMIF(CH$12:CH405, "&lt;0")</f>
        <v>414922.26197637938</v>
      </c>
    </row>
    <row r="406" spans="1:90" x14ac:dyDescent="0.2">
      <c r="A406" s="24">
        <v>44577</v>
      </c>
      <c r="B406" s="54">
        <f ca="1">IF($A406&gt;= $C$5,$C$6, INDEX('Historical Data'!$D$2:$D$745, MATCH(A406, 'Historical Data'!$B$2:$B$745, 0)))</f>
        <v>1295.6389999999997</v>
      </c>
      <c r="C406" s="14">
        <f t="shared" ca="1" si="380"/>
        <v>1295.6389999999994</v>
      </c>
      <c r="D406" s="14">
        <f t="shared" ca="1" si="348"/>
        <v>628.47899999999618</v>
      </c>
      <c r="E406" s="14">
        <f t="shared" ca="1" si="357"/>
        <v>667.16000000000349</v>
      </c>
      <c r="F406" s="14">
        <f t="shared" ca="1" si="349"/>
        <v>667.16000000000349</v>
      </c>
      <c r="G406" s="14">
        <f t="shared" ca="1" si="372"/>
        <v>488843.26100000367</v>
      </c>
      <c r="H406" s="15">
        <f ca="1">SUM(F$12:F406)</f>
        <v>255138.52999999959</v>
      </c>
      <c r="I406" s="16">
        <f ca="1">SUM(D$12:D406)+SUMIF(E$12:E406, "&lt;0")</f>
        <v>233704.73099999962</v>
      </c>
      <c r="J406" s="15"/>
      <c r="K406" s="9">
        <v>44577</v>
      </c>
      <c r="L406" s="14">
        <f t="shared" ca="1" si="373"/>
        <v>1788.5130798771124</v>
      </c>
      <c r="M406" s="14">
        <f t="shared" ca="1" si="381"/>
        <v>1788.5130798771129</v>
      </c>
      <c r="N406" s="14">
        <f t="shared" ca="1" si="334"/>
        <v>1121.3530798771089</v>
      </c>
      <c r="O406" s="14">
        <f t="shared" ca="1" si="358"/>
        <v>667.16000000000349</v>
      </c>
      <c r="P406" s="14">
        <f t="shared" ca="1" si="359"/>
        <v>667.16000000000349</v>
      </c>
      <c r="Q406" s="14">
        <f t="shared" ca="1" si="342"/>
        <v>649520.21103994106</v>
      </c>
      <c r="R406" s="15">
        <f ca="1">SUM(P$12:P406)</f>
        <v>337941.37541935465</v>
      </c>
      <c r="S406" s="16">
        <f ca="1">SUM(N$12:N406)+SUMIF(O$12:O406, "&lt;0")</f>
        <v>311578.8356205835</v>
      </c>
      <c r="U406" s="9">
        <v>44577</v>
      </c>
      <c r="V406" s="14">
        <f t="shared" ca="1" si="374"/>
        <v>1250</v>
      </c>
      <c r="W406" s="14">
        <f t="shared" ca="1" si="382"/>
        <v>1250</v>
      </c>
      <c r="X406" s="14">
        <f t="shared" ca="1" si="335"/>
        <v>450.5480000000025</v>
      </c>
      <c r="Y406" s="14">
        <f t="shared" ca="1" si="360"/>
        <v>799.4519999999975</v>
      </c>
      <c r="Z406" s="14">
        <f t="shared" ca="1" si="361"/>
        <v>799.4519999999975</v>
      </c>
      <c r="AA406" s="14">
        <f t="shared" ca="1" si="343"/>
        <v>473964.94699999999</v>
      </c>
      <c r="AB406" s="15">
        <f ca="1">SUM(Z$12:Z406)</f>
        <v>247471.17799999999</v>
      </c>
      <c r="AC406" s="16">
        <f ca="1">SUM(X$12:X406)+SUMIF(Y$12:Y406, "&lt;0")</f>
        <v>226493.76900000003</v>
      </c>
      <c r="AE406" s="9">
        <v>44577</v>
      </c>
      <c r="AF406" s="14">
        <f t="shared" ca="1" si="350"/>
        <v>2000</v>
      </c>
      <c r="AG406" s="14">
        <f t="shared" ca="1" si="378"/>
        <v>2000</v>
      </c>
      <c r="AH406" s="14">
        <f t="shared" ca="1" si="336"/>
        <v>1332.8399999999965</v>
      </c>
      <c r="AI406" s="14">
        <f t="shared" ca="1" si="351"/>
        <v>667.16000000000349</v>
      </c>
      <c r="AJ406" s="14">
        <f t="shared" ca="1" si="352"/>
        <v>667.16000000000349</v>
      </c>
      <c r="AK406" s="14">
        <f t="shared" ca="1" si="362"/>
        <v>717489.56299796025</v>
      </c>
      <c r="AL406" s="15">
        <f ca="1">SUM(AJ$12:AJ406)</f>
        <v>373471.17800000007</v>
      </c>
      <c r="AM406" s="16">
        <f ca="1">SUM(AH$12:AH406)+SUMIF(AI$12:AI406, "&lt;0")</f>
        <v>344018.38499796035</v>
      </c>
      <c r="AO406" s="9">
        <v>44577</v>
      </c>
      <c r="AP406" s="14">
        <f t="shared" ca="1" si="353"/>
        <v>3000</v>
      </c>
      <c r="AQ406" s="14">
        <f t="shared" ca="1" si="383"/>
        <v>3000</v>
      </c>
      <c r="AR406" s="14">
        <f t="shared" ca="1" si="337"/>
        <v>1714.1744806224938</v>
      </c>
      <c r="AS406" s="14">
        <f t="shared" ca="1" si="363"/>
        <v>1285.8255193775062</v>
      </c>
      <c r="AT406" s="14">
        <f t="shared" ca="1" si="364"/>
        <v>1285.8255193775062</v>
      </c>
      <c r="AU406" s="14">
        <f t="shared" ca="1" si="344"/>
        <v>1015390.7878561859</v>
      </c>
      <c r="AV406" s="15">
        <f ca="1">SUM(AT$12:AT406)</f>
        <v>528171.46266117715</v>
      </c>
      <c r="AW406" s="16">
        <f ca="1">SUM(AR$12:AR406)+SUMIF(AS$12:AS406, "&lt;0")</f>
        <v>487219.32519500906</v>
      </c>
      <c r="AX406" s="15"/>
      <c r="AZ406" s="9">
        <v>44577</v>
      </c>
      <c r="BA406" s="14">
        <f t="shared" ca="1" si="375"/>
        <v>1500</v>
      </c>
      <c r="BB406" s="14">
        <f t="shared" ca="1" si="384"/>
        <v>1500</v>
      </c>
      <c r="BC406" s="14">
        <f t="shared" ca="1" si="338"/>
        <v>832.83999999999651</v>
      </c>
      <c r="BD406" s="14">
        <f t="shared" ca="1" si="365"/>
        <v>667.16000000000349</v>
      </c>
      <c r="BE406" s="14">
        <f t="shared" ca="1" si="366"/>
        <v>667.16000000000349</v>
      </c>
      <c r="BF406" s="14">
        <f t="shared" ca="1" si="345"/>
        <v>555464.94699999993</v>
      </c>
      <c r="BG406" s="15">
        <f ca="1">SUM(BE$12:BE406)</f>
        <v>289471.17800000007</v>
      </c>
      <c r="BH406" s="16">
        <f ca="1">SUM(BC$12:BC406)+SUMIF(BD$12:BD406, "&lt;0")</f>
        <v>265993.76899999997</v>
      </c>
      <c r="BJ406" s="9">
        <v>44577</v>
      </c>
      <c r="BK406" s="14">
        <f t="shared" ca="1" si="376"/>
        <v>1750</v>
      </c>
      <c r="BL406" s="14">
        <f t="shared" ca="1" si="385"/>
        <v>1750</v>
      </c>
      <c r="BM406" s="14">
        <f t="shared" ca="1" si="339"/>
        <v>1082.8399999999965</v>
      </c>
      <c r="BN406" s="14">
        <f t="shared" ca="1" si="367"/>
        <v>667.16000000000349</v>
      </c>
      <c r="BO406" s="14">
        <f t="shared" ca="1" si="368"/>
        <v>667.16000000000349</v>
      </c>
      <c r="BP406" s="14">
        <f t="shared" ca="1" si="346"/>
        <v>636964.94699999993</v>
      </c>
      <c r="BQ406" s="15">
        <f ca="1">SUM(BO$12:BO406)</f>
        <v>331471.17799999996</v>
      </c>
      <c r="BR406" s="16">
        <f ca="1">SUM(BM$12:BM406)+SUMIF(BN$12:BN406, "&lt;0")</f>
        <v>305493.76899999997</v>
      </c>
      <c r="BT406" s="9">
        <v>44577</v>
      </c>
      <c r="BU406" s="14">
        <f t="shared" ca="1" si="354"/>
        <v>2000</v>
      </c>
      <c r="BV406" s="14">
        <f t="shared" ca="1" si="379"/>
        <v>2000</v>
      </c>
      <c r="BW406" s="14">
        <f t="shared" ca="1" si="340"/>
        <v>1332.8399999999965</v>
      </c>
      <c r="BX406" s="14">
        <f t="shared" ca="1" si="355"/>
        <v>667.16000000000349</v>
      </c>
      <c r="BY406" s="14">
        <f t="shared" ca="1" si="356"/>
        <v>667.16000000000349</v>
      </c>
      <c r="BZ406" s="14">
        <f t="shared" ca="1" si="369"/>
        <v>717489.56299796025</v>
      </c>
      <c r="CA406" s="15">
        <f ca="1">SUM(BY$12:BY406)</f>
        <v>373471.17800000007</v>
      </c>
      <c r="CB406" s="16">
        <f ca="1">SUM(BW$12:BW406)+SUMIF(BX$12:BX406, "&lt;0")</f>
        <v>344018.38499796035</v>
      </c>
      <c r="CD406" s="9">
        <v>44577</v>
      </c>
      <c r="CE406" s="14">
        <f t="shared" ca="1" si="377"/>
        <v>2500</v>
      </c>
      <c r="CF406" s="14">
        <f t="shared" ca="1" si="386"/>
        <v>2500</v>
      </c>
      <c r="CG406" s="14">
        <f t="shared" ca="1" si="341"/>
        <v>1456.4635695399229</v>
      </c>
      <c r="CH406" s="14">
        <f t="shared" ca="1" si="370"/>
        <v>1043.5364304600771</v>
      </c>
      <c r="CI406" s="14">
        <f t="shared" ca="1" si="371"/>
        <v>1043.5364304600771</v>
      </c>
      <c r="CJ406" s="14">
        <f t="shared" ca="1" si="347"/>
        <v>871287.29516675486</v>
      </c>
      <c r="CK406" s="15">
        <f ca="1">SUM(CI$12:CI406)</f>
        <v>454908.56962083565</v>
      </c>
      <c r="CL406" s="16">
        <f ca="1">SUM(CG$12:CG406)+SUMIF(CH$12:CH406, "&lt;0")</f>
        <v>416378.72554591933</v>
      </c>
    </row>
    <row r="407" spans="1:90" x14ac:dyDescent="0.2">
      <c r="A407" s="24">
        <v>44578</v>
      </c>
      <c r="B407" s="54">
        <f ca="1">IF($A407&gt;= $C$5,$C$6, INDEX('Historical Data'!$D$2:$D$745, MATCH(A407, 'Historical Data'!$B$2:$B$745, 0)))</f>
        <v>1295.6389999999997</v>
      </c>
      <c r="C407" s="14">
        <f t="shared" ca="1" si="380"/>
        <v>1295.6389999999994</v>
      </c>
      <c r="D407" s="14">
        <f t="shared" ca="1" si="348"/>
        <v>1295.6389999999997</v>
      </c>
      <c r="E407" s="14">
        <f t="shared" ca="1" si="357"/>
        <v>0</v>
      </c>
      <c r="F407" s="14">
        <f t="shared" ca="1" si="349"/>
        <v>0</v>
      </c>
      <c r="G407" s="14">
        <f t="shared" ca="1" si="372"/>
        <v>490138.90000000369</v>
      </c>
      <c r="H407" s="15">
        <f ca="1">SUM(F$12:F407)</f>
        <v>255138.52999999959</v>
      </c>
      <c r="I407" s="16">
        <f ca="1">SUM(D$12:D407)+SUMIF(E$12:E407, "&lt;0")</f>
        <v>235000.36999999962</v>
      </c>
      <c r="J407" s="15"/>
      <c r="K407" s="9">
        <v>44578</v>
      </c>
      <c r="L407" s="14">
        <f t="shared" ca="1" si="373"/>
        <v>1788.5130798771124</v>
      </c>
      <c r="M407" s="14">
        <f t="shared" ca="1" si="381"/>
        <v>1788.5130798771129</v>
      </c>
      <c r="N407" s="14">
        <f t="shared" ca="1" si="334"/>
        <v>1788.5130798771124</v>
      </c>
      <c r="O407" s="14">
        <f t="shared" ca="1" si="358"/>
        <v>0</v>
      </c>
      <c r="P407" s="14">
        <f t="shared" ca="1" si="359"/>
        <v>0</v>
      </c>
      <c r="Q407" s="14">
        <f t="shared" ca="1" si="342"/>
        <v>651308.72411981819</v>
      </c>
      <c r="R407" s="15">
        <f ca="1">SUM(P$12:P407)</f>
        <v>337941.37541935465</v>
      </c>
      <c r="S407" s="16">
        <f ca="1">SUM(N$12:N407)+SUMIF(O$12:O407, "&lt;0")</f>
        <v>313367.34870046063</v>
      </c>
      <c r="U407" s="9">
        <v>44578</v>
      </c>
      <c r="V407" s="14">
        <f t="shared" ca="1" si="374"/>
        <v>1250</v>
      </c>
      <c r="W407" s="14">
        <f t="shared" ca="1" si="382"/>
        <v>1250</v>
      </c>
      <c r="X407" s="14">
        <f t="shared" ca="1" si="335"/>
        <v>1250</v>
      </c>
      <c r="Y407" s="14">
        <f t="shared" ca="1" si="360"/>
        <v>0</v>
      </c>
      <c r="Z407" s="14">
        <f t="shared" ca="1" si="361"/>
        <v>0</v>
      </c>
      <c r="AA407" s="14">
        <f t="shared" ca="1" si="343"/>
        <v>475214.94699999999</v>
      </c>
      <c r="AB407" s="15">
        <f ca="1">SUM(Z$12:Z407)</f>
        <v>247471.17799999999</v>
      </c>
      <c r="AC407" s="16">
        <f ca="1">SUM(X$12:X407)+SUMIF(Y$12:Y407, "&lt;0")</f>
        <v>227743.76900000003</v>
      </c>
      <c r="AE407" s="9">
        <v>44578</v>
      </c>
      <c r="AF407" s="14">
        <f t="shared" ca="1" si="350"/>
        <v>2000</v>
      </c>
      <c r="AG407" s="14">
        <f t="shared" ca="1" si="378"/>
        <v>2000</v>
      </c>
      <c r="AH407" s="14">
        <f t="shared" ca="1" si="336"/>
        <v>2000</v>
      </c>
      <c r="AI407" s="14">
        <f t="shared" ca="1" si="351"/>
        <v>0</v>
      </c>
      <c r="AJ407" s="14">
        <f t="shared" ca="1" si="352"/>
        <v>0</v>
      </c>
      <c r="AK407" s="14">
        <f t="shared" ca="1" si="362"/>
        <v>719489.56299796025</v>
      </c>
      <c r="AL407" s="15">
        <f ca="1">SUM(AJ$12:AJ407)</f>
        <v>373471.17800000007</v>
      </c>
      <c r="AM407" s="16">
        <f ca="1">SUM(AH$12:AH407)+SUMIF(AI$12:AI407, "&lt;0")</f>
        <v>346018.38499796035</v>
      </c>
      <c r="AO407" s="9">
        <v>44578</v>
      </c>
      <c r="AP407" s="14">
        <f t="shared" ca="1" si="353"/>
        <v>3000</v>
      </c>
      <c r="AQ407" s="14">
        <f t="shared" ca="1" si="383"/>
        <v>3000</v>
      </c>
      <c r="AR407" s="14">
        <f t="shared" ca="1" si="337"/>
        <v>2381.3344806224973</v>
      </c>
      <c r="AS407" s="14">
        <f t="shared" ca="1" si="363"/>
        <v>618.66551937750273</v>
      </c>
      <c r="AT407" s="14">
        <f t="shared" ca="1" si="364"/>
        <v>618.66551937750273</v>
      </c>
      <c r="AU407" s="14">
        <f t="shared" ca="1" si="344"/>
        <v>1018390.7878561859</v>
      </c>
      <c r="AV407" s="15">
        <f ca="1">SUM(AT$12:AT407)</f>
        <v>528790.1281805546</v>
      </c>
      <c r="AW407" s="16">
        <f ca="1">SUM(AR$12:AR407)+SUMIF(AS$12:AS407, "&lt;0")</f>
        <v>489600.65967563156</v>
      </c>
      <c r="AX407" s="15"/>
      <c r="AZ407" s="9">
        <v>44578</v>
      </c>
      <c r="BA407" s="14">
        <f t="shared" ca="1" si="375"/>
        <v>1500</v>
      </c>
      <c r="BB407" s="14">
        <f t="shared" ca="1" si="384"/>
        <v>1500</v>
      </c>
      <c r="BC407" s="14">
        <f t="shared" ca="1" si="338"/>
        <v>1500</v>
      </c>
      <c r="BD407" s="14">
        <f t="shared" ca="1" si="365"/>
        <v>0</v>
      </c>
      <c r="BE407" s="14">
        <f t="shared" ca="1" si="366"/>
        <v>0</v>
      </c>
      <c r="BF407" s="14">
        <f t="shared" ca="1" si="345"/>
        <v>556964.94699999993</v>
      </c>
      <c r="BG407" s="15">
        <f ca="1">SUM(BE$12:BE407)</f>
        <v>289471.17800000007</v>
      </c>
      <c r="BH407" s="16">
        <f ca="1">SUM(BC$12:BC407)+SUMIF(BD$12:BD407, "&lt;0")</f>
        <v>267493.76899999997</v>
      </c>
      <c r="BJ407" s="9">
        <v>44578</v>
      </c>
      <c r="BK407" s="14">
        <f t="shared" ca="1" si="376"/>
        <v>1750</v>
      </c>
      <c r="BL407" s="14">
        <f t="shared" ca="1" si="385"/>
        <v>1750</v>
      </c>
      <c r="BM407" s="14">
        <f t="shared" ca="1" si="339"/>
        <v>1750</v>
      </c>
      <c r="BN407" s="14">
        <f t="shared" ca="1" si="367"/>
        <v>0</v>
      </c>
      <c r="BO407" s="14">
        <f t="shared" ca="1" si="368"/>
        <v>0</v>
      </c>
      <c r="BP407" s="14">
        <f t="shared" ca="1" si="346"/>
        <v>638714.94699999993</v>
      </c>
      <c r="BQ407" s="15">
        <f ca="1">SUM(BO$12:BO407)</f>
        <v>331471.17799999996</v>
      </c>
      <c r="BR407" s="16">
        <f ca="1">SUM(BM$12:BM407)+SUMIF(BN$12:BN407, "&lt;0")</f>
        <v>307243.76899999997</v>
      </c>
      <c r="BT407" s="9">
        <v>44578</v>
      </c>
      <c r="BU407" s="14">
        <f t="shared" ca="1" si="354"/>
        <v>2000</v>
      </c>
      <c r="BV407" s="14">
        <f t="shared" ca="1" si="379"/>
        <v>2000</v>
      </c>
      <c r="BW407" s="14">
        <f t="shared" ca="1" si="340"/>
        <v>2000</v>
      </c>
      <c r="BX407" s="14">
        <f t="shared" ca="1" si="355"/>
        <v>0</v>
      </c>
      <c r="BY407" s="14">
        <f t="shared" ca="1" si="356"/>
        <v>0</v>
      </c>
      <c r="BZ407" s="14">
        <f t="shared" ca="1" si="369"/>
        <v>719489.56299796025</v>
      </c>
      <c r="CA407" s="15">
        <f ca="1">SUM(BY$12:BY407)</f>
        <v>373471.17800000007</v>
      </c>
      <c r="CB407" s="16">
        <f ca="1">SUM(BW$12:BW407)+SUMIF(BX$12:BX407, "&lt;0")</f>
        <v>346018.38499796035</v>
      </c>
      <c r="CD407" s="9">
        <v>44578</v>
      </c>
      <c r="CE407" s="14">
        <f t="shared" ca="1" si="377"/>
        <v>2500</v>
      </c>
      <c r="CF407" s="14">
        <f t="shared" ca="1" si="386"/>
        <v>2500</v>
      </c>
      <c r="CG407" s="14">
        <f t="shared" ca="1" si="341"/>
        <v>2149.4012995139892</v>
      </c>
      <c r="CH407" s="14">
        <f t="shared" ca="1" si="370"/>
        <v>350.59870048601078</v>
      </c>
      <c r="CI407" s="14">
        <f t="shared" ca="1" si="371"/>
        <v>350.59870048601078</v>
      </c>
      <c r="CJ407" s="14">
        <f t="shared" ca="1" si="347"/>
        <v>873787.29516675486</v>
      </c>
      <c r="CK407" s="15">
        <f ca="1">SUM(CI$12:CI407)</f>
        <v>455259.16832132166</v>
      </c>
      <c r="CL407" s="16">
        <f ca="1">SUM(CG$12:CG407)+SUMIF(CH$12:CH407, "&lt;0")</f>
        <v>418528.12684543332</v>
      </c>
    </row>
    <row r="408" spans="1:90" x14ac:dyDescent="0.2">
      <c r="A408" s="24">
        <v>44579</v>
      </c>
      <c r="B408" s="54">
        <f ca="1">IF($A408&gt;= $C$5,$C$6, INDEX('Historical Data'!$D$2:$D$745, MATCH(A408, 'Historical Data'!$B$2:$B$745, 0)))</f>
        <v>1295.6389999999997</v>
      </c>
      <c r="C408" s="14">
        <f t="shared" ca="1" si="380"/>
        <v>1295.6389999999994</v>
      </c>
      <c r="D408" s="14">
        <f t="shared" ca="1" si="348"/>
        <v>697.48800000000165</v>
      </c>
      <c r="E408" s="14">
        <f t="shared" ca="1" si="357"/>
        <v>598.15099999999802</v>
      </c>
      <c r="F408" s="14">
        <f t="shared" ca="1" si="349"/>
        <v>598.15099999999802</v>
      </c>
      <c r="G408" s="14">
        <f t="shared" ca="1" si="372"/>
        <v>491434.53900000372</v>
      </c>
      <c r="H408" s="15">
        <f ca="1">SUM(F$12:F408)</f>
        <v>255736.68099999957</v>
      </c>
      <c r="I408" s="16">
        <f ca="1">SUM(D$12:D408)+SUMIF(E$12:E408, "&lt;0")</f>
        <v>235697.85799999963</v>
      </c>
      <c r="J408" s="15"/>
      <c r="K408" s="9">
        <v>44579</v>
      </c>
      <c r="L408" s="14">
        <f t="shared" ca="1" si="373"/>
        <v>1788.5130798771124</v>
      </c>
      <c r="M408" s="14">
        <f t="shared" ca="1" si="381"/>
        <v>1788.5130798771129</v>
      </c>
      <c r="N408" s="14">
        <f t="shared" ca="1" si="334"/>
        <v>1190.3620798771144</v>
      </c>
      <c r="O408" s="14">
        <f t="shared" ca="1" si="358"/>
        <v>598.15099999999802</v>
      </c>
      <c r="P408" s="14">
        <f t="shared" ca="1" si="359"/>
        <v>598.15099999999802</v>
      </c>
      <c r="Q408" s="14">
        <f t="shared" ca="1" si="342"/>
        <v>653097.23719969532</v>
      </c>
      <c r="R408" s="15">
        <f ca="1">SUM(P$12:P408)</f>
        <v>338539.52641935466</v>
      </c>
      <c r="S408" s="16">
        <f ca="1">SUM(N$12:N408)+SUMIF(O$12:O408, "&lt;0")</f>
        <v>314557.71078033774</v>
      </c>
      <c r="U408" s="9">
        <v>44579</v>
      </c>
      <c r="V408" s="14">
        <f t="shared" ca="1" si="374"/>
        <v>1250</v>
      </c>
      <c r="W408" s="14">
        <f t="shared" ca="1" si="382"/>
        <v>1250</v>
      </c>
      <c r="X408" s="14">
        <f t="shared" ca="1" si="335"/>
        <v>651.84900000000198</v>
      </c>
      <c r="Y408" s="14">
        <f t="shared" ca="1" si="360"/>
        <v>598.15099999999802</v>
      </c>
      <c r="Z408" s="14">
        <f t="shared" ca="1" si="361"/>
        <v>598.15099999999802</v>
      </c>
      <c r="AA408" s="14">
        <f t="shared" ca="1" si="343"/>
        <v>476464.94699999999</v>
      </c>
      <c r="AB408" s="15">
        <f ca="1">SUM(Z$12:Z408)</f>
        <v>248069.32899999997</v>
      </c>
      <c r="AC408" s="16">
        <f ca="1">SUM(X$12:X408)+SUMIF(Y$12:Y408, "&lt;0")</f>
        <v>228395.61800000005</v>
      </c>
      <c r="AE408" s="9">
        <v>44579</v>
      </c>
      <c r="AF408" s="14">
        <f t="shared" ca="1" si="350"/>
        <v>2000</v>
      </c>
      <c r="AG408" s="14">
        <f t="shared" ca="1" si="378"/>
        <v>2000</v>
      </c>
      <c r="AH408" s="14">
        <f t="shared" ca="1" si="336"/>
        <v>1401.849000000002</v>
      </c>
      <c r="AI408" s="14">
        <f t="shared" ca="1" si="351"/>
        <v>598.15099999999802</v>
      </c>
      <c r="AJ408" s="14">
        <f t="shared" ca="1" si="352"/>
        <v>598.15099999999802</v>
      </c>
      <c r="AK408" s="14">
        <f t="shared" ca="1" si="362"/>
        <v>721489.56299796025</v>
      </c>
      <c r="AL408" s="15">
        <f ca="1">SUM(AJ$12:AJ408)</f>
        <v>374069.32900000009</v>
      </c>
      <c r="AM408" s="16">
        <f ca="1">SUM(AH$12:AH408)+SUMIF(AI$12:AI408, "&lt;0")</f>
        <v>347420.23399796034</v>
      </c>
      <c r="AO408" s="9">
        <v>44579</v>
      </c>
      <c r="AP408" s="14">
        <f t="shared" ca="1" si="353"/>
        <v>3000</v>
      </c>
      <c r="AQ408" s="14">
        <f t="shared" ca="1" si="383"/>
        <v>3000</v>
      </c>
      <c r="AR408" s="14">
        <f t="shared" ca="1" si="337"/>
        <v>1783.1834806224992</v>
      </c>
      <c r="AS408" s="14">
        <f t="shared" ca="1" si="363"/>
        <v>1216.8165193775008</v>
      </c>
      <c r="AT408" s="14">
        <f t="shared" ca="1" si="364"/>
        <v>1216.8165193775008</v>
      </c>
      <c r="AU408" s="14">
        <f t="shared" ca="1" si="344"/>
        <v>1021390.7878561859</v>
      </c>
      <c r="AV408" s="15">
        <f ca="1">SUM(AT$12:AT408)</f>
        <v>530006.94469993212</v>
      </c>
      <c r="AW408" s="16">
        <f ca="1">SUM(AR$12:AR408)+SUMIF(AS$12:AS408, "&lt;0")</f>
        <v>491383.84315625404</v>
      </c>
      <c r="AX408" s="15"/>
      <c r="AZ408" s="9">
        <v>44579</v>
      </c>
      <c r="BA408" s="14">
        <f t="shared" ca="1" si="375"/>
        <v>1500</v>
      </c>
      <c r="BB408" s="14">
        <f t="shared" ca="1" si="384"/>
        <v>1500</v>
      </c>
      <c r="BC408" s="14">
        <f t="shared" ca="1" si="338"/>
        <v>901.84900000000198</v>
      </c>
      <c r="BD408" s="14">
        <f t="shared" ca="1" si="365"/>
        <v>598.15099999999802</v>
      </c>
      <c r="BE408" s="14">
        <f t="shared" ca="1" si="366"/>
        <v>598.15099999999802</v>
      </c>
      <c r="BF408" s="14">
        <f t="shared" ca="1" si="345"/>
        <v>558464.94699999993</v>
      </c>
      <c r="BG408" s="15">
        <f ca="1">SUM(BE$12:BE408)</f>
        <v>290069.32900000009</v>
      </c>
      <c r="BH408" s="16">
        <f ca="1">SUM(BC$12:BC408)+SUMIF(BD$12:BD408, "&lt;0")</f>
        <v>268395.61799999996</v>
      </c>
      <c r="BJ408" s="9">
        <v>44579</v>
      </c>
      <c r="BK408" s="14">
        <f t="shared" ca="1" si="376"/>
        <v>1750</v>
      </c>
      <c r="BL408" s="14">
        <f t="shared" ca="1" si="385"/>
        <v>1750</v>
      </c>
      <c r="BM408" s="14">
        <f t="shared" ca="1" si="339"/>
        <v>1151.849000000002</v>
      </c>
      <c r="BN408" s="14">
        <f t="shared" ca="1" si="367"/>
        <v>598.15099999999802</v>
      </c>
      <c r="BO408" s="14">
        <f t="shared" ca="1" si="368"/>
        <v>598.15099999999802</v>
      </c>
      <c r="BP408" s="14">
        <f t="shared" ca="1" si="346"/>
        <v>640464.94699999993</v>
      </c>
      <c r="BQ408" s="15">
        <f ca="1">SUM(BO$12:BO408)</f>
        <v>332069.32899999997</v>
      </c>
      <c r="BR408" s="16">
        <f ca="1">SUM(BM$12:BM408)+SUMIF(BN$12:BN408, "&lt;0")</f>
        <v>308395.6179999999</v>
      </c>
      <c r="BT408" s="9">
        <v>44579</v>
      </c>
      <c r="BU408" s="14">
        <f t="shared" ca="1" si="354"/>
        <v>2000</v>
      </c>
      <c r="BV408" s="14">
        <f t="shared" ca="1" si="379"/>
        <v>2000</v>
      </c>
      <c r="BW408" s="14">
        <f t="shared" ca="1" si="340"/>
        <v>1401.849000000002</v>
      </c>
      <c r="BX408" s="14">
        <f t="shared" ca="1" si="355"/>
        <v>598.15099999999802</v>
      </c>
      <c r="BY408" s="14">
        <f t="shared" ca="1" si="356"/>
        <v>598.15099999999802</v>
      </c>
      <c r="BZ408" s="14">
        <f t="shared" ca="1" si="369"/>
        <v>721489.56299796025</v>
      </c>
      <c r="CA408" s="15">
        <f ca="1">SUM(BY$12:BY408)</f>
        <v>374069.32900000009</v>
      </c>
      <c r="CB408" s="16">
        <f ca="1">SUM(BW$12:BW408)+SUMIF(BX$12:BX408, "&lt;0")</f>
        <v>347420.23399796034</v>
      </c>
      <c r="CD408" s="9">
        <v>44579</v>
      </c>
      <c r="CE408" s="14">
        <f t="shared" ca="1" si="377"/>
        <v>2500</v>
      </c>
      <c r="CF408" s="14">
        <f t="shared" ca="1" si="386"/>
        <v>2500</v>
      </c>
      <c r="CG408" s="14">
        <f t="shared" ca="1" si="341"/>
        <v>1577.0280294880536</v>
      </c>
      <c r="CH408" s="14">
        <f t="shared" ca="1" si="370"/>
        <v>922.97197051194644</v>
      </c>
      <c r="CI408" s="14">
        <f t="shared" ca="1" si="371"/>
        <v>922.97197051194644</v>
      </c>
      <c r="CJ408" s="14">
        <f t="shared" ca="1" si="347"/>
        <v>876287.29516675486</v>
      </c>
      <c r="CK408" s="15">
        <f ca="1">SUM(CI$12:CI408)</f>
        <v>456182.14029183361</v>
      </c>
      <c r="CL408" s="16">
        <f ca="1">SUM(CG$12:CG408)+SUMIF(CH$12:CH408, "&lt;0")</f>
        <v>420105.15487492137</v>
      </c>
    </row>
    <row r="409" spans="1:90" x14ac:dyDescent="0.2">
      <c r="A409" s="24">
        <v>44580</v>
      </c>
      <c r="B409" s="54">
        <f ca="1">IF($A409&gt;= $C$5,$C$6, INDEX('Historical Data'!$D$2:$D$745, MATCH(A409, 'Historical Data'!$B$2:$B$745, 0)))</f>
        <v>1295.6389999999997</v>
      </c>
      <c r="C409" s="14">
        <f t="shared" ca="1" si="380"/>
        <v>1295.6389999999994</v>
      </c>
      <c r="D409" s="14">
        <f t="shared" ca="1" si="348"/>
        <v>1203.1669999999945</v>
      </c>
      <c r="E409" s="14">
        <f t="shared" ca="1" si="357"/>
        <v>92.47200000000521</v>
      </c>
      <c r="F409" s="14">
        <f t="shared" ca="1" si="349"/>
        <v>92.47200000000521</v>
      </c>
      <c r="G409" s="14">
        <f t="shared" ca="1" si="372"/>
        <v>492730.17800000374</v>
      </c>
      <c r="H409" s="15">
        <f ca="1">SUM(F$12:F409)</f>
        <v>255829.15299999958</v>
      </c>
      <c r="I409" s="16">
        <f ca="1">SUM(D$12:D409)+SUMIF(E$12:E409, "&lt;0")</f>
        <v>236901.02499999962</v>
      </c>
      <c r="J409" s="15"/>
      <c r="K409" s="9">
        <v>44580</v>
      </c>
      <c r="L409" s="14">
        <f t="shared" ca="1" si="373"/>
        <v>1788.5130798771124</v>
      </c>
      <c r="M409" s="14">
        <f t="shared" ca="1" si="381"/>
        <v>1788.5130798771129</v>
      </c>
      <c r="N409" s="14">
        <f t="shared" ca="1" si="334"/>
        <v>1696.0410798771072</v>
      </c>
      <c r="O409" s="14">
        <f t="shared" ca="1" si="358"/>
        <v>92.47200000000521</v>
      </c>
      <c r="P409" s="14">
        <f t="shared" ca="1" si="359"/>
        <v>92.47200000000521</v>
      </c>
      <c r="Q409" s="14">
        <f t="shared" ca="1" si="342"/>
        <v>654885.75027957244</v>
      </c>
      <c r="R409" s="15">
        <f ca="1">SUM(P$12:P409)</f>
        <v>338631.99841935467</v>
      </c>
      <c r="S409" s="16">
        <f ca="1">SUM(N$12:N409)+SUMIF(O$12:O409, "&lt;0")</f>
        <v>316253.75186021486</v>
      </c>
      <c r="U409" s="9">
        <v>44580</v>
      </c>
      <c r="V409" s="14">
        <f t="shared" ca="1" si="374"/>
        <v>1250</v>
      </c>
      <c r="W409" s="14">
        <f t="shared" ca="1" si="382"/>
        <v>1250</v>
      </c>
      <c r="X409" s="14">
        <f t="shared" ca="1" si="335"/>
        <v>1157.5279999999948</v>
      </c>
      <c r="Y409" s="14">
        <f t="shared" ca="1" si="360"/>
        <v>92.47200000000521</v>
      </c>
      <c r="Z409" s="14">
        <f t="shared" ca="1" si="361"/>
        <v>92.47200000000521</v>
      </c>
      <c r="AA409" s="14">
        <f t="shared" ca="1" si="343"/>
        <v>477714.94699999999</v>
      </c>
      <c r="AB409" s="15">
        <f ca="1">SUM(Z$12:Z409)</f>
        <v>248161.80099999998</v>
      </c>
      <c r="AC409" s="16">
        <f ca="1">SUM(X$12:X409)+SUMIF(Y$12:Y409, "&lt;0")</f>
        <v>229553.14600000004</v>
      </c>
      <c r="AE409" s="9">
        <v>44580</v>
      </c>
      <c r="AF409" s="14">
        <f t="shared" ca="1" si="350"/>
        <v>2000</v>
      </c>
      <c r="AG409" s="14">
        <f t="shared" ca="1" si="378"/>
        <v>2000</v>
      </c>
      <c r="AH409" s="14">
        <f t="shared" ca="1" si="336"/>
        <v>1907.5279999999948</v>
      </c>
      <c r="AI409" s="14">
        <f t="shared" ca="1" si="351"/>
        <v>92.47200000000521</v>
      </c>
      <c r="AJ409" s="14">
        <f t="shared" ca="1" si="352"/>
        <v>92.47200000000521</v>
      </c>
      <c r="AK409" s="14">
        <f t="shared" ca="1" si="362"/>
        <v>723489.56299796025</v>
      </c>
      <c r="AL409" s="15">
        <f ca="1">SUM(AJ$12:AJ409)</f>
        <v>374161.80100000009</v>
      </c>
      <c r="AM409" s="16">
        <f ca="1">SUM(AH$12:AH409)+SUMIF(AI$12:AI409, "&lt;0")</f>
        <v>349327.76199796033</v>
      </c>
      <c r="AO409" s="9">
        <v>44580</v>
      </c>
      <c r="AP409" s="14">
        <f t="shared" ca="1" si="353"/>
        <v>3000</v>
      </c>
      <c r="AQ409" s="14">
        <f t="shared" ca="1" si="383"/>
        <v>3000</v>
      </c>
      <c r="AR409" s="14">
        <f t="shared" ca="1" si="337"/>
        <v>2288.8624806224921</v>
      </c>
      <c r="AS409" s="14">
        <f t="shared" ca="1" si="363"/>
        <v>711.13751937750794</v>
      </c>
      <c r="AT409" s="14">
        <f t="shared" ca="1" si="364"/>
        <v>711.13751937750794</v>
      </c>
      <c r="AU409" s="14">
        <f t="shared" ca="1" si="344"/>
        <v>1024390.7878561859</v>
      </c>
      <c r="AV409" s="15">
        <f ca="1">SUM(AT$12:AT409)</f>
        <v>530718.08221930964</v>
      </c>
      <c r="AW409" s="16">
        <f ca="1">SUM(AR$12:AR409)+SUMIF(AS$12:AS409, "&lt;0")</f>
        <v>493672.70563687652</v>
      </c>
      <c r="AX409" s="15"/>
      <c r="AZ409" s="9">
        <v>44580</v>
      </c>
      <c r="BA409" s="14">
        <f t="shared" ca="1" si="375"/>
        <v>1500</v>
      </c>
      <c r="BB409" s="14">
        <f t="shared" ca="1" si="384"/>
        <v>1500</v>
      </c>
      <c r="BC409" s="14">
        <f t="shared" ca="1" si="338"/>
        <v>1407.5279999999948</v>
      </c>
      <c r="BD409" s="14">
        <f t="shared" ca="1" si="365"/>
        <v>92.47200000000521</v>
      </c>
      <c r="BE409" s="14">
        <f t="shared" ca="1" si="366"/>
        <v>92.47200000000521</v>
      </c>
      <c r="BF409" s="14">
        <f t="shared" ca="1" si="345"/>
        <v>559964.94699999993</v>
      </c>
      <c r="BG409" s="15">
        <f ca="1">SUM(BE$12:BE409)</f>
        <v>290161.80100000009</v>
      </c>
      <c r="BH409" s="16">
        <f ca="1">SUM(BC$12:BC409)+SUMIF(BD$12:BD409, "&lt;0")</f>
        <v>269803.14599999995</v>
      </c>
      <c r="BJ409" s="9">
        <v>44580</v>
      </c>
      <c r="BK409" s="14">
        <f t="shared" ca="1" si="376"/>
        <v>1750</v>
      </c>
      <c r="BL409" s="14">
        <f t="shared" ca="1" si="385"/>
        <v>1750</v>
      </c>
      <c r="BM409" s="14">
        <f t="shared" ca="1" si="339"/>
        <v>1657.5279999999948</v>
      </c>
      <c r="BN409" s="14">
        <f t="shared" ca="1" si="367"/>
        <v>92.47200000000521</v>
      </c>
      <c r="BO409" s="14">
        <f t="shared" ca="1" si="368"/>
        <v>92.47200000000521</v>
      </c>
      <c r="BP409" s="14">
        <f t="shared" ca="1" si="346"/>
        <v>642214.94699999993</v>
      </c>
      <c r="BQ409" s="15">
        <f ca="1">SUM(BO$12:BO409)</f>
        <v>332161.80099999998</v>
      </c>
      <c r="BR409" s="16">
        <f ca="1">SUM(BM$12:BM409)+SUMIF(BN$12:BN409, "&lt;0")</f>
        <v>310053.14599999995</v>
      </c>
      <c r="BT409" s="9">
        <v>44580</v>
      </c>
      <c r="BU409" s="14">
        <f t="shared" ca="1" si="354"/>
        <v>2000</v>
      </c>
      <c r="BV409" s="14">
        <f t="shared" ca="1" si="379"/>
        <v>2000</v>
      </c>
      <c r="BW409" s="14">
        <f t="shared" ca="1" si="340"/>
        <v>1907.5279999999948</v>
      </c>
      <c r="BX409" s="14">
        <f t="shared" ca="1" si="355"/>
        <v>92.47200000000521</v>
      </c>
      <c r="BY409" s="14">
        <f t="shared" ca="1" si="356"/>
        <v>92.47200000000521</v>
      </c>
      <c r="BZ409" s="14">
        <f t="shared" ca="1" si="369"/>
        <v>723489.56299796025</v>
      </c>
      <c r="CA409" s="15">
        <f ca="1">SUM(BY$12:BY409)</f>
        <v>374161.80100000009</v>
      </c>
      <c r="CB409" s="16">
        <f ca="1">SUM(BW$12:BW409)+SUMIF(BX$12:BX409, "&lt;0")</f>
        <v>349327.76199796033</v>
      </c>
      <c r="CD409" s="9">
        <v>44580</v>
      </c>
      <c r="CE409" s="14">
        <f t="shared" ca="1" si="377"/>
        <v>2500</v>
      </c>
      <c r="CF409" s="14">
        <f t="shared" ca="1" si="386"/>
        <v>2500</v>
      </c>
      <c r="CG409" s="14">
        <f t="shared" ca="1" si="341"/>
        <v>2108.4847594621092</v>
      </c>
      <c r="CH409" s="14">
        <f t="shared" ca="1" si="370"/>
        <v>391.5152405378908</v>
      </c>
      <c r="CI409" s="14">
        <f t="shared" ca="1" si="371"/>
        <v>391.5152405378908</v>
      </c>
      <c r="CJ409" s="14">
        <f t="shared" ca="1" si="347"/>
        <v>878787.29516675486</v>
      </c>
      <c r="CK409" s="15">
        <f ca="1">SUM(CI$12:CI409)</f>
        <v>456573.65553237149</v>
      </c>
      <c r="CL409" s="16">
        <f ca="1">SUM(CG$12:CG409)+SUMIF(CH$12:CH409, "&lt;0")</f>
        <v>422213.63963438349</v>
      </c>
    </row>
    <row r="410" spans="1:90" x14ac:dyDescent="0.2">
      <c r="A410" s="24">
        <v>44581</v>
      </c>
      <c r="B410" s="54">
        <f ca="1">IF($A410&gt;= $C$5,$C$6, INDEX('Historical Data'!$D$2:$D$745, MATCH(A410, 'Historical Data'!$B$2:$B$745, 0)))</f>
        <v>1295.6389999999997</v>
      </c>
      <c r="C410" s="14">
        <f t="shared" ca="1" si="380"/>
        <v>1295.6389999999994</v>
      </c>
      <c r="D410" s="14">
        <f t="shared" ca="1" si="348"/>
        <v>354.55500000000075</v>
      </c>
      <c r="E410" s="14">
        <f t="shared" ca="1" si="357"/>
        <v>941.08399999999892</v>
      </c>
      <c r="F410" s="14">
        <f t="shared" ca="1" si="349"/>
        <v>941.08399999999892</v>
      </c>
      <c r="G410" s="14">
        <f t="shared" ca="1" si="372"/>
        <v>494025.81700000376</v>
      </c>
      <c r="H410" s="15">
        <f ca="1">SUM(F$12:F410)</f>
        <v>256770.23699999959</v>
      </c>
      <c r="I410" s="16">
        <f ca="1">SUM(D$12:D410)+SUMIF(E$12:E410, "&lt;0")</f>
        <v>237255.57999999961</v>
      </c>
      <c r="J410" s="15"/>
      <c r="K410" s="9">
        <v>44581</v>
      </c>
      <c r="L410" s="14">
        <f t="shared" ca="1" si="373"/>
        <v>1788.5130798771124</v>
      </c>
      <c r="M410" s="14">
        <f t="shared" ca="1" si="381"/>
        <v>1788.5130798771129</v>
      </c>
      <c r="N410" s="14">
        <f t="shared" ca="1" si="334"/>
        <v>847.42907987711351</v>
      </c>
      <c r="O410" s="14">
        <f t="shared" ca="1" si="358"/>
        <v>941.08399999999892</v>
      </c>
      <c r="P410" s="14">
        <f t="shared" ca="1" si="359"/>
        <v>941.08399999999892</v>
      </c>
      <c r="Q410" s="14">
        <f t="shared" ca="1" si="342"/>
        <v>656674.26335944957</v>
      </c>
      <c r="R410" s="15">
        <f ca="1">SUM(P$12:P410)</f>
        <v>339573.08241935464</v>
      </c>
      <c r="S410" s="16">
        <f ca="1">SUM(N$12:N410)+SUMIF(O$12:O410, "&lt;0")</f>
        <v>317101.18094009196</v>
      </c>
      <c r="U410" s="9">
        <v>44581</v>
      </c>
      <c r="V410" s="14">
        <f t="shared" ca="1" si="374"/>
        <v>1250</v>
      </c>
      <c r="W410" s="14">
        <f t="shared" ca="1" si="382"/>
        <v>1250</v>
      </c>
      <c r="X410" s="14">
        <f t="shared" ca="1" si="335"/>
        <v>308.91600000000108</v>
      </c>
      <c r="Y410" s="14">
        <f t="shared" ca="1" si="360"/>
        <v>941.08399999999892</v>
      </c>
      <c r="Z410" s="14">
        <f t="shared" ca="1" si="361"/>
        <v>941.08399999999892</v>
      </c>
      <c r="AA410" s="14">
        <f t="shared" ca="1" si="343"/>
        <v>478964.94699999999</v>
      </c>
      <c r="AB410" s="15">
        <f ca="1">SUM(Z$12:Z410)</f>
        <v>249102.88499999998</v>
      </c>
      <c r="AC410" s="16">
        <f ca="1">SUM(X$12:X410)+SUMIF(Y$12:Y410, "&lt;0")</f>
        <v>229862.06200000003</v>
      </c>
      <c r="AE410" s="9">
        <v>44581</v>
      </c>
      <c r="AF410" s="14">
        <f t="shared" ca="1" si="350"/>
        <v>2000</v>
      </c>
      <c r="AG410" s="14">
        <f t="shared" ca="1" si="378"/>
        <v>2000</v>
      </c>
      <c r="AH410" s="14">
        <f t="shared" ca="1" si="336"/>
        <v>1058.9160000000011</v>
      </c>
      <c r="AI410" s="14">
        <f t="shared" ca="1" si="351"/>
        <v>941.08399999999892</v>
      </c>
      <c r="AJ410" s="14">
        <f t="shared" ca="1" si="352"/>
        <v>941.08399999999892</v>
      </c>
      <c r="AK410" s="14">
        <f t="shared" ca="1" si="362"/>
        <v>725489.56299796025</v>
      </c>
      <c r="AL410" s="15">
        <f ca="1">SUM(AJ$12:AJ410)</f>
        <v>375102.88500000007</v>
      </c>
      <c r="AM410" s="16">
        <f ca="1">SUM(AH$12:AH410)+SUMIF(AI$12:AI410, "&lt;0")</f>
        <v>350386.67799796036</v>
      </c>
      <c r="AO410" s="9">
        <v>44581</v>
      </c>
      <c r="AP410" s="14">
        <f t="shared" ca="1" si="353"/>
        <v>3000</v>
      </c>
      <c r="AQ410" s="14">
        <f t="shared" ca="1" si="383"/>
        <v>3000</v>
      </c>
      <c r="AR410" s="14">
        <f t="shared" ca="1" si="337"/>
        <v>1440.2504806224979</v>
      </c>
      <c r="AS410" s="14">
        <f t="shared" ca="1" si="363"/>
        <v>1559.7495193775021</v>
      </c>
      <c r="AT410" s="14">
        <f t="shared" ca="1" si="364"/>
        <v>1559.7495193775021</v>
      </c>
      <c r="AU410" s="14">
        <f t="shared" ca="1" si="344"/>
        <v>1027390.7878561859</v>
      </c>
      <c r="AV410" s="15">
        <f ca="1">SUM(AT$12:AT410)</f>
        <v>532277.83173868712</v>
      </c>
      <c r="AW410" s="16">
        <f ca="1">SUM(AR$12:AR410)+SUMIF(AS$12:AS410, "&lt;0")</f>
        <v>495112.95611749904</v>
      </c>
      <c r="AX410" s="15"/>
      <c r="AZ410" s="9">
        <v>44581</v>
      </c>
      <c r="BA410" s="14">
        <f t="shared" ca="1" si="375"/>
        <v>1500</v>
      </c>
      <c r="BB410" s="14">
        <f t="shared" ca="1" si="384"/>
        <v>1500</v>
      </c>
      <c r="BC410" s="14">
        <f t="shared" ca="1" si="338"/>
        <v>558.91600000000108</v>
      </c>
      <c r="BD410" s="14">
        <f t="shared" ca="1" si="365"/>
        <v>941.08399999999892</v>
      </c>
      <c r="BE410" s="14">
        <f t="shared" ca="1" si="366"/>
        <v>941.08399999999892</v>
      </c>
      <c r="BF410" s="14">
        <f t="shared" ca="1" si="345"/>
        <v>561464.94699999993</v>
      </c>
      <c r="BG410" s="15">
        <f ca="1">SUM(BE$12:BE410)</f>
        <v>291102.88500000007</v>
      </c>
      <c r="BH410" s="16">
        <f ca="1">SUM(BC$12:BC410)+SUMIF(BD$12:BD410, "&lt;0")</f>
        <v>270362.06199999998</v>
      </c>
      <c r="BJ410" s="9">
        <v>44581</v>
      </c>
      <c r="BK410" s="14">
        <f t="shared" ca="1" si="376"/>
        <v>1750</v>
      </c>
      <c r="BL410" s="14">
        <f t="shared" ca="1" si="385"/>
        <v>1750</v>
      </c>
      <c r="BM410" s="14">
        <f t="shared" ca="1" si="339"/>
        <v>808.91600000000108</v>
      </c>
      <c r="BN410" s="14">
        <f t="shared" ca="1" si="367"/>
        <v>941.08399999999892</v>
      </c>
      <c r="BO410" s="14">
        <f t="shared" ca="1" si="368"/>
        <v>941.08399999999892</v>
      </c>
      <c r="BP410" s="14">
        <f t="shared" ca="1" si="346"/>
        <v>643964.94699999993</v>
      </c>
      <c r="BQ410" s="15">
        <f ca="1">SUM(BO$12:BO410)</f>
        <v>333102.88499999995</v>
      </c>
      <c r="BR410" s="16">
        <f ca="1">SUM(BM$12:BM410)+SUMIF(BN$12:BN410, "&lt;0")</f>
        <v>310862.06199999992</v>
      </c>
      <c r="BT410" s="9">
        <v>44581</v>
      </c>
      <c r="BU410" s="14">
        <f t="shared" ca="1" si="354"/>
        <v>2000</v>
      </c>
      <c r="BV410" s="14">
        <f t="shared" ca="1" si="379"/>
        <v>2000</v>
      </c>
      <c r="BW410" s="14">
        <f t="shared" ca="1" si="340"/>
        <v>1058.9160000000011</v>
      </c>
      <c r="BX410" s="14">
        <f t="shared" ca="1" si="355"/>
        <v>941.08399999999892</v>
      </c>
      <c r="BY410" s="14">
        <f t="shared" ca="1" si="356"/>
        <v>941.08399999999892</v>
      </c>
      <c r="BZ410" s="14">
        <f t="shared" ca="1" si="369"/>
        <v>725489.56299796025</v>
      </c>
      <c r="CA410" s="15">
        <f ca="1">SUM(BY$12:BY410)</f>
        <v>375102.88500000007</v>
      </c>
      <c r="CB410" s="16">
        <f ca="1">SUM(BW$12:BW410)+SUMIF(BX$12:BX410, "&lt;0")</f>
        <v>350386.67799796036</v>
      </c>
      <c r="CD410" s="9">
        <v>44581</v>
      </c>
      <c r="CE410" s="14">
        <f t="shared" ca="1" si="377"/>
        <v>2500</v>
      </c>
      <c r="CF410" s="14">
        <f t="shared" ca="1" si="386"/>
        <v>2500</v>
      </c>
      <c r="CG410" s="14">
        <f t="shared" ca="1" si="341"/>
        <v>1285.6504894361778</v>
      </c>
      <c r="CH410" s="14">
        <f t="shared" ca="1" si="370"/>
        <v>1214.3495105638222</v>
      </c>
      <c r="CI410" s="14">
        <f t="shared" ca="1" si="371"/>
        <v>1214.3495105638222</v>
      </c>
      <c r="CJ410" s="14">
        <f t="shared" ca="1" si="347"/>
        <v>881287.29516675486</v>
      </c>
      <c r="CK410" s="15">
        <f ca="1">SUM(CI$12:CI410)</f>
        <v>457788.00504293531</v>
      </c>
      <c r="CL410" s="16">
        <f ca="1">SUM(CG$12:CG410)+SUMIF(CH$12:CH410, "&lt;0")</f>
        <v>423499.29012381966</v>
      </c>
    </row>
    <row r="411" spans="1:90" x14ac:dyDescent="0.2">
      <c r="A411" s="24">
        <v>44582</v>
      </c>
      <c r="B411" s="54">
        <f ca="1">IF($A411&gt;= $C$5,$C$6, INDEX('Historical Data'!$D$2:$D$745, MATCH(A411, 'Historical Data'!$B$2:$B$745, 0)))</f>
        <v>1295.6389999999997</v>
      </c>
      <c r="C411" s="14">
        <f t="shared" ca="1" si="380"/>
        <v>1295.6389999999994</v>
      </c>
      <c r="D411" s="14">
        <f t="shared" ca="1" si="348"/>
        <v>590.49500000000307</v>
      </c>
      <c r="E411" s="14">
        <f t="shared" ca="1" si="357"/>
        <v>705.14399999999659</v>
      </c>
      <c r="F411" s="14">
        <f t="shared" ca="1" si="349"/>
        <v>705.14399999999659</v>
      </c>
      <c r="G411" s="14">
        <f t="shared" ca="1" si="372"/>
        <v>495321.45600000379</v>
      </c>
      <c r="H411" s="15">
        <f ca="1">SUM(F$12:F411)</f>
        <v>257475.38099999959</v>
      </c>
      <c r="I411" s="16">
        <f ca="1">SUM(D$12:D411)+SUMIF(E$12:E411, "&lt;0")</f>
        <v>237846.0749999996</v>
      </c>
      <c r="J411" s="15"/>
      <c r="K411" s="9">
        <v>44582</v>
      </c>
      <c r="L411" s="14">
        <f t="shared" ca="1" si="373"/>
        <v>1788.5130798771124</v>
      </c>
      <c r="M411" s="14">
        <f t="shared" ca="1" si="381"/>
        <v>1788.5130798771129</v>
      </c>
      <c r="N411" s="14">
        <f t="shared" ca="1" si="334"/>
        <v>1083.3690798771158</v>
      </c>
      <c r="O411" s="14">
        <f t="shared" ca="1" si="358"/>
        <v>705.14399999999659</v>
      </c>
      <c r="P411" s="14">
        <f t="shared" ca="1" si="359"/>
        <v>705.14399999999659</v>
      </c>
      <c r="Q411" s="14">
        <f t="shared" ca="1" si="342"/>
        <v>658462.7764393267</v>
      </c>
      <c r="R411" s="15">
        <f ca="1">SUM(P$12:P411)</f>
        <v>340278.22641935461</v>
      </c>
      <c r="S411" s="16">
        <f ca="1">SUM(N$12:N411)+SUMIF(O$12:O411, "&lt;0")</f>
        <v>318184.55001996906</v>
      </c>
      <c r="U411" s="9">
        <v>44582</v>
      </c>
      <c r="V411" s="14">
        <f t="shared" ca="1" si="374"/>
        <v>1250</v>
      </c>
      <c r="W411" s="14">
        <f t="shared" ca="1" si="382"/>
        <v>1250</v>
      </c>
      <c r="X411" s="14">
        <f t="shared" ca="1" si="335"/>
        <v>544.85600000000341</v>
      </c>
      <c r="Y411" s="14">
        <f t="shared" ca="1" si="360"/>
        <v>705.14399999999659</v>
      </c>
      <c r="Z411" s="14">
        <f t="shared" ca="1" si="361"/>
        <v>705.14399999999659</v>
      </c>
      <c r="AA411" s="14">
        <f t="shared" ca="1" si="343"/>
        <v>480214.94699999999</v>
      </c>
      <c r="AB411" s="15">
        <f ca="1">SUM(Z$12:Z411)</f>
        <v>249808.02899999998</v>
      </c>
      <c r="AC411" s="16">
        <f ca="1">SUM(X$12:X411)+SUMIF(Y$12:Y411, "&lt;0")</f>
        <v>230406.91800000003</v>
      </c>
      <c r="AE411" s="9">
        <v>44582</v>
      </c>
      <c r="AF411" s="14">
        <f t="shared" ca="1" si="350"/>
        <v>2000</v>
      </c>
      <c r="AG411" s="14">
        <f t="shared" ca="1" si="378"/>
        <v>2000</v>
      </c>
      <c r="AH411" s="14">
        <f t="shared" ca="1" si="336"/>
        <v>1294.8560000000034</v>
      </c>
      <c r="AI411" s="14">
        <f t="shared" ca="1" si="351"/>
        <v>705.14399999999659</v>
      </c>
      <c r="AJ411" s="14">
        <f t="shared" ca="1" si="352"/>
        <v>705.14399999999659</v>
      </c>
      <c r="AK411" s="14">
        <f t="shared" ca="1" si="362"/>
        <v>727489.56299796025</v>
      </c>
      <c r="AL411" s="15">
        <f ca="1">SUM(AJ$12:AJ411)</f>
        <v>375808.02900000004</v>
      </c>
      <c r="AM411" s="16">
        <f ca="1">SUM(AH$12:AH411)+SUMIF(AI$12:AI411, "&lt;0")</f>
        <v>351681.53399796039</v>
      </c>
      <c r="AO411" s="9">
        <v>44582</v>
      </c>
      <c r="AP411" s="14">
        <f t="shared" ca="1" si="353"/>
        <v>3000</v>
      </c>
      <c r="AQ411" s="14">
        <f t="shared" ca="1" si="383"/>
        <v>3000</v>
      </c>
      <c r="AR411" s="14">
        <f t="shared" ca="1" si="337"/>
        <v>1676.1904806225007</v>
      </c>
      <c r="AS411" s="14">
        <f t="shared" ca="1" si="363"/>
        <v>1323.8095193774993</v>
      </c>
      <c r="AT411" s="14">
        <f t="shared" ca="1" si="364"/>
        <v>1323.8095193774993</v>
      </c>
      <c r="AU411" s="14">
        <f t="shared" ca="1" si="344"/>
        <v>1030390.7878561859</v>
      </c>
      <c r="AV411" s="15">
        <f ca="1">SUM(AT$12:AT411)</f>
        <v>533601.64125806466</v>
      </c>
      <c r="AW411" s="16">
        <f ca="1">SUM(AR$12:AR411)+SUMIF(AS$12:AS411, "&lt;0")</f>
        <v>496789.14659812156</v>
      </c>
      <c r="AX411" s="15"/>
      <c r="AZ411" s="9">
        <v>44582</v>
      </c>
      <c r="BA411" s="14">
        <f t="shared" ca="1" si="375"/>
        <v>1500</v>
      </c>
      <c r="BB411" s="14">
        <f t="shared" ca="1" si="384"/>
        <v>1500</v>
      </c>
      <c r="BC411" s="14">
        <f t="shared" ca="1" si="338"/>
        <v>794.85600000000341</v>
      </c>
      <c r="BD411" s="14">
        <f t="shared" ca="1" si="365"/>
        <v>705.14399999999659</v>
      </c>
      <c r="BE411" s="14">
        <f t="shared" ca="1" si="366"/>
        <v>705.14399999999659</v>
      </c>
      <c r="BF411" s="14">
        <f t="shared" ca="1" si="345"/>
        <v>562964.94699999993</v>
      </c>
      <c r="BG411" s="15">
        <f ca="1">SUM(BE$12:BE411)</f>
        <v>291808.02900000004</v>
      </c>
      <c r="BH411" s="16">
        <f ca="1">SUM(BC$12:BC411)+SUMIF(BD$12:BD411, "&lt;0")</f>
        <v>271156.91800000001</v>
      </c>
      <c r="BJ411" s="9">
        <v>44582</v>
      </c>
      <c r="BK411" s="14">
        <f t="shared" ca="1" si="376"/>
        <v>1750</v>
      </c>
      <c r="BL411" s="14">
        <f t="shared" ca="1" si="385"/>
        <v>1750</v>
      </c>
      <c r="BM411" s="14">
        <f t="shared" ca="1" si="339"/>
        <v>1044.8560000000034</v>
      </c>
      <c r="BN411" s="14">
        <f t="shared" ca="1" si="367"/>
        <v>705.14399999999659</v>
      </c>
      <c r="BO411" s="14">
        <f t="shared" ca="1" si="368"/>
        <v>705.14399999999659</v>
      </c>
      <c r="BP411" s="14">
        <f t="shared" ca="1" si="346"/>
        <v>645714.94699999993</v>
      </c>
      <c r="BQ411" s="15">
        <f ca="1">SUM(BO$12:BO411)</f>
        <v>333808.02899999992</v>
      </c>
      <c r="BR411" s="16">
        <f ca="1">SUM(BM$12:BM411)+SUMIF(BN$12:BN411, "&lt;0")</f>
        <v>311906.91799999995</v>
      </c>
      <c r="BT411" s="9">
        <v>44582</v>
      </c>
      <c r="BU411" s="14">
        <f t="shared" ca="1" si="354"/>
        <v>2000</v>
      </c>
      <c r="BV411" s="14">
        <f t="shared" ca="1" si="379"/>
        <v>2000</v>
      </c>
      <c r="BW411" s="14">
        <f t="shared" ca="1" si="340"/>
        <v>1294.8560000000034</v>
      </c>
      <c r="BX411" s="14">
        <f t="shared" ca="1" si="355"/>
        <v>705.14399999999659</v>
      </c>
      <c r="BY411" s="14">
        <f t="shared" ca="1" si="356"/>
        <v>705.14399999999659</v>
      </c>
      <c r="BZ411" s="14">
        <f t="shared" ca="1" si="369"/>
        <v>727489.56299796025</v>
      </c>
      <c r="CA411" s="15">
        <f ca="1">SUM(BY$12:BY411)</f>
        <v>375808.02900000004</v>
      </c>
      <c r="CB411" s="16">
        <f ca="1">SUM(BW$12:BW411)+SUMIF(BX$12:BX411, "&lt;0")</f>
        <v>351681.53399796039</v>
      </c>
      <c r="CD411" s="9">
        <v>44582</v>
      </c>
      <c r="CE411" s="14">
        <f t="shared" ca="1" si="377"/>
        <v>2500</v>
      </c>
      <c r="CF411" s="14">
        <f t="shared" ca="1" si="386"/>
        <v>2500</v>
      </c>
      <c r="CG411" s="14">
        <f t="shared" ca="1" si="341"/>
        <v>1547.368219410243</v>
      </c>
      <c r="CH411" s="14">
        <f t="shared" ca="1" si="370"/>
        <v>952.631780589757</v>
      </c>
      <c r="CI411" s="14">
        <f t="shared" ca="1" si="371"/>
        <v>952.631780589757</v>
      </c>
      <c r="CJ411" s="14">
        <f t="shared" ca="1" si="347"/>
        <v>883787.29516675486</v>
      </c>
      <c r="CK411" s="15">
        <f ca="1">SUM(CI$12:CI411)</f>
        <v>458740.63682352507</v>
      </c>
      <c r="CL411" s="16">
        <f ca="1">SUM(CG$12:CG411)+SUMIF(CH$12:CH411, "&lt;0")</f>
        <v>425046.65834322991</v>
      </c>
    </row>
    <row r="412" spans="1:90" x14ac:dyDescent="0.2">
      <c r="A412" s="24">
        <v>44583</v>
      </c>
      <c r="B412" s="54">
        <f ca="1">IF($A412&gt;= $C$5,$C$6, INDEX('Historical Data'!$D$2:$D$745, MATCH(A412, 'Historical Data'!$B$2:$B$745, 0)))</f>
        <v>1295.6389999999997</v>
      </c>
      <c r="C412" s="14">
        <f t="shared" ca="1" si="380"/>
        <v>1295.6389999999994</v>
      </c>
      <c r="D412" s="14">
        <f t="shared" ca="1" si="348"/>
        <v>1295.6389999999997</v>
      </c>
      <c r="E412" s="14">
        <f t="shared" ca="1" si="357"/>
        <v>0</v>
      </c>
      <c r="F412" s="14">
        <f t="shared" ca="1" si="349"/>
        <v>0</v>
      </c>
      <c r="G412" s="14">
        <f t="shared" ca="1" si="372"/>
        <v>496617.09500000381</v>
      </c>
      <c r="H412" s="15">
        <f ca="1">SUM(F$12:F412)</f>
        <v>257475.38099999959</v>
      </c>
      <c r="I412" s="16">
        <f ca="1">SUM(D$12:D412)+SUMIF(E$12:E412, "&lt;0")</f>
        <v>239141.7139999996</v>
      </c>
      <c r="J412" s="15"/>
      <c r="K412" s="9">
        <v>44583</v>
      </c>
      <c r="L412" s="14">
        <f t="shared" ca="1" si="373"/>
        <v>1788.5130798771124</v>
      </c>
      <c r="M412" s="14">
        <f t="shared" ca="1" si="381"/>
        <v>1788.5130798771129</v>
      </c>
      <c r="N412" s="14">
        <f t="shared" ca="1" si="334"/>
        <v>1788.5130798771124</v>
      </c>
      <c r="O412" s="14">
        <f t="shared" ca="1" si="358"/>
        <v>0</v>
      </c>
      <c r="P412" s="14">
        <f t="shared" ca="1" si="359"/>
        <v>0</v>
      </c>
      <c r="Q412" s="14">
        <f t="shared" ca="1" si="342"/>
        <v>660251.28951920383</v>
      </c>
      <c r="R412" s="15">
        <f ca="1">SUM(P$12:P412)</f>
        <v>340278.22641935461</v>
      </c>
      <c r="S412" s="16">
        <f ca="1">SUM(N$12:N412)+SUMIF(O$12:O412, "&lt;0")</f>
        <v>319973.06309984619</v>
      </c>
      <c r="U412" s="9">
        <v>44583</v>
      </c>
      <c r="V412" s="14">
        <f t="shared" ca="1" si="374"/>
        <v>1250</v>
      </c>
      <c r="W412" s="14">
        <f t="shared" ca="1" si="382"/>
        <v>1250</v>
      </c>
      <c r="X412" s="14">
        <f t="shared" ca="1" si="335"/>
        <v>1250</v>
      </c>
      <c r="Y412" s="14">
        <f t="shared" ca="1" si="360"/>
        <v>0</v>
      </c>
      <c r="Z412" s="14">
        <f t="shared" ca="1" si="361"/>
        <v>0</v>
      </c>
      <c r="AA412" s="14">
        <f t="shared" ca="1" si="343"/>
        <v>481464.94699999999</v>
      </c>
      <c r="AB412" s="15">
        <f ca="1">SUM(Z$12:Z412)</f>
        <v>249808.02899999998</v>
      </c>
      <c r="AC412" s="16">
        <f ca="1">SUM(X$12:X412)+SUMIF(Y$12:Y412, "&lt;0")</f>
        <v>231656.91800000003</v>
      </c>
      <c r="AE412" s="9">
        <v>44583</v>
      </c>
      <c r="AF412" s="14">
        <f t="shared" ca="1" si="350"/>
        <v>2000</v>
      </c>
      <c r="AG412" s="14">
        <f t="shared" ca="1" si="378"/>
        <v>2000</v>
      </c>
      <c r="AH412" s="14">
        <f t="shared" ca="1" si="336"/>
        <v>2000</v>
      </c>
      <c r="AI412" s="14">
        <f t="shared" ca="1" si="351"/>
        <v>0</v>
      </c>
      <c r="AJ412" s="14">
        <f t="shared" ca="1" si="352"/>
        <v>0</v>
      </c>
      <c r="AK412" s="14">
        <f t="shared" ca="1" si="362"/>
        <v>729489.56299796025</v>
      </c>
      <c r="AL412" s="15">
        <f ca="1">SUM(AJ$12:AJ412)</f>
        <v>375808.02900000004</v>
      </c>
      <c r="AM412" s="16">
        <f ca="1">SUM(AH$12:AH412)+SUMIF(AI$12:AI412, "&lt;0")</f>
        <v>353681.53399796039</v>
      </c>
      <c r="AO412" s="9">
        <v>44583</v>
      </c>
      <c r="AP412" s="14">
        <f t="shared" ca="1" si="353"/>
        <v>3000</v>
      </c>
      <c r="AQ412" s="14">
        <f t="shared" ca="1" si="383"/>
        <v>3000</v>
      </c>
      <c r="AR412" s="14">
        <f t="shared" ca="1" si="337"/>
        <v>2381.3344806224973</v>
      </c>
      <c r="AS412" s="14">
        <f t="shared" ca="1" si="363"/>
        <v>618.66551937750273</v>
      </c>
      <c r="AT412" s="14">
        <f t="shared" ca="1" si="364"/>
        <v>618.66551937750273</v>
      </c>
      <c r="AU412" s="14">
        <f t="shared" ca="1" si="344"/>
        <v>1033390.7878561859</v>
      </c>
      <c r="AV412" s="15">
        <f ca="1">SUM(AT$12:AT412)</f>
        <v>534220.30677744211</v>
      </c>
      <c r="AW412" s="16">
        <f ca="1">SUM(AR$12:AR412)+SUMIF(AS$12:AS412, "&lt;0")</f>
        <v>499170.48107874405</v>
      </c>
      <c r="AX412" s="15"/>
      <c r="AZ412" s="9">
        <v>44583</v>
      </c>
      <c r="BA412" s="14">
        <f t="shared" ca="1" si="375"/>
        <v>1500</v>
      </c>
      <c r="BB412" s="14">
        <f t="shared" ca="1" si="384"/>
        <v>1500</v>
      </c>
      <c r="BC412" s="14">
        <f t="shared" ca="1" si="338"/>
        <v>1500</v>
      </c>
      <c r="BD412" s="14">
        <f t="shared" ca="1" si="365"/>
        <v>0</v>
      </c>
      <c r="BE412" s="14">
        <f t="shared" ca="1" si="366"/>
        <v>0</v>
      </c>
      <c r="BF412" s="14">
        <f t="shared" ca="1" si="345"/>
        <v>564464.94699999993</v>
      </c>
      <c r="BG412" s="15">
        <f ca="1">SUM(BE$12:BE412)</f>
        <v>291808.02900000004</v>
      </c>
      <c r="BH412" s="16">
        <f ca="1">SUM(BC$12:BC412)+SUMIF(BD$12:BD412, "&lt;0")</f>
        <v>272656.91800000001</v>
      </c>
      <c r="BJ412" s="9">
        <v>44583</v>
      </c>
      <c r="BK412" s="14">
        <f t="shared" ca="1" si="376"/>
        <v>1750</v>
      </c>
      <c r="BL412" s="14">
        <f t="shared" ca="1" si="385"/>
        <v>1750</v>
      </c>
      <c r="BM412" s="14">
        <f t="shared" ca="1" si="339"/>
        <v>1750</v>
      </c>
      <c r="BN412" s="14">
        <f t="shared" ca="1" si="367"/>
        <v>0</v>
      </c>
      <c r="BO412" s="14">
        <f t="shared" ca="1" si="368"/>
        <v>0</v>
      </c>
      <c r="BP412" s="14">
        <f t="shared" ca="1" si="346"/>
        <v>647464.94699999993</v>
      </c>
      <c r="BQ412" s="15">
        <f ca="1">SUM(BO$12:BO412)</f>
        <v>333808.02899999992</v>
      </c>
      <c r="BR412" s="16">
        <f ca="1">SUM(BM$12:BM412)+SUMIF(BN$12:BN412, "&lt;0")</f>
        <v>313656.91799999995</v>
      </c>
      <c r="BT412" s="9">
        <v>44583</v>
      </c>
      <c r="BU412" s="14">
        <f t="shared" ca="1" si="354"/>
        <v>2000</v>
      </c>
      <c r="BV412" s="14">
        <f t="shared" ca="1" si="379"/>
        <v>2000</v>
      </c>
      <c r="BW412" s="14">
        <f t="shared" ca="1" si="340"/>
        <v>2000</v>
      </c>
      <c r="BX412" s="14">
        <f t="shared" ca="1" si="355"/>
        <v>0</v>
      </c>
      <c r="BY412" s="14">
        <f t="shared" ca="1" si="356"/>
        <v>0</v>
      </c>
      <c r="BZ412" s="14">
        <f t="shared" ca="1" si="369"/>
        <v>729489.56299796025</v>
      </c>
      <c r="CA412" s="15">
        <f ca="1">SUM(BY$12:BY412)</f>
        <v>375808.02900000004</v>
      </c>
      <c r="CB412" s="16">
        <f ca="1">SUM(BW$12:BW412)+SUMIF(BX$12:BX412, "&lt;0")</f>
        <v>353681.53399796039</v>
      </c>
      <c r="CD412" s="9">
        <v>44583</v>
      </c>
      <c r="CE412" s="14">
        <f t="shared" ca="1" si="377"/>
        <v>2500</v>
      </c>
      <c r="CF412" s="14">
        <f t="shared" ca="1" si="386"/>
        <v>2500</v>
      </c>
      <c r="CG412" s="14">
        <f t="shared" ca="1" si="341"/>
        <v>2278.289949384302</v>
      </c>
      <c r="CH412" s="14">
        <f t="shared" ca="1" si="370"/>
        <v>221.71005061569804</v>
      </c>
      <c r="CI412" s="14">
        <f t="shared" ca="1" si="371"/>
        <v>221.71005061569804</v>
      </c>
      <c r="CJ412" s="14">
        <f t="shared" ca="1" si="347"/>
        <v>886287.29516675486</v>
      </c>
      <c r="CK412" s="15">
        <f ca="1">SUM(CI$12:CI412)</f>
        <v>458962.34687414079</v>
      </c>
      <c r="CL412" s="16">
        <f ca="1">SUM(CG$12:CG412)+SUMIF(CH$12:CH412, "&lt;0")</f>
        <v>427324.94829261419</v>
      </c>
    </row>
    <row r="413" spans="1:90" x14ac:dyDescent="0.2">
      <c r="A413" s="24">
        <v>44584</v>
      </c>
      <c r="B413" s="54">
        <f ca="1">IF($A413&gt;= $C$5,$C$6, INDEX('Historical Data'!$D$2:$D$745, MATCH(A413, 'Historical Data'!$B$2:$B$745, 0)))</f>
        <v>1295.6389999999997</v>
      </c>
      <c r="C413" s="14">
        <f t="shared" ca="1" si="380"/>
        <v>1295.6389999999994</v>
      </c>
      <c r="D413" s="14">
        <f t="shared" ca="1" si="348"/>
        <v>1120.8479999999986</v>
      </c>
      <c r="E413" s="14">
        <f t="shared" ca="1" si="357"/>
        <v>174.79100000000108</v>
      </c>
      <c r="F413" s="14">
        <f t="shared" ca="1" si="349"/>
        <v>174.79100000000108</v>
      </c>
      <c r="G413" s="14">
        <f t="shared" ca="1" si="372"/>
        <v>497912.73400000384</v>
      </c>
      <c r="H413" s="15">
        <f ca="1">SUM(F$12:F413)</f>
        <v>257650.17199999958</v>
      </c>
      <c r="I413" s="16">
        <f ca="1">SUM(D$12:D413)+SUMIF(E$12:E413, "&lt;0")</f>
        <v>240262.5619999996</v>
      </c>
      <c r="J413" s="15"/>
      <c r="K413" s="9">
        <v>44584</v>
      </c>
      <c r="L413" s="14">
        <f t="shared" ca="1" si="373"/>
        <v>1788.5130798771124</v>
      </c>
      <c r="M413" s="14">
        <f t="shared" ca="1" si="381"/>
        <v>1788.5130798771129</v>
      </c>
      <c r="N413" s="14">
        <f t="shared" ca="1" si="334"/>
        <v>1613.7220798771114</v>
      </c>
      <c r="O413" s="14">
        <f t="shared" ca="1" si="358"/>
        <v>174.79100000000108</v>
      </c>
      <c r="P413" s="14">
        <f t="shared" ca="1" si="359"/>
        <v>174.79100000000108</v>
      </c>
      <c r="Q413" s="14">
        <f t="shared" ca="1" si="342"/>
        <v>662039.80259908095</v>
      </c>
      <c r="R413" s="15">
        <f ca="1">SUM(P$12:P413)</f>
        <v>340453.01741935464</v>
      </c>
      <c r="S413" s="16">
        <f ca="1">SUM(N$12:N413)+SUMIF(O$12:O413, "&lt;0")</f>
        <v>321586.78517972329</v>
      </c>
      <c r="U413" s="9">
        <v>44584</v>
      </c>
      <c r="V413" s="14">
        <f t="shared" ca="1" si="374"/>
        <v>1250</v>
      </c>
      <c r="W413" s="14">
        <f t="shared" ca="1" si="382"/>
        <v>1250</v>
      </c>
      <c r="X413" s="14">
        <f t="shared" ca="1" si="335"/>
        <v>1075.2089999999989</v>
      </c>
      <c r="Y413" s="14">
        <f t="shared" ca="1" si="360"/>
        <v>174.79100000000108</v>
      </c>
      <c r="Z413" s="14">
        <f t="shared" ca="1" si="361"/>
        <v>174.79100000000108</v>
      </c>
      <c r="AA413" s="14">
        <f t="shared" ca="1" si="343"/>
        <v>482714.94699999999</v>
      </c>
      <c r="AB413" s="15">
        <f ca="1">SUM(Z$12:Z413)</f>
        <v>249982.81999999998</v>
      </c>
      <c r="AC413" s="16">
        <f ca="1">SUM(X$12:X413)+SUMIF(Y$12:Y413, "&lt;0")</f>
        <v>232732.12700000004</v>
      </c>
      <c r="AE413" s="9">
        <v>44584</v>
      </c>
      <c r="AF413" s="14">
        <f t="shared" ca="1" si="350"/>
        <v>2000</v>
      </c>
      <c r="AG413" s="14">
        <f t="shared" ca="1" si="378"/>
        <v>2000</v>
      </c>
      <c r="AH413" s="14">
        <f t="shared" ca="1" si="336"/>
        <v>1825.2089999999989</v>
      </c>
      <c r="AI413" s="14">
        <f t="shared" ca="1" si="351"/>
        <v>174.79100000000108</v>
      </c>
      <c r="AJ413" s="14">
        <f t="shared" ca="1" si="352"/>
        <v>174.79100000000108</v>
      </c>
      <c r="AK413" s="14">
        <f t="shared" ca="1" si="362"/>
        <v>731489.56299796025</v>
      </c>
      <c r="AL413" s="15">
        <f ca="1">SUM(AJ$12:AJ413)</f>
        <v>375982.82000000007</v>
      </c>
      <c r="AM413" s="16">
        <f ca="1">SUM(AH$12:AH413)+SUMIF(AI$12:AI413, "&lt;0")</f>
        <v>355506.74299796036</v>
      </c>
      <c r="AO413" s="9">
        <v>44584</v>
      </c>
      <c r="AP413" s="14">
        <f t="shared" ca="1" si="353"/>
        <v>3000</v>
      </c>
      <c r="AQ413" s="14">
        <f t="shared" ca="1" si="383"/>
        <v>3000</v>
      </c>
      <c r="AR413" s="14">
        <f t="shared" ca="1" si="337"/>
        <v>2206.5434806224962</v>
      </c>
      <c r="AS413" s="14">
        <f t="shared" ca="1" si="363"/>
        <v>793.45651937750381</v>
      </c>
      <c r="AT413" s="14">
        <f t="shared" ca="1" si="364"/>
        <v>793.45651937750381</v>
      </c>
      <c r="AU413" s="14">
        <f t="shared" ca="1" si="344"/>
        <v>1036390.7878561859</v>
      </c>
      <c r="AV413" s="15">
        <f ca="1">SUM(AT$12:AT413)</f>
        <v>535013.76329681964</v>
      </c>
      <c r="AW413" s="16">
        <f ca="1">SUM(AR$12:AR413)+SUMIF(AS$12:AS413, "&lt;0")</f>
        <v>501377.02455936657</v>
      </c>
      <c r="AX413" s="15"/>
      <c r="AZ413" s="9">
        <v>44584</v>
      </c>
      <c r="BA413" s="14">
        <f t="shared" ca="1" si="375"/>
        <v>1500</v>
      </c>
      <c r="BB413" s="14">
        <f t="shared" ca="1" si="384"/>
        <v>1500</v>
      </c>
      <c r="BC413" s="14">
        <f t="shared" ca="1" si="338"/>
        <v>1325.2089999999989</v>
      </c>
      <c r="BD413" s="14">
        <f t="shared" ca="1" si="365"/>
        <v>174.79100000000108</v>
      </c>
      <c r="BE413" s="14">
        <f t="shared" ca="1" si="366"/>
        <v>174.79100000000108</v>
      </c>
      <c r="BF413" s="14">
        <f t="shared" ca="1" si="345"/>
        <v>565964.94699999993</v>
      </c>
      <c r="BG413" s="15">
        <f ca="1">SUM(BE$12:BE413)</f>
        <v>291982.82000000007</v>
      </c>
      <c r="BH413" s="16">
        <f ca="1">SUM(BC$12:BC413)+SUMIF(BD$12:BD413, "&lt;0")</f>
        <v>273982.12699999998</v>
      </c>
      <c r="BJ413" s="9">
        <v>44584</v>
      </c>
      <c r="BK413" s="14">
        <f t="shared" ca="1" si="376"/>
        <v>1750</v>
      </c>
      <c r="BL413" s="14">
        <f t="shared" ca="1" si="385"/>
        <v>1750</v>
      </c>
      <c r="BM413" s="14">
        <f t="shared" ca="1" si="339"/>
        <v>1575.2089999999989</v>
      </c>
      <c r="BN413" s="14">
        <f t="shared" ca="1" si="367"/>
        <v>174.79100000000108</v>
      </c>
      <c r="BO413" s="14">
        <f t="shared" ca="1" si="368"/>
        <v>174.79100000000108</v>
      </c>
      <c r="BP413" s="14">
        <f t="shared" ca="1" si="346"/>
        <v>649214.94699999993</v>
      </c>
      <c r="BQ413" s="15">
        <f ca="1">SUM(BO$12:BO413)</f>
        <v>333982.81999999995</v>
      </c>
      <c r="BR413" s="16">
        <f ca="1">SUM(BM$12:BM413)+SUMIF(BN$12:BN413, "&lt;0")</f>
        <v>315232.12699999998</v>
      </c>
      <c r="BT413" s="9">
        <v>44584</v>
      </c>
      <c r="BU413" s="14">
        <f t="shared" ca="1" si="354"/>
        <v>2000</v>
      </c>
      <c r="BV413" s="14">
        <f t="shared" ca="1" si="379"/>
        <v>2000</v>
      </c>
      <c r="BW413" s="14">
        <f t="shared" ca="1" si="340"/>
        <v>1825.2089999999989</v>
      </c>
      <c r="BX413" s="14">
        <f t="shared" ca="1" si="355"/>
        <v>174.79100000000108</v>
      </c>
      <c r="BY413" s="14">
        <f t="shared" ca="1" si="356"/>
        <v>174.79100000000108</v>
      </c>
      <c r="BZ413" s="14">
        <f t="shared" ca="1" si="369"/>
        <v>731489.56299796025</v>
      </c>
      <c r="CA413" s="15">
        <f ca="1">SUM(BY$12:BY413)</f>
        <v>375982.82000000007</v>
      </c>
      <c r="CB413" s="16">
        <f ca="1">SUM(BW$12:BW413)+SUMIF(BX$12:BX413, "&lt;0")</f>
        <v>355506.74299796036</v>
      </c>
      <c r="CD413" s="9">
        <v>44584</v>
      </c>
      <c r="CE413" s="14">
        <f t="shared" ca="1" si="377"/>
        <v>2500</v>
      </c>
      <c r="CF413" s="14">
        <f t="shared" ca="1" si="386"/>
        <v>2500</v>
      </c>
      <c r="CG413" s="14">
        <f t="shared" ca="1" si="341"/>
        <v>2129.2766793583637</v>
      </c>
      <c r="CH413" s="14">
        <f t="shared" ca="1" si="370"/>
        <v>370.72332064163629</v>
      </c>
      <c r="CI413" s="14">
        <f t="shared" ca="1" si="371"/>
        <v>370.72332064163629</v>
      </c>
      <c r="CJ413" s="14">
        <f t="shared" ca="1" si="347"/>
        <v>888787.29516675486</v>
      </c>
      <c r="CK413" s="15">
        <f ca="1">SUM(CI$12:CI413)</f>
        <v>459333.0701947824</v>
      </c>
      <c r="CL413" s="16">
        <f ca="1">SUM(CG$12:CG413)+SUMIF(CH$12:CH413, "&lt;0")</f>
        <v>429454.22497197258</v>
      </c>
    </row>
    <row r="414" spans="1:90" x14ac:dyDescent="0.2">
      <c r="A414" s="24">
        <v>44585</v>
      </c>
      <c r="B414" s="54">
        <f ca="1">IF($A414&gt;= $C$5,$C$6, INDEX('Historical Data'!$D$2:$D$745, MATCH(A414, 'Historical Data'!$B$2:$B$745, 0)))</f>
        <v>1295.6389999999997</v>
      </c>
      <c r="C414" s="14">
        <f t="shared" ca="1" si="380"/>
        <v>1295.6389999999994</v>
      </c>
      <c r="D414" s="14">
        <f t="shared" ca="1" si="348"/>
        <v>1295.6389999999997</v>
      </c>
      <c r="E414" s="14">
        <f t="shared" ca="1" si="357"/>
        <v>0</v>
      </c>
      <c r="F414" s="14">
        <f t="shared" ca="1" si="349"/>
        <v>0</v>
      </c>
      <c r="G414" s="14">
        <f t="shared" ca="1" si="372"/>
        <v>499208.37300000386</v>
      </c>
      <c r="H414" s="15">
        <f ca="1">SUM(F$12:F414)</f>
        <v>257650.17199999958</v>
      </c>
      <c r="I414" s="16">
        <f ca="1">SUM(D$12:D414)+SUMIF(E$12:E414, "&lt;0")</f>
        <v>241558.20099999959</v>
      </c>
      <c r="J414" s="15"/>
      <c r="K414" s="9">
        <v>44585</v>
      </c>
      <c r="L414" s="14">
        <f t="shared" ca="1" si="373"/>
        <v>1788.5130798771124</v>
      </c>
      <c r="M414" s="14">
        <f t="shared" ca="1" si="381"/>
        <v>1788.5130798771129</v>
      </c>
      <c r="N414" s="14">
        <f t="shared" ca="1" si="334"/>
        <v>1788.5130798771124</v>
      </c>
      <c r="O414" s="14">
        <f t="shared" ca="1" si="358"/>
        <v>0</v>
      </c>
      <c r="P414" s="14">
        <f t="shared" ca="1" si="359"/>
        <v>0</v>
      </c>
      <c r="Q414" s="14">
        <f t="shared" ca="1" si="342"/>
        <v>663828.31567895808</v>
      </c>
      <c r="R414" s="15">
        <f ca="1">SUM(P$12:P414)</f>
        <v>340453.01741935464</v>
      </c>
      <c r="S414" s="16">
        <f ca="1">SUM(N$12:N414)+SUMIF(O$12:O414, "&lt;0")</f>
        <v>323375.29825960041</v>
      </c>
      <c r="U414" s="9">
        <v>44585</v>
      </c>
      <c r="V414" s="14">
        <f t="shared" ca="1" si="374"/>
        <v>1250</v>
      </c>
      <c r="W414" s="14">
        <f t="shared" ca="1" si="382"/>
        <v>1250</v>
      </c>
      <c r="X414" s="14">
        <f t="shared" ca="1" si="335"/>
        <v>1250</v>
      </c>
      <c r="Y414" s="14">
        <f t="shared" ca="1" si="360"/>
        <v>0</v>
      </c>
      <c r="Z414" s="14">
        <f t="shared" ca="1" si="361"/>
        <v>0</v>
      </c>
      <c r="AA414" s="14">
        <f t="shared" ca="1" si="343"/>
        <v>483964.94699999999</v>
      </c>
      <c r="AB414" s="15">
        <f ca="1">SUM(Z$12:Z414)</f>
        <v>249982.81999999998</v>
      </c>
      <c r="AC414" s="16">
        <f ca="1">SUM(X$12:X414)+SUMIF(Y$12:Y414, "&lt;0")</f>
        <v>233982.12700000004</v>
      </c>
      <c r="AE414" s="9">
        <v>44585</v>
      </c>
      <c r="AF414" s="14">
        <f t="shared" ca="1" si="350"/>
        <v>2000</v>
      </c>
      <c r="AG414" s="14">
        <f t="shared" ca="1" si="378"/>
        <v>2000</v>
      </c>
      <c r="AH414" s="14">
        <f t="shared" ca="1" si="336"/>
        <v>2000</v>
      </c>
      <c r="AI414" s="14">
        <f t="shared" ca="1" si="351"/>
        <v>0</v>
      </c>
      <c r="AJ414" s="14">
        <f t="shared" ca="1" si="352"/>
        <v>0</v>
      </c>
      <c r="AK414" s="14">
        <f t="shared" ca="1" si="362"/>
        <v>733489.56299796025</v>
      </c>
      <c r="AL414" s="15">
        <f ca="1">SUM(AJ$12:AJ414)</f>
        <v>375982.82000000007</v>
      </c>
      <c r="AM414" s="16">
        <f ca="1">SUM(AH$12:AH414)+SUMIF(AI$12:AI414, "&lt;0")</f>
        <v>357506.74299796036</v>
      </c>
      <c r="AO414" s="9">
        <v>44585</v>
      </c>
      <c r="AP414" s="14">
        <f t="shared" ca="1" si="353"/>
        <v>3000</v>
      </c>
      <c r="AQ414" s="14">
        <f t="shared" ca="1" si="383"/>
        <v>3000</v>
      </c>
      <c r="AR414" s="14">
        <f t="shared" ca="1" si="337"/>
        <v>2381.3344806224968</v>
      </c>
      <c r="AS414" s="14">
        <f t="shared" ca="1" si="363"/>
        <v>618.66551937750319</v>
      </c>
      <c r="AT414" s="14">
        <f t="shared" ca="1" si="364"/>
        <v>618.66551937750319</v>
      </c>
      <c r="AU414" s="14">
        <f t="shared" ca="1" si="344"/>
        <v>1039390.7878561859</v>
      </c>
      <c r="AV414" s="15">
        <f ca="1">SUM(AT$12:AT414)</f>
        <v>535632.42881619709</v>
      </c>
      <c r="AW414" s="16">
        <f ca="1">SUM(AR$12:AR414)+SUMIF(AS$12:AS414, "&lt;0")</f>
        <v>503758.35903998907</v>
      </c>
      <c r="AX414" s="15"/>
      <c r="AZ414" s="9">
        <v>44585</v>
      </c>
      <c r="BA414" s="14">
        <f t="shared" ca="1" si="375"/>
        <v>1500</v>
      </c>
      <c r="BB414" s="14">
        <f t="shared" ca="1" si="384"/>
        <v>1500</v>
      </c>
      <c r="BC414" s="14">
        <f t="shared" ca="1" si="338"/>
        <v>1500</v>
      </c>
      <c r="BD414" s="14">
        <f t="shared" ca="1" si="365"/>
        <v>0</v>
      </c>
      <c r="BE414" s="14">
        <f t="shared" ca="1" si="366"/>
        <v>0</v>
      </c>
      <c r="BF414" s="14">
        <f t="shared" ca="1" si="345"/>
        <v>567464.94699999993</v>
      </c>
      <c r="BG414" s="15">
        <f ca="1">SUM(BE$12:BE414)</f>
        <v>291982.82000000007</v>
      </c>
      <c r="BH414" s="16">
        <f ca="1">SUM(BC$12:BC414)+SUMIF(BD$12:BD414, "&lt;0")</f>
        <v>275482.12699999998</v>
      </c>
      <c r="BJ414" s="9">
        <v>44585</v>
      </c>
      <c r="BK414" s="14">
        <f t="shared" ca="1" si="376"/>
        <v>1750</v>
      </c>
      <c r="BL414" s="14">
        <f t="shared" ca="1" si="385"/>
        <v>1750</v>
      </c>
      <c r="BM414" s="14">
        <f t="shared" ca="1" si="339"/>
        <v>1750</v>
      </c>
      <c r="BN414" s="14">
        <f t="shared" ca="1" si="367"/>
        <v>0</v>
      </c>
      <c r="BO414" s="14">
        <f t="shared" ca="1" si="368"/>
        <v>0</v>
      </c>
      <c r="BP414" s="14">
        <f t="shared" ca="1" si="346"/>
        <v>650964.94699999993</v>
      </c>
      <c r="BQ414" s="15">
        <f ca="1">SUM(BO$12:BO414)</f>
        <v>333982.81999999995</v>
      </c>
      <c r="BR414" s="16">
        <f ca="1">SUM(BM$12:BM414)+SUMIF(BN$12:BN414, "&lt;0")</f>
        <v>316982.12699999998</v>
      </c>
      <c r="BT414" s="9">
        <v>44585</v>
      </c>
      <c r="BU414" s="14">
        <f t="shared" ca="1" si="354"/>
        <v>2000</v>
      </c>
      <c r="BV414" s="14">
        <f t="shared" ca="1" si="379"/>
        <v>2000</v>
      </c>
      <c r="BW414" s="14">
        <f t="shared" ca="1" si="340"/>
        <v>2000</v>
      </c>
      <c r="BX414" s="14">
        <f t="shared" ca="1" si="355"/>
        <v>0</v>
      </c>
      <c r="BY414" s="14">
        <f t="shared" ca="1" si="356"/>
        <v>0</v>
      </c>
      <c r="BZ414" s="14">
        <f t="shared" ca="1" si="369"/>
        <v>733489.56299796025</v>
      </c>
      <c r="CA414" s="15">
        <f ca="1">SUM(BY$12:BY414)</f>
        <v>375982.82000000007</v>
      </c>
      <c r="CB414" s="16">
        <f ca="1">SUM(BW$12:BW414)+SUMIF(BX$12:BX414, "&lt;0")</f>
        <v>357506.74299796036</v>
      </c>
      <c r="CD414" s="9">
        <v>44585</v>
      </c>
      <c r="CE414" s="14">
        <f t="shared" ca="1" si="377"/>
        <v>2500</v>
      </c>
      <c r="CF414" s="14">
        <f t="shared" ca="1" si="386"/>
        <v>2500</v>
      </c>
      <c r="CG414" s="14">
        <f t="shared" ca="1" si="341"/>
        <v>2329.8454093324272</v>
      </c>
      <c r="CH414" s="14">
        <f t="shared" ca="1" si="370"/>
        <v>170.15459066757285</v>
      </c>
      <c r="CI414" s="14">
        <f t="shared" ca="1" si="371"/>
        <v>170.15459066757285</v>
      </c>
      <c r="CJ414" s="14">
        <f t="shared" ca="1" si="347"/>
        <v>891287.29516675486</v>
      </c>
      <c r="CK414" s="15">
        <f ca="1">SUM(CI$12:CI414)</f>
        <v>459503.22478544997</v>
      </c>
      <c r="CL414" s="16">
        <f ca="1">SUM(CG$12:CG414)+SUMIF(CH$12:CH414, "&lt;0")</f>
        <v>431784.07038130501</v>
      </c>
    </row>
    <row r="415" spans="1:90" x14ac:dyDescent="0.2">
      <c r="A415" s="24">
        <v>44586</v>
      </c>
      <c r="B415" s="54">
        <f ca="1">IF($A415&gt;= $C$5,$C$6, INDEX('Historical Data'!$D$2:$D$745, MATCH(A415, 'Historical Data'!$B$2:$B$745, 0)))</f>
        <v>1295.6389999999997</v>
      </c>
      <c r="C415" s="14">
        <f t="shared" ca="1" si="380"/>
        <v>1295.6389999999994</v>
      </c>
      <c r="D415" s="14">
        <f t="shared" ca="1" si="348"/>
        <v>1295.6389999999997</v>
      </c>
      <c r="E415" s="14">
        <f t="shared" ca="1" si="357"/>
        <v>0</v>
      </c>
      <c r="F415" s="14">
        <f t="shared" ca="1" si="349"/>
        <v>0</v>
      </c>
      <c r="G415" s="14">
        <f t="shared" ca="1" si="372"/>
        <v>500504.01200000389</v>
      </c>
      <c r="H415" s="15">
        <f ca="1">SUM(F$12:F415)</f>
        <v>257650.17199999958</v>
      </c>
      <c r="I415" s="16">
        <f ca="1">SUM(D$12:D415)+SUMIF(E$12:E415, "&lt;0")</f>
        <v>242853.83999999959</v>
      </c>
      <c r="J415" s="15"/>
      <c r="K415" s="9">
        <v>44586</v>
      </c>
      <c r="L415" s="14">
        <f t="shared" ca="1" si="373"/>
        <v>1788.5130798771124</v>
      </c>
      <c r="M415" s="14">
        <f t="shared" ca="1" si="381"/>
        <v>1788.5130798771129</v>
      </c>
      <c r="N415" s="14">
        <f t="shared" ca="1" si="334"/>
        <v>1788.5130798771124</v>
      </c>
      <c r="O415" s="14">
        <f t="shared" ca="1" si="358"/>
        <v>0</v>
      </c>
      <c r="P415" s="14">
        <f t="shared" ca="1" si="359"/>
        <v>0</v>
      </c>
      <c r="Q415" s="14">
        <f t="shared" ca="1" si="342"/>
        <v>665616.82875883521</v>
      </c>
      <c r="R415" s="15">
        <f ca="1">SUM(P$12:P415)</f>
        <v>340453.01741935464</v>
      </c>
      <c r="S415" s="16">
        <f ca="1">SUM(N$12:N415)+SUMIF(O$12:O415, "&lt;0")</f>
        <v>325163.81133947754</v>
      </c>
      <c r="U415" s="9">
        <v>44586</v>
      </c>
      <c r="V415" s="14">
        <f t="shared" ca="1" si="374"/>
        <v>1250</v>
      </c>
      <c r="W415" s="14">
        <f t="shared" ca="1" si="382"/>
        <v>1250</v>
      </c>
      <c r="X415" s="14">
        <f t="shared" ca="1" si="335"/>
        <v>1250</v>
      </c>
      <c r="Y415" s="14">
        <f t="shared" ca="1" si="360"/>
        <v>0</v>
      </c>
      <c r="Z415" s="14">
        <f t="shared" ca="1" si="361"/>
        <v>0</v>
      </c>
      <c r="AA415" s="14">
        <f t="shared" ca="1" si="343"/>
        <v>485214.94699999999</v>
      </c>
      <c r="AB415" s="15">
        <f ca="1">SUM(Z$12:Z415)</f>
        <v>249982.81999999998</v>
      </c>
      <c r="AC415" s="16">
        <f ca="1">SUM(X$12:X415)+SUMIF(Y$12:Y415, "&lt;0")</f>
        <v>235232.12700000004</v>
      </c>
      <c r="AE415" s="9">
        <v>44586</v>
      </c>
      <c r="AF415" s="14">
        <f t="shared" ca="1" si="350"/>
        <v>2000</v>
      </c>
      <c r="AG415" s="14">
        <f t="shared" ca="1" si="378"/>
        <v>2000</v>
      </c>
      <c r="AH415" s="14">
        <f t="shared" ca="1" si="336"/>
        <v>2000</v>
      </c>
      <c r="AI415" s="14">
        <f t="shared" ca="1" si="351"/>
        <v>0</v>
      </c>
      <c r="AJ415" s="14">
        <f t="shared" ca="1" si="352"/>
        <v>0</v>
      </c>
      <c r="AK415" s="14">
        <f t="shared" ca="1" si="362"/>
        <v>735489.56299796025</v>
      </c>
      <c r="AL415" s="15">
        <f ca="1">SUM(AJ$12:AJ415)</f>
        <v>375982.82000000007</v>
      </c>
      <c r="AM415" s="16">
        <f ca="1">SUM(AH$12:AH415)+SUMIF(AI$12:AI415, "&lt;0")</f>
        <v>359506.74299796036</v>
      </c>
      <c r="AO415" s="9">
        <v>44586</v>
      </c>
      <c r="AP415" s="14">
        <f t="shared" ca="1" si="353"/>
        <v>3000</v>
      </c>
      <c r="AQ415" s="14">
        <f t="shared" ca="1" si="383"/>
        <v>3000</v>
      </c>
      <c r="AR415" s="14">
        <f t="shared" ca="1" si="337"/>
        <v>2381.3344806224973</v>
      </c>
      <c r="AS415" s="14">
        <f t="shared" ca="1" si="363"/>
        <v>618.66551937750273</v>
      </c>
      <c r="AT415" s="14">
        <f t="shared" ca="1" si="364"/>
        <v>618.66551937750273</v>
      </c>
      <c r="AU415" s="14">
        <f t="shared" ca="1" si="344"/>
        <v>1042390.7878561859</v>
      </c>
      <c r="AV415" s="15">
        <f ca="1">SUM(AT$12:AT415)</f>
        <v>536251.09433557454</v>
      </c>
      <c r="AW415" s="16">
        <f ca="1">SUM(AR$12:AR415)+SUMIF(AS$12:AS415, "&lt;0")</f>
        <v>506139.69352061156</v>
      </c>
      <c r="AX415" s="15"/>
      <c r="AZ415" s="9">
        <v>44586</v>
      </c>
      <c r="BA415" s="14">
        <f t="shared" ca="1" si="375"/>
        <v>1500</v>
      </c>
      <c r="BB415" s="14">
        <f t="shared" ca="1" si="384"/>
        <v>1500</v>
      </c>
      <c r="BC415" s="14">
        <f t="shared" ca="1" si="338"/>
        <v>1500</v>
      </c>
      <c r="BD415" s="14">
        <f t="shared" ca="1" si="365"/>
        <v>0</v>
      </c>
      <c r="BE415" s="14">
        <f t="shared" ca="1" si="366"/>
        <v>0</v>
      </c>
      <c r="BF415" s="14">
        <f t="shared" ca="1" si="345"/>
        <v>568964.94699999993</v>
      </c>
      <c r="BG415" s="15">
        <f ca="1">SUM(BE$12:BE415)</f>
        <v>291982.82000000007</v>
      </c>
      <c r="BH415" s="16">
        <f ca="1">SUM(BC$12:BC415)+SUMIF(BD$12:BD415, "&lt;0")</f>
        <v>276982.12699999998</v>
      </c>
      <c r="BJ415" s="9">
        <v>44586</v>
      </c>
      <c r="BK415" s="14">
        <f t="shared" ca="1" si="376"/>
        <v>1750</v>
      </c>
      <c r="BL415" s="14">
        <f t="shared" ca="1" si="385"/>
        <v>1750</v>
      </c>
      <c r="BM415" s="14">
        <f t="shared" ca="1" si="339"/>
        <v>1750</v>
      </c>
      <c r="BN415" s="14">
        <f t="shared" ca="1" si="367"/>
        <v>0</v>
      </c>
      <c r="BO415" s="14">
        <f t="shared" ca="1" si="368"/>
        <v>0</v>
      </c>
      <c r="BP415" s="14">
        <f t="shared" ca="1" si="346"/>
        <v>652714.94699999993</v>
      </c>
      <c r="BQ415" s="15">
        <f ca="1">SUM(BO$12:BO415)</f>
        <v>333982.81999999995</v>
      </c>
      <c r="BR415" s="16">
        <f ca="1">SUM(BM$12:BM415)+SUMIF(BN$12:BN415, "&lt;0")</f>
        <v>318732.12699999998</v>
      </c>
      <c r="BT415" s="9">
        <v>44586</v>
      </c>
      <c r="BU415" s="14">
        <f t="shared" ca="1" si="354"/>
        <v>2000</v>
      </c>
      <c r="BV415" s="14">
        <f t="shared" ca="1" si="379"/>
        <v>2000</v>
      </c>
      <c r="BW415" s="14">
        <f t="shared" ca="1" si="340"/>
        <v>2000</v>
      </c>
      <c r="BX415" s="14">
        <f t="shared" ca="1" si="355"/>
        <v>0</v>
      </c>
      <c r="BY415" s="14">
        <f t="shared" ca="1" si="356"/>
        <v>0</v>
      </c>
      <c r="BZ415" s="14">
        <f t="shared" ca="1" si="369"/>
        <v>735489.56299796025</v>
      </c>
      <c r="CA415" s="15">
        <f ca="1">SUM(BY$12:BY415)</f>
        <v>375982.82000000007</v>
      </c>
      <c r="CB415" s="16">
        <f ca="1">SUM(BW$12:BW415)+SUMIF(BX$12:BX415, "&lt;0")</f>
        <v>359506.74299796036</v>
      </c>
      <c r="CD415" s="9">
        <v>44586</v>
      </c>
      <c r="CE415" s="14">
        <f t="shared" ca="1" si="377"/>
        <v>2500</v>
      </c>
      <c r="CF415" s="14">
        <f t="shared" ca="1" si="386"/>
        <v>2500</v>
      </c>
      <c r="CG415" s="14">
        <f t="shared" ca="1" si="341"/>
        <v>2355.62313930649</v>
      </c>
      <c r="CH415" s="14">
        <f t="shared" ca="1" si="370"/>
        <v>144.37686069351003</v>
      </c>
      <c r="CI415" s="14">
        <f t="shared" ca="1" si="371"/>
        <v>144.37686069351003</v>
      </c>
      <c r="CJ415" s="14">
        <f t="shared" ca="1" si="347"/>
        <v>893787.29516675486</v>
      </c>
      <c r="CK415" s="15">
        <f ca="1">SUM(CI$12:CI415)</f>
        <v>459647.60164614348</v>
      </c>
      <c r="CL415" s="16">
        <f ca="1">SUM(CG$12:CG415)+SUMIF(CH$12:CH415, "&lt;0")</f>
        <v>434139.6935206115</v>
      </c>
    </row>
    <row r="416" spans="1:90" x14ac:dyDescent="0.2">
      <c r="A416" s="24">
        <v>44587</v>
      </c>
      <c r="B416" s="54">
        <f ca="1">IF($A416&gt;= $C$5,$C$6, INDEX('Historical Data'!$D$2:$D$745, MATCH(A416, 'Historical Data'!$B$2:$B$745, 0)))</f>
        <v>1295.6389999999997</v>
      </c>
      <c r="C416" s="14">
        <f t="shared" ca="1" si="380"/>
        <v>1295.6389999999994</v>
      </c>
      <c r="D416" s="14">
        <f t="shared" ca="1" si="348"/>
        <v>863.32699999999795</v>
      </c>
      <c r="E416" s="14">
        <f t="shared" ca="1" si="357"/>
        <v>432.31200000000172</v>
      </c>
      <c r="F416" s="14">
        <f t="shared" ca="1" si="349"/>
        <v>432.31200000000172</v>
      </c>
      <c r="G416" s="14">
        <f t="shared" ca="1" si="372"/>
        <v>501799.65100000391</v>
      </c>
      <c r="H416" s="15">
        <f ca="1">SUM(F$12:F416)</f>
        <v>258082.48399999959</v>
      </c>
      <c r="I416" s="16">
        <f ca="1">SUM(D$12:D416)+SUMIF(E$12:E416, "&lt;0")</f>
        <v>243717.16699999958</v>
      </c>
      <c r="J416" s="15"/>
      <c r="K416" s="9">
        <v>44587</v>
      </c>
      <c r="L416" s="14">
        <f t="shared" ca="1" si="373"/>
        <v>1788.5130798771124</v>
      </c>
      <c r="M416" s="14">
        <f t="shared" ca="1" si="381"/>
        <v>1788.5130798771129</v>
      </c>
      <c r="N416" s="14">
        <f t="shared" ca="1" si="334"/>
        <v>1356.2010798771107</v>
      </c>
      <c r="O416" s="14">
        <f t="shared" ca="1" si="358"/>
        <v>432.31200000000172</v>
      </c>
      <c r="P416" s="14">
        <f t="shared" ca="1" si="359"/>
        <v>432.31200000000172</v>
      </c>
      <c r="Q416" s="14">
        <f t="shared" ca="1" si="342"/>
        <v>667405.34183871234</v>
      </c>
      <c r="R416" s="15">
        <f ca="1">SUM(P$12:P416)</f>
        <v>340885.32941935462</v>
      </c>
      <c r="S416" s="16">
        <f ca="1">SUM(N$12:N416)+SUMIF(O$12:O416, "&lt;0")</f>
        <v>326520.01241935464</v>
      </c>
      <c r="U416" s="9">
        <v>44587</v>
      </c>
      <c r="V416" s="14">
        <f t="shared" ca="1" si="374"/>
        <v>1250</v>
      </c>
      <c r="W416" s="14">
        <f t="shared" ca="1" si="382"/>
        <v>1250</v>
      </c>
      <c r="X416" s="14">
        <f t="shared" ca="1" si="335"/>
        <v>817.68799999999828</v>
      </c>
      <c r="Y416" s="14">
        <f t="shared" ca="1" si="360"/>
        <v>432.31200000000172</v>
      </c>
      <c r="Z416" s="14">
        <f t="shared" ca="1" si="361"/>
        <v>432.31200000000172</v>
      </c>
      <c r="AA416" s="14">
        <f t="shared" ca="1" si="343"/>
        <v>486464.94699999999</v>
      </c>
      <c r="AB416" s="15">
        <f ca="1">SUM(Z$12:Z416)</f>
        <v>250415.13199999998</v>
      </c>
      <c r="AC416" s="16">
        <f ca="1">SUM(X$12:X416)+SUMIF(Y$12:Y416, "&lt;0")</f>
        <v>236049.81500000003</v>
      </c>
      <c r="AE416" s="9">
        <v>44587</v>
      </c>
      <c r="AF416" s="14">
        <f t="shared" ca="1" si="350"/>
        <v>2000</v>
      </c>
      <c r="AG416" s="14">
        <f t="shared" ca="1" si="378"/>
        <v>2000</v>
      </c>
      <c r="AH416" s="14">
        <f t="shared" ca="1" si="336"/>
        <v>1567.6879999999983</v>
      </c>
      <c r="AI416" s="14">
        <f t="shared" ca="1" si="351"/>
        <v>432.31200000000172</v>
      </c>
      <c r="AJ416" s="14">
        <f t="shared" ca="1" si="352"/>
        <v>432.31200000000172</v>
      </c>
      <c r="AK416" s="14">
        <f t="shared" ca="1" si="362"/>
        <v>737489.56299796025</v>
      </c>
      <c r="AL416" s="15">
        <f ca="1">SUM(AJ$12:AJ416)</f>
        <v>376415.13200000004</v>
      </c>
      <c r="AM416" s="16">
        <f ca="1">SUM(AH$12:AH416)+SUMIF(AI$12:AI416, "&lt;0")</f>
        <v>361074.43099796039</v>
      </c>
      <c r="AO416" s="9">
        <v>44587</v>
      </c>
      <c r="AP416" s="14">
        <f t="shared" ca="1" si="353"/>
        <v>3000</v>
      </c>
      <c r="AQ416" s="14">
        <f t="shared" ca="1" si="383"/>
        <v>3000</v>
      </c>
      <c r="AR416" s="14">
        <f t="shared" ca="1" si="337"/>
        <v>1949.0888692805511</v>
      </c>
      <c r="AS416" s="14">
        <f t="shared" ca="1" si="363"/>
        <v>1050.9111307194489</v>
      </c>
      <c r="AT416" s="14">
        <f t="shared" ca="1" si="364"/>
        <v>1050.9111307194489</v>
      </c>
      <c r="AU416" s="14">
        <f t="shared" ca="1" si="344"/>
        <v>1045390.7878561859</v>
      </c>
      <c r="AV416" s="15">
        <f ca="1">SUM(AT$12:AT416)</f>
        <v>537302.00546629401</v>
      </c>
      <c r="AW416" s="16">
        <f ca="1">SUM(AR$12:AR416)+SUMIF(AS$12:AS416, "&lt;0")</f>
        <v>508088.78238989209</v>
      </c>
      <c r="AX416" s="15"/>
      <c r="AZ416" s="9">
        <v>44587</v>
      </c>
      <c r="BA416" s="14">
        <f t="shared" ca="1" si="375"/>
        <v>1500</v>
      </c>
      <c r="BB416" s="14">
        <f t="shared" ca="1" si="384"/>
        <v>1500</v>
      </c>
      <c r="BC416" s="14">
        <f t="shared" ca="1" si="338"/>
        <v>1067.6879999999983</v>
      </c>
      <c r="BD416" s="14">
        <f t="shared" ca="1" si="365"/>
        <v>432.31200000000172</v>
      </c>
      <c r="BE416" s="14">
        <f t="shared" ca="1" si="366"/>
        <v>432.31200000000172</v>
      </c>
      <c r="BF416" s="14">
        <f t="shared" ca="1" si="345"/>
        <v>570464.94699999993</v>
      </c>
      <c r="BG416" s="15">
        <f ca="1">SUM(BE$12:BE416)</f>
        <v>292415.13200000004</v>
      </c>
      <c r="BH416" s="16">
        <f ca="1">SUM(BC$12:BC416)+SUMIF(BD$12:BD416, "&lt;0")</f>
        <v>278049.815</v>
      </c>
      <c r="BJ416" s="9">
        <v>44587</v>
      </c>
      <c r="BK416" s="14">
        <f t="shared" ca="1" si="376"/>
        <v>1750</v>
      </c>
      <c r="BL416" s="14">
        <f t="shared" ca="1" si="385"/>
        <v>1750</v>
      </c>
      <c r="BM416" s="14">
        <f t="shared" ca="1" si="339"/>
        <v>1317.6879999999983</v>
      </c>
      <c r="BN416" s="14">
        <f t="shared" ca="1" si="367"/>
        <v>432.31200000000172</v>
      </c>
      <c r="BO416" s="14">
        <f t="shared" ca="1" si="368"/>
        <v>432.31200000000172</v>
      </c>
      <c r="BP416" s="14">
        <f t="shared" ca="1" si="346"/>
        <v>654464.94699999993</v>
      </c>
      <c r="BQ416" s="15">
        <f ca="1">SUM(BO$12:BO416)</f>
        <v>334415.13199999993</v>
      </c>
      <c r="BR416" s="16">
        <f ca="1">SUM(BM$12:BM416)+SUMIF(BN$12:BN416, "&lt;0")</f>
        <v>320049.81499999994</v>
      </c>
      <c r="BT416" s="9">
        <v>44587</v>
      </c>
      <c r="BU416" s="14">
        <f t="shared" ca="1" si="354"/>
        <v>2000</v>
      </c>
      <c r="BV416" s="14">
        <f t="shared" ca="1" si="379"/>
        <v>2000</v>
      </c>
      <c r="BW416" s="14">
        <f t="shared" ca="1" si="340"/>
        <v>1567.6879999999983</v>
      </c>
      <c r="BX416" s="14">
        <f t="shared" ca="1" si="355"/>
        <v>432.31200000000172</v>
      </c>
      <c r="BY416" s="14">
        <f t="shared" ca="1" si="356"/>
        <v>432.31200000000172</v>
      </c>
      <c r="BZ416" s="14">
        <f t="shared" ca="1" si="369"/>
        <v>737489.56299796025</v>
      </c>
      <c r="CA416" s="15">
        <f ca="1">SUM(BY$12:BY416)</f>
        <v>376415.13200000004</v>
      </c>
      <c r="CB416" s="16">
        <f ca="1">SUM(BW$12:BW416)+SUMIF(BX$12:BX416, "&lt;0")</f>
        <v>361074.43099796039</v>
      </c>
      <c r="CD416" s="9">
        <v>44587</v>
      </c>
      <c r="CE416" s="14">
        <f t="shared" ca="1" si="377"/>
        <v>2500</v>
      </c>
      <c r="CF416" s="14">
        <f t="shared" ca="1" si="386"/>
        <v>2500</v>
      </c>
      <c r="CG416" s="14">
        <f t="shared" ca="1" si="341"/>
        <v>1949.0888692805511</v>
      </c>
      <c r="CH416" s="14">
        <f t="shared" ca="1" si="370"/>
        <v>550.91113071944892</v>
      </c>
      <c r="CI416" s="14">
        <f t="shared" ca="1" si="371"/>
        <v>550.91113071944892</v>
      </c>
      <c r="CJ416" s="14">
        <f t="shared" ca="1" si="347"/>
        <v>896287.29516675486</v>
      </c>
      <c r="CK416" s="15">
        <f ca="1">SUM(CI$12:CI416)</f>
        <v>460198.51277686295</v>
      </c>
      <c r="CL416" s="16">
        <f ca="1">SUM(CG$12:CG416)+SUMIF(CH$12:CH416, "&lt;0")</f>
        <v>436088.78238989203</v>
      </c>
    </row>
    <row r="417" spans="1:90" x14ac:dyDescent="0.2">
      <c r="A417" s="24">
        <v>44588</v>
      </c>
      <c r="B417" s="54">
        <f ca="1">IF($A417&gt;= $C$5,$C$6, INDEX('Historical Data'!$D$2:$D$745, MATCH(A417, 'Historical Data'!$B$2:$B$745, 0)))</f>
        <v>1295.6389999999997</v>
      </c>
      <c r="C417" s="14">
        <f t="shared" ca="1" si="380"/>
        <v>1295.6389999999994</v>
      </c>
      <c r="D417" s="14">
        <f t="shared" ca="1" si="348"/>
        <v>212.36700000000201</v>
      </c>
      <c r="E417" s="14">
        <f t="shared" ca="1" si="357"/>
        <v>1083.2719999999977</v>
      </c>
      <c r="F417" s="14">
        <f t="shared" ca="1" si="349"/>
        <v>1083.2719999999977</v>
      </c>
      <c r="G417" s="14">
        <f t="shared" ca="1" si="372"/>
        <v>503095.29000000394</v>
      </c>
      <c r="H417" s="15">
        <f ca="1">SUM(F$12:F417)</f>
        <v>259165.75599999959</v>
      </c>
      <c r="I417" s="16">
        <f ca="1">SUM(D$12:D417)+SUMIF(E$12:E417, "&lt;0")</f>
        <v>243929.53399999958</v>
      </c>
      <c r="J417" s="15"/>
      <c r="K417" s="9">
        <v>44588</v>
      </c>
      <c r="L417" s="14">
        <f t="shared" ca="1" si="373"/>
        <v>1788.5130798771124</v>
      </c>
      <c r="M417" s="14">
        <f t="shared" ca="1" si="381"/>
        <v>1788.5130798771129</v>
      </c>
      <c r="N417" s="14">
        <f t="shared" ca="1" si="334"/>
        <v>212.36700000000201</v>
      </c>
      <c r="O417" s="14">
        <f t="shared" ca="1" si="358"/>
        <v>1576.1460798771104</v>
      </c>
      <c r="P417" s="14">
        <f t="shared" ca="1" si="359"/>
        <v>1576.1460798771104</v>
      </c>
      <c r="Q417" s="14">
        <f t="shared" ca="1" si="342"/>
        <v>669193.85491858947</v>
      </c>
      <c r="R417" s="15">
        <f ca="1">SUM(P$12:P417)</f>
        <v>342461.47549923172</v>
      </c>
      <c r="S417" s="16">
        <f ca="1">SUM(N$12:N417)+SUMIF(O$12:O417, "&lt;0")</f>
        <v>326732.37941935466</v>
      </c>
      <c r="U417" s="9">
        <v>44588</v>
      </c>
      <c r="V417" s="14">
        <f t="shared" ca="1" si="374"/>
        <v>1250</v>
      </c>
      <c r="W417" s="14">
        <f t="shared" ca="1" si="382"/>
        <v>1250</v>
      </c>
      <c r="X417" s="14">
        <f t="shared" ca="1" si="335"/>
        <v>212.36700000000201</v>
      </c>
      <c r="Y417" s="14">
        <f t="shared" ca="1" si="360"/>
        <v>1037.632999999998</v>
      </c>
      <c r="Z417" s="14">
        <f t="shared" ca="1" si="361"/>
        <v>1037.632999999998</v>
      </c>
      <c r="AA417" s="14">
        <f t="shared" ca="1" si="343"/>
        <v>487714.94699999999</v>
      </c>
      <c r="AB417" s="15">
        <f ca="1">SUM(Z$12:Z417)</f>
        <v>251452.76499999998</v>
      </c>
      <c r="AC417" s="16">
        <f ca="1">SUM(X$12:X417)+SUMIF(Y$12:Y417, "&lt;0")</f>
        <v>236262.18200000003</v>
      </c>
      <c r="AE417" s="9">
        <v>44588</v>
      </c>
      <c r="AF417" s="14">
        <f t="shared" ca="1" si="350"/>
        <v>2000</v>
      </c>
      <c r="AG417" s="14">
        <f t="shared" ca="1" si="378"/>
        <v>2000</v>
      </c>
      <c r="AH417" s="14">
        <f t="shared" ca="1" si="336"/>
        <v>423.85392012288958</v>
      </c>
      <c r="AI417" s="14">
        <f t="shared" ca="1" si="351"/>
        <v>1576.1460798771104</v>
      </c>
      <c r="AJ417" s="14">
        <f t="shared" ca="1" si="352"/>
        <v>1576.1460798771104</v>
      </c>
      <c r="AK417" s="14">
        <f t="shared" ca="1" si="362"/>
        <v>739489.56299796025</v>
      </c>
      <c r="AL417" s="15">
        <f ca="1">SUM(AJ$12:AJ417)</f>
        <v>377991.27807987714</v>
      </c>
      <c r="AM417" s="16">
        <f ca="1">SUM(AH$12:AH417)+SUMIF(AI$12:AI417, "&lt;0")</f>
        <v>361498.28491808329</v>
      </c>
      <c r="AO417" s="9">
        <v>44588</v>
      </c>
      <c r="AP417" s="14">
        <f t="shared" ca="1" si="353"/>
        <v>3000</v>
      </c>
      <c r="AQ417" s="14">
        <f t="shared" ca="1" si="383"/>
        <v>3000</v>
      </c>
      <c r="AR417" s="14">
        <f t="shared" ca="1" si="337"/>
        <v>831.03251937750474</v>
      </c>
      <c r="AS417" s="14">
        <f t="shared" ca="1" si="363"/>
        <v>2168.9674806224953</v>
      </c>
      <c r="AT417" s="14">
        <f t="shared" ca="1" si="364"/>
        <v>2168.9674806224953</v>
      </c>
      <c r="AU417" s="14">
        <f t="shared" ca="1" si="344"/>
        <v>1048390.7878561859</v>
      </c>
      <c r="AV417" s="15">
        <f ca="1">SUM(AT$12:AT417)</f>
        <v>539470.97294691647</v>
      </c>
      <c r="AW417" s="16">
        <f ca="1">SUM(AR$12:AR417)+SUMIF(AS$12:AS417, "&lt;0")</f>
        <v>508919.81490926957</v>
      </c>
      <c r="AX417" s="15"/>
      <c r="AZ417" s="9">
        <v>44588</v>
      </c>
      <c r="BA417" s="14">
        <f t="shared" ca="1" si="375"/>
        <v>1500</v>
      </c>
      <c r="BB417" s="14">
        <f t="shared" ca="1" si="384"/>
        <v>1500</v>
      </c>
      <c r="BC417" s="14">
        <f t="shared" ca="1" si="338"/>
        <v>212.36700000000201</v>
      </c>
      <c r="BD417" s="14">
        <f t="shared" ca="1" si="365"/>
        <v>1287.632999999998</v>
      </c>
      <c r="BE417" s="14">
        <f t="shared" ca="1" si="366"/>
        <v>1287.632999999998</v>
      </c>
      <c r="BF417" s="14">
        <f t="shared" ca="1" si="345"/>
        <v>571964.94699999993</v>
      </c>
      <c r="BG417" s="15">
        <f ca="1">SUM(BE$12:BE417)</f>
        <v>293702.76500000001</v>
      </c>
      <c r="BH417" s="16">
        <f ca="1">SUM(BC$12:BC417)+SUMIF(BD$12:BD417, "&lt;0")</f>
        <v>278262.18200000003</v>
      </c>
      <c r="BJ417" s="9">
        <v>44588</v>
      </c>
      <c r="BK417" s="14">
        <f t="shared" ca="1" si="376"/>
        <v>1750</v>
      </c>
      <c r="BL417" s="14">
        <f t="shared" ca="1" si="385"/>
        <v>1750</v>
      </c>
      <c r="BM417" s="14">
        <f t="shared" ca="1" si="339"/>
        <v>212.36700000000201</v>
      </c>
      <c r="BN417" s="14">
        <f t="shared" ca="1" si="367"/>
        <v>1537.632999999998</v>
      </c>
      <c r="BO417" s="14">
        <f t="shared" ca="1" si="368"/>
        <v>1537.632999999998</v>
      </c>
      <c r="BP417" s="14">
        <f t="shared" ca="1" si="346"/>
        <v>656214.94699999993</v>
      </c>
      <c r="BQ417" s="15">
        <f ca="1">SUM(BO$12:BO417)</f>
        <v>335952.7649999999</v>
      </c>
      <c r="BR417" s="16">
        <f ca="1">SUM(BM$12:BM417)+SUMIF(BN$12:BN417, "&lt;0")</f>
        <v>320262.18200000003</v>
      </c>
      <c r="BT417" s="9">
        <v>44588</v>
      </c>
      <c r="BU417" s="14">
        <f t="shared" ca="1" si="354"/>
        <v>2000</v>
      </c>
      <c r="BV417" s="14">
        <f t="shared" ca="1" si="379"/>
        <v>2000</v>
      </c>
      <c r="BW417" s="14">
        <f t="shared" ca="1" si="340"/>
        <v>423.85392012288958</v>
      </c>
      <c r="BX417" s="14">
        <f t="shared" ca="1" si="355"/>
        <v>1576.1460798771104</v>
      </c>
      <c r="BY417" s="14">
        <f t="shared" ca="1" si="356"/>
        <v>1576.1460798771104</v>
      </c>
      <c r="BZ417" s="14">
        <f t="shared" ca="1" si="369"/>
        <v>739489.56299796025</v>
      </c>
      <c r="CA417" s="15">
        <f ca="1">SUM(BY$12:BY417)</f>
        <v>377991.27807987714</v>
      </c>
      <c r="CB417" s="16">
        <f ca="1">SUM(BW$12:BW417)+SUMIF(BX$12:BX417, "&lt;0")</f>
        <v>361498.28491808329</v>
      </c>
      <c r="CD417" s="9">
        <v>44588</v>
      </c>
      <c r="CE417" s="14">
        <f t="shared" ca="1" si="377"/>
        <v>2500</v>
      </c>
      <c r="CF417" s="14">
        <f t="shared" ca="1" si="386"/>
        <v>2500</v>
      </c>
      <c r="CG417" s="14">
        <f t="shared" ca="1" si="341"/>
        <v>831.03251937750474</v>
      </c>
      <c r="CH417" s="14">
        <f t="shared" ca="1" si="370"/>
        <v>1668.9674806224953</v>
      </c>
      <c r="CI417" s="14">
        <f t="shared" ca="1" si="371"/>
        <v>1668.9674806224953</v>
      </c>
      <c r="CJ417" s="14">
        <f t="shared" ca="1" si="347"/>
        <v>898787.29516675486</v>
      </c>
      <c r="CK417" s="15">
        <f ca="1">SUM(CI$12:CI417)</f>
        <v>461867.48025748547</v>
      </c>
      <c r="CL417" s="16">
        <f ca="1">SUM(CG$12:CG417)+SUMIF(CH$12:CH417, "&lt;0")</f>
        <v>436919.81490926951</v>
      </c>
    </row>
    <row r="418" spans="1:90" x14ac:dyDescent="0.2">
      <c r="A418" s="24">
        <v>44589</v>
      </c>
      <c r="B418" s="54">
        <f ca="1">IF($A418&gt;= $C$5,$C$6, INDEX('Historical Data'!$D$2:$D$745, MATCH(A418, 'Historical Data'!$B$2:$B$745, 0)))</f>
        <v>1295.6389999999997</v>
      </c>
      <c r="C418" s="14">
        <f t="shared" ca="1" si="380"/>
        <v>1295.6389999999994</v>
      </c>
      <c r="D418" s="14">
        <f t="shared" ca="1" si="348"/>
        <v>195</v>
      </c>
      <c r="E418" s="14">
        <f t="shared" ca="1" si="357"/>
        <v>1100.6389999999997</v>
      </c>
      <c r="F418" s="14">
        <f t="shared" ca="1" si="349"/>
        <v>1100.6389999999997</v>
      </c>
      <c r="G418" s="14">
        <f t="shared" ca="1" si="372"/>
        <v>504390.92900000396</v>
      </c>
      <c r="H418" s="15">
        <f ca="1">SUM(F$12:F418)</f>
        <v>260266.39499999958</v>
      </c>
      <c r="I418" s="16">
        <f ca="1">SUM(D$12:D418)+SUMIF(E$12:E418, "&lt;0")</f>
        <v>244124.53399999958</v>
      </c>
      <c r="J418" s="15"/>
      <c r="K418" s="9">
        <v>44589</v>
      </c>
      <c r="L418" s="14">
        <f t="shared" ca="1" si="373"/>
        <v>1788.5130798771124</v>
      </c>
      <c r="M418" s="14">
        <f t="shared" ca="1" si="381"/>
        <v>1788.5130798771129</v>
      </c>
      <c r="N418" s="14">
        <f t="shared" ca="1" si="334"/>
        <v>195</v>
      </c>
      <c r="O418" s="14">
        <f t="shared" ca="1" si="358"/>
        <v>1593.5130798771124</v>
      </c>
      <c r="P418" s="14">
        <f t="shared" ca="1" si="359"/>
        <v>1593.5130798771124</v>
      </c>
      <c r="Q418" s="14">
        <f t="shared" ca="1" si="342"/>
        <v>670982.36799846659</v>
      </c>
      <c r="R418" s="15">
        <f ca="1">SUM(P$12:P418)</f>
        <v>344054.98857910885</v>
      </c>
      <c r="S418" s="16">
        <f ca="1">SUM(N$12:N418)+SUMIF(O$12:O418, "&lt;0")</f>
        <v>326927.37941935466</v>
      </c>
      <c r="U418" s="9">
        <v>44589</v>
      </c>
      <c r="V418" s="14">
        <f t="shared" ca="1" si="374"/>
        <v>1250</v>
      </c>
      <c r="W418" s="14">
        <f t="shared" ca="1" si="382"/>
        <v>1250</v>
      </c>
      <c r="X418" s="14">
        <f t="shared" ca="1" si="335"/>
        <v>195</v>
      </c>
      <c r="Y418" s="14">
        <f t="shared" ca="1" si="360"/>
        <v>1055</v>
      </c>
      <c r="Z418" s="14">
        <f t="shared" ca="1" si="361"/>
        <v>1055</v>
      </c>
      <c r="AA418" s="14">
        <f t="shared" ca="1" si="343"/>
        <v>488964.94699999999</v>
      </c>
      <c r="AB418" s="15">
        <f ca="1">SUM(Z$12:Z418)</f>
        <v>252507.76499999998</v>
      </c>
      <c r="AC418" s="16">
        <f ca="1">SUM(X$12:X418)+SUMIF(Y$12:Y418, "&lt;0")</f>
        <v>236457.18200000003</v>
      </c>
      <c r="AE418" s="9">
        <v>44589</v>
      </c>
      <c r="AF418" s="14">
        <f t="shared" ca="1" si="350"/>
        <v>2000</v>
      </c>
      <c r="AG418" s="14">
        <f t="shared" ca="1" si="378"/>
        <v>2000</v>
      </c>
      <c r="AH418" s="14">
        <f t="shared" ca="1" si="336"/>
        <v>380.70919014882497</v>
      </c>
      <c r="AI418" s="14">
        <f t="shared" ca="1" si="351"/>
        <v>1619.290809851175</v>
      </c>
      <c r="AJ418" s="14">
        <f t="shared" ca="1" si="352"/>
        <v>1619.290809851175</v>
      </c>
      <c r="AK418" s="14">
        <f t="shared" ca="1" si="362"/>
        <v>741489.56299796025</v>
      </c>
      <c r="AL418" s="15">
        <f ca="1">SUM(AJ$12:AJ418)</f>
        <v>379610.56888972834</v>
      </c>
      <c r="AM418" s="16">
        <f ca="1">SUM(AH$12:AH418)+SUMIF(AI$12:AI418, "&lt;0")</f>
        <v>361878.99410823209</v>
      </c>
      <c r="AO418" s="9">
        <v>44589</v>
      </c>
      <c r="AP418" s="14">
        <f t="shared" ca="1" si="353"/>
        <v>3000</v>
      </c>
      <c r="AQ418" s="14">
        <f t="shared" ca="1" si="383"/>
        <v>3000</v>
      </c>
      <c r="AR418" s="14">
        <f t="shared" ca="1" si="337"/>
        <v>813.66551937750319</v>
      </c>
      <c r="AS418" s="14">
        <f t="shared" ca="1" si="363"/>
        <v>2186.3344806224968</v>
      </c>
      <c r="AT418" s="14">
        <f t="shared" ca="1" si="364"/>
        <v>2186.3344806224968</v>
      </c>
      <c r="AU418" s="14">
        <f t="shared" ca="1" si="344"/>
        <v>1051390.7878561858</v>
      </c>
      <c r="AV418" s="15">
        <f ca="1">SUM(AT$12:AT418)</f>
        <v>541657.30742753902</v>
      </c>
      <c r="AW418" s="16">
        <f ca="1">SUM(AR$12:AR418)+SUMIF(AS$12:AS418, "&lt;0")</f>
        <v>509733.48042864708</v>
      </c>
      <c r="AX418" s="15"/>
      <c r="AZ418" s="9">
        <v>44589</v>
      </c>
      <c r="BA418" s="14">
        <f t="shared" ca="1" si="375"/>
        <v>1500</v>
      </c>
      <c r="BB418" s="14">
        <f t="shared" ca="1" si="384"/>
        <v>1500</v>
      </c>
      <c r="BC418" s="14">
        <f t="shared" ca="1" si="338"/>
        <v>195</v>
      </c>
      <c r="BD418" s="14">
        <f t="shared" ca="1" si="365"/>
        <v>1305</v>
      </c>
      <c r="BE418" s="14">
        <f t="shared" ca="1" si="366"/>
        <v>1305</v>
      </c>
      <c r="BF418" s="14">
        <f t="shared" ca="1" si="345"/>
        <v>573464.94699999993</v>
      </c>
      <c r="BG418" s="15">
        <f ca="1">SUM(BE$12:BE418)</f>
        <v>295007.76500000001</v>
      </c>
      <c r="BH418" s="16">
        <f ca="1">SUM(BC$12:BC418)+SUMIF(BD$12:BD418, "&lt;0")</f>
        <v>278457.18200000003</v>
      </c>
      <c r="BJ418" s="9">
        <v>44589</v>
      </c>
      <c r="BK418" s="14">
        <f t="shared" ca="1" si="376"/>
        <v>1750</v>
      </c>
      <c r="BL418" s="14">
        <f t="shared" ca="1" si="385"/>
        <v>1750</v>
      </c>
      <c r="BM418" s="14">
        <f t="shared" ca="1" si="339"/>
        <v>195</v>
      </c>
      <c r="BN418" s="14">
        <f t="shared" ca="1" si="367"/>
        <v>1555</v>
      </c>
      <c r="BO418" s="14">
        <f t="shared" ca="1" si="368"/>
        <v>1555</v>
      </c>
      <c r="BP418" s="14">
        <f t="shared" ca="1" si="346"/>
        <v>657964.94699999993</v>
      </c>
      <c r="BQ418" s="15">
        <f ca="1">SUM(BO$12:BO418)</f>
        <v>337507.7649999999</v>
      </c>
      <c r="BR418" s="16">
        <f ca="1">SUM(BM$12:BM418)+SUMIF(BN$12:BN418, "&lt;0")</f>
        <v>320457.18200000003</v>
      </c>
      <c r="BT418" s="9">
        <v>44589</v>
      </c>
      <c r="BU418" s="14">
        <f t="shared" ca="1" si="354"/>
        <v>2000</v>
      </c>
      <c r="BV418" s="14">
        <f t="shared" ca="1" si="379"/>
        <v>2000</v>
      </c>
      <c r="BW418" s="14">
        <f t="shared" ca="1" si="340"/>
        <v>380.70919014882497</v>
      </c>
      <c r="BX418" s="14">
        <f t="shared" ca="1" si="355"/>
        <v>1619.290809851175</v>
      </c>
      <c r="BY418" s="14">
        <f t="shared" ca="1" si="356"/>
        <v>1619.290809851175</v>
      </c>
      <c r="BZ418" s="14">
        <f t="shared" ca="1" si="369"/>
        <v>741489.56299796025</v>
      </c>
      <c r="CA418" s="15">
        <f ca="1">SUM(BY$12:BY418)</f>
        <v>379610.56888972834</v>
      </c>
      <c r="CB418" s="16">
        <f ca="1">SUM(BW$12:BW418)+SUMIF(BX$12:BX418, "&lt;0")</f>
        <v>361878.99410823209</v>
      </c>
      <c r="CD418" s="9">
        <v>44589</v>
      </c>
      <c r="CE418" s="14">
        <f t="shared" ca="1" si="377"/>
        <v>2500</v>
      </c>
      <c r="CF418" s="14">
        <f t="shared" ca="1" si="386"/>
        <v>2500</v>
      </c>
      <c r="CG418" s="14">
        <f t="shared" ca="1" si="341"/>
        <v>813.66551937750296</v>
      </c>
      <c r="CH418" s="14">
        <f t="shared" ca="1" si="370"/>
        <v>1686.334480622497</v>
      </c>
      <c r="CI418" s="14">
        <f t="shared" ca="1" si="371"/>
        <v>1686.334480622497</v>
      </c>
      <c r="CJ418" s="14">
        <f t="shared" ca="1" si="347"/>
        <v>901287.29516675486</v>
      </c>
      <c r="CK418" s="15">
        <f ca="1">SUM(CI$12:CI418)</f>
        <v>463553.81473810796</v>
      </c>
      <c r="CL418" s="16">
        <f ca="1">SUM(CG$12:CG418)+SUMIF(CH$12:CH418, "&lt;0")</f>
        <v>437733.48042864702</v>
      </c>
    </row>
    <row r="419" spans="1:90" x14ac:dyDescent="0.2">
      <c r="A419" s="24">
        <v>44590</v>
      </c>
      <c r="B419" s="54">
        <f ca="1">IF($A419&gt;= $C$5,$C$6, INDEX('Historical Data'!$D$2:$D$745, MATCH(A419, 'Historical Data'!$B$2:$B$745, 0)))</f>
        <v>1295.6389999999997</v>
      </c>
      <c r="C419" s="14">
        <f t="shared" ca="1" si="380"/>
        <v>1295.6389999999994</v>
      </c>
      <c r="D419" s="14">
        <f t="shared" ca="1" si="348"/>
        <v>517.01900000000023</v>
      </c>
      <c r="E419" s="14">
        <f t="shared" ca="1" si="357"/>
        <v>778.61999999999944</v>
      </c>
      <c r="F419" s="14">
        <f t="shared" ca="1" si="349"/>
        <v>778.61999999999944</v>
      </c>
      <c r="G419" s="14">
        <f t="shared" ca="1" si="372"/>
        <v>505686.56800000399</v>
      </c>
      <c r="H419" s="15">
        <f ca="1">SUM(F$12:F419)</f>
        <v>261045.01499999958</v>
      </c>
      <c r="I419" s="16">
        <f ca="1">SUM(D$12:D419)+SUMIF(E$12:E419, "&lt;0")</f>
        <v>244641.55299999958</v>
      </c>
      <c r="J419" s="15"/>
      <c r="K419" s="9">
        <v>44590</v>
      </c>
      <c r="L419" s="14">
        <f t="shared" ca="1" si="373"/>
        <v>1788.5130798771124</v>
      </c>
      <c r="M419" s="14">
        <f t="shared" ca="1" si="381"/>
        <v>1788.5130798771129</v>
      </c>
      <c r="N419" s="14">
        <f t="shared" ca="1" si="334"/>
        <v>517.01900000000023</v>
      </c>
      <c r="O419" s="14">
        <f t="shared" ca="1" si="358"/>
        <v>1271.4940798771122</v>
      </c>
      <c r="P419" s="14">
        <f t="shared" ca="1" si="359"/>
        <v>1271.4940798771122</v>
      </c>
      <c r="Q419" s="14">
        <f t="shared" ca="1" si="342"/>
        <v>672770.88107834372</v>
      </c>
      <c r="R419" s="15">
        <f ca="1">SUM(P$12:P419)</f>
        <v>345326.48265898594</v>
      </c>
      <c r="S419" s="16">
        <f ca="1">SUM(N$12:N419)+SUMIF(O$12:O419, "&lt;0")</f>
        <v>327444.39841935463</v>
      </c>
      <c r="U419" s="9">
        <v>44590</v>
      </c>
      <c r="V419" s="14">
        <f t="shared" ca="1" si="374"/>
        <v>1250</v>
      </c>
      <c r="W419" s="14">
        <f t="shared" ca="1" si="382"/>
        <v>1250</v>
      </c>
      <c r="X419" s="14">
        <f t="shared" ca="1" si="335"/>
        <v>517.01900000000023</v>
      </c>
      <c r="Y419" s="14">
        <f t="shared" ca="1" si="360"/>
        <v>732.98099999999977</v>
      </c>
      <c r="Z419" s="14">
        <f t="shared" ca="1" si="361"/>
        <v>732.98099999999977</v>
      </c>
      <c r="AA419" s="14">
        <f t="shared" ca="1" si="343"/>
        <v>490214.94699999999</v>
      </c>
      <c r="AB419" s="15">
        <f ca="1">SUM(Z$12:Z419)</f>
        <v>253240.74599999998</v>
      </c>
      <c r="AC419" s="16">
        <f ca="1">SUM(X$12:X419)+SUMIF(Y$12:Y419, "&lt;0")</f>
        <v>236974.20100000003</v>
      </c>
      <c r="AE419" s="9">
        <v>44590</v>
      </c>
      <c r="AF419" s="14">
        <f t="shared" ca="1" si="350"/>
        <v>2000</v>
      </c>
      <c r="AG419" s="14">
        <f t="shared" ca="1" si="378"/>
        <v>2000</v>
      </c>
      <c r="AH419" s="14">
        <f t="shared" ca="1" si="336"/>
        <v>676.95046017476261</v>
      </c>
      <c r="AI419" s="14">
        <f t="shared" ca="1" si="351"/>
        <v>1323.0495398252374</v>
      </c>
      <c r="AJ419" s="14">
        <f t="shared" ca="1" si="352"/>
        <v>1323.0495398252374</v>
      </c>
      <c r="AK419" s="14">
        <f t="shared" ca="1" si="362"/>
        <v>743489.56299796025</v>
      </c>
      <c r="AL419" s="15">
        <f ca="1">SUM(AJ$12:AJ419)</f>
        <v>380933.61842955358</v>
      </c>
      <c r="AM419" s="16">
        <f ca="1">SUM(AH$12:AH419)+SUMIF(AI$12:AI419, "&lt;0")</f>
        <v>362555.94456840685</v>
      </c>
      <c r="AO419" s="9">
        <v>44590</v>
      </c>
      <c r="AP419" s="14">
        <f t="shared" ca="1" si="353"/>
        <v>3000</v>
      </c>
      <c r="AQ419" s="14">
        <f t="shared" ca="1" si="383"/>
        <v>3000</v>
      </c>
      <c r="AR419" s="14">
        <f t="shared" ca="1" si="337"/>
        <v>1135.684519377503</v>
      </c>
      <c r="AS419" s="14">
        <f t="shared" ca="1" si="363"/>
        <v>1864.315480622497</v>
      </c>
      <c r="AT419" s="14">
        <f t="shared" ca="1" si="364"/>
        <v>1864.315480622497</v>
      </c>
      <c r="AU419" s="14">
        <f t="shared" ca="1" si="344"/>
        <v>1054390.7878561858</v>
      </c>
      <c r="AV419" s="15">
        <f ca="1">SUM(AT$12:AT419)</f>
        <v>543521.62290816149</v>
      </c>
      <c r="AW419" s="16">
        <f ca="1">SUM(AR$12:AR419)+SUMIF(AS$12:AS419, "&lt;0")</f>
        <v>510869.16494802455</v>
      </c>
      <c r="AX419" s="15"/>
      <c r="AZ419" s="9">
        <v>44590</v>
      </c>
      <c r="BA419" s="14">
        <f t="shared" ca="1" si="375"/>
        <v>1500</v>
      </c>
      <c r="BB419" s="14">
        <f t="shared" ca="1" si="384"/>
        <v>1500</v>
      </c>
      <c r="BC419" s="14">
        <f t="shared" ca="1" si="338"/>
        <v>517.01900000000023</v>
      </c>
      <c r="BD419" s="14">
        <f t="shared" ca="1" si="365"/>
        <v>982.98099999999977</v>
      </c>
      <c r="BE419" s="14">
        <f t="shared" ca="1" si="366"/>
        <v>982.98099999999977</v>
      </c>
      <c r="BF419" s="14">
        <f t="shared" ca="1" si="345"/>
        <v>574964.94699999993</v>
      </c>
      <c r="BG419" s="15">
        <f ca="1">SUM(BE$12:BE419)</f>
        <v>295990.74600000004</v>
      </c>
      <c r="BH419" s="16">
        <f ca="1">SUM(BC$12:BC419)+SUMIF(BD$12:BD419, "&lt;0")</f>
        <v>278974.201</v>
      </c>
      <c r="BJ419" s="9">
        <v>44590</v>
      </c>
      <c r="BK419" s="14">
        <f t="shared" ca="1" si="376"/>
        <v>1750</v>
      </c>
      <c r="BL419" s="14">
        <f t="shared" ca="1" si="385"/>
        <v>1750</v>
      </c>
      <c r="BM419" s="14">
        <f t="shared" ca="1" si="339"/>
        <v>517.01900000000023</v>
      </c>
      <c r="BN419" s="14">
        <f t="shared" ca="1" si="367"/>
        <v>1232.9809999999998</v>
      </c>
      <c r="BO419" s="14">
        <f t="shared" ca="1" si="368"/>
        <v>1232.9809999999998</v>
      </c>
      <c r="BP419" s="14">
        <f t="shared" ca="1" si="346"/>
        <v>659714.94699999993</v>
      </c>
      <c r="BQ419" s="15">
        <f ca="1">SUM(BO$12:BO419)</f>
        <v>338740.74599999993</v>
      </c>
      <c r="BR419" s="16">
        <f ca="1">SUM(BM$12:BM419)+SUMIF(BN$12:BN419, "&lt;0")</f>
        <v>320974.201</v>
      </c>
      <c r="BT419" s="9">
        <v>44590</v>
      </c>
      <c r="BU419" s="14">
        <f t="shared" ca="1" si="354"/>
        <v>2000</v>
      </c>
      <c r="BV419" s="14">
        <f t="shared" ca="1" si="379"/>
        <v>2000</v>
      </c>
      <c r="BW419" s="14">
        <f t="shared" ca="1" si="340"/>
        <v>676.95046017476261</v>
      </c>
      <c r="BX419" s="14">
        <f t="shared" ca="1" si="355"/>
        <v>1323.0495398252374</v>
      </c>
      <c r="BY419" s="14">
        <f t="shared" ca="1" si="356"/>
        <v>1323.0495398252374</v>
      </c>
      <c r="BZ419" s="14">
        <f t="shared" ca="1" si="369"/>
        <v>743489.56299796025</v>
      </c>
      <c r="CA419" s="15">
        <f ca="1">SUM(BY$12:BY419)</f>
        <v>380933.61842955358</v>
      </c>
      <c r="CB419" s="16">
        <f ca="1">SUM(BW$12:BW419)+SUMIF(BX$12:BX419, "&lt;0")</f>
        <v>362555.94456840685</v>
      </c>
      <c r="CD419" s="9">
        <v>44590</v>
      </c>
      <c r="CE419" s="14">
        <f t="shared" ca="1" si="377"/>
        <v>2500</v>
      </c>
      <c r="CF419" s="14">
        <f t="shared" ca="1" si="386"/>
        <v>2500</v>
      </c>
      <c r="CG419" s="14">
        <f t="shared" ca="1" si="341"/>
        <v>1135.684519377503</v>
      </c>
      <c r="CH419" s="14">
        <f t="shared" ca="1" si="370"/>
        <v>1364.315480622497</v>
      </c>
      <c r="CI419" s="14">
        <f t="shared" ca="1" si="371"/>
        <v>1364.315480622497</v>
      </c>
      <c r="CJ419" s="14">
        <f t="shared" ca="1" si="347"/>
        <v>903787.29516675486</v>
      </c>
      <c r="CK419" s="15">
        <f ca="1">SUM(CI$12:CI419)</f>
        <v>464918.13021873048</v>
      </c>
      <c r="CL419" s="16">
        <f ca="1">SUM(CG$12:CG419)+SUMIF(CH$12:CH419, "&lt;0")</f>
        <v>438869.1649480245</v>
      </c>
    </row>
    <row r="420" spans="1:90" x14ac:dyDescent="0.2">
      <c r="A420" s="24">
        <v>44591</v>
      </c>
      <c r="B420" s="54">
        <f ca="1">IF($A420&gt;= $C$5,$C$6, INDEX('Historical Data'!$D$2:$D$745, MATCH(A420, 'Historical Data'!$B$2:$B$745, 0)))</f>
        <v>1295.6389999999997</v>
      </c>
      <c r="C420" s="14">
        <f t="shared" ca="1" si="380"/>
        <v>1295.6389999999994</v>
      </c>
      <c r="D420" s="14">
        <f t="shared" ca="1" si="348"/>
        <v>561.28600000000006</v>
      </c>
      <c r="E420" s="14">
        <f t="shared" ca="1" si="357"/>
        <v>734.35299999999961</v>
      </c>
      <c r="F420" s="14">
        <f t="shared" ca="1" si="349"/>
        <v>734.35299999999961</v>
      </c>
      <c r="G420" s="14">
        <f t="shared" ca="1" si="372"/>
        <v>506982.20700000401</v>
      </c>
      <c r="H420" s="15">
        <f ca="1">SUM(F$12:F420)</f>
        <v>261779.36799999958</v>
      </c>
      <c r="I420" s="16">
        <f ca="1">SUM(D$12:D420)+SUMIF(E$12:E420, "&lt;0")</f>
        <v>245202.83899999957</v>
      </c>
      <c r="J420" s="15"/>
      <c r="K420" s="9">
        <v>44591</v>
      </c>
      <c r="L420" s="14">
        <f t="shared" ca="1" si="373"/>
        <v>1788.5130798771124</v>
      </c>
      <c r="M420" s="14">
        <f t="shared" ca="1" si="381"/>
        <v>1788.5130798771129</v>
      </c>
      <c r="N420" s="14">
        <f t="shared" ref="N420:N483" ca="1" si="387" xml:space="preserve"> P396 + IF(O419 &lt; 0, -O419, 0)</f>
        <v>561.28600000000006</v>
      </c>
      <c r="O420" s="14">
        <f t="shared" ca="1" si="358"/>
        <v>1227.2270798771124</v>
      </c>
      <c r="P420" s="14">
        <f t="shared" ca="1" si="359"/>
        <v>1227.2270798771124</v>
      </c>
      <c r="Q420" s="14">
        <f t="shared" ca="1" si="342"/>
        <v>674559.39415822085</v>
      </c>
      <c r="R420" s="15">
        <f ca="1">SUM(P$12:P420)</f>
        <v>346553.70973886305</v>
      </c>
      <c r="S420" s="16">
        <f ca="1">SUM(N$12:N420)+SUMIF(O$12:O420, "&lt;0")</f>
        <v>328005.68441935466</v>
      </c>
      <c r="U420" s="9">
        <v>44591</v>
      </c>
      <c r="V420" s="14">
        <f t="shared" ca="1" si="374"/>
        <v>1250</v>
      </c>
      <c r="W420" s="14">
        <f t="shared" ca="1" si="382"/>
        <v>1250</v>
      </c>
      <c r="X420" s="14">
        <f t="shared" ref="X420:X483" ca="1" si="388" xml:space="preserve"> Z396 + IF(Y419 &lt; 0, -Y419, 0)</f>
        <v>561.28600000000006</v>
      </c>
      <c r="Y420" s="14">
        <f t="shared" ca="1" si="360"/>
        <v>688.71399999999994</v>
      </c>
      <c r="Z420" s="14">
        <f t="shared" ca="1" si="361"/>
        <v>688.71399999999994</v>
      </c>
      <c r="AA420" s="14">
        <f t="shared" ca="1" si="343"/>
        <v>491464.94699999999</v>
      </c>
      <c r="AB420" s="15">
        <f ca="1">SUM(Z$12:Z420)</f>
        <v>253929.46</v>
      </c>
      <c r="AC420" s="16">
        <f ca="1">SUM(X$12:X420)+SUMIF(Y$12:Y420, "&lt;0")</f>
        <v>237535.48700000002</v>
      </c>
      <c r="AE420" s="9">
        <v>44591</v>
      </c>
      <c r="AF420" s="14">
        <f t="shared" ca="1" si="350"/>
        <v>2000</v>
      </c>
      <c r="AG420" s="14">
        <f t="shared" ca="1" si="378"/>
        <v>2000</v>
      </c>
      <c r="AH420" s="14">
        <f t="shared" ref="AH420:AH483" ca="1" si="389" xml:space="preserve"> AJ396 + IF(AI419 &lt; 0, -AI419, 0)</f>
        <v>695.43973020069984</v>
      </c>
      <c r="AI420" s="14">
        <f t="shared" ca="1" si="351"/>
        <v>1304.5602697993002</v>
      </c>
      <c r="AJ420" s="14">
        <f t="shared" ca="1" si="352"/>
        <v>1304.5602697993002</v>
      </c>
      <c r="AK420" s="14">
        <f t="shared" ca="1" si="362"/>
        <v>745489.56299796025</v>
      </c>
      <c r="AL420" s="15">
        <f ca="1">SUM(AJ$12:AJ420)</f>
        <v>382238.17869935289</v>
      </c>
      <c r="AM420" s="16">
        <f ca="1">SUM(AH$12:AH420)+SUMIF(AI$12:AI420, "&lt;0")</f>
        <v>363251.38429860753</v>
      </c>
      <c r="AO420" s="9">
        <v>44591</v>
      </c>
      <c r="AP420" s="14">
        <f t="shared" ca="1" si="353"/>
        <v>3000</v>
      </c>
      <c r="AQ420" s="14">
        <f t="shared" ca="1" si="383"/>
        <v>3000</v>
      </c>
      <c r="AR420" s="14">
        <f t="shared" ref="AR420:AR483" ca="1" si="390" xml:space="preserve"> AT396 + IF(AS419 &lt; 0, -AS419, 0)</f>
        <v>1179.951519377503</v>
      </c>
      <c r="AS420" s="14">
        <f t="shared" ca="1" si="363"/>
        <v>1820.048480622497</v>
      </c>
      <c r="AT420" s="14">
        <f t="shared" ca="1" si="364"/>
        <v>1820.048480622497</v>
      </c>
      <c r="AU420" s="14">
        <f t="shared" ca="1" si="344"/>
        <v>1057390.7878561858</v>
      </c>
      <c r="AV420" s="15">
        <f ca="1">SUM(AT$12:AT420)</f>
        <v>545341.67138878396</v>
      </c>
      <c r="AW420" s="16">
        <f ca="1">SUM(AR$12:AR420)+SUMIF(AS$12:AS420, "&lt;0")</f>
        <v>512049.11646740208</v>
      </c>
      <c r="AX420" s="15"/>
      <c r="AZ420" s="9">
        <v>44591</v>
      </c>
      <c r="BA420" s="14">
        <f t="shared" ca="1" si="375"/>
        <v>1500</v>
      </c>
      <c r="BB420" s="14">
        <f t="shared" ca="1" si="384"/>
        <v>1500</v>
      </c>
      <c r="BC420" s="14">
        <f t="shared" ref="BC420:BC483" ca="1" si="391" xml:space="preserve"> BE396 + IF(BD419 &lt; 0, -BD419, 0)</f>
        <v>561.28600000000006</v>
      </c>
      <c r="BD420" s="14">
        <f t="shared" ca="1" si="365"/>
        <v>938.71399999999994</v>
      </c>
      <c r="BE420" s="14">
        <f t="shared" ca="1" si="366"/>
        <v>938.71399999999994</v>
      </c>
      <c r="BF420" s="14">
        <f t="shared" ca="1" si="345"/>
        <v>576464.94699999993</v>
      </c>
      <c r="BG420" s="15">
        <f ca="1">SUM(BE$12:BE420)</f>
        <v>296929.46000000002</v>
      </c>
      <c r="BH420" s="16">
        <f ca="1">SUM(BC$12:BC420)+SUMIF(BD$12:BD420, "&lt;0")</f>
        <v>279535.48700000002</v>
      </c>
      <c r="BJ420" s="9">
        <v>44591</v>
      </c>
      <c r="BK420" s="14">
        <f t="shared" ca="1" si="376"/>
        <v>1750</v>
      </c>
      <c r="BL420" s="14">
        <f t="shared" ca="1" si="385"/>
        <v>1750</v>
      </c>
      <c r="BM420" s="14">
        <f t="shared" ref="BM420:BM483" ca="1" si="392" xml:space="preserve"> BO396 + IF(BN419 &lt; 0, -BN419, 0)</f>
        <v>561.28600000000006</v>
      </c>
      <c r="BN420" s="14">
        <f t="shared" ca="1" si="367"/>
        <v>1188.7139999999999</v>
      </c>
      <c r="BO420" s="14">
        <f t="shared" ca="1" si="368"/>
        <v>1188.7139999999999</v>
      </c>
      <c r="BP420" s="14">
        <f t="shared" ca="1" si="346"/>
        <v>661464.94699999993</v>
      </c>
      <c r="BQ420" s="15">
        <f ca="1">SUM(BO$12:BO420)</f>
        <v>339929.4599999999</v>
      </c>
      <c r="BR420" s="16">
        <f ca="1">SUM(BM$12:BM420)+SUMIF(BN$12:BN420, "&lt;0")</f>
        <v>321535.48699999996</v>
      </c>
      <c r="BT420" s="9">
        <v>44591</v>
      </c>
      <c r="BU420" s="14">
        <f t="shared" ca="1" si="354"/>
        <v>2000</v>
      </c>
      <c r="BV420" s="14">
        <f t="shared" ca="1" si="379"/>
        <v>2000</v>
      </c>
      <c r="BW420" s="14">
        <f t="shared" ref="BW420:BW483" ca="1" si="393" xml:space="preserve"> BY396 + IF(BX419 &lt; 0, -BX419, 0)</f>
        <v>695.43973020069984</v>
      </c>
      <c r="BX420" s="14">
        <f t="shared" ca="1" si="355"/>
        <v>1304.5602697993002</v>
      </c>
      <c r="BY420" s="14">
        <f t="shared" ca="1" si="356"/>
        <v>1304.5602697993002</v>
      </c>
      <c r="BZ420" s="14">
        <f t="shared" ca="1" si="369"/>
        <v>745489.56299796025</v>
      </c>
      <c r="CA420" s="15">
        <f ca="1">SUM(BY$12:BY420)</f>
        <v>382238.17869935289</v>
      </c>
      <c r="CB420" s="16">
        <f ca="1">SUM(BW$12:BW420)+SUMIF(BX$12:BX420, "&lt;0")</f>
        <v>363251.38429860753</v>
      </c>
      <c r="CD420" s="9">
        <v>44591</v>
      </c>
      <c r="CE420" s="14">
        <f t="shared" ca="1" si="377"/>
        <v>2500</v>
      </c>
      <c r="CF420" s="14">
        <f t="shared" ca="1" si="386"/>
        <v>2500</v>
      </c>
      <c r="CG420" s="14">
        <f t="shared" ref="CG420:CG483" ca="1" si="394" xml:space="preserve"> CI396 + IF(CH419 &lt; 0, -CH419, 0)</f>
        <v>1179.951519377503</v>
      </c>
      <c r="CH420" s="14">
        <f t="shared" ca="1" si="370"/>
        <v>1320.048480622497</v>
      </c>
      <c r="CI420" s="14">
        <f t="shared" ca="1" si="371"/>
        <v>1320.048480622497</v>
      </c>
      <c r="CJ420" s="14">
        <f t="shared" ca="1" si="347"/>
        <v>906287.29516675486</v>
      </c>
      <c r="CK420" s="15">
        <f ca="1">SUM(CI$12:CI420)</f>
        <v>466238.17869935295</v>
      </c>
      <c r="CL420" s="16">
        <f ca="1">SUM(CG$12:CG420)+SUMIF(CH$12:CH420, "&lt;0")</f>
        <v>440049.11646740203</v>
      </c>
    </row>
    <row r="421" spans="1:90" x14ac:dyDescent="0.2">
      <c r="A421" s="24">
        <v>44592</v>
      </c>
      <c r="B421" s="54">
        <f ca="1">IF($A421&gt;= $C$5,$C$6, INDEX('Historical Data'!$D$2:$D$745, MATCH(A421, 'Historical Data'!$B$2:$B$745, 0)))</f>
        <v>1295.6389999999997</v>
      </c>
      <c r="C421" s="14">
        <f t="shared" ca="1" si="380"/>
        <v>1295.6389999999994</v>
      </c>
      <c r="D421" s="14">
        <f t="shared" ca="1" si="348"/>
        <v>1197.1200000000026</v>
      </c>
      <c r="E421" s="14">
        <f t="shared" ca="1" si="357"/>
        <v>98.51899999999705</v>
      </c>
      <c r="F421" s="14">
        <f t="shared" ca="1" si="349"/>
        <v>98.51899999999705</v>
      </c>
      <c r="G421" s="14">
        <f t="shared" ca="1" si="372"/>
        <v>508277.84600000404</v>
      </c>
      <c r="H421" s="15">
        <f ca="1">SUM(F$12:F421)</f>
        <v>261877.88699999958</v>
      </c>
      <c r="I421" s="16">
        <f ca="1">SUM(D$12:D421)+SUMIF(E$12:E421, "&lt;0")</f>
        <v>246399.95899999957</v>
      </c>
      <c r="J421" s="15"/>
      <c r="K421" s="9">
        <v>44592</v>
      </c>
      <c r="L421" s="14">
        <f t="shared" ca="1" si="373"/>
        <v>1788.5130798771124</v>
      </c>
      <c r="M421" s="14">
        <f t="shared" ca="1" si="381"/>
        <v>1788.5130798771129</v>
      </c>
      <c r="N421" s="14">
        <f t="shared" ca="1" si="387"/>
        <v>1197.1200000000026</v>
      </c>
      <c r="O421" s="14">
        <f t="shared" ca="1" si="358"/>
        <v>591.39307987710981</v>
      </c>
      <c r="P421" s="14">
        <f t="shared" ca="1" si="359"/>
        <v>591.39307987710981</v>
      </c>
      <c r="Q421" s="14">
        <f t="shared" ca="1" si="342"/>
        <v>676347.90723809798</v>
      </c>
      <c r="R421" s="15">
        <f ca="1">SUM(P$12:P421)</f>
        <v>347145.10281874018</v>
      </c>
      <c r="S421" s="16">
        <f ca="1">SUM(N$12:N421)+SUMIF(O$12:O421, "&lt;0")</f>
        <v>329202.80441935465</v>
      </c>
      <c r="U421" s="9">
        <v>44592</v>
      </c>
      <c r="V421" s="14">
        <f t="shared" ca="1" si="374"/>
        <v>1250</v>
      </c>
      <c r="W421" s="14">
        <f t="shared" ca="1" si="382"/>
        <v>1250</v>
      </c>
      <c r="X421" s="14">
        <f t="shared" ca="1" si="388"/>
        <v>1197.1200000000026</v>
      </c>
      <c r="Y421" s="14">
        <f t="shared" ca="1" si="360"/>
        <v>52.879999999997381</v>
      </c>
      <c r="Z421" s="14">
        <f t="shared" ca="1" si="361"/>
        <v>52.879999999997381</v>
      </c>
      <c r="AA421" s="14">
        <f t="shared" ca="1" si="343"/>
        <v>492714.94699999999</v>
      </c>
      <c r="AB421" s="15">
        <f ca="1">SUM(Z$12:Z421)</f>
        <v>253982.34</v>
      </c>
      <c r="AC421" s="16">
        <f ca="1">SUM(X$12:X421)+SUMIF(Y$12:Y421, "&lt;0")</f>
        <v>238732.60700000002</v>
      </c>
      <c r="AE421" s="9">
        <v>44592</v>
      </c>
      <c r="AF421" s="14">
        <f t="shared" ca="1" si="350"/>
        <v>2000</v>
      </c>
      <c r="AG421" s="14">
        <f t="shared" ca="1" si="378"/>
        <v>2000</v>
      </c>
      <c r="AH421" s="14">
        <f t="shared" ca="1" si="389"/>
        <v>1305.4960002266398</v>
      </c>
      <c r="AI421" s="14">
        <f t="shared" ca="1" si="351"/>
        <v>694.50399977336019</v>
      </c>
      <c r="AJ421" s="14">
        <f t="shared" ca="1" si="352"/>
        <v>694.50399977336019</v>
      </c>
      <c r="AK421" s="14">
        <f t="shared" ca="1" si="362"/>
        <v>747489.56299796025</v>
      </c>
      <c r="AL421" s="15">
        <f ca="1">SUM(AJ$12:AJ421)</f>
        <v>382932.68269912625</v>
      </c>
      <c r="AM421" s="16">
        <f ca="1">SUM(AH$12:AH421)+SUMIF(AI$12:AI421, "&lt;0")</f>
        <v>364556.88029883418</v>
      </c>
      <c r="AO421" s="9">
        <v>44592</v>
      </c>
      <c r="AP421" s="14">
        <f t="shared" ca="1" si="353"/>
        <v>3000</v>
      </c>
      <c r="AQ421" s="14">
        <f t="shared" ca="1" si="383"/>
        <v>3000</v>
      </c>
      <c r="AR421" s="14">
        <f t="shared" ca="1" si="390"/>
        <v>1815.7855193775054</v>
      </c>
      <c r="AS421" s="14">
        <f t="shared" ca="1" si="363"/>
        <v>1184.2144806224946</v>
      </c>
      <c r="AT421" s="14">
        <f t="shared" ca="1" si="364"/>
        <v>1184.2144806224946</v>
      </c>
      <c r="AU421" s="14">
        <f t="shared" ca="1" si="344"/>
        <v>1060390.7878561858</v>
      </c>
      <c r="AV421" s="15">
        <f ca="1">SUM(AT$12:AT421)</f>
        <v>546525.8858694064</v>
      </c>
      <c r="AW421" s="16">
        <f ca="1">SUM(AR$12:AR421)+SUMIF(AS$12:AS421, "&lt;0")</f>
        <v>513864.90198677959</v>
      </c>
      <c r="AX421" s="15"/>
      <c r="AZ421" s="9">
        <v>44592</v>
      </c>
      <c r="BA421" s="14">
        <f t="shared" ca="1" si="375"/>
        <v>1500</v>
      </c>
      <c r="BB421" s="14">
        <f t="shared" ca="1" si="384"/>
        <v>1500</v>
      </c>
      <c r="BC421" s="14">
        <f t="shared" ca="1" si="391"/>
        <v>1197.1200000000026</v>
      </c>
      <c r="BD421" s="14">
        <f t="shared" ca="1" si="365"/>
        <v>302.87999999999738</v>
      </c>
      <c r="BE421" s="14">
        <f t="shared" ca="1" si="366"/>
        <v>302.87999999999738</v>
      </c>
      <c r="BF421" s="14">
        <f t="shared" ca="1" si="345"/>
        <v>577964.94699999993</v>
      </c>
      <c r="BG421" s="15">
        <f ca="1">SUM(BE$12:BE421)</f>
        <v>297232.34000000003</v>
      </c>
      <c r="BH421" s="16">
        <f ca="1">SUM(BC$12:BC421)+SUMIF(BD$12:BD421, "&lt;0")</f>
        <v>280732.60700000002</v>
      </c>
      <c r="BJ421" s="9">
        <v>44592</v>
      </c>
      <c r="BK421" s="14">
        <f t="shared" ca="1" si="376"/>
        <v>1750</v>
      </c>
      <c r="BL421" s="14">
        <f t="shared" ca="1" si="385"/>
        <v>1750</v>
      </c>
      <c r="BM421" s="14">
        <f t="shared" ca="1" si="392"/>
        <v>1197.1200000000026</v>
      </c>
      <c r="BN421" s="14">
        <f t="shared" ca="1" si="367"/>
        <v>552.87999999999738</v>
      </c>
      <c r="BO421" s="14">
        <f t="shared" ca="1" si="368"/>
        <v>552.87999999999738</v>
      </c>
      <c r="BP421" s="14">
        <f t="shared" ca="1" si="346"/>
        <v>663214.94699999993</v>
      </c>
      <c r="BQ421" s="15">
        <f ca="1">SUM(BO$12:BO421)</f>
        <v>340482.33999999991</v>
      </c>
      <c r="BR421" s="16">
        <f ca="1">SUM(BM$12:BM421)+SUMIF(BN$12:BN421, "&lt;0")</f>
        <v>322732.60699999996</v>
      </c>
      <c r="BT421" s="9">
        <v>44592</v>
      </c>
      <c r="BU421" s="14">
        <f t="shared" ca="1" si="354"/>
        <v>2000</v>
      </c>
      <c r="BV421" s="14">
        <f t="shared" ca="1" si="379"/>
        <v>2000</v>
      </c>
      <c r="BW421" s="14">
        <f t="shared" ca="1" si="393"/>
        <v>1305.4960002266398</v>
      </c>
      <c r="BX421" s="14">
        <f t="shared" ca="1" si="355"/>
        <v>694.50399977336019</v>
      </c>
      <c r="BY421" s="14">
        <f t="shared" ca="1" si="356"/>
        <v>694.50399977336019</v>
      </c>
      <c r="BZ421" s="14">
        <f t="shared" ca="1" si="369"/>
        <v>747489.56299796025</v>
      </c>
      <c r="CA421" s="15">
        <f ca="1">SUM(BY$12:BY421)</f>
        <v>382932.68269912625</v>
      </c>
      <c r="CB421" s="16">
        <f ca="1">SUM(BW$12:BW421)+SUMIF(BX$12:BX421, "&lt;0")</f>
        <v>364556.88029883418</v>
      </c>
      <c r="CD421" s="9">
        <v>44592</v>
      </c>
      <c r="CE421" s="14">
        <f t="shared" ca="1" si="377"/>
        <v>2500</v>
      </c>
      <c r="CF421" s="14">
        <f t="shared" ca="1" si="386"/>
        <v>2500</v>
      </c>
      <c r="CG421" s="14">
        <f t="shared" ca="1" si="394"/>
        <v>1805.4960002266398</v>
      </c>
      <c r="CH421" s="14">
        <f t="shared" ca="1" si="370"/>
        <v>694.50399977336019</v>
      </c>
      <c r="CI421" s="14">
        <f t="shared" ca="1" si="371"/>
        <v>694.50399977336019</v>
      </c>
      <c r="CJ421" s="14">
        <f t="shared" ca="1" si="347"/>
        <v>908787.29516675486</v>
      </c>
      <c r="CK421" s="15">
        <f ca="1">SUM(CI$12:CI421)</f>
        <v>466932.68269912631</v>
      </c>
      <c r="CL421" s="16">
        <f ca="1">SUM(CG$12:CG421)+SUMIF(CH$12:CH421, "&lt;0")</f>
        <v>441854.61246762867</v>
      </c>
    </row>
    <row r="422" spans="1:90" x14ac:dyDescent="0.2">
      <c r="A422" s="24">
        <v>44593</v>
      </c>
      <c r="B422" s="54">
        <f ca="1">IF($A422&gt;= $C$5,$C$6, INDEX('Historical Data'!$D$2:$D$745, MATCH(A422, 'Historical Data'!$B$2:$B$745, 0)))</f>
        <v>1295.6389999999997</v>
      </c>
      <c r="C422" s="14">
        <f t="shared" ca="1" si="380"/>
        <v>1295.6389999999994</v>
      </c>
      <c r="D422" s="14">
        <f t="shared" ca="1" si="348"/>
        <v>1295.6389999999997</v>
      </c>
      <c r="E422" s="14">
        <f t="shared" ca="1" si="357"/>
        <v>0</v>
      </c>
      <c r="F422" s="14">
        <f t="shared" ca="1" si="349"/>
        <v>0</v>
      </c>
      <c r="G422" s="14">
        <f t="shared" ca="1" si="372"/>
        <v>509573.48500000406</v>
      </c>
      <c r="H422" s="15">
        <f ca="1">SUM(F$12:F422)</f>
        <v>261877.88699999958</v>
      </c>
      <c r="I422" s="16">
        <f ca="1">SUM(D$12:D422)+SUMIF(E$12:E422, "&lt;0")</f>
        <v>247695.59799999956</v>
      </c>
      <c r="J422" s="15"/>
      <c r="K422" s="9">
        <v>44593</v>
      </c>
      <c r="L422" s="14">
        <f t="shared" ca="1" si="373"/>
        <v>1788.5130798771124</v>
      </c>
      <c r="M422" s="14">
        <f t="shared" ca="1" si="381"/>
        <v>1788.5130798771129</v>
      </c>
      <c r="N422" s="14">
        <f t="shared" ca="1" si="387"/>
        <v>1558.7949999999983</v>
      </c>
      <c r="O422" s="14">
        <f t="shared" ca="1" si="358"/>
        <v>229.71807987711418</v>
      </c>
      <c r="P422" s="14">
        <f t="shared" ca="1" si="359"/>
        <v>229.71807987711418</v>
      </c>
      <c r="Q422" s="14">
        <f t="shared" ca="1" si="342"/>
        <v>678136.42031797511</v>
      </c>
      <c r="R422" s="15">
        <f ca="1">SUM(P$12:P422)</f>
        <v>347374.82089861727</v>
      </c>
      <c r="S422" s="16">
        <f ca="1">SUM(N$12:N422)+SUMIF(O$12:O422, "&lt;0")</f>
        <v>330761.59941935464</v>
      </c>
      <c r="U422" s="9">
        <v>44593</v>
      </c>
      <c r="V422" s="14">
        <f t="shared" ca="1" si="374"/>
        <v>1250</v>
      </c>
      <c r="W422" s="14">
        <f t="shared" ca="1" si="382"/>
        <v>1250</v>
      </c>
      <c r="X422" s="14">
        <f t="shared" ca="1" si="388"/>
        <v>1250</v>
      </c>
      <c r="Y422" s="14">
        <f t="shared" ca="1" si="360"/>
        <v>0</v>
      </c>
      <c r="Z422" s="14">
        <f t="shared" ca="1" si="361"/>
        <v>0</v>
      </c>
      <c r="AA422" s="14">
        <f t="shared" ca="1" si="343"/>
        <v>493964.94699999999</v>
      </c>
      <c r="AB422" s="15">
        <f ca="1">SUM(Z$12:Z422)</f>
        <v>253982.34</v>
      </c>
      <c r="AC422" s="16">
        <f ca="1">SUM(X$12:X422)+SUMIF(Y$12:Y422, "&lt;0")</f>
        <v>239982.60700000002</v>
      </c>
      <c r="AE422" s="9">
        <v>44593</v>
      </c>
      <c r="AF422" s="14">
        <f t="shared" ca="1" si="350"/>
        <v>2000</v>
      </c>
      <c r="AG422" s="14">
        <f t="shared" ca="1" si="378"/>
        <v>2000</v>
      </c>
      <c r="AH422" s="14">
        <f t="shared" ca="1" si="389"/>
        <v>1641.3932702525726</v>
      </c>
      <c r="AI422" s="14">
        <f t="shared" ca="1" si="351"/>
        <v>358.60672974742738</v>
      </c>
      <c r="AJ422" s="14">
        <f t="shared" ca="1" si="352"/>
        <v>358.60672974742738</v>
      </c>
      <c r="AK422" s="14">
        <f t="shared" ca="1" si="362"/>
        <v>749489.56299796025</v>
      </c>
      <c r="AL422" s="15">
        <f ca="1">SUM(AJ$12:AJ422)</f>
        <v>383291.28942887369</v>
      </c>
      <c r="AM422" s="16">
        <f ca="1">SUM(AH$12:AH422)+SUMIF(AI$12:AI422, "&lt;0")</f>
        <v>366198.27356908674</v>
      </c>
      <c r="AO422" s="9">
        <v>44593</v>
      </c>
      <c r="AP422" s="14">
        <f t="shared" ca="1" si="353"/>
        <v>3000</v>
      </c>
      <c r="AQ422" s="14">
        <f t="shared" ca="1" si="383"/>
        <v>3000</v>
      </c>
      <c r="AR422" s="14">
        <f t="shared" ca="1" si="390"/>
        <v>2177.460519377501</v>
      </c>
      <c r="AS422" s="14">
        <f t="shared" ca="1" si="363"/>
        <v>822.53948062249901</v>
      </c>
      <c r="AT422" s="14">
        <f t="shared" ca="1" si="364"/>
        <v>822.53948062249901</v>
      </c>
      <c r="AU422" s="14">
        <f t="shared" ca="1" si="344"/>
        <v>1063390.7878561858</v>
      </c>
      <c r="AV422" s="15">
        <f ca="1">SUM(AT$12:AT422)</f>
        <v>547348.42535002891</v>
      </c>
      <c r="AW422" s="16">
        <f ca="1">SUM(AR$12:AR422)+SUMIF(AS$12:AS422, "&lt;0")</f>
        <v>516042.36250615708</v>
      </c>
      <c r="AX422" s="15"/>
      <c r="AZ422" s="9">
        <v>44593</v>
      </c>
      <c r="BA422" s="14">
        <f t="shared" ca="1" si="375"/>
        <v>1500</v>
      </c>
      <c r="BB422" s="14">
        <f t="shared" ca="1" si="384"/>
        <v>1500</v>
      </c>
      <c r="BC422" s="14">
        <f t="shared" ca="1" si="391"/>
        <v>1500</v>
      </c>
      <c r="BD422" s="14">
        <f t="shared" ca="1" si="365"/>
        <v>0</v>
      </c>
      <c r="BE422" s="14">
        <f t="shared" ca="1" si="366"/>
        <v>0</v>
      </c>
      <c r="BF422" s="14">
        <f t="shared" ca="1" si="345"/>
        <v>579464.94699999993</v>
      </c>
      <c r="BG422" s="15">
        <f ca="1">SUM(BE$12:BE422)</f>
        <v>297232.34000000003</v>
      </c>
      <c r="BH422" s="16">
        <f ca="1">SUM(BC$12:BC422)+SUMIF(BD$12:BD422, "&lt;0")</f>
        <v>282232.60700000002</v>
      </c>
      <c r="BJ422" s="9">
        <v>44593</v>
      </c>
      <c r="BK422" s="14">
        <f t="shared" ca="1" si="376"/>
        <v>1750</v>
      </c>
      <c r="BL422" s="14">
        <f t="shared" ca="1" si="385"/>
        <v>1750</v>
      </c>
      <c r="BM422" s="14">
        <f t="shared" ca="1" si="392"/>
        <v>1558.7949999999983</v>
      </c>
      <c r="BN422" s="14">
        <f t="shared" ca="1" si="367"/>
        <v>191.20500000000175</v>
      </c>
      <c r="BO422" s="14">
        <f t="shared" ca="1" si="368"/>
        <v>191.20500000000175</v>
      </c>
      <c r="BP422" s="14">
        <f t="shared" ca="1" si="346"/>
        <v>664964.94699999993</v>
      </c>
      <c r="BQ422" s="15">
        <f ca="1">SUM(BO$12:BO422)</f>
        <v>340673.54499999993</v>
      </c>
      <c r="BR422" s="16">
        <f ca="1">SUM(BM$12:BM422)+SUMIF(BN$12:BN422, "&lt;0")</f>
        <v>324291.402</v>
      </c>
      <c r="BT422" s="9">
        <v>44593</v>
      </c>
      <c r="BU422" s="14">
        <f t="shared" ca="1" si="354"/>
        <v>2000</v>
      </c>
      <c r="BV422" s="14">
        <f t="shared" ca="1" si="379"/>
        <v>2000</v>
      </c>
      <c r="BW422" s="14">
        <f t="shared" ca="1" si="393"/>
        <v>1641.3932702525726</v>
      </c>
      <c r="BX422" s="14">
        <f t="shared" ca="1" si="355"/>
        <v>358.60672974742738</v>
      </c>
      <c r="BY422" s="14">
        <f t="shared" ca="1" si="356"/>
        <v>358.60672974742738</v>
      </c>
      <c r="BZ422" s="14">
        <f t="shared" ca="1" si="369"/>
        <v>749489.56299796025</v>
      </c>
      <c r="CA422" s="15">
        <f ca="1">SUM(BY$12:BY422)</f>
        <v>383291.28942887369</v>
      </c>
      <c r="CB422" s="16">
        <f ca="1">SUM(BW$12:BW422)+SUMIF(BX$12:BX422, "&lt;0")</f>
        <v>366198.27356908674</v>
      </c>
      <c r="CD422" s="9">
        <v>44593</v>
      </c>
      <c r="CE422" s="14">
        <f t="shared" ca="1" si="377"/>
        <v>2500</v>
      </c>
      <c r="CF422" s="14">
        <f t="shared" ca="1" si="386"/>
        <v>2500</v>
      </c>
      <c r="CG422" s="14">
        <f t="shared" ca="1" si="394"/>
        <v>2141.3932702525726</v>
      </c>
      <c r="CH422" s="14">
        <f t="shared" ca="1" si="370"/>
        <v>358.60672974742738</v>
      </c>
      <c r="CI422" s="14">
        <f t="shared" ca="1" si="371"/>
        <v>358.60672974742738</v>
      </c>
      <c r="CJ422" s="14">
        <f t="shared" ca="1" si="347"/>
        <v>911287.29516675486</v>
      </c>
      <c r="CK422" s="15">
        <f ca="1">SUM(CI$12:CI422)</f>
        <v>467291.28942887374</v>
      </c>
      <c r="CL422" s="16">
        <f ca="1">SUM(CG$12:CG422)+SUMIF(CH$12:CH422, "&lt;0")</f>
        <v>443996.00573788123</v>
      </c>
    </row>
    <row r="423" spans="1:90" x14ac:dyDescent="0.2">
      <c r="A423" s="24">
        <v>44594</v>
      </c>
      <c r="B423" s="54">
        <f ca="1">IF($A423&gt;= $C$5,$C$6, INDEX('Historical Data'!$D$2:$D$745, MATCH(A423, 'Historical Data'!$B$2:$B$745, 0)))</f>
        <v>1295.6389999999997</v>
      </c>
      <c r="C423" s="14">
        <f t="shared" ca="1" si="380"/>
        <v>1295.6389999999994</v>
      </c>
      <c r="D423" s="14">
        <f t="shared" ca="1" si="348"/>
        <v>742.27499999999736</v>
      </c>
      <c r="E423" s="14">
        <f t="shared" ca="1" si="357"/>
        <v>553.36400000000231</v>
      </c>
      <c r="F423" s="14">
        <f t="shared" ca="1" si="349"/>
        <v>553.36400000000231</v>
      </c>
      <c r="G423" s="14">
        <f t="shared" ca="1" si="372"/>
        <v>510869.12400000409</v>
      </c>
      <c r="H423" s="15">
        <f ca="1">SUM(F$12:F423)</f>
        <v>262431.25099999958</v>
      </c>
      <c r="I423" s="16">
        <f ca="1">SUM(D$12:D423)+SUMIF(E$12:E423, "&lt;0")</f>
        <v>248437.87299999956</v>
      </c>
      <c r="J423" s="15"/>
      <c r="K423" s="9">
        <v>44594</v>
      </c>
      <c r="L423" s="14">
        <f t="shared" ca="1" si="373"/>
        <v>1788.5130798771124</v>
      </c>
      <c r="M423" s="14">
        <f t="shared" ca="1" si="381"/>
        <v>1788.5130798771129</v>
      </c>
      <c r="N423" s="14">
        <f t="shared" ca="1" si="387"/>
        <v>479.11899999999878</v>
      </c>
      <c r="O423" s="14">
        <f t="shared" ca="1" si="358"/>
        <v>1309.3940798771137</v>
      </c>
      <c r="P423" s="14">
        <f t="shared" ca="1" si="359"/>
        <v>1309.3940798771137</v>
      </c>
      <c r="Q423" s="14">
        <f t="shared" ca="1" si="342"/>
        <v>679924.93339785223</v>
      </c>
      <c r="R423" s="15">
        <f ca="1">SUM(P$12:P423)</f>
        <v>348684.21497849439</v>
      </c>
      <c r="S423" s="16">
        <f ca="1">SUM(N$12:N423)+SUMIF(O$12:O423, "&lt;0")</f>
        <v>331240.71841935464</v>
      </c>
      <c r="U423" s="9">
        <v>44594</v>
      </c>
      <c r="V423" s="14">
        <f t="shared" ca="1" si="374"/>
        <v>1250</v>
      </c>
      <c r="W423" s="14">
        <f t="shared" ca="1" si="382"/>
        <v>1250</v>
      </c>
      <c r="X423" s="14">
        <f t="shared" ca="1" si="388"/>
        <v>787.91399999999703</v>
      </c>
      <c r="Y423" s="14">
        <f t="shared" ca="1" si="360"/>
        <v>462.08600000000297</v>
      </c>
      <c r="Z423" s="14">
        <f t="shared" ca="1" si="361"/>
        <v>462.08600000000297</v>
      </c>
      <c r="AA423" s="14">
        <f t="shared" ca="1" si="343"/>
        <v>495214.94699999999</v>
      </c>
      <c r="AB423" s="15">
        <f ca="1">SUM(Z$12:Z423)</f>
        <v>254444.42600000001</v>
      </c>
      <c r="AC423" s="16">
        <f ca="1">SUM(X$12:X423)+SUMIF(Y$12:Y423, "&lt;0")</f>
        <v>240770.52100000001</v>
      </c>
      <c r="AE423" s="9">
        <v>44594</v>
      </c>
      <c r="AF423" s="14">
        <f t="shared" ca="1" si="350"/>
        <v>2000</v>
      </c>
      <c r="AG423" s="14">
        <f t="shared" ca="1" si="378"/>
        <v>2000</v>
      </c>
      <c r="AH423" s="14">
        <f t="shared" ca="1" si="389"/>
        <v>535.93954027851078</v>
      </c>
      <c r="AI423" s="14">
        <f t="shared" ca="1" si="351"/>
        <v>1464.0604597214892</v>
      </c>
      <c r="AJ423" s="14">
        <f t="shared" ca="1" si="352"/>
        <v>1464.0604597214892</v>
      </c>
      <c r="AK423" s="14">
        <f t="shared" ca="1" si="362"/>
        <v>751489.56299796025</v>
      </c>
      <c r="AL423" s="15">
        <f ca="1">SUM(AJ$12:AJ423)</f>
        <v>384755.34988859517</v>
      </c>
      <c r="AM423" s="16">
        <f ca="1">SUM(AH$12:AH423)+SUMIF(AI$12:AI423, "&lt;0")</f>
        <v>366734.21310936526</v>
      </c>
      <c r="AO423" s="9">
        <v>44594</v>
      </c>
      <c r="AP423" s="14">
        <f t="shared" ca="1" si="353"/>
        <v>3000</v>
      </c>
      <c r="AQ423" s="14">
        <f t="shared" ca="1" si="383"/>
        <v>3000</v>
      </c>
      <c r="AR423" s="14">
        <f t="shared" ca="1" si="390"/>
        <v>1097.7845193775015</v>
      </c>
      <c r="AS423" s="14">
        <f t="shared" ca="1" si="363"/>
        <v>1902.2154806224985</v>
      </c>
      <c r="AT423" s="14">
        <f t="shared" ca="1" si="364"/>
        <v>1902.2154806224985</v>
      </c>
      <c r="AU423" s="14">
        <f t="shared" ca="1" si="344"/>
        <v>1066390.7878561858</v>
      </c>
      <c r="AV423" s="15">
        <f ca="1">SUM(AT$12:AT423)</f>
        <v>549250.64083065139</v>
      </c>
      <c r="AW423" s="16">
        <f ca="1">SUM(AR$12:AR423)+SUMIF(AS$12:AS423, "&lt;0")</f>
        <v>517140.14702553459</v>
      </c>
      <c r="AX423" s="15"/>
      <c r="AZ423" s="9">
        <v>44594</v>
      </c>
      <c r="BA423" s="14">
        <f t="shared" ca="1" si="375"/>
        <v>1500</v>
      </c>
      <c r="BB423" s="14">
        <f t="shared" ca="1" si="384"/>
        <v>1500</v>
      </c>
      <c r="BC423" s="14">
        <f t="shared" ca="1" si="391"/>
        <v>537.91399999999703</v>
      </c>
      <c r="BD423" s="14">
        <f t="shared" ca="1" si="365"/>
        <v>962.08600000000297</v>
      </c>
      <c r="BE423" s="14">
        <f t="shared" ca="1" si="366"/>
        <v>962.08600000000297</v>
      </c>
      <c r="BF423" s="14">
        <f t="shared" ca="1" si="345"/>
        <v>580964.94699999993</v>
      </c>
      <c r="BG423" s="15">
        <f ca="1">SUM(BE$12:BE423)</f>
        <v>298194.42600000004</v>
      </c>
      <c r="BH423" s="16">
        <f ca="1">SUM(BC$12:BC423)+SUMIF(BD$12:BD423, "&lt;0")</f>
        <v>282770.52100000001</v>
      </c>
      <c r="BJ423" s="9">
        <v>44594</v>
      </c>
      <c r="BK423" s="14">
        <f t="shared" ca="1" si="376"/>
        <v>1750</v>
      </c>
      <c r="BL423" s="14">
        <f t="shared" ca="1" si="385"/>
        <v>1750</v>
      </c>
      <c r="BM423" s="14">
        <f t="shared" ca="1" si="392"/>
        <v>479.11899999999878</v>
      </c>
      <c r="BN423" s="14">
        <f t="shared" ca="1" si="367"/>
        <v>1270.8810000000012</v>
      </c>
      <c r="BO423" s="14">
        <f t="shared" ca="1" si="368"/>
        <v>1270.8810000000012</v>
      </c>
      <c r="BP423" s="14">
        <f t="shared" ca="1" si="346"/>
        <v>666714.94699999993</v>
      </c>
      <c r="BQ423" s="15">
        <f ca="1">SUM(BO$12:BO423)</f>
        <v>341944.42599999992</v>
      </c>
      <c r="BR423" s="16">
        <f ca="1">SUM(BM$12:BM423)+SUMIF(BN$12:BN423, "&lt;0")</f>
        <v>324770.52099999995</v>
      </c>
      <c r="BT423" s="9">
        <v>44594</v>
      </c>
      <c r="BU423" s="14">
        <f t="shared" ca="1" si="354"/>
        <v>2000</v>
      </c>
      <c r="BV423" s="14">
        <f t="shared" ca="1" si="379"/>
        <v>2000</v>
      </c>
      <c r="BW423" s="14">
        <f t="shared" ca="1" si="393"/>
        <v>535.93954027851078</v>
      </c>
      <c r="BX423" s="14">
        <f t="shared" ca="1" si="355"/>
        <v>1464.0604597214892</v>
      </c>
      <c r="BY423" s="14">
        <f t="shared" ca="1" si="356"/>
        <v>1464.0604597214892</v>
      </c>
      <c r="BZ423" s="14">
        <f t="shared" ca="1" si="369"/>
        <v>751489.56299796025</v>
      </c>
      <c r="CA423" s="15">
        <f ca="1">SUM(BY$12:BY423)</f>
        <v>384755.34988859517</v>
      </c>
      <c r="CB423" s="16">
        <f ca="1">SUM(BW$12:BW423)+SUMIF(BX$12:BX423, "&lt;0")</f>
        <v>366734.21310936526</v>
      </c>
      <c r="CD423" s="9">
        <v>44594</v>
      </c>
      <c r="CE423" s="14">
        <f t="shared" ca="1" si="377"/>
        <v>2500</v>
      </c>
      <c r="CF423" s="14">
        <f t="shared" ca="1" si="386"/>
        <v>2500</v>
      </c>
      <c r="CG423" s="14">
        <f t="shared" ca="1" si="394"/>
        <v>1035.9395402785108</v>
      </c>
      <c r="CH423" s="14">
        <f t="shared" ca="1" si="370"/>
        <v>1464.0604597214892</v>
      </c>
      <c r="CI423" s="14">
        <f t="shared" ca="1" si="371"/>
        <v>1464.0604597214892</v>
      </c>
      <c r="CJ423" s="14">
        <f t="shared" ca="1" si="347"/>
        <v>913787.29516675486</v>
      </c>
      <c r="CK423" s="15">
        <f ca="1">SUM(CI$12:CI423)</f>
        <v>468755.34988859523</v>
      </c>
      <c r="CL423" s="16">
        <f ca="1">SUM(CG$12:CG423)+SUMIF(CH$12:CH423, "&lt;0")</f>
        <v>445031.94527815975</v>
      </c>
    </row>
    <row r="424" spans="1:90" x14ac:dyDescent="0.2">
      <c r="A424" s="24">
        <v>44595</v>
      </c>
      <c r="B424" s="54">
        <f ca="1">IF($A424&gt;= $C$5,$C$6, INDEX('Historical Data'!$D$2:$D$745, MATCH(A424, 'Historical Data'!$B$2:$B$745, 0)))</f>
        <v>1295.6389999999997</v>
      </c>
      <c r="C424" s="14">
        <f t="shared" ca="1" si="380"/>
        <v>1295.6389999999994</v>
      </c>
      <c r="D424" s="14">
        <f t="shared" ca="1" si="348"/>
        <v>174.07800000000134</v>
      </c>
      <c r="E424" s="14">
        <f t="shared" ca="1" si="357"/>
        <v>1121.5609999999983</v>
      </c>
      <c r="F424" s="14">
        <f t="shared" ca="1" si="349"/>
        <v>1121.5609999999983</v>
      </c>
      <c r="G424" s="14">
        <f t="shared" ca="1" si="372"/>
        <v>512164.76300000411</v>
      </c>
      <c r="H424" s="15">
        <f ca="1">SUM(F$12:F424)</f>
        <v>263552.81199999957</v>
      </c>
      <c r="I424" s="16">
        <f ca="1">SUM(D$12:D424)+SUMIF(E$12:E424, "&lt;0")</f>
        <v>248611.95099999956</v>
      </c>
      <c r="J424" s="15"/>
      <c r="K424" s="9">
        <v>44595</v>
      </c>
      <c r="L424" s="14">
        <f t="shared" ca="1" si="373"/>
        <v>1788.5130798771124</v>
      </c>
      <c r="M424" s="14">
        <f t="shared" ca="1" si="381"/>
        <v>1788.5130798771129</v>
      </c>
      <c r="N424" s="14">
        <f t="shared" ca="1" si="387"/>
        <v>174.07800000000134</v>
      </c>
      <c r="O424" s="14">
        <f t="shared" ca="1" si="358"/>
        <v>1614.4350798771111</v>
      </c>
      <c r="P424" s="14">
        <f t="shared" ca="1" si="359"/>
        <v>1614.4350798771111</v>
      </c>
      <c r="Q424" s="14">
        <f t="shared" ca="1" si="342"/>
        <v>681713.44647772936</v>
      </c>
      <c r="R424" s="15">
        <f ca="1">SUM(P$12:P424)</f>
        <v>350298.65005837148</v>
      </c>
      <c r="S424" s="16">
        <f ca="1">SUM(N$12:N424)+SUMIF(O$12:O424, "&lt;0")</f>
        <v>331414.79641935462</v>
      </c>
      <c r="U424" s="9">
        <v>44595</v>
      </c>
      <c r="V424" s="14">
        <f t="shared" ca="1" si="374"/>
        <v>1250</v>
      </c>
      <c r="W424" s="14">
        <f t="shared" ca="1" si="382"/>
        <v>1250</v>
      </c>
      <c r="X424" s="14">
        <f t="shared" ca="1" si="388"/>
        <v>174.07800000000134</v>
      </c>
      <c r="Y424" s="14">
        <f t="shared" ca="1" si="360"/>
        <v>1075.9219999999987</v>
      </c>
      <c r="Z424" s="14">
        <f t="shared" ca="1" si="361"/>
        <v>1075.9219999999987</v>
      </c>
      <c r="AA424" s="14">
        <f t="shared" ca="1" si="343"/>
        <v>496464.94699999999</v>
      </c>
      <c r="AB424" s="15">
        <f ca="1">SUM(Z$12:Z424)</f>
        <v>255520.348</v>
      </c>
      <c r="AC424" s="16">
        <f ca="1">SUM(X$12:X424)+SUMIF(Y$12:Y424, "&lt;0")</f>
        <v>240944.59900000002</v>
      </c>
      <c r="AE424" s="9">
        <v>44595</v>
      </c>
      <c r="AF424" s="14">
        <f t="shared" ca="1" si="350"/>
        <v>2000</v>
      </c>
      <c r="AG424" s="14">
        <f t="shared" ca="1" si="378"/>
        <v>2000</v>
      </c>
      <c r="AH424" s="14">
        <f t="shared" ca="1" si="389"/>
        <v>205.12081030445052</v>
      </c>
      <c r="AI424" s="14">
        <f t="shared" ca="1" si="351"/>
        <v>1794.8791896955495</v>
      </c>
      <c r="AJ424" s="14">
        <f t="shared" ca="1" si="352"/>
        <v>1794.8791896955495</v>
      </c>
      <c r="AK424" s="14">
        <f t="shared" ca="1" si="362"/>
        <v>753489.56299796025</v>
      </c>
      <c r="AL424" s="15">
        <f ca="1">SUM(AJ$12:AJ424)</f>
        <v>386550.22907829069</v>
      </c>
      <c r="AM424" s="16">
        <f ca="1">SUM(AH$12:AH424)+SUMIF(AI$12:AI424, "&lt;0")</f>
        <v>366939.33391966973</v>
      </c>
      <c r="AO424" s="9">
        <v>44595</v>
      </c>
      <c r="AP424" s="14">
        <f t="shared" ca="1" si="353"/>
        <v>3000</v>
      </c>
      <c r="AQ424" s="14">
        <f t="shared" ca="1" si="383"/>
        <v>3000</v>
      </c>
      <c r="AR424" s="14">
        <f t="shared" ca="1" si="390"/>
        <v>792.74351937750407</v>
      </c>
      <c r="AS424" s="14">
        <f t="shared" ca="1" si="363"/>
        <v>2207.2564806224959</v>
      </c>
      <c r="AT424" s="14">
        <f t="shared" ca="1" si="364"/>
        <v>2207.2564806224959</v>
      </c>
      <c r="AU424" s="14">
        <f t="shared" ca="1" si="344"/>
        <v>1069390.7878561858</v>
      </c>
      <c r="AV424" s="15">
        <f ca="1">SUM(AT$12:AT424)</f>
        <v>551457.89731127385</v>
      </c>
      <c r="AW424" s="16">
        <f ca="1">SUM(AR$12:AR424)+SUMIF(AS$12:AS424, "&lt;0")</f>
        <v>517932.89054491208</v>
      </c>
      <c r="AX424" s="15"/>
      <c r="AZ424" s="9">
        <v>44595</v>
      </c>
      <c r="BA424" s="14">
        <f t="shared" ca="1" si="375"/>
        <v>1500</v>
      </c>
      <c r="BB424" s="14">
        <f t="shared" ca="1" si="384"/>
        <v>1500</v>
      </c>
      <c r="BC424" s="14">
        <f t="shared" ca="1" si="391"/>
        <v>174.07800000000134</v>
      </c>
      <c r="BD424" s="14">
        <f t="shared" ca="1" si="365"/>
        <v>1325.9219999999987</v>
      </c>
      <c r="BE424" s="14">
        <f t="shared" ca="1" si="366"/>
        <v>1325.9219999999987</v>
      </c>
      <c r="BF424" s="14">
        <f t="shared" ca="1" si="345"/>
        <v>582464.94699999993</v>
      </c>
      <c r="BG424" s="15">
        <f ca="1">SUM(BE$12:BE424)</f>
        <v>299520.34800000006</v>
      </c>
      <c r="BH424" s="16">
        <f ca="1">SUM(BC$12:BC424)+SUMIF(BD$12:BD424, "&lt;0")</f>
        <v>282944.59899999999</v>
      </c>
      <c r="BJ424" s="9">
        <v>44595</v>
      </c>
      <c r="BK424" s="14">
        <f t="shared" ca="1" si="376"/>
        <v>1750</v>
      </c>
      <c r="BL424" s="14">
        <f t="shared" ca="1" si="385"/>
        <v>1750</v>
      </c>
      <c r="BM424" s="14">
        <f t="shared" ca="1" si="392"/>
        <v>174.07800000000134</v>
      </c>
      <c r="BN424" s="14">
        <f t="shared" ca="1" si="367"/>
        <v>1575.9219999999987</v>
      </c>
      <c r="BO424" s="14">
        <f t="shared" ca="1" si="368"/>
        <v>1575.9219999999987</v>
      </c>
      <c r="BP424" s="14">
        <f t="shared" ca="1" si="346"/>
        <v>668464.94699999993</v>
      </c>
      <c r="BQ424" s="15">
        <f ca="1">SUM(BO$12:BO424)</f>
        <v>343520.34799999994</v>
      </c>
      <c r="BR424" s="16">
        <f ca="1">SUM(BM$12:BM424)+SUMIF(BN$12:BN424, "&lt;0")</f>
        <v>324944.59899999993</v>
      </c>
      <c r="BT424" s="9">
        <v>44595</v>
      </c>
      <c r="BU424" s="14">
        <f t="shared" ca="1" si="354"/>
        <v>2000</v>
      </c>
      <c r="BV424" s="14">
        <f t="shared" ca="1" si="379"/>
        <v>2000</v>
      </c>
      <c r="BW424" s="14">
        <f t="shared" ca="1" si="393"/>
        <v>205.12081030445052</v>
      </c>
      <c r="BX424" s="14">
        <f t="shared" ca="1" si="355"/>
        <v>1794.8791896955495</v>
      </c>
      <c r="BY424" s="14">
        <f t="shared" ca="1" si="356"/>
        <v>1794.8791896955495</v>
      </c>
      <c r="BZ424" s="14">
        <f t="shared" ca="1" si="369"/>
        <v>753489.56299796025</v>
      </c>
      <c r="CA424" s="15">
        <f ca="1">SUM(BY$12:BY424)</f>
        <v>386550.22907829069</v>
      </c>
      <c r="CB424" s="16">
        <f ca="1">SUM(BW$12:BW424)+SUMIF(BX$12:BX424, "&lt;0")</f>
        <v>366939.33391966973</v>
      </c>
      <c r="CD424" s="9">
        <v>44595</v>
      </c>
      <c r="CE424" s="14">
        <f t="shared" ca="1" si="377"/>
        <v>2500</v>
      </c>
      <c r="CF424" s="14">
        <f t="shared" ca="1" si="386"/>
        <v>2500</v>
      </c>
      <c r="CG424" s="14">
        <f t="shared" ca="1" si="394"/>
        <v>705.12081030445052</v>
      </c>
      <c r="CH424" s="14">
        <f t="shared" ca="1" si="370"/>
        <v>1794.8791896955495</v>
      </c>
      <c r="CI424" s="14">
        <f t="shared" ca="1" si="371"/>
        <v>1794.8791896955495</v>
      </c>
      <c r="CJ424" s="14">
        <f t="shared" ca="1" si="347"/>
        <v>916287.29516675486</v>
      </c>
      <c r="CK424" s="15">
        <f ca="1">SUM(CI$12:CI424)</f>
        <v>470550.22907829075</v>
      </c>
      <c r="CL424" s="16">
        <f ca="1">SUM(CG$12:CG424)+SUMIF(CH$12:CH424, "&lt;0")</f>
        <v>445737.06608846423</v>
      </c>
    </row>
    <row r="425" spans="1:90" x14ac:dyDescent="0.2">
      <c r="A425" s="24">
        <v>44596</v>
      </c>
      <c r="B425" s="54">
        <f ca="1">IF($A425&gt;= $C$5,$C$6, INDEX('Historical Data'!$D$2:$D$745, MATCH(A425, 'Historical Data'!$B$2:$B$745, 0)))</f>
        <v>1295.6389999999997</v>
      </c>
      <c r="C425" s="14">
        <f t="shared" ca="1" si="380"/>
        <v>1295.6389999999994</v>
      </c>
      <c r="D425" s="14">
        <f t="shared" ca="1" si="348"/>
        <v>922.90999999999622</v>
      </c>
      <c r="E425" s="14">
        <f t="shared" ca="1" si="357"/>
        <v>372.72900000000345</v>
      </c>
      <c r="F425" s="14">
        <f t="shared" ca="1" si="349"/>
        <v>372.72900000000345</v>
      </c>
      <c r="G425" s="14">
        <f t="shared" ca="1" si="372"/>
        <v>513460.40200000413</v>
      </c>
      <c r="H425" s="15">
        <f ca="1">SUM(F$12:F425)</f>
        <v>263925.54099999956</v>
      </c>
      <c r="I425" s="16">
        <f ca="1">SUM(D$12:D425)+SUMIF(E$12:E425, "&lt;0")</f>
        <v>249534.86099999957</v>
      </c>
      <c r="J425" s="15"/>
      <c r="K425" s="9">
        <v>44596</v>
      </c>
      <c r="L425" s="14">
        <f t="shared" ca="1" si="373"/>
        <v>1788.5130798771124</v>
      </c>
      <c r="M425" s="14">
        <f t="shared" ca="1" si="381"/>
        <v>1788.5130798771129</v>
      </c>
      <c r="N425" s="14">
        <f t="shared" ca="1" si="387"/>
        <v>922.90999999999622</v>
      </c>
      <c r="O425" s="14">
        <f t="shared" ca="1" si="358"/>
        <v>865.60307987711622</v>
      </c>
      <c r="P425" s="14">
        <f t="shared" ca="1" si="359"/>
        <v>865.60307987711622</v>
      </c>
      <c r="Q425" s="14">
        <f t="shared" ca="1" si="342"/>
        <v>683501.95955760649</v>
      </c>
      <c r="R425" s="15">
        <f ca="1">SUM(P$12:P425)</f>
        <v>351164.25313824858</v>
      </c>
      <c r="S425" s="16">
        <f ca="1">SUM(N$12:N425)+SUMIF(O$12:O425, "&lt;0")</f>
        <v>332337.7064193546</v>
      </c>
      <c r="U425" s="9">
        <v>44596</v>
      </c>
      <c r="V425" s="14">
        <f t="shared" ca="1" si="374"/>
        <v>1250</v>
      </c>
      <c r="W425" s="14">
        <f t="shared" ca="1" si="382"/>
        <v>1250</v>
      </c>
      <c r="X425" s="14">
        <f t="shared" ca="1" si="388"/>
        <v>922.90999999999622</v>
      </c>
      <c r="Y425" s="14">
        <f t="shared" ca="1" si="360"/>
        <v>327.09000000000378</v>
      </c>
      <c r="Z425" s="14">
        <f t="shared" ca="1" si="361"/>
        <v>327.09000000000378</v>
      </c>
      <c r="AA425" s="14">
        <f t="shared" ca="1" si="343"/>
        <v>497714.94699999999</v>
      </c>
      <c r="AB425" s="15">
        <f ca="1">SUM(Z$12:Z425)</f>
        <v>255847.43799999999</v>
      </c>
      <c r="AC425" s="16">
        <f ca="1">SUM(X$12:X425)+SUMIF(Y$12:Y425, "&lt;0")</f>
        <v>241867.50900000002</v>
      </c>
      <c r="AE425" s="9">
        <v>44596</v>
      </c>
      <c r="AF425" s="14">
        <f t="shared" ca="1" si="350"/>
        <v>2000</v>
      </c>
      <c r="AG425" s="14">
        <f t="shared" ca="1" si="378"/>
        <v>2000</v>
      </c>
      <c r="AH425" s="14">
        <f t="shared" ca="1" si="389"/>
        <v>928.1750803303828</v>
      </c>
      <c r="AI425" s="14">
        <f t="shared" ca="1" si="351"/>
        <v>1071.8249196696172</v>
      </c>
      <c r="AJ425" s="14">
        <f t="shared" ca="1" si="352"/>
        <v>1071.8249196696172</v>
      </c>
      <c r="AK425" s="14">
        <f t="shared" ca="1" si="362"/>
        <v>755489.56299796025</v>
      </c>
      <c r="AL425" s="15">
        <f ca="1">SUM(AJ$12:AJ425)</f>
        <v>387622.05399796029</v>
      </c>
      <c r="AM425" s="16">
        <f ca="1">SUM(AH$12:AH425)+SUMIF(AI$12:AI425, "&lt;0")</f>
        <v>367867.50900000014</v>
      </c>
      <c r="AO425" s="9">
        <v>44596</v>
      </c>
      <c r="AP425" s="14">
        <f t="shared" ca="1" si="353"/>
        <v>3000</v>
      </c>
      <c r="AQ425" s="14">
        <f t="shared" ca="1" si="383"/>
        <v>3000</v>
      </c>
      <c r="AR425" s="14">
        <f t="shared" ca="1" si="390"/>
        <v>1541.5755193774992</v>
      </c>
      <c r="AS425" s="14">
        <f t="shared" ca="1" si="363"/>
        <v>1458.4244806225008</v>
      </c>
      <c r="AT425" s="14">
        <f t="shared" ca="1" si="364"/>
        <v>1458.4244806225008</v>
      </c>
      <c r="AU425" s="14">
        <f t="shared" ca="1" si="344"/>
        <v>1072390.7878561858</v>
      </c>
      <c r="AV425" s="15">
        <f ca="1">SUM(AT$12:AT425)</f>
        <v>552916.32179189636</v>
      </c>
      <c r="AW425" s="16">
        <f ca="1">SUM(AR$12:AR425)+SUMIF(AS$12:AS425, "&lt;0")</f>
        <v>519474.46606428956</v>
      </c>
      <c r="AX425" s="15"/>
      <c r="AZ425" s="9">
        <v>44596</v>
      </c>
      <c r="BA425" s="14">
        <f t="shared" ca="1" si="375"/>
        <v>1500</v>
      </c>
      <c r="BB425" s="14">
        <f t="shared" ca="1" si="384"/>
        <v>1500</v>
      </c>
      <c r="BC425" s="14">
        <f t="shared" ca="1" si="391"/>
        <v>922.90999999999622</v>
      </c>
      <c r="BD425" s="14">
        <f t="shared" ca="1" si="365"/>
        <v>577.09000000000378</v>
      </c>
      <c r="BE425" s="14">
        <f t="shared" ca="1" si="366"/>
        <v>577.09000000000378</v>
      </c>
      <c r="BF425" s="14">
        <f t="shared" ca="1" si="345"/>
        <v>583964.94699999993</v>
      </c>
      <c r="BG425" s="15">
        <f ca="1">SUM(BE$12:BE425)</f>
        <v>300097.43800000008</v>
      </c>
      <c r="BH425" s="16">
        <f ca="1">SUM(BC$12:BC425)+SUMIF(BD$12:BD425, "&lt;0")</f>
        <v>283867.50899999996</v>
      </c>
      <c r="BJ425" s="9">
        <v>44596</v>
      </c>
      <c r="BK425" s="14">
        <f t="shared" ca="1" si="376"/>
        <v>1750</v>
      </c>
      <c r="BL425" s="14">
        <f t="shared" ca="1" si="385"/>
        <v>1750</v>
      </c>
      <c r="BM425" s="14">
        <f t="shared" ca="1" si="392"/>
        <v>922.90999999999622</v>
      </c>
      <c r="BN425" s="14">
        <f t="shared" ca="1" si="367"/>
        <v>827.09000000000378</v>
      </c>
      <c r="BO425" s="14">
        <f t="shared" ca="1" si="368"/>
        <v>827.09000000000378</v>
      </c>
      <c r="BP425" s="14">
        <f t="shared" ca="1" si="346"/>
        <v>670214.94699999993</v>
      </c>
      <c r="BQ425" s="15">
        <f ca="1">SUM(BO$12:BO425)</f>
        <v>344347.43799999997</v>
      </c>
      <c r="BR425" s="16">
        <f ca="1">SUM(BM$12:BM425)+SUMIF(BN$12:BN425, "&lt;0")</f>
        <v>325867.50899999996</v>
      </c>
      <c r="BT425" s="9">
        <v>44596</v>
      </c>
      <c r="BU425" s="14">
        <f t="shared" ca="1" si="354"/>
        <v>2000</v>
      </c>
      <c r="BV425" s="14">
        <f t="shared" ca="1" si="379"/>
        <v>2000</v>
      </c>
      <c r="BW425" s="14">
        <f t="shared" ca="1" si="393"/>
        <v>928.1750803303828</v>
      </c>
      <c r="BX425" s="14">
        <f t="shared" ca="1" si="355"/>
        <v>1071.8249196696172</v>
      </c>
      <c r="BY425" s="14">
        <f t="shared" ca="1" si="356"/>
        <v>1071.8249196696172</v>
      </c>
      <c r="BZ425" s="14">
        <f t="shared" ca="1" si="369"/>
        <v>755489.56299796025</v>
      </c>
      <c r="CA425" s="15">
        <f ca="1">SUM(BY$12:BY425)</f>
        <v>387622.05399796029</v>
      </c>
      <c r="CB425" s="16">
        <f ca="1">SUM(BW$12:BW425)+SUMIF(BX$12:BX425, "&lt;0")</f>
        <v>367867.50900000014</v>
      </c>
      <c r="CD425" s="9">
        <v>44596</v>
      </c>
      <c r="CE425" s="14">
        <f t="shared" ca="1" si="377"/>
        <v>2500</v>
      </c>
      <c r="CF425" s="14">
        <f t="shared" ca="1" si="386"/>
        <v>2500</v>
      </c>
      <c r="CG425" s="14">
        <f t="shared" ca="1" si="394"/>
        <v>1428.1750803303828</v>
      </c>
      <c r="CH425" s="14">
        <f t="shared" ca="1" si="370"/>
        <v>1071.8249196696172</v>
      </c>
      <c r="CI425" s="14">
        <f t="shared" ca="1" si="371"/>
        <v>1071.8249196696172</v>
      </c>
      <c r="CJ425" s="14">
        <f t="shared" ca="1" si="347"/>
        <v>918787.29516675486</v>
      </c>
      <c r="CK425" s="15">
        <f ca="1">SUM(CI$12:CI425)</f>
        <v>471622.05399796035</v>
      </c>
      <c r="CL425" s="16">
        <f ca="1">SUM(CG$12:CG425)+SUMIF(CH$12:CH425, "&lt;0")</f>
        <v>447165.24116879463</v>
      </c>
    </row>
    <row r="426" spans="1:90" x14ac:dyDescent="0.2">
      <c r="A426" s="24">
        <v>44597</v>
      </c>
      <c r="B426" s="54">
        <f ca="1">IF($A426&gt;= $C$5,$C$6, INDEX('Historical Data'!$D$2:$D$745, MATCH(A426, 'Historical Data'!$B$2:$B$745, 0)))</f>
        <v>1295.6389999999997</v>
      </c>
      <c r="C426" s="14">
        <f t="shared" ca="1" si="380"/>
        <v>1295.6389999999994</v>
      </c>
      <c r="D426" s="14">
        <f t="shared" ca="1" si="348"/>
        <v>1054.2170000000042</v>
      </c>
      <c r="E426" s="14">
        <f t="shared" ca="1" si="357"/>
        <v>241.42199999999548</v>
      </c>
      <c r="F426" s="14">
        <f t="shared" ca="1" si="349"/>
        <v>241.42199999999548</v>
      </c>
      <c r="G426" s="14">
        <f t="shared" ca="1" si="372"/>
        <v>514756.04100000416</v>
      </c>
      <c r="H426" s="15">
        <f ca="1">SUM(F$12:F426)</f>
        <v>264166.96299999958</v>
      </c>
      <c r="I426" s="16">
        <f ca="1">SUM(D$12:D426)+SUMIF(E$12:E426, "&lt;0")</f>
        <v>250589.07799999957</v>
      </c>
      <c r="J426" s="15"/>
      <c r="K426" s="9">
        <v>44597</v>
      </c>
      <c r="L426" s="14">
        <f t="shared" ca="1" si="373"/>
        <v>1788.5130798771124</v>
      </c>
      <c r="M426" s="14">
        <f t="shared" ca="1" si="381"/>
        <v>1788.5130798771129</v>
      </c>
      <c r="N426" s="14">
        <f t="shared" ca="1" si="387"/>
        <v>1054.2170000000042</v>
      </c>
      <c r="O426" s="14">
        <f t="shared" ca="1" si="358"/>
        <v>734.29607987710824</v>
      </c>
      <c r="P426" s="14">
        <f t="shared" ca="1" si="359"/>
        <v>734.29607987710824</v>
      </c>
      <c r="Q426" s="14">
        <f t="shared" ca="1" si="342"/>
        <v>685290.47263748362</v>
      </c>
      <c r="R426" s="15">
        <f ca="1">SUM(P$12:P426)</f>
        <v>351898.5492181257</v>
      </c>
      <c r="S426" s="16">
        <f ca="1">SUM(N$12:N426)+SUMIF(O$12:O426, "&lt;0")</f>
        <v>333391.9234193546</v>
      </c>
      <c r="U426" s="9">
        <v>44597</v>
      </c>
      <c r="V426" s="14">
        <f t="shared" ca="1" si="374"/>
        <v>1250</v>
      </c>
      <c r="W426" s="14">
        <f t="shared" ca="1" si="382"/>
        <v>1250</v>
      </c>
      <c r="X426" s="14">
        <f t="shared" ca="1" si="388"/>
        <v>1054.2170000000042</v>
      </c>
      <c r="Y426" s="14">
        <f t="shared" ca="1" si="360"/>
        <v>195.78299999999581</v>
      </c>
      <c r="Z426" s="14">
        <f t="shared" ca="1" si="361"/>
        <v>195.78299999999581</v>
      </c>
      <c r="AA426" s="14">
        <f t="shared" ca="1" si="343"/>
        <v>498964.94699999999</v>
      </c>
      <c r="AB426" s="15">
        <f ca="1">SUM(Z$12:Z426)</f>
        <v>256043.22099999999</v>
      </c>
      <c r="AC426" s="16">
        <f ca="1">SUM(X$12:X426)+SUMIF(Y$12:Y426, "&lt;0")</f>
        <v>242921.72600000002</v>
      </c>
      <c r="AE426" s="9">
        <v>44597</v>
      </c>
      <c r="AF426" s="14">
        <f t="shared" ca="1" si="350"/>
        <v>2000</v>
      </c>
      <c r="AG426" s="14">
        <f t="shared" ca="1" si="378"/>
        <v>2000</v>
      </c>
      <c r="AH426" s="14">
        <f t="shared" ca="1" si="389"/>
        <v>1054.2170000000042</v>
      </c>
      <c r="AI426" s="14">
        <f t="shared" ca="1" si="351"/>
        <v>945.78299999999581</v>
      </c>
      <c r="AJ426" s="14">
        <f t="shared" ca="1" si="352"/>
        <v>945.78299999999581</v>
      </c>
      <c r="AK426" s="14">
        <f t="shared" ca="1" si="362"/>
        <v>757489.56299796025</v>
      </c>
      <c r="AL426" s="15">
        <f ca="1">SUM(AJ$12:AJ426)</f>
        <v>388567.83699796029</v>
      </c>
      <c r="AM426" s="16">
        <f ca="1">SUM(AH$12:AH426)+SUMIF(AI$12:AI426, "&lt;0")</f>
        <v>368921.72600000014</v>
      </c>
      <c r="AO426" s="9">
        <v>44597</v>
      </c>
      <c r="AP426" s="14">
        <f t="shared" ca="1" si="353"/>
        <v>3000</v>
      </c>
      <c r="AQ426" s="14">
        <f t="shared" ca="1" si="383"/>
        <v>3000</v>
      </c>
      <c r="AR426" s="14">
        <f t="shared" ca="1" si="390"/>
        <v>1672.8825193775069</v>
      </c>
      <c r="AS426" s="14">
        <f t="shared" ca="1" si="363"/>
        <v>1327.1174806224931</v>
      </c>
      <c r="AT426" s="14">
        <f t="shared" ca="1" si="364"/>
        <v>1327.1174806224931</v>
      </c>
      <c r="AU426" s="14">
        <f t="shared" ca="1" si="344"/>
        <v>1075390.7878561858</v>
      </c>
      <c r="AV426" s="15">
        <f ca="1">SUM(AT$12:AT426)</f>
        <v>554243.43927251885</v>
      </c>
      <c r="AW426" s="16">
        <f ca="1">SUM(AR$12:AR426)+SUMIF(AS$12:AS426, "&lt;0")</f>
        <v>521147.34858366707</v>
      </c>
      <c r="AX426" s="15"/>
      <c r="AZ426" s="9">
        <v>44597</v>
      </c>
      <c r="BA426" s="14">
        <f t="shared" ca="1" si="375"/>
        <v>1500</v>
      </c>
      <c r="BB426" s="14">
        <f t="shared" ca="1" si="384"/>
        <v>1500</v>
      </c>
      <c r="BC426" s="14">
        <f t="shared" ca="1" si="391"/>
        <v>1054.2170000000042</v>
      </c>
      <c r="BD426" s="14">
        <f t="shared" ca="1" si="365"/>
        <v>445.78299999999581</v>
      </c>
      <c r="BE426" s="14">
        <f t="shared" ca="1" si="366"/>
        <v>445.78299999999581</v>
      </c>
      <c r="BF426" s="14">
        <f t="shared" ca="1" si="345"/>
        <v>585464.94699999993</v>
      </c>
      <c r="BG426" s="15">
        <f ca="1">SUM(BE$12:BE426)</f>
        <v>300543.22100000008</v>
      </c>
      <c r="BH426" s="16">
        <f ca="1">SUM(BC$12:BC426)+SUMIF(BD$12:BD426, "&lt;0")</f>
        <v>284921.72599999997</v>
      </c>
      <c r="BJ426" s="9">
        <v>44597</v>
      </c>
      <c r="BK426" s="14">
        <f t="shared" ca="1" si="376"/>
        <v>1750</v>
      </c>
      <c r="BL426" s="14">
        <f t="shared" ca="1" si="385"/>
        <v>1750</v>
      </c>
      <c r="BM426" s="14">
        <f t="shared" ca="1" si="392"/>
        <v>1054.2170000000042</v>
      </c>
      <c r="BN426" s="14">
        <f t="shared" ca="1" si="367"/>
        <v>695.78299999999581</v>
      </c>
      <c r="BO426" s="14">
        <f t="shared" ca="1" si="368"/>
        <v>695.78299999999581</v>
      </c>
      <c r="BP426" s="14">
        <f t="shared" ca="1" si="346"/>
        <v>671964.94699999993</v>
      </c>
      <c r="BQ426" s="15">
        <f ca="1">SUM(BO$12:BO426)</f>
        <v>345043.22099999996</v>
      </c>
      <c r="BR426" s="16">
        <f ca="1">SUM(BM$12:BM426)+SUMIF(BN$12:BN426, "&lt;0")</f>
        <v>326921.72599999991</v>
      </c>
      <c r="BT426" s="9">
        <v>44597</v>
      </c>
      <c r="BU426" s="14">
        <f t="shared" ca="1" si="354"/>
        <v>2000</v>
      </c>
      <c r="BV426" s="14">
        <f t="shared" ca="1" si="379"/>
        <v>2000</v>
      </c>
      <c r="BW426" s="14">
        <f t="shared" ca="1" si="393"/>
        <v>1054.2170000000042</v>
      </c>
      <c r="BX426" s="14">
        <f t="shared" ca="1" si="355"/>
        <v>945.78299999999581</v>
      </c>
      <c r="BY426" s="14">
        <f t="shared" ca="1" si="356"/>
        <v>945.78299999999581</v>
      </c>
      <c r="BZ426" s="14">
        <f t="shared" ca="1" si="369"/>
        <v>757489.56299796025</v>
      </c>
      <c r="CA426" s="15">
        <f ca="1">SUM(BY$12:BY426)</f>
        <v>388567.83699796029</v>
      </c>
      <c r="CB426" s="16">
        <f ca="1">SUM(BW$12:BW426)+SUMIF(BX$12:BX426, "&lt;0")</f>
        <v>368921.72600000014</v>
      </c>
      <c r="CD426" s="9">
        <v>44597</v>
      </c>
      <c r="CE426" s="14">
        <f t="shared" ca="1" si="377"/>
        <v>2500</v>
      </c>
      <c r="CF426" s="14">
        <f t="shared" ca="1" si="386"/>
        <v>2500</v>
      </c>
      <c r="CG426" s="14">
        <f t="shared" ca="1" si="394"/>
        <v>1533.7043503563282</v>
      </c>
      <c r="CH426" s="14">
        <f t="shared" ca="1" si="370"/>
        <v>966.29564964367182</v>
      </c>
      <c r="CI426" s="14">
        <f t="shared" ca="1" si="371"/>
        <v>966.29564964367182</v>
      </c>
      <c r="CJ426" s="14">
        <f t="shared" ca="1" si="347"/>
        <v>921287.29516675486</v>
      </c>
      <c r="CK426" s="15">
        <f ca="1">SUM(CI$12:CI426)</f>
        <v>472588.34964760405</v>
      </c>
      <c r="CL426" s="16">
        <f ca="1">SUM(CG$12:CG426)+SUMIF(CH$12:CH426, "&lt;0")</f>
        <v>448698.94551915093</v>
      </c>
    </row>
    <row r="427" spans="1:90" x14ac:dyDescent="0.2">
      <c r="A427" s="24">
        <v>44598</v>
      </c>
      <c r="B427" s="54">
        <f ca="1">IF($A427&gt;= $C$5,$C$6, INDEX('Historical Data'!$D$2:$D$745, MATCH(A427, 'Historical Data'!$B$2:$B$745, 0)))</f>
        <v>1295.6389999999997</v>
      </c>
      <c r="C427" s="14">
        <f t="shared" ca="1" si="380"/>
        <v>1295.6389999999994</v>
      </c>
      <c r="D427" s="14">
        <f t="shared" ca="1" si="348"/>
        <v>1295.6389999999997</v>
      </c>
      <c r="E427" s="14">
        <f t="shared" ca="1" si="357"/>
        <v>0</v>
      </c>
      <c r="F427" s="14">
        <f t="shared" ca="1" si="349"/>
        <v>0</v>
      </c>
      <c r="G427" s="14">
        <f t="shared" ca="1" si="372"/>
        <v>516051.68000000418</v>
      </c>
      <c r="H427" s="15">
        <f ca="1">SUM(F$12:F427)</f>
        <v>264166.96299999958</v>
      </c>
      <c r="I427" s="16">
        <f ca="1">SUM(D$12:D427)+SUMIF(E$12:E427, "&lt;0")</f>
        <v>251884.71699999957</v>
      </c>
      <c r="J427" s="15"/>
      <c r="K427" s="9">
        <v>44598</v>
      </c>
      <c r="L427" s="14">
        <f t="shared" ca="1" si="373"/>
        <v>1788.5130798771124</v>
      </c>
      <c r="M427" s="14">
        <f t="shared" ca="1" si="381"/>
        <v>1788.5130798771129</v>
      </c>
      <c r="N427" s="14">
        <f t="shared" ca="1" si="387"/>
        <v>1623.614999999998</v>
      </c>
      <c r="O427" s="14">
        <f t="shared" ca="1" si="358"/>
        <v>164.89807987711447</v>
      </c>
      <c r="P427" s="14">
        <f t="shared" ca="1" si="359"/>
        <v>164.89807987711447</v>
      </c>
      <c r="Q427" s="14">
        <f t="shared" ca="1" si="342"/>
        <v>687078.98571736075</v>
      </c>
      <c r="R427" s="15">
        <f ca="1">SUM(P$12:P427)</f>
        <v>352063.44729800284</v>
      </c>
      <c r="S427" s="16">
        <f ca="1">SUM(N$12:N427)+SUMIF(O$12:O427, "&lt;0")</f>
        <v>335015.53841935459</v>
      </c>
      <c r="U427" s="9">
        <v>44598</v>
      </c>
      <c r="V427" s="14">
        <f t="shared" ca="1" si="374"/>
        <v>1250</v>
      </c>
      <c r="W427" s="14">
        <f t="shared" ca="1" si="382"/>
        <v>1250</v>
      </c>
      <c r="X427" s="14">
        <f t="shared" ca="1" si="388"/>
        <v>1250</v>
      </c>
      <c r="Y427" s="14">
        <f t="shared" ca="1" si="360"/>
        <v>0</v>
      </c>
      <c r="Z427" s="14">
        <f t="shared" ca="1" si="361"/>
        <v>0</v>
      </c>
      <c r="AA427" s="14">
        <f t="shared" ca="1" si="343"/>
        <v>500214.94699999999</v>
      </c>
      <c r="AB427" s="15">
        <f ca="1">SUM(Z$12:Z427)</f>
        <v>256043.22099999999</v>
      </c>
      <c r="AC427" s="16">
        <f ca="1">SUM(X$12:X427)+SUMIF(Y$12:Y427, "&lt;0")</f>
        <v>244171.72600000002</v>
      </c>
      <c r="AE427" s="9">
        <v>44598</v>
      </c>
      <c r="AF427" s="14">
        <f t="shared" ca="1" si="350"/>
        <v>2000</v>
      </c>
      <c r="AG427" s="14">
        <f t="shared" ca="1" si="378"/>
        <v>2000</v>
      </c>
      <c r="AH427" s="14">
        <f t="shared" ca="1" si="389"/>
        <v>1623.614999999998</v>
      </c>
      <c r="AI427" s="14">
        <f t="shared" ca="1" si="351"/>
        <v>376.38500000000204</v>
      </c>
      <c r="AJ427" s="14">
        <f t="shared" ca="1" si="352"/>
        <v>376.38500000000204</v>
      </c>
      <c r="AK427" s="14">
        <f t="shared" ca="1" si="362"/>
        <v>759489.56299796025</v>
      </c>
      <c r="AL427" s="15">
        <f ca="1">SUM(AJ$12:AJ427)</f>
        <v>388944.2219979603</v>
      </c>
      <c r="AM427" s="16">
        <f ca="1">SUM(AH$12:AH427)+SUMIF(AI$12:AI427, "&lt;0")</f>
        <v>370545.34100000013</v>
      </c>
      <c r="AO427" s="9">
        <v>44598</v>
      </c>
      <c r="AP427" s="14">
        <f t="shared" ca="1" si="353"/>
        <v>3000</v>
      </c>
      <c r="AQ427" s="14">
        <f t="shared" ca="1" si="383"/>
        <v>3000</v>
      </c>
      <c r="AR427" s="14">
        <f t="shared" ca="1" si="390"/>
        <v>2242.2805193775002</v>
      </c>
      <c r="AS427" s="14">
        <f t="shared" ca="1" si="363"/>
        <v>757.71948062249976</v>
      </c>
      <c r="AT427" s="14">
        <f t="shared" ca="1" si="364"/>
        <v>757.71948062249976</v>
      </c>
      <c r="AU427" s="14">
        <f t="shared" ca="1" si="344"/>
        <v>1078390.7878561858</v>
      </c>
      <c r="AV427" s="15">
        <f ca="1">SUM(AT$12:AT427)</f>
        <v>555001.1587531413</v>
      </c>
      <c r="AW427" s="16">
        <f ca="1">SUM(AR$12:AR427)+SUMIF(AS$12:AS427, "&lt;0")</f>
        <v>523389.62910304457</v>
      </c>
      <c r="AX427" s="15"/>
      <c r="AZ427" s="9">
        <v>44598</v>
      </c>
      <c r="BA427" s="14">
        <f t="shared" ca="1" si="375"/>
        <v>1500</v>
      </c>
      <c r="BB427" s="14">
        <f t="shared" ca="1" si="384"/>
        <v>1500</v>
      </c>
      <c r="BC427" s="14">
        <f t="shared" ca="1" si="391"/>
        <v>1500</v>
      </c>
      <c r="BD427" s="14">
        <f t="shared" ca="1" si="365"/>
        <v>0</v>
      </c>
      <c r="BE427" s="14">
        <f t="shared" ca="1" si="366"/>
        <v>0</v>
      </c>
      <c r="BF427" s="14">
        <f t="shared" ca="1" si="345"/>
        <v>586964.94699999993</v>
      </c>
      <c r="BG427" s="15">
        <f ca="1">SUM(BE$12:BE427)</f>
        <v>300543.22100000008</v>
      </c>
      <c r="BH427" s="16">
        <f ca="1">SUM(BC$12:BC427)+SUMIF(BD$12:BD427, "&lt;0")</f>
        <v>286421.72599999997</v>
      </c>
      <c r="BJ427" s="9">
        <v>44598</v>
      </c>
      <c r="BK427" s="14">
        <f t="shared" ca="1" si="376"/>
        <v>1750</v>
      </c>
      <c r="BL427" s="14">
        <f t="shared" ca="1" si="385"/>
        <v>1750</v>
      </c>
      <c r="BM427" s="14">
        <f t="shared" ca="1" si="392"/>
        <v>1623.614999999998</v>
      </c>
      <c r="BN427" s="14">
        <f t="shared" ca="1" si="367"/>
        <v>126.38500000000204</v>
      </c>
      <c r="BO427" s="14">
        <f t="shared" ca="1" si="368"/>
        <v>126.38500000000204</v>
      </c>
      <c r="BP427" s="14">
        <f t="shared" ca="1" si="346"/>
        <v>673714.94699999993</v>
      </c>
      <c r="BQ427" s="15">
        <f ca="1">SUM(BO$12:BO427)</f>
        <v>345169.60599999997</v>
      </c>
      <c r="BR427" s="16">
        <f ca="1">SUM(BM$12:BM427)+SUMIF(BN$12:BN427, "&lt;0")</f>
        <v>328545.3409999999</v>
      </c>
      <c r="BT427" s="9">
        <v>44598</v>
      </c>
      <c r="BU427" s="14">
        <f t="shared" ca="1" si="354"/>
        <v>2000</v>
      </c>
      <c r="BV427" s="14">
        <f t="shared" ca="1" si="379"/>
        <v>2000</v>
      </c>
      <c r="BW427" s="14">
        <f t="shared" ca="1" si="393"/>
        <v>1623.614999999998</v>
      </c>
      <c r="BX427" s="14">
        <f t="shared" ca="1" si="355"/>
        <v>376.38500000000204</v>
      </c>
      <c r="BY427" s="14">
        <f t="shared" ca="1" si="356"/>
        <v>376.38500000000204</v>
      </c>
      <c r="BZ427" s="14">
        <f t="shared" ca="1" si="369"/>
        <v>759489.56299796025</v>
      </c>
      <c r="CA427" s="15">
        <f ca="1">SUM(BY$12:BY427)</f>
        <v>388944.2219979603</v>
      </c>
      <c r="CB427" s="16">
        <f ca="1">SUM(BW$12:BW427)+SUMIF(BX$12:BX427, "&lt;0")</f>
        <v>370545.34100000013</v>
      </c>
      <c r="CD427" s="9">
        <v>44598</v>
      </c>
      <c r="CE427" s="14">
        <f t="shared" ca="1" si="377"/>
        <v>2500</v>
      </c>
      <c r="CF427" s="14">
        <f t="shared" ca="1" si="386"/>
        <v>2500</v>
      </c>
      <c r="CG427" s="14">
        <f t="shared" ca="1" si="394"/>
        <v>2077.3246203822591</v>
      </c>
      <c r="CH427" s="14">
        <f t="shared" ca="1" si="370"/>
        <v>422.67537961774087</v>
      </c>
      <c r="CI427" s="14">
        <f t="shared" ca="1" si="371"/>
        <v>422.67537961774087</v>
      </c>
      <c r="CJ427" s="14">
        <f t="shared" ca="1" si="347"/>
        <v>923787.29516675486</v>
      </c>
      <c r="CK427" s="15">
        <f ca="1">SUM(CI$12:CI427)</f>
        <v>473011.02502722177</v>
      </c>
      <c r="CL427" s="16">
        <f ca="1">SUM(CG$12:CG427)+SUMIF(CH$12:CH427, "&lt;0")</f>
        <v>450776.27013953321</v>
      </c>
    </row>
    <row r="428" spans="1:90" x14ac:dyDescent="0.2">
      <c r="A428" s="24">
        <v>44599</v>
      </c>
      <c r="B428" s="54">
        <f ca="1">IF($A428&gt;= $C$5,$C$6, INDEX('Historical Data'!$D$2:$D$745, MATCH(A428, 'Historical Data'!$B$2:$B$745, 0)))</f>
        <v>1295.6389999999997</v>
      </c>
      <c r="C428" s="14">
        <f t="shared" ca="1" si="380"/>
        <v>1295.6389999999994</v>
      </c>
      <c r="D428" s="14">
        <f t="shared" ca="1" si="348"/>
        <v>1295.6389999999997</v>
      </c>
      <c r="E428" s="14">
        <f t="shared" ca="1" si="357"/>
        <v>0</v>
      </c>
      <c r="F428" s="14">
        <f t="shared" ca="1" si="349"/>
        <v>0</v>
      </c>
      <c r="G428" s="14">
        <f t="shared" ca="1" si="372"/>
        <v>517347.31900000421</v>
      </c>
      <c r="H428" s="15">
        <f ca="1">SUM(F$12:F428)</f>
        <v>264166.96299999958</v>
      </c>
      <c r="I428" s="16">
        <f ca="1">SUM(D$12:D428)+SUMIF(E$12:E428, "&lt;0")</f>
        <v>253180.35599999956</v>
      </c>
      <c r="J428" s="15"/>
      <c r="K428" s="9">
        <v>44599</v>
      </c>
      <c r="L428" s="14">
        <f t="shared" ca="1" si="373"/>
        <v>1788.5130798771124</v>
      </c>
      <c r="M428" s="14">
        <f t="shared" ca="1" si="381"/>
        <v>1788.5130798771129</v>
      </c>
      <c r="N428" s="14">
        <f t="shared" ca="1" si="387"/>
        <v>1788.5130798771124</v>
      </c>
      <c r="O428" s="14">
        <f t="shared" ca="1" si="358"/>
        <v>0</v>
      </c>
      <c r="P428" s="14">
        <f t="shared" ca="1" si="359"/>
        <v>0</v>
      </c>
      <c r="Q428" s="14">
        <f t="shared" ca="1" si="342"/>
        <v>688867.49879723787</v>
      </c>
      <c r="R428" s="15">
        <f ca="1">SUM(P$12:P428)</f>
        <v>352063.44729800284</v>
      </c>
      <c r="S428" s="16">
        <f ca="1">SUM(N$12:N428)+SUMIF(O$12:O428, "&lt;0")</f>
        <v>336804.05149923172</v>
      </c>
      <c r="U428" s="9">
        <v>44599</v>
      </c>
      <c r="V428" s="14">
        <f t="shared" ca="1" si="374"/>
        <v>1250</v>
      </c>
      <c r="W428" s="14">
        <f t="shared" ca="1" si="382"/>
        <v>1250</v>
      </c>
      <c r="X428" s="14">
        <f t="shared" ca="1" si="388"/>
        <v>1250</v>
      </c>
      <c r="Y428" s="14">
        <f t="shared" ca="1" si="360"/>
        <v>0</v>
      </c>
      <c r="Z428" s="14">
        <f t="shared" ca="1" si="361"/>
        <v>0</v>
      </c>
      <c r="AA428" s="14">
        <f t="shared" ca="1" si="343"/>
        <v>501464.94699999999</v>
      </c>
      <c r="AB428" s="15">
        <f ca="1">SUM(Z$12:Z428)</f>
        <v>256043.22099999999</v>
      </c>
      <c r="AC428" s="16">
        <f ca="1">SUM(X$12:X428)+SUMIF(Y$12:Y428, "&lt;0")</f>
        <v>245421.72600000002</v>
      </c>
      <c r="AE428" s="9">
        <v>44599</v>
      </c>
      <c r="AF428" s="14">
        <f t="shared" ca="1" si="350"/>
        <v>2000</v>
      </c>
      <c r="AG428" s="14">
        <f t="shared" ca="1" si="378"/>
        <v>2000</v>
      </c>
      <c r="AH428" s="14">
        <f t="shared" ca="1" si="389"/>
        <v>1881.023000000001</v>
      </c>
      <c r="AI428" s="14">
        <f t="shared" ca="1" si="351"/>
        <v>118.97699999999895</v>
      </c>
      <c r="AJ428" s="14">
        <f t="shared" ca="1" si="352"/>
        <v>118.97699999999895</v>
      </c>
      <c r="AK428" s="14">
        <f t="shared" ca="1" si="362"/>
        <v>761489.56299796025</v>
      </c>
      <c r="AL428" s="15">
        <f ca="1">SUM(AJ$12:AJ428)</f>
        <v>389063.19899796031</v>
      </c>
      <c r="AM428" s="16">
        <f ca="1">SUM(AH$12:AH428)+SUMIF(AI$12:AI428, "&lt;0")</f>
        <v>372426.36400000012</v>
      </c>
      <c r="AO428" s="9">
        <v>44599</v>
      </c>
      <c r="AP428" s="14">
        <f t="shared" ca="1" si="353"/>
        <v>3000</v>
      </c>
      <c r="AQ428" s="14">
        <f t="shared" ca="1" si="383"/>
        <v>3000</v>
      </c>
      <c r="AR428" s="14">
        <f t="shared" ca="1" si="390"/>
        <v>2499.6885193775038</v>
      </c>
      <c r="AS428" s="14">
        <f t="shared" ca="1" si="363"/>
        <v>500.31148062249622</v>
      </c>
      <c r="AT428" s="14">
        <f t="shared" ca="1" si="364"/>
        <v>500.31148062249622</v>
      </c>
      <c r="AU428" s="14">
        <f t="shared" ca="1" si="344"/>
        <v>1081390.7878561858</v>
      </c>
      <c r="AV428" s="15">
        <f ca="1">SUM(AT$12:AT428)</f>
        <v>555501.4702337638</v>
      </c>
      <c r="AW428" s="16">
        <f ca="1">SUM(AR$12:AR428)+SUMIF(AS$12:AS428, "&lt;0")</f>
        <v>525889.31762242201</v>
      </c>
      <c r="AX428" s="15"/>
      <c r="AZ428" s="9">
        <v>44599</v>
      </c>
      <c r="BA428" s="14">
        <f t="shared" ca="1" si="375"/>
        <v>1500</v>
      </c>
      <c r="BB428" s="14">
        <f t="shared" ca="1" si="384"/>
        <v>1500</v>
      </c>
      <c r="BC428" s="14">
        <f t="shared" ca="1" si="391"/>
        <v>1500</v>
      </c>
      <c r="BD428" s="14">
        <f t="shared" ca="1" si="365"/>
        <v>0</v>
      </c>
      <c r="BE428" s="14">
        <f t="shared" ca="1" si="366"/>
        <v>0</v>
      </c>
      <c r="BF428" s="14">
        <f t="shared" ca="1" si="345"/>
        <v>588464.94699999993</v>
      </c>
      <c r="BG428" s="15">
        <f ca="1">SUM(BE$12:BE428)</f>
        <v>300543.22100000008</v>
      </c>
      <c r="BH428" s="16">
        <f ca="1">SUM(BC$12:BC428)+SUMIF(BD$12:BD428, "&lt;0")</f>
        <v>287921.72599999997</v>
      </c>
      <c r="BJ428" s="9">
        <v>44599</v>
      </c>
      <c r="BK428" s="14">
        <f t="shared" ca="1" si="376"/>
        <v>1750</v>
      </c>
      <c r="BL428" s="14">
        <f t="shared" ca="1" si="385"/>
        <v>1750</v>
      </c>
      <c r="BM428" s="14">
        <f t="shared" ca="1" si="392"/>
        <v>1750</v>
      </c>
      <c r="BN428" s="14">
        <f t="shared" ca="1" si="367"/>
        <v>0</v>
      </c>
      <c r="BO428" s="14">
        <f t="shared" ca="1" si="368"/>
        <v>0</v>
      </c>
      <c r="BP428" s="14">
        <f t="shared" ca="1" si="346"/>
        <v>675464.94699999993</v>
      </c>
      <c r="BQ428" s="15">
        <f ca="1">SUM(BO$12:BO428)</f>
        <v>345169.60599999997</v>
      </c>
      <c r="BR428" s="16">
        <f ca="1">SUM(BM$12:BM428)+SUMIF(BN$12:BN428, "&lt;0")</f>
        <v>330295.3409999999</v>
      </c>
      <c r="BT428" s="9">
        <v>44599</v>
      </c>
      <c r="BU428" s="14">
        <f t="shared" ca="1" si="354"/>
        <v>2000</v>
      </c>
      <c r="BV428" s="14">
        <f t="shared" ca="1" si="379"/>
        <v>2000</v>
      </c>
      <c r="BW428" s="14">
        <f t="shared" ca="1" si="393"/>
        <v>1881.023000000001</v>
      </c>
      <c r="BX428" s="14">
        <f t="shared" ca="1" si="355"/>
        <v>118.97699999999895</v>
      </c>
      <c r="BY428" s="14">
        <f t="shared" ca="1" si="356"/>
        <v>118.97699999999895</v>
      </c>
      <c r="BZ428" s="14">
        <f t="shared" ca="1" si="369"/>
        <v>761489.56299796025</v>
      </c>
      <c r="CA428" s="15">
        <f ca="1">SUM(BY$12:BY428)</f>
        <v>389063.19899796031</v>
      </c>
      <c r="CB428" s="16">
        <f ca="1">SUM(BW$12:BW428)+SUMIF(BX$12:BX428, "&lt;0")</f>
        <v>372426.36400000012</v>
      </c>
      <c r="CD428" s="9">
        <v>44599</v>
      </c>
      <c r="CE428" s="14">
        <f t="shared" ca="1" si="377"/>
        <v>2500</v>
      </c>
      <c r="CF428" s="14">
        <f t="shared" ca="1" si="386"/>
        <v>2500</v>
      </c>
      <c r="CG428" s="14">
        <f t="shared" ca="1" si="394"/>
        <v>2308.9548904081998</v>
      </c>
      <c r="CH428" s="14">
        <f t="shared" ca="1" si="370"/>
        <v>191.04510959180016</v>
      </c>
      <c r="CI428" s="14">
        <f t="shared" ca="1" si="371"/>
        <v>191.04510959180016</v>
      </c>
      <c r="CJ428" s="14">
        <f t="shared" ca="1" si="347"/>
        <v>926287.29516675486</v>
      </c>
      <c r="CK428" s="15">
        <f ca="1">SUM(CI$12:CI428)</f>
        <v>473202.07013681356</v>
      </c>
      <c r="CL428" s="16">
        <f ca="1">SUM(CG$12:CG428)+SUMIF(CH$12:CH428, "&lt;0")</f>
        <v>453085.22502994142</v>
      </c>
    </row>
    <row r="429" spans="1:90" x14ac:dyDescent="0.2">
      <c r="A429" s="24">
        <v>44600</v>
      </c>
      <c r="B429" s="54">
        <f ca="1">IF($A429&gt;= $C$5,$C$6, INDEX('Historical Data'!$D$2:$D$745, MATCH(A429, 'Historical Data'!$B$2:$B$745, 0)))</f>
        <v>1295.6389999999997</v>
      </c>
      <c r="C429" s="14">
        <f t="shared" ca="1" si="380"/>
        <v>1295.6389999999994</v>
      </c>
      <c r="D429" s="14">
        <f t="shared" ca="1" si="348"/>
        <v>1291.0139999999947</v>
      </c>
      <c r="E429" s="14">
        <f t="shared" ca="1" si="357"/>
        <v>4.6250000000050022</v>
      </c>
      <c r="F429" s="14">
        <f t="shared" ca="1" si="349"/>
        <v>4.6250000000050022</v>
      </c>
      <c r="G429" s="14">
        <f t="shared" ca="1" si="372"/>
        <v>518642.95800000423</v>
      </c>
      <c r="H429" s="15">
        <f ca="1">SUM(F$12:F429)</f>
        <v>264171.58799999958</v>
      </c>
      <c r="I429" s="16">
        <f ca="1">SUM(D$12:D429)+SUMIF(E$12:E429, "&lt;0")</f>
        <v>254471.36999999956</v>
      </c>
      <c r="J429" s="15"/>
      <c r="K429" s="9">
        <v>44600</v>
      </c>
      <c r="L429" s="14">
        <f t="shared" ca="1" si="373"/>
        <v>1788.5130798771124</v>
      </c>
      <c r="M429" s="14">
        <f t="shared" ca="1" si="381"/>
        <v>1788.5130798771129</v>
      </c>
      <c r="N429" s="14">
        <f t="shared" ca="1" si="387"/>
        <v>470.16392012288361</v>
      </c>
      <c r="O429" s="14">
        <f t="shared" ca="1" si="358"/>
        <v>1318.3491597542288</v>
      </c>
      <c r="P429" s="14">
        <f t="shared" ca="1" si="359"/>
        <v>1318.3491597542288</v>
      </c>
      <c r="Q429" s="14">
        <f t="shared" ca="1" si="342"/>
        <v>690656.011877115</v>
      </c>
      <c r="R429" s="15">
        <f ca="1">SUM(P$12:P429)</f>
        <v>353381.79645775707</v>
      </c>
      <c r="S429" s="16">
        <f ca="1">SUM(N$12:N429)+SUMIF(O$12:O429, "&lt;0")</f>
        <v>337274.21541935462</v>
      </c>
      <c r="U429" s="9">
        <v>44600</v>
      </c>
      <c r="V429" s="14">
        <f t="shared" ca="1" si="374"/>
        <v>1250</v>
      </c>
      <c r="W429" s="14">
        <f t="shared" ca="1" si="382"/>
        <v>1250</v>
      </c>
      <c r="X429" s="14">
        <f t="shared" ca="1" si="388"/>
        <v>1250</v>
      </c>
      <c r="Y429" s="14">
        <f t="shared" ca="1" si="360"/>
        <v>0</v>
      </c>
      <c r="Z429" s="14">
        <f t="shared" ca="1" si="361"/>
        <v>0</v>
      </c>
      <c r="AA429" s="14">
        <f t="shared" ca="1" si="343"/>
        <v>502714.94699999999</v>
      </c>
      <c r="AB429" s="15">
        <f ca="1">SUM(Z$12:Z429)</f>
        <v>256043.22099999999</v>
      </c>
      <c r="AC429" s="16">
        <f ca="1">SUM(X$12:X429)+SUMIF(Y$12:Y429, "&lt;0")</f>
        <v>246671.72600000002</v>
      </c>
      <c r="AE429" s="9">
        <v>44600</v>
      </c>
      <c r="AF429" s="14">
        <f t="shared" ca="1" si="350"/>
        <v>2000</v>
      </c>
      <c r="AG429" s="14">
        <f t="shared" ca="1" si="378"/>
        <v>2000</v>
      </c>
      <c r="AH429" s="14">
        <f t="shared" ca="1" si="389"/>
        <v>377.65399999999499</v>
      </c>
      <c r="AI429" s="14">
        <f t="shared" ca="1" si="351"/>
        <v>1622.346000000005</v>
      </c>
      <c r="AJ429" s="14">
        <f t="shared" ca="1" si="352"/>
        <v>1622.346000000005</v>
      </c>
      <c r="AK429" s="14">
        <f t="shared" ca="1" si="362"/>
        <v>763489.56299796025</v>
      </c>
      <c r="AL429" s="15">
        <f ca="1">SUM(AJ$12:AJ429)</f>
        <v>390685.54499796033</v>
      </c>
      <c r="AM429" s="16">
        <f ca="1">SUM(AH$12:AH429)+SUMIF(AI$12:AI429, "&lt;0")</f>
        <v>372804.0180000001</v>
      </c>
      <c r="AO429" s="9">
        <v>44600</v>
      </c>
      <c r="AP429" s="14">
        <f t="shared" ca="1" si="353"/>
        <v>3000</v>
      </c>
      <c r="AQ429" s="14">
        <f t="shared" ca="1" si="383"/>
        <v>3000</v>
      </c>
      <c r="AR429" s="14">
        <f t="shared" ca="1" si="390"/>
        <v>996.31951937749818</v>
      </c>
      <c r="AS429" s="14">
        <f t="shared" ca="1" si="363"/>
        <v>2003.6804806225018</v>
      </c>
      <c r="AT429" s="14">
        <f t="shared" ca="1" si="364"/>
        <v>2003.6804806225018</v>
      </c>
      <c r="AU429" s="14">
        <f t="shared" ca="1" si="344"/>
        <v>1084390.7878561858</v>
      </c>
      <c r="AV429" s="15">
        <f ca="1">SUM(AT$12:AT429)</f>
        <v>557505.15071438625</v>
      </c>
      <c r="AW429" s="16">
        <f ca="1">SUM(AR$12:AR429)+SUMIF(AS$12:AS429, "&lt;0")</f>
        <v>526885.63714179955</v>
      </c>
      <c r="AX429" s="15"/>
      <c r="AZ429" s="9">
        <v>44600</v>
      </c>
      <c r="BA429" s="14">
        <f t="shared" ca="1" si="375"/>
        <v>1500</v>
      </c>
      <c r="BB429" s="14">
        <f t="shared" ca="1" si="384"/>
        <v>1500</v>
      </c>
      <c r="BC429" s="14">
        <f t="shared" ca="1" si="391"/>
        <v>882.291999999994</v>
      </c>
      <c r="BD429" s="14">
        <f t="shared" ca="1" si="365"/>
        <v>617.708000000006</v>
      </c>
      <c r="BE429" s="14">
        <f t="shared" ca="1" si="366"/>
        <v>617.708000000006</v>
      </c>
      <c r="BF429" s="14">
        <f t="shared" ca="1" si="345"/>
        <v>589964.94699999993</v>
      </c>
      <c r="BG429" s="15">
        <f ca="1">SUM(BE$12:BE429)</f>
        <v>301160.92900000006</v>
      </c>
      <c r="BH429" s="16">
        <f ca="1">SUM(BC$12:BC429)+SUMIF(BD$12:BD429, "&lt;0")</f>
        <v>288804.01799999998</v>
      </c>
      <c r="BJ429" s="9">
        <v>44600</v>
      </c>
      <c r="BK429" s="14">
        <f t="shared" ca="1" si="376"/>
        <v>1750</v>
      </c>
      <c r="BL429" s="14">
        <f t="shared" ca="1" si="385"/>
        <v>1750</v>
      </c>
      <c r="BM429" s="14">
        <f t="shared" ca="1" si="392"/>
        <v>508.67699999999604</v>
      </c>
      <c r="BN429" s="14">
        <f t="shared" ca="1" si="367"/>
        <v>1241.323000000004</v>
      </c>
      <c r="BO429" s="14">
        <f t="shared" ca="1" si="368"/>
        <v>1241.323000000004</v>
      </c>
      <c r="BP429" s="14">
        <f t="shared" ca="1" si="346"/>
        <v>677214.94699999993</v>
      </c>
      <c r="BQ429" s="15">
        <f ca="1">SUM(BO$12:BO429)</f>
        <v>346410.929</v>
      </c>
      <c r="BR429" s="16">
        <f ca="1">SUM(BM$12:BM429)+SUMIF(BN$12:BN429, "&lt;0")</f>
        <v>330804.01799999992</v>
      </c>
      <c r="BT429" s="9">
        <v>44600</v>
      </c>
      <c r="BU429" s="14">
        <f t="shared" ca="1" si="354"/>
        <v>2000</v>
      </c>
      <c r="BV429" s="14">
        <f t="shared" ca="1" si="379"/>
        <v>2000</v>
      </c>
      <c r="BW429" s="14">
        <f t="shared" ca="1" si="393"/>
        <v>377.65399999999499</v>
      </c>
      <c r="BX429" s="14">
        <f t="shared" ca="1" si="355"/>
        <v>1622.346000000005</v>
      </c>
      <c r="BY429" s="14">
        <f t="shared" ca="1" si="356"/>
        <v>1622.346000000005</v>
      </c>
      <c r="BZ429" s="14">
        <f t="shared" ca="1" si="369"/>
        <v>763489.56299796025</v>
      </c>
      <c r="CA429" s="15">
        <f ca="1">SUM(BY$12:BY429)</f>
        <v>390685.54499796033</v>
      </c>
      <c r="CB429" s="16">
        <f ca="1">SUM(BW$12:BW429)+SUMIF(BX$12:BX429, "&lt;0")</f>
        <v>372804.0180000001</v>
      </c>
      <c r="CD429" s="9">
        <v>44600</v>
      </c>
      <c r="CE429" s="14">
        <f t="shared" ca="1" si="377"/>
        <v>2500</v>
      </c>
      <c r="CF429" s="14">
        <f t="shared" ca="1" si="386"/>
        <v>2500</v>
      </c>
      <c r="CG429" s="14">
        <f t="shared" ca="1" si="394"/>
        <v>779.80816043413142</v>
      </c>
      <c r="CH429" s="14">
        <f t="shared" ca="1" si="370"/>
        <v>1720.1918395658686</v>
      </c>
      <c r="CI429" s="14">
        <f t="shared" ca="1" si="371"/>
        <v>1720.1918395658686</v>
      </c>
      <c r="CJ429" s="14">
        <f t="shared" ca="1" si="347"/>
        <v>928787.29516675486</v>
      </c>
      <c r="CK429" s="15">
        <f ca="1">SUM(CI$12:CI429)</f>
        <v>474922.26197637944</v>
      </c>
      <c r="CL429" s="16">
        <f ca="1">SUM(CG$12:CG429)+SUMIF(CH$12:CH429, "&lt;0")</f>
        <v>453865.03319037554</v>
      </c>
    </row>
    <row r="430" spans="1:90" x14ac:dyDescent="0.2">
      <c r="A430" s="24">
        <v>44601</v>
      </c>
      <c r="B430" s="54">
        <f ca="1">IF($A430&gt;= $C$5,$C$6, INDEX('Historical Data'!$D$2:$D$745, MATCH(A430, 'Historical Data'!$B$2:$B$745, 0)))</f>
        <v>1295.6389999999997</v>
      </c>
      <c r="C430" s="14">
        <f t="shared" ca="1" si="380"/>
        <v>1295.6389999999994</v>
      </c>
      <c r="D430" s="14">
        <f t="shared" ca="1" si="348"/>
        <v>667.16000000000349</v>
      </c>
      <c r="E430" s="14">
        <f t="shared" ca="1" si="357"/>
        <v>628.47899999999618</v>
      </c>
      <c r="F430" s="14">
        <f t="shared" ca="1" si="349"/>
        <v>628.47899999999618</v>
      </c>
      <c r="G430" s="14">
        <f t="shared" ca="1" si="372"/>
        <v>519938.59700000426</v>
      </c>
      <c r="H430" s="15">
        <f ca="1">SUM(F$12:F430)</f>
        <v>264800.06699999957</v>
      </c>
      <c r="I430" s="16">
        <f ca="1">SUM(D$12:D430)+SUMIF(E$12:E430, "&lt;0")</f>
        <v>255138.52999999956</v>
      </c>
      <c r="J430" s="15"/>
      <c r="K430" s="9">
        <v>44601</v>
      </c>
      <c r="L430" s="14">
        <f t="shared" ca="1" si="373"/>
        <v>1788.5130798771124</v>
      </c>
      <c r="M430" s="14">
        <f t="shared" ca="1" si="381"/>
        <v>1788.5130798771129</v>
      </c>
      <c r="N430" s="14">
        <f t="shared" ca="1" si="387"/>
        <v>667.16000000000349</v>
      </c>
      <c r="O430" s="14">
        <f t="shared" ca="1" si="358"/>
        <v>1121.3530798771089</v>
      </c>
      <c r="P430" s="14">
        <f t="shared" ca="1" si="359"/>
        <v>1121.3530798771089</v>
      </c>
      <c r="Q430" s="14">
        <f t="shared" ca="1" si="342"/>
        <v>692444.52495699213</v>
      </c>
      <c r="R430" s="15">
        <f ca="1">SUM(P$12:P430)</f>
        <v>354503.14953763416</v>
      </c>
      <c r="S430" s="16">
        <f ca="1">SUM(N$12:N430)+SUMIF(O$12:O430, "&lt;0")</f>
        <v>337941.37541935459</v>
      </c>
      <c r="U430" s="9">
        <v>44601</v>
      </c>
      <c r="V430" s="14">
        <f t="shared" ca="1" si="374"/>
        <v>1250</v>
      </c>
      <c r="W430" s="14">
        <f t="shared" ca="1" si="382"/>
        <v>1250</v>
      </c>
      <c r="X430" s="14">
        <f t="shared" ca="1" si="388"/>
        <v>799.4519999999975</v>
      </c>
      <c r="Y430" s="14">
        <f t="shared" ca="1" si="360"/>
        <v>450.5480000000025</v>
      </c>
      <c r="Z430" s="14">
        <f t="shared" ca="1" si="361"/>
        <v>450.5480000000025</v>
      </c>
      <c r="AA430" s="14">
        <f t="shared" ca="1" si="343"/>
        <v>503964.94699999999</v>
      </c>
      <c r="AB430" s="15">
        <f ca="1">SUM(Z$12:Z430)</f>
        <v>256493.769</v>
      </c>
      <c r="AC430" s="16">
        <f ca="1">SUM(X$12:X430)+SUMIF(Y$12:Y430, "&lt;0")</f>
        <v>247471.17800000001</v>
      </c>
      <c r="AE430" s="9">
        <v>44601</v>
      </c>
      <c r="AF430" s="14">
        <f t="shared" ca="1" si="350"/>
        <v>2000</v>
      </c>
      <c r="AG430" s="14">
        <f t="shared" ca="1" si="378"/>
        <v>2000</v>
      </c>
      <c r="AH430" s="14">
        <f t="shared" ca="1" si="389"/>
        <v>667.16000000000349</v>
      </c>
      <c r="AI430" s="14">
        <f t="shared" ca="1" si="351"/>
        <v>1332.8399999999965</v>
      </c>
      <c r="AJ430" s="14">
        <f t="shared" ca="1" si="352"/>
        <v>1332.8399999999965</v>
      </c>
      <c r="AK430" s="14">
        <f t="shared" ca="1" si="362"/>
        <v>765489.56299796025</v>
      </c>
      <c r="AL430" s="15">
        <f ca="1">SUM(AJ$12:AJ430)</f>
        <v>392018.3849979603</v>
      </c>
      <c r="AM430" s="16">
        <f ca="1">SUM(AH$12:AH430)+SUMIF(AI$12:AI430, "&lt;0")</f>
        <v>373471.17800000013</v>
      </c>
      <c r="AO430" s="9">
        <v>44601</v>
      </c>
      <c r="AP430" s="14">
        <f t="shared" ca="1" si="353"/>
        <v>3000</v>
      </c>
      <c r="AQ430" s="14">
        <f t="shared" ca="1" si="383"/>
        <v>3000</v>
      </c>
      <c r="AR430" s="14">
        <f t="shared" ca="1" si="390"/>
        <v>1285.8255193775062</v>
      </c>
      <c r="AS430" s="14">
        <f t="shared" ca="1" si="363"/>
        <v>1714.1744806224938</v>
      </c>
      <c r="AT430" s="14">
        <f t="shared" ca="1" si="364"/>
        <v>1714.1744806224938</v>
      </c>
      <c r="AU430" s="14">
        <f t="shared" ca="1" si="344"/>
        <v>1087390.7878561858</v>
      </c>
      <c r="AV430" s="15">
        <f ca="1">SUM(AT$12:AT430)</f>
        <v>559219.32519500877</v>
      </c>
      <c r="AW430" s="16">
        <f ca="1">SUM(AR$12:AR430)+SUMIF(AS$12:AS430, "&lt;0")</f>
        <v>528171.46266117704</v>
      </c>
      <c r="AX430" s="15"/>
      <c r="AZ430" s="9">
        <v>44601</v>
      </c>
      <c r="BA430" s="14">
        <f t="shared" ca="1" si="375"/>
        <v>1500</v>
      </c>
      <c r="BB430" s="14">
        <f t="shared" ca="1" si="384"/>
        <v>1500</v>
      </c>
      <c r="BC430" s="14">
        <f t="shared" ca="1" si="391"/>
        <v>667.16000000000349</v>
      </c>
      <c r="BD430" s="14">
        <f t="shared" ca="1" si="365"/>
        <v>832.83999999999651</v>
      </c>
      <c r="BE430" s="14">
        <f t="shared" ca="1" si="366"/>
        <v>832.83999999999651</v>
      </c>
      <c r="BF430" s="14">
        <f t="shared" ca="1" si="345"/>
        <v>591464.94699999993</v>
      </c>
      <c r="BG430" s="15">
        <f ca="1">SUM(BE$12:BE430)</f>
        <v>301993.76900000009</v>
      </c>
      <c r="BH430" s="16">
        <f ca="1">SUM(BC$12:BC430)+SUMIF(BD$12:BD430, "&lt;0")</f>
        <v>289471.17799999996</v>
      </c>
      <c r="BJ430" s="9">
        <v>44601</v>
      </c>
      <c r="BK430" s="14">
        <f t="shared" ca="1" si="376"/>
        <v>1750</v>
      </c>
      <c r="BL430" s="14">
        <f t="shared" ca="1" si="385"/>
        <v>1750</v>
      </c>
      <c r="BM430" s="14">
        <f t="shared" ca="1" si="392"/>
        <v>667.16000000000349</v>
      </c>
      <c r="BN430" s="14">
        <f t="shared" ca="1" si="367"/>
        <v>1082.8399999999965</v>
      </c>
      <c r="BO430" s="14">
        <f t="shared" ca="1" si="368"/>
        <v>1082.8399999999965</v>
      </c>
      <c r="BP430" s="14">
        <f t="shared" ca="1" si="346"/>
        <v>678964.94699999993</v>
      </c>
      <c r="BQ430" s="15">
        <f ca="1">SUM(BO$12:BO430)</f>
        <v>347493.76899999997</v>
      </c>
      <c r="BR430" s="16">
        <f ca="1">SUM(BM$12:BM430)+SUMIF(BN$12:BN430, "&lt;0")</f>
        <v>331471.17799999996</v>
      </c>
      <c r="BT430" s="9">
        <v>44601</v>
      </c>
      <c r="BU430" s="14">
        <f t="shared" ca="1" si="354"/>
        <v>2000</v>
      </c>
      <c r="BV430" s="14">
        <f t="shared" ca="1" si="379"/>
        <v>2000</v>
      </c>
      <c r="BW430" s="14">
        <f t="shared" ca="1" si="393"/>
        <v>667.16000000000349</v>
      </c>
      <c r="BX430" s="14">
        <f t="shared" ca="1" si="355"/>
        <v>1332.8399999999965</v>
      </c>
      <c r="BY430" s="14">
        <f t="shared" ca="1" si="356"/>
        <v>1332.8399999999965</v>
      </c>
      <c r="BZ430" s="14">
        <f t="shared" ca="1" si="369"/>
        <v>765489.56299796025</v>
      </c>
      <c r="CA430" s="15">
        <f ca="1">SUM(BY$12:BY430)</f>
        <v>392018.3849979603</v>
      </c>
      <c r="CB430" s="16">
        <f ca="1">SUM(BW$12:BW430)+SUMIF(BX$12:BX430, "&lt;0")</f>
        <v>373471.17800000013</v>
      </c>
      <c r="CD430" s="9">
        <v>44601</v>
      </c>
      <c r="CE430" s="14">
        <f t="shared" ca="1" si="377"/>
        <v>2500</v>
      </c>
      <c r="CF430" s="14">
        <f t="shared" ca="1" si="386"/>
        <v>2500</v>
      </c>
      <c r="CG430" s="14">
        <f t="shared" ca="1" si="394"/>
        <v>1043.5364304600771</v>
      </c>
      <c r="CH430" s="14">
        <f t="shared" ca="1" si="370"/>
        <v>1456.4635695399229</v>
      </c>
      <c r="CI430" s="14">
        <f t="shared" ca="1" si="371"/>
        <v>1456.4635695399229</v>
      </c>
      <c r="CJ430" s="14">
        <f t="shared" ca="1" si="347"/>
        <v>931287.29516675486</v>
      </c>
      <c r="CK430" s="15">
        <f ca="1">SUM(CI$12:CI430)</f>
        <v>476378.72554591938</v>
      </c>
      <c r="CL430" s="16">
        <f ca="1">SUM(CG$12:CG430)+SUMIF(CH$12:CH430, "&lt;0")</f>
        <v>454908.56962083559</v>
      </c>
    </row>
    <row r="431" spans="1:90" x14ac:dyDescent="0.2">
      <c r="A431" s="24">
        <v>44602</v>
      </c>
      <c r="B431" s="54">
        <f ca="1">IF($A431&gt;= $C$5,$C$6, INDEX('Historical Data'!$D$2:$D$745, MATCH(A431, 'Historical Data'!$B$2:$B$745, 0)))</f>
        <v>1295.6389999999997</v>
      </c>
      <c r="C431" s="14">
        <f t="shared" ca="1" si="380"/>
        <v>1295.6389999999994</v>
      </c>
      <c r="D431" s="14">
        <f t="shared" ca="1" si="348"/>
        <v>0</v>
      </c>
      <c r="E431" s="14">
        <f t="shared" ca="1" si="357"/>
        <v>1295.6389999999997</v>
      </c>
      <c r="F431" s="14">
        <f t="shared" ca="1" si="349"/>
        <v>1295.6389999999997</v>
      </c>
      <c r="G431" s="14">
        <f t="shared" ca="1" si="372"/>
        <v>521234.23600000428</v>
      </c>
      <c r="H431" s="15">
        <f ca="1">SUM(F$12:F431)</f>
        <v>266095.7059999996</v>
      </c>
      <c r="I431" s="16">
        <f ca="1">SUM(D$12:D431)+SUMIF(E$12:E431, "&lt;0")</f>
        <v>255138.52999999956</v>
      </c>
      <c r="J431" s="15"/>
      <c r="K431" s="9">
        <v>44602</v>
      </c>
      <c r="L431" s="14">
        <f t="shared" ca="1" si="373"/>
        <v>1788.5130798771124</v>
      </c>
      <c r="M431" s="14">
        <f t="shared" ca="1" si="381"/>
        <v>1788.5130798771129</v>
      </c>
      <c r="N431" s="14">
        <f t="shared" ca="1" si="387"/>
        <v>0</v>
      </c>
      <c r="O431" s="14">
        <f t="shared" ca="1" si="358"/>
        <v>1788.5130798771124</v>
      </c>
      <c r="P431" s="14">
        <f t="shared" ca="1" si="359"/>
        <v>1788.5130798771124</v>
      </c>
      <c r="Q431" s="14">
        <f t="shared" ca="1" si="342"/>
        <v>694233.03803686926</v>
      </c>
      <c r="R431" s="15">
        <f ca="1">SUM(P$12:P431)</f>
        <v>356291.66261751129</v>
      </c>
      <c r="S431" s="16">
        <f ca="1">SUM(N$12:N431)+SUMIF(O$12:O431, "&lt;0")</f>
        <v>337941.37541935459</v>
      </c>
      <c r="U431" s="9">
        <v>44602</v>
      </c>
      <c r="V431" s="14">
        <f t="shared" ca="1" si="374"/>
        <v>1250</v>
      </c>
      <c r="W431" s="14">
        <f t="shared" ca="1" si="382"/>
        <v>1250</v>
      </c>
      <c r="X431" s="14">
        <f t="shared" ca="1" si="388"/>
        <v>0</v>
      </c>
      <c r="Y431" s="14">
        <f t="shared" ca="1" si="360"/>
        <v>1250</v>
      </c>
      <c r="Z431" s="14">
        <f t="shared" ca="1" si="361"/>
        <v>1250</v>
      </c>
      <c r="AA431" s="14">
        <f t="shared" ca="1" si="343"/>
        <v>505214.94699999999</v>
      </c>
      <c r="AB431" s="15">
        <f ca="1">SUM(Z$12:Z431)</f>
        <v>257743.769</v>
      </c>
      <c r="AC431" s="16">
        <f ca="1">SUM(X$12:X431)+SUMIF(Y$12:Y431, "&lt;0")</f>
        <v>247471.17800000001</v>
      </c>
      <c r="AE431" s="9">
        <v>44602</v>
      </c>
      <c r="AF431" s="14">
        <f t="shared" ca="1" si="350"/>
        <v>2000</v>
      </c>
      <c r="AG431" s="14">
        <f t="shared" ca="1" si="378"/>
        <v>2000</v>
      </c>
      <c r="AH431" s="14">
        <f t="shared" ca="1" si="389"/>
        <v>0</v>
      </c>
      <c r="AI431" s="14">
        <f t="shared" ca="1" si="351"/>
        <v>2000</v>
      </c>
      <c r="AJ431" s="14">
        <f t="shared" ca="1" si="352"/>
        <v>2000</v>
      </c>
      <c r="AK431" s="14">
        <f t="shared" ca="1" si="362"/>
        <v>767489.56299796025</v>
      </c>
      <c r="AL431" s="15">
        <f ca="1">SUM(AJ$12:AJ431)</f>
        <v>394018.3849979603</v>
      </c>
      <c r="AM431" s="16">
        <f ca="1">SUM(AH$12:AH431)+SUMIF(AI$12:AI431, "&lt;0")</f>
        <v>373471.17800000013</v>
      </c>
      <c r="AO431" s="9">
        <v>44602</v>
      </c>
      <c r="AP431" s="14">
        <f t="shared" ca="1" si="353"/>
        <v>3000</v>
      </c>
      <c r="AQ431" s="14">
        <f t="shared" ca="1" si="383"/>
        <v>3000</v>
      </c>
      <c r="AR431" s="14">
        <f t="shared" ca="1" si="390"/>
        <v>618.66551937750273</v>
      </c>
      <c r="AS431" s="14">
        <f t="shared" ca="1" si="363"/>
        <v>2381.3344806224973</v>
      </c>
      <c r="AT431" s="14">
        <f t="shared" ca="1" si="364"/>
        <v>2381.3344806224973</v>
      </c>
      <c r="AU431" s="14">
        <f t="shared" ca="1" si="344"/>
        <v>1090390.7878561858</v>
      </c>
      <c r="AV431" s="15">
        <f ca="1">SUM(AT$12:AT431)</f>
        <v>561600.65967563132</v>
      </c>
      <c r="AW431" s="16">
        <f ca="1">SUM(AR$12:AR431)+SUMIF(AS$12:AS431, "&lt;0")</f>
        <v>528790.12818055449</v>
      </c>
      <c r="AX431" s="15"/>
      <c r="AZ431" s="9">
        <v>44602</v>
      </c>
      <c r="BA431" s="14">
        <f t="shared" ca="1" si="375"/>
        <v>1500</v>
      </c>
      <c r="BB431" s="14">
        <f t="shared" ca="1" si="384"/>
        <v>1500</v>
      </c>
      <c r="BC431" s="14">
        <f t="shared" ca="1" si="391"/>
        <v>0</v>
      </c>
      <c r="BD431" s="14">
        <f t="shared" ca="1" si="365"/>
        <v>1500</v>
      </c>
      <c r="BE431" s="14">
        <f t="shared" ca="1" si="366"/>
        <v>1500</v>
      </c>
      <c r="BF431" s="14">
        <f t="shared" ca="1" si="345"/>
        <v>592964.94699999993</v>
      </c>
      <c r="BG431" s="15">
        <f ca="1">SUM(BE$12:BE431)</f>
        <v>303493.76900000009</v>
      </c>
      <c r="BH431" s="16">
        <f ca="1">SUM(BC$12:BC431)+SUMIF(BD$12:BD431, "&lt;0")</f>
        <v>289471.17799999996</v>
      </c>
      <c r="BJ431" s="9">
        <v>44602</v>
      </c>
      <c r="BK431" s="14">
        <f t="shared" ca="1" si="376"/>
        <v>1750</v>
      </c>
      <c r="BL431" s="14">
        <f t="shared" ca="1" si="385"/>
        <v>1750</v>
      </c>
      <c r="BM431" s="14">
        <f t="shared" ca="1" si="392"/>
        <v>0</v>
      </c>
      <c r="BN431" s="14">
        <f t="shared" ca="1" si="367"/>
        <v>1750</v>
      </c>
      <c r="BO431" s="14">
        <f t="shared" ca="1" si="368"/>
        <v>1750</v>
      </c>
      <c r="BP431" s="14">
        <f t="shared" ca="1" si="346"/>
        <v>680714.94699999993</v>
      </c>
      <c r="BQ431" s="15">
        <f ca="1">SUM(BO$12:BO431)</f>
        <v>349243.76899999997</v>
      </c>
      <c r="BR431" s="16">
        <f ca="1">SUM(BM$12:BM431)+SUMIF(BN$12:BN431, "&lt;0")</f>
        <v>331471.17799999996</v>
      </c>
      <c r="BT431" s="9">
        <v>44602</v>
      </c>
      <c r="BU431" s="14">
        <f t="shared" ca="1" si="354"/>
        <v>2000</v>
      </c>
      <c r="BV431" s="14">
        <f t="shared" ca="1" si="379"/>
        <v>2000</v>
      </c>
      <c r="BW431" s="14">
        <f t="shared" ca="1" si="393"/>
        <v>0</v>
      </c>
      <c r="BX431" s="14">
        <f t="shared" ca="1" si="355"/>
        <v>2000</v>
      </c>
      <c r="BY431" s="14">
        <f t="shared" ca="1" si="356"/>
        <v>2000</v>
      </c>
      <c r="BZ431" s="14">
        <f t="shared" ca="1" si="369"/>
        <v>767489.56299796025</v>
      </c>
      <c r="CA431" s="15">
        <f ca="1">SUM(BY$12:BY431)</f>
        <v>394018.3849979603</v>
      </c>
      <c r="CB431" s="16">
        <f ca="1">SUM(BW$12:BW431)+SUMIF(BX$12:BX431, "&lt;0")</f>
        <v>373471.17800000013</v>
      </c>
      <c r="CD431" s="9">
        <v>44602</v>
      </c>
      <c r="CE431" s="14">
        <f t="shared" ca="1" si="377"/>
        <v>2500</v>
      </c>
      <c r="CF431" s="14">
        <f t="shared" ca="1" si="386"/>
        <v>2500</v>
      </c>
      <c r="CG431" s="14">
        <f t="shared" ca="1" si="394"/>
        <v>350.59870048601078</v>
      </c>
      <c r="CH431" s="14">
        <f t="shared" ca="1" si="370"/>
        <v>2149.4012995139892</v>
      </c>
      <c r="CI431" s="14">
        <f t="shared" ca="1" si="371"/>
        <v>2149.4012995139892</v>
      </c>
      <c r="CJ431" s="14">
        <f t="shared" ca="1" si="347"/>
        <v>933787.29516675486</v>
      </c>
      <c r="CK431" s="15">
        <f ca="1">SUM(CI$12:CI431)</f>
        <v>478528.12684543338</v>
      </c>
      <c r="CL431" s="16">
        <f ca="1">SUM(CG$12:CG431)+SUMIF(CH$12:CH431, "&lt;0")</f>
        <v>455259.1683213216</v>
      </c>
    </row>
    <row r="432" spans="1:90" x14ac:dyDescent="0.2">
      <c r="A432" s="24">
        <v>44603</v>
      </c>
      <c r="B432" s="54">
        <f ca="1">IF($A432&gt;= $C$5,$C$6, INDEX('Historical Data'!$D$2:$D$745, MATCH(A432, 'Historical Data'!$B$2:$B$745, 0)))</f>
        <v>1295.6389999999997</v>
      </c>
      <c r="C432" s="14">
        <f t="shared" ca="1" si="380"/>
        <v>1295.6389999999994</v>
      </c>
      <c r="D432" s="14">
        <f t="shared" ca="1" si="348"/>
        <v>598.15099999999802</v>
      </c>
      <c r="E432" s="14">
        <f t="shared" ca="1" si="357"/>
        <v>697.48800000000165</v>
      </c>
      <c r="F432" s="14">
        <f t="shared" ca="1" si="349"/>
        <v>697.48800000000165</v>
      </c>
      <c r="G432" s="14">
        <f t="shared" ca="1" si="372"/>
        <v>522529.87500000431</v>
      </c>
      <c r="H432" s="15">
        <f ca="1">SUM(F$12:F432)</f>
        <v>266793.19399999961</v>
      </c>
      <c r="I432" s="16">
        <f ca="1">SUM(D$12:D432)+SUMIF(E$12:E432, "&lt;0")</f>
        <v>255736.68099999955</v>
      </c>
      <c r="J432" s="15"/>
      <c r="K432" s="9">
        <v>44603</v>
      </c>
      <c r="L432" s="14">
        <f t="shared" ca="1" si="373"/>
        <v>1788.5130798771124</v>
      </c>
      <c r="M432" s="14">
        <f t="shared" ca="1" si="381"/>
        <v>1788.5130798771129</v>
      </c>
      <c r="N432" s="14">
        <f t="shared" ca="1" si="387"/>
        <v>598.15099999999802</v>
      </c>
      <c r="O432" s="14">
        <f t="shared" ca="1" si="358"/>
        <v>1190.3620798771144</v>
      </c>
      <c r="P432" s="14">
        <f t="shared" ca="1" si="359"/>
        <v>1190.3620798771144</v>
      </c>
      <c r="Q432" s="14">
        <f t="shared" ref="Q432:Q495" ca="1" si="395">L432+Q431</f>
        <v>696021.55111674638</v>
      </c>
      <c r="R432" s="15">
        <f ca="1">SUM(P$12:P432)</f>
        <v>357482.02469738841</v>
      </c>
      <c r="S432" s="16">
        <f ca="1">SUM(N$12:N432)+SUMIF(O$12:O432, "&lt;0")</f>
        <v>338539.5264193546</v>
      </c>
      <c r="U432" s="9">
        <v>44603</v>
      </c>
      <c r="V432" s="14">
        <f t="shared" ca="1" si="374"/>
        <v>1250</v>
      </c>
      <c r="W432" s="14">
        <f t="shared" ca="1" si="382"/>
        <v>1250</v>
      </c>
      <c r="X432" s="14">
        <f t="shared" ca="1" si="388"/>
        <v>598.15099999999802</v>
      </c>
      <c r="Y432" s="14">
        <f t="shared" ca="1" si="360"/>
        <v>651.84900000000198</v>
      </c>
      <c r="Z432" s="14">
        <f t="shared" ca="1" si="361"/>
        <v>651.84900000000198</v>
      </c>
      <c r="AA432" s="14">
        <f t="shared" ref="AA432:AA495" ca="1" si="396">V432+AA431</f>
        <v>506464.94699999999</v>
      </c>
      <c r="AB432" s="15">
        <f ca="1">SUM(Z$12:Z432)</f>
        <v>258395.61800000002</v>
      </c>
      <c r="AC432" s="16">
        <f ca="1">SUM(X$12:X432)+SUMIF(Y$12:Y432, "&lt;0")</f>
        <v>248069.329</v>
      </c>
      <c r="AE432" s="9">
        <v>44603</v>
      </c>
      <c r="AF432" s="14">
        <f t="shared" ca="1" si="350"/>
        <v>2000</v>
      </c>
      <c r="AG432" s="14">
        <f t="shared" ca="1" si="378"/>
        <v>2000</v>
      </c>
      <c r="AH432" s="14">
        <f t="shared" ca="1" si="389"/>
        <v>598.15099999999802</v>
      </c>
      <c r="AI432" s="14">
        <f t="shared" ca="1" si="351"/>
        <v>1401.849000000002</v>
      </c>
      <c r="AJ432" s="14">
        <f t="shared" ca="1" si="352"/>
        <v>1401.849000000002</v>
      </c>
      <c r="AK432" s="14">
        <f t="shared" ca="1" si="362"/>
        <v>769489.56299796025</v>
      </c>
      <c r="AL432" s="15">
        <f ca="1">SUM(AJ$12:AJ432)</f>
        <v>395420.23399796028</v>
      </c>
      <c r="AM432" s="16">
        <f ca="1">SUM(AH$12:AH432)+SUMIF(AI$12:AI432, "&lt;0")</f>
        <v>374069.32900000014</v>
      </c>
      <c r="AO432" s="9">
        <v>44603</v>
      </c>
      <c r="AP432" s="14">
        <f t="shared" ca="1" si="353"/>
        <v>3000</v>
      </c>
      <c r="AQ432" s="14">
        <f t="shared" ca="1" si="383"/>
        <v>3000</v>
      </c>
      <c r="AR432" s="14">
        <f t="shared" ca="1" si="390"/>
        <v>1216.8165193775008</v>
      </c>
      <c r="AS432" s="14">
        <f t="shared" ca="1" si="363"/>
        <v>1783.1834806224992</v>
      </c>
      <c r="AT432" s="14">
        <f t="shared" ca="1" si="364"/>
        <v>1783.1834806224992</v>
      </c>
      <c r="AU432" s="14">
        <f t="shared" ref="AU432:AU495" ca="1" si="397">AP432+AU431</f>
        <v>1093390.7878561858</v>
      </c>
      <c r="AV432" s="15">
        <f ca="1">SUM(AT$12:AT432)</f>
        <v>563383.8431562538</v>
      </c>
      <c r="AW432" s="16">
        <f ca="1">SUM(AR$12:AR432)+SUMIF(AS$12:AS432, "&lt;0")</f>
        <v>530006.94469993201</v>
      </c>
      <c r="AX432" s="15"/>
      <c r="AZ432" s="9">
        <v>44603</v>
      </c>
      <c r="BA432" s="14">
        <f t="shared" ca="1" si="375"/>
        <v>1500</v>
      </c>
      <c r="BB432" s="14">
        <f t="shared" ca="1" si="384"/>
        <v>1500</v>
      </c>
      <c r="BC432" s="14">
        <f t="shared" ca="1" si="391"/>
        <v>598.15099999999802</v>
      </c>
      <c r="BD432" s="14">
        <f t="shared" ca="1" si="365"/>
        <v>901.84900000000198</v>
      </c>
      <c r="BE432" s="14">
        <f t="shared" ca="1" si="366"/>
        <v>901.84900000000198</v>
      </c>
      <c r="BF432" s="14">
        <f t="shared" ref="BF432:BF495" ca="1" si="398">BA432+BF431</f>
        <v>594464.94699999993</v>
      </c>
      <c r="BG432" s="15">
        <f ca="1">SUM(BE$12:BE432)</f>
        <v>304395.61800000007</v>
      </c>
      <c r="BH432" s="16">
        <f ca="1">SUM(BC$12:BC432)+SUMIF(BD$12:BD432, "&lt;0")</f>
        <v>290069.32899999997</v>
      </c>
      <c r="BJ432" s="9">
        <v>44603</v>
      </c>
      <c r="BK432" s="14">
        <f t="shared" ca="1" si="376"/>
        <v>1750</v>
      </c>
      <c r="BL432" s="14">
        <f t="shared" ca="1" si="385"/>
        <v>1750</v>
      </c>
      <c r="BM432" s="14">
        <f t="shared" ca="1" si="392"/>
        <v>598.15099999999802</v>
      </c>
      <c r="BN432" s="14">
        <f t="shared" ca="1" si="367"/>
        <v>1151.849000000002</v>
      </c>
      <c r="BO432" s="14">
        <f t="shared" ca="1" si="368"/>
        <v>1151.849000000002</v>
      </c>
      <c r="BP432" s="14">
        <f t="shared" ref="BP432:BP495" ca="1" si="399">BK432+BP431</f>
        <v>682464.94699999993</v>
      </c>
      <c r="BQ432" s="15">
        <f ca="1">SUM(BO$12:BO432)</f>
        <v>350395.61799999996</v>
      </c>
      <c r="BR432" s="16">
        <f ca="1">SUM(BM$12:BM432)+SUMIF(BN$12:BN432, "&lt;0")</f>
        <v>332069.32899999991</v>
      </c>
      <c r="BT432" s="9">
        <v>44603</v>
      </c>
      <c r="BU432" s="14">
        <f t="shared" ca="1" si="354"/>
        <v>2000</v>
      </c>
      <c r="BV432" s="14">
        <f t="shared" ca="1" si="379"/>
        <v>2000</v>
      </c>
      <c r="BW432" s="14">
        <f t="shared" ca="1" si="393"/>
        <v>598.15099999999802</v>
      </c>
      <c r="BX432" s="14">
        <f t="shared" ca="1" si="355"/>
        <v>1401.849000000002</v>
      </c>
      <c r="BY432" s="14">
        <f t="shared" ca="1" si="356"/>
        <v>1401.849000000002</v>
      </c>
      <c r="BZ432" s="14">
        <f t="shared" ca="1" si="369"/>
        <v>769489.56299796025</v>
      </c>
      <c r="CA432" s="15">
        <f ca="1">SUM(BY$12:BY432)</f>
        <v>395420.23399796028</v>
      </c>
      <c r="CB432" s="16">
        <f ca="1">SUM(BW$12:BW432)+SUMIF(BX$12:BX432, "&lt;0")</f>
        <v>374069.32900000014</v>
      </c>
      <c r="CD432" s="9">
        <v>44603</v>
      </c>
      <c r="CE432" s="14">
        <f t="shared" ca="1" si="377"/>
        <v>2500</v>
      </c>
      <c r="CF432" s="14">
        <f t="shared" ca="1" si="386"/>
        <v>2500</v>
      </c>
      <c r="CG432" s="14">
        <f t="shared" ca="1" si="394"/>
        <v>922.97197051194644</v>
      </c>
      <c r="CH432" s="14">
        <f t="shared" ca="1" si="370"/>
        <v>1577.0280294880536</v>
      </c>
      <c r="CI432" s="14">
        <f t="shared" ca="1" si="371"/>
        <v>1577.0280294880536</v>
      </c>
      <c r="CJ432" s="14">
        <f t="shared" ref="CJ432:CJ495" ca="1" si="400">CE432+CJ431</f>
        <v>936287.29516675486</v>
      </c>
      <c r="CK432" s="15">
        <f ca="1">SUM(CI$12:CI432)</f>
        <v>480105.15487492143</v>
      </c>
      <c r="CL432" s="16">
        <f ca="1">SUM(CG$12:CG432)+SUMIF(CH$12:CH432, "&lt;0")</f>
        <v>456182.14029183355</v>
      </c>
    </row>
    <row r="433" spans="1:90" x14ac:dyDescent="0.2">
      <c r="A433" s="24">
        <v>44604</v>
      </c>
      <c r="B433" s="54">
        <f ca="1">IF($A433&gt;= $C$5,$C$6, INDEX('Historical Data'!$D$2:$D$745, MATCH(A433, 'Historical Data'!$B$2:$B$745, 0)))</f>
        <v>1295.6389999999997</v>
      </c>
      <c r="C433" s="14">
        <f t="shared" ca="1" si="380"/>
        <v>1295.6389999999994</v>
      </c>
      <c r="D433" s="14">
        <f t="shared" ca="1" si="348"/>
        <v>92.47200000000521</v>
      </c>
      <c r="E433" s="14">
        <f t="shared" ca="1" si="357"/>
        <v>1203.1669999999945</v>
      </c>
      <c r="F433" s="14">
        <f t="shared" ca="1" si="349"/>
        <v>1203.1669999999945</v>
      </c>
      <c r="G433" s="14">
        <f t="shared" ca="1" si="372"/>
        <v>523825.51400000433</v>
      </c>
      <c r="H433" s="15">
        <f ca="1">SUM(F$12:F433)</f>
        <v>267996.36099999963</v>
      </c>
      <c r="I433" s="16">
        <f ca="1">SUM(D$12:D433)+SUMIF(E$12:E433, "&lt;0")</f>
        <v>255829.15299999955</v>
      </c>
      <c r="J433" s="15"/>
      <c r="K433" s="9">
        <v>44604</v>
      </c>
      <c r="L433" s="14">
        <f t="shared" ca="1" si="373"/>
        <v>1788.5130798771124</v>
      </c>
      <c r="M433" s="14">
        <f t="shared" ca="1" si="381"/>
        <v>1788.5130798771129</v>
      </c>
      <c r="N433" s="14">
        <f t="shared" ca="1" si="387"/>
        <v>92.47200000000521</v>
      </c>
      <c r="O433" s="14">
        <f t="shared" ca="1" si="358"/>
        <v>1696.0410798771072</v>
      </c>
      <c r="P433" s="14">
        <f t="shared" ca="1" si="359"/>
        <v>1696.0410798771072</v>
      </c>
      <c r="Q433" s="14">
        <f t="shared" ca="1" si="395"/>
        <v>697810.06419662351</v>
      </c>
      <c r="R433" s="15">
        <f ca="1">SUM(P$12:P433)</f>
        <v>359178.06577726552</v>
      </c>
      <c r="S433" s="16">
        <f ca="1">SUM(N$12:N433)+SUMIF(O$12:O433, "&lt;0")</f>
        <v>338631.99841935461</v>
      </c>
      <c r="U433" s="9">
        <v>44604</v>
      </c>
      <c r="V433" s="14">
        <f t="shared" ca="1" si="374"/>
        <v>1250</v>
      </c>
      <c r="W433" s="14">
        <f t="shared" ca="1" si="382"/>
        <v>1250</v>
      </c>
      <c r="X433" s="14">
        <f t="shared" ca="1" si="388"/>
        <v>92.47200000000521</v>
      </c>
      <c r="Y433" s="14">
        <f t="shared" ca="1" si="360"/>
        <v>1157.5279999999948</v>
      </c>
      <c r="Z433" s="14">
        <f t="shared" ca="1" si="361"/>
        <v>1157.5279999999948</v>
      </c>
      <c r="AA433" s="14">
        <f t="shared" ca="1" si="396"/>
        <v>507714.94699999999</v>
      </c>
      <c r="AB433" s="15">
        <f ca="1">SUM(Z$12:Z433)</f>
        <v>259553.14600000001</v>
      </c>
      <c r="AC433" s="16">
        <f ca="1">SUM(X$12:X433)+SUMIF(Y$12:Y433, "&lt;0")</f>
        <v>248161.80100000001</v>
      </c>
      <c r="AE433" s="9">
        <v>44604</v>
      </c>
      <c r="AF433" s="14">
        <f t="shared" ca="1" si="350"/>
        <v>2000</v>
      </c>
      <c r="AG433" s="14">
        <f t="shared" ca="1" si="378"/>
        <v>2000</v>
      </c>
      <c r="AH433" s="14">
        <f t="shared" ca="1" si="389"/>
        <v>92.47200000000521</v>
      </c>
      <c r="AI433" s="14">
        <f t="shared" ca="1" si="351"/>
        <v>1907.5279999999948</v>
      </c>
      <c r="AJ433" s="14">
        <f t="shared" ca="1" si="352"/>
        <v>1907.5279999999948</v>
      </c>
      <c r="AK433" s="14">
        <f t="shared" ca="1" si="362"/>
        <v>771489.56299796025</v>
      </c>
      <c r="AL433" s="15">
        <f ca="1">SUM(AJ$12:AJ433)</f>
        <v>397327.76199796028</v>
      </c>
      <c r="AM433" s="16">
        <f ca="1">SUM(AH$12:AH433)+SUMIF(AI$12:AI433, "&lt;0")</f>
        <v>374161.80100000015</v>
      </c>
      <c r="AO433" s="9">
        <v>44604</v>
      </c>
      <c r="AP433" s="14">
        <f t="shared" ca="1" si="353"/>
        <v>3000</v>
      </c>
      <c r="AQ433" s="14">
        <f t="shared" ca="1" si="383"/>
        <v>3000</v>
      </c>
      <c r="AR433" s="14">
        <f t="shared" ca="1" si="390"/>
        <v>711.13751937750794</v>
      </c>
      <c r="AS433" s="14">
        <f t="shared" ca="1" si="363"/>
        <v>2288.8624806224921</v>
      </c>
      <c r="AT433" s="14">
        <f t="shared" ca="1" si="364"/>
        <v>2288.8624806224921</v>
      </c>
      <c r="AU433" s="14">
        <f t="shared" ca="1" si="397"/>
        <v>1096390.7878561858</v>
      </c>
      <c r="AV433" s="15">
        <f ca="1">SUM(AT$12:AT433)</f>
        <v>565672.70563687629</v>
      </c>
      <c r="AW433" s="16">
        <f ca="1">SUM(AR$12:AR433)+SUMIF(AS$12:AS433, "&lt;0")</f>
        <v>530718.08221930952</v>
      </c>
      <c r="AX433" s="15"/>
      <c r="AZ433" s="9">
        <v>44604</v>
      </c>
      <c r="BA433" s="14">
        <f t="shared" ca="1" si="375"/>
        <v>1500</v>
      </c>
      <c r="BB433" s="14">
        <f t="shared" ca="1" si="384"/>
        <v>1500</v>
      </c>
      <c r="BC433" s="14">
        <f t="shared" ca="1" si="391"/>
        <v>92.47200000000521</v>
      </c>
      <c r="BD433" s="14">
        <f t="shared" ca="1" si="365"/>
        <v>1407.5279999999948</v>
      </c>
      <c r="BE433" s="14">
        <f t="shared" ca="1" si="366"/>
        <v>1407.5279999999948</v>
      </c>
      <c r="BF433" s="14">
        <f t="shared" ca="1" si="398"/>
        <v>595964.94699999993</v>
      </c>
      <c r="BG433" s="15">
        <f ca="1">SUM(BE$12:BE433)</f>
        <v>305803.14600000007</v>
      </c>
      <c r="BH433" s="16">
        <f ca="1">SUM(BC$12:BC433)+SUMIF(BD$12:BD433, "&lt;0")</f>
        <v>290161.80099999998</v>
      </c>
      <c r="BJ433" s="9">
        <v>44604</v>
      </c>
      <c r="BK433" s="14">
        <f t="shared" ca="1" si="376"/>
        <v>1750</v>
      </c>
      <c r="BL433" s="14">
        <f t="shared" ca="1" si="385"/>
        <v>1750</v>
      </c>
      <c r="BM433" s="14">
        <f t="shared" ca="1" si="392"/>
        <v>92.47200000000521</v>
      </c>
      <c r="BN433" s="14">
        <f t="shared" ca="1" si="367"/>
        <v>1657.5279999999948</v>
      </c>
      <c r="BO433" s="14">
        <f t="shared" ca="1" si="368"/>
        <v>1657.5279999999948</v>
      </c>
      <c r="BP433" s="14">
        <f t="shared" ca="1" si="399"/>
        <v>684214.94699999993</v>
      </c>
      <c r="BQ433" s="15">
        <f ca="1">SUM(BO$12:BO433)</f>
        <v>352053.14599999995</v>
      </c>
      <c r="BR433" s="16">
        <f ca="1">SUM(BM$12:BM433)+SUMIF(BN$12:BN433, "&lt;0")</f>
        <v>332161.80099999998</v>
      </c>
      <c r="BT433" s="9">
        <v>44604</v>
      </c>
      <c r="BU433" s="14">
        <f t="shared" ca="1" si="354"/>
        <v>2000</v>
      </c>
      <c r="BV433" s="14">
        <f t="shared" ca="1" si="379"/>
        <v>2000</v>
      </c>
      <c r="BW433" s="14">
        <f t="shared" ca="1" si="393"/>
        <v>92.47200000000521</v>
      </c>
      <c r="BX433" s="14">
        <f t="shared" ca="1" si="355"/>
        <v>1907.5279999999948</v>
      </c>
      <c r="BY433" s="14">
        <f t="shared" ca="1" si="356"/>
        <v>1907.5279999999948</v>
      </c>
      <c r="BZ433" s="14">
        <f t="shared" ca="1" si="369"/>
        <v>771489.56299796025</v>
      </c>
      <c r="CA433" s="15">
        <f ca="1">SUM(BY$12:BY433)</f>
        <v>397327.76199796028</v>
      </c>
      <c r="CB433" s="16">
        <f ca="1">SUM(BW$12:BW433)+SUMIF(BX$12:BX433, "&lt;0")</f>
        <v>374161.80100000015</v>
      </c>
      <c r="CD433" s="9">
        <v>44604</v>
      </c>
      <c r="CE433" s="14">
        <f t="shared" ca="1" si="377"/>
        <v>2500</v>
      </c>
      <c r="CF433" s="14">
        <f t="shared" ca="1" si="386"/>
        <v>2500</v>
      </c>
      <c r="CG433" s="14">
        <f t="shared" ca="1" si="394"/>
        <v>391.5152405378908</v>
      </c>
      <c r="CH433" s="14">
        <f t="shared" ca="1" si="370"/>
        <v>2108.4847594621092</v>
      </c>
      <c r="CI433" s="14">
        <f t="shared" ca="1" si="371"/>
        <v>2108.4847594621092</v>
      </c>
      <c r="CJ433" s="14">
        <f t="shared" ca="1" si="400"/>
        <v>938787.29516675486</v>
      </c>
      <c r="CK433" s="15">
        <f ca="1">SUM(CI$12:CI433)</f>
        <v>482213.63963438355</v>
      </c>
      <c r="CL433" s="16">
        <f ca="1">SUM(CG$12:CG433)+SUMIF(CH$12:CH433, "&lt;0")</f>
        <v>456573.65553237143</v>
      </c>
    </row>
    <row r="434" spans="1:90" x14ac:dyDescent="0.2">
      <c r="A434" s="24">
        <v>44605</v>
      </c>
      <c r="B434" s="54">
        <f ca="1">IF($A434&gt;= $C$5,$C$6, INDEX('Historical Data'!$D$2:$D$745, MATCH(A434, 'Historical Data'!$B$2:$B$745, 0)))</f>
        <v>1295.6389999999997</v>
      </c>
      <c r="C434" s="14">
        <f t="shared" ca="1" si="380"/>
        <v>1295.6389999999994</v>
      </c>
      <c r="D434" s="14">
        <f t="shared" ca="1" si="348"/>
        <v>941.08399999999892</v>
      </c>
      <c r="E434" s="14">
        <f t="shared" ca="1" si="357"/>
        <v>354.55500000000075</v>
      </c>
      <c r="F434" s="14">
        <f t="shared" ca="1" si="349"/>
        <v>354.55500000000075</v>
      </c>
      <c r="G434" s="14">
        <f t="shared" ca="1" si="372"/>
        <v>525121.15300000436</v>
      </c>
      <c r="H434" s="15">
        <f ca="1">SUM(F$12:F434)</f>
        <v>268350.91599999962</v>
      </c>
      <c r="I434" s="16">
        <f ca="1">SUM(D$12:D434)+SUMIF(E$12:E434, "&lt;0")</f>
        <v>256770.23699999956</v>
      </c>
      <c r="J434" s="15"/>
      <c r="K434" s="9">
        <v>44605</v>
      </c>
      <c r="L434" s="14">
        <f t="shared" ca="1" si="373"/>
        <v>1788.5130798771124</v>
      </c>
      <c r="M434" s="14">
        <f t="shared" ca="1" si="381"/>
        <v>1788.5130798771129</v>
      </c>
      <c r="N434" s="14">
        <f t="shared" ca="1" si="387"/>
        <v>941.08399999999892</v>
      </c>
      <c r="O434" s="14">
        <f t="shared" ca="1" si="358"/>
        <v>847.42907987711351</v>
      </c>
      <c r="P434" s="14">
        <f t="shared" ca="1" si="359"/>
        <v>847.42907987711351</v>
      </c>
      <c r="Q434" s="14">
        <f t="shared" ca="1" si="395"/>
        <v>699598.57727650064</v>
      </c>
      <c r="R434" s="15">
        <f ca="1">SUM(P$12:P434)</f>
        <v>360025.49485714262</v>
      </c>
      <c r="S434" s="16">
        <f ca="1">SUM(N$12:N434)+SUMIF(O$12:O434, "&lt;0")</f>
        <v>339573.08241935458</v>
      </c>
      <c r="U434" s="9">
        <v>44605</v>
      </c>
      <c r="V434" s="14">
        <f t="shared" ca="1" si="374"/>
        <v>1250</v>
      </c>
      <c r="W434" s="14">
        <f t="shared" ca="1" si="382"/>
        <v>1250</v>
      </c>
      <c r="X434" s="14">
        <f t="shared" ca="1" si="388"/>
        <v>941.08399999999892</v>
      </c>
      <c r="Y434" s="14">
        <f t="shared" ca="1" si="360"/>
        <v>308.91600000000108</v>
      </c>
      <c r="Z434" s="14">
        <f t="shared" ca="1" si="361"/>
        <v>308.91600000000108</v>
      </c>
      <c r="AA434" s="14">
        <f t="shared" ca="1" si="396"/>
        <v>508964.94699999999</v>
      </c>
      <c r="AB434" s="15">
        <f ca="1">SUM(Z$12:Z434)</f>
        <v>259862.06200000001</v>
      </c>
      <c r="AC434" s="16">
        <f ca="1">SUM(X$12:X434)+SUMIF(Y$12:Y434, "&lt;0")</f>
        <v>249102.88500000001</v>
      </c>
      <c r="AE434" s="9">
        <v>44605</v>
      </c>
      <c r="AF434" s="14">
        <f t="shared" ca="1" si="350"/>
        <v>2000</v>
      </c>
      <c r="AG434" s="14">
        <f t="shared" ca="1" si="378"/>
        <v>2000</v>
      </c>
      <c r="AH434" s="14">
        <f t="shared" ca="1" si="389"/>
        <v>941.08399999999892</v>
      </c>
      <c r="AI434" s="14">
        <f t="shared" ca="1" si="351"/>
        <v>1058.9160000000011</v>
      </c>
      <c r="AJ434" s="14">
        <f t="shared" ca="1" si="352"/>
        <v>1058.9160000000011</v>
      </c>
      <c r="AK434" s="14">
        <f t="shared" ca="1" si="362"/>
        <v>773489.56299796025</v>
      </c>
      <c r="AL434" s="15">
        <f ca="1">SUM(AJ$12:AJ434)</f>
        <v>398386.6779979603</v>
      </c>
      <c r="AM434" s="16">
        <f ca="1">SUM(AH$12:AH434)+SUMIF(AI$12:AI434, "&lt;0")</f>
        <v>375102.88500000013</v>
      </c>
      <c r="AO434" s="9">
        <v>44605</v>
      </c>
      <c r="AP434" s="14">
        <f t="shared" ca="1" si="353"/>
        <v>3000</v>
      </c>
      <c r="AQ434" s="14">
        <f t="shared" ca="1" si="383"/>
        <v>3000</v>
      </c>
      <c r="AR434" s="14">
        <f t="shared" ca="1" si="390"/>
        <v>1559.7495193775021</v>
      </c>
      <c r="AS434" s="14">
        <f t="shared" ca="1" si="363"/>
        <v>1440.2504806224979</v>
      </c>
      <c r="AT434" s="14">
        <f t="shared" ca="1" si="364"/>
        <v>1440.2504806224979</v>
      </c>
      <c r="AU434" s="14">
        <f t="shared" ca="1" si="397"/>
        <v>1099390.7878561858</v>
      </c>
      <c r="AV434" s="15">
        <f ca="1">SUM(AT$12:AT434)</f>
        <v>567112.9561174988</v>
      </c>
      <c r="AW434" s="16">
        <f ca="1">SUM(AR$12:AR434)+SUMIF(AS$12:AS434, "&lt;0")</f>
        <v>532277.831738687</v>
      </c>
      <c r="AX434" s="15"/>
      <c r="AZ434" s="9">
        <v>44605</v>
      </c>
      <c r="BA434" s="14">
        <f t="shared" ca="1" si="375"/>
        <v>1500</v>
      </c>
      <c r="BB434" s="14">
        <f t="shared" ca="1" si="384"/>
        <v>1500</v>
      </c>
      <c r="BC434" s="14">
        <f t="shared" ca="1" si="391"/>
        <v>941.08399999999892</v>
      </c>
      <c r="BD434" s="14">
        <f t="shared" ca="1" si="365"/>
        <v>558.91600000000108</v>
      </c>
      <c r="BE434" s="14">
        <f t="shared" ca="1" si="366"/>
        <v>558.91600000000108</v>
      </c>
      <c r="BF434" s="14">
        <f t="shared" ca="1" si="398"/>
        <v>597464.94699999993</v>
      </c>
      <c r="BG434" s="15">
        <f ca="1">SUM(BE$12:BE434)</f>
        <v>306362.06200000009</v>
      </c>
      <c r="BH434" s="16">
        <f ca="1">SUM(BC$12:BC434)+SUMIF(BD$12:BD434, "&lt;0")</f>
        <v>291102.88499999995</v>
      </c>
      <c r="BJ434" s="9">
        <v>44605</v>
      </c>
      <c r="BK434" s="14">
        <f t="shared" ca="1" si="376"/>
        <v>1750</v>
      </c>
      <c r="BL434" s="14">
        <f t="shared" ca="1" si="385"/>
        <v>1750</v>
      </c>
      <c r="BM434" s="14">
        <f t="shared" ca="1" si="392"/>
        <v>941.08399999999892</v>
      </c>
      <c r="BN434" s="14">
        <f t="shared" ca="1" si="367"/>
        <v>808.91600000000108</v>
      </c>
      <c r="BO434" s="14">
        <f t="shared" ca="1" si="368"/>
        <v>808.91600000000108</v>
      </c>
      <c r="BP434" s="14">
        <f t="shared" ca="1" si="399"/>
        <v>685964.94699999993</v>
      </c>
      <c r="BQ434" s="15">
        <f ca="1">SUM(BO$12:BO434)</f>
        <v>352862.06199999998</v>
      </c>
      <c r="BR434" s="16">
        <f ca="1">SUM(BM$12:BM434)+SUMIF(BN$12:BN434, "&lt;0")</f>
        <v>333102.88499999989</v>
      </c>
      <c r="BT434" s="9">
        <v>44605</v>
      </c>
      <c r="BU434" s="14">
        <f t="shared" ca="1" si="354"/>
        <v>2000</v>
      </c>
      <c r="BV434" s="14">
        <f t="shared" ca="1" si="379"/>
        <v>2000</v>
      </c>
      <c r="BW434" s="14">
        <f t="shared" ca="1" si="393"/>
        <v>941.08399999999892</v>
      </c>
      <c r="BX434" s="14">
        <f t="shared" ca="1" si="355"/>
        <v>1058.9160000000011</v>
      </c>
      <c r="BY434" s="14">
        <f t="shared" ca="1" si="356"/>
        <v>1058.9160000000011</v>
      </c>
      <c r="BZ434" s="14">
        <f t="shared" ca="1" si="369"/>
        <v>773489.56299796025</v>
      </c>
      <c r="CA434" s="15">
        <f ca="1">SUM(BY$12:BY434)</f>
        <v>398386.6779979603</v>
      </c>
      <c r="CB434" s="16">
        <f ca="1">SUM(BW$12:BW434)+SUMIF(BX$12:BX434, "&lt;0")</f>
        <v>375102.88500000013</v>
      </c>
      <c r="CD434" s="9">
        <v>44605</v>
      </c>
      <c r="CE434" s="14">
        <f t="shared" ca="1" si="377"/>
        <v>2500</v>
      </c>
      <c r="CF434" s="14">
        <f t="shared" ca="1" si="386"/>
        <v>2500</v>
      </c>
      <c r="CG434" s="14">
        <f t="shared" ca="1" si="394"/>
        <v>1214.3495105638222</v>
      </c>
      <c r="CH434" s="14">
        <f t="shared" ca="1" si="370"/>
        <v>1285.6504894361778</v>
      </c>
      <c r="CI434" s="14">
        <f t="shared" ca="1" si="371"/>
        <v>1285.6504894361778</v>
      </c>
      <c r="CJ434" s="14">
        <f t="shared" ca="1" si="400"/>
        <v>941287.29516675486</v>
      </c>
      <c r="CK434" s="15">
        <f ca="1">SUM(CI$12:CI434)</f>
        <v>483499.29012381972</v>
      </c>
      <c r="CL434" s="16">
        <f ca="1">SUM(CG$12:CG434)+SUMIF(CH$12:CH434, "&lt;0")</f>
        <v>457788.00504293526</v>
      </c>
    </row>
    <row r="435" spans="1:90" x14ac:dyDescent="0.2">
      <c r="A435" s="24">
        <v>44606</v>
      </c>
      <c r="B435" s="54">
        <f ca="1">IF($A435&gt;= $C$5,$C$6, INDEX('Historical Data'!$D$2:$D$745, MATCH(A435, 'Historical Data'!$B$2:$B$745, 0)))</f>
        <v>1295.6389999999997</v>
      </c>
      <c r="C435" s="14">
        <f t="shared" ca="1" si="380"/>
        <v>1295.6389999999994</v>
      </c>
      <c r="D435" s="14">
        <f t="shared" ca="1" si="348"/>
        <v>705.14399999999659</v>
      </c>
      <c r="E435" s="14">
        <f t="shared" ca="1" si="357"/>
        <v>590.49500000000307</v>
      </c>
      <c r="F435" s="14">
        <f t="shared" ca="1" si="349"/>
        <v>590.49500000000307</v>
      </c>
      <c r="G435" s="14">
        <f t="shared" ca="1" si="372"/>
        <v>526416.79200000432</v>
      </c>
      <c r="H435" s="15">
        <f ca="1">SUM(F$12:F435)</f>
        <v>268941.41099999961</v>
      </c>
      <c r="I435" s="16">
        <f ca="1">SUM(D$12:D435)+SUMIF(E$12:E435, "&lt;0")</f>
        <v>257475.38099999956</v>
      </c>
      <c r="J435" s="15"/>
      <c r="K435" s="9">
        <v>44606</v>
      </c>
      <c r="L435" s="14">
        <f t="shared" ca="1" si="373"/>
        <v>1788.5130798771124</v>
      </c>
      <c r="M435" s="14">
        <f t="shared" ca="1" si="381"/>
        <v>1788.5130798771129</v>
      </c>
      <c r="N435" s="14">
        <f t="shared" ca="1" si="387"/>
        <v>705.14399999999659</v>
      </c>
      <c r="O435" s="14">
        <f t="shared" ca="1" si="358"/>
        <v>1083.3690798771158</v>
      </c>
      <c r="P435" s="14">
        <f t="shared" ca="1" si="359"/>
        <v>1083.3690798771158</v>
      </c>
      <c r="Q435" s="14">
        <f t="shared" ca="1" si="395"/>
        <v>701387.09035637777</v>
      </c>
      <c r="R435" s="15">
        <f ca="1">SUM(P$12:P435)</f>
        <v>361108.86393701972</v>
      </c>
      <c r="S435" s="16">
        <f ca="1">SUM(N$12:N435)+SUMIF(O$12:O435, "&lt;0")</f>
        <v>340278.22641935456</v>
      </c>
      <c r="U435" s="9">
        <v>44606</v>
      </c>
      <c r="V435" s="14">
        <f t="shared" ca="1" si="374"/>
        <v>1250</v>
      </c>
      <c r="W435" s="14">
        <f t="shared" ca="1" si="382"/>
        <v>1250</v>
      </c>
      <c r="X435" s="14">
        <f t="shared" ca="1" si="388"/>
        <v>705.14399999999659</v>
      </c>
      <c r="Y435" s="14">
        <f t="shared" ca="1" si="360"/>
        <v>544.85600000000341</v>
      </c>
      <c r="Z435" s="14">
        <f t="shared" ca="1" si="361"/>
        <v>544.85600000000341</v>
      </c>
      <c r="AA435" s="14">
        <f t="shared" ca="1" si="396"/>
        <v>510214.94699999999</v>
      </c>
      <c r="AB435" s="15">
        <f ca="1">SUM(Z$12:Z435)</f>
        <v>260406.91800000001</v>
      </c>
      <c r="AC435" s="16">
        <f ca="1">SUM(X$12:X435)+SUMIF(Y$12:Y435, "&lt;0")</f>
        <v>249808.02900000001</v>
      </c>
      <c r="AE435" s="9">
        <v>44606</v>
      </c>
      <c r="AF435" s="14">
        <f t="shared" ca="1" si="350"/>
        <v>2000</v>
      </c>
      <c r="AG435" s="14">
        <f t="shared" ca="1" si="378"/>
        <v>2000</v>
      </c>
      <c r="AH435" s="14">
        <f t="shared" ca="1" si="389"/>
        <v>705.14399999999659</v>
      </c>
      <c r="AI435" s="14">
        <f t="shared" ca="1" si="351"/>
        <v>1294.8560000000034</v>
      </c>
      <c r="AJ435" s="14">
        <f t="shared" ca="1" si="352"/>
        <v>1294.8560000000034</v>
      </c>
      <c r="AK435" s="14">
        <f t="shared" ca="1" si="362"/>
        <v>775489.56299796025</v>
      </c>
      <c r="AL435" s="15">
        <f ca="1">SUM(AJ$12:AJ435)</f>
        <v>399681.53399796033</v>
      </c>
      <c r="AM435" s="16">
        <f ca="1">SUM(AH$12:AH435)+SUMIF(AI$12:AI435, "&lt;0")</f>
        <v>375808.0290000001</v>
      </c>
      <c r="AO435" s="9">
        <v>44606</v>
      </c>
      <c r="AP435" s="14">
        <f t="shared" ca="1" si="353"/>
        <v>3000</v>
      </c>
      <c r="AQ435" s="14">
        <f t="shared" ca="1" si="383"/>
        <v>3000</v>
      </c>
      <c r="AR435" s="14">
        <f t="shared" ca="1" si="390"/>
        <v>1323.8095193774993</v>
      </c>
      <c r="AS435" s="14">
        <f t="shared" ca="1" si="363"/>
        <v>1676.1904806225007</v>
      </c>
      <c r="AT435" s="14">
        <f t="shared" ca="1" si="364"/>
        <v>1676.1904806225007</v>
      </c>
      <c r="AU435" s="14">
        <f t="shared" ca="1" si="397"/>
        <v>1102390.7878561858</v>
      </c>
      <c r="AV435" s="15">
        <f ca="1">SUM(AT$12:AT435)</f>
        <v>568789.14659812127</v>
      </c>
      <c r="AW435" s="16">
        <f ca="1">SUM(AR$12:AR435)+SUMIF(AS$12:AS435, "&lt;0")</f>
        <v>533601.64125806454</v>
      </c>
      <c r="AX435" s="15"/>
      <c r="AZ435" s="9">
        <v>44606</v>
      </c>
      <c r="BA435" s="14">
        <f t="shared" ca="1" si="375"/>
        <v>1500</v>
      </c>
      <c r="BB435" s="14">
        <f t="shared" ca="1" si="384"/>
        <v>1500</v>
      </c>
      <c r="BC435" s="14">
        <f t="shared" ca="1" si="391"/>
        <v>705.14399999999659</v>
      </c>
      <c r="BD435" s="14">
        <f t="shared" ca="1" si="365"/>
        <v>794.85600000000341</v>
      </c>
      <c r="BE435" s="14">
        <f t="shared" ca="1" si="366"/>
        <v>794.85600000000341</v>
      </c>
      <c r="BF435" s="14">
        <f t="shared" ca="1" si="398"/>
        <v>598964.94699999993</v>
      </c>
      <c r="BG435" s="15">
        <f ca="1">SUM(BE$12:BE435)</f>
        <v>307156.91800000012</v>
      </c>
      <c r="BH435" s="16">
        <f ca="1">SUM(BC$12:BC435)+SUMIF(BD$12:BD435, "&lt;0")</f>
        <v>291808.02899999992</v>
      </c>
      <c r="BJ435" s="9">
        <v>44606</v>
      </c>
      <c r="BK435" s="14">
        <f t="shared" ca="1" si="376"/>
        <v>1750</v>
      </c>
      <c r="BL435" s="14">
        <f t="shared" ca="1" si="385"/>
        <v>1750</v>
      </c>
      <c r="BM435" s="14">
        <f t="shared" ca="1" si="392"/>
        <v>705.14399999999659</v>
      </c>
      <c r="BN435" s="14">
        <f t="shared" ca="1" si="367"/>
        <v>1044.8560000000034</v>
      </c>
      <c r="BO435" s="14">
        <f t="shared" ca="1" si="368"/>
        <v>1044.8560000000034</v>
      </c>
      <c r="BP435" s="14">
        <f t="shared" ca="1" si="399"/>
        <v>687714.94699999993</v>
      </c>
      <c r="BQ435" s="15">
        <f ca="1">SUM(BO$12:BO435)</f>
        <v>353906.91800000001</v>
      </c>
      <c r="BR435" s="16">
        <f ca="1">SUM(BM$12:BM435)+SUMIF(BN$12:BN435, "&lt;0")</f>
        <v>333808.02899999986</v>
      </c>
      <c r="BT435" s="9">
        <v>44606</v>
      </c>
      <c r="BU435" s="14">
        <f t="shared" ca="1" si="354"/>
        <v>2000</v>
      </c>
      <c r="BV435" s="14">
        <f t="shared" ca="1" si="379"/>
        <v>2000</v>
      </c>
      <c r="BW435" s="14">
        <f t="shared" ca="1" si="393"/>
        <v>705.14399999999659</v>
      </c>
      <c r="BX435" s="14">
        <f t="shared" ca="1" si="355"/>
        <v>1294.8560000000034</v>
      </c>
      <c r="BY435" s="14">
        <f t="shared" ca="1" si="356"/>
        <v>1294.8560000000034</v>
      </c>
      <c r="BZ435" s="14">
        <f t="shared" ca="1" si="369"/>
        <v>775489.56299796025</v>
      </c>
      <c r="CA435" s="15">
        <f ca="1">SUM(BY$12:BY435)</f>
        <v>399681.53399796033</v>
      </c>
      <c r="CB435" s="16">
        <f ca="1">SUM(BW$12:BW435)+SUMIF(BX$12:BX435, "&lt;0")</f>
        <v>375808.0290000001</v>
      </c>
      <c r="CD435" s="9">
        <v>44606</v>
      </c>
      <c r="CE435" s="14">
        <f t="shared" ca="1" si="377"/>
        <v>2500</v>
      </c>
      <c r="CF435" s="14">
        <f t="shared" ca="1" si="386"/>
        <v>2500</v>
      </c>
      <c r="CG435" s="14">
        <f t="shared" ca="1" si="394"/>
        <v>952.631780589757</v>
      </c>
      <c r="CH435" s="14">
        <f t="shared" ca="1" si="370"/>
        <v>1547.368219410243</v>
      </c>
      <c r="CI435" s="14">
        <f t="shared" ca="1" si="371"/>
        <v>1547.368219410243</v>
      </c>
      <c r="CJ435" s="14">
        <f t="shared" ca="1" si="400"/>
        <v>943787.29516675486</v>
      </c>
      <c r="CK435" s="15">
        <f ca="1">SUM(CI$12:CI435)</f>
        <v>485046.65834322997</v>
      </c>
      <c r="CL435" s="16">
        <f ca="1">SUM(CG$12:CG435)+SUMIF(CH$12:CH435, "&lt;0")</f>
        <v>458740.63682352501</v>
      </c>
    </row>
    <row r="436" spans="1:90" x14ac:dyDescent="0.2">
      <c r="A436" s="24">
        <v>44607</v>
      </c>
      <c r="B436" s="54">
        <f ca="1">IF($A436&gt;= $C$5,$C$6, INDEX('Historical Data'!$D$2:$D$745, MATCH(A436, 'Historical Data'!$B$2:$B$745, 0)))</f>
        <v>1295.6389999999997</v>
      </c>
      <c r="C436" s="14">
        <f t="shared" ca="1" si="380"/>
        <v>1295.6389999999994</v>
      </c>
      <c r="D436" s="14">
        <f t="shared" ca="1" si="348"/>
        <v>0</v>
      </c>
      <c r="E436" s="14">
        <f t="shared" ca="1" si="357"/>
        <v>1295.6389999999997</v>
      </c>
      <c r="F436" s="14">
        <f t="shared" ca="1" si="349"/>
        <v>1295.6389999999997</v>
      </c>
      <c r="G436" s="14">
        <f t="shared" ca="1" si="372"/>
        <v>527712.43100000429</v>
      </c>
      <c r="H436" s="15">
        <f ca="1">SUM(F$12:F436)</f>
        <v>270237.04999999964</v>
      </c>
      <c r="I436" s="16">
        <f ca="1">SUM(D$12:D436)+SUMIF(E$12:E436, "&lt;0")</f>
        <v>257475.38099999956</v>
      </c>
      <c r="J436" s="15"/>
      <c r="K436" s="9">
        <v>44607</v>
      </c>
      <c r="L436" s="14">
        <f t="shared" ca="1" si="373"/>
        <v>1788.5130798771124</v>
      </c>
      <c r="M436" s="14">
        <f t="shared" ca="1" si="381"/>
        <v>1788.5130798771129</v>
      </c>
      <c r="N436" s="14">
        <f t="shared" ca="1" si="387"/>
        <v>0</v>
      </c>
      <c r="O436" s="14">
        <f t="shared" ca="1" si="358"/>
        <v>1788.5130798771124</v>
      </c>
      <c r="P436" s="14">
        <f t="shared" ca="1" si="359"/>
        <v>1788.5130798771124</v>
      </c>
      <c r="Q436" s="14">
        <f t="shared" ca="1" si="395"/>
        <v>703175.6034362549</v>
      </c>
      <c r="R436" s="15">
        <f ca="1">SUM(P$12:P436)</f>
        <v>362897.37701689685</v>
      </c>
      <c r="S436" s="16">
        <f ca="1">SUM(N$12:N436)+SUMIF(O$12:O436, "&lt;0")</f>
        <v>340278.22641935456</v>
      </c>
      <c r="U436" s="9">
        <v>44607</v>
      </c>
      <c r="V436" s="14">
        <f t="shared" ca="1" si="374"/>
        <v>1250</v>
      </c>
      <c r="W436" s="14">
        <f t="shared" ca="1" si="382"/>
        <v>1250</v>
      </c>
      <c r="X436" s="14">
        <f t="shared" ca="1" si="388"/>
        <v>0</v>
      </c>
      <c r="Y436" s="14">
        <f t="shared" ca="1" si="360"/>
        <v>1250</v>
      </c>
      <c r="Z436" s="14">
        <f t="shared" ca="1" si="361"/>
        <v>1250</v>
      </c>
      <c r="AA436" s="14">
        <f t="shared" ca="1" si="396"/>
        <v>511464.94699999999</v>
      </c>
      <c r="AB436" s="15">
        <f ca="1">SUM(Z$12:Z436)</f>
        <v>261656.91800000001</v>
      </c>
      <c r="AC436" s="16">
        <f ca="1">SUM(X$12:X436)+SUMIF(Y$12:Y436, "&lt;0")</f>
        <v>249808.02900000001</v>
      </c>
      <c r="AE436" s="9">
        <v>44607</v>
      </c>
      <c r="AF436" s="14">
        <f t="shared" ca="1" si="350"/>
        <v>2000</v>
      </c>
      <c r="AG436" s="14">
        <f t="shared" ca="1" si="378"/>
        <v>2000</v>
      </c>
      <c r="AH436" s="14">
        <f t="shared" ca="1" si="389"/>
        <v>0</v>
      </c>
      <c r="AI436" s="14">
        <f t="shared" ca="1" si="351"/>
        <v>2000</v>
      </c>
      <c r="AJ436" s="14">
        <f t="shared" ca="1" si="352"/>
        <v>2000</v>
      </c>
      <c r="AK436" s="14">
        <f t="shared" ca="1" si="362"/>
        <v>777489.56299796025</v>
      </c>
      <c r="AL436" s="15">
        <f ca="1">SUM(AJ$12:AJ436)</f>
        <v>401681.53399796033</v>
      </c>
      <c r="AM436" s="16">
        <f ca="1">SUM(AH$12:AH436)+SUMIF(AI$12:AI436, "&lt;0")</f>
        <v>375808.0290000001</v>
      </c>
      <c r="AO436" s="9">
        <v>44607</v>
      </c>
      <c r="AP436" s="14">
        <f t="shared" ca="1" si="353"/>
        <v>3000</v>
      </c>
      <c r="AQ436" s="14">
        <f t="shared" ca="1" si="383"/>
        <v>3000</v>
      </c>
      <c r="AR436" s="14">
        <f t="shared" ca="1" si="390"/>
        <v>618.66551937750273</v>
      </c>
      <c r="AS436" s="14">
        <f t="shared" ca="1" si="363"/>
        <v>2381.3344806224973</v>
      </c>
      <c r="AT436" s="14">
        <f t="shared" ca="1" si="364"/>
        <v>2381.3344806224973</v>
      </c>
      <c r="AU436" s="14">
        <f t="shared" ca="1" si="397"/>
        <v>1105390.7878561858</v>
      </c>
      <c r="AV436" s="15">
        <f ca="1">SUM(AT$12:AT436)</f>
        <v>571170.48107874382</v>
      </c>
      <c r="AW436" s="16">
        <f ca="1">SUM(AR$12:AR436)+SUMIF(AS$12:AS436, "&lt;0")</f>
        <v>534220.30677744199</v>
      </c>
      <c r="AX436" s="15"/>
      <c r="AZ436" s="9">
        <v>44607</v>
      </c>
      <c r="BA436" s="14">
        <f t="shared" ca="1" si="375"/>
        <v>1500</v>
      </c>
      <c r="BB436" s="14">
        <f t="shared" ca="1" si="384"/>
        <v>1500</v>
      </c>
      <c r="BC436" s="14">
        <f t="shared" ca="1" si="391"/>
        <v>0</v>
      </c>
      <c r="BD436" s="14">
        <f t="shared" ca="1" si="365"/>
        <v>1500</v>
      </c>
      <c r="BE436" s="14">
        <f t="shared" ca="1" si="366"/>
        <v>1500</v>
      </c>
      <c r="BF436" s="14">
        <f t="shared" ca="1" si="398"/>
        <v>600464.94699999993</v>
      </c>
      <c r="BG436" s="15">
        <f ca="1">SUM(BE$12:BE436)</f>
        <v>308656.91800000012</v>
      </c>
      <c r="BH436" s="16">
        <f ca="1">SUM(BC$12:BC436)+SUMIF(BD$12:BD436, "&lt;0")</f>
        <v>291808.02899999992</v>
      </c>
      <c r="BJ436" s="9">
        <v>44607</v>
      </c>
      <c r="BK436" s="14">
        <f t="shared" ca="1" si="376"/>
        <v>1750</v>
      </c>
      <c r="BL436" s="14">
        <f t="shared" ca="1" si="385"/>
        <v>1750</v>
      </c>
      <c r="BM436" s="14">
        <f t="shared" ca="1" si="392"/>
        <v>0</v>
      </c>
      <c r="BN436" s="14">
        <f t="shared" ca="1" si="367"/>
        <v>1750</v>
      </c>
      <c r="BO436" s="14">
        <f t="shared" ca="1" si="368"/>
        <v>1750</v>
      </c>
      <c r="BP436" s="14">
        <f t="shared" ca="1" si="399"/>
        <v>689464.94699999993</v>
      </c>
      <c r="BQ436" s="15">
        <f ca="1">SUM(BO$12:BO436)</f>
        <v>355656.91800000001</v>
      </c>
      <c r="BR436" s="16">
        <f ca="1">SUM(BM$12:BM436)+SUMIF(BN$12:BN436, "&lt;0")</f>
        <v>333808.02899999986</v>
      </c>
      <c r="BT436" s="9">
        <v>44607</v>
      </c>
      <c r="BU436" s="14">
        <f t="shared" ca="1" si="354"/>
        <v>2000</v>
      </c>
      <c r="BV436" s="14">
        <f t="shared" ca="1" si="379"/>
        <v>2000</v>
      </c>
      <c r="BW436" s="14">
        <f t="shared" ca="1" si="393"/>
        <v>0</v>
      </c>
      <c r="BX436" s="14">
        <f t="shared" ca="1" si="355"/>
        <v>2000</v>
      </c>
      <c r="BY436" s="14">
        <f t="shared" ca="1" si="356"/>
        <v>2000</v>
      </c>
      <c r="BZ436" s="14">
        <f t="shared" ca="1" si="369"/>
        <v>777489.56299796025</v>
      </c>
      <c r="CA436" s="15">
        <f ca="1">SUM(BY$12:BY436)</f>
        <v>401681.53399796033</v>
      </c>
      <c r="CB436" s="16">
        <f ca="1">SUM(BW$12:BW436)+SUMIF(BX$12:BX436, "&lt;0")</f>
        <v>375808.0290000001</v>
      </c>
      <c r="CD436" s="9">
        <v>44607</v>
      </c>
      <c r="CE436" s="14">
        <f t="shared" ca="1" si="377"/>
        <v>2500</v>
      </c>
      <c r="CF436" s="14">
        <f t="shared" ca="1" si="386"/>
        <v>2500</v>
      </c>
      <c r="CG436" s="14">
        <f t="shared" ca="1" si="394"/>
        <v>221.71005061569804</v>
      </c>
      <c r="CH436" s="14">
        <f t="shared" ca="1" si="370"/>
        <v>2278.289949384302</v>
      </c>
      <c r="CI436" s="14">
        <f t="shared" ca="1" si="371"/>
        <v>2278.289949384302</v>
      </c>
      <c r="CJ436" s="14">
        <f t="shared" ca="1" si="400"/>
        <v>946287.29516675486</v>
      </c>
      <c r="CK436" s="15">
        <f ca="1">SUM(CI$12:CI436)</f>
        <v>487324.94829261425</v>
      </c>
      <c r="CL436" s="16">
        <f ca="1">SUM(CG$12:CG436)+SUMIF(CH$12:CH436, "&lt;0")</f>
        <v>458962.34687414073</v>
      </c>
    </row>
    <row r="437" spans="1:90" x14ac:dyDescent="0.2">
      <c r="A437" s="24">
        <v>44608</v>
      </c>
      <c r="B437" s="54">
        <f ca="1">IF($A437&gt;= $C$5,$C$6, INDEX('Historical Data'!$D$2:$D$745, MATCH(A437, 'Historical Data'!$B$2:$B$745, 0)))</f>
        <v>1295.6389999999997</v>
      </c>
      <c r="C437" s="14">
        <f t="shared" ca="1" si="380"/>
        <v>1295.6389999999994</v>
      </c>
      <c r="D437" s="14">
        <f t="shared" ca="1" si="348"/>
        <v>174.79100000000108</v>
      </c>
      <c r="E437" s="14">
        <f t="shared" ca="1" si="357"/>
        <v>1120.8479999999986</v>
      </c>
      <c r="F437" s="14">
        <f t="shared" ca="1" si="349"/>
        <v>1120.8479999999986</v>
      </c>
      <c r="G437" s="14">
        <f t="shared" ca="1" si="372"/>
        <v>529008.07000000426</v>
      </c>
      <c r="H437" s="15">
        <f ca="1">SUM(F$12:F437)</f>
        <v>271357.89799999964</v>
      </c>
      <c r="I437" s="16">
        <f ca="1">SUM(D$12:D437)+SUMIF(E$12:E437, "&lt;0")</f>
        <v>257650.17199999955</v>
      </c>
      <c r="J437" s="15"/>
      <c r="K437" s="9">
        <v>44608</v>
      </c>
      <c r="L437" s="14">
        <f t="shared" ca="1" si="373"/>
        <v>1788.5130798771124</v>
      </c>
      <c r="M437" s="14">
        <f t="shared" ca="1" si="381"/>
        <v>1788.5130798771129</v>
      </c>
      <c r="N437" s="14">
        <f t="shared" ca="1" si="387"/>
        <v>174.79100000000108</v>
      </c>
      <c r="O437" s="14">
        <f t="shared" ca="1" si="358"/>
        <v>1613.7220798771114</v>
      </c>
      <c r="P437" s="14">
        <f t="shared" ca="1" si="359"/>
        <v>1613.7220798771114</v>
      </c>
      <c r="Q437" s="14">
        <f t="shared" ca="1" si="395"/>
        <v>704964.11651613202</v>
      </c>
      <c r="R437" s="15">
        <f ca="1">SUM(P$12:P437)</f>
        <v>364511.09909677395</v>
      </c>
      <c r="S437" s="16">
        <f ca="1">SUM(N$12:N437)+SUMIF(O$12:O437, "&lt;0")</f>
        <v>340453.01741935458</v>
      </c>
      <c r="U437" s="9">
        <v>44608</v>
      </c>
      <c r="V437" s="14">
        <f t="shared" ca="1" si="374"/>
        <v>1250</v>
      </c>
      <c r="W437" s="14">
        <f t="shared" ca="1" si="382"/>
        <v>1250</v>
      </c>
      <c r="X437" s="14">
        <f t="shared" ca="1" si="388"/>
        <v>174.79100000000108</v>
      </c>
      <c r="Y437" s="14">
        <f t="shared" ca="1" si="360"/>
        <v>1075.2089999999989</v>
      </c>
      <c r="Z437" s="14">
        <f t="shared" ca="1" si="361"/>
        <v>1075.2089999999989</v>
      </c>
      <c r="AA437" s="14">
        <f t="shared" ca="1" si="396"/>
        <v>512714.94699999999</v>
      </c>
      <c r="AB437" s="15">
        <f ca="1">SUM(Z$12:Z437)</f>
        <v>262732.12699999998</v>
      </c>
      <c r="AC437" s="16">
        <f ca="1">SUM(X$12:X437)+SUMIF(Y$12:Y437, "&lt;0")</f>
        <v>249982.82</v>
      </c>
      <c r="AE437" s="9">
        <v>44608</v>
      </c>
      <c r="AF437" s="14">
        <f t="shared" ca="1" si="350"/>
        <v>2000</v>
      </c>
      <c r="AG437" s="14">
        <f t="shared" ca="1" si="378"/>
        <v>2000</v>
      </c>
      <c r="AH437" s="14">
        <f t="shared" ca="1" si="389"/>
        <v>174.79100000000108</v>
      </c>
      <c r="AI437" s="14">
        <f t="shared" ca="1" si="351"/>
        <v>1825.2089999999989</v>
      </c>
      <c r="AJ437" s="14">
        <f t="shared" ca="1" si="352"/>
        <v>1825.2089999999989</v>
      </c>
      <c r="AK437" s="14">
        <f t="shared" ca="1" si="362"/>
        <v>779489.56299796025</v>
      </c>
      <c r="AL437" s="15">
        <f ca="1">SUM(AJ$12:AJ437)</f>
        <v>403506.7429979603</v>
      </c>
      <c r="AM437" s="16">
        <f ca="1">SUM(AH$12:AH437)+SUMIF(AI$12:AI437, "&lt;0")</f>
        <v>375982.82000000012</v>
      </c>
      <c r="AO437" s="9">
        <v>44608</v>
      </c>
      <c r="AP437" s="14">
        <f t="shared" ca="1" si="353"/>
        <v>3000</v>
      </c>
      <c r="AQ437" s="14">
        <f t="shared" ca="1" si="383"/>
        <v>3000</v>
      </c>
      <c r="AR437" s="14">
        <f t="shared" ca="1" si="390"/>
        <v>793.45651937750381</v>
      </c>
      <c r="AS437" s="14">
        <f t="shared" ca="1" si="363"/>
        <v>2206.5434806224962</v>
      </c>
      <c r="AT437" s="14">
        <f t="shared" ca="1" si="364"/>
        <v>2206.5434806224962</v>
      </c>
      <c r="AU437" s="14">
        <f t="shared" ca="1" si="397"/>
        <v>1108390.7878561858</v>
      </c>
      <c r="AV437" s="15">
        <f ca="1">SUM(AT$12:AT437)</f>
        <v>573377.02455936628</v>
      </c>
      <c r="AW437" s="16">
        <f ca="1">SUM(AR$12:AR437)+SUMIF(AS$12:AS437, "&lt;0")</f>
        <v>535013.76329681952</v>
      </c>
      <c r="AX437" s="15"/>
      <c r="AZ437" s="9">
        <v>44608</v>
      </c>
      <c r="BA437" s="14">
        <f t="shared" ca="1" si="375"/>
        <v>1500</v>
      </c>
      <c r="BB437" s="14">
        <f t="shared" ca="1" si="384"/>
        <v>1500</v>
      </c>
      <c r="BC437" s="14">
        <f t="shared" ca="1" si="391"/>
        <v>174.79100000000108</v>
      </c>
      <c r="BD437" s="14">
        <f t="shared" ca="1" si="365"/>
        <v>1325.2089999999989</v>
      </c>
      <c r="BE437" s="14">
        <f t="shared" ca="1" si="366"/>
        <v>1325.2089999999989</v>
      </c>
      <c r="BF437" s="14">
        <f t="shared" ca="1" si="398"/>
        <v>601964.94699999993</v>
      </c>
      <c r="BG437" s="15">
        <f ca="1">SUM(BE$12:BE437)</f>
        <v>309982.12700000009</v>
      </c>
      <c r="BH437" s="16">
        <f ca="1">SUM(BC$12:BC437)+SUMIF(BD$12:BD437, "&lt;0")</f>
        <v>291982.81999999995</v>
      </c>
      <c r="BJ437" s="9">
        <v>44608</v>
      </c>
      <c r="BK437" s="14">
        <f t="shared" ca="1" si="376"/>
        <v>1750</v>
      </c>
      <c r="BL437" s="14">
        <f t="shared" ca="1" si="385"/>
        <v>1750</v>
      </c>
      <c r="BM437" s="14">
        <f t="shared" ca="1" si="392"/>
        <v>174.79100000000108</v>
      </c>
      <c r="BN437" s="14">
        <f t="shared" ca="1" si="367"/>
        <v>1575.2089999999989</v>
      </c>
      <c r="BO437" s="14">
        <f t="shared" ca="1" si="368"/>
        <v>1575.2089999999989</v>
      </c>
      <c r="BP437" s="14">
        <f t="shared" ca="1" si="399"/>
        <v>691214.94699999993</v>
      </c>
      <c r="BQ437" s="15">
        <f ca="1">SUM(BO$12:BO437)</f>
        <v>357232.12699999998</v>
      </c>
      <c r="BR437" s="16">
        <f ca="1">SUM(BM$12:BM437)+SUMIF(BN$12:BN437, "&lt;0")</f>
        <v>333982.81999999995</v>
      </c>
      <c r="BT437" s="9">
        <v>44608</v>
      </c>
      <c r="BU437" s="14">
        <f t="shared" ca="1" si="354"/>
        <v>2000</v>
      </c>
      <c r="BV437" s="14">
        <f t="shared" ca="1" si="379"/>
        <v>2000</v>
      </c>
      <c r="BW437" s="14">
        <f t="shared" ca="1" si="393"/>
        <v>174.79100000000108</v>
      </c>
      <c r="BX437" s="14">
        <f t="shared" ca="1" si="355"/>
        <v>1825.2089999999989</v>
      </c>
      <c r="BY437" s="14">
        <f t="shared" ca="1" si="356"/>
        <v>1825.2089999999989</v>
      </c>
      <c r="BZ437" s="14">
        <f t="shared" ca="1" si="369"/>
        <v>779489.56299796025</v>
      </c>
      <c r="CA437" s="15">
        <f ca="1">SUM(BY$12:BY437)</f>
        <v>403506.7429979603</v>
      </c>
      <c r="CB437" s="16">
        <f ca="1">SUM(BW$12:BW437)+SUMIF(BX$12:BX437, "&lt;0")</f>
        <v>375982.82000000012</v>
      </c>
      <c r="CD437" s="9">
        <v>44608</v>
      </c>
      <c r="CE437" s="14">
        <f t="shared" ca="1" si="377"/>
        <v>2500</v>
      </c>
      <c r="CF437" s="14">
        <f t="shared" ca="1" si="386"/>
        <v>2500</v>
      </c>
      <c r="CG437" s="14">
        <f t="shared" ca="1" si="394"/>
        <v>370.72332064163629</v>
      </c>
      <c r="CH437" s="14">
        <f t="shared" ca="1" si="370"/>
        <v>2129.2766793583637</v>
      </c>
      <c r="CI437" s="14">
        <f t="shared" ca="1" si="371"/>
        <v>2129.2766793583637</v>
      </c>
      <c r="CJ437" s="14">
        <f t="shared" ca="1" si="400"/>
        <v>948787.29516675486</v>
      </c>
      <c r="CK437" s="15">
        <f ca="1">SUM(CI$12:CI437)</f>
        <v>489454.22497197264</v>
      </c>
      <c r="CL437" s="16">
        <f ca="1">SUM(CG$12:CG437)+SUMIF(CH$12:CH437, "&lt;0")</f>
        <v>459333.07019478234</v>
      </c>
    </row>
    <row r="438" spans="1:90" x14ac:dyDescent="0.2">
      <c r="A438" s="24">
        <v>44609</v>
      </c>
      <c r="B438" s="54">
        <f ca="1">IF($A438&gt;= $C$5,$C$6, INDEX('Historical Data'!$D$2:$D$745, MATCH(A438, 'Historical Data'!$B$2:$B$745, 0)))</f>
        <v>1295.6389999999997</v>
      </c>
      <c r="C438" s="14">
        <f t="shared" ca="1" si="380"/>
        <v>1295.6389999999994</v>
      </c>
      <c r="D438" s="14">
        <f t="shared" ca="1" si="348"/>
        <v>0</v>
      </c>
      <c r="E438" s="14">
        <f t="shared" ca="1" si="357"/>
        <v>1295.6389999999997</v>
      </c>
      <c r="F438" s="14">
        <f t="shared" ca="1" si="349"/>
        <v>1295.6389999999997</v>
      </c>
      <c r="G438" s="14">
        <f t="shared" ca="1" si="372"/>
        <v>530303.70900000422</v>
      </c>
      <c r="H438" s="15">
        <f ca="1">SUM(F$12:F438)</f>
        <v>272653.53699999966</v>
      </c>
      <c r="I438" s="16">
        <f ca="1">SUM(D$12:D438)+SUMIF(E$12:E438, "&lt;0")</f>
        <v>257650.17199999955</v>
      </c>
      <c r="J438" s="15"/>
      <c r="K438" s="9">
        <v>44609</v>
      </c>
      <c r="L438" s="14">
        <f t="shared" ca="1" si="373"/>
        <v>1788.5130798771124</v>
      </c>
      <c r="M438" s="14">
        <f t="shared" ca="1" si="381"/>
        <v>1788.5130798771129</v>
      </c>
      <c r="N438" s="14">
        <f t="shared" ca="1" si="387"/>
        <v>0</v>
      </c>
      <c r="O438" s="14">
        <f t="shared" ca="1" si="358"/>
        <v>1788.5130798771124</v>
      </c>
      <c r="P438" s="14">
        <f t="shared" ca="1" si="359"/>
        <v>1788.5130798771124</v>
      </c>
      <c r="Q438" s="14">
        <f t="shared" ca="1" si="395"/>
        <v>706752.62959600915</v>
      </c>
      <c r="R438" s="15">
        <f ca="1">SUM(P$12:P438)</f>
        <v>366299.61217665108</v>
      </c>
      <c r="S438" s="16">
        <f ca="1">SUM(N$12:N438)+SUMIF(O$12:O438, "&lt;0")</f>
        <v>340453.01741935458</v>
      </c>
      <c r="U438" s="9">
        <v>44609</v>
      </c>
      <c r="V438" s="14">
        <f t="shared" ca="1" si="374"/>
        <v>1250</v>
      </c>
      <c r="W438" s="14">
        <f t="shared" ca="1" si="382"/>
        <v>1250</v>
      </c>
      <c r="X438" s="14">
        <f t="shared" ca="1" si="388"/>
        <v>0</v>
      </c>
      <c r="Y438" s="14">
        <f t="shared" ca="1" si="360"/>
        <v>1250</v>
      </c>
      <c r="Z438" s="14">
        <f t="shared" ca="1" si="361"/>
        <v>1250</v>
      </c>
      <c r="AA438" s="14">
        <f t="shared" ca="1" si="396"/>
        <v>513964.94699999999</v>
      </c>
      <c r="AB438" s="15">
        <f ca="1">SUM(Z$12:Z438)</f>
        <v>263982.12699999998</v>
      </c>
      <c r="AC438" s="16">
        <f ca="1">SUM(X$12:X438)+SUMIF(Y$12:Y438, "&lt;0")</f>
        <v>249982.82</v>
      </c>
      <c r="AE438" s="9">
        <v>44609</v>
      </c>
      <c r="AF438" s="14">
        <f t="shared" ca="1" si="350"/>
        <v>2000</v>
      </c>
      <c r="AG438" s="14">
        <f t="shared" ca="1" si="378"/>
        <v>2000</v>
      </c>
      <c r="AH438" s="14">
        <f t="shared" ca="1" si="389"/>
        <v>0</v>
      </c>
      <c r="AI438" s="14">
        <f t="shared" ca="1" si="351"/>
        <v>2000</v>
      </c>
      <c r="AJ438" s="14">
        <f t="shared" ca="1" si="352"/>
        <v>2000</v>
      </c>
      <c r="AK438" s="14">
        <f t="shared" ca="1" si="362"/>
        <v>781489.56299796025</v>
      </c>
      <c r="AL438" s="15">
        <f ca="1">SUM(AJ$12:AJ438)</f>
        <v>405506.7429979603</v>
      </c>
      <c r="AM438" s="16">
        <f ca="1">SUM(AH$12:AH438)+SUMIF(AI$12:AI438, "&lt;0")</f>
        <v>375982.82000000012</v>
      </c>
      <c r="AO438" s="9">
        <v>44609</v>
      </c>
      <c r="AP438" s="14">
        <f t="shared" ca="1" si="353"/>
        <v>3000</v>
      </c>
      <c r="AQ438" s="14">
        <f t="shared" ca="1" si="383"/>
        <v>3000</v>
      </c>
      <c r="AR438" s="14">
        <f t="shared" ca="1" si="390"/>
        <v>618.66551937750319</v>
      </c>
      <c r="AS438" s="14">
        <f t="shared" ca="1" si="363"/>
        <v>2381.3344806224968</v>
      </c>
      <c r="AT438" s="14">
        <f t="shared" ca="1" si="364"/>
        <v>2381.3344806224968</v>
      </c>
      <c r="AU438" s="14">
        <f t="shared" ca="1" si="397"/>
        <v>1111390.7878561858</v>
      </c>
      <c r="AV438" s="15">
        <f ca="1">SUM(AT$12:AT438)</f>
        <v>575758.35903998883</v>
      </c>
      <c r="AW438" s="16">
        <f ca="1">SUM(AR$12:AR438)+SUMIF(AS$12:AS438, "&lt;0")</f>
        <v>535632.42881619697</v>
      </c>
      <c r="AX438" s="15"/>
      <c r="AZ438" s="9">
        <v>44609</v>
      </c>
      <c r="BA438" s="14">
        <f t="shared" ca="1" si="375"/>
        <v>1500</v>
      </c>
      <c r="BB438" s="14">
        <f t="shared" ca="1" si="384"/>
        <v>1500</v>
      </c>
      <c r="BC438" s="14">
        <f t="shared" ca="1" si="391"/>
        <v>0</v>
      </c>
      <c r="BD438" s="14">
        <f t="shared" ca="1" si="365"/>
        <v>1500</v>
      </c>
      <c r="BE438" s="14">
        <f t="shared" ca="1" si="366"/>
        <v>1500</v>
      </c>
      <c r="BF438" s="14">
        <f t="shared" ca="1" si="398"/>
        <v>603464.94699999993</v>
      </c>
      <c r="BG438" s="15">
        <f ca="1">SUM(BE$12:BE438)</f>
        <v>311482.12700000009</v>
      </c>
      <c r="BH438" s="16">
        <f ca="1">SUM(BC$12:BC438)+SUMIF(BD$12:BD438, "&lt;0")</f>
        <v>291982.81999999995</v>
      </c>
      <c r="BJ438" s="9">
        <v>44609</v>
      </c>
      <c r="BK438" s="14">
        <f t="shared" ca="1" si="376"/>
        <v>1750</v>
      </c>
      <c r="BL438" s="14">
        <f t="shared" ca="1" si="385"/>
        <v>1750</v>
      </c>
      <c r="BM438" s="14">
        <f t="shared" ca="1" si="392"/>
        <v>0</v>
      </c>
      <c r="BN438" s="14">
        <f t="shared" ca="1" si="367"/>
        <v>1750</v>
      </c>
      <c r="BO438" s="14">
        <f t="shared" ca="1" si="368"/>
        <v>1750</v>
      </c>
      <c r="BP438" s="14">
        <f t="shared" ca="1" si="399"/>
        <v>692964.94699999993</v>
      </c>
      <c r="BQ438" s="15">
        <f ca="1">SUM(BO$12:BO438)</f>
        <v>358982.12699999998</v>
      </c>
      <c r="BR438" s="16">
        <f ca="1">SUM(BM$12:BM438)+SUMIF(BN$12:BN438, "&lt;0")</f>
        <v>333982.81999999995</v>
      </c>
      <c r="BT438" s="9">
        <v>44609</v>
      </c>
      <c r="BU438" s="14">
        <f t="shared" ca="1" si="354"/>
        <v>2000</v>
      </c>
      <c r="BV438" s="14">
        <f t="shared" ca="1" si="379"/>
        <v>2000</v>
      </c>
      <c r="BW438" s="14">
        <f t="shared" ca="1" si="393"/>
        <v>0</v>
      </c>
      <c r="BX438" s="14">
        <f t="shared" ca="1" si="355"/>
        <v>2000</v>
      </c>
      <c r="BY438" s="14">
        <f t="shared" ca="1" si="356"/>
        <v>2000</v>
      </c>
      <c r="BZ438" s="14">
        <f t="shared" ca="1" si="369"/>
        <v>781489.56299796025</v>
      </c>
      <c r="CA438" s="15">
        <f ca="1">SUM(BY$12:BY438)</f>
        <v>405506.7429979603</v>
      </c>
      <c r="CB438" s="16">
        <f ca="1">SUM(BW$12:BW438)+SUMIF(BX$12:BX438, "&lt;0")</f>
        <v>375982.82000000012</v>
      </c>
      <c r="CD438" s="9">
        <v>44609</v>
      </c>
      <c r="CE438" s="14">
        <f t="shared" ca="1" si="377"/>
        <v>2500</v>
      </c>
      <c r="CF438" s="14">
        <f t="shared" ca="1" si="386"/>
        <v>2500</v>
      </c>
      <c r="CG438" s="14">
        <f t="shared" ca="1" si="394"/>
        <v>170.15459066757285</v>
      </c>
      <c r="CH438" s="14">
        <f t="shared" ca="1" si="370"/>
        <v>2329.8454093324272</v>
      </c>
      <c r="CI438" s="14">
        <f t="shared" ca="1" si="371"/>
        <v>2329.8454093324272</v>
      </c>
      <c r="CJ438" s="14">
        <f t="shared" ca="1" si="400"/>
        <v>951287.29516675486</v>
      </c>
      <c r="CK438" s="15">
        <f ca="1">SUM(CI$12:CI438)</f>
        <v>491784.07038130506</v>
      </c>
      <c r="CL438" s="16">
        <f ca="1">SUM(CG$12:CG438)+SUMIF(CH$12:CH438, "&lt;0")</f>
        <v>459503.22478544991</v>
      </c>
    </row>
    <row r="439" spans="1:90" x14ac:dyDescent="0.2">
      <c r="A439" s="24">
        <v>44610</v>
      </c>
      <c r="B439" s="54">
        <f ca="1">IF($A439&gt;= $C$5,$C$6, INDEX('Historical Data'!$D$2:$D$745, MATCH(A439, 'Historical Data'!$B$2:$B$745, 0)))</f>
        <v>1295.6389999999997</v>
      </c>
      <c r="C439" s="14">
        <f t="shared" ca="1" si="380"/>
        <v>1295.6389999999994</v>
      </c>
      <c r="D439" s="14">
        <f t="shared" ca="1" si="348"/>
        <v>0</v>
      </c>
      <c r="E439" s="14">
        <f t="shared" ca="1" si="357"/>
        <v>1295.6389999999997</v>
      </c>
      <c r="F439" s="14">
        <f t="shared" ca="1" si="349"/>
        <v>1295.6389999999997</v>
      </c>
      <c r="G439" s="14">
        <f t="shared" ca="1" si="372"/>
        <v>531599.34800000419</v>
      </c>
      <c r="H439" s="15">
        <f ca="1">SUM(F$12:F439)</f>
        <v>273949.17599999969</v>
      </c>
      <c r="I439" s="16">
        <f ca="1">SUM(D$12:D439)+SUMIF(E$12:E439, "&lt;0")</f>
        <v>257650.17199999955</v>
      </c>
      <c r="J439" s="15"/>
      <c r="K439" s="9">
        <v>44610</v>
      </c>
      <c r="L439" s="14">
        <f t="shared" ca="1" si="373"/>
        <v>1788.5130798771124</v>
      </c>
      <c r="M439" s="14">
        <f t="shared" ca="1" si="381"/>
        <v>1788.5130798771129</v>
      </c>
      <c r="N439" s="14">
        <f t="shared" ca="1" si="387"/>
        <v>0</v>
      </c>
      <c r="O439" s="14">
        <f t="shared" ca="1" si="358"/>
        <v>1788.5130798771124</v>
      </c>
      <c r="P439" s="14">
        <f t="shared" ca="1" si="359"/>
        <v>1788.5130798771124</v>
      </c>
      <c r="Q439" s="14">
        <f t="shared" ca="1" si="395"/>
        <v>708541.14267588628</v>
      </c>
      <c r="R439" s="15">
        <f ca="1">SUM(P$12:P439)</f>
        <v>368088.1252565282</v>
      </c>
      <c r="S439" s="16">
        <f ca="1">SUM(N$12:N439)+SUMIF(O$12:O439, "&lt;0")</f>
        <v>340453.01741935458</v>
      </c>
      <c r="U439" s="9">
        <v>44610</v>
      </c>
      <c r="V439" s="14">
        <f t="shared" ca="1" si="374"/>
        <v>1250</v>
      </c>
      <c r="W439" s="14">
        <f t="shared" ca="1" si="382"/>
        <v>1250</v>
      </c>
      <c r="X439" s="14">
        <f t="shared" ca="1" si="388"/>
        <v>0</v>
      </c>
      <c r="Y439" s="14">
        <f t="shared" ca="1" si="360"/>
        <v>1250</v>
      </c>
      <c r="Z439" s="14">
        <f t="shared" ca="1" si="361"/>
        <v>1250</v>
      </c>
      <c r="AA439" s="14">
        <f t="shared" ca="1" si="396"/>
        <v>515214.94699999999</v>
      </c>
      <c r="AB439" s="15">
        <f ca="1">SUM(Z$12:Z439)</f>
        <v>265232.12699999998</v>
      </c>
      <c r="AC439" s="16">
        <f ca="1">SUM(X$12:X439)+SUMIF(Y$12:Y439, "&lt;0")</f>
        <v>249982.82</v>
      </c>
      <c r="AE439" s="9">
        <v>44610</v>
      </c>
      <c r="AF439" s="14">
        <f t="shared" ca="1" si="350"/>
        <v>2000</v>
      </c>
      <c r="AG439" s="14">
        <f t="shared" ca="1" si="378"/>
        <v>2000</v>
      </c>
      <c r="AH439" s="14">
        <f t="shared" ca="1" si="389"/>
        <v>0</v>
      </c>
      <c r="AI439" s="14">
        <f t="shared" ca="1" si="351"/>
        <v>2000</v>
      </c>
      <c r="AJ439" s="14">
        <f t="shared" ca="1" si="352"/>
        <v>2000</v>
      </c>
      <c r="AK439" s="14">
        <f t="shared" ca="1" si="362"/>
        <v>783489.56299796025</v>
      </c>
      <c r="AL439" s="15">
        <f ca="1">SUM(AJ$12:AJ439)</f>
        <v>407506.7429979603</v>
      </c>
      <c r="AM439" s="16">
        <f ca="1">SUM(AH$12:AH439)+SUMIF(AI$12:AI439, "&lt;0")</f>
        <v>375982.82000000012</v>
      </c>
      <c r="AO439" s="9">
        <v>44610</v>
      </c>
      <c r="AP439" s="14">
        <f t="shared" ca="1" si="353"/>
        <v>3000</v>
      </c>
      <c r="AQ439" s="14">
        <f t="shared" ca="1" si="383"/>
        <v>3000</v>
      </c>
      <c r="AR439" s="14">
        <f t="shared" ca="1" si="390"/>
        <v>618.66551937750273</v>
      </c>
      <c r="AS439" s="14">
        <f t="shared" ca="1" si="363"/>
        <v>2381.3344806224973</v>
      </c>
      <c r="AT439" s="14">
        <f t="shared" ca="1" si="364"/>
        <v>2381.3344806224973</v>
      </c>
      <c r="AU439" s="14">
        <f t="shared" ca="1" si="397"/>
        <v>1114390.7878561858</v>
      </c>
      <c r="AV439" s="15">
        <f ca="1">SUM(AT$12:AT439)</f>
        <v>578139.69352061138</v>
      </c>
      <c r="AW439" s="16">
        <f ca="1">SUM(AR$12:AR439)+SUMIF(AS$12:AS439, "&lt;0")</f>
        <v>536251.09433557442</v>
      </c>
      <c r="AX439" s="15"/>
      <c r="AZ439" s="9">
        <v>44610</v>
      </c>
      <c r="BA439" s="14">
        <f t="shared" ca="1" si="375"/>
        <v>1500</v>
      </c>
      <c r="BB439" s="14">
        <f t="shared" ca="1" si="384"/>
        <v>1500</v>
      </c>
      <c r="BC439" s="14">
        <f t="shared" ca="1" si="391"/>
        <v>0</v>
      </c>
      <c r="BD439" s="14">
        <f t="shared" ca="1" si="365"/>
        <v>1500</v>
      </c>
      <c r="BE439" s="14">
        <f t="shared" ca="1" si="366"/>
        <v>1500</v>
      </c>
      <c r="BF439" s="14">
        <f t="shared" ca="1" si="398"/>
        <v>604964.94699999993</v>
      </c>
      <c r="BG439" s="15">
        <f ca="1">SUM(BE$12:BE439)</f>
        <v>312982.12700000009</v>
      </c>
      <c r="BH439" s="16">
        <f ca="1">SUM(BC$12:BC439)+SUMIF(BD$12:BD439, "&lt;0")</f>
        <v>291982.81999999995</v>
      </c>
      <c r="BJ439" s="9">
        <v>44610</v>
      </c>
      <c r="BK439" s="14">
        <f t="shared" ca="1" si="376"/>
        <v>1750</v>
      </c>
      <c r="BL439" s="14">
        <f t="shared" ca="1" si="385"/>
        <v>1750</v>
      </c>
      <c r="BM439" s="14">
        <f t="shared" ca="1" si="392"/>
        <v>0</v>
      </c>
      <c r="BN439" s="14">
        <f t="shared" ca="1" si="367"/>
        <v>1750</v>
      </c>
      <c r="BO439" s="14">
        <f t="shared" ca="1" si="368"/>
        <v>1750</v>
      </c>
      <c r="BP439" s="14">
        <f t="shared" ca="1" si="399"/>
        <v>694714.94699999993</v>
      </c>
      <c r="BQ439" s="15">
        <f ca="1">SUM(BO$12:BO439)</f>
        <v>360732.12699999998</v>
      </c>
      <c r="BR439" s="16">
        <f ca="1">SUM(BM$12:BM439)+SUMIF(BN$12:BN439, "&lt;0")</f>
        <v>333982.81999999995</v>
      </c>
      <c r="BT439" s="9">
        <v>44610</v>
      </c>
      <c r="BU439" s="14">
        <f t="shared" ca="1" si="354"/>
        <v>2000</v>
      </c>
      <c r="BV439" s="14">
        <f t="shared" ca="1" si="379"/>
        <v>2000</v>
      </c>
      <c r="BW439" s="14">
        <f t="shared" ca="1" si="393"/>
        <v>0</v>
      </c>
      <c r="BX439" s="14">
        <f t="shared" ca="1" si="355"/>
        <v>2000</v>
      </c>
      <c r="BY439" s="14">
        <f t="shared" ca="1" si="356"/>
        <v>2000</v>
      </c>
      <c r="BZ439" s="14">
        <f t="shared" ca="1" si="369"/>
        <v>783489.56299796025</v>
      </c>
      <c r="CA439" s="15">
        <f ca="1">SUM(BY$12:BY439)</f>
        <v>407506.7429979603</v>
      </c>
      <c r="CB439" s="16">
        <f ca="1">SUM(BW$12:BW439)+SUMIF(BX$12:BX439, "&lt;0")</f>
        <v>375982.82000000012</v>
      </c>
      <c r="CD439" s="9">
        <v>44610</v>
      </c>
      <c r="CE439" s="14">
        <f t="shared" ca="1" si="377"/>
        <v>2500</v>
      </c>
      <c r="CF439" s="14">
        <f t="shared" ca="1" si="386"/>
        <v>2500</v>
      </c>
      <c r="CG439" s="14">
        <f t="shared" ca="1" si="394"/>
        <v>144.37686069351003</v>
      </c>
      <c r="CH439" s="14">
        <f t="shared" ca="1" si="370"/>
        <v>2355.62313930649</v>
      </c>
      <c r="CI439" s="14">
        <f t="shared" ca="1" si="371"/>
        <v>2355.62313930649</v>
      </c>
      <c r="CJ439" s="14">
        <f t="shared" ca="1" si="400"/>
        <v>953787.29516675486</v>
      </c>
      <c r="CK439" s="15">
        <f ca="1">SUM(CI$12:CI439)</f>
        <v>494139.69352061156</v>
      </c>
      <c r="CL439" s="16">
        <f ca="1">SUM(CG$12:CG439)+SUMIF(CH$12:CH439, "&lt;0")</f>
        <v>459647.60164614342</v>
      </c>
    </row>
    <row r="440" spans="1:90" x14ac:dyDescent="0.2">
      <c r="A440" s="24">
        <v>44611</v>
      </c>
      <c r="B440" s="54">
        <f ca="1">IF($A440&gt;= $C$5,$C$6, INDEX('Historical Data'!$D$2:$D$745, MATCH(A440, 'Historical Data'!$B$2:$B$745, 0)))</f>
        <v>1295.6389999999997</v>
      </c>
      <c r="C440" s="14">
        <f t="shared" ca="1" si="380"/>
        <v>1295.6389999999994</v>
      </c>
      <c r="D440" s="14">
        <f t="shared" ca="1" si="348"/>
        <v>432.31200000000172</v>
      </c>
      <c r="E440" s="14">
        <f t="shared" ca="1" si="357"/>
        <v>863.32699999999795</v>
      </c>
      <c r="F440" s="14">
        <f t="shared" ca="1" si="349"/>
        <v>863.32699999999795</v>
      </c>
      <c r="G440" s="14">
        <f t="shared" ca="1" si="372"/>
        <v>532894.98700000416</v>
      </c>
      <c r="H440" s="15">
        <f ca="1">SUM(F$12:F440)</f>
        <v>274812.50299999968</v>
      </c>
      <c r="I440" s="16">
        <f ca="1">SUM(D$12:D440)+SUMIF(E$12:E440, "&lt;0")</f>
        <v>258082.48399999956</v>
      </c>
      <c r="J440" s="15"/>
      <c r="K440" s="9">
        <v>44611</v>
      </c>
      <c r="L440" s="14">
        <f t="shared" ca="1" si="373"/>
        <v>1788.5130798771124</v>
      </c>
      <c r="M440" s="14">
        <f t="shared" ca="1" si="381"/>
        <v>1788.5130798771129</v>
      </c>
      <c r="N440" s="14">
        <f t="shared" ca="1" si="387"/>
        <v>432.31200000000172</v>
      </c>
      <c r="O440" s="14">
        <f t="shared" ca="1" si="358"/>
        <v>1356.2010798771107</v>
      </c>
      <c r="P440" s="14">
        <f t="shared" ca="1" si="359"/>
        <v>1356.2010798771107</v>
      </c>
      <c r="Q440" s="14">
        <f t="shared" ca="1" si="395"/>
        <v>710329.65575576341</v>
      </c>
      <c r="R440" s="15">
        <f ca="1">SUM(P$12:P440)</f>
        <v>369444.3263364053</v>
      </c>
      <c r="S440" s="16">
        <f ca="1">SUM(N$12:N440)+SUMIF(O$12:O440, "&lt;0")</f>
        <v>340885.32941935456</v>
      </c>
      <c r="U440" s="9">
        <v>44611</v>
      </c>
      <c r="V440" s="14">
        <f t="shared" ca="1" si="374"/>
        <v>1250</v>
      </c>
      <c r="W440" s="14">
        <f t="shared" ca="1" si="382"/>
        <v>1250</v>
      </c>
      <c r="X440" s="14">
        <f t="shared" ca="1" si="388"/>
        <v>432.31200000000172</v>
      </c>
      <c r="Y440" s="14">
        <f t="shared" ca="1" si="360"/>
        <v>817.68799999999828</v>
      </c>
      <c r="Z440" s="14">
        <f t="shared" ca="1" si="361"/>
        <v>817.68799999999828</v>
      </c>
      <c r="AA440" s="14">
        <f t="shared" ca="1" si="396"/>
        <v>516464.94699999999</v>
      </c>
      <c r="AB440" s="15">
        <f ca="1">SUM(Z$12:Z440)</f>
        <v>266049.815</v>
      </c>
      <c r="AC440" s="16">
        <f ca="1">SUM(X$12:X440)+SUMIF(Y$12:Y440, "&lt;0")</f>
        <v>250415.13200000001</v>
      </c>
      <c r="AE440" s="9">
        <v>44611</v>
      </c>
      <c r="AF440" s="14">
        <f t="shared" ca="1" si="350"/>
        <v>2000</v>
      </c>
      <c r="AG440" s="14">
        <f t="shared" ca="1" si="378"/>
        <v>2000</v>
      </c>
      <c r="AH440" s="14">
        <f t="shared" ca="1" si="389"/>
        <v>432.31200000000172</v>
      </c>
      <c r="AI440" s="14">
        <f t="shared" ca="1" si="351"/>
        <v>1567.6879999999983</v>
      </c>
      <c r="AJ440" s="14">
        <f t="shared" ca="1" si="352"/>
        <v>1567.6879999999983</v>
      </c>
      <c r="AK440" s="14">
        <f t="shared" ca="1" si="362"/>
        <v>785489.56299796025</v>
      </c>
      <c r="AL440" s="15">
        <f ca="1">SUM(AJ$12:AJ440)</f>
        <v>409074.43099796033</v>
      </c>
      <c r="AM440" s="16">
        <f ca="1">SUM(AH$12:AH440)+SUMIF(AI$12:AI440, "&lt;0")</f>
        <v>376415.1320000001</v>
      </c>
      <c r="AO440" s="9">
        <v>44611</v>
      </c>
      <c r="AP440" s="14">
        <f t="shared" ca="1" si="353"/>
        <v>3000</v>
      </c>
      <c r="AQ440" s="14">
        <f t="shared" ca="1" si="383"/>
        <v>3000</v>
      </c>
      <c r="AR440" s="14">
        <f t="shared" ca="1" si="390"/>
        <v>1050.9111307194489</v>
      </c>
      <c r="AS440" s="14">
        <f t="shared" ca="1" si="363"/>
        <v>1949.0888692805511</v>
      </c>
      <c r="AT440" s="14">
        <f t="shared" ca="1" si="364"/>
        <v>1949.0888692805511</v>
      </c>
      <c r="AU440" s="14">
        <f t="shared" ca="1" si="397"/>
        <v>1117390.7878561858</v>
      </c>
      <c r="AV440" s="15">
        <f ca="1">SUM(AT$12:AT440)</f>
        <v>580088.78238989192</v>
      </c>
      <c r="AW440" s="16">
        <f ca="1">SUM(AR$12:AR440)+SUMIF(AS$12:AS440, "&lt;0")</f>
        <v>537302.00546629389</v>
      </c>
      <c r="AX440" s="15"/>
      <c r="AZ440" s="9">
        <v>44611</v>
      </c>
      <c r="BA440" s="14">
        <f t="shared" ca="1" si="375"/>
        <v>1500</v>
      </c>
      <c r="BB440" s="14">
        <f t="shared" ca="1" si="384"/>
        <v>1500</v>
      </c>
      <c r="BC440" s="14">
        <f t="shared" ca="1" si="391"/>
        <v>432.31200000000172</v>
      </c>
      <c r="BD440" s="14">
        <f t="shared" ca="1" si="365"/>
        <v>1067.6879999999983</v>
      </c>
      <c r="BE440" s="14">
        <f t="shared" ca="1" si="366"/>
        <v>1067.6879999999983</v>
      </c>
      <c r="BF440" s="14">
        <f t="shared" ca="1" si="398"/>
        <v>606464.94699999993</v>
      </c>
      <c r="BG440" s="15">
        <f ca="1">SUM(BE$12:BE440)</f>
        <v>314049.81500000012</v>
      </c>
      <c r="BH440" s="16">
        <f ca="1">SUM(BC$12:BC440)+SUMIF(BD$12:BD440, "&lt;0")</f>
        <v>292415.13199999993</v>
      </c>
      <c r="BJ440" s="9">
        <v>44611</v>
      </c>
      <c r="BK440" s="14">
        <f t="shared" ca="1" si="376"/>
        <v>1750</v>
      </c>
      <c r="BL440" s="14">
        <f t="shared" ca="1" si="385"/>
        <v>1750</v>
      </c>
      <c r="BM440" s="14">
        <f t="shared" ca="1" si="392"/>
        <v>432.31200000000172</v>
      </c>
      <c r="BN440" s="14">
        <f t="shared" ca="1" si="367"/>
        <v>1317.6879999999983</v>
      </c>
      <c r="BO440" s="14">
        <f t="shared" ca="1" si="368"/>
        <v>1317.6879999999983</v>
      </c>
      <c r="BP440" s="14">
        <f t="shared" ca="1" si="399"/>
        <v>696464.94699999993</v>
      </c>
      <c r="BQ440" s="15">
        <f ca="1">SUM(BO$12:BO440)</f>
        <v>362049.815</v>
      </c>
      <c r="BR440" s="16">
        <f ca="1">SUM(BM$12:BM440)+SUMIF(BN$12:BN440, "&lt;0")</f>
        <v>334415.13199999987</v>
      </c>
      <c r="BT440" s="9">
        <v>44611</v>
      </c>
      <c r="BU440" s="14">
        <f t="shared" ca="1" si="354"/>
        <v>2000</v>
      </c>
      <c r="BV440" s="14">
        <f t="shared" ca="1" si="379"/>
        <v>2000</v>
      </c>
      <c r="BW440" s="14">
        <f t="shared" ca="1" si="393"/>
        <v>432.31200000000172</v>
      </c>
      <c r="BX440" s="14">
        <f t="shared" ca="1" si="355"/>
        <v>1567.6879999999983</v>
      </c>
      <c r="BY440" s="14">
        <f t="shared" ca="1" si="356"/>
        <v>1567.6879999999983</v>
      </c>
      <c r="BZ440" s="14">
        <f t="shared" ca="1" si="369"/>
        <v>785489.56299796025</v>
      </c>
      <c r="CA440" s="15">
        <f ca="1">SUM(BY$12:BY440)</f>
        <v>409074.43099796033</v>
      </c>
      <c r="CB440" s="16">
        <f ca="1">SUM(BW$12:BW440)+SUMIF(BX$12:BX440, "&lt;0")</f>
        <v>376415.1320000001</v>
      </c>
      <c r="CD440" s="9">
        <v>44611</v>
      </c>
      <c r="CE440" s="14">
        <f t="shared" ca="1" si="377"/>
        <v>2500</v>
      </c>
      <c r="CF440" s="14">
        <f t="shared" ca="1" si="386"/>
        <v>2500</v>
      </c>
      <c r="CG440" s="14">
        <f t="shared" ca="1" si="394"/>
        <v>550.91113071944892</v>
      </c>
      <c r="CH440" s="14">
        <f t="shared" ca="1" si="370"/>
        <v>1949.0888692805511</v>
      </c>
      <c r="CI440" s="14">
        <f t="shared" ca="1" si="371"/>
        <v>1949.0888692805511</v>
      </c>
      <c r="CJ440" s="14">
        <f t="shared" ca="1" si="400"/>
        <v>956287.29516675486</v>
      </c>
      <c r="CK440" s="15">
        <f ca="1">SUM(CI$12:CI440)</f>
        <v>496088.78238989209</v>
      </c>
      <c r="CL440" s="16">
        <f ca="1">SUM(CG$12:CG440)+SUMIF(CH$12:CH440, "&lt;0")</f>
        <v>460198.51277686289</v>
      </c>
    </row>
    <row r="441" spans="1:90" x14ac:dyDescent="0.2">
      <c r="A441" s="24">
        <v>44612</v>
      </c>
      <c r="B441" s="54">
        <f ca="1">IF($A441&gt;= $C$5,$C$6, INDEX('Historical Data'!$D$2:$D$745, MATCH(A441, 'Historical Data'!$B$2:$B$745, 0)))</f>
        <v>1295.6389999999997</v>
      </c>
      <c r="C441" s="14">
        <f t="shared" ca="1" si="380"/>
        <v>1295.6389999999994</v>
      </c>
      <c r="D441" s="14">
        <f t="shared" ca="1" si="348"/>
        <v>1083.2719999999977</v>
      </c>
      <c r="E441" s="14">
        <f t="shared" ca="1" si="357"/>
        <v>212.36700000000201</v>
      </c>
      <c r="F441" s="14">
        <f t="shared" ca="1" si="349"/>
        <v>212.36700000000201</v>
      </c>
      <c r="G441" s="14">
        <f t="shared" ca="1" si="372"/>
        <v>534190.62600000412</v>
      </c>
      <c r="H441" s="15">
        <f ca="1">SUM(F$12:F441)</f>
        <v>275024.8699999997</v>
      </c>
      <c r="I441" s="16">
        <f ca="1">SUM(D$12:D441)+SUMIF(E$12:E441, "&lt;0")</f>
        <v>259165.75599999956</v>
      </c>
      <c r="J441" s="15"/>
      <c r="K441" s="9">
        <v>44612</v>
      </c>
      <c r="L441" s="14">
        <f t="shared" ca="1" si="373"/>
        <v>1788.5130798771124</v>
      </c>
      <c r="M441" s="14">
        <f t="shared" ca="1" si="381"/>
        <v>1788.5130798771129</v>
      </c>
      <c r="N441" s="14">
        <f t="shared" ca="1" si="387"/>
        <v>1576.1460798771104</v>
      </c>
      <c r="O441" s="14">
        <f t="shared" ca="1" si="358"/>
        <v>212.36700000000201</v>
      </c>
      <c r="P441" s="14">
        <f t="shared" ca="1" si="359"/>
        <v>212.36700000000201</v>
      </c>
      <c r="Q441" s="14">
        <f t="shared" ca="1" si="395"/>
        <v>712118.16883564054</v>
      </c>
      <c r="R441" s="15">
        <f ca="1">SUM(P$12:P441)</f>
        <v>369656.69333640533</v>
      </c>
      <c r="S441" s="16">
        <f ca="1">SUM(N$12:N441)+SUMIF(O$12:O441, "&lt;0")</f>
        <v>342461.47549923166</v>
      </c>
      <c r="U441" s="9">
        <v>44612</v>
      </c>
      <c r="V441" s="14">
        <f t="shared" ca="1" si="374"/>
        <v>1250</v>
      </c>
      <c r="W441" s="14">
        <f t="shared" ca="1" si="382"/>
        <v>1250</v>
      </c>
      <c r="X441" s="14">
        <f t="shared" ca="1" si="388"/>
        <v>1037.632999999998</v>
      </c>
      <c r="Y441" s="14">
        <f t="shared" ca="1" si="360"/>
        <v>212.36700000000201</v>
      </c>
      <c r="Z441" s="14">
        <f t="shared" ca="1" si="361"/>
        <v>212.36700000000201</v>
      </c>
      <c r="AA441" s="14">
        <f t="shared" ca="1" si="396"/>
        <v>517714.94699999999</v>
      </c>
      <c r="AB441" s="15">
        <f ca="1">SUM(Z$12:Z441)</f>
        <v>266262.18200000003</v>
      </c>
      <c r="AC441" s="16">
        <f ca="1">SUM(X$12:X441)+SUMIF(Y$12:Y441, "&lt;0")</f>
        <v>251452.76500000001</v>
      </c>
      <c r="AE441" s="9">
        <v>44612</v>
      </c>
      <c r="AF441" s="14">
        <f t="shared" ca="1" si="350"/>
        <v>2000</v>
      </c>
      <c r="AG441" s="14">
        <f t="shared" ca="1" si="378"/>
        <v>2000</v>
      </c>
      <c r="AH441" s="14">
        <f t="shared" ca="1" si="389"/>
        <v>1576.1460798771104</v>
      </c>
      <c r="AI441" s="14">
        <f t="shared" ca="1" si="351"/>
        <v>423.85392012288958</v>
      </c>
      <c r="AJ441" s="14">
        <f t="shared" ca="1" si="352"/>
        <v>423.85392012288958</v>
      </c>
      <c r="AK441" s="14">
        <f t="shared" ca="1" si="362"/>
        <v>787489.56299796025</v>
      </c>
      <c r="AL441" s="15">
        <f ca="1">SUM(AJ$12:AJ441)</f>
        <v>409498.28491808323</v>
      </c>
      <c r="AM441" s="16">
        <f ca="1">SUM(AH$12:AH441)+SUMIF(AI$12:AI441, "&lt;0")</f>
        <v>377991.2780798772</v>
      </c>
      <c r="AO441" s="9">
        <v>44612</v>
      </c>
      <c r="AP441" s="14">
        <f t="shared" ca="1" si="353"/>
        <v>3000</v>
      </c>
      <c r="AQ441" s="14">
        <f t="shared" ca="1" si="383"/>
        <v>3000</v>
      </c>
      <c r="AR441" s="14">
        <f t="shared" ca="1" si="390"/>
        <v>2168.9674806224953</v>
      </c>
      <c r="AS441" s="14">
        <f t="shared" ca="1" si="363"/>
        <v>831.03251937750474</v>
      </c>
      <c r="AT441" s="14">
        <f t="shared" ca="1" si="364"/>
        <v>831.03251937750474</v>
      </c>
      <c r="AU441" s="14">
        <f t="shared" ca="1" si="397"/>
        <v>1120390.7878561858</v>
      </c>
      <c r="AV441" s="15">
        <f ca="1">SUM(AT$12:AT441)</f>
        <v>580919.81490926945</v>
      </c>
      <c r="AW441" s="16">
        <f ca="1">SUM(AR$12:AR441)+SUMIF(AS$12:AS441, "&lt;0")</f>
        <v>539470.97294691636</v>
      </c>
      <c r="AX441" s="15"/>
      <c r="AZ441" s="9">
        <v>44612</v>
      </c>
      <c r="BA441" s="14">
        <f t="shared" ca="1" si="375"/>
        <v>1500</v>
      </c>
      <c r="BB441" s="14">
        <f t="shared" ca="1" si="384"/>
        <v>1500</v>
      </c>
      <c r="BC441" s="14">
        <f t="shared" ca="1" si="391"/>
        <v>1287.632999999998</v>
      </c>
      <c r="BD441" s="14">
        <f t="shared" ca="1" si="365"/>
        <v>212.36700000000201</v>
      </c>
      <c r="BE441" s="14">
        <f t="shared" ca="1" si="366"/>
        <v>212.36700000000201</v>
      </c>
      <c r="BF441" s="14">
        <f t="shared" ca="1" si="398"/>
        <v>607964.94699999993</v>
      </c>
      <c r="BG441" s="15">
        <f ca="1">SUM(BE$12:BE441)</f>
        <v>314262.18200000015</v>
      </c>
      <c r="BH441" s="16">
        <f ca="1">SUM(BC$12:BC441)+SUMIF(BD$12:BD441, "&lt;0")</f>
        <v>293702.7649999999</v>
      </c>
      <c r="BJ441" s="9">
        <v>44612</v>
      </c>
      <c r="BK441" s="14">
        <f t="shared" ca="1" si="376"/>
        <v>1750</v>
      </c>
      <c r="BL441" s="14">
        <f t="shared" ca="1" si="385"/>
        <v>1750</v>
      </c>
      <c r="BM441" s="14">
        <f t="shared" ca="1" si="392"/>
        <v>1537.632999999998</v>
      </c>
      <c r="BN441" s="14">
        <f t="shared" ca="1" si="367"/>
        <v>212.36700000000201</v>
      </c>
      <c r="BO441" s="14">
        <f t="shared" ca="1" si="368"/>
        <v>212.36700000000201</v>
      </c>
      <c r="BP441" s="14">
        <f t="shared" ca="1" si="399"/>
        <v>698214.94699999993</v>
      </c>
      <c r="BQ441" s="15">
        <f ca="1">SUM(BO$12:BO441)</f>
        <v>362262.18200000003</v>
      </c>
      <c r="BR441" s="16">
        <f ca="1">SUM(BM$12:BM441)+SUMIF(BN$12:BN441, "&lt;0")</f>
        <v>335952.7649999999</v>
      </c>
      <c r="BT441" s="9">
        <v>44612</v>
      </c>
      <c r="BU441" s="14">
        <f t="shared" ca="1" si="354"/>
        <v>2000</v>
      </c>
      <c r="BV441" s="14">
        <f t="shared" ca="1" si="379"/>
        <v>2000</v>
      </c>
      <c r="BW441" s="14">
        <f t="shared" ca="1" si="393"/>
        <v>1576.1460798771104</v>
      </c>
      <c r="BX441" s="14">
        <f t="shared" ca="1" si="355"/>
        <v>423.85392012288958</v>
      </c>
      <c r="BY441" s="14">
        <f t="shared" ca="1" si="356"/>
        <v>423.85392012288958</v>
      </c>
      <c r="BZ441" s="14">
        <f t="shared" ca="1" si="369"/>
        <v>787489.56299796025</v>
      </c>
      <c r="CA441" s="15">
        <f ca="1">SUM(BY$12:BY441)</f>
        <v>409498.28491808323</v>
      </c>
      <c r="CB441" s="16">
        <f ca="1">SUM(BW$12:BW441)+SUMIF(BX$12:BX441, "&lt;0")</f>
        <v>377991.2780798772</v>
      </c>
      <c r="CD441" s="9">
        <v>44612</v>
      </c>
      <c r="CE441" s="14">
        <f t="shared" ca="1" si="377"/>
        <v>2500</v>
      </c>
      <c r="CF441" s="14">
        <f t="shared" ca="1" si="386"/>
        <v>2500</v>
      </c>
      <c r="CG441" s="14">
        <f t="shared" ca="1" si="394"/>
        <v>1668.9674806224953</v>
      </c>
      <c r="CH441" s="14">
        <f t="shared" ca="1" si="370"/>
        <v>831.03251937750474</v>
      </c>
      <c r="CI441" s="14">
        <f t="shared" ca="1" si="371"/>
        <v>831.03251937750474</v>
      </c>
      <c r="CJ441" s="14">
        <f t="shared" ca="1" si="400"/>
        <v>958787.29516675486</v>
      </c>
      <c r="CK441" s="15">
        <f ca="1">SUM(CI$12:CI441)</f>
        <v>496919.81490926957</v>
      </c>
      <c r="CL441" s="16">
        <f ca="1">SUM(CG$12:CG441)+SUMIF(CH$12:CH441, "&lt;0")</f>
        <v>461867.48025748541</v>
      </c>
    </row>
    <row r="442" spans="1:90" x14ac:dyDescent="0.2">
      <c r="A442" s="24">
        <v>44613</v>
      </c>
      <c r="B442" s="54">
        <f ca="1">IF($A442&gt;= $C$5,$C$6, INDEX('Historical Data'!$D$2:$D$745, MATCH(A442, 'Historical Data'!$B$2:$B$745, 0)))</f>
        <v>1295.6389999999997</v>
      </c>
      <c r="C442" s="14">
        <f t="shared" ca="1" si="380"/>
        <v>1295.6389999999994</v>
      </c>
      <c r="D442" s="14">
        <f t="shared" ca="1" si="348"/>
        <v>1100.6389999999997</v>
      </c>
      <c r="E442" s="14">
        <f t="shared" ca="1" si="357"/>
        <v>195</v>
      </c>
      <c r="F442" s="14">
        <f t="shared" ca="1" si="349"/>
        <v>195</v>
      </c>
      <c r="G442" s="14">
        <f t="shared" ca="1" si="372"/>
        <v>535486.26500000409</v>
      </c>
      <c r="H442" s="15">
        <f ca="1">SUM(F$12:F442)</f>
        <v>275219.8699999997</v>
      </c>
      <c r="I442" s="16">
        <f ca="1">SUM(D$12:D442)+SUMIF(E$12:E442, "&lt;0")</f>
        <v>260266.39499999958</v>
      </c>
      <c r="J442" s="15"/>
      <c r="K442" s="9">
        <v>44613</v>
      </c>
      <c r="L442" s="14">
        <f t="shared" ca="1" si="373"/>
        <v>1788.5130798771124</v>
      </c>
      <c r="M442" s="14">
        <f t="shared" ca="1" si="381"/>
        <v>1788.5130798771129</v>
      </c>
      <c r="N442" s="14">
        <f t="shared" ca="1" si="387"/>
        <v>1593.5130798771124</v>
      </c>
      <c r="O442" s="14">
        <f t="shared" ca="1" si="358"/>
        <v>195</v>
      </c>
      <c r="P442" s="14">
        <f t="shared" ca="1" si="359"/>
        <v>195</v>
      </c>
      <c r="Q442" s="14">
        <f t="shared" ca="1" si="395"/>
        <v>713906.68191551766</v>
      </c>
      <c r="R442" s="15">
        <f ca="1">SUM(P$12:P442)</f>
        <v>369851.69333640533</v>
      </c>
      <c r="S442" s="16">
        <f ca="1">SUM(N$12:N442)+SUMIF(O$12:O442, "&lt;0")</f>
        <v>344054.98857910879</v>
      </c>
      <c r="U442" s="9">
        <v>44613</v>
      </c>
      <c r="V442" s="14">
        <f t="shared" ca="1" si="374"/>
        <v>1250</v>
      </c>
      <c r="W442" s="14">
        <f t="shared" ca="1" si="382"/>
        <v>1250</v>
      </c>
      <c r="X442" s="14">
        <f t="shared" ca="1" si="388"/>
        <v>1055</v>
      </c>
      <c r="Y442" s="14">
        <f t="shared" ca="1" si="360"/>
        <v>195</v>
      </c>
      <c r="Z442" s="14">
        <f t="shared" ca="1" si="361"/>
        <v>195</v>
      </c>
      <c r="AA442" s="14">
        <f t="shared" ca="1" si="396"/>
        <v>518964.94699999999</v>
      </c>
      <c r="AB442" s="15">
        <f ca="1">SUM(Z$12:Z442)</f>
        <v>266457.18200000003</v>
      </c>
      <c r="AC442" s="16">
        <f ca="1">SUM(X$12:X442)+SUMIF(Y$12:Y442, "&lt;0")</f>
        <v>252507.76500000001</v>
      </c>
      <c r="AE442" s="9">
        <v>44613</v>
      </c>
      <c r="AF442" s="14">
        <f t="shared" ca="1" si="350"/>
        <v>2000</v>
      </c>
      <c r="AG442" s="14">
        <f t="shared" ca="1" si="378"/>
        <v>2000</v>
      </c>
      <c r="AH442" s="14">
        <f t="shared" ca="1" si="389"/>
        <v>1619.290809851175</v>
      </c>
      <c r="AI442" s="14">
        <f t="shared" ca="1" si="351"/>
        <v>380.70919014882497</v>
      </c>
      <c r="AJ442" s="14">
        <f t="shared" ca="1" si="352"/>
        <v>380.70919014882497</v>
      </c>
      <c r="AK442" s="14">
        <f t="shared" ca="1" si="362"/>
        <v>789489.56299796025</v>
      </c>
      <c r="AL442" s="15">
        <f ca="1">SUM(AJ$12:AJ442)</f>
        <v>409878.99410823203</v>
      </c>
      <c r="AM442" s="16">
        <f ca="1">SUM(AH$12:AH442)+SUMIF(AI$12:AI442, "&lt;0")</f>
        <v>379610.5688897284</v>
      </c>
      <c r="AO442" s="9">
        <v>44613</v>
      </c>
      <c r="AP442" s="14">
        <f t="shared" ca="1" si="353"/>
        <v>3000</v>
      </c>
      <c r="AQ442" s="14">
        <f t="shared" ca="1" si="383"/>
        <v>3000</v>
      </c>
      <c r="AR442" s="14">
        <f t="shared" ca="1" si="390"/>
        <v>2186.3344806224968</v>
      </c>
      <c r="AS442" s="14">
        <f t="shared" ca="1" si="363"/>
        <v>813.66551937750319</v>
      </c>
      <c r="AT442" s="14">
        <f t="shared" ca="1" si="364"/>
        <v>813.66551937750319</v>
      </c>
      <c r="AU442" s="14">
        <f t="shared" ca="1" si="397"/>
        <v>1123390.7878561858</v>
      </c>
      <c r="AV442" s="15">
        <f ca="1">SUM(AT$12:AT442)</f>
        <v>581733.4804286469</v>
      </c>
      <c r="AW442" s="16">
        <f ca="1">SUM(AR$12:AR442)+SUMIF(AS$12:AS442, "&lt;0")</f>
        <v>541657.30742753891</v>
      </c>
      <c r="AX442" s="15"/>
      <c r="AZ442" s="9">
        <v>44613</v>
      </c>
      <c r="BA442" s="14">
        <f t="shared" ca="1" si="375"/>
        <v>1500</v>
      </c>
      <c r="BB442" s="14">
        <f t="shared" ca="1" si="384"/>
        <v>1500</v>
      </c>
      <c r="BC442" s="14">
        <f t="shared" ca="1" si="391"/>
        <v>1305</v>
      </c>
      <c r="BD442" s="14">
        <f t="shared" ca="1" si="365"/>
        <v>195</v>
      </c>
      <c r="BE442" s="14">
        <f t="shared" ca="1" si="366"/>
        <v>195</v>
      </c>
      <c r="BF442" s="14">
        <f t="shared" ca="1" si="398"/>
        <v>609464.94699999993</v>
      </c>
      <c r="BG442" s="15">
        <f ca="1">SUM(BE$12:BE442)</f>
        <v>314457.18200000015</v>
      </c>
      <c r="BH442" s="16">
        <f ca="1">SUM(BC$12:BC442)+SUMIF(BD$12:BD442, "&lt;0")</f>
        <v>295007.7649999999</v>
      </c>
      <c r="BJ442" s="9">
        <v>44613</v>
      </c>
      <c r="BK442" s="14">
        <f t="shared" ca="1" si="376"/>
        <v>1750</v>
      </c>
      <c r="BL442" s="14">
        <f t="shared" ca="1" si="385"/>
        <v>1750</v>
      </c>
      <c r="BM442" s="14">
        <f t="shared" ca="1" si="392"/>
        <v>1555</v>
      </c>
      <c r="BN442" s="14">
        <f t="shared" ca="1" si="367"/>
        <v>195</v>
      </c>
      <c r="BO442" s="14">
        <f t="shared" ca="1" si="368"/>
        <v>195</v>
      </c>
      <c r="BP442" s="14">
        <f t="shared" ca="1" si="399"/>
        <v>699964.94699999993</v>
      </c>
      <c r="BQ442" s="15">
        <f ca="1">SUM(BO$12:BO442)</f>
        <v>362457.18200000003</v>
      </c>
      <c r="BR442" s="16">
        <f ca="1">SUM(BM$12:BM442)+SUMIF(BN$12:BN442, "&lt;0")</f>
        <v>337507.7649999999</v>
      </c>
      <c r="BT442" s="9">
        <v>44613</v>
      </c>
      <c r="BU442" s="14">
        <f t="shared" ca="1" si="354"/>
        <v>2000</v>
      </c>
      <c r="BV442" s="14">
        <f t="shared" ca="1" si="379"/>
        <v>2000</v>
      </c>
      <c r="BW442" s="14">
        <f t="shared" ca="1" si="393"/>
        <v>1619.290809851175</v>
      </c>
      <c r="BX442" s="14">
        <f t="shared" ca="1" si="355"/>
        <v>380.70919014882497</v>
      </c>
      <c r="BY442" s="14">
        <f t="shared" ca="1" si="356"/>
        <v>380.70919014882497</v>
      </c>
      <c r="BZ442" s="14">
        <f t="shared" ca="1" si="369"/>
        <v>789489.56299796025</v>
      </c>
      <c r="CA442" s="15">
        <f ca="1">SUM(BY$12:BY442)</f>
        <v>409878.99410823203</v>
      </c>
      <c r="CB442" s="16">
        <f ca="1">SUM(BW$12:BW442)+SUMIF(BX$12:BX442, "&lt;0")</f>
        <v>379610.5688897284</v>
      </c>
      <c r="CD442" s="9">
        <v>44613</v>
      </c>
      <c r="CE442" s="14">
        <f t="shared" ca="1" si="377"/>
        <v>2500</v>
      </c>
      <c r="CF442" s="14">
        <f t="shared" ca="1" si="386"/>
        <v>2500</v>
      </c>
      <c r="CG442" s="14">
        <f t="shared" ca="1" si="394"/>
        <v>1686.334480622497</v>
      </c>
      <c r="CH442" s="14">
        <f t="shared" ca="1" si="370"/>
        <v>813.66551937750296</v>
      </c>
      <c r="CI442" s="14">
        <f t="shared" ca="1" si="371"/>
        <v>813.66551937750296</v>
      </c>
      <c r="CJ442" s="14">
        <f t="shared" ca="1" si="400"/>
        <v>961287.29516675486</v>
      </c>
      <c r="CK442" s="15">
        <f ca="1">SUM(CI$12:CI442)</f>
        <v>497733.48042864708</v>
      </c>
      <c r="CL442" s="16">
        <f ca="1">SUM(CG$12:CG442)+SUMIF(CH$12:CH442, "&lt;0")</f>
        <v>463553.8147381079</v>
      </c>
    </row>
    <row r="443" spans="1:90" x14ac:dyDescent="0.2">
      <c r="A443" s="24">
        <v>44614</v>
      </c>
      <c r="B443" s="54">
        <f ca="1">IF($A443&gt;= $C$5,$C$6, INDEX('Historical Data'!$D$2:$D$745, MATCH(A443, 'Historical Data'!$B$2:$B$745, 0)))</f>
        <v>1295.6389999999997</v>
      </c>
      <c r="C443" s="14">
        <f t="shared" ca="1" si="380"/>
        <v>1295.6389999999994</v>
      </c>
      <c r="D443" s="14">
        <f t="shared" ca="1" si="348"/>
        <v>778.61999999999944</v>
      </c>
      <c r="E443" s="14">
        <f t="shared" ca="1" si="357"/>
        <v>517.01900000000023</v>
      </c>
      <c r="F443" s="14">
        <f t="shared" ca="1" si="349"/>
        <v>517.01900000000023</v>
      </c>
      <c r="G443" s="14">
        <f t="shared" ca="1" si="372"/>
        <v>536781.90400000405</v>
      </c>
      <c r="H443" s="15">
        <f ca="1">SUM(F$12:F443)</f>
        <v>275736.88899999973</v>
      </c>
      <c r="I443" s="16">
        <f ca="1">SUM(D$12:D443)+SUMIF(E$12:E443, "&lt;0")</f>
        <v>261045.01499999958</v>
      </c>
      <c r="J443" s="15"/>
      <c r="K443" s="9">
        <v>44614</v>
      </c>
      <c r="L443" s="14">
        <f t="shared" ca="1" si="373"/>
        <v>1788.5130798771124</v>
      </c>
      <c r="M443" s="14">
        <f t="shared" ca="1" si="381"/>
        <v>1788.5130798771129</v>
      </c>
      <c r="N443" s="14">
        <f t="shared" ca="1" si="387"/>
        <v>1271.4940798771122</v>
      </c>
      <c r="O443" s="14">
        <f t="shared" ca="1" si="358"/>
        <v>517.01900000000023</v>
      </c>
      <c r="P443" s="14">
        <f t="shared" ca="1" si="359"/>
        <v>517.01900000000023</v>
      </c>
      <c r="Q443" s="14">
        <f t="shared" ca="1" si="395"/>
        <v>715695.19499539479</v>
      </c>
      <c r="R443" s="15">
        <f ca="1">SUM(P$12:P443)</f>
        <v>370368.7123364053</v>
      </c>
      <c r="S443" s="16">
        <f ca="1">SUM(N$12:N443)+SUMIF(O$12:O443, "&lt;0")</f>
        <v>345326.48265898589</v>
      </c>
      <c r="U443" s="9">
        <v>44614</v>
      </c>
      <c r="V443" s="14">
        <f t="shared" ca="1" si="374"/>
        <v>1250</v>
      </c>
      <c r="W443" s="14">
        <f t="shared" ca="1" si="382"/>
        <v>1250</v>
      </c>
      <c r="X443" s="14">
        <f t="shared" ca="1" si="388"/>
        <v>732.98099999999977</v>
      </c>
      <c r="Y443" s="14">
        <f t="shared" ca="1" si="360"/>
        <v>517.01900000000023</v>
      </c>
      <c r="Z443" s="14">
        <f t="shared" ca="1" si="361"/>
        <v>517.01900000000023</v>
      </c>
      <c r="AA443" s="14">
        <f t="shared" ca="1" si="396"/>
        <v>520214.94699999999</v>
      </c>
      <c r="AB443" s="15">
        <f ca="1">SUM(Z$12:Z443)</f>
        <v>266974.201</v>
      </c>
      <c r="AC443" s="16">
        <f ca="1">SUM(X$12:X443)+SUMIF(Y$12:Y443, "&lt;0")</f>
        <v>253240.74600000001</v>
      </c>
      <c r="AE443" s="9">
        <v>44614</v>
      </c>
      <c r="AF443" s="14">
        <f t="shared" ca="1" si="350"/>
        <v>2000</v>
      </c>
      <c r="AG443" s="14">
        <f t="shared" ca="1" si="378"/>
        <v>2000</v>
      </c>
      <c r="AH443" s="14">
        <f t="shared" ca="1" si="389"/>
        <v>1323.0495398252374</v>
      </c>
      <c r="AI443" s="14">
        <f t="shared" ca="1" si="351"/>
        <v>676.95046017476261</v>
      </c>
      <c r="AJ443" s="14">
        <f t="shared" ca="1" si="352"/>
        <v>676.95046017476261</v>
      </c>
      <c r="AK443" s="14">
        <f t="shared" ca="1" si="362"/>
        <v>791489.56299796025</v>
      </c>
      <c r="AL443" s="15">
        <f ca="1">SUM(AJ$12:AJ443)</f>
        <v>410555.94456840679</v>
      </c>
      <c r="AM443" s="16">
        <f ca="1">SUM(AH$12:AH443)+SUMIF(AI$12:AI443, "&lt;0")</f>
        <v>380933.61842955364</v>
      </c>
      <c r="AO443" s="9">
        <v>44614</v>
      </c>
      <c r="AP443" s="14">
        <f t="shared" ca="1" si="353"/>
        <v>3000</v>
      </c>
      <c r="AQ443" s="14">
        <f t="shared" ca="1" si="383"/>
        <v>3000</v>
      </c>
      <c r="AR443" s="14">
        <f t="shared" ca="1" si="390"/>
        <v>1864.315480622497</v>
      </c>
      <c r="AS443" s="14">
        <f t="shared" ca="1" si="363"/>
        <v>1135.684519377503</v>
      </c>
      <c r="AT443" s="14">
        <f t="shared" ca="1" si="364"/>
        <v>1135.684519377503</v>
      </c>
      <c r="AU443" s="14">
        <f t="shared" ca="1" si="397"/>
        <v>1126390.7878561858</v>
      </c>
      <c r="AV443" s="15">
        <f ca="1">SUM(AT$12:AT443)</f>
        <v>582869.16494802444</v>
      </c>
      <c r="AW443" s="16">
        <f ca="1">SUM(AR$12:AR443)+SUMIF(AS$12:AS443, "&lt;0")</f>
        <v>543521.62290816137</v>
      </c>
      <c r="AX443" s="15"/>
      <c r="AZ443" s="9">
        <v>44614</v>
      </c>
      <c r="BA443" s="14">
        <f t="shared" ca="1" si="375"/>
        <v>1500</v>
      </c>
      <c r="BB443" s="14">
        <f t="shared" ca="1" si="384"/>
        <v>1500</v>
      </c>
      <c r="BC443" s="14">
        <f t="shared" ca="1" si="391"/>
        <v>982.98099999999977</v>
      </c>
      <c r="BD443" s="14">
        <f t="shared" ca="1" si="365"/>
        <v>517.01900000000023</v>
      </c>
      <c r="BE443" s="14">
        <f t="shared" ca="1" si="366"/>
        <v>517.01900000000023</v>
      </c>
      <c r="BF443" s="14">
        <f t="shared" ca="1" si="398"/>
        <v>610964.94699999993</v>
      </c>
      <c r="BG443" s="15">
        <f ca="1">SUM(BE$12:BE443)</f>
        <v>314974.20100000012</v>
      </c>
      <c r="BH443" s="16">
        <f ca="1">SUM(BC$12:BC443)+SUMIF(BD$12:BD443, "&lt;0")</f>
        <v>295990.74599999993</v>
      </c>
      <c r="BJ443" s="9">
        <v>44614</v>
      </c>
      <c r="BK443" s="14">
        <f t="shared" ca="1" si="376"/>
        <v>1750</v>
      </c>
      <c r="BL443" s="14">
        <f t="shared" ca="1" si="385"/>
        <v>1750</v>
      </c>
      <c r="BM443" s="14">
        <f t="shared" ca="1" si="392"/>
        <v>1232.9809999999998</v>
      </c>
      <c r="BN443" s="14">
        <f t="shared" ca="1" si="367"/>
        <v>517.01900000000023</v>
      </c>
      <c r="BO443" s="14">
        <f t="shared" ca="1" si="368"/>
        <v>517.01900000000023</v>
      </c>
      <c r="BP443" s="14">
        <f t="shared" ca="1" si="399"/>
        <v>701714.94699999993</v>
      </c>
      <c r="BQ443" s="15">
        <f ca="1">SUM(BO$12:BO443)</f>
        <v>362974.201</v>
      </c>
      <c r="BR443" s="16">
        <f ca="1">SUM(BM$12:BM443)+SUMIF(BN$12:BN443, "&lt;0")</f>
        <v>338740.74599999993</v>
      </c>
      <c r="BT443" s="9">
        <v>44614</v>
      </c>
      <c r="BU443" s="14">
        <f t="shared" ca="1" si="354"/>
        <v>2000</v>
      </c>
      <c r="BV443" s="14">
        <f t="shared" ca="1" si="379"/>
        <v>2000</v>
      </c>
      <c r="BW443" s="14">
        <f t="shared" ca="1" si="393"/>
        <v>1323.0495398252374</v>
      </c>
      <c r="BX443" s="14">
        <f t="shared" ca="1" si="355"/>
        <v>676.95046017476261</v>
      </c>
      <c r="BY443" s="14">
        <f t="shared" ca="1" si="356"/>
        <v>676.95046017476261</v>
      </c>
      <c r="BZ443" s="14">
        <f t="shared" ca="1" si="369"/>
        <v>791489.56299796025</v>
      </c>
      <c r="CA443" s="15">
        <f ca="1">SUM(BY$12:BY443)</f>
        <v>410555.94456840679</v>
      </c>
      <c r="CB443" s="16">
        <f ca="1">SUM(BW$12:BW443)+SUMIF(BX$12:BX443, "&lt;0")</f>
        <v>380933.61842955364</v>
      </c>
      <c r="CD443" s="9">
        <v>44614</v>
      </c>
      <c r="CE443" s="14">
        <f t="shared" ca="1" si="377"/>
        <v>2500</v>
      </c>
      <c r="CF443" s="14">
        <f t="shared" ca="1" si="386"/>
        <v>2500</v>
      </c>
      <c r="CG443" s="14">
        <f t="shared" ca="1" si="394"/>
        <v>1364.315480622497</v>
      </c>
      <c r="CH443" s="14">
        <f t="shared" ca="1" si="370"/>
        <v>1135.684519377503</v>
      </c>
      <c r="CI443" s="14">
        <f t="shared" ca="1" si="371"/>
        <v>1135.684519377503</v>
      </c>
      <c r="CJ443" s="14">
        <f t="shared" ca="1" si="400"/>
        <v>963787.29516675486</v>
      </c>
      <c r="CK443" s="15">
        <f ca="1">SUM(CI$12:CI443)</f>
        <v>498869.16494802455</v>
      </c>
      <c r="CL443" s="16">
        <f ca="1">SUM(CG$12:CG443)+SUMIF(CH$12:CH443, "&lt;0")</f>
        <v>464918.13021873042</v>
      </c>
    </row>
    <row r="444" spans="1:90" x14ac:dyDescent="0.2">
      <c r="A444" s="24">
        <v>44615</v>
      </c>
      <c r="B444" s="54">
        <f ca="1">IF($A444&gt;= $C$5,$C$6, INDEX('Historical Data'!$D$2:$D$745, MATCH(A444, 'Historical Data'!$B$2:$B$745, 0)))</f>
        <v>1295.6389999999997</v>
      </c>
      <c r="C444" s="14">
        <f t="shared" ca="1" si="380"/>
        <v>1295.6389999999994</v>
      </c>
      <c r="D444" s="14">
        <f t="shared" ca="1" si="348"/>
        <v>734.35299999999961</v>
      </c>
      <c r="E444" s="14">
        <f t="shared" ca="1" si="357"/>
        <v>561.28600000000006</v>
      </c>
      <c r="F444" s="14">
        <f t="shared" ca="1" si="349"/>
        <v>561.28600000000006</v>
      </c>
      <c r="G444" s="14">
        <f t="shared" ca="1" si="372"/>
        <v>538077.54300000402</v>
      </c>
      <c r="H444" s="15">
        <f ca="1">SUM(F$12:F444)</f>
        <v>276298.17499999976</v>
      </c>
      <c r="I444" s="16">
        <f ca="1">SUM(D$12:D444)+SUMIF(E$12:E444, "&lt;0")</f>
        <v>261779.36799999958</v>
      </c>
      <c r="J444" s="15"/>
      <c r="K444" s="9">
        <v>44615</v>
      </c>
      <c r="L444" s="14">
        <f t="shared" ca="1" si="373"/>
        <v>1788.5130798771124</v>
      </c>
      <c r="M444" s="14">
        <f t="shared" ca="1" si="381"/>
        <v>1788.5130798771129</v>
      </c>
      <c r="N444" s="14">
        <f t="shared" ca="1" si="387"/>
        <v>1227.2270798771124</v>
      </c>
      <c r="O444" s="14">
        <f t="shared" ca="1" si="358"/>
        <v>561.28600000000006</v>
      </c>
      <c r="P444" s="14">
        <f t="shared" ca="1" si="359"/>
        <v>561.28600000000006</v>
      </c>
      <c r="Q444" s="14">
        <f t="shared" ca="1" si="395"/>
        <v>717483.70807527192</v>
      </c>
      <c r="R444" s="15">
        <f ca="1">SUM(P$12:P444)</f>
        <v>370929.99833640532</v>
      </c>
      <c r="S444" s="16">
        <f ca="1">SUM(N$12:N444)+SUMIF(O$12:O444, "&lt;0")</f>
        <v>346553.70973886299</v>
      </c>
      <c r="U444" s="9">
        <v>44615</v>
      </c>
      <c r="V444" s="14">
        <f t="shared" ca="1" si="374"/>
        <v>1250</v>
      </c>
      <c r="W444" s="14">
        <f t="shared" ca="1" si="382"/>
        <v>1250</v>
      </c>
      <c r="X444" s="14">
        <f t="shared" ca="1" si="388"/>
        <v>688.71399999999994</v>
      </c>
      <c r="Y444" s="14">
        <f t="shared" ca="1" si="360"/>
        <v>561.28600000000006</v>
      </c>
      <c r="Z444" s="14">
        <f t="shared" ca="1" si="361"/>
        <v>561.28600000000006</v>
      </c>
      <c r="AA444" s="14">
        <f t="shared" ca="1" si="396"/>
        <v>521464.94699999999</v>
      </c>
      <c r="AB444" s="15">
        <f ca="1">SUM(Z$12:Z444)</f>
        <v>267535.48700000002</v>
      </c>
      <c r="AC444" s="16">
        <f ca="1">SUM(X$12:X444)+SUMIF(Y$12:Y444, "&lt;0")</f>
        <v>253929.46000000002</v>
      </c>
      <c r="AE444" s="9">
        <v>44615</v>
      </c>
      <c r="AF444" s="14">
        <f t="shared" ca="1" si="350"/>
        <v>2000</v>
      </c>
      <c r="AG444" s="14">
        <f t="shared" ca="1" si="378"/>
        <v>2000</v>
      </c>
      <c r="AH444" s="14">
        <f t="shared" ca="1" si="389"/>
        <v>1304.5602697993002</v>
      </c>
      <c r="AI444" s="14">
        <f t="shared" ca="1" si="351"/>
        <v>695.43973020069984</v>
      </c>
      <c r="AJ444" s="14">
        <f t="shared" ca="1" si="352"/>
        <v>695.43973020069984</v>
      </c>
      <c r="AK444" s="14">
        <f t="shared" ca="1" si="362"/>
        <v>793489.56299796025</v>
      </c>
      <c r="AL444" s="15">
        <f ca="1">SUM(AJ$12:AJ444)</f>
        <v>411251.38429860747</v>
      </c>
      <c r="AM444" s="16">
        <f ca="1">SUM(AH$12:AH444)+SUMIF(AI$12:AI444, "&lt;0")</f>
        <v>382238.17869935295</v>
      </c>
      <c r="AO444" s="9">
        <v>44615</v>
      </c>
      <c r="AP444" s="14">
        <f t="shared" ca="1" si="353"/>
        <v>3000</v>
      </c>
      <c r="AQ444" s="14">
        <f t="shared" ca="1" si="383"/>
        <v>3000</v>
      </c>
      <c r="AR444" s="14">
        <f t="shared" ca="1" si="390"/>
        <v>1820.048480622497</v>
      </c>
      <c r="AS444" s="14">
        <f t="shared" ca="1" si="363"/>
        <v>1179.951519377503</v>
      </c>
      <c r="AT444" s="14">
        <f t="shared" ca="1" si="364"/>
        <v>1179.951519377503</v>
      </c>
      <c r="AU444" s="14">
        <f t="shared" ca="1" si="397"/>
        <v>1129390.7878561858</v>
      </c>
      <c r="AV444" s="15">
        <f ca="1">SUM(AT$12:AT444)</f>
        <v>584049.11646740197</v>
      </c>
      <c r="AW444" s="16">
        <f ca="1">SUM(AR$12:AR444)+SUMIF(AS$12:AS444, "&lt;0")</f>
        <v>545341.67138878384</v>
      </c>
      <c r="AX444" s="15"/>
      <c r="AZ444" s="9">
        <v>44615</v>
      </c>
      <c r="BA444" s="14">
        <f t="shared" ca="1" si="375"/>
        <v>1500</v>
      </c>
      <c r="BB444" s="14">
        <f t="shared" ca="1" si="384"/>
        <v>1500</v>
      </c>
      <c r="BC444" s="14">
        <f t="shared" ca="1" si="391"/>
        <v>938.71399999999994</v>
      </c>
      <c r="BD444" s="14">
        <f t="shared" ca="1" si="365"/>
        <v>561.28600000000006</v>
      </c>
      <c r="BE444" s="14">
        <f t="shared" ca="1" si="366"/>
        <v>561.28600000000006</v>
      </c>
      <c r="BF444" s="14">
        <f t="shared" ca="1" si="398"/>
        <v>612464.94699999993</v>
      </c>
      <c r="BG444" s="15">
        <f ca="1">SUM(BE$12:BE444)</f>
        <v>315535.48700000014</v>
      </c>
      <c r="BH444" s="16">
        <f ca="1">SUM(BC$12:BC444)+SUMIF(BD$12:BD444, "&lt;0")</f>
        <v>296929.4599999999</v>
      </c>
      <c r="BJ444" s="9">
        <v>44615</v>
      </c>
      <c r="BK444" s="14">
        <f t="shared" ca="1" si="376"/>
        <v>1750</v>
      </c>
      <c r="BL444" s="14">
        <f t="shared" ca="1" si="385"/>
        <v>1750</v>
      </c>
      <c r="BM444" s="14">
        <f t="shared" ca="1" si="392"/>
        <v>1188.7139999999999</v>
      </c>
      <c r="BN444" s="14">
        <f t="shared" ca="1" si="367"/>
        <v>561.28600000000006</v>
      </c>
      <c r="BO444" s="14">
        <f t="shared" ca="1" si="368"/>
        <v>561.28600000000006</v>
      </c>
      <c r="BP444" s="14">
        <f t="shared" ca="1" si="399"/>
        <v>703464.94699999993</v>
      </c>
      <c r="BQ444" s="15">
        <f ca="1">SUM(BO$12:BO444)</f>
        <v>363535.48700000002</v>
      </c>
      <c r="BR444" s="16">
        <f ca="1">SUM(BM$12:BM444)+SUMIF(BN$12:BN444, "&lt;0")</f>
        <v>339929.45999999985</v>
      </c>
      <c r="BT444" s="9">
        <v>44615</v>
      </c>
      <c r="BU444" s="14">
        <f t="shared" ca="1" si="354"/>
        <v>2000</v>
      </c>
      <c r="BV444" s="14">
        <f t="shared" ca="1" si="379"/>
        <v>2000</v>
      </c>
      <c r="BW444" s="14">
        <f t="shared" ca="1" si="393"/>
        <v>1304.5602697993002</v>
      </c>
      <c r="BX444" s="14">
        <f t="shared" ca="1" si="355"/>
        <v>695.43973020069984</v>
      </c>
      <c r="BY444" s="14">
        <f t="shared" ca="1" si="356"/>
        <v>695.43973020069984</v>
      </c>
      <c r="BZ444" s="14">
        <f t="shared" ca="1" si="369"/>
        <v>793489.56299796025</v>
      </c>
      <c r="CA444" s="15">
        <f ca="1">SUM(BY$12:BY444)</f>
        <v>411251.38429860747</v>
      </c>
      <c r="CB444" s="16">
        <f ca="1">SUM(BW$12:BW444)+SUMIF(BX$12:BX444, "&lt;0")</f>
        <v>382238.17869935295</v>
      </c>
      <c r="CD444" s="9">
        <v>44615</v>
      </c>
      <c r="CE444" s="14">
        <f t="shared" ca="1" si="377"/>
        <v>2500</v>
      </c>
      <c r="CF444" s="14">
        <f t="shared" ca="1" si="386"/>
        <v>2500</v>
      </c>
      <c r="CG444" s="14">
        <f t="shared" ca="1" si="394"/>
        <v>1320.048480622497</v>
      </c>
      <c r="CH444" s="14">
        <f t="shared" ca="1" si="370"/>
        <v>1179.951519377503</v>
      </c>
      <c r="CI444" s="14">
        <f t="shared" ca="1" si="371"/>
        <v>1179.951519377503</v>
      </c>
      <c r="CJ444" s="14">
        <f t="shared" ca="1" si="400"/>
        <v>966287.29516675486</v>
      </c>
      <c r="CK444" s="15">
        <f ca="1">SUM(CI$12:CI444)</f>
        <v>500049.11646740208</v>
      </c>
      <c r="CL444" s="16">
        <f ca="1">SUM(CG$12:CG444)+SUMIF(CH$12:CH444, "&lt;0")</f>
        <v>466238.17869935289</v>
      </c>
    </row>
    <row r="445" spans="1:90" x14ac:dyDescent="0.2">
      <c r="A445" s="24">
        <v>44616</v>
      </c>
      <c r="B445" s="54">
        <f ca="1">IF($A445&gt;= $C$5,$C$6, INDEX('Historical Data'!$D$2:$D$745, MATCH(A445, 'Historical Data'!$B$2:$B$745, 0)))</f>
        <v>1295.6389999999997</v>
      </c>
      <c r="C445" s="14">
        <f t="shared" ca="1" si="380"/>
        <v>1295.6389999999994</v>
      </c>
      <c r="D445" s="14">
        <f t="shared" ca="1" si="348"/>
        <v>98.51899999999705</v>
      </c>
      <c r="E445" s="14">
        <f t="shared" ca="1" si="357"/>
        <v>1197.1200000000026</v>
      </c>
      <c r="F445" s="14">
        <f t="shared" ca="1" si="349"/>
        <v>1197.1200000000026</v>
      </c>
      <c r="G445" s="14">
        <f t="shared" ca="1" si="372"/>
        <v>539373.18200000399</v>
      </c>
      <c r="H445" s="15">
        <f ca="1">SUM(F$12:F445)</f>
        <v>277495.29499999975</v>
      </c>
      <c r="I445" s="16">
        <f ca="1">SUM(D$12:D445)+SUMIF(E$12:E445, "&lt;0")</f>
        <v>261877.88699999955</v>
      </c>
      <c r="J445" s="15"/>
      <c r="K445" s="9">
        <v>44616</v>
      </c>
      <c r="L445" s="14">
        <f t="shared" ca="1" si="373"/>
        <v>1788.5130798771124</v>
      </c>
      <c r="M445" s="14">
        <f t="shared" ca="1" si="381"/>
        <v>1788.5130798771129</v>
      </c>
      <c r="N445" s="14">
        <f t="shared" ca="1" si="387"/>
        <v>591.39307987710981</v>
      </c>
      <c r="O445" s="14">
        <f t="shared" ca="1" si="358"/>
        <v>1197.1200000000026</v>
      </c>
      <c r="P445" s="14">
        <f t="shared" ca="1" si="359"/>
        <v>1197.1200000000026</v>
      </c>
      <c r="Q445" s="14">
        <f t="shared" ca="1" si="395"/>
        <v>719272.22115514905</v>
      </c>
      <c r="R445" s="15">
        <f ca="1">SUM(P$12:P445)</f>
        <v>372127.11833640531</v>
      </c>
      <c r="S445" s="16">
        <f ca="1">SUM(N$12:N445)+SUMIF(O$12:O445, "&lt;0")</f>
        <v>347145.10281874012</v>
      </c>
      <c r="U445" s="9">
        <v>44616</v>
      </c>
      <c r="V445" s="14">
        <f t="shared" ca="1" si="374"/>
        <v>1250</v>
      </c>
      <c r="W445" s="14">
        <f t="shared" ca="1" si="382"/>
        <v>1250</v>
      </c>
      <c r="X445" s="14">
        <f t="shared" ca="1" si="388"/>
        <v>52.879999999997381</v>
      </c>
      <c r="Y445" s="14">
        <f t="shared" ca="1" si="360"/>
        <v>1197.1200000000026</v>
      </c>
      <c r="Z445" s="14">
        <f t="shared" ca="1" si="361"/>
        <v>1197.1200000000026</v>
      </c>
      <c r="AA445" s="14">
        <f t="shared" ca="1" si="396"/>
        <v>522714.94699999999</v>
      </c>
      <c r="AB445" s="15">
        <f ca="1">SUM(Z$12:Z445)</f>
        <v>268732.60700000002</v>
      </c>
      <c r="AC445" s="16">
        <f ca="1">SUM(X$12:X445)+SUMIF(Y$12:Y445, "&lt;0")</f>
        <v>253982.34000000003</v>
      </c>
      <c r="AE445" s="9">
        <v>44616</v>
      </c>
      <c r="AF445" s="14">
        <f t="shared" ca="1" si="350"/>
        <v>2000</v>
      </c>
      <c r="AG445" s="14">
        <f t="shared" ca="1" si="378"/>
        <v>2000</v>
      </c>
      <c r="AH445" s="14">
        <f t="shared" ca="1" si="389"/>
        <v>694.50399977336019</v>
      </c>
      <c r="AI445" s="14">
        <f t="shared" ca="1" si="351"/>
        <v>1305.4960002266398</v>
      </c>
      <c r="AJ445" s="14">
        <f t="shared" ca="1" si="352"/>
        <v>1305.4960002266398</v>
      </c>
      <c r="AK445" s="14">
        <f t="shared" ca="1" si="362"/>
        <v>795489.56299796025</v>
      </c>
      <c r="AL445" s="15">
        <f ca="1">SUM(AJ$12:AJ445)</f>
        <v>412556.88029883412</v>
      </c>
      <c r="AM445" s="16">
        <f ca="1">SUM(AH$12:AH445)+SUMIF(AI$12:AI445, "&lt;0")</f>
        <v>382932.68269912631</v>
      </c>
      <c r="AO445" s="9">
        <v>44616</v>
      </c>
      <c r="AP445" s="14">
        <f t="shared" ca="1" si="353"/>
        <v>3000</v>
      </c>
      <c r="AQ445" s="14">
        <f t="shared" ca="1" si="383"/>
        <v>3000</v>
      </c>
      <c r="AR445" s="14">
        <f t="shared" ca="1" si="390"/>
        <v>1184.2144806224946</v>
      </c>
      <c r="AS445" s="14">
        <f t="shared" ca="1" si="363"/>
        <v>1815.7855193775054</v>
      </c>
      <c r="AT445" s="14">
        <f t="shared" ca="1" si="364"/>
        <v>1815.7855193775054</v>
      </c>
      <c r="AU445" s="14">
        <f t="shared" ca="1" si="397"/>
        <v>1132390.7878561858</v>
      </c>
      <c r="AV445" s="15">
        <f ca="1">SUM(AT$12:AT445)</f>
        <v>585864.90198677953</v>
      </c>
      <c r="AW445" s="16">
        <f ca="1">SUM(AR$12:AR445)+SUMIF(AS$12:AS445, "&lt;0")</f>
        <v>546525.88586940628</v>
      </c>
      <c r="AX445" s="15"/>
      <c r="AZ445" s="9">
        <v>44616</v>
      </c>
      <c r="BA445" s="14">
        <f t="shared" ca="1" si="375"/>
        <v>1500</v>
      </c>
      <c r="BB445" s="14">
        <f t="shared" ca="1" si="384"/>
        <v>1500</v>
      </c>
      <c r="BC445" s="14">
        <f t="shared" ca="1" si="391"/>
        <v>302.87999999999738</v>
      </c>
      <c r="BD445" s="14">
        <f t="shared" ca="1" si="365"/>
        <v>1197.1200000000026</v>
      </c>
      <c r="BE445" s="14">
        <f t="shared" ca="1" si="366"/>
        <v>1197.1200000000026</v>
      </c>
      <c r="BF445" s="14">
        <f t="shared" ca="1" si="398"/>
        <v>613964.94699999993</v>
      </c>
      <c r="BG445" s="15">
        <f ca="1">SUM(BE$12:BE445)</f>
        <v>316732.60700000013</v>
      </c>
      <c r="BH445" s="16">
        <f ca="1">SUM(BC$12:BC445)+SUMIF(BD$12:BD445, "&lt;0")</f>
        <v>297232.33999999991</v>
      </c>
      <c r="BJ445" s="9">
        <v>44616</v>
      </c>
      <c r="BK445" s="14">
        <f t="shared" ca="1" si="376"/>
        <v>1750</v>
      </c>
      <c r="BL445" s="14">
        <f t="shared" ca="1" si="385"/>
        <v>1750</v>
      </c>
      <c r="BM445" s="14">
        <f t="shared" ca="1" si="392"/>
        <v>552.87999999999738</v>
      </c>
      <c r="BN445" s="14">
        <f t="shared" ca="1" si="367"/>
        <v>1197.1200000000026</v>
      </c>
      <c r="BO445" s="14">
        <f t="shared" ca="1" si="368"/>
        <v>1197.1200000000026</v>
      </c>
      <c r="BP445" s="14">
        <f t="shared" ca="1" si="399"/>
        <v>705214.94699999993</v>
      </c>
      <c r="BQ445" s="15">
        <f ca="1">SUM(BO$12:BO445)</f>
        <v>364732.60700000002</v>
      </c>
      <c r="BR445" s="16">
        <f ca="1">SUM(BM$12:BM445)+SUMIF(BN$12:BN445, "&lt;0")</f>
        <v>340482.33999999985</v>
      </c>
      <c r="BT445" s="9">
        <v>44616</v>
      </c>
      <c r="BU445" s="14">
        <f t="shared" ca="1" si="354"/>
        <v>2000</v>
      </c>
      <c r="BV445" s="14">
        <f t="shared" ca="1" si="379"/>
        <v>2000</v>
      </c>
      <c r="BW445" s="14">
        <f t="shared" ca="1" si="393"/>
        <v>694.50399977336019</v>
      </c>
      <c r="BX445" s="14">
        <f t="shared" ca="1" si="355"/>
        <v>1305.4960002266398</v>
      </c>
      <c r="BY445" s="14">
        <f t="shared" ca="1" si="356"/>
        <v>1305.4960002266398</v>
      </c>
      <c r="BZ445" s="14">
        <f t="shared" ca="1" si="369"/>
        <v>795489.56299796025</v>
      </c>
      <c r="CA445" s="15">
        <f ca="1">SUM(BY$12:BY445)</f>
        <v>412556.88029883412</v>
      </c>
      <c r="CB445" s="16">
        <f ca="1">SUM(BW$12:BW445)+SUMIF(BX$12:BX445, "&lt;0")</f>
        <v>382932.68269912631</v>
      </c>
      <c r="CD445" s="9">
        <v>44616</v>
      </c>
      <c r="CE445" s="14">
        <f t="shared" ca="1" si="377"/>
        <v>2500</v>
      </c>
      <c r="CF445" s="14">
        <f t="shared" ca="1" si="386"/>
        <v>2500</v>
      </c>
      <c r="CG445" s="14">
        <f t="shared" ca="1" si="394"/>
        <v>694.50399977336019</v>
      </c>
      <c r="CH445" s="14">
        <f t="shared" ca="1" si="370"/>
        <v>1805.4960002266398</v>
      </c>
      <c r="CI445" s="14">
        <f t="shared" ca="1" si="371"/>
        <v>1805.4960002266398</v>
      </c>
      <c r="CJ445" s="14">
        <f t="shared" ca="1" si="400"/>
        <v>968787.29516675486</v>
      </c>
      <c r="CK445" s="15">
        <f ca="1">SUM(CI$12:CI445)</f>
        <v>501854.61246762873</v>
      </c>
      <c r="CL445" s="16">
        <f ca="1">SUM(CG$12:CG445)+SUMIF(CH$12:CH445, "&lt;0")</f>
        <v>466932.68269912625</v>
      </c>
    </row>
    <row r="446" spans="1:90" x14ac:dyDescent="0.2">
      <c r="A446" s="24">
        <v>44617</v>
      </c>
      <c r="B446" s="54">
        <f ca="1">IF($A446&gt;= $C$5,$C$6, INDEX('Historical Data'!$D$2:$D$745, MATCH(A446, 'Historical Data'!$B$2:$B$745, 0)))</f>
        <v>1295.6389999999997</v>
      </c>
      <c r="C446" s="14">
        <f t="shared" ca="1" si="380"/>
        <v>1295.6389999999994</v>
      </c>
      <c r="D446" s="14">
        <f t="shared" ca="1" si="348"/>
        <v>0</v>
      </c>
      <c r="E446" s="14">
        <f t="shared" ca="1" si="357"/>
        <v>1295.6389999999997</v>
      </c>
      <c r="F446" s="14">
        <f t="shared" ca="1" si="349"/>
        <v>1295.6389999999997</v>
      </c>
      <c r="G446" s="14">
        <f t="shared" ca="1" si="372"/>
        <v>540668.82100000395</v>
      </c>
      <c r="H446" s="15">
        <f ca="1">SUM(F$12:F446)</f>
        <v>278790.93399999978</v>
      </c>
      <c r="I446" s="16">
        <f ca="1">SUM(D$12:D446)+SUMIF(E$12:E446, "&lt;0")</f>
        <v>261877.88699999955</v>
      </c>
      <c r="J446" s="15"/>
      <c r="K446" s="9">
        <v>44617</v>
      </c>
      <c r="L446" s="14">
        <f t="shared" ca="1" si="373"/>
        <v>1788.5130798771124</v>
      </c>
      <c r="M446" s="14">
        <f t="shared" ca="1" si="381"/>
        <v>1788.5130798771129</v>
      </c>
      <c r="N446" s="14">
        <f t="shared" ca="1" si="387"/>
        <v>229.71807987711418</v>
      </c>
      <c r="O446" s="14">
        <f t="shared" ca="1" si="358"/>
        <v>1558.7949999999983</v>
      </c>
      <c r="P446" s="14">
        <f t="shared" ca="1" si="359"/>
        <v>1558.7949999999983</v>
      </c>
      <c r="Q446" s="14">
        <f t="shared" ca="1" si="395"/>
        <v>721060.73423502618</v>
      </c>
      <c r="R446" s="15">
        <f ca="1">SUM(P$12:P446)</f>
        <v>373685.9133364053</v>
      </c>
      <c r="S446" s="16">
        <f ca="1">SUM(N$12:N446)+SUMIF(O$12:O446, "&lt;0")</f>
        <v>347374.82089861721</v>
      </c>
      <c r="U446" s="9">
        <v>44617</v>
      </c>
      <c r="V446" s="14">
        <f t="shared" ca="1" si="374"/>
        <v>1250</v>
      </c>
      <c r="W446" s="14">
        <f t="shared" ca="1" si="382"/>
        <v>1250</v>
      </c>
      <c r="X446" s="14">
        <f t="shared" ca="1" si="388"/>
        <v>0</v>
      </c>
      <c r="Y446" s="14">
        <f t="shared" ca="1" si="360"/>
        <v>1250</v>
      </c>
      <c r="Z446" s="14">
        <f t="shared" ca="1" si="361"/>
        <v>1250</v>
      </c>
      <c r="AA446" s="14">
        <f t="shared" ca="1" si="396"/>
        <v>523964.94699999999</v>
      </c>
      <c r="AB446" s="15">
        <f ca="1">SUM(Z$12:Z446)</f>
        <v>269982.60700000002</v>
      </c>
      <c r="AC446" s="16">
        <f ca="1">SUM(X$12:X446)+SUMIF(Y$12:Y446, "&lt;0")</f>
        <v>253982.34000000003</v>
      </c>
      <c r="AE446" s="9">
        <v>44617</v>
      </c>
      <c r="AF446" s="14">
        <f t="shared" ca="1" si="350"/>
        <v>2000</v>
      </c>
      <c r="AG446" s="14">
        <f t="shared" ca="1" si="378"/>
        <v>2000</v>
      </c>
      <c r="AH446" s="14">
        <f t="shared" ca="1" si="389"/>
        <v>358.60672974742738</v>
      </c>
      <c r="AI446" s="14">
        <f t="shared" ca="1" si="351"/>
        <v>1641.3932702525726</v>
      </c>
      <c r="AJ446" s="14">
        <f t="shared" ca="1" si="352"/>
        <v>1641.3932702525726</v>
      </c>
      <c r="AK446" s="14">
        <f t="shared" ca="1" si="362"/>
        <v>797489.56299796025</v>
      </c>
      <c r="AL446" s="15">
        <f ca="1">SUM(AJ$12:AJ446)</f>
        <v>414198.27356908668</v>
      </c>
      <c r="AM446" s="16">
        <f ca="1">SUM(AH$12:AH446)+SUMIF(AI$12:AI446, "&lt;0")</f>
        <v>383291.28942887374</v>
      </c>
      <c r="AO446" s="9">
        <v>44617</v>
      </c>
      <c r="AP446" s="14">
        <f t="shared" ca="1" si="353"/>
        <v>3000</v>
      </c>
      <c r="AQ446" s="14">
        <f t="shared" ca="1" si="383"/>
        <v>3000</v>
      </c>
      <c r="AR446" s="14">
        <f t="shared" ca="1" si="390"/>
        <v>822.53948062249901</v>
      </c>
      <c r="AS446" s="14">
        <f t="shared" ca="1" si="363"/>
        <v>2177.460519377501</v>
      </c>
      <c r="AT446" s="14">
        <f t="shared" ca="1" si="364"/>
        <v>2177.460519377501</v>
      </c>
      <c r="AU446" s="14">
        <f t="shared" ca="1" si="397"/>
        <v>1135390.7878561858</v>
      </c>
      <c r="AV446" s="15">
        <f ca="1">SUM(AT$12:AT446)</f>
        <v>588042.36250615702</v>
      </c>
      <c r="AW446" s="16">
        <f ca="1">SUM(AR$12:AR446)+SUMIF(AS$12:AS446, "&lt;0")</f>
        <v>547348.42535002879</v>
      </c>
      <c r="AX446" s="15"/>
      <c r="AZ446" s="9">
        <v>44617</v>
      </c>
      <c r="BA446" s="14">
        <f t="shared" ca="1" si="375"/>
        <v>1500</v>
      </c>
      <c r="BB446" s="14">
        <f t="shared" ca="1" si="384"/>
        <v>1500</v>
      </c>
      <c r="BC446" s="14">
        <f t="shared" ca="1" si="391"/>
        <v>0</v>
      </c>
      <c r="BD446" s="14">
        <f t="shared" ca="1" si="365"/>
        <v>1500</v>
      </c>
      <c r="BE446" s="14">
        <f t="shared" ca="1" si="366"/>
        <v>1500</v>
      </c>
      <c r="BF446" s="14">
        <f t="shared" ca="1" si="398"/>
        <v>615464.94699999993</v>
      </c>
      <c r="BG446" s="15">
        <f ca="1">SUM(BE$12:BE446)</f>
        <v>318232.60700000013</v>
      </c>
      <c r="BH446" s="16">
        <f ca="1">SUM(BC$12:BC446)+SUMIF(BD$12:BD446, "&lt;0")</f>
        <v>297232.33999999991</v>
      </c>
      <c r="BJ446" s="9">
        <v>44617</v>
      </c>
      <c r="BK446" s="14">
        <f t="shared" ca="1" si="376"/>
        <v>1750</v>
      </c>
      <c r="BL446" s="14">
        <f t="shared" ca="1" si="385"/>
        <v>1750</v>
      </c>
      <c r="BM446" s="14">
        <f t="shared" ca="1" si="392"/>
        <v>191.20500000000175</v>
      </c>
      <c r="BN446" s="14">
        <f t="shared" ca="1" si="367"/>
        <v>1558.7949999999983</v>
      </c>
      <c r="BO446" s="14">
        <f t="shared" ca="1" si="368"/>
        <v>1558.7949999999983</v>
      </c>
      <c r="BP446" s="14">
        <f t="shared" ca="1" si="399"/>
        <v>706964.94699999993</v>
      </c>
      <c r="BQ446" s="15">
        <f ca="1">SUM(BO$12:BO446)</f>
        <v>366291.402</v>
      </c>
      <c r="BR446" s="16">
        <f ca="1">SUM(BM$12:BM446)+SUMIF(BN$12:BN446, "&lt;0")</f>
        <v>340673.54499999993</v>
      </c>
      <c r="BT446" s="9">
        <v>44617</v>
      </c>
      <c r="BU446" s="14">
        <f t="shared" ca="1" si="354"/>
        <v>2000</v>
      </c>
      <c r="BV446" s="14">
        <f t="shared" ca="1" si="379"/>
        <v>2000</v>
      </c>
      <c r="BW446" s="14">
        <f t="shared" ca="1" si="393"/>
        <v>358.60672974742738</v>
      </c>
      <c r="BX446" s="14">
        <f t="shared" ca="1" si="355"/>
        <v>1641.3932702525726</v>
      </c>
      <c r="BY446" s="14">
        <f t="shared" ca="1" si="356"/>
        <v>1641.3932702525726</v>
      </c>
      <c r="BZ446" s="14">
        <f t="shared" ca="1" si="369"/>
        <v>797489.56299796025</v>
      </c>
      <c r="CA446" s="15">
        <f ca="1">SUM(BY$12:BY446)</f>
        <v>414198.27356908668</v>
      </c>
      <c r="CB446" s="16">
        <f ca="1">SUM(BW$12:BW446)+SUMIF(BX$12:BX446, "&lt;0")</f>
        <v>383291.28942887374</v>
      </c>
      <c r="CD446" s="9">
        <v>44617</v>
      </c>
      <c r="CE446" s="14">
        <f t="shared" ca="1" si="377"/>
        <v>2500</v>
      </c>
      <c r="CF446" s="14">
        <f t="shared" ca="1" si="386"/>
        <v>2500</v>
      </c>
      <c r="CG446" s="14">
        <f t="shared" ca="1" si="394"/>
        <v>358.60672974742738</v>
      </c>
      <c r="CH446" s="14">
        <f t="shared" ca="1" si="370"/>
        <v>2141.3932702525726</v>
      </c>
      <c r="CI446" s="14">
        <f t="shared" ca="1" si="371"/>
        <v>2141.3932702525726</v>
      </c>
      <c r="CJ446" s="14">
        <f t="shared" ca="1" si="400"/>
        <v>971287.29516675486</v>
      </c>
      <c r="CK446" s="15">
        <f ca="1">SUM(CI$12:CI446)</f>
        <v>503996.00573788129</v>
      </c>
      <c r="CL446" s="16">
        <f ca="1">SUM(CG$12:CG446)+SUMIF(CH$12:CH446, "&lt;0")</f>
        <v>467291.28942887369</v>
      </c>
    </row>
    <row r="447" spans="1:90" x14ac:dyDescent="0.2">
      <c r="A447" s="24">
        <v>44618</v>
      </c>
      <c r="B447" s="54">
        <f ca="1">IF($A447&gt;= $C$5,$C$6, INDEX('Historical Data'!$D$2:$D$745, MATCH(A447, 'Historical Data'!$B$2:$B$745, 0)))</f>
        <v>1295.6389999999997</v>
      </c>
      <c r="C447" s="14">
        <f t="shared" ca="1" si="380"/>
        <v>1295.6389999999994</v>
      </c>
      <c r="D447" s="14">
        <f t="shared" ca="1" si="348"/>
        <v>553.36400000000231</v>
      </c>
      <c r="E447" s="14">
        <f t="shared" ca="1" si="357"/>
        <v>742.27499999999736</v>
      </c>
      <c r="F447" s="14">
        <f t="shared" ca="1" si="349"/>
        <v>742.27499999999736</v>
      </c>
      <c r="G447" s="14">
        <f t="shared" ca="1" si="372"/>
        <v>541964.46000000392</v>
      </c>
      <c r="H447" s="15">
        <f ca="1">SUM(F$12:F447)</f>
        <v>279533.2089999998</v>
      </c>
      <c r="I447" s="16">
        <f ca="1">SUM(D$12:D447)+SUMIF(E$12:E447, "&lt;0")</f>
        <v>262431.25099999952</v>
      </c>
      <c r="J447" s="15"/>
      <c r="K447" s="9">
        <v>44618</v>
      </c>
      <c r="L447" s="14">
        <f t="shared" ca="1" si="373"/>
        <v>1788.5130798771124</v>
      </c>
      <c r="M447" s="14">
        <f t="shared" ca="1" si="381"/>
        <v>1788.5130798771129</v>
      </c>
      <c r="N447" s="14">
        <f t="shared" ca="1" si="387"/>
        <v>1309.3940798771137</v>
      </c>
      <c r="O447" s="14">
        <f t="shared" ca="1" si="358"/>
        <v>479.11899999999878</v>
      </c>
      <c r="P447" s="14">
        <f t="shared" ca="1" si="359"/>
        <v>479.11899999999878</v>
      </c>
      <c r="Q447" s="14">
        <f t="shared" ca="1" si="395"/>
        <v>722849.2473149033</v>
      </c>
      <c r="R447" s="15">
        <f ca="1">SUM(P$12:P447)</f>
        <v>374165.0323364053</v>
      </c>
      <c r="S447" s="16">
        <f ca="1">SUM(N$12:N447)+SUMIF(O$12:O447, "&lt;0")</f>
        <v>348684.21497849433</v>
      </c>
      <c r="U447" s="9">
        <v>44618</v>
      </c>
      <c r="V447" s="14">
        <f t="shared" ca="1" si="374"/>
        <v>1250</v>
      </c>
      <c r="W447" s="14">
        <f t="shared" ca="1" si="382"/>
        <v>1250</v>
      </c>
      <c r="X447" s="14">
        <f t="shared" ca="1" si="388"/>
        <v>462.08600000000297</v>
      </c>
      <c r="Y447" s="14">
        <f t="shared" ca="1" si="360"/>
        <v>787.91399999999703</v>
      </c>
      <c r="Z447" s="14">
        <f t="shared" ca="1" si="361"/>
        <v>787.91399999999703</v>
      </c>
      <c r="AA447" s="14">
        <f t="shared" ca="1" si="396"/>
        <v>525214.94699999993</v>
      </c>
      <c r="AB447" s="15">
        <f ca="1">SUM(Z$12:Z447)</f>
        <v>270770.52100000001</v>
      </c>
      <c r="AC447" s="16">
        <f ca="1">SUM(X$12:X447)+SUMIF(Y$12:Y447, "&lt;0")</f>
        <v>254444.42600000004</v>
      </c>
      <c r="AE447" s="9">
        <v>44618</v>
      </c>
      <c r="AF447" s="14">
        <f t="shared" ca="1" si="350"/>
        <v>2000</v>
      </c>
      <c r="AG447" s="14">
        <f t="shared" ca="1" si="378"/>
        <v>2000</v>
      </c>
      <c r="AH447" s="14">
        <f t="shared" ca="1" si="389"/>
        <v>1464.0604597214892</v>
      </c>
      <c r="AI447" s="14">
        <f t="shared" ca="1" si="351"/>
        <v>535.93954027851078</v>
      </c>
      <c r="AJ447" s="14">
        <f t="shared" ca="1" si="352"/>
        <v>535.93954027851078</v>
      </c>
      <c r="AK447" s="14">
        <f t="shared" ca="1" si="362"/>
        <v>799489.56299796025</v>
      </c>
      <c r="AL447" s="15">
        <f ca="1">SUM(AJ$12:AJ447)</f>
        <v>414734.2131093652</v>
      </c>
      <c r="AM447" s="16">
        <f ca="1">SUM(AH$12:AH447)+SUMIF(AI$12:AI447, "&lt;0")</f>
        <v>384755.34988859523</v>
      </c>
      <c r="AO447" s="9">
        <v>44618</v>
      </c>
      <c r="AP447" s="14">
        <f t="shared" ca="1" si="353"/>
        <v>3000</v>
      </c>
      <c r="AQ447" s="14">
        <f t="shared" ca="1" si="383"/>
        <v>3000</v>
      </c>
      <c r="AR447" s="14">
        <f t="shared" ca="1" si="390"/>
        <v>1902.2154806224985</v>
      </c>
      <c r="AS447" s="14">
        <f t="shared" ca="1" si="363"/>
        <v>1097.7845193775015</v>
      </c>
      <c r="AT447" s="14">
        <f t="shared" ca="1" si="364"/>
        <v>1097.7845193775015</v>
      </c>
      <c r="AU447" s="14">
        <f t="shared" ca="1" si="397"/>
        <v>1138390.7878561858</v>
      </c>
      <c r="AV447" s="15">
        <f ca="1">SUM(AT$12:AT447)</f>
        <v>589140.14702553453</v>
      </c>
      <c r="AW447" s="16">
        <f ca="1">SUM(AR$12:AR447)+SUMIF(AS$12:AS447, "&lt;0")</f>
        <v>549250.64083065127</v>
      </c>
      <c r="AX447" s="15"/>
      <c r="AZ447" s="9">
        <v>44618</v>
      </c>
      <c r="BA447" s="14">
        <f t="shared" ca="1" si="375"/>
        <v>1500</v>
      </c>
      <c r="BB447" s="14">
        <f t="shared" ca="1" si="384"/>
        <v>1500</v>
      </c>
      <c r="BC447" s="14">
        <f t="shared" ca="1" si="391"/>
        <v>962.08600000000297</v>
      </c>
      <c r="BD447" s="14">
        <f t="shared" ca="1" si="365"/>
        <v>537.91399999999703</v>
      </c>
      <c r="BE447" s="14">
        <f t="shared" ca="1" si="366"/>
        <v>537.91399999999703</v>
      </c>
      <c r="BF447" s="14">
        <f t="shared" ca="1" si="398"/>
        <v>616964.94699999993</v>
      </c>
      <c r="BG447" s="15">
        <f ca="1">SUM(BE$12:BE447)</f>
        <v>318770.52100000012</v>
      </c>
      <c r="BH447" s="16">
        <f ca="1">SUM(BC$12:BC447)+SUMIF(BD$12:BD447, "&lt;0")</f>
        <v>298194.42599999992</v>
      </c>
      <c r="BJ447" s="9">
        <v>44618</v>
      </c>
      <c r="BK447" s="14">
        <f t="shared" ca="1" si="376"/>
        <v>1750</v>
      </c>
      <c r="BL447" s="14">
        <f t="shared" ca="1" si="385"/>
        <v>1750</v>
      </c>
      <c r="BM447" s="14">
        <f t="shared" ca="1" si="392"/>
        <v>1270.8810000000012</v>
      </c>
      <c r="BN447" s="14">
        <f t="shared" ca="1" si="367"/>
        <v>479.11899999999878</v>
      </c>
      <c r="BO447" s="14">
        <f t="shared" ca="1" si="368"/>
        <v>479.11899999999878</v>
      </c>
      <c r="BP447" s="14">
        <f t="shared" ca="1" si="399"/>
        <v>708714.94699999993</v>
      </c>
      <c r="BQ447" s="15">
        <f ca="1">SUM(BO$12:BO447)</f>
        <v>366770.52100000001</v>
      </c>
      <c r="BR447" s="16">
        <f ca="1">SUM(BM$12:BM447)+SUMIF(BN$12:BN447, "&lt;0")</f>
        <v>341944.42599999986</v>
      </c>
      <c r="BT447" s="9">
        <v>44618</v>
      </c>
      <c r="BU447" s="14">
        <f t="shared" ca="1" si="354"/>
        <v>2000</v>
      </c>
      <c r="BV447" s="14">
        <f t="shared" ca="1" si="379"/>
        <v>2000</v>
      </c>
      <c r="BW447" s="14">
        <f t="shared" ca="1" si="393"/>
        <v>1464.0604597214892</v>
      </c>
      <c r="BX447" s="14">
        <f t="shared" ca="1" si="355"/>
        <v>535.93954027851078</v>
      </c>
      <c r="BY447" s="14">
        <f t="shared" ca="1" si="356"/>
        <v>535.93954027851078</v>
      </c>
      <c r="BZ447" s="14">
        <f t="shared" ca="1" si="369"/>
        <v>799489.56299796025</v>
      </c>
      <c r="CA447" s="15">
        <f ca="1">SUM(BY$12:BY447)</f>
        <v>414734.2131093652</v>
      </c>
      <c r="CB447" s="16">
        <f ca="1">SUM(BW$12:BW447)+SUMIF(BX$12:BX447, "&lt;0")</f>
        <v>384755.34988859523</v>
      </c>
      <c r="CD447" s="9">
        <v>44618</v>
      </c>
      <c r="CE447" s="14">
        <f t="shared" ca="1" si="377"/>
        <v>2500</v>
      </c>
      <c r="CF447" s="14">
        <f t="shared" ca="1" si="386"/>
        <v>2500</v>
      </c>
      <c r="CG447" s="14">
        <f t="shared" ca="1" si="394"/>
        <v>1464.0604597214892</v>
      </c>
      <c r="CH447" s="14">
        <f t="shared" ca="1" si="370"/>
        <v>1035.9395402785108</v>
      </c>
      <c r="CI447" s="14">
        <f t="shared" ca="1" si="371"/>
        <v>1035.9395402785108</v>
      </c>
      <c r="CJ447" s="14">
        <f t="shared" ca="1" si="400"/>
        <v>973787.29516675486</v>
      </c>
      <c r="CK447" s="15">
        <f ca="1">SUM(CI$12:CI447)</f>
        <v>505031.94527815981</v>
      </c>
      <c r="CL447" s="16">
        <f ca="1">SUM(CG$12:CG447)+SUMIF(CH$12:CH447, "&lt;0")</f>
        <v>468755.34988859517</v>
      </c>
    </row>
    <row r="448" spans="1:90" x14ac:dyDescent="0.2">
      <c r="A448" s="24">
        <v>44619</v>
      </c>
      <c r="B448" s="54">
        <f ca="1">IF($A448&gt;= $C$5,$C$6, INDEX('Historical Data'!$D$2:$D$745, MATCH(A448, 'Historical Data'!$B$2:$B$745, 0)))</f>
        <v>1295.6389999999997</v>
      </c>
      <c r="C448" s="14">
        <f t="shared" ca="1" si="380"/>
        <v>1295.6389999999994</v>
      </c>
      <c r="D448" s="14">
        <f t="shared" ca="1" si="348"/>
        <v>1121.5609999999983</v>
      </c>
      <c r="E448" s="14">
        <f t="shared" ca="1" si="357"/>
        <v>174.07800000000134</v>
      </c>
      <c r="F448" s="14">
        <f t="shared" ca="1" si="349"/>
        <v>174.07800000000134</v>
      </c>
      <c r="G448" s="14">
        <f t="shared" ca="1" si="372"/>
        <v>543260.09900000389</v>
      </c>
      <c r="H448" s="15">
        <f ca="1">SUM(F$12:F448)</f>
        <v>279707.28699999978</v>
      </c>
      <c r="I448" s="16">
        <f ca="1">SUM(D$12:D448)+SUMIF(E$12:E448, "&lt;0")</f>
        <v>263552.81199999951</v>
      </c>
      <c r="J448" s="15"/>
      <c r="K448" s="9">
        <v>44619</v>
      </c>
      <c r="L448" s="14">
        <f t="shared" ca="1" si="373"/>
        <v>1788.5130798771124</v>
      </c>
      <c r="M448" s="14">
        <f t="shared" ca="1" si="381"/>
        <v>1788.5130798771129</v>
      </c>
      <c r="N448" s="14">
        <f t="shared" ca="1" si="387"/>
        <v>1614.4350798771111</v>
      </c>
      <c r="O448" s="14">
        <f t="shared" ca="1" si="358"/>
        <v>174.07800000000134</v>
      </c>
      <c r="P448" s="14">
        <f t="shared" ca="1" si="359"/>
        <v>174.07800000000134</v>
      </c>
      <c r="Q448" s="14">
        <f t="shared" ca="1" si="395"/>
        <v>724637.76039478043</v>
      </c>
      <c r="R448" s="15">
        <f ca="1">SUM(P$12:P448)</f>
        <v>374339.11033640528</v>
      </c>
      <c r="S448" s="16">
        <f ca="1">SUM(N$12:N448)+SUMIF(O$12:O448, "&lt;0")</f>
        <v>350298.65005837142</v>
      </c>
      <c r="U448" s="9">
        <v>44619</v>
      </c>
      <c r="V448" s="14">
        <f t="shared" ca="1" si="374"/>
        <v>1250</v>
      </c>
      <c r="W448" s="14">
        <f t="shared" ca="1" si="382"/>
        <v>1250</v>
      </c>
      <c r="X448" s="14">
        <f t="shared" ca="1" si="388"/>
        <v>1075.9219999999987</v>
      </c>
      <c r="Y448" s="14">
        <f t="shared" ca="1" si="360"/>
        <v>174.07800000000134</v>
      </c>
      <c r="Z448" s="14">
        <f t="shared" ca="1" si="361"/>
        <v>174.07800000000134</v>
      </c>
      <c r="AA448" s="14">
        <f t="shared" ca="1" si="396"/>
        <v>526464.94699999993</v>
      </c>
      <c r="AB448" s="15">
        <f ca="1">SUM(Z$12:Z448)</f>
        <v>270944.59899999999</v>
      </c>
      <c r="AC448" s="16">
        <f ca="1">SUM(X$12:X448)+SUMIF(Y$12:Y448, "&lt;0")</f>
        <v>255520.34800000003</v>
      </c>
      <c r="AE448" s="9">
        <v>44619</v>
      </c>
      <c r="AF448" s="14">
        <f t="shared" ca="1" si="350"/>
        <v>2000</v>
      </c>
      <c r="AG448" s="14">
        <f t="shared" ca="1" si="378"/>
        <v>2000</v>
      </c>
      <c r="AH448" s="14">
        <f t="shared" ca="1" si="389"/>
        <v>1794.8791896955495</v>
      </c>
      <c r="AI448" s="14">
        <f t="shared" ca="1" si="351"/>
        <v>205.12081030445052</v>
      </c>
      <c r="AJ448" s="14">
        <f t="shared" ca="1" si="352"/>
        <v>205.12081030445052</v>
      </c>
      <c r="AK448" s="14">
        <f t="shared" ca="1" si="362"/>
        <v>801489.56299796025</v>
      </c>
      <c r="AL448" s="15">
        <f ca="1">SUM(AJ$12:AJ448)</f>
        <v>414939.33391966968</v>
      </c>
      <c r="AM448" s="16">
        <f ca="1">SUM(AH$12:AH448)+SUMIF(AI$12:AI448, "&lt;0")</f>
        <v>386550.22907829075</v>
      </c>
      <c r="AO448" s="9">
        <v>44619</v>
      </c>
      <c r="AP448" s="14">
        <f t="shared" ca="1" si="353"/>
        <v>3000</v>
      </c>
      <c r="AQ448" s="14">
        <f t="shared" ca="1" si="383"/>
        <v>3000</v>
      </c>
      <c r="AR448" s="14">
        <f t="shared" ca="1" si="390"/>
        <v>2207.2564806224959</v>
      </c>
      <c r="AS448" s="14">
        <f t="shared" ca="1" si="363"/>
        <v>792.74351937750407</v>
      </c>
      <c r="AT448" s="14">
        <f t="shared" ca="1" si="364"/>
        <v>792.74351937750407</v>
      </c>
      <c r="AU448" s="14">
        <f t="shared" ca="1" si="397"/>
        <v>1141390.7878561858</v>
      </c>
      <c r="AV448" s="15">
        <f ca="1">SUM(AT$12:AT448)</f>
        <v>589932.89054491208</v>
      </c>
      <c r="AW448" s="16">
        <f ca="1">SUM(AR$12:AR448)+SUMIF(AS$12:AS448, "&lt;0")</f>
        <v>551457.89731127373</v>
      </c>
      <c r="AX448" s="15"/>
      <c r="AZ448" s="9">
        <v>44619</v>
      </c>
      <c r="BA448" s="14">
        <f t="shared" ca="1" si="375"/>
        <v>1500</v>
      </c>
      <c r="BB448" s="14">
        <f t="shared" ca="1" si="384"/>
        <v>1500</v>
      </c>
      <c r="BC448" s="14">
        <f t="shared" ca="1" si="391"/>
        <v>1325.9219999999987</v>
      </c>
      <c r="BD448" s="14">
        <f t="shared" ca="1" si="365"/>
        <v>174.07800000000134</v>
      </c>
      <c r="BE448" s="14">
        <f t="shared" ca="1" si="366"/>
        <v>174.07800000000134</v>
      </c>
      <c r="BF448" s="14">
        <f t="shared" ca="1" si="398"/>
        <v>618464.94699999993</v>
      </c>
      <c r="BG448" s="15">
        <f ca="1">SUM(BE$12:BE448)</f>
        <v>318944.5990000001</v>
      </c>
      <c r="BH448" s="16">
        <f ca="1">SUM(BC$12:BC448)+SUMIF(BD$12:BD448, "&lt;0")</f>
        <v>299520.34799999994</v>
      </c>
      <c r="BJ448" s="9">
        <v>44619</v>
      </c>
      <c r="BK448" s="14">
        <f t="shared" ca="1" si="376"/>
        <v>1750</v>
      </c>
      <c r="BL448" s="14">
        <f t="shared" ca="1" si="385"/>
        <v>1750</v>
      </c>
      <c r="BM448" s="14">
        <f t="shared" ca="1" si="392"/>
        <v>1575.9219999999987</v>
      </c>
      <c r="BN448" s="14">
        <f t="shared" ca="1" si="367"/>
        <v>174.07800000000134</v>
      </c>
      <c r="BO448" s="14">
        <f t="shared" ca="1" si="368"/>
        <v>174.07800000000134</v>
      </c>
      <c r="BP448" s="14">
        <f t="shared" ca="1" si="399"/>
        <v>710464.94699999993</v>
      </c>
      <c r="BQ448" s="15">
        <f ca="1">SUM(BO$12:BO448)</f>
        <v>366944.59899999999</v>
      </c>
      <c r="BR448" s="16">
        <f ca="1">SUM(BM$12:BM448)+SUMIF(BN$12:BN448, "&lt;0")</f>
        <v>343520.34799999988</v>
      </c>
      <c r="BT448" s="9">
        <v>44619</v>
      </c>
      <c r="BU448" s="14">
        <f t="shared" ca="1" si="354"/>
        <v>2000</v>
      </c>
      <c r="BV448" s="14">
        <f t="shared" ca="1" si="379"/>
        <v>2000</v>
      </c>
      <c r="BW448" s="14">
        <f t="shared" ca="1" si="393"/>
        <v>1794.8791896955495</v>
      </c>
      <c r="BX448" s="14">
        <f t="shared" ca="1" si="355"/>
        <v>205.12081030445052</v>
      </c>
      <c r="BY448" s="14">
        <f t="shared" ca="1" si="356"/>
        <v>205.12081030445052</v>
      </c>
      <c r="BZ448" s="14">
        <f t="shared" ca="1" si="369"/>
        <v>801489.56299796025</v>
      </c>
      <c r="CA448" s="15">
        <f ca="1">SUM(BY$12:BY448)</f>
        <v>414939.33391966968</v>
      </c>
      <c r="CB448" s="16">
        <f ca="1">SUM(BW$12:BW448)+SUMIF(BX$12:BX448, "&lt;0")</f>
        <v>386550.22907829075</v>
      </c>
      <c r="CD448" s="9">
        <v>44619</v>
      </c>
      <c r="CE448" s="14">
        <f t="shared" ca="1" si="377"/>
        <v>2500</v>
      </c>
      <c r="CF448" s="14">
        <f t="shared" ca="1" si="386"/>
        <v>2500</v>
      </c>
      <c r="CG448" s="14">
        <f t="shared" ca="1" si="394"/>
        <v>1794.8791896955495</v>
      </c>
      <c r="CH448" s="14">
        <f t="shared" ca="1" si="370"/>
        <v>705.12081030445052</v>
      </c>
      <c r="CI448" s="14">
        <f t="shared" ca="1" si="371"/>
        <v>705.12081030445052</v>
      </c>
      <c r="CJ448" s="14">
        <f t="shared" ca="1" si="400"/>
        <v>976287.29516675486</v>
      </c>
      <c r="CK448" s="15">
        <f ca="1">SUM(CI$12:CI448)</f>
        <v>505737.06608846429</v>
      </c>
      <c r="CL448" s="16">
        <f ca="1">SUM(CG$12:CG448)+SUMIF(CH$12:CH448, "&lt;0")</f>
        <v>470550.22907829069</v>
      </c>
    </row>
    <row r="449" spans="1:90" x14ac:dyDescent="0.2">
      <c r="A449" s="24">
        <v>44620</v>
      </c>
      <c r="B449" s="54">
        <f ca="1">IF($A449&gt;= $C$5,$C$6, INDEX('Historical Data'!$D$2:$D$745, MATCH(A449, 'Historical Data'!$B$2:$B$745, 0)))</f>
        <v>1295.6389999999997</v>
      </c>
      <c r="C449" s="14">
        <f t="shared" ca="1" si="380"/>
        <v>1295.6389999999994</v>
      </c>
      <c r="D449" s="14">
        <f t="shared" ca="1" si="348"/>
        <v>372.72900000000345</v>
      </c>
      <c r="E449" s="14">
        <f t="shared" ca="1" si="357"/>
        <v>922.90999999999622</v>
      </c>
      <c r="F449" s="14">
        <f t="shared" ca="1" si="349"/>
        <v>922.90999999999622</v>
      </c>
      <c r="G449" s="14">
        <f t="shared" ca="1" si="372"/>
        <v>544555.73800000385</v>
      </c>
      <c r="H449" s="15">
        <f ca="1">SUM(F$12:F449)</f>
        <v>280630.19699999975</v>
      </c>
      <c r="I449" s="16">
        <f ca="1">SUM(D$12:D449)+SUMIF(E$12:E449, "&lt;0")</f>
        <v>263925.5409999995</v>
      </c>
      <c r="J449" s="15"/>
      <c r="K449" s="9">
        <v>44620</v>
      </c>
      <c r="L449" s="14">
        <f t="shared" ca="1" si="373"/>
        <v>1788.5130798771124</v>
      </c>
      <c r="M449" s="14">
        <f t="shared" ca="1" si="381"/>
        <v>1788.5130798771129</v>
      </c>
      <c r="N449" s="14">
        <f t="shared" ca="1" si="387"/>
        <v>865.60307987711622</v>
      </c>
      <c r="O449" s="14">
        <f t="shared" ca="1" si="358"/>
        <v>922.90999999999622</v>
      </c>
      <c r="P449" s="14">
        <f t="shared" ca="1" si="359"/>
        <v>922.90999999999622</v>
      </c>
      <c r="Q449" s="14">
        <f t="shared" ca="1" si="395"/>
        <v>726426.27347465756</v>
      </c>
      <c r="R449" s="15">
        <f ca="1">SUM(P$12:P449)</f>
        <v>375262.02033640526</v>
      </c>
      <c r="S449" s="16">
        <f ca="1">SUM(N$12:N449)+SUMIF(O$12:O449, "&lt;0")</f>
        <v>351164.25313824852</v>
      </c>
      <c r="U449" s="9">
        <v>44620</v>
      </c>
      <c r="V449" s="14">
        <f t="shared" ca="1" si="374"/>
        <v>1250</v>
      </c>
      <c r="W449" s="14">
        <f t="shared" ca="1" si="382"/>
        <v>1250</v>
      </c>
      <c r="X449" s="14">
        <f t="shared" ca="1" si="388"/>
        <v>327.09000000000378</v>
      </c>
      <c r="Y449" s="14">
        <f t="shared" ca="1" si="360"/>
        <v>922.90999999999622</v>
      </c>
      <c r="Z449" s="14">
        <f t="shared" ca="1" si="361"/>
        <v>922.90999999999622</v>
      </c>
      <c r="AA449" s="14">
        <f t="shared" ca="1" si="396"/>
        <v>527714.94699999993</v>
      </c>
      <c r="AB449" s="15">
        <f ca="1">SUM(Z$12:Z449)</f>
        <v>271867.50899999996</v>
      </c>
      <c r="AC449" s="16">
        <f ca="1">SUM(X$12:X449)+SUMIF(Y$12:Y449, "&lt;0")</f>
        <v>255847.43800000002</v>
      </c>
      <c r="AE449" s="9">
        <v>44620</v>
      </c>
      <c r="AF449" s="14">
        <f t="shared" ca="1" si="350"/>
        <v>2000</v>
      </c>
      <c r="AG449" s="14">
        <f t="shared" ca="1" si="378"/>
        <v>2000</v>
      </c>
      <c r="AH449" s="14">
        <f t="shared" ca="1" si="389"/>
        <v>1071.8249196696172</v>
      </c>
      <c r="AI449" s="14">
        <f t="shared" ca="1" si="351"/>
        <v>928.1750803303828</v>
      </c>
      <c r="AJ449" s="14">
        <f t="shared" ca="1" si="352"/>
        <v>928.1750803303828</v>
      </c>
      <c r="AK449" s="14">
        <f t="shared" ca="1" si="362"/>
        <v>803489.56299796025</v>
      </c>
      <c r="AL449" s="15">
        <f ca="1">SUM(AJ$12:AJ449)</f>
        <v>415867.50900000008</v>
      </c>
      <c r="AM449" s="16">
        <f ca="1">SUM(AH$12:AH449)+SUMIF(AI$12:AI449, "&lt;0")</f>
        <v>387622.05399796035</v>
      </c>
      <c r="AO449" s="9">
        <v>44620</v>
      </c>
      <c r="AP449" s="14">
        <f t="shared" ca="1" si="353"/>
        <v>3000</v>
      </c>
      <c r="AQ449" s="14">
        <f t="shared" ca="1" si="383"/>
        <v>3000</v>
      </c>
      <c r="AR449" s="14">
        <f t="shared" ca="1" si="390"/>
        <v>1458.4244806225008</v>
      </c>
      <c r="AS449" s="14">
        <f t="shared" ca="1" si="363"/>
        <v>1541.5755193774992</v>
      </c>
      <c r="AT449" s="14">
        <f t="shared" ca="1" si="364"/>
        <v>1541.5755193774992</v>
      </c>
      <c r="AU449" s="14">
        <f t="shared" ca="1" si="397"/>
        <v>1144390.7878561858</v>
      </c>
      <c r="AV449" s="15">
        <f ca="1">SUM(AT$12:AT449)</f>
        <v>591474.46606428956</v>
      </c>
      <c r="AW449" s="16">
        <f ca="1">SUM(AR$12:AR449)+SUMIF(AS$12:AS449, "&lt;0")</f>
        <v>552916.32179189625</v>
      </c>
      <c r="AX449" s="15"/>
      <c r="AZ449" s="9">
        <v>44620</v>
      </c>
      <c r="BA449" s="14">
        <f t="shared" ca="1" si="375"/>
        <v>1500</v>
      </c>
      <c r="BB449" s="14">
        <f t="shared" ca="1" si="384"/>
        <v>1500</v>
      </c>
      <c r="BC449" s="14">
        <f t="shared" ca="1" si="391"/>
        <v>577.09000000000378</v>
      </c>
      <c r="BD449" s="14">
        <f t="shared" ca="1" si="365"/>
        <v>922.90999999999622</v>
      </c>
      <c r="BE449" s="14">
        <f t="shared" ca="1" si="366"/>
        <v>922.90999999999622</v>
      </c>
      <c r="BF449" s="14">
        <f t="shared" ca="1" si="398"/>
        <v>619964.94699999993</v>
      </c>
      <c r="BG449" s="15">
        <f ca="1">SUM(BE$12:BE449)</f>
        <v>319867.50900000008</v>
      </c>
      <c r="BH449" s="16">
        <f ca="1">SUM(BC$12:BC449)+SUMIF(BD$12:BD449, "&lt;0")</f>
        <v>300097.43799999997</v>
      </c>
      <c r="BJ449" s="9">
        <v>44620</v>
      </c>
      <c r="BK449" s="14">
        <f t="shared" ca="1" si="376"/>
        <v>1750</v>
      </c>
      <c r="BL449" s="14">
        <f t="shared" ca="1" si="385"/>
        <v>1750</v>
      </c>
      <c r="BM449" s="14">
        <f t="shared" ca="1" si="392"/>
        <v>827.09000000000378</v>
      </c>
      <c r="BN449" s="14">
        <f t="shared" ca="1" si="367"/>
        <v>922.90999999999622</v>
      </c>
      <c r="BO449" s="14">
        <f t="shared" ca="1" si="368"/>
        <v>922.90999999999622</v>
      </c>
      <c r="BP449" s="14">
        <f t="shared" ca="1" si="399"/>
        <v>712214.94699999993</v>
      </c>
      <c r="BQ449" s="15">
        <f ca="1">SUM(BO$12:BO449)</f>
        <v>367867.50899999996</v>
      </c>
      <c r="BR449" s="16">
        <f ca="1">SUM(BM$12:BM449)+SUMIF(BN$12:BN449, "&lt;0")</f>
        <v>344347.43799999997</v>
      </c>
      <c r="BT449" s="9">
        <v>44620</v>
      </c>
      <c r="BU449" s="14">
        <f t="shared" ca="1" si="354"/>
        <v>2000</v>
      </c>
      <c r="BV449" s="14">
        <f t="shared" ca="1" si="379"/>
        <v>2000</v>
      </c>
      <c r="BW449" s="14">
        <f t="shared" ca="1" si="393"/>
        <v>1071.8249196696172</v>
      </c>
      <c r="BX449" s="14">
        <f t="shared" ca="1" si="355"/>
        <v>928.1750803303828</v>
      </c>
      <c r="BY449" s="14">
        <f t="shared" ca="1" si="356"/>
        <v>928.1750803303828</v>
      </c>
      <c r="BZ449" s="14">
        <f t="shared" ca="1" si="369"/>
        <v>803489.56299796025</v>
      </c>
      <c r="CA449" s="15">
        <f ca="1">SUM(BY$12:BY449)</f>
        <v>415867.50900000008</v>
      </c>
      <c r="CB449" s="16">
        <f ca="1">SUM(BW$12:BW449)+SUMIF(BX$12:BX449, "&lt;0")</f>
        <v>387622.05399796035</v>
      </c>
      <c r="CD449" s="9">
        <v>44620</v>
      </c>
      <c r="CE449" s="14">
        <f t="shared" ca="1" si="377"/>
        <v>2500</v>
      </c>
      <c r="CF449" s="14">
        <f t="shared" ca="1" si="386"/>
        <v>2500</v>
      </c>
      <c r="CG449" s="14">
        <f t="shared" ca="1" si="394"/>
        <v>1071.8249196696172</v>
      </c>
      <c r="CH449" s="14">
        <f t="shared" ca="1" si="370"/>
        <v>1428.1750803303828</v>
      </c>
      <c r="CI449" s="14">
        <f t="shared" ca="1" si="371"/>
        <v>1428.1750803303828</v>
      </c>
      <c r="CJ449" s="14">
        <f t="shared" ca="1" si="400"/>
        <v>978787.29516675486</v>
      </c>
      <c r="CK449" s="15">
        <f ca="1">SUM(CI$12:CI449)</f>
        <v>507165.24116879469</v>
      </c>
      <c r="CL449" s="16">
        <f ca="1">SUM(CG$12:CG449)+SUMIF(CH$12:CH449, "&lt;0")</f>
        <v>471622.05399796029</v>
      </c>
    </row>
    <row r="450" spans="1:90" x14ac:dyDescent="0.2">
      <c r="A450" s="24">
        <v>44621</v>
      </c>
      <c r="B450" s="54">
        <f ca="1">IF($A450&gt;= $C$5,$C$6, INDEX('Historical Data'!$D$2:$D$745, MATCH(A450, 'Historical Data'!$B$2:$B$745, 0)))</f>
        <v>1295.6389999999997</v>
      </c>
      <c r="C450" s="14">
        <f t="shared" ca="1" si="380"/>
        <v>1295.6389999999994</v>
      </c>
      <c r="D450" s="14">
        <f t="shared" ca="1" si="348"/>
        <v>241.42199999999548</v>
      </c>
      <c r="E450" s="14">
        <f t="shared" ca="1" si="357"/>
        <v>1054.2170000000042</v>
      </c>
      <c r="F450" s="14">
        <f t="shared" ca="1" si="349"/>
        <v>1054.2170000000042</v>
      </c>
      <c r="G450" s="14">
        <f t="shared" ca="1" si="372"/>
        <v>545851.37700000382</v>
      </c>
      <c r="H450" s="15">
        <f ca="1">SUM(F$12:F450)</f>
        <v>281684.41399999976</v>
      </c>
      <c r="I450" s="16">
        <f ca="1">SUM(D$12:D450)+SUMIF(E$12:E450, "&lt;0")</f>
        <v>264166.96299999952</v>
      </c>
      <c r="J450" s="15"/>
      <c r="K450" s="9">
        <v>44621</v>
      </c>
      <c r="L450" s="14">
        <f t="shared" ca="1" si="373"/>
        <v>1788.5130798771124</v>
      </c>
      <c r="M450" s="14">
        <f t="shared" ca="1" si="381"/>
        <v>1788.5130798771129</v>
      </c>
      <c r="N450" s="14">
        <f t="shared" ca="1" si="387"/>
        <v>734.29607987710824</v>
      </c>
      <c r="O450" s="14">
        <f t="shared" ca="1" si="358"/>
        <v>1054.2170000000042</v>
      </c>
      <c r="P450" s="14">
        <f t="shared" ca="1" si="359"/>
        <v>1054.2170000000042</v>
      </c>
      <c r="Q450" s="14">
        <f t="shared" ca="1" si="395"/>
        <v>728214.78655453469</v>
      </c>
      <c r="R450" s="15">
        <f ca="1">SUM(P$12:P450)</f>
        <v>376316.23733640526</v>
      </c>
      <c r="S450" s="16">
        <f ca="1">SUM(N$12:N450)+SUMIF(O$12:O450, "&lt;0")</f>
        <v>351898.54921812564</v>
      </c>
      <c r="U450" s="9">
        <v>44621</v>
      </c>
      <c r="V450" s="14">
        <f t="shared" ca="1" si="374"/>
        <v>1250</v>
      </c>
      <c r="W450" s="14">
        <f t="shared" ca="1" si="382"/>
        <v>1250</v>
      </c>
      <c r="X450" s="14">
        <f t="shared" ca="1" si="388"/>
        <v>195.78299999999581</v>
      </c>
      <c r="Y450" s="14">
        <f t="shared" ca="1" si="360"/>
        <v>1054.2170000000042</v>
      </c>
      <c r="Z450" s="14">
        <f t="shared" ca="1" si="361"/>
        <v>1054.2170000000042</v>
      </c>
      <c r="AA450" s="14">
        <f t="shared" ca="1" si="396"/>
        <v>528964.94699999993</v>
      </c>
      <c r="AB450" s="15">
        <f ca="1">SUM(Z$12:Z450)</f>
        <v>272921.72599999997</v>
      </c>
      <c r="AC450" s="16">
        <f ca="1">SUM(X$12:X450)+SUMIF(Y$12:Y450, "&lt;0")</f>
        <v>256043.22100000002</v>
      </c>
      <c r="AE450" s="9">
        <v>44621</v>
      </c>
      <c r="AF450" s="14">
        <f t="shared" ca="1" si="350"/>
        <v>2000</v>
      </c>
      <c r="AG450" s="14">
        <f t="shared" ca="1" si="378"/>
        <v>2000</v>
      </c>
      <c r="AH450" s="14">
        <f t="shared" ca="1" si="389"/>
        <v>945.78299999999581</v>
      </c>
      <c r="AI450" s="14">
        <f t="shared" ca="1" si="351"/>
        <v>1054.2170000000042</v>
      </c>
      <c r="AJ450" s="14">
        <f t="shared" ca="1" si="352"/>
        <v>1054.2170000000042</v>
      </c>
      <c r="AK450" s="14">
        <f t="shared" ca="1" si="362"/>
        <v>805489.56299796025</v>
      </c>
      <c r="AL450" s="15">
        <f ca="1">SUM(AJ$12:AJ450)</f>
        <v>416921.72600000008</v>
      </c>
      <c r="AM450" s="16">
        <f ca="1">SUM(AH$12:AH450)+SUMIF(AI$12:AI450, "&lt;0")</f>
        <v>388567.83699796034</v>
      </c>
      <c r="AO450" s="9">
        <v>44621</v>
      </c>
      <c r="AP450" s="14">
        <f t="shared" ca="1" si="353"/>
        <v>3000</v>
      </c>
      <c r="AQ450" s="14">
        <f t="shared" ca="1" si="383"/>
        <v>3000</v>
      </c>
      <c r="AR450" s="14">
        <f t="shared" ca="1" si="390"/>
        <v>1327.1174806224931</v>
      </c>
      <c r="AS450" s="14">
        <f t="shared" ca="1" si="363"/>
        <v>1672.8825193775069</v>
      </c>
      <c r="AT450" s="14">
        <f t="shared" ca="1" si="364"/>
        <v>1672.8825193775069</v>
      </c>
      <c r="AU450" s="14">
        <f t="shared" ca="1" si="397"/>
        <v>1147390.7878561858</v>
      </c>
      <c r="AV450" s="15">
        <f ca="1">SUM(AT$12:AT450)</f>
        <v>593147.34858366707</v>
      </c>
      <c r="AW450" s="16">
        <f ca="1">SUM(AR$12:AR450)+SUMIF(AS$12:AS450, "&lt;0")</f>
        <v>554243.43927251874</v>
      </c>
      <c r="AX450" s="15"/>
      <c r="AZ450" s="9">
        <v>44621</v>
      </c>
      <c r="BA450" s="14">
        <f t="shared" ca="1" si="375"/>
        <v>1500</v>
      </c>
      <c r="BB450" s="14">
        <f t="shared" ca="1" si="384"/>
        <v>1500</v>
      </c>
      <c r="BC450" s="14">
        <f t="shared" ca="1" si="391"/>
        <v>445.78299999999581</v>
      </c>
      <c r="BD450" s="14">
        <f t="shared" ca="1" si="365"/>
        <v>1054.2170000000042</v>
      </c>
      <c r="BE450" s="14">
        <f t="shared" ca="1" si="366"/>
        <v>1054.2170000000042</v>
      </c>
      <c r="BF450" s="14">
        <f t="shared" ca="1" si="398"/>
        <v>621464.94699999993</v>
      </c>
      <c r="BG450" s="15">
        <f ca="1">SUM(BE$12:BE450)</f>
        <v>320921.72600000008</v>
      </c>
      <c r="BH450" s="16">
        <f ca="1">SUM(BC$12:BC450)+SUMIF(BD$12:BD450, "&lt;0")</f>
        <v>300543.22099999996</v>
      </c>
      <c r="BJ450" s="9">
        <v>44621</v>
      </c>
      <c r="BK450" s="14">
        <f t="shared" ca="1" si="376"/>
        <v>1750</v>
      </c>
      <c r="BL450" s="14">
        <f t="shared" ca="1" si="385"/>
        <v>1750</v>
      </c>
      <c r="BM450" s="14">
        <f t="shared" ca="1" si="392"/>
        <v>695.78299999999581</v>
      </c>
      <c r="BN450" s="14">
        <f t="shared" ca="1" si="367"/>
        <v>1054.2170000000042</v>
      </c>
      <c r="BO450" s="14">
        <f t="shared" ca="1" si="368"/>
        <v>1054.2170000000042</v>
      </c>
      <c r="BP450" s="14">
        <f t="shared" ca="1" si="399"/>
        <v>713964.94699999993</v>
      </c>
      <c r="BQ450" s="15">
        <f ca="1">SUM(BO$12:BO450)</f>
        <v>368921.72599999997</v>
      </c>
      <c r="BR450" s="16">
        <f ca="1">SUM(BM$12:BM450)+SUMIF(BN$12:BN450, "&lt;0")</f>
        <v>345043.2209999999</v>
      </c>
      <c r="BT450" s="9">
        <v>44621</v>
      </c>
      <c r="BU450" s="14">
        <f t="shared" ca="1" si="354"/>
        <v>2000</v>
      </c>
      <c r="BV450" s="14">
        <f t="shared" ca="1" si="379"/>
        <v>2000</v>
      </c>
      <c r="BW450" s="14">
        <f t="shared" ca="1" si="393"/>
        <v>945.78299999999581</v>
      </c>
      <c r="BX450" s="14">
        <f t="shared" ca="1" si="355"/>
        <v>1054.2170000000042</v>
      </c>
      <c r="BY450" s="14">
        <f t="shared" ca="1" si="356"/>
        <v>1054.2170000000042</v>
      </c>
      <c r="BZ450" s="14">
        <f t="shared" ca="1" si="369"/>
        <v>805489.56299796025</v>
      </c>
      <c r="CA450" s="15">
        <f ca="1">SUM(BY$12:BY450)</f>
        <v>416921.72600000008</v>
      </c>
      <c r="CB450" s="16">
        <f ca="1">SUM(BW$12:BW450)+SUMIF(BX$12:BX450, "&lt;0")</f>
        <v>388567.83699796034</v>
      </c>
      <c r="CD450" s="9">
        <v>44621</v>
      </c>
      <c r="CE450" s="14">
        <f t="shared" ca="1" si="377"/>
        <v>2500</v>
      </c>
      <c r="CF450" s="14">
        <f t="shared" ca="1" si="386"/>
        <v>2500</v>
      </c>
      <c r="CG450" s="14">
        <f t="shared" ca="1" si="394"/>
        <v>966.29564964367182</v>
      </c>
      <c r="CH450" s="14">
        <f t="shared" ca="1" si="370"/>
        <v>1533.7043503563282</v>
      </c>
      <c r="CI450" s="14">
        <f t="shared" ca="1" si="371"/>
        <v>1533.7043503563282</v>
      </c>
      <c r="CJ450" s="14">
        <f t="shared" ca="1" si="400"/>
        <v>981287.29516675486</v>
      </c>
      <c r="CK450" s="15">
        <f ca="1">SUM(CI$12:CI450)</f>
        <v>508698.94551915099</v>
      </c>
      <c r="CL450" s="16">
        <f ca="1">SUM(CG$12:CG450)+SUMIF(CH$12:CH450, "&lt;0")</f>
        <v>472588.34964760399</v>
      </c>
    </row>
    <row r="451" spans="1:90" x14ac:dyDescent="0.2">
      <c r="A451" s="24">
        <v>44622</v>
      </c>
      <c r="B451" s="54">
        <f ca="1">IF($A451&gt;= $C$5,$C$6, INDEX('Historical Data'!$D$2:$D$745, MATCH(A451, 'Historical Data'!$B$2:$B$745, 0)))</f>
        <v>1295.6389999999997</v>
      </c>
      <c r="C451" s="14">
        <f t="shared" ca="1" si="380"/>
        <v>1295.6389999999994</v>
      </c>
      <c r="D451" s="14">
        <f t="shared" ca="1" si="348"/>
        <v>0</v>
      </c>
      <c r="E451" s="14">
        <f t="shared" ca="1" si="357"/>
        <v>1295.6389999999997</v>
      </c>
      <c r="F451" s="14">
        <f t="shared" ca="1" si="349"/>
        <v>1295.6389999999997</v>
      </c>
      <c r="G451" s="14">
        <f t="shared" ca="1" si="372"/>
        <v>547147.01600000379</v>
      </c>
      <c r="H451" s="15">
        <f ca="1">SUM(F$12:F451)</f>
        <v>282980.05299999978</v>
      </c>
      <c r="I451" s="16">
        <f ca="1">SUM(D$12:D451)+SUMIF(E$12:E451, "&lt;0")</f>
        <v>264166.96299999952</v>
      </c>
      <c r="J451" s="15"/>
      <c r="K451" s="9">
        <v>44622</v>
      </c>
      <c r="L451" s="14">
        <f t="shared" ca="1" si="373"/>
        <v>1788.5130798771124</v>
      </c>
      <c r="M451" s="14">
        <f t="shared" ca="1" si="381"/>
        <v>1788.5130798771129</v>
      </c>
      <c r="N451" s="14">
        <f t="shared" ca="1" si="387"/>
        <v>164.89807987711447</v>
      </c>
      <c r="O451" s="14">
        <f t="shared" ca="1" si="358"/>
        <v>1623.614999999998</v>
      </c>
      <c r="P451" s="14">
        <f t="shared" ca="1" si="359"/>
        <v>1623.614999999998</v>
      </c>
      <c r="Q451" s="14">
        <f t="shared" ca="1" si="395"/>
        <v>730003.29963441181</v>
      </c>
      <c r="R451" s="15">
        <f ca="1">SUM(P$12:P451)</f>
        <v>377939.85233640525</v>
      </c>
      <c r="S451" s="16">
        <f ca="1">SUM(N$12:N451)+SUMIF(O$12:O451, "&lt;0")</f>
        <v>352063.44729800278</v>
      </c>
      <c r="U451" s="9">
        <v>44622</v>
      </c>
      <c r="V451" s="14">
        <f t="shared" ca="1" si="374"/>
        <v>1250</v>
      </c>
      <c r="W451" s="14">
        <f t="shared" ca="1" si="382"/>
        <v>1250</v>
      </c>
      <c r="X451" s="14">
        <f t="shared" ca="1" si="388"/>
        <v>0</v>
      </c>
      <c r="Y451" s="14">
        <f t="shared" ca="1" si="360"/>
        <v>1250</v>
      </c>
      <c r="Z451" s="14">
        <f t="shared" ca="1" si="361"/>
        <v>1250</v>
      </c>
      <c r="AA451" s="14">
        <f t="shared" ca="1" si="396"/>
        <v>530214.94699999993</v>
      </c>
      <c r="AB451" s="15">
        <f ca="1">SUM(Z$12:Z451)</f>
        <v>274171.72599999997</v>
      </c>
      <c r="AC451" s="16">
        <f ca="1">SUM(X$12:X451)+SUMIF(Y$12:Y451, "&lt;0")</f>
        <v>256043.22100000002</v>
      </c>
      <c r="AE451" s="9">
        <v>44622</v>
      </c>
      <c r="AF451" s="14">
        <f t="shared" ca="1" si="350"/>
        <v>2000</v>
      </c>
      <c r="AG451" s="14">
        <f t="shared" ca="1" si="378"/>
        <v>2000</v>
      </c>
      <c r="AH451" s="14">
        <f t="shared" ca="1" si="389"/>
        <v>376.38500000000204</v>
      </c>
      <c r="AI451" s="14">
        <f t="shared" ca="1" si="351"/>
        <v>1623.614999999998</v>
      </c>
      <c r="AJ451" s="14">
        <f t="shared" ca="1" si="352"/>
        <v>1623.614999999998</v>
      </c>
      <c r="AK451" s="14">
        <f t="shared" ca="1" si="362"/>
        <v>807489.56299796025</v>
      </c>
      <c r="AL451" s="15">
        <f ca="1">SUM(AJ$12:AJ451)</f>
        <v>418545.34100000007</v>
      </c>
      <c r="AM451" s="16">
        <f ca="1">SUM(AH$12:AH451)+SUMIF(AI$12:AI451, "&lt;0")</f>
        <v>388944.22199796035</v>
      </c>
      <c r="AO451" s="9">
        <v>44622</v>
      </c>
      <c r="AP451" s="14">
        <f t="shared" ca="1" si="353"/>
        <v>3000</v>
      </c>
      <c r="AQ451" s="14">
        <f t="shared" ca="1" si="383"/>
        <v>3000</v>
      </c>
      <c r="AR451" s="14">
        <f t="shared" ca="1" si="390"/>
        <v>757.71948062249976</v>
      </c>
      <c r="AS451" s="14">
        <f t="shared" ca="1" si="363"/>
        <v>2242.2805193775002</v>
      </c>
      <c r="AT451" s="14">
        <f t="shared" ca="1" si="364"/>
        <v>2242.2805193775002</v>
      </c>
      <c r="AU451" s="14">
        <f t="shared" ca="1" si="397"/>
        <v>1150390.7878561858</v>
      </c>
      <c r="AV451" s="15">
        <f ca="1">SUM(AT$12:AT451)</f>
        <v>595389.62910304463</v>
      </c>
      <c r="AW451" s="16">
        <f ca="1">SUM(AR$12:AR451)+SUMIF(AS$12:AS451, "&lt;0")</f>
        <v>555001.15875314118</v>
      </c>
      <c r="AX451" s="15"/>
      <c r="AZ451" s="9">
        <v>44622</v>
      </c>
      <c r="BA451" s="14">
        <f t="shared" ca="1" si="375"/>
        <v>1500</v>
      </c>
      <c r="BB451" s="14">
        <f t="shared" ca="1" si="384"/>
        <v>1500</v>
      </c>
      <c r="BC451" s="14">
        <f t="shared" ca="1" si="391"/>
        <v>0</v>
      </c>
      <c r="BD451" s="14">
        <f t="shared" ca="1" si="365"/>
        <v>1500</v>
      </c>
      <c r="BE451" s="14">
        <f t="shared" ca="1" si="366"/>
        <v>1500</v>
      </c>
      <c r="BF451" s="14">
        <f t="shared" ca="1" si="398"/>
        <v>622964.94699999993</v>
      </c>
      <c r="BG451" s="15">
        <f ca="1">SUM(BE$12:BE451)</f>
        <v>322421.72600000008</v>
      </c>
      <c r="BH451" s="16">
        <f ca="1">SUM(BC$12:BC451)+SUMIF(BD$12:BD451, "&lt;0")</f>
        <v>300543.22099999996</v>
      </c>
      <c r="BJ451" s="9">
        <v>44622</v>
      </c>
      <c r="BK451" s="14">
        <f t="shared" ca="1" si="376"/>
        <v>1750</v>
      </c>
      <c r="BL451" s="14">
        <f t="shared" ca="1" si="385"/>
        <v>1750</v>
      </c>
      <c r="BM451" s="14">
        <f t="shared" ca="1" si="392"/>
        <v>126.38500000000204</v>
      </c>
      <c r="BN451" s="14">
        <f t="shared" ca="1" si="367"/>
        <v>1623.614999999998</v>
      </c>
      <c r="BO451" s="14">
        <f t="shared" ca="1" si="368"/>
        <v>1623.614999999998</v>
      </c>
      <c r="BP451" s="14">
        <f t="shared" ca="1" si="399"/>
        <v>715714.94699999993</v>
      </c>
      <c r="BQ451" s="15">
        <f ca="1">SUM(BO$12:BO451)</f>
        <v>370545.34099999996</v>
      </c>
      <c r="BR451" s="16">
        <f ca="1">SUM(BM$12:BM451)+SUMIF(BN$12:BN451, "&lt;0")</f>
        <v>345169.60599999991</v>
      </c>
      <c r="BT451" s="9">
        <v>44622</v>
      </c>
      <c r="BU451" s="14">
        <f t="shared" ca="1" si="354"/>
        <v>2000</v>
      </c>
      <c r="BV451" s="14">
        <f t="shared" ca="1" si="379"/>
        <v>2000</v>
      </c>
      <c r="BW451" s="14">
        <f t="shared" ca="1" si="393"/>
        <v>376.38500000000204</v>
      </c>
      <c r="BX451" s="14">
        <f t="shared" ca="1" si="355"/>
        <v>1623.614999999998</v>
      </c>
      <c r="BY451" s="14">
        <f t="shared" ca="1" si="356"/>
        <v>1623.614999999998</v>
      </c>
      <c r="BZ451" s="14">
        <f t="shared" ca="1" si="369"/>
        <v>807489.56299796025</v>
      </c>
      <c r="CA451" s="15">
        <f ca="1">SUM(BY$12:BY451)</f>
        <v>418545.34100000007</v>
      </c>
      <c r="CB451" s="16">
        <f ca="1">SUM(BW$12:BW451)+SUMIF(BX$12:BX451, "&lt;0")</f>
        <v>388944.22199796035</v>
      </c>
      <c r="CD451" s="9">
        <v>44622</v>
      </c>
      <c r="CE451" s="14">
        <f t="shared" ca="1" si="377"/>
        <v>2500</v>
      </c>
      <c r="CF451" s="14">
        <f t="shared" ca="1" si="386"/>
        <v>2500</v>
      </c>
      <c r="CG451" s="14">
        <f t="shared" ca="1" si="394"/>
        <v>422.67537961774087</v>
      </c>
      <c r="CH451" s="14">
        <f t="shared" ca="1" si="370"/>
        <v>2077.3246203822591</v>
      </c>
      <c r="CI451" s="14">
        <f t="shared" ca="1" si="371"/>
        <v>2077.3246203822591</v>
      </c>
      <c r="CJ451" s="14">
        <f t="shared" ca="1" si="400"/>
        <v>983787.29516675486</v>
      </c>
      <c r="CK451" s="15">
        <f ca="1">SUM(CI$12:CI451)</f>
        <v>510776.27013953327</v>
      </c>
      <c r="CL451" s="16">
        <f ca="1">SUM(CG$12:CG451)+SUMIF(CH$12:CH451, "&lt;0")</f>
        <v>473011.02502722171</v>
      </c>
    </row>
    <row r="452" spans="1:90" x14ac:dyDescent="0.2">
      <c r="A452" s="24">
        <v>44623</v>
      </c>
      <c r="B452" s="54">
        <f ca="1">IF($A452&gt;= $C$5,$C$6, INDEX('Historical Data'!$D$2:$D$745, MATCH(A452, 'Historical Data'!$B$2:$B$745, 0)))</f>
        <v>1295.6389999999997</v>
      </c>
      <c r="C452" s="14">
        <f t="shared" ca="1" si="380"/>
        <v>1295.6389999999994</v>
      </c>
      <c r="D452" s="14">
        <f t="shared" ca="1" si="348"/>
        <v>0</v>
      </c>
      <c r="E452" s="14">
        <f t="shared" ca="1" si="357"/>
        <v>1295.6389999999997</v>
      </c>
      <c r="F452" s="14">
        <f t="shared" ca="1" si="349"/>
        <v>1295.6389999999997</v>
      </c>
      <c r="G452" s="14">
        <f t="shared" ca="1" si="372"/>
        <v>548442.65500000375</v>
      </c>
      <c r="H452" s="15">
        <f ca="1">SUM(F$12:F452)</f>
        <v>284275.69199999981</v>
      </c>
      <c r="I452" s="16">
        <f ca="1">SUM(D$12:D452)+SUMIF(E$12:E452, "&lt;0")</f>
        <v>264166.96299999952</v>
      </c>
      <c r="J452" s="15"/>
      <c r="K452" s="9">
        <v>44623</v>
      </c>
      <c r="L452" s="14">
        <f t="shared" ca="1" si="373"/>
        <v>1788.5130798771124</v>
      </c>
      <c r="M452" s="14">
        <f t="shared" ca="1" si="381"/>
        <v>1788.5130798771129</v>
      </c>
      <c r="N452" s="14">
        <f t="shared" ca="1" si="387"/>
        <v>0</v>
      </c>
      <c r="O452" s="14">
        <f t="shared" ca="1" si="358"/>
        <v>1788.5130798771124</v>
      </c>
      <c r="P452" s="14">
        <f t="shared" ca="1" si="359"/>
        <v>1788.5130798771124</v>
      </c>
      <c r="Q452" s="14">
        <f t="shared" ca="1" si="395"/>
        <v>731791.81271428894</v>
      </c>
      <c r="R452" s="15">
        <f ca="1">SUM(P$12:P452)</f>
        <v>379728.36541628238</v>
      </c>
      <c r="S452" s="16">
        <f ca="1">SUM(N$12:N452)+SUMIF(O$12:O452, "&lt;0")</f>
        <v>352063.44729800278</v>
      </c>
      <c r="U452" s="9">
        <v>44623</v>
      </c>
      <c r="V452" s="14">
        <f t="shared" ca="1" si="374"/>
        <v>1250</v>
      </c>
      <c r="W452" s="14">
        <f t="shared" ca="1" si="382"/>
        <v>1250</v>
      </c>
      <c r="X452" s="14">
        <f t="shared" ca="1" si="388"/>
        <v>0</v>
      </c>
      <c r="Y452" s="14">
        <f t="shared" ca="1" si="360"/>
        <v>1250</v>
      </c>
      <c r="Z452" s="14">
        <f t="shared" ca="1" si="361"/>
        <v>1250</v>
      </c>
      <c r="AA452" s="14">
        <f t="shared" ca="1" si="396"/>
        <v>531464.94699999993</v>
      </c>
      <c r="AB452" s="15">
        <f ca="1">SUM(Z$12:Z452)</f>
        <v>275421.72599999997</v>
      </c>
      <c r="AC452" s="16">
        <f ca="1">SUM(X$12:X452)+SUMIF(Y$12:Y452, "&lt;0")</f>
        <v>256043.22100000002</v>
      </c>
      <c r="AE452" s="9">
        <v>44623</v>
      </c>
      <c r="AF452" s="14">
        <f t="shared" ca="1" si="350"/>
        <v>2000</v>
      </c>
      <c r="AG452" s="14">
        <f t="shared" ca="1" si="378"/>
        <v>2000</v>
      </c>
      <c r="AH452" s="14">
        <f t="shared" ca="1" si="389"/>
        <v>118.97699999999895</v>
      </c>
      <c r="AI452" s="14">
        <f t="shared" ca="1" si="351"/>
        <v>1881.023000000001</v>
      </c>
      <c r="AJ452" s="14">
        <f t="shared" ca="1" si="352"/>
        <v>1881.023000000001</v>
      </c>
      <c r="AK452" s="14">
        <f t="shared" ca="1" si="362"/>
        <v>809489.56299796025</v>
      </c>
      <c r="AL452" s="15">
        <f ca="1">SUM(AJ$12:AJ452)</f>
        <v>420426.36400000006</v>
      </c>
      <c r="AM452" s="16">
        <f ca="1">SUM(AH$12:AH452)+SUMIF(AI$12:AI452, "&lt;0")</f>
        <v>389063.19899796037</v>
      </c>
      <c r="AO452" s="9">
        <v>44623</v>
      </c>
      <c r="AP452" s="14">
        <f t="shared" ca="1" si="353"/>
        <v>3000</v>
      </c>
      <c r="AQ452" s="14">
        <f t="shared" ca="1" si="383"/>
        <v>3000</v>
      </c>
      <c r="AR452" s="14">
        <f t="shared" ca="1" si="390"/>
        <v>500.31148062249622</v>
      </c>
      <c r="AS452" s="14">
        <f t="shared" ca="1" si="363"/>
        <v>2499.6885193775038</v>
      </c>
      <c r="AT452" s="14">
        <f t="shared" ca="1" si="364"/>
        <v>2499.6885193775038</v>
      </c>
      <c r="AU452" s="14">
        <f t="shared" ca="1" si="397"/>
        <v>1153390.7878561858</v>
      </c>
      <c r="AV452" s="15">
        <f ca="1">SUM(AT$12:AT452)</f>
        <v>597889.31762242212</v>
      </c>
      <c r="AW452" s="16">
        <f ca="1">SUM(AR$12:AR452)+SUMIF(AS$12:AS452, "&lt;0")</f>
        <v>555501.47023376368</v>
      </c>
      <c r="AX452" s="15"/>
      <c r="AZ452" s="9">
        <v>44623</v>
      </c>
      <c r="BA452" s="14">
        <f t="shared" ca="1" si="375"/>
        <v>1500</v>
      </c>
      <c r="BB452" s="14">
        <f t="shared" ca="1" si="384"/>
        <v>1500</v>
      </c>
      <c r="BC452" s="14">
        <f t="shared" ca="1" si="391"/>
        <v>0</v>
      </c>
      <c r="BD452" s="14">
        <f t="shared" ca="1" si="365"/>
        <v>1500</v>
      </c>
      <c r="BE452" s="14">
        <f t="shared" ca="1" si="366"/>
        <v>1500</v>
      </c>
      <c r="BF452" s="14">
        <f t="shared" ca="1" si="398"/>
        <v>624464.94699999993</v>
      </c>
      <c r="BG452" s="15">
        <f ca="1">SUM(BE$12:BE452)</f>
        <v>323921.72600000008</v>
      </c>
      <c r="BH452" s="16">
        <f ca="1">SUM(BC$12:BC452)+SUMIF(BD$12:BD452, "&lt;0")</f>
        <v>300543.22099999996</v>
      </c>
      <c r="BJ452" s="9">
        <v>44623</v>
      </c>
      <c r="BK452" s="14">
        <f t="shared" ca="1" si="376"/>
        <v>1750</v>
      </c>
      <c r="BL452" s="14">
        <f t="shared" ca="1" si="385"/>
        <v>1750</v>
      </c>
      <c r="BM452" s="14">
        <f t="shared" ca="1" si="392"/>
        <v>0</v>
      </c>
      <c r="BN452" s="14">
        <f t="shared" ca="1" si="367"/>
        <v>1750</v>
      </c>
      <c r="BO452" s="14">
        <f t="shared" ca="1" si="368"/>
        <v>1750</v>
      </c>
      <c r="BP452" s="14">
        <f t="shared" ca="1" si="399"/>
        <v>717464.94699999993</v>
      </c>
      <c r="BQ452" s="15">
        <f ca="1">SUM(BO$12:BO452)</f>
        <v>372295.34099999996</v>
      </c>
      <c r="BR452" s="16">
        <f ca="1">SUM(BM$12:BM452)+SUMIF(BN$12:BN452, "&lt;0")</f>
        <v>345169.60599999991</v>
      </c>
      <c r="BT452" s="9">
        <v>44623</v>
      </c>
      <c r="BU452" s="14">
        <f t="shared" ca="1" si="354"/>
        <v>2000</v>
      </c>
      <c r="BV452" s="14">
        <f t="shared" ca="1" si="379"/>
        <v>2000</v>
      </c>
      <c r="BW452" s="14">
        <f t="shared" ca="1" si="393"/>
        <v>118.97699999999895</v>
      </c>
      <c r="BX452" s="14">
        <f t="shared" ca="1" si="355"/>
        <v>1881.023000000001</v>
      </c>
      <c r="BY452" s="14">
        <f t="shared" ca="1" si="356"/>
        <v>1881.023000000001</v>
      </c>
      <c r="BZ452" s="14">
        <f t="shared" ca="1" si="369"/>
        <v>809489.56299796025</v>
      </c>
      <c r="CA452" s="15">
        <f ca="1">SUM(BY$12:BY452)</f>
        <v>420426.36400000006</v>
      </c>
      <c r="CB452" s="16">
        <f ca="1">SUM(BW$12:BW452)+SUMIF(BX$12:BX452, "&lt;0")</f>
        <v>389063.19899796037</v>
      </c>
      <c r="CD452" s="9">
        <v>44623</v>
      </c>
      <c r="CE452" s="14">
        <f t="shared" ca="1" si="377"/>
        <v>2500</v>
      </c>
      <c r="CF452" s="14">
        <f t="shared" ca="1" si="386"/>
        <v>2500</v>
      </c>
      <c r="CG452" s="14">
        <f t="shared" ca="1" si="394"/>
        <v>191.04510959180016</v>
      </c>
      <c r="CH452" s="14">
        <f t="shared" ca="1" si="370"/>
        <v>2308.9548904081998</v>
      </c>
      <c r="CI452" s="14">
        <f t="shared" ca="1" si="371"/>
        <v>2308.9548904081998</v>
      </c>
      <c r="CJ452" s="14">
        <f t="shared" ca="1" si="400"/>
        <v>986287.29516675486</v>
      </c>
      <c r="CK452" s="15">
        <f ca="1">SUM(CI$12:CI452)</f>
        <v>513085.22502994147</v>
      </c>
      <c r="CL452" s="16">
        <f ca="1">SUM(CG$12:CG452)+SUMIF(CH$12:CH452, "&lt;0")</f>
        <v>473202.07013681351</v>
      </c>
    </row>
    <row r="453" spans="1:90" x14ac:dyDescent="0.2">
      <c r="A453" s="24">
        <v>44624</v>
      </c>
      <c r="B453" s="54">
        <f ca="1">IF($A453&gt;= $C$5,$C$6, INDEX('Historical Data'!$D$2:$D$745, MATCH(A453, 'Historical Data'!$B$2:$B$745, 0)))</f>
        <v>1295.6389999999997</v>
      </c>
      <c r="C453" s="14">
        <f t="shared" ca="1" si="380"/>
        <v>1295.6389999999994</v>
      </c>
      <c r="D453" s="14">
        <f t="shared" ca="1" si="348"/>
        <v>4.6250000000050022</v>
      </c>
      <c r="E453" s="14">
        <f t="shared" ca="1" si="357"/>
        <v>1291.0139999999947</v>
      </c>
      <c r="F453" s="14">
        <f t="shared" ca="1" si="349"/>
        <v>1291.0139999999947</v>
      </c>
      <c r="G453" s="14">
        <f t="shared" ca="1" si="372"/>
        <v>549738.29400000372</v>
      </c>
      <c r="H453" s="15">
        <f ca="1">SUM(F$12:F453)</f>
        <v>285566.70599999977</v>
      </c>
      <c r="I453" s="16">
        <f ca="1">SUM(D$12:D453)+SUMIF(E$12:E453, "&lt;0")</f>
        <v>264171.58799999952</v>
      </c>
      <c r="J453" s="15"/>
      <c r="K453" s="9">
        <v>44624</v>
      </c>
      <c r="L453" s="14">
        <f t="shared" ca="1" si="373"/>
        <v>1788.5130798771124</v>
      </c>
      <c r="M453" s="14">
        <f t="shared" ca="1" si="381"/>
        <v>1788.5130798771129</v>
      </c>
      <c r="N453" s="14">
        <f t="shared" ca="1" si="387"/>
        <v>1318.3491597542288</v>
      </c>
      <c r="O453" s="14">
        <f t="shared" ca="1" si="358"/>
        <v>470.16392012288361</v>
      </c>
      <c r="P453" s="14">
        <f t="shared" ca="1" si="359"/>
        <v>470.16392012288361</v>
      </c>
      <c r="Q453" s="14">
        <f t="shared" ca="1" si="395"/>
        <v>733580.32579416607</v>
      </c>
      <c r="R453" s="15">
        <f ca="1">SUM(P$12:P453)</f>
        <v>380198.52933640528</v>
      </c>
      <c r="S453" s="16">
        <f ca="1">SUM(N$12:N453)+SUMIF(O$12:O453, "&lt;0")</f>
        <v>353381.79645775701</v>
      </c>
      <c r="U453" s="9">
        <v>44624</v>
      </c>
      <c r="V453" s="14">
        <f t="shared" ca="1" si="374"/>
        <v>1250</v>
      </c>
      <c r="W453" s="14">
        <f t="shared" ca="1" si="382"/>
        <v>1250</v>
      </c>
      <c r="X453" s="14">
        <f t="shared" ca="1" si="388"/>
        <v>0</v>
      </c>
      <c r="Y453" s="14">
        <f t="shared" ca="1" si="360"/>
        <v>1250</v>
      </c>
      <c r="Z453" s="14">
        <f t="shared" ca="1" si="361"/>
        <v>1250</v>
      </c>
      <c r="AA453" s="14">
        <f t="shared" ca="1" si="396"/>
        <v>532714.94699999993</v>
      </c>
      <c r="AB453" s="15">
        <f ca="1">SUM(Z$12:Z453)</f>
        <v>276671.72599999997</v>
      </c>
      <c r="AC453" s="16">
        <f ca="1">SUM(X$12:X453)+SUMIF(Y$12:Y453, "&lt;0")</f>
        <v>256043.22100000002</v>
      </c>
      <c r="AE453" s="9">
        <v>44624</v>
      </c>
      <c r="AF453" s="14">
        <f t="shared" ca="1" si="350"/>
        <v>2000</v>
      </c>
      <c r="AG453" s="14">
        <f t="shared" ca="1" si="378"/>
        <v>2000</v>
      </c>
      <c r="AH453" s="14">
        <f t="shared" ca="1" si="389"/>
        <v>1622.346000000005</v>
      </c>
      <c r="AI453" s="14">
        <f t="shared" ca="1" si="351"/>
        <v>377.65399999999499</v>
      </c>
      <c r="AJ453" s="14">
        <f t="shared" ca="1" si="352"/>
        <v>377.65399999999499</v>
      </c>
      <c r="AK453" s="14">
        <f t="shared" ca="1" si="362"/>
        <v>811489.56299796025</v>
      </c>
      <c r="AL453" s="15">
        <f ca="1">SUM(AJ$12:AJ453)</f>
        <v>420804.01800000004</v>
      </c>
      <c r="AM453" s="16">
        <f ca="1">SUM(AH$12:AH453)+SUMIF(AI$12:AI453, "&lt;0")</f>
        <v>390685.54499796039</v>
      </c>
      <c r="AO453" s="9">
        <v>44624</v>
      </c>
      <c r="AP453" s="14">
        <f t="shared" ca="1" si="353"/>
        <v>3000</v>
      </c>
      <c r="AQ453" s="14">
        <f t="shared" ca="1" si="383"/>
        <v>3000</v>
      </c>
      <c r="AR453" s="14">
        <f t="shared" ca="1" si="390"/>
        <v>2003.6804806225018</v>
      </c>
      <c r="AS453" s="14">
        <f t="shared" ca="1" si="363"/>
        <v>996.31951937749818</v>
      </c>
      <c r="AT453" s="14">
        <f t="shared" ca="1" si="364"/>
        <v>996.31951937749818</v>
      </c>
      <c r="AU453" s="14">
        <f t="shared" ca="1" si="397"/>
        <v>1156390.7878561858</v>
      </c>
      <c r="AV453" s="15">
        <f ca="1">SUM(AT$12:AT453)</f>
        <v>598885.63714179967</v>
      </c>
      <c r="AW453" s="16">
        <f ca="1">SUM(AR$12:AR453)+SUMIF(AS$12:AS453, "&lt;0")</f>
        <v>557505.15071438614</v>
      </c>
      <c r="AX453" s="15"/>
      <c r="AZ453" s="9">
        <v>44624</v>
      </c>
      <c r="BA453" s="14">
        <f t="shared" ca="1" si="375"/>
        <v>1500</v>
      </c>
      <c r="BB453" s="14">
        <f t="shared" ca="1" si="384"/>
        <v>1500</v>
      </c>
      <c r="BC453" s="14">
        <f t="shared" ca="1" si="391"/>
        <v>617.708000000006</v>
      </c>
      <c r="BD453" s="14">
        <f t="shared" ca="1" si="365"/>
        <v>882.291999999994</v>
      </c>
      <c r="BE453" s="14">
        <f t="shared" ca="1" si="366"/>
        <v>882.291999999994</v>
      </c>
      <c r="BF453" s="14">
        <f t="shared" ca="1" si="398"/>
        <v>625964.94699999993</v>
      </c>
      <c r="BG453" s="15">
        <f ca="1">SUM(BE$12:BE453)</f>
        <v>324804.0180000001</v>
      </c>
      <c r="BH453" s="16">
        <f ca="1">SUM(BC$12:BC453)+SUMIF(BD$12:BD453, "&lt;0")</f>
        <v>301160.92899999995</v>
      </c>
      <c r="BJ453" s="9">
        <v>44624</v>
      </c>
      <c r="BK453" s="14">
        <f t="shared" ca="1" si="376"/>
        <v>1750</v>
      </c>
      <c r="BL453" s="14">
        <f t="shared" ca="1" si="385"/>
        <v>1750</v>
      </c>
      <c r="BM453" s="14">
        <f t="shared" ca="1" si="392"/>
        <v>1241.323000000004</v>
      </c>
      <c r="BN453" s="14">
        <f t="shared" ca="1" si="367"/>
        <v>508.67699999999604</v>
      </c>
      <c r="BO453" s="14">
        <f t="shared" ca="1" si="368"/>
        <v>508.67699999999604</v>
      </c>
      <c r="BP453" s="14">
        <f t="shared" ca="1" si="399"/>
        <v>719214.94699999993</v>
      </c>
      <c r="BQ453" s="15">
        <f ca="1">SUM(BO$12:BO453)</f>
        <v>372804.01799999992</v>
      </c>
      <c r="BR453" s="16">
        <f ca="1">SUM(BM$12:BM453)+SUMIF(BN$12:BN453, "&lt;0")</f>
        <v>346410.929</v>
      </c>
      <c r="BT453" s="9">
        <v>44624</v>
      </c>
      <c r="BU453" s="14">
        <f t="shared" ca="1" si="354"/>
        <v>2000</v>
      </c>
      <c r="BV453" s="14">
        <f t="shared" ca="1" si="379"/>
        <v>2000</v>
      </c>
      <c r="BW453" s="14">
        <f t="shared" ca="1" si="393"/>
        <v>1622.346000000005</v>
      </c>
      <c r="BX453" s="14">
        <f t="shared" ca="1" si="355"/>
        <v>377.65399999999499</v>
      </c>
      <c r="BY453" s="14">
        <f t="shared" ca="1" si="356"/>
        <v>377.65399999999499</v>
      </c>
      <c r="BZ453" s="14">
        <f t="shared" ca="1" si="369"/>
        <v>811489.56299796025</v>
      </c>
      <c r="CA453" s="15">
        <f ca="1">SUM(BY$12:BY453)</f>
        <v>420804.01800000004</v>
      </c>
      <c r="CB453" s="16">
        <f ca="1">SUM(BW$12:BW453)+SUMIF(BX$12:BX453, "&lt;0")</f>
        <v>390685.54499796039</v>
      </c>
      <c r="CD453" s="9">
        <v>44624</v>
      </c>
      <c r="CE453" s="14">
        <f t="shared" ca="1" si="377"/>
        <v>2500</v>
      </c>
      <c r="CF453" s="14">
        <f t="shared" ca="1" si="386"/>
        <v>2500</v>
      </c>
      <c r="CG453" s="14">
        <f t="shared" ca="1" si="394"/>
        <v>1720.1918395658686</v>
      </c>
      <c r="CH453" s="14">
        <f t="shared" ca="1" si="370"/>
        <v>779.80816043413142</v>
      </c>
      <c r="CI453" s="14">
        <f t="shared" ca="1" si="371"/>
        <v>779.80816043413142</v>
      </c>
      <c r="CJ453" s="14">
        <f t="shared" ca="1" si="400"/>
        <v>988787.29516675486</v>
      </c>
      <c r="CK453" s="15">
        <f ca="1">SUM(CI$12:CI453)</f>
        <v>513865.0331903756</v>
      </c>
      <c r="CL453" s="16">
        <f ca="1">SUM(CG$12:CG453)+SUMIF(CH$12:CH453, "&lt;0")</f>
        <v>474922.26197637938</v>
      </c>
    </row>
    <row r="454" spans="1:90" x14ac:dyDescent="0.2">
      <c r="A454" s="24">
        <v>44625</v>
      </c>
      <c r="B454" s="54">
        <f ca="1">IF($A454&gt;= $C$5,$C$6, INDEX('Historical Data'!$D$2:$D$745, MATCH(A454, 'Historical Data'!$B$2:$B$745, 0)))</f>
        <v>1295.6389999999997</v>
      </c>
      <c r="C454" s="14">
        <f t="shared" ca="1" si="380"/>
        <v>1295.6389999999994</v>
      </c>
      <c r="D454" s="14">
        <f t="shared" ca="1" si="348"/>
        <v>628.47899999999618</v>
      </c>
      <c r="E454" s="14">
        <f t="shared" ca="1" si="357"/>
        <v>667.16000000000349</v>
      </c>
      <c r="F454" s="14">
        <f t="shared" ca="1" si="349"/>
        <v>667.16000000000349</v>
      </c>
      <c r="G454" s="14">
        <f t="shared" ca="1" si="372"/>
        <v>551033.93300000369</v>
      </c>
      <c r="H454" s="15">
        <f ca="1">SUM(F$12:F454)</f>
        <v>286233.86599999981</v>
      </c>
      <c r="I454" s="16">
        <f ca="1">SUM(D$12:D454)+SUMIF(E$12:E454, "&lt;0")</f>
        <v>264800.06699999952</v>
      </c>
      <c r="J454" s="15"/>
      <c r="K454" s="9">
        <v>44625</v>
      </c>
      <c r="L454" s="14">
        <f t="shared" ca="1" si="373"/>
        <v>1788.5130798771124</v>
      </c>
      <c r="M454" s="14">
        <f t="shared" ca="1" si="381"/>
        <v>1788.5130798771129</v>
      </c>
      <c r="N454" s="14">
        <f t="shared" ca="1" si="387"/>
        <v>1121.3530798771089</v>
      </c>
      <c r="O454" s="14">
        <f t="shared" ca="1" si="358"/>
        <v>667.16000000000349</v>
      </c>
      <c r="P454" s="14">
        <f t="shared" ca="1" si="359"/>
        <v>667.16000000000349</v>
      </c>
      <c r="Q454" s="14">
        <f t="shared" ca="1" si="395"/>
        <v>735368.8388740432</v>
      </c>
      <c r="R454" s="15">
        <f ca="1">SUM(P$12:P454)</f>
        <v>380865.68933640525</v>
      </c>
      <c r="S454" s="16">
        <f ca="1">SUM(N$12:N454)+SUMIF(O$12:O454, "&lt;0")</f>
        <v>354503.1495376341</v>
      </c>
      <c r="U454" s="9">
        <v>44625</v>
      </c>
      <c r="V454" s="14">
        <f t="shared" ca="1" si="374"/>
        <v>1250</v>
      </c>
      <c r="W454" s="14">
        <f t="shared" ca="1" si="382"/>
        <v>1250</v>
      </c>
      <c r="X454" s="14">
        <f t="shared" ca="1" si="388"/>
        <v>450.5480000000025</v>
      </c>
      <c r="Y454" s="14">
        <f t="shared" ca="1" si="360"/>
        <v>799.4519999999975</v>
      </c>
      <c r="Z454" s="14">
        <f t="shared" ca="1" si="361"/>
        <v>799.4519999999975</v>
      </c>
      <c r="AA454" s="14">
        <f t="shared" ca="1" si="396"/>
        <v>533964.94699999993</v>
      </c>
      <c r="AB454" s="15">
        <f ca="1">SUM(Z$12:Z454)</f>
        <v>277471.17799999996</v>
      </c>
      <c r="AC454" s="16">
        <f ca="1">SUM(X$12:X454)+SUMIF(Y$12:Y454, "&lt;0")</f>
        <v>256493.76900000003</v>
      </c>
      <c r="AE454" s="9">
        <v>44625</v>
      </c>
      <c r="AF454" s="14">
        <f t="shared" ca="1" si="350"/>
        <v>2000</v>
      </c>
      <c r="AG454" s="14">
        <f t="shared" ca="1" si="378"/>
        <v>2000</v>
      </c>
      <c r="AH454" s="14">
        <f t="shared" ca="1" si="389"/>
        <v>1332.8399999999965</v>
      </c>
      <c r="AI454" s="14">
        <f t="shared" ca="1" si="351"/>
        <v>667.16000000000349</v>
      </c>
      <c r="AJ454" s="14">
        <f t="shared" ca="1" si="352"/>
        <v>667.16000000000349</v>
      </c>
      <c r="AK454" s="14">
        <f t="shared" ca="1" si="362"/>
        <v>813489.56299796025</v>
      </c>
      <c r="AL454" s="15">
        <f ca="1">SUM(AJ$12:AJ454)</f>
        <v>421471.17800000007</v>
      </c>
      <c r="AM454" s="16">
        <f ca="1">SUM(AH$12:AH454)+SUMIF(AI$12:AI454, "&lt;0")</f>
        <v>392018.38499796035</v>
      </c>
      <c r="AO454" s="9">
        <v>44625</v>
      </c>
      <c r="AP454" s="14">
        <f t="shared" ca="1" si="353"/>
        <v>3000</v>
      </c>
      <c r="AQ454" s="14">
        <f t="shared" ca="1" si="383"/>
        <v>3000</v>
      </c>
      <c r="AR454" s="14">
        <f t="shared" ca="1" si="390"/>
        <v>1714.1744806224938</v>
      </c>
      <c r="AS454" s="14">
        <f t="shared" ca="1" si="363"/>
        <v>1285.8255193775062</v>
      </c>
      <c r="AT454" s="14">
        <f t="shared" ca="1" si="364"/>
        <v>1285.8255193775062</v>
      </c>
      <c r="AU454" s="14">
        <f t="shared" ca="1" si="397"/>
        <v>1159390.7878561858</v>
      </c>
      <c r="AV454" s="15">
        <f ca="1">SUM(AT$12:AT454)</f>
        <v>600171.46266117715</v>
      </c>
      <c r="AW454" s="16">
        <f ca="1">SUM(AR$12:AR454)+SUMIF(AS$12:AS454, "&lt;0")</f>
        <v>559219.32519500866</v>
      </c>
      <c r="AX454" s="15"/>
      <c r="AZ454" s="9">
        <v>44625</v>
      </c>
      <c r="BA454" s="14">
        <f t="shared" ca="1" si="375"/>
        <v>1500</v>
      </c>
      <c r="BB454" s="14">
        <f t="shared" ca="1" si="384"/>
        <v>1500</v>
      </c>
      <c r="BC454" s="14">
        <f t="shared" ca="1" si="391"/>
        <v>832.83999999999651</v>
      </c>
      <c r="BD454" s="14">
        <f t="shared" ca="1" si="365"/>
        <v>667.16000000000349</v>
      </c>
      <c r="BE454" s="14">
        <f t="shared" ca="1" si="366"/>
        <v>667.16000000000349</v>
      </c>
      <c r="BF454" s="14">
        <f t="shared" ca="1" si="398"/>
        <v>627464.94699999993</v>
      </c>
      <c r="BG454" s="15">
        <f ca="1">SUM(BE$12:BE454)</f>
        <v>325471.17800000007</v>
      </c>
      <c r="BH454" s="16">
        <f ca="1">SUM(BC$12:BC454)+SUMIF(BD$12:BD454, "&lt;0")</f>
        <v>301993.76899999997</v>
      </c>
      <c r="BJ454" s="9">
        <v>44625</v>
      </c>
      <c r="BK454" s="14">
        <f t="shared" ca="1" si="376"/>
        <v>1750</v>
      </c>
      <c r="BL454" s="14">
        <f t="shared" ca="1" si="385"/>
        <v>1750</v>
      </c>
      <c r="BM454" s="14">
        <f t="shared" ca="1" si="392"/>
        <v>1082.8399999999965</v>
      </c>
      <c r="BN454" s="14">
        <f t="shared" ca="1" si="367"/>
        <v>667.16000000000349</v>
      </c>
      <c r="BO454" s="14">
        <f t="shared" ca="1" si="368"/>
        <v>667.16000000000349</v>
      </c>
      <c r="BP454" s="14">
        <f t="shared" ca="1" si="399"/>
        <v>720964.94699999993</v>
      </c>
      <c r="BQ454" s="15">
        <f ca="1">SUM(BO$12:BO454)</f>
        <v>373471.17799999996</v>
      </c>
      <c r="BR454" s="16">
        <f ca="1">SUM(BM$12:BM454)+SUMIF(BN$12:BN454, "&lt;0")</f>
        <v>347493.76899999997</v>
      </c>
      <c r="BT454" s="9">
        <v>44625</v>
      </c>
      <c r="BU454" s="14">
        <f t="shared" ca="1" si="354"/>
        <v>2000</v>
      </c>
      <c r="BV454" s="14">
        <f t="shared" ca="1" si="379"/>
        <v>2000</v>
      </c>
      <c r="BW454" s="14">
        <f t="shared" ca="1" si="393"/>
        <v>1332.8399999999965</v>
      </c>
      <c r="BX454" s="14">
        <f t="shared" ca="1" si="355"/>
        <v>667.16000000000349</v>
      </c>
      <c r="BY454" s="14">
        <f t="shared" ca="1" si="356"/>
        <v>667.16000000000349</v>
      </c>
      <c r="BZ454" s="14">
        <f t="shared" ca="1" si="369"/>
        <v>813489.56299796025</v>
      </c>
      <c r="CA454" s="15">
        <f ca="1">SUM(BY$12:BY454)</f>
        <v>421471.17800000007</v>
      </c>
      <c r="CB454" s="16">
        <f ca="1">SUM(BW$12:BW454)+SUMIF(BX$12:BX454, "&lt;0")</f>
        <v>392018.38499796035</v>
      </c>
      <c r="CD454" s="9">
        <v>44625</v>
      </c>
      <c r="CE454" s="14">
        <f t="shared" ca="1" si="377"/>
        <v>2500</v>
      </c>
      <c r="CF454" s="14">
        <f t="shared" ca="1" si="386"/>
        <v>2500</v>
      </c>
      <c r="CG454" s="14">
        <f t="shared" ca="1" si="394"/>
        <v>1456.4635695399229</v>
      </c>
      <c r="CH454" s="14">
        <f t="shared" ca="1" si="370"/>
        <v>1043.5364304600771</v>
      </c>
      <c r="CI454" s="14">
        <f t="shared" ca="1" si="371"/>
        <v>1043.5364304600771</v>
      </c>
      <c r="CJ454" s="14">
        <f t="shared" ca="1" si="400"/>
        <v>991287.29516675486</v>
      </c>
      <c r="CK454" s="15">
        <f ca="1">SUM(CI$12:CI454)</f>
        <v>514908.56962083565</v>
      </c>
      <c r="CL454" s="16">
        <f ca="1">SUM(CG$12:CG454)+SUMIF(CH$12:CH454, "&lt;0")</f>
        <v>476378.72554591933</v>
      </c>
    </row>
    <row r="455" spans="1:90" x14ac:dyDescent="0.2">
      <c r="A455" s="24">
        <v>44626</v>
      </c>
      <c r="B455" s="54">
        <f ca="1">IF($A455&gt;= $C$5,$C$6, INDEX('Historical Data'!$D$2:$D$745, MATCH(A455, 'Historical Data'!$B$2:$B$745, 0)))</f>
        <v>1295.6389999999997</v>
      </c>
      <c r="C455" s="14">
        <f t="shared" ca="1" si="380"/>
        <v>1295.6389999999994</v>
      </c>
      <c r="D455" s="14">
        <f t="shared" ref="D455:D518" ca="1" si="401" xml:space="preserve"> F431 + IF(E454 &lt; 0, -E454, 0)</f>
        <v>1295.6389999999997</v>
      </c>
      <c r="E455" s="14">
        <f t="shared" ca="1" si="357"/>
        <v>0</v>
      </c>
      <c r="F455" s="14">
        <f t="shared" ref="F455:F518" ca="1" si="402">IF(E455 &gt; 0, E455, 0)</f>
        <v>0</v>
      </c>
      <c r="G455" s="14">
        <f t="shared" ca="1" si="372"/>
        <v>552329.57200000365</v>
      </c>
      <c r="H455" s="15">
        <f ca="1">SUM(F$12:F455)</f>
        <v>286233.86599999981</v>
      </c>
      <c r="I455" s="16">
        <f ca="1">SUM(D$12:D455)+SUMIF(E$12:E455, "&lt;0")</f>
        <v>266095.70599999954</v>
      </c>
      <c r="J455" s="15"/>
      <c r="K455" s="9">
        <v>44626</v>
      </c>
      <c r="L455" s="14">
        <f t="shared" ca="1" si="373"/>
        <v>1788.5130798771124</v>
      </c>
      <c r="M455" s="14">
        <f t="shared" ca="1" si="381"/>
        <v>1788.5130798771129</v>
      </c>
      <c r="N455" s="14">
        <f t="shared" ca="1" si="387"/>
        <v>1788.5130798771124</v>
      </c>
      <c r="O455" s="14">
        <f t="shared" ca="1" si="358"/>
        <v>0</v>
      </c>
      <c r="P455" s="14">
        <f t="shared" ca="1" si="359"/>
        <v>0</v>
      </c>
      <c r="Q455" s="14">
        <f t="shared" ca="1" si="395"/>
        <v>737157.35195392033</v>
      </c>
      <c r="R455" s="15">
        <f ca="1">SUM(P$12:P455)</f>
        <v>380865.68933640525</v>
      </c>
      <c r="S455" s="16">
        <f ca="1">SUM(N$12:N455)+SUMIF(O$12:O455, "&lt;0")</f>
        <v>356291.66261751123</v>
      </c>
      <c r="U455" s="9">
        <v>44626</v>
      </c>
      <c r="V455" s="14">
        <f t="shared" ca="1" si="374"/>
        <v>1250</v>
      </c>
      <c r="W455" s="14">
        <f t="shared" ca="1" si="382"/>
        <v>1250</v>
      </c>
      <c r="X455" s="14">
        <f t="shared" ca="1" si="388"/>
        <v>1250</v>
      </c>
      <c r="Y455" s="14">
        <f t="shared" ca="1" si="360"/>
        <v>0</v>
      </c>
      <c r="Z455" s="14">
        <f t="shared" ca="1" si="361"/>
        <v>0</v>
      </c>
      <c r="AA455" s="14">
        <f t="shared" ca="1" si="396"/>
        <v>535214.94699999993</v>
      </c>
      <c r="AB455" s="15">
        <f ca="1">SUM(Z$12:Z455)</f>
        <v>277471.17799999996</v>
      </c>
      <c r="AC455" s="16">
        <f ca="1">SUM(X$12:X455)+SUMIF(Y$12:Y455, "&lt;0")</f>
        <v>257743.76900000003</v>
      </c>
      <c r="AE455" s="9">
        <v>44626</v>
      </c>
      <c r="AF455" s="14">
        <f t="shared" ca="1" si="350"/>
        <v>2000</v>
      </c>
      <c r="AG455" s="14">
        <f t="shared" ca="1" si="378"/>
        <v>2000</v>
      </c>
      <c r="AH455" s="14">
        <f t="shared" ca="1" si="389"/>
        <v>2000</v>
      </c>
      <c r="AI455" s="14">
        <f t="shared" ca="1" si="351"/>
        <v>0</v>
      </c>
      <c r="AJ455" s="14">
        <f t="shared" ca="1" si="352"/>
        <v>0</v>
      </c>
      <c r="AK455" s="14">
        <f t="shared" ca="1" si="362"/>
        <v>815489.56299796025</v>
      </c>
      <c r="AL455" s="15">
        <f ca="1">SUM(AJ$12:AJ455)</f>
        <v>421471.17800000007</v>
      </c>
      <c r="AM455" s="16">
        <f ca="1">SUM(AH$12:AH455)+SUMIF(AI$12:AI455, "&lt;0")</f>
        <v>394018.38499796035</v>
      </c>
      <c r="AO455" s="9">
        <v>44626</v>
      </c>
      <c r="AP455" s="14">
        <f t="shared" ca="1" si="353"/>
        <v>3000</v>
      </c>
      <c r="AQ455" s="14">
        <f t="shared" ca="1" si="383"/>
        <v>3000</v>
      </c>
      <c r="AR455" s="14">
        <f t="shared" ca="1" si="390"/>
        <v>2381.3344806224973</v>
      </c>
      <c r="AS455" s="14">
        <f t="shared" ca="1" si="363"/>
        <v>618.66551937750273</v>
      </c>
      <c r="AT455" s="14">
        <f t="shared" ca="1" si="364"/>
        <v>618.66551937750273</v>
      </c>
      <c r="AU455" s="14">
        <f t="shared" ca="1" si="397"/>
        <v>1162390.7878561858</v>
      </c>
      <c r="AV455" s="15">
        <f ca="1">SUM(AT$12:AT455)</f>
        <v>600790.1281805546</v>
      </c>
      <c r="AW455" s="16">
        <f ca="1">SUM(AR$12:AR455)+SUMIF(AS$12:AS455, "&lt;0")</f>
        <v>561600.65967563121</v>
      </c>
      <c r="AX455" s="15"/>
      <c r="AZ455" s="9">
        <v>44626</v>
      </c>
      <c r="BA455" s="14">
        <f t="shared" ca="1" si="375"/>
        <v>1500</v>
      </c>
      <c r="BB455" s="14">
        <f t="shared" ca="1" si="384"/>
        <v>1500</v>
      </c>
      <c r="BC455" s="14">
        <f t="shared" ca="1" si="391"/>
        <v>1500</v>
      </c>
      <c r="BD455" s="14">
        <f t="shared" ca="1" si="365"/>
        <v>0</v>
      </c>
      <c r="BE455" s="14">
        <f t="shared" ca="1" si="366"/>
        <v>0</v>
      </c>
      <c r="BF455" s="14">
        <f t="shared" ca="1" si="398"/>
        <v>628964.94699999993</v>
      </c>
      <c r="BG455" s="15">
        <f ca="1">SUM(BE$12:BE455)</f>
        <v>325471.17800000007</v>
      </c>
      <c r="BH455" s="16">
        <f ca="1">SUM(BC$12:BC455)+SUMIF(BD$12:BD455, "&lt;0")</f>
        <v>303493.76899999997</v>
      </c>
      <c r="BJ455" s="9">
        <v>44626</v>
      </c>
      <c r="BK455" s="14">
        <f t="shared" ca="1" si="376"/>
        <v>1750</v>
      </c>
      <c r="BL455" s="14">
        <f t="shared" ca="1" si="385"/>
        <v>1750</v>
      </c>
      <c r="BM455" s="14">
        <f t="shared" ca="1" si="392"/>
        <v>1750</v>
      </c>
      <c r="BN455" s="14">
        <f t="shared" ca="1" si="367"/>
        <v>0</v>
      </c>
      <c r="BO455" s="14">
        <f t="shared" ca="1" si="368"/>
        <v>0</v>
      </c>
      <c r="BP455" s="14">
        <f t="shared" ca="1" si="399"/>
        <v>722714.94699999993</v>
      </c>
      <c r="BQ455" s="15">
        <f ca="1">SUM(BO$12:BO455)</f>
        <v>373471.17799999996</v>
      </c>
      <c r="BR455" s="16">
        <f ca="1">SUM(BM$12:BM455)+SUMIF(BN$12:BN455, "&lt;0")</f>
        <v>349243.76899999997</v>
      </c>
      <c r="BT455" s="9">
        <v>44626</v>
      </c>
      <c r="BU455" s="14">
        <f t="shared" ca="1" si="354"/>
        <v>2000</v>
      </c>
      <c r="BV455" s="14">
        <f t="shared" ca="1" si="379"/>
        <v>2000</v>
      </c>
      <c r="BW455" s="14">
        <f t="shared" ca="1" si="393"/>
        <v>2000</v>
      </c>
      <c r="BX455" s="14">
        <f t="shared" ca="1" si="355"/>
        <v>0</v>
      </c>
      <c r="BY455" s="14">
        <f t="shared" ca="1" si="356"/>
        <v>0</v>
      </c>
      <c r="BZ455" s="14">
        <f t="shared" ca="1" si="369"/>
        <v>815489.56299796025</v>
      </c>
      <c r="CA455" s="15">
        <f ca="1">SUM(BY$12:BY455)</f>
        <v>421471.17800000007</v>
      </c>
      <c r="CB455" s="16">
        <f ca="1">SUM(BW$12:BW455)+SUMIF(BX$12:BX455, "&lt;0")</f>
        <v>394018.38499796035</v>
      </c>
      <c r="CD455" s="9">
        <v>44626</v>
      </c>
      <c r="CE455" s="14">
        <f t="shared" ca="1" si="377"/>
        <v>2500</v>
      </c>
      <c r="CF455" s="14">
        <f t="shared" ca="1" si="386"/>
        <v>2500</v>
      </c>
      <c r="CG455" s="14">
        <f t="shared" ca="1" si="394"/>
        <v>2149.4012995139892</v>
      </c>
      <c r="CH455" s="14">
        <f t="shared" ca="1" si="370"/>
        <v>350.59870048601078</v>
      </c>
      <c r="CI455" s="14">
        <f t="shared" ca="1" si="371"/>
        <v>350.59870048601078</v>
      </c>
      <c r="CJ455" s="14">
        <f t="shared" ca="1" si="400"/>
        <v>993787.29516675486</v>
      </c>
      <c r="CK455" s="15">
        <f ca="1">SUM(CI$12:CI455)</f>
        <v>515259.16832132166</v>
      </c>
      <c r="CL455" s="16">
        <f ca="1">SUM(CG$12:CG455)+SUMIF(CH$12:CH455, "&lt;0")</f>
        <v>478528.12684543332</v>
      </c>
    </row>
    <row r="456" spans="1:90" x14ac:dyDescent="0.2">
      <c r="A456" s="24">
        <v>44627</v>
      </c>
      <c r="B456" s="54">
        <f ca="1">IF($A456&gt;= $C$5,$C$6, INDEX('Historical Data'!$D$2:$D$745, MATCH(A456, 'Historical Data'!$B$2:$B$745, 0)))</f>
        <v>1295.6389999999997</v>
      </c>
      <c r="C456" s="14">
        <f t="shared" ca="1" si="380"/>
        <v>1295.6389999999994</v>
      </c>
      <c r="D456" s="14">
        <f t="shared" ca="1" si="401"/>
        <v>697.48800000000165</v>
      </c>
      <c r="E456" s="14">
        <f t="shared" ca="1" si="357"/>
        <v>598.15099999999802</v>
      </c>
      <c r="F456" s="14">
        <f t="shared" ca="1" si="402"/>
        <v>598.15099999999802</v>
      </c>
      <c r="G456" s="14">
        <f t="shared" ca="1" si="372"/>
        <v>553625.21100000362</v>
      </c>
      <c r="H456" s="15">
        <f ca="1">SUM(F$12:F456)</f>
        <v>286832.01699999982</v>
      </c>
      <c r="I456" s="16">
        <f ca="1">SUM(D$12:D456)+SUMIF(E$12:E456, "&lt;0")</f>
        <v>266793.19399999955</v>
      </c>
      <c r="J456" s="15"/>
      <c r="K456" s="9">
        <v>44627</v>
      </c>
      <c r="L456" s="14">
        <f t="shared" ca="1" si="373"/>
        <v>1788.5130798771124</v>
      </c>
      <c r="M456" s="14">
        <f t="shared" ca="1" si="381"/>
        <v>1788.5130798771129</v>
      </c>
      <c r="N456" s="14">
        <f t="shared" ca="1" si="387"/>
        <v>1190.3620798771144</v>
      </c>
      <c r="O456" s="14">
        <f t="shared" ca="1" si="358"/>
        <v>598.15099999999802</v>
      </c>
      <c r="P456" s="14">
        <f t="shared" ca="1" si="359"/>
        <v>598.15099999999802</v>
      </c>
      <c r="Q456" s="14">
        <f t="shared" ca="1" si="395"/>
        <v>738945.86503379745</v>
      </c>
      <c r="R456" s="15">
        <f ca="1">SUM(P$12:P456)</f>
        <v>381463.84033640526</v>
      </c>
      <c r="S456" s="16">
        <f ca="1">SUM(N$12:N456)+SUMIF(O$12:O456, "&lt;0")</f>
        <v>357482.02469738835</v>
      </c>
      <c r="U456" s="9">
        <v>44627</v>
      </c>
      <c r="V456" s="14">
        <f t="shared" ca="1" si="374"/>
        <v>1250</v>
      </c>
      <c r="W456" s="14">
        <f t="shared" ca="1" si="382"/>
        <v>1250</v>
      </c>
      <c r="X456" s="14">
        <f t="shared" ca="1" si="388"/>
        <v>651.84900000000198</v>
      </c>
      <c r="Y456" s="14">
        <f t="shared" ca="1" si="360"/>
        <v>598.15099999999802</v>
      </c>
      <c r="Z456" s="14">
        <f t="shared" ca="1" si="361"/>
        <v>598.15099999999802</v>
      </c>
      <c r="AA456" s="14">
        <f t="shared" ca="1" si="396"/>
        <v>536464.94699999993</v>
      </c>
      <c r="AB456" s="15">
        <f ca="1">SUM(Z$12:Z456)</f>
        <v>278069.32899999997</v>
      </c>
      <c r="AC456" s="16">
        <f ca="1">SUM(X$12:X456)+SUMIF(Y$12:Y456, "&lt;0")</f>
        <v>258395.61800000005</v>
      </c>
      <c r="AE456" s="9">
        <v>44627</v>
      </c>
      <c r="AF456" s="14">
        <f t="shared" ca="1" si="350"/>
        <v>2000</v>
      </c>
      <c r="AG456" s="14">
        <f t="shared" ca="1" si="378"/>
        <v>2000</v>
      </c>
      <c r="AH456" s="14">
        <f t="shared" ca="1" si="389"/>
        <v>1401.849000000002</v>
      </c>
      <c r="AI456" s="14">
        <f t="shared" ca="1" si="351"/>
        <v>598.15099999999802</v>
      </c>
      <c r="AJ456" s="14">
        <f t="shared" ca="1" si="352"/>
        <v>598.15099999999802</v>
      </c>
      <c r="AK456" s="14">
        <f t="shared" ca="1" si="362"/>
        <v>817489.56299796025</v>
      </c>
      <c r="AL456" s="15">
        <f ca="1">SUM(AJ$12:AJ456)</f>
        <v>422069.32900000009</v>
      </c>
      <c r="AM456" s="16">
        <f ca="1">SUM(AH$12:AH456)+SUMIF(AI$12:AI456, "&lt;0")</f>
        <v>395420.23399796034</v>
      </c>
      <c r="AO456" s="9">
        <v>44627</v>
      </c>
      <c r="AP456" s="14">
        <f t="shared" ca="1" si="353"/>
        <v>3000</v>
      </c>
      <c r="AQ456" s="14">
        <f t="shared" ca="1" si="383"/>
        <v>3000</v>
      </c>
      <c r="AR456" s="14">
        <f t="shared" ca="1" si="390"/>
        <v>1783.1834806224992</v>
      </c>
      <c r="AS456" s="14">
        <f t="shared" ca="1" si="363"/>
        <v>1216.8165193775008</v>
      </c>
      <c r="AT456" s="14">
        <f t="shared" ca="1" si="364"/>
        <v>1216.8165193775008</v>
      </c>
      <c r="AU456" s="14">
        <f t="shared" ca="1" si="397"/>
        <v>1165390.7878561858</v>
      </c>
      <c r="AV456" s="15">
        <f ca="1">SUM(AT$12:AT456)</f>
        <v>602006.94469993212</v>
      </c>
      <c r="AW456" s="16">
        <f ca="1">SUM(AR$12:AR456)+SUMIF(AS$12:AS456, "&lt;0")</f>
        <v>563383.84315625369</v>
      </c>
      <c r="AX456" s="15"/>
      <c r="AZ456" s="9">
        <v>44627</v>
      </c>
      <c r="BA456" s="14">
        <f t="shared" ca="1" si="375"/>
        <v>1500</v>
      </c>
      <c r="BB456" s="14">
        <f t="shared" ca="1" si="384"/>
        <v>1500</v>
      </c>
      <c r="BC456" s="14">
        <f t="shared" ca="1" si="391"/>
        <v>901.84900000000198</v>
      </c>
      <c r="BD456" s="14">
        <f t="shared" ca="1" si="365"/>
        <v>598.15099999999802</v>
      </c>
      <c r="BE456" s="14">
        <f t="shared" ca="1" si="366"/>
        <v>598.15099999999802</v>
      </c>
      <c r="BF456" s="14">
        <f t="shared" ca="1" si="398"/>
        <v>630464.94699999993</v>
      </c>
      <c r="BG456" s="15">
        <f ca="1">SUM(BE$12:BE456)</f>
        <v>326069.32900000009</v>
      </c>
      <c r="BH456" s="16">
        <f ca="1">SUM(BC$12:BC456)+SUMIF(BD$12:BD456, "&lt;0")</f>
        <v>304395.61799999996</v>
      </c>
      <c r="BJ456" s="9">
        <v>44627</v>
      </c>
      <c r="BK456" s="14">
        <f t="shared" ca="1" si="376"/>
        <v>1750</v>
      </c>
      <c r="BL456" s="14">
        <f t="shared" ca="1" si="385"/>
        <v>1750</v>
      </c>
      <c r="BM456" s="14">
        <f t="shared" ca="1" si="392"/>
        <v>1151.849000000002</v>
      </c>
      <c r="BN456" s="14">
        <f t="shared" ca="1" si="367"/>
        <v>598.15099999999802</v>
      </c>
      <c r="BO456" s="14">
        <f t="shared" ca="1" si="368"/>
        <v>598.15099999999802</v>
      </c>
      <c r="BP456" s="14">
        <f t="shared" ca="1" si="399"/>
        <v>724464.94699999993</v>
      </c>
      <c r="BQ456" s="15">
        <f ca="1">SUM(BO$12:BO456)</f>
        <v>374069.32899999997</v>
      </c>
      <c r="BR456" s="16">
        <f ca="1">SUM(BM$12:BM456)+SUMIF(BN$12:BN456, "&lt;0")</f>
        <v>350395.6179999999</v>
      </c>
      <c r="BT456" s="9">
        <v>44627</v>
      </c>
      <c r="BU456" s="14">
        <f t="shared" ca="1" si="354"/>
        <v>2000</v>
      </c>
      <c r="BV456" s="14">
        <f t="shared" ca="1" si="379"/>
        <v>2000</v>
      </c>
      <c r="BW456" s="14">
        <f t="shared" ca="1" si="393"/>
        <v>1401.849000000002</v>
      </c>
      <c r="BX456" s="14">
        <f t="shared" ca="1" si="355"/>
        <v>598.15099999999802</v>
      </c>
      <c r="BY456" s="14">
        <f t="shared" ca="1" si="356"/>
        <v>598.15099999999802</v>
      </c>
      <c r="BZ456" s="14">
        <f t="shared" ca="1" si="369"/>
        <v>817489.56299796025</v>
      </c>
      <c r="CA456" s="15">
        <f ca="1">SUM(BY$12:BY456)</f>
        <v>422069.32900000009</v>
      </c>
      <c r="CB456" s="16">
        <f ca="1">SUM(BW$12:BW456)+SUMIF(BX$12:BX456, "&lt;0")</f>
        <v>395420.23399796034</v>
      </c>
      <c r="CD456" s="9">
        <v>44627</v>
      </c>
      <c r="CE456" s="14">
        <f t="shared" ca="1" si="377"/>
        <v>2500</v>
      </c>
      <c r="CF456" s="14">
        <f t="shared" ca="1" si="386"/>
        <v>2500</v>
      </c>
      <c r="CG456" s="14">
        <f t="shared" ca="1" si="394"/>
        <v>1577.0280294880536</v>
      </c>
      <c r="CH456" s="14">
        <f t="shared" ca="1" si="370"/>
        <v>922.97197051194644</v>
      </c>
      <c r="CI456" s="14">
        <f t="shared" ca="1" si="371"/>
        <v>922.97197051194644</v>
      </c>
      <c r="CJ456" s="14">
        <f t="shared" ca="1" si="400"/>
        <v>996287.29516675486</v>
      </c>
      <c r="CK456" s="15">
        <f ca="1">SUM(CI$12:CI456)</f>
        <v>516182.14029183361</v>
      </c>
      <c r="CL456" s="16">
        <f ca="1">SUM(CG$12:CG456)+SUMIF(CH$12:CH456, "&lt;0")</f>
        <v>480105.15487492137</v>
      </c>
    </row>
    <row r="457" spans="1:90" x14ac:dyDescent="0.2">
      <c r="A457" s="24">
        <v>44628</v>
      </c>
      <c r="B457" s="54">
        <f ca="1">IF($A457&gt;= $C$5,$C$6, INDEX('Historical Data'!$D$2:$D$745, MATCH(A457, 'Historical Data'!$B$2:$B$745, 0)))</f>
        <v>1295.6389999999997</v>
      </c>
      <c r="C457" s="14">
        <f t="shared" ca="1" si="380"/>
        <v>1295.6389999999994</v>
      </c>
      <c r="D457" s="14">
        <f t="shared" ca="1" si="401"/>
        <v>1203.1669999999945</v>
      </c>
      <c r="E457" s="14">
        <f t="shared" ca="1" si="357"/>
        <v>92.47200000000521</v>
      </c>
      <c r="F457" s="14">
        <f t="shared" ca="1" si="402"/>
        <v>92.47200000000521</v>
      </c>
      <c r="G457" s="14">
        <f t="shared" ca="1" si="372"/>
        <v>554920.85000000359</v>
      </c>
      <c r="H457" s="15">
        <f ca="1">SUM(F$12:F457)</f>
        <v>286924.48899999983</v>
      </c>
      <c r="I457" s="16">
        <f ca="1">SUM(D$12:D457)+SUMIF(E$12:E457, "&lt;0")</f>
        <v>267996.36099999957</v>
      </c>
      <c r="J457" s="15"/>
      <c r="K457" s="9">
        <v>44628</v>
      </c>
      <c r="L457" s="14">
        <f t="shared" ca="1" si="373"/>
        <v>1788.5130798771124</v>
      </c>
      <c r="M457" s="14">
        <f t="shared" ca="1" si="381"/>
        <v>1788.5130798771129</v>
      </c>
      <c r="N457" s="14">
        <f t="shared" ca="1" si="387"/>
        <v>1696.0410798771072</v>
      </c>
      <c r="O457" s="14">
        <f t="shared" ca="1" si="358"/>
        <v>92.47200000000521</v>
      </c>
      <c r="P457" s="14">
        <f t="shared" ca="1" si="359"/>
        <v>92.47200000000521</v>
      </c>
      <c r="Q457" s="14">
        <f t="shared" ca="1" si="395"/>
        <v>740734.37811367458</v>
      </c>
      <c r="R457" s="15">
        <f ca="1">SUM(P$12:P457)</f>
        <v>381556.31233640527</v>
      </c>
      <c r="S457" s="16">
        <f ca="1">SUM(N$12:N457)+SUMIF(O$12:O457, "&lt;0")</f>
        <v>359178.06577726547</v>
      </c>
      <c r="U457" s="9">
        <v>44628</v>
      </c>
      <c r="V457" s="14">
        <f t="shared" ca="1" si="374"/>
        <v>1250</v>
      </c>
      <c r="W457" s="14">
        <f t="shared" ca="1" si="382"/>
        <v>1250</v>
      </c>
      <c r="X457" s="14">
        <f t="shared" ca="1" si="388"/>
        <v>1157.5279999999948</v>
      </c>
      <c r="Y457" s="14">
        <f t="shared" ca="1" si="360"/>
        <v>92.47200000000521</v>
      </c>
      <c r="Z457" s="14">
        <f t="shared" ca="1" si="361"/>
        <v>92.47200000000521</v>
      </c>
      <c r="AA457" s="14">
        <f t="shared" ca="1" si="396"/>
        <v>537714.94699999993</v>
      </c>
      <c r="AB457" s="15">
        <f ca="1">SUM(Z$12:Z457)</f>
        <v>278161.80099999998</v>
      </c>
      <c r="AC457" s="16">
        <f ca="1">SUM(X$12:X457)+SUMIF(Y$12:Y457, "&lt;0")</f>
        <v>259553.14600000004</v>
      </c>
      <c r="AE457" s="9">
        <v>44628</v>
      </c>
      <c r="AF457" s="14">
        <f t="shared" ca="1" si="350"/>
        <v>2000</v>
      </c>
      <c r="AG457" s="14">
        <f t="shared" ca="1" si="378"/>
        <v>2000</v>
      </c>
      <c r="AH457" s="14">
        <f t="shared" ca="1" si="389"/>
        <v>1907.5279999999948</v>
      </c>
      <c r="AI457" s="14">
        <f t="shared" ca="1" si="351"/>
        <v>92.47200000000521</v>
      </c>
      <c r="AJ457" s="14">
        <f t="shared" ca="1" si="352"/>
        <v>92.47200000000521</v>
      </c>
      <c r="AK457" s="14">
        <f t="shared" ca="1" si="362"/>
        <v>819489.56299796025</v>
      </c>
      <c r="AL457" s="15">
        <f ca="1">SUM(AJ$12:AJ457)</f>
        <v>422161.80100000009</v>
      </c>
      <c r="AM457" s="16">
        <f ca="1">SUM(AH$12:AH457)+SUMIF(AI$12:AI457, "&lt;0")</f>
        <v>397327.76199796033</v>
      </c>
      <c r="AO457" s="9">
        <v>44628</v>
      </c>
      <c r="AP457" s="14">
        <f t="shared" ca="1" si="353"/>
        <v>3000</v>
      </c>
      <c r="AQ457" s="14">
        <f t="shared" ca="1" si="383"/>
        <v>3000</v>
      </c>
      <c r="AR457" s="14">
        <f t="shared" ca="1" si="390"/>
        <v>2288.8624806224921</v>
      </c>
      <c r="AS457" s="14">
        <f t="shared" ca="1" si="363"/>
        <v>711.13751937750794</v>
      </c>
      <c r="AT457" s="14">
        <f t="shared" ca="1" si="364"/>
        <v>711.13751937750794</v>
      </c>
      <c r="AU457" s="14">
        <f t="shared" ca="1" si="397"/>
        <v>1168390.7878561858</v>
      </c>
      <c r="AV457" s="15">
        <f ca="1">SUM(AT$12:AT457)</f>
        <v>602718.08221930964</v>
      </c>
      <c r="AW457" s="16">
        <f ca="1">SUM(AR$12:AR457)+SUMIF(AS$12:AS457, "&lt;0")</f>
        <v>565672.70563687617</v>
      </c>
      <c r="AX457" s="15"/>
      <c r="AZ457" s="9">
        <v>44628</v>
      </c>
      <c r="BA457" s="14">
        <f t="shared" ca="1" si="375"/>
        <v>1500</v>
      </c>
      <c r="BB457" s="14">
        <f t="shared" ca="1" si="384"/>
        <v>1500</v>
      </c>
      <c r="BC457" s="14">
        <f t="shared" ca="1" si="391"/>
        <v>1407.5279999999948</v>
      </c>
      <c r="BD457" s="14">
        <f t="shared" ca="1" si="365"/>
        <v>92.47200000000521</v>
      </c>
      <c r="BE457" s="14">
        <f t="shared" ca="1" si="366"/>
        <v>92.47200000000521</v>
      </c>
      <c r="BF457" s="14">
        <f t="shared" ca="1" si="398"/>
        <v>631964.94699999993</v>
      </c>
      <c r="BG457" s="15">
        <f ca="1">SUM(BE$12:BE457)</f>
        <v>326161.80100000009</v>
      </c>
      <c r="BH457" s="16">
        <f ca="1">SUM(BC$12:BC457)+SUMIF(BD$12:BD457, "&lt;0")</f>
        <v>305803.14599999995</v>
      </c>
      <c r="BJ457" s="9">
        <v>44628</v>
      </c>
      <c r="BK457" s="14">
        <f t="shared" ca="1" si="376"/>
        <v>1750</v>
      </c>
      <c r="BL457" s="14">
        <f t="shared" ca="1" si="385"/>
        <v>1750</v>
      </c>
      <c r="BM457" s="14">
        <f t="shared" ca="1" si="392"/>
        <v>1657.5279999999948</v>
      </c>
      <c r="BN457" s="14">
        <f t="shared" ca="1" si="367"/>
        <v>92.47200000000521</v>
      </c>
      <c r="BO457" s="14">
        <f t="shared" ca="1" si="368"/>
        <v>92.47200000000521</v>
      </c>
      <c r="BP457" s="14">
        <f t="shared" ca="1" si="399"/>
        <v>726214.94699999993</v>
      </c>
      <c r="BQ457" s="15">
        <f ca="1">SUM(BO$12:BO457)</f>
        <v>374161.80099999998</v>
      </c>
      <c r="BR457" s="16">
        <f ca="1">SUM(BM$12:BM457)+SUMIF(BN$12:BN457, "&lt;0")</f>
        <v>352053.14599999995</v>
      </c>
      <c r="BT457" s="9">
        <v>44628</v>
      </c>
      <c r="BU457" s="14">
        <f t="shared" ca="1" si="354"/>
        <v>2000</v>
      </c>
      <c r="BV457" s="14">
        <f t="shared" ca="1" si="379"/>
        <v>2000</v>
      </c>
      <c r="BW457" s="14">
        <f t="shared" ca="1" si="393"/>
        <v>1907.5279999999948</v>
      </c>
      <c r="BX457" s="14">
        <f t="shared" ca="1" si="355"/>
        <v>92.47200000000521</v>
      </c>
      <c r="BY457" s="14">
        <f t="shared" ca="1" si="356"/>
        <v>92.47200000000521</v>
      </c>
      <c r="BZ457" s="14">
        <f t="shared" ca="1" si="369"/>
        <v>819489.56299796025</v>
      </c>
      <c r="CA457" s="15">
        <f ca="1">SUM(BY$12:BY457)</f>
        <v>422161.80100000009</v>
      </c>
      <c r="CB457" s="16">
        <f ca="1">SUM(BW$12:BW457)+SUMIF(BX$12:BX457, "&lt;0")</f>
        <v>397327.76199796033</v>
      </c>
      <c r="CD457" s="9">
        <v>44628</v>
      </c>
      <c r="CE457" s="14">
        <f t="shared" ca="1" si="377"/>
        <v>2500</v>
      </c>
      <c r="CF457" s="14">
        <f t="shared" ca="1" si="386"/>
        <v>2500</v>
      </c>
      <c r="CG457" s="14">
        <f t="shared" ca="1" si="394"/>
        <v>2108.4847594621092</v>
      </c>
      <c r="CH457" s="14">
        <f t="shared" ca="1" si="370"/>
        <v>391.5152405378908</v>
      </c>
      <c r="CI457" s="14">
        <f t="shared" ca="1" si="371"/>
        <v>391.5152405378908</v>
      </c>
      <c r="CJ457" s="14">
        <f t="shared" ca="1" si="400"/>
        <v>998787.29516675486</v>
      </c>
      <c r="CK457" s="15">
        <f ca="1">SUM(CI$12:CI457)</f>
        <v>516573.65553237149</v>
      </c>
      <c r="CL457" s="16">
        <f ca="1">SUM(CG$12:CG457)+SUMIF(CH$12:CH457, "&lt;0")</f>
        <v>482213.63963438349</v>
      </c>
    </row>
    <row r="458" spans="1:90" x14ac:dyDescent="0.2">
      <c r="A458" s="24">
        <v>44629</v>
      </c>
      <c r="B458" s="54">
        <f ca="1">IF($A458&gt;= $C$5,$C$6, INDEX('Historical Data'!$D$2:$D$745, MATCH(A458, 'Historical Data'!$B$2:$B$745, 0)))</f>
        <v>1295.6389999999997</v>
      </c>
      <c r="C458" s="14">
        <f t="shared" ca="1" si="380"/>
        <v>1295.6389999999994</v>
      </c>
      <c r="D458" s="14">
        <f t="shared" ca="1" si="401"/>
        <v>354.55500000000075</v>
      </c>
      <c r="E458" s="14">
        <f t="shared" ca="1" si="357"/>
        <v>941.08399999999892</v>
      </c>
      <c r="F458" s="14">
        <f t="shared" ca="1" si="402"/>
        <v>941.08399999999892</v>
      </c>
      <c r="G458" s="14">
        <f t="shared" ca="1" si="372"/>
        <v>556216.48900000355</v>
      </c>
      <c r="H458" s="15">
        <f ca="1">SUM(F$12:F458)</f>
        <v>287865.5729999998</v>
      </c>
      <c r="I458" s="16">
        <f ca="1">SUM(D$12:D458)+SUMIF(E$12:E458, "&lt;0")</f>
        <v>268350.91599999956</v>
      </c>
      <c r="J458" s="15"/>
      <c r="K458" s="9">
        <v>44629</v>
      </c>
      <c r="L458" s="14">
        <f t="shared" ca="1" si="373"/>
        <v>1788.5130798771124</v>
      </c>
      <c r="M458" s="14">
        <f t="shared" ca="1" si="381"/>
        <v>1788.5130798771129</v>
      </c>
      <c r="N458" s="14">
        <f t="shared" ca="1" si="387"/>
        <v>847.42907987711351</v>
      </c>
      <c r="O458" s="14">
        <f t="shared" ca="1" si="358"/>
        <v>941.08399999999892</v>
      </c>
      <c r="P458" s="14">
        <f t="shared" ca="1" si="359"/>
        <v>941.08399999999892</v>
      </c>
      <c r="Q458" s="14">
        <f t="shared" ca="1" si="395"/>
        <v>742522.89119355171</v>
      </c>
      <c r="R458" s="15">
        <f ca="1">SUM(P$12:P458)</f>
        <v>382497.39633640525</v>
      </c>
      <c r="S458" s="16">
        <f ca="1">SUM(N$12:N458)+SUMIF(O$12:O458, "&lt;0")</f>
        <v>360025.49485714256</v>
      </c>
      <c r="U458" s="9">
        <v>44629</v>
      </c>
      <c r="V458" s="14">
        <f t="shared" ca="1" si="374"/>
        <v>1250</v>
      </c>
      <c r="W458" s="14">
        <f t="shared" ca="1" si="382"/>
        <v>1250</v>
      </c>
      <c r="X458" s="14">
        <f t="shared" ca="1" si="388"/>
        <v>308.91600000000108</v>
      </c>
      <c r="Y458" s="14">
        <f t="shared" ca="1" si="360"/>
        <v>941.08399999999892</v>
      </c>
      <c r="Z458" s="14">
        <f t="shared" ca="1" si="361"/>
        <v>941.08399999999892</v>
      </c>
      <c r="AA458" s="14">
        <f t="shared" ca="1" si="396"/>
        <v>538964.94699999993</v>
      </c>
      <c r="AB458" s="15">
        <f ca="1">SUM(Z$12:Z458)</f>
        <v>279102.88499999995</v>
      </c>
      <c r="AC458" s="16">
        <f ca="1">SUM(X$12:X458)+SUMIF(Y$12:Y458, "&lt;0")</f>
        <v>259862.06200000006</v>
      </c>
      <c r="AE458" s="9">
        <v>44629</v>
      </c>
      <c r="AF458" s="14">
        <f t="shared" ca="1" si="350"/>
        <v>2000</v>
      </c>
      <c r="AG458" s="14">
        <f t="shared" ca="1" si="378"/>
        <v>2000</v>
      </c>
      <c r="AH458" s="14">
        <f t="shared" ca="1" si="389"/>
        <v>1058.9160000000011</v>
      </c>
      <c r="AI458" s="14">
        <f t="shared" ca="1" si="351"/>
        <v>941.08399999999892</v>
      </c>
      <c r="AJ458" s="14">
        <f t="shared" ca="1" si="352"/>
        <v>941.08399999999892</v>
      </c>
      <c r="AK458" s="14">
        <f t="shared" ca="1" si="362"/>
        <v>821489.56299796025</v>
      </c>
      <c r="AL458" s="15">
        <f ca="1">SUM(AJ$12:AJ458)</f>
        <v>423102.88500000007</v>
      </c>
      <c r="AM458" s="16">
        <f ca="1">SUM(AH$12:AH458)+SUMIF(AI$12:AI458, "&lt;0")</f>
        <v>398386.67799796036</v>
      </c>
      <c r="AO458" s="9">
        <v>44629</v>
      </c>
      <c r="AP458" s="14">
        <f t="shared" ca="1" si="353"/>
        <v>3000</v>
      </c>
      <c r="AQ458" s="14">
        <f t="shared" ca="1" si="383"/>
        <v>3000</v>
      </c>
      <c r="AR458" s="14">
        <f t="shared" ca="1" si="390"/>
        <v>1440.2504806224979</v>
      </c>
      <c r="AS458" s="14">
        <f t="shared" ca="1" si="363"/>
        <v>1559.7495193775021</v>
      </c>
      <c r="AT458" s="14">
        <f t="shared" ca="1" si="364"/>
        <v>1559.7495193775021</v>
      </c>
      <c r="AU458" s="14">
        <f t="shared" ca="1" si="397"/>
        <v>1171390.7878561858</v>
      </c>
      <c r="AV458" s="15">
        <f ca="1">SUM(AT$12:AT458)</f>
        <v>604277.83173868712</v>
      </c>
      <c r="AW458" s="16">
        <f ca="1">SUM(AR$12:AR458)+SUMIF(AS$12:AS458, "&lt;0")</f>
        <v>567112.95611749869</v>
      </c>
      <c r="AX458" s="15"/>
      <c r="AZ458" s="9">
        <v>44629</v>
      </c>
      <c r="BA458" s="14">
        <f t="shared" ca="1" si="375"/>
        <v>1500</v>
      </c>
      <c r="BB458" s="14">
        <f t="shared" ca="1" si="384"/>
        <v>1500</v>
      </c>
      <c r="BC458" s="14">
        <f t="shared" ca="1" si="391"/>
        <v>558.91600000000108</v>
      </c>
      <c r="BD458" s="14">
        <f t="shared" ca="1" si="365"/>
        <v>941.08399999999892</v>
      </c>
      <c r="BE458" s="14">
        <f t="shared" ca="1" si="366"/>
        <v>941.08399999999892</v>
      </c>
      <c r="BF458" s="14">
        <f t="shared" ca="1" si="398"/>
        <v>633464.94699999993</v>
      </c>
      <c r="BG458" s="15">
        <f ca="1">SUM(BE$12:BE458)</f>
        <v>327102.88500000007</v>
      </c>
      <c r="BH458" s="16">
        <f ca="1">SUM(BC$12:BC458)+SUMIF(BD$12:BD458, "&lt;0")</f>
        <v>306362.06199999998</v>
      </c>
      <c r="BJ458" s="9">
        <v>44629</v>
      </c>
      <c r="BK458" s="14">
        <f t="shared" ca="1" si="376"/>
        <v>1750</v>
      </c>
      <c r="BL458" s="14">
        <f t="shared" ca="1" si="385"/>
        <v>1750</v>
      </c>
      <c r="BM458" s="14">
        <f t="shared" ca="1" si="392"/>
        <v>808.91600000000108</v>
      </c>
      <c r="BN458" s="14">
        <f t="shared" ca="1" si="367"/>
        <v>941.08399999999892</v>
      </c>
      <c r="BO458" s="14">
        <f t="shared" ca="1" si="368"/>
        <v>941.08399999999892</v>
      </c>
      <c r="BP458" s="14">
        <f t="shared" ca="1" si="399"/>
        <v>727964.94699999993</v>
      </c>
      <c r="BQ458" s="15">
        <f ca="1">SUM(BO$12:BO458)</f>
        <v>375102.88499999995</v>
      </c>
      <c r="BR458" s="16">
        <f ca="1">SUM(BM$12:BM458)+SUMIF(BN$12:BN458, "&lt;0")</f>
        <v>352862.06199999992</v>
      </c>
      <c r="BT458" s="9">
        <v>44629</v>
      </c>
      <c r="BU458" s="14">
        <f t="shared" ca="1" si="354"/>
        <v>2000</v>
      </c>
      <c r="BV458" s="14">
        <f t="shared" ca="1" si="379"/>
        <v>2000</v>
      </c>
      <c r="BW458" s="14">
        <f t="shared" ca="1" si="393"/>
        <v>1058.9160000000011</v>
      </c>
      <c r="BX458" s="14">
        <f t="shared" ca="1" si="355"/>
        <v>941.08399999999892</v>
      </c>
      <c r="BY458" s="14">
        <f t="shared" ca="1" si="356"/>
        <v>941.08399999999892</v>
      </c>
      <c r="BZ458" s="14">
        <f t="shared" ca="1" si="369"/>
        <v>821489.56299796025</v>
      </c>
      <c r="CA458" s="15">
        <f ca="1">SUM(BY$12:BY458)</f>
        <v>423102.88500000007</v>
      </c>
      <c r="CB458" s="16">
        <f ca="1">SUM(BW$12:BW458)+SUMIF(BX$12:BX458, "&lt;0")</f>
        <v>398386.67799796036</v>
      </c>
      <c r="CD458" s="9">
        <v>44629</v>
      </c>
      <c r="CE458" s="14">
        <f t="shared" ca="1" si="377"/>
        <v>2500</v>
      </c>
      <c r="CF458" s="14">
        <f t="shared" ca="1" si="386"/>
        <v>2500</v>
      </c>
      <c r="CG458" s="14">
        <f t="shared" ca="1" si="394"/>
        <v>1285.6504894361778</v>
      </c>
      <c r="CH458" s="14">
        <f t="shared" ca="1" si="370"/>
        <v>1214.3495105638222</v>
      </c>
      <c r="CI458" s="14">
        <f t="shared" ca="1" si="371"/>
        <v>1214.3495105638222</v>
      </c>
      <c r="CJ458" s="14">
        <f t="shared" ca="1" si="400"/>
        <v>1001287.2951667549</v>
      </c>
      <c r="CK458" s="15">
        <f ca="1">SUM(CI$12:CI458)</f>
        <v>517788.00504293531</v>
      </c>
      <c r="CL458" s="16">
        <f ca="1">SUM(CG$12:CG458)+SUMIF(CH$12:CH458, "&lt;0")</f>
        <v>483499.29012381966</v>
      </c>
    </row>
    <row r="459" spans="1:90" x14ac:dyDescent="0.2">
      <c r="A459" s="24">
        <v>44630</v>
      </c>
      <c r="B459" s="54">
        <f ca="1">IF($A459&gt;= $C$5,$C$6, INDEX('Historical Data'!$D$2:$D$745, MATCH(A459, 'Historical Data'!$B$2:$B$745, 0)))</f>
        <v>1295.6389999999997</v>
      </c>
      <c r="C459" s="14">
        <f t="shared" ca="1" si="380"/>
        <v>1295.6389999999994</v>
      </c>
      <c r="D459" s="14">
        <f t="shared" ca="1" si="401"/>
        <v>590.49500000000307</v>
      </c>
      <c r="E459" s="14">
        <f t="shared" ca="1" si="357"/>
        <v>705.14399999999659</v>
      </c>
      <c r="F459" s="14">
        <f t="shared" ca="1" si="402"/>
        <v>705.14399999999659</v>
      </c>
      <c r="G459" s="14">
        <f t="shared" ca="1" si="372"/>
        <v>557512.12800000352</v>
      </c>
      <c r="H459" s="15">
        <f ca="1">SUM(F$12:F459)</f>
        <v>288570.71699999977</v>
      </c>
      <c r="I459" s="16">
        <f ca="1">SUM(D$12:D459)+SUMIF(E$12:E459, "&lt;0")</f>
        <v>268941.41099999956</v>
      </c>
      <c r="J459" s="15"/>
      <c r="K459" s="9">
        <v>44630</v>
      </c>
      <c r="L459" s="14">
        <f t="shared" ca="1" si="373"/>
        <v>1788.5130798771124</v>
      </c>
      <c r="M459" s="14">
        <f t="shared" ca="1" si="381"/>
        <v>1788.5130798771129</v>
      </c>
      <c r="N459" s="14">
        <f t="shared" ca="1" si="387"/>
        <v>1083.3690798771158</v>
      </c>
      <c r="O459" s="14">
        <f t="shared" ca="1" si="358"/>
        <v>705.14399999999659</v>
      </c>
      <c r="P459" s="14">
        <f t="shared" ca="1" si="359"/>
        <v>705.14399999999659</v>
      </c>
      <c r="Q459" s="14">
        <f t="shared" ca="1" si="395"/>
        <v>744311.40427342884</v>
      </c>
      <c r="R459" s="15">
        <f ca="1">SUM(P$12:P459)</f>
        <v>383202.54033640522</v>
      </c>
      <c r="S459" s="16">
        <f ca="1">SUM(N$12:N459)+SUMIF(O$12:O459, "&lt;0")</f>
        <v>361108.86393701966</v>
      </c>
      <c r="U459" s="9">
        <v>44630</v>
      </c>
      <c r="V459" s="14">
        <f t="shared" ca="1" si="374"/>
        <v>1250</v>
      </c>
      <c r="W459" s="14">
        <f t="shared" ca="1" si="382"/>
        <v>1250</v>
      </c>
      <c r="X459" s="14">
        <f t="shared" ca="1" si="388"/>
        <v>544.85600000000341</v>
      </c>
      <c r="Y459" s="14">
        <f t="shared" ca="1" si="360"/>
        <v>705.14399999999659</v>
      </c>
      <c r="Z459" s="14">
        <f t="shared" ca="1" si="361"/>
        <v>705.14399999999659</v>
      </c>
      <c r="AA459" s="14">
        <f t="shared" ca="1" si="396"/>
        <v>540214.94699999993</v>
      </c>
      <c r="AB459" s="15">
        <f ca="1">SUM(Z$12:Z459)</f>
        <v>279808.02899999992</v>
      </c>
      <c r="AC459" s="16">
        <f ca="1">SUM(X$12:X459)+SUMIF(Y$12:Y459, "&lt;0")</f>
        <v>260406.91800000009</v>
      </c>
      <c r="AE459" s="9">
        <v>44630</v>
      </c>
      <c r="AF459" s="14">
        <f t="shared" ca="1" si="350"/>
        <v>2000</v>
      </c>
      <c r="AG459" s="14">
        <f t="shared" ca="1" si="378"/>
        <v>2000</v>
      </c>
      <c r="AH459" s="14">
        <f t="shared" ca="1" si="389"/>
        <v>1294.8560000000034</v>
      </c>
      <c r="AI459" s="14">
        <f t="shared" ca="1" si="351"/>
        <v>705.14399999999659</v>
      </c>
      <c r="AJ459" s="14">
        <f t="shared" ca="1" si="352"/>
        <v>705.14399999999659</v>
      </c>
      <c r="AK459" s="14">
        <f t="shared" ca="1" si="362"/>
        <v>823489.56299796025</v>
      </c>
      <c r="AL459" s="15">
        <f ca="1">SUM(AJ$12:AJ459)</f>
        <v>423808.02900000004</v>
      </c>
      <c r="AM459" s="16">
        <f ca="1">SUM(AH$12:AH459)+SUMIF(AI$12:AI459, "&lt;0")</f>
        <v>399681.53399796039</v>
      </c>
      <c r="AO459" s="9">
        <v>44630</v>
      </c>
      <c r="AP459" s="14">
        <f t="shared" ca="1" si="353"/>
        <v>3000</v>
      </c>
      <c r="AQ459" s="14">
        <f t="shared" ca="1" si="383"/>
        <v>3000</v>
      </c>
      <c r="AR459" s="14">
        <f t="shared" ca="1" si="390"/>
        <v>1676.1904806225007</v>
      </c>
      <c r="AS459" s="14">
        <f t="shared" ca="1" si="363"/>
        <v>1323.8095193774993</v>
      </c>
      <c r="AT459" s="14">
        <f t="shared" ca="1" si="364"/>
        <v>1323.8095193774993</v>
      </c>
      <c r="AU459" s="14">
        <f t="shared" ca="1" si="397"/>
        <v>1174390.7878561858</v>
      </c>
      <c r="AV459" s="15">
        <f ca="1">SUM(AT$12:AT459)</f>
        <v>605601.64125806466</v>
      </c>
      <c r="AW459" s="16">
        <f ca="1">SUM(AR$12:AR459)+SUMIF(AS$12:AS459, "&lt;0")</f>
        <v>568789.14659812115</v>
      </c>
      <c r="AX459" s="15"/>
      <c r="AZ459" s="9">
        <v>44630</v>
      </c>
      <c r="BA459" s="14">
        <f t="shared" ca="1" si="375"/>
        <v>1500</v>
      </c>
      <c r="BB459" s="14">
        <f t="shared" ca="1" si="384"/>
        <v>1500</v>
      </c>
      <c r="BC459" s="14">
        <f t="shared" ca="1" si="391"/>
        <v>794.85600000000341</v>
      </c>
      <c r="BD459" s="14">
        <f t="shared" ca="1" si="365"/>
        <v>705.14399999999659</v>
      </c>
      <c r="BE459" s="14">
        <f t="shared" ca="1" si="366"/>
        <v>705.14399999999659</v>
      </c>
      <c r="BF459" s="14">
        <f t="shared" ca="1" si="398"/>
        <v>634964.94699999993</v>
      </c>
      <c r="BG459" s="15">
        <f ca="1">SUM(BE$12:BE459)</f>
        <v>327808.02900000004</v>
      </c>
      <c r="BH459" s="16">
        <f ca="1">SUM(BC$12:BC459)+SUMIF(BD$12:BD459, "&lt;0")</f>
        <v>307156.91800000001</v>
      </c>
      <c r="BJ459" s="9">
        <v>44630</v>
      </c>
      <c r="BK459" s="14">
        <f t="shared" ca="1" si="376"/>
        <v>1750</v>
      </c>
      <c r="BL459" s="14">
        <f t="shared" ca="1" si="385"/>
        <v>1750</v>
      </c>
      <c r="BM459" s="14">
        <f t="shared" ca="1" si="392"/>
        <v>1044.8560000000034</v>
      </c>
      <c r="BN459" s="14">
        <f t="shared" ca="1" si="367"/>
        <v>705.14399999999659</v>
      </c>
      <c r="BO459" s="14">
        <f t="shared" ca="1" si="368"/>
        <v>705.14399999999659</v>
      </c>
      <c r="BP459" s="14">
        <f t="shared" ca="1" si="399"/>
        <v>729714.94699999993</v>
      </c>
      <c r="BQ459" s="15">
        <f ca="1">SUM(BO$12:BO459)</f>
        <v>375808.02899999992</v>
      </c>
      <c r="BR459" s="16">
        <f ca="1">SUM(BM$12:BM459)+SUMIF(BN$12:BN459, "&lt;0")</f>
        <v>353906.91799999995</v>
      </c>
      <c r="BT459" s="9">
        <v>44630</v>
      </c>
      <c r="BU459" s="14">
        <f t="shared" ca="1" si="354"/>
        <v>2000</v>
      </c>
      <c r="BV459" s="14">
        <f t="shared" ca="1" si="379"/>
        <v>2000</v>
      </c>
      <c r="BW459" s="14">
        <f t="shared" ca="1" si="393"/>
        <v>1294.8560000000034</v>
      </c>
      <c r="BX459" s="14">
        <f t="shared" ca="1" si="355"/>
        <v>705.14399999999659</v>
      </c>
      <c r="BY459" s="14">
        <f t="shared" ca="1" si="356"/>
        <v>705.14399999999659</v>
      </c>
      <c r="BZ459" s="14">
        <f t="shared" ca="1" si="369"/>
        <v>823489.56299796025</v>
      </c>
      <c r="CA459" s="15">
        <f ca="1">SUM(BY$12:BY459)</f>
        <v>423808.02900000004</v>
      </c>
      <c r="CB459" s="16">
        <f ca="1">SUM(BW$12:BW459)+SUMIF(BX$12:BX459, "&lt;0")</f>
        <v>399681.53399796039</v>
      </c>
      <c r="CD459" s="9">
        <v>44630</v>
      </c>
      <c r="CE459" s="14">
        <f t="shared" ca="1" si="377"/>
        <v>2500</v>
      </c>
      <c r="CF459" s="14">
        <f t="shared" ca="1" si="386"/>
        <v>2500</v>
      </c>
      <c r="CG459" s="14">
        <f t="shared" ca="1" si="394"/>
        <v>1547.368219410243</v>
      </c>
      <c r="CH459" s="14">
        <f t="shared" ca="1" si="370"/>
        <v>952.631780589757</v>
      </c>
      <c r="CI459" s="14">
        <f t="shared" ca="1" si="371"/>
        <v>952.631780589757</v>
      </c>
      <c r="CJ459" s="14">
        <f t="shared" ca="1" si="400"/>
        <v>1003787.2951667549</v>
      </c>
      <c r="CK459" s="15">
        <f ca="1">SUM(CI$12:CI459)</f>
        <v>518740.63682352507</v>
      </c>
      <c r="CL459" s="16">
        <f ca="1">SUM(CG$12:CG459)+SUMIF(CH$12:CH459, "&lt;0")</f>
        <v>485046.65834322991</v>
      </c>
    </row>
    <row r="460" spans="1:90" x14ac:dyDescent="0.2">
      <c r="A460" s="24">
        <v>44631</v>
      </c>
      <c r="B460" s="54">
        <f ca="1">IF($A460&gt;= $C$5,$C$6, INDEX('Historical Data'!$D$2:$D$745, MATCH(A460, 'Historical Data'!$B$2:$B$745, 0)))</f>
        <v>1295.6389999999997</v>
      </c>
      <c r="C460" s="14">
        <f t="shared" ca="1" si="380"/>
        <v>1295.6389999999994</v>
      </c>
      <c r="D460" s="14">
        <f t="shared" ca="1" si="401"/>
        <v>1295.6389999999997</v>
      </c>
      <c r="E460" s="14">
        <f t="shared" ca="1" si="357"/>
        <v>0</v>
      </c>
      <c r="F460" s="14">
        <f t="shared" ca="1" si="402"/>
        <v>0</v>
      </c>
      <c r="G460" s="14">
        <f t="shared" ca="1" si="372"/>
        <v>558807.76700000349</v>
      </c>
      <c r="H460" s="15">
        <f ca="1">SUM(F$12:F460)</f>
        <v>288570.71699999977</v>
      </c>
      <c r="I460" s="16">
        <f ca="1">SUM(D$12:D460)+SUMIF(E$12:E460, "&lt;0")</f>
        <v>270237.04999999958</v>
      </c>
      <c r="J460" s="15"/>
      <c r="K460" s="9">
        <v>44631</v>
      </c>
      <c r="L460" s="14">
        <f t="shared" ca="1" si="373"/>
        <v>1788.5130798771124</v>
      </c>
      <c r="M460" s="14">
        <f t="shared" ca="1" si="381"/>
        <v>1788.5130798771129</v>
      </c>
      <c r="N460" s="14">
        <f t="shared" ca="1" si="387"/>
        <v>1788.5130798771124</v>
      </c>
      <c r="O460" s="14">
        <f t="shared" ca="1" si="358"/>
        <v>0</v>
      </c>
      <c r="P460" s="14">
        <f t="shared" ca="1" si="359"/>
        <v>0</v>
      </c>
      <c r="Q460" s="14">
        <f t="shared" ca="1" si="395"/>
        <v>746099.91735330597</v>
      </c>
      <c r="R460" s="15">
        <f ca="1">SUM(P$12:P460)</f>
        <v>383202.54033640522</v>
      </c>
      <c r="S460" s="16">
        <f ca="1">SUM(N$12:N460)+SUMIF(O$12:O460, "&lt;0")</f>
        <v>362897.37701689679</v>
      </c>
      <c r="U460" s="9">
        <v>44631</v>
      </c>
      <c r="V460" s="14">
        <f t="shared" ca="1" si="374"/>
        <v>1250</v>
      </c>
      <c r="W460" s="14">
        <f t="shared" ca="1" si="382"/>
        <v>1250</v>
      </c>
      <c r="X460" s="14">
        <f t="shared" ca="1" si="388"/>
        <v>1250</v>
      </c>
      <c r="Y460" s="14">
        <f t="shared" ca="1" si="360"/>
        <v>0</v>
      </c>
      <c r="Z460" s="14">
        <f t="shared" ca="1" si="361"/>
        <v>0</v>
      </c>
      <c r="AA460" s="14">
        <f t="shared" ca="1" si="396"/>
        <v>541464.94699999993</v>
      </c>
      <c r="AB460" s="15">
        <f ca="1">SUM(Z$12:Z460)</f>
        <v>279808.02899999992</v>
      </c>
      <c r="AC460" s="16">
        <f ca="1">SUM(X$12:X460)+SUMIF(Y$12:Y460, "&lt;0")</f>
        <v>261656.91800000009</v>
      </c>
      <c r="AE460" s="9">
        <v>44631</v>
      </c>
      <c r="AF460" s="14">
        <f t="shared" ref="AF460:AF523" ca="1" si="403">IF(AE460&lt;AG$5, $B460, MIN(AG$7, AG$9 + $C$8*(AE460-AG$5)))</f>
        <v>2000</v>
      </c>
      <c r="AG460" s="14">
        <f t="shared" ca="1" si="378"/>
        <v>2000</v>
      </c>
      <c r="AH460" s="14">
        <f t="shared" ca="1" si="389"/>
        <v>2000</v>
      </c>
      <c r="AI460" s="14">
        <f t="shared" ref="AI460:AI523" ca="1" si="404">AF460-AH460</f>
        <v>0</v>
      </c>
      <c r="AJ460" s="14">
        <f t="shared" ref="AJ460:AJ523" ca="1" si="405">IF(AI460 &gt; 0, AI460, 0)</f>
        <v>0</v>
      </c>
      <c r="AK460" s="14">
        <f t="shared" ca="1" si="362"/>
        <v>825489.56299796025</v>
      </c>
      <c r="AL460" s="15">
        <f ca="1">SUM(AJ$12:AJ460)</f>
        <v>423808.02900000004</v>
      </c>
      <c r="AM460" s="16">
        <f ca="1">SUM(AH$12:AH460)+SUMIF(AI$12:AI460, "&lt;0")</f>
        <v>401681.53399796039</v>
      </c>
      <c r="AO460" s="9">
        <v>44631</v>
      </c>
      <c r="AP460" s="14">
        <f t="shared" ref="AP460:AP523" ca="1" si="406">IF(AO460&lt;AQ$5, $B460, MIN(AQ$7, AQ$9 + $C$8*(AO460-AQ$5)))</f>
        <v>3000</v>
      </c>
      <c r="AQ460" s="14">
        <f t="shared" ca="1" si="383"/>
        <v>3000</v>
      </c>
      <c r="AR460" s="14">
        <f t="shared" ca="1" si="390"/>
        <v>2381.3344806224973</v>
      </c>
      <c r="AS460" s="14">
        <f t="shared" ca="1" si="363"/>
        <v>618.66551937750273</v>
      </c>
      <c r="AT460" s="14">
        <f t="shared" ca="1" si="364"/>
        <v>618.66551937750273</v>
      </c>
      <c r="AU460" s="14">
        <f t="shared" ca="1" si="397"/>
        <v>1177390.7878561858</v>
      </c>
      <c r="AV460" s="15">
        <f ca="1">SUM(AT$12:AT460)</f>
        <v>606220.30677744211</v>
      </c>
      <c r="AW460" s="16">
        <f ca="1">SUM(AR$12:AR460)+SUMIF(AS$12:AS460, "&lt;0")</f>
        <v>571170.4810787437</v>
      </c>
      <c r="AX460" s="15"/>
      <c r="AZ460" s="9">
        <v>44631</v>
      </c>
      <c r="BA460" s="14">
        <f t="shared" ca="1" si="375"/>
        <v>1500</v>
      </c>
      <c r="BB460" s="14">
        <f t="shared" ca="1" si="384"/>
        <v>1500</v>
      </c>
      <c r="BC460" s="14">
        <f t="shared" ca="1" si="391"/>
        <v>1500</v>
      </c>
      <c r="BD460" s="14">
        <f t="shared" ca="1" si="365"/>
        <v>0</v>
      </c>
      <c r="BE460" s="14">
        <f t="shared" ca="1" si="366"/>
        <v>0</v>
      </c>
      <c r="BF460" s="14">
        <f t="shared" ca="1" si="398"/>
        <v>636464.94699999993</v>
      </c>
      <c r="BG460" s="15">
        <f ca="1">SUM(BE$12:BE460)</f>
        <v>327808.02900000004</v>
      </c>
      <c r="BH460" s="16">
        <f ca="1">SUM(BC$12:BC460)+SUMIF(BD$12:BD460, "&lt;0")</f>
        <v>308656.91800000001</v>
      </c>
      <c r="BJ460" s="9">
        <v>44631</v>
      </c>
      <c r="BK460" s="14">
        <f t="shared" ca="1" si="376"/>
        <v>1750</v>
      </c>
      <c r="BL460" s="14">
        <f t="shared" ca="1" si="385"/>
        <v>1750</v>
      </c>
      <c r="BM460" s="14">
        <f t="shared" ca="1" si="392"/>
        <v>1750</v>
      </c>
      <c r="BN460" s="14">
        <f t="shared" ca="1" si="367"/>
        <v>0</v>
      </c>
      <c r="BO460" s="14">
        <f t="shared" ca="1" si="368"/>
        <v>0</v>
      </c>
      <c r="BP460" s="14">
        <f t="shared" ca="1" si="399"/>
        <v>731464.94699999993</v>
      </c>
      <c r="BQ460" s="15">
        <f ca="1">SUM(BO$12:BO460)</f>
        <v>375808.02899999992</v>
      </c>
      <c r="BR460" s="16">
        <f ca="1">SUM(BM$12:BM460)+SUMIF(BN$12:BN460, "&lt;0")</f>
        <v>355656.91799999995</v>
      </c>
      <c r="BT460" s="9">
        <v>44631</v>
      </c>
      <c r="BU460" s="14">
        <f t="shared" ref="BU460:BU523" ca="1" si="407">IF(BT460&lt;BV$5, $B460, MIN(BV$7, BV$9 + $C$8*(BT460-BV$5)))</f>
        <v>2000</v>
      </c>
      <c r="BV460" s="14">
        <f t="shared" ca="1" si="379"/>
        <v>2000</v>
      </c>
      <c r="BW460" s="14">
        <f t="shared" ca="1" si="393"/>
        <v>2000</v>
      </c>
      <c r="BX460" s="14">
        <f t="shared" ref="BX460:BX523" ca="1" si="408">BU460-BW460</f>
        <v>0</v>
      </c>
      <c r="BY460" s="14">
        <f t="shared" ref="BY460:BY523" ca="1" si="409">IF(BX460 &gt; 0, BX460, 0)</f>
        <v>0</v>
      </c>
      <c r="BZ460" s="14">
        <f t="shared" ca="1" si="369"/>
        <v>825489.56299796025</v>
      </c>
      <c r="CA460" s="15">
        <f ca="1">SUM(BY$12:BY460)</f>
        <v>423808.02900000004</v>
      </c>
      <c r="CB460" s="16">
        <f ca="1">SUM(BW$12:BW460)+SUMIF(BX$12:BX460, "&lt;0")</f>
        <v>401681.53399796039</v>
      </c>
      <c r="CD460" s="9">
        <v>44631</v>
      </c>
      <c r="CE460" s="14">
        <f t="shared" ca="1" si="377"/>
        <v>2500</v>
      </c>
      <c r="CF460" s="14">
        <f t="shared" ca="1" si="386"/>
        <v>2500</v>
      </c>
      <c r="CG460" s="14">
        <f t="shared" ca="1" si="394"/>
        <v>2278.289949384302</v>
      </c>
      <c r="CH460" s="14">
        <f t="shared" ca="1" si="370"/>
        <v>221.71005061569804</v>
      </c>
      <c r="CI460" s="14">
        <f t="shared" ca="1" si="371"/>
        <v>221.71005061569804</v>
      </c>
      <c r="CJ460" s="14">
        <f t="shared" ca="1" si="400"/>
        <v>1006287.2951667549</v>
      </c>
      <c r="CK460" s="15">
        <f ca="1">SUM(CI$12:CI460)</f>
        <v>518962.34687414079</v>
      </c>
      <c r="CL460" s="16">
        <f ca="1">SUM(CG$12:CG460)+SUMIF(CH$12:CH460, "&lt;0")</f>
        <v>487324.94829261419</v>
      </c>
    </row>
    <row r="461" spans="1:90" x14ac:dyDescent="0.2">
      <c r="A461" s="24">
        <v>44632</v>
      </c>
      <c r="B461" s="54">
        <f ca="1">IF($A461&gt;= $C$5,$C$6, INDEX('Historical Data'!$D$2:$D$745, MATCH(A461, 'Historical Data'!$B$2:$B$745, 0)))</f>
        <v>1295.6389999999997</v>
      </c>
      <c r="C461" s="14">
        <f t="shared" ca="1" si="380"/>
        <v>1295.6389999999994</v>
      </c>
      <c r="D461" s="14">
        <f t="shared" ca="1" si="401"/>
        <v>1120.8479999999986</v>
      </c>
      <c r="E461" s="14">
        <f t="shared" ref="E461:E524" ca="1" si="410">B461-D461</f>
        <v>174.79100000000108</v>
      </c>
      <c r="F461" s="14">
        <f t="shared" ca="1" si="402"/>
        <v>174.79100000000108</v>
      </c>
      <c r="G461" s="14">
        <f t="shared" ca="1" si="372"/>
        <v>560103.40600000345</v>
      </c>
      <c r="H461" s="15">
        <f ca="1">SUM(F$12:F461)</f>
        <v>288745.5079999998</v>
      </c>
      <c r="I461" s="16">
        <f ca="1">SUM(D$12:D461)+SUMIF(E$12:E461, "&lt;0")</f>
        <v>271357.89799999958</v>
      </c>
      <c r="J461" s="15"/>
      <c r="K461" s="9">
        <v>44632</v>
      </c>
      <c r="L461" s="14">
        <f t="shared" ca="1" si="373"/>
        <v>1788.5130798771124</v>
      </c>
      <c r="M461" s="14">
        <f t="shared" ca="1" si="381"/>
        <v>1788.5130798771129</v>
      </c>
      <c r="N461" s="14">
        <f t="shared" ca="1" si="387"/>
        <v>1613.7220798771114</v>
      </c>
      <c r="O461" s="14">
        <f t="shared" ref="O461:O524" ca="1" si="411">L461-N461</f>
        <v>174.79100000000108</v>
      </c>
      <c r="P461" s="14">
        <f t="shared" ref="P461:P524" ca="1" si="412">IF(O461 &gt; 0, O461, 0)</f>
        <v>174.79100000000108</v>
      </c>
      <c r="Q461" s="14">
        <f t="shared" ca="1" si="395"/>
        <v>747888.43043318309</v>
      </c>
      <c r="R461" s="15">
        <f ca="1">SUM(P$12:P461)</f>
        <v>383377.33133640524</v>
      </c>
      <c r="S461" s="16">
        <f ca="1">SUM(N$12:N461)+SUMIF(O$12:O461, "&lt;0")</f>
        <v>364511.09909677389</v>
      </c>
      <c r="U461" s="9">
        <v>44632</v>
      </c>
      <c r="V461" s="14">
        <f t="shared" ca="1" si="374"/>
        <v>1250</v>
      </c>
      <c r="W461" s="14">
        <f t="shared" ca="1" si="382"/>
        <v>1250</v>
      </c>
      <c r="X461" s="14">
        <f t="shared" ca="1" si="388"/>
        <v>1075.2089999999989</v>
      </c>
      <c r="Y461" s="14">
        <f t="shared" ref="Y461:Y524" ca="1" si="413">V461-X461</f>
        <v>174.79100000000108</v>
      </c>
      <c r="Z461" s="14">
        <f t="shared" ref="Z461:Z524" ca="1" si="414">IF(Y461 &gt; 0, Y461, 0)</f>
        <v>174.79100000000108</v>
      </c>
      <c r="AA461" s="14">
        <f t="shared" ca="1" si="396"/>
        <v>542714.94699999993</v>
      </c>
      <c r="AB461" s="15">
        <f ca="1">SUM(Z$12:Z461)</f>
        <v>279982.81999999995</v>
      </c>
      <c r="AC461" s="16">
        <f ca="1">SUM(X$12:X461)+SUMIF(Y$12:Y461, "&lt;0")</f>
        <v>262732.12700000004</v>
      </c>
      <c r="AE461" s="9">
        <v>44632</v>
      </c>
      <c r="AF461" s="14">
        <f t="shared" ca="1" si="403"/>
        <v>2000</v>
      </c>
      <c r="AG461" s="14">
        <f t="shared" ca="1" si="378"/>
        <v>2000</v>
      </c>
      <c r="AH461" s="14">
        <f t="shared" ca="1" si="389"/>
        <v>1825.2089999999989</v>
      </c>
      <c r="AI461" s="14">
        <f t="shared" ca="1" si="404"/>
        <v>174.79100000000108</v>
      </c>
      <c r="AJ461" s="14">
        <f t="shared" ca="1" si="405"/>
        <v>174.79100000000108</v>
      </c>
      <c r="AK461" s="14">
        <f t="shared" ref="AK461:AK524" ca="1" si="415">AF461+AK460</f>
        <v>827489.56299796025</v>
      </c>
      <c r="AL461" s="15">
        <f ca="1">SUM(AJ$12:AJ461)</f>
        <v>423982.82000000007</v>
      </c>
      <c r="AM461" s="16">
        <f ca="1">SUM(AH$12:AH461)+SUMIF(AI$12:AI461, "&lt;0")</f>
        <v>403506.74299796036</v>
      </c>
      <c r="AO461" s="9">
        <v>44632</v>
      </c>
      <c r="AP461" s="14">
        <f t="shared" ca="1" si="406"/>
        <v>3000</v>
      </c>
      <c r="AQ461" s="14">
        <f t="shared" ca="1" si="383"/>
        <v>3000</v>
      </c>
      <c r="AR461" s="14">
        <f t="shared" ca="1" si="390"/>
        <v>2206.5434806224962</v>
      </c>
      <c r="AS461" s="14">
        <f t="shared" ref="AS461:AS524" ca="1" si="416">AP461-AR461</f>
        <v>793.45651937750381</v>
      </c>
      <c r="AT461" s="14">
        <f t="shared" ref="AT461:AT524" ca="1" si="417">IF(AS461 &gt; 0, AS461, 0)</f>
        <v>793.45651937750381</v>
      </c>
      <c r="AU461" s="14">
        <f t="shared" ca="1" si="397"/>
        <v>1180390.7878561858</v>
      </c>
      <c r="AV461" s="15">
        <f ca="1">SUM(AT$12:AT461)</f>
        <v>607013.76329681964</v>
      </c>
      <c r="AW461" s="16">
        <f ca="1">SUM(AR$12:AR461)+SUMIF(AS$12:AS461, "&lt;0")</f>
        <v>573377.02455936617</v>
      </c>
      <c r="AX461" s="15"/>
      <c r="AZ461" s="9">
        <v>44632</v>
      </c>
      <c r="BA461" s="14">
        <f t="shared" ca="1" si="375"/>
        <v>1500</v>
      </c>
      <c r="BB461" s="14">
        <f t="shared" ca="1" si="384"/>
        <v>1500</v>
      </c>
      <c r="BC461" s="14">
        <f t="shared" ca="1" si="391"/>
        <v>1325.2089999999989</v>
      </c>
      <c r="BD461" s="14">
        <f t="shared" ref="BD461:BD524" ca="1" si="418">BA461-BC461</f>
        <v>174.79100000000108</v>
      </c>
      <c r="BE461" s="14">
        <f t="shared" ref="BE461:BE524" ca="1" si="419">IF(BD461 &gt; 0, BD461, 0)</f>
        <v>174.79100000000108</v>
      </c>
      <c r="BF461" s="14">
        <f t="shared" ca="1" si="398"/>
        <v>637964.94699999993</v>
      </c>
      <c r="BG461" s="15">
        <f ca="1">SUM(BE$12:BE461)</f>
        <v>327982.82000000007</v>
      </c>
      <c r="BH461" s="16">
        <f ca="1">SUM(BC$12:BC461)+SUMIF(BD$12:BD461, "&lt;0")</f>
        <v>309982.12699999998</v>
      </c>
      <c r="BJ461" s="9">
        <v>44632</v>
      </c>
      <c r="BK461" s="14">
        <f t="shared" ca="1" si="376"/>
        <v>1750</v>
      </c>
      <c r="BL461" s="14">
        <f t="shared" ca="1" si="385"/>
        <v>1750</v>
      </c>
      <c r="BM461" s="14">
        <f t="shared" ca="1" si="392"/>
        <v>1575.2089999999989</v>
      </c>
      <c r="BN461" s="14">
        <f t="shared" ref="BN461:BN524" ca="1" si="420">BK461-BM461</f>
        <v>174.79100000000108</v>
      </c>
      <c r="BO461" s="14">
        <f t="shared" ref="BO461:BO524" ca="1" si="421">IF(BN461 &gt; 0, BN461, 0)</f>
        <v>174.79100000000108</v>
      </c>
      <c r="BP461" s="14">
        <f t="shared" ca="1" si="399"/>
        <v>733214.94699999993</v>
      </c>
      <c r="BQ461" s="15">
        <f ca="1">SUM(BO$12:BO461)</f>
        <v>375982.81999999995</v>
      </c>
      <c r="BR461" s="16">
        <f ca="1">SUM(BM$12:BM461)+SUMIF(BN$12:BN461, "&lt;0")</f>
        <v>357232.12699999998</v>
      </c>
      <c r="BT461" s="9">
        <v>44632</v>
      </c>
      <c r="BU461" s="14">
        <f t="shared" ca="1" si="407"/>
        <v>2000</v>
      </c>
      <c r="BV461" s="14">
        <f t="shared" ca="1" si="379"/>
        <v>2000</v>
      </c>
      <c r="BW461" s="14">
        <f t="shared" ca="1" si="393"/>
        <v>1825.2089999999989</v>
      </c>
      <c r="BX461" s="14">
        <f t="shared" ca="1" si="408"/>
        <v>174.79100000000108</v>
      </c>
      <c r="BY461" s="14">
        <f t="shared" ca="1" si="409"/>
        <v>174.79100000000108</v>
      </c>
      <c r="BZ461" s="14">
        <f t="shared" ref="BZ461:BZ524" ca="1" si="422">BU461+BZ460</f>
        <v>827489.56299796025</v>
      </c>
      <c r="CA461" s="15">
        <f ca="1">SUM(BY$12:BY461)</f>
        <v>423982.82000000007</v>
      </c>
      <c r="CB461" s="16">
        <f ca="1">SUM(BW$12:BW461)+SUMIF(BX$12:BX461, "&lt;0")</f>
        <v>403506.74299796036</v>
      </c>
      <c r="CD461" s="9">
        <v>44632</v>
      </c>
      <c r="CE461" s="14">
        <f t="shared" ca="1" si="377"/>
        <v>2500</v>
      </c>
      <c r="CF461" s="14">
        <f t="shared" ca="1" si="386"/>
        <v>2500</v>
      </c>
      <c r="CG461" s="14">
        <f t="shared" ca="1" si="394"/>
        <v>2129.2766793583637</v>
      </c>
      <c r="CH461" s="14">
        <f t="shared" ref="CH461:CH524" ca="1" si="423">CE461-CG461</f>
        <v>370.72332064163629</v>
      </c>
      <c r="CI461" s="14">
        <f t="shared" ref="CI461:CI524" ca="1" si="424">IF(CH461 &gt; 0, CH461, 0)</f>
        <v>370.72332064163629</v>
      </c>
      <c r="CJ461" s="14">
        <f t="shared" ca="1" si="400"/>
        <v>1008787.2951667549</v>
      </c>
      <c r="CK461" s="15">
        <f ca="1">SUM(CI$12:CI461)</f>
        <v>519333.0701947824</v>
      </c>
      <c r="CL461" s="16">
        <f ca="1">SUM(CG$12:CG461)+SUMIF(CH$12:CH461, "&lt;0")</f>
        <v>489454.22497197258</v>
      </c>
    </row>
    <row r="462" spans="1:90" x14ac:dyDescent="0.2">
      <c r="A462" s="24">
        <v>44633</v>
      </c>
      <c r="B462" s="54">
        <f ca="1">IF($A462&gt;= $C$5,$C$6, INDEX('Historical Data'!$D$2:$D$745, MATCH(A462, 'Historical Data'!$B$2:$B$745, 0)))</f>
        <v>1295.6389999999997</v>
      </c>
      <c r="C462" s="14">
        <f t="shared" ca="1" si="380"/>
        <v>1295.6389999999994</v>
      </c>
      <c r="D462" s="14">
        <f t="shared" ca="1" si="401"/>
        <v>1295.6389999999997</v>
      </c>
      <c r="E462" s="14">
        <f t="shared" ca="1" si="410"/>
        <v>0</v>
      </c>
      <c r="F462" s="14">
        <f t="shared" ca="1" si="402"/>
        <v>0</v>
      </c>
      <c r="G462" s="14">
        <f t="shared" ref="G462:G525" ca="1" si="425">B462+G461</f>
        <v>561399.04500000342</v>
      </c>
      <c r="H462" s="15">
        <f ca="1">SUM(F$12:F462)</f>
        <v>288745.5079999998</v>
      </c>
      <c r="I462" s="16">
        <f ca="1">SUM(D$12:D462)+SUMIF(E$12:E462, "&lt;0")</f>
        <v>272653.5369999996</v>
      </c>
      <c r="J462" s="15"/>
      <c r="K462" s="9">
        <v>44633</v>
      </c>
      <c r="L462" s="14">
        <f t="shared" ca="1" si="373"/>
        <v>1788.5130798771124</v>
      </c>
      <c r="M462" s="14">
        <f t="shared" ca="1" si="381"/>
        <v>1788.5130798771129</v>
      </c>
      <c r="N462" s="14">
        <f t="shared" ca="1" si="387"/>
        <v>1788.5130798771124</v>
      </c>
      <c r="O462" s="14">
        <f t="shared" ca="1" si="411"/>
        <v>0</v>
      </c>
      <c r="P462" s="14">
        <f t="shared" ca="1" si="412"/>
        <v>0</v>
      </c>
      <c r="Q462" s="14">
        <f t="shared" ca="1" si="395"/>
        <v>749676.94351306022</v>
      </c>
      <c r="R462" s="15">
        <f ca="1">SUM(P$12:P462)</f>
        <v>383377.33133640524</v>
      </c>
      <c r="S462" s="16">
        <f ca="1">SUM(N$12:N462)+SUMIF(O$12:O462, "&lt;0")</f>
        <v>366299.61217665102</v>
      </c>
      <c r="U462" s="9">
        <v>44633</v>
      </c>
      <c r="V462" s="14">
        <f t="shared" ca="1" si="374"/>
        <v>1250</v>
      </c>
      <c r="W462" s="14">
        <f t="shared" ca="1" si="382"/>
        <v>1250</v>
      </c>
      <c r="X462" s="14">
        <f t="shared" ca="1" si="388"/>
        <v>1250</v>
      </c>
      <c r="Y462" s="14">
        <f t="shared" ca="1" si="413"/>
        <v>0</v>
      </c>
      <c r="Z462" s="14">
        <f t="shared" ca="1" si="414"/>
        <v>0</v>
      </c>
      <c r="AA462" s="14">
        <f t="shared" ca="1" si="396"/>
        <v>543964.94699999993</v>
      </c>
      <c r="AB462" s="15">
        <f ca="1">SUM(Z$12:Z462)</f>
        <v>279982.81999999995</v>
      </c>
      <c r="AC462" s="16">
        <f ca="1">SUM(X$12:X462)+SUMIF(Y$12:Y462, "&lt;0")</f>
        <v>263982.12700000004</v>
      </c>
      <c r="AE462" s="9">
        <v>44633</v>
      </c>
      <c r="AF462" s="14">
        <f t="shared" ca="1" si="403"/>
        <v>2000</v>
      </c>
      <c r="AG462" s="14">
        <f t="shared" ca="1" si="378"/>
        <v>2000</v>
      </c>
      <c r="AH462" s="14">
        <f t="shared" ca="1" si="389"/>
        <v>2000</v>
      </c>
      <c r="AI462" s="14">
        <f t="shared" ca="1" si="404"/>
        <v>0</v>
      </c>
      <c r="AJ462" s="14">
        <f t="shared" ca="1" si="405"/>
        <v>0</v>
      </c>
      <c r="AK462" s="14">
        <f t="shared" ca="1" si="415"/>
        <v>829489.56299796025</v>
      </c>
      <c r="AL462" s="15">
        <f ca="1">SUM(AJ$12:AJ462)</f>
        <v>423982.82000000007</v>
      </c>
      <c r="AM462" s="16">
        <f ca="1">SUM(AH$12:AH462)+SUMIF(AI$12:AI462, "&lt;0")</f>
        <v>405506.74299796036</v>
      </c>
      <c r="AO462" s="9">
        <v>44633</v>
      </c>
      <c r="AP462" s="14">
        <f t="shared" ca="1" si="406"/>
        <v>3000</v>
      </c>
      <c r="AQ462" s="14">
        <f t="shared" ca="1" si="383"/>
        <v>3000</v>
      </c>
      <c r="AR462" s="14">
        <f t="shared" ca="1" si="390"/>
        <v>2381.3344806224968</v>
      </c>
      <c r="AS462" s="14">
        <f t="shared" ca="1" si="416"/>
        <v>618.66551937750319</v>
      </c>
      <c r="AT462" s="14">
        <f t="shared" ca="1" si="417"/>
        <v>618.66551937750319</v>
      </c>
      <c r="AU462" s="14">
        <f t="shared" ca="1" si="397"/>
        <v>1183390.7878561858</v>
      </c>
      <c r="AV462" s="15">
        <f ca="1">SUM(AT$12:AT462)</f>
        <v>607632.42881619709</v>
      </c>
      <c r="AW462" s="16">
        <f ca="1">SUM(AR$12:AR462)+SUMIF(AS$12:AS462, "&lt;0")</f>
        <v>575758.35903998872</v>
      </c>
      <c r="AX462" s="15"/>
      <c r="AZ462" s="9">
        <v>44633</v>
      </c>
      <c r="BA462" s="14">
        <f t="shared" ca="1" si="375"/>
        <v>1500</v>
      </c>
      <c r="BB462" s="14">
        <f t="shared" ca="1" si="384"/>
        <v>1500</v>
      </c>
      <c r="BC462" s="14">
        <f t="shared" ca="1" si="391"/>
        <v>1500</v>
      </c>
      <c r="BD462" s="14">
        <f t="shared" ca="1" si="418"/>
        <v>0</v>
      </c>
      <c r="BE462" s="14">
        <f t="shared" ca="1" si="419"/>
        <v>0</v>
      </c>
      <c r="BF462" s="14">
        <f t="shared" ca="1" si="398"/>
        <v>639464.94699999993</v>
      </c>
      <c r="BG462" s="15">
        <f ca="1">SUM(BE$12:BE462)</f>
        <v>327982.82000000007</v>
      </c>
      <c r="BH462" s="16">
        <f ca="1">SUM(BC$12:BC462)+SUMIF(BD$12:BD462, "&lt;0")</f>
        <v>311482.12699999998</v>
      </c>
      <c r="BJ462" s="9">
        <v>44633</v>
      </c>
      <c r="BK462" s="14">
        <f t="shared" ca="1" si="376"/>
        <v>1750</v>
      </c>
      <c r="BL462" s="14">
        <f t="shared" ca="1" si="385"/>
        <v>1750</v>
      </c>
      <c r="BM462" s="14">
        <f t="shared" ca="1" si="392"/>
        <v>1750</v>
      </c>
      <c r="BN462" s="14">
        <f t="shared" ca="1" si="420"/>
        <v>0</v>
      </c>
      <c r="BO462" s="14">
        <f t="shared" ca="1" si="421"/>
        <v>0</v>
      </c>
      <c r="BP462" s="14">
        <f t="shared" ca="1" si="399"/>
        <v>734964.94699999993</v>
      </c>
      <c r="BQ462" s="15">
        <f ca="1">SUM(BO$12:BO462)</f>
        <v>375982.81999999995</v>
      </c>
      <c r="BR462" s="16">
        <f ca="1">SUM(BM$12:BM462)+SUMIF(BN$12:BN462, "&lt;0")</f>
        <v>358982.12699999998</v>
      </c>
      <c r="BT462" s="9">
        <v>44633</v>
      </c>
      <c r="BU462" s="14">
        <f t="shared" ca="1" si="407"/>
        <v>2000</v>
      </c>
      <c r="BV462" s="14">
        <f t="shared" ca="1" si="379"/>
        <v>2000</v>
      </c>
      <c r="BW462" s="14">
        <f t="shared" ca="1" si="393"/>
        <v>2000</v>
      </c>
      <c r="BX462" s="14">
        <f t="shared" ca="1" si="408"/>
        <v>0</v>
      </c>
      <c r="BY462" s="14">
        <f t="shared" ca="1" si="409"/>
        <v>0</v>
      </c>
      <c r="BZ462" s="14">
        <f t="shared" ca="1" si="422"/>
        <v>829489.56299796025</v>
      </c>
      <c r="CA462" s="15">
        <f ca="1">SUM(BY$12:BY462)</f>
        <v>423982.82000000007</v>
      </c>
      <c r="CB462" s="16">
        <f ca="1">SUM(BW$12:BW462)+SUMIF(BX$12:BX462, "&lt;0")</f>
        <v>405506.74299796036</v>
      </c>
      <c r="CD462" s="9">
        <v>44633</v>
      </c>
      <c r="CE462" s="14">
        <f t="shared" ca="1" si="377"/>
        <v>2500</v>
      </c>
      <c r="CF462" s="14">
        <f t="shared" ca="1" si="386"/>
        <v>2500</v>
      </c>
      <c r="CG462" s="14">
        <f t="shared" ca="1" si="394"/>
        <v>2329.8454093324272</v>
      </c>
      <c r="CH462" s="14">
        <f t="shared" ca="1" si="423"/>
        <v>170.15459066757285</v>
      </c>
      <c r="CI462" s="14">
        <f t="shared" ca="1" si="424"/>
        <v>170.15459066757285</v>
      </c>
      <c r="CJ462" s="14">
        <f t="shared" ca="1" si="400"/>
        <v>1011287.2951667549</v>
      </c>
      <c r="CK462" s="15">
        <f ca="1">SUM(CI$12:CI462)</f>
        <v>519503.22478544997</v>
      </c>
      <c r="CL462" s="16">
        <f ca="1">SUM(CG$12:CG462)+SUMIF(CH$12:CH462, "&lt;0")</f>
        <v>491784.07038130501</v>
      </c>
    </row>
    <row r="463" spans="1:90" x14ac:dyDescent="0.2">
      <c r="A463" s="24">
        <v>44634</v>
      </c>
      <c r="B463" s="54">
        <f ca="1">IF($A463&gt;= $C$5,$C$6, INDEX('Historical Data'!$D$2:$D$745, MATCH(A463, 'Historical Data'!$B$2:$B$745, 0)))</f>
        <v>1295.6389999999997</v>
      </c>
      <c r="C463" s="14">
        <f t="shared" ca="1" si="380"/>
        <v>1295.6389999999994</v>
      </c>
      <c r="D463" s="14">
        <f t="shared" ca="1" si="401"/>
        <v>1295.6389999999997</v>
      </c>
      <c r="E463" s="14">
        <f t="shared" ca="1" si="410"/>
        <v>0</v>
      </c>
      <c r="F463" s="14">
        <f t="shared" ca="1" si="402"/>
        <v>0</v>
      </c>
      <c r="G463" s="14">
        <f t="shared" ca="1" si="425"/>
        <v>562694.68400000338</v>
      </c>
      <c r="H463" s="15">
        <f ca="1">SUM(F$12:F463)</f>
        <v>288745.5079999998</v>
      </c>
      <c r="I463" s="16">
        <f ca="1">SUM(D$12:D463)+SUMIF(E$12:E463, "&lt;0")</f>
        <v>273949.17599999963</v>
      </c>
      <c r="J463" s="15"/>
      <c r="K463" s="9">
        <v>44634</v>
      </c>
      <c r="L463" s="14">
        <f t="shared" ref="L463:L526" ca="1" si="426">IF(K463&lt;M$5, $B463, MIN(M$7, M$9 + $C$8*(K463-M$5)))</f>
        <v>1788.5130798771124</v>
      </c>
      <c r="M463" s="14">
        <f t="shared" ca="1" si="381"/>
        <v>1788.5130798771129</v>
      </c>
      <c r="N463" s="14">
        <f t="shared" ca="1" si="387"/>
        <v>1788.5130798771124</v>
      </c>
      <c r="O463" s="14">
        <f t="shared" ca="1" si="411"/>
        <v>0</v>
      </c>
      <c r="P463" s="14">
        <f t="shared" ca="1" si="412"/>
        <v>0</v>
      </c>
      <c r="Q463" s="14">
        <f t="shared" ca="1" si="395"/>
        <v>751465.45659293735</v>
      </c>
      <c r="R463" s="15">
        <f ca="1">SUM(P$12:P463)</f>
        <v>383377.33133640524</v>
      </c>
      <c r="S463" s="16">
        <f ca="1">SUM(N$12:N463)+SUMIF(O$12:O463, "&lt;0")</f>
        <v>368088.12525652815</v>
      </c>
      <c r="U463" s="9">
        <v>44634</v>
      </c>
      <c r="V463" s="14">
        <f t="shared" ref="V463:V526" ca="1" si="427">IF(U463&lt;W$5, $B463, MIN(W$7, W$9 + $C$8*(U463-W$5)))</f>
        <v>1250</v>
      </c>
      <c r="W463" s="14">
        <f t="shared" ca="1" si="382"/>
        <v>1250</v>
      </c>
      <c r="X463" s="14">
        <f t="shared" ca="1" si="388"/>
        <v>1250</v>
      </c>
      <c r="Y463" s="14">
        <f t="shared" ca="1" si="413"/>
        <v>0</v>
      </c>
      <c r="Z463" s="14">
        <f t="shared" ca="1" si="414"/>
        <v>0</v>
      </c>
      <c r="AA463" s="14">
        <f t="shared" ca="1" si="396"/>
        <v>545214.94699999993</v>
      </c>
      <c r="AB463" s="15">
        <f ca="1">SUM(Z$12:Z463)</f>
        <v>279982.81999999995</v>
      </c>
      <c r="AC463" s="16">
        <f ca="1">SUM(X$12:X463)+SUMIF(Y$12:Y463, "&lt;0")</f>
        <v>265232.12700000004</v>
      </c>
      <c r="AE463" s="9">
        <v>44634</v>
      </c>
      <c r="AF463" s="14">
        <f t="shared" ca="1" si="403"/>
        <v>2000</v>
      </c>
      <c r="AG463" s="14">
        <f t="shared" ca="1" si="378"/>
        <v>2000</v>
      </c>
      <c r="AH463" s="14">
        <f t="shared" ca="1" si="389"/>
        <v>2000</v>
      </c>
      <c r="AI463" s="14">
        <f t="shared" ca="1" si="404"/>
        <v>0</v>
      </c>
      <c r="AJ463" s="14">
        <f t="shared" ca="1" si="405"/>
        <v>0</v>
      </c>
      <c r="AK463" s="14">
        <f t="shared" ca="1" si="415"/>
        <v>831489.56299796025</v>
      </c>
      <c r="AL463" s="15">
        <f ca="1">SUM(AJ$12:AJ463)</f>
        <v>423982.82000000007</v>
      </c>
      <c r="AM463" s="16">
        <f ca="1">SUM(AH$12:AH463)+SUMIF(AI$12:AI463, "&lt;0")</f>
        <v>407506.74299796036</v>
      </c>
      <c r="AO463" s="9">
        <v>44634</v>
      </c>
      <c r="AP463" s="14">
        <f t="shared" ca="1" si="406"/>
        <v>3000</v>
      </c>
      <c r="AQ463" s="14">
        <f t="shared" ca="1" si="383"/>
        <v>3000</v>
      </c>
      <c r="AR463" s="14">
        <f t="shared" ca="1" si="390"/>
        <v>2381.3344806224973</v>
      </c>
      <c r="AS463" s="14">
        <f t="shared" ca="1" si="416"/>
        <v>618.66551937750273</v>
      </c>
      <c r="AT463" s="14">
        <f t="shared" ca="1" si="417"/>
        <v>618.66551937750273</v>
      </c>
      <c r="AU463" s="14">
        <f t="shared" ca="1" si="397"/>
        <v>1186390.7878561858</v>
      </c>
      <c r="AV463" s="15">
        <f ca="1">SUM(AT$12:AT463)</f>
        <v>608251.09433557454</v>
      </c>
      <c r="AW463" s="16">
        <f ca="1">SUM(AR$12:AR463)+SUMIF(AS$12:AS463, "&lt;0")</f>
        <v>578139.69352061127</v>
      </c>
      <c r="AX463" s="15"/>
      <c r="AZ463" s="9">
        <v>44634</v>
      </c>
      <c r="BA463" s="14">
        <f t="shared" ref="BA463:BA526" ca="1" si="428">IF(AZ463&lt;BB$5, $B463, MIN(BB$7, BB$9 + $C$8*(AZ463-BB$5)))</f>
        <v>1500</v>
      </c>
      <c r="BB463" s="14">
        <f t="shared" ca="1" si="384"/>
        <v>1500</v>
      </c>
      <c r="BC463" s="14">
        <f t="shared" ca="1" si="391"/>
        <v>1500</v>
      </c>
      <c r="BD463" s="14">
        <f t="shared" ca="1" si="418"/>
        <v>0</v>
      </c>
      <c r="BE463" s="14">
        <f t="shared" ca="1" si="419"/>
        <v>0</v>
      </c>
      <c r="BF463" s="14">
        <f t="shared" ca="1" si="398"/>
        <v>640964.94699999993</v>
      </c>
      <c r="BG463" s="15">
        <f ca="1">SUM(BE$12:BE463)</f>
        <v>327982.82000000007</v>
      </c>
      <c r="BH463" s="16">
        <f ca="1">SUM(BC$12:BC463)+SUMIF(BD$12:BD463, "&lt;0")</f>
        <v>312982.12699999998</v>
      </c>
      <c r="BJ463" s="9">
        <v>44634</v>
      </c>
      <c r="BK463" s="14">
        <f t="shared" ref="BK463:BK526" ca="1" si="429">IF(BJ463&lt;BL$5, $B463, MIN(BL$7, BL$9 + $C$8*(BJ463-BL$5)))</f>
        <v>1750</v>
      </c>
      <c r="BL463" s="14">
        <f t="shared" ca="1" si="385"/>
        <v>1750</v>
      </c>
      <c r="BM463" s="14">
        <f t="shared" ca="1" si="392"/>
        <v>1750</v>
      </c>
      <c r="BN463" s="14">
        <f t="shared" ca="1" si="420"/>
        <v>0</v>
      </c>
      <c r="BO463" s="14">
        <f t="shared" ca="1" si="421"/>
        <v>0</v>
      </c>
      <c r="BP463" s="14">
        <f t="shared" ca="1" si="399"/>
        <v>736714.94699999993</v>
      </c>
      <c r="BQ463" s="15">
        <f ca="1">SUM(BO$12:BO463)</f>
        <v>375982.81999999995</v>
      </c>
      <c r="BR463" s="16">
        <f ca="1">SUM(BM$12:BM463)+SUMIF(BN$12:BN463, "&lt;0")</f>
        <v>360732.12699999998</v>
      </c>
      <c r="BT463" s="9">
        <v>44634</v>
      </c>
      <c r="BU463" s="14">
        <f t="shared" ca="1" si="407"/>
        <v>2000</v>
      </c>
      <c r="BV463" s="14">
        <f t="shared" ca="1" si="379"/>
        <v>2000</v>
      </c>
      <c r="BW463" s="14">
        <f t="shared" ca="1" si="393"/>
        <v>2000</v>
      </c>
      <c r="BX463" s="14">
        <f t="shared" ca="1" si="408"/>
        <v>0</v>
      </c>
      <c r="BY463" s="14">
        <f t="shared" ca="1" si="409"/>
        <v>0</v>
      </c>
      <c r="BZ463" s="14">
        <f t="shared" ca="1" si="422"/>
        <v>831489.56299796025</v>
      </c>
      <c r="CA463" s="15">
        <f ca="1">SUM(BY$12:BY463)</f>
        <v>423982.82000000007</v>
      </c>
      <c r="CB463" s="16">
        <f ca="1">SUM(BW$12:BW463)+SUMIF(BX$12:BX463, "&lt;0")</f>
        <v>407506.74299796036</v>
      </c>
      <c r="CD463" s="9">
        <v>44634</v>
      </c>
      <c r="CE463" s="14">
        <f t="shared" ref="CE463:CE526" ca="1" si="430">IF(CD463&lt;CF$5, $B463, MIN(CF$7, CF$9 + $C$8*(CD463-CF$5)))</f>
        <v>2500</v>
      </c>
      <c r="CF463" s="14">
        <f t="shared" ca="1" si="386"/>
        <v>2500</v>
      </c>
      <c r="CG463" s="14">
        <f t="shared" ca="1" si="394"/>
        <v>2355.62313930649</v>
      </c>
      <c r="CH463" s="14">
        <f t="shared" ca="1" si="423"/>
        <v>144.37686069351003</v>
      </c>
      <c r="CI463" s="14">
        <f t="shared" ca="1" si="424"/>
        <v>144.37686069351003</v>
      </c>
      <c r="CJ463" s="14">
        <f t="shared" ca="1" si="400"/>
        <v>1013787.2951667549</v>
      </c>
      <c r="CK463" s="15">
        <f ca="1">SUM(CI$12:CI463)</f>
        <v>519647.60164614348</v>
      </c>
      <c r="CL463" s="16">
        <f ca="1">SUM(CG$12:CG463)+SUMIF(CH$12:CH463, "&lt;0")</f>
        <v>494139.6935206115</v>
      </c>
    </row>
    <row r="464" spans="1:90" x14ac:dyDescent="0.2">
      <c r="A464" s="24">
        <v>44635</v>
      </c>
      <c r="B464" s="54">
        <f ca="1">IF($A464&gt;= $C$5,$C$6, INDEX('Historical Data'!$D$2:$D$745, MATCH(A464, 'Historical Data'!$B$2:$B$745, 0)))</f>
        <v>1295.6389999999997</v>
      </c>
      <c r="C464" s="14">
        <f t="shared" ca="1" si="380"/>
        <v>1295.6389999999994</v>
      </c>
      <c r="D464" s="14">
        <f t="shared" ca="1" si="401"/>
        <v>863.32699999999795</v>
      </c>
      <c r="E464" s="14">
        <f t="shared" ca="1" si="410"/>
        <v>432.31200000000172</v>
      </c>
      <c r="F464" s="14">
        <f t="shared" ca="1" si="402"/>
        <v>432.31200000000172</v>
      </c>
      <c r="G464" s="14">
        <f t="shared" ca="1" si="425"/>
        <v>563990.32300000335</v>
      </c>
      <c r="H464" s="15">
        <f ca="1">SUM(F$12:F464)</f>
        <v>289177.81999999977</v>
      </c>
      <c r="I464" s="16">
        <f ca="1">SUM(D$12:D464)+SUMIF(E$12:E464, "&lt;0")</f>
        <v>274812.50299999962</v>
      </c>
      <c r="J464" s="15"/>
      <c r="K464" s="9">
        <v>44635</v>
      </c>
      <c r="L464" s="14">
        <f t="shared" ca="1" si="426"/>
        <v>1788.5130798771124</v>
      </c>
      <c r="M464" s="14">
        <f t="shared" ca="1" si="381"/>
        <v>1788.5130798771129</v>
      </c>
      <c r="N464" s="14">
        <f t="shared" ca="1" si="387"/>
        <v>1356.2010798771107</v>
      </c>
      <c r="O464" s="14">
        <f t="shared" ca="1" si="411"/>
        <v>432.31200000000172</v>
      </c>
      <c r="P464" s="14">
        <f t="shared" ca="1" si="412"/>
        <v>432.31200000000172</v>
      </c>
      <c r="Q464" s="14">
        <f t="shared" ca="1" si="395"/>
        <v>753253.96967281448</v>
      </c>
      <c r="R464" s="15">
        <f ca="1">SUM(P$12:P464)</f>
        <v>383809.64333640522</v>
      </c>
      <c r="S464" s="16">
        <f ca="1">SUM(N$12:N464)+SUMIF(O$12:O464, "&lt;0")</f>
        <v>369444.32633640524</v>
      </c>
      <c r="U464" s="9">
        <v>44635</v>
      </c>
      <c r="V464" s="14">
        <f t="shared" ca="1" si="427"/>
        <v>1250</v>
      </c>
      <c r="W464" s="14">
        <f t="shared" ca="1" si="382"/>
        <v>1250</v>
      </c>
      <c r="X464" s="14">
        <f t="shared" ca="1" si="388"/>
        <v>817.68799999999828</v>
      </c>
      <c r="Y464" s="14">
        <f t="shared" ca="1" si="413"/>
        <v>432.31200000000172</v>
      </c>
      <c r="Z464" s="14">
        <f t="shared" ca="1" si="414"/>
        <v>432.31200000000172</v>
      </c>
      <c r="AA464" s="14">
        <f t="shared" ca="1" si="396"/>
        <v>546464.94699999993</v>
      </c>
      <c r="AB464" s="15">
        <f ca="1">SUM(Z$12:Z464)</f>
        <v>280415.13199999993</v>
      </c>
      <c r="AC464" s="16">
        <f ca="1">SUM(X$12:X464)+SUMIF(Y$12:Y464, "&lt;0")</f>
        <v>266049.81500000006</v>
      </c>
      <c r="AE464" s="9">
        <v>44635</v>
      </c>
      <c r="AF464" s="14">
        <f t="shared" ca="1" si="403"/>
        <v>2000</v>
      </c>
      <c r="AG464" s="14">
        <f t="shared" ca="1" si="378"/>
        <v>2000</v>
      </c>
      <c r="AH464" s="14">
        <f t="shared" ca="1" si="389"/>
        <v>1567.6879999999983</v>
      </c>
      <c r="AI464" s="14">
        <f t="shared" ca="1" si="404"/>
        <v>432.31200000000172</v>
      </c>
      <c r="AJ464" s="14">
        <f t="shared" ca="1" si="405"/>
        <v>432.31200000000172</v>
      </c>
      <c r="AK464" s="14">
        <f t="shared" ca="1" si="415"/>
        <v>833489.56299796025</v>
      </c>
      <c r="AL464" s="15">
        <f ca="1">SUM(AJ$12:AJ464)</f>
        <v>424415.13200000004</v>
      </c>
      <c r="AM464" s="16">
        <f ca="1">SUM(AH$12:AH464)+SUMIF(AI$12:AI464, "&lt;0")</f>
        <v>409074.43099796039</v>
      </c>
      <c r="AO464" s="9">
        <v>44635</v>
      </c>
      <c r="AP464" s="14">
        <f t="shared" ca="1" si="406"/>
        <v>3000</v>
      </c>
      <c r="AQ464" s="14">
        <f t="shared" ca="1" si="383"/>
        <v>3000</v>
      </c>
      <c r="AR464" s="14">
        <f t="shared" ca="1" si="390"/>
        <v>1949.0888692805511</v>
      </c>
      <c r="AS464" s="14">
        <f t="shared" ca="1" si="416"/>
        <v>1050.9111307194489</v>
      </c>
      <c r="AT464" s="14">
        <f t="shared" ca="1" si="417"/>
        <v>1050.9111307194489</v>
      </c>
      <c r="AU464" s="14">
        <f t="shared" ca="1" si="397"/>
        <v>1189390.7878561858</v>
      </c>
      <c r="AV464" s="15">
        <f ca="1">SUM(AT$12:AT464)</f>
        <v>609302.00546629401</v>
      </c>
      <c r="AW464" s="16">
        <f ca="1">SUM(AR$12:AR464)+SUMIF(AS$12:AS464, "&lt;0")</f>
        <v>580088.7823898918</v>
      </c>
      <c r="AX464" s="15"/>
      <c r="AZ464" s="9">
        <v>44635</v>
      </c>
      <c r="BA464" s="14">
        <f t="shared" ca="1" si="428"/>
        <v>1500</v>
      </c>
      <c r="BB464" s="14">
        <f t="shared" ca="1" si="384"/>
        <v>1500</v>
      </c>
      <c r="BC464" s="14">
        <f t="shared" ca="1" si="391"/>
        <v>1067.6879999999983</v>
      </c>
      <c r="BD464" s="14">
        <f t="shared" ca="1" si="418"/>
        <v>432.31200000000172</v>
      </c>
      <c r="BE464" s="14">
        <f t="shared" ca="1" si="419"/>
        <v>432.31200000000172</v>
      </c>
      <c r="BF464" s="14">
        <f t="shared" ca="1" si="398"/>
        <v>642464.94699999993</v>
      </c>
      <c r="BG464" s="15">
        <f ca="1">SUM(BE$12:BE464)</f>
        <v>328415.13200000004</v>
      </c>
      <c r="BH464" s="16">
        <f ca="1">SUM(BC$12:BC464)+SUMIF(BD$12:BD464, "&lt;0")</f>
        <v>314049.815</v>
      </c>
      <c r="BJ464" s="9">
        <v>44635</v>
      </c>
      <c r="BK464" s="14">
        <f t="shared" ca="1" si="429"/>
        <v>1750</v>
      </c>
      <c r="BL464" s="14">
        <f t="shared" ca="1" si="385"/>
        <v>1750</v>
      </c>
      <c r="BM464" s="14">
        <f t="shared" ca="1" si="392"/>
        <v>1317.6879999999983</v>
      </c>
      <c r="BN464" s="14">
        <f t="shared" ca="1" si="420"/>
        <v>432.31200000000172</v>
      </c>
      <c r="BO464" s="14">
        <f t="shared" ca="1" si="421"/>
        <v>432.31200000000172</v>
      </c>
      <c r="BP464" s="14">
        <f t="shared" ca="1" si="399"/>
        <v>738464.94699999993</v>
      </c>
      <c r="BQ464" s="15">
        <f ca="1">SUM(BO$12:BO464)</f>
        <v>376415.13199999993</v>
      </c>
      <c r="BR464" s="16">
        <f ca="1">SUM(BM$12:BM464)+SUMIF(BN$12:BN464, "&lt;0")</f>
        <v>362049.81499999994</v>
      </c>
      <c r="BT464" s="9">
        <v>44635</v>
      </c>
      <c r="BU464" s="14">
        <f t="shared" ca="1" si="407"/>
        <v>2000</v>
      </c>
      <c r="BV464" s="14">
        <f t="shared" ca="1" si="379"/>
        <v>2000</v>
      </c>
      <c r="BW464" s="14">
        <f t="shared" ca="1" si="393"/>
        <v>1567.6879999999983</v>
      </c>
      <c r="BX464" s="14">
        <f t="shared" ca="1" si="408"/>
        <v>432.31200000000172</v>
      </c>
      <c r="BY464" s="14">
        <f t="shared" ca="1" si="409"/>
        <v>432.31200000000172</v>
      </c>
      <c r="BZ464" s="14">
        <f t="shared" ca="1" si="422"/>
        <v>833489.56299796025</v>
      </c>
      <c r="CA464" s="15">
        <f ca="1">SUM(BY$12:BY464)</f>
        <v>424415.13200000004</v>
      </c>
      <c r="CB464" s="16">
        <f ca="1">SUM(BW$12:BW464)+SUMIF(BX$12:BX464, "&lt;0")</f>
        <v>409074.43099796039</v>
      </c>
      <c r="CD464" s="9">
        <v>44635</v>
      </c>
      <c r="CE464" s="14">
        <f t="shared" ca="1" si="430"/>
        <v>2500</v>
      </c>
      <c r="CF464" s="14">
        <f t="shared" ca="1" si="386"/>
        <v>2500</v>
      </c>
      <c r="CG464" s="14">
        <f t="shared" ca="1" si="394"/>
        <v>1949.0888692805511</v>
      </c>
      <c r="CH464" s="14">
        <f t="shared" ca="1" si="423"/>
        <v>550.91113071944892</v>
      </c>
      <c r="CI464" s="14">
        <f t="shared" ca="1" si="424"/>
        <v>550.91113071944892</v>
      </c>
      <c r="CJ464" s="14">
        <f t="shared" ca="1" si="400"/>
        <v>1016287.2951667549</v>
      </c>
      <c r="CK464" s="15">
        <f ca="1">SUM(CI$12:CI464)</f>
        <v>520198.51277686295</v>
      </c>
      <c r="CL464" s="16">
        <f ca="1">SUM(CG$12:CG464)+SUMIF(CH$12:CH464, "&lt;0")</f>
        <v>496088.78238989203</v>
      </c>
    </row>
    <row r="465" spans="1:90" x14ac:dyDescent="0.2">
      <c r="A465" s="24">
        <v>44636</v>
      </c>
      <c r="B465" s="54">
        <f ca="1">IF($A465&gt;= $C$5,$C$6, INDEX('Historical Data'!$D$2:$D$745, MATCH(A465, 'Historical Data'!$B$2:$B$745, 0)))</f>
        <v>1295.6389999999997</v>
      </c>
      <c r="C465" s="14">
        <f t="shared" ca="1" si="380"/>
        <v>1295.6389999999994</v>
      </c>
      <c r="D465" s="14">
        <f t="shared" ca="1" si="401"/>
        <v>212.36700000000201</v>
      </c>
      <c r="E465" s="14">
        <f t="shared" ca="1" si="410"/>
        <v>1083.2719999999977</v>
      </c>
      <c r="F465" s="14">
        <f t="shared" ca="1" si="402"/>
        <v>1083.2719999999977</v>
      </c>
      <c r="G465" s="14">
        <f t="shared" ca="1" si="425"/>
        <v>565285.96200000332</v>
      </c>
      <c r="H465" s="15">
        <f ca="1">SUM(F$12:F465)</f>
        <v>290261.09199999977</v>
      </c>
      <c r="I465" s="16">
        <f ca="1">SUM(D$12:D465)+SUMIF(E$12:E465, "&lt;0")</f>
        <v>275024.86999999965</v>
      </c>
      <c r="J465" s="15"/>
      <c r="K465" s="9">
        <v>44636</v>
      </c>
      <c r="L465" s="14">
        <f t="shared" ca="1" si="426"/>
        <v>1788.5130798771124</v>
      </c>
      <c r="M465" s="14">
        <f t="shared" ca="1" si="381"/>
        <v>1788.5130798771129</v>
      </c>
      <c r="N465" s="14">
        <f t="shared" ca="1" si="387"/>
        <v>212.36700000000201</v>
      </c>
      <c r="O465" s="14">
        <f t="shared" ca="1" si="411"/>
        <v>1576.1460798771104</v>
      </c>
      <c r="P465" s="14">
        <f t="shared" ca="1" si="412"/>
        <v>1576.1460798771104</v>
      </c>
      <c r="Q465" s="14">
        <f t="shared" ca="1" si="395"/>
        <v>755042.48275269161</v>
      </c>
      <c r="R465" s="15">
        <f ca="1">SUM(P$12:P465)</f>
        <v>385385.78941628232</v>
      </c>
      <c r="S465" s="16">
        <f ca="1">SUM(N$12:N465)+SUMIF(O$12:O465, "&lt;0")</f>
        <v>369656.69333640527</v>
      </c>
      <c r="U465" s="9">
        <v>44636</v>
      </c>
      <c r="V465" s="14">
        <f t="shared" ca="1" si="427"/>
        <v>1250</v>
      </c>
      <c r="W465" s="14">
        <f t="shared" ca="1" si="382"/>
        <v>1250</v>
      </c>
      <c r="X465" s="14">
        <f t="shared" ca="1" si="388"/>
        <v>212.36700000000201</v>
      </c>
      <c r="Y465" s="14">
        <f t="shared" ca="1" si="413"/>
        <v>1037.632999999998</v>
      </c>
      <c r="Z465" s="14">
        <f t="shared" ca="1" si="414"/>
        <v>1037.632999999998</v>
      </c>
      <c r="AA465" s="14">
        <f t="shared" ca="1" si="396"/>
        <v>547714.94699999993</v>
      </c>
      <c r="AB465" s="15">
        <f ca="1">SUM(Z$12:Z465)</f>
        <v>281452.7649999999</v>
      </c>
      <c r="AC465" s="16">
        <f ca="1">SUM(X$12:X465)+SUMIF(Y$12:Y465, "&lt;0")</f>
        <v>266262.18200000009</v>
      </c>
      <c r="AE465" s="9">
        <v>44636</v>
      </c>
      <c r="AF465" s="14">
        <f t="shared" ca="1" si="403"/>
        <v>2000</v>
      </c>
      <c r="AG465" s="14">
        <f t="shared" ca="1" si="378"/>
        <v>2000</v>
      </c>
      <c r="AH465" s="14">
        <f t="shared" ca="1" si="389"/>
        <v>423.85392012288958</v>
      </c>
      <c r="AI465" s="14">
        <f t="shared" ca="1" si="404"/>
        <v>1576.1460798771104</v>
      </c>
      <c r="AJ465" s="14">
        <f t="shared" ca="1" si="405"/>
        <v>1576.1460798771104</v>
      </c>
      <c r="AK465" s="14">
        <f t="shared" ca="1" si="415"/>
        <v>835489.56299796025</v>
      </c>
      <c r="AL465" s="15">
        <f ca="1">SUM(AJ$12:AJ465)</f>
        <v>425991.27807987714</v>
      </c>
      <c r="AM465" s="16">
        <f ca="1">SUM(AH$12:AH465)+SUMIF(AI$12:AI465, "&lt;0")</f>
        <v>409498.28491808329</v>
      </c>
      <c r="AO465" s="9">
        <v>44636</v>
      </c>
      <c r="AP465" s="14">
        <f t="shared" ca="1" si="406"/>
        <v>3000</v>
      </c>
      <c r="AQ465" s="14">
        <f t="shared" ca="1" si="383"/>
        <v>3000</v>
      </c>
      <c r="AR465" s="14">
        <f t="shared" ca="1" si="390"/>
        <v>831.03251937750474</v>
      </c>
      <c r="AS465" s="14">
        <f t="shared" ca="1" si="416"/>
        <v>2168.9674806224953</v>
      </c>
      <c r="AT465" s="14">
        <f t="shared" ca="1" si="417"/>
        <v>2168.9674806224953</v>
      </c>
      <c r="AU465" s="14">
        <f t="shared" ca="1" si="397"/>
        <v>1192390.7878561858</v>
      </c>
      <c r="AV465" s="15">
        <f ca="1">SUM(AT$12:AT465)</f>
        <v>611470.97294691647</v>
      </c>
      <c r="AW465" s="16">
        <f ca="1">SUM(AR$12:AR465)+SUMIF(AS$12:AS465, "&lt;0")</f>
        <v>580919.81490926933</v>
      </c>
      <c r="AX465" s="15"/>
      <c r="AZ465" s="9">
        <v>44636</v>
      </c>
      <c r="BA465" s="14">
        <f t="shared" ca="1" si="428"/>
        <v>1500</v>
      </c>
      <c r="BB465" s="14">
        <f t="shared" ca="1" si="384"/>
        <v>1500</v>
      </c>
      <c r="BC465" s="14">
        <f t="shared" ca="1" si="391"/>
        <v>212.36700000000201</v>
      </c>
      <c r="BD465" s="14">
        <f t="shared" ca="1" si="418"/>
        <v>1287.632999999998</v>
      </c>
      <c r="BE465" s="14">
        <f t="shared" ca="1" si="419"/>
        <v>1287.632999999998</v>
      </c>
      <c r="BF465" s="14">
        <f t="shared" ca="1" si="398"/>
        <v>643964.94699999993</v>
      </c>
      <c r="BG465" s="15">
        <f ca="1">SUM(BE$12:BE465)</f>
        <v>329702.76500000001</v>
      </c>
      <c r="BH465" s="16">
        <f ca="1">SUM(BC$12:BC465)+SUMIF(BD$12:BD465, "&lt;0")</f>
        <v>314262.18200000003</v>
      </c>
      <c r="BJ465" s="9">
        <v>44636</v>
      </c>
      <c r="BK465" s="14">
        <f t="shared" ca="1" si="429"/>
        <v>1750</v>
      </c>
      <c r="BL465" s="14">
        <f t="shared" ca="1" si="385"/>
        <v>1750</v>
      </c>
      <c r="BM465" s="14">
        <f t="shared" ca="1" si="392"/>
        <v>212.36700000000201</v>
      </c>
      <c r="BN465" s="14">
        <f t="shared" ca="1" si="420"/>
        <v>1537.632999999998</v>
      </c>
      <c r="BO465" s="14">
        <f t="shared" ca="1" si="421"/>
        <v>1537.632999999998</v>
      </c>
      <c r="BP465" s="14">
        <f t="shared" ca="1" si="399"/>
        <v>740214.94699999993</v>
      </c>
      <c r="BQ465" s="15">
        <f ca="1">SUM(BO$12:BO465)</f>
        <v>377952.7649999999</v>
      </c>
      <c r="BR465" s="16">
        <f ca="1">SUM(BM$12:BM465)+SUMIF(BN$12:BN465, "&lt;0")</f>
        <v>362262.18200000003</v>
      </c>
      <c r="BT465" s="9">
        <v>44636</v>
      </c>
      <c r="BU465" s="14">
        <f t="shared" ca="1" si="407"/>
        <v>2000</v>
      </c>
      <c r="BV465" s="14">
        <f t="shared" ca="1" si="379"/>
        <v>2000</v>
      </c>
      <c r="BW465" s="14">
        <f t="shared" ca="1" si="393"/>
        <v>423.85392012288958</v>
      </c>
      <c r="BX465" s="14">
        <f t="shared" ca="1" si="408"/>
        <v>1576.1460798771104</v>
      </c>
      <c r="BY465" s="14">
        <f t="shared" ca="1" si="409"/>
        <v>1576.1460798771104</v>
      </c>
      <c r="BZ465" s="14">
        <f t="shared" ca="1" si="422"/>
        <v>835489.56299796025</v>
      </c>
      <c r="CA465" s="15">
        <f ca="1">SUM(BY$12:BY465)</f>
        <v>425991.27807987714</v>
      </c>
      <c r="CB465" s="16">
        <f ca="1">SUM(BW$12:BW465)+SUMIF(BX$12:BX465, "&lt;0")</f>
        <v>409498.28491808329</v>
      </c>
      <c r="CD465" s="9">
        <v>44636</v>
      </c>
      <c r="CE465" s="14">
        <f t="shared" ca="1" si="430"/>
        <v>2500</v>
      </c>
      <c r="CF465" s="14">
        <f t="shared" ca="1" si="386"/>
        <v>2500</v>
      </c>
      <c r="CG465" s="14">
        <f t="shared" ca="1" si="394"/>
        <v>831.03251937750474</v>
      </c>
      <c r="CH465" s="14">
        <f t="shared" ca="1" si="423"/>
        <v>1668.9674806224953</v>
      </c>
      <c r="CI465" s="14">
        <f t="shared" ca="1" si="424"/>
        <v>1668.9674806224953</v>
      </c>
      <c r="CJ465" s="14">
        <f t="shared" ca="1" si="400"/>
        <v>1018787.2951667549</v>
      </c>
      <c r="CK465" s="15">
        <f ca="1">SUM(CI$12:CI465)</f>
        <v>521867.48025748547</v>
      </c>
      <c r="CL465" s="16">
        <f ca="1">SUM(CG$12:CG465)+SUMIF(CH$12:CH465, "&lt;0")</f>
        <v>496919.81490926951</v>
      </c>
    </row>
    <row r="466" spans="1:90" x14ac:dyDescent="0.2">
      <c r="A466" s="24">
        <v>44637</v>
      </c>
      <c r="B466" s="54">
        <f ca="1">IF($A466&gt;= $C$5,$C$6, INDEX('Historical Data'!$D$2:$D$745, MATCH(A466, 'Historical Data'!$B$2:$B$745, 0)))</f>
        <v>1295.6389999999997</v>
      </c>
      <c r="C466" s="14">
        <f t="shared" ca="1" si="380"/>
        <v>1295.6389999999994</v>
      </c>
      <c r="D466" s="14">
        <f t="shared" ca="1" si="401"/>
        <v>195</v>
      </c>
      <c r="E466" s="14">
        <f t="shared" ca="1" si="410"/>
        <v>1100.6389999999997</v>
      </c>
      <c r="F466" s="14">
        <f t="shared" ca="1" si="402"/>
        <v>1100.6389999999997</v>
      </c>
      <c r="G466" s="14">
        <f t="shared" ca="1" si="425"/>
        <v>566581.60100000328</v>
      </c>
      <c r="H466" s="15">
        <f ca="1">SUM(F$12:F466)</f>
        <v>291361.7309999998</v>
      </c>
      <c r="I466" s="16">
        <f ca="1">SUM(D$12:D466)+SUMIF(E$12:E466, "&lt;0")</f>
        <v>275219.86999999965</v>
      </c>
      <c r="J466" s="15"/>
      <c r="K466" s="9">
        <v>44637</v>
      </c>
      <c r="L466" s="14">
        <f t="shared" ca="1" si="426"/>
        <v>1788.5130798771124</v>
      </c>
      <c r="M466" s="14">
        <f t="shared" ca="1" si="381"/>
        <v>1788.5130798771129</v>
      </c>
      <c r="N466" s="14">
        <f t="shared" ca="1" si="387"/>
        <v>195</v>
      </c>
      <c r="O466" s="14">
        <f t="shared" ca="1" si="411"/>
        <v>1593.5130798771124</v>
      </c>
      <c r="P466" s="14">
        <f t="shared" ca="1" si="412"/>
        <v>1593.5130798771124</v>
      </c>
      <c r="Q466" s="14">
        <f t="shared" ca="1" si="395"/>
        <v>756830.99583256873</v>
      </c>
      <c r="R466" s="15">
        <f ca="1">SUM(P$12:P466)</f>
        <v>386979.30249615945</v>
      </c>
      <c r="S466" s="16">
        <f ca="1">SUM(N$12:N466)+SUMIF(O$12:O466, "&lt;0")</f>
        <v>369851.69333640527</v>
      </c>
      <c r="U466" s="9">
        <v>44637</v>
      </c>
      <c r="V466" s="14">
        <f t="shared" ca="1" si="427"/>
        <v>1250</v>
      </c>
      <c r="W466" s="14">
        <f t="shared" ca="1" si="382"/>
        <v>1250</v>
      </c>
      <c r="X466" s="14">
        <f t="shared" ca="1" si="388"/>
        <v>195</v>
      </c>
      <c r="Y466" s="14">
        <f t="shared" ca="1" si="413"/>
        <v>1055</v>
      </c>
      <c r="Z466" s="14">
        <f t="shared" ca="1" si="414"/>
        <v>1055</v>
      </c>
      <c r="AA466" s="14">
        <f t="shared" ca="1" si="396"/>
        <v>548964.94699999993</v>
      </c>
      <c r="AB466" s="15">
        <f ca="1">SUM(Z$12:Z466)</f>
        <v>282507.7649999999</v>
      </c>
      <c r="AC466" s="16">
        <f ca="1">SUM(X$12:X466)+SUMIF(Y$12:Y466, "&lt;0")</f>
        <v>266457.18200000009</v>
      </c>
      <c r="AE466" s="9">
        <v>44637</v>
      </c>
      <c r="AF466" s="14">
        <f t="shared" ca="1" si="403"/>
        <v>2000</v>
      </c>
      <c r="AG466" s="14">
        <f t="shared" ref="AG466:AG529" ca="1" si="431">AVERAGE(AF460:AF466)</f>
        <v>2000</v>
      </c>
      <c r="AH466" s="14">
        <f t="shared" ca="1" si="389"/>
        <v>380.70919014882497</v>
      </c>
      <c r="AI466" s="14">
        <f t="shared" ca="1" si="404"/>
        <v>1619.290809851175</v>
      </c>
      <c r="AJ466" s="14">
        <f t="shared" ca="1" si="405"/>
        <v>1619.290809851175</v>
      </c>
      <c r="AK466" s="14">
        <f t="shared" ca="1" si="415"/>
        <v>837489.56299796025</v>
      </c>
      <c r="AL466" s="15">
        <f ca="1">SUM(AJ$12:AJ466)</f>
        <v>427610.56888972834</v>
      </c>
      <c r="AM466" s="16">
        <f ca="1">SUM(AH$12:AH466)+SUMIF(AI$12:AI466, "&lt;0")</f>
        <v>409878.99410823209</v>
      </c>
      <c r="AO466" s="9">
        <v>44637</v>
      </c>
      <c r="AP466" s="14">
        <f t="shared" ca="1" si="406"/>
        <v>3000</v>
      </c>
      <c r="AQ466" s="14">
        <f t="shared" ca="1" si="383"/>
        <v>3000</v>
      </c>
      <c r="AR466" s="14">
        <f t="shared" ca="1" si="390"/>
        <v>813.66551937750319</v>
      </c>
      <c r="AS466" s="14">
        <f t="shared" ca="1" si="416"/>
        <v>2186.3344806224968</v>
      </c>
      <c r="AT466" s="14">
        <f t="shared" ca="1" si="417"/>
        <v>2186.3344806224968</v>
      </c>
      <c r="AU466" s="14">
        <f t="shared" ca="1" si="397"/>
        <v>1195390.7878561858</v>
      </c>
      <c r="AV466" s="15">
        <f ca="1">SUM(AT$12:AT466)</f>
        <v>613657.30742753902</v>
      </c>
      <c r="AW466" s="16">
        <f ca="1">SUM(AR$12:AR466)+SUMIF(AS$12:AS466, "&lt;0")</f>
        <v>581733.48042864678</v>
      </c>
      <c r="AX466" s="15"/>
      <c r="AZ466" s="9">
        <v>44637</v>
      </c>
      <c r="BA466" s="14">
        <f t="shared" ca="1" si="428"/>
        <v>1500</v>
      </c>
      <c r="BB466" s="14">
        <f t="shared" ca="1" si="384"/>
        <v>1500</v>
      </c>
      <c r="BC466" s="14">
        <f t="shared" ca="1" si="391"/>
        <v>195</v>
      </c>
      <c r="BD466" s="14">
        <f t="shared" ca="1" si="418"/>
        <v>1305</v>
      </c>
      <c r="BE466" s="14">
        <f t="shared" ca="1" si="419"/>
        <v>1305</v>
      </c>
      <c r="BF466" s="14">
        <f t="shared" ca="1" si="398"/>
        <v>645464.94699999993</v>
      </c>
      <c r="BG466" s="15">
        <f ca="1">SUM(BE$12:BE466)</f>
        <v>331007.76500000001</v>
      </c>
      <c r="BH466" s="16">
        <f ca="1">SUM(BC$12:BC466)+SUMIF(BD$12:BD466, "&lt;0")</f>
        <v>314457.18200000003</v>
      </c>
      <c r="BJ466" s="9">
        <v>44637</v>
      </c>
      <c r="BK466" s="14">
        <f t="shared" ca="1" si="429"/>
        <v>1750</v>
      </c>
      <c r="BL466" s="14">
        <f t="shared" ca="1" si="385"/>
        <v>1750</v>
      </c>
      <c r="BM466" s="14">
        <f t="shared" ca="1" si="392"/>
        <v>195</v>
      </c>
      <c r="BN466" s="14">
        <f t="shared" ca="1" si="420"/>
        <v>1555</v>
      </c>
      <c r="BO466" s="14">
        <f t="shared" ca="1" si="421"/>
        <v>1555</v>
      </c>
      <c r="BP466" s="14">
        <f t="shared" ca="1" si="399"/>
        <v>741964.94699999993</v>
      </c>
      <c r="BQ466" s="15">
        <f ca="1">SUM(BO$12:BO466)</f>
        <v>379507.7649999999</v>
      </c>
      <c r="BR466" s="16">
        <f ca="1">SUM(BM$12:BM466)+SUMIF(BN$12:BN466, "&lt;0")</f>
        <v>362457.18200000003</v>
      </c>
      <c r="BT466" s="9">
        <v>44637</v>
      </c>
      <c r="BU466" s="14">
        <f t="shared" ca="1" si="407"/>
        <v>2000</v>
      </c>
      <c r="BV466" s="14">
        <f t="shared" ref="BV466:BV529" ca="1" si="432">AVERAGE(BU460:BU466)</f>
        <v>2000</v>
      </c>
      <c r="BW466" s="14">
        <f t="shared" ca="1" si="393"/>
        <v>380.70919014882497</v>
      </c>
      <c r="BX466" s="14">
        <f t="shared" ca="1" si="408"/>
        <v>1619.290809851175</v>
      </c>
      <c r="BY466" s="14">
        <f t="shared" ca="1" si="409"/>
        <v>1619.290809851175</v>
      </c>
      <c r="BZ466" s="14">
        <f t="shared" ca="1" si="422"/>
        <v>837489.56299796025</v>
      </c>
      <c r="CA466" s="15">
        <f ca="1">SUM(BY$12:BY466)</f>
        <v>427610.56888972834</v>
      </c>
      <c r="CB466" s="16">
        <f ca="1">SUM(BW$12:BW466)+SUMIF(BX$12:BX466, "&lt;0")</f>
        <v>409878.99410823209</v>
      </c>
      <c r="CD466" s="9">
        <v>44637</v>
      </c>
      <c r="CE466" s="14">
        <f t="shared" ca="1" si="430"/>
        <v>2500</v>
      </c>
      <c r="CF466" s="14">
        <f t="shared" ca="1" si="386"/>
        <v>2500</v>
      </c>
      <c r="CG466" s="14">
        <f t="shared" ca="1" si="394"/>
        <v>813.66551937750296</v>
      </c>
      <c r="CH466" s="14">
        <f t="shared" ca="1" si="423"/>
        <v>1686.334480622497</v>
      </c>
      <c r="CI466" s="14">
        <f t="shared" ca="1" si="424"/>
        <v>1686.334480622497</v>
      </c>
      <c r="CJ466" s="14">
        <f t="shared" ca="1" si="400"/>
        <v>1021287.2951667549</v>
      </c>
      <c r="CK466" s="15">
        <f ca="1">SUM(CI$12:CI466)</f>
        <v>523553.81473810796</v>
      </c>
      <c r="CL466" s="16">
        <f ca="1">SUM(CG$12:CG466)+SUMIF(CH$12:CH466, "&lt;0")</f>
        <v>497733.48042864702</v>
      </c>
    </row>
    <row r="467" spans="1:90" x14ac:dyDescent="0.2">
      <c r="A467" s="24">
        <v>44638</v>
      </c>
      <c r="B467" s="54">
        <f ca="1">IF($A467&gt;= $C$5,$C$6, INDEX('Historical Data'!$D$2:$D$745, MATCH(A467, 'Historical Data'!$B$2:$B$745, 0)))</f>
        <v>1295.6389999999997</v>
      </c>
      <c r="C467" s="14">
        <f t="shared" ref="C467:C530" ca="1" si="433">AVERAGE(B461:B467)</f>
        <v>1295.6389999999994</v>
      </c>
      <c r="D467" s="14">
        <f t="shared" ca="1" si="401"/>
        <v>517.01900000000023</v>
      </c>
      <c r="E467" s="14">
        <f t="shared" ca="1" si="410"/>
        <v>778.61999999999944</v>
      </c>
      <c r="F467" s="14">
        <f t="shared" ca="1" si="402"/>
        <v>778.61999999999944</v>
      </c>
      <c r="G467" s="14">
        <f t="shared" ca="1" si="425"/>
        <v>567877.24000000325</v>
      </c>
      <c r="H467" s="15">
        <f ca="1">SUM(F$12:F467)</f>
        <v>292140.35099999979</v>
      </c>
      <c r="I467" s="16">
        <f ca="1">SUM(D$12:D467)+SUMIF(E$12:E467, "&lt;0")</f>
        <v>275736.88899999962</v>
      </c>
      <c r="J467" s="15"/>
      <c r="K467" s="9">
        <v>44638</v>
      </c>
      <c r="L467" s="14">
        <f t="shared" ca="1" si="426"/>
        <v>1788.5130798771124</v>
      </c>
      <c r="M467" s="14">
        <f t="shared" ref="M467:M530" ca="1" si="434">AVERAGE(L461:L467)</f>
        <v>1788.5130798771129</v>
      </c>
      <c r="N467" s="14">
        <f t="shared" ca="1" si="387"/>
        <v>517.01900000000023</v>
      </c>
      <c r="O467" s="14">
        <f t="shared" ca="1" si="411"/>
        <v>1271.4940798771122</v>
      </c>
      <c r="P467" s="14">
        <f t="shared" ca="1" si="412"/>
        <v>1271.4940798771122</v>
      </c>
      <c r="Q467" s="14">
        <f t="shared" ca="1" si="395"/>
        <v>758619.50891244586</v>
      </c>
      <c r="R467" s="15">
        <f ca="1">SUM(P$12:P467)</f>
        <v>388250.79657603655</v>
      </c>
      <c r="S467" s="16">
        <f ca="1">SUM(N$12:N467)+SUMIF(O$12:O467, "&lt;0")</f>
        <v>370368.71233640524</v>
      </c>
      <c r="U467" s="9">
        <v>44638</v>
      </c>
      <c r="V467" s="14">
        <f t="shared" ca="1" si="427"/>
        <v>1250</v>
      </c>
      <c r="W467" s="14">
        <f t="shared" ref="W467:W530" ca="1" si="435">AVERAGE(V461:V467)</f>
        <v>1250</v>
      </c>
      <c r="X467" s="14">
        <f t="shared" ca="1" si="388"/>
        <v>517.01900000000023</v>
      </c>
      <c r="Y467" s="14">
        <f t="shared" ca="1" si="413"/>
        <v>732.98099999999977</v>
      </c>
      <c r="Z467" s="14">
        <f t="shared" ca="1" si="414"/>
        <v>732.98099999999977</v>
      </c>
      <c r="AA467" s="14">
        <f t="shared" ca="1" si="396"/>
        <v>550214.94699999993</v>
      </c>
      <c r="AB467" s="15">
        <f ca="1">SUM(Z$12:Z467)</f>
        <v>283240.74599999993</v>
      </c>
      <c r="AC467" s="16">
        <f ca="1">SUM(X$12:X467)+SUMIF(Y$12:Y467, "&lt;0")</f>
        <v>266974.20100000012</v>
      </c>
      <c r="AE467" s="9">
        <v>44638</v>
      </c>
      <c r="AF467" s="14">
        <f t="shared" ca="1" si="403"/>
        <v>2000</v>
      </c>
      <c r="AG467" s="14">
        <f t="shared" ca="1" si="431"/>
        <v>2000</v>
      </c>
      <c r="AH467" s="14">
        <f t="shared" ca="1" si="389"/>
        <v>676.95046017476261</v>
      </c>
      <c r="AI467" s="14">
        <f t="shared" ca="1" si="404"/>
        <v>1323.0495398252374</v>
      </c>
      <c r="AJ467" s="14">
        <f t="shared" ca="1" si="405"/>
        <v>1323.0495398252374</v>
      </c>
      <c r="AK467" s="14">
        <f t="shared" ca="1" si="415"/>
        <v>839489.56299796025</v>
      </c>
      <c r="AL467" s="15">
        <f ca="1">SUM(AJ$12:AJ467)</f>
        <v>428933.61842955358</v>
      </c>
      <c r="AM467" s="16">
        <f ca="1">SUM(AH$12:AH467)+SUMIF(AI$12:AI467, "&lt;0")</f>
        <v>410555.94456840685</v>
      </c>
      <c r="AO467" s="9">
        <v>44638</v>
      </c>
      <c r="AP467" s="14">
        <f t="shared" ca="1" si="406"/>
        <v>3000</v>
      </c>
      <c r="AQ467" s="14">
        <f t="shared" ref="AQ467:AQ530" ca="1" si="436">ROUND(AVERAGE(AP461:AP467), 0)</f>
        <v>3000</v>
      </c>
      <c r="AR467" s="14">
        <f t="shared" ca="1" si="390"/>
        <v>1135.684519377503</v>
      </c>
      <c r="AS467" s="14">
        <f t="shared" ca="1" si="416"/>
        <v>1864.315480622497</v>
      </c>
      <c r="AT467" s="14">
        <f t="shared" ca="1" si="417"/>
        <v>1864.315480622497</v>
      </c>
      <c r="AU467" s="14">
        <f t="shared" ca="1" si="397"/>
        <v>1198390.7878561858</v>
      </c>
      <c r="AV467" s="15">
        <f ca="1">SUM(AT$12:AT467)</f>
        <v>615521.62290816149</v>
      </c>
      <c r="AW467" s="16">
        <f ca="1">SUM(AR$12:AR467)+SUMIF(AS$12:AS467, "&lt;0")</f>
        <v>582869.16494802432</v>
      </c>
      <c r="AX467" s="15"/>
      <c r="AZ467" s="9">
        <v>44638</v>
      </c>
      <c r="BA467" s="14">
        <f t="shared" ca="1" si="428"/>
        <v>1500</v>
      </c>
      <c r="BB467" s="14">
        <f t="shared" ref="BB467:BB530" ca="1" si="437">AVERAGE(BA461:BA467)</f>
        <v>1500</v>
      </c>
      <c r="BC467" s="14">
        <f t="shared" ca="1" si="391"/>
        <v>517.01900000000023</v>
      </c>
      <c r="BD467" s="14">
        <f t="shared" ca="1" si="418"/>
        <v>982.98099999999977</v>
      </c>
      <c r="BE467" s="14">
        <f t="shared" ca="1" si="419"/>
        <v>982.98099999999977</v>
      </c>
      <c r="BF467" s="14">
        <f t="shared" ca="1" si="398"/>
        <v>646964.94699999993</v>
      </c>
      <c r="BG467" s="15">
        <f ca="1">SUM(BE$12:BE467)</f>
        <v>331990.74600000004</v>
      </c>
      <c r="BH467" s="16">
        <f ca="1">SUM(BC$12:BC467)+SUMIF(BD$12:BD467, "&lt;0")</f>
        <v>314974.201</v>
      </c>
      <c r="BJ467" s="9">
        <v>44638</v>
      </c>
      <c r="BK467" s="14">
        <f t="shared" ca="1" si="429"/>
        <v>1750</v>
      </c>
      <c r="BL467" s="14">
        <f t="shared" ref="BL467:BL530" ca="1" si="438">AVERAGE(BK461:BK467)</f>
        <v>1750</v>
      </c>
      <c r="BM467" s="14">
        <f t="shared" ca="1" si="392"/>
        <v>517.01900000000023</v>
      </c>
      <c r="BN467" s="14">
        <f t="shared" ca="1" si="420"/>
        <v>1232.9809999999998</v>
      </c>
      <c r="BO467" s="14">
        <f t="shared" ca="1" si="421"/>
        <v>1232.9809999999998</v>
      </c>
      <c r="BP467" s="14">
        <f t="shared" ca="1" si="399"/>
        <v>743714.94699999993</v>
      </c>
      <c r="BQ467" s="15">
        <f ca="1">SUM(BO$12:BO467)</f>
        <v>380740.74599999993</v>
      </c>
      <c r="BR467" s="16">
        <f ca="1">SUM(BM$12:BM467)+SUMIF(BN$12:BN467, "&lt;0")</f>
        <v>362974.201</v>
      </c>
      <c r="BT467" s="9">
        <v>44638</v>
      </c>
      <c r="BU467" s="14">
        <f t="shared" ca="1" si="407"/>
        <v>2000</v>
      </c>
      <c r="BV467" s="14">
        <f t="shared" ca="1" si="432"/>
        <v>2000</v>
      </c>
      <c r="BW467" s="14">
        <f t="shared" ca="1" si="393"/>
        <v>676.95046017476261</v>
      </c>
      <c r="BX467" s="14">
        <f t="shared" ca="1" si="408"/>
        <v>1323.0495398252374</v>
      </c>
      <c r="BY467" s="14">
        <f t="shared" ca="1" si="409"/>
        <v>1323.0495398252374</v>
      </c>
      <c r="BZ467" s="14">
        <f t="shared" ca="1" si="422"/>
        <v>839489.56299796025</v>
      </c>
      <c r="CA467" s="15">
        <f ca="1">SUM(BY$12:BY467)</f>
        <v>428933.61842955358</v>
      </c>
      <c r="CB467" s="16">
        <f ca="1">SUM(BW$12:BW467)+SUMIF(BX$12:BX467, "&lt;0")</f>
        <v>410555.94456840685</v>
      </c>
      <c r="CD467" s="9">
        <v>44638</v>
      </c>
      <c r="CE467" s="14">
        <f t="shared" ca="1" si="430"/>
        <v>2500</v>
      </c>
      <c r="CF467" s="14">
        <f t="shared" ref="CF467:CF530" ca="1" si="439">AVERAGE(CE461:CE467)</f>
        <v>2500</v>
      </c>
      <c r="CG467" s="14">
        <f t="shared" ca="1" si="394"/>
        <v>1135.684519377503</v>
      </c>
      <c r="CH467" s="14">
        <f t="shared" ca="1" si="423"/>
        <v>1364.315480622497</v>
      </c>
      <c r="CI467" s="14">
        <f t="shared" ca="1" si="424"/>
        <v>1364.315480622497</v>
      </c>
      <c r="CJ467" s="14">
        <f t="shared" ca="1" si="400"/>
        <v>1023787.2951667549</v>
      </c>
      <c r="CK467" s="15">
        <f ca="1">SUM(CI$12:CI467)</f>
        <v>524918.13021873042</v>
      </c>
      <c r="CL467" s="16">
        <f ca="1">SUM(CG$12:CG467)+SUMIF(CH$12:CH467, "&lt;0")</f>
        <v>498869.1649480245</v>
      </c>
    </row>
    <row r="468" spans="1:90" x14ac:dyDescent="0.2">
      <c r="A468" s="24">
        <v>44639</v>
      </c>
      <c r="B468" s="54">
        <f ca="1">IF($A468&gt;= $C$5,$C$6, INDEX('Historical Data'!$D$2:$D$745, MATCH(A468, 'Historical Data'!$B$2:$B$745, 0)))</f>
        <v>1295.6389999999997</v>
      </c>
      <c r="C468" s="14">
        <f t="shared" ca="1" si="433"/>
        <v>1295.6389999999994</v>
      </c>
      <c r="D468" s="14">
        <f t="shared" ca="1" si="401"/>
        <v>561.28600000000006</v>
      </c>
      <c r="E468" s="14">
        <f t="shared" ca="1" si="410"/>
        <v>734.35299999999961</v>
      </c>
      <c r="F468" s="14">
        <f t="shared" ca="1" si="402"/>
        <v>734.35299999999961</v>
      </c>
      <c r="G468" s="14">
        <f t="shared" ca="1" si="425"/>
        <v>569172.87900000322</v>
      </c>
      <c r="H468" s="15">
        <f ca="1">SUM(F$12:F468)</f>
        <v>292874.70399999979</v>
      </c>
      <c r="I468" s="16">
        <f ca="1">SUM(D$12:D468)+SUMIF(E$12:E468, "&lt;0")</f>
        <v>276298.17499999964</v>
      </c>
      <c r="J468" s="15"/>
      <c r="K468" s="9">
        <v>44639</v>
      </c>
      <c r="L468" s="14">
        <f t="shared" ca="1" si="426"/>
        <v>1788.5130798771124</v>
      </c>
      <c r="M468" s="14">
        <f t="shared" ca="1" si="434"/>
        <v>1788.5130798771129</v>
      </c>
      <c r="N468" s="14">
        <f t="shared" ca="1" si="387"/>
        <v>561.28600000000006</v>
      </c>
      <c r="O468" s="14">
        <f t="shared" ca="1" si="411"/>
        <v>1227.2270798771124</v>
      </c>
      <c r="P468" s="14">
        <f t="shared" ca="1" si="412"/>
        <v>1227.2270798771124</v>
      </c>
      <c r="Q468" s="14">
        <f t="shared" ca="1" si="395"/>
        <v>760408.02199232299</v>
      </c>
      <c r="R468" s="15">
        <f ca="1">SUM(P$12:P468)</f>
        <v>389478.02365591365</v>
      </c>
      <c r="S468" s="16">
        <f ca="1">SUM(N$12:N468)+SUMIF(O$12:O468, "&lt;0")</f>
        <v>370929.99833640526</v>
      </c>
      <c r="U468" s="9">
        <v>44639</v>
      </c>
      <c r="V468" s="14">
        <f t="shared" ca="1" si="427"/>
        <v>1250</v>
      </c>
      <c r="W468" s="14">
        <f t="shared" ca="1" si="435"/>
        <v>1250</v>
      </c>
      <c r="X468" s="14">
        <f t="shared" ca="1" si="388"/>
        <v>561.28600000000006</v>
      </c>
      <c r="Y468" s="14">
        <f t="shared" ca="1" si="413"/>
        <v>688.71399999999994</v>
      </c>
      <c r="Z468" s="14">
        <f t="shared" ca="1" si="414"/>
        <v>688.71399999999994</v>
      </c>
      <c r="AA468" s="14">
        <f t="shared" ca="1" si="396"/>
        <v>551464.94699999993</v>
      </c>
      <c r="AB468" s="15">
        <f ca="1">SUM(Z$12:Z468)</f>
        <v>283929.4599999999</v>
      </c>
      <c r="AC468" s="16">
        <f ca="1">SUM(X$12:X468)+SUMIF(Y$12:Y468, "&lt;0")</f>
        <v>267535.48700000014</v>
      </c>
      <c r="AE468" s="9">
        <v>44639</v>
      </c>
      <c r="AF468" s="14">
        <f t="shared" ca="1" si="403"/>
        <v>2000</v>
      </c>
      <c r="AG468" s="14">
        <f t="shared" ca="1" si="431"/>
        <v>2000</v>
      </c>
      <c r="AH468" s="14">
        <f t="shared" ca="1" si="389"/>
        <v>695.43973020069984</v>
      </c>
      <c r="AI468" s="14">
        <f t="shared" ca="1" si="404"/>
        <v>1304.5602697993002</v>
      </c>
      <c r="AJ468" s="14">
        <f t="shared" ca="1" si="405"/>
        <v>1304.5602697993002</v>
      </c>
      <c r="AK468" s="14">
        <f t="shared" ca="1" si="415"/>
        <v>841489.56299796025</v>
      </c>
      <c r="AL468" s="15">
        <f ca="1">SUM(AJ$12:AJ468)</f>
        <v>430238.17869935289</v>
      </c>
      <c r="AM468" s="16">
        <f ca="1">SUM(AH$12:AH468)+SUMIF(AI$12:AI468, "&lt;0")</f>
        <v>411251.38429860753</v>
      </c>
      <c r="AO468" s="9">
        <v>44639</v>
      </c>
      <c r="AP468" s="14">
        <f t="shared" ca="1" si="406"/>
        <v>3000</v>
      </c>
      <c r="AQ468" s="14">
        <f t="shared" ca="1" si="436"/>
        <v>3000</v>
      </c>
      <c r="AR468" s="14">
        <f t="shared" ca="1" si="390"/>
        <v>1179.951519377503</v>
      </c>
      <c r="AS468" s="14">
        <f t="shared" ca="1" si="416"/>
        <v>1820.048480622497</v>
      </c>
      <c r="AT468" s="14">
        <f t="shared" ca="1" si="417"/>
        <v>1820.048480622497</v>
      </c>
      <c r="AU468" s="14">
        <f t="shared" ca="1" si="397"/>
        <v>1201390.7878561858</v>
      </c>
      <c r="AV468" s="15">
        <f ca="1">SUM(AT$12:AT468)</f>
        <v>617341.67138878396</v>
      </c>
      <c r="AW468" s="16">
        <f ca="1">SUM(AR$12:AR468)+SUMIF(AS$12:AS468, "&lt;0")</f>
        <v>584049.11646740185</v>
      </c>
      <c r="AX468" s="15"/>
      <c r="AZ468" s="9">
        <v>44639</v>
      </c>
      <c r="BA468" s="14">
        <f t="shared" ca="1" si="428"/>
        <v>1500</v>
      </c>
      <c r="BB468" s="14">
        <f t="shared" ca="1" si="437"/>
        <v>1500</v>
      </c>
      <c r="BC468" s="14">
        <f t="shared" ca="1" si="391"/>
        <v>561.28600000000006</v>
      </c>
      <c r="BD468" s="14">
        <f t="shared" ca="1" si="418"/>
        <v>938.71399999999994</v>
      </c>
      <c r="BE468" s="14">
        <f t="shared" ca="1" si="419"/>
        <v>938.71399999999994</v>
      </c>
      <c r="BF468" s="14">
        <f t="shared" ca="1" si="398"/>
        <v>648464.94699999993</v>
      </c>
      <c r="BG468" s="15">
        <f ca="1">SUM(BE$12:BE468)</f>
        <v>332929.46000000002</v>
      </c>
      <c r="BH468" s="16">
        <f ca="1">SUM(BC$12:BC468)+SUMIF(BD$12:BD468, "&lt;0")</f>
        <v>315535.48700000002</v>
      </c>
      <c r="BJ468" s="9">
        <v>44639</v>
      </c>
      <c r="BK468" s="14">
        <f t="shared" ca="1" si="429"/>
        <v>1750</v>
      </c>
      <c r="BL468" s="14">
        <f t="shared" ca="1" si="438"/>
        <v>1750</v>
      </c>
      <c r="BM468" s="14">
        <f t="shared" ca="1" si="392"/>
        <v>561.28600000000006</v>
      </c>
      <c r="BN468" s="14">
        <f t="shared" ca="1" si="420"/>
        <v>1188.7139999999999</v>
      </c>
      <c r="BO468" s="14">
        <f t="shared" ca="1" si="421"/>
        <v>1188.7139999999999</v>
      </c>
      <c r="BP468" s="14">
        <f t="shared" ca="1" si="399"/>
        <v>745464.94699999993</v>
      </c>
      <c r="BQ468" s="15">
        <f ca="1">SUM(BO$12:BO468)</f>
        <v>381929.4599999999</v>
      </c>
      <c r="BR468" s="16">
        <f ca="1">SUM(BM$12:BM468)+SUMIF(BN$12:BN468, "&lt;0")</f>
        <v>363535.48699999996</v>
      </c>
      <c r="BT468" s="9">
        <v>44639</v>
      </c>
      <c r="BU468" s="14">
        <f t="shared" ca="1" si="407"/>
        <v>2000</v>
      </c>
      <c r="BV468" s="14">
        <f t="shared" ca="1" si="432"/>
        <v>2000</v>
      </c>
      <c r="BW468" s="14">
        <f t="shared" ca="1" si="393"/>
        <v>695.43973020069984</v>
      </c>
      <c r="BX468" s="14">
        <f t="shared" ca="1" si="408"/>
        <v>1304.5602697993002</v>
      </c>
      <c r="BY468" s="14">
        <f t="shared" ca="1" si="409"/>
        <v>1304.5602697993002</v>
      </c>
      <c r="BZ468" s="14">
        <f t="shared" ca="1" si="422"/>
        <v>841489.56299796025</v>
      </c>
      <c r="CA468" s="15">
        <f ca="1">SUM(BY$12:BY468)</f>
        <v>430238.17869935289</v>
      </c>
      <c r="CB468" s="16">
        <f ca="1">SUM(BW$12:BW468)+SUMIF(BX$12:BX468, "&lt;0")</f>
        <v>411251.38429860753</v>
      </c>
      <c r="CD468" s="9">
        <v>44639</v>
      </c>
      <c r="CE468" s="14">
        <f t="shared" ca="1" si="430"/>
        <v>2500</v>
      </c>
      <c r="CF468" s="14">
        <f t="shared" ca="1" si="439"/>
        <v>2500</v>
      </c>
      <c r="CG468" s="14">
        <f t="shared" ca="1" si="394"/>
        <v>1179.951519377503</v>
      </c>
      <c r="CH468" s="14">
        <f t="shared" ca="1" si="423"/>
        <v>1320.048480622497</v>
      </c>
      <c r="CI468" s="14">
        <f t="shared" ca="1" si="424"/>
        <v>1320.048480622497</v>
      </c>
      <c r="CJ468" s="14">
        <f t="shared" ca="1" si="400"/>
        <v>1026287.2951667549</v>
      </c>
      <c r="CK468" s="15">
        <f ca="1">SUM(CI$12:CI468)</f>
        <v>526238.17869935289</v>
      </c>
      <c r="CL468" s="16">
        <f ca="1">SUM(CG$12:CG468)+SUMIF(CH$12:CH468, "&lt;0")</f>
        <v>500049.11646740203</v>
      </c>
    </row>
    <row r="469" spans="1:90" x14ac:dyDescent="0.2">
      <c r="A469" s="24">
        <v>44640</v>
      </c>
      <c r="B469" s="54">
        <f ca="1">IF($A469&gt;= $C$5,$C$6, INDEX('Historical Data'!$D$2:$D$745, MATCH(A469, 'Historical Data'!$B$2:$B$745, 0)))</f>
        <v>1295.6389999999997</v>
      </c>
      <c r="C469" s="14">
        <f t="shared" ca="1" si="433"/>
        <v>1295.6389999999994</v>
      </c>
      <c r="D469" s="14">
        <f t="shared" ca="1" si="401"/>
        <v>1197.1200000000026</v>
      </c>
      <c r="E469" s="14">
        <f t="shared" ca="1" si="410"/>
        <v>98.51899999999705</v>
      </c>
      <c r="F469" s="14">
        <f t="shared" ca="1" si="402"/>
        <v>98.51899999999705</v>
      </c>
      <c r="G469" s="14">
        <f t="shared" ca="1" si="425"/>
        <v>570468.51800000318</v>
      </c>
      <c r="H469" s="15">
        <f ca="1">SUM(F$12:F469)</f>
        <v>292973.22299999977</v>
      </c>
      <c r="I469" s="16">
        <f ca="1">SUM(D$12:D469)+SUMIF(E$12:E469, "&lt;0")</f>
        <v>277495.29499999963</v>
      </c>
      <c r="J469" s="15"/>
      <c r="K469" s="9">
        <v>44640</v>
      </c>
      <c r="L469" s="14">
        <f t="shared" ca="1" si="426"/>
        <v>1788.5130798771124</v>
      </c>
      <c r="M469" s="14">
        <f t="shared" ca="1" si="434"/>
        <v>1788.5130798771129</v>
      </c>
      <c r="N469" s="14">
        <f t="shared" ca="1" si="387"/>
        <v>1197.1200000000026</v>
      </c>
      <c r="O469" s="14">
        <f t="shared" ca="1" si="411"/>
        <v>591.39307987710981</v>
      </c>
      <c r="P469" s="14">
        <f t="shared" ca="1" si="412"/>
        <v>591.39307987710981</v>
      </c>
      <c r="Q469" s="14">
        <f t="shared" ca="1" si="395"/>
        <v>762196.53507220012</v>
      </c>
      <c r="R469" s="15">
        <f ca="1">SUM(P$12:P469)</f>
        <v>390069.41673579079</v>
      </c>
      <c r="S469" s="16">
        <f ca="1">SUM(N$12:N469)+SUMIF(O$12:O469, "&lt;0")</f>
        <v>372127.11833640526</v>
      </c>
      <c r="U469" s="9">
        <v>44640</v>
      </c>
      <c r="V469" s="14">
        <f t="shared" ca="1" si="427"/>
        <v>1250</v>
      </c>
      <c r="W469" s="14">
        <f t="shared" ca="1" si="435"/>
        <v>1250</v>
      </c>
      <c r="X469" s="14">
        <f t="shared" ca="1" si="388"/>
        <v>1197.1200000000026</v>
      </c>
      <c r="Y469" s="14">
        <f t="shared" ca="1" si="413"/>
        <v>52.879999999997381</v>
      </c>
      <c r="Z469" s="14">
        <f t="shared" ca="1" si="414"/>
        <v>52.879999999997381</v>
      </c>
      <c r="AA469" s="14">
        <f t="shared" ca="1" si="396"/>
        <v>552714.94699999993</v>
      </c>
      <c r="AB469" s="15">
        <f ca="1">SUM(Z$12:Z469)</f>
        <v>283982.33999999991</v>
      </c>
      <c r="AC469" s="16">
        <f ca="1">SUM(X$12:X469)+SUMIF(Y$12:Y469, "&lt;0")</f>
        <v>268732.60700000013</v>
      </c>
      <c r="AE469" s="9">
        <v>44640</v>
      </c>
      <c r="AF469" s="14">
        <f t="shared" ca="1" si="403"/>
        <v>2000</v>
      </c>
      <c r="AG469" s="14">
        <f t="shared" ca="1" si="431"/>
        <v>2000</v>
      </c>
      <c r="AH469" s="14">
        <f t="shared" ca="1" si="389"/>
        <v>1305.4960002266398</v>
      </c>
      <c r="AI469" s="14">
        <f t="shared" ca="1" si="404"/>
        <v>694.50399977336019</v>
      </c>
      <c r="AJ469" s="14">
        <f t="shared" ca="1" si="405"/>
        <v>694.50399977336019</v>
      </c>
      <c r="AK469" s="14">
        <f t="shared" ca="1" si="415"/>
        <v>843489.56299796025</v>
      </c>
      <c r="AL469" s="15">
        <f ca="1">SUM(AJ$12:AJ469)</f>
        <v>430932.68269912625</v>
      </c>
      <c r="AM469" s="16">
        <f ca="1">SUM(AH$12:AH469)+SUMIF(AI$12:AI469, "&lt;0")</f>
        <v>412556.88029883418</v>
      </c>
      <c r="AO469" s="9">
        <v>44640</v>
      </c>
      <c r="AP469" s="14">
        <f t="shared" ca="1" si="406"/>
        <v>3000</v>
      </c>
      <c r="AQ469" s="14">
        <f t="shared" ca="1" si="436"/>
        <v>3000</v>
      </c>
      <c r="AR469" s="14">
        <f t="shared" ca="1" si="390"/>
        <v>1815.7855193775054</v>
      </c>
      <c r="AS469" s="14">
        <f t="shared" ca="1" si="416"/>
        <v>1184.2144806224946</v>
      </c>
      <c r="AT469" s="14">
        <f t="shared" ca="1" si="417"/>
        <v>1184.2144806224946</v>
      </c>
      <c r="AU469" s="14">
        <f t="shared" ca="1" si="397"/>
        <v>1204390.7878561858</v>
      </c>
      <c r="AV469" s="15">
        <f ca="1">SUM(AT$12:AT469)</f>
        <v>618525.8858694064</v>
      </c>
      <c r="AW469" s="16">
        <f ca="1">SUM(AR$12:AR469)+SUMIF(AS$12:AS469, "&lt;0")</f>
        <v>585864.90198677941</v>
      </c>
      <c r="AX469" s="15"/>
      <c r="AZ469" s="9">
        <v>44640</v>
      </c>
      <c r="BA469" s="14">
        <f t="shared" ca="1" si="428"/>
        <v>1500</v>
      </c>
      <c r="BB469" s="14">
        <f t="shared" ca="1" si="437"/>
        <v>1500</v>
      </c>
      <c r="BC469" s="14">
        <f t="shared" ca="1" si="391"/>
        <v>1197.1200000000026</v>
      </c>
      <c r="BD469" s="14">
        <f t="shared" ca="1" si="418"/>
        <v>302.87999999999738</v>
      </c>
      <c r="BE469" s="14">
        <f t="shared" ca="1" si="419"/>
        <v>302.87999999999738</v>
      </c>
      <c r="BF469" s="14">
        <f t="shared" ca="1" si="398"/>
        <v>649964.94699999993</v>
      </c>
      <c r="BG469" s="15">
        <f ca="1">SUM(BE$12:BE469)</f>
        <v>333232.34000000003</v>
      </c>
      <c r="BH469" s="16">
        <f ca="1">SUM(BC$12:BC469)+SUMIF(BD$12:BD469, "&lt;0")</f>
        <v>316732.60700000002</v>
      </c>
      <c r="BJ469" s="9">
        <v>44640</v>
      </c>
      <c r="BK469" s="14">
        <f t="shared" ca="1" si="429"/>
        <v>1750</v>
      </c>
      <c r="BL469" s="14">
        <f t="shared" ca="1" si="438"/>
        <v>1750</v>
      </c>
      <c r="BM469" s="14">
        <f t="shared" ca="1" si="392"/>
        <v>1197.1200000000026</v>
      </c>
      <c r="BN469" s="14">
        <f t="shared" ca="1" si="420"/>
        <v>552.87999999999738</v>
      </c>
      <c r="BO469" s="14">
        <f t="shared" ca="1" si="421"/>
        <v>552.87999999999738</v>
      </c>
      <c r="BP469" s="14">
        <f t="shared" ca="1" si="399"/>
        <v>747214.94699999993</v>
      </c>
      <c r="BQ469" s="15">
        <f ca="1">SUM(BO$12:BO469)</f>
        <v>382482.33999999991</v>
      </c>
      <c r="BR469" s="16">
        <f ca="1">SUM(BM$12:BM469)+SUMIF(BN$12:BN469, "&lt;0")</f>
        <v>364732.60699999996</v>
      </c>
      <c r="BT469" s="9">
        <v>44640</v>
      </c>
      <c r="BU469" s="14">
        <f t="shared" ca="1" si="407"/>
        <v>2000</v>
      </c>
      <c r="BV469" s="14">
        <f t="shared" ca="1" si="432"/>
        <v>2000</v>
      </c>
      <c r="BW469" s="14">
        <f t="shared" ca="1" si="393"/>
        <v>1305.4960002266398</v>
      </c>
      <c r="BX469" s="14">
        <f t="shared" ca="1" si="408"/>
        <v>694.50399977336019</v>
      </c>
      <c r="BY469" s="14">
        <f t="shared" ca="1" si="409"/>
        <v>694.50399977336019</v>
      </c>
      <c r="BZ469" s="14">
        <f t="shared" ca="1" si="422"/>
        <v>843489.56299796025</v>
      </c>
      <c r="CA469" s="15">
        <f ca="1">SUM(BY$12:BY469)</f>
        <v>430932.68269912625</v>
      </c>
      <c r="CB469" s="16">
        <f ca="1">SUM(BW$12:BW469)+SUMIF(BX$12:BX469, "&lt;0")</f>
        <v>412556.88029883418</v>
      </c>
      <c r="CD469" s="9">
        <v>44640</v>
      </c>
      <c r="CE469" s="14">
        <f t="shared" ca="1" si="430"/>
        <v>2500</v>
      </c>
      <c r="CF469" s="14">
        <f t="shared" ca="1" si="439"/>
        <v>2500</v>
      </c>
      <c r="CG469" s="14">
        <f t="shared" ca="1" si="394"/>
        <v>1805.4960002266398</v>
      </c>
      <c r="CH469" s="14">
        <f t="shared" ca="1" si="423"/>
        <v>694.50399977336019</v>
      </c>
      <c r="CI469" s="14">
        <f t="shared" ca="1" si="424"/>
        <v>694.50399977336019</v>
      </c>
      <c r="CJ469" s="14">
        <f t="shared" ca="1" si="400"/>
        <v>1028787.2951667549</v>
      </c>
      <c r="CK469" s="15">
        <f ca="1">SUM(CI$12:CI469)</f>
        <v>526932.68269912631</v>
      </c>
      <c r="CL469" s="16">
        <f ca="1">SUM(CG$12:CG469)+SUMIF(CH$12:CH469, "&lt;0")</f>
        <v>501854.61246762867</v>
      </c>
    </row>
    <row r="470" spans="1:90" x14ac:dyDescent="0.2">
      <c r="A470" s="24">
        <v>44641</v>
      </c>
      <c r="B470" s="54">
        <f ca="1">IF($A470&gt;= $C$5,$C$6, INDEX('Historical Data'!$D$2:$D$745, MATCH(A470, 'Historical Data'!$B$2:$B$745, 0)))</f>
        <v>1295.6389999999997</v>
      </c>
      <c r="C470" s="14">
        <f t="shared" ca="1" si="433"/>
        <v>1295.6389999999994</v>
      </c>
      <c r="D470" s="14">
        <f t="shared" ca="1" si="401"/>
        <v>1295.6389999999997</v>
      </c>
      <c r="E470" s="14">
        <f t="shared" ca="1" si="410"/>
        <v>0</v>
      </c>
      <c r="F470" s="14">
        <f t="shared" ca="1" si="402"/>
        <v>0</v>
      </c>
      <c r="G470" s="14">
        <f t="shared" ca="1" si="425"/>
        <v>571764.15700000315</v>
      </c>
      <c r="H470" s="15">
        <f ca="1">SUM(F$12:F470)</f>
        <v>292973.22299999977</v>
      </c>
      <c r="I470" s="16">
        <f ca="1">SUM(D$12:D470)+SUMIF(E$12:E470, "&lt;0")</f>
        <v>278790.93399999966</v>
      </c>
      <c r="J470" s="15"/>
      <c r="K470" s="9">
        <v>44641</v>
      </c>
      <c r="L470" s="14">
        <f t="shared" ca="1" si="426"/>
        <v>1788.5130798771124</v>
      </c>
      <c r="M470" s="14">
        <f t="shared" ca="1" si="434"/>
        <v>1788.5130798771129</v>
      </c>
      <c r="N470" s="14">
        <f t="shared" ca="1" si="387"/>
        <v>1558.7949999999983</v>
      </c>
      <c r="O470" s="14">
        <f t="shared" ca="1" si="411"/>
        <v>229.71807987711418</v>
      </c>
      <c r="P470" s="14">
        <f t="shared" ca="1" si="412"/>
        <v>229.71807987711418</v>
      </c>
      <c r="Q470" s="14">
        <f t="shared" ca="1" si="395"/>
        <v>763985.04815207724</v>
      </c>
      <c r="R470" s="15">
        <f ca="1">SUM(P$12:P470)</f>
        <v>390299.13481566787</v>
      </c>
      <c r="S470" s="16">
        <f ca="1">SUM(N$12:N470)+SUMIF(O$12:O470, "&lt;0")</f>
        <v>373685.91333640524</v>
      </c>
      <c r="U470" s="9">
        <v>44641</v>
      </c>
      <c r="V470" s="14">
        <f t="shared" ca="1" si="427"/>
        <v>1250</v>
      </c>
      <c r="W470" s="14">
        <f t="shared" ca="1" si="435"/>
        <v>1250</v>
      </c>
      <c r="X470" s="14">
        <f t="shared" ca="1" si="388"/>
        <v>1250</v>
      </c>
      <c r="Y470" s="14">
        <f t="shared" ca="1" si="413"/>
        <v>0</v>
      </c>
      <c r="Z470" s="14">
        <f t="shared" ca="1" si="414"/>
        <v>0</v>
      </c>
      <c r="AA470" s="14">
        <f t="shared" ca="1" si="396"/>
        <v>553964.94699999993</v>
      </c>
      <c r="AB470" s="15">
        <f ca="1">SUM(Z$12:Z470)</f>
        <v>283982.33999999991</v>
      </c>
      <c r="AC470" s="16">
        <f ca="1">SUM(X$12:X470)+SUMIF(Y$12:Y470, "&lt;0")</f>
        <v>269982.60700000013</v>
      </c>
      <c r="AE470" s="9">
        <v>44641</v>
      </c>
      <c r="AF470" s="14">
        <f t="shared" ca="1" si="403"/>
        <v>2000</v>
      </c>
      <c r="AG470" s="14">
        <f t="shared" ca="1" si="431"/>
        <v>2000</v>
      </c>
      <c r="AH470" s="14">
        <f t="shared" ca="1" si="389"/>
        <v>1641.3932702525726</v>
      </c>
      <c r="AI470" s="14">
        <f t="shared" ca="1" si="404"/>
        <v>358.60672974742738</v>
      </c>
      <c r="AJ470" s="14">
        <f t="shared" ca="1" si="405"/>
        <v>358.60672974742738</v>
      </c>
      <c r="AK470" s="14">
        <f t="shared" ca="1" si="415"/>
        <v>845489.56299796025</v>
      </c>
      <c r="AL470" s="15">
        <f ca="1">SUM(AJ$12:AJ470)</f>
        <v>431291.28942887369</v>
      </c>
      <c r="AM470" s="16">
        <f ca="1">SUM(AH$12:AH470)+SUMIF(AI$12:AI470, "&lt;0")</f>
        <v>414198.27356908674</v>
      </c>
      <c r="AO470" s="9">
        <v>44641</v>
      </c>
      <c r="AP470" s="14">
        <f t="shared" ca="1" si="406"/>
        <v>3000</v>
      </c>
      <c r="AQ470" s="14">
        <f t="shared" ca="1" si="436"/>
        <v>3000</v>
      </c>
      <c r="AR470" s="14">
        <f t="shared" ca="1" si="390"/>
        <v>2177.460519377501</v>
      </c>
      <c r="AS470" s="14">
        <f t="shared" ca="1" si="416"/>
        <v>822.53948062249901</v>
      </c>
      <c r="AT470" s="14">
        <f t="shared" ca="1" si="417"/>
        <v>822.53948062249901</v>
      </c>
      <c r="AU470" s="14">
        <f t="shared" ca="1" si="397"/>
        <v>1207390.7878561858</v>
      </c>
      <c r="AV470" s="15">
        <f ca="1">SUM(AT$12:AT470)</f>
        <v>619348.42535002891</v>
      </c>
      <c r="AW470" s="16">
        <f ca="1">SUM(AR$12:AR470)+SUMIF(AS$12:AS470, "&lt;0")</f>
        <v>588042.3625061569</v>
      </c>
      <c r="AX470" s="15"/>
      <c r="AZ470" s="9">
        <v>44641</v>
      </c>
      <c r="BA470" s="14">
        <f t="shared" ca="1" si="428"/>
        <v>1500</v>
      </c>
      <c r="BB470" s="14">
        <f t="shared" ca="1" si="437"/>
        <v>1500</v>
      </c>
      <c r="BC470" s="14">
        <f t="shared" ca="1" si="391"/>
        <v>1500</v>
      </c>
      <c r="BD470" s="14">
        <f t="shared" ca="1" si="418"/>
        <v>0</v>
      </c>
      <c r="BE470" s="14">
        <f t="shared" ca="1" si="419"/>
        <v>0</v>
      </c>
      <c r="BF470" s="14">
        <f t="shared" ca="1" si="398"/>
        <v>651464.94699999993</v>
      </c>
      <c r="BG470" s="15">
        <f ca="1">SUM(BE$12:BE470)</f>
        <v>333232.34000000003</v>
      </c>
      <c r="BH470" s="16">
        <f ca="1">SUM(BC$12:BC470)+SUMIF(BD$12:BD470, "&lt;0")</f>
        <v>318232.60700000002</v>
      </c>
      <c r="BJ470" s="9">
        <v>44641</v>
      </c>
      <c r="BK470" s="14">
        <f t="shared" ca="1" si="429"/>
        <v>1750</v>
      </c>
      <c r="BL470" s="14">
        <f t="shared" ca="1" si="438"/>
        <v>1750</v>
      </c>
      <c r="BM470" s="14">
        <f t="shared" ca="1" si="392"/>
        <v>1558.7949999999983</v>
      </c>
      <c r="BN470" s="14">
        <f t="shared" ca="1" si="420"/>
        <v>191.20500000000175</v>
      </c>
      <c r="BO470" s="14">
        <f t="shared" ca="1" si="421"/>
        <v>191.20500000000175</v>
      </c>
      <c r="BP470" s="14">
        <f t="shared" ca="1" si="399"/>
        <v>748964.94699999993</v>
      </c>
      <c r="BQ470" s="15">
        <f ca="1">SUM(BO$12:BO470)</f>
        <v>382673.54499999993</v>
      </c>
      <c r="BR470" s="16">
        <f ca="1">SUM(BM$12:BM470)+SUMIF(BN$12:BN470, "&lt;0")</f>
        <v>366291.402</v>
      </c>
      <c r="BT470" s="9">
        <v>44641</v>
      </c>
      <c r="BU470" s="14">
        <f t="shared" ca="1" si="407"/>
        <v>2000</v>
      </c>
      <c r="BV470" s="14">
        <f t="shared" ca="1" si="432"/>
        <v>2000</v>
      </c>
      <c r="BW470" s="14">
        <f t="shared" ca="1" si="393"/>
        <v>1641.3932702525726</v>
      </c>
      <c r="BX470" s="14">
        <f t="shared" ca="1" si="408"/>
        <v>358.60672974742738</v>
      </c>
      <c r="BY470" s="14">
        <f t="shared" ca="1" si="409"/>
        <v>358.60672974742738</v>
      </c>
      <c r="BZ470" s="14">
        <f t="shared" ca="1" si="422"/>
        <v>845489.56299796025</v>
      </c>
      <c r="CA470" s="15">
        <f ca="1">SUM(BY$12:BY470)</f>
        <v>431291.28942887369</v>
      </c>
      <c r="CB470" s="16">
        <f ca="1">SUM(BW$12:BW470)+SUMIF(BX$12:BX470, "&lt;0")</f>
        <v>414198.27356908674</v>
      </c>
      <c r="CD470" s="9">
        <v>44641</v>
      </c>
      <c r="CE470" s="14">
        <f t="shared" ca="1" si="430"/>
        <v>2500</v>
      </c>
      <c r="CF470" s="14">
        <f t="shared" ca="1" si="439"/>
        <v>2500</v>
      </c>
      <c r="CG470" s="14">
        <f t="shared" ca="1" si="394"/>
        <v>2141.3932702525726</v>
      </c>
      <c r="CH470" s="14">
        <f t="shared" ca="1" si="423"/>
        <v>358.60672974742738</v>
      </c>
      <c r="CI470" s="14">
        <f t="shared" ca="1" si="424"/>
        <v>358.60672974742738</v>
      </c>
      <c r="CJ470" s="14">
        <f t="shared" ca="1" si="400"/>
        <v>1031287.2951667549</v>
      </c>
      <c r="CK470" s="15">
        <f ca="1">SUM(CI$12:CI470)</f>
        <v>527291.28942887369</v>
      </c>
      <c r="CL470" s="16">
        <f ca="1">SUM(CG$12:CG470)+SUMIF(CH$12:CH470, "&lt;0")</f>
        <v>503996.00573788123</v>
      </c>
    </row>
    <row r="471" spans="1:90" x14ac:dyDescent="0.2">
      <c r="A471" s="24">
        <v>44642</v>
      </c>
      <c r="B471" s="54">
        <f ca="1">IF($A471&gt;= $C$5,$C$6, INDEX('Historical Data'!$D$2:$D$745, MATCH(A471, 'Historical Data'!$B$2:$B$745, 0)))</f>
        <v>1295.6389999999997</v>
      </c>
      <c r="C471" s="14">
        <f t="shared" ca="1" si="433"/>
        <v>1295.6389999999994</v>
      </c>
      <c r="D471" s="14">
        <f t="shared" ca="1" si="401"/>
        <v>742.27499999999736</v>
      </c>
      <c r="E471" s="14">
        <f t="shared" ca="1" si="410"/>
        <v>553.36400000000231</v>
      </c>
      <c r="F471" s="14">
        <f t="shared" ca="1" si="402"/>
        <v>553.36400000000231</v>
      </c>
      <c r="G471" s="14">
        <f t="shared" ca="1" si="425"/>
        <v>573059.79600000312</v>
      </c>
      <c r="H471" s="15">
        <f ca="1">SUM(F$12:F471)</f>
        <v>293526.58699999977</v>
      </c>
      <c r="I471" s="16">
        <f ca="1">SUM(D$12:D471)+SUMIF(E$12:E471, "&lt;0")</f>
        <v>279533.20899999968</v>
      </c>
      <c r="J471" s="15"/>
      <c r="K471" s="9">
        <v>44642</v>
      </c>
      <c r="L471" s="14">
        <f t="shared" ca="1" si="426"/>
        <v>1788.5130798771124</v>
      </c>
      <c r="M471" s="14">
        <f t="shared" ca="1" si="434"/>
        <v>1788.5130798771129</v>
      </c>
      <c r="N471" s="14">
        <f t="shared" ca="1" si="387"/>
        <v>479.11899999999878</v>
      </c>
      <c r="O471" s="14">
        <f t="shared" ca="1" si="411"/>
        <v>1309.3940798771137</v>
      </c>
      <c r="P471" s="14">
        <f t="shared" ca="1" si="412"/>
        <v>1309.3940798771137</v>
      </c>
      <c r="Q471" s="14">
        <f t="shared" ca="1" si="395"/>
        <v>765773.56123195437</v>
      </c>
      <c r="R471" s="15">
        <f ca="1">SUM(P$12:P471)</f>
        <v>391608.52889554499</v>
      </c>
      <c r="S471" s="16">
        <f ca="1">SUM(N$12:N471)+SUMIF(O$12:O471, "&lt;0")</f>
        <v>374165.03233640525</v>
      </c>
      <c r="U471" s="9">
        <v>44642</v>
      </c>
      <c r="V471" s="14">
        <f t="shared" ca="1" si="427"/>
        <v>1250</v>
      </c>
      <c r="W471" s="14">
        <f t="shared" ca="1" si="435"/>
        <v>1250</v>
      </c>
      <c r="X471" s="14">
        <f t="shared" ca="1" si="388"/>
        <v>787.91399999999703</v>
      </c>
      <c r="Y471" s="14">
        <f t="shared" ca="1" si="413"/>
        <v>462.08600000000297</v>
      </c>
      <c r="Z471" s="14">
        <f t="shared" ca="1" si="414"/>
        <v>462.08600000000297</v>
      </c>
      <c r="AA471" s="14">
        <f t="shared" ca="1" si="396"/>
        <v>555214.94699999993</v>
      </c>
      <c r="AB471" s="15">
        <f ca="1">SUM(Z$12:Z471)</f>
        <v>284444.42599999992</v>
      </c>
      <c r="AC471" s="16">
        <f ca="1">SUM(X$12:X471)+SUMIF(Y$12:Y471, "&lt;0")</f>
        <v>270770.52100000012</v>
      </c>
      <c r="AE471" s="9">
        <v>44642</v>
      </c>
      <c r="AF471" s="14">
        <f t="shared" ca="1" si="403"/>
        <v>2000</v>
      </c>
      <c r="AG471" s="14">
        <f t="shared" ca="1" si="431"/>
        <v>2000</v>
      </c>
      <c r="AH471" s="14">
        <f t="shared" ca="1" si="389"/>
        <v>535.93954027851078</v>
      </c>
      <c r="AI471" s="14">
        <f t="shared" ca="1" si="404"/>
        <v>1464.0604597214892</v>
      </c>
      <c r="AJ471" s="14">
        <f t="shared" ca="1" si="405"/>
        <v>1464.0604597214892</v>
      </c>
      <c r="AK471" s="14">
        <f t="shared" ca="1" si="415"/>
        <v>847489.56299796025</v>
      </c>
      <c r="AL471" s="15">
        <f ca="1">SUM(AJ$12:AJ471)</f>
        <v>432755.34988859517</v>
      </c>
      <c r="AM471" s="16">
        <f ca="1">SUM(AH$12:AH471)+SUMIF(AI$12:AI471, "&lt;0")</f>
        <v>414734.21310936526</v>
      </c>
      <c r="AO471" s="9">
        <v>44642</v>
      </c>
      <c r="AP471" s="14">
        <f t="shared" ca="1" si="406"/>
        <v>3000</v>
      </c>
      <c r="AQ471" s="14">
        <f t="shared" ca="1" si="436"/>
        <v>3000</v>
      </c>
      <c r="AR471" s="14">
        <f t="shared" ca="1" si="390"/>
        <v>1097.7845193775015</v>
      </c>
      <c r="AS471" s="14">
        <f t="shared" ca="1" si="416"/>
        <v>1902.2154806224985</v>
      </c>
      <c r="AT471" s="14">
        <f t="shared" ca="1" si="417"/>
        <v>1902.2154806224985</v>
      </c>
      <c r="AU471" s="14">
        <f t="shared" ca="1" si="397"/>
        <v>1210390.7878561858</v>
      </c>
      <c r="AV471" s="15">
        <f ca="1">SUM(AT$12:AT471)</f>
        <v>621250.64083065139</v>
      </c>
      <c r="AW471" s="16">
        <f ca="1">SUM(AR$12:AR471)+SUMIF(AS$12:AS471, "&lt;0")</f>
        <v>589140.14702553442</v>
      </c>
      <c r="AX471" s="15"/>
      <c r="AZ471" s="9">
        <v>44642</v>
      </c>
      <c r="BA471" s="14">
        <f t="shared" ca="1" si="428"/>
        <v>1500</v>
      </c>
      <c r="BB471" s="14">
        <f t="shared" ca="1" si="437"/>
        <v>1500</v>
      </c>
      <c r="BC471" s="14">
        <f t="shared" ca="1" si="391"/>
        <v>537.91399999999703</v>
      </c>
      <c r="BD471" s="14">
        <f t="shared" ca="1" si="418"/>
        <v>962.08600000000297</v>
      </c>
      <c r="BE471" s="14">
        <f t="shared" ca="1" si="419"/>
        <v>962.08600000000297</v>
      </c>
      <c r="BF471" s="14">
        <f t="shared" ca="1" si="398"/>
        <v>652964.94699999993</v>
      </c>
      <c r="BG471" s="15">
        <f ca="1">SUM(BE$12:BE471)</f>
        <v>334194.42600000004</v>
      </c>
      <c r="BH471" s="16">
        <f ca="1">SUM(BC$12:BC471)+SUMIF(BD$12:BD471, "&lt;0")</f>
        <v>318770.52100000001</v>
      </c>
      <c r="BJ471" s="9">
        <v>44642</v>
      </c>
      <c r="BK471" s="14">
        <f t="shared" ca="1" si="429"/>
        <v>1750</v>
      </c>
      <c r="BL471" s="14">
        <f t="shared" ca="1" si="438"/>
        <v>1750</v>
      </c>
      <c r="BM471" s="14">
        <f t="shared" ca="1" si="392"/>
        <v>479.11899999999878</v>
      </c>
      <c r="BN471" s="14">
        <f t="shared" ca="1" si="420"/>
        <v>1270.8810000000012</v>
      </c>
      <c r="BO471" s="14">
        <f t="shared" ca="1" si="421"/>
        <v>1270.8810000000012</v>
      </c>
      <c r="BP471" s="14">
        <f t="shared" ca="1" si="399"/>
        <v>750714.94699999993</v>
      </c>
      <c r="BQ471" s="15">
        <f ca="1">SUM(BO$12:BO471)</f>
        <v>383944.42599999992</v>
      </c>
      <c r="BR471" s="16">
        <f ca="1">SUM(BM$12:BM471)+SUMIF(BN$12:BN471, "&lt;0")</f>
        <v>366770.52099999995</v>
      </c>
      <c r="BT471" s="9">
        <v>44642</v>
      </c>
      <c r="BU471" s="14">
        <f t="shared" ca="1" si="407"/>
        <v>2000</v>
      </c>
      <c r="BV471" s="14">
        <f t="shared" ca="1" si="432"/>
        <v>2000</v>
      </c>
      <c r="BW471" s="14">
        <f t="shared" ca="1" si="393"/>
        <v>535.93954027851078</v>
      </c>
      <c r="BX471" s="14">
        <f t="shared" ca="1" si="408"/>
        <v>1464.0604597214892</v>
      </c>
      <c r="BY471" s="14">
        <f t="shared" ca="1" si="409"/>
        <v>1464.0604597214892</v>
      </c>
      <c r="BZ471" s="14">
        <f t="shared" ca="1" si="422"/>
        <v>847489.56299796025</v>
      </c>
      <c r="CA471" s="15">
        <f ca="1">SUM(BY$12:BY471)</f>
        <v>432755.34988859517</v>
      </c>
      <c r="CB471" s="16">
        <f ca="1">SUM(BW$12:BW471)+SUMIF(BX$12:BX471, "&lt;0")</f>
        <v>414734.21310936526</v>
      </c>
      <c r="CD471" s="9">
        <v>44642</v>
      </c>
      <c r="CE471" s="14">
        <f t="shared" ca="1" si="430"/>
        <v>2500</v>
      </c>
      <c r="CF471" s="14">
        <f t="shared" ca="1" si="439"/>
        <v>2500</v>
      </c>
      <c r="CG471" s="14">
        <f t="shared" ca="1" si="394"/>
        <v>1035.9395402785108</v>
      </c>
      <c r="CH471" s="14">
        <f t="shared" ca="1" si="423"/>
        <v>1464.0604597214892</v>
      </c>
      <c r="CI471" s="14">
        <f t="shared" ca="1" si="424"/>
        <v>1464.0604597214892</v>
      </c>
      <c r="CJ471" s="14">
        <f t="shared" ca="1" si="400"/>
        <v>1033787.2951667549</v>
      </c>
      <c r="CK471" s="15">
        <f ca="1">SUM(CI$12:CI471)</f>
        <v>528755.34988859517</v>
      </c>
      <c r="CL471" s="16">
        <f ca="1">SUM(CG$12:CG471)+SUMIF(CH$12:CH471, "&lt;0")</f>
        <v>505031.94527815975</v>
      </c>
    </row>
    <row r="472" spans="1:90" x14ac:dyDescent="0.2">
      <c r="A472" s="24">
        <v>44643</v>
      </c>
      <c r="B472" s="54">
        <f ca="1">IF($A472&gt;= $C$5,$C$6, INDEX('Historical Data'!$D$2:$D$745, MATCH(A472, 'Historical Data'!$B$2:$B$745, 0)))</f>
        <v>1295.6389999999997</v>
      </c>
      <c r="C472" s="14">
        <f t="shared" ca="1" si="433"/>
        <v>1295.6389999999994</v>
      </c>
      <c r="D472" s="14">
        <f t="shared" ca="1" si="401"/>
        <v>174.07800000000134</v>
      </c>
      <c r="E472" s="14">
        <f t="shared" ca="1" si="410"/>
        <v>1121.5609999999983</v>
      </c>
      <c r="F472" s="14">
        <f t="shared" ca="1" si="402"/>
        <v>1121.5609999999983</v>
      </c>
      <c r="G472" s="14">
        <f t="shared" ca="1" si="425"/>
        <v>574355.43500000308</v>
      </c>
      <c r="H472" s="15">
        <f ca="1">SUM(F$12:F472)</f>
        <v>294648.14799999975</v>
      </c>
      <c r="I472" s="16">
        <f ca="1">SUM(D$12:D472)+SUMIF(E$12:E472, "&lt;0")</f>
        <v>279707.28699999966</v>
      </c>
      <c r="J472" s="15"/>
      <c r="K472" s="9">
        <v>44643</v>
      </c>
      <c r="L472" s="14">
        <f t="shared" ca="1" si="426"/>
        <v>1788.5130798771124</v>
      </c>
      <c r="M472" s="14">
        <f t="shared" ca="1" si="434"/>
        <v>1788.5130798771129</v>
      </c>
      <c r="N472" s="14">
        <f t="shared" ca="1" si="387"/>
        <v>174.07800000000134</v>
      </c>
      <c r="O472" s="14">
        <f t="shared" ca="1" si="411"/>
        <v>1614.4350798771111</v>
      </c>
      <c r="P472" s="14">
        <f t="shared" ca="1" si="412"/>
        <v>1614.4350798771111</v>
      </c>
      <c r="Q472" s="14">
        <f t="shared" ca="1" si="395"/>
        <v>767562.0743118315</v>
      </c>
      <c r="R472" s="15">
        <f ca="1">SUM(P$12:P472)</f>
        <v>393222.96397542208</v>
      </c>
      <c r="S472" s="16">
        <f ca="1">SUM(N$12:N472)+SUMIF(O$12:O472, "&lt;0")</f>
        <v>374339.11033640523</v>
      </c>
      <c r="U472" s="9">
        <v>44643</v>
      </c>
      <c r="V472" s="14">
        <f t="shared" ca="1" si="427"/>
        <v>1250</v>
      </c>
      <c r="W472" s="14">
        <f t="shared" ca="1" si="435"/>
        <v>1250</v>
      </c>
      <c r="X472" s="14">
        <f t="shared" ca="1" si="388"/>
        <v>174.07800000000134</v>
      </c>
      <c r="Y472" s="14">
        <f t="shared" ca="1" si="413"/>
        <v>1075.9219999999987</v>
      </c>
      <c r="Z472" s="14">
        <f t="shared" ca="1" si="414"/>
        <v>1075.9219999999987</v>
      </c>
      <c r="AA472" s="14">
        <f t="shared" ca="1" si="396"/>
        <v>556464.94699999993</v>
      </c>
      <c r="AB472" s="15">
        <f ca="1">SUM(Z$12:Z472)</f>
        <v>285520.34799999994</v>
      </c>
      <c r="AC472" s="16">
        <f ca="1">SUM(X$12:X472)+SUMIF(Y$12:Y472, "&lt;0")</f>
        <v>270944.5990000001</v>
      </c>
      <c r="AE472" s="9">
        <v>44643</v>
      </c>
      <c r="AF472" s="14">
        <f t="shared" ca="1" si="403"/>
        <v>2000</v>
      </c>
      <c r="AG472" s="14">
        <f t="shared" ca="1" si="431"/>
        <v>2000</v>
      </c>
      <c r="AH472" s="14">
        <f t="shared" ca="1" si="389"/>
        <v>205.12081030445052</v>
      </c>
      <c r="AI472" s="14">
        <f t="shared" ca="1" si="404"/>
        <v>1794.8791896955495</v>
      </c>
      <c r="AJ472" s="14">
        <f t="shared" ca="1" si="405"/>
        <v>1794.8791896955495</v>
      </c>
      <c r="AK472" s="14">
        <f t="shared" ca="1" si="415"/>
        <v>849489.56299796025</v>
      </c>
      <c r="AL472" s="15">
        <f ca="1">SUM(AJ$12:AJ472)</f>
        <v>434550.22907829069</v>
      </c>
      <c r="AM472" s="16">
        <f ca="1">SUM(AH$12:AH472)+SUMIF(AI$12:AI472, "&lt;0")</f>
        <v>414939.33391966973</v>
      </c>
      <c r="AO472" s="9">
        <v>44643</v>
      </c>
      <c r="AP472" s="14">
        <f t="shared" ca="1" si="406"/>
        <v>3000</v>
      </c>
      <c r="AQ472" s="14">
        <f t="shared" ca="1" si="436"/>
        <v>3000</v>
      </c>
      <c r="AR472" s="14">
        <f t="shared" ca="1" si="390"/>
        <v>792.74351937750407</v>
      </c>
      <c r="AS472" s="14">
        <f t="shared" ca="1" si="416"/>
        <v>2207.2564806224959</v>
      </c>
      <c r="AT472" s="14">
        <f t="shared" ca="1" si="417"/>
        <v>2207.2564806224959</v>
      </c>
      <c r="AU472" s="14">
        <f t="shared" ca="1" si="397"/>
        <v>1213390.7878561858</v>
      </c>
      <c r="AV472" s="15">
        <f ca="1">SUM(AT$12:AT472)</f>
        <v>623457.89731127385</v>
      </c>
      <c r="AW472" s="16">
        <f ca="1">SUM(AR$12:AR472)+SUMIF(AS$12:AS472, "&lt;0")</f>
        <v>589932.89054491196</v>
      </c>
      <c r="AX472" s="15"/>
      <c r="AZ472" s="9">
        <v>44643</v>
      </c>
      <c r="BA472" s="14">
        <f t="shared" ca="1" si="428"/>
        <v>1500</v>
      </c>
      <c r="BB472" s="14">
        <f t="shared" ca="1" si="437"/>
        <v>1500</v>
      </c>
      <c r="BC472" s="14">
        <f t="shared" ca="1" si="391"/>
        <v>174.07800000000134</v>
      </c>
      <c r="BD472" s="14">
        <f t="shared" ca="1" si="418"/>
        <v>1325.9219999999987</v>
      </c>
      <c r="BE472" s="14">
        <f t="shared" ca="1" si="419"/>
        <v>1325.9219999999987</v>
      </c>
      <c r="BF472" s="14">
        <f t="shared" ca="1" si="398"/>
        <v>654464.94699999993</v>
      </c>
      <c r="BG472" s="15">
        <f ca="1">SUM(BE$12:BE472)</f>
        <v>335520.34800000006</v>
      </c>
      <c r="BH472" s="16">
        <f ca="1">SUM(BC$12:BC472)+SUMIF(BD$12:BD472, "&lt;0")</f>
        <v>318944.59899999999</v>
      </c>
      <c r="BJ472" s="9">
        <v>44643</v>
      </c>
      <c r="BK472" s="14">
        <f t="shared" ca="1" si="429"/>
        <v>1750</v>
      </c>
      <c r="BL472" s="14">
        <f t="shared" ca="1" si="438"/>
        <v>1750</v>
      </c>
      <c r="BM472" s="14">
        <f t="shared" ca="1" si="392"/>
        <v>174.07800000000134</v>
      </c>
      <c r="BN472" s="14">
        <f t="shared" ca="1" si="420"/>
        <v>1575.9219999999987</v>
      </c>
      <c r="BO472" s="14">
        <f t="shared" ca="1" si="421"/>
        <v>1575.9219999999987</v>
      </c>
      <c r="BP472" s="14">
        <f t="shared" ca="1" si="399"/>
        <v>752464.94699999993</v>
      </c>
      <c r="BQ472" s="15">
        <f ca="1">SUM(BO$12:BO472)</f>
        <v>385520.34799999994</v>
      </c>
      <c r="BR472" s="16">
        <f ca="1">SUM(BM$12:BM472)+SUMIF(BN$12:BN472, "&lt;0")</f>
        <v>366944.59899999993</v>
      </c>
      <c r="BT472" s="9">
        <v>44643</v>
      </c>
      <c r="BU472" s="14">
        <f t="shared" ca="1" si="407"/>
        <v>2000</v>
      </c>
      <c r="BV472" s="14">
        <f t="shared" ca="1" si="432"/>
        <v>2000</v>
      </c>
      <c r="BW472" s="14">
        <f t="shared" ca="1" si="393"/>
        <v>205.12081030445052</v>
      </c>
      <c r="BX472" s="14">
        <f t="shared" ca="1" si="408"/>
        <v>1794.8791896955495</v>
      </c>
      <c r="BY472" s="14">
        <f t="shared" ca="1" si="409"/>
        <v>1794.8791896955495</v>
      </c>
      <c r="BZ472" s="14">
        <f t="shared" ca="1" si="422"/>
        <v>849489.56299796025</v>
      </c>
      <c r="CA472" s="15">
        <f ca="1">SUM(BY$12:BY472)</f>
        <v>434550.22907829069</v>
      </c>
      <c r="CB472" s="16">
        <f ca="1">SUM(BW$12:BW472)+SUMIF(BX$12:BX472, "&lt;0")</f>
        <v>414939.33391966973</v>
      </c>
      <c r="CD472" s="9">
        <v>44643</v>
      </c>
      <c r="CE472" s="14">
        <f t="shared" ca="1" si="430"/>
        <v>2500</v>
      </c>
      <c r="CF472" s="14">
        <f t="shared" ca="1" si="439"/>
        <v>2500</v>
      </c>
      <c r="CG472" s="14">
        <f t="shared" ca="1" si="394"/>
        <v>705.12081030445052</v>
      </c>
      <c r="CH472" s="14">
        <f t="shared" ca="1" si="423"/>
        <v>1794.8791896955495</v>
      </c>
      <c r="CI472" s="14">
        <f t="shared" ca="1" si="424"/>
        <v>1794.8791896955495</v>
      </c>
      <c r="CJ472" s="14">
        <f t="shared" ca="1" si="400"/>
        <v>1036287.2951667549</v>
      </c>
      <c r="CK472" s="15">
        <f ca="1">SUM(CI$12:CI472)</f>
        <v>530550.22907829075</v>
      </c>
      <c r="CL472" s="16">
        <f ca="1">SUM(CG$12:CG472)+SUMIF(CH$12:CH472, "&lt;0")</f>
        <v>505737.06608846423</v>
      </c>
    </row>
    <row r="473" spans="1:90" x14ac:dyDescent="0.2">
      <c r="A473" s="24">
        <v>44644</v>
      </c>
      <c r="B473" s="54">
        <f ca="1">IF($A473&gt;= $C$5,$C$6, INDEX('Historical Data'!$D$2:$D$745, MATCH(A473, 'Historical Data'!$B$2:$B$745, 0)))</f>
        <v>1295.6389999999997</v>
      </c>
      <c r="C473" s="14">
        <f t="shared" ca="1" si="433"/>
        <v>1295.6389999999994</v>
      </c>
      <c r="D473" s="14">
        <f t="shared" ca="1" si="401"/>
        <v>922.90999999999622</v>
      </c>
      <c r="E473" s="14">
        <f t="shared" ca="1" si="410"/>
        <v>372.72900000000345</v>
      </c>
      <c r="F473" s="14">
        <f t="shared" ca="1" si="402"/>
        <v>372.72900000000345</v>
      </c>
      <c r="G473" s="14">
        <f t="shared" ca="1" si="425"/>
        <v>575651.07400000305</v>
      </c>
      <c r="H473" s="15">
        <f ca="1">SUM(F$12:F473)</f>
        <v>295020.87699999975</v>
      </c>
      <c r="I473" s="16">
        <f ca="1">SUM(D$12:D473)+SUMIF(E$12:E473, "&lt;0")</f>
        <v>280630.19699999964</v>
      </c>
      <c r="J473" s="15"/>
      <c r="K473" s="9">
        <v>44644</v>
      </c>
      <c r="L473" s="14">
        <f t="shared" ca="1" si="426"/>
        <v>1788.5130798771124</v>
      </c>
      <c r="M473" s="14">
        <f t="shared" ca="1" si="434"/>
        <v>1788.5130798771129</v>
      </c>
      <c r="N473" s="14">
        <f t="shared" ca="1" si="387"/>
        <v>922.90999999999622</v>
      </c>
      <c r="O473" s="14">
        <f t="shared" ca="1" si="411"/>
        <v>865.60307987711622</v>
      </c>
      <c r="P473" s="14">
        <f t="shared" ca="1" si="412"/>
        <v>865.60307987711622</v>
      </c>
      <c r="Q473" s="14">
        <f t="shared" ca="1" si="395"/>
        <v>769350.58739170863</v>
      </c>
      <c r="R473" s="15">
        <f ca="1">SUM(P$12:P473)</f>
        <v>394088.56705529918</v>
      </c>
      <c r="S473" s="16">
        <f ca="1">SUM(N$12:N473)+SUMIF(O$12:O473, "&lt;0")</f>
        <v>375262.0203364052</v>
      </c>
      <c r="U473" s="9">
        <v>44644</v>
      </c>
      <c r="V473" s="14">
        <f t="shared" ca="1" si="427"/>
        <v>1250</v>
      </c>
      <c r="W473" s="14">
        <f t="shared" ca="1" si="435"/>
        <v>1250</v>
      </c>
      <c r="X473" s="14">
        <f t="shared" ca="1" si="388"/>
        <v>922.90999999999622</v>
      </c>
      <c r="Y473" s="14">
        <f t="shared" ca="1" si="413"/>
        <v>327.09000000000378</v>
      </c>
      <c r="Z473" s="14">
        <f t="shared" ca="1" si="414"/>
        <v>327.09000000000378</v>
      </c>
      <c r="AA473" s="14">
        <f t="shared" ca="1" si="396"/>
        <v>557714.94699999993</v>
      </c>
      <c r="AB473" s="15">
        <f ca="1">SUM(Z$12:Z473)</f>
        <v>285847.43799999997</v>
      </c>
      <c r="AC473" s="16">
        <f ca="1">SUM(X$12:X473)+SUMIF(Y$12:Y473, "&lt;0")</f>
        <v>271867.50900000008</v>
      </c>
      <c r="AE473" s="9">
        <v>44644</v>
      </c>
      <c r="AF473" s="14">
        <f t="shared" ca="1" si="403"/>
        <v>2000</v>
      </c>
      <c r="AG473" s="14">
        <f t="shared" ca="1" si="431"/>
        <v>2000</v>
      </c>
      <c r="AH473" s="14">
        <f t="shared" ca="1" si="389"/>
        <v>928.1750803303828</v>
      </c>
      <c r="AI473" s="14">
        <f t="shared" ca="1" si="404"/>
        <v>1071.8249196696172</v>
      </c>
      <c r="AJ473" s="14">
        <f t="shared" ca="1" si="405"/>
        <v>1071.8249196696172</v>
      </c>
      <c r="AK473" s="14">
        <f t="shared" ca="1" si="415"/>
        <v>851489.56299796025</v>
      </c>
      <c r="AL473" s="15">
        <f ca="1">SUM(AJ$12:AJ473)</f>
        <v>435622.05399796029</v>
      </c>
      <c r="AM473" s="16">
        <f ca="1">SUM(AH$12:AH473)+SUMIF(AI$12:AI473, "&lt;0")</f>
        <v>415867.50900000014</v>
      </c>
      <c r="AO473" s="9">
        <v>44644</v>
      </c>
      <c r="AP473" s="14">
        <f t="shared" ca="1" si="406"/>
        <v>3000</v>
      </c>
      <c r="AQ473" s="14">
        <f t="shared" ca="1" si="436"/>
        <v>3000</v>
      </c>
      <c r="AR473" s="14">
        <f t="shared" ca="1" si="390"/>
        <v>1541.5755193774992</v>
      </c>
      <c r="AS473" s="14">
        <f t="shared" ca="1" si="416"/>
        <v>1458.4244806225008</v>
      </c>
      <c r="AT473" s="14">
        <f t="shared" ca="1" si="417"/>
        <v>1458.4244806225008</v>
      </c>
      <c r="AU473" s="14">
        <f t="shared" ca="1" si="397"/>
        <v>1216390.7878561858</v>
      </c>
      <c r="AV473" s="15">
        <f ca="1">SUM(AT$12:AT473)</f>
        <v>624916.32179189636</v>
      </c>
      <c r="AW473" s="16">
        <f ca="1">SUM(AR$12:AR473)+SUMIF(AS$12:AS473, "&lt;0")</f>
        <v>591474.46606428945</v>
      </c>
      <c r="AX473" s="15"/>
      <c r="AZ473" s="9">
        <v>44644</v>
      </c>
      <c r="BA473" s="14">
        <f t="shared" ca="1" si="428"/>
        <v>1500</v>
      </c>
      <c r="BB473" s="14">
        <f t="shared" ca="1" si="437"/>
        <v>1500</v>
      </c>
      <c r="BC473" s="14">
        <f t="shared" ca="1" si="391"/>
        <v>922.90999999999622</v>
      </c>
      <c r="BD473" s="14">
        <f t="shared" ca="1" si="418"/>
        <v>577.09000000000378</v>
      </c>
      <c r="BE473" s="14">
        <f t="shared" ca="1" si="419"/>
        <v>577.09000000000378</v>
      </c>
      <c r="BF473" s="14">
        <f t="shared" ca="1" si="398"/>
        <v>655964.94699999993</v>
      </c>
      <c r="BG473" s="15">
        <f ca="1">SUM(BE$12:BE473)</f>
        <v>336097.43800000008</v>
      </c>
      <c r="BH473" s="16">
        <f ca="1">SUM(BC$12:BC473)+SUMIF(BD$12:BD473, "&lt;0")</f>
        <v>319867.50899999996</v>
      </c>
      <c r="BJ473" s="9">
        <v>44644</v>
      </c>
      <c r="BK473" s="14">
        <f t="shared" ca="1" si="429"/>
        <v>1750</v>
      </c>
      <c r="BL473" s="14">
        <f t="shared" ca="1" si="438"/>
        <v>1750</v>
      </c>
      <c r="BM473" s="14">
        <f t="shared" ca="1" si="392"/>
        <v>922.90999999999622</v>
      </c>
      <c r="BN473" s="14">
        <f t="shared" ca="1" si="420"/>
        <v>827.09000000000378</v>
      </c>
      <c r="BO473" s="14">
        <f t="shared" ca="1" si="421"/>
        <v>827.09000000000378</v>
      </c>
      <c r="BP473" s="14">
        <f t="shared" ca="1" si="399"/>
        <v>754214.94699999993</v>
      </c>
      <c r="BQ473" s="15">
        <f ca="1">SUM(BO$12:BO473)</f>
        <v>386347.43799999997</v>
      </c>
      <c r="BR473" s="16">
        <f ca="1">SUM(BM$12:BM473)+SUMIF(BN$12:BN473, "&lt;0")</f>
        <v>367867.50899999996</v>
      </c>
      <c r="BT473" s="9">
        <v>44644</v>
      </c>
      <c r="BU473" s="14">
        <f t="shared" ca="1" si="407"/>
        <v>2000</v>
      </c>
      <c r="BV473" s="14">
        <f t="shared" ca="1" si="432"/>
        <v>2000</v>
      </c>
      <c r="BW473" s="14">
        <f t="shared" ca="1" si="393"/>
        <v>928.1750803303828</v>
      </c>
      <c r="BX473" s="14">
        <f t="shared" ca="1" si="408"/>
        <v>1071.8249196696172</v>
      </c>
      <c r="BY473" s="14">
        <f t="shared" ca="1" si="409"/>
        <v>1071.8249196696172</v>
      </c>
      <c r="BZ473" s="14">
        <f t="shared" ca="1" si="422"/>
        <v>851489.56299796025</v>
      </c>
      <c r="CA473" s="15">
        <f ca="1">SUM(BY$12:BY473)</f>
        <v>435622.05399796029</v>
      </c>
      <c r="CB473" s="16">
        <f ca="1">SUM(BW$12:BW473)+SUMIF(BX$12:BX473, "&lt;0")</f>
        <v>415867.50900000014</v>
      </c>
      <c r="CD473" s="9">
        <v>44644</v>
      </c>
      <c r="CE473" s="14">
        <f t="shared" ca="1" si="430"/>
        <v>2500</v>
      </c>
      <c r="CF473" s="14">
        <f t="shared" ca="1" si="439"/>
        <v>2500</v>
      </c>
      <c r="CG473" s="14">
        <f t="shared" ca="1" si="394"/>
        <v>1428.1750803303828</v>
      </c>
      <c r="CH473" s="14">
        <f t="shared" ca="1" si="423"/>
        <v>1071.8249196696172</v>
      </c>
      <c r="CI473" s="14">
        <f t="shared" ca="1" si="424"/>
        <v>1071.8249196696172</v>
      </c>
      <c r="CJ473" s="14">
        <f t="shared" ca="1" si="400"/>
        <v>1038787.2951667549</v>
      </c>
      <c r="CK473" s="15">
        <f ca="1">SUM(CI$12:CI473)</f>
        <v>531622.05399796041</v>
      </c>
      <c r="CL473" s="16">
        <f ca="1">SUM(CG$12:CG473)+SUMIF(CH$12:CH473, "&lt;0")</f>
        <v>507165.24116879463</v>
      </c>
    </row>
    <row r="474" spans="1:90" x14ac:dyDescent="0.2">
      <c r="A474" s="24">
        <v>44645</v>
      </c>
      <c r="B474" s="54">
        <f ca="1">IF($A474&gt;= $C$5,$C$6, INDEX('Historical Data'!$D$2:$D$745, MATCH(A474, 'Historical Data'!$B$2:$B$745, 0)))</f>
        <v>1295.6389999999997</v>
      </c>
      <c r="C474" s="14">
        <f t="shared" ca="1" si="433"/>
        <v>1295.6389999999994</v>
      </c>
      <c r="D474" s="14">
        <f t="shared" ca="1" si="401"/>
        <v>1054.2170000000042</v>
      </c>
      <c r="E474" s="14">
        <f t="shared" ca="1" si="410"/>
        <v>241.42199999999548</v>
      </c>
      <c r="F474" s="14">
        <f t="shared" ca="1" si="402"/>
        <v>241.42199999999548</v>
      </c>
      <c r="G474" s="14">
        <f t="shared" ca="1" si="425"/>
        <v>576946.71300000302</v>
      </c>
      <c r="H474" s="15">
        <f ca="1">SUM(F$12:F474)</f>
        <v>295262.29899999977</v>
      </c>
      <c r="I474" s="16">
        <f ca="1">SUM(D$12:D474)+SUMIF(E$12:E474, "&lt;0")</f>
        <v>281684.41399999964</v>
      </c>
      <c r="J474" s="15"/>
      <c r="K474" s="9">
        <v>44645</v>
      </c>
      <c r="L474" s="14">
        <f t="shared" ca="1" si="426"/>
        <v>1788.5130798771124</v>
      </c>
      <c r="M474" s="14">
        <f t="shared" ca="1" si="434"/>
        <v>1788.5130798771129</v>
      </c>
      <c r="N474" s="14">
        <f t="shared" ca="1" si="387"/>
        <v>1054.2170000000042</v>
      </c>
      <c r="O474" s="14">
        <f t="shared" ca="1" si="411"/>
        <v>734.29607987710824</v>
      </c>
      <c r="P474" s="14">
        <f t="shared" ca="1" si="412"/>
        <v>734.29607987710824</v>
      </c>
      <c r="Q474" s="14">
        <f t="shared" ca="1" si="395"/>
        <v>771139.10047158576</v>
      </c>
      <c r="R474" s="15">
        <f ca="1">SUM(P$12:P474)</f>
        <v>394822.8631351763</v>
      </c>
      <c r="S474" s="16">
        <f ca="1">SUM(N$12:N474)+SUMIF(O$12:O474, "&lt;0")</f>
        <v>376316.2373364052</v>
      </c>
      <c r="U474" s="9">
        <v>44645</v>
      </c>
      <c r="V474" s="14">
        <f t="shared" ca="1" si="427"/>
        <v>1250</v>
      </c>
      <c r="W474" s="14">
        <f t="shared" ca="1" si="435"/>
        <v>1250</v>
      </c>
      <c r="X474" s="14">
        <f t="shared" ca="1" si="388"/>
        <v>1054.2170000000042</v>
      </c>
      <c r="Y474" s="14">
        <f t="shared" ca="1" si="413"/>
        <v>195.78299999999581</v>
      </c>
      <c r="Z474" s="14">
        <f t="shared" ca="1" si="414"/>
        <v>195.78299999999581</v>
      </c>
      <c r="AA474" s="14">
        <f t="shared" ca="1" si="396"/>
        <v>558964.94699999993</v>
      </c>
      <c r="AB474" s="15">
        <f ca="1">SUM(Z$12:Z474)</f>
        <v>286043.22099999996</v>
      </c>
      <c r="AC474" s="16">
        <f ca="1">SUM(X$12:X474)+SUMIF(Y$12:Y474, "&lt;0")</f>
        <v>272921.72600000008</v>
      </c>
      <c r="AE474" s="9">
        <v>44645</v>
      </c>
      <c r="AF474" s="14">
        <f t="shared" ca="1" si="403"/>
        <v>2000</v>
      </c>
      <c r="AG474" s="14">
        <f t="shared" ca="1" si="431"/>
        <v>2000</v>
      </c>
      <c r="AH474" s="14">
        <f t="shared" ca="1" si="389"/>
        <v>1054.2170000000042</v>
      </c>
      <c r="AI474" s="14">
        <f t="shared" ca="1" si="404"/>
        <v>945.78299999999581</v>
      </c>
      <c r="AJ474" s="14">
        <f t="shared" ca="1" si="405"/>
        <v>945.78299999999581</v>
      </c>
      <c r="AK474" s="14">
        <f t="shared" ca="1" si="415"/>
        <v>853489.56299796025</v>
      </c>
      <c r="AL474" s="15">
        <f ca="1">SUM(AJ$12:AJ474)</f>
        <v>436567.83699796029</v>
      </c>
      <c r="AM474" s="16">
        <f ca="1">SUM(AH$12:AH474)+SUMIF(AI$12:AI474, "&lt;0")</f>
        <v>416921.72600000014</v>
      </c>
      <c r="AO474" s="9">
        <v>44645</v>
      </c>
      <c r="AP474" s="14">
        <f t="shared" ca="1" si="406"/>
        <v>3000</v>
      </c>
      <c r="AQ474" s="14">
        <f t="shared" ca="1" si="436"/>
        <v>3000</v>
      </c>
      <c r="AR474" s="14">
        <f t="shared" ca="1" si="390"/>
        <v>1672.8825193775069</v>
      </c>
      <c r="AS474" s="14">
        <f t="shared" ca="1" si="416"/>
        <v>1327.1174806224931</v>
      </c>
      <c r="AT474" s="14">
        <f t="shared" ca="1" si="417"/>
        <v>1327.1174806224931</v>
      </c>
      <c r="AU474" s="14">
        <f t="shared" ca="1" si="397"/>
        <v>1219390.7878561858</v>
      </c>
      <c r="AV474" s="15">
        <f ca="1">SUM(AT$12:AT474)</f>
        <v>626243.43927251885</v>
      </c>
      <c r="AW474" s="16">
        <f ca="1">SUM(AR$12:AR474)+SUMIF(AS$12:AS474, "&lt;0")</f>
        <v>593147.34858366696</v>
      </c>
      <c r="AX474" s="15"/>
      <c r="AZ474" s="9">
        <v>44645</v>
      </c>
      <c r="BA474" s="14">
        <f t="shared" ca="1" si="428"/>
        <v>1500</v>
      </c>
      <c r="BB474" s="14">
        <f t="shared" ca="1" si="437"/>
        <v>1500</v>
      </c>
      <c r="BC474" s="14">
        <f t="shared" ca="1" si="391"/>
        <v>1054.2170000000042</v>
      </c>
      <c r="BD474" s="14">
        <f t="shared" ca="1" si="418"/>
        <v>445.78299999999581</v>
      </c>
      <c r="BE474" s="14">
        <f t="shared" ca="1" si="419"/>
        <v>445.78299999999581</v>
      </c>
      <c r="BF474" s="14">
        <f t="shared" ca="1" si="398"/>
        <v>657464.94699999993</v>
      </c>
      <c r="BG474" s="15">
        <f ca="1">SUM(BE$12:BE474)</f>
        <v>336543.22100000008</v>
      </c>
      <c r="BH474" s="16">
        <f ca="1">SUM(BC$12:BC474)+SUMIF(BD$12:BD474, "&lt;0")</f>
        <v>320921.72599999997</v>
      </c>
      <c r="BJ474" s="9">
        <v>44645</v>
      </c>
      <c r="BK474" s="14">
        <f t="shared" ca="1" si="429"/>
        <v>1750</v>
      </c>
      <c r="BL474" s="14">
        <f t="shared" ca="1" si="438"/>
        <v>1750</v>
      </c>
      <c r="BM474" s="14">
        <f t="shared" ca="1" si="392"/>
        <v>1054.2170000000042</v>
      </c>
      <c r="BN474" s="14">
        <f t="shared" ca="1" si="420"/>
        <v>695.78299999999581</v>
      </c>
      <c r="BO474" s="14">
        <f t="shared" ca="1" si="421"/>
        <v>695.78299999999581</v>
      </c>
      <c r="BP474" s="14">
        <f t="shared" ca="1" si="399"/>
        <v>755964.94699999993</v>
      </c>
      <c r="BQ474" s="15">
        <f ca="1">SUM(BO$12:BO474)</f>
        <v>387043.22099999996</v>
      </c>
      <c r="BR474" s="16">
        <f ca="1">SUM(BM$12:BM474)+SUMIF(BN$12:BN474, "&lt;0")</f>
        <v>368921.72599999991</v>
      </c>
      <c r="BT474" s="9">
        <v>44645</v>
      </c>
      <c r="BU474" s="14">
        <f t="shared" ca="1" si="407"/>
        <v>2000</v>
      </c>
      <c r="BV474" s="14">
        <f t="shared" ca="1" si="432"/>
        <v>2000</v>
      </c>
      <c r="BW474" s="14">
        <f t="shared" ca="1" si="393"/>
        <v>1054.2170000000042</v>
      </c>
      <c r="BX474" s="14">
        <f t="shared" ca="1" si="408"/>
        <v>945.78299999999581</v>
      </c>
      <c r="BY474" s="14">
        <f t="shared" ca="1" si="409"/>
        <v>945.78299999999581</v>
      </c>
      <c r="BZ474" s="14">
        <f t="shared" ca="1" si="422"/>
        <v>853489.56299796025</v>
      </c>
      <c r="CA474" s="15">
        <f ca="1">SUM(BY$12:BY474)</f>
        <v>436567.83699796029</v>
      </c>
      <c r="CB474" s="16">
        <f ca="1">SUM(BW$12:BW474)+SUMIF(BX$12:BX474, "&lt;0")</f>
        <v>416921.72600000014</v>
      </c>
      <c r="CD474" s="9">
        <v>44645</v>
      </c>
      <c r="CE474" s="14">
        <f t="shared" ca="1" si="430"/>
        <v>2500</v>
      </c>
      <c r="CF474" s="14">
        <f t="shared" ca="1" si="439"/>
        <v>2500</v>
      </c>
      <c r="CG474" s="14">
        <f t="shared" ca="1" si="394"/>
        <v>1533.7043503563282</v>
      </c>
      <c r="CH474" s="14">
        <f t="shared" ca="1" si="423"/>
        <v>966.29564964367182</v>
      </c>
      <c r="CI474" s="14">
        <f t="shared" ca="1" si="424"/>
        <v>966.29564964367182</v>
      </c>
      <c r="CJ474" s="14">
        <f t="shared" ca="1" si="400"/>
        <v>1041287.2951667549</v>
      </c>
      <c r="CK474" s="15">
        <f ca="1">SUM(CI$12:CI474)</f>
        <v>532588.34964760405</v>
      </c>
      <c r="CL474" s="16">
        <f ca="1">SUM(CG$12:CG474)+SUMIF(CH$12:CH474, "&lt;0")</f>
        <v>508698.94551915093</v>
      </c>
    </row>
    <row r="475" spans="1:90" x14ac:dyDescent="0.2">
      <c r="A475" s="24">
        <v>44646</v>
      </c>
      <c r="B475" s="54">
        <f ca="1">IF($A475&gt;= $C$5,$C$6, INDEX('Historical Data'!$D$2:$D$745, MATCH(A475, 'Historical Data'!$B$2:$B$745, 0)))</f>
        <v>1295.6389999999997</v>
      </c>
      <c r="C475" s="14">
        <f t="shared" ca="1" si="433"/>
        <v>1295.6389999999994</v>
      </c>
      <c r="D475" s="14">
        <f t="shared" ca="1" si="401"/>
        <v>1295.6389999999997</v>
      </c>
      <c r="E475" s="14">
        <f t="shared" ca="1" si="410"/>
        <v>0</v>
      </c>
      <c r="F475" s="14">
        <f t="shared" ca="1" si="402"/>
        <v>0</v>
      </c>
      <c r="G475" s="14">
        <f t="shared" ca="1" si="425"/>
        <v>578242.35200000298</v>
      </c>
      <c r="H475" s="15">
        <f ca="1">SUM(F$12:F475)</f>
        <v>295262.29899999977</v>
      </c>
      <c r="I475" s="16">
        <f ca="1">SUM(D$12:D475)+SUMIF(E$12:E475, "&lt;0")</f>
        <v>282980.05299999967</v>
      </c>
      <c r="J475" s="15"/>
      <c r="K475" s="9">
        <v>44646</v>
      </c>
      <c r="L475" s="14">
        <f t="shared" ca="1" si="426"/>
        <v>1788.5130798771124</v>
      </c>
      <c r="M475" s="14">
        <f t="shared" ca="1" si="434"/>
        <v>1788.5130798771129</v>
      </c>
      <c r="N475" s="14">
        <f t="shared" ca="1" si="387"/>
        <v>1623.614999999998</v>
      </c>
      <c r="O475" s="14">
        <f t="shared" ca="1" si="411"/>
        <v>164.89807987711447</v>
      </c>
      <c r="P475" s="14">
        <f t="shared" ca="1" si="412"/>
        <v>164.89807987711447</v>
      </c>
      <c r="Q475" s="14">
        <f t="shared" ca="1" si="395"/>
        <v>772927.61355146288</v>
      </c>
      <c r="R475" s="15">
        <f ca="1">SUM(P$12:P475)</f>
        <v>394987.76121505344</v>
      </c>
      <c r="S475" s="16">
        <f ca="1">SUM(N$12:N475)+SUMIF(O$12:O475, "&lt;0")</f>
        <v>377939.85233640519</v>
      </c>
      <c r="U475" s="9">
        <v>44646</v>
      </c>
      <c r="V475" s="14">
        <f t="shared" ca="1" si="427"/>
        <v>1250</v>
      </c>
      <c r="W475" s="14">
        <f t="shared" ca="1" si="435"/>
        <v>1250</v>
      </c>
      <c r="X475" s="14">
        <f t="shared" ca="1" si="388"/>
        <v>1250</v>
      </c>
      <c r="Y475" s="14">
        <f t="shared" ca="1" si="413"/>
        <v>0</v>
      </c>
      <c r="Z475" s="14">
        <f t="shared" ca="1" si="414"/>
        <v>0</v>
      </c>
      <c r="AA475" s="14">
        <f t="shared" ca="1" si="396"/>
        <v>560214.94699999993</v>
      </c>
      <c r="AB475" s="15">
        <f ca="1">SUM(Z$12:Z475)</f>
        <v>286043.22099999996</v>
      </c>
      <c r="AC475" s="16">
        <f ca="1">SUM(X$12:X475)+SUMIF(Y$12:Y475, "&lt;0")</f>
        <v>274171.72600000008</v>
      </c>
      <c r="AE475" s="9">
        <v>44646</v>
      </c>
      <c r="AF475" s="14">
        <f t="shared" ca="1" si="403"/>
        <v>2000</v>
      </c>
      <c r="AG475" s="14">
        <f t="shared" ca="1" si="431"/>
        <v>2000</v>
      </c>
      <c r="AH475" s="14">
        <f t="shared" ca="1" si="389"/>
        <v>1623.614999999998</v>
      </c>
      <c r="AI475" s="14">
        <f t="shared" ca="1" si="404"/>
        <v>376.38500000000204</v>
      </c>
      <c r="AJ475" s="14">
        <f t="shared" ca="1" si="405"/>
        <v>376.38500000000204</v>
      </c>
      <c r="AK475" s="14">
        <f t="shared" ca="1" si="415"/>
        <v>855489.56299796025</v>
      </c>
      <c r="AL475" s="15">
        <f ca="1">SUM(AJ$12:AJ475)</f>
        <v>436944.2219979603</v>
      </c>
      <c r="AM475" s="16">
        <f ca="1">SUM(AH$12:AH475)+SUMIF(AI$12:AI475, "&lt;0")</f>
        <v>418545.34100000013</v>
      </c>
      <c r="AO475" s="9">
        <v>44646</v>
      </c>
      <c r="AP475" s="14">
        <f t="shared" ca="1" si="406"/>
        <v>3000</v>
      </c>
      <c r="AQ475" s="14">
        <f t="shared" ca="1" si="436"/>
        <v>3000</v>
      </c>
      <c r="AR475" s="14">
        <f t="shared" ca="1" si="390"/>
        <v>2242.2805193775002</v>
      </c>
      <c r="AS475" s="14">
        <f t="shared" ca="1" si="416"/>
        <v>757.71948062249976</v>
      </c>
      <c r="AT475" s="14">
        <f t="shared" ca="1" si="417"/>
        <v>757.71948062249976</v>
      </c>
      <c r="AU475" s="14">
        <f t="shared" ca="1" si="397"/>
        <v>1222390.7878561858</v>
      </c>
      <c r="AV475" s="15">
        <f ca="1">SUM(AT$12:AT475)</f>
        <v>627001.1587531413</v>
      </c>
      <c r="AW475" s="16">
        <f ca="1">SUM(AR$12:AR475)+SUMIF(AS$12:AS475, "&lt;0")</f>
        <v>595389.62910304451</v>
      </c>
      <c r="AX475" s="15"/>
      <c r="AZ475" s="9">
        <v>44646</v>
      </c>
      <c r="BA475" s="14">
        <f t="shared" ca="1" si="428"/>
        <v>1500</v>
      </c>
      <c r="BB475" s="14">
        <f t="shared" ca="1" si="437"/>
        <v>1500</v>
      </c>
      <c r="BC475" s="14">
        <f t="shared" ca="1" si="391"/>
        <v>1500</v>
      </c>
      <c r="BD475" s="14">
        <f t="shared" ca="1" si="418"/>
        <v>0</v>
      </c>
      <c r="BE475" s="14">
        <f t="shared" ca="1" si="419"/>
        <v>0</v>
      </c>
      <c r="BF475" s="14">
        <f t="shared" ca="1" si="398"/>
        <v>658964.94699999993</v>
      </c>
      <c r="BG475" s="15">
        <f ca="1">SUM(BE$12:BE475)</f>
        <v>336543.22100000008</v>
      </c>
      <c r="BH475" s="16">
        <f ca="1">SUM(BC$12:BC475)+SUMIF(BD$12:BD475, "&lt;0")</f>
        <v>322421.72599999997</v>
      </c>
      <c r="BJ475" s="9">
        <v>44646</v>
      </c>
      <c r="BK475" s="14">
        <f t="shared" ca="1" si="429"/>
        <v>1750</v>
      </c>
      <c r="BL475" s="14">
        <f t="shared" ca="1" si="438"/>
        <v>1750</v>
      </c>
      <c r="BM475" s="14">
        <f t="shared" ca="1" si="392"/>
        <v>1623.614999999998</v>
      </c>
      <c r="BN475" s="14">
        <f t="shared" ca="1" si="420"/>
        <v>126.38500000000204</v>
      </c>
      <c r="BO475" s="14">
        <f t="shared" ca="1" si="421"/>
        <v>126.38500000000204</v>
      </c>
      <c r="BP475" s="14">
        <f t="shared" ca="1" si="399"/>
        <v>757714.94699999993</v>
      </c>
      <c r="BQ475" s="15">
        <f ca="1">SUM(BO$12:BO475)</f>
        <v>387169.60599999997</v>
      </c>
      <c r="BR475" s="16">
        <f ca="1">SUM(BM$12:BM475)+SUMIF(BN$12:BN475, "&lt;0")</f>
        <v>370545.3409999999</v>
      </c>
      <c r="BT475" s="9">
        <v>44646</v>
      </c>
      <c r="BU475" s="14">
        <f t="shared" ca="1" si="407"/>
        <v>2000</v>
      </c>
      <c r="BV475" s="14">
        <f t="shared" ca="1" si="432"/>
        <v>2000</v>
      </c>
      <c r="BW475" s="14">
        <f t="shared" ca="1" si="393"/>
        <v>1623.614999999998</v>
      </c>
      <c r="BX475" s="14">
        <f t="shared" ca="1" si="408"/>
        <v>376.38500000000204</v>
      </c>
      <c r="BY475" s="14">
        <f t="shared" ca="1" si="409"/>
        <v>376.38500000000204</v>
      </c>
      <c r="BZ475" s="14">
        <f t="shared" ca="1" si="422"/>
        <v>855489.56299796025</v>
      </c>
      <c r="CA475" s="15">
        <f ca="1">SUM(BY$12:BY475)</f>
        <v>436944.2219979603</v>
      </c>
      <c r="CB475" s="16">
        <f ca="1">SUM(BW$12:BW475)+SUMIF(BX$12:BX475, "&lt;0")</f>
        <v>418545.34100000013</v>
      </c>
      <c r="CD475" s="9">
        <v>44646</v>
      </c>
      <c r="CE475" s="14">
        <f t="shared" ca="1" si="430"/>
        <v>2500</v>
      </c>
      <c r="CF475" s="14">
        <f t="shared" ca="1" si="439"/>
        <v>2500</v>
      </c>
      <c r="CG475" s="14">
        <f t="shared" ca="1" si="394"/>
        <v>2077.3246203822591</v>
      </c>
      <c r="CH475" s="14">
        <f t="shared" ca="1" si="423"/>
        <v>422.67537961774087</v>
      </c>
      <c r="CI475" s="14">
        <f t="shared" ca="1" si="424"/>
        <v>422.67537961774087</v>
      </c>
      <c r="CJ475" s="14">
        <f t="shared" ca="1" si="400"/>
        <v>1043787.2951667549</v>
      </c>
      <c r="CK475" s="15">
        <f ca="1">SUM(CI$12:CI475)</f>
        <v>533011.02502722177</v>
      </c>
      <c r="CL475" s="16">
        <f ca="1">SUM(CG$12:CG475)+SUMIF(CH$12:CH475, "&lt;0")</f>
        <v>510776.27013953321</v>
      </c>
    </row>
    <row r="476" spans="1:90" x14ac:dyDescent="0.2">
      <c r="A476" s="24">
        <v>44647</v>
      </c>
      <c r="B476" s="54">
        <f ca="1">IF($A476&gt;= $C$5,$C$6, INDEX('Historical Data'!$D$2:$D$745, MATCH(A476, 'Historical Data'!$B$2:$B$745, 0)))</f>
        <v>1295.6389999999997</v>
      </c>
      <c r="C476" s="14">
        <f t="shared" ca="1" si="433"/>
        <v>1295.6389999999994</v>
      </c>
      <c r="D476" s="14">
        <f t="shared" ca="1" si="401"/>
        <v>1295.6389999999997</v>
      </c>
      <c r="E476" s="14">
        <f t="shared" ca="1" si="410"/>
        <v>0</v>
      </c>
      <c r="F476" s="14">
        <f t="shared" ca="1" si="402"/>
        <v>0</v>
      </c>
      <c r="G476" s="14">
        <f t="shared" ca="1" si="425"/>
        <v>579537.99100000295</v>
      </c>
      <c r="H476" s="15">
        <f ca="1">SUM(F$12:F476)</f>
        <v>295262.29899999977</v>
      </c>
      <c r="I476" s="16">
        <f ca="1">SUM(D$12:D476)+SUMIF(E$12:E476, "&lt;0")</f>
        <v>284275.69199999969</v>
      </c>
      <c r="J476" s="15"/>
      <c r="K476" s="9">
        <v>44647</v>
      </c>
      <c r="L476" s="14">
        <f t="shared" ca="1" si="426"/>
        <v>1788.5130798771124</v>
      </c>
      <c r="M476" s="14">
        <f t="shared" ca="1" si="434"/>
        <v>1788.5130798771129</v>
      </c>
      <c r="N476" s="14">
        <f t="shared" ca="1" si="387"/>
        <v>1788.5130798771124</v>
      </c>
      <c r="O476" s="14">
        <f t="shared" ca="1" si="411"/>
        <v>0</v>
      </c>
      <c r="P476" s="14">
        <f t="shared" ca="1" si="412"/>
        <v>0</v>
      </c>
      <c r="Q476" s="14">
        <f t="shared" ca="1" si="395"/>
        <v>774716.12663134001</v>
      </c>
      <c r="R476" s="15">
        <f ca="1">SUM(P$12:P476)</f>
        <v>394987.76121505344</v>
      </c>
      <c r="S476" s="16">
        <f ca="1">SUM(N$12:N476)+SUMIF(O$12:O476, "&lt;0")</f>
        <v>379728.36541628232</v>
      </c>
      <c r="U476" s="9">
        <v>44647</v>
      </c>
      <c r="V476" s="14">
        <f t="shared" ca="1" si="427"/>
        <v>1250</v>
      </c>
      <c r="W476" s="14">
        <f t="shared" ca="1" si="435"/>
        <v>1250</v>
      </c>
      <c r="X476" s="14">
        <f t="shared" ca="1" si="388"/>
        <v>1250</v>
      </c>
      <c r="Y476" s="14">
        <f t="shared" ca="1" si="413"/>
        <v>0</v>
      </c>
      <c r="Z476" s="14">
        <f t="shared" ca="1" si="414"/>
        <v>0</v>
      </c>
      <c r="AA476" s="14">
        <f t="shared" ca="1" si="396"/>
        <v>561464.94699999993</v>
      </c>
      <c r="AB476" s="15">
        <f ca="1">SUM(Z$12:Z476)</f>
        <v>286043.22099999996</v>
      </c>
      <c r="AC476" s="16">
        <f ca="1">SUM(X$12:X476)+SUMIF(Y$12:Y476, "&lt;0")</f>
        <v>275421.72600000008</v>
      </c>
      <c r="AE476" s="9">
        <v>44647</v>
      </c>
      <c r="AF476" s="14">
        <f t="shared" ca="1" si="403"/>
        <v>2000</v>
      </c>
      <c r="AG476" s="14">
        <f t="shared" ca="1" si="431"/>
        <v>2000</v>
      </c>
      <c r="AH476" s="14">
        <f t="shared" ca="1" si="389"/>
        <v>1881.023000000001</v>
      </c>
      <c r="AI476" s="14">
        <f t="shared" ca="1" si="404"/>
        <v>118.97699999999895</v>
      </c>
      <c r="AJ476" s="14">
        <f t="shared" ca="1" si="405"/>
        <v>118.97699999999895</v>
      </c>
      <c r="AK476" s="14">
        <f t="shared" ca="1" si="415"/>
        <v>857489.56299796025</v>
      </c>
      <c r="AL476" s="15">
        <f ca="1">SUM(AJ$12:AJ476)</f>
        <v>437063.19899796031</v>
      </c>
      <c r="AM476" s="16">
        <f ca="1">SUM(AH$12:AH476)+SUMIF(AI$12:AI476, "&lt;0")</f>
        <v>420426.36400000012</v>
      </c>
      <c r="AO476" s="9">
        <v>44647</v>
      </c>
      <c r="AP476" s="14">
        <f t="shared" ca="1" si="406"/>
        <v>3000</v>
      </c>
      <c r="AQ476" s="14">
        <f t="shared" ca="1" si="436"/>
        <v>3000</v>
      </c>
      <c r="AR476" s="14">
        <f t="shared" ca="1" si="390"/>
        <v>2499.6885193775038</v>
      </c>
      <c r="AS476" s="14">
        <f t="shared" ca="1" si="416"/>
        <v>500.31148062249622</v>
      </c>
      <c r="AT476" s="14">
        <f t="shared" ca="1" si="417"/>
        <v>500.31148062249622</v>
      </c>
      <c r="AU476" s="14">
        <f t="shared" ca="1" si="397"/>
        <v>1225390.7878561858</v>
      </c>
      <c r="AV476" s="15">
        <f ca="1">SUM(AT$12:AT476)</f>
        <v>627501.4702337638</v>
      </c>
      <c r="AW476" s="16">
        <f ca="1">SUM(AR$12:AR476)+SUMIF(AS$12:AS476, "&lt;0")</f>
        <v>597889.31762242201</v>
      </c>
      <c r="AX476" s="15"/>
      <c r="AZ476" s="9">
        <v>44647</v>
      </c>
      <c r="BA476" s="14">
        <f t="shared" ca="1" si="428"/>
        <v>1500</v>
      </c>
      <c r="BB476" s="14">
        <f t="shared" ca="1" si="437"/>
        <v>1500</v>
      </c>
      <c r="BC476" s="14">
        <f t="shared" ca="1" si="391"/>
        <v>1500</v>
      </c>
      <c r="BD476" s="14">
        <f t="shared" ca="1" si="418"/>
        <v>0</v>
      </c>
      <c r="BE476" s="14">
        <f t="shared" ca="1" si="419"/>
        <v>0</v>
      </c>
      <c r="BF476" s="14">
        <f t="shared" ca="1" si="398"/>
        <v>660464.94699999993</v>
      </c>
      <c r="BG476" s="15">
        <f ca="1">SUM(BE$12:BE476)</f>
        <v>336543.22100000008</v>
      </c>
      <c r="BH476" s="16">
        <f ca="1">SUM(BC$12:BC476)+SUMIF(BD$12:BD476, "&lt;0")</f>
        <v>323921.72599999997</v>
      </c>
      <c r="BJ476" s="9">
        <v>44647</v>
      </c>
      <c r="BK476" s="14">
        <f t="shared" ca="1" si="429"/>
        <v>1750</v>
      </c>
      <c r="BL476" s="14">
        <f t="shared" ca="1" si="438"/>
        <v>1750</v>
      </c>
      <c r="BM476" s="14">
        <f t="shared" ca="1" si="392"/>
        <v>1750</v>
      </c>
      <c r="BN476" s="14">
        <f t="shared" ca="1" si="420"/>
        <v>0</v>
      </c>
      <c r="BO476" s="14">
        <f t="shared" ca="1" si="421"/>
        <v>0</v>
      </c>
      <c r="BP476" s="14">
        <f t="shared" ca="1" si="399"/>
        <v>759464.94699999993</v>
      </c>
      <c r="BQ476" s="15">
        <f ca="1">SUM(BO$12:BO476)</f>
        <v>387169.60599999997</v>
      </c>
      <c r="BR476" s="16">
        <f ca="1">SUM(BM$12:BM476)+SUMIF(BN$12:BN476, "&lt;0")</f>
        <v>372295.3409999999</v>
      </c>
      <c r="BT476" s="9">
        <v>44647</v>
      </c>
      <c r="BU476" s="14">
        <f t="shared" ca="1" si="407"/>
        <v>2000</v>
      </c>
      <c r="BV476" s="14">
        <f t="shared" ca="1" si="432"/>
        <v>2000</v>
      </c>
      <c r="BW476" s="14">
        <f t="shared" ca="1" si="393"/>
        <v>1881.023000000001</v>
      </c>
      <c r="BX476" s="14">
        <f t="shared" ca="1" si="408"/>
        <v>118.97699999999895</v>
      </c>
      <c r="BY476" s="14">
        <f t="shared" ca="1" si="409"/>
        <v>118.97699999999895</v>
      </c>
      <c r="BZ476" s="14">
        <f t="shared" ca="1" si="422"/>
        <v>857489.56299796025</v>
      </c>
      <c r="CA476" s="15">
        <f ca="1">SUM(BY$12:BY476)</f>
        <v>437063.19899796031</v>
      </c>
      <c r="CB476" s="16">
        <f ca="1">SUM(BW$12:BW476)+SUMIF(BX$12:BX476, "&lt;0")</f>
        <v>420426.36400000012</v>
      </c>
      <c r="CD476" s="9">
        <v>44647</v>
      </c>
      <c r="CE476" s="14">
        <f t="shared" ca="1" si="430"/>
        <v>2500</v>
      </c>
      <c r="CF476" s="14">
        <f t="shared" ca="1" si="439"/>
        <v>2500</v>
      </c>
      <c r="CG476" s="14">
        <f t="shared" ca="1" si="394"/>
        <v>2308.9548904081998</v>
      </c>
      <c r="CH476" s="14">
        <f t="shared" ca="1" si="423"/>
        <v>191.04510959180016</v>
      </c>
      <c r="CI476" s="14">
        <f t="shared" ca="1" si="424"/>
        <v>191.04510959180016</v>
      </c>
      <c r="CJ476" s="14">
        <f t="shared" ca="1" si="400"/>
        <v>1046287.2951667549</v>
      </c>
      <c r="CK476" s="15">
        <f ca="1">SUM(CI$12:CI476)</f>
        <v>533202.07013681356</v>
      </c>
      <c r="CL476" s="16">
        <f ca="1">SUM(CG$12:CG476)+SUMIF(CH$12:CH476, "&lt;0")</f>
        <v>513085.22502994142</v>
      </c>
    </row>
    <row r="477" spans="1:90" x14ac:dyDescent="0.2">
      <c r="A477" s="24">
        <v>44648</v>
      </c>
      <c r="B477" s="54">
        <f ca="1">IF($A477&gt;= $C$5,$C$6, INDEX('Historical Data'!$D$2:$D$745, MATCH(A477, 'Historical Data'!$B$2:$B$745, 0)))</f>
        <v>1295.6389999999997</v>
      </c>
      <c r="C477" s="14">
        <f t="shared" ca="1" si="433"/>
        <v>1295.6389999999994</v>
      </c>
      <c r="D477" s="14">
        <f t="shared" ca="1" si="401"/>
        <v>1291.0139999999947</v>
      </c>
      <c r="E477" s="14">
        <f t="shared" ca="1" si="410"/>
        <v>4.6250000000050022</v>
      </c>
      <c r="F477" s="14">
        <f t="shared" ca="1" si="402"/>
        <v>4.6250000000050022</v>
      </c>
      <c r="G477" s="14">
        <f t="shared" ca="1" si="425"/>
        <v>580833.63000000292</v>
      </c>
      <c r="H477" s="15">
        <f ca="1">SUM(F$12:F477)</f>
        <v>295266.92399999977</v>
      </c>
      <c r="I477" s="16">
        <f ca="1">SUM(D$12:D477)+SUMIF(E$12:E477, "&lt;0")</f>
        <v>285566.70599999966</v>
      </c>
      <c r="J477" s="15"/>
      <c r="K477" s="9">
        <v>44648</v>
      </c>
      <c r="L477" s="14">
        <f t="shared" ca="1" si="426"/>
        <v>1788.5130798771124</v>
      </c>
      <c r="M477" s="14">
        <f t="shared" ca="1" si="434"/>
        <v>1788.5130798771129</v>
      </c>
      <c r="N477" s="14">
        <f t="shared" ca="1" si="387"/>
        <v>470.16392012288361</v>
      </c>
      <c r="O477" s="14">
        <f t="shared" ca="1" si="411"/>
        <v>1318.3491597542288</v>
      </c>
      <c r="P477" s="14">
        <f t="shared" ca="1" si="412"/>
        <v>1318.3491597542288</v>
      </c>
      <c r="Q477" s="14">
        <f t="shared" ca="1" si="395"/>
        <v>776504.63971121714</v>
      </c>
      <c r="R477" s="15">
        <f ca="1">SUM(P$12:P477)</f>
        <v>396306.11037480767</v>
      </c>
      <c r="S477" s="16">
        <f ca="1">SUM(N$12:N477)+SUMIF(O$12:O477, "&lt;0")</f>
        <v>380198.52933640522</v>
      </c>
      <c r="U477" s="9">
        <v>44648</v>
      </c>
      <c r="V477" s="14">
        <f t="shared" ca="1" si="427"/>
        <v>1250</v>
      </c>
      <c r="W477" s="14">
        <f t="shared" ca="1" si="435"/>
        <v>1250</v>
      </c>
      <c r="X477" s="14">
        <f t="shared" ca="1" si="388"/>
        <v>1250</v>
      </c>
      <c r="Y477" s="14">
        <f t="shared" ca="1" si="413"/>
        <v>0</v>
      </c>
      <c r="Z477" s="14">
        <f t="shared" ca="1" si="414"/>
        <v>0</v>
      </c>
      <c r="AA477" s="14">
        <f t="shared" ca="1" si="396"/>
        <v>562714.94699999993</v>
      </c>
      <c r="AB477" s="15">
        <f ca="1">SUM(Z$12:Z477)</f>
        <v>286043.22099999996</v>
      </c>
      <c r="AC477" s="16">
        <f ca="1">SUM(X$12:X477)+SUMIF(Y$12:Y477, "&lt;0")</f>
        <v>276671.72600000008</v>
      </c>
      <c r="AE477" s="9">
        <v>44648</v>
      </c>
      <c r="AF477" s="14">
        <f t="shared" ca="1" si="403"/>
        <v>2000</v>
      </c>
      <c r="AG477" s="14">
        <f t="shared" ca="1" si="431"/>
        <v>2000</v>
      </c>
      <c r="AH477" s="14">
        <f t="shared" ca="1" si="389"/>
        <v>377.65399999999499</v>
      </c>
      <c r="AI477" s="14">
        <f t="shared" ca="1" si="404"/>
        <v>1622.346000000005</v>
      </c>
      <c r="AJ477" s="14">
        <f t="shared" ca="1" si="405"/>
        <v>1622.346000000005</v>
      </c>
      <c r="AK477" s="14">
        <f t="shared" ca="1" si="415"/>
        <v>859489.56299796025</v>
      </c>
      <c r="AL477" s="15">
        <f ca="1">SUM(AJ$12:AJ477)</f>
        <v>438685.54499796033</v>
      </c>
      <c r="AM477" s="16">
        <f ca="1">SUM(AH$12:AH477)+SUMIF(AI$12:AI477, "&lt;0")</f>
        <v>420804.0180000001</v>
      </c>
      <c r="AO477" s="9">
        <v>44648</v>
      </c>
      <c r="AP477" s="14">
        <f t="shared" ca="1" si="406"/>
        <v>3000</v>
      </c>
      <c r="AQ477" s="14">
        <f t="shared" ca="1" si="436"/>
        <v>3000</v>
      </c>
      <c r="AR477" s="14">
        <f t="shared" ca="1" si="390"/>
        <v>996.31951937749818</v>
      </c>
      <c r="AS477" s="14">
        <f t="shared" ca="1" si="416"/>
        <v>2003.6804806225018</v>
      </c>
      <c r="AT477" s="14">
        <f t="shared" ca="1" si="417"/>
        <v>2003.6804806225018</v>
      </c>
      <c r="AU477" s="14">
        <f t="shared" ca="1" si="397"/>
        <v>1228390.7878561858</v>
      </c>
      <c r="AV477" s="15">
        <f ca="1">SUM(AT$12:AT477)</f>
        <v>629505.15071438625</v>
      </c>
      <c r="AW477" s="16">
        <f ca="1">SUM(AR$12:AR477)+SUMIF(AS$12:AS477, "&lt;0")</f>
        <v>598885.63714179955</v>
      </c>
      <c r="AX477" s="15"/>
      <c r="AZ477" s="9">
        <v>44648</v>
      </c>
      <c r="BA477" s="14">
        <f t="shared" ca="1" si="428"/>
        <v>1500</v>
      </c>
      <c r="BB477" s="14">
        <f t="shared" ca="1" si="437"/>
        <v>1500</v>
      </c>
      <c r="BC477" s="14">
        <f t="shared" ca="1" si="391"/>
        <v>882.291999999994</v>
      </c>
      <c r="BD477" s="14">
        <f t="shared" ca="1" si="418"/>
        <v>617.708000000006</v>
      </c>
      <c r="BE477" s="14">
        <f t="shared" ca="1" si="419"/>
        <v>617.708000000006</v>
      </c>
      <c r="BF477" s="14">
        <f t="shared" ca="1" si="398"/>
        <v>661964.94699999993</v>
      </c>
      <c r="BG477" s="15">
        <f ca="1">SUM(BE$12:BE477)</f>
        <v>337160.92900000006</v>
      </c>
      <c r="BH477" s="16">
        <f ca="1">SUM(BC$12:BC477)+SUMIF(BD$12:BD477, "&lt;0")</f>
        <v>324804.01799999998</v>
      </c>
      <c r="BJ477" s="9">
        <v>44648</v>
      </c>
      <c r="BK477" s="14">
        <f t="shared" ca="1" si="429"/>
        <v>1750</v>
      </c>
      <c r="BL477" s="14">
        <f t="shared" ca="1" si="438"/>
        <v>1750</v>
      </c>
      <c r="BM477" s="14">
        <f t="shared" ca="1" si="392"/>
        <v>508.67699999999604</v>
      </c>
      <c r="BN477" s="14">
        <f t="shared" ca="1" si="420"/>
        <v>1241.323000000004</v>
      </c>
      <c r="BO477" s="14">
        <f t="shared" ca="1" si="421"/>
        <v>1241.323000000004</v>
      </c>
      <c r="BP477" s="14">
        <f t="shared" ca="1" si="399"/>
        <v>761214.94699999993</v>
      </c>
      <c r="BQ477" s="15">
        <f ca="1">SUM(BO$12:BO477)</f>
        <v>388410.929</v>
      </c>
      <c r="BR477" s="16">
        <f ca="1">SUM(BM$12:BM477)+SUMIF(BN$12:BN477, "&lt;0")</f>
        <v>372804.01799999992</v>
      </c>
      <c r="BT477" s="9">
        <v>44648</v>
      </c>
      <c r="BU477" s="14">
        <f t="shared" ca="1" si="407"/>
        <v>2000</v>
      </c>
      <c r="BV477" s="14">
        <f t="shared" ca="1" si="432"/>
        <v>2000</v>
      </c>
      <c r="BW477" s="14">
        <f t="shared" ca="1" si="393"/>
        <v>377.65399999999499</v>
      </c>
      <c r="BX477" s="14">
        <f t="shared" ca="1" si="408"/>
        <v>1622.346000000005</v>
      </c>
      <c r="BY477" s="14">
        <f t="shared" ca="1" si="409"/>
        <v>1622.346000000005</v>
      </c>
      <c r="BZ477" s="14">
        <f t="shared" ca="1" si="422"/>
        <v>859489.56299796025</v>
      </c>
      <c r="CA477" s="15">
        <f ca="1">SUM(BY$12:BY477)</f>
        <v>438685.54499796033</v>
      </c>
      <c r="CB477" s="16">
        <f ca="1">SUM(BW$12:BW477)+SUMIF(BX$12:BX477, "&lt;0")</f>
        <v>420804.0180000001</v>
      </c>
      <c r="CD477" s="9">
        <v>44648</v>
      </c>
      <c r="CE477" s="14">
        <f t="shared" ca="1" si="430"/>
        <v>2500</v>
      </c>
      <c r="CF477" s="14">
        <f t="shared" ca="1" si="439"/>
        <v>2500</v>
      </c>
      <c r="CG477" s="14">
        <f t="shared" ca="1" si="394"/>
        <v>779.80816043413142</v>
      </c>
      <c r="CH477" s="14">
        <f t="shared" ca="1" si="423"/>
        <v>1720.1918395658686</v>
      </c>
      <c r="CI477" s="14">
        <f t="shared" ca="1" si="424"/>
        <v>1720.1918395658686</v>
      </c>
      <c r="CJ477" s="14">
        <f t="shared" ca="1" si="400"/>
        <v>1048787.2951667549</v>
      </c>
      <c r="CK477" s="15">
        <f ca="1">SUM(CI$12:CI477)</f>
        <v>534922.26197637944</v>
      </c>
      <c r="CL477" s="16">
        <f ca="1">SUM(CG$12:CG477)+SUMIF(CH$12:CH477, "&lt;0")</f>
        <v>513865.03319037554</v>
      </c>
    </row>
    <row r="478" spans="1:90" x14ac:dyDescent="0.2">
      <c r="A478" s="24">
        <v>44649</v>
      </c>
      <c r="B478" s="54">
        <f ca="1">IF($A478&gt;= $C$5,$C$6, INDEX('Historical Data'!$D$2:$D$745, MATCH(A478, 'Historical Data'!$B$2:$B$745, 0)))</f>
        <v>1295.6389999999997</v>
      </c>
      <c r="C478" s="14">
        <f t="shared" ca="1" si="433"/>
        <v>1295.6389999999994</v>
      </c>
      <c r="D478" s="14">
        <f t="shared" ca="1" si="401"/>
        <v>667.16000000000349</v>
      </c>
      <c r="E478" s="14">
        <f t="shared" ca="1" si="410"/>
        <v>628.47899999999618</v>
      </c>
      <c r="F478" s="14">
        <f t="shared" ca="1" si="402"/>
        <v>628.47899999999618</v>
      </c>
      <c r="G478" s="14">
        <f t="shared" ca="1" si="425"/>
        <v>582129.26900000288</v>
      </c>
      <c r="H478" s="15">
        <f ca="1">SUM(F$12:F478)</f>
        <v>295895.40299999976</v>
      </c>
      <c r="I478" s="16">
        <f ca="1">SUM(D$12:D478)+SUMIF(E$12:E478, "&lt;0")</f>
        <v>286233.86599999969</v>
      </c>
      <c r="J478" s="15"/>
      <c r="K478" s="9">
        <v>44649</v>
      </c>
      <c r="L478" s="14">
        <f t="shared" ca="1" si="426"/>
        <v>1788.5130798771124</v>
      </c>
      <c r="M478" s="14">
        <f t="shared" ca="1" si="434"/>
        <v>1788.5130798771129</v>
      </c>
      <c r="N478" s="14">
        <f t="shared" ca="1" si="387"/>
        <v>667.16000000000349</v>
      </c>
      <c r="O478" s="14">
        <f t="shared" ca="1" si="411"/>
        <v>1121.3530798771089</v>
      </c>
      <c r="P478" s="14">
        <f t="shared" ca="1" si="412"/>
        <v>1121.3530798771089</v>
      </c>
      <c r="Q478" s="14">
        <f t="shared" ca="1" si="395"/>
        <v>778293.15279109427</v>
      </c>
      <c r="R478" s="15">
        <f ca="1">SUM(P$12:P478)</f>
        <v>397427.46345468477</v>
      </c>
      <c r="S478" s="16">
        <f ca="1">SUM(N$12:N478)+SUMIF(O$12:O478, "&lt;0")</f>
        <v>380865.68933640519</v>
      </c>
      <c r="U478" s="9">
        <v>44649</v>
      </c>
      <c r="V478" s="14">
        <f t="shared" ca="1" si="427"/>
        <v>1250</v>
      </c>
      <c r="W478" s="14">
        <f t="shared" ca="1" si="435"/>
        <v>1250</v>
      </c>
      <c r="X478" s="14">
        <f t="shared" ca="1" si="388"/>
        <v>799.4519999999975</v>
      </c>
      <c r="Y478" s="14">
        <f t="shared" ca="1" si="413"/>
        <v>450.5480000000025</v>
      </c>
      <c r="Z478" s="14">
        <f t="shared" ca="1" si="414"/>
        <v>450.5480000000025</v>
      </c>
      <c r="AA478" s="14">
        <f t="shared" ca="1" si="396"/>
        <v>563964.94699999993</v>
      </c>
      <c r="AB478" s="15">
        <f ca="1">SUM(Z$12:Z478)</f>
        <v>286493.76899999997</v>
      </c>
      <c r="AC478" s="16">
        <f ca="1">SUM(X$12:X478)+SUMIF(Y$12:Y478, "&lt;0")</f>
        <v>277471.17800000007</v>
      </c>
      <c r="AE478" s="9">
        <v>44649</v>
      </c>
      <c r="AF478" s="14">
        <f t="shared" ca="1" si="403"/>
        <v>2000</v>
      </c>
      <c r="AG478" s="14">
        <f t="shared" ca="1" si="431"/>
        <v>2000</v>
      </c>
      <c r="AH478" s="14">
        <f t="shared" ca="1" si="389"/>
        <v>667.16000000000349</v>
      </c>
      <c r="AI478" s="14">
        <f t="shared" ca="1" si="404"/>
        <v>1332.8399999999965</v>
      </c>
      <c r="AJ478" s="14">
        <f t="shared" ca="1" si="405"/>
        <v>1332.8399999999965</v>
      </c>
      <c r="AK478" s="14">
        <f t="shared" ca="1" si="415"/>
        <v>861489.56299796025</v>
      </c>
      <c r="AL478" s="15">
        <f ca="1">SUM(AJ$12:AJ478)</f>
        <v>440018.3849979603</v>
      </c>
      <c r="AM478" s="16">
        <f ca="1">SUM(AH$12:AH478)+SUMIF(AI$12:AI478, "&lt;0")</f>
        <v>421471.17800000013</v>
      </c>
      <c r="AO478" s="9">
        <v>44649</v>
      </c>
      <c r="AP478" s="14">
        <f t="shared" ca="1" si="406"/>
        <v>3000</v>
      </c>
      <c r="AQ478" s="14">
        <f t="shared" ca="1" si="436"/>
        <v>3000</v>
      </c>
      <c r="AR478" s="14">
        <f t="shared" ca="1" si="390"/>
        <v>1285.8255193775062</v>
      </c>
      <c r="AS478" s="14">
        <f t="shared" ca="1" si="416"/>
        <v>1714.1744806224938</v>
      </c>
      <c r="AT478" s="14">
        <f t="shared" ca="1" si="417"/>
        <v>1714.1744806224938</v>
      </c>
      <c r="AU478" s="14">
        <f t="shared" ca="1" si="397"/>
        <v>1231390.7878561858</v>
      </c>
      <c r="AV478" s="15">
        <f ca="1">SUM(AT$12:AT478)</f>
        <v>631219.32519500877</v>
      </c>
      <c r="AW478" s="16">
        <f ca="1">SUM(AR$12:AR478)+SUMIF(AS$12:AS478, "&lt;0")</f>
        <v>600171.46266117704</v>
      </c>
      <c r="AX478" s="15"/>
      <c r="AZ478" s="9">
        <v>44649</v>
      </c>
      <c r="BA478" s="14">
        <f t="shared" ca="1" si="428"/>
        <v>1500</v>
      </c>
      <c r="BB478" s="14">
        <f t="shared" ca="1" si="437"/>
        <v>1500</v>
      </c>
      <c r="BC478" s="14">
        <f t="shared" ca="1" si="391"/>
        <v>667.16000000000349</v>
      </c>
      <c r="BD478" s="14">
        <f t="shared" ca="1" si="418"/>
        <v>832.83999999999651</v>
      </c>
      <c r="BE478" s="14">
        <f t="shared" ca="1" si="419"/>
        <v>832.83999999999651</v>
      </c>
      <c r="BF478" s="14">
        <f t="shared" ca="1" si="398"/>
        <v>663464.94699999993</v>
      </c>
      <c r="BG478" s="15">
        <f ca="1">SUM(BE$12:BE478)</f>
        <v>337993.76900000009</v>
      </c>
      <c r="BH478" s="16">
        <f ca="1">SUM(BC$12:BC478)+SUMIF(BD$12:BD478, "&lt;0")</f>
        <v>325471.17799999996</v>
      </c>
      <c r="BJ478" s="9">
        <v>44649</v>
      </c>
      <c r="BK478" s="14">
        <f t="shared" ca="1" si="429"/>
        <v>1750</v>
      </c>
      <c r="BL478" s="14">
        <f t="shared" ca="1" si="438"/>
        <v>1750</v>
      </c>
      <c r="BM478" s="14">
        <f t="shared" ca="1" si="392"/>
        <v>667.16000000000349</v>
      </c>
      <c r="BN478" s="14">
        <f t="shared" ca="1" si="420"/>
        <v>1082.8399999999965</v>
      </c>
      <c r="BO478" s="14">
        <f t="shared" ca="1" si="421"/>
        <v>1082.8399999999965</v>
      </c>
      <c r="BP478" s="14">
        <f t="shared" ca="1" si="399"/>
        <v>762964.94699999993</v>
      </c>
      <c r="BQ478" s="15">
        <f ca="1">SUM(BO$12:BO478)</f>
        <v>389493.76899999997</v>
      </c>
      <c r="BR478" s="16">
        <f ca="1">SUM(BM$12:BM478)+SUMIF(BN$12:BN478, "&lt;0")</f>
        <v>373471.17799999996</v>
      </c>
      <c r="BT478" s="9">
        <v>44649</v>
      </c>
      <c r="BU478" s="14">
        <f t="shared" ca="1" si="407"/>
        <v>2000</v>
      </c>
      <c r="BV478" s="14">
        <f t="shared" ca="1" si="432"/>
        <v>2000</v>
      </c>
      <c r="BW478" s="14">
        <f t="shared" ca="1" si="393"/>
        <v>667.16000000000349</v>
      </c>
      <c r="BX478" s="14">
        <f t="shared" ca="1" si="408"/>
        <v>1332.8399999999965</v>
      </c>
      <c r="BY478" s="14">
        <f t="shared" ca="1" si="409"/>
        <v>1332.8399999999965</v>
      </c>
      <c r="BZ478" s="14">
        <f t="shared" ca="1" si="422"/>
        <v>861489.56299796025</v>
      </c>
      <c r="CA478" s="15">
        <f ca="1">SUM(BY$12:BY478)</f>
        <v>440018.3849979603</v>
      </c>
      <c r="CB478" s="16">
        <f ca="1">SUM(BW$12:BW478)+SUMIF(BX$12:BX478, "&lt;0")</f>
        <v>421471.17800000013</v>
      </c>
      <c r="CD478" s="9">
        <v>44649</v>
      </c>
      <c r="CE478" s="14">
        <f t="shared" ca="1" si="430"/>
        <v>2500</v>
      </c>
      <c r="CF478" s="14">
        <f t="shared" ca="1" si="439"/>
        <v>2500</v>
      </c>
      <c r="CG478" s="14">
        <f t="shared" ca="1" si="394"/>
        <v>1043.5364304600771</v>
      </c>
      <c r="CH478" s="14">
        <f t="shared" ca="1" si="423"/>
        <v>1456.4635695399229</v>
      </c>
      <c r="CI478" s="14">
        <f t="shared" ca="1" si="424"/>
        <v>1456.4635695399229</v>
      </c>
      <c r="CJ478" s="14">
        <f t="shared" ca="1" si="400"/>
        <v>1051287.2951667549</v>
      </c>
      <c r="CK478" s="15">
        <f ca="1">SUM(CI$12:CI478)</f>
        <v>536378.72554591938</v>
      </c>
      <c r="CL478" s="16">
        <f ca="1">SUM(CG$12:CG478)+SUMIF(CH$12:CH478, "&lt;0")</f>
        <v>514908.56962083559</v>
      </c>
    </row>
    <row r="479" spans="1:90" x14ac:dyDescent="0.2">
      <c r="A479" s="24">
        <v>44650</v>
      </c>
      <c r="B479" s="54">
        <f ca="1">IF($A479&gt;= $C$5,$C$6, INDEX('Historical Data'!$D$2:$D$745, MATCH(A479, 'Historical Data'!$B$2:$B$745, 0)))</f>
        <v>1295.6389999999997</v>
      </c>
      <c r="C479" s="14">
        <f t="shared" ca="1" si="433"/>
        <v>1295.6389999999994</v>
      </c>
      <c r="D479" s="14">
        <f t="shared" ca="1" si="401"/>
        <v>0</v>
      </c>
      <c r="E479" s="14">
        <f t="shared" ca="1" si="410"/>
        <v>1295.6389999999997</v>
      </c>
      <c r="F479" s="14">
        <f t="shared" ca="1" si="402"/>
        <v>1295.6389999999997</v>
      </c>
      <c r="G479" s="14">
        <f t="shared" ca="1" si="425"/>
        <v>583424.90800000285</v>
      </c>
      <c r="H479" s="15">
        <f ca="1">SUM(F$12:F479)</f>
        <v>297191.04199999978</v>
      </c>
      <c r="I479" s="16">
        <f ca="1">SUM(D$12:D479)+SUMIF(E$12:E479, "&lt;0")</f>
        <v>286233.86599999969</v>
      </c>
      <c r="J479" s="15"/>
      <c r="K479" s="9">
        <v>44650</v>
      </c>
      <c r="L479" s="14">
        <f t="shared" ca="1" si="426"/>
        <v>1788.5130798771124</v>
      </c>
      <c r="M479" s="14">
        <f t="shared" ca="1" si="434"/>
        <v>1788.5130798771129</v>
      </c>
      <c r="N479" s="14">
        <f t="shared" ca="1" si="387"/>
        <v>0</v>
      </c>
      <c r="O479" s="14">
        <f t="shared" ca="1" si="411"/>
        <v>1788.5130798771124</v>
      </c>
      <c r="P479" s="14">
        <f t="shared" ca="1" si="412"/>
        <v>1788.5130798771124</v>
      </c>
      <c r="Q479" s="14">
        <f t="shared" ca="1" si="395"/>
        <v>780081.6658709714</v>
      </c>
      <c r="R479" s="15">
        <f ca="1">SUM(P$12:P479)</f>
        <v>399215.97653456189</v>
      </c>
      <c r="S479" s="16">
        <f ca="1">SUM(N$12:N479)+SUMIF(O$12:O479, "&lt;0")</f>
        <v>380865.68933640519</v>
      </c>
      <c r="U479" s="9">
        <v>44650</v>
      </c>
      <c r="V479" s="14">
        <f t="shared" ca="1" si="427"/>
        <v>1250</v>
      </c>
      <c r="W479" s="14">
        <f t="shared" ca="1" si="435"/>
        <v>1250</v>
      </c>
      <c r="X479" s="14">
        <f t="shared" ca="1" si="388"/>
        <v>0</v>
      </c>
      <c r="Y479" s="14">
        <f t="shared" ca="1" si="413"/>
        <v>1250</v>
      </c>
      <c r="Z479" s="14">
        <f t="shared" ca="1" si="414"/>
        <v>1250</v>
      </c>
      <c r="AA479" s="14">
        <f t="shared" ca="1" si="396"/>
        <v>565214.94699999993</v>
      </c>
      <c r="AB479" s="15">
        <f ca="1">SUM(Z$12:Z479)</f>
        <v>287743.76899999997</v>
      </c>
      <c r="AC479" s="16">
        <f ca="1">SUM(X$12:X479)+SUMIF(Y$12:Y479, "&lt;0")</f>
        <v>277471.17800000007</v>
      </c>
      <c r="AE479" s="9">
        <v>44650</v>
      </c>
      <c r="AF479" s="14">
        <f t="shared" ca="1" si="403"/>
        <v>2000</v>
      </c>
      <c r="AG479" s="14">
        <f t="shared" ca="1" si="431"/>
        <v>2000</v>
      </c>
      <c r="AH479" s="14">
        <f t="shared" ca="1" si="389"/>
        <v>0</v>
      </c>
      <c r="AI479" s="14">
        <f t="shared" ca="1" si="404"/>
        <v>2000</v>
      </c>
      <c r="AJ479" s="14">
        <f t="shared" ca="1" si="405"/>
        <v>2000</v>
      </c>
      <c r="AK479" s="14">
        <f t="shared" ca="1" si="415"/>
        <v>863489.56299796025</v>
      </c>
      <c r="AL479" s="15">
        <f ca="1">SUM(AJ$12:AJ479)</f>
        <v>442018.3849979603</v>
      </c>
      <c r="AM479" s="16">
        <f ca="1">SUM(AH$12:AH479)+SUMIF(AI$12:AI479, "&lt;0")</f>
        <v>421471.17800000013</v>
      </c>
      <c r="AO479" s="9">
        <v>44650</v>
      </c>
      <c r="AP479" s="14">
        <f t="shared" ca="1" si="406"/>
        <v>3000</v>
      </c>
      <c r="AQ479" s="14">
        <f t="shared" ca="1" si="436"/>
        <v>3000</v>
      </c>
      <c r="AR479" s="14">
        <f t="shared" ca="1" si="390"/>
        <v>618.66551937750273</v>
      </c>
      <c r="AS479" s="14">
        <f t="shared" ca="1" si="416"/>
        <v>2381.3344806224973</v>
      </c>
      <c r="AT479" s="14">
        <f t="shared" ca="1" si="417"/>
        <v>2381.3344806224973</v>
      </c>
      <c r="AU479" s="14">
        <f t="shared" ca="1" si="397"/>
        <v>1234390.7878561858</v>
      </c>
      <c r="AV479" s="15">
        <f ca="1">SUM(AT$12:AT479)</f>
        <v>633600.65967563132</v>
      </c>
      <c r="AW479" s="16">
        <f ca="1">SUM(AR$12:AR479)+SUMIF(AS$12:AS479, "&lt;0")</f>
        <v>600790.12818055449</v>
      </c>
      <c r="AX479" s="15"/>
      <c r="AZ479" s="9">
        <v>44650</v>
      </c>
      <c r="BA479" s="14">
        <f t="shared" ca="1" si="428"/>
        <v>1500</v>
      </c>
      <c r="BB479" s="14">
        <f t="shared" ca="1" si="437"/>
        <v>1500</v>
      </c>
      <c r="BC479" s="14">
        <f t="shared" ca="1" si="391"/>
        <v>0</v>
      </c>
      <c r="BD479" s="14">
        <f t="shared" ca="1" si="418"/>
        <v>1500</v>
      </c>
      <c r="BE479" s="14">
        <f t="shared" ca="1" si="419"/>
        <v>1500</v>
      </c>
      <c r="BF479" s="14">
        <f t="shared" ca="1" si="398"/>
        <v>664964.94699999993</v>
      </c>
      <c r="BG479" s="15">
        <f ca="1">SUM(BE$12:BE479)</f>
        <v>339493.76900000009</v>
      </c>
      <c r="BH479" s="16">
        <f ca="1">SUM(BC$12:BC479)+SUMIF(BD$12:BD479, "&lt;0")</f>
        <v>325471.17799999996</v>
      </c>
      <c r="BJ479" s="9">
        <v>44650</v>
      </c>
      <c r="BK479" s="14">
        <f t="shared" ca="1" si="429"/>
        <v>1750</v>
      </c>
      <c r="BL479" s="14">
        <f t="shared" ca="1" si="438"/>
        <v>1750</v>
      </c>
      <c r="BM479" s="14">
        <f t="shared" ca="1" si="392"/>
        <v>0</v>
      </c>
      <c r="BN479" s="14">
        <f t="shared" ca="1" si="420"/>
        <v>1750</v>
      </c>
      <c r="BO479" s="14">
        <f t="shared" ca="1" si="421"/>
        <v>1750</v>
      </c>
      <c r="BP479" s="14">
        <f t="shared" ca="1" si="399"/>
        <v>764714.94699999993</v>
      </c>
      <c r="BQ479" s="15">
        <f ca="1">SUM(BO$12:BO479)</f>
        <v>391243.76899999997</v>
      </c>
      <c r="BR479" s="16">
        <f ca="1">SUM(BM$12:BM479)+SUMIF(BN$12:BN479, "&lt;0")</f>
        <v>373471.17799999996</v>
      </c>
      <c r="BT479" s="9">
        <v>44650</v>
      </c>
      <c r="BU479" s="14">
        <f t="shared" ca="1" si="407"/>
        <v>2000</v>
      </c>
      <c r="BV479" s="14">
        <f t="shared" ca="1" si="432"/>
        <v>2000</v>
      </c>
      <c r="BW479" s="14">
        <f t="shared" ca="1" si="393"/>
        <v>0</v>
      </c>
      <c r="BX479" s="14">
        <f t="shared" ca="1" si="408"/>
        <v>2000</v>
      </c>
      <c r="BY479" s="14">
        <f t="shared" ca="1" si="409"/>
        <v>2000</v>
      </c>
      <c r="BZ479" s="14">
        <f t="shared" ca="1" si="422"/>
        <v>863489.56299796025</v>
      </c>
      <c r="CA479" s="15">
        <f ca="1">SUM(BY$12:BY479)</f>
        <v>442018.3849979603</v>
      </c>
      <c r="CB479" s="16">
        <f ca="1">SUM(BW$12:BW479)+SUMIF(BX$12:BX479, "&lt;0")</f>
        <v>421471.17800000013</v>
      </c>
      <c r="CD479" s="9">
        <v>44650</v>
      </c>
      <c r="CE479" s="14">
        <f t="shared" ca="1" si="430"/>
        <v>2500</v>
      </c>
      <c r="CF479" s="14">
        <f t="shared" ca="1" si="439"/>
        <v>2500</v>
      </c>
      <c r="CG479" s="14">
        <f t="shared" ca="1" si="394"/>
        <v>350.59870048601078</v>
      </c>
      <c r="CH479" s="14">
        <f t="shared" ca="1" si="423"/>
        <v>2149.4012995139892</v>
      </c>
      <c r="CI479" s="14">
        <f t="shared" ca="1" si="424"/>
        <v>2149.4012995139892</v>
      </c>
      <c r="CJ479" s="14">
        <f t="shared" ca="1" si="400"/>
        <v>1053787.2951667549</v>
      </c>
      <c r="CK479" s="15">
        <f ca="1">SUM(CI$12:CI479)</f>
        <v>538528.12684543338</v>
      </c>
      <c r="CL479" s="16">
        <f ca="1">SUM(CG$12:CG479)+SUMIF(CH$12:CH479, "&lt;0")</f>
        <v>515259.1683213216</v>
      </c>
    </row>
    <row r="480" spans="1:90" x14ac:dyDescent="0.2">
      <c r="A480" s="24">
        <v>44651</v>
      </c>
      <c r="B480" s="54">
        <f ca="1">IF($A480&gt;= $C$5,$C$6, INDEX('Historical Data'!$D$2:$D$745, MATCH(A480, 'Historical Data'!$B$2:$B$745, 0)))</f>
        <v>1295.6389999999997</v>
      </c>
      <c r="C480" s="14">
        <f t="shared" ca="1" si="433"/>
        <v>1295.6389999999994</v>
      </c>
      <c r="D480" s="14">
        <f t="shared" ca="1" si="401"/>
        <v>598.15099999999802</v>
      </c>
      <c r="E480" s="14">
        <f t="shared" ca="1" si="410"/>
        <v>697.48800000000165</v>
      </c>
      <c r="F480" s="14">
        <f t="shared" ca="1" si="402"/>
        <v>697.48800000000165</v>
      </c>
      <c r="G480" s="14">
        <f t="shared" ca="1" si="425"/>
        <v>584720.54700000281</v>
      </c>
      <c r="H480" s="15">
        <f ca="1">SUM(F$12:F480)</f>
        <v>297888.5299999998</v>
      </c>
      <c r="I480" s="16">
        <f ca="1">SUM(D$12:D480)+SUMIF(E$12:E480, "&lt;0")</f>
        <v>286832.0169999997</v>
      </c>
      <c r="J480" s="15"/>
      <c r="K480" s="9">
        <v>44651</v>
      </c>
      <c r="L480" s="14">
        <f t="shared" ca="1" si="426"/>
        <v>1788.5130798771124</v>
      </c>
      <c r="M480" s="14">
        <f t="shared" ca="1" si="434"/>
        <v>1788.5130798771129</v>
      </c>
      <c r="N480" s="14">
        <f t="shared" ca="1" si="387"/>
        <v>598.15099999999802</v>
      </c>
      <c r="O480" s="14">
        <f t="shared" ca="1" si="411"/>
        <v>1190.3620798771144</v>
      </c>
      <c r="P480" s="14">
        <f t="shared" ca="1" si="412"/>
        <v>1190.3620798771144</v>
      </c>
      <c r="Q480" s="14">
        <f t="shared" ca="1" si="395"/>
        <v>781870.17895084852</v>
      </c>
      <c r="R480" s="15">
        <f ca="1">SUM(P$12:P480)</f>
        <v>400406.33861443901</v>
      </c>
      <c r="S480" s="16">
        <f ca="1">SUM(N$12:N480)+SUMIF(O$12:O480, "&lt;0")</f>
        <v>381463.84033640521</v>
      </c>
      <c r="U480" s="9">
        <v>44651</v>
      </c>
      <c r="V480" s="14">
        <f t="shared" ca="1" si="427"/>
        <v>1250</v>
      </c>
      <c r="W480" s="14">
        <f t="shared" ca="1" si="435"/>
        <v>1250</v>
      </c>
      <c r="X480" s="14">
        <f t="shared" ca="1" si="388"/>
        <v>598.15099999999802</v>
      </c>
      <c r="Y480" s="14">
        <f t="shared" ca="1" si="413"/>
        <v>651.84900000000198</v>
      </c>
      <c r="Z480" s="14">
        <f t="shared" ca="1" si="414"/>
        <v>651.84900000000198</v>
      </c>
      <c r="AA480" s="14">
        <f t="shared" ca="1" si="396"/>
        <v>566464.94699999993</v>
      </c>
      <c r="AB480" s="15">
        <f ca="1">SUM(Z$12:Z480)</f>
        <v>288395.61799999996</v>
      </c>
      <c r="AC480" s="16">
        <f ca="1">SUM(X$12:X480)+SUMIF(Y$12:Y480, "&lt;0")</f>
        <v>278069.32900000009</v>
      </c>
      <c r="AE480" s="9">
        <v>44651</v>
      </c>
      <c r="AF480" s="14">
        <f t="shared" ca="1" si="403"/>
        <v>2000</v>
      </c>
      <c r="AG480" s="14">
        <f t="shared" ca="1" si="431"/>
        <v>2000</v>
      </c>
      <c r="AH480" s="14">
        <f t="shared" ca="1" si="389"/>
        <v>598.15099999999802</v>
      </c>
      <c r="AI480" s="14">
        <f t="shared" ca="1" si="404"/>
        <v>1401.849000000002</v>
      </c>
      <c r="AJ480" s="14">
        <f t="shared" ca="1" si="405"/>
        <v>1401.849000000002</v>
      </c>
      <c r="AK480" s="14">
        <f t="shared" ca="1" si="415"/>
        <v>865489.56299796025</v>
      </c>
      <c r="AL480" s="15">
        <f ca="1">SUM(AJ$12:AJ480)</f>
        <v>443420.23399796028</v>
      </c>
      <c r="AM480" s="16">
        <f ca="1">SUM(AH$12:AH480)+SUMIF(AI$12:AI480, "&lt;0")</f>
        <v>422069.32900000014</v>
      </c>
      <c r="AO480" s="9">
        <v>44651</v>
      </c>
      <c r="AP480" s="14">
        <f t="shared" ca="1" si="406"/>
        <v>3000</v>
      </c>
      <c r="AQ480" s="14">
        <f t="shared" ca="1" si="436"/>
        <v>3000</v>
      </c>
      <c r="AR480" s="14">
        <f t="shared" ca="1" si="390"/>
        <v>1216.8165193775008</v>
      </c>
      <c r="AS480" s="14">
        <f t="shared" ca="1" si="416"/>
        <v>1783.1834806224992</v>
      </c>
      <c r="AT480" s="14">
        <f t="shared" ca="1" si="417"/>
        <v>1783.1834806224992</v>
      </c>
      <c r="AU480" s="14">
        <f t="shared" ca="1" si="397"/>
        <v>1237390.7878561858</v>
      </c>
      <c r="AV480" s="15">
        <f ca="1">SUM(AT$12:AT480)</f>
        <v>635383.8431562538</v>
      </c>
      <c r="AW480" s="16">
        <f ca="1">SUM(AR$12:AR480)+SUMIF(AS$12:AS480, "&lt;0")</f>
        <v>602006.94469993201</v>
      </c>
      <c r="AX480" s="15"/>
      <c r="AZ480" s="9">
        <v>44651</v>
      </c>
      <c r="BA480" s="14">
        <f t="shared" ca="1" si="428"/>
        <v>1500</v>
      </c>
      <c r="BB480" s="14">
        <f t="shared" ca="1" si="437"/>
        <v>1500</v>
      </c>
      <c r="BC480" s="14">
        <f t="shared" ca="1" si="391"/>
        <v>598.15099999999802</v>
      </c>
      <c r="BD480" s="14">
        <f t="shared" ca="1" si="418"/>
        <v>901.84900000000198</v>
      </c>
      <c r="BE480" s="14">
        <f t="shared" ca="1" si="419"/>
        <v>901.84900000000198</v>
      </c>
      <c r="BF480" s="14">
        <f t="shared" ca="1" si="398"/>
        <v>666464.94699999993</v>
      </c>
      <c r="BG480" s="15">
        <f ca="1">SUM(BE$12:BE480)</f>
        <v>340395.61800000007</v>
      </c>
      <c r="BH480" s="16">
        <f ca="1">SUM(BC$12:BC480)+SUMIF(BD$12:BD480, "&lt;0")</f>
        <v>326069.32899999997</v>
      </c>
      <c r="BJ480" s="9">
        <v>44651</v>
      </c>
      <c r="BK480" s="14">
        <f t="shared" ca="1" si="429"/>
        <v>1750</v>
      </c>
      <c r="BL480" s="14">
        <f t="shared" ca="1" si="438"/>
        <v>1750</v>
      </c>
      <c r="BM480" s="14">
        <f t="shared" ca="1" si="392"/>
        <v>598.15099999999802</v>
      </c>
      <c r="BN480" s="14">
        <f t="shared" ca="1" si="420"/>
        <v>1151.849000000002</v>
      </c>
      <c r="BO480" s="14">
        <f t="shared" ca="1" si="421"/>
        <v>1151.849000000002</v>
      </c>
      <c r="BP480" s="14">
        <f t="shared" ca="1" si="399"/>
        <v>766464.94699999993</v>
      </c>
      <c r="BQ480" s="15">
        <f ca="1">SUM(BO$12:BO480)</f>
        <v>392395.61799999996</v>
      </c>
      <c r="BR480" s="16">
        <f ca="1">SUM(BM$12:BM480)+SUMIF(BN$12:BN480, "&lt;0")</f>
        <v>374069.32899999991</v>
      </c>
      <c r="BT480" s="9">
        <v>44651</v>
      </c>
      <c r="BU480" s="14">
        <f t="shared" ca="1" si="407"/>
        <v>2000</v>
      </c>
      <c r="BV480" s="14">
        <f t="shared" ca="1" si="432"/>
        <v>2000</v>
      </c>
      <c r="BW480" s="14">
        <f t="shared" ca="1" si="393"/>
        <v>598.15099999999802</v>
      </c>
      <c r="BX480" s="14">
        <f t="shared" ca="1" si="408"/>
        <v>1401.849000000002</v>
      </c>
      <c r="BY480" s="14">
        <f t="shared" ca="1" si="409"/>
        <v>1401.849000000002</v>
      </c>
      <c r="BZ480" s="14">
        <f t="shared" ca="1" si="422"/>
        <v>865489.56299796025</v>
      </c>
      <c r="CA480" s="15">
        <f ca="1">SUM(BY$12:BY480)</f>
        <v>443420.23399796028</v>
      </c>
      <c r="CB480" s="16">
        <f ca="1">SUM(BW$12:BW480)+SUMIF(BX$12:BX480, "&lt;0")</f>
        <v>422069.32900000014</v>
      </c>
      <c r="CD480" s="9">
        <v>44651</v>
      </c>
      <c r="CE480" s="14">
        <f t="shared" ca="1" si="430"/>
        <v>2500</v>
      </c>
      <c r="CF480" s="14">
        <f t="shared" ca="1" si="439"/>
        <v>2500</v>
      </c>
      <c r="CG480" s="14">
        <f t="shared" ca="1" si="394"/>
        <v>922.97197051194644</v>
      </c>
      <c r="CH480" s="14">
        <f t="shared" ca="1" si="423"/>
        <v>1577.0280294880536</v>
      </c>
      <c r="CI480" s="14">
        <f t="shared" ca="1" si="424"/>
        <v>1577.0280294880536</v>
      </c>
      <c r="CJ480" s="14">
        <f t="shared" ca="1" si="400"/>
        <v>1056287.2951667549</v>
      </c>
      <c r="CK480" s="15">
        <f ca="1">SUM(CI$12:CI480)</f>
        <v>540105.15487492143</v>
      </c>
      <c r="CL480" s="16">
        <f ca="1">SUM(CG$12:CG480)+SUMIF(CH$12:CH480, "&lt;0")</f>
        <v>516182.14029183355</v>
      </c>
    </row>
    <row r="481" spans="1:90" x14ac:dyDescent="0.2">
      <c r="A481" s="24">
        <v>44652</v>
      </c>
      <c r="B481" s="54">
        <f ca="1">IF($A481&gt;= $C$5,$C$6, INDEX('Historical Data'!$D$2:$D$745, MATCH(A481, 'Historical Data'!$B$2:$B$745, 0)))</f>
        <v>1295.6389999999997</v>
      </c>
      <c r="C481" s="14">
        <f t="shared" ca="1" si="433"/>
        <v>1295.6389999999994</v>
      </c>
      <c r="D481" s="14">
        <f t="shared" ca="1" si="401"/>
        <v>92.47200000000521</v>
      </c>
      <c r="E481" s="14">
        <f t="shared" ca="1" si="410"/>
        <v>1203.1669999999945</v>
      </c>
      <c r="F481" s="14">
        <f t="shared" ca="1" si="402"/>
        <v>1203.1669999999945</v>
      </c>
      <c r="G481" s="14">
        <f t="shared" ca="1" si="425"/>
        <v>586016.18600000278</v>
      </c>
      <c r="H481" s="15">
        <f ca="1">SUM(F$12:F481)</f>
        <v>299091.69699999981</v>
      </c>
      <c r="I481" s="16">
        <f ca="1">SUM(D$12:D481)+SUMIF(E$12:E481, "&lt;0")</f>
        <v>286924.48899999971</v>
      </c>
      <c r="J481" s="15"/>
      <c r="K481" s="9">
        <v>44652</v>
      </c>
      <c r="L481" s="14">
        <f t="shared" ca="1" si="426"/>
        <v>1788.5130798771124</v>
      </c>
      <c r="M481" s="14">
        <f t="shared" ca="1" si="434"/>
        <v>1788.5130798771129</v>
      </c>
      <c r="N481" s="14">
        <f t="shared" ca="1" si="387"/>
        <v>92.47200000000521</v>
      </c>
      <c r="O481" s="14">
        <f t="shared" ca="1" si="411"/>
        <v>1696.0410798771072</v>
      </c>
      <c r="P481" s="14">
        <f t="shared" ca="1" si="412"/>
        <v>1696.0410798771072</v>
      </c>
      <c r="Q481" s="14">
        <f t="shared" ca="1" si="395"/>
        <v>783658.69203072565</v>
      </c>
      <c r="R481" s="15">
        <f ca="1">SUM(P$12:P481)</f>
        <v>402102.37969431613</v>
      </c>
      <c r="S481" s="16">
        <f ca="1">SUM(N$12:N481)+SUMIF(O$12:O481, "&lt;0")</f>
        <v>381556.31233640522</v>
      </c>
      <c r="U481" s="9">
        <v>44652</v>
      </c>
      <c r="V481" s="14">
        <f t="shared" ca="1" si="427"/>
        <v>1250</v>
      </c>
      <c r="W481" s="14">
        <f t="shared" ca="1" si="435"/>
        <v>1250</v>
      </c>
      <c r="X481" s="14">
        <f t="shared" ca="1" si="388"/>
        <v>92.47200000000521</v>
      </c>
      <c r="Y481" s="14">
        <f t="shared" ca="1" si="413"/>
        <v>1157.5279999999948</v>
      </c>
      <c r="Z481" s="14">
        <f t="shared" ca="1" si="414"/>
        <v>1157.5279999999948</v>
      </c>
      <c r="AA481" s="14">
        <f t="shared" ca="1" si="396"/>
        <v>567714.94699999993</v>
      </c>
      <c r="AB481" s="15">
        <f ca="1">SUM(Z$12:Z481)</f>
        <v>289553.14599999995</v>
      </c>
      <c r="AC481" s="16">
        <f ca="1">SUM(X$12:X481)+SUMIF(Y$12:Y481, "&lt;0")</f>
        <v>278161.80100000009</v>
      </c>
      <c r="AE481" s="9">
        <v>44652</v>
      </c>
      <c r="AF481" s="14">
        <f t="shared" ca="1" si="403"/>
        <v>2000</v>
      </c>
      <c r="AG481" s="14">
        <f t="shared" ca="1" si="431"/>
        <v>2000</v>
      </c>
      <c r="AH481" s="14">
        <f t="shared" ca="1" si="389"/>
        <v>92.47200000000521</v>
      </c>
      <c r="AI481" s="14">
        <f t="shared" ca="1" si="404"/>
        <v>1907.5279999999948</v>
      </c>
      <c r="AJ481" s="14">
        <f t="shared" ca="1" si="405"/>
        <v>1907.5279999999948</v>
      </c>
      <c r="AK481" s="14">
        <f t="shared" ca="1" si="415"/>
        <v>867489.56299796025</v>
      </c>
      <c r="AL481" s="15">
        <f ca="1">SUM(AJ$12:AJ481)</f>
        <v>445327.76199796028</v>
      </c>
      <c r="AM481" s="16">
        <f ca="1">SUM(AH$12:AH481)+SUMIF(AI$12:AI481, "&lt;0")</f>
        <v>422161.80100000015</v>
      </c>
      <c r="AO481" s="9">
        <v>44652</v>
      </c>
      <c r="AP481" s="14">
        <f t="shared" ca="1" si="406"/>
        <v>3000</v>
      </c>
      <c r="AQ481" s="14">
        <f t="shared" ca="1" si="436"/>
        <v>3000</v>
      </c>
      <c r="AR481" s="14">
        <f t="shared" ca="1" si="390"/>
        <v>711.13751937750794</v>
      </c>
      <c r="AS481" s="14">
        <f t="shared" ca="1" si="416"/>
        <v>2288.8624806224921</v>
      </c>
      <c r="AT481" s="14">
        <f t="shared" ca="1" si="417"/>
        <v>2288.8624806224921</v>
      </c>
      <c r="AU481" s="14">
        <f t="shared" ca="1" si="397"/>
        <v>1240390.7878561858</v>
      </c>
      <c r="AV481" s="15">
        <f ca="1">SUM(AT$12:AT481)</f>
        <v>637672.70563687629</v>
      </c>
      <c r="AW481" s="16">
        <f ca="1">SUM(AR$12:AR481)+SUMIF(AS$12:AS481, "&lt;0")</f>
        <v>602718.08221930952</v>
      </c>
      <c r="AX481" s="15"/>
      <c r="AZ481" s="9">
        <v>44652</v>
      </c>
      <c r="BA481" s="14">
        <f t="shared" ca="1" si="428"/>
        <v>1500</v>
      </c>
      <c r="BB481" s="14">
        <f t="shared" ca="1" si="437"/>
        <v>1500</v>
      </c>
      <c r="BC481" s="14">
        <f t="shared" ca="1" si="391"/>
        <v>92.47200000000521</v>
      </c>
      <c r="BD481" s="14">
        <f t="shared" ca="1" si="418"/>
        <v>1407.5279999999948</v>
      </c>
      <c r="BE481" s="14">
        <f t="shared" ca="1" si="419"/>
        <v>1407.5279999999948</v>
      </c>
      <c r="BF481" s="14">
        <f t="shared" ca="1" si="398"/>
        <v>667964.94699999993</v>
      </c>
      <c r="BG481" s="15">
        <f ca="1">SUM(BE$12:BE481)</f>
        <v>341803.14600000007</v>
      </c>
      <c r="BH481" s="16">
        <f ca="1">SUM(BC$12:BC481)+SUMIF(BD$12:BD481, "&lt;0")</f>
        <v>326161.80099999998</v>
      </c>
      <c r="BJ481" s="9">
        <v>44652</v>
      </c>
      <c r="BK481" s="14">
        <f t="shared" ca="1" si="429"/>
        <v>1750</v>
      </c>
      <c r="BL481" s="14">
        <f t="shared" ca="1" si="438"/>
        <v>1750</v>
      </c>
      <c r="BM481" s="14">
        <f t="shared" ca="1" si="392"/>
        <v>92.47200000000521</v>
      </c>
      <c r="BN481" s="14">
        <f t="shared" ca="1" si="420"/>
        <v>1657.5279999999948</v>
      </c>
      <c r="BO481" s="14">
        <f t="shared" ca="1" si="421"/>
        <v>1657.5279999999948</v>
      </c>
      <c r="BP481" s="14">
        <f t="shared" ca="1" si="399"/>
        <v>768214.94699999993</v>
      </c>
      <c r="BQ481" s="15">
        <f ca="1">SUM(BO$12:BO481)</f>
        <v>394053.14599999995</v>
      </c>
      <c r="BR481" s="16">
        <f ca="1">SUM(BM$12:BM481)+SUMIF(BN$12:BN481, "&lt;0")</f>
        <v>374161.80099999998</v>
      </c>
      <c r="BT481" s="9">
        <v>44652</v>
      </c>
      <c r="BU481" s="14">
        <f t="shared" ca="1" si="407"/>
        <v>2000</v>
      </c>
      <c r="BV481" s="14">
        <f t="shared" ca="1" si="432"/>
        <v>2000</v>
      </c>
      <c r="BW481" s="14">
        <f t="shared" ca="1" si="393"/>
        <v>92.47200000000521</v>
      </c>
      <c r="BX481" s="14">
        <f t="shared" ca="1" si="408"/>
        <v>1907.5279999999948</v>
      </c>
      <c r="BY481" s="14">
        <f t="shared" ca="1" si="409"/>
        <v>1907.5279999999948</v>
      </c>
      <c r="BZ481" s="14">
        <f t="shared" ca="1" si="422"/>
        <v>867489.56299796025</v>
      </c>
      <c r="CA481" s="15">
        <f ca="1">SUM(BY$12:BY481)</f>
        <v>445327.76199796028</v>
      </c>
      <c r="CB481" s="16">
        <f ca="1">SUM(BW$12:BW481)+SUMIF(BX$12:BX481, "&lt;0")</f>
        <v>422161.80100000015</v>
      </c>
      <c r="CD481" s="9">
        <v>44652</v>
      </c>
      <c r="CE481" s="14">
        <f t="shared" ca="1" si="430"/>
        <v>2500</v>
      </c>
      <c r="CF481" s="14">
        <f t="shared" ca="1" si="439"/>
        <v>2500</v>
      </c>
      <c r="CG481" s="14">
        <f t="shared" ca="1" si="394"/>
        <v>391.5152405378908</v>
      </c>
      <c r="CH481" s="14">
        <f t="shared" ca="1" si="423"/>
        <v>2108.4847594621092</v>
      </c>
      <c r="CI481" s="14">
        <f t="shared" ca="1" si="424"/>
        <v>2108.4847594621092</v>
      </c>
      <c r="CJ481" s="14">
        <f t="shared" ca="1" si="400"/>
        <v>1058787.2951667549</v>
      </c>
      <c r="CK481" s="15">
        <f ca="1">SUM(CI$12:CI481)</f>
        <v>542213.63963438349</v>
      </c>
      <c r="CL481" s="16">
        <f ca="1">SUM(CG$12:CG481)+SUMIF(CH$12:CH481, "&lt;0")</f>
        <v>516573.65553237143</v>
      </c>
    </row>
    <row r="482" spans="1:90" x14ac:dyDescent="0.2">
      <c r="A482" s="24">
        <v>44653</v>
      </c>
      <c r="B482" s="54">
        <f ca="1">IF($A482&gt;= $C$5,$C$6, INDEX('Historical Data'!$D$2:$D$745, MATCH(A482, 'Historical Data'!$B$2:$B$745, 0)))</f>
        <v>1295.6389999999997</v>
      </c>
      <c r="C482" s="14">
        <f t="shared" ca="1" si="433"/>
        <v>1295.6389999999994</v>
      </c>
      <c r="D482" s="14">
        <f t="shared" ca="1" si="401"/>
        <v>941.08399999999892</v>
      </c>
      <c r="E482" s="14">
        <f t="shared" ca="1" si="410"/>
        <v>354.55500000000075</v>
      </c>
      <c r="F482" s="14">
        <f t="shared" ca="1" si="402"/>
        <v>354.55500000000075</v>
      </c>
      <c r="G482" s="14">
        <f t="shared" ca="1" si="425"/>
        <v>587311.82500000275</v>
      </c>
      <c r="H482" s="15">
        <f ca="1">SUM(F$12:F482)</f>
        <v>299446.2519999998</v>
      </c>
      <c r="I482" s="16">
        <f ca="1">SUM(D$12:D482)+SUMIF(E$12:E482, "&lt;0")</f>
        <v>287865.57299999968</v>
      </c>
      <c r="J482" s="15"/>
      <c r="K482" s="9">
        <v>44653</v>
      </c>
      <c r="L482" s="14">
        <f t="shared" ca="1" si="426"/>
        <v>1788.5130798771124</v>
      </c>
      <c r="M482" s="14">
        <f t="shared" ca="1" si="434"/>
        <v>1788.5130798771129</v>
      </c>
      <c r="N482" s="14">
        <f t="shared" ca="1" si="387"/>
        <v>941.08399999999892</v>
      </c>
      <c r="O482" s="14">
        <f t="shared" ca="1" si="411"/>
        <v>847.42907987711351</v>
      </c>
      <c r="P482" s="14">
        <f t="shared" ca="1" si="412"/>
        <v>847.42907987711351</v>
      </c>
      <c r="Q482" s="14">
        <f t="shared" ca="1" si="395"/>
        <v>785447.20511060278</v>
      </c>
      <c r="R482" s="15">
        <f ca="1">SUM(P$12:P482)</f>
        <v>402949.80877419322</v>
      </c>
      <c r="S482" s="16">
        <f ca="1">SUM(N$12:N482)+SUMIF(O$12:O482, "&lt;0")</f>
        <v>382497.39633640519</v>
      </c>
      <c r="U482" s="9">
        <v>44653</v>
      </c>
      <c r="V482" s="14">
        <f t="shared" ca="1" si="427"/>
        <v>1250</v>
      </c>
      <c r="W482" s="14">
        <f t="shared" ca="1" si="435"/>
        <v>1250</v>
      </c>
      <c r="X482" s="14">
        <f t="shared" ca="1" si="388"/>
        <v>941.08399999999892</v>
      </c>
      <c r="Y482" s="14">
        <f t="shared" ca="1" si="413"/>
        <v>308.91600000000108</v>
      </c>
      <c r="Z482" s="14">
        <f t="shared" ca="1" si="414"/>
        <v>308.91600000000108</v>
      </c>
      <c r="AA482" s="14">
        <f t="shared" ca="1" si="396"/>
        <v>568964.94699999993</v>
      </c>
      <c r="AB482" s="15">
        <f ca="1">SUM(Z$12:Z482)</f>
        <v>289862.06199999998</v>
      </c>
      <c r="AC482" s="16">
        <f ca="1">SUM(X$12:X482)+SUMIF(Y$12:Y482, "&lt;0")</f>
        <v>279102.88500000007</v>
      </c>
      <c r="AE482" s="9">
        <v>44653</v>
      </c>
      <c r="AF482" s="14">
        <f t="shared" ca="1" si="403"/>
        <v>2000</v>
      </c>
      <c r="AG482" s="14">
        <f t="shared" ca="1" si="431"/>
        <v>2000</v>
      </c>
      <c r="AH482" s="14">
        <f t="shared" ca="1" si="389"/>
        <v>941.08399999999892</v>
      </c>
      <c r="AI482" s="14">
        <f t="shared" ca="1" si="404"/>
        <v>1058.9160000000011</v>
      </c>
      <c r="AJ482" s="14">
        <f t="shared" ca="1" si="405"/>
        <v>1058.9160000000011</v>
      </c>
      <c r="AK482" s="14">
        <f t="shared" ca="1" si="415"/>
        <v>869489.56299796025</v>
      </c>
      <c r="AL482" s="15">
        <f ca="1">SUM(AJ$12:AJ482)</f>
        <v>446386.6779979603</v>
      </c>
      <c r="AM482" s="16">
        <f ca="1">SUM(AH$12:AH482)+SUMIF(AI$12:AI482, "&lt;0")</f>
        <v>423102.88500000013</v>
      </c>
      <c r="AO482" s="9">
        <v>44653</v>
      </c>
      <c r="AP482" s="14">
        <f t="shared" ca="1" si="406"/>
        <v>3000</v>
      </c>
      <c r="AQ482" s="14">
        <f t="shared" ca="1" si="436"/>
        <v>3000</v>
      </c>
      <c r="AR482" s="14">
        <f t="shared" ca="1" si="390"/>
        <v>1559.7495193775021</v>
      </c>
      <c r="AS482" s="14">
        <f t="shared" ca="1" si="416"/>
        <v>1440.2504806224979</v>
      </c>
      <c r="AT482" s="14">
        <f t="shared" ca="1" si="417"/>
        <v>1440.2504806224979</v>
      </c>
      <c r="AU482" s="14">
        <f t="shared" ca="1" si="397"/>
        <v>1243390.7878561858</v>
      </c>
      <c r="AV482" s="15">
        <f ca="1">SUM(AT$12:AT482)</f>
        <v>639112.9561174988</v>
      </c>
      <c r="AW482" s="16">
        <f ca="1">SUM(AR$12:AR482)+SUMIF(AS$12:AS482, "&lt;0")</f>
        <v>604277.831738687</v>
      </c>
      <c r="AX482" s="15"/>
      <c r="AZ482" s="9">
        <v>44653</v>
      </c>
      <c r="BA482" s="14">
        <f t="shared" ca="1" si="428"/>
        <v>1500</v>
      </c>
      <c r="BB482" s="14">
        <f t="shared" ca="1" si="437"/>
        <v>1500</v>
      </c>
      <c r="BC482" s="14">
        <f t="shared" ca="1" si="391"/>
        <v>941.08399999999892</v>
      </c>
      <c r="BD482" s="14">
        <f t="shared" ca="1" si="418"/>
        <v>558.91600000000108</v>
      </c>
      <c r="BE482" s="14">
        <f t="shared" ca="1" si="419"/>
        <v>558.91600000000108</v>
      </c>
      <c r="BF482" s="14">
        <f t="shared" ca="1" si="398"/>
        <v>669464.94699999993</v>
      </c>
      <c r="BG482" s="15">
        <f ca="1">SUM(BE$12:BE482)</f>
        <v>342362.06200000009</v>
      </c>
      <c r="BH482" s="16">
        <f ca="1">SUM(BC$12:BC482)+SUMIF(BD$12:BD482, "&lt;0")</f>
        <v>327102.88499999995</v>
      </c>
      <c r="BJ482" s="9">
        <v>44653</v>
      </c>
      <c r="BK482" s="14">
        <f t="shared" ca="1" si="429"/>
        <v>1750</v>
      </c>
      <c r="BL482" s="14">
        <f t="shared" ca="1" si="438"/>
        <v>1750</v>
      </c>
      <c r="BM482" s="14">
        <f t="shared" ca="1" si="392"/>
        <v>941.08399999999892</v>
      </c>
      <c r="BN482" s="14">
        <f t="shared" ca="1" si="420"/>
        <v>808.91600000000108</v>
      </c>
      <c r="BO482" s="14">
        <f t="shared" ca="1" si="421"/>
        <v>808.91600000000108</v>
      </c>
      <c r="BP482" s="14">
        <f t="shared" ca="1" si="399"/>
        <v>769964.94699999993</v>
      </c>
      <c r="BQ482" s="15">
        <f ca="1">SUM(BO$12:BO482)</f>
        <v>394862.06199999998</v>
      </c>
      <c r="BR482" s="16">
        <f ca="1">SUM(BM$12:BM482)+SUMIF(BN$12:BN482, "&lt;0")</f>
        <v>375102.88499999989</v>
      </c>
      <c r="BT482" s="9">
        <v>44653</v>
      </c>
      <c r="BU482" s="14">
        <f t="shared" ca="1" si="407"/>
        <v>2000</v>
      </c>
      <c r="BV482" s="14">
        <f t="shared" ca="1" si="432"/>
        <v>2000</v>
      </c>
      <c r="BW482" s="14">
        <f t="shared" ca="1" si="393"/>
        <v>941.08399999999892</v>
      </c>
      <c r="BX482" s="14">
        <f t="shared" ca="1" si="408"/>
        <v>1058.9160000000011</v>
      </c>
      <c r="BY482" s="14">
        <f t="shared" ca="1" si="409"/>
        <v>1058.9160000000011</v>
      </c>
      <c r="BZ482" s="14">
        <f t="shared" ca="1" si="422"/>
        <v>869489.56299796025</v>
      </c>
      <c r="CA482" s="15">
        <f ca="1">SUM(BY$12:BY482)</f>
        <v>446386.6779979603</v>
      </c>
      <c r="CB482" s="16">
        <f ca="1">SUM(BW$12:BW482)+SUMIF(BX$12:BX482, "&lt;0")</f>
        <v>423102.88500000013</v>
      </c>
      <c r="CD482" s="9">
        <v>44653</v>
      </c>
      <c r="CE482" s="14">
        <f t="shared" ca="1" si="430"/>
        <v>2500</v>
      </c>
      <c r="CF482" s="14">
        <f t="shared" ca="1" si="439"/>
        <v>2500</v>
      </c>
      <c r="CG482" s="14">
        <f t="shared" ca="1" si="394"/>
        <v>1214.3495105638222</v>
      </c>
      <c r="CH482" s="14">
        <f t="shared" ca="1" si="423"/>
        <v>1285.6504894361778</v>
      </c>
      <c r="CI482" s="14">
        <f t="shared" ca="1" si="424"/>
        <v>1285.6504894361778</v>
      </c>
      <c r="CJ482" s="14">
        <f t="shared" ca="1" si="400"/>
        <v>1061287.2951667549</v>
      </c>
      <c r="CK482" s="15">
        <f ca="1">SUM(CI$12:CI482)</f>
        <v>543499.29012381972</v>
      </c>
      <c r="CL482" s="16">
        <f ca="1">SUM(CG$12:CG482)+SUMIF(CH$12:CH482, "&lt;0")</f>
        <v>517788.00504293526</v>
      </c>
    </row>
    <row r="483" spans="1:90" x14ac:dyDescent="0.2">
      <c r="A483" s="24">
        <v>44654</v>
      </c>
      <c r="B483" s="54">
        <f ca="1">IF($A483&gt;= $C$5,$C$6, INDEX('Historical Data'!$D$2:$D$745, MATCH(A483, 'Historical Data'!$B$2:$B$745, 0)))</f>
        <v>1295.6389999999997</v>
      </c>
      <c r="C483" s="14">
        <f t="shared" ca="1" si="433"/>
        <v>1295.6389999999994</v>
      </c>
      <c r="D483" s="14">
        <f t="shared" ca="1" si="401"/>
        <v>705.14399999999659</v>
      </c>
      <c r="E483" s="14">
        <f t="shared" ca="1" si="410"/>
        <v>590.49500000000307</v>
      </c>
      <c r="F483" s="14">
        <f t="shared" ca="1" si="402"/>
        <v>590.49500000000307</v>
      </c>
      <c r="G483" s="14">
        <f t="shared" ca="1" si="425"/>
        <v>588607.46400000271</v>
      </c>
      <c r="H483" s="15">
        <f ca="1">SUM(F$12:F483)</f>
        <v>300036.7469999998</v>
      </c>
      <c r="I483" s="16">
        <f ca="1">SUM(D$12:D483)+SUMIF(E$12:E483, "&lt;0")</f>
        <v>288570.71699999965</v>
      </c>
      <c r="J483" s="15"/>
      <c r="K483" s="9">
        <v>44654</v>
      </c>
      <c r="L483" s="14">
        <f t="shared" ca="1" si="426"/>
        <v>1788.5130798771124</v>
      </c>
      <c r="M483" s="14">
        <f t="shared" ca="1" si="434"/>
        <v>1788.5130798771129</v>
      </c>
      <c r="N483" s="14">
        <f t="shared" ca="1" si="387"/>
        <v>705.14399999999659</v>
      </c>
      <c r="O483" s="14">
        <f t="shared" ca="1" si="411"/>
        <v>1083.3690798771158</v>
      </c>
      <c r="P483" s="14">
        <f t="shared" ca="1" si="412"/>
        <v>1083.3690798771158</v>
      </c>
      <c r="Q483" s="14">
        <f t="shared" ca="1" si="395"/>
        <v>787235.71819047991</v>
      </c>
      <c r="R483" s="15">
        <f ca="1">SUM(P$12:P483)</f>
        <v>404033.17785407032</v>
      </c>
      <c r="S483" s="16">
        <f ca="1">SUM(N$12:N483)+SUMIF(O$12:O483, "&lt;0")</f>
        <v>383202.54033640516</v>
      </c>
      <c r="U483" s="9">
        <v>44654</v>
      </c>
      <c r="V483" s="14">
        <f t="shared" ca="1" si="427"/>
        <v>1250</v>
      </c>
      <c r="W483" s="14">
        <f t="shared" ca="1" si="435"/>
        <v>1250</v>
      </c>
      <c r="X483" s="14">
        <f t="shared" ca="1" si="388"/>
        <v>705.14399999999659</v>
      </c>
      <c r="Y483" s="14">
        <f t="shared" ca="1" si="413"/>
        <v>544.85600000000341</v>
      </c>
      <c r="Z483" s="14">
        <f t="shared" ca="1" si="414"/>
        <v>544.85600000000341</v>
      </c>
      <c r="AA483" s="14">
        <f t="shared" ca="1" si="396"/>
        <v>570214.94699999993</v>
      </c>
      <c r="AB483" s="15">
        <f ca="1">SUM(Z$12:Z483)</f>
        <v>290406.91800000001</v>
      </c>
      <c r="AC483" s="16">
        <f ca="1">SUM(X$12:X483)+SUMIF(Y$12:Y483, "&lt;0")</f>
        <v>279808.02900000004</v>
      </c>
      <c r="AE483" s="9">
        <v>44654</v>
      </c>
      <c r="AF483" s="14">
        <f t="shared" ca="1" si="403"/>
        <v>2000</v>
      </c>
      <c r="AG483" s="14">
        <f t="shared" ca="1" si="431"/>
        <v>2000</v>
      </c>
      <c r="AH483" s="14">
        <f t="shared" ca="1" si="389"/>
        <v>705.14399999999659</v>
      </c>
      <c r="AI483" s="14">
        <f t="shared" ca="1" si="404"/>
        <v>1294.8560000000034</v>
      </c>
      <c r="AJ483" s="14">
        <f t="shared" ca="1" si="405"/>
        <v>1294.8560000000034</v>
      </c>
      <c r="AK483" s="14">
        <f t="shared" ca="1" si="415"/>
        <v>871489.56299796025</v>
      </c>
      <c r="AL483" s="15">
        <f ca="1">SUM(AJ$12:AJ483)</f>
        <v>447681.53399796033</v>
      </c>
      <c r="AM483" s="16">
        <f ca="1">SUM(AH$12:AH483)+SUMIF(AI$12:AI483, "&lt;0")</f>
        <v>423808.0290000001</v>
      </c>
      <c r="AO483" s="9">
        <v>44654</v>
      </c>
      <c r="AP483" s="14">
        <f t="shared" ca="1" si="406"/>
        <v>3000</v>
      </c>
      <c r="AQ483" s="14">
        <f t="shared" ca="1" si="436"/>
        <v>3000</v>
      </c>
      <c r="AR483" s="14">
        <f t="shared" ca="1" si="390"/>
        <v>1323.8095193774993</v>
      </c>
      <c r="AS483" s="14">
        <f t="shared" ca="1" si="416"/>
        <v>1676.1904806225007</v>
      </c>
      <c r="AT483" s="14">
        <f t="shared" ca="1" si="417"/>
        <v>1676.1904806225007</v>
      </c>
      <c r="AU483" s="14">
        <f t="shared" ca="1" si="397"/>
        <v>1246390.7878561858</v>
      </c>
      <c r="AV483" s="15">
        <f ca="1">SUM(AT$12:AT483)</f>
        <v>640789.14659812127</v>
      </c>
      <c r="AW483" s="16">
        <f ca="1">SUM(AR$12:AR483)+SUMIF(AS$12:AS483, "&lt;0")</f>
        <v>605601.64125806454</v>
      </c>
      <c r="AX483" s="15"/>
      <c r="AZ483" s="9">
        <v>44654</v>
      </c>
      <c r="BA483" s="14">
        <f t="shared" ca="1" si="428"/>
        <v>1500</v>
      </c>
      <c r="BB483" s="14">
        <f t="shared" ca="1" si="437"/>
        <v>1500</v>
      </c>
      <c r="BC483" s="14">
        <f t="shared" ca="1" si="391"/>
        <v>705.14399999999659</v>
      </c>
      <c r="BD483" s="14">
        <f t="shared" ca="1" si="418"/>
        <v>794.85600000000341</v>
      </c>
      <c r="BE483" s="14">
        <f t="shared" ca="1" si="419"/>
        <v>794.85600000000341</v>
      </c>
      <c r="BF483" s="14">
        <f t="shared" ca="1" si="398"/>
        <v>670964.94699999993</v>
      </c>
      <c r="BG483" s="15">
        <f ca="1">SUM(BE$12:BE483)</f>
        <v>343156.91800000012</v>
      </c>
      <c r="BH483" s="16">
        <f ca="1">SUM(BC$12:BC483)+SUMIF(BD$12:BD483, "&lt;0")</f>
        <v>327808.02899999992</v>
      </c>
      <c r="BJ483" s="9">
        <v>44654</v>
      </c>
      <c r="BK483" s="14">
        <f t="shared" ca="1" si="429"/>
        <v>1750</v>
      </c>
      <c r="BL483" s="14">
        <f t="shared" ca="1" si="438"/>
        <v>1750</v>
      </c>
      <c r="BM483" s="14">
        <f t="shared" ca="1" si="392"/>
        <v>705.14399999999659</v>
      </c>
      <c r="BN483" s="14">
        <f t="shared" ca="1" si="420"/>
        <v>1044.8560000000034</v>
      </c>
      <c r="BO483" s="14">
        <f t="shared" ca="1" si="421"/>
        <v>1044.8560000000034</v>
      </c>
      <c r="BP483" s="14">
        <f t="shared" ca="1" si="399"/>
        <v>771714.94699999993</v>
      </c>
      <c r="BQ483" s="15">
        <f ca="1">SUM(BO$12:BO483)</f>
        <v>395906.91800000001</v>
      </c>
      <c r="BR483" s="16">
        <f ca="1">SUM(BM$12:BM483)+SUMIF(BN$12:BN483, "&lt;0")</f>
        <v>375808.02899999986</v>
      </c>
      <c r="BT483" s="9">
        <v>44654</v>
      </c>
      <c r="BU483" s="14">
        <f t="shared" ca="1" si="407"/>
        <v>2000</v>
      </c>
      <c r="BV483" s="14">
        <f t="shared" ca="1" si="432"/>
        <v>2000</v>
      </c>
      <c r="BW483" s="14">
        <f t="shared" ca="1" si="393"/>
        <v>705.14399999999659</v>
      </c>
      <c r="BX483" s="14">
        <f t="shared" ca="1" si="408"/>
        <v>1294.8560000000034</v>
      </c>
      <c r="BY483" s="14">
        <f t="shared" ca="1" si="409"/>
        <v>1294.8560000000034</v>
      </c>
      <c r="BZ483" s="14">
        <f t="shared" ca="1" si="422"/>
        <v>871489.56299796025</v>
      </c>
      <c r="CA483" s="15">
        <f ca="1">SUM(BY$12:BY483)</f>
        <v>447681.53399796033</v>
      </c>
      <c r="CB483" s="16">
        <f ca="1">SUM(BW$12:BW483)+SUMIF(BX$12:BX483, "&lt;0")</f>
        <v>423808.0290000001</v>
      </c>
      <c r="CD483" s="9">
        <v>44654</v>
      </c>
      <c r="CE483" s="14">
        <f t="shared" ca="1" si="430"/>
        <v>2500</v>
      </c>
      <c r="CF483" s="14">
        <f t="shared" ca="1" si="439"/>
        <v>2500</v>
      </c>
      <c r="CG483" s="14">
        <f t="shared" ca="1" si="394"/>
        <v>952.631780589757</v>
      </c>
      <c r="CH483" s="14">
        <f t="shared" ca="1" si="423"/>
        <v>1547.368219410243</v>
      </c>
      <c r="CI483" s="14">
        <f t="shared" ca="1" si="424"/>
        <v>1547.368219410243</v>
      </c>
      <c r="CJ483" s="14">
        <f t="shared" ca="1" si="400"/>
        <v>1063787.2951667549</v>
      </c>
      <c r="CK483" s="15">
        <f ca="1">SUM(CI$12:CI483)</f>
        <v>545046.65834322991</v>
      </c>
      <c r="CL483" s="16">
        <f ca="1">SUM(CG$12:CG483)+SUMIF(CH$12:CH483, "&lt;0")</f>
        <v>518740.63682352501</v>
      </c>
    </row>
    <row r="484" spans="1:90" x14ac:dyDescent="0.2">
      <c r="A484" s="24">
        <v>44655</v>
      </c>
      <c r="B484" s="54">
        <f ca="1">IF($A484&gt;= $C$5,$C$6, INDEX('Historical Data'!$D$2:$D$745, MATCH(A484, 'Historical Data'!$B$2:$B$745, 0)))</f>
        <v>1295.6389999999997</v>
      </c>
      <c r="C484" s="14">
        <f t="shared" ca="1" si="433"/>
        <v>1295.6389999999994</v>
      </c>
      <c r="D484" s="14">
        <f t="shared" ca="1" si="401"/>
        <v>0</v>
      </c>
      <c r="E484" s="14">
        <f t="shared" ca="1" si="410"/>
        <v>1295.6389999999997</v>
      </c>
      <c r="F484" s="14">
        <f t="shared" ca="1" si="402"/>
        <v>1295.6389999999997</v>
      </c>
      <c r="G484" s="14">
        <f t="shared" ca="1" si="425"/>
        <v>589903.10300000268</v>
      </c>
      <c r="H484" s="15">
        <f ca="1">SUM(F$12:F484)</f>
        <v>301332.38599999982</v>
      </c>
      <c r="I484" s="16">
        <f ca="1">SUM(D$12:D484)+SUMIF(E$12:E484, "&lt;0")</f>
        <v>288570.71699999965</v>
      </c>
      <c r="J484" s="15"/>
      <c r="K484" s="9">
        <v>44655</v>
      </c>
      <c r="L484" s="14">
        <f t="shared" ca="1" si="426"/>
        <v>1788.5130798771124</v>
      </c>
      <c r="M484" s="14">
        <f t="shared" ca="1" si="434"/>
        <v>1788.5130798771129</v>
      </c>
      <c r="N484" s="14">
        <f t="shared" ref="N484:N547" ca="1" si="440" xml:space="preserve"> P460 + IF(O483 &lt; 0, -O483, 0)</f>
        <v>0</v>
      </c>
      <c r="O484" s="14">
        <f t="shared" ca="1" si="411"/>
        <v>1788.5130798771124</v>
      </c>
      <c r="P484" s="14">
        <f t="shared" ca="1" si="412"/>
        <v>1788.5130798771124</v>
      </c>
      <c r="Q484" s="14">
        <f t="shared" ca="1" si="395"/>
        <v>789024.23127035704</v>
      </c>
      <c r="R484" s="15">
        <f ca="1">SUM(P$12:P484)</f>
        <v>405821.69093394745</v>
      </c>
      <c r="S484" s="16">
        <f ca="1">SUM(N$12:N484)+SUMIF(O$12:O484, "&lt;0")</f>
        <v>383202.54033640516</v>
      </c>
      <c r="U484" s="9">
        <v>44655</v>
      </c>
      <c r="V484" s="14">
        <f t="shared" ca="1" si="427"/>
        <v>1250</v>
      </c>
      <c r="W484" s="14">
        <f t="shared" ca="1" si="435"/>
        <v>1250</v>
      </c>
      <c r="X484" s="14">
        <f t="shared" ref="X484:X547" ca="1" si="441" xml:space="preserve"> Z460 + IF(Y483 &lt; 0, -Y483, 0)</f>
        <v>0</v>
      </c>
      <c r="Y484" s="14">
        <f t="shared" ca="1" si="413"/>
        <v>1250</v>
      </c>
      <c r="Z484" s="14">
        <f t="shared" ca="1" si="414"/>
        <v>1250</v>
      </c>
      <c r="AA484" s="14">
        <f t="shared" ca="1" si="396"/>
        <v>571464.94699999993</v>
      </c>
      <c r="AB484" s="15">
        <f ca="1">SUM(Z$12:Z484)</f>
        <v>291656.91800000001</v>
      </c>
      <c r="AC484" s="16">
        <f ca="1">SUM(X$12:X484)+SUMIF(Y$12:Y484, "&lt;0")</f>
        <v>279808.02900000004</v>
      </c>
      <c r="AE484" s="9">
        <v>44655</v>
      </c>
      <c r="AF484" s="14">
        <f t="shared" ca="1" si="403"/>
        <v>2000</v>
      </c>
      <c r="AG484" s="14">
        <f t="shared" ca="1" si="431"/>
        <v>2000</v>
      </c>
      <c r="AH484" s="14">
        <f t="shared" ref="AH484:AH547" ca="1" si="442" xml:space="preserve"> AJ460 + IF(AI483 &lt; 0, -AI483, 0)</f>
        <v>0</v>
      </c>
      <c r="AI484" s="14">
        <f t="shared" ca="1" si="404"/>
        <v>2000</v>
      </c>
      <c r="AJ484" s="14">
        <f t="shared" ca="1" si="405"/>
        <v>2000</v>
      </c>
      <c r="AK484" s="14">
        <f t="shared" ca="1" si="415"/>
        <v>873489.56299796025</v>
      </c>
      <c r="AL484" s="15">
        <f ca="1">SUM(AJ$12:AJ484)</f>
        <v>449681.53399796033</v>
      </c>
      <c r="AM484" s="16">
        <f ca="1">SUM(AH$12:AH484)+SUMIF(AI$12:AI484, "&lt;0")</f>
        <v>423808.0290000001</v>
      </c>
      <c r="AO484" s="9">
        <v>44655</v>
      </c>
      <c r="AP484" s="14">
        <f t="shared" ca="1" si="406"/>
        <v>3000</v>
      </c>
      <c r="AQ484" s="14">
        <f t="shared" ca="1" si="436"/>
        <v>3000</v>
      </c>
      <c r="AR484" s="14">
        <f t="shared" ref="AR484:AR547" ca="1" si="443" xml:space="preserve"> AT460 + IF(AS483 &lt; 0, -AS483, 0)</f>
        <v>618.66551937750273</v>
      </c>
      <c r="AS484" s="14">
        <f t="shared" ca="1" si="416"/>
        <v>2381.3344806224973</v>
      </c>
      <c r="AT484" s="14">
        <f t="shared" ca="1" si="417"/>
        <v>2381.3344806224973</v>
      </c>
      <c r="AU484" s="14">
        <f t="shared" ca="1" si="397"/>
        <v>1249390.7878561858</v>
      </c>
      <c r="AV484" s="15">
        <f ca="1">SUM(AT$12:AT484)</f>
        <v>643170.48107874382</v>
      </c>
      <c r="AW484" s="16">
        <f ca="1">SUM(AR$12:AR484)+SUMIF(AS$12:AS484, "&lt;0")</f>
        <v>606220.30677744199</v>
      </c>
      <c r="AX484" s="15"/>
      <c r="AZ484" s="9">
        <v>44655</v>
      </c>
      <c r="BA484" s="14">
        <f t="shared" ca="1" si="428"/>
        <v>1500</v>
      </c>
      <c r="BB484" s="14">
        <f t="shared" ca="1" si="437"/>
        <v>1500</v>
      </c>
      <c r="BC484" s="14">
        <f t="shared" ref="BC484:BC547" ca="1" si="444" xml:space="preserve"> BE460 + IF(BD483 &lt; 0, -BD483, 0)</f>
        <v>0</v>
      </c>
      <c r="BD484" s="14">
        <f t="shared" ca="1" si="418"/>
        <v>1500</v>
      </c>
      <c r="BE484" s="14">
        <f t="shared" ca="1" si="419"/>
        <v>1500</v>
      </c>
      <c r="BF484" s="14">
        <f t="shared" ca="1" si="398"/>
        <v>672464.94699999993</v>
      </c>
      <c r="BG484" s="15">
        <f ca="1">SUM(BE$12:BE484)</f>
        <v>344656.91800000012</v>
      </c>
      <c r="BH484" s="16">
        <f ca="1">SUM(BC$12:BC484)+SUMIF(BD$12:BD484, "&lt;0")</f>
        <v>327808.02899999992</v>
      </c>
      <c r="BJ484" s="9">
        <v>44655</v>
      </c>
      <c r="BK484" s="14">
        <f t="shared" ca="1" si="429"/>
        <v>1750</v>
      </c>
      <c r="BL484" s="14">
        <f t="shared" ca="1" si="438"/>
        <v>1750</v>
      </c>
      <c r="BM484" s="14">
        <f t="shared" ref="BM484:BM547" ca="1" si="445" xml:space="preserve"> BO460 + IF(BN483 &lt; 0, -BN483, 0)</f>
        <v>0</v>
      </c>
      <c r="BN484" s="14">
        <f t="shared" ca="1" si="420"/>
        <v>1750</v>
      </c>
      <c r="BO484" s="14">
        <f t="shared" ca="1" si="421"/>
        <v>1750</v>
      </c>
      <c r="BP484" s="14">
        <f t="shared" ca="1" si="399"/>
        <v>773464.94699999993</v>
      </c>
      <c r="BQ484" s="15">
        <f ca="1">SUM(BO$12:BO484)</f>
        <v>397656.91800000001</v>
      </c>
      <c r="BR484" s="16">
        <f ca="1">SUM(BM$12:BM484)+SUMIF(BN$12:BN484, "&lt;0")</f>
        <v>375808.02899999986</v>
      </c>
      <c r="BT484" s="9">
        <v>44655</v>
      </c>
      <c r="BU484" s="14">
        <f t="shared" ca="1" si="407"/>
        <v>2000</v>
      </c>
      <c r="BV484" s="14">
        <f t="shared" ca="1" si="432"/>
        <v>2000</v>
      </c>
      <c r="BW484" s="14">
        <f t="shared" ref="BW484:BW547" ca="1" si="446" xml:space="preserve"> BY460 + IF(BX483 &lt; 0, -BX483, 0)</f>
        <v>0</v>
      </c>
      <c r="BX484" s="14">
        <f t="shared" ca="1" si="408"/>
        <v>2000</v>
      </c>
      <c r="BY484" s="14">
        <f t="shared" ca="1" si="409"/>
        <v>2000</v>
      </c>
      <c r="BZ484" s="14">
        <f t="shared" ca="1" si="422"/>
        <v>873489.56299796025</v>
      </c>
      <c r="CA484" s="15">
        <f ca="1">SUM(BY$12:BY484)</f>
        <v>449681.53399796033</v>
      </c>
      <c r="CB484" s="16">
        <f ca="1">SUM(BW$12:BW484)+SUMIF(BX$12:BX484, "&lt;0")</f>
        <v>423808.0290000001</v>
      </c>
      <c r="CD484" s="9">
        <v>44655</v>
      </c>
      <c r="CE484" s="14">
        <f t="shared" ca="1" si="430"/>
        <v>2500</v>
      </c>
      <c r="CF484" s="14">
        <f t="shared" ca="1" si="439"/>
        <v>2500</v>
      </c>
      <c r="CG484" s="14">
        <f t="shared" ref="CG484:CG547" ca="1" si="447" xml:space="preserve"> CI460 + IF(CH483 &lt; 0, -CH483, 0)</f>
        <v>221.71005061569804</v>
      </c>
      <c r="CH484" s="14">
        <f t="shared" ca="1" si="423"/>
        <v>2278.289949384302</v>
      </c>
      <c r="CI484" s="14">
        <f t="shared" ca="1" si="424"/>
        <v>2278.289949384302</v>
      </c>
      <c r="CJ484" s="14">
        <f t="shared" ca="1" si="400"/>
        <v>1066287.2951667549</v>
      </c>
      <c r="CK484" s="15">
        <f ca="1">SUM(CI$12:CI484)</f>
        <v>547324.94829261419</v>
      </c>
      <c r="CL484" s="16">
        <f ca="1">SUM(CG$12:CG484)+SUMIF(CH$12:CH484, "&lt;0")</f>
        <v>518962.34687414073</v>
      </c>
    </row>
    <row r="485" spans="1:90" x14ac:dyDescent="0.2">
      <c r="A485" s="24">
        <v>44656</v>
      </c>
      <c r="B485" s="54">
        <f ca="1">IF($A485&gt;= $C$5,$C$6, INDEX('Historical Data'!$D$2:$D$745, MATCH(A485, 'Historical Data'!$B$2:$B$745, 0)))</f>
        <v>1295.6389999999997</v>
      </c>
      <c r="C485" s="14">
        <f t="shared" ca="1" si="433"/>
        <v>1295.6389999999994</v>
      </c>
      <c r="D485" s="14">
        <f t="shared" ca="1" si="401"/>
        <v>174.79100000000108</v>
      </c>
      <c r="E485" s="14">
        <f t="shared" ca="1" si="410"/>
        <v>1120.8479999999986</v>
      </c>
      <c r="F485" s="14">
        <f t="shared" ca="1" si="402"/>
        <v>1120.8479999999986</v>
      </c>
      <c r="G485" s="14">
        <f t="shared" ca="1" si="425"/>
        <v>591198.74200000265</v>
      </c>
      <c r="H485" s="15">
        <f ca="1">SUM(F$12:F485)</f>
        <v>302453.23399999982</v>
      </c>
      <c r="I485" s="16">
        <f ca="1">SUM(D$12:D485)+SUMIF(E$12:E485, "&lt;0")</f>
        <v>288745.50799999968</v>
      </c>
      <c r="J485" s="15"/>
      <c r="K485" s="9">
        <v>44656</v>
      </c>
      <c r="L485" s="14">
        <f t="shared" ca="1" si="426"/>
        <v>1788.5130798771124</v>
      </c>
      <c r="M485" s="14">
        <f t="shared" ca="1" si="434"/>
        <v>1788.5130798771129</v>
      </c>
      <c r="N485" s="14">
        <f t="shared" ca="1" si="440"/>
        <v>174.79100000000108</v>
      </c>
      <c r="O485" s="14">
        <f t="shared" ca="1" si="411"/>
        <v>1613.7220798771114</v>
      </c>
      <c r="P485" s="14">
        <f t="shared" ca="1" si="412"/>
        <v>1613.7220798771114</v>
      </c>
      <c r="Q485" s="14">
        <f t="shared" ca="1" si="395"/>
        <v>790812.74435023416</v>
      </c>
      <c r="R485" s="15">
        <f ca="1">SUM(P$12:P485)</f>
        <v>407435.41301382455</v>
      </c>
      <c r="S485" s="16">
        <f ca="1">SUM(N$12:N485)+SUMIF(O$12:O485, "&lt;0")</f>
        <v>383377.33133640519</v>
      </c>
      <c r="U485" s="9">
        <v>44656</v>
      </c>
      <c r="V485" s="14">
        <f t="shared" ca="1" si="427"/>
        <v>1250</v>
      </c>
      <c r="W485" s="14">
        <f t="shared" ca="1" si="435"/>
        <v>1250</v>
      </c>
      <c r="X485" s="14">
        <f t="shared" ca="1" si="441"/>
        <v>174.79100000000108</v>
      </c>
      <c r="Y485" s="14">
        <f t="shared" ca="1" si="413"/>
        <v>1075.2089999999989</v>
      </c>
      <c r="Z485" s="14">
        <f t="shared" ca="1" si="414"/>
        <v>1075.2089999999989</v>
      </c>
      <c r="AA485" s="14">
        <f t="shared" ca="1" si="396"/>
        <v>572714.94699999993</v>
      </c>
      <c r="AB485" s="15">
        <f ca="1">SUM(Z$12:Z485)</f>
        <v>292732.12699999998</v>
      </c>
      <c r="AC485" s="16">
        <f ca="1">SUM(X$12:X485)+SUMIF(Y$12:Y485, "&lt;0")</f>
        <v>279982.82000000007</v>
      </c>
      <c r="AE485" s="9">
        <v>44656</v>
      </c>
      <c r="AF485" s="14">
        <f t="shared" ca="1" si="403"/>
        <v>2000</v>
      </c>
      <c r="AG485" s="14">
        <f t="shared" ca="1" si="431"/>
        <v>2000</v>
      </c>
      <c r="AH485" s="14">
        <f t="shared" ca="1" si="442"/>
        <v>174.79100000000108</v>
      </c>
      <c r="AI485" s="14">
        <f t="shared" ca="1" si="404"/>
        <v>1825.2089999999989</v>
      </c>
      <c r="AJ485" s="14">
        <f t="shared" ca="1" si="405"/>
        <v>1825.2089999999989</v>
      </c>
      <c r="AK485" s="14">
        <f t="shared" ca="1" si="415"/>
        <v>875489.56299796025</v>
      </c>
      <c r="AL485" s="15">
        <f ca="1">SUM(AJ$12:AJ485)</f>
        <v>451506.7429979603</v>
      </c>
      <c r="AM485" s="16">
        <f ca="1">SUM(AH$12:AH485)+SUMIF(AI$12:AI485, "&lt;0")</f>
        <v>423982.82000000012</v>
      </c>
      <c r="AO485" s="9">
        <v>44656</v>
      </c>
      <c r="AP485" s="14">
        <f t="shared" ca="1" si="406"/>
        <v>3000</v>
      </c>
      <c r="AQ485" s="14">
        <f t="shared" ca="1" si="436"/>
        <v>3000</v>
      </c>
      <c r="AR485" s="14">
        <f t="shared" ca="1" si="443"/>
        <v>793.45651937750381</v>
      </c>
      <c r="AS485" s="14">
        <f t="shared" ca="1" si="416"/>
        <v>2206.5434806224962</v>
      </c>
      <c r="AT485" s="14">
        <f t="shared" ca="1" si="417"/>
        <v>2206.5434806224962</v>
      </c>
      <c r="AU485" s="14">
        <f t="shared" ca="1" si="397"/>
        <v>1252390.7878561858</v>
      </c>
      <c r="AV485" s="15">
        <f ca="1">SUM(AT$12:AT485)</f>
        <v>645377.02455936628</v>
      </c>
      <c r="AW485" s="16">
        <f ca="1">SUM(AR$12:AR485)+SUMIF(AS$12:AS485, "&lt;0")</f>
        <v>607013.76329681952</v>
      </c>
      <c r="AX485" s="15"/>
      <c r="AZ485" s="9">
        <v>44656</v>
      </c>
      <c r="BA485" s="14">
        <f t="shared" ca="1" si="428"/>
        <v>1500</v>
      </c>
      <c r="BB485" s="14">
        <f t="shared" ca="1" si="437"/>
        <v>1500</v>
      </c>
      <c r="BC485" s="14">
        <f t="shared" ca="1" si="444"/>
        <v>174.79100000000108</v>
      </c>
      <c r="BD485" s="14">
        <f t="shared" ca="1" si="418"/>
        <v>1325.2089999999989</v>
      </c>
      <c r="BE485" s="14">
        <f t="shared" ca="1" si="419"/>
        <v>1325.2089999999989</v>
      </c>
      <c r="BF485" s="14">
        <f t="shared" ca="1" si="398"/>
        <v>673964.94699999993</v>
      </c>
      <c r="BG485" s="15">
        <f ca="1">SUM(BE$12:BE485)</f>
        <v>345982.12700000009</v>
      </c>
      <c r="BH485" s="16">
        <f ca="1">SUM(BC$12:BC485)+SUMIF(BD$12:BD485, "&lt;0")</f>
        <v>327982.81999999995</v>
      </c>
      <c r="BJ485" s="9">
        <v>44656</v>
      </c>
      <c r="BK485" s="14">
        <f t="shared" ca="1" si="429"/>
        <v>1750</v>
      </c>
      <c r="BL485" s="14">
        <f t="shared" ca="1" si="438"/>
        <v>1750</v>
      </c>
      <c r="BM485" s="14">
        <f t="shared" ca="1" si="445"/>
        <v>174.79100000000108</v>
      </c>
      <c r="BN485" s="14">
        <f t="shared" ca="1" si="420"/>
        <v>1575.2089999999989</v>
      </c>
      <c r="BO485" s="14">
        <f t="shared" ca="1" si="421"/>
        <v>1575.2089999999989</v>
      </c>
      <c r="BP485" s="14">
        <f t="shared" ca="1" si="399"/>
        <v>775214.94699999993</v>
      </c>
      <c r="BQ485" s="15">
        <f ca="1">SUM(BO$12:BO485)</f>
        <v>399232.12699999998</v>
      </c>
      <c r="BR485" s="16">
        <f ca="1">SUM(BM$12:BM485)+SUMIF(BN$12:BN485, "&lt;0")</f>
        <v>375982.81999999995</v>
      </c>
      <c r="BT485" s="9">
        <v>44656</v>
      </c>
      <c r="BU485" s="14">
        <f t="shared" ca="1" si="407"/>
        <v>2000</v>
      </c>
      <c r="BV485" s="14">
        <f t="shared" ca="1" si="432"/>
        <v>2000</v>
      </c>
      <c r="BW485" s="14">
        <f t="shared" ca="1" si="446"/>
        <v>174.79100000000108</v>
      </c>
      <c r="BX485" s="14">
        <f t="shared" ca="1" si="408"/>
        <v>1825.2089999999989</v>
      </c>
      <c r="BY485" s="14">
        <f t="shared" ca="1" si="409"/>
        <v>1825.2089999999989</v>
      </c>
      <c r="BZ485" s="14">
        <f t="shared" ca="1" si="422"/>
        <v>875489.56299796025</v>
      </c>
      <c r="CA485" s="15">
        <f ca="1">SUM(BY$12:BY485)</f>
        <v>451506.7429979603</v>
      </c>
      <c r="CB485" s="16">
        <f ca="1">SUM(BW$12:BW485)+SUMIF(BX$12:BX485, "&lt;0")</f>
        <v>423982.82000000012</v>
      </c>
      <c r="CD485" s="9">
        <v>44656</v>
      </c>
      <c r="CE485" s="14">
        <f t="shared" ca="1" si="430"/>
        <v>2500</v>
      </c>
      <c r="CF485" s="14">
        <f t="shared" ca="1" si="439"/>
        <v>2500</v>
      </c>
      <c r="CG485" s="14">
        <f t="shared" ca="1" si="447"/>
        <v>370.72332064163629</v>
      </c>
      <c r="CH485" s="14">
        <f t="shared" ca="1" si="423"/>
        <v>2129.2766793583637</v>
      </c>
      <c r="CI485" s="14">
        <f t="shared" ca="1" si="424"/>
        <v>2129.2766793583637</v>
      </c>
      <c r="CJ485" s="14">
        <f t="shared" ca="1" si="400"/>
        <v>1068787.2951667549</v>
      </c>
      <c r="CK485" s="15">
        <f ca="1">SUM(CI$12:CI485)</f>
        <v>549454.22497197252</v>
      </c>
      <c r="CL485" s="16">
        <f ca="1">SUM(CG$12:CG485)+SUMIF(CH$12:CH485, "&lt;0")</f>
        <v>519333.07019478234</v>
      </c>
    </row>
    <row r="486" spans="1:90" x14ac:dyDescent="0.2">
      <c r="A486" s="24">
        <v>44657</v>
      </c>
      <c r="B486" s="54">
        <f ca="1">IF($A486&gt;= $C$5,$C$6, INDEX('Historical Data'!$D$2:$D$745, MATCH(A486, 'Historical Data'!$B$2:$B$745, 0)))</f>
        <v>1295.6389999999997</v>
      </c>
      <c r="C486" s="14">
        <f t="shared" ca="1" si="433"/>
        <v>1295.6389999999994</v>
      </c>
      <c r="D486" s="14">
        <f t="shared" ca="1" si="401"/>
        <v>0</v>
      </c>
      <c r="E486" s="14">
        <f t="shared" ca="1" si="410"/>
        <v>1295.6389999999997</v>
      </c>
      <c r="F486" s="14">
        <f t="shared" ca="1" si="402"/>
        <v>1295.6389999999997</v>
      </c>
      <c r="G486" s="14">
        <f t="shared" ca="1" si="425"/>
        <v>592494.38100000261</v>
      </c>
      <c r="H486" s="15">
        <f ca="1">SUM(F$12:F486)</f>
        <v>303748.87299999985</v>
      </c>
      <c r="I486" s="16">
        <f ca="1">SUM(D$12:D486)+SUMIF(E$12:E486, "&lt;0")</f>
        <v>288745.50799999968</v>
      </c>
      <c r="J486" s="15"/>
      <c r="K486" s="9">
        <v>44657</v>
      </c>
      <c r="L486" s="14">
        <f t="shared" ca="1" si="426"/>
        <v>1788.5130798771124</v>
      </c>
      <c r="M486" s="14">
        <f t="shared" ca="1" si="434"/>
        <v>1788.5130798771129</v>
      </c>
      <c r="N486" s="14">
        <f t="shared" ca="1" si="440"/>
        <v>0</v>
      </c>
      <c r="O486" s="14">
        <f t="shared" ca="1" si="411"/>
        <v>1788.5130798771124</v>
      </c>
      <c r="P486" s="14">
        <f t="shared" ca="1" si="412"/>
        <v>1788.5130798771124</v>
      </c>
      <c r="Q486" s="14">
        <f t="shared" ca="1" si="395"/>
        <v>792601.25743011129</v>
      </c>
      <c r="R486" s="15">
        <f ca="1">SUM(P$12:P486)</f>
        <v>409223.92609370168</v>
      </c>
      <c r="S486" s="16">
        <f ca="1">SUM(N$12:N486)+SUMIF(O$12:O486, "&lt;0")</f>
        <v>383377.33133640519</v>
      </c>
      <c r="U486" s="9">
        <v>44657</v>
      </c>
      <c r="V486" s="14">
        <f t="shared" ca="1" si="427"/>
        <v>1250</v>
      </c>
      <c r="W486" s="14">
        <f t="shared" ca="1" si="435"/>
        <v>1250</v>
      </c>
      <c r="X486" s="14">
        <f t="shared" ca="1" si="441"/>
        <v>0</v>
      </c>
      <c r="Y486" s="14">
        <f t="shared" ca="1" si="413"/>
        <v>1250</v>
      </c>
      <c r="Z486" s="14">
        <f t="shared" ca="1" si="414"/>
        <v>1250</v>
      </c>
      <c r="AA486" s="14">
        <f t="shared" ca="1" si="396"/>
        <v>573964.94699999993</v>
      </c>
      <c r="AB486" s="15">
        <f ca="1">SUM(Z$12:Z486)</f>
        <v>293982.12699999998</v>
      </c>
      <c r="AC486" s="16">
        <f ca="1">SUM(X$12:X486)+SUMIF(Y$12:Y486, "&lt;0")</f>
        <v>279982.82000000007</v>
      </c>
      <c r="AE486" s="9">
        <v>44657</v>
      </c>
      <c r="AF486" s="14">
        <f t="shared" ca="1" si="403"/>
        <v>2000</v>
      </c>
      <c r="AG486" s="14">
        <f t="shared" ca="1" si="431"/>
        <v>2000</v>
      </c>
      <c r="AH486" s="14">
        <f t="shared" ca="1" si="442"/>
        <v>0</v>
      </c>
      <c r="AI486" s="14">
        <f t="shared" ca="1" si="404"/>
        <v>2000</v>
      </c>
      <c r="AJ486" s="14">
        <f t="shared" ca="1" si="405"/>
        <v>2000</v>
      </c>
      <c r="AK486" s="14">
        <f t="shared" ca="1" si="415"/>
        <v>877489.56299796025</v>
      </c>
      <c r="AL486" s="15">
        <f ca="1">SUM(AJ$12:AJ486)</f>
        <v>453506.7429979603</v>
      </c>
      <c r="AM486" s="16">
        <f ca="1">SUM(AH$12:AH486)+SUMIF(AI$12:AI486, "&lt;0")</f>
        <v>423982.82000000012</v>
      </c>
      <c r="AO486" s="9">
        <v>44657</v>
      </c>
      <c r="AP486" s="14">
        <f t="shared" ca="1" si="406"/>
        <v>3000</v>
      </c>
      <c r="AQ486" s="14">
        <f t="shared" ca="1" si="436"/>
        <v>3000</v>
      </c>
      <c r="AR486" s="14">
        <f t="shared" ca="1" si="443"/>
        <v>618.66551937750319</v>
      </c>
      <c r="AS486" s="14">
        <f t="shared" ca="1" si="416"/>
        <v>2381.3344806224968</v>
      </c>
      <c r="AT486" s="14">
        <f t="shared" ca="1" si="417"/>
        <v>2381.3344806224968</v>
      </c>
      <c r="AU486" s="14">
        <f t="shared" ca="1" si="397"/>
        <v>1255390.7878561858</v>
      </c>
      <c r="AV486" s="15">
        <f ca="1">SUM(AT$12:AT486)</f>
        <v>647758.35903998883</v>
      </c>
      <c r="AW486" s="16">
        <f ca="1">SUM(AR$12:AR486)+SUMIF(AS$12:AS486, "&lt;0")</f>
        <v>607632.42881619697</v>
      </c>
      <c r="AX486" s="15"/>
      <c r="AZ486" s="9">
        <v>44657</v>
      </c>
      <c r="BA486" s="14">
        <f t="shared" ca="1" si="428"/>
        <v>1500</v>
      </c>
      <c r="BB486" s="14">
        <f t="shared" ca="1" si="437"/>
        <v>1500</v>
      </c>
      <c r="BC486" s="14">
        <f t="shared" ca="1" si="444"/>
        <v>0</v>
      </c>
      <c r="BD486" s="14">
        <f t="shared" ca="1" si="418"/>
        <v>1500</v>
      </c>
      <c r="BE486" s="14">
        <f t="shared" ca="1" si="419"/>
        <v>1500</v>
      </c>
      <c r="BF486" s="14">
        <f t="shared" ca="1" si="398"/>
        <v>675464.94699999993</v>
      </c>
      <c r="BG486" s="15">
        <f ca="1">SUM(BE$12:BE486)</f>
        <v>347482.12700000009</v>
      </c>
      <c r="BH486" s="16">
        <f ca="1">SUM(BC$12:BC486)+SUMIF(BD$12:BD486, "&lt;0")</f>
        <v>327982.81999999995</v>
      </c>
      <c r="BJ486" s="9">
        <v>44657</v>
      </c>
      <c r="BK486" s="14">
        <f t="shared" ca="1" si="429"/>
        <v>1750</v>
      </c>
      <c r="BL486" s="14">
        <f t="shared" ca="1" si="438"/>
        <v>1750</v>
      </c>
      <c r="BM486" s="14">
        <f t="shared" ca="1" si="445"/>
        <v>0</v>
      </c>
      <c r="BN486" s="14">
        <f t="shared" ca="1" si="420"/>
        <v>1750</v>
      </c>
      <c r="BO486" s="14">
        <f t="shared" ca="1" si="421"/>
        <v>1750</v>
      </c>
      <c r="BP486" s="14">
        <f t="shared" ca="1" si="399"/>
        <v>776964.94699999993</v>
      </c>
      <c r="BQ486" s="15">
        <f ca="1">SUM(BO$12:BO486)</f>
        <v>400982.12699999998</v>
      </c>
      <c r="BR486" s="16">
        <f ca="1">SUM(BM$12:BM486)+SUMIF(BN$12:BN486, "&lt;0")</f>
        <v>375982.81999999995</v>
      </c>
      <c r="BT486" s="9">
        <v>44657</v>
      </c>
      <c r="BU486" s="14">
        <f t="shared" ca="1" si="407"/>
        <v>2000</v>
      </c>
      <c r="BV486" s="14">
        <f t="shared" ca="1" si="432"/>
        <v>2000</v>
      </c>
      <c r="BW486" s="14">
        <f t="shared" ca="1" si="446"/>
        <v>0</v>
      </c>
      <c r="BX486" s="14">
        <f t="shared" ca="1" si="408"/>
        <v>2000</v>
      </c>
      <c r="BY486" s="14">
        <f t="shared" ca="1" si="409"/>
        <v>2000</v>
      </c>
      <c r="BZ486" s="14">
        <f t="shared" ca="1" si="422"/>
        <v>877489.56299796025</v>
      </c>
      <c r="CA486" s="15">
        <f ca="1">SUM(BY$12:BY486)</f>
        <v>453506.7429979603</v>
      </c>
      <c r="CB486" s="16">
        <f ca="1">SUM(BW$12:BW486)+SUMIF(BX$12:BX486, "&lt;0")</f>
        <v>423982.82000000012</v>
      </c>
      <c r="CD486" s="9">
        <v>44657</v>
      </c>
      <c r="CE486" s="14">
        <f t="shared" ca="1" si="430"/>
        <v>2500</v>
      </c>
      <c r="CF486" s="14">
        <f t="shared" ca="1" si="439"/>
        <v>2500</v>
      </c>
      <c r="CG486" s="14">
        <f t="shared" ca="1" si="447"/>
        <v>170.15459066757285</v>
      </c>
      <c r="CH486" s="14">
        <f t="shared" ca="1" si="423"/>
        <v>2329.8454093324272</v>
      </c>
      <c r="CI486" s="14">
        <f t="shared" ca="1" si="424"/>
        <v>2329.8454093324272</v>
      </c>
      <c r="CJ486" s="14">
        <f t="shared" ca="1" si="400"/>
        <v>1071287.2951667549</v>
      </c>
      <c r="CK486" s="15">
        <f ca="1">SUM(CI$12:CI486)</f>
        <v>551784.07038130495</v>
      </c>
      <c r="CL486" s="16">
        <f ca="1">SUM(CG$12:CG486)+SUMIF(CH$12:CH486, "&lt;0")</f>
        <v>519503.22478544991</v>
      </c>
    </row>
    <row r="487" spans="1:90" x14ac:dyDescent="0.2">
      <c r="A487" s="24">
        <v>44658</v>
      </c>
      <c r="B487" s="54">
        <f ca="1">IF($A487&gt;= $C$5,$C$6, INDEX('Historical Data'!$D$2:$D$745, MATCH(A487, 'Historical Data'!$B$2:$B$745, 0)))</f>
        <v>1295.6389999999997</v>
      </c>
      <c r="C487" s="14">
        <f t="shared" ca="1" si="433"/>
        <v>1295.6389999999994</v>
      </c>
      <c r="D487" s="14">
        <f t="shared" ca="1" si="401"/>
        <v>0</v>
      </c>
      <c r="E487" s="14">
        <f t="shared" ca="1" si="410"/>
        <v>1295.6389999999997</v>
      </c>
      <c r="F487" s="14">
        <f t="shared" ca="1" si="402"/>
        <v>1295.6389999999997</v>
      </c>
      <c r="G487" s="14">
        <f t="shared" ca="1" si="425"/>
        <v>593790.02000000258</v>
      </c>
      <c r="H487" s="15">
        <f ca="1">SUM(F$12:F487)</f>
        <v>305044.51199999987</v>
      </c>
      <c r="I487" s="16">
        <f ca="1">SUM(D$12:D487)+SUMIF(E$12:E487, "&lt;0")</f>
        <v>288745.50799999968</v>
      </c>
      <c r="J487" s="15"/>
      <c r="K487" s="9">
        <v>44658</v>
      </c>
      <c r="L487" s="14">
        <f t="shared" ca="1" si="426"/>
        <v>1788.5130798771124</v>
      </c>
      <c r="M487" s="14">
        <f t="shared" ca="1" si="434"/>
        <v>1788.5130798771129</v>
      </c>
      <c r="N487" s="14">
        <f t="shared" ca="1" si="440"/>
        <v>0</v>
      </c>
      <c r="O487" s="14">
        <f t="shared" ca="1" si="411"/>
        <v>1788.5130798771124</v>
      </c>
      <c r="P487" s="14">
        <f t="shared" ca="1" si="412"/>
        <v>1788.5130798771124</v>
      </c>
      <c r="Q487" s="14">
        <f t="shared" ca="1" si="395"/>
        <v>794389.77050998842</v>
      </c>
      <c r="R487" s="15">
        <f ca="1">SUM(P$12:P487)</f>
        <v>411012.43917357881</v>
      </c>
      <c r="S487" s="16">
        <f ca="1">SUM(N$12:N487)+SUMIF(O$12:O487, "&lt;0")</f>
        <v>383377.33133640519</v>
      </c>
      <c r="U487" s="9">
        <v>44658</v>
      </c>
      <c r="V487" s="14">
        <f t="shared" ca="1" si="427"/>
        <v>1250</v>
      </c>
      <c r="W487" s="14">
        <f t="shared" ca="1" si="435"/>
        <v>1250</v>
      </c>
      <c r="X487" s="14">
        <f t="shared" ca="1" si="441"/>
        <v>0</v>
      </c>
      <c r="Y487" s="14">
        <f t="shared" ca="1" si="413"/>
        <v>1250</v>
      </c>
      <c r="Z487" s="14">
        <f t="shared" ca="1" si="414"/>
        <v>1250</v>
      </c>
      <c r="AA487" s="14">
        <f t="shared" ca="1" si="396"/>
        <v>575214.94699999993</v>
      </c>
      <c r="AB487" s="15">
        <f ca="1">SUM(Z$12:Z487)</f>
        <v>295232.12699999998</v>
      </c>
      <c r="AC487" s="16">
        <f ca="1">SUM(X$12:X487)+SUMIF(Y$12:Y487, "&lt;0")</f>
        <v>279982.82000000007</v>
      </c>
      <c r="AE487" s="9">
        <v>44658</v>
      </c>
      <c r="AF487" s="14">
        <f t="shared" ca="1" si="403"/>
        <v>2000</v>
      </c>
      <c r="AG487" s="14">
        <f t="shared" ca="1" si="431"/>
        <v>2000</v>
      </c>
      <c r="AH487" s="14">
        <f t="shared" ca="1" si="442"/>
        <v>0</v>
      </c>
      <c r="AI487" s="14">
        <f t="shared" ca="1" si="404"/>
        <v>2000</v>
      </c>
      <c r="AJ487" s="14">
        <f t="shared" ca="1" si="405"/>
        <v>2000</v>
      </c>
      <c r="AK487" s="14">
        <f t="shared" ca="1" si="415"/>
        <v>879489.56299796025</v>
      </c>
      <c r="AL487" s="15">
        <f ca="1">SUM(AJ$12:AJ487)</f>
        <v>455506.7429979603</v>
      </c>
      <c r="AM487" s="16">
        <f ca="1">SUM(AH$12:AH487)+SUMIF(AI$12:AI487, "&lt;0")</f>
        <v>423982.82000000012</v>
      </c>
      <c r="AO487" s="9">
        <v>44658</v>
      </c>
      <c r="AP487" s="14">
        <f t="shared" ca="1" si="406"/>
        <v>3000</v>
      </c>
      <c r="AQ487" s="14">
        <f t="shared" ca="1" si="436"/>
        <v>3000</v>
      </c>
      <c r="AR487" s="14">
        <f t="shared" ca="1" si="443"/>
        <v>618.66551937750273</v>
      </c>
      <c r="AS487" s="14">
        <f t="shared" ca="1" si="416"/>
        <v>2381.3344806224973</v>
      </c>
      <c r="AT487" s="14">
        <f t="shared" ca="1" si="417"/>
        <v>2381.3344806224973</v>
      </c>
      <c r="AU487" s="14">
        <f t="shared" ca="1" si="397"/>
        <v>1258390.7878561858</v>
      </c>
      <c r="AV487" s="15">
        <f ca="1">SUM(AT$12:AT487)</f>
        <v>650139.69352061138</v>
      </c>
      <c r="AW487" s="16">
        <f ca="1">SUM(AR$12:AR487)+SUMIF(AS$12:AS487, "&lt;0")</f>
        <v>608251.09433557442</v>
      </c>
      <c r="AX487" s="15"/>
      <c r="AZ487" s="9">
        <v>44658</v>
      </c>
      <c r="BA487" s="14">
        <f t="shared" ca="1" si="428"/>
        <v>1500</v>
      </c>
      <c r="BB487" s="14">
        <f t="shared" ca="1" si="437"/>
        <v>1500</v>
      </c>
      <c r="BC487" s="14">
        <f t="shared" ca="1" si="444"/>
        <v>0</v>
      </c>
      <c r="BD487" s="14">
        <f t="shared" ca="1" si="418"/>
        <v>1500</v>
      </c>
      <c r="BE487" s="14">
        <f t="shared" ca="1" si="419"/>
        <v>1500</v>
      </c>
      <c r="BF487" s="14">
        <f t="shared" ca="1" si="398"/>
        <v>676964.94699999993</v>
      </c>
      <c r="BG487" s="15">
        <f ca="1">SUM(BE$12:BE487)</f>
        <v>348982.12700000009</v>
      </c>
      <c r="BH487" s="16">
        <f ca="1">SUM(BC$12:BC487)+SUMIF(BD$12:BD487, "&lt;0")</f>
        <v>327982.81999999995</v>
      </c>
      <c r="BJ487" s="9">
        <v>44658</v>
      </c>
      <c r="BK487" s="14">
        <f t="shared" ca="1" si="429"/>
        <v>1750</v>
      </c>
      <c r="BL487" s="14">
        <f t="shared" ca="1" si="438"/>
        <v>1750</v>
      </c>
      <c r="BM487" s="14">
        <f t="shared" ca="1" si="445"/>
        <v>0</v>
      </c>
      <c r="BN487" s="14">
        <f t="shared" ca="1" si="420"/>
        <v>1750</v>
      </c>
      <c r="BO487" s="14">
        <f t="shared" ca="1" si="421"/>
        <v>1750</v>
      </c>
      <c r="BP487" s="14">
        <f t="shared" ca="1" si="399"/>
        <v>778714.94699999993</v>
      </c>
      <c r="BQ487" s="15">
        <f ca="1">SUM(BO$12:BO487)</f>
        <v>402732.12699999998</v>
      </c>
      <c r="BR487" s="16">
        <f ca="1">SUM(BM$12:BM487)+SUMIF(BN$12:BN487, "&lt;0")</f>
        <v>375982.81999999995</v>
      </c>
      <c r="BT487" s="9">
        <v>44658</v>
      </c>
      <c r="BU487" s="14">
        <f t="shared" ca="1" si="407"/>
        <v>2000</v>
      </c>
      <c r="BV487" s="14">
        <f t="shared" ca="1" si="432"/>
        <v>2000</v>
      </c>
      <c r="BW487" s="14">
        <f t="shared" ca="1" si="446"/>
        <v>0</v>
      </c>
      <c r="BX487" s="14">
        <f t="shared" ca="1" si="408"/>
        <v>2000</v>
      </c>
      <c r="BY487" s="14">
        <f t="shared" ca="1" si="409"/>
        <v>2000</v>
      </c>
      <c r="BZ487" s="14">
        <f t="shared" ca="1" si="422"/>
        <v>879489.56299796025</v>
      </c>
      <c r="CA487" s="15">
        <f ca="1">SUM(BY$12:BY487)</f>
        <v>455506.7429979603</v>
      </c>
      <c r="CB487" s="16">
        <f ca="1">SUM(BW$12:BW487)+SUMIF(BX$12:BX487, "&lt;0")</f>
        <v>423982.82000000012</v>
      </c>
      <c r="CD487" s="9">
        <v>44658</v>
      </c>
      <c r="CE487" s="14">
        <f t="shared" ca="1" si="430"/>
        <v>2500</v>
      </c>
      <c r="CF487" s="14">
        <f t="shared" ca="1" si="439"/>
        <v>2500</v>
      </c>
      <c r="CG487" s="14">
        <f t="shared" ca="1" si="447"/>
        <v>144.37686069351003</v>
      </c>
      <c r="CH487" s="14">
        <f t="shared" ca="1" si="423"/>
        <v>2355.62313930649</v>
      </c>
      <c r="CI487" s="14">
        <f t="shared" ca="1" si="424"/>
        <v>2355.62313930649</v>
      </c>
      <c r="CJ487" s="14">
        <f t="shared" ca="1" si="400"/>
        <v>1073787.2951667549</v>
      </c>
      <c r="CK487" s="15">
        <f ca="1">SUM(CI$12:CI487)</f>
        <v>554139.69352061138</v>
      </c>
      <c r="CL487" s="16">
        <f ca="1">SUM(CG$12:CG487)+SUMIF(CH$12:CH487, "&lt;0")</f>
        <v>519647.60164614342</v>
      </c>
    </row>
    <row r="488" spans="1:90" x14ac:dyDescent="0.2">
      <c r="A488" s="24">
        <v>44659</v>
      </c>
      <c r="B488" s="54">
        <f ca="1">IF($A488&gt;= $C$5,$C$6, INDEX('Historical Data'!$D$2:$D$745, MATCH(A488, 'Historical Data'!$B$2:$B$745, 0)))</f>
        <v>1295.6389999999997</v>
      </c>
      <c r="C488" s="14">
        <f t="shared" ca="1" si="433"/>
        <v>1295.6389999999994</v>
      </c>
      <c r="D488" s="14">
        <f t="shared" ca="1" si="401"/>
        <v>432.31200000000172</v>
      </c>
      <c r="E488" s="14">
        <f t="shared" ca="1" si="410"/>
        <v>863.32699999999795</v>
      </c>
      <c r="F488" s="14">
        <f t="shared" ca="1" si="402"/>
        <v>863.32699999999795</v>
      </c>
      <c r="G488" s="14">
        <f t="shared" ca="1" si="425"/>
        <v>595085.65900000255</v>
      </c>
      <c r="H488" s="15">
        <f ca="1">SUM(F$12:F488)</f>
        <v>305907.83899999986</v>
      </c>
      <c r="I488" s="16">
        <f ca="1">SUM(D$12:D488)+SUMIF(E$12:E488, "&lt;0")</f>
        <v>289177.81999999966</v>
      </c>
      <c r="J488" s="15"/>
      <c r="K488" s="9">
        <v>44659</v>
      </c>
      <c r="L488" s="14">
        <f t="shared" ca="1" si="426"/>
        <v>1788.5130798771124</v>
      </c>
      <c r="M488" s="14">
        <f t="shared" ca="1" si="434"/>
        <v>1788.5130798771129</v>
      </c>
      <c r="N488" s="14">
        <f t="shared" ca="1" si="440"/>
        <v>432.31200000000172</v>
      </c>
      <c r="O488" s="14">
        <f t="shared" ca="1" si="411"/>
        <v>1356.2010798771107</v>
      </c>
      <c r="P488" s="14">
        <f t="shared" ca="1" si="412"/>
        <v>1356.2010798771107</v>
      </c>
      <c r="Q488" s="14">
        <f t="shared" ca="1" si="395"/>
        <v>796178.28358986555</v>
      </c>
      <c r="R488" s="15">
        <f ca="1">SUM(P$12:P488)</f>
        <v>412368.6402534559</v>
      </c>
      <c r="S488" s="16">
        <f ca="1">SUM(N$12:N488)+SUMIF(O$12:O488, "&lt;0")</f>
        <v>383809.64333640516</v>
      </c>
      <c r="U488" s="9">
        <v>44659</v>
      </c>
      <c r="V488" s="14">
        <f t="shared" ca="1" si="427"/>
        <v>1250</v>
      </c>
      <c r="W488" s="14">
        <f t="shared" ca="1" si="435"/>
        <v>1250</v>
      </c>
      <c r="X488" s="14">
        <f t="shared" ca="1" si="441"/>
        <v>432.31200000000172</v>
      </c>
      <c r="Y488" s="14">
        <f t="shared" ca="1" si="413"/>
        <v>817.68799999999828</v>
      </c>
      <c r="Z488" s="14">
        <f t="shared" ca="1" si="414"/>
        <v>817.68799999999828</v>
      </c>
      <c r="AA488" s="14">
        <f t="shared" ca="1" si="396"/>
        <v>576464.94699999993</v>
      </c>
      <c r="AB488" s="15">
        <f ca="1">SUM(Z$12:Z488)</f>
        <v>296049.815</v>
      </c>
      <c r="AC488" s="16">
        <f ca="1">SUM(X$12:X488)+SUMIF(Y$12:Y488, "&lt;0")</f>
        <v>280415.13200000004</v>
      </c>
      <c r="AE488" s="9">
        <v>44659</v>
      </c>
      <c r="AF488" s="14">
        <f t="shared" ca="1" si="403"/>
        <v>2000</v>
      </c>
      <c r="AG488" s="14">
        <f t="shared" ca="1" si="431"/>
        <v>2000</v>
      </c>
      <c r="AH488" s="14">
        <f t="shared" ca="1" si="442"/>
        <v>432.31200000000172</v>
      </c>
      <c r="AI488" s="14">
        <f t="shared" ca="1" si="404"/>
        <v>1567.6879999999983</v>
      </c>
      <c r="AJ488" s="14">
        <f t="shared" ca="1" si="405"/>
        <v>1567.6879999999983</v>
      </c>
      <c r="AK488" s="14">
        <f t="shared" ca="1" si="415"/>
        <v>881489.56299796025</v>
      </c>
      <c r="AL488" s="15">
        <f ca="1">SUM(AJ$12:AJ488)</f>
        <v>457074.43099796033</v>
      </c>
      <c r="AM488" s="16">
        <f ca="1">SUM(AH$12:AH488)+SUMIF(AI$12:AI488, "&lt;0")</f>
        <v>424415.1320000001</v>
      </c>
      <c r="AO488" s="9">
        <v>44659</v>
      </c>
      <c r="AP488" s="14">
        <f t="shared" ca="1" si="406"/>
        <v>3000</v>
      </c>
      <c r="AQ488" s="14">
        <f t="shared" ca="1" si="436"/>
        <v>3000</v>
      </c>
      <c r="AR488" s="14">
        <f t="shared" ca="1" si="443"/>
        <v>1050.9111307194489</v>
      </c>
      <c r="AS488" s="14">
        <f t="shared" ca="1" si="416"/>
        <v>1949.0888692805511</v>
      </c>
      <c r="AT488" s="14">
        <f t="shared" ca="1" si="417"/>
        <v>1949.0888692805511</v>
      </c>
      <c r="AU488" s="14">
        <f t="shared" ca="1" si="397"/>
        <v>1261390.7878561858</v>
      </c>
      <c r="AV488" s="15">
        <f ca="1">SUM(AT$12:AT488)</f>
        <v>652088.78238989192</v>
      </c>
      <c r="AW488" s="16">
        <f ca="1">SUM(AR$12:AR488)+SUMIF(AS$12:AS488, "&lt;0")</f>
        <v>609302.00546629389</v>
      </c>
      <c r="AX488" s="15"/>
      <c r="AZ488" s="9">
        <v>44659</v>
      </c>
      <c r="BA488" s="14">
        <f t="shared" ca="1" si="428"/>
        <v>1500</v>
      </c>
      <c r="BB488" s="14">
        <f t="shared" ca="1" si="437"/>
        <v>1500</v>
      </c>
      <c r="BC488" s="14">
        <f t="shared" ca="1" si="444"/>
        <v>432.31200000000172</v>
      </c>
      <c r="BD488" s="14">
        <f t="shared" ca="1" si="418"/>
        <v>1067.6879999999983</v>
      </c>
      <c r="BE488" s="14">
        <f t="shared" ca="1" si="419"/>
        <v>1067.6879999999983</v>
      </c>
      <c r="BF488" s="14">
        <f t="shared" ca="1" si="398"/>
        <v>678464.94699999993</v>
      </c>
      <c r="BG488" s="15">
        <f ca="1">SUM(BE$12:BE488)</f>
        <v>350049.81500000012</v>
      </c>
      <c r="BH488" s="16">
        <f ca="1">SUM(BC$12:BC488)+SUMIF(BD$12:BD488, "&lt;0")</f>
        <v>328415.13199999993</v>
      </c>
      <c r="BJ488" s="9">
        <v>44659</v>
      </c>
      <c r="BK488" s="14">
        <f t="shared" ca="1" si="429"/>
        <v>1750</v>
      </c>
      <c r="BL488" s="14">
        <f t="shared" ca="1" si="438"/>
        <v>1750</v>
      </c>
      <c r="BM488" s="14">
        <f t="shared" ca="1" si="445"/>
        <v>432.31200000000172</v>
      </c>
      <c r="BN488" s="14">
        <f t="shared" ca="1" si="420"/>
        <v>1317.6879999999983</v>
      </c>
      <c r="BO488" s="14">
        <f t="shared" ca="1" si="421"/>
        <v>1317.6879999999983</v>
      </c>
      <c r="BP488" s="14">
        <f t="shared" ca="1" si="399"/>
        <v>780464.94699999993</v>
      </c>
      <c r="BQ488" s="15">
        <f ca="1">SUM(BO$12:BO488)</f>
        <v>404049.815</v>
      </c>
      <c r="BR488" s="16">
        <f ca="1">SUM(BM$12:BM488)+SUMIF(BN$12:BN488, "&lt;0")</f>
        <v>376415.13199999987</v>
      </c>
      <c r="BT488" s="9">
        <v>44659</v>
      </c>
      <c r="BU488" s="14">
        <f t="shared" ca="1" si="407"/>
        <v>2000</v>
      </c>
      <c r="BV488" s="14">
        <f t="shared" ca="1" si="432"/>
        <v>2000</v>
      </c>
      <c r="BW488" s="14">
        <f t="shared" ca="1" si="446"/>
        <v>432.31200000000172</v>
      </c>
      <c r="BX488" s="14">
        <f t="shared" ca="1" si="408"/>
        <v>1567.6879999999983</v>
      </c>
      <c r="BY488" s="14">
        <f t="shared" ca="1" si="409"/>
        <v>1567.6879999999983</v>
      </c>
      <c r="BZ488" s="14">
        <f t="shared" ca="1" si="422"/>
        <v>881489.56299796025</v>
      </c>
      <c r="CA488" s="15">
        <f ca="1">SUM(BY$12:BY488)</f>
        <v>457074.43099796033</v>
      </c>
      <c r="CB488" s="16">
        <f ca="1">SUM(BW$12:BW488)+SUMIF(BX$12:BX488, "&lt;0")</f>
        <v>424415.1320000001</v>
      </c>
      <c r="CD488" s="9">
        <v>44659</v>
      </c>
      <c r="CE488" s="14">
        <f t="shared" ca="1" si="430"/>
        <v>2500</v>
      </c>
      <c r="CF488" s="14">
        <f t="shared" ca="1" si="439"/>
        <v>2500</v>
      </c>
      <c r="CG488" s="14">
        <f t="shared" ca="1" si="447"/>
        <v>550.91113071944892</v>
      </c>
      <c r="CH488" s="14">
        <f t="shared" ca="1" si="423"/>
        <v>1949.0888692805511</v>
      </c>
      <c r="CI488" s="14">
        <f t="shared" ca="1" si="424"/>
        <v>1949.0888692805511</v>
      </c>
      <c r="CJ488" s="14">
        <f t="shared" ca="1" si="400"/>
        <v>1076287.2951667549</v>
      </c>
      <c r="CK488" s="15">
        <f ca="1">SUM(CI$12:CI488)</f>
        <v>556088.78238989192</v>
      </c>
      <c r="CL488" s="16">
        <f ca="1">SUM(CG$12:CG488)+SUMIF(CH$12:CH488, "&lt;0")</f>
        <v>520198.51277686289</v>
      </c>
    </row>
    <row r="489" spans="1:90" x14ac:dyDescent="0.2">
      <c r="A489" s="24">
        <v>44660</v>
      </c>
      <c r="B489" s="54">
        <f ca="1">IF($A489&gt;= $C$5,$C$6, INDEX('Historical Data'!$D$2:$D$745, MATCH(A489, 'Historical Data'!$B$2:$B$745, 0)))</f>
        <v>1295.6389999999997</v>
      </c>
      <c r="C489" s="14">
        <f t="shared" ca="1" si="433"/>
        <v>1295.6389999999994</v>
      </c>
      <c r="D489" s="14">
        <f t="shared" ca="1" si="401"/>
        <v>1083.2719999999977</v>
      </c>
      <c r="E489" s="14">
        <f t="shared" ca="1" si="410"/>
        <v>212.36700000000201</v>
      </c>
      <c r="F489" s="14">
        <f t="shared" ca="1" si="402"/>
        <v>212.36700000000201</v>
      </c>
      <c r="G489" s="14">
        <f t="shared" ca="1" si="425"/>
        <v>596381.29800000251</v>
      </c>
      <c r="H489" s="15">
        <f ca="1">SUM(F$12:F489)</f>
        <v>306120.20599999989</v>
      </c>
      <c r="I489" s="16">
        <f ca="1">SUM(D$12:D489)+SUMIF(E$12:E489, "&lt;0")</f>
        <v>290261.09199999965</v>
      </c>
      <c r="J489" s="15"/>
      <c r="K489" s="9">
        <v>44660</v>
      </c>
      <c r="L489" s="14">
        <f t="shared" ca="1" si="426"/>
        <v>1788.5130798771124</v>
      </c>
      <c r="M489" s="14">
        <f t="shared" ca="1" si="434"/>
        <v>1788.5130798771129</v>
      </c>
      <c r="N489" s="14">
        <f t="shared" ca="1" si="440"/>
        <v>1576.1460798771104</v>
      </c>
      <c r="O489" s="14">
        <f t="shared" ca="1" si="411"/>
        <v>212.36700000000201</v>
      </c>
      <c r="P489" s="14">
        <f t="shared" ca="1" si="412"/>
        <v>212.36700000000201</v>
      </c>
      <c r="Q489" s="14">
        <f t="shared" ca="1" si="395"/>
        <v>797966.79666974267</v>
      </c>
      <c r="R489" s="15">
        <f ca="1">SUM(P$12:P489)</f>
        <v>412581.00725345593</v>
      </c>
      <c r="S489" s="16">
        <f ca="1">SUM(N$12:N489)+SUMIF(O$12:O489, "&lt;0")</f>
        <v>385385.78941628226</v>
      </c>
      <c r="U489" s="9">
        <v>44660</v>
      </c>
      <c r="V489" s="14">
        <f t="shared" ca="1" si="427"/>
        <v>1250</v>
      </c>
      <c r="W489" s="14">
        <f t="shared" ca="1" si="435"/>
        <v>1250</v>
      </c>
      <c r="X489" s="14">
        <f t="shared" ca="1" si="441"/>
        <v>1037.632999999998</v>
      </c>
      <c r="Y489" s="14">
        <f t="shared" ca="1" si="413"/>
        <v>212.36700000000201</v>
      </c>
      <c r="Z489" s="14">
        <f t="shared" ca="1" si="414"/>
        <v>212.36700000000201</v>
      </c>
      <c r="AA489" s="14">
        <f t="shared" ca="1" si="396"/>
        <v>577714.94699999993</v>
      </c>
      <c r="AB489" s="15">
        <f ca="1">SUM(Z$12:Z489)</f>
        <v>296262.18200000003</v>
      </c>
      <c r="AC489" s="16">
        <f ca="1">SUM(X$12:X489)+SUMIF(Y$12:Y489, "&lt;0")</f>
        <v>281452.76500000001</v>
      </c>
      <c r="AE489" s="9">
        <v>44660</v>
      </c>
      <c r="AF489" s="14">
        <f t="shared" ca="1" si="403"/>
        <v>2000</v>
      </c>
      <c r="AG489" s="14">
        <f t="shared" ca="1" si="431"/>
        <v>2000</v>
      </c>
      <c r="AH489" s="14">
        <f t="shared" ca="1" si="442"/>
        <v>1576.1460798771104</v>
      </c>
      <c r="AI489" s="14">
        <f t="shared" ca="1" si="404"/>
        <v>423.85392012288958</v>
      </c>
      <c r="AJ489" s="14">
        <f t="shared" ca="1" si="405"/>
        <v>423.85392012288958</v>
      </c>
      <c r="AK489" s="14">
        <f t="shared" ca="1" si="415"/>
        <v>883489.56299796025</v>
      </c>
      <c r="AL489" s="15">
        <f ca="1">SUM(AJ$12:AJ489)</f>
        <v>457498.28491808323</v>
      </c>
      <c r="AM489" s="16">
        <f ca="1">SUM(AH$12:AH489)+SUMIF(AI$12:AI489, "&lt;0")</f>
        <v>425991.2780798772</v>
      </c>
      <c r="AO489" s="9">
        <v>44660</v>
      </c>
      <c r="AP489" s="14">
        <f t="shared" ca="1" si="406"/>
        <v>3000</v>
      </c>
      <c r="AQ489" s="14">
        <f t="shared" ca="1" si="436"/>
        <v>3000</v>
      </c>
      <c r="AR489" s="14">
        <f t="shared" ca="1" si="443"/>
        <v>2168.9674806224953</v>
      </c>
      <c r="AS489" s="14">
        <f t="shared" ca="1" si="416"/>
        <v>831.03251937750474</v>
      </c>
      <c r="AT489" s="14">
        <f t="shared" ca="1" si="417"/>
        <v>831.03251937750474</v>
      </c>
      <c r="AU489" s="14">
        <f t="shared" ca="1" si="397"/>
        <v>1264390.7878561858</v>
      </c>
      <c r="AV489" s="15">
        <f ca="1">SUM(AT$12:AT489)</f>
        <v>652919.81490926945</v>
      </c>
      <c r="AW489" s="16">
        <f ca="1">SUM(AR$12:AR489)+SUMIF(AS$12:AS489, "&lt;0")</f>
        <v>611470.97294691636</v>
      </c>
      <c r="AX489" s="15"/>
      <c r="AZ489" s="9">
        <v>44660</v>
      </c>
      <c r="BA489" s="14">
        <f t="shared" ca="1" si="428"/>
        <v>1500</v>
      </c>
      <c r="BB489" s="14">
        <f t="shared" ca="1" si="437"/>
        <v>1500</v>
      </c>
      <c r="BC489" s="14">
        <f t="shared" ca="1" si="444"/>
        <v>1287.632999999998</v>
      </c>
      <c r="BD489" s="14">
        <f t="shared" ca="1" si="418"/>
        <v>212.36700000000201</v>
      </c>
      <c r="BE489" s="14">
        <f t="shared" ca="1" si="419"/>
        <v>212.36700000000201</v>
      </c>
      <c r="BF489" s="14">
        <f t="shared" ca="1" si="398"/>
        <v>679964.94699999993</v>
      </c>
      <c r="BG489" s="15">
        <f ca="1">SUM(BE$12:BE489)</f>
        <v>350262.18200000015</v>
      </c>
      <c r="BH489" s="16">
        <f ca="1">SUM(BC$12:BC489)+SUMIF(BD$12:BD489, "&lt;0")</f>
        <v>329702.7649999999</v>
      </c>
      <c r="BJ489" s="9">
        <v>44660</v>
      </c>
      <c r="BK489" s="14">
        <f t="shared" ca="1" si="429"/>
        <v>1750</v>
      </c>
      <c r="BL489" s="14">
        <f t="shared" ca="1" si="438"/>
        <v>1750</v>
      </c>
      <c r="BM489" s="14">
        <f t="shared" ca="1" si="445"/>
        <v>1537.632999999998</v>
      </c>
      <c r="BN489" s="14">
        <f t="shared" ca="1" si="420"/>
        <v>212.36700000000201</v>
      </c>
      <c r="BO489" s="14">
        <f t="shared" ca="1" si="421"/>
        <v>212.36700000000201</v>
      </c>
      <c r="BP489" s="14">
        <f t="shared" ca="1" si="399"/>
        <v>782214.94699999993</v>
      </c>
      <c r="BQ489" s="15">
        <f ca="1">SUM(BO$12:BO489)</f>
        <v>404262.18200000003</v>
      </c>
      <c r="BR489" s="16">
        <f ca="1">SUM(BM$12:BM489)+SUMIF(BN$12:BN489, "&lt;0")</f>
        <v>377952.7649999999</v>
      </c>
      <c r="BT489" s="9">
        <v>44660</v>
      </c>
      <c r="BU489" s="14">
        <f t="shared" ca="1" si="407"/>
        <v>2000</v>
      </c>
      <c r="BV489" s="14">
        <f t="shared" ca="1" si="432"/>
        <v>2000</v>
      </c>
      <c r="BW489" s="14">
        <f t="shared" ca="1" si="446"/>
        <v>1576.1460798771104</v>
      </c>
      <c r="BX489" s="14">
        <f t="shared" ca="1" si="408"/>
        <v>423.85392012288958</v>
      </c>
      <c r="BY489" s="14">
        <f t="shared" ca="1" si="409"/>
        <v>423.85392012288958</v>
      </c>
      <c r="BZ489" s="14">
        <f t="shared" ca="1" si="422"/>
        <v>883489.56299796025</v>
      </c>
      <c r="CA489" s="15">
        <f ca="1">SUM(BY$12:BY489)</f>
        <v>457498.28491808323</v>
      </c>
      <c r="CB489" s="16">
        <f ca="1">SUM(BW$12:BW489)+SUMIF(BX$12:BX489, "&lt;0")</f>
        <v>425991.2780798772</v>
      </c>
      <c r="CD489" s="9">
        <v>44660</v>
      </c>
      <c r="CE489" s="14">
        <f t="shared" ca="1" si="430"/>
        <v>2500</v>
      </c>
      <c r="CF489" s="14">
        <f t="shared" ca="1" si="439"/>
        <v>2500</v>
      </c>
      <c r="CG489" s="14">
        <f t="shared" ca="1" si="447"/>
        <v>1668.9674806224953</v>
      </c>
      <c r="CH489" s="14">
        <f t="shared" ca="1" si="423"/>
        <v>831.03251937750474</v>
      </c>
      <c r="CI489" s="14">
        <f t="shared" ca="1" si="424"/>
        <v>831.03251937750474</v>
      </c>
      <c r="CJ489" s="14">
        <f t="shared" ca="1" si="400"/>
        <v>1078787.2951667549</v>
      </c>
      <c r="CK489" s="15">
        <f ca="1">SUM(CI$12:CI489)</f>
        <v>556919.81490926945</v>
      </c>
      <c r="CL489" s="16">
        <f ca="1">SUM(CG$12:CG489)+SUMIF(CH$12:CH489, "&lt;0")</f>
        <v>521867.48025748541</v>
      </c>
    </row>
    <row r="490" spans="1:90" x14ac:dyDescent="0.2">
      <c r="A490" s="24">
        <v>44661</v>
      </c>
      <c r="B490" s="54">
        <f ca="1">IF($A490&gt;= $C$5,$C$6, INDEX('Historical Data'!$D$2:$D$745, MATCH(A490, 'Historical Data'!$B$2:$B$745, 0)))</f>
        <v>1295.6389999999997</v>
      </c>
      <c r="C490" s="14">
        <f t="shared" ca="1" si="433"/>
        <v>1295.6389999999994</v>
      </c>
      <c r="D490" s="14">
        <f t="shared" ca="1" si="401"/>
        <v>1100.6389999999997</v>
      </c>
      <c r="E490" s="14">
        <f t="shared" ca="1" si="410"/>
        <v>195</v>
      </c>
      <c r="F490" s="14">
        <f t="shared" ca="1" si="402"/>
        <v>195</v>
      </c>
      <c r="G490" s="14">
        <f t="shared" ca="1" si="425"/>
        <v>597676.93700000248</v>
      </c>
      <c r="H490" s="15">
        <f ca="1">SUM(F$12:F490)</f>
        <v>306315.20599999989</v>
      </c>
      <c r="I490" s="16">
        <f ca="1">SUM(D$12:D490)+SUMIF(E$12:E490, "&lt;0")</f>
        <v>291361.73099999968</v>
      </c>
      <c r="J490" s="15"/>
      <c r="K490" s="9">
        <v>44661</v>
      </c>
      <c r="L490" s="14">
        <f t="shared" ca="1" si="426"/>
        <v>1788.5130798771124</v>
      </c>
      <c r="M490" s="14">
        <f t="shared" ca="1" si="434"/>
        <v>1788.5130798771129</v>
      </c>
      <c r="N490" s="14">
        <f t="shared" ca="1" si="440"/>
        <v>1593.5130798771124</v>
      </c>
      <c r="O490" s="14">
        <f t="shared" ca="1" si="411"/>
        <v>195</v>
      </c>
      <c r="P490" s="14">
        <f t="shared" ca="1" si="412"/>
        <v>195</v>
      </c>
      <c r="Q490" s="14">
        <f t="shared" ca="1" si="395"/>
        <v>799755.3097496198</v>
      </c>
      <c r="R490" s="15">
        <f ca="1">SUM(P$12:P490)</f>
        <v>412776.00725345593</v>
      </c>
      <c r="S490" s="16">
        <f ca="1">SUM(N$12:N490)+SUMIF(O$12:O490, "&lt;0")</f>
        <v>386979.30249615939</v>
      </c>
      <c r="U490" s="9">
        <v>44661</v>
      </c>
      <c r="V490" s="14">
        <f t="shared" ca="1" si="427"/>
        <v>1250</v>
      </c>
      <c r="W490" s="14">
        <f t="shared" ca="1" si="435"/>
        <v>1250</v>
      </c>
      <c r="X490" s="14">
        <f t="shared" ca="1" si="441"/>
        <v>1055</v>
      </c>
      <c r="Y490" s="14">
        <f t="shared" ca="1" si="413"/>
        <v>195</v>
      </c>
      <c r="Z490" s="14">
        <f t="shared" ca="1" si="414"/>
        <v>195</v>
      </c>
      <c r="AA490" s="14">
        <f t="shared" ca="1" si="396"/>
        <v>578964.94699999993</v>
      </c>
      <c r="AB490" s="15">
        <f ca="1">SUM(Z$12:Z490)</f>
        <v>296457.18200000003</v>
      </c>
      <c r="AC490" s="16">
        <f ca="1">SUM(X$12:X490)+SUMIF(Y$12:Y490, "&lt;0")</f>
        <v>282507.76500000001</v>
      </c>
      <c r="AE490" s="9">
        <v>44661</v>
      </c>
      <c r="AF490" s="14">
        <f t="shared" ca="1" si="403"/>
        <v>2000</v>
      </c>
      <c r="AG490" s="14">
        <f t="shared" ca="1" si="431"/>
        <v>2000</v>
      </c>
      <c r="AH490" s="14">
        <f t="shared" ca="1" si="442"/>
        <v>1619.290809851175</v>
      </c>
      <c r="AI490" s="14">
        <f t="shared" ca="1" si="404"/>
        <v>380.70919014882497</v>
      </c>
      <c r="AJ490" s="14">
        <f t="shared" ca="1" si="405"/>
        <v>380.70919014882497</v>
      </c>
      <c r="AK490" s="14">
        <f t="shared" ca="1" si="415"/>
        <v>885489.56299796025</v>
      </c>
      <c r="AL490" s="15">
        <f ca="1">SUM(AJ$12:AJ490)</f>
        <v>457878.99410823203</v>
      </c>
      <c r="AM490" s="16">
        <f ca="1">SUM(AH$12:AH490)+SUMIF(AI$12:AI490, "&lt;0")</f>
        <v>427610.5688897284</v>
      </c>
      <c r="AO490" s="9">
        <v>44661</v>
      </c>
      <c r="AP490" s="14">
        <f t="shared" ca="1" si="406"/>
        <v>3000</v>
      </c>
      <c r="AQ490" s="14">
        <f t="shared" ca="1" si="436"/>
        <v>3000</v>
      </c>
      <c r="AR490" s="14">
        <f t="shared" ca="1" si="443"/>
        <v>2186.3344806224968</v>
      </c>
      <c r="AS490" s="14">
        <f t="shared" ca="1" si="416"/>
        <v>813.66551937750319</v>
      </c>
      <c r="AT490" s="14">
        <f t="shared" ca="1" si="417"/>
        <v>813.66551937750319</v>
      </c>
      <c r="AU490" s="14">
        <f t="shared" ca="1" si="397"/>
        <v>1267390.7878561858</v>
      </c>
      <c r="AV490" s="15">
        <f ca="1">SUM(AT$12:AT490)</f>
        <v>653733.4804286469</v>
      </c>
      <c r="AW490" s="16">
        <f ca="1">SUM(AR$12:AR490)+SUMIF(AS$12:AS490, "&lt;0")</f>
        <v>613657.30742753891</v>
      </c>
      <c r="AX490" s="15"/>
      <c r="AZ490" s="9">
        <v>44661</v>
      </c>
      <c r="BA490" s="14">
        <f t="shared" ca="1" si="428"/>
        <v>1500</v>
      </c>
      <c r="BB490" s="14">
        <f t="shared" ca="1" si="437"/>
        <v>1500</v>
      </c>
      <c r="BC490" s="14">
        <f t="shared" ca="1" si="444"/>
        <v>1305</v>
      </c>
      <c r="BD490" s="14">
        <f t="shared" ca="1" si="418"/>
        <v>195</v>
      </c>
      <c r="BE490" s="14">
        <f t="shared" ca="1" si="419"/>
        <v>195</v>
      </c>
      <c r="BF490" s="14">
        <f t="shared" ca="1" si="398"/>
        <v>681464.94699999993</v>
      </c>
      <c r="BG490" s="15">
        <f ca="1">SUM(BE$12:BE490)</f>
        <v>350457.18200000015</v>
      </c>
      <c r="BH490" s="16">
        <f ca="1">SUM(BC$12:BC490)+SUMIF(BD$12:BD490, "&lt;0")</f>
        <v>331007.7649999999</v>
      </c>
      <c r="BJ490" s="9">
        <v>44661</v>
      </c>
      <c r="BK490" s="14">
        <f t="shared" ca="1" si="429"/>
        <v>1750</v>
      </c>
      <c r="BL490" s="14">
        <f t="shared" ca="1" si="438"/>
        <v>1750</v>
      </c>
      <c r="BM490" s="14">
        <f t="shared" ca="1" si="445"/>
        <v>1555</v>
      </c>
      <c r="BN490" s="14">
        <f t="shared" ca="1" si="420"/>
        <v>195</v>
      </c>
      <c r="BO490" s="14">
        <f t="shared" ca="1" si="421"/>
        <v>195</v>
      </c>
      <c r="BP490" s="14">
        <f t="shared" ca="1" si="399"/>
        <v>783964.94699999993</v>
      </c>
      <c r="BQ490" s="15">
        <f ca="1">SUM(BO$12:BO490)</f>
        <v>404457.18200000003</v>
      </c>
      <c r="BR490" s="16">
        <f ca="1">SUM(BM$12:BM490)+SUMIF(BN$12:BN490, "&lt;0")</f>
        <v>379507.7649999999</v>
      </c>
      <c r="BT490" s="9">
        <v>44661</v>
      </c>
      <c r="BU490" s="14">
        <f t="shared" ca="1" si="407"/>
        <v>2000</v>
      </c>
      <c r="BV490" s="14">
        <f t="shared" ca="1" si="432"/>
        <v>2000</v>
      </c>
      <c r="BW490" s="14">
        <f t="shared" ca="1" si="446"/>
        <v>1619.290809851175</v>
      </c>
      <c r="BX490" s="14">
        <f t="shared" ca="1" si="408"/>
        <v>380.70919014882497</v>
      </c>
      <c r="BY490" s="14">
        <f t="shared" ca="1" si="409"/>
        <v>380.70919014882497</v>
      </c>
      <c r="BZ490" s="14">
        <f t="shared" ca="1" si="422"/>
        <v>885489.56299796025</v>
      </c>
      <c r="CA490" s="15">
        <f ca="1">SUM(BY$12:BY490)</f>
        <v>457878.99410823203</v>
      </c>
      <c r="CB490" s="16">
        <f ca="1">SUM(BW$12:BW490)+SUMIF(BX$12:BX490, "&lt;0")</f>
        <v>427610.5688897284</v>
      </c>
      <c r="CD490" s="9">
        <v>44661</v>
      </c>
      <c r="CE490" s="14">
        <f t="shared" ca="1" si="430"/>
        <v>2500</v>
      </c>
      <c r="CF490" s="14">
        <f t="shared" ca="1" si="439"/>
        <v>2500</v>
      </c>
      <c r="CG490" s="14">
        <f t="shared" ca="1" si="447"/>
        <v>1686.334480622497</v>
      </c>
      <c r="CH490" s="14">
        <f t="shared" ca="1" si="423"/>
        <v>813.66551937750296</v>
      </c>
      <c r="CI490" s="14">
        <f t="shared" ca="1" si="424"/>
        <v>813.66551937750296</v>
      </c>
      <c r="CJ490" s="14">
        <f t="shared" ca="1" si="400"/>
        <v>1081287.2951667549</v>
      </c>
      <c r="CK490" s="15">
        <f ca="1">SUM(CI$12:CI490)</f>
        <v>557733.4804286469</v>
      </c>
      <c r="CL490" s="16">
        <f ca="1">SUM(CG$12:CG490)+SUMIF(CH$12:CH490, "&lt;0")</f>
        <v>523553.8147381079</v>
      </c>
    </row>
    <row r="491" spans="1:90" x14ac:dyDescent="0.2">
      <c r="A491" s="24">
        <v>44662</v>
      </c>
      <c r="B491" s="54">
        <f ca="1">IF($A491&gt;= $C$5,$C$6, INDEX('Historical Data'!$D$2:$D$745, MATCH(A491, 'Historical Data'!$B$2:$B$745, 0)))</f>
        <v>1295.6389999999997</v>
      </c>
      <c r="C491" s="14">
        <f t="shared" ca="1" si="433"/>
        <v>1295.6389999999994</v>
      </c>
      <c r="D491" s="14">
        <f t="shared" ca="1" si="401"/>
        <v>778.61999999999944</v>
      </c>
      <c r="E491" s="14">
        <f t="shared" ca="1" si="410"/>
        <v>517.01900000000023</v>
      </c>
      <c r="F491" s="14">
        <f t="shared" ca="1" si="402"/>
        <v>517.01900000000023</v>
      </c>
      <c r="G491" s="14">
        <f t="shared" ca="1" si="425"/>
        <v>598972.57600000245</v>
      </c>
      <c r="H491" s="15">
        <f ca="1">SUM(F$12:F491)</f>
        <v>306832.22499999986</v>
      </c>
      <c r="I491" s="16">
        <f ca="1">SUM(D$12:D491)+SUMIF(E$12:E491, "&lt;0")</f>
        <v>292140.35099999967</v>
      </c>
      <c r="J491" s="15"/>
      <c r="K491" s="9">
        <v>44662</v>
      </c>
      <c r="L491" s="14">
        <f t="shared" ca="1" si="426"/>
        <v>1788.5130798771124</v>
      </c>
      <c r="M491" s="14">
        <f t="shared" ca="1" si="434"/>
        <v>1788.5130798771129</v>
      </c>
      <c r="N491" s="14">
        <f t="shared" ca="1" si="440"/>
        <v>1271.4940798771122</v>
      </c>
      <c r="O491" s="14">
        <f t="shared" ca="1" si="411"/>
        <v>517.01900000000023</v>
      </c>
      <c r="P491" s="14">
        <f t="shared" ca="1" si="412"/>
        <v>517.01900000000023</v>
      </c>
      <c r="Q491" s="14">
        <f t="shared" ca="1" si="395"/>
        <v>801543.82282949693</v>
      </c>
      <c r="R491" s="15">
        <f ca="1">SUM(P$12:P491)</f>
        <v>413293.0262534559</v>
      </c>
      <c r="S491" s="16">
        <f ca="1">SUM(N$12:N491)+SUMIF(O$12:O491, "&lt;0")</f>
        <v>388250.79657603649</v>
      </c>
      <c r="U491" s="9">
        <v>44662</v>
      </c>
      <c r="V491" s="14">
        <f t="shared" ca="1" si="427"/>
        <v>1250</v>
      </c>
      <c r="W491" s="14">
        <f t="shared" ca="1" si="435"/>
        <v>1250</v>
      </c>
      <c r="X491" s="14">
        <f t="shared" ca="1" si="441"/>
        <v>732.98099999999977</v>
      </c>
      <c r="Y491" s="14">
        <f t="shared" ca="1" si="413"/>
        <v>517.01900000000023</v>
      </c>
      <c r="Z491" s="14">
        <f t="shared" ca="1" si="414"/>
        <v>517.01900000000023</v>
      </c>
      <c r="AA491" s="14">
        <f t="shared" ca="1" si="396"/>
        <v>580214.94699999993</v>
      </c>
      <c r="AB491" s="15">
        <f ca="1">SUM(Z$12:Z491)</f>
        <v>296974.201</v>
      </c>
      <c r="AC491" s="16">
        <f ca="1">SUM(X$12:X491)+SUMIF(Y$12:Y491, "&lt;0")</f>
        <v>283240.74600000004</v>
      </c>
      <c r="AE491" s="9">
        <v>44662</v>
      </c>
      <c r="AF491" s="14">
        <f t="shared" ca="1" si="403"/>
        <v>2000</v>
      </c>
      <c r="AG491" s="14">
        <f t="shared" ca="1" si="431"/>
        <v>2000</v>
      </c>
      <c r="AH491" s="14">
        <f t="shared" ca="1" si="442"/>
        <v>1323.0495398252374</v>
      </c>
      <c r="AI491" s="14">
        <f t="shared" ca="1" si="404"/>
        <v>676.95046017476261</v>
      </c>
      <c r="AJ491" s="14">
        <f t="shared" ca="1" si="405"/>
        <v>676.95046017476261</v>
      </c>
      <c r="AK491" s="14">
        <f t="shared" ca="1" si="415"/>
        <v>887489.56299796025</v>
      </c>
      <c r="AL491" s="15">
        <f ca="1">SUM(AJ$12:AJ491)</f>
        <v>458555.94456840679</v>
      </c>
      <c r="AM491" s="16">
        <f ca="1">SUM(AH$12:AH491)+SUMIF(AI$12:AI491, "&lt;0")</f>
        <v>428933.61842955364</v>
      </c>
      <c r="AO491" s="9">
        <v>44662</v>
      </c>
      <c r="AP491" s="14">
        <f t="shared" ca="1" si="406"/>
        <v>3000</v>
      </c>
      <c r="AQ491" s="14">
        <f t="shared" ca="1" si="436"/>
        <v>3000</v>
      </c>
      <c r="AR491" s="14">
        <f t="shared" ca="1" si="443"/>
        <v>1864.315480622497</v>
      </c>
      <c r="AS491" s="14">
        <f t="shared" ca="1" si="416"/>
        <v>1135.684519377503</v>
      </c>
      <c r="AT491" s="14">
        <f t="shared" ca="1" si="417"/>
        <v>1135.684519377503</v>
      </c>
      <c r="AU491" s="14">
        <f t="shared" ca="1" si="397"/>
        <v>1270390.7878561858</v>
      </c>
      <c r="AV491" s="15">
        <f ca="1">SUM(AT$12:AT491)</f>
        <v>654869.16494802444</v>
      </c>
      <c r="AW491" s="16">
        <f ca="1">SUM(AR$12:AR491)+SUMIF(AS$12:AS491, "&lt;0")</f>
        <v>615521.62290816137</v>
      </c>
      <c r="AX491" s="15"/>
      <c r="AZ491" s="9">
        <v>44662</v>
      </c>
      <c r="BA491" s="14">
        <f t="shared" ca="1" si="428"/>
        <v>1500</v>
      </c>
      <c r="BB491" s="14">
        <f t="shared" ca="1" si="437"/>
        <v>1500</v>
      </c>
      <c r="BC491" s="14">
        <f t="shared" ca="1" si="444"/>
        <v>982.98099999999977</v>
      </c>
      <c r="BD491" s="14">
        <f t="shared" ca="1" si="418"/>
        <v>517.01900000000023</v>
      </c>
      <c r="BE491" s="14">
        <f t="shared" ca="1" si="419"/>
        <v>517.01900000000023</v>
      </c>
      <c r="BF491" s="14">
        <f t="shared" ca="1" si="398"/>
        <v>682964.94699999993</v>
      </c>
      <c r="BG491" s="15">
        <f ca="1">SUM(BE$12:BE491)</f>
        <v>350974.20100000012</v>
      </c>
      <c r="BH491" s="16">
        <f ca="1">SUM(BC$12:BC491)+SUMIF(BD$12:BD491, "&lt;0")</f>
        <v>331990.74599999993</v>
      </c>
      <c r="BJ491" s="9">
        <v>44662</v>
      </c>
      <c r="BK491" s="14">
        <f t="shared" ca="1" si="429"/>
        <v>1750</v>
      </c>
      <c r="BL491" s="14">
        <f t="shared" ca="1" si="438"/>
        <v>1750</v>
      </c>
      <c r="BM491" s="14">
        <f t="shared" ca="1" si="445"/>
        <v>1232.9809999999998</v>
      </c>
      <c r="BN491" s="14">
        <f t="shared" ca="1" si="420"/>
        <v>517.01900000000023</v>
      </c>
      <c r="BO491" s="14">
        <f t="shared" ca="1" si="421"/>
        <v>517.01900000000023</v>
      </c>
      <c r="BP491" s="14">
        <f t="shared" ca="1" si="399"/>
        <v>785714.94699999993</v>
      </c>
      <c r="BQ491" s="15">
        <f ca="1">SUM(BO$12:BO491)</f>
        <v>404974.201</v>
      </c>
      <c r="BR491" s="16">
        <f ca="1">SUM(BM$12:BM491)+SUMIF(BN$12:BN491, "&lt;0")</f>
        <v>380740.74599999993</v>
      </c>
      <c r="BT491" s="9">
        <v>44662</v>
      </c>
      <c r="BU491" s="14">
        <f t="shared" ca="1" si="407"/>
        <v>2000</v>
      </c>
      <c r="BV491" s="14">
        <f t="shared" ca="1" si="432"/>
        <v>2000</v>
      </c>
      <c r="BW491" s="14">
        <f t="shared" ca="1" si="446"/>
        <v>1323.0495398252374</v>
      </c>
      <c r="BX491" s="14">
        <f t="shared" ca="1" si="408"/>
        <v>676.95046017476261</v>
      </c>
      <c r="BY491" s="14">
        <f t="shared" ca="1" si="409"/>
        <v>676.95046017476261</v>
      </c>
      <c r="BZ491" s="14">
        <f t="shared" ca="1" si="422"/>
        <v>887489.56299796025</v>
      </c>
      <c r="CA491" s="15">
        <f ca="1">SUM(BY$12:BY491)</f>
        <v>458555.94456840679</v>
      </c>
      <c r="CB491" s="16">
        <f ca="1">SUM(BW$12:BW491)+SUMIF(BX$12:BX491, "&lt;0")</f>
        <v>428933.61842955364</v>
      </c>
      <c r="CD491" s="9">
        <v>44662</v>
      </c>
      <c r="CE491" s="14">
        <f t="shared" ca="1" si="430"/>
        <v>2500</v>
      </c>
      <c r="CF491" s="14">
        <f t="shared" ca="1" si="439"/>
        <v>2500</v>
      </c>
      <c r="CG491" s="14">
        <f t="shared" ca="1" si="447"/>
        <v>1364.315480622497</v>
      </c>
      <c r="CH491" s="14">
        <f t="shared" ca="1" si="423"/>
        <v>1135.684519377503</v>
      </c>
      <c r="CI491" s="14">
        <f t="shared" ca="1" si="424"/>
        <v>1135.684519377503</v>
      </c>
      <c r="CJ491" s="14">
        <f t="shared" ca="1" si="400"/>
        <v>1083787.2951667549</v>
      </c>
      <c r="CK491" s="15">
        <f ca="1">SUM(CI$12:CI491)</f>
        <v>558869.16494802444</v>
      </c>
      <c r="CL491" s="16">
        <f ca="1">SUM(CG$12:CG491)+SUMIF(CH$12:CH491, "&lt;0")</f>
        <v>524918.13021873031</v>
      </c>
    </row>
    <row r="492" spans="1:90" x14ac:dyDescent="0.2">
      <c r="A492" s="24">
        <v>44663</v>
      </c>
      <c r="B492" s="54">
        <f ca="1">IF($A492&gt;= $C$5,$C$6, INDEX('Historical Data'!$D$2:$D$745, MATCH(A492, 'Historical Data'!$B$2:$B$745, 0)))</f>
        <v>1295.6389999999997</v>
      </c>
      <c r="C492" s="14">
        <f t="shared" ca="1" si="433"/>
        <v>1295.6389999999994</v>
      </c>
      <c r="D492" s="14">
        <f t="shared" ca="1" si="401"/>
        <v>734.35299999999961</v>
      </c>
      <c r="E492" s="14">
        <f t="shared" ca="1" si="410"/>
        <v>561.28600000000006</v>
      </c>
      <c r="F492" s="14">
        <f t="shared" ca="1" si="402"/>
        <v>561.28600000000006</v>
      </c>
      <c r="G492" s="14">
        <f t="shared" ca="1" si="425"/>
        <v>600268.21500000241</v>
      </c>
      <c r="H492" s="15">
        <f ca="1">SUM(F$12:F492)</f>
        <v>307393.51099999988</v>
      </c>
      <c r="I492" s="16">
        <f ca="1">SUM(D$12:D492)+SUMIF(E$12:E492, "&lt;0")</f>
        <v>292874.70399999968</v>
      </c>
      <c r="J492" s="15"/>
      <c r="K492" s="9">
        <v>44663</v>
      </c>
      <c r="L492" s="14">
        <f t="shared" ca="1" si="426"/>
        <v>1788.5130798771124</v>
      </c>
      <c r="M492" s="14">
        <f t="shared" ca="1" si="434"/>
        <v>1788.5130798771129</v>
      </c>
      <c r="N492" s="14">
        <f t="shared" ca="1" si="440"/>
        <v>1227.2270798771124</v>
      </c>
      <c r="O492" s="14">
        <f t="shared" ca="1" si="411"/>
        <v>561.28600000000006</v>
      </c>
      <c r="P492" s="14">
        <f t="shared" ca="1" si="412"/>
        <v>561.28600000000006</v>
      </c>
      <c r="Q492" s="14">
        <f t="shared" ca="1" si="395"/>
        <v>803332.33590937406</v>
      </c>
      <c r="R492" s="15">
        <f ca="1">SUM(P$12:P492)</f>
        <v>413854.31225345592</v>
      </c>
      <c r="S492" s="16">
        <f ca="1">SUM(N$12:N492)+SUMIF(O$12:O492, "&lt;0")</f>
        <v>389478.0236559136</v>
      </c>
      <c r="U492" s="9">
        <v>44663</v>
      </c>
      <c r="V492" s="14">
        <f t="shared" ca="1" si="427"/>
        <v>1250</v>
      </c>
      <c r="W492" s="14">
        <f t="shared" ca="1" si="435"/>
        <v>1250</v>
      </c>
      <c r="X492" s="14">
        <f t="shared" ca="1" si="441"/>
        <v>688.71399999999994</v>
      </c>
      <c r="Y492" s="14">
        <f t="shared" ca="1" si="413"/>
        <v>561.28600000000006</v>
      </c>
      <c r="Z492" s="14">
        <f t="shared" ca="1" si="414"/>
        <v>561.28600000000006</v>
      </c>
      <c r="AA492" s="14">
        <f t="shared" ca="1" si="396"/>
        <v>581464.94699999993</v>
      </c>
      <c r="AB492" s="15">
        <f ca="1">SUM(Z$12:Z492)</f>
        <v>297535.48700000002</v>
      </c>
      <c r="AC492" s="16">
        <f ca="1">SUM(X$12:X492)+SUMIF(Y$12:Y492, "&lt;0")</f>
        <v>283929.46000000002</v>
      </c>
      <c r="AE492" s="9">
        <v>44663</v>
      </c>
      <c r="AF492" s="14">
        <f t="shared" ca="1" si="403"/>
        <v>2000</v>
      </c>
      <c r="AG492" s="14">
        <f t="shared" ca="1" si="431"/>
        <v>2000</v>
      </c>
      <c r="AH492" s="14">
        <f t="shared" ca="1" si="442"/>
        <v>1304.5602697993002</v>
      </c>
      <c r="AI492" s="14">
        <f t="shared" ca="1" si="404"/>
        <v>695.43973020069984</v>
      </c>
      <c r="AJ492" s="14">
        <f t="shared" ca="1" si="405"/>
        <v>695.43973020069984</v>
      </c>
      <c r="AK492" s="14">
        <f t="shared" ca="1" si="415"/>
        <v>889489.56299796025</v>
      </c>
      <c r="AL492" s="15">
        <f ca="1">SUM(AJ$12:AJ492)</f>
        <v>459251.38429860747</v>
      </c>
      <c r="AM492" s="16">
        <f ca="1">SUM(AH$12:AH492)+SUMIF(AI$12:AI492, "&lt;0")</f>
        <v>430238.17869935295</v>
      </c>
      <c r="AO492" s="9">
        <v>44663</v>
      </c>
      <c r="AP492" s="14">
        <f t="shared" ca="1" si="406"/>
        <v>3000</v>
      </c>
      <c r="AQ492" s="14">
        <f t="shared" ca="1" si="436"/>
        <v>3000</v>
      </c>
      <c r="AR492" s="14">
        <f t="shared" ca="1" si="443"/>
        <v>1820.048480622497</v>
      </c>
      <c r="AS492" s="14">
        <f t="shared" ca="1" si="416"/>
        <v>1179.951519377503</v>
      </c>
      <c r="AT492" s="14">
        <f t="shared" ca="1" si="417"/>
        <v>1179.951519377503</v>
      </c>
      <c r="AU492" s="14">
        <f t="shared" ca="1" si="397"/>
        <v>1273390.7878561858</v>
      </c>
      <c r="AV492" s="15">
        <f ca="1">SUM(AT$12:AT492)</f>
        <v>656049.11646740197</v>
      </c>
      <c r="AW492" s="16">
        <f ca="1">SUM(AR$12:AR492)+SUMIF(AS$12:AS492, "&lt;0")</f>
        <v>617341.67138878384</v>
      </c>
      <c r="AX492" s="15"/>
      <c r="AZ492" s="9">
        <v>44663</v>
      </c>
      <c r="BA492" s="14">
        <f t="shared" ca="1" si="428"/>
        <v>1500</v>
      </c>
      <c r="BB492" s="14">
        <f t="shared" ca="1" si="437"/>
        <v>1500</v>
      </c>
      <c r="BC492" s="14">
        <f t="shared" ca="1" si="444"/>
        <v>938.71399999999994</v>
      </c>
      <c r="BD492" s="14">
        <f t="shared" ca="1" si="418"/>
        <v>561.28600000000006</v>
      </c>
      <c r="BE492" s="14">
        <f t="shared" ca="1" si="419"/>
        <v>561.28600000000006</v>
      </c>
      <c r="BF492" s="14">
        <f t="shared" ca="1" si="398"/>
        <v>684464.94699999993</v>
      </c>
      <c r="BG492" s="15">
        <f ca="1">SUM(BE$12:BE492)</f>
        <v>351535.48700000014</v>
      </c>
      <c r="BH492" s="16">
        <f ca="1">SUM(BC$12:BC492)+SUMIF(BD$12:BD492, "&lt;0")</f>
        <v>332929.4599999999</v>
      </c>
      <c r="BJ492" s="9">
        <v>44663</v>
      </c>
      <c r="BK492" s="14">
        <f t="shared" ca="1" si="429"/>
        <v>1750</v>
      </c>
      <c r="BL492" s="14">
        <f t="shared" ca="1" si="438"/>
        <v>1750</v>
      </c>
      <c r="BM492" s="14">
        <f t="shared" ca="1" si="445"/>
        <v>1188.7139999999999</v>
      </c>
      <c r="BN492" s="14">
        <f t="shared" ca="1" si="420"/>
        <v>561.28600000000006</v>
      </c>
      <c r="BO492" s="14">
        <f t="shared" ca="1" si="421"/>
        <v>561.28600000000006</v>
      </c>
      <c r="BP492" s="14">
        <f t="shared" ca="1" si="399"/>
        <v>787464.94699999993</v>
      </c>
      <c r="BQ492" s="15">
        <f ca="1">SUM(BO$12:BO492)</f>
        <v>405535.48700000002</v>
      </c>
      <c r="BR492" s="16">
        <f ca="1">SUM(BM$12:BM492)+SUMIF(BN$12:BN492, "&lt;0")</f>
        <v>381929.45999999985</v>
      </c>
      <c r="BT492" s="9">
        <v>44663</v>
      </c>
      <c r="BU492" s="14">
        <f t="shared" ca="1" si="407"/>
        <v>2000</v>
      </c>
      <c r="BV492" s="14">
        <f t="shared" ca="1" si="432"/>
        <v>2000</v>
      </c>
      <c r="BW492" s="14">
        <f t="shared" ca="1" si="446"/>
        <v>1304.5602697993002</v>
      </c>
      <c r="BX492" s="14">
        <f t="shared" ca="1" si="408"/>
        <v>695.43973020069984</v>
      </c>
      <c r="BY492" s="14">
        <f t="shared" ca="1" si="409"/>
        <v>695.43973020069984</v>
      </c>
      <c r="BZ492" s="14">
        <f t="shared" ca="1" si="422"/>
        <v>889489.56299796025</v>
      </c>
      <c r="CA492" s="15">
        <f ca="1">SUM(BY$12:BY492)</f>
        <v>459251.38429860747</v>
      </c>
      <c r="CB492" s="16">
        <f ca="1">SUM(BW$12:BW492)+SUMIF(BX$12:BX492, "&lt;0")</f>
        <v>430238.17869935295</v>
      </c>
      <c r="CD492" s="9">
        <v>44663</v>
      </c>
      <c r="CE492" s="14">
        <f t="shared" ca="1" si="430"/>
        <v>2500</v>
      </c>
      <c r="CF492" s="14">
        <f t="shared" ca="1" si="439"/>
        <v>2500</v>
      </c>
      <c r="CG492" s="14">
        <f t="shared" ca="1" si="447"/>
        <v>1320.048480622497</v>
      </c>
      <c r="CH492" s="14">
        <f t="shared" ca="1" si="423"/>
        <v>1179.951519377503</v>
      </c>
      <c r="CI492" s="14">
        <f t="shared" ca="1" si="424"/>
        <v>1179.951519377503</v>
      </c>
      <c r="CJ492" s="14">
        <f t="shared" ca="1" si="400"/>
        <v>1086287.2951667549</v>
      </c>
      <c r="CK492" s="15">
        <f ca="1">SUM(CI$12:CI492)</f>
        <v>560049.11646740197</v>
      </c>
      <c r="CL492" s="16">
        <f ca="1">SUM(CG$12:CG492)+SUMIF(CH$12:CH492, "&lt;0")</f>
        <v>526238.17869935278</v>
      </c>
    </row>
    <row r="493" spans="1:90" x14ac:dyDescent="0.2">
      <c r="A493" s="24">
        <v>44664</v>
      </c>
      <c r="B493" s="54">
        <f ca="1">IF($A493&gt;= $C$5,$C$6, INDEX('Historical Data'!$D$2:$D$745, MATCH(A493, 'Historical Data'!$B$2:$B$745, 0)))</f>
        <v>1295.6389999999997</v>
      </c>
      <c r="C493" s="14">
        <f t="shared" ca="1" si="433"/>
        <v>1295.6389999999994</v>
      </c>
      <c r="D493" s="14">
        <f t="shared" ca="1" si="401"/>
        <v>98.51899999999705</v>
      </c>
      <c r="E493" s="14">
        <f t="shared" ca="1" si="410"/>
        <v>1197.1200000000026</v>
      </c>
      <c r="F493" s="14">
        <f t="shared" ca="1" si="402"/>
        <v>1197.1200000000026</v>
      </c>
      <c r="G493" s="14">
        <f t="shared" ca="1" si="425"/>
        <v>601563.85400000238</v>
      </c>
      <c r="H493" s="15">
        <f ca="1">SUM(F$12:F493)</f>
        <v>308590.63099999988</v>
      </c>
      <c r="I493" s="16">
        <f ca="1">SUM(D$12:D493)+SUMIF(E$12:E493, "&lt;0")</f>
        <v>292973.22299999965</v>
      </c>
      <c r="J493" s="15"/>
      <c r="K493" s="9">
        <v>44664</v>
      </c>
      <c r="L493" s="14">
        <f t="shared" ca="1" si="426"/>
        <v>1788.5130798771124</v>
      </c>
      <c r="M493" s="14">
        <f t="shared" ca="1" si="434"/>
        <v>1788.5130798771129</v>
      </c>
      <c r="N493" s="14">
        <f t="shared" ca="1" si="440"/>
        <v>591.39307987710981</v>
      </c>
      <c r="O493" s="14">
        <f t="shared" ca="1" si="411"/>
        <v>1197.1200000000026</v>
      </c>
      <c r="P493" s="14">
        <f t="shared" ca="1" si="412"/>
        <v>1197.1200000000026</v>
      </c>
      <c r="Q493" s="14">
        <f t="shared" ca="1" si="395"/>
        <v>805120.84898925119</v>
      </c>
      <c r="R493" s="15">
        <f ca="1">SUM(P$12:P493)</f>
        <v>415051.43225345592</v>
      </c>
      <c r="S493" s="16">
        <f ca="1">SUM(N$12:N493)+SUMIF(O$12:O493, "&lt;0")</f>
        <v>390069.41673579073</v>
      </c>
      <c r="U493" s="9">
        <v>44664</v>
      </c>
      <c r="V493" s="14">
        <f t="shared" ca="1" si="427"/>
        <v>1250</v>
      </c>
      <c r="W493" s="14">
        <f t="shared" ca="1" si="435"/>
        <v>1250</v>
      </c>
      <c r="X493" s="14">
        <f t="shared" ca="1" si="441"/>
        <v>52.879999999997381</v>
      </c>
      <c r="Y493" s="14">
        <f t="shared" ca="1" si="413"/>
        <v>1197.1200000000026</v>
      </c>
      <c r="Z493" s="14">
        <f t="shared" ca="1" si="414"/>
        <v>1197.1200000000026</v>
      </c>
      <c r="AA493" s="14">
        <f t="shared" ca="1" si="396"/>
        <v>582714.94699999993</v>
      </c>
      <c r="AB493" s="15">
        <f ca="1">SUM(Z$12:Z493)</f>
        <v>298732.60700000002</v>
      </c>
      <c r="AC493" s="16">
        <f ca="1">SUM(X$12:X493)+SUMIF(Y$12:Y493, "&lt;0")</f>
        <v>283982.34000000003</v>
      </c>
      <c r="AE493" s="9">
        <v>44664</v>
      </c>
      <c r="AF493" s="14">
        <f t="shared" ca="1" si="403"/>
        <v>2000</v>
      </c>
      <c r="AG493" s="14">
        <f t="shared" ca="1" si="431"/>
        <v>2000</v>
      </c>
      <c r="AH493" s="14">
        <f t="shared" ca="1" si="442"/>
        <v>694.50399977336019</v>
      </c>
      <c r="AI493" s="14">
        <f t="shared" ca="1" si="404"/>
        <v>1305.4960002266398</v>
      </c>
      <c r="AJ493" s="14">
        <f t="shared" ca="1" si="405"/>
        <v>1305.4960002266398</v>
      </c>
      <c r="AK493" s="14">
        <f t="shared" ca="1" si="415"/>
        <v>891489.56299796025</v>
      </c>
      <c r="AL493" s="15">
        <f ca="1">SUM(AJ$12:AJ493)</f>
        <v>460556.88029883412</v>
      </c>
      <c r="AM493" s="16">
        <f ca="1">SUM(AH$12:AH493)+SUMIF(AI$12:AI493, "&lt;0")</f>
        <v>430932.68269912631</v>
      </c>
      <c r="AO493" s="9">
        <v>44664</v>
      </c>
      <c r="AP493" s="14">
        <f t="shared" ca="1" si="406"/>
        <v>3000</v>
      </c>
      <c r="AQ493" s="14">
        <f t="shared" ca="1" si="436"/>
        <v>3000</v>
      </c>
      <c r="AR493" s="14">
        <f t="shared" ca="1" si="443"/>
        <v>1184.2144806224946</v>
      </c>
      <c r="AS493" s="14">
        <f t="shared" ca="1" si="416"/>
        <v>1815.7855193775054</v>
      </c>
      <c r="AT493" s="14">
        <f t="shared" ca="1" si="417"/>
        <v>1815.7855193775054</v>
      </c>
      <c r="AU493" s="14">
        <f t="shared" ca="1" si="397"/>
        <v>1276390.7878561858</v>
      </c>
      <c r="AV493" s="15">
        <f ca="1">SUM(AT$12:AT493)</f>
        <v>657864.90198677953</v>
      </c>
      <c r="AW493" s="16">
        <f ca="1">SUM(AR$12:AR493)+SUMIF(AS$12:AS493, "&lt;0")</f>
        <v>618525.88586940628</v>
      </c>
      <c r="AX493" s="15"/>
      <c r="AZ493" s="9">
        <v>44664</v>
      </c>
      <c r="BA493" s="14">
        <f t="shared" ca="1" si="428"/>
        <v>1500</v>
      </c>
      <c r="BB493" s="14">
        <f t="shared" ca="1" si="437"/>
        <v>1500</v>
      </c>
      <c r="BC493" s="14">
        <f t="shared" ca="1" si="444"/>
        <v>302.87999999999738</v>
      </c>
      <c r="BD493" s="14">
        <f t="shared" ca="1" si="418"/>
        <v>1197.1200000000026</v>
      </c>
      <c r="BE493" s="14">
        <f t="shared" ca="1" si="419"/>
        <v>1197.1200000000026</v>
      </c>
      <c r="BF493" s="14">
        <f t="shared" ca="1" si="398"/>
        <v>685964.94699999993</v>
      </c>
      <c r="BG493" s="15">
        <f ca="1">SUM(BE$12:BE493)</f>
        <v>352732.60700000013</v>
      </c>
      <c r="BH493" s="16">
        <f ca="1">SUM(BC$12:BC493)+SUMIF(BD$12:BD493, "&lt;0")</f>
        <v>333232.33999999991</v>
      </c>
      <c r="BJ493" s="9">
        <v>44664</v>
      </c>
      <c r="BK493" s="14">
        <f t="shared" ca="1" si="429"/>
        <v>1750</v>
      </c>
      <c r="BL493" s="14">
        <f t="shared" ca="1" si="438"/>
        <v>1750</v>
      </c>
      <c r="BM493" s="14">
        <f t="shared" ca="1" si="445"/>
        <v>552.87999999999738</v>
      </c>
      <c r="BN493" s="14">
        <f t="shared" ca="1" si="420"/>
        <v>1197.1200000000026</v>
      </c>
      <c r="BO493" s="14">
        <f t="shared" ca="1" si="421"/>
        <v>1197.1200000000026</v>
      </c>
      <c r="BP493" s="14">
        <f t="shared" ca="1" si="399"/>
        <v>789214.94699999993</v>
      </c>
      <c r="BQ493" s="15">
        <f ca="1">SUM(BO$12:BO493)</f>
        <v>406732.60700000002</v>
      </c>
      <c r="BR493" s="16">
        <f ca="1">SUM(BM$12:BM493)+SUMIF(BN$12:BN493, "&lt;0")</f>
        <v>382482.33999999985</v>
      </c>
      <c r="BT493" s="9">
        <v>44664</v>
      </c>
      <c r="BU493" s="14">
        <f t="shared" ca="1" si="407"/>
        <v>2000</v>
      </c>
      <c r="BV493" s="14">
        <f t="shared" ca="1" si="432"/>
        <v>2000</v>
      </c>
      <c r="BW493" s="14">
        <f t="shared" ca="1" si="446"/>
        <v>694.50399977336019</v>
      </c>
      <c r="BX493" s="14">
        <f t="shared" ca="1" si="408"/>
        <v>1305.4960002266398</v>
      </c>
      <c r="BY493" s="14">
        <f t="shared" ca="1" si="409"/>
        <v>1305.4960002266398</v>
      </c>
      <c r="BZ493" s="14">
        <f t="shared" ca="1" si="422"/>
        <v>891489.56299796025</v>
      </c>
      <c r="CA493" s="15">
        <f ca="1">SUM(BY$12:BY493)</f>
        <v>460556.88029883412</v>
      </c>
      <c r="CB493" s="16">
        <f ca="1">SUM(BW$12:BW493)+SUMIF(BX$12:BX493, "&lt;0")</f>
        <v>430932.68269912631</v>
      </c>
      <c r="CD493" s="9">
        <v>44664</v>
      </c>
      <c r="CE493" s="14">
        <f t="shared" ca="1" si="430"/>
        <v>2500</v>
      </c>
      <c r="CF493" s="14">
        <f t="shared" ca="1" si="439"/>
        <v>2500</v>
      </c>
      <c r="CG493" s="14">
        <f t="shared" ca="1" si="447"/>
        <v>694.50399977336019</v>
      </c>
      <c r="CH493" s="14">
        <f t="shared" ca="1" si="423"/>
        <v>1805.4960002266398</v>
      </c>
      <c r="CI493" s="14">
        <f t="shared" ca="1" si="424"/>
        <v>1805.4960002266398</v>
      </c>
      <c r="CJ493" s="14">
        <f t="shared" ca="1" si="400"/>
        <v>1088787.2951667549</v>
      </c>
      <c r="CK493" s="15">
        <f ca="1">SUM(CI$12:CI493)</f>
        <v>561854.61246762855</v>
      </c>
      <c r="CL493" s="16">
        <f ca="1">SUM(CG$12:CG493)+SUMIF(CH$12:CH493, "&lt;0")</f>
        <v>526932.68269912619</v>
      </c>
    </row>
    <row r="494" spans="1:90" x14ac:dyDescent="0.2">
      <c r="A494" s="24">
        <v>44665</v>
      </c>
      <c r="B494" s="54">
        <f ca="1">IF($A494&gt;= $C$5,$C$6, INDEX('Historical Data'!$D$2:$D$745, MATCH(A494, 'Historical Data'!$B$2:$B$745, 0)))</f>
        <v>1295.6389999999997</v>
      </c>
      <c r="C494" s="14">
        <f t="shared" ca="1" si="433"/>
        <v>1295.6389999999994</v>
      </c>
      <c r="D494" s="14">
        <f t="shared" ca="1" si="401"/>
        <v>0</v>
      </c>
      <c r="E494" s="14">
        <f t="shared" ca="1" si="410"/>
        <v>1295.6389999999997</v>
      </c>
      <c r="F494" s="14">
        <f t="shared" ca="1" si="402"/>
        <v>1295.6389999999997</v>
      </c>
      <c r="G494" s="14">
        <f t="shared" ca="1" si="425"/>
        <v>602859.49300000235</v>
      </c>
      <c r="H494" s="15">
        <f ca="1">SUM(F$12:F494)</f>
        <v>309886.2699999999</v>
      </c>
      <c r="I494" s="16">
        <f ca="1">SUM(D$12:D494)+SUMIF(E$12:E494, "&lt;0")</f>
        <v>292973.22299999965</v>
      </c>
      <c r="J494" s="15"/>
      <c r="K494" s="9">
        <v>44665</v>
      </c>
      <c r="L494" s="14">
        <f t="shared" ca="1" si="426"/>
        <v>1788.5130798771124</v>
      </c>
      <c r="M494" s="14">
        <f t="shared" ca="1" si="434"/>
        <v>1788.5130798771129</v>
      </c>
      <c r="N494" s="14">
        <f t="shared" ca="1" si="440"/>
        <v>229.71807987711418</v>
      </c>
      <c r="O494" s="14">
        <f t="shared" ca="1" si="411"/>
        <v>1558.7949999999983</v>
      </c>
      <c r="P494" s="14">
        <f t="shared" ca="1" si="412"/>
        <v>1558.7949999999983</v>
      </c>
      <c r="Q494" s="14">
        <f t="shared" ca="1" si="395"/>
        <v>806909.36206912831</v>
      </c>
      <c r="R494" s="15">
        <f ca="1">SUM(P$12:P494)</f>
        <v>416610.2272534559</v>
      </c>
      <c r="S494" s="16">
        <f ca="1">SUM(N$12:N494)+SUMIF(O$12:O494, "&lt;0")</f>
        <v>390299.13481566781</v>
      </c>
      <c r="U494" s="9">
        <v>44665</v>
      </c>
      <c r="V494" s="14">
        <f t="shared" ca="1" si="427"/>
        <v>1250</v>
      </c>
      <c r="W494" s="14">
        <f t="shared" ca="1" si="435"/>
        <v>1250</v>
      </c>
      <c r="X494" s="14">
        <f t="shared" ca="1" si="441"/>
        <v>0</v>
      </c>
      <c r="Y494" s="14">
        <f t="shared" ca="1" si="413"/>
        <v>1250</v>
      </c>
      <c r="Z494" s="14">
        <f t="shared" ca="1" si="414"/>
        <v>1250</v>
      </c>
      <c r="AA494" s="14">
        <f t="shared" ca="1" si="396"/>
        <v>583964.94699999993</v>
      </c>
      <c r="AB494" s="15">
        <f ca="1">SUM(Z$12:Z494)</f>
        <v>299982.60700000002</v>
      </c>
      <c r="AC494" s="16">
        <f ca="1">SUM(X$12:X494)+SUMIF(Y$12:Y494, "&lt;0")</f>
        <v>283982.34000000003</v>
      </c>
      <c r="AE494" s="9">
        <v>44665</v>
      </c>
      <c r="AF494" s="14">
        <f t="shared" ca="1" si="403"/>
        <v>2000</v>
      </c>
      <c r="AG494" s="14">
        <f t="shared" ca="1" si="431"/>
        <v>2000</v>
      </c>
      <c r="AH494" s="14">
        <f t="shared" ca="1" si="442"/>
        <v>358.60672974742738</v>
      </c>
      <c r="AI494" s="14">
        <f t="shared" ca="1" si="404"/>
        <v>1641.3932702525726</v>
      </c>
      <c r="AJ494" s="14">
        <f t="shared" ca="1" si="405"/>
        <v>1641.3932702525726</v>
      </c>
      <c r="AK494" s="14">
        <f t="shared" ca="1" si="415"/>
        <v>893489.56299796025</v>
      </c>
      <c r="AL494" s="15">
        <f ca="1">SUM(AJ$12:AJ494)</f>
        <v>462198.27356908668</v>
      </c>
      <c r="AM494" s="16">
        <f ca="1">SUM(AH$12:AH494)+SUMIF(AI$12:AI494, "&lt;0")</f>
        <v>431291.28942887374</v>
      </c>
      <c r="AO494" s="9">
        <v>44665</v>
      </c>
      <c r="AP494" s="14">
        <f t="shared" ca="1" si="406"/>
        <v>3000</v>
      </c>
      <c r="AQ494" s="14">
        <f t="shared" ca="1" si="436"/>
        <v>3000</v>
      </c>
      <c r="AR494" s="14">
        <f t="shared" ca="1" si="443"/>
        <v>822.53948062249901</v>
      </c>
      <c r="AS494" s="14">
        <f t="shared" ca="1" si="416"/>
        <v>2177.460519377501</v>
      </c>
      <c r="AT494" s="14">
        <f t="shared" ca="1" si="417"/>
        <v>2177.460519377501</v>
      </c>
      <c r="AU494" s="14">
        <f t="shared" ca="1" si="397"/>
        <v>1279390.7878561858</v>
      </c>
      <c r="AV494" s="15">
        <f ca="1">SUM(AT$12:AT494)</f>
        <v>660042.36250615702</v>
      </c>
      <c r="AW494" s="16">
        <f ca="1">SUM(AR$12:AR494)+SUMIF(AS$12:AS494, "&lt;0")</f>
        <v>619348.42535002879</v>
      </c>
      <c r="AX494" s="15"/>
      <c r="AZ494" s="9">
        <v>44665</v>
      </c>
      <c r="BA494" s="14">
        <f t="shared" ca="1" si="428"/>
        <v>1500</v>
      </c>
      <c r="BB494" s="14">
        <f t="shared" ca="1" si="437"/>
        <v>1500</v>
      </c>
      <c r="BC494" s="14">
        <f t="shared" ca="1" si="444"/>
        <v>0</v>
      </c>
      <c r="BD494" s="14">
        <f t="shared" ca="1" si="418"/>
        <v>1500</v>
      </c>
      <c r="BE494" s="14">
        <f t="shared" ca="1" si="419"/>
        <v>1500</v>
      </c>
      <c r="BF494" s="14">
        <f t="shared" ca="1" si="398"/>
        <v>687464.94699999993</v>
      </c>
      <c r="BG494" s="15">
        <f ca="1">SUM(BE$12:BE494)</f>
        <v>354232.60700000013</v>
      </c>
      <c r="BH494" s="16">
        <f ca="1">SUM(BC$12:BC494)+SUMIF(BD$12:BD494, "&lt;0")</f>
        <v>333232.33999999991</v>
      </c>
      <c r="BJ494" s="9">
        <v>44665</v>
      </c>
      <c r="BK494" s="14">
        <f t="shared" ca="1" si="429"/>
        <v>1750</v>
      </c>
      <c r="BL494" s="14">
        <f t="shared" ca="1" si="438"/>
        <v>1750</v>
      </c>
      <c r="BM494" s="14">
        <f t="shared" ca="1" si="445"/>
        <v>191.20500000000175</v>
      </c>
      <c r="BN494" s="14">
        <f t="shared" ca="1" si="420"/>
        <v>1558.7949999999983</v>
      </c>
      <c r="BO494" s="14">
        <f t="shared" ca="1" si="421"/>
        <v>1558.7949999999983</v>
      </c>
      <c r="BP494" s="14">
        <f t="shared" ca="1" si="399"/>
        <v>790964.94699999993</v>
      </c>
      <c r="BQ494" s="15">
        <f ca="1">SUM(BO$12:BO494)</f>
        <v>408291.402</v>
      </c>
      <c r="BR494" s="16">
        <f ca="1">SUM(BM$12:BM494)+SUMIF(BN$12:BN494, "&lt;0")</f>
        <v>382673.54499999993</v>
      </c>
      <c r="BT494" s="9">
        <v>44665</v>
      </c>
      <c r="BU494" s="14">
        <f t="shared" ca="1" si="407"/>
        <v>2000</v>
      </c>
      <c r="BV494" s="14">
        <f t="shared" ca="1" si="432"/>
        <v>2000</v>
      </c>
      <c r="BW494" s="14">
        <f t="shared" ca="1" si="446"/>
        <v>358.60672974742738</v>
      </c>
      <c r="BX494" s="14">
        <f t="shared" ca="1" si="408"/>
        <v>1641.3932702525726</v>
      </c>
      <c r="BY494" s="14">
        <f t="shared" ca="1" si="409"/>
        <v>1641.3932702525726</v>
      </c>
      <c r="BZ494" s="14">
        <f t="shared" ca="1" si="422"/>
        <v>893489.56299796025</v>
      </c>
      <c r="CA494" s="15">
        <f ca="1">SUM(BY$12:BY494)</f>
        <v>462198.27356908668</v>
      </c>
      <c r="CB494" s="16">
        <f ca="1">SUM(BW$12:BW494)+SUMIF(BX$12:BX494, "&lt;0")</f>
        <v>431291.28942887374</v>
      </c>
      <c r="CD494" s="9">
        <v>44665</v>
      </c>
      <c r="CE494" s="14">
        <f t="shared" ca="1" si="430"/>
        <v>2500</v>
      </c>
      <c r="CF494" s="14">
        <f t="shared" ca="1" si="439"/>
        <v>2500</v>
      </c>
      <c r="CG494" s="14">
        <f t="shared" ca="1" si="447"/>
        <v>358.60672974742738</v>
      </c>
      <c r="CH494" s="14">
        <f t="shared" ca="1" si="423"/>
        <v>2141.3932702525726</v>
      </c>
      <c r="CI494" s="14">
        <f t="shared" ca="1" si="424"/>
        <v>2141.3932702525726</v>
      </c>
      <c r="CJ494" s="14">
        <f t="shared" ca="1" si="400"/>
        <v>1091287.2951667549</v>
      </c>
      <c r="CK494" s="15">
        <f ca="1">SUM(CI$12:CI494)</f>
        <v>563996.00573788118</v>
      </c>
      <c r="CL494" s="16">
        <f ca="1">SUM(CG$12:CG494)+SUMIF(CH$12:CH494, "&lt;0")</f>
        <v>527291.28942887357</v>
      </c>
    </row>
    <row r="495" spans="1:90" x14ac:dyDescent="0.2">
      <c r="A495" s="24">
        <v>44666</v>
      </c>
      <c r="B495" s="54">
        <f ca="1">IF($A495&gt;= $C$5,$C$6, INDEX('Historical Data'!$D$2:$D$745, MATCH(A495, 'Historical Data'!$B$2:$B$745, 0)))</f>
        <v>1295.6389999999997</v>
      </c>
      <c r="C495" s="14">
        <f t="shared" ca="1" si="433"/>
        <v>1295.6389999999994</v>
      </c>
      <c r="D495" s="14">
        <f t="shared" ca="1" si="401"/>
        <v>553.36400000000231</v>
      </c>
      <c r="E495" s="14">
        <f t="shared" ca="1" si="410"/>
        <v>742.27499999999736</v>
      </c>
      <c r="F495" s="14">
        <f t="shared" ca="1" si="402"/>
        <v>742.27499999999736</v>
      </c>
      <c r="G495" s="14">
        <f t="shared" ca="1" si="425"/>
        <v>604155.13200000231</v>
      </c>
      <c r="H495" s="15">
        <f ca="1">SUM(F$12:F495)</f>
        <v>310628.54499999993</v>
      </c>
      <c r="I495" s="16">
        <f ca="1">SUM(D$12:D495)+SUMIF(E$12:E495, "&lt;0")</f>
        <v>293526.58699999965</v>
      </c>
      <c r="J495" s="15"/>
      <c r="K495" s="9">
        <v>44666</v>
      </c>
      <c r="L495" s="14">
        <f t="shared" ca="1" si="426"/>
        <v>1788.5130798771124</v>
      </c>
      <c r="M495" s="14">
        <f t="shared" ca="1" si="434"/>
        <v>1788.5130798771129</v>
      </c>
      <c r="N495" s="14">
        <f t="shared" ca="1" si="440"/>
        <v>1309.3940798771137</v>
      </c>
      <c r="O495" s="14">
        <f t="shared" ca="1" si="411"/>
        <v>479.11899999999878</v>
      </c>
      <c r="P495" s="14">
        <f t="shared" ca="1" si="412"/>
        <v>479.11899999999878</v>
      </c>
      <c r="Q495" s="14">
        <f t="shared" ca="1" si="395"/>
        <v>808697.87514900544</v>
      </c>
      <c r="R495" s="15">
        <f ca="1">SUM(P$12:P495)</f>
        <v>417089.34625345591</v>
      </c>
      <c r="S495" s="16">
        <f ca="1">SUM(N$12:N495)+SUMIF(O$12:O495, "&lt;0")</f>
        <v>391608.52889554494</v>
      </c>
      <c r="U495" s="9">
        <v>44666</v>
      </c>
      <c r="V495" s="14">
        <f t="shared" ca="1" si="427"/>
        <v>1250</v>
      </c>
      <c r="W495" s="14">
        <f t="shared" ca="1" si="435"/>
        <v>1250</v>
      </c>
      <c r="X495" s="14">
        <f t="shared" ca="1" si="441"/>
        <v>462.08600000000297</v>
      </c>
      <c r="Y495" s="14">
        <f t="shared" ca="1" si="413"/>
        <v>787.91399999999703</v>
      </c>
      <c r="Z495" s="14">
        <f t="shared" ca="1" si="414"/>
        <v>787.91399999999703</v>
      </c>
      <c r="AA495" s="14">
        <f t="shared" ca="1" si="396"/>
        <v>585214.94699999993</v>
      </c>
      <c r="AB495" s="15">
        <f ca="1">SUM(Z$12:Z495)</f>
        <v>300770.52100000001</v>
      </c>
      <c r="AC495" s="16">
        <f ca="1">SUM(X$12:X495)+SUMIF(Y$12:Y495, "&lt;0")</f>
        <v>284444.42600000004</v>
      </c>
      <c r="AE495" s="9">
        <v>44666</v>
      </c>
      <c r="AF495" s="14">
        <f t="shared" ca="1" si="403"/>
        <v>2000</v>
      </c>
      <c r="AG495" s="14">
        <f t="shared" ca="1" si="431"/>
        <v>2000</v>
      </c>
      <c r="AH495" s="14">
        <f t="shared" ca="1" si="442"/>
        <v>1464.0604597214892</v>
      </c>
      <c r="AI495" s="14">
        <f t="shared" ca="1" si="404"/>
        <v>535.93954027851078</v>
      </c>
      <c r="AJ495" s="14">
        <f t="shared" ca="1" si="405"/>
        <v>535.93954027851078</v>
      </c>
      <c r="AK495" s="14">
        <f t="shared" ca="1" si="415"/>
        <v>895489.56299796025</v>
      </c>
      <c r="AL495" s="15">
        <f ca="1">SUM(AJ$12:AJ495)</f>
        <v>462734.2131093652</v>
      </c>
      <c r="AM495" s="16">
        <f ca="1">SUM(AH$12:AH495)+SUMIF(AI$12:AI495, "&lt;0")</f>
        <v>432755.34988859523</v>
      </c>
      <c r="AO495" s="9">
        <v>44666</v>
      </c>
      <c r="AP495" s="14">
        <f t="shared" ca="1" si="406"/>
        <v>3000</v>
      </c>
      <c r="AQ495" s="14">
        <f t="shared" ca="1" si="436"/>
        <v>3000</v>
      </c>
      <c r="AR495" s="14">
        <f t="shared" ca="1" si="443"/>
        <v>1902.2154806224985</v>
      </c>
      <c r="AS495" s="14">
        <f t="shared" ca="1" si="416"/>
        <v>1097.7845193775015</v>
      </c>
      <c r="AT495" s="14">
        <f t="shared" ca="1" si="417"/>
        <v>1097.7845193775015</v>
      </c>
      <c r="AU495" s="14">
        <f t="shared" ca="1" si="397"/>
        <v>1282390.7878561858</v>
      </c>
      <c r="AV495" s="15">
        <f ca="1">SUM(AT$12:AT495)</f>
        <v>661140.14702553453</v>
      </c>
      <c r="AW495" s="16">
        <f ca="1">SUM(AR$12:AR495)+SUMIF(AS$12:AS495, "&lt;0")</f>
        <v>621250.64083065127</v>
      </c>
      <c r="AX495" s="15"/>
      <c r="AZ495" s="9">
        <v>44666</v>
      </c>
      <c r="BA495" s="14">
        <f t="shared" ca="1" si="428"/>
        <v>1500</v>
      </c>
      <c r="BB495" s="14">
        <f t="shared" ca="1" si="437"/>
        <v>1500</v>
      </c>
      <c r="BC495" s="14">
        <f t="shared" ca="1" si="444"/>
        <v>962.08600000000297</v>
      </c>
      <c r="BD495" s="14">
        <f t="shared" ca="1" si="418"/>
        <v>537.91399999999703</v>
      </c>
      <c r="BE495" s="14">
        <f t="shared" ca="1" si="419"/>
        <v>537.91399999999703</v>
      </c>
      <c r="BF495" s="14">
        <f t="shared" ca="1" si="398"/>
        <v>688964.94699999993</v>
      </c>
      <c r="BG495" s="15">
        <f ca="1">SUM(BE$12:BE495)</f>
        <v>354770.52100000012</v>
      </c>
      <c r="BH495" s="16">
        <f ca="1">SUM(BC$12:BC495)+SUMIF(BD$12:BD495, "&lt;0")</f>
        <v>334194.42599999992</v>
      </c>
      <c r="BJ495" s="9">
        <v>44666</v>
      </c>
      <c r="BK495" s="14">
        <f t="shared" ca="1" si="429"/>
        <v>1750</v>
      </c>
      <c r="BL495" s="14">
        <f t="shared" ca="1" si="438"/>
        <v>1750</v>
      </c>
      <c r="BM495" s="14">
        <f t="shared" ca="1" si="445"/>
        <v>1270.8810000000012</v>
      </c>
      <c r="BN495" s="14">
        <f t="shared" ca="1" si="420"/>
        <v>479.11899999999878</v>
      </c>
      <c r="BO495" s="14">
        <f t="shared" ca="1" si="421"/>
        <v>479.11899999999878</v>
      </c>
      <c r="BP495" s="14">
        <f t="shared" ca="1" si="399"/>
        <v>792714.94699999993</v>
      </c>
      <c r="BQ495" s="15">
        <f ca="1">SUM(BO$12:BO495)</f>
        <v>408770.52100000001</v>
      </c>
      <c r="BR495" s="16">
        <f ca="1">SUM(BM$12:BM495)+SUMIF(BN$12:BN495, "&lt;0")</f>
        <v>383944.42599999986</v>
      </c>
      <c r="BT495" s="9">
        <v>44666</v>
      </c>
      <c r="BU495" s="14">
        <f t="shared" ca="1" si="407"/>
        <v>2000</v>
      </c>
      <c r="BV495" s="14">
        <f t="shared" ca="1" si="432"/>
        <v>2000</v>
      </c>
      <c r="BW495" s="14">
        <f t="shared" ca="1" si="446"/>
        <v>1464.0604597214892</v>
      </c>
      <c r="BX495" s="14">
        <f t="shared" ca="1" si="408"/>
        <v>535.93954027851078</v>
      </c>
      <c r="BY495" s="14">
        <f t="shared" ca="1" si="409"/>
        <v>535.93954027851078</v>
      </c>
      <c r="BZ495" s="14">
        <f t="shared" ca="1" si="422"/>
        <v>895489.56299796025</v>
      </c>
      <c r="CA495" s="15">
        <f ca="1">SUM(BY$12:BY495)</f>
        <v>462734.2131093652</v>
      </c>
      <c r="CB495" s="16">
        <f ca="1">SUM(BW$12:BW495)+SUMIF(BX$12:BX495, "&lt;0")</f>
        <v>432755.34988859523</v>
      </c>
      <c r="CD495" s="9">
        <v>44666</v>
      </c>
      <c r="CE495" s="14">
        <f t="shared" ca="1" si="430"/>
        <v>2500</v>
      </c>
      <c r="CF495" s="14">
        <f t="shared" ca="1" si="439"/>
        <v>2500</v>
      </c>
      <c r="CG495" s="14">
        <f t="shared" ca="1" si="447"/>
        <v>1464.0604597214892</v>
      </c>
      <c r="CH495" s="14">
        <f t="shared" ca="1" si="423"/>
        <v>1035.9395402785108</v>
      </c>
      <c r="CI495" s="14">
        <f t="shared" ca="1" si="424"/>
        <v>1035.9395402785108</v>
      </c>
      <c r="CJ495" s="14">
        <f t="shared" ca="1" si="400"/>
        <v>1093787.2951667549</v>
      </c>
      <c r="CK495" s="15">
        <f ca="1">SUM(CI$12:CI495)</f>
        <v>565031.94527815969</v>
      </c>
      <c r="CL495" s="16">
        <f ca="1">SUM(CG$12:CG495)+SUMIF(CH$12:CH495, "&lt;0")</f>
        <v>528755.34988859505</v>
      </c>
    </row>
    <row r="496" spans="1:90" x14ac:dyDescent="0.2">
      <c r="A496" s="24">
        <v>44667</v>
      </c>
      <c r="B496" s="54">
        <f ca="1">IF($A496&gt;= $C$5,$C$6, INDEX('Historical Data'!$D$2:$D$745, MATCH(A496, 'Historical Data'!$B$2:$B$745, 0)))</f>
        <v>1295.6389999999997</v>
      </c>
      <c r="C496" s="14">
        <f t="shared" ca="1" si="433"/>
        <v>1295.6389999999994</v>
      </c>
      <c r="D496" s="14">
        <f t="shared" ca="1" si="401"/>
        <v>1121.5609999999983</v>
      </c>
      <c r="E496" s="14">
        <f t="shared" ca="1" si="410"/>
        <v>174.07800000000134</v>
      </c>
      <c r="F496" s="14">
        <f t="shared" ca="1" si="402"/>
        <v>174.07800000000134</v>
      </c>
      <c r="G496" s="14">
        <f t="shared" ca="1" si="425"/>
        <v>605450.77100000228</v>
      </c>
      <c r="H496" s="15">
        <f ca="1">SUM(F$12:F496)</f>
        <v>310802.62299999991</v>
      </c>
      <c r="I496" s="16">
        <f ca="1">SUM(D$12:D496)+SUMIF(E$12:E496, "&lt;0")</f>
        <v>294648.14799999964</v>
      </c>
      <c r="J496" s="15"/>
      <c r="K496" s="9">
        <v>44667</v>
      </c>
      <c r="L496" s="14">
        <f t="shared" ca="1" si="426"/>
        <v>1788.5130798771124</v>
      </c>
      <c r="M496" s="14">
        <f t="shared" ca="1" si="434"/>
        <v>1788.5130798771129</v>
      </c>
      <c r="N496" s="14">
        <f t="shared" ca="1" si="440"/>
        <v>1614.4350798771111</v>
      </c>
      <c r="O496" s="14">
        <f t="shared" ca="1" si="411"/>
        <v>174.07800000000134</v>
      </c>
      <c r="P496" s="14">
        <f t="shared" ca="1" si="412"/>
        <v>174.07800000000134</v>
      </c>
      <c r="Q496" s="14">
        <f t="shared" ref="Q496:Q559" ca="1" si="448">L496+Q495</f>
        <v>810486.38822888257</v>
      </c>
      <c r="R496" s="15">
        <f ca="1">SUM(P$12:P496)</f>
        <v>417263.42425345589</v>
      </c>
      <c r="S496" s="16">
        <f ca="1">SUM(N$12:N496)+SUMIF(O$12:O496, "&lt;0")</f>
        <v>393222.96397542203</v>
      </c>
      <c r="U496" s="9">
        <v>44667</v>
      </c>
      <c r="V496" s="14">
        <f t="shared" ca="1" si="427"/>
        <v>1250</v>
      </c>
      <c r="W496" s="14">
        <f t="shared" ca="1" si="435"/>
        <v>1250</v>
      </c>
      <c r="X496" s="14">
        <f t="shared" ca="1" si="441"/>
        <v>1075.9219999999987</v>
      </c>
      <c r="Y496" s="14">
        <f t="shared" ca="1" si="413"/>
        <v>174.07800000000134</v>
      </c>
      <c r="Z496" s="14">
        <f t="shared" ca="1" si="414"/>
        <v>174.07800000000134</v>
      </c>
      <c r="AA496" s="14">
        <f t="shared" ref="AA496:AA559" ca="1" si="449">V496+AA495</f>
        <v>586464.94699999993</v>
      </c>
      <c r="AB496" s="15">
        <f ca="1">SUM(Z$12:Z496)</f>
        <v>300944.59899999999</v>
      </c>
      <c r="AC496" s="16">
        <f ca="1">SUM(X$12:X496)+SUMIF(Y$12:Y496, "&lt;0")</f>
        <v>285520.34800000006</v>
      </c>
      <c r="AE496" s="9">
        <v>44667</v>
      </c>
      <c r="AF496" s="14">
        <f t="shared" ca="1" si="403"/>
        <v>2000</v>
      </c>
      <c r="AG496" s="14">
        <f t="shared" ca="1" si="431"/>
        <v>2000</v>
      </c>
      <c r="AH496" s="14">
        <f t="shared" ca="1" si="442"/>
        <v>1794.8791896955495</v>
      </c>
      <c r="AI496" s="14">
        <f t="shared" ca="1" si="404"/>
        <v>205.12081030445052</v>
      </c>
      <c r="AJ496" s="14">
        <f t="shared" ca="1" si="405"/>
        <v>205.12081030445052</v>
      </c>
      <c r="AK496" s="14">
        <f t="shared" ca="1" si="415"/>
        <v>897489.56299796025</v>
      </c>
      <c r="AL496" s="15">
        <f ca="1">SUM(AJ$12:AJ496)</f>
        <v>462939.33391966968</v>
      </c>
      <c r="AM496" s="16">
        <f ca="1">SUM(AH$12:AH496)+SUMIF(AI$12:AI496, "&lt;0")</f>
        <v>434550.22907829075</v>
      </c>
      <c r="AO496" s="9">
        <v>44667</v>
      </c>
      <c r="AP496" s="14">
        <f t="shared" ca="1" si="406"/>
        <v>3000</v>
      </c>
      <c r="AQ496" s="14">
        <f t="shared" ca="1" si="436"/>
        <v>3000</v>
      </c>
      <c r="AR496" s="14">
        <f t="shared" ca="1" si="443"/>
        <v>2207.2564806224959</v>
      </c>
      <c r="AS496" s="14">
        <f t="shared" ca="1" si="416"/>
        <v>792.74351937750407</v>
      </c>
      <c r="AT496" s="14">
        <f t="shared" ca="1" si="417"/>
        <v>792.74351937750407</v>
      </c>
      <c r="AU496" s="14">
        <f t="shared" ref="AU496:AU559" ca="1" si="450">AP496+AU495</f>
        <v>1285390.7878561858</v>
      </c>
      <c r="AV496" s="15">
        <f ca="1">SUM(AT$12:AT496)</f>
        <v>661932.89054491208</v>
      </c>
      <c r="AW496" s="16">
        <f ca="1">SUM(AR$12:AR496)+SUMIF(AS$12:AS496, "&lt;0")</f>
        <v>623457.89731127373</v>
      </c>
      <c r="AX496" s="15"/>
      <c r="AZ496" s="9">
        <v>44667</v>
      </c>
      <c r="BA496" s="14">
        <f t="shared" ca="1" si="428"/>
        <v>1500</v>
      </c>
      <c r="BB496" s="14">
        <f t="shared" ca="1" si="437"/>
        <v>1500</v>
      </c>
      <c r="BC496" s="14">
        <f t="shared" ca="1" si="444"/>
        <v>1325.9219999999987</v>
      </c>
      <c r="BD496" s="14">
        <f t="shared" ca="1" si="418"/>
        <v>174.07800000000134</v>
      </c>
      <c r="BE496" s="14">
        <f t="shared" ca="1" si="419"/>
        <v>174.07800000000134</v>
      </c>
      <c r="BF496" s="14">
        <f t="shared" ref="BF496:BF559" ca="1" si="451">BA496+BF495</f>
        <v>690464.94699999993</v>
      </c>
      <c r="BG496" s="15">
        <f ca="1">SUM(BE$12:BE496)</f>
        <v>354944.5990000001</v>
      </c>
      <c r="BH496" s="16">
        <f ca="1">SUM(BC$12:BC496)+SUMIF(BD$12:BD496, "&lt;0")</f>
        <v>335520.34799999994</v>
      </c>
      <c r="BJ496" s="9">
        <v>44667</v>
      </c>
      <c r="BK496" s="14">
        <f t="shared" ca="1" si="429"/>
        <v>1750</v>
      </c>
      <c r="BL496" s="14">
        <f t="shared" ca="1" si="438"/>
        <v>1750</v>
      </c>
      <c r="BM496" s="14">
        <f t="shared" ca="1" si="445"/>
        <v>1575.9219999999987</v>
      </c>
      <c r="BN496" s="14">
        <f t="shared" ca="1" si="420"/>
        <v>174.07800000000134</v>
      </c>
      <c r="BO496" s="14">
        <f t="shared" ca="1" si="421"/>
        <v>174.07800000000134</v>
      </c>
      <c r="BP496" s="14">
        <f t="shared" ref="BP496:BP559" ca="1" si="452">BK496+BP495</f>
        <v>794464.94699999993</v>
      </c>
      <c r="BQ496" s="15">
        <f ca="1">SUM(BO$12:BO496)</f>
        <v>408944.59899999999</v>
      </c>
      <c r="BR496" s="16">
        <f ca="1">SUM(BM$12:BM496)+SUMIF(BN$12:BN496, "&lt;0")</f>
        <v>385520.34799999988</v>
      </c>
      <c r="BT496" s="9">
        <v>44667</v>
      </c>
      <c r="BU496" s="14">
        <f t="shared" ca="1" si="407"/>
        <v>2000</v>
      </c>
      <c r="BV496" s="14">
        <f t="shared" ca="1" si="432"/>
        <v>2000</v>
      </c>
      <c r="BW496" s="14">
        <f t="shared" ca="1" si="446"/>
        <v>1794.8791896955495</v>
      </c>
      <c r="BX496" s="14">
        <f t="shared" ca="1" si="408"/>
        <v>205.12081030445052</v>
      </c>
      <c r="BY496" s="14">
        <f t="shared" ca="1" si="409"/>
        <v>205.12081030445052</v>
      </c>
      <c r="BZ496" s="14">
        <f t="shared" ca="1" si="422"/>
        <v>897489.56299796025</v>
      </c>
      <c r="CA496" s="15">
        <f ca="1">SUM(BY$12:BY496)</f>
        <v>462939.33391966968</v>
      </c>
      <c r="CB496" s="16">
        <f ca="1">SUM(BW$12:BW496)+SUMIF(BX$12:BX496, "&lt;0")</f>
        <v>434550.22907829075</v>
      </c>
      <c r="CD496" s="9">
        <v>44667</v>
      </c>
      <c r="CE496" s="14">
        <f t="shared" ca="1" si="430"/>
        <v>2500</v>
      </c>
      <c r="CF496" s="14">
        <f t="shared" ca="1" si="439"/>
        <v>2500</v>
      </c>
      <c r="CG496" s="14">
        <f t="shared" ca="1" si="447"/>
        <v>1794.8791896955495</v>
      </c>
      <c r="CH496" s="14">
        <f t="shared" ca="1" si="423"/>
        <v>705.12081030445052</v>
      </c>
      <c r="CI496" s="14">
        <f t="shared" ca="1" si="424"/>
        <v>705.12081030445052</v>
      </c>
      <c r="CJ496" s="14">
        <f t="shared" ref="CJ496:CJ559" ca="1" si="453">CE496+CJ495</f>
        <v>1096287.2951667549</v>
      </c>
      <c r="CK496" s="15">
        <f ca="1">SUM(CI$12:CI496)</f>
        <v>565737.06608846411</v>
      </c>
      <c r="CL496" s="16">
        <f ca="1">SUM(CG$12:CG496)+SUMIF(CH$12:CH496, "&lt;0")</f>
        <v>530550.22907829063</v>
      </c>
    </row>
    <row r="497" spans="1:90" x14ac:dyDescent="0.2">
      <c r="A497" s="24">
        <v>44668</v>
      </c>
      <c r="B497" s="54">
        <f ca="1">IF($A497&gt;= $C$5,$C$6, INDEX('Historical Data'!$D$2:$D$745, MATCH(A497, 'Historical Data'!$B$2:$B$745, 0)))</f>
        <v>1295.6389999999997</v>
      </c>
      <c r="C497" s="14">
        <f t="shared" ca="1" si="433"/>
        <v>1295.6389999999994</v>
      </c>
      <c r="D497" s="14">
        <f t="shared" ca="1" si="401"/>
        <v>372.72900000000345</v>
      </c>
      <c r="E497" s="14">
        <f t="shared" ca="1" si="410"/>
        <v>922.90999999999622</v>
      </c>
      <c r="F497" s="14">
        <f t="shared" ca="1" si="402"/>
        <v>922.90999999999622</v>
      </c>
      <c r="G497" s="14">
        <f t="shared" ca="1" si="425"/>
        <v>606746.41000000224</v>
      </c>
      <c r="H497" s="15">
        <f ca="1">SUM(F$12:F497)</f>
        <v>311725.53299999988</v>
      </c>
      <c r="I497" s="16">
        <f ca="1">SUM(D$12:D497)+SUMIF(E$12:E497, "&lt;0")</f>
        <v>295020.87699999963</v>
      </c>
      <c r="J497" s="15"/>
      <c r="K497" s="9">
        <v>44668</v>
      </c>
      <c r="L497" s="14">
        <f t="shared" ca="1" si="426"/>
        <v>1788.5130798771124</v>
      </c>
      <c r="M497" s="14">
        <f t="shared" ca="1" si="434"/>
        <v>1788.5130798771129</v>
      </c>
      <c r="N497" s="14">
        <f t="shared" ca="1" si="440"/>
        <v>865.60307987711622</v>
      </c>
      <c r="O497" s="14">
        <f t="shared" ca="1" si="411"/>
        <v>922.90999999999622</v>
      </c>
      <c r="P497" s="14">
        <f t="shared" ca="1" si="412"/>
        <v>922.90999999999622</v>
      </c>
      <c r="Q497" s="14">
        <f t="shared" ca="1" si="448"/>
        <v>812274.9013087597</v>
      </c>
      <c r="R497" s="15">
        <f ca="1">SUM(P$12:P497)</f>
        <v>418186.33425345586</v>
      </c>
      <c r="S497" s="16">
        <f ca="1">SUM(N$12:N497)+SUMIF(O$12:O497, "&lt;0")</f>
        <v>394088.56705529912</v>
      </c>
      <c r="U497" s="9">
        <v>44668</v>
      </c>
      <c r="V497" s="14">
        <f t="shared" ca="1" si="427"/>
        <v>1250</v>
      </c>
      <c r="W497" s="14">
        <f t="shared" ca="1" si="435"/>
        <v>1250</v>
      </c>
      <c r="X497" s="14">
        <f t="shared" ca="1" si="441"/>
        <v>327.09000000000378</v>
      </c>
      <c r="Y497" s="14">
        <f t="shared" ca="1" si="413"/>
        <v>922.90999999999622</v>
      </c>
      <c r="Z497" s="14">
        <f t="shared" ca="1" si="414"/>
        <v>922.90999999999622</v>
      </c>
      <c r="AA497" s="14">
        <f t="shared" ca="1" si="449"/>
        <v>587714.94699999993</v>
      </c>
      <c r="AB497" s="15">
        <f ca="1">SUM(Z$12:Z497)</f>
        <v>301867.50899999996</v>
      </c>
      <c r="AC497" s="16">
        <f ca="1">SUM(X$12:X497)+SUMIF(Y$12:Y497, "&lt;0")</f>
        <v>285847.43800000008</v>
      </c>
      <c r="AE497" s="9">
        <v>44668</v>
      </c>
      <c r="AF497" s="14">
        <f t="shared" ca="1" si="403"/>
        <v>2000</v>
      </c>
      <c r="AG497" s="14">
        <f t="shared" ca="1" si="431"/>
        <v>2000</v>
      </c>
      <c r="AH497" s="14">
        <f t="shared" ca="1" si="442"/>
        <v>1071.8249196696172</v>
      </c>
      <c r="AI497" s="14">
        <f t="shared" ca="1" si="404"/>
        <v>928.1750803303828</v>
      </c>
      <c r="AJ497" s="14">
        <f t="shared" ca="1" si="405"/>
        <v>928.1750803303828</v>
      </c>
      <c r="AK497" s="14">
        <f t="shared" ca="1" si="415"/>
        <v>899489.56299796025</v>
      </c>
      <c r="AL497" s="15">
        <f ca="1">SUM(AJ$12:AJ497)</f>
        <v>463867.50900000008</v>
      </c>
      <c r="AM497" s="16">
        <f ca="1">SUM(AH$12:AH497)+SUMIF(AI$12:AI497, "&lt;0")</f>
        <v>435622.05399796035</v>
      </c>
      <c r="AO497" s="9">
        <v>44668</v>
      </c>
      <c r="AP497" s="14">
        <f t="shared" ca="1" si="406"/>
        <v>3000</v>
      </c>
      <c r="AQ497" s="14">
        <f t="shared" ca="1" si="436"/>
        <v>3000</v>
      </c>
      <c r="AR497" s="14">
        <f t="shared" ca="1" si="443"/>
        <v>1458.4244806225008</v>
      </c>
      <c r="AS497" s="14">
        <f t="shared" ca="1" si="416"/>
        <v>1541.5755193774992</v>
      </c>
      <c r="AT497" s="14">
        <f t="shared" ca="1" si="417"/>
        <v>1541.5755193774992</v>
      </c>
      <c r="AU497" s="14">
        <f t="shared" ca="1" si="450"/>
        <v>1288390.7878561858</v>
      </c>
      <c r="AV497" s="15">
        <f ca="1">SUM(AT$12:AT497)</f>
        <v>663474.46606428956</v>
      </c>
      <c r="AW497" s="16">
        <f ca="1">SUM(AR$12:AR497)+SUMIF(AS$12:AS497, "&lt;0")</f>
        <v>624916.32179189625</v>
      </c>
      <c r="AX497" s="15"/>
      <c r="AZ497" s="9">
        <v>44668</v>
      </c>
      <c r="BA497" s="14">
        <f t="shared" ca="1" si="428"/>
        <v>1500</v>
      </c>
      <c r="BB497" s="14">
        <f t="shared" ca="1" si="437"/>
        <v>1500</v>
      </c>
      <c r="BC497" s="14">
        <f t="shared" ca="1" si="444"/>
        <v>577.09000000000378</v>
      </c>
      <c r="BD497" s="14">
        <f t="shared" ca="1" si="418"/>
        <v>922.90999999999622</v>
      </c>
      <c r="BE497" s="14">
        <f t="shared" ca="1" si="419"/>
        <v>922.90999999999622</v>
      </c>
      <c r="BF497" s="14">
        <f t="shared" ca="1" si="451"/>
        <v>691964.94699999993</v>
      </c>
      <c r="BG497" s="15">
        <f ca="1">SUM(BE$12:BE497)</f>
        <v>355867.50900000008</v>
      </c>
      <c r="BH497" s="16">
        <f ca="1">SUM(BC$12:BC497)+SUMIF(BD$12:BD497, "&lt;0")</f>
        <v>336097.43799999997</v>
      </c>
      <c r="BJ497" s="9">
        <v>44668</v>
      </c>
      <c r="BK497" s="14">
        <f t="shared" ca="1" si="429"/>
        <v>1750</v>
      </c>
      <c r="BL497" s="14">
        <f t="shared" ca="1" si="438"/>
        <v>1750</v>
      </c>
      <c r="BM497" s="14">
        <f t="shared" ca="1" si="445"/>
        <v>827.09000000000378</v>
      </c>
      <c r="BN497" s="14">
        <f t="shared" ca="1" si="420"/>
        <v>922.90999999999622</v>
      </c>
      <c r="BO497" s="14">
        <f t="shared" ca="1" si="421"/>
        <v>922.90999999999622</v>
      </c>
      <c r="BP497" s="14">
        <f t="shared" ca="1" si="452"/>
        <v>796214.94699999993</v>
      </c>
      <c r="BQ497" s="15">
        <f ca="1">SUM(BO$12:BO497)</f>
        <v>409867.50899999996</v>
      </c>
      <c r="BR497" s="16">
        <f ca="1">SUM(BM$12:BM497)+SUMIF(BN$12:BN497, "&lt;0")</f>
        <v>386347.43799999997</v>
      </c>
      <c r="BT497" s="9">
        <v>44668</v>
      </c>
      <c r="BU497" s="14">
        <f t="shared" ca="1" si="407"/>
        <v>2000</v>
      </c>
      <c r="BV497" s="14">
        <f t="shared" ca="1" si="432"/>
        <v>2000</v>
      </c>
      <c r="BW497" s="14">
        <f t="shared" ca="1" si="446"/>
        <v>1071.8249196696172</v>
      </c>
      <c r="BX497" s="14">
        <f t="shared" ca="1" si="408"/>
        <v>928.1750803303828</v>
      </c>
      <c r="BY497" s="14">
        <f t="shared" ca="1" si="409"/>
        <v>928.1750803303828</v>
      </c>
      <c r="BZ497" s="14">
        <f t="shared" ca="1" si="422"/>
        <v>899489.56299796025</v>
      </c>
      <c r="CA497" s="15">
        <f ca="1">SUM(BY$12:BY497)</f>
        <v>463867.50900000008</v>
      </c>
      <c r="CB497" s="16">
        <f ca="1">SUM(BW$12:BW497)+SUMIF(BX$12:BX497, "&lt;0")</f>
        <v>435622.05399796035</v>
      </c>
      <c r="CD497" s="9">
        <v>44668</v>
      </c>
      <c r="CE497" s="14">
        <f t="shared" ca="1" si="430"/>
        <v>2500</v>
      </c>
      <c r="CF497" s="14">
        <f t="shared" ca="1" si="439"/>
        <v>2500</v>
      </c>
      <c r="CG497" s="14">
        <f t="shared" ca="1" si="447"/>
        <v>1071.8249196696172</v>
      </c>
      <c r="CH497" s="14">
        <f t="shared" ca="1" si="423"/>
        <v>1428.1750803303828</v>
      </c>
      <c r="CI497" s="14">
        <f t="shared" ca="1" si="424"/>
        <v>1428.1750803303828</v>
      </c>
      <c r="CJ497" s="14">
        <f t="shared" ca="1" si="453"/>
        <v>1098787.2951667549</v>
      </c>
      <c r="CK497" s="15">
        <f ca="1">SUM(CI$12:CI497)</f>
        <v>567165.24116879446</v>
      </c>
      <c r="CL497" s="16">
        <f ca="1">SUM(CG$12:CG497)+SUMIF(CH$12:CH497, "&lt;0")</f>
        <v>531622.05399796029</v>
      </c>
    </row>
    <row r="498" spans="1:90" x14ac:dyDescent="0.2">
      <c r="A498" s="24">
        <v>44669</v>
      </c>
      <c r="B498" s="54">
        <f ca="1">IF($A498&gt;= $C$5,$C$6, INDEX('Historical Data'!$D$2:$D$745, MATCH(A498, 'Historical Data'!$B$2:$B$745, 0)))</f>
        <v>1295.6389999999997</v>
      </c>
      <c r="C498" s="14">
        <f t="shared" ca="1" si="433"/>
        <v>1295.6389999999994</v>
      </c>
      <c r="D498" s="14">
        <f t="shared" ca="1" si="401"/>
        <v>241.42199999999548</v>
      </c>
      <c r="E498" s="14">
        <f t="shared" ca="1" si="410"/>
        <v>1054.2170000000042</v>
      </c>
      <c r="F498" s="14">
        <f t="shared" ca="1" si="402"/>
        <v>1054.2170000000042</v>
      </c>
      <c r="G498" s="14">
        <f t="shared" ca="1" si="425"/>
        <v>608042.04900000221</v>
      </c>
      <c r="H498" s="15">
        <f ca="1">SUM(F$12:F498)</f>
        <v>312779.74999999988</v>
      </c>
      <c r="I498" s="16">
        <f ca="1">SUM(D$12:D498)+SUMIF(E$12:E498, "&lt;0")</f>
        <v>295262.29899999965</v>
      </c>
      <c r="J498" s="15"/>
      <c r="K498" s="9">
        <v>44669</v>
      </c>
      <c r="L498" s="14">
        <f t="shared" ca="1" si="426"/>
        <v>1788.5130798771124</v>
      </c>
      <c r="M498" s="14">
        <f t="shared" ca="1" si="434"/>
        <v>1788.5130798771129</v>
      </c>
      <c r="N498" s="14">
        <f t="shared" ca="1" si="440"/>
        <v>734.29607987710824</v>
      </c>
      <c r="O498" s="14">
        <f t="shared" ca="1" si="411"/>
        <v>1054.2170000000042</v>
      </c>
      <c r="P498" s="14">
        <f t="shared" ca="1" si="412"/>
        <v>1054.2170000000042</v>
      </c>
      <c r="Q498" s="14">
        <f t="shared" ca="1" si="448"/>
        <v>814063.41438863683</v>
      </c>
      <c r="R498" s="15">
        <f ca="1">SUM(P$12:P498)</f>
        <v>419240.55125345587</v>
      </c>
      <c r="S498" s="16">
        <f ca="1">SUM(N$12:N498)+SUMIF(O$12:O498, "&lt;0")</f>
        <v>394822.86313517625</v>
      </c>
      <c r="U498" s="9">
        <v>44669</v>
      </c>
      <c r="V498" s="14">
        <f t="shared" ca="1" si="427"/>
        <v>1250</v>
      </c>
      <c r="W498" s="14">
        <f t="shared" ca="1" si="435"/>
        <v>1250</v>
      </c>
      <c r="X498" s="14">
        <f t="shared" ca="1" si="441"/>
        <v>195.78299999999581</v>
      </c>
      <c r="Y498" s="14">
        <f t="shared" ca="1" si="413"/>
        <v>1054.2170000000042</v>
      </c>
      <c r="Z498" s="14">
        <f t="shared" ca="1" si="414"/>
        <v>1054.2170000000042</v>
      </c>
      <c r="AA498" s="14">
        <f t="shared" ca="1" si="449"/>
        <v>588964.94699999993</v>
      </c>
      <c r="AB498" s="15">
        <f ca="1">SUM(Z$12:Z498)</f>
        <v>302921.72599999997</v>
      </c>
      <c r="AC498" s="16">
        <f ca="1">SUM(X$12:X498)+SUMIF(Y$12:Y498, "&lt;0")</f>
        <v>286043.22100000008</v>
      </c>
      <c r="AE498" s="9">
        <v>44669</v>
      </c>
      <c r="AF498" s="14">
        <f t="shared" ca="1" si="403"/>
        <v>2000</v>
      </c>
      <c r="AG498" s="14">
        <f t="shared" ca="1" si="431"/>
        <v>2000</v>
      </c>
      <c r="AH498" s="14">
        <f t="shared" ca="1" si="442"/>
        <v>945.78299999999581</v>
      </c>
      <c r="AI498" s="14">
        <f t="shared" ca="1" si="404"/>
        <v>1054.2170000000042</v>
      </c>
      <c r="AJ498" s="14">
        <f t="shared" ca="1" si="405"/>
        <v>1054.2170000000042</v>
      </c>
      <c r="AK498" s="14">
        <f t="shared" ca="1" si="415"/>
        <v>901489.56299796025</v>
      </c>
      <c r="AL498" s="15">
        <f ca="1">SUM(AJ$12:AJ498)</f>
        <v>464921.72600000008</v>
      </c>
      <c r="AM498" s="16">
        <f ca="1">SUM(AH$12:AH498)+SUMIF(AI$12:AI498, "&lt;0")</f>
        <v>436567.83699796034</v>
      </c>
      <c r="AO498" s="9">
        <v>44669</v>
      </c>
      <c r="AP498" s="14">
        <f t="shared" ca="1" si="406"/>
        <v>3000</v>
      </c>
      <c r="AQ498" s="14">
        <f t="shared" ca="1" si="436"/>
        <v>3000</v>
      </c>
      <c r="AR498" s="14">
        <f t="shared" ca="1" si="443"/>
        <v>1327.1174806224931</v>
      </c>
      <c r="AS498" s="14">
        <f t="shared" ca="1" si="416"/>
        <v>1672.8825193775069</v>
      </c>
      <c r="AT498" s="14">
        <f t="shared" ca="1" si="417"/>
        <v>1672.8825193775069</v>
      </c>
      <c r="AU498" s="14">
        <f t="shared" ca="1" si="450"/>
        <v>1291390.7878561858</v>
      </c>
      <c r="AV498" s="15">
        <f ca="1">SUM(AT$12:AT498)</f>
        <v>665147.34858366707</v>
      </c>
      <c r="AW498" s="16">
        <f ca="1">SUM(AR$12:AR498)+SUMIF(AS$12:AS498, "&lt;0")</f>
        <v>626243.43927251874</v>
      </c>
      <c r="AX498" s="15"/>
      <c r="AZ498" s="9">
        <v>44669</v>
      </c>
      <c r="BA498" s="14">
        <f t="shared" ca="1" si="428"/>
        <v>1500</v>
      </c>
      <c r="BB498" s="14">
        <f t="shared" ca="1" si="437"/>
        <v>1500</v>
      </c>
      <c r="BC498" s="14">
        <f t="shared" ca="1" si="444"/>
        <v>445.78299999999581</v>
      </c>
      <c r="BD498" s="14">
        <f t="shared" ca="1" si="418"/>
        <v>1054.2170000000042</v>
      </c>
      <c r="BE498" s="14">
        <f t="shared" ca="1" si="419"/>
        <v>1054.2170000000042</v>
      </c>
      <c r="BF498" s="14">
        <f t="shared" ca="1" si="451"/>
        <v>693464.94699999993</v>
      </c>
      <c r="BG498" s="15">
        <f ca="1">SUM(BE$12:BE498)</f>
        <v>356921.72600000008</v>
      </c>
      <c r="BH498" s="16">
        <f ca="1">SUM(BC$12:BC498)+SUMIF(BD$12:BD498, "&lt;0")</f>
        <v>336543.22099999996</v>
      </c>
      <c r="BJ498" s="9">
        <v>44669</v>
      </c>
      <c r="BK498" s="14">
        <f t="shared" ca="1" si="429"/>
        <v>1750</v>
      </c>
      <c r="BL498" s="14">
        <f t="shared" ca="1" si="438"/>
        <v>1750</v>
      </c>
      <c r="BM498" s="14">
        <f t="shared" ca="1" si="445"/>
        <v>695.78299999999581</v>
      </c>
      <c r="BN498" s="14">
        <f t="shared" ca="1" si="420"/>
        <v>1054.2170000000042</v>
      </c>
      <c r="BO498" s="14">
        <f t="shared" ca="1" si="421"/>
        <v>1054.2170000000042</v>
      </c>
      <c r="BP498" s="14">
        <f t="shared" ca="1" si="452"/>
        <v>797964.94699999993</v>
      </c>
      <c r="BQ498" s="15">
        <f ca="1">SUM(BO$12:BO498)</f>
        <v>410921.72599999997</v>
      </c>
      <c r="BR498" s="16">
        <f ca="1">SUM(BM$12:BM498)+SUMIF(BN$12:BN498, "&lt;0")</f>
        <v>387043.2209999999</v>
      </c>
      <c r="BT498" s="9">
        <v>44669</v>
      </c>
      <c r="BU498" s="14">
        <f t="shared" ca="1" si="407"/>
        <v>2000</v>
      </c>
      <c r="BV498" s="14">
        <f t="shared" ca="1" si="432"/>
        <v>2000</v>
      </c>
      <c r="BW498" s="14">
        <f t="shared" ca="1" si="446"/>
        <v>945.78299999999581</v>
      </c>
      <c r="BX498" s="14">
        <f t="shared" ca="1" si="408"/>
        <v>1054.2170000000042</v>
      </c>
      <c r="BY498" s="14">
        <f t="shared" ca="1" si="409"/>
        <v>1054.2170000000042</v>
      </c>
      <c r="BZ498" s="14">
        <f t="shared" ca="1" si="422"/>
        <v>901489.56299796025</v>
      </c>
      <c r="CA498" s="15">
        <f ca="1">SUM(BY$12:BY498)</f>
        <v>464921.72600000008</v>
      </c>
      <c r="CB498" s="16">
        <f ca="1">SUM(BW$12:BW498)+SUMIF(BX$12:BX498, "&lt;0")</f>
        <v>436567.83699796034</v>
      </c>
      <c r="CD498" s="9">
        <v>44669</v>
      </c>
      <c r="CE498" s="14">
        <f t="shared" ca="1" si="430"/>
        <v>2500</v>
      </c>
      <c r="CF498" s="14">
        <f t="shared" ca="1" si="439"/>
        <v>2500</v>
      </c>
      <c r="CG498" s="14">
        <f t="shared" ca="1" si="447"/>
        <v>966.29564964367182</v>
      </c>
      <c r="CH498" s="14">
        <f t="shared" ca="1" si="423"/>
        <v>1533.7043503563282</v>
      </c>
      <c r="CI498" s="14">
        <f t="shared" ca="1" si="424"/>
        <v>1533.7043503563282</v>
      </c>
      <c r="CJ498" s="14">
        <f t="shared" ca="1" si="453"/>
        <v>1101287.2951667549</v>
      </c>
      <c r="CK498" s="15">
        <f ca="1">SUM(CI$12:CI498)</f>
        <v>568698.94551915082</v>
      </c>
      <c r="CL498" s="16">
        <f ca="1">SUM(CG$12:CG498)+SUMIF(CH$12:CH498, "&lt;0")</f>
        <v>532588.34964760393</v>
      </c>
    </row>
    <row r="499" spans="1:90" x14ac:dyDescent="0.2">
      <c r="A499" s="24">
        <v>44670</v>
      </c>
      <c r="B499" s="54">
        <f ca="1">IF($A499&gt;= $C$5,$C$6, INDEX('Historical Data'!$D$2:$D$745, MATCH(A499, 'Historical Data'!$B$2:$B$745, 0)))</f>
        <v>1295.6389999999997</v>
      </c>
      <c r="C499" s="14">
        <f t="shared" ca="1" si="433"/>
        <v>1295.6389999999994</v>
      </c>
      <c r="D499" s="14">
        <f t="shared" ca="1" si="401"/>
        <v>0</v>
      </c>
      <c r="E499" s="14">
        <f t="shared" ca="1" si="410"/>
        <v>1295.6389999999997</v>
      </c>
      <c r="F499" s="14">
        <f t="shared" ca="1" si="402"/>
        <v>1295.6389999999997</v>
      </c>
      <c r="G499" s="14">
        <f t="shared" ca="1" si="425"/>
        <v>609337.68800000218</v>
      </c>
      <c r="H499" s="15">
        <f ca="1">SUM(F$12:F499)</f>
        <v>314075.38899999991</v>
      </c>
      <c r="I499" s="16">
        <f ca="1">SUM(D$12:D499)+SUMIF(E$12:E499, "&lt;0")</f>
        <v>295262.29899999965</v>
      </c>
      <c r="J499" s="15"/>
      <c r="K499" s="9">
        <v>44670</v>
      </c>
      <c r="L499" s="14">
        <f t="shared" ca="1" si="426"/>
        <v>1788.5130798771124</v>
      </c>
      <c r="M499" s="14">
        <f t="shared" ca="1" si="434"/>
        <v>1788.5130798771129</v>
      </c>
      <c r="N499" s="14">
        <f t="shared" ca="1" si="440"/>
        <v>164.89807987711447</v>
      </c>
      <c r="O499" s="14">
        <f t="shared" ca="1" si="411"/>
        <v>1623.614999999998</v>
      </c>
      <c r="P499" s="14">
        <f t="shared" ca="1" si="412"/>
        <v>1623.614999999998</v>
      </c>
      <c r="Q499" s="14">
        <f t="shared" ca="1" si="448"/>
        <v>815851.92746851395</v>
      </c>
      <c r="R499" s="15">
        <f ca="1">SUM(P$12:P499)</f>
        <v>420864.16625345586</v>
      </c>
      <c r="S499" s="16">
        <f ca="1">SUM(N$12:N499)+SUMIF(O$12:O499, "&lt;0")</f>
        <v>394987.76121505338</v>
      </c>
      <c r="U499" s="9">
        <v>44670</v>
      </c>
      <c r="V499" s="14">
        <f t="shared" ca="1" si="427"/>
        <v>1250</v>
      </c>
      <c r="W499" s="14">
        <f t="shared" ca="1" si="435"/>
        <v>1250</v>
      </c>
      <c r="X499" s="14">
        <f t="shared" ca="1" si="441"/>
        <v>0</v>
      </c>
      <c r="Y499" s="14">
        <f t="shared" ca="1" si="413"/>
        <v>1250</v>
      </c>
      <c r="Z499" s="14">
        <f t="shared" ca="1" si="414"/>
        <v>1250</v>
      </c>
      <c r="AA499" s="14">
        <f t="shared" ca="1" si="449"/>
        <v>590214.94699999993</v>
      </c>
      <c r="AB499" s="15">
        <f ca="1">SUM(Z$12:Z499)</f>
        <v>304171.72599999997</v>
      </c>
      <c r="AC499" s="16">
        <f ca="1">SUM(X$12:X499)+SUMIF(Y$12:Y499, "&lt;0")</f>
        <v>286043.22100000008</v>
      </c>
      <c r="AE499" s="9">
        <v>44670</v>
      </c>
      <c r="AF499" s="14">
        <f t="shared" ca="1" si="403"/>
        <v>2000</v>
      </c>
      <c r="AG499" s="14">
        <f t="shared" ca="1" si="431"/>
        <v>2000</v>
      </c>
      <c r="AH499" s="14">
        <f t="shared" ca="1" si="442"/>
        <v>376.38500000000204</v>
      </c>
      <c r="AI499" s="14">
        <f t="shared" ca="1" si="404"/>
        <v>1623.614999999998</v>
      </c>
      <c r="AJ499" s="14">
        <f t="shared" ca="1" si="405"/>
        <v>1623.614999999998</v>
      </c>
      <c r="AK499" s="14">
        <f t="shared" ca="1" si="415"/>
        <v>903489.56299796025</v>
      </c>
      <c r="AL499" s="15">
        <f ca="1">SUM(AJ$12:AJ499)</f>
        <v>466545.34100000007</v>
      </c>
      <c r="AM499" s="16">
        <f ca="1">SUM(AH$12:AH499)+SUMIF(AI$12:AI499, "&lt;0")</f>
        <v>436944.22199796035</v>
      </c>
      <c r="AO499" s="9">
        <v>44670</v>
      </c>
      <c r="AP499" s="14">
        <f t="shared" ca="1" si="406"/>
        <v>3000</v>
      </c>
      <c r="AQ499" s="14">
        <f t="shared" ca="1" si="436"/>
        <v>3000</v>
      </c>
      <c r="AR499" s="14">
        <f t="shared" ca="1" si="443"/>
        <v>757.71948062249976</v>
      </c>
      <c r="AS499" s="14">
        <f t="shared" ca="1" si="416"/>
        <v>2242.2805193775002</v>
      </c>
      <c r="AT499" s="14">
        <f t="shared" ca="1" si="417"/>
        <v>2242.2805193775002</v>
      </c>
      <c r="AU499" s="14">
        <f t="shared" ca="1" si="450"/>
        <v>1294390.7878561858</v>
      </c>
      <c r="AV499" s="15">
        <f ca="1">SUM(AT$12:AT499)</f>
        <v>667389.62910304463</v>
      </c>
      <c r="AW499" s="16">
        <f ca="1">SUM(AR$12:AR499)+SUMIF(AS$12:AS499, "&lt;0")</f>
        <v>627001.15875314118</v>
      </c>
      <c r="AX499" s="15"/>
      <c r="AZ499" s="9">
        <v>44670</v>
      </c>
      <c r="BA499" s="14">
        <f t="shared" ca="1" si="428"/>
        <v>1500</v>
      </c>
      <c r="BB499" s="14">
        <f t="shared" ca="1" si="437"/>
        <v>1500</v>
      </c>
      <c r="BC499" s="14">
        <f t="shared" ca="1" si="444"/>
        <v>0</v>
      </c>
      <c r="BD499" s="14">
        <f t="shared" ca="1" si="418"/>
        <v>1500</v>
      </c>
      <c r="BE499" s="14">
        <f t="shared" ca="1" si="419"/>
        <v>1500</v>
      </c>
      <c r="BF499" s="14">
        <f t="shared" ca="1" si="451"/>
        <v>694964.94699999993</v>
      </c>
      <c r="BG499" s="15">
        <f ca="1">SUM(BE$12:BE499)</f>
        <v>358421.72600000008</v>
      </c>
      <c r="BH499" s="16">
        <f ca="1">SUM(BC$12:BC499)+SUMIF(BD$12:BD499, "&lt;0")</f>
        <v>336543.22099999996</v>
      </c>
      <c r="BJ499" s="9">
        <v>44670</v>
      </c>
      <c r="BK499" s="14">
        <f t="shared" ca="1" si="429"/>
        <v>1750</v>
      </c>
      <c r="BL499" s="14">
        <f t="shared" ca="1" si="438"/>
        <v>1750</v>
      </c>
      <c r="BM499" s="14">
        <f t="shared" ca="1" si="445"/>
        <v>126.38500000000204</v>
      </c>
      <c r="BN499" s="14">
        <f t="shared" ca="1" si="420"/>
        <v>1623.614999999998</v>
      </c>
      <c r="BO499" s="14">
        <f t="shared" ca="1" si="421"/>
        <v>1623.614999999998</v>
      </c>
      <c r="BP499" s="14">
        <f t="shared" ca="1" si="452"/>
        <v>799714.94699999993</v>
      </c>
      <c r="BQ499" s="15">
        <f ca="1">SUM(BO$12:BO499)</f>
        <v>412545.34099999996</v>
      </c>
      <c r="BR499" s="16">
        <f ca="1">SUM(BM$12:BM499)+SUMIF(BN$12:BN499, "&lt;0")</f>
        <v>387169.60599999991</v>
      </c>
      <c r="BT499" s="9">
        <v>44670</v>
      </c>
      <c r="BU499" s="14">
        <f t="shared" ca="1" si="407"/>
        <v>2000</v>
      </c>
      <c r="BV499" s="14">
        <f t="shared" ca="1" si="432"/>
        <v>2000</v>
      </c>
      <c r="BW499" s="14">
        <f t="shared" ca="1" si="446"/>
        <v>376.38500000000204</v>
      </c>
      <c r="BX499" s="14">
        <f t="shared" ca="1" si="408"/>
        <v>1623.614999999998</v>
      </c>
      <c r="BY499" s="14">
        <f t="shared" ca="1" si="409"/>
        <v>1623.614999999998</v>
      </c>
      <c r="BZ499" s="14">
        <f t="shared" ca="1" si="422"/>
        <v>903489.56299796025</v>
      </c>
      <c r="CA499" s="15">
        <f ca="1">SUM(BY$12:BY499)</f>
        <v>466545.34100000007</v>
      </c>
      <c r="CB499" s="16">
        <f ca="1">SUM(BW$12:BW499)+SUMIF(BX$12:BX499, "&lt;0")</f>
        <v>436944.22199796035</v>
      </c>
      <c r="CD499" s="9">
        <v>44670</v>
      </c>
      <c r="CE499" s="14">
        <f t="shared" ca="1" si="430"/>
        <v>2500</v>
      </c>
      <c r="CF499" s="14">
        <f t="shared" ca="1" si="439"/>
        <v>2500</v>
      </c>
      <c r="CG499" s="14">
        <f t="shared" ca="1" si="447"/>
        <v>422.67537961774087</v>
      </c>
      <c r="CH499" s="14">
        <f t="shared" ca="1" si="423"/>
        <v>2077.3246203822591</v>
      </c>
      <c r="CI499" s="14">
        <f t="shared" ca="1" si="424"/>
        <v>2077.3246203822591</v>
      </c>
      <c r="CJ499" s="14">
        <f t="shared" ca="1" si="453"/>
        <v>1103787.2951667549</v>
      </c>
      <c r="CK499" s="15">
        <f ca="1">SUM(CI$12:CI499)</f>
        <v>570776.2701395331</v>
      </c>
      <c r="CL499" s="16">
        <f ca="1">SUM(CG$12:CG499)+SUMIF(CH$12:CH499, "&lt;0")</f>
        <v>533011.02502722165</v>
      </c>
    </row>
    <row r="500" spans="1:90" x14ac:dyDescent="0.2">
      <c r="A500" s="24">
        <v>44671</v>
      </c>
      <c r="B500" s="54">
        <f ca="1">IF($A500&gt;= $C$5,$C$6, INDEX('Historical Data'!$D$2:$D$745, MATCH(A500, 'Historical Data'!$B$2:$B$745, 0)))</f>
        <v>1295.6389999999997</v>
      </c>
      <c r="C500" s="14">
        <f t="shared" ca="1" si="433"/>
        <v>1295.6389999999994</v>
      </c>
      <c r="D500" s="14">
        <f t="shared" ca="1" si="401"/>
        <v>0</v>
      </c>
      <c r="E500" s="14">
        <f t="shared" ca="1" si="410"/>
        <v>1295.6389999999997</v>
      </c>
      <c r="F500" s="14">
        <f t="shared" ca="1" si="402"/>
        <v>1295.6389999999997</v>
      </c>
      <c r="G500" s="14">
        <f t="shared" ca="1" si="425"/>
        <v>610633.32700000214</v>
      </c>
      <c r="H500" s="15">
        <f ca="1">SUM(F$12:F500)</f>
        <v>315371.02799999993</v>
      </c>
      <c r="I500" s="16">
        <f ca="1">SUM(D$12:D500)+SUMIF(E$12:E500, "&lt;0")</f>
        <v>295262.29899999965</v>
      </c>
      <c r="J500" s="15"/>
      <c r="K500" s="9">
        <v>44671</v>
      </c>
      <c r="L500" s="14">
        <f t="shared" ca="1" si="426"/>
        <v>1788.5130798771124</v>
      </c>
      <c r="M500" s="14">
        <f t="shared" ca="1" si="434"/>
        <v>1788.5130798771129</v>
      </c>
      <c r="N500" s="14">
        <f t="shared" ca="1" si="440"/>
        <v>0</v>
      </c>
      <c r="O500" s="14">
        <f t="shared" ca="1" si="411"/>
        <v>1788.5130798771124</v>
      </c>
      <c r="P500" s="14">
        <f t="shared" ca="1" si="412"/>
        <v>1788.5130798771124</v>
      </c>
      <c r="Q500" s="14">
        <f t="shared" ca="1" si="448"/>
        <v>817640.44054839108</v>
      </c>
      <c r="R500" s="15">
        <f ca="1">SUM(P$12:P500)</f>
        <v>422652.67933333298</v>
      </c>
      <c r="S500" s="16">
        <f ca="1">SUM(N$12:N500)+SUMIF(O$12:O500, "&lt;0")</f>
        <v>394987.76121505338</v>
      </c>
      <c r="U500" s="9">
        <v>44671</v>
      </c>
      <c r="V500" s="14">
        <f t="shared" ca="1" si="427"/>
        <v>1250</v>
      </c>
      <c r="W500" s="14">
        <f t="shared" ca="1" si="435"/>
        <v>1250</v>
      </c>
      <c r="X500" s="14">
        <f t="shared" ca="1" si="441"/>
        <v>0</v>
      </c>
      <c r="Y500" s="14">
        <f t="shared" ca="1" si="413"/>
        <v>1250</v>
      </c>
      <c r="Z500" s="14">
        <f t="shared" ca="1" si="414"/>
        <v>1250</v>
      </c>
      <c r="AA500" s="14">
        <f t="shared" ca="1" si="449"/>
        <v>591464.94699999993</v>
      </c>
      <c r="AB500" s="15">
        <f ca="1">SUM(Z$12:Z500)</f>
        <v>305421.72599999997</v>
      </c>
      <c r="AC500" s="16">
        <f ca="1">SUM(X$12:X500)+SUMIF(Y$12:Y500, "&lt;0")</f>
        <v>286043.22100000008</v>
      </c>
      <c r="AE500" s="9">
        <v>44671</v>
      </c>
      <c r="AF500" s="14">
        <f t="shared" ca="1" si="403"/>
        <v>2000</v>
      </c>
      <c r="AG500" s="14">
        <f t="shared" ca="1" si="431"/>
        <v>2000</v>
      </c>
      <c r="AH500" s="14">
        <f t="shared" ca="1" si="442"/>
        <v>118.97699999999895</v>
      </c>
      <c r="AI500" s="14">
        <f t="shared" ca="1" si="404"/>
        <v>1881.023000000001</v>
      </c>
      <c r="AJ500" s="14">
        <f t="shared" ca="1" si="405"/>
        <v>1881.023000000001</v>
      </c>
      <c r="AK500" s="14">
        <f t="shared" ca="1" si="415"/>
        <v>905489.56299796025</v>
      </c>
      <c r="AL500" s="15">
        <f ca="1">SUM(AJ$12:AJ500)</f>
        <v>468426.36400000006</v>
      </c>
      <c r="AM500" s="16">
        <f ca="1">SUM(AH$12:AH500)+SUMIF(AI$12:AI500, "&lt;0")</f>
        <v>437063.19899796037</v>
      </c>
      <c r="AO500" s="9">
        <v>44671</v>
      </c>
      <c r="AP500" s="14">
        <f t="shared" ca="1" si="406"/>
        <v>3000</v>
      </c>
      <c r="AQ500" s="14">
        <f t="shared" ca="1" si="436"/>
        <v>3000</v>
      </c>
      <c r="AR500" s="14">
        <f t="shared" ca="1" si="443"/>
        <v>500.31148062249622</v>
      </c>
      <c r="AS500" s="14">
        <f t="shared" ca="1" si="416"/>
        <v>2499.6885193775038</v>
      </c>
      <c r="AT500" s="14">
        <f t="shared" ca="1" si="417"/>
        <v>2499.6885193775038</v>
      </c>
      <c r="AU500" s="14">
        <f t="shared" ca="1" si="450"/>
        <v>1297390.7878561858</v>
      </c>
      <c r="AV500" s="15">
        <f ca="1">SUM(AT$12:AT500)</f>
        <v>669889.31762242212</v>
      </c>
      <c r="AW500" s="16">
        <f ca="1">SUM(AR$12:AR500)+SUMIF(AS$12:AS500, "&lt;0")</f>
        <v>627501.47023376368</v>
      </c>
      <c r="AX500" s="15"/>
      <c r="AZ500" s="9">
        <v>44671</v>
      </c>
      <c r="BA500" s="14">
        <f t="shared" ca="1" si="428"/>
        <v>1500</v>
      </c>
      <c r="BB500" s="14">
        <f t="shared" ca="1" si="437"/>
        <v>1500</v>
      </c>
      <c r="BC500" s="14">
        <f t="shared" ca="1" si="444"/>
        <v>0</v>
      </c>
      <c r="BD500" s="14">
        <f t="shared" ca="1" si="418"/>
        <v>1500</v>
      </c>
      <c r="BE500" s="14">
        <f t="shared" ca="1" si="419"/>
        <v>1500</v>
      </c>
      <c r="BF500" s="14">
        <f t="shared" ca="1" si="451"/>
        <v>696464.94699999993</v>
      </c>
      <c r="BG500" s="15">
        <f ca="1">SUM(BE$12:BE500)</f>
        <v>359921.72600000008</v>
      </c>
      <c r="BH500" s="16">
        <f ca="1">SUM(BC$12:BC500)+SUMIF(BD$12:BD500, "&lt;0")</f>
        <v>336543.22099999996</v>
      </c>
      <c r="BJ500" s="9">
        <v>44671</v>
      </c>
      <c r="BK500" s="14">
        <f t="shared" ca="1" si="429"/>
        <v>1750</v>
      </c>
      <c r="BL500" s="14">
        <f t="shared" ca="1" si="438"/>
        <v>1750</v>
      </c>
      <c r="BM500" s="14">
        <f t="shared" ca="1" si="445"/>
        <v>0</v>
      </c>
      <c r="BN500" s="14">
        <f t="shared" ca="1" si="420"/>
        <v>1750</v>
      </c>
      <c r="BO500" s="14">
        <f t="shared" ca="1" si="421"/>
        <v>1750</v>
      </c>
      <c r="BP500" s="14">
        <f t="shared" ca="1" si="452"/>
        <v>801464.94699999993</v>
      </c>
      <c r="BQ500" s="15">
        <f ca="1">SUM(BO$12:BO500)</f>
        <v>414295.34099999996</v>
      </c>
      <c r="BR500" s="16">
        <f ca="1">SUM(BM$12:BM500)+SUMIF(BN$12:BN500, "&lt;0")</f>
        <v>387169.60599999991</v>
      </c>
      <c r="BT500" s="9">
        <v>44671</v>
      </c>
      <c r="BU500" s="14">
        <f t="shared" ca="1" si="407"/>
        <v>2000</v>
      </c>
      <c r="BV500" s="14">
        <f t="shared" ca="1" si="432"/>
        <v>2000</v>
      </c>
      <c r="BW500" s="14">
        <f t="shared" ca="1" si="446"/>
        <v>118.97699999999895</v>
      </c>
      <c r="BX500" s="14">
        <f t="shared" ca="1" si="408"/>
        <v>1881.023000000001</v>
      </c>
      <c r="BY500" s="14">
        <f t="shared" ca="1" si="409"/>
        <v>1881.023000000001</v>
      </c>
      <c r="BZ500" s="14">
        <f t="shared" ca="1" si="422"/>
        <v>905489.56299796025</v>
      </c>
      <c r="CA500" s="15">
        <f ca="1">SUM(BY$12:BY500)</f>
        <v>468426.36400000006</v>
      </c>
      <c r="CB500" s="16">
        <f ca="1">SUM(BW$12:BW500)+SUMIF(BX$12:BX500, "&lt;0")</f>
        <v>437063.19899796037</v>
      </c>
      <c r="CD500" s="9">
        <v>44671</v>
      </c>
      <c r="CE500" s="14">
        <f t="shared" ca="1" si="430"/>
        <v>2500</v>
      </c>
      <c r="CF500" s="14">
        <f t="shared" ca="1" si="439"/>
        <v>2500</v>
      </c>
      <c r="CG500" s="14">
        <f t="shared" ca="1" si="447"/>
        <v>191.04510959180016</v>
      </c>
      <c r="CH500" s="14">
        <f t="shared" ca="1" si="423"/>
        <v>2308.9548904081998</v>
      </c>
      <c r="CI500" s="14">
        <f t="shared" ca="1" si="424"/>
        <v>2308.9548904081998</v>
      </c>
      <c r="CJ500" s="14">
        <f t="shared" ca="1" si="453"/>
        <v>1106287.2951667549</v>
      </c>
      <c r="CK500" s="15">
        <f ca="1">SUM(CI$12:CI500)</f>
        <v>573085.2250299413</v>
      </c>
      <c r="CL500" s="16">
        <f ca="1">SUM(CG$12:CG500)+SUMIF(CH$12:CH500, "&lt;0")</f>
        <v>533202.07013681345</v>
      </c>
    </row>
    <row r="501" spans="1:90" x14ac:dyDescent="0.2">
      <c r="A501" s="24">
        <v>44672</v>
      </c>
      <c r="B501" s="54">
        <f ca="1">IF($A501&gt;= $C$5,$C$6, INDEX('Historical Data'!$D$2:$D$745, MATCH(A501, 'Historical Data'!$B$2:$B$745, 0)))</f>
        <v>1295.6389999999997</v>
      </c>
      <c r="C501" s="14">
        <f t="shared" ca="1" si="433"/>
        <v>1295.6389999999994</v>
      </c>
      <c r="D501" s="14">
        <f t="shared" ca="1" si="401"/>
        <v>4.6250000000050022</v>
      </c>
      <c r="E501" s="14">
        <f t="shared" ca="1" si="410"/>
        <v>1291.0139999999947</v>
      </c>
      <c r="F501" s="14">
        <f t="shared" ca="1" si="402"/>
        <v>1291.0139999999947</v>
      </c>
      <c r="G501" s="14">
        <f t="shared" ca="1" si="425"/>
        <v>611928.96600000211</v>
      </c>
      <c r="H501" s="15">
        <f ca="1">SUM(F$12:F501)</f>
        <v>316662.0419999999</v>
      </c>
      <c r="I501" s="16">
        <f ca="1">SUM(D$12:D501)+SUMIF(E$12:E501, "&lt;0")</f>
        <v>295266.92399999965</v>
      </c>
      <c r="J501" s="15"/>
      <c r="K501" s="9">
        <v>44672</v>
      </c>
      <c r="L501" s="14">
        <f t="shared" ca="1" si="426"/>
        <v>1788.5130798771124</v>
      </c>
      <c r="M501" s="14">
        <f t="shared" ca="1" si="434"/>
        <v>1788.5130798771129</v>
      </c>
      <c r="N501" s="14">
        <f t="shared" ca="1" si="440"/>
        <v>1318.3491597542288</v>
      </c>
      <c r="O501" s="14">
        <f t="shared" ca="1" si="411"/>
        <v>470.16392012288361</v>
      </c>
      <c r="P501" s="14">
        <f t="shared" ca="1" si="412"/>
        <v>470.16392012288361</v>
      </c>
      <c r="Q501" s="14">
        <f t="shared" ca="1" si="448"/>
        <v>819428.95362826821</v>
      </c>
      <c r="R501" s="15">
        <f ca="1">SUM(P$12:P501)</f>
        <v>423122.84325345588</v>
      </c>
      <c r="S501" s="16">
        <f ca="1">SUM(N$12:N501)+SUMIF(O$12:O501, "&lt;0")</f>
        <v>396306.11037480761</v>
      </c>
      <c r="U501" s="9">
        <v>44672</v>
      </c>
      <c r="V501" s="14">
        <f t="shared" ca="1" si="427"/>
        <v>1250</v>
      </c>
      <c r="W501" s="14">
        <f t="shared" ca="1" si="435"/>
        <v>1250</v>
      </c>
      <c r="X501" s="14">
        <f t="shared" ca="1" si="441"/>
        <v>0</v>
      </c>
      <c r="Y501" s="14">
        <f t="shared" ca="1" si="413"/>
        <v>1250</v>
      </c>
      <c r="Z501" s="14">
        <f t="shared" ca="1" si="414"/>
        <v>1250</v>
      </c>
      <c r="AA501" s="14">
        <f t="shared" ca="1" si="449"/>
        <v>592714.94699999993</v>
      </c>
      <c r="AB501" s="15">
        <f ca="1">SUM(Z$12:Z501)</f>
        <v>306671.72599999997</v>
      </c>
      <c r="AC501" s="16">
        <f ca="1">SUM(X$12:X501)+SUMIF(Y$12:Y501, "&lt;0")</f>
        <v>286043.22100000008</v>
      </c>
      <c r="AE501" s="9">
        <v>44672</v>
      </c>
      <c r="AF501" s="14">
        <f t="shared" ca="1" si="403"/>
        <v>2000</v>
      </c>
      <c r="AG501" s="14">
        <f t="shared" ca="1" si="431"/>
        <v>2000</v>
      </c>
      <c r="AH501" s="14">
        <f t="shared" ca="1" si="442"/>
        <v>1622.346000000005</v>
      </c>
      <c r="AI501" s="14">
        <f t="shared" ca="1" si="404"/>
        <v>377.65399999999499</v>
      </c>
      <c r="AJ501" s="14">
        <f t="shared" ca="1" si="405"/>
        <v>377.65399999999499</v>
      </c>
      <c r="AK501" s="14">
        <f t="shared" ca="1" si="415"/>
        <v>907489.56299796025</v>
      </c>
      <c r="AL501" s="15">
        <f ca="1">SUM(AJ$12:AJ501)</f>
        <v>468804.01800000004</v>
      </c>
      <c r="AM501" s="16">
        <f ca="1">SUM(AH$12:AH501)+SUMIF(AI$12:AI501, "&lt;0")</f>
        <v>438685.54499796039</v>
      </c>
      <c r="AO501" s="9">
        <v>44672</v>
      </c>
      <c r="AP501" s="14">
        <f t="shared" ca="1" si="406"/>
        <v>3000</v>
      </c>
      <c r="AQ501" s="14">
        <f t="shared" ca="1" si="436"/>
        <v>3000</v>
      </c>
      <c r="AR501" s="14">
        <f t="shared" ca="1" si="443"/>
        <v>2003.6804806225018</v>
      </c>
      <c r="AS501" s="14">
        <f t="shared" ca="1" si="416"/>
        <v>996.31951937749818</v>
      </c>
      <c r="AT501" s="14">
        <f t="shared" ca="1" si="417"/>
        <v>996.31951937749818</v>
      </c>
      <c r="AU501" s="14">
        <f t="shared" ca="1" si="450"/>
        <v>1300390.7878561858</v>
      </c>
      <c r="AV501" s="15">
        <f ca="1">SUM(AT$12:AT501)</f>
        <v>670885.63714179967</v>
      </c>
      <c r="AW501" s="16">
        <f ca="1">SUM(AR$12:AR501)+SUMIF(AS$12:AS501, "&lt;0")</f>
        <v>629505.15071438614</v>
      </c>
      <c r="AX501" s="15"/>
      <c r="AZ501" s="9">
        <v>44672</v>
      </c>
      <c r="BA501" s="14">
        <f t="shared" ca="1" si="428"/>
        <v>1500</v>
      </c>
      <c r="BB501" s="14">
        <f t="shared" ca="1" si="437"/>
        <v>1500</v>
      </c>
      <c r="BC501" s="14">
        <f t="shared" ca="1" si="444"/>
        <v>617.708000000006</v>
      </c>
      <c r="BD501" s="14">
        <f t="shared" ca="1" si="418"/>
        <v>882.291999999994</v>
      </c>
      <c r="BE501" s="14">
        <f t="shared" ca="1" si="419"/>
        <v>882.291999999994</v>
      </c>
      <c r="BF501" s="14">
        <f t="shared" ca="1" si="451"/>
        <v>697964.94699999993</v>
      </c>
      <c r="BG501" s="15">
        <f ca="1">SUM(BE$12:BE501)</f>
        <v>360804.0180000001</v>
      </c>
      <c r="BH501" s="16">
        <f ca="1">SUM(BC$12:BC501)+SUMIF(BD$12:BD501, "&lt;0")</f>
        <v>337160.92899999995</v>
      </c>
      <c r="BJ501" s="9">
        <v>44672</v>
      </c>
      <c r="BK501" s="14">
        <f t="shared" ca="1" si="429"/>
        <v>1750</v>
      </c>
      <c r="BL501" s="14">
        <f t="shared" ca="1" si="438"/>
        <v>1750</v>
      </c>
      <c r="BM501" s="14">
        <f t="shared" ca="1" si="445"/>
        <v>1241.323000000004</v>
      </c>
      <c r="BN501" s="14">
        <f t="shared" ca="1" si="420"/>
        <v>508.67699999999604</v>
      </c>
      <c r="BO501" s="14">
        <f t="shared" ca="1" si="421"/>
        <v>508.67699999999604</v>
      </c>
      <c r="BP501" s="14">
        <f t="shared" ca="1" si="452"/>
        <v>803214.94699999993</v>
      </c>
      <c r="BQ501" s="15">
        <f ca="1">SUM(BO$12:BO501)</f>
        <v>414804.01799999992</v>
      </c>
      <c r="BR501" s="16">
        <f ca="1">SUM(BM$12:BM501)+SUMIF(BN$12:BN501, "&lt;0")</f>
        <v>388410.929</v>
      </c>
      <c r="BT501" s="9">
        <v>44672</v>
      </c>
      <c r="BU501" s="14">
        <f t="shared" ca="1" si="407"/>
        <v>2000</v>
      </c>
      <c r="BV501" s="14">
        <f t="shared" ca="1" si="432"/>
        <v>2000</v>
      </c>
      <c r="BW501" s="14">
        <f t="shared" ca="1" si="446"/>
        <v>1622.346000000005</v>
      </c>
      <c r="BX501" s="14">
        <f t="shared" ca="1" si="408"/>
        <v>377.65399999999499</v>
      </c>
      <c r="BY501" s="14">
        <f t="shared" ca="1" si="409"/>
        <v>377.65399999999499</v>
      </c>
      <c r="BZ501" s="14">
        <f t="shared" ca="1" si="422"/>
        <v>907489.56299796025</v>
      </c>
      <c r="CA501" s="15">
        <f ca="1">SUM(BY$12:BY501)</f>
        <v>468804.01800000004</v>
      </c>
      <c r="CB501" s="16">
        <f ca="1">SUM(BW$12:BW501)+SUMIF(BX$12:BX501, "&lt;0")</f>
        <v>438685.54499796039</v>
      </c>
      <c r="CD501" s="9">
        <v>44672</v>
      </c>
      <c r="CE501" s="14">
        <f t="shared" ca="1" si="430"/>
        <v>2500</v>
      </c>
      <c r="CF501" s="14">
        <f t="shared" ca="1" si="439"/>
        <v>2500</v>
      </c>
      <c r="CG501" s="14">
        <f t="shared" ca="1" si="447"/>
        <v>1720.1918395658686</v>
      </c>
      <c r="CH501" s="14">
        <f t="shared" ca="1" si="423"/>
        <v>779.80816043413142</v>
      </c>
      <c r="CI501" s="14">
        <f t="shared" ca="1" si="424"/>
        <v>779.80816043413142</v>
      </c>
      <c r="CJ501" s="14">
        <f t="shared" ca="1" si="453"/>
        <v>1108787.2951667549</v>
      </c>
      <c r="CK501" s="15">
        <f ca="1">SUM(CI$12:CI501)</f>
        <v>573865.03319037543</v>
      </c>
      <c r="CL501" s="16">
        <f ca="1">SUM(CG$12:CG501)+SUMIF(CH$12:CH501, "&lt;0")</f>
        <v>534922.26197637932</v>
      </c>
    </row>
    <row r="502" spans="1:90" x14ac:dyDescent="0.2">
      <c r="A502" s="24">
        <v>44673</v>
      </c>
      <c r="B502" s="54">
        <f ca="1">IF($A502&gt;= $C$5,$C$6, INDEX('Historical Data'!$D$2:$D$745, MATCH(A502, 'Historical Data'!$B$2:$B$745, 0)))</f>
        <v>1295.6389999999997</v>
      </c>
      <c r="C502" s="14">
        <f t="shared" ca="1" si="433"/>
        <v>1295.6389999999994</v>
      </c>
      <c r="D502" s="14">
        <f t="shared" ca="1" si="401"/>
        <v>628.47899999999618</v>
      </c>
      <c r="E502" s="14">
        <f t="shared" ca="1" si="410"/>
        <v>667.16000000000349</v>
      </c>
      <c r="F502" s="14">
        <f t="shared" ca="1" si="402"/>
        <v>667.16000000000349</v>
      </c>
      <c r="G502" s="14">
        <f t="shared" ca="1" si="425"/>
        <v>613224.60500000208</v>
      </c>
      <c r="H502" s="15">
        <f ca="1">SUM(F$12:F502)</f>
        <v>317329.20199999993</v>
      </c>
      <c r="I502" s="16">
        <f ca="1">SUM(D$12:D502)+SUMIF(E$12:E502, "&lt;0")</f>
        <v>295895.40299999964</v>
      </c>
      <c r="J502" s="15"/>
      <c r="K502" s="9">
        <v>44673</v>
      </c>
      <c r="L502" s="14">
        <f t="shared" ca="1" si="426"/>
        <v>1788.5130798771124</v>
      </c>
      <c r="M502" s="14">
        <f t="shared" ca="1" si="434"/>
        <v>1788.5130798771129</v>
      </c>
      <c r="N502" s="14">
        <f t="shared" ca="1" si="440"/>
        <v>1121.3530798771089</v>
      </c>
      <c r="O502" s="14">
        <f t="shared" ca="1" si="411"/>
        <v>667.16000000000349</v>
      </c>
      <c r="P502" s="14">
        <f t="shared" ca="1" si="412"/>
        <v>667.16000000000349</v>
      </c>
      <c r="Q502" s="14">
        <f t="shared" ca="1" si="448"/>
        <v>821217.46670814534</v>
      </c>
      <c r="R502" s="15">
        <f ca="1">SUM(P$12:P502)</f>
        <v>423790.00325345586</v>
      </c>
      <c r="S502" s="16">
        <f ca="1">SUM(N$12:N502)+SUMIF(O$12:O502, "&lt;0")</f>
        <v>397427.46345468471</v>
      </c>
      <c r="U502" s="9">
        <v>44673</v>
      </c>
      <c r="V502" s="14">
        <f t="shared" ca="1" si="427"/>
        <v>1250</v>
      </c>
      <c r="W502" s="14">
        <f t="shared" ca="1" si="435"/>
        <v>1250</v>
      </c>
      <c r="X502" s="14">
        <f t="shared" ca="1" si="441"/>
        <v>450.5480000000025</v>
      </c>
      <c r="Y502" s="14">
        <f t="shared" ca="1" si="413"/>
        <v>799.4519999999975</v>
      </c>
      <c r="Z502" s="14">
        <f t="shared" ca="1" si="414"/>
        <v>799.4519999999975</v>
      </c>
      <c r="AA502" s="14">
        <f t="shared" ca="1" si="449"/>
        <v>593964.94699999993</v>
      </c>
      <c r="AB502" s="15">
        <f ca="1">SUM(Z$12:Z502)</f>
        <v>307471.17799999996</v>
      </c>
      <c r="AC502" s="16">
        <f ca="1">SUM(X$12:X502)+SUMIF(Y$12:Y502, "&lt;0")</f>
        <v>286493.76900000009</v>
      </c>
      <c r="AE502" s="9">
        <v>44673</v>
      </c>
      <c r="AF502" s="14">
        <f t="shared" ca="1" si="403"/>
        <v>2000</v>
      </c>
      <c r="AG502" s="14">
        <f t="shared" ca="1" si="431"/>
        <v>2000</v>
      </c>
      <c r="AH502" s="14">
        <f t="shared" ca="1" si="442"/>
        <v>1332.8399999999965</v>
      </c>
      <c r="AI502" s="14">
        <f t="shared" ca="1" si="404"/>
        <v>667.16000000000349</v>
      </c>
      <c r="AJ502" s="14">
        <f t="shared" ca="1" si="405"/>
        <v>667.16000000000349</v>
      </c>
      <c r="AK502" s="14">
        <f t="shared" ca="1" si="415"/>
        <v>909489.56299796025</v>
      </c>
      <c r="AL502" s="15">
        <f ca="1">SUM(AJ$12:AJ502)</f>
        <v>469471.17800000007</v>
      </c>
      <c r="AM502" s="16">
        <f ca="1">SUM(AH$12:AH502)+SUMIF(AI$12:AI502, "&lt;0")</f>
        <v>440018.38499796035</v>
      </c>
      <c r="AO502" s="9">
        <v>44673</v>
      </c>
      <c r="AP502" s="14">
        <f t="shared" ca="1" si="406"/>
        <v>3000</v>
      </c>
      <c r="AQ502" s="14">
        <f t="shared" ca="1" si="436"/>
        <v>3000</v>
      </c>
      <c r="AR502" s="14">
        <f t="shared" ca="1" si="443"/>
        <v>1714.1744806224938</v>
      </c>
      <c r="AS502" s="14">
        <f t="shared" ca="1" si="416"/>
        <v>1285.8255193775062</v>
      </c>
      <c r="AT502" s="14">
        <f t="shared" ca="1" si="417"/>
        <v>1285.8255193775062</v>
      </c>
      <c r="AU502" s="14">
        <f t="shared" ca="1" si="450"/>
        <v>1303390.7878561858</v>
      </c>
      <c r="AV502" s="15">
        <f ca="1">SUM(AT$12:AT502)</f>
        <v>672171.46266117715</v>
      </c>
      <c r="AW502" s="16">
        <f ca="1">SUM(AR$12:AR502)+SUMIF(AS$12:AS502, "&lt;0")</f>
        <v>631219.32519500866</v>
      </c>
      <c r="AX502" s="15"/>
      <c r="AZ502" s="9">
        <v>44673</v>
      </c>
      <c r="BA502" s="14">
        <f t="shared" ca="1" si="428"/>
        <v>1500</v>
      </c>
      <c r="BB502" s="14">
        <f t="shared" ca="1" si="437"/>
        <v>1500</v>
      </c>
      <c r="BC502" s="14">
        <f t="shared" ca="1" si="444"/>
        <v>832.83999999999651</v>
      </c>
      <c r="BD502" s="14">
        <f t="shared" ca="1" si="418"/>
        <v>667.16000000000349</v>
      </c>
      <c r="BE502" s="14">
        <f t="shared" ca="1" si="419"/>
        <v>667.16000000000349</v>
      </c>
      <c r="BF502" s="14">
        <f t="shared" ca="1" si="451"/>
        <v>699464.94699999993</v>
      </c>
      <c r="BG502" s="15">
        <f ca="1">SUM(BE$12:BE502)</f>
        <v>361471.17800000007</v>
      </c>
      <c r="BH502" s="16">
        <f ca="1">SUM(BC$12:BC502)+SUMIF(BD$12:BD502, "&lt;0")</f>
        <v>337993.76899999997</v>
      </c>
      <c r="BJ502" s="9">
        <v>44673</v>
      </c>
      <c r="BK502" s="14">
        <f t="shared" ca="1" si="429"/>
        <v>1750</v>
      </c>
      <c r="BL502" s="14">
        <f t="shared" ca="1" si="438"/>
        <v>1750</v>
      </c>
      <c r="BM502" s="14">
        <f t="shared" ca="1" si="445"/>
        <v>1082.8399999999965</v>
      </c>
      <c r="BN502" s="14">
        <f t="shared" ca="1" si="420"/>
        <v>667.16000000000349</v>
      </c>
      <c r="BO502" s="14">
        <f t="shared" ca="1" si="421"/>
        <v>667.16000000000349</v>
      </c>
      <c r="BP502" s="14">
        <f t="shared" ca="1" si="452"/>
        <v>804964.94699999993</v>
      </c>
      <c r="BQ502" s="15">
        <f ca="1">SUM(BO$12:BO502)</f>
        <v>415471.17799999996</v>
      </c>
      <c r="BR502" s="16">
        <f ca="1">SUM(BM$12:BM502)+SUMIF(BN$12:BN502, "&lt;0")</f>
        <v>389493.76899999997</v>
      </c>
      <c r="BT502" s="9">
        <v>44673</v>
      </c>
      <c r="BU502" s="14">
        <f t="shared" ca="1" si="407"/>
        <v>2000</v>
      </c>
      <c r="BV502" s="14">
        <f t="shared" ca="1" si="432"/>
        <v>2000</v>
      </c>
      <c r="BW502" s="14">
        <f t="shared" ca="1" si="446"/>
        <v>1332.8399999999965</v>
      </c>
      <c r="BX502" s="14">
        <f t="shared" ca="1" si="408"/>
        <v>667.16000000000349</v>
      </c>
      <c r="BY502" s="14">
        <f t="shared" ca="1" si="409"/>
        <v>667.16000000000349</v>
      </c>
      <c r="BZ502" s="14">
        <f t="shared" ca="1" si="422"/>
        <v>909489.56299796025</v>
      </c>
      <c r="CA502" s="15">
        <f ca="1">SUM(BY$12:BY502)</f>
        <v>469471.17800000007</v>
      </c>
      <c r="CB502" s="16">
        <f ca="1">SUM(BW$12:BW502)+SUMIF(BX$12:BX502, "&lt;0")</f>
        <v>440018.38499796035</v>
      </c>
      <c r="CD502" s="9">
        <v>44673</v>
      </c>
      <c r="CE502" s="14">
        <f t="shared" ca="1" si="430"/>
        <v>2500</v>
      </c>
      <c r="CF502" s="14">
        <f t="shared" ca="1" si="439"/>
        <v>2500</v>
      </c>
      <c r="CG502" s="14">
        <f t="shared" ca="1" si="447"/>
        <v>1456.4635695399229</v>
      </c>
      <c r="CH502" s="14">
        <f t="shared" ca="1" si="423"/>
        <v>1043.5364304600771</v>
      </c>
      <c r="CI502" s="14">
        <f t="shared" ca="1" si="424"/>
        <v>1043.5364304600771</v>
      </c>
      <c r="CJ502" s="14">
        <f t="shared" ca="1" si="453"/>
        <v>1111287.2951667549</v>
      </c>
      <c r="CK502" s="15">
        <f ca="1">SUM(CI$12:CI502)</f>
        <v>574908.56962083548</v>
      </c>
      <c r="CL502" s="16">
        <f ca="1">SUM(CG$12:CG502)+SUMIF(CH$12:CH502, "&lt;0")</f>
        <v>536378.72554591927</v>
      </c>
    </row>
    <row r="503" spans="1:90" x14ac:dyDescent="0.2">
      <c r="A503" s="24">
        <v>44674</v>
      </c>
      <c r="B503" s="54">
        <f ca="1">IF($A503&gt;= $C$5,$C$6, INDEX('Historical Data'!$D$2:$D$745, MATCH(A503, 'Historical Data'!$B$2:$B$745, 0)))</f>
        <v>1295.6389999999997</v>
      </c>
      <c r="C503" s="14">
        <f t="shared" ca="1" si="433"/>
        <v>1295.6389999999994</v>
      </c>
      <c r="D503" s="14">
        <f t="shared" ca="1" si="401"/>
        <v>1295.6389999999997</v>
      </c>
      <c r="E503" s="14">
        <f t="shared" ca="1" si="410"/>
        <v>0</v>
      </c>
      <c r="F503" s="14">
        <f t="shared" ca="1" si="402"/>
        <v>0</v>
      </c>
      <c r="G503" s="14">
        <f t="shared" ca="1" si="425"/>
        <v>614520.24400000204</v>
      </c>
      <c r="H503" s="15">
        <f ca="1">SUM(F$12:F503)</f>
        <v>317329.20199999993</v>
      </c>
      <c r="I503" s="16">
        <f ca="1">SUM(D$12:D503)+SUMIF(E$12:E503, "&lt;0")</f>
        <v>297191.04199999967</v>
      </c>
      <c r="J503" s="15"/>
      <c r="K503" s="9">
        <v>44674</v>
      </c>
      <c r="L503" s="14">
        <f t="shared" ca="1" si="426"/>
        <v>1788.5130798771124</v>
      </c>
      <c r="M503" s="14">
        <f t="shared" ca="1" si="434"/>
        <v>1788.5130798771129</v>
      </c>
      <c r="N503" s="14">
        <f t="shared" ca="1" si="440"/>
        <v>1788.5130798771124</v>
      </c>
      <c r="O503" s="14">
        <f t="shared" ca="1" si="411"/>
        <v>0</v>
      </c>
      <c r="P503" s="14">
        <f t="shared" ca="1" si="412"/>
        <v>0</v>
      </c>
      <c r="Q503" s="14">
        <f t="shared" ca="1" si="448"/>
        <v>823005.97978802247</v>
      </c>
      <c r="R503" s="15">
        <f ca="1">SUM(P$12:P503)</f>
        <v>423790.00325345586</v>
      </c>
      <c r="S503" s="16">
        <f ca="1">SUM(N$12:N503)+SUMIF(O$12:O503, "&lt;0")</f>
        <v>399215.97653456184</v>
      </c>
      <c r="U503" s="9">
        <v>44674</v>
      </c>
      <c r="V503" s="14">
        <f t="shared" ca="1" si="427"/>
        <v>1250</v>
      </c>
      <c r="W503" s="14">
        <f t="shared" ca="1" si="435"/>
        <v>1250</v>
      </c>
      <c r="X503" s="14">
        <f t="shared" ca="1" si="441"/>
        <v>1250</v>
      </c>
      <c r="Y503" s="14">
        <f t="shared" ca="1" si="413"/>
        <v>0</v>
      </c>
      <c r="Z503" s="14">
        <f t="shared" ca="1" si="414"/>
        <v>0</v>
      </c>
      <c r="AA503" s="14">
        <f t="shared" ca="1" si="449"/>
        <v>595214.94699999993</v>
      </c>
      <c r="AB503" s="15">
        <f ca="1">SUM(Z$12:Z503)</f>
        <v>307471.17799999996</v>
      </c>
      <c r="AC503" s="16">
        <f ca="1">SUM(X$12:X503)+SUMIF(Y$12:Y503, "&lt;0")</f>
        <v>287743.76900000009</v>
      </c>
      <c r="AE503" s="9">
        <v>44674</v>
      </c>
      <c r="AF503" s="14">
        <f t="shared" ca="1" si="403"/>
        <v>2000</v>
      </c>
      <c r="AG503" s="14">
        <f t="shared" ca="1" si="431"/>
        <v>2000</v>
      </c>
      <c r="AH503" s="14">
        <f t="shared" ca="1" si="442"/>
        <v>2000</v>
      </c>
      <c r="AI503" s="14">
        <f t="shared" ca="1" si="404"/>
        <v>0</v>
      </c>
      <c r="AJ503" s="14">
        <f t="shared" ca="1" si="405"/>
        <v>0</v>
      </c>
      <c r="AK503" s="14">
        <f t="shared" ca="1" si="415"/>
        <v>911489.56299796025</v>
      </c>
      <c r="AL503" s="15">
        <f ca="1">SUM(AJ$12:AJ503)</f>
        <v>469471.17800000007</v>
      </c>
      <c r="AM503" s="16">
        <f ca="1">SUM(AH$12:AH503)+SUMIF(AI$12:AI503, "&lt;0")</f>
        <v>442018.38499796035</v>
      </c>
      <c r="AO503" s="9">
        <v>44674</v>
      </c>
      <c r="AP503" s="14">
        <f t="shared" ca="1" si="406"/>
        <v>3000</v>
      </c>
      <c r="AQ503" s="14">
        <f t="shared" ca="1" si="436"/>
        <v>3000</v>
      </c>
      <c r="AR503" s="14">
        <f t="shared" ca="1" si="443"/>
        <v>2381.3344806224973</v>
      </c>
      <c r="AS503" s="14">
        <f t="shared" ca="1" si="416"/>
        <v>618.66551937750273</v>
      </c>
      <c r="AT503" s="14">
        <f t="shared" ca="1" si="417"/>
        <v>618.66551937750273</v>
      </c>
      <c r="AU503" s="14">
        <f t="shared" ca="1" si="450"/>
        <v>1306390.7878561858</v>
      </c>
      <c r="AV503" s="15">
        <f ca="1">SUM(AT$12:AT503)</f>
        <v>672790.1281805546</v>
      </c>
      <c r="AW503" s="16">
        <f ca="1">SUM(AR$12:AR503)+SUMIF(AS$12:AS503, "&lt;0")</f>
        <v>633600.65967563121</v>
      </c>
      <c r="AX503" s="15"/>
      <c r="AZ503" s="9">
        <v>44674</v>
      </c>
      <c r="BA503" s="14">
        <f t="shared" ca="1" si="428"/>
        <v>1500</v>
      </c>
      <c r="BB503" s="14">
        <f t="shared" ca="1" si="437"/>
        <v>1500</v>
      </c>
      <c r="BC503" s="14">
        <f t="shared" ca="1" si="444"/>
        <v>1500</v>
      </c>
      <c r="BD503" s="14">
        <f t="shared" ca="1" si="418"/>
        <v>0</v>
      </c>
      <c r="BE503" s="14">
        <f t="shared" ca="1" si="419"/>
        <v>0</v>
      </c>
      <c r="BF503" s="14">
        <f t="shared" ca="1" si="451"/>
        <v>700964.94699999993</v>
      </c>
      <c r="BG503" s="15">
        <f ca="1">SUM(BE$12:BE503)</f>
        <v>361471.17800000007</v>
      </c>
      <c r="BH503" s="16">
        <f ca="1">SUM(BC$12:BC503)+SUMIF(BD$12:BD503, "&lt;0")</f>
        <v>339493.76899999997</v>
      </c>
      <c r="BJ503" s="9">
        <v>44674</v>
      </c>
      <c r="BK503" s="14">
        <f t="shared" ca="1" si="429"/>
        <v>1750</v>
      </c>
      <c r="BL503" s="14">
        <f t="shared" ca="1" si="438"/>
        <v>1750</v>
      </c>
      <c r="BM503" s="14">
        <f t="shared" ca="1" si="445"/>
        <v>1750</v>
      </c>
      <c r="BN503" s="14">
        <f t="shared" ca="1" si="420"/>
        <v>0</v>
      </c>
      <c r="BO503" s="14">
        <f t="shared" ca="1" si="421"/>
        <v>0</v>
      </c>
      <c r="BP503" s="14">
        <f t="shared" ca="1" si="452"/>
        <v>806714.94699999993</v>
      </c>
      <c r="BQ503" s="15">
        <f ca="1">SUM(BO$12:BO503)</f>
        <v>415471.17799999996</v>
      </c>
      <c r="BR503" s="16">
        <f ca="1">SUM(BM$12:BM503)+SUMIF(BN$12:BN503, "&lt;0")</f>
        <v>391243.76899999997</v>
      </c>
      <c r="BT503" s="9">
        <v>44674</v>
      </c>
      <c r="BU503" s="14">
        <f t="shared" ca="1" si="407"/>
        <v>2000</v>
      </c>
      <c r="BV503" s="14">
        <f t="shared" ca="1" si="432"/>
        <v>2000</v>
      </c>
      <c r="BW503" s="14">
        <f t="shared" ca="1" si="446"/>
        <v>2000</v>
      </c>
      <c r="BX503" s="14">
        <f t="shared" ca="1" si="408"/>
        <v>0</v>
      </c>
      <c r="BY503" s="14">
        <f t="shared" ca="1" si="409"/>
        <v>0</v>
      </c>
      <c r="BZ503" s="14">
        <f t="shared" ca="1" si="422"/>
        <v>911489.56299796025</v>
      </c>
      <c r="CA503" s="15">
        <f ca="1">SUM(BY$12:BY503)</f>
        <v>469471.17800000007</v>
      </c>
      <c r="CB503" s="16">
        <f ca="1">SUM(BW$12:BW503)+SUMIF(BX$12:BX503, "&lt;0")</f>
        <v>442018.38499796035</v>
      </c>
      <c r="CD503" s="9">
        <v>44674</v>
      </c>
      <c r="CE503" s="14">
        <f t="shared" ca="1" si="430"/>
        <v>2500</v>
      </c>
      <c r="CF503" s="14">
        <f t="shared" ca="1" si="439"/>
        <v>2500</v>
      </c>
      <c r="CG503" s="14">
        <f t="shared" ca="1" si="447"/>
        <v>2149.4012995139892</v>
      </c>
      <c r="CH503" s="14">
        <f t="shared" ca="1" si="423"/>
        <v>350.59870048601078</v>
      </c>
      <c r="CI503" s="14">
        <f t="shared" ca="1" si="424"/>
        <v>350.59870048601078</v>
      </c>
      <c r="CJ503" s="14">
        <f t="shared" ca="1" si="453"/>
        <v>1113787.2951667549</v>
      </c>
      <c r="CK503" s="15">
        <f ca="1">SUM(CI$12:CI503)</f>
        <v>575259.16832132149</v>
      </c>
      <c r="CL503" s="16">
        <f ca="1">SUM(CG$12:CG503)+SUMIF(CH$12:CH503, "&lt;0")</f>
        <v>538528.12684543326</v>
      </c>
    </row>
    <row r="504" spans="1:90" x14ac:dyDescent="0.2">
      <c r="A504" s="24">
        <v>44675</v>
      </c>
      <c r="B504" s="54">
        <f ca="1">IF($A504&gt;= $C$5,$C$6, INDEX('Historical Data'!$D$2:$D$745, MATCH(A504, 'Historical Data'!$B$2:$B$745, 0)))</f>
        <v>1295.6389999999997</v>
      </c>
      <c r="C504" s="14">
        <f t="shared" ca="1" si="433"/>
        <v>1295.6389999999994</v>
      </c>
      <c r="D504" s="14">
        <f t="shared" ca="1" si="401"/>
        <v>697.48800000000165</v>
      </c>
      <c r="E504" s="14">
        <f t="shared" ca="1" si="410"/>
        <v>598.15099999999802</v>
      </c>
      <c r="F504" s="14">
        <f t="shared" ca="1" si="402"/>
        <v>598.15099999999802</v>
      </c>
      <c r="G504" s="14">
        <f t="shared" ca="1" si="425"/>
        <v>615815.88300000201</v>
      </c>
      <c r="H504" s="15">
        <f ca="1">SUM(F$12:F504)</f>
        <v>317927.35299999994</v>
      </c>
      <c r="I504" s="16">
        <f ca="1">SUM(D$12:D504)+SUMIF(E$12:E504, "&lt;0")</f>
        <v>297888.52999999968</v>
      </c>
      <c r="J504" s="15"/>
      <c r="K504" s="9">
        <v>44675</v>
      </c>
      <c r="L504" s="14">
        <f t="shared" ca="1" si="426"/>
        <v>1788.5130798771124</v>
      </c>
      <c r="M504" s="14">
        <f t="shared" ca="1" si="434"/>
        <v>1788.5130798771129</v>
      </c>
      <c r="N504" s="14">
        <f t="shared" ca="1" si="440"/>
        <v>1190.3620798771144</v>
      </c>
      <c r="O504" s="14">
        <f t="shared" ca="1" si="411"/>
        <v>598.15099999999802</v>
      </c>
      <c r="P504" s="14">
        <f t="shared" ca="1" si="412"/>
        <v>598.15099999999802</v>
      </c>
      <c r="Q504" s="14">
        <f t="shared" ca="1" si="448"/>
        <v>824794.49286789959</v>
      </c>
      <c r="R504" s="15">
        <f ca="1">SUM(P$12:P504)</f>
        <v>424388.15425345587</v>
      </c>
      <c r="S504" s="16">
        <f ca="1">SUM(N$12:N504)+SUMIF(O$12:O504, "&lt;0")</f>
        <v>400406.33861443895</v>
      </c>
      <c r="U504" s="9">
        <v>44675</v>
      </c>
      <c r="V504" s="14">
        <f t="shared" ca="1" si="427"/>
        <v>1250</v>
      </c>
      <c r="W504" s="14">
        <f t="shared" ca="1" si="435"/>
        <v>1250</v>
      </c>
      <c r="X504" s="14">
        <f t="shared" ca="1" si="441"/>
        <v>651.84900000000198</v>
      </c>
      <c r="Y504" s="14">
        <f t="shared" ca="1" si="413"/>
        <v>598.15099999999802</v>
      </c>
      <c r="Z504" s="14">
        <f t="shared" ca="1" si="414"/>
        <v>598.15099999999802</v>
      </c>
      <c r="AA504" s="14">
        <f t="shared" ca="1" si="449"/>
        <v>596464.94699999993</v>
      </c>
      <c r="AB504" s="15">
        <f ca="1">SUM(Z$12:Z504)</f>
        <v>308069.32899999997</v>
      </c>
      <c r="AC504" s="16">
        <f ca="1">SUM(X$12:X504)+SUMIF(Y$12:Y504, "&lt;0")</f>
        <v>288395.61800000007</v>
      </c>
      <c r="AE504" s="9">
        <v>44675</v>
      </c>
      <c r="AF504" s="14">
        <f t="shared" ca="1" si="403"/>
        <v>2000</v>
      </c>
      <c r="AG504" s="14">
        <f t="shared" ca="1" si="431"/>
        <v>2000</v>
      </c>
      <c r="AH504" s="14">
        <f t="shared" ca="1" si="442"/>
        <v>1401.849000000002</v>
      </c>
      <c r="AI504" s="14">
        <f t="shared" ca="1" si="404"/>
        <v>598.15099999999802</v>
      </c>
      <c r="AJ504" s="14">
        <f t="shared" ca="1" si="405"/>
        <v>598.15099999999802</v>
      </c>
      <c r="AK504" s="14">
        <f t="shared" ca="1" si="415"/>
        <v>913489.56299796025</v>
      </c>
      <c r="AL504" s="15">
        <f ca="1">SUM(AJ$12:AJ504)</f>
        <v>470069.32900000009</v>
      </c>
      <c r="AM504" s="16">
        <f ca="1">SUM(AH$12:AH504)+SUMIF(AI$12:AI504, "&lt;0")</f>
        <v>443420.23399796034</v>
      </c>
      <c r="AO504" s="9">
        <v>44675</v>
      </c>
      <c r="AP504" s="14">
        <f t="shared" ca="1" si="406"/>
        <v>3000</v>
      </c>
      <c r="AQ504" s="14">
        <f t="shared" ca="1" si="436"/>
        <v>3000</v>
      </c>
      <c r="AR504" s="14">
        <f t="shared" ca="1" si="443"/>
        <v>1783.1834806224992</v>
      </c>
      <c r="AS504" s="14">
        <f t="shared" ca="1" si="416"/>
        <v>1216.8165193775008</v>
      </c>
      <c r="AT504" s="14">
        <f t="shared" ca="1" si="417"/>
        <v>1216.8165193775008</v>
      </c>
      <c r="AU504" s="14">
        <f t="shared" ca="1" si="450"/>
        <v>1309390.7878561858</v>
      </c>
      <c r="AV504" s="15">
        <f ca="1">SUM(AT$12:AT504)</f>
        <v>674006.94469993212</v>
      </c>
      <c r="AW504" s="16">
        <f ca="1">SUM(AR$12:AR504)+SUMIF(AS$12:AS504, "&lt;0")</f>
        <v>635383.84315625369</v>
      </c>
      <c r="AX504" s="15"/>
      <c r="AZ504" s="9">
        <v>44675</v>
      </c>
      <c r="BA504" s="14">
        <f t="shared" ca="1" si="428"/>
        <v>1500</v>
      </c>
      <c r="BB504" s="14">
        <f t="shared" ca="1" si="437"/>
        <v>1500</v>
      </c>
      <c r="BC504" s="14">
        <f t="shared" ca="1" si="444"/>
        <v>901.84900000000198</v>
      </c>
      <c r="BD504" s="14">
        <f t="shared" ca="1" si="418"/>
        <v>598.15099999999802</v>
      </c>
      <c r="BE504" s="14">
        <f t="shared" ca="1" si="419"/>
        <v>598.15099999999802</v>
      </c>
      <c r="BF504" s="14">
        <f t="shared" ca="1" si="451"/>
        <v>702464.94699999993</v>
      </c>
      <c r="BG504" s="15">
        <f ca="1">SUM(BE$12:BE504)</f>
        <v>362069.32900000009</v>
      </c>
      <c r="BH504" s="16">
        <f ca="1">SUM(BC$12:BC504)+SUMIF(BD$12:BD504, "&lt;0")</f>
        <v>340395.61799999996</v>
      </c>
      <c r="BJ504" s="9">
        <v>44675</v>
      </c>
      <c r="BK504" s="14">
        <f t="shared" ca="1" si="429"/>
        <v>1750</v>
      </c>
      <c r="BL504" s="14">
        <f t="shared" ca="1" si="438"/>
        <v>1750</v>
      </c>
      <c r="BM504" s="14">
        <f t="shared" ca="1" si="445"/>
        <v>1151.849000000002</v>
      </c>
      <c r="BN504" s="14">
        <f t="shared" ca="1" si="420"/>
        <v>598.15099999999802</v>
      </c>
      <c r="BO504" s="14">
        <f t="shared" ca="1" si="421"/>
        <v>598.15099999999802</v>
      </c>
      <c r="BP504" s="14">
        <f t="shared" ca="1" si="452"/>
        <v>808464.94699999993</v>
      </c>
      <c r="BQ504" s="15">
        <f ca="1">SUM(BO$12:BO504)</f>
        <v>416069.32899999997</v>
      </c>
      <c r="BR504" s="16">
        <f ca="1">SUM(BM$12:BM504)+SUMIF(BN$12:BN504, "&lt;0")</f>
        <v>392395.6179999999</v>
      </c>
      <c r="BT504" s="9">
        <v>44675</v>
      </c>
      <c r="BU504" s="14">
        <f t="shared" ca="1" si="407"/>
        <v>2000</v>
      </c>
      <c r="BV504" s="14">
        <f t="shared" ca="1" si="432"/>
        <v>2000</v>
      </c>
      <c r="BW504" s="14">
        <f t="shared" ca="1" si="446"/>
        <v>1401.849000000002</v>
      </c>
      <c r="BX504" s="14">
        <f t="shared" ca="1" si="408"/>
        <v>598.15099999999802</v>
      </c>
      <c r="BY504" s="14">
        <f t="shared" ca="1" si="409"/>
        <v>598.15099999999802</v>
      </c>
      <c r="BZ504" s="14">
        <f t="shared" ca="1" si="422"/>
        <v>913489.56299796025</v>
      </c>
      <c r="CA504" s="15">
        <f ca="1">SUM(BY$12:BY504)</f>
        <v>470069.32900000009</v>
      </c>
      <c r="CB504" s="16">
        <f ca="1">SUM(BW$12:BW504)+SUMIF(BX$12:BX504, "&lt;0")</f>
        <v>443420.23399796034</v>
      </c>
      <c r="CD504" s="9">
        <v>44675</v>
      </c>
      <c r="CE504" s="14">
        <f t="shared" ca="1" si="430"/>
        <v>2500</v>
      </c>
      <c r="CF504" s="14">
        <f t="shared" ca="1" si="439"/>
        <v>2500</v>
      </c>
      <c r="CG504" s="14">
        <f t="shared" ca="1" si="447"/>
        <v>1577.0280294880536</v>
      </c>
      <c r="CH504" s="14">
        <f t="shared" ca="1" si="423"/>
        <v>922.97197051194644</v>
      </c>
      <c r="CI504" s="14">
        <f t="shared" ca="1" si="424"/>
        <v>922.97197051194644</v>
      </c>
      <c r="CJ504" s="14">
        <f t="shared" ca="1" si="453"/>
        <v>1116287.2951667549</v>
      </c>
      <c r="CK504" s="15">
        <f ca="1">SUM(CI$12:CI504)</f>
        <v>576182.14029183344</v>
      </c>
      <c r="CL504" s="16">
        <f ca="1">SUM(CG$12:CG504)+SUMIF(CH$12:CH504, "&lt;0")</f>
        <v>540105.15487492131</v>
      </c>
    </row>
    <row r="505" spans="1:90" x14ac:dyDescent="0.2">
      <c r="A505" s="24">
        <v>44676</v>
      </c>
      <c r="B505" s="54">
        <f ca="1">IF($A505&gt;= $C$5,$C$6, INDEX('Historical Data'!$D$2:$D$745, MATCH(A505, 'Historical Data'!$B$2:$B$745, 0)))</f>
        <v>1295.6389999999997</v>
      </c>
      <c r="C505" s="14">
        <f t="shared" ca="1" si="433"/>
        <v>1295.6389999999994</v>
      </c>
      <c r="D505" s="14">
        <f t="shared" ca="1" si="401"/>
        <v>1203.1669999999945</v>
      </c>
      <c r="E505" s="14">
        <f t="shared" ca="1" si="410"/>
        <v>92.47200000000521</v>
      </c>
      <c r="F505" s="14">
        <f t="shared" ca="1" si="402"/>
        <v>92.47200000000521</v>
      </c>
      <c r="G505" s="14">
        <f t="shared" ca="1" si="425"/>
        <v>617111.52200000198</v>
      </c>
      <c r="H505" s="15">
        <f ca="1">SUM(F$12:F505)</f>
        <v>318019.82499999995</v>
      </c>
      <c r="I505" s="16">
        <f ca="1">SUM(D$12:D505)+SUMIF(E$12:E505, "&lt;0")</f>
        <v>299091.69699999969</v>
      </c>
      <c r="J505" s="15"/>
      <c r="K505" s="9">
        <v>44676</v>
      </c>
      <c r="L505" s="14">
        <f t="shared" ca="1" si="426"/>
        <v>1788.5130798771124</v>
      </c>
      <c r="M505" s="14">
        <f t="shared" ca="1" si="434"/>
        <v>1788.5130798771129</v>
      </c>
      <c r="N505" s="14">
        <f t="shared" ca="1" si="440"/>
        <v>1696.0410798771072</v>
      </c>
      <c r="O505" s="14">
        <f t="shared" ca="1" si="411"/>
        <v>92.47200000000521</v>
      </c>
      <c r="P505" s="14">
        <f t="shared" ca="1" si="412"/>
        <v>92.47200000000521</v>
      </c>
      <c r="Q505" s="14">
        <f t="shared" ca="1" si="448"/>
        <v>826583.00594777672</v>
      </c>
      <c r="R505" s="15">
        <f ca="1">SUM(P$12:P505)</f>
        <v>424480.62625345588</v>
      </c>
      <c r="S505" s="16">
        <f ca="1">SUM(N$12:N505)+SUMIF(O$12:O505, "&lt;0")</f>
        <v>402102.37969431607</v>
      </c>
      <c r="U505" s="9">
        <v>44676</v>
      </c>
      <c r="V505" s="14">
        <f t="shared" ca="1" si="427"/>
        <v>1250</v>
      </c>
      <c r="W505" s="14">
        <f t="shared" ca="1" si="435"/>
        <v>1250</v>
      </c>
      <c r="X505" s="14">
        <f t="shared" ca="1" si="441"/>
        <v>1157.5279999999948</v>
      </c>
      <c r="Y505" s="14">
        <f t="shared" ca="1" si="413"/>
        <v>92.47200000000521</v>
      </c>
      <c r="Z505" s="14">
        <f t="shared" ca="1" si="414"/>
        <v>92.47200000000521</v>
      </c>
      <c r="AA505" s="14">
        <f t="shared" ca="1" si="449"/>
        <v>597714.94699999993</v>
      </c>
      <c r="AB505" s="15">
        <f ca="1">SUM(Z$12:Z505)</f>
        <v>308161.80099999998</v>
      </c>
      <c r="AC505" s="16">
        <f ca="1">SUM(X$12:X505)+SUMIF(Y$12:Y505, "&lt;0")</f>
        <v>289553.14600000007</v>
      </c>
      <c r="AE505" s="9">
        <v>44676</v>
      </c>
      <c r="AF505" s="14">
        <f t="shared" ca="1" si="403"/>
        <v>2000</v>
      </c>
      <c r="AG505" s="14">
        <f t="shared" ca="1" si="431"/>
        <v>2000</v>
      </c>
      <c r="AH505" s="14">
        <f t="shared" ca="1" si="442"/>
        <v>1907.5279999999948</v>
      </c>
      <c r="AI505" s="14">
        <f t="shared" ca="1" si="404"/>
        <v>92.47200000000521</v>
      </c>
      <c r="AJ505" s="14">
        <f t="shared" ca="1" si="405"/>
        <v>92.47200000000521</v>
      </c>
      <c r="AK505" s="14">
        <f t="shared" ca="1" si="415"/>
        <v>915489.56299796025</v>
      </c>
      <c r="AL505" s="15">
        <f ca="1">SUM(AJ$12:AJ505)</f>
        <v>470161.80100000009</v>
      </c>
      <c r="AM505" s="16">
        <f ca="1">SUM(AH$12:AH505)+SUMIF(AI$12:AI505, "&lt;0")</f>
        <v>445327.76199796033</v>
      </c>
      <c r="AO505" s="9">
        <v>44676</v>
      </c>
      <c r="AP505" s="14">
        <f t="shared" ca="1" si="406"/>
        <v>3000</v>
      </c>
      <c r="AQ505" s="14">
        <f t="shared" ca="1" si="436"/>
        <v>3000</v>
      </c>
      <c r="AR505" s="14">
        <f t="shared" ca="1" si="443"/>
        <v>2288.8624806224921</v>
      </c>
      <c r="AS505" s="14">
        <f t="shared" ca="1" si="416"/>
        <v>711.13751937750794</v>
      </c>
      <c r="AT505" s="14">
        <f t="shared" ca="1" si="417"/>
        <v>711.13751937750794</v>
      </c>
      <c r="AU505" s="14">
        <f t="shared" ca="1" si="450"/>
        <v>1312390.7878561858</v>
      </c>
      <c r="AV505" s="15">
        <f ca="1">SUM(AT$12:AT505)</f>
        <v>674718.08221930964</v>
      </c>
      <c r="AW505" s="16">
        <f ca="1">SUM(AR$12:AR505)+SUMIF(AS$12:AS505, "&lt;0")</f>
        <v>637672.70563687617</v>
      </c>
      <c r="AX505" s="15"/>
      <c r="AZ505" s="9">
        <v>44676</v>
      </c>
      <c r="BA505" s="14">
        <f t="shared" ca="1" si="428"/>
        <v>1500</v>
      </c>
      <c r="BB505" s="14">
        <f t="shared" ca="1" si="437"/>
        <v>1500</v>
      </c>
      <c r="BC505" s="14">
        <f t="shared" ca="1" si="444"/>
        <v>1407.5279999999948</v>
      </c>
      <c r="BD505" s="14">
        <f t="shared" ca="1" si="418"/>
        <v>92.47200000000521</v>
      </c>
      <c r="BE505" s="14">
        <f t="shared" ca="1" si="419"/>
        <v>92.47200000000521</v>
      </c>
      <c r="BF505" s="14">
        <f t="shared" ca="1" si="451"/>
        <v>703964.94699999993</v>
      </c>
      <c r="BG505" s="15">
        <f ca="1">SUM(BE$12:BE505)</f>
        <v>362161.80100000009</v>
      </c>
      <c r="BH505" s="16">
        <f ca="1">SUM(BC$12:BC505)+SUMIF(BD$12:BD505, "&lt;0")</f>
        <v>341803.14599999995</v>
      </c>
      <c r="BJ505" s="9">
        <v>44676</v>
      </c>
      <c r="BK505" s="14">
        <f t="shared" ca="1" si="429"/>
        <v>1750</v>
      </c>
      <c r="BL505" s="14">
        <f t="shared" ca="1" si="438"/>
        <v>1750</v>
      </c>
      <c r="BM505" s="14">
        <f t="shared" ca="1" si="445"/>
        <v>1657.5279999999948</v>
      </c>
      <c r="BN505" s="14">
        <f t="shared" ca="1" si="420"/>
        <v>92.47200000000521</v>
      </c>
      <c r="BO505" s="14">
        <f t="shared" ca="1" si="421"/>
        <v>92.47200000000521</v>
      </c>
      <c r="BP505" s="14">
        <f t="shared" ca="1" si="452"/>
        <v>810214.94699999993</v>
      </c>
      <c r="BQ505" s="15">
        <f ca="1">SUM(BO$12:BO505)</f>
        <v>416161.80099999998</v>
      </c>
      <c r="BR505" s="16">
        <f ca="1">SUM(BM$12:BM505)+SUMIF(BN$12:BN505, "&lt;0")</f>
        <v>394053.14599999995</v>
      </c>
      <c r="BT505" s="9">
        <v>44676</v>
      </c>
      <c r="BU505" s="14">
        <f t="shared" ca="1" si="407"/>
        <v>2000</v>
      </c>
      <c r="BV505" s="14">
        <f t="shared" ca="1" si="432"/>
        <v>2000</v>
      </c>
      <c r="BW505" s="14">
        <f t="shared" ca="1" si="446"/>
        <v>1907.5279999999948</v>
      </c>
      <c r="BX505" s="14">
        <f t="shared" ca="1" si="408"/>
        <v>92.47200000000521</v>
      </c>
      <c r="BY505" s="14">
        <f t="shared" ca="1" si="409"/>
        <v>92.47200000000521</v>
      </c>
      <c r="BZ505" s="14">
        <f t="shared" ca="1" si="422"/>
        <v>915489.56299796025</v>
      </c>
      <c r="CA505" s="15">
        <f ca="1">SUM(BY$12:BY505)</f>
        <v>470161.80100000009</v>
      </c>
      <c r="CB505" s="16">
        <f ca="1">SUM(BW$12:BW505)+SUMIF(BX$12:BX505, "&lt;0")</f>
        <v>445327.76199796033</v>
      </c>
      <c r="CD505" s="9">
        <v>44676</v>
      </c>
      <c r="CE505" s="14">
        <f t="shared" ca="1" si="430"/>
        <v>2500</v>
      </c>
      <c r="CF505" s="14">
        <f t="shared" ca="1" si="439"/>
        <v>2500</v>
      </c>
      <c r="CG505" s="14">
        <f t="shared" ca="1" si="447"/>
        <v>2108.4847594621092</v>
      </c>
      <c r="CH505" s="14">
        <f t="shared" ca="1" si="423"/>
        <v>391.5152405378908</v>
      </c>
      <c r="CI505" s="14">
        <f t="shared" ca="1" si="424"/>
        <v>391.5152405378908</v>
      </c>
      <c r="CJ505" s="14">
        <f t="shared" ca="1" si="453"/>
        <v>1118787.2951667549</v>
      </c>
      <c r="CK505" s="15">
        <f ca="1">SUM(CI$12:CI505)</f>
        <v>576573.65553237137</v>
      </c>
      <c r="CL505" s="16">
        <f ca="1">SUM(CG$12:CG505)+SUMIF(CH$12:CH505, "&lt;0")</f>
        <v>542213.63963438338</v>
      </c>
    </row>
    <row r="506" spans="1:90" x14ac:dyDescent="0.2">
      <c r="A506" s="24">
        <v>44677</v>
      </c>
      <c r="B506" s="54">
        <f ca="1">IF($A506&gt;= $C$5,$C$6, INDEX('Historical Data'!$D$2:$D$745, MATCH(A506, 'Historical Data'!$B$2:$B$745, 0)))</f>
        <v>1295.6389999999997</v>
      </c>
      <c r="C506" s="14">
        <f t="shared" ca="1" si="433"/>
        <v>1295.6389999999994</v>
      </c>
      <c r="D506" s="14">
        <f t="shared" ca="1" si="401"/>
        <v>354.55500000000075</v>
      </c>
      <c r="E506" s="14">
        <f t="shared" ca="1" si="410"/>
        <v>941.08399999999892</v>
      </c>
      <c r="F506" s="14">
        <f t="shared" ca="1" si="402"/>
        <v>941.08399999999892</v>
      </c>
      <c r="G506" s="14">
        <f t="shared" ca="1" si="425"/>
        <v>618407.16100000194</v>
      </c>
      <c r="H506" s="15">
        <f ca="1">SUM(F$12:F506)</f>
        <v>318960.90899999993</v>
      </c>
      <c r="I506" s="16">
        <f ca="1">SUM(D$12:D506)+SUMIF(E$12:E506, "&lt;0")</f>
        <v>299446.25199999969</v>
      </c>
      <c r="J506" s="15"/>
      <c r="K506" s="9">
        <v>44677</v>
      </c>
      <c r="L506" s="14">
        <f t="shared" ca="1" si="426"/>
        <v>1788.5130798771124</v>
      </c>
      <c r="M506" s="14">
        <f t="shared" ca="1" si="434"/>
        <v>1788.5130798771129</v>
      </c>
      <c r="N506" s="14">
        <f t="shared" ca="1" si="440"/>
        <v>847.42907987711351</v>
      </c>
      <c r="O506" s="14">
        <f t="shared" ca="1" si="411"/>
        <v>941.08399999999892</v>
      </c>
      <c r="P506" s="14">
        <f t="shared" ca="1" si="412"/>
        <v>941.08399999999892</v>
      </c>
      <c r="Q506" s="14">
        <f t="shared" ca="1" si="448"/>
        <v>828371.51902765385</v>
      </c>
      <c r="R506" s="15">
        <f ca="1">SUM(P$12:P506)</f>
        <v>425421.71025345585</v>
      </c>
      <c r="S506" s="16">
        <f ca="1">SUM(N$12:N506)+SUMIF(O$12:O506, "&lt;0")</f>
        <v>402949.80877419317</v>
      </c>
      <c r="U506" s="9">
        <v>44677</v>
      </c>
      <c r="V506" s="14">
        <f t="shared" ca="1" si="427"/>
        <v>1250</v>
      </c>
      <c r="W506" s="14">
        <f t="shared" ca="1" si="435"/>
        <v>1250</v>
      </c>
      <c r="X506" s="14">
        <f t="shared" ca="1" si="441"/>
        <v>308.91600000000108</v>
      </c>
      <c r="Y506" s="14">
        <f t="shared" ca="1" si="413"/>
        <v>941.08399999999892</v>
      </c>
      <c r="Z506" s="14">
        <f t="shared" ca="1" si="414"/>
        <v>941.08399999999892</v>
      </c>
      <c r="AA506" s="14">
        <f t="shared" ca="1" si="449"/>
        <v>598964.94699999993</v>
      </c>
      <c r="AB506" s="15">
        <f ca="1">SUM(Z$12:Z506)</f>
        <v>309102.88499999995</v>
      </c>
      <c r="AC506" s="16">
        <f ca="1">SUM(X$12:X506)+SUMIF(Y$12:Y506, "&lt;0")</f>
        <v>289862.06200000009</v>
      </c>
      <c r="AE506" s="9">
        <v>44677</v>
      </c>
      <c r="AF506" s="14">
        <f t="shared" ca="1" si="403"/>
        <v>2000</v>
      </c>
      <c r="AG506" s="14">
        <f t="shared" ca="1" si="431"/>
        <v>2000</v>
      </c>
      <c r="AH506" s="14">
        <f t="shared" ca="1" si="442"/>
        <v>1058.9160000000011</v>
      </c>
      <c r="AI506" s="14">
        <f t="shared" ca="1" si="404"/>
        <v>941.08399999999892</v>
      </c>
      <c r="AJ506" s="14">
        <f t="shared" ca="1" si="405"/>
        <v>941.08399999999892</v>
      </c>
      <c r="AK506" s="14">
        <f t="shared" ca="1" si="415"/>
        <v>917489.56299796025</v>
      </c>
      <c r="AL506" s="15">
        <f ca="1">SUM(AJ$12:AJ506)</f>
        <v>471102.88500000007</v>
      </c>
      <c r="AM506" s="16">
        <f ca="1">SUM(AH$12:AH506)+SUMIF(AI$12:AI506, "&lt;0")</f>
        <v>446386.67799796036</v>
      </c>
      <c r="AO506" s="9">
        <v>44677</v>
      </c>
      <c r="AP506" s="14">
        <f t="shared" ca="1" si="406"/>
        <v>3000</v>
      </c>
      <c r="AQ506" s="14">
        <f t="shared" ca="1" si="436"/>
        <v>3000</v>
      </c>
      <c r="AR506" s="14">
        <f t="shared" ca="1" si="443"/>
        <v>1440.2504806224979</v>
      </c>
      <c r="AS506" s="14">
        <f t="shared" ca="1" si="416"/>
        <v>1559.7495193775021</v>
      </c>
      <c r="AT506" s="14">
        <f t="shared" ca="1" si="417"/>
        <v>1559.7495193775021</v>
      </c>
      <c r="AU506" s="14">
        <f t="shared" ca="1" si="450"/>
        <v>1315390.7878561858</v>
      </c>
      <c r="AV506" s="15">
        <f ca="1">SUM(AT$12:AT506)</f>
        <v>676277.83173868712</v>
      </c>
      <c r="AW506" s="16">
        <f ca="1">SUM(AR$12:AR506)+SUMIF(AS$12:AS506, "&lt;0")</f>
        <v>639112.95611749869</v>
      </c>
      <c r="AX506" s="15"/>
      <c r="AZ506" s="9">
        <v>44677</v>
      </c>
      <c r="BA506" s="14">
        <f t="shared" ca="1" si="428"/>
        <v>1500</v>
      </c>
      <c r="BB506" s="14">
        <f t="shared" ca="1" si="437"/>
        <v>1500</v>
      </c>
      <c r="BC506" s="14">
        <f t="shared" ca="1" si="444"/>
        <v>558.91600000000108</v>
      </c>
      <c r="BD506" s="14">
        <f t="shared" ca="1" si="418"/>
        <v>941.08399999999892</v>
      </c>
      <c r="BE506" s="14">
        <f t="shared" ca="1" si="419"/>
        <v>941.08399999999892</v>
      </c>
      <c r="BF506" s="14">
        <f t="shared" ca="1" si="451"/>
        <v>705464.94699999993</v>
      </c>
      <c r="BG506" s="15">
        <f ca="1">SUM(BE$12:BE506)</f>
        <v>363102.88500000007</v>
      </c>
      <c r="BH506" s="16">
        <f ca="1">SUM(BC$12:BC506)+SUMIF(BD$12:BD506, "&lt;0")</f>
        <v>342362.06199999998</v>
      </c>
      <c r="BJ506" s="9">
        <v>44677</v>
      </c>
      <c r="BK506" s="14">
        <f t="shared" ca="1" si="429"/>
        <v>1750</v>
      </c>
      <c r="BL506" s="14">
        <f t="shared" ca="1" si="438"/>
        <v>1750</v>
      </c>
      <c r="BM506" s="14">
        <f t="shared" ca="1" si="445"/>
        <v>808.91600000000108</v>
      </c>
      <c r="BN506" s="14">
        <f t="shared" ca="1" si="420"/>
        <v>941.08399999999892</v>
      </c>
      <c r="BO506" s="14">
        <f t="shared" ca="1" si="421"/>
        <v>941.08399999999892</v>
      </c>
      <c r="BP506" s="14">
        <f t="shared" ca="1" si="452"/>
        <v>811964.94699999993</v>
      </c>
      <c r="BQ506" s="15">
        <f ca="1">SUM(BO$12:BO506)</f>
        <v>417102.88499999995</v>
      </c>
      <c r="BR506" s="16">
        <f ca="1">SUM(BM$12:BM506)+SUMIF(BN$12:BN506, "&lt;0")</f>
        <v>394862.06199999992</v>
      </c>
      <c r="BT506" s="9">
        <v>44677</v>
      </c>
      <c r="BU506" s="14">
        <f t="shared" ca="1" si="407"/>
        <v>2000</v>
      </c>
      <c r="BV506" s="14">
        <f t="shared" ca="1" si="432"/>
        <v>2000</v>
      </c>
      <c r="BW506" s="14">
        <f t="shared" ca="1" si="446"/>
        <v>1058.9160000000011</v>
      </c>
      <c r="BX506" s="14">
        <f t="shared" ca="1" si="408"/>
        <v>941.08399999999892</v>
      </c>
      <c r="BY506" s="14">
        <f t="shared" ca="1" si="409"/>
        <v>941.08399999999892</v>
      </c>
      <c r="BZ506" s="14">
        <f t="shared" ca="1" si="422"/>
        <v>917489.56299796025</v>
      </c>
      <c r="CA506" s="15">
        <f ca="1">SUM(BY$12:BY506)</f>
        <v>471102.88500000007</v>
      </c>
      <c r="CB506" s="16">
        <f ca="1">SUM(BW$12:BW506)+SUMIF(BX$12:BX506, "&lt;0")</f>
        <v>446386.67799796036</v>
      </c>
      <c r="CD506" s="9">
        <v>44677</v>
      </c>
      <c r="CE506" s="14">
        <f t="shared" ca="1" si="430"/>
        <v>2500</v>
      </c>
      <c r="CF506" s="14">
        <f t="shared" ca="1" si="439"/>
        <v>2500</v>
      </c>
      <c r="CG506" s="14">
        <f t="shared" ca="1" si="447"/>
        <v>1285.6504894361778</v>
      </c>
      <c r="CH506" s="14">
        <f t="shared" ca="1" si="423"/>
        <v>1214.3495105638222</v>
      </c>
      <c r="CI506" s="14">
        <f t="shared" ca="1" si="424"/>
        <v>1214.3495105638222</v>
      </c>
      <c r="CJ506" s="14">
        <f t="shared" ca="1" si="453"/>
        <v>1121287.2951667549</v>
      </c>
      <c r="CK506" s="15">
        <f ca="1">SUM(CI$12:CI506)</f>
        <v>577788.00504293514</v>
      </c>
      <c r="CL506" s="16">
        <f ca="1">SUM(CG$12:CG506)+SUMIF(CH$12:CH506, "&lt;0")</f>
        <v>543499.29012381961</v>
      </c>
    </row>
    <row r="507" spans="1:90" x14ac:dyDescent="0.2">
      <c r="A507" s="24">
        <v>44678</v>
      </c>
      <c r="B507" s="54">
        <f ca="1">IF($A507&gt;= $C$5,$C$6, INDEX('Historical Data'!$D$2:$D$745, MATCH(A507, 'Historical Data'!$B$2:$B$745, 0)))</f>
        <v>1295.6389999999997</v>
      </c>
      <c r="C507" s="14">
        <f t="shared" ca="1" si="433"/>
        <v>1295.6389999999994</v>
      </c>
      <c r="D507" s="14">
        <f t="shared" ca="1" si="401"/>
        <v>590.49500000000307</v>
      </c>
      <c r="E507" s="14">
        <f t="shared" ca="1" si="410"/>
        <v>705.14399999999659</v>
      </c>
      <c r="F507" s="14">
        <f t="shared" ca="1" si="402"/>
        <v>705.14399999999659</v>
      </c>
      <c r="G507" s="14">
        <f t="shared" ca="1" si="425"/>
        <v>619702.80000000191</v>
      </c>
      <c r="H507" s="15">
        <f ca="1">SUM(F$12:F507)</f>
        <v>319666.0529999999</v>
      </c>
      <c r="I507" s="16">
        <f ca="1">SUM(D$12:D507)+SUMIF(E$12:E507, "&lt;0")</f>
        <v>300036.74699999968</v>
      </c>
      <c r="J507" s="15"/>
      <c r="K507" s="9">
        <v>44678</v>
      </c>
      <c r="L507" s="14">
        <f t="shared" ca="1" si="426"/>
        <v>1788.5130798771124</v>
      </c>
      <c r="M507" s="14">
        <f t="shared" ca="1" si="434"/>
        <v>1788.5130798771129</v>
      </c>
      <c r="N507" s="14">
        <f t="shared" ca="1" si="440"/>
        <v>1083.3690798771158</v>
      </c>
      <c r="O507" s="14">
        <f t="shared" ca="1" si="411"/>
        <v>705.14399999999659</v>
      </c>
      <c r="P507" s="14">
        <f t="shared" ca="1" si="412"/>
        <v>705.14399999999659</v>
      </c>
      <c r="Q507" s="14">
        <f t="shared" ca="1" si="448"/>
        <v>830160.03210753098</v>
      </c>
      <c r="R507" s="15">
        <f ca="1">SUM(P$12:P507)</f>
        <v>426126.85425345582</v>
      </c>
      <c r="S507" s="16">
        <f ca="1">SUM(N$12:N507)+SUMIF(O$12:O507, "&lt;0")</f>
        <v>404033.17785407027</v>
      </c>
      <c r="U507" s="9">
        <v>44678</v>
      </c>
      <c r="V507" s="14">
        <f t="shared" ca="1" si="427"/>
        <v>1250</v>
      </c>
      <c r="W507" s="14">
        <f t="shared" ca="1" si="435"/>
        <v>1250</v>
      </c>
      <c r="X507" s="14">
        <f t="shared" ca="1" si="441"/>
        <v>544.85600000000341</v>
      </c>
      <c r="Y507" s="14">
        <f t="shared" ca="1" si="413"/>
        <v>705.14399999999659</v>
      </c>
      <c r="Z507" s="14">
        <f t="shared" ca="1" si="414"/>
        <v>705.14399999999659</v>
      </c>
      <c r="AA507" s="14">
        <f t="shared" ca="1" si="449"/>
        <v>600214.94699999993</v>
      </c>
      <c r="AB507" s="15">
        <f ca="1">SUM(Z$12:Z507)</f>
        <v>309808.02899999992</v>
      </c>
      <c r="AC507" s="16">
        <f ca="1">SUM(X$12:X507)+SUMIF(Y$12:Y507, "&lt;0")</f>
        <v>290406.91800000012</v>
      </c>
      <c r="AE507" s="9">
        <v>44678</v>
      </c>
      <c r="AF507" s="14">
        <f t="shared" ca="1" si="403"/>
        <v>2000</v>
      </c>
      <c r="AG507" s="14">
        <f t="shared" ca="1" si="431"/>
        <v>2000</v>
      </c>
      <c r="AH507" s="14">
        <f t="shared" ca="1" si="442"/>
        <v>1294.8560000000034</v>
      </c>
      <c r="AI507" s="14">
        <f t="shared" ca="1" si="404"/>
        <v>705.14399999999659</v>
      </c>
      <c r="AJ507" s="14">
        <f t="shared" ca="1" si="405"/>
        <v>705.14399999999659</v>
      </c>
      <c r="AK507" s="14">
        <f t="shared" ca="1" si="415"/>
        <v>919489.56299796025</v>
      </c>
      <c r="AL507" s="15">
        <f ca="1">SUM(AJ$12:AJ507)</f>
        <v>471808.02900000004</v>
      </c>
      <c r="AM507" s="16">
        <f ca="1">SUM(AH$12:AH507)+SUMIF(AI$12:AI507, "&lt;0")</f>
        <v>447681.53399796039</v>
      </c>
      <c r="AO507" s="9">
        <v>44678</v>
      </c>
      <c r="AP507" s="14">
        <f t="shared" ca="1" si="406"/>
        <v>3000</v>
      </c>
      <c r="AQ507" s="14">
        <f t="shared" ca="1" si="436"/>
        <v>3000</v>
      </c>
      <c r="AR507" s="14">
        <f t="shared" ca="1" si="443"/>
        <v>1676.1904806225007</v>
      </c>
      <c r="AS507" s="14">
        <f t="shared" ca="1" si="416"/>
        <v>1323.8095193774993</v>
      </c>
      <c r="AT507" s="14">
        <f t="shared" ca="1" si="417"/>
        <v>1323.8095193774993</v>
      </c>
      <c r="AU507" s="14">
        <f t="shared" ca="1" si="450"/>
        <v>1318390.7878561858</v>
      </c>
      <c r="AV507" s="15">
        <f ca="1">SUM(AT$12:AT507)</f>
        <v>677601.64125806466</v>
      </c>
      <c r="AW507" s="16">
        <f ca="1">SUM(AR$12:AR507)+SUMIF(AS$12:AS507, "&lt;0")</f>
        <v>640789.14659812115</v>
      </c>
      <c r="AX507" s="15"/>
      <c r="AZ507" s="9">
        <v>44678</v>
      </c>
      <c r="BA507" s="14">
        <f t="shared" ca="1" si="428"/>
        <v>1500</v>
      </c>
      <c r="BB507" s="14">
        <f t="shared" ca="1" si="437"/>
        <v>1500</v>
      </c>
      <c r="BC507" s="14">
        <f t="shared" ca="1" si="444"/>
        <v>794.85600000000341</v>
      </c>
      <c r="BD507" s="14">
        <f t="shared" ca="1" si="418"/>
        <v>705.14399999999659</v>
      </c>
      <c r="BE507" s="14">
        <f t="shared" ca="1" si="419"/>
        <v>705.14399999999659</v>
      </c>
      <c r="BF507" s="14">
        <f t="shared" ca="1" si="451"/>
        <v>706964.94699999993</v>
      </c>
      <c r="BG507" s="15">
        <f ca="1">SUM(BE$12:BE507)</f>
        <v>363808.02900000004</v>
      </c>
      <c r="BH507" s="16">
        <f ca="1">SUM(BC$12:BC507)+SUMIF(BD$12:BD507, "&lt;0")</f>
        <v>343156.91800000001</v>
      </c>
      <c r="BJ507" s="9">
        <v>44678</v>
      </c>
      <c r="BK507" s="14">
        <f t="shared" ca="1" si="429"/>
        <v>1750</v>
      </c>
      <c r="BL507" s="14">
        <f t="shared" ca="1" si="438"/>
        <v>1750</v>
      </c>
      <c r="BM507" s="14">
        <f t="shared" ca="1" si="445"/>
        <v>1044.8560000000034</v>
      </c>
      <c r="BN507" s="14">
        <f t="shared" ca="1" si="420"/>
        <v>705.14399999999659</v>
      </c>
      <c r="BO507" s="14">
        <f t="shared" ca="1" si="421"/>
        <v>705.14399999999659</v>
      </c>
      <c r="BP507" s="14">
        <f t="shared" ca="1" si="452"/>
        <v>813714.94699999993</v>
      </c>
      <c r="BQ507" s="15">
        <f ca="1">SUM(BO$12:BO507)</f>
        <v>417808.02899999992</v>
      </c>
      <c r="BR507" s="16">
        <f ca="1">SUM(BM$12:BM507)+SUMIF(BN$12:BN507, "&lt;0")</f>
        <v>395906.91799999995</v>
      </c>
      <c r="BT507" s="9">
        <v>44678</v>
      </c>
      <c r="BU507" s="14">
        <f t="shared" ca="1" si="407"/>
        <v>2000</v>
      </c>
      <c r="BV507" s="14">
        <f t="shared" ca="1" si="432"/>
        <v>2000</v>
      </c>
      <c r="BW507" s="14">
        <f t="shared" ca="1" si="446"/>
        <v>1294.8560000000034</v>
      </c>
      <c r="BX507" s="14">
        <f t="shared" ca="1" si="408"/>
        <v>705.14399999999659</v>
      </c>
      <c r="BY507" s="14">
        <f t="shared" ca="1" si="409"/>
        <v>705.14399999999659</v>
      </c>
      <c r="BZ507" s="14">
        <f t="shared" ca="1" si="422"/>
        <v>919489.56299796025</v>
      </c>
      <c r="CA507" s="15">
        <f ca="1">SUM(BY$12:BY507)</f>
        <v>471808.02900000004</v>
      </c>
      <c r="CB507" s="16">
        <f ca="1">SUM(BW$12:BW507)+SUMIF(BX$12:BX507, "&lt;0")</f>
        <v>447681.53399796039</v>
      </c>
      <c r="CD507" s="9">
        <v>44678</v>
      </c>
      <c r="CE507" s="14">
        <f t="shared" ca="1" si="430"/>
        <v>2500</v>
      </c>
      <c r="CF507" s="14">
        <f t="shared" ca="1" si="439"/>
        <v>2500</v>
      </c>
      <c r="CG507" s="14">
        <f t="shared" ca="1" si="447"/>
        <v>1547.368219410243</v>
      </c>
      <c r="CH507" s="14">
        <f t="shared" ca="1" si="423"/>
        <v>952.631780589757</v>
      </c>
      <c r="CI507" s="14">
        <f t="shared" ca="1" si="424"/>
        <v>952.631780589757</v>
      </c>
      <c r="CJ507" s="14">
        <f t="shared" ca="1" si="453"/>
        <v>1123787.2951667549</v>
      </c>
      <c r="CK507" s="15">
        <f ca="1">SUM(CI$12:CI507)</f>
        <v>578740.63682352495</v>
      </c>
      <c r="CL507" s="16">
        <f ca="1">SUM(CG$12:CG507)+SUMIF(CH$12:CH507, "&lt;0")</f>
        <v>545046.65834322979</v>
      </c>
    </row>
    <row r="508" spans="1:90" x14ac:dyDescent="0.2">
      <c r="A508" s="24">
        <v>44679</v>
      </c>
      <c r="B508" s="54">
        <f ca="1">IF($A508&gt;= $C$5,$C$6, INDEX('Historical Data'!$D$2:$D$745, MATCH(A508, 'Historical Data'!$B$2:$B$745, 0)))</f>
        <v>1295.6389999999997</v>
      </c>
      <c r="C508" s="14">
        <f t="shared" ca="1" si="433"/>
        <v>1295.6389999999994</v>
      </c>
      <c r="D508" s="14">
        <f t="shared" ca="1" si="401"/>
        <v>1295.6389999999997</v>
      </c>
      <c r="E508" s="14">
        <f t="shared" ca="1" si="410"/>
        <v>0</v>
      </c>
      <c r="F508" s="14">
        <f t="shared" ca="1" si="402"/>
        <v>0</v>
      </c>
      <c r="G508" s="14">
        <f t="shared" ca="1" si="425"/>
        <v>620998.43900000188</v>
      </c>
      <c r="H508" s="15">
        <f ca="1">SUM(F$12:F508)</f>
        <v>319666.0529999999</v>
      </c>
      <c r="I508" s="16">
        <f ca="1">SUM(D$12:D508)+SUMIF(E$12:E508, "&lt;0")</f>
        <v>301332.38599999971</v>
      </c>
      <c r="J508" s="15"/>
      <c r="K508" s="9">
        <v>44679</v>
      </c>
      <c r="L508" s="14">
        <f t="shared" ca="1" si="426"/>
        <v>1788.5130798771124</v>
      </c>
      <c r="M508" s="14">
        <f t="shared" ca="1" si="434"/>
        <v>1788.5130798771129</v>
      </c>
      <c r="N508" s="14">
        <f t="shared" ca="1" si="440"/>
        <v>1788.5130798771124</v>
      </c>
      <c r="O508" s="14">
        <f t="shared" ca="1" si="411"/>
        <v>0</v>
      </c>
      <c r="P508" s="14">
        <f t="shared" ca="1" si="412"/>
        <v>0</v>
      </c>
      <c r="Q508" s="14">
        <f t="shared" ca="1" si="448"/>
        <v>831948.5451874081</v>
      </c>
      <c r="R508" s="15">
        <f ca="1">SUM(P$12:P508)</f>
        <v>426126.85425345582</v>
      </c>
      <c r="S508" s="16">
        <f ca="1">SUM(N$12:N508)+SUMIF(O$12:O508, "&lt;0")</f>
        <v>405821.69093394739</v>
      </c>
      <c r="U508" s="9">
        <v>44679</v>
      </c>
      <c r="V508" s="14">
        <f t="shared" ca="1" si="427"/>
        <v>1250</v>
      </c>
      <c r="W508" s="14">
        <f t="shared" ca="1" si="435"/>
        <v>1250</v>
      </c>
      <c r="X508" s="14">
        <f t="shared" ca="1" si="441"/>
        <v>1250</v>
      </c>
      <c r="Y508" s="14">
        <f t="shared" ca="1" si="413"/>
        <v>0</v>
      </c>
      <c r="Z508" s="14">
        <f t="shared" ca="1" si="414"/>
        <v>0</v>
      </c>
      <c r="AA508" s="14">
        <f t="shared" ca="1" si="449"/>
        <v>601464.94699999993</v>
      </c>
      <c r="AB508" s="15">
        <f ca="1">SUM(Z$12:Z508)</f>
        <v>309808.02899999992</v>
      </c>
      <c r="AC508" s="16">
        <f ca="1">SUM(X$12:X508)+SUMIF(Y$12:Y508, "&lt;0")</f>
        <v>291656.91800000012</v>
      </c>
      <c r="AE508" s="9">
        <v>44679</v>
      </c>
      <c r="AF508" s="14">
        <f t="shared" ca="1" si="403"/>
        <v>2000</v>
      </c>
      <c r="AG508" s="14">
        <f t="shared" ca="1" si="431"/>
        <v>2000</v>
      </c>
      <c r="AH508" s="14">
        <f t="shared" ca="1" si="442"/>
        <v>2000</v>
      </c>
      <c r="AI508" s="14">
        <f t="shared" ca="1" si="404"/>
        <v>0</v>
      </c>
      <c r="AJ508" s="14">
        <f t="shared" ca="1" si="405"/>
        <v>0</v>
      </c>
      <c r="AK508" s="14">
        <f t="shared" ca="1" si="415"/>
        <v>921489.56299796025</v>
      </c>
      <c r="AL508" s="15">
        <f ca="1">SUM(AJ$12:AJ508)</f>
        <v>471808.02900000004</v>
      </c>
      <c r="AM508" s="16">
        <f ca="1">SUM(AH$12:AH508)+SUMIF(AI$12:AI508, "&lt;0")</f>
        <v>449681.53399796039</v>
      </c>
      <c r="AO508" s="9">
        <v>44679</v>
      </c>
      <c r="AP508" s="14">
        <f t="shared" ca="1" si="406"/>
        <v>3000</v>
      </c>
      <c r="AQ508" s="14">
        <f t="shared" ca="1" si="436"/>
        <v>3000</v>
      </c>
      <c r="AR508" s="14">
        <f t="shared" ca="1" si="443"/>
        <v>2381.3344806224973</v>
      </c>
      <c r="AS508" s="14">
        <f t="shared" ca="1" si="416"/>
        <v>618.66551937750273</v>
      </c>
      <c r="AT508" s="14">
        <f t="shared" ca="1" si="417"/>
        <v>618.66551937750273</v>
      </c>
      <c r="AU508" s="14">
        <f t="shared" ca="1" si="450"/>
        <v>1321390.7878561858</v>
      </c>
      <c r="AV508" s="15">
        <f ca="1">SUM(AT$12:AT508)</f>
        <v>678220.30677744211</v>
      </c>
      <c r="AW508" s="16">
        <f ca="1">SUM(AR$12:AR508)+SUMIF(AS$12:AS508, "&lt;0")</f>
        <v>643170.4810787437</v>
      </c>
      <c r="AX508" s="15"/>
      <c r="AZ508" s="9">
        <v>44679</v>
      </c>
      <c r="BA508" s="14">
        <f t="shared" ca="1" si="428"/>
        <v>1500</v>
      </c>
      <c r="BB508" s="14">
        <f t="shared" ca="1" si="437"/>
        <v>1500</v>
      </c>
      <c r="BC508" s="14">
        <f t="shared" ca="1" si="444"/>
        <v>1500</v>
      </c>
      <c r="BD508" s="14">
        <f t="shared" ca="1" si="418"/>
        <v>0</v>
      </c>
      <c r="BE508" s="14">
        <f t="shared" ca="1" si="419"/>
        <v>0</v>
      </c>
      <c r="BF508" s="14">
        <f t="shared" ca="1" si="451"/>
        <v>708464.94699999993</v>
      </c>
      <c r="BG508" s="15">
        <f ca="1">SUM(BE$12:BE508)</f>
        <v>363808.02900000004</v>
      </c>
      <c r="BH508" s="16">
        <f ca="1">SUM(BC$12:BC508)+SUMIF(BD$12:BD508, "&lt;0")</f>
        <v>344656.91800000001</v>
      </c>
      <c r="BJ508" s="9">
        <v>44679</v>
      </c>
      <c r="BK508" s="14">
        <f t="shared" ca="1" si="429"/>
        <v>1750</v>
      </c>
      <c r="BL508" s="14">
        <f t="shared" ca="1" si="438"/>
        <v>1750</v>
      </c>
      <c r="BM508" s="14">
        <f t="shared" ca="1" si="445"/>
        <v>1750</v>
      </c>
      <c r="BN508" s="14">
        <f t="shared" ca="1" si="420"/>
        <v>0</v>
      </c>
      <c r="BO508" s="14">
        <f t="shared" ca="1" si="421"/>
        <v>0</v>
      </c>
      <c r="BP508" s="14">
        <f t="shared" ca="1" si="452"/>
        <v>815464.94699999993</v>
      </c>
      <c r="BQ508" s="15">
        <f ca="1">SUM(BO$12:BO508)</f>
        <v>417808.02899999992</v>
      </c>
      <c r="BR508" s="16">
        <f ca="1">SUM(BM$12:BM508)+SUMIF(BN$12:BN508, "&lt;0")</f>
        <v>397656.91799999995</v>
      </c>
      <c r="BT508" s="9">
        <v>44679</v>
      </c>
      <c r="BU508" s="14">
        <f t="shared" ca="1" si="407"/>
        <v>2000</v>
      </c>
      <c r="BV508" s="14">
        <f t="shared" ca="1" si="432"/>
        <v>2000</v>
      </c>
      <c r="BW508" s="14">
        <f t="shared" ca="1" si="446"/>
        <v>2000</v>
      </c>
      <c r="BX508" s="14">
        <f t="shared" ca="1" si="408"/>
        <v>0</v>
      </c>
      <c r="BY508" s="14">
        <f t="shared" ca="1" si="409"/>
        <v>0</v>
      </c>
      <c r="BZ508" s="14">
        <f t="shared" ca="1" si="422"/>
        <v>921489.56299796025</v>
      </c>
      <c r="CA508" s="15">
        <f ca="1">SUM(BY$12:BY508)</f>
        <v>471808.02900000004</v>
      </c>
      <c r="CB508" s="16">
        <f ca="1">SUM(BW$12:BW508)+SUMIF(BX$12:BX508, "&lt;0")</f>
        <v>449681.53399796039</v>
      </c>
      <c r="CD508" s="9">
        <v>44679</v>
      </c>
      <c r="CE508" s="14">
        <f t="shared" ca="1" si="430"/>
        <v>2500</v>
      </c>
      <c r="CF508" s="14">
        <f t="shared" ca="1" si="439"/>
        <v>2500</v>
      </c>
      <c r="CG508" s="14">
        <f t="shared" ca="1" si="447"/>
        <v>2278.289949384302</v>
      </c>
      <c r="CH508" s="14">
        <f t="shared" ca="1" si="423"/>
        <v>221.71005061569804</v>
      </c>
      <c r="CI508" s="14">
        <f t="shared" ca="1" si="424"/>
        <v>221.71005061569804</v>
      </c>
      <c r="CJ508" s="14">
        <f t="shared" ca="1" si="453"/>
        <v>1126287.2951667549</v>
      </c>
      <c r="CK508" s="15">
        <f ca="1">SUM(CI$12:CI508)</f>
        <v>578962.34687414067</v>
      </c>
      <c r="CL508" s="16">
        <f ca="1">SUM(CG$12:CG508)+SUMIF(CH$12:CH508, "&lt;0")</f>
        <v>547324.94829261408</v>
      </c>
    </row>
    <row r="509" spans="1:90" x14ac:dyDescent="0.2">
      <c r="A509" s="24">
        <v>44680</v>
      </c>
      <c r="B509" s="54">
        <f ca="1">IF($A509&gt;= $C$5,$C$6, INDEX('Historical Data'!$D$2:$D$745, MATCH(A509, 'Historical Data'!$B$2:$B$745, 0)))</f>
        <v>1295.6389999999997</v>
      </c>
      <c r="C509" s="14">
        <f t="shared" ca="1" si="433"/>
        <v>1295.6389999999994</v>
      </c>
      <c r="D509" s="14">
        <f t="shared" ca="1" si="401"/>
        <v>1120.8479999999986</v>
      </c>
      <c r="E509" s="14">
        <f t="shared" ca="1" si="410"/>
        <v>174.79100000000108</v>
      </c>
      <c r="F509" s="14">
        <f t="shared" ca="1" si="402"/>
        <v>174.79100000000108</v>
      </c>
      <c r="G509" s="14">
        <f t="shared" ca="1" si="425"/>
        <v>622294.07800000184</v>
      </c>
      <c r="H509" s="15">
        <f ca="1">SUM(F$12:F509)</f>
        <v>319840.84399999992</v>
      </c>
      <c r="I509" s="16">
        <f ca="1">SUM(D$12:D509)+SUMIF(E$12:E509, "&lt;0")</f>
        <v>302453.23399999971</v>
      </c>
      <c r="J509" s="15"/>
      <c r="K509" s="9">
        <v>44680</v>
      </c>
      <c r="L509" s="14">
        <f t="shared" ca="1" si="426"/>
        <v>1788.5130798771124</v>
      </c>
      <c r="M509" s="14">
        <f t="shared" ca="1" si="434"/>
        <v>1788.5130798771129</v>
      </c>
      <c r="N509" s="14">
        <f t="shared" ca="1" si="440"/>
        <v>1613.7220798771114</v>
      </c>
      <c r="O509" s="14">
        <f t="shared" ca="1" si="411"/>
        <v>174.79100000000108</v>
      </c>
      <c r="P509" s="14">
        <f t="shared" ca="1" si="412"/>
        <v>174.79100000000108</v>
      </c>
      <c r="Q509" s="14">
        <f t="shared" ca="1" si="448"/>
        <v>833737.05826728523</v>
      </c>
      <c r="R509" s="15">
        <f ca="1">SUM(P$12:P509)</f>
        <v>426301.64525345585</v>
      </c>
      <c r="S509" s="16">
        <f ca="1">SUM(N$12:N509)+SUMIF(O$12:O509, "&lt;0")</f>
        <v>407435.41301382449</v>
      </c>
      <c r="U509" s="9">
        <v>44680</v>
      </c>
      <c r="V509" s="14">
        <f t="shared" ca="1" si="427"/>
        <v>1250</v>
      </c>
      <c r="W509" s="14">
        <f t="shared" ca="1" si="435"/>
        <v>1250</v>
      </c>
      <c r="X509" s="14">
        <f t="shared" ca="1" si="441"/>
        <v>1075.2089999999989</v>
      </c>
      <c r="Y509" s="14">
        <f t="shared" ca="1" si="413"/>
        <v>174.79100000000108</v>
      </c>
      <c r="Z509" s="14">
        <f t="shared" ca="1" si="414"/>
        <v>174.79100000000108</v>
      </c>
      <c r="AA509" s="14">
        <f t="shared" ca="1" si="449"/>
        <v>602714.94699999993</v>
      </c>
      <c r="AB509" s="15">
        <f ca="1">SUM(Z$12:Z509)</f>
        <v>309982.81999999995</v>
      </c>
      <c r="AC509" s="16">
        <f ca="1">SUM(X$12:X509)+SUMIF(Y$12:Y509, "&lt;0")</f>
        <v>292732.12700000009</v>
      </c>
      <c r="AE509" s="9">
        <v>44680</v>
      </c>
      <c r="AF509" s="14">
        <f t="shared" ca="1" si="403"/>
        <v>2000</v>
      </c>
      <c r="AG509" s="14">
        <f t="shared" ca="1" si="431"/>
        <v>2000</v>
      </c>
      <c r="AH509" s="14">
        <f t="shared" ca="1" si="442"/>
        <v>1825.2089999999989</v>
      </c>
      <c r="AI509" s="14">
        <f t="shared" ca="1" si="404"/>
        <v>174.79100000000108</v>
      </c>
      <c r="AJ509" s="14">
        <f t="shared" ca="1" si="405"/>
        <v>174.79100000000108</v>
      </c>
      <c r="AK509" s="14">
        <f t="shared" ca="1" si="415"/>
        <v>923489.56299796025</v>
      </c>
      <c r="AL509" s="15">
        <f ca="1">SUM(AJ$12:AJ509)</f>
        <v>471982.82000000007</v>
      </c>
      <c r="AM509" s="16">
        <f ca="1">SUM(AH$12:AH509)+SUMIF(AI$12:AI509, "&lt;0")</f>
        <v>451506.74299796036</v>
      </c>
      <c r="AO509" s="9">
        <v>44680</v>
      </c>
      <c r="AP509" s="14">
        <f t="shared" ca="1" si="406"/>
        <v>3000</v>
      </c>
      <c r="AQ509" s="14">
        <f t="shared" ca="1" si="436"/>
        <v>3000</v>
      </c>
      <c r="AR509" s="14">
        <f t="shared" ca="1" si="443"/>
        <v>2206.5434806224962</v>
      </c>
      <c r="AS509" s="14">
        <f t="shared" ca="1" si="416"/>
        <v>793.45651937750381</v>
      </c>
      <c r="AT509" s="14">
        <f t="shared" ca="1" si="417"/>
        <v>793.45651937750381</v>
      </c>
      <c r="AU509" s="14">
        <f t="shared" ca="1" si="450"/>
        <v>1324390.7878561858</v>
      </c>
      <c r="AV509" s="15">
        <f ca="1">SUM(AT$12:AT509)</f>
        <v>679013.76329681964</v>
      </c>
      <c r="AW509" s="16">
        <f ca="1">SUM(AR$12:AR509)+SUMIF(AS$12:AS509, "&lt;0")</f>
        <v>645377.02455936617</v>
      </c>
      <c r="AX509" s="15"/>
      <c r="AZ509" s="9">
        <v>44680</v>
      </c>
      <c r="BA509" s="14">
        <f t="shared" ca="1" si="428"/>
        <v>1500</v>
      </c>
      <c r="BB509" s="14">
        <f t="shared" ca="1" si="437"/>
        <v>1500</v>
      </c>
      <c r="BC509" s="14">
        <f t="shared" ca="1" si="444"/>
        <v>1325.2089999999989</v>
      </c>
      <c r="BD509" s="14">
        <f t="shared" ca="1" si="418"/>
        <v>174.79100000000108</v>
      </c>
      <c r="BE509" s="14">
        <f t="shared" ca="1" si="419"/>
        <v>174.79100000000108</v>
      </c>
      <c r="BF509" s="14">
        <f t="shared" ca="1" si="451"/>
        <v>709964.94699999993</v>
      </c>
      <c r="BG509" s="15">
        <f ca="1">SUM(BE$12:BE509)</f>
        <v>363982.82000000007</v>
      </c>
      <c r="BH509" s="16">
        <f ca="1">SUM(BC$12:BC509)+SUMIF(BD$12:BD509, "&lt;0")</f>
        <v>345982.12699999998</v>
      </c>
      <c r="BJ509" s="9">
        <v>44680</v>
      </c>
      <c r="BK509" s="14">
        <f t="shared" ca="1" si="429"/>
        <v>1750</v>
      </c>
      <c r="BL509" s="14">
        <f t="shared" ca="1" si="438"/>
        <v>1750</v>
      </c>
      <c r="BM509" s="14">
        <f t="shared" ca="1" si="445"/>
        <v>1575.2089999999989</v>
      </c>
      <c r="BN509" s="14">
        <f t="shared" ca="1" si="420"/>
        <v>174.79100000000108</v>
      </c>
      <c r="BO509" s="14">
        <f t="shared" ca="1" si="421"/>
        <v>174.79100000000108</v>
      </c>
      <c r="BP509" s="14">
        <f t="shared" ca="1" si="452"/>
        <v>817214.94699999993</v>
      </c>
      <c r="BQ509" s="15">
        <f ca="1">SUM(BO$12:BO509)</f>
        <v>417982.81999999995</v>
      </c>
      <c r="BR509" s="16">
        <f ca="1">SUM(BM$12:BM509)+SUMIF(BN$12:BN509, "&lt;0")</f>
        <v>399232.12699999998</v>
      </c>
      <c r="BT509" s="9">
        <v>44680</v>
      </c>
      <c r="BU509" s="14">
        <f t="shared" ca="1" si="407"/>
        <v>2000</v>
      </c>
      <c r="BV509" s="14">
        <f t="shared" ca="1" si="432"/>
        <v>2000</v>
      </c>
      <c r="BW509" s="14">
        <f t="shared" ca="1" si="446"/>
        <v>1825.2089999999989</v>
      </c>
      <c r="BX509" s="14">
        <f t="shared" ca="1" si="408"/>
        <v>174.79100000000108</v>
      </c>
      <c r="BY509" s="14">
        <f t="shared" ca="1" si="409"/>
        <v>174.79100000000108</v>
      </c>
      <c r="BZ509" s="14">
        <f t="shared" ca="1" si="422"/>
        <v>923489.56299796025</v>
      </c>
      <c r="CA509" s="15">
        <f ca="1">SUM(BY$12:BY509)</f>
        <v>471982.82000000007</v>
      </c>
      <c r="CB509" s="16">
        <f ca="1">SUM(BW$12:BW509)+SUMIF(BX$12:BX509, "&lt;0")</f>
        <v>451506.74299796036</v>
      </c>
      <c r="CD509" s="9">
        <v>44680</v>
      </c>
      <c r="CE509" s="14">
        <f t="shared" ca="1" si="430"/>
        <v>2500</v>
      </c>
      <c r="CF509" s="14">
        <f t="shared" ca="1" si="439"/>
        <v>2500</v>
      </c>
      <c r="CG509" s="14">
        <f t="shared" ca="1" si="447"/>
        <v>2129.2766793583637</v>
      </c>
      <c r="CH509" s="14">
        <f t="shared" ca="1" si="423"/>
        <v>370.72332064163629</v>
      </c>
      <c r="CI509" s="14">
        <f t="shared" ca="1" si="424"/>
        <v>370.72332064163629</v>
      </c>
      <c r="CJ509" s="14">
        <f t="shared" ca="1" si="453"/>
        <v>1128787.2951667549</v>
      </c>
      <c r="CK509" s="15">
        <f ca="1">SUM(CI$12:CI509)</f>
        <v>579333.07019478234</v>
      </c>
      <c r="CL509" s="16">
        <f ca="1">SUM(CG$12:CG509)+SUMIF(CH$12:CH509, "&lt;0")</f>
        <v>549454.22497197241</v>
      </c>
    </row>
    <row r="510" spans="1:90" x14ac:dyDescent="0.2">
      <c r="A510" s="24">
        <v>44681</v>
      </c>
      <c r="B510" s="54">
        <f ca="1">IF($A510&gt;= $C$5,$C$6, INDEX('Historical Data'!$D$2:$D$745, MATCH(A510, 'Historical Data'!$B$2:$B$745, 0)))</f>
        <v>1295.6389999999997</v>
      </c>
      <c r="C510" s="14">
        <f t="shared" ca="1" si="433"/>
        <v>1295.6389999999994</v>
      </c>
      <c r="D510" s="14">
        <f t="shared" ca="1" si="401"/>
        <v>1295.6389999999997</v>
      </c>
      <c r="E510" s="14">
        <f t="shared" ca="1" si="410"/>
        <v>0</v>
      </c>
      <c r="F510" s="14">
        <f t="shared" ca="1" si="402"/>
        <v>0</v>
      </c>
      <c r="G510" s="14">
        <f t="shared" ca="1" si="425"/>
        <v>623589.71700000181</v>
      </c>
      <c r="H510" s="15">
        <f ca="1">SUM(F$12:F510)</f>
        <v>319840.84399999992</v>
      </c>
      <c r="I510" s="16">
        <f ca="1">SUM(D$12:D510)+SUMIF(E$12:E510, "&lt;0")</f>
        <v>303748.87299999973</v>
      </c>
      <c r="J510" s="15"/>
      <c r="K510" s="9">
        <v>44681</v>
      </c>
      <c r="L510" s="14">
        <f t="shared" ca="1" si="426"/>
        <v>1788.5130798771124</v>
      </c>
      <c r="M510" s="14">
        <f t="shared" ca="1" si="434"/>
        <v>1788.5130798771129</v>
      </c>
      <c r="N510" s="14">
        <f t="shared" ca="1" si="440"/>
        <v>1788.5130798771124</v>
      </c>
      <c r="O510" s="14">
        <f t="shared" ca="1" si="411"/>
        <v>0</v>
      </c>
      <c r="P510" s="14">
        <f t="shared" ca="1" si="412"/>
        <v>0</v>
      </c>
      <c r="Q510" s="14">
        <f t="shared" ca="1" si="448"/>
        <v>835525.57134716236</v>
      </c>
      <c r="R510" s="15">
        <f ca="1">SUM(P$12:P510)</f>
        <v>426301.64525345585</v>
      </c>
      <c r="S510" s="16">
        <f ca="1">SUM(N$12:N510)+SUMIF(O$12:O510, "&lt;0")</f>
        <v>409223.92609370162</v>
      </c>
      <c r="U510" s="9">
        <v>44681</v>
      </c>
      <c r="V510" s="14">
        <f t="shared" ca="1" si="427"/>
        <v>1250</v>
      </c>
      <c r="W510" s="14">
        <f t="shared" ca="1" si="435"/>
        <v>1250</v>
      </c>
      <c r="X510" s="14">
        <f t="shared" ca="1" si="441"/>
        <v>1250</v>
      </c>
      <c r="Y510" s="14">
        <f t="shared" ca="1" si="413"/>
        <v>0</v>
      </c>
      <c r="Z510" s="14">
        <f t="shared" ca="1" si="414"/>
        <v>0</v>
      </c>
      <c r="AA510" s="14">
        <f t="shared" ca="1" si="449"/>
        <v>603964.94699999993</v>
      </c>
      <c r="AB510" s="15">
        <f ca="1">SUM(Z$12:Z510)</f>
        <v>309982.81999999995</v>
      </c>
      <c r="AC510" s="16">
        <f ca="1">SUM(X$12:X510)+SUMIF(Y$12:Y510, "&lt;0")</f>
        <v>293982.12700000009</v>
      </c>
      <c r="AE510" s="9">
        <v>44681</v>
      </c>
      <c r="AF510" s="14">
        <f t="shared" ca="1" si="403"/>
        <v>2000</v>
      </c>
      <c r="AG510" s="14">
        <f t="shared" ca="1" si="431"/>
        <v>2000</v>
      </c>
      <c r="AH510" s="14">
        <f t="shared" ca="1" si="442"/>
        <v>2000</v>
      </c>
      <c r="AI510" s="14">
        <f t="shared" ca="1" si="404"/>
        <v>0</v>
      </c>
      <c r="AJ510" s="14">
        <f t="shared" ca="1" si="405"/>
        <v>0</v>
      </c>
      <c r="AK510" s="14">
        <f t="shared" ca="1" si="415"/>
        <v>925489.56299796025</v>
      </c>
      <c r="AL510" s="15">
        <f ca="1">SUM(AJ$12:AJ510)</f>
        <v>471982.82000000007</v>
      </c>
      <c r="AM510" s="16">
        <f ca="1">SUM(AH$12:AH510)+SUMIF(AI$12:AI510, "&lt;0")</f>
        <v>453506.74299796036</v>
      </c>
      <c r="AO510" s="9">
        <v>44681</v>
      </c>
      <c r="AP510" s="14">
        <f t="shared" ca="1" si="406"/>
        <v>3000</v>
      </c>
      <c r="AQ510" s="14">
        <f t="shared" ca="1" si="436"/>
        <v>3000</v>
      </c>
      <c r="AR510" s="14">
        <f t="shared" ca="1" si="443"/>
        <v>2381.3344806224968</v>
      </c>
      <c r="AS510" s="14">
        <f t="shared" ca="1" si="416"/>
        <v>618.66551937750319</v>
      </c>
      <c r="AT510" s="14">
        <f t="shared" ca="1" si="417"/>
        <v>618.66551937750319</v>
      </c>
      <c r="AU510" s="14">
        <f t="shared" ca="1" si="450"/>
        <v>1327390.7878561858</v>
      </c>
      <c r="AV510" s="15">
        <f ca="1">SUM(AT$12:AT510)</f>
        <v>679632.42881619709</v>
      </c>
      <c r="AW510" s="16">
        <f ca="1">SUM(AR$12:AR510)+SUMIF(AS$12:AS510, "&lt;0")</f>
        <v>647758.35903998872</v>
      </c>
      <c r="AX510" s="15"/>
      <c r="AZ510" s="9">
        <v>44681</v>
      </c>
      <c r="BA510" s="14">
        <f t="shared" ca="1" si="428"/>
        <v>1500</v>
      </c>
      <c r="BB510" s="14">
        <f t="shared" ca="1" si="437"/>
        <v>1500</v>
      </c>
      <c r="BC510" s="14">
        <f t="shared" ca="1" si="444"/>
        <v>1500</v>
      </c>
      <c r="BD510" s="14">
        <f t="shared" ca="1" si="418"/>
        <v>0</v>
      </c>
      <c r="BE510" s="14">
        <f t="shared" ca="1" si="419"/>
        <v>0</v>
      </c>
      <c r="BF510" s="14">
        <f t="shared" ca="1" si="451"/>
        <v>711464.94699999993</v>
      </c>
      <c r="BG510" s="15">
        <f ca="1">SUM(BE$12:BE510)</f>
        <v>363982.82000000007</v>
      </c>
      <c r="BH510" s="16">
        <f ca="1">SUM(BC$12:BC510)+SUMIF(BD$12:BD510, "&lt;0")</f>
        <v>347482.12699999998</v>
      </c>
      <c r="BJ510" s="9">
        <v>44681</v>
      </c>
      <c r="BK510" s="14">
        <f t="shared" ca="1" si="429"/>
        <v>1750</v>
      </c>
      <c r="BL510" s="14">
        <f t="shared" ca="1" si="438"/>
        <v>1750</v>
      </c>
      <c r="BM510" s="14">
        <f t="shared" ca="1" si="445"/>
        <v>1750</v>
      </c>
      <c r="BN510" s="14">
        <f t="shared" ca="1" si="420"/>
        <v>0</v>
      </c>
      <c r="BO510" s="14">
        <f t="shared" ca="1" si="421"/>
        <v>0</v>
      </c>
      <c r="BP510" s="14">
        <f t="shared" ca="1" si="452"/>
        <v>818964.94699999993</v>
      </c>
      <c r="BQ510" s="15">
        <f ca="1">SUM(BO$12:BO510)</f>
        <v>417982.81999999995</v>
      </c>
      <c r="BR510" s="16">
        <f ca="1">SUM(BM$12:BM510)+SUMIF(BN$12:BN510, "&lt;0")</f>
        <v>400982.12699999998</v>
      </c>
      <c r="BT510" s="9">
        <v>44681</v>
      </c>
      <c r="BU510" s="14">
        <f t="shared" ca="1" si="407"/>
        <v>2000</v>
      </c>
      <c r="BV510" s="14">
        <f t="shared" ca="1" si="432"/>
        <v>2000</v>
      </c>
      <c r="BW510" s="14">
        <f t="shared" ca="1" si="446"/>
        <v>2000</v>
      </c>
      <c r="BX510" s="14">
        <f t="shared" ca="1" si="408"/>
        <v>0</v>
      </c>
      <c r="BY510" s="14">
        <f t="shared" ca="1" si="409"/>
        <v>0</v>
      </c>
      <c r="BZ510" s="14">
        <f t="shared" ca="1" si="422"/>
        <v>925489.56299796025</v>
      </c>
      <c r="CA510" s="15">
        <f ca="1">SUM(BY$12:BY510)</f>
        <v>471982.82000000007</v>
      </c>
      <c r="CB510" s="16">
        <f ca="1">SUM(BW$12:BW510)+SUMIF(BX$12:BX510, "&lt;0")</f>
        <v>453506.74299796036</v>
      </c>
      <c r="CD510" s="9">
        <v>44681</v>
      </c>
      <c r="CE510" s="14">
        <f t="shared" ca="1" si="430"/>
        <v>2500</v>
      </c>
      <c r="CF510" s="14">
        <f t="shared" ca="1" si="439"/>
        <v>2500</v>
      </c>
      <c r="CG510" s="14">
        <f t="shared" ca="1" si="447"/>
        <v>2329.8454093324272</v>
      </c>
      <c r="CH510" s="14">
        <f t="shared" ca="1" si="423"/>
        <v>170.15459066757285</v>
      </c>
      <c r="CI510" s="14">
        <f t="shared" ca="1" si="424"/>
        <v>170.15459066757285</v>
      </c>
      <c r="CJ510" s="14">
        <f t="shared" ca="1" si="453"/>
        <v>1131287.2951667549</v>
      </c>
      <c r="CK510" s="15">
        <f ca="1">SUM(CI$12:CI510)</f>
        <v>579503.22478544991</v>
      </c>
      <c r="CL510" s="16">
        <f ca="1">SUM(CG$12:CG510)+SUMIF(CH$12:CH510, "&lt;0")</f>
        <v>551784.07038130483</v>
      </c>
    </row>
    <row r="511" spans="1:90" x14ac:dyDescent="0.2">
      <c r="A511" s="24">
        <v>44682</v>
      </c>
      <c r="B511" s="54">
        <f ca="1">IF($A511&gt;= $C$5,$C$6, INDEX('Historical Data'!$D$2:$D$745, MATCH(A511, 'Historical Data'!$B$2:$B$745, 0)))</f>
        <v>1295.6389999999997</v>
      </c>
      <c r="C511" s="14">
        <f t="shared" ca="1" si="433"/>
        <v>1295.6389999999994</v>
      </c>
      <c r="D511" s="14">
        <f t="shared" ca="1" si="401"/>
        <v>1295.6389999999997</v>
      </c>
      <c r="E511" s="14">
        <f t="shared" ca="1" si="410"/>
        <v>0</v>
      </c>
      <c r="F511" s="14">
        <f t="shared" ca="1" si="402"/>
        <v>0</v>
      </c>
      <c r="G511" s="14">
        <f t="shared" ca="1" si="425"/>
        <v>624885.35600000178</v>
      </c>
      <c r="H511" s="15">
        <f ca="1">SUM(F$12:F511)</f>
        <v>319840.84399999992</v>
      </c>
      <c r="I511" s="16">
        <f ca="1">SUM(D$12:D511)+SUMIF(E$12:E511, "&lt;0")</f>
        <v>305044.51199999976</v>
      </c>
      <c r="J511" s="15"/>
      <c r="K511" s="9">
        <v>44682</v>
      </c>
      <c r="L511" s="14">
        <f t="shared" ca="1" si="426"/>
        <v>1788.5130798771124</v>
      </c>
      <c r="M511" s="14">
        <f t="shared" ca="1" si="434"/>
        <v>1788.5130798771129</v>
      </c>
      <c r="N511" s="14">
        <f t="shared" ca="1" si="440"/>
        <v>1788.5130798771124</v>
      </c>
      <c r="O511" s="14">
        <f t="shared" ca="1" si="411"/>
        <v>0</v>
      </c>
      <c r="P511" s="14">
        <f t="shared" ca="1" si="412"/>
        <v>0</v>
      </c>
      <c r="Q511" s="14">
        <f t="shared" ca="1" si="448"/>
        <v>837314.08442703949</v>
      </c>
      <c r="R511" s="15">
        <f ca="1">SUM(P$12:P511)</f>
        <v>426301.64525345585</v>
      </c>
      <c r="S511" s="16">
        <f ca="1">SUM(N$12:N511)+SUMIF(O$12:O511, "&lt;0")</f>
        <v>411012.43917357875</v>
      </c>
      <c r="U511" s="9">
        <v>44682</v>
      </c>
      <c r="V511" s="14">
        <f t="shared" ca="1" si="427"/>
        <v>1250</v>
      </c>
      <c r="W511" s="14">
        <f t="shared" ca="1" si="435"/>
        <v>1250</v>
      </c>
      <c r="X511" s="14">
        <f t="shared" ca="1" si="441"/>
        <v>1250</v>
      </c>
      <c r="Y511" s="14">
        <f t="shared" ca="1" si="413"/>
        <v>0</v>
      </c>
      <c r="Z511" s="14">
        <f t="shared" ca="1" si="414"/>
        <v>0</v>
      </c>
      <c r="AA511" s="14">
        <f t="shared" ca="1" si="449"/>
        <v>605214.94699999993</v>
      </c>
      <c r="AB511" s="15">
        <f ca="1">SUM(Z$12:Z511)</f>
        <v>309982.81999999995</v>
      </c>
      <c r="AC511" s="16">
        <f ca="1">SUM(X$12:X511)+SUMIF(Y$12:Y511, "&lt;0")</f>
        <v>295232.12700000009</v>
      </c>
      <c r="AE511" s="9">
        <v>44682</v>
      </c>
      <c r="AF511" s="14">
        <f t="shared" ca="1" si="403"/>
        <v>2000</v>
      </c>
      <c r="AG511" s="14">
        <f t="shared" ca="1" si="431"/>
        <v>2000</v>
      </c>
      <c r="AH511" s="14">
        <f t="shared" ca="1" si="442"/>
        <v>2000</v>
      </c>
      <c r="AI511" s="14">
        <f t="shared" ca="1" si="404"/>
        <v>0</v>
      </c>
      <c r="AJ511" s="14">
        <f t="shared" ca="1" si="405"/>
        <v>0</v>
      </c>
      <c r="AK511" s="14">
        <f t="shared" ca="1" si="415"/>
        <v>927489.56299796025</v>
      </c>
      <c r="AL511" s="15">
        <f ca="1">SUM(AJ$12:AJ511)</f>
        <v>471982.82000000007</v>
      </c>
      <c r="AM511" s="16">
        <f ca="1">SUM(AH$12:AH511)+SUMIF(AI$12:AI511, "&lt;0")</f>
        <v>455506.74299796036</v>
      </c>
      <c r="AO511" s="9">
        <v>44682</v>
      </c>
      <c r="AP511" s="14">
        <f t="shared" ca="1" si="406"/>
        <v>3000</v>
      </c>
      <c r="AQ511" s="14">
        <f t="shared" ca="1" si="436"/>
        <v>3000</v>
      </c>
      <c r="AR511" s="14">
        <f t="shared" ca="1" si="443"/>
        <v>2381.3344806224973</v>
      </c>
      <c r="AS511" s="14">
        <f t="shared" ca="1" si="416"/>
        <v>618.66551937750273</v>
      </c>
      <c r="AT511" s="14">
        <f t="shared" ca="1" si="417"/>
        <v>618.66551937750273</v>
      </c>
      <c r="AU511" s="14">
        <f t="shared" ca="1" si="450"/>
        <v>1330390.7878561858</v>
      </c>
      <c r="AV511" s="15">
        <f ca="1">SUM(AT$12:AT511)</f>
        <v>680251.09433557454</v>
      </c>
      <c r="AW511" s="16">
        <f ca="1">SUM(AR$12:AR511)+SUMIF(AS$12:AS511, "&lt;0")</f>
        <v>650139.69352061127</v>
      </c>
      <c r="AX511" s="15"/>
      <c r="AZ511" s="9">
        <v>44682</v>
      </c>
      <c r="BA511" s="14">
        <f t="shared" ca="1" si="428"/>
        <v>1500</v>
      </c>
      <c r="BB511" s="14">
        <f t="shared" ca="1" si="437"/>
        <v>1500</v>
      </c>
      <c r="BC511" s="14">
        <f t="shared" ca="1" si="444"/>
        <v>1500</v>
      </c>
      <c r="BD511" s="14">
        <f t="shared" ca="1" si="418"/>
        <v>0</v>
      </c>
      <c r="BE511" s="14">
        <f t="shared" ca="1" si="419"/>
        <v>0</v>
      </c>
      <c r="BF511" s="14">
        <f t="shared" ca="1" si="451"/>
        <v>712964.94699999993</v>
      </c>
      <c r="BG511" s="15">
        <f ca="1">SUM(BE$12:BE511)</f>
        <v>363982.82000000007</v>
      </c>
      <c r="BH511" s="16">
        <f ca="1">SUM(BC$12:BC511)+SUMIF(BD$12:BD511, "&lt;0")</f>
        <v>348982.12699999998</v>
      </c>
      <c r="BJ511" s="9">
        <v>44682</v>
      </c>
      <c r="BK511" s="14">
        <f t="shared" ca="1" si="429"/>
        <v>1750</v>
      </c>
      <c r="BL511" s="14">
        <f t="shared" ca="1" si="438"/>
        <v>1750</v>
      </c>
      <c r="BM511" s="14">
        <f t="shared" ca="1" si="445"/>
        <v>1750</v>
      </c>
      <c r="BN511" s="14">
        <f t="shared" ca="1" si="420"/>
        <v>0</v>
      </c>
      <c r="BO511" s="14">
        <f t="shared" ca="1" si="421"/>
        <v>0</v>
      </c>
      <c r="BP511" s="14">
        <f t="shared" ca="1" si="452"/>
        <v>820714.94699999993</v>
      </c>
      <c r="BQ511" s="15">
        <f ca="1">SUM(BO$12:BO511)</f>
        <v>417982.81999999995</v>
      </c>
      <c r="BR511" s="16">
        <f ca="1">SUM(BM$12:BM511)+SUMIF(BN$12:BN511, "&lt;0")</f>
        <v>402732.12699999998</v>
      </c>
      <c r="BT511" s="9">
        <v>44682</v>
      </c>
      <c r="BU511" s="14">
        <f t="shared" ca="1" si="407"/>
        <v>2000</v>
      </c>
      <c r="BV511" s="14">
        <f t="shared" ca="1" si="432"/>
        <v>2000</v>
      </c>
      <c r="BW511" s="14">
        <f t="shared" ca="1" si="446"/>
        <v>2000</v>
      </c>
      <c r="BX511" s="14">
        <f t="shared" ca="1" si="408"/>
        <v>0</v>
      </c>
      <c r="BY511" s="14">
        <f t="shared" ca="1" si="409"/>
        <v>0</v>
      </c>
      <c r="BZ511" s="14">
        <f t="shared" ca="1" si="422"/>
        <v>927489.56299796025</v>
      </c>
      <c r="CA511" s="15">
        <f ca="1">SUM(BY$12:BY511)</f>
        <v>471982.82000000007</v>
      </c>
      <c r="CB511" s="16">
        <f ca="1">SUM(BW$12:BW511)+SUMIF(BX$12:BX511, "&lt;0")</f>
        <v>455506.74299796036</v>
      </c>
      <c r="CD511" s="9">
        <v>44682</v>
      </c>
      <c r="CE511" s="14">
        <f t="shared" ca="1" si="430"/>
        <v>2500</v>
      </c>
      <c r="CF511" s="14">
        <f t="shared" ca="1" si="439"/>
        <v>2500</v>
      </c>
      <c r="CG511" s="14">
        <f t="shared" ca="1" si="447"/>
        <v>2355.62313930649</v>
      </c>
      <c r="CH511" s="14">
        <f t="shared" ca="1" si="423"/>
        <v>144.37686069351003</v>
      </c>
      <c r="CI511" s="14">
        <f t="shared" ca="1" si="424"/>
        <v>144.37686069351003</v>
      </c>
      <c r="CJ511" s="14">
        <f t="shared" ca="1" si="453"/>
        <v>1133787.2951667549</v>
      </c>
      <c r="CK511" s="15">
        <f ca="1">SUM(CI$12:CI511)</f>
        <v>579647.60164614348</v>
      </c>
      <c r="CL511" s="16">
        <f ca="1">SUM(CG$12:CG511)+SUMIF(CH$12:CH511, "&lt;0")</f>
        <v>554139.69352061127</v>
      </c>
    </row>
    <row r="512" spans="1:90" x14ac:dyDescent="0.2">
      <c r="A512" s="24">
        <v>44683</v>
      </c>
      <c r="B512" s="54">
        <f ca="1">IF($A512&gt;= $C$5,$C$6, INDEX('Historical Data'!$D$2:$D$745, MATCH(A512, 'Historical Data'!$B$2:$B$745, 0)))</f>
        <v>1295.6389999999997</v>
      </c>
      <c r="C512" s="14">
        <f t="shared" ca="1" si="433"/>
        <v>1295.6389999999994</v>
      </c>
      <c r="D512" s="14">
        <f t="shared" ca="1" si="401"/>
        <v>863.32699999999795</v>
      </c>
      <c r="E512" s="14">
        <f t="shared" ca="1" si="410"/>
        <v>432.31200000000172</v>
      </c>
      <c r="F512" s="14">
        <f t="shared" ca="1" si="402"/>
        <v>432.31200000000172</v>
      </c>
      <c r="G512" s="14">
        <f t="shared" ca="1" si="425"/>
        <v>626180.99500000174</v>
      </c>
      <c r="H512" s="15">
        <f ca="1">SUM(F$12:F512)</f>
        <v>320273.1559999999</v>
      </c>
      <c r="I512" s="16">
        <f ca="1">SUM(D$12:D512)+SUMIF(E$12:E512, "&lt;0")</f>
        <v>305907.83899999975</v>
      </c>
      <c r="J512" s="15"/>
      <c r="K512" s="9">
        <v>44683</v>
      </c>
      <c r="L512" s="14">
        <f t="shared" ca="1" si="426"/>
        <v>1788.5130798771124</v>
      </c>
      <c r="M512" s="14">
        <f t="shared" ca="1" si="434"/>
        <v>1788.5130798771129</v>
      </c>
      <c r="N512" s="14">
        <f t="shared" ca="1" si="440"/>
        <v>1356.2010798771107</v>
      </c>
      <c r="O512" s="14">
        <f t="shared" ca="1" si="411"/>
        <v>432.31200000000172</v>
      </c>
      <c r="P512" s="14">
        <f t="shared" ca="1" si="412"/>
        <v>432.31200000000172</v>
      </c>
      <c r="Q512" s="14">
        <f t="shared" ca="1" si="448"/>
        <v>839102.59750691662</v>
      </c>
      <c r="R512" s="15">
        <f ca="1">SUM(P$12:P512)</f>
        <v>426733.95725345582</v>
      </c>
      <c r="S512" s="16">
        <f ca="1">SUM(N$12:N512)+SUMIF(O$12:O512, "&lt;0")</f>
        <v>412368.64025345584</v>
      </c>
      <c r="U512" s="9">
        <v>44683</v>
      </c>
      <c r="V512" s="14">
        <f t="shared" ca="1" si="427"/>
        <v>1250</v>
      </c>
      <c r="W512" s="14">
        <f t="shared" ca="1" si="435"/>
        <v>1250</v>
      </c>
      <c r="X512" s="14">
        <f t="shared" ca="1" si="441"/>
        <v>817.68799999999828</v>
      </c>
      <c r="Y512" s="14">
        <f t="shared" ca="1" si="413"/>
        <v>432.31200000000172</v>
      </c>
      <c r="Z512" s="14">
        <f t="shared" ca="1" si="414"/>
        <v>432.31200000000172</v>
      </c>
      <c r="AA512" s="14">
        <f t="shared" ca="1" si="449"/>
        <v>606464.94699999993</v>
      </c>
      <c r="AB512" s="15">
        <f ca="1">SUM(Z$12:Z512)</f>
        <v>310415.13199999993</v>
      </c>
      <c r="AC512" s="16">
        <f ca="1">SUM(X$12:X512)+SUMIF(Y$12:Y512, "&lt;0")</f>
        <v>296049.81500000012</v>
      </c>
      <c r="AE512" s="9">
        <v>44683</v>
      </c>
      <c r="AF512" s="14">
        <f t="shared" ca="1" si="403"/>
        <v>2000</v>
      </c>
      <c r="AG512" s="14">
        <f t="shared" ca="1" si="431"/>
        <v>2000</v>
      </c>
      <c r="AH512" s="14">
        <f t="shared" ca="1" si="442"/>
        <v>1567.6879999999983</v>
      </c>
      <c r="AI512" s="14">
        <f t="shared" ca="1" si="404"/>
        <v>432.31200000000172</v>
      </c>
      <c r="AJ512" s="14">
        <f t="shared" ca="1" si="405"/>
        <v>432.31200000000172</v>
      </c>
      <c r="AK512" s="14">
        <f t="shared" ca="1" si="415"/>
        <v>929489.56299796025</v>
      </c>
      <c r="AL512" s="15">
        <f ca="1">SUM(AJ$12:AJ512)</f>
        <v>472415.13200000004</v>
      </c>
      <c r="AM512" s="16">
        <f ca="1">SUM(AH$12:AH512)+SUMIF(AI$12:AI512, "&lt;0")</f>
        <v>457074.43099796039</v>
      </c>
      <c r="AO512" s="9">
        <v>44683</v>
      </c>
      <c r="AP512" s="14">
        <f t="shared" ca="1" si="406"/>
        <v>3000</v>
      </c>
      <c r="AQ512" s="14">
        <f t="shared" ca="1" si="436"/>
        <v>3000</v>
      </c>
      <c r="AR512" s="14">
        <f t="shared" ca="1" si="443"/>
        <v>1949.0888692805511</v>
      </c>
      <c r="AS512" s="14">
        <f t="shared" ca="1" si="416"/>
        <v>1050.9111307194489</v>
      </c>
      <c r="AT512" s="14">
        <f t="shared" ca="1" si="417"/>
        <v>1050.9111307194489</v>
      </c>
      <c r="AU512" s="14">
        <f t="shared" ca="1" si="450"/>
        <v>1333390.7878561858</v>
      </c>
      <c r="AV512" s="15">
        <f ca="1">SUM(AT$12:AT512)</f>
        <v>681302.00546629401</v>
      </c>
      <c r="AW512" s="16">
        <f ca="1">SUM(AR$12:AR512)+SUMIF(AS$12:AS512, "&lt;0")</f>
        <v>652088.7823898918</v>
      </c>
      <c r="AX512" s="15"/>
      <c r="AZ512" s="9">
        <v>44683</v>
      </c>
      <c r="BA512" s="14">
        <f t="shared" ca="1" si="428"/>
        <v>1500</v>
      </c>
      <c r="BB512" s="14">
        <f t="shared" ca="1" si="437"/>
        <v>1500</v>
      </c>
      <c r="BC512" s="14">
        <f t="shared" ca="1" si="444"/>
        <v>1067.6879999999983</v>
      </c>
      <c r="BD512" s="14">
        <f t="shared" ca="1" si="418"/>
        <v>432.31200000000172</v>
      </c>
      <c r="BE512" s="14">
        <f t="shared" ca="1" si="419"/>
        <v>432.31200000000172</v>
      </c>
      <c r="BF512" s="14">
        <f t="shared" ca="1" si="451"/>
        <v>714464.94699999993</v>
      </c>
      <c r="BG512" s="15">
        <f ca="1">SUM(BE$12:BE512)</f>
        <v>364415.13200000004</v>
      </c>
      <c r="BH512" s="16">
        <f ca="1">SUM(BC$12:BC512)+SUMIF(BD$12:BD512, "&lt;0")</f>
        <v>350049.815</v>
      </c>
      <c r="BJ512" s="9">
        <v>44683</v>
      </c>
      <c r="BK512" s="14">
        <f t="shared" ca="1" si="429"/>
        <v>1750</v>
      </c>
      <c r="BL512" s="14">
        <f t="shared" ca="1" si="438"/>
        <v>1750</v>
      </c>
      <c r="BM512" s="14">
        <f t="shared" ca="1" si="445"/>
        <v>1317.6879999999983</v>
      </c>
      <c r="BN512" s="14">
        <f t="shared" ca="1" si="420"/>
        <v>432.31200000000172</v>
      </c>
      <c r="BO512" s="14">
        <f t="shared" ca="1" si="421"/>
        <v>432.31200000000172</v>
      </c>
      <c r="BP512" s="14">
        <f t="shared" ca="1" si="452"/>
        <v>822464.94699999993</v>
      </c>
      <c r="BQ512" s="15">
        <f ca="1">SUM(BO$12:BO512)</f>
        <v>418415.13199999993</v>
      </c>
      <c r="BR512" s="16">
        <f ca="1">SUM(BM$12:BM512)+SUMIF(BN$12:BN512, "&lt;0")</f>
        <v>404049.81499999994</v>
      </c>
      <c r="BT512" s="9">
        <v>44683</v>
      </c>
      <c r="BU512" s="14">
        <f t="shared" ca="1" si="407"/>
        <v>2000</v>
      </c>
      <c r="BV512" s="14">
        <f t="shared" ca="1" si="432"/>
        <v>2000</v>
      </c>
      <c r="BW512" s="14">
        <f t="shared" ca="1" si="446"/>
        <v>1567.6879999999983</v>
      </c>
      <c r="BX512" s="14">
        <f t="shared" ca="1" si="408"/>
        <v>432.31200000000172</v>
      </c>
      <c r="BY512" s="14">
        <f t="shared" ca="1" si="409"/>
        <v>432.31200000000172</v>
      </c>
      <c r="BZ512" s="14">
        <f t="shared" ca="1" si="422"/>
        <v>929489.56299796025</v>
      </c>
      <c r="CA512" s="15">
        <f ca="1">SUM(BY$12:BY512)</f>
        <v>472415.13200000004</v>
      </c>
      <c r="CB512" s="16">
        <f ca="1">SUM(BW$12:BW512)+SUMIF(BX$12:BX512, "&lt;0")</f>
        <v>457074.43099796039</v>
      </c>
      <c r="CD512" s="9">
        <v>44683</v>
      </c>
      <c r="CE512" s="14">
        <f t="shared" ca="1" si="430"/>
        <v>2500</v>
      </c>
      <c r="CF512" s="14">
        <f t="shared" ca="1" si="439"/>
        <v>2500</v>
      </c>
      <c r="CG512" s="14">
        <f t="shared" ca="1" si="447"/>
        <v>1949.0888692805511</v>
      </c>
      <c r="CH512" s="14">
        <f t="shared" ca="1" si="423"/>
        <v>550.91113071944892</v>
      </c>
      <c r="CI512" s="14">
        <f t="shared" ca="1" si="424"/>
        <v>550.91113071944892</v>
      </c>
      <c r="CJ512" s="14">
        <f t="shared" ca="1" si="453"/>
        <v>1136287.2951667549</v>
      </c>
      <c r="CK512" s="15">
        <f ca="1">SUM(CI$12:CI512)</f>
        <v>580198.51277686295</v>
      </c>
      <c r="CL512" s="16">
        <f ca="1">SUM(CG$12:CG512)+SUMIF(CH$12:CH512, "&lt;0")</f>
        <v>556088.7823898918</v>
      </c>
    </row>
    <row r="513" spans="1:90" x14ac:dyDescent="0.2">
      <c r="A513" s="24">
        <v>44684</v>
      </c>
      <c r="B513" s="54">
        <f ca="1">IF($A513&gt;= $C$5,$C$6, INDEX('Historical Data'!$D$2:$D$745, MATCH(A513, 'Historical Data'!$B$2:$B$745, 0)))</f>
        <v>1295.6389999999997</v>
      </c>
      <c r="C513" s="14">
        <f t="shared" ca="1" si="433"/>
        <v>1295.6389999999994</v>
      </c>
      <c r="D513" s="14">
        <f t="shared" ca="1" si="401"/>
        <v>212.36700000000201</v>
      </c>
      <c r="E513" s="14">
        <f t="shared" ca="1" si="410"/>
        <v>1083.2719999999977</v>
      </c>
      <c r="F513" s="14">
        <f t="shared" ca="1" si="402"/>
        <v>1083.2719999999977</v>
      </c>
      <c r="G513" s="14">
        <f t="shared" ca="1" si="425"/>
        <v>627476.63400000171</v>
      </c>
      <c r="H513" s="15">
        <f ca="1">SUM(F$12:F513)</f>
        <v>321356.4279999999</v>
      </c>
      <c r="I513" s="16">
        <f ca="1">SUM(D$12:D513)+SUMIF(E$12:E513, "&lt;0")</f>
        <v>306120.20599999977</v>
      </c>
      <c r="J513" s="15"/>
      <c r="K513" s="9">
        <v>44684</v>
      </c>
      <c r="L513" s="14">
        <f t="shared" ca="1" si="426"/>
        <v>1788.5130798771124</v>
      </c>
      <c r="M513" s="14">
        <f t="shared" ca="1" si="434"/>
        <v>1788.5130798771129</v>
      </c>
      <c r="N513" s="14">
        <f t="shared" ca="1" si="440"/>
        <v>212.36700000000201</v>
      </c>
      <c r="O513" s="14">
        <f t="shared" ca="1" si="411"/>
        <v>1576.1460798771104</v>
      </c>
      <c r="P513" s="14">
        <f t="shared" ca="1" si="412"/>
        <v>1576.1460798771104</v>
      </c>
      <c r="Q513" s="14">
        <f t="shared" ca="1" si="448"/>
        <v>840891.11058679374</v>
      </c>
      <c r="R513" s="15">
        <f ca="1">SUM(P$12:P513)</f>
        <v>428310.10333333293</v>
      </c>
      <c r="S513" s="16">
        <f ca="1">SUM(N$12:N513)+SUMIF(O$12:O513, "&lt;0")</f>
        <v>412581.00725345587</v>
      </c>
      <c r="U513" s="9">
        <v>44684</v>
      </c>
      <c r="V513" s="14">
        <f t="shared" ca="1" si="427"/>
        <v>1250</v>
      </c>
      <c r="W513" s="14">
        <f t="shared" ca="1" si="435"/>
        <v>1250</v>
      </c>
      <c r="X513" s="14">
        <f t="shared" ca="1" si="441"/>
        <v>212.36700000000201</v>
      </c>
      <c r="Y513" s="14">
        <f t="shared" ca="1" si="413"/>
        <v>1037.632999999998</v>
      </c>
      <c r="Z513" s="14">
        <f t="shared" ca="1" si="414"/>
        <v>1037.632999999998</v>
      </c>
      <c r="AA513" s="14">
        <f t="shared" ca="1" si="449"/>
        <v>607714.94699999993</v>
      </c>
      <c r="AB513" s="15">
        <f ca="1">SUM(Z$12:Z513)</f>
        <v>311452.7649999999</v>
      </c>
      <c r="AC513" s="16">
        <f ca="1">SUM(X$12:X513)+SUMIF(Y$12:Y513, "&lt;0")</f>
        <v>296262.18200000015</v>
      </c>
      <c r="AE513" s="9">
        <v>44684</v>
      </c>
      <c r="AF513" s="14">
        <f t="shared" ca="1" si="403"/>
        <v>2000</v>
      </c>
      <c r="AG513" s="14">
        <f t="shared" ca="1" si="431"/>
        <v>2000</v>
      </c>
      <c r="AH513" s="14">
        <f t="shared" ca="1" si="442"/>
        <v>423.85392012288958</v>
      </c>
      <c r="AI513" s="14">
        <f t="shared" ca="1" si="404"/>
        <v>1576.1460798771104</v>
      </c>
      <c r="AJ513" s="14">
        <f t="shared" ca="1" si="405"/>
        <v>1576.1460798771104</v>
      </c>
      <c r="AK513" s="14">
        <f t="shared" ca="1" si="415"/>
        <v>931489.56299796025</v>
      </c>
      <c r="AL513" s="15">
        <f ca="1">SUM(AJ$12:AJ513)</f>
        <v>473991.27807987714</v>
      </c>
      <c r="AM513" s="16">
        <f ca="1">SUM(AH$12:AH513)+SUMIF(AI$12:AI513, "&lt;0")</f>
        <v>457498.28491808329</v>
      </c>
      <c r="AO513" s="9">
        <v>44684</v>
      </c>
      <c r="AP513" s="14">
        <f t="shared" ca="1" si="406"/>
        <v>3000</v>
      </c>
      <c r="AQ513" s="14">
        <f t="shared" ca="1" si="436"/>
        <v>3000</v>
      </c>
      <c r="AR513" s="14">
        <f t="shared" ca="1" si="443"/>
        <v>831.03251937750474</v>
      </c>
      <c r="AS513" s="14">
        <f t="shared" ca="1" si="416"/>
        <v>2168.9674806224953</v>
      </c>
      <c r="AT513" s="14">
        <f t="shared" ca="1" si="417"/>
        <v>2168.9674806224953</v>
      </c>
      <c r="AU513" s="14">
        <f t="shared" ca="1" si="450"/>
        <v>1336390.7878561858</v>
      </c>
      <c r="AV513" s="15">
        <f ca="1">SUM(AT$12:AT513)</f>
        <v>683470.97294691647</v>
      </c>
      <c r="AW513" s="16">
        <f ca="1">SUM(AR$12:AR513)+SUMIF(AS$12:AS513, "&lt;0")</f>
        <v>652919.81490926933</v>
      </c>
      <c r="AX513" s="15"/>
      <c r="AZ513" s="9">
        <v>44684</v>
      </c>
      <c r="BA513" s="14">
        <f t="shared" ca="1" si="428"/>
        <v>1500</v>
      </c>
      <c r="BB513" s="14">
        <f t="shared" ca="1" si="437"/>
        <v>1500</v>
      </c>
      <c r="BC513" s="14">
        <f t="shared" ca="1" si="444"/>
        <v>212.36700000000201</v>
      </c>
      <c r="BD513" s="14">
        <f t="shared" ca="1" si="418"/>
        <v>1287.632999999998</v>
      </c>
      <c r="BE513" s="14">
        <f t="shared" ca="1" si="419"/>
        <v>1287.632999999998</v>
      </c>
      <c r="BF513" s="14">
        <f t="shared" ca="1" si="451"/>
        <v>715964.94699999993</v>
      </c>
      <c r="BG513" s="15">
        <f ca="1">SUM(BE$12:BE513)</f>
        <v>365702.76500000001</v>
      </c>
      <c r="BH513" s="16">
        <f ca="1">SUM(BC$12:BC513)+SUMIF(BD$12:BD513, "&lt;0")</f>
        <v>350262.18200000003</v>
      </c>
      <c r="BJ513" s="9">
        <v>44684</v>
      </c>
      <c r="BK513" s="14">
        <f t="shared" ca="1" si="429"/>
        <v>1750</v>
      </c>
      <c r="BL513" s="14">
        <f t="shared" ca="1" si="438"/>
        <v>1750</v>
      </c>
      <c r="BM513" s="14">
        <f t="shared" ca="1" si="445"/>
        <v>212.36700000000201</v>
      </c>
      <c r="BN513" s="14">
        <f t="shared" ca="1" si="420"/>
        <v>1537.632999999998</v>
      </c>
      <c r="BO513" s="14">
        <f t="shared" ca="1" si="421"/>
        <v>1537.632999999998</v>
      </c>
      <c r="BP513" s="14">
        <f t="shared" ca="1" si="452"/>
        <v>824214.94699999993</v>
      </c>
      <c r="BQ513" s="15">
        <f ca="1">SUM(BO$12:BO513)</f>
        <v>419952.7649999999</v>
      </c>
      <c r="BR513" s="16">
        <f ca="1">SUM(BM$12:BM513)+SUMIF(BN$12:BN513, "&lt;0")</f>
        <v>404262.18200000003</v>
      </c>
      <c r="BT513" s="9">
        <v>44684</v>
      </c>
      <c r="BU513" s="14">
        <f t="shared" ca="1" si="407"/>
        <v>2000</v>
      </c>
      <c r="BV513" s="14">
        <f t="shared" ca="1" si="432"/>
        <v>2000</v>
      </c>
      <c r="BW513" s="14">
        <f t="shared" ca="1" si="446"/>
        <v>423.85392012288958</v>
      </c>
      <c r="BX513" s="14">
        <f t="shared" ca="1" si="408"/>
        <v>1576.1460798771104</v>
      </c>
      <c r="BY513" s="14">
        <f t="shared" ca="1" si="409"/>
        <v>1576.1460798771104</v>
      </c>
      <c r="BZ513" s="14">
        <f t="shared" ca="1" si="422"/>
        <v>931489.56299796025</v>
      </c>
      <c r="CA513" s="15">
        <f ca="1">SUM(BY$12:BY513)</f>
        <v>473991.27807987714</v>
      </c>
      <c r="CB513" s="16">
        <f ca="1">SUM(BW$12:BW513)+SUMIF(BX$12:BX513, "&lt;0")</f>
        <v>457498.28491808329</v>
      </c>
      <c r="CD513" s="9">
        <v>44684</v>
      </c>
      <c r="CE513" s="14">
        <f t="shared" ca="1" si="430"/>
        <v>2500</v>
      </c>
      <c r="CF513" s="14">
        <f t="shared" ca="1" si="439"/>
        <v>2500</v>
      </c>
      <c r="CG513" s="14">
        <f t="shared" ca="1" si="447"/>
        <v>831.03251937750474</v>
      </c>
      <c r="CH513" s="14">
        <f t="shared" ca="1" si="423"/>
        <v>1668.9674806224953</v>
      </c>
      <c r="CI513" s="14">
        <f t="shared" ca="1" si="424"/>
        <v>1668.9674806224953</v>
      </c>
      <c r="CJ513" s="14">
        <f t="shared" ca="1" si="453"/>
        <v>1138787.2951667549</v>
      </c>
      <c r="CK513" s="15">
        <f ca="1">SUM(CI$12:CI513)</f>
        <v>581867.48025748541</v>
      </c>
      <c r="CL513" s="16">
        <f ca="1">SUM(CG$12:CG513)+SUMIF(CH$12:CH513, "&lt;0")</f>
        <v>556919.81490926933</v>
      </c>
    </row>
    <row r="514" spans="1:90" x14ac:dyDescent="0.2">
      <c r="A514" s="24">
        <v>44685</v>
      </c>
      <c r="B514" s="54">
        <f ca="1">IF($A514&gt;= $C$5,$C$6, INDEX('Historical Data'!$D$2:$D$745, MATCH(A514, 'Historical Data'!$B$2:$B$745, 0)))</f>
        <v>1295.6389999999997</v>
      </c>
      <c r="C514" s="14">
        <f t="shared" ca="1" si="433"/>
        <v>1295.6389999999994</v>
      </c>
      <c r="D514" s="14">
        <f t="shared" ca="1" si="401"/>
        <v>195</v>
      </c>
      <c r="E514" s="14">
        <f t="shared" ca="1" si="410"/>
        <v>1100.6389999999997</v>
      </c>
      <c r="F514" s="14">
        <f t="shared" ca="1" si="402"/>
        <v>1100.6389999999997</v>
      </c>
      <c r="G514" s="14">
        <f t="shared" ca="1" si="425"/>
        <v>628772.27300000167</v>
      </c>
      <c r="H514" s="15">
        <f ca="1">SUM(F$12:F514)</f>
        <v>322457.06699999992</v>
      </c>
      <c r="I514" s="16">
        <f ca="1">SUM(D$12:D514)+SUMIF(E$12:E514, "&lt;0")</f>
        <v>306315.20599999977</v>
      </c>
      <c r="J514" s="15"/>
      <c r="K514" s="9">
        <v>44685</v>
      </c>
      <c r="L514" s="14">
        <f t="shared" ca="1" si="426"/>
        <v>1788.5130798771124</v>
      </c>
      <c r="M514" s="14">
        <f t="shared" ca="1" si="434"/>
        <v>1788.5130798771129</v>
      </c>
      <c r="N514" s="14">
        <f t="shared" ca="1" si="440"/>
        <v>195</v>
      </c>
      <c r="O514" s="14">
        <f t="shared" ca="1" si="411"/>
        <v>1593.5130798771124</v>
      </c>
      <c r="P514" s="14">
        <f t="shared" ca="1" si="412"/>
        <v>1593.5130798771124</v>
      </c>
      <c r="Q514" s="14">
        <f t="shared" ca="1" si="448"/>
        <v>842679.62366667087</v>
      </c>
      <c r="R514" s="15">
        <f ca="1">SUM(P$12:P514)</f>
        <v>429903.61641321005</v>
      </c>
      <c r="S514" s="16">
        <f ca="1">SUM(N$12:N514)+SUMIF(O$12:O514, "&lt;0")</f>
        <v>412776.00725345587</v>
      </c>
      <c r="U514" s="9">
        <v>44685</v>
      </c>
      <c r="V514" s="14">
        <f t="shared" ca="1" si="427"/>
        <v>1250</v>
      </c>
      <c r="W514" s="14">
        <f t="shared" ca="1" si="435"/>
        <v>1250</v>
      </c>
      <c r="X514" s="14">
        <f t="shared" ca="1" si="441"/>
        <v>195</v>
      </c>
      <c r="Y514" s="14">
        <f t="shared" ca="1" si="413"/>
        <v>1055</v>
      </c>
      <c r="Z514" s="14">
        <f t="shared" ca="1" si="414"/>
        <v>1055</v>
      </c>
      <c r="AA514" s="14">
        <f t="shared" ca="1" si="449"/>
        <v>608964.94699999993</v>
      </c>
      <c r="AB514" s="15">
        <f ca="1">SUM(Z$12:Z514)</f>
        <v>312507.7649999999</v>
      </c>
      <c r="AC514" s="16">
        <f ca="1">SUM(X$12:X514)+SUMIF(Y$12:Y514, "&lt;0")</f>
        <v>296457.18200000015</v>
      </c>
      <c r="AE514" s="9">
        <v>44685</v>
      </c>
      <c r="AF514" s="14">
        <f t="shared" ca="1" si="403"/>
        <v>2000</v>
      </c>
      <c r="AG514" s="14">
        <f t="shared" ca="1" si="431"/>
        <v>2000</v>
      </c>
      <c r="AH514" s="14">
        <f t="shared" ca="1" si="442"/>
        <v>380.70919014882497</v>
      </c>
      <c r="AI514" s="14">
        <f t="shared" ca="1" si="404"/>
        <v>1619.290809851175</v>
      </c>
      <c r="AJ514" s="14">
        <f t="shared" ca="1" si="405"/>
        <v>1619.290809851175</v>
      </c>
      <c r="AK514" s="14">
        <f t="shared" ca="1" si="415"/>
        <v>933489.56299796025</v>
      </c>
      <c r="AL514" s="15">
        <f ca="1">SUM(AJ$12:AJ514)</f>
        <v>475610.56888972834</v>
      </c>
      <c r="AM514" s="16">
        <f ca="1">SUM(AH$12:AH514)+SUMIF(AI$12:AI514, "&lt;0")</f>
        <v>457878.99410823209</v>
      </c>
      <c r="AO514" s="9">
        <v>44685</v>
      </c>
      <c r="AP514" s="14">
        <f t="shared" ca="1" si="406"/>
        <v>3000</v>
      </c>
      <c r="AQ514" s="14">
        <f t="shared" ca="1" si="436"/>
        <v>3000</v>
      </c>
      <c r="AR514" s="14">
        <f t="shared" ca="1" si="443"/>
        <v>813.66551937750319</v>
      </c>
      <c r="AS514" s="14">
        <f t="shared" ca="1" si="416"/>
        <v>2186.3344806224968</v>
      </c>
      <c r="AT514" s="14">
        <f t="shared" ca="1" si="417"/>
        <v>2186.3344806224968</v>
      </c>
      <c r="AU514" s="14">
        <f t="shared" ca="1" si="450"/>
        <v>1339390.7878561858</v>
      </c>
      <c r="AV514" s="15">
        <f ca="1">SUM(AT$12:AT514)</f>
        <v>685657.30742753902</v>
      </c>
      <c r="AW514" s="16">
        <f ca="1">SUM(AR$12:AR514)+SUMIF(AS$12:AS514, "&lt;0")</f>
        <v>653733.48042864678</v>
      </c>
      <c r="AX514" s="15"/>
      <c r="AZ514" s="9">
        <v>44685</v>
      </c>
      <c r="BA514" s="14">
        <f t="shared" ca="1" si="428"/>
        <v>1500</v>
      </c>
      <c r="BB514" s="14">
        <f t="shared" ca="1" si="437"/>
        <v>1500</v>
      </c>
      <c r="BC514" s="14">
        <f t="shared" ca="1" si="444"/>
        <v>195</v>
      </c>
      <c r="BD514" s="14">
        <f t="shared" ca="1" si="418"/>
        <v>1305</v>
      </c>
      <c r="BE514" s="14">
        <f t="shared" ca="1" si="419"/>
        <v>1305</v>
      </c>
      <c r="BF514" s="14">
        <f t="shared" ca="1" si="451"/>
        <v>717464.94699999993</v>
      </c>
      <c r="BG514" s="15">
        <f ca="1">SUM(BE$12:BE514)</f>
        <v>367007.76500000001</v>
      </c>
      <c r="BH514" s="16">
        <f ca="1">SUM(BC$12:BC514)+SUMIF(BD$12:BD514, "&lt;0")</f>
        <v>350457.18200000003</v>
      </c>
      <c r="BJ514" s="9">
        <v>44685</v>
      </c>
      <c r="BK514" s="14">
        <f t="shared" ca="1" si="429"/>
        <v>1750</v>
      </c>
      <c r="BL514" s="14">
        <f t="shared" ca="1" si="438"/>
        <v>1750</v>
      </c>
      <c r="BM514" s="14">
        <f t="shared" ca="1" si="445"/>
        <v>195</v>
      </c>
      <c r="BN514" s="14">
        <f t="shared" ca="1" si="420"/>
        <v>1555</v>
      </c>
      <c r="BO514" s="14">
        <f t="shared" ca="1" si="421"/>
        <v>1555</v>
      </c>
      <c r="BP514" s="14">
        <f t="shared" ca="1" si="452"/>
        <v>825964.94699999993</v>
      </c>
      <c r="BQ514" s="15">
        <f ca="1">SUM(BO$12:BO514)</f>
        <v>421507.7649999999</v>
      </c>
      <c r="BR514" s="16">
        <f ca="1">SUM(BM$12:BM514)+SUMIF(BN$12:BN514, "&lt;0")</f>
        <v>404457.18200000003</v>
      </c>
      <c r="BT514" s="9">
        <v>44685</v>
      </c>
      <c r="BU514" s="14">
        <f t="shared" ca="1" si="407"/>
        <v>2000</v>
      </c>
      <c r="BV514" s="14">
        <f t="shared" ca="1" si="432"/>
        <v>2000</v>
      </c>
      <c r="BW514" s="14">
        <f t="shared" ca="1" si="446"/>
        <v>380.70919014882497</v>
      </c>
      <c r="BX514" s="14">
        <f t="shared" ca="1" si="408"/>
        <v>1619.290809851175</v>
      </c>
      <c r="BY514" s="14">
        <f t="shared" ca="1" si="409"/>
        <v>1619.290809851175</v>
      </c>
      <c r="BZ514" s="14">
        <f t="shared" ca="1" si="422"/>
        <v>933489.56299796025</v>
      </c>
      <c r="CA514" s="15">
        <f ca="1">SUM(BY$12:BY514)</f>
        <v>475610.56888972834</v>
      </c>
      <c r="CB514" s="16">
        <f ca="1">SUM(BW$12:BW514)+SUMIF(BX$12:BX514, "&lt;0")</f>
        <v>457878.99410823209</v>
      </c>
      <c r="CD514" s="9">
        <v>44685</v>
      </c>
      <c r="CE514" s="14">
        <f t="shared" ca="1" si="430"/>
        <v>2500</v>
      </c>
      <c r="CF514" s="14">
        <f t="shared" ca="1" si="439"/>
        <v>2500</v>
      </c>
      <c r="CG514" s="14">
        <f t="shared" ca="1" si="447"/>
        <v>813.66551937750296</v>
      </c>
      <c r="CH514" s="14">
        <f t="shared" ca="1" si="423"/>
        <v>1686.334480622497</v>
      </c>
      <c r="CI514" s="14">
        <f t="shared" ca="1" si="424"/>
        <v>1686.334480622497</v>
      </c>
      <c r="CJ514" s="14">
        <f t="shared" ca="1" si="453"/>
        <v>1141287.2951667549</v>
      </c>
      <c r="CK514" s="15">
        <f ca="1">SUM(CI$12:CI514)</f>
        <v>583553.81473810796</v>
      </c>
      <c r="CL514" s="16">
        <f ca="1">SUM(CG$12:CG514)+SUMIF(CH$12:CH514, "&lt;0")</f>
        <v>557733.48042864678</v>
      </c>
    </row>
    <row r="515" spans="1:90" x14ac:dyDescent="0.2">
      <c r="A515" s="24">
        <v>44686</v>
      </c>
      <c r="B515" s="54">
        <f ca="1">IF($A515&gt;= $C$5,$C$6, INDEX('Historical Data'!$D$2:$D$745, MATCH(A515, 'Historical Data'!$B$2:$B$745, 0)))</f>
        <v>1295.6389999999997</v>
      </c>
      <c r="C515" s="14">
        <f t="shared" ca="1" si="433"/>
        <v>1295.6389999999994</v>
      </c>
      <c r="D515" s="14">
        <f t="shared" ca="1" si="401"/>
        <v>517.01900000000023</v>
      </c>
      <c r="E515" s="14">
        <f t="shared" ca="1" si="410"/>
        <v>778.61999999999944</v>
      </c>
      <c r="F515" s="14">
        <f t="shared" ca="1" si="402"/>
        <v>778.61999999999944</v>
      </c>
      <c r="G515" s="14">
        <f t="shared" ca="1" si="425"/>
        <v>630067.91200000164</v>
      </c>
      <c r="H515" s="15">
        <f ca="1">SUM(F$12:F515)</f>
        <v>323235.68699999992</v>
      </c>
      <c r="I515" s="16">
        <f ca="1">SUM(D$12:D515)+SUMIF(E$12:E515, "&lt;0")</f>
        <v>306832.22499999974</v>
      </c>
      <c r="J515" s="15"/>
      <c r="K515" s="9">
        <v>44686</v>
      </c>
      <c r="L515" s="14">
        <f t="shared" ca="1" si="426"/>
        <v>1788.5130798771124</v>
      </c>
      <c r="M515" s="14">
        <f t="shared" ca="1" si="434"/>
        <v>1788.5130798771129</v>
      </c>
      <c r="N515" s="14">
        <f t="shared" ca="1" si="440"/>
        <v>517.01900000000023</v>
      </c>
      <c r="O515" s="14">
        <f t="shared" ca="1" si="411"/>
        <v>1271.4940798771122</v>
      </c>
      <c r="P515" s="14">
        <f t="shared" ca="1" si="412"/>
        <v>1271.4940798771122</v>
      </c>
      <c r="Q515" s="14">
        <f t="shared" ca="1" si="448"/>
        <v>844468.136746548</v>
      </c>
      <c r="R515" s="15">
        <f ca="1">SUM(P$12:P515)</f>
        <v>431175.11049308715</v>
      </c>
      <c r="S515" s="16">
        <f ca="1">SUM(N$12:N515)+SUMIF(O$12:O515, "&lt;0")</f>
        <v>413293.02625345584</v>
      </c>
      <c r="U515" s="9">
        <v>44686</v>
      </c>
      <c r="V515" s="14">
        <f t="shared" ca="1" si="427"/>
        <v>1250</v>
      </c>
      <c r="W515" s="14">
        <f t="shared" ca="1" si="435"/>
        <v>1250</v>
      </c>
      <c r="X515" s="14">
        <f t="shared" ca="1" si="441"/>
        <v>517.01900000000023</v>
      </c>
      <c r="Y515" s="14">
        <f t="shared" ca="1" si="413"/>
        <v>732.98099999999977</v>
      </c>
      <c r="Z515" s="14">
        <f t="shared" ca="1" si="414"/>
        <v>732.98099999999977</v>
      </c>
      <c r="AA515" s="14">
        <f t="shared" ca="1" si="449"/>
        <v>610214.94699999993</v>
      </c>
      <c r="AB515" s="15">
        <f ca="1">SUM(Z$12:Z515)</f>
        <v>313240.74599999993</v>
      </c>
      <c r="AC515" s="16">
        <f ca="1">SUM(X$12:X515)+SUMIF(Y$12:Y515, "&lt;0")</f>
        <v>296974.20100000012</v>
      </c>
      <c r="AE515" s="9">
        <v>44686</v>
      </c>
      <c r="AF515" s="14">
        <f t="shared" ca="1" si="403"/>
        <v>2000</v>
      </c>
      <c r="AG515" s="14">
        <f t="shared" ca="1" si="431"/>
        <v>2000</v>
      </c>
      <c r="AH515" s="14">
        <f t="shared" ca="1" si="442"/>
        <v>676.95046017476261</v>
      </c>
      <c r="AI515" s="14">
        <f t="shared" ca="1" si="404"/>
        <v>1323.0495398252374</v>
      </c>
      <c r="AJ515" s="14">
        <f t="shared" ca="1" si="405"/>
        <v>1323.0495398252374</v>
      </c>
      <c r="AK515" s="14">
        <f t="shared" ca="1" si="415"/>
        <v>935489.56299796025</v>
      </c>
      <c r="AL515" s="15">
        <f ca="1">SUM(AJ$12:AJ515)</f>
        <v>476933.61842955358</v>
      </c>
      <c r="AM515" s="16">
        <f ca="1">SUM(AH$12:AH515)+SUMIF(AI$12:AI515, "&lt;0")</f>
        <v>458555.94456840685</v>
      </c>
      <c r="AO515" s="9">
        <v>44686</v>
      </c>
      <c r="AP515" s="14">
        <f t="shared" ca="1" si="406"/>
        <v>3000</v>
      </c>
      <c r="AQ515" s="14">
        <f t="shared" ca="1" si="436"/>
        <v>3000</v>
      </c>
      <c r="AR515" s="14">
        <f t="shared" ca="1" si="443"/>
        <v>1135.684519377503</v>
      </c>
      <c r="AS515" s="14">
        <f t="shared" ca="1" si="416"/>
        <v>1864.315480622497</v>
      </c>
      <c r="AT515" s="14">
        <f t="shared" ca="1" si="417"/>
        <v>1864.315480622497</v>
      </c>
      <c r="AU515" s="14">
        <f t="shared" ca="1" si="450"/>
        <v>1342390.7878561858</v>
      </c>
      <c r="AV515" s="15">
        <f ca="1">SUM(AT$12:AT515)</f>
        <v>687521.62290816149</v>
      </c>
      <c r="AW515" s="16">
        <f ca="1">SUM(AR$12:AR515)+SUMIF(AS$12:AS515, "&lt;0")</f>
        <v>654869.16494802432</v>
      </c>
      <c r="AX515" s="15"/>
      <c r="AZ515" s="9">
        <v>44686</v>
      </c>
      <c r="BA515" s="14">
        <f t="shared" ca="1" si="428"/>
        <v>1500</v>
      </c>
      <c r="BB515" s="14">
        <f t="shared" ca="1" si="437"/>
        <v>1500</v>
      </c>
      <c r="BC515" s="14">
        <f t="shared" ca="1" si="444"/>
        <v>517.01900000000023</v>
      </c>
      <c r="BD515" s="14">
        <f t="shared" ca="1" si="418"/>
        <v>982.98099999999977</v>
      </c>
      <c r="BE515" s="14">
        <f t="shared" ca="1" si="419"/>
        <v>982.98099999999977</v>
      </c>
      <c r="BF515" s="14">
        <f t="shared" ca="1" si="451"/>
        <v>718964.94699999993</v>
      </c>
      <c r="BG515" s="15">
        <f ca="1">SUM(BE$12:BE515)</f>
        <v>367990.74600000004</v>
      </c>
      <c r="BH515" s="16">
        <f ca="1">SUM(BC$12:BC515)+SUMIF(BD$12:BD515, "&lt;0")</f>
        <v>350974.201</v>
      </c>
      <c r="BJ515" s="9">
        <v>44686</v>
      </c>
      <c r="BK515" s="14">
        <f t="shared" ca="1" si="429"/>
        <v>1750</v>
      </c>
      <c r="BL515" s="14">
        <f t="shared" ca="1" si="438"/>
        <v>1750</v>
      </c>
      <c r="BM515" s="14">
        <f t="shared" ca="1" si="445"/>
        <v>517.01900000000023</v>
      </c>
      <c r="BN515" s="14">
        <f t="shared" ca="1" si="420"/>
        <v>1232.9809999999998</v>
      </c>
      <c r="BO515" s="14">
        <f t="shared" ca="1" si="421"/>
        <v>1232.9809999999998</v>
      </c>
      <c r="BP515" s="14">
        <f t="shared" ca="1" si="452"/>
        <v>827714.94699999993</v>
      </c>
      <c r="BQ515" s="15">
        <f ca="1">SUM(BO$12:BO515)</f>
        <v>422740.74599999993</v>
      </c>
      <c r="BR515" s="16">
        <f ca="1">SUM(BM$12:BM515)+SUMIF(BN$12:BN515, "&lt;0")</f>
        <v>404974.201</v>
      </c>
      <c r="BT515" s="9">
        <v>44686</v>
      </c>
      <c r="BU515" s="14">
        <f t="shared" ca="1" si="407"/>
        <v>2000</v>
      </c>
      <c r="BV515" s="14">
        <f t="shared" ca="1" si="432"/>
        <v>2000</v>
      </c>
      <c r="BW515" s="14">
        <f t="shared" ca="1" si="446"/>
        <v>676.95046017476261</v>
      </c>
      <c r="BX515" s="14">
        <f t="shared" ca="1" si="408"/>
        <v>1323.0495398252374</v>
      </c>
      <c r="BY515" s="14">
        <f t="shared" ca="1" si="409"/>
        <v>1323.0495398252374</v>
      </c>
      <c r="BZ515" s="14">
        <f t="shared" ca="1" si="422"/>
        <v>935489.56299796025</v>
      </c>
      <c r="CA515" s="15">
        <f ca="1">SUM(BY$12:BY515)</f>
        <v>476933.61842955358</v>
      </c>
      <c r="CB515" s="16">
        <f ca="1">SUM(BW$12:BW515)+SUMIF(BX$12:BX515, "&lt;0")</f>
        <v>458555.94456840685</v>
      </c>
      <c r="CD515" s="9">
        <v>44686</v>
      </c>
      <c r="CE515" s="14">
        <f t="shared" ca="1" si="430"/>
        <v>2500</v>
      </c>
      <c r="CF515" s="14">
        <f t="shared" ca="1" si="439"/>
        <v>2500</v>
      </c>
      <c r="CG515" s="14">
        <f t="shared" ca="1" si="447"/>
        <v>1135.684519377503</v>
      </c>
      <c r="CH515" s="14">
        <f t="shared" ca="1" si="423"/>
        <v>1364.315480622497</v>
      </c>
      <c r="CI515" s="14">
        <f t="shared" ca="1" si="424"/>
        <v>1364.315480622497</v>
      </c>
      <c r="CJ515" s="14">
        <f t="shared" ca="1" si="453"/>
        <v>1143787.2951667549</v>
      </c>
      <c r="CK515" s="15">
        <f ca="1">SUM(CI$12:CI515)</f>
        <v>584918.13021873042</v>
      </c>
      <c r="CL515" s="16">
        <f ca="1">SUM(CG$12:CG515)+SUMIF(CH$12:CH515, "&lt;0")</f>
        <v>558869.16494802432</v>
      </c>
    </row>
    <row r="516" spans="1:90" x14ac:dyDescent="0.2">
      <c r="A516" s="24">
        <v>44687</v>
      </c>
      <c r="B516" s="54">
        <f ca="1">IF($A516&gt;= $C$5,$C$6, INDEX('Historical Data'!$D$2:$D$745, MATCH(A516, 'Historical Data'!$B$2:$B$745, 0)))</f>
        <v>1295.6389999999997</v>
      </c>
      <c r="C516" s="14">
        <f t="shared" ca="1" si="433"/>
        <v>1295.6389999999994</v>
      </c>
      <c r="D516" s="14">
        <f t="shared" ca="1" si="401"/>
        <v>561.28600000000006</v>
      </c>
      <c r="E516" s="14">
        <f t="shared" ca="1" si="410"/>
        <v>734.35299999999961</v>
      </c>
      <c r="F516" s="14">
        <f t="shared" ca="1" si="402"/>
        <v>734.35299999999961</v>
      </c>
      <c r="G516" s="14">
        <f t="shared" ca="1" si="425"/>
        <v>631363.55100000161</v>
      </c>
      <c r="H516" s="15">
        <f ca="1">SUM(F$12:F516)</f>
        <v>323970.03999999992</v>
      </c>
      <c r="I516" s="16">
        <f ca="1">SUM(D$12:D516)+SUMIF(E$12:E516, "&lt;0")</f>
        <v>307393.51099999977</v>
      </c>
      <c r="J516" s="15"/>
      <c r="K516" s="9">
        <v>44687</v>
      </c>
      <c r="L516" s="14">
        <f t="shared" ca="1" si="426"/>
        <v>1788.5130798771124</v>
      </c>
      <c r="M516" s="14">
        <f t="shared" ca="1" si="434"/>
        <v>1788.5130798771129</v>
      </c>
      <c r="N516" s="14">
        <f t="shared" ca="1" si="440"/>
        <v>561.28600000000006</v>
      </c>
      <c r="O516" s="14">
        <f t="shared" ca="1" si="411"/>
        <v>1227.2270798771124</v>
      </c>
      <c r="P516" s="14">
        <f t="shared" ca="1" si="412"/>
        <v>1227.2270798771124</v>
      </c>
      <c r="Q516" s="14">
        <f t="shared" ca="1" si="448"/>
        <v>846256.64982642513</v>
      </c>
      <c r="R516" s="15">
        <f ca="1">SUM(P$12:P516)</f>
        <v>432402.33757296426</v>
      </c>
      <c r="S516" s="16">
        <f ca="1">SUM(N$12:N516)+SUMIF(O$12:O516, "&lt;0")</f>
        <v>413854.31225345586</v>
      </c>
      <c r="U516" s="9">
        <v>44687</v>
      </c>
      <c r="V516" s="14">
        <f t="shared" ca="1" si="427"/>
        <v>1250</v>
      </c>
      <c r="W516" s="14">
        <f t="shared" ca="1" si="435"/>
        <v>1250</v>
      </c>
      <c r="X516" s="14">
        <f t="shared" ca="1" si="441"/>
        <v>561.28600000000006</v>
      </c>
      <c r="Y516" s="14">
        <f t="shared" ca="1" si="413"/>
        <v>688.71399999999994</v>
      </c>
      <c r="Z516" s="14">
        <f t="shared" ca="1" si="414"/>
        <v>688.71399999999994</v>
      </c>
      <c r="AA516" s="14">
        <f t="shared" ca="1" si="449"/>
        <v>611464.94699999993</v>
      </c>
      <c r="AB516" s="15">
        <f ca="1">SUM(Z$12:Z516)</f>
        <v>313929.4599999999</v>
      </c>
      <c r="AC516" s="16">
        <f ca="1">SUM(X$12:X516)+SUMIF(Y$12:Y516, "&lt;0")</f>
        <v>297535.48700000014</v>
      </c>
      <c r="AE516" s="9">
        <v>44687</v>
      </c>
      <c r="AF516" s="14">
        <f t="shared" ca="1" si="403"/>
        <v>2000</v>
      </c>
      <c r="AG516" s="14">
        <f t="shared" ca="1" si="431"/>
        <v>2000</v>
      </c>
      <c r="AH516" s="14">
        <f t="shared" ca="1" si="442"/>
        <v>695.43973020069984</v>
      </c>
      <c r="AI516" s="14">
        <f t="shared" ca="1" si="404"/>
        <v>1304.5602697993002</v>
      </c>
      <c r="AJ516" s="14">
        <f t="shared" ca="1" si="405"/>
        <v>1304.5602697993002</v>
      </c>
      <c r="AK516" s="14">
        <f t="shared" ca="1" si="415"/>
        <v>937489.56299796025</v>
      </c>
      <c r="AL516" s="15">
        <f ca="1">SUM(AJ$12:AJ516)</f>
        <v>478238.17869935289</v>
      </c>
      <c r="AM516" s="16">
        <f ca="1">SUM(AH$12:AH516)+SUMIF(AI$12:AI516, "&lt;0")</f>
        <v>459251.38429860753</v>
      </c>
      <c r="AO516" s="9">
        <v>44687</v>
      </c>
      <c r="AP516" s="14">
        <f t="shared" ca="1" si="406"/>
        <v>3000</v>
      </c>
      <c r="AQ516" s="14">
        <f t="shared" ca="1" si="436"/>
        <v>3000</v>
      </c>
      <c r="AR516" s="14">
        <f t="shared" ca="1" si="443"/>
        <v>1179.951519377503</v>
      </c>
      <c r="AS516" s="14">
        <f t="shared" ca="1" si="416"/>
        <v>1820.048480622497</v>
      </c>
      <c r="AT516" s="14">
        <f t="shared" ca="1" si="417"/>
        <v>1820.048480622497</v>
      </c>
      <c r="AU516" s="14">
        <f t="shared" ca="1" si="450"/>
        <v>1345390.7878561858</v>
      </c>
      <c r="AV516" s="15">
        <f ca="1">SUM(AT$12:AT516)</f>
        <v>689341.67138878396</v>
      </c>
      <c r="AW516" s="16">
        <f ca="1">SUM(AR$12:AR516)+SUMIF(AS$12:AS516, "&lt;0")</f>
        <v>656049.11646740185</v>
      </c>
      <c r="AX516" s="15"/>
      <c r="AZ516" s="9">
        <v>44687</v>
      </c>
      <c r="BA516" s="14">
        <f t="shared" ca="1" si="428"/>
        <v>1500</v>
      </c>
      <c r="BB516" s="14">
        <f t="shared" ca="1" si="437"/>
        <v>1500</v>
      </c>
      <c r="BC516" s="14">
        <f t="shared" ca="1" si="444"/>
        <v>561.28600000000006</v>
      </c>
      <c r="BD516" s="14">
        <f t="shared" ca="1" si="418"/>
        <v>938.71399999999994</v>
      </c>
      <c r="BE516" s="14">
        <f t="shared" ca="1" si="419"/>
        <v>938.71399999999994</v>
      </c>
      <c r="BF516" s="14">
        <f t="shared" ca="1" si="451"/>
        <v>720464.94699999993</v>
      </c>
      <c r="BG516" s="15">
        <f ca="1">SUM(BE$12:BE516)</f>
        <v>368929.46</v>
      </c>
      <c r="BH516" s="16">
        <f ca="1">SUM(BC$12:BC516)+SUMIF(BD$12:BD516, "&lt;0")</f>
        <v>351535.48700000002</v>
      </c>
      <c r="BJ516" s="9">
        <v>44687</v>
      </c>
      <c r="BK516" s="14">
        <f t="shared" ca="1" si="429"/>
        <v>1750</v>
      </c>
      <c r="BL516" s="14">
        <f t="shared" ca="1" si="438"/>
        <v>1750</v>
      </c>
      <c r="BM516" s="14">
        <f t="shared" ca="1" si="445"/>
        <v>561.28600000000006</v>
      </c>
      <c r="BN516" s="14">
        <f t="shared" ca="1" si="420"/>
        <v>1188.7139999999999</v>
      </c>
      <c r="BO516" s="14">
        <f t="shared" ca="1" si="421"/>
        <v>1188.7139999999999</v>
      </c>
      <c r="BP516" s="14">
        <f t="shared" ca="1" si="452"/>
        <v>829464.94699999993</v>
      </c>
      <c r="BQ516" s="15">
        <f ca="1">SUM(BO$12:BO516)</f>
        <v>423929.4599999999</v>
      </c>
      <c r="BR516" s="16">
        <f ca="1">SUM(BM$12:BM516)+SUMIF(BN$12:BN516, "&lt;0")</f>
        <v>405535.48699999996</v>
      </c>
      <c r="BT516" s="9">
        <v>44687</v>
      </c>
      <c r="BU516" s="14">
        <f t="shared" ca="1" si="407"/>
        <v>2000</v>
      </c>
      <c r="BV516" s="14">
        <f t="shared" ca="1" si="432"/>
        <v>2000</v>
      </c>
      <c r="BW516" s="14">
        <f t="shared" ca="1" si="446"/>
        <v>695.43973020069984</v>
      </c>
      <c r="BX516" s="14">
        <f t="shared" ca="1" si="408"/>
        <v>1304.5602697993002</v>
      </c>
      <c r="BY516" s="14">
        <f t="shared" ca="1" si="409"/>
        <v>1304.5602697993002</v>
      </c>
      <c r="BZ516" s="14">
        <f t="shared" ca="1" si="422"/>
        <v>937489.56299796025</v>
      </c>
      <c r="CA516" s="15">
        <f ca="1">SUM(BY$12:BY516)</f>
        <v>478238.17869935289</v>
      </c>
      <c r="CB516" s="16">
        <f ca="1">SUM(BW$12:BW516)+SUMIF(BX$12:BX516, "&lt;0")</f>
        <v>459251.38429860753</v>
      </c>
      <c r="CD516" s="9">
        <v>44687</v>
      </c>
      <c r="CE516" s="14">
        <f t="shared" ca="1" si="430"/>
        <v>2500</v>
      </c>
      <c r="CF516" s="14">
        <f t="shared" ca="1" si="439"/>
        <v>2500</v>
      </c>
      <c r="CG516" s="14">
        <f t="shared" ca="1" si="447"/>
        <v>1179.951519377503</v>
      </c>
      <c r="CH516" s="14">
        <f t="shared" ca="1" si="423"/>
        <v>1320.048480622497</v>
      </c>
      <c r="CI516" s="14">
        <f t="shared" ca="1" si="424"/>
        <v>1320.048480622497</v>
      </c>
      <c r="CJ516" s="14">
        <f t="shared" ca="1" si="453"/>
        <v>1146287.2951667549</v>
      </c>
      <c r="CK516" s="15">
        <f ca="1">SUM(CI$12:CI516)</f>
        <v>586238.17869935289</v>
      </c>
      <c r="CL516" s="16">
        <f ca="1">SUM(CG$12:CG516)+SUMIF(CH$12:CH516, "&lt;0")</f>
        <v>560049.11646740185</v>
      </c>
    </row>
    <row r="517" spans="1:90" x14ac:dyDescent="0.2">
      <c r="A517" s="24">
        <v>44688</v>
      </c>
      <c r="B517" s="54">
        <f ca="1">IF($A517&gt;= $C$5,$C$6, INDEX('Historical Data'!$D$2:$D$745, MATCH(A517, 'Historical Data'!$B$2:$B$745, 0)))</f>
        <v>1295.6389999999997</v>
      </c>
      <c r="C517" s="14">
        <f t="shared" ca="1" si="433"/>
        <v>1295.6389999999994</v>
      </c>
      <c r="D517" s="14">
        <f t="shared" ca="1" si="401"/>
        <v>1197.1200000000026</v>
      </c>
      <c r="E517" s="14">
        <f t="shared" ca="1" si="410"/>
        <v>98.51899999999705</v>
      </c>
      <c r="F517" s="14">
        <f t="shared" ca="1" si="402"/>
        <v>98.51899999999705</v>
      </c>
      <c r="G517" s="14">
        <f t="shared" ca="1" si="425"/>
        <v>632659.19000000157</v>
      </c>
      <c r="H517" s="15">
        <f ca="1">SUM(F$12:F517)</f>
        <v>324068.55899999989</v>
      </c>
      <c r="I517" s="16">
        <f ca="1">SUM(D$12:D517)+SUMIF(E$12:E517, "&lt;0")</f>
        <v>308590.63099999976</v>
      </c>
      <c r="J517" s="15"/>
      <c r="K517" s="9">
        <v>44688</v>
      </c>
      <c r="L517" s="14">
        <f t="shared" ca="1" si="426"/>
        <v>1788.5130798771124</v>
      </c>
      <c r="M517" s="14">
        <f t="shared" ca="1" si="434"/>
        <v>1788.5130798771129</v>
      </c>
      <c r="N517" s="14">
        <f t="shared" ca="1" si="440"/>
        <v>1197.1200000000026</v>
      </c>
      <c r="O517" s="14">
        <f t="shared" ca="1" si="411"/>
        <v>591.39307987710981</v>
      </c>
      <c r="P517" s="14">
        <f t="shared" ca="1" si="412"/>
        <v>591.39307987710981</v>
      </c>
      <c r="Q517" s="14">
        <f t="shared" ca="1" si="448"/>
        <v>848045.16290630226</v>
      </c>
      <c r="R517" s="15">
        <f ca="1">SUM(P$12:P517)</f>
        <v>432993.73065284139</v>
      </c>
      <c r="S517" s="16">
        <f ca="1">SUM(N$12:N517)+SUMIF(O$12:O517, "&lt;0")</f>
        <v>415051.43225345586</v>
      </c>
      <c r="U517" s="9">
        <v>44688</v>
      </c>
      <c r="V517" s="14">
        <f t="shared" ca="1" si="427"/>
        <v>1250</v>
      </c>
      <c r="W517" s="14">
        <f t="shared" ca="1" si="435"/>
        <v>1250</v>
      </c>
      <c r="X517" s="14">
        <f t="shared" ca="1" si="441"/>
        <v>1197.1200000000026</v>
      </c>
      <c r="Y517" s="14">
        <f t="shared" ca="1" si="413"/>
        <v>52.879999999997381</v>
      </c>
      <c r="Z517" s="14">
        <f t="shared" ca="1" si="414"/>
        <v>52.879999999997381</v>
      </c>
      <c r="AA517" s="14">
        <f t="shared" ca="1" si="449"/>
        <v>612714.94699999993</v>
      </c>
      <c r="AB517" s="15">
        <f ca="1">SUM(Z$12:Z517)</f>
        <v>313982.33999999991</v>
      </c>
      <c r="AC517" s="16">
        <f ca="1">SUM(X$12:X517)+SUMIF(Y$12:Y517, "&lt;0")</f>
        <v>298732.60700000013</v>
      </c>
      <c r="AE517" s="9">
        <v>44688</v>
      </c>
      <c r="AF517" s="14">
        <f t="shared" ca="1" si="403"/>
        <v>2000</v>
      </c>
      <c r="AG517" s="14">
        <f t="shared" ca="1" si="431"/>
        <v>2000</v>
      </c>
      <c r="AH517" s="14">
        <f t="shared" ca="1" si="442"/>
        <v>1305.4960002266398</v>
      </c>
      <c r="AI517" s="14">
        <f t="shared" ca="1" si="404"/>
        <v>694.50399977336019</v>
      </c>
      <c r="AJ517" s="14">
        <f t="shared" ca="1" si="405"/>
        <v>694.50399977336019</v>
      </c>
      <c r="AK517" s="14">
        <f t="shared" ca="1" si="415"/>
        <v>939489.56299796025</v>
      </c>
      <c r="AL517" s="15">
        <f ca="1">SUM(AJ$12:AJ517)</f>
        <v>478932.68269912625</v>
      </c>
      <c r="AM517" s="16">
        <f ca="1">SUM(AH$12:AH517)+SUMIF(AI$12:AI517, "&lt;0")</f>
        <v>460556.88029883418</v>
      </c>
      <c r="AO517" s="9">
        <v>44688</v>
      </c>
      <c r="AP517" s="14">
        <f t="shared" ca="1" si="406"/>
        <v>3000</v>
      </c>
      <c r="AQ517" s="14">
        <f t="shared" ca="1" si="436"/>
        <v>3000</v>
      </c>
      <c r="AR517" s="14">
        <f t="shared" ca="1" si="443"/>
        <v>1815.7855193775054</v>
      </c>
      <c r="AS517" s="14">
        <f t="shared" ca="1" si="416"/>
        <v>1184.2144806224946</v>
      </c>
      <c r="AT517" s="14">
        <f t="shared" ca="1" si="417"/>
        <v>1184.2144806224946</v>
      </c>
      <c r="AU517" s="14">
        <f t="shared" ca="1" si="450"/>
        <v>1348390.7878561858</v>
      </c>
      <c r="AV517" s="15">
        <f ca="1">SUM(AT$12:AT517)</f>
        <v>690525.8858694064</v>
      </c>
      <c r="AW517" s="16">
        <f ca="1">SUM(AR$12:AR517)+SUMIF(AS$12:AS517, "&lt;0")</f>
        <v>657864.90198677941</v>
      </c>
      <c r="AX517" s="15"/>
      <c r="AZ517" s="9">
        <v>44688</v>
      </c>
      <c r="BA517" s="14">
        <f t="shared" ca="1" si="428"/>
        <v>1500</v>
      </c>
      <c r="BB517" s="14">
        <f t="shared" ca="1" si="437"/>
        <v>1500</v>
      </c>
      <c r="BC517" s="14">
        <f t="shared" ca="1" si="444"/>
        <v>1197.1200000000026</v>
      </c>
      <c r="BD517" s="14">
        <f t="shared" ca="1" si="418"/>
        <v>302.87999999999738</v>
      </c>
      <c r="BE517" s="14">
        <f t="shared" ca="1" si="419"/>
        <v>302.87999999999738</v>
      </c>
      <c r="BF517" s="14">
        <f t="shared" ca="1" si="451"/>
        <v>721964.94699999993</v>
      </c>
      <c r="BG517" s="15">
        <f ca="1">SUM(BE$12:BE517)</f>
        <v>369232.34</v>
      </c>
      <c r="BH517" s="16">
        <f ca="1">SUM(BC$12:BC517)+SUMIF(BD$12:BD517, "&lt;0")</f>
        <v>352732.60700000002</v>
      </c>
      <c r="BJ517" s="9">
        <v>44688</v>
      </c>
      <c r="BK517" s="14">
        <f t="shared" ca="1" si="429"/>
        <v>1750</v>
      </c>
      <c r="BL517" s="14">
        <f t="shared" ca="1" si="438"/>
        <v>1750</v>
      </c>
      <c r="BM517" s="14">
        <f t="shared" ca="1" si="445"/>
        <v>1197.1200000000026</v>
      </c>
      <c r="BN517" s="14">
        <f t="shared" ca="1" si="420"/>
        <v>552.87999999999738</v>
      </c>
      <c r="BO517" s="14">
        <f t="shared" ca="1" si="421"/>
        <v>552.87999999999738</v>
      </c>
      <c r="BP517" s="14">
        <f t="shared" ca="1" si="452"/>
        <v>831214.94699999993</v>
      </c>
      <c r="BQ517" s="15">
        <f ca="1">SUM(BO$12:BO517)</f>
        <v>424482.33999999991</v>
      </c>
      <c r="BR517" s="16">
        <f ca="1">SUM(BM$12:BM517)+SUMIF(BN$12:BN517, "&lt;0")</f>
        <v>406732.60699999996</v>
      </c>
      <c r="BT517" s="9">
        <v>44688</v>
      </c>
      <c r="BU517" s="14">
        <f t="shared" ca="1" si="407"/>
        <v>2000</v>
      </c>
      <c r="BV517" s="14">
        <f t="shared" ca="1" si="432"/>
        <v>2000</v>
      </c>
      <c r="BW517" s="14">
        <f t="shared" ca="1" si="446"/>
        <v>1305.4960002266398</v>
      </c>
      <c r="BX517" s="14">
        <f t="shared" ca="1" si="408"/>
        <v>694.50399977336019</v>
      </c>
      <c r="BY517" s="14">
        <f t="shared" ca="1" si="409"/>
        <v>694.50399977336019</v>
      </c>
      <c r="BZ517" s="14">
        <f t="shared" ca="1" si="422"/>
        <v>939489.56299796025</v>
      </c>
      <c r="CA517" s="15">
        <f ca="1">SUM(BY$12:BY517)</f>
        <v>478932.68269912625</v>
      </c>
      <c r="CB517" s="16">
        <f ca="1">SUM(BW$12:BW517)+SUMIF(BX$12:BX517, "&lt;0")</f>
        <v>460556.88029883418</v>
      </c>
      <c r="CD517" s="9">
        <v>44688</v>
      </c>
      <c r="CE517" s="14">
        <f t="shared" ca="1" si="430"/>
        <v>2500</v>
      </c>
      <c r="CF517" s="14">
        <f t="shared" ca="1" si="439"/>
        <v>2500</v>
      </c>
      <c r="CG517" s="14">
        <f t="shared" ca="1" si="447"/>
        <v>1805.4960002266398</v>
      </c>
      <c r="CH517" s="14">
        <f t="shared" ca="1" si="423"/>
        <v>694.50399977336019</v>
      </c>
      <c r="CI517" s="14">
        <f t="shared" ca="1" si="424"/>
        <v>694.50399977336019</v>
      </c>
      <c r="CJ517" s="14">
        <f t="shared" ca="1" si="453"/>
        <v>1148787.2951667549</v>
      </c>
      <c r="CK517" s="15">
        <f ca="1">SUM(CI$12:CI517)</f>
        <v>586932.68269912631</v>
      </c>
      <c r="CL517" s="16">
        <f ca="1">SUM(CG$12:CG517)+SUMIF(CH$12:CH517, "&lt;0")</f>
        <v>561854.61246762844</v>
      </c>
    </row>
    <row r="518" spans="1:90" x14ac:dyDescent="0.2">
      <c r="A518" s="24">
        <v>44689</v>
      </c>
      <c r="B518" s="54">
        <f ca="1">IF($A518&gt;= $C$5,$C$6, INDEX('Historical Data'!$D$2:$D$745, MATCH(A518, 'Historical Data'!$B$2:$B$745, 0)))</f>
        <v>1295.6389999999997</v>
      </c>
      <c r="C518" s="14">
        <f t="shared" ca="1" si="433"/>
        <v>1295.6389999999994</v>
      </c>
      <c r="D518" s="14">
        <f t="shared" ca="1" si="401"/>
        <v>1295.6389999999997</v>
      </c>
      <c r="E518" s="14">
        <f t="shared" ca="1" si="410"/>
        <v>0</v>
      </c>
      <c r="F518" s="14">
        <f t="shared" ca="1" si="402"/>
        <v>0</v>
      </c>
      <c r="G518" s="14">
        <f t="shared" ca="1" si="425"/>
        <v>633954.82900000154</v>
      </c>
      <c r="H518" s="15">
        <f ca="1">SUM(F$12:F518)</f>
        <v>324068.55899999989</v>
      </c>
      <c r="I518" s="16">
        <f ca="1">SUM(D$12:D518)+SUMIF(E$12:E518, "&lt;0")</f>
        <v>309886.26999999979</v>
      </c>
      <c r="J518" s="15"/>
      <c r="K518" s="9">
        <v>44689</v>
      </c>
      <c r="L518" s="14">
        <f t="shared" ca="1" si="426"/>
        <v>1788.5130798771124</v>
      </c>
      <c r="M518" s="14">
        <f t="shared" ca="1" si="434"/>
        <v>1788.5130798771129</v>
      </c>
      <c r="N518" s="14">
        <f t="shared" ca="1" si="440"/>
        <v>1558.7949999999983</v>
      </c>
      <c r="O518" s="14">
        <f t="shared" ca="1" si="411"/>
        <v>229.71807987711418</v>
      </c>
      <c r="P518" s="14">
        <f t="shared" ca="1" si="412"/>
        <v>229.71807987711418</v>
      </c>
      <c r="Q518" s="14">
        <f t="shared" ca="1" si="448"/>
        <v>849833.67598617938</v>
      </c>
      <c r="R518" s="15">
        <f ca="1">SUM(P$12:P518)</f>
        <v>433223.44873271848</v>
      </c>
      <c r="S518" s="16">
        <f ca="1">SUM(N$12:N518)+SUMIF(O$12:O518, "&lt;0")</f>
        <v>416610.22725345584</v>
      </c>
      <c r="U518" s="9">
        <v>44689</v>
      </c>
      <c r="V518" s="14">
        <f t="shared" ca="1" si="427"/>
        <v>1250</v>
      </c>
      <c r="W518" s="14">
        <f t="shared" ca="1" si="435"/>
        <v>1250</v>
      </c>
      <c r="X518" s="14">
        <f t="shared" ca="1" si="441"/>
        <v>1250</v>
      </c>
      <c r="Y518" s="14">
        <f t="shared" ca="1" si="413"/>
        <v>0</v>
      </c>
      <c r="Z518" s="14">
        <f t="shared" ca="1" si="414"/>
        <v>0</v>
      </c>
      <c r="AA518" s="14">
        <f t="shared" ca="1" si="449"/>
        <v>613964.94699999993</v>
      </c>
      <c r="AB518" s="15">
        <f ca="1">SUM(Z$12:Z518)</f>
        <v>313982.33999999991</v>
      </c>
      <c r="AC518" s="16">
        <f ca="1">SUM(X$12:X518)+SUMIF(Y$12:Y518, "&lt;0")</f>
        <v>299982.60700000013</v>
      </c>
      <c r="AE518" s="9">
        <v>44689</v>
      </c>
      <c r="AF518" s="14">
        <f t="shared" ca="1" si="403"/>
        <v>2000</v>
      </c>
      <c r="AG518" s="14">
        <f t="shared" ca="1" si="431"/>
        <v>2000</v>
      </c>
      <c r="AH518" s="14">
        <f t="shared" ca="1" si="442"/>
        <v>1641.3932702525726</v>
      </c>
      <c r="AI518" s="14">
        <f t="shared" ca="1" si="404"/>
        <v>358.60672974742738</v>
      </c>
      <c r="AJ518" s="14">
        <f t="shared" ca="1" si="405"/>
        <v>358.60672974742738</v>
      </c>
      <c r="AK518" s="14">
        <f t="shared" ca="1" si="415"/>
        <v>941489.56299796025</v>
      </c>
      <c r="AL518" s="15">
        <f ca="1">SUM(AJ$12:AJ518)</f>
        <v>479291.28942887369</v>
      </c>
      <c r="AM518" s="16">
        <f ca="1">SUM(AH$12:AH518)+SUMIF(AI$12:AI518, "&lt;0")</f>
        <v>462198.27356908674</v>
      </c>
      <c r="AO518" s="9">
        <v>44689</v>
      </c>
      <c r="AP518" s="14">
        <f t="shared" ca="1" si="406"/>
        <v>3000</v>
      </c>
      <c r="AQ518" s="14">
        <f t="shared" ca="1" si="436"/>
        <v>3000</v>
      </c>
      <c r="AR518" s="14">
        <f t="shared" ca="1" si="443"/>
        <v>2177.460519377501</v>
      </c>
      <c r="AS518" s="14">
        <f t="shared" ca="1" si="416"/>
        <v>822.53948062249901</v>
      </c>
      <c r="AT518" s="14">
        <f t="shared" ca="1" si="417"/>
        <v>822.53948062249901</v>
      </c>
      <c r="AU518" s="14">
        <f t="shared" ca="1" si="450"/>
        <v>1351390.7878561858</v>
      </c>
      <c r="AV518" s="15">
        <f ca="1">SUM(AT$12:AT518)</f>
        <v>691348.42535002891</v>
      </c>
      <c r="AW518" s="16">
        <f ca="1">SUM(AR$12:AR518)+SUMIF(AS$12:AS518, "&lt;0")</f>
        <v>660042.3625061569</v>
      </c>
      <c r="AX518" s="15"/>
      <c r="AZ518" s="9">
        <v>44689</v>
      </c>
      <c r="BA518" s="14">
        <f t="shared" ca="1" si="428"/>
        <v>1500</v>
      </c>
      <c r="BB518" s="14">
        <f t="shared" ca="1" si="437"/>
        <v>1500</v>
      </c>
      <c r="BC518" s="14">
        <f t="shared" ca="1" si="444"/>
        <v>1500</v>
      </c>
      <c r="BD518" s="14">
        <f t="shared" ca="1" si="418"/>
        <v>0</v>
      </c>
      <c r="BE518" s="14">
        <f t="shared" ca="1" si="419"/>
        <v>0</v>
      </c>
      <c r="BF518" s="14">
        <f t="shared" ca="1" si="451"/>
        <v>723464.94699999993</v>
      </c>
      <c r="BG518" s="15">
        <f ca="1">SUM(BE$12:BE518)</f>
        <v>369232.34</v>
      </c>
      <c r="BH518" s="16">
        <f ca="1">SUM(BC$12:BC518)+SUMIF(BD$12:BD518, "&lt;0")</f>
        <v>354232.60700000002</v>
      </c>
      <c r="BJ518" s="9">
        <v>44689</v>
      </c>
      <c r="BK518" s="14">
        <f t="shared" ca="1" si="429"/>
        <v>1750</v>
      </c>
      <c r="BL518" s="14">
        <f t="shared" ca="1" si="438"/>
        <v>1750</v>
      </c>
      <c r="BM518" s="14">
        <f t="shared" ca="1" si="445"/>
        <v>1558.7949999999983</v>
      </c>
      <c r="BN518" s="14">
        <f t="shared" ca="1" si="420"/>
        <v>191.20500000000175</v>
      </c>
      <c r="BO518" s="14">
        <f t="shared" ca="1" si="421"/>
        <v>191.20500000000175</v>
      </c>
      <c r="BP518" s="14">
        <f t="shared" ca="1" si="452"/>
        <v>832964.94699999993</v>
      </c>
      <c r="BQ518" s="15">
        <f ca="1">SUM(BO$12:BO518)</f>
        <v>424673.54499999993</v>
      </c>
      <c r="BR518" s="16">
        <f ca="1">SUM(BM$12:BM518)+SUMIF(BN$12:BN518, "&lt;0")</f>
        <v>408291.402</v>
      </c>
      <c r="BT518" s="9">
        <v>44689</v>
      </c>
      <c r="BU518" s="14">
        <f t="shared" ca="1" si="407"/>
        <v>2000</v>
      </c>
      <c r="BV518" s="14">
        <f t="shared" ca="1" si="432"/>
        <v>2000</v>
      </c>
      <c r="BW518" s="14">
        <f t="shared" ca="1" si="446"/>
        <v>1641.3932702525726</v>
      </c>
      <c r="BX518" s="14">
        <f t="shared" ca="1" si="408"/>
        <v>358.60672974742738</v>
      </c>
      <c r="BY518" s="14">
        <f t="shared" ca="1" si="409"/>
        <v>358.60672974742738</v>
      </c>
      <c r="BZ518" s="14">
        <f t="shared" ca="1" si="422"/>
        <v>941489.56299796025</v>
      </c>
      <c r="CA518" s="15">
        <f ca="1">SUM(BY$12:BY518)</f>
        <v>479291.28942887369</v>
      </c>
      <c r="CB518" s="16">
        <f ca="1">SUM(BW$12:BW518)+SUMIF(BX$12:BX518, "&lt;0")</f>
        <v>462198.27356908674</v>
      </c>
      <c r="CD518" s="9">
        <v>44689</v>
      </c>
      <c r="CE518" s="14">
        <f t="shared" ca="1" si="430"/>
        <v>2500</v>
      </c>
      <c r="CF518" s="14">
        <f t="shared" ca="1" si="439"/>
        <v>2500</v>
      </c>
      <c r="CG518" s="14">
        <f t="shared" ca="1" si="447"/>
        <v>2141.3932702525726</v>
      </c>
      <c r="CH518" s="14">
        <f t="shared" ca="1" si="423"/>
        <v>358.60672974742738</v>
      </c>
      <c r="CI518" s="14">
        <f t="shared" ca="1" si="424"/>
        <v>358.60672974742738</v>
      </c>
      <c r="CJ518" s="14">
        <f t="shared" ca="1" si="453"/>
        <v>1151287.2951667549</v>
      </c>
      <c r="CK518" s="15">
        <f ca="1">SUM(CI$12:CI518)</f>
        <v>587291.28942887369</v>
      </c>
      <c r="CL518" s="16">
        <f ca="1">SUM(CG$12:CG518)+SUMIF(CH$12:CH518, "&lt;0")</f>
        <v>563996.00573788106</v>
      </c>
    </row>
    <row r="519" spans="1:90" x14ac:dyDescent="0.2">
      <c r="A519" s="24">
        <v>44690</v>
      </c>
      <c r="B519" s="54">
        <f ca="1">IF($A519&gt;= $C$5,$C$6, INDEX('Historical Data'!$D$2:$D$745, MATCH(A519, 'Historical Data'!$B$2:$B$745, 0)))</f>
        <v>1295.6389999999997</v>
      </c>
      <c r="C519" s="14">
        <f t="shared" ca="1" si="433"/>
        <v>1295.6389999999994</v>
      </c>
      <c r="D519" s="14">
        <f t="shared" ref="D519:D582" ca="1" si="454" xml:space="preserve"> F495 + IF(E518 &lt; 0, -E518, 0)</f>
        <v>742.27499999999736</v>
      </c>
      <c r="E519" s="14">
        <f t="shared" ca="1" si="410"/>
        <v>553.36400000000231</v>
      </c>
      <c r="F519" s="14">
        <f t="shared" ref="F519:F582" ca="1" si="455">IF(E519 &gt; 0, E519, 0)</f>
        <v>553.36400000000231</v>
      </c>
      <c r="G519" s="14">
        <f t="shared" ca="1" si="425"/>
        <v>635250.46800000151</v>
      </c>
      <c r="H519" s="15">
        <f ca="1">SUM(F$12:F519)</f>
        <v>324621.92299999989</v>
      </c>
      <c r="I519" s="16">
        <f ca="1">SUM(D$12:D519)+SUMIF(E$12:E519, "&lt;0")</f>
        <v>310628.54499999981</v>
      </c>
      <c r="J519" s="15"/>
      <c r="K519" s="9">
        <v>44690</v>
      </c>
      <c r="L519" s="14">
        <f t="shared" ca="1" si="426"/>
        <v>1788.5130798771124</v>
      </c>
      <c r="M519" s="14">
        <f t="shared" ca="1" si="434"/>
        <v>1788.5130798771129</v>
      </c>
      <c r="N519" s="14">
        <f t="shared" ca="1" si="440"/>
        <v>479.11899999999878</v>
      </c>
      <c r="O519" s="14">
        <f t="shared" ca="1" si="411"/>
        <v>1309.3940798771137</v>
      </c>
      <c r="P519" s="14">
        <f t="shared" ca="1" si="412"/>
        <v>1309.3940798771137</v>
      </c>
      <c r="Q519" s="14">
        <f t="shared" ca="1" si="448"/>
        <v>851622.18906605651</v>
      </c>
      <c r="R519" s="15">
        <f ca="1">SUM(P$12:P519)</f>
        <v>434532.8428125956</v>
      </c>
      <c r="S519" s="16">
        <f ca="1">SUM(N$12:N519)+SUMIF(O$12:O519, "&lt;0")</f>
        <v>417089.34625345585</v>
      </c>
      <c r="U519" s="9">
        <v>44690</v>
      </c>
      <c r="V519" s="14">
        <f t="shared" ca="1" si="427"/>
        <v>1250</v>
      </c>
      <c r="W519" s="14">
        <f t="shared" ca="1" si="435"/>
        <v>1250</v>
      </c>
      <c r="X519" s="14">
        <f t="shared" ca="1" si="441"/>
        <v>787.91399999999703</v>
      </c>
      <c r="Y519" s="14">
        <f t="shared" ca="1" si="413"/>
        <v>462.08600000000297</v>
      </c>
      <c r="Z519" s="14">
        <f t="shared" ca="1" si="414"/>
        <v>462.08600000000297</v>
      </c>
      <c r="AA519" s="14">
        <f t="shared" ca="1" si="449"/>
        <v>615214.94699999993</v>
      </c>
      <c r="AB519" s="15">
        <f ca="1">SUM(Z$12:Z519)</f>
        <v>314444.42599999992</v>
      </c>
      <c r="AC519" s="16">
        <f ca="1">SUM(X$12:X519)+SUMIF(Y$12:Y519, "&lt;0")</f>
        <v>300770.52100000012</v>
      </c>
      <c r="AE519" s="9">
        <v>44690</v>
      </c>
      <c r="AF519" s="14">
        <f t="shared" ca="1" si="403"/>
        <v>2000</v>
      </c>
      <c r="AG519" s="14">
        <f t="shared" ca="1" si="431"/>
        <v>2000</v>
      </c>
      <c r="AH519" s="14">
        <f t="shared" ca="1" si="442"/>
        <v>535.93954027851078</v>
      </c>
      <c r="AI519" s="14">
        <f t="shared" ca="1" si="404"/>
        <v>1464.0604597214892</v>
      </c>
      <c r="AJ519" s="14">
        <f t="shared" ca="1" si="405"/>
        <v>1464.0604597214892</v>
      </c>
      <c r="AK519" s="14">
        <f t="shared" ca="1" si="415"/>
        <v>943489.56299796025</v>
      </c>
      <c r="AL519" s="15">
        <f ca="1">SUM(AJ$12:AJ519)</f>
        <v>480755.34988859517</v>
      </c>
      <c r="AM519" s="16">
        <f ca="1">SUM(AH$12:AH519)+SUMIF(AI$12:AI519, "&lt;0")</f>
        <v>462734.21310936526</v>
      </c>
      <c r="AO519" s="9">
        <v>44690</v>
      </c>
      <c r="AP519" s="14">
        <f t="shared" ca="1" si="406"/>
        <v>3000</v>
      </c>
      <c r="AQ519" s="14">
        <f t="shared" ca="1" si="436"/>
        <v>3000</v>
      </c>
      <c r="AR519" s="14">
        <f t="shared" ca="1" si="443"/>
        <v>1097.7845193775015</v>
      </c>
      <c r="AS519" s="14">
        <f t="shared" ca="1" si="416"/>
        <v>1902.2154806224985</v>
      </c>
      <c r="AT519" s="14">
        <f t="shared" ca="1" si="417"/>
        <v>1902.2154806224985</v>
      </c>
      <c r="AU519" s="14">
        <f t="shared" ca="1" si="450"/>
        <v>1354390.7878561858</v>
      </c>
      <c r="AV519" s="15">
        <f ca="1">SUM(AT$12:AT519)</f>
        <v>693250.64083065139</v>
      </c>
      <c r="AW519" s="16">
        <f ca="1">SUM(AR$12:AR519)+SUMIF(AS$12:AS519, "&lt;0")</f>
        <v>661140.14702553442</v>
      </c>
      <c r="AX519" s="15"/>
      <c r="AZ519" s="9">
        <v>44690</v>
      </c>
      <c r="BA519" s="14">
        <f t="shared" ca="1" si="428"/>
        <v>1500</v>
      </c>
      <c r="BB519" s="14">
        <f t="shared" ca="1" si="437"/>
        <v>1500</v>
      </c>
      <c r="BC519" s="14">
        <f t="shared" ca="1" si="444"/>
        <v>537.91399999999703</v>
      </c>
      <c r="BD519" s="14">
        <f t="shared" ca="1" si="418"/>
        <v>962.08600000000297</v>
      </c>
      <c r="BE519" s="14">
        <f t="shared" ca="1" si="419"/>
        <v>962.08600000000297</v>
      </c>
      <c r="BF519" s="14">
        <f t="shared" ca="1" si="451"/>
        <v>724964.94699999993</v>
      </c>
      <c r="BG519" s="15">
        <f ca="1">SUM(BE$12:BE519)</f>
        <v>370194.42600000004</v>
      </c>
      <c r="BH519" s="16">
        <f ca="1">SUM(BC$12:BC519)+SUMIF(BD$12:BD519, "&lt;0")</f>
        <v>354770.52100000001</v>
      </c>
      <c r="BJ519" s="9">
        <v>44690</v>
      </c>
      <c r="BK519" s="14">
        <f t="shared" ca="1" si="429"/>
        <v>1750</v>
      </c>
      <c r="BL519" s="14">
        <f t="shared" ca="1" si="438"/>
        <v>1750</v>
      </c>
      <c r="BM519" s="14">
        <f t="shared" ca="1" si="445"/>
        <v>479.11899999999878</v>
      </c>
      <c r="BN519" s="14">
        <f t="shared" ca="1" si="420"/>
        <v>1270.8810000000012</v>
      </c>
      <c r="BO519" s="14">
        <f t="shared" ca="1" si="421"/>
        <v>1270.8810000000012</v>
      </c>
      <c r="BP519" s="14">
        <f t="shared" ca="1" si="452"/>
        <v>834714.94699999993</v>
      </c>
      <c r="BQ519" s="15">
        <f ca="1">SUM(BO$12:BO519)</f>
        <v>425944.42599999992</v>
      </c>
      <c r="BR519" s="16">
        <f ca="1">SUM(BM$12:BM519)+SUMIF(BN$12:BN519, "&lt;0")</f>
        <v>408770.52099999995</v>
      </c>
      <c r="BT519" s="9">
        <v>44690</v>
      </c>
      <c r="BU519" s="14">
        <f t="shared" ca="1" si="407"/>
        <v>2000</v>
      </c>
      <c r="BV519" s="14">
        <f t="shared" ca="1" si="432"/>
        <v>2000</v>
      </c>
      <c r="BW519" s="14">
        <f t="shared" ca="1" si="446"/>
        <v>535.93954027851078</v>
      </c>
      <c r="BX519" s="14">
        <f t="shared" ca="1" si="408"/>
        <v>1464.0604597214892</v>
      </c>
      <c r="BY519" s="14">
        <f t="shared" ca="1" si="409"/>
        <v>1464.0604597214892</v>
      </c>
      <c r="BZ519" s="14">
        <f t="shared" ca="1" si="422"/>
        <v>943489.56299796025</v>
      </c>
      <c r="CA519" s="15">
        <f ca="1">SUM(BY$12:BY519)</f>
        <v>480755.34988859517</v>
      </c>
      <c r="CB519" s="16">
        <f ca="1">SUM(BW$12:BW519)+SUMIF(BX$12:BX519, "&lt;0")</f>
        <v>462734.21310936526</v>
      </c>
      <c r="CD519" s="9">
        <v>44690</v>
      </c>
      <c r="CE519" s="14">
        <f t="shared" ca="1" si="430"/>
        <v>2500</v>
      </c>
      <c r="CF519" s="14">
        <f t="shared" ca="1" si="439"/>
        <v>2500</v>
      </c>
      <c r="CG519" s="14">
        <f t="shared" ca="1" si="447"/>
        <v>1035.9395402785108</v>
      </c>
      <c r="CH519" s="14">
        <f t="shared" ca="1" si="423"/>
        <v>1464.0604597214892</v>
      </c>
      <c r="CI519" s="14">
        <f t="shared" ca="1" si="424"/>
        <v>1464.0604597214892</v>
      </c>
      <c r="CJ519" s="14">
        <f t="shared" ca="1" si="453"/>
        <v>1153787.2951667549</v>
      </c>
      <c r="CK519" s="15">
        <f ca="1">SUM(CI$12:CI519)</f>
        <v>588755.34988859517</v>
      </c>
      <c r="CL519" s="16">
        <f ca="1">SUM(CG$12:CG519)+SUMIF(CH$12:CH519, "&lt;0")</f>
        <v>565031.94527815958</v>
      </c>
    </row>
    <row r="520" spans="1:90" x14ac:dyDescent="0.2">
      <c r="A520" s="24">
        <v>44691</v>
      </c>
      <c r="B520" s="54">
        <f ca="1">IF($A520&gt;= $C$5,$C$6, INDEX('Historical Data'!$D$2:$D$745, MATCH(A520, 'Historical Data'!$B$2:$B$745, 0)))</f>
        <v>1295.6389999999997</v>
      </c>
      <c r="C520" s="14">
        <f t="shared" ca="1" si="433"/>
        <v>1295.6389999999994</v>
      </c>
      <c r="D520" s="14">
        <f t="shared" ca="1" si="454"/>
        <v>174.07800000000134</v>
      </c>
      <c r="E520" s="14">
        <f t="shared" ca="1" si="410"/>
        <v>1121.5609999999983</v>
      </c>
      <c r="F520" s="14">
        <f t="shared" ca="1" si="455"/>
        <v>1121.5609999999983</v>
      </c>
      <c r="G520" s="14">
        <f t="shared" ca="1" si="425"/>
        <v>636546.10700000147</v>
      </c>
      <c r="H520" s="15">
        <f ca="1">SUM(F$12:F520)</f>
        <v>325743.48399999988</v>
      </c>
      <c r="I520" s="16">
        <f ca="1">SUM(D$12:D520)+SUMIF(E$12:E520, "&lt;0")</f>
        <v>310802.62299999979</v>
      </c>
      <c r="J520" s="15"/>
      <c r="K520" s="9">
        <v>44691</v>
      </c>
      <c r="L520" s="14">
        <f t="shared" ca="1" si="426"/>
        <v>1788.5130798771124</v>
      </c>
      <c r="M520" s="14">
        <f t="shared" ca="1" si="434"/>
        <v>1788.5130798771129</v>
      </c>
      <c r="N520" s="14">
        <f t="shared" ca="1" si="440"/>
        <v>174.07800000000134</v>
      </c>
      <c r="O520" s="14">
        <f t="shared" ca="1" si="411"/>
        <v>1614.4350798771111</v>
      </c>
      <c r="P520" s="14">
        <f t="shared" ca="1" si="412"/>
        <v>1614.4350798771111</v>
      </c>
      <c r="Q520" s="14">
        <f t="shared" ca="1" si="448"/>
        <v>853410.70214593364</v>
      </c>
      <c r="R520" s="15">
        <f ca="1">SUM(P$12:P520)</f>
        <v>436147.27789247269</v>
      </c>
      <c r="S520" s="16">
        <f ca="1">SUM(N$12:N520)+SUMIF(O$12:O520, "&lt;0")</f>
        <v>417263.42425345583</v>
      </c>
      <c r="U520" s="9">
        <v>44691</v>
      </c>
      <c r="V520" s="14">
        <f t="shared" ca="1" si="427"/>
        <v>1250</v>
      </c>
      <c r="W520" s="14">
        <f t="shared" ca="1" si="435"/>
        <v>1250</v>
      </c>
      <c r="X520" s="14">
        <f t="shared" ca="1" si="441"/>
        <v>174.07800000000134</v>
      </c>
      <c r="Y520" s="14">
        <f t="shared" ca="1" si="413"/>
        <v>1075.9219999999987</v>
      </c>
      <c r="Z520" s="14">
        <f t="shared" ca="1" si="414"/>
        <v>1075.9219999999987</v>
      </c>
      <c r="AA520" s="14">
        <f t="shared" ca="1" si="449"/>
        <v>616464.94699999993</v>
      </c>
      <c r="AB520" s="15">
        <f ca="1">SUM(Z$12:Z520)</f>
        <v>315520.34799999994</v>
      </c>
      <c r="AC520" s="16">
        <f ca="1">SUM(X$12:X520)+SUMIF(Y$12:Y520, "&lt;0")</f>
        <v>300944.5990000001</v>
      </c>
      <c r="AE520" s="9">
        <v>44691</v>
      </c>
      <c r="AF520" s="14">
        <f t="shared" ca="1" si="403"/>
        <v>2000</v>
      </c>
      <c r="AG520" s="14">
        <f t="shared" ca="1" si="431"/>
        <v>2000</v>
      </c>
      <c r="AH520" s="14">
        <f t="shared" ca="1" si="442"/>
        <v>205.12081030445052</v>
      </c>
      <c r="AI520" s="14">
        <f t="shared" ca="1" si="404"/>
        <v>1794.8791896955495</v>
      </c>
      <c r="AJ520" s="14">
        <f t="shared" ca="1" si="405"/>
        <v>1794.8791896955495</v>
      </c>
      <c r="AK520" s="14">
        <f t="shared" ca="1" si="415"/>
        <v>945489.56299796025</v>
      </c>
      <c r="AL520" s="15">
        <f ca="1">SUM(AJ$12:AJ520)</f>
        <v>482550.22907829069</v>
      </c>
      <c r="AM520" s="16">
        <f ca="1">SUM(AH$12:AH520)+SUMIF(AI$12:AI520, "&lt;0")</f>
        <v>462939.33391966973</v>
      </c>
      <c r="AO520" s="9">
        <v>44691</v>
      </c>
      <c r="AP520" s="14">
        <f t="shared" ca="1" si="406"/>
        <v>3000</v>
      </c>
      <c r="AQ520" s="14">
        <f t="shared" ca="1" si="436"/>
        <v>3000</v>
      </c>
      <c r="AR520" s="14">
        <f t="shared" ca="1" si="443"/>
        <v>792.74351937750407</v>
      </c>
      <c r="AS520" s="14">
        <f t="shared" ca="1" si="416"/>
        <v>2207.2564806224959</v>
      </c>
      <c r="AT520" s="14">
        <f t="shared" ca="1" si="417"/>
        <v>2207.2564806224959</v>
      </c>
      <c r="AU520" s="14">
        <f t="shared" ca="1" si="450"/>
        <v>1357390.7878561858</v>
      </c>
      <c r="AV520" s="15">
        <f ca="1">SUM(AT$12:AT520)</f>
        <v>695457.89731127385</v>
      </c>
      <c r="AW520" s="16">
        <f ca="1">SUM(AR$12:AR520)+SUMIF(AS$12:AS520, "&lt;0")</f>
        <v>661932.89054491196</v>
      </c>
      <c r="AX520" s="15"/>
      <c r="AZ520" s="9">
        <v>44691</v>
      </c>
      <c r="BA520" s="14">
        <f t="shared" ca="1" si="428"/>
        <v>1500</v>
      </c>
      <c r="BB520" s="14">
        <f t="shared" ca="1" si="437"/>
        <v>1500</v>
      </c>
      <c r="BC520" s="14">
        <f t="shared" ca="1" si="444"/>
        <v>174.07800000000134</v>
      </c>
      <c r="BD520" s="14">
        <f t="shared" ca="1" si="418"/>
        <v>1325.9219999999987</v>
      </c>
      <c r="BE520" s="14">
        <f t="shared" ca="1" si="419"/>
        <v>1325.9219999999987</v>
      </c>
      <c r="BF520" s="14">
        <f t="shared" ca="1" si="451"/>
        <v>726464.94699999993</v>
      </c>
      <c r="BG520" s="15">
        <f ca="1">SUM(BE$12:BE520)</f>
        <v>371520.34800000006</v>
      </c>
      <c r="BH520" s="16">
        <f ca="1">SUM(BC$12:BC520)+SUMIF(BD$12:BD520, "&lt;0")</f>
        <v>354944.59899999999</v>
      </c>
      <c r="BJ520" s="9">
        <v>44691</v>
      </c>
      <c r="BK520" s="14">
        <f t="shared" ca="1" si="429"/>
        <v>1750</v>
      </c>
      <c r="BL520" s="14">
        <f t="shared" ca="1" si="438"/>
        <v>1750</v>
      </c>
      <c r="BM520" s="14">
        <f t="shared" ca="1" si="445"/>
        <v>174.07800000000134</v>
      </c>
      <c r="BN520" s="14">
        <f t="shared" ca="1" si="420"/>
        <v>1575.9219999999987</v>
      </c>
      <c r="BO520" s="14">
        <f t="shared" ca="1" si="421"/>
        <v>1575.9219999999987</v>
      </c>
      <c r="BP520" s="14">
        <f t="shared" ca="1" si="452"/>
        <v>836464.94699999993</v>
      </c>
      <c r="BQ520" s="15">
        <f ca="1">SUM(BO$12:BO520)</f>
        <v>427520.34799999994</v>
      </c>
      <c r="BR520" s="16">
        <f ca="1">SUM(BM$12:BM520)+SUMIF(BN$12:BN520, "&lt;0")</f>
        <v>408944.59899999993</v>
      </c>
      <c r="BT520" s="9">
        <v>44691</v>
      </c>
      <c r="BU520" s="14">
        <f t="shared" ca="1" si="407"/>
        <v>2000</v>
      </c>
      <c r="BV520" s="14">
        <f t="shared" ca="1" si="432"/>
        <v>2000</v>
      </c>
      <c r="BW520" s="14">
        <f t="shared" ca="1" si="446"/>
        <v>205.12081030445052</v>
      </c>
      <c r="BX520" s="14">
        <f t="shared" ca="1" si="408"/>
        <v>1794.8791896955495</v>
      </c>
      <c r="BY520" s="14">
        <f t="shared" ca="1" si="409"/>
        <v>1794.8791896955495</v>
      </c>
      <c r="BZ520" s="14">
        <f t="shared" ca="1" si="422"/>
        <v>945489.56299796025</v>
      </c>
      <c r="CA520" s="15">
        <f ca="1">SUM(BY$12:BY520)</f>
        <v>482550.22907829069</v>
      </c>
      <c r="CB520" s="16">
        <f ca="1">SUM(BW$12:BW520)+SUMIF(BX$12:BX520, "&lt;0")</f>
        <v>462939.33391966973</v>
      </c>
      <c r="CD520" s="9">
        <v>44691</v>
      </c>
      <c r="CE520" s="14">
        <f t="shared" ca="1" si="430"/>
        <v>2500</v>
      </c>
      <c r="CF520" s="14">
        <f t="shared" ca="1" si="439"/>
        <v>2500</v>
      </c>
      <c r="CG520" s="14">
        <f t="shared" ca="1" si="447"/>
        <v>705.12081030445052</v>
      </c>
      <c r="CH520" s="14">
        <f t="shared" ca="1" si="423"/>
        <v>1794.8791896955495</v>
      </c>
      <c r="CI520" s="14">
        <f t="shared" ca="1" si="424"/>
        <v>1794.8791896955495</v>
      </c>
      <c r="CJ520" s="14">
        <f t="shared" ca="1" si="453"/>
        <v>1156287.2951667549</v>
      </c>
      <c r="CK520" s="15">
        <f ca="1">SUM(CI$12:CI520)</f>
        <v>590550.22907829075</v>
      </c>
      <c r="CL520" s="16">
        <f ca="1">SUM(CG$12:CG520)+SUMIF(CH$12:CH520, "&lt;0")</f>
        <v>565737.06608846399</v>
      </c>
    </row>
    <row r="521" spans="1:90" x14ac:dyDescent="0.2">
      <c r="A521" s="24">
        <v>44692</v>
      </c>
      <c r="B521" s="54">
        <f ca="1">IF($A521&gt;= $C$5,$C$6, INDEX('Historical Data'!$D$2:$D$745, MATCH(A521, 'Historical Data'!$B$2:$B$745, 0)))</f>
        <v>1295.6389999999997</v>
      </c>
      <c r="C521" s="14">
        <f t="shared" ca="1" si="433"/>
        <v>1295.6389999999994</v>
      </c>
      <c r="D521" s="14">
        <f t="shared" ca="1" si="454"/>
        <v>922.90999999999622</v>
      </c>
      <c r="E521" s="14">
        <f t="shared" ca="1" si="410"/>
        <v>372.72900000000345</v>
      </c>
      <c r="F521" s="14">
        <f t="shared" ca="1" si="455"/>
        <v>372.72900000000345</v>
      </c>
      <c r="G521" s="14">
        <f t="shared" ca="1" si="425"/>
        <v>637841.74600000144</v>
      </c>
      <c r="H521" s="15">
        <f ca="1">SUM(F$12:F521)</f>
        <v>326116.21299999987</v>
      </c>
      <c r="I521" s="16">
        <f ca="1">SUM(D$12:D521)+SUMIF(E$12:E521, "&lt;0")</f>
        <v>311725.53299999976</v>
      </c>
      <c r="J521" s="15"/>
      <c r="K521" s="9">
        <v>44692</v>
      </c>
      <c r="L521" s="14">
        <f t="shared" ca="1" si="426"/>
        <v>1788.5130798771124</v>
      </c>
      <c r="M521" s="14">
        <f t="shared" ca="1" si="434"/>
        <v>1788.5130798771129</v>
      </c>
      <c r="N521" s="14">
        <f t="shared" ca="1" si="440"/>
        <v>922.90999999999622</v>
      </c>
      <c r="O521" s="14">
        <f t="shared" ca="1" si="411"/>
        <v>865.60307987711622</v>
      </c>
      <c r="P521" s="14">
        <f t="shared" ca="1" si="412"/>
        <v>865.60307987711622</v>
      </c>
      <c r="Q521" s="14">
        <f t="shared" ca="1" si="448"/>
        <v>855199.21522581077</v>
      </c>
      <c r="R521" s="15">
        <f ca="1">SUM(P$12:P521)</f>
        <v>437012.88097234978</v>
      </c>
      <c r="S521" s="16">
        <f ca="1">SUM(N$12:N521)+SUMIF(O$12:O521, "&lt;0")</f>
        <v>418186.3342534558</v>
      </c>
      <c r="U521" s="9">
        <v>44692</v>
      </c>
      <c r="V521" s="14">
        <f t="shared" ca="1" si="427"/>
        <v>1250</v>
      </c>
      <c r="W521" s="14">
        <f t="shared" ca="1" si="435"/>
        <v>1250</v>
      </c>
      <c r="X521" s="14">
        <f t="shared" ca="1" si="441"/>
        <v>922.90999999999622</v>
      </c>
      <c r="Y521" s="14">
        <f t="shared" ca="1" si="413"/>
        <v>327.09000000000378</v>
      </c>
      <c r="Z521" s="14">
        <f t="shared" ca="1" si="414"/>
        <v>327.09000000000378</v>
      </c>
      <c r="AA521" s="14">
        <f t="shared" ca="1" si="449"/>
        <v>617714.94699999993</v>
      </c>
      <c r="AB521" s="15">
        <f ca="1">SUM(Z$12:Z521)</f>
        <v>315847.43799999997</v>
      </c>
      <c r="AC521" s="16">
        <f ca="1">SUM(X$12:X521)+SUMIF(Y$12:Y521, "&lt;0")</f>
        <v>301867.50900000008</v>
      </c>
      <c r="AE521" s="9">
        <v>44692</v>
      </c>
      <c r="AF521" s="14">
        <f t="shared" ca="1" si="403"/>
        <v>2000</v>
      </c>
      <c r="AG521" s="14">
        <f t="shared" ca="1" si="431"/>
        <v>2000</v>
      </c>
      <c r="AH521" s="14">
        <f t="shared" ca="1" si="442"/>
        <v>928.1750803303828</v>
      </c>
      <c r="AI521" s="14">
        <f t="shared" ca="1" si="404"/>
        <v>1071.8249196696172</v>
      </c>
      <c r="AJ521" s="14">
        <f t="shared" ca="1" si="405"/>
        <v>1071.8249196696172</v>
      </c>
      <c r="AK521" s="14">
        <f t="shared" ca="1" si="415"/>
        <v>947489.56299796025</v>
      </c>
      <c r="AL521" s="15">
        <f ca="1">SUM(AJ$12:AJ521)</f>
        <v>483622.05399796029</v>
      </c>
      <c r="AM521" s="16">
        <f ca="1">SUM(AH$12:AH521)+SUMIF(AI$12:AI521, "&lt;0")</f>
        <v>463867.50900000014</v>
      </c>
      <c r="AO521" s="9">
        <v>44692</v>
      </c>
      <c r="AP521" s="14">
        <f t="shared" ca="1" si="406"/>
        <v>3000</v>
      </c>
      <c r="AQ521" s="14">
        <f t="shared" ca="1" si="436"/>
        <v>3000</v>
      </c>
      <c r="AR521" s="14">
        <f t="shared" ca="1" si="443"/>
        <v>1541.5755193774992</v>
      </c>
      <c r="AS521" s="14">
        <f t="shared" ca="1" si="416"/>
        <v>1458.4244806225008</v>
      </c>
      <c r="AT521" s="14">
        <f t="shared" ca="1" si="417"/>
        <v>1458.4244806225008</v>
      </c>
      <c r="AU521" s="14">
        <f t="shared" ca="1" si="450"/>
        <v>1360390.7878561858</v>
      </c>
      <c r="AV521" s="15">
        <f ca="1">SUM(AT$12:AT521)</f>
        <v>696916.32179189636</v>
      </c>
      <c r="AW521" s="16">
        <f ca="1">SUM(AR$12:AR521)+SUMIF(AS$12:AS521, "&lt;0")</f>
        <v>663474.46606428945</v>
      </c>
      <c r="AX521" s="15"/>
      <c r="AZ521" s="9">
        <v>44692</v>
      </c>
      <c r="BA521" s="14">
        <f t="shared" ca="1" si="428"/>
        <v>1500</v>
      </c>
      <c r="BB521" s="14">
        <f t="shared" ca="1" si="437"/>
        <v>1500</v>
      </c>
      <c r="BC521" s="14">
        <f t="shared" ca="1" si="444"/>
        <v>922.90999999999622</v>
      </c>
      <c r="BD521" s="14">
        <f t="shared" ca="1" si="418"/>
        <v>577.09000000000378</v>
      </c>
      <c r="BE521" s="14">
        <f t="shared" ca="1" si="419"/>
        <v>577.09000000000378</v>
      </c>
      <c r="BF521" s="14">
        <f t="shared" ca="1" si="451"/>
        <v>727964.94699999993</v>
      </c>
      <c r="BG521" s="15">
        <f ca="1">SUM(BE$12:BE521)</f>
        <v>372097.43800000008</v>
      </c>
      <c r="BH521" s="16">
        <f ca="1">SUM(BC$12:BC521)+SUMIF(BD$12:BD521, "&lt;0")</f>
        <v>355867.50899999996</v>
      </c>
      <c r="BJ521" s="9">
        <v>44692</v>
      </c>
      <c r="BK521" s="14">
        <f t="shared" ca="1" si="429"/>
        <v>1750</v>
      </c>
      <c r="BL521" s="14">
        <f t="shared" ca="1" si="438"/>
        <v>1750</v>
      </c>
      <c r="BM521" s="14">
        <f t="shared" ca="1" si="445"/>
        <v>922.90999999999622</v>
      </c>
      <c r="BN521" s="14">
        <f t="shared" ca="1" si="420"/>
        <v>827.09000000000378</v>
      </c>
      <c r="BO521" s="14">
        <f t="shared" ca="1" si="421"/>
        <v>827.09000000000378</v>
      </c>
      <c r="BP521" s="14">
        <f t="shared" ca="1" si="452"/>
        <v>838214.94699999993</v>
      </c>
      <c r="BQ521" s="15">
        <f ca="1">SUM(BO$12:BO521)</f>
        <v>428347.43799999997</v>
      </c>
      <c r="BR521" s="16">
        <f ca="1">SUM(BM$12:BM521)+SUMIF(BN$12:BN521, "&lt;0")</f>
        <v>409867.50899999996</v>
      </c>
      <c r="BT521" s="9">
        <v>44692</v>
      </c>
      <c r="BU521" s="14">
        <f t="shared" ca="1" si="407"/>
        <v>2000</v>
      </c>
      <c r="BV521" s="14">
        <f t="shared" ca="1" si="432"/>
        <v>2000</v>
      </c>
      <c r="BW521" s="14">
        <f t="shared" ca="1" si="446"/>
        <v>928.1750803303828</v>
      </c>
      <c r="BX521" s="14">
        <f t="shared" ca="1" si="408"/>
        <v>1071.8249196696172</v>
      </c>
      <c r="BY521" s="14">
        <f t="shared" ca="1" si="409"/>
        <v>1071.8249196696172</v>
      </c>
      <c r="BZ521" s="14">
        <f t="shared" ca="1" si="422"/>
        <v>947489.56299796025</v>
      </c>
      <c r="CA521" s="15">
        <f ca="1">SUM(BY$12:BY521)</f>
        <v>483622.05399796029</v>
      </c>
      <c r="CB521" s="16">
        <f ca="1">SUM(BW$12:BW521)+SUMIF(BX$12:BX521, "&lt;0")</f>
        <v>463867.50900000014</v>
      </c>
      <c r="CD521" s="9">
        <v>44692</v>
      </c>
      <c r="CE521" s="14">
        <f t="shared" ca="1" si="430"/>
        <v>2500</v>
      </c>
      <c r="CF521" s="14">
        <f t="shared" ca="1" si="439"/>
        <v>2500</v>
      </c>
      <c r="CG521" s="14">
        <f t="shared" ca="1" si="447"/>
        <v>1428.1750803303828</v>
      </c>
      <c r="CH521" s="14">
        <f t="shared" ca="1" si="423"/>
        <v>1071.8249196696172</v>
      </c>
      <c r="CI521" s="14">
        <f t="shared" ca="1" si="424"/>
        <v>1071.8249196696172</v>
      </c>
      <c r="CJ521" s="14">
        <f t="shared" ca="1" si="453"/>
        <v>1158787.2951667549</v>
      </c>
      <c r="CK521" s="15">
        <f ca="1">SUM(CI$12:CI521)</f>
        <v>591622.05399796041</v>
      </c>
      <c r="CL521" s="16">
        <f ca="1">SUM(CG$12:CG521)+SUMIF(CH$12:CH521, "&lt;0")</f>
        <v>567165.24116879434</v>
      </c>
    </row>
    <row r="522" spans="1:90" x14ac:dyDescent="0.2">
      <c r="A522" s="24">
        <v>44693</v>
      </c>
      <c r="B522" s="54">
        <f ca="1">IF($A522&gt;= $C$5,$C$6, INDEX('Historical Data'!$D$2:$D$745, MATCH(A522, 'Historical Data'!$B$2:$B$745, 0)))</f>
        <v>1295.6389999999997</v>
      </c>
      <c r="C522" s="14">
        <f t="shared" ca="1" si="433"/>
        <v>1295.6389999999994</v>
      </c>
      <c r="D522" s="14">
        <f t="shared" ca="1" si="454"/>
        <v>1054.2170000000042</v>
      </c>
      <c r="E522" s="14">
        <f t="shared" ca="1" si="410"/>
        <v>241.42199999999548</v>
      </c>
      <c r="F522" s="14">
        <f t="shared" ca="1" si="455"/>
        <v>241.42199999999548</v>
      </c>
      <c r="G522" s="14">
        <f t="shared" ca="1" si="425"/>
        <v>639137.38500000141</v>
      </c>
      <c r="H522" s="15">
        <f ca="1">SUM(F$12:F522)</f>
        <v>326357.63499999989</v>
      </c>
      <c r="I522" s="16">
        <f ca="1">SUM(D$12:D522)+SUMIF(E$12:E522, "&lt;0")</f>
        <v>312779.74999999977</v>
      </c>
      <c r="J522" s="15"/>
      <c r="K522" s="9">
        <v>44693</v>
      </c>
      <c r="L522" s="14">
        <f t="shared" ca="1" si="426"/>
        <v>1788.5130798771124</v>
      </c>
      <c r="M522" s="14">
        <f t="shared" ca="1" si="434"/>
        <v>1788.5130798771129</v>
      </c>
      <c r="N522" s="14">
        <f t="shared" ca="1" si="440"/>
        <v>1054.2170000000042</v>
      </c>
      <c r="O522" s="14">
        <f t="shared" ca="1" si="411"/>
        <v>734.29607987710824</v>
      </c>
      <c r="P522" s="14">
        <f t="shared" ca="1" si="412"/>
        <v>734.29607987710824</v>
      </c>
      <c r="Q522" s="14">
        <f t="shared" ca="1" si="448"/>
        <v>856987.7283056879</v>
      </c>
      <c r="R522" s="15">
        <f ca="1">SUM(P$12:P522)</f>
        <v>437747.17705222691</v>
      </c>
      <c r="S522" s="16">
        <f ca="1">SUM(N$12:N522)+SUMIF(O$12:O522, "&lt;0")</f>
        <v>419240.55125345581</v>
      </c>
      <c r="U522" s="9">
        <v>44693</v>
      </c>
      <c r="V522" s="14">
        <f t="shared" ca="1" si="427"/>
        <v>1250</v>
      </c>
      <c r="W522" s="14">
        <f t="shared" ca="1" si="435"/>
        <v>1250</v>
      </c>
      <c r="X522" s="14">
        <f t="shared" ca="1" si="441"/>
        <v>1054.2170000000042</v>
      </c>
      <c r="Y522" s="14">
        <f t="shared" ca="1" si="413"/>
        <v>195.78299999999581</v>
      </c>
      <c r="Z522" s="14">
        <f t="shared" ca="1" si="414"/>
        <v>195.78299999999581</v>
      </c>
      <c r="AA522" s="14">
        <f t="shared" ca="1" si="449"/>
        <v>618964.94699999993</v>
      </c>
      <c r="AB522" s="15">
        <f ca="1">SUM(Z$12:Z522)</f>
        <v>316043.22099999996</v>
      </c>
      <c r="AC522" s="16">
        <f ca="1">SUM(X$12:X522)+SUMIF(Y$12:Y522, "&lt;0")</f>
        <v>302921.72600000008</v>
      </c>
      <c r="AE522" s="9">
        <v>44693</v>
      </c>
      <c r="AF522" s="14">
        <f t="shared" ca="1" si="403"/>
        <v>2000</v>
      </c>
      <c r="AG522" s="14">
        <f t="shared" ca="1" si="431"/>
        <v>2000</v>
      </c>
      <c r="AH522" s="14">
        <f t="shared" ca="1" si="442"/>
        <v>1054.2170000000042</v>
      </c>
      <c r="AI522" s="14">
        <f t="shared" ca="1" si="404"/>
        <v>945.78299999999581</v>
      </c>
      <c r="AJ522" s="14">
        <f t="shared" ca="1" si="405"/>
        <v>945.78299999999581</v>
      </c>
      <c r="AK522" s="14">
        <f t="shared" ca="1" si="415"/>
        <v>949489.56299796025</v>
      </c>
      <c r="AL522" s="15">
        <f ca="1">SUM(AJ$12:AJ522)</f>
        <v>484567.83699796029</v>
      </c>
      <c r="AM522" s="16">
        <f ca="1">SUM(AH$12:AH522)+SUMIF(AI$12:AI522, "&lt;0")</f>
        <v>464921.72600000014</v>
      </c>
      <c r="AO522" s="9">
        <v>44693</v>
      </c>
      <c r="AP522" s="14">
        <f t="shared" ca="1" si="406"/>
        <v>3000</v>
      </c>
      <c r="AQ522" s="14">
        <f t="shared" ca="1" si="436"/>
        <v>3000</v>
      </c>
      <c r="AR522" s="14">
        <f t="shared" ca="1" si="443"/>
        <v>1672.8825193775069</v>
      </c>
      <c r="AS522" s="14">
        <f t="shared" ca="1" si="416"/>
        <v>1327.1174806224931</v>
      </c>
      <c r="AT522" s="14">
        <f t="shared" ca="1" si="417"/>
        <v>1327.1174806224931</v>
      </c>
      <c r="AU522" s="14">
        <f t="shared" ca="1" si="450"/>
        <v>1363390.7878561858</v>
      </c>
      <c r="AV522" s="15">
        <f ca="1">SUM(AT$12:AT522)</f>
        <v>698243.43927251885</v>
      </c>
      <c r="AW522" s="16">
        <f ca="1">SUM(AR$12:AR522)+SUMIF(AS$12:AS522, "&lt;0")</f>
        <v>665147.34858366696</v>
      </c>
      <c r="AX522" s="15"/>
      <c r="AZ522" s="9">
        <v>44693</v>
      </c>
      <c r="BA522" s="14">
        <f t="shared" ca="1" si="428"/>
        <v>1500</v>
      </c>
      <c r="BB522" s="14">
        <f t="shared" ca="1" si="437"/>
        <v>1500</v>
      </c>
      <c r="BC522" s="14">
        <f t="shared" ca="1" si="444"/>
        <v>1054.2170000000042</v>
      </c>
      <c r="BD522" s="14">
        <f t="shared" ca="1" si="418"/>
        <v>445.78299999999581</v>
      </c>
      <c r="BE522" s="14">
        <f t="shared" ca="1" si="419"/>
        <v>445.78299999999581</v>
      </c>
      <c r="BF522" s="14">
        <f t="shared" ca="1" si="451"/>
        <v>729464.94699999993</v>
      </c>
      <c r="BG522" s="15">
        <f ca="1">SUM(BE$12:BE522)</f>
        <v>372543.22100000008</v>
      </c>
      <c r="BH522" s="16">
        <f ca="1">SUM(BC$12:BC522)+SUMIF(BD$12:BD522, "&lt;0")</f>
        <v>356921.72599999997</v>
      </c>
      <c r="BJ522" s="9">
        <v>44693</v>
      </c>
      <c r="BK522" s="14">
        <f t="shared" ca="1" si="429"/>
        <v>1750</v>
      </c>
      <c r="BL522" s="14">
        <f t="shared" ca="1" si="438"/>
        <v>1750</v>
      </c>
      <c r="BM522" s="14">
        <f t="shared" ca="1" si="445"/>
        <v>1054.2170000000042</v>
      </c>
      <c r="BN522" s="14">
        <f t="shared" ca="1" si="420"/>
        <v>695.78299999999581</v>
      </c>
      <c r="BO522" s="14">
        <f t="shared" ca="1" si="421"/>
        <v>695.78299999999581</v>
      </c>
      <c r="BP522" s="14">
        <f t="shared" ca="1" si="452"/>
        <v>839964.94699999993</v>
      </c>
      <c r="BQ522" s="15">
        <f ca="1">SUM(BO$12:BO522)</f>
        <v>429043.22099999996</v>
      </c>
      <c r="BR522" s="16">
        <f ca="1">SUM(BM$12:BM522)+SUMIF(BN$12:BN522, "&lt;0")</f>
        <v>410921.72599999991</v>
      </c>
      <c r="BT522" s="9">
        <v>44693</v>
      </c>
      <c r="BU522" s="14">
        <f t="shared" ca="1" si="407"/>
        <v>2000</v>
      </c>
      <c r="BV522" s="14">
        <f t="shared" ca="1" si="432"/>
        <v>2000</v>
      </c>
      <c r="BW522" s="14">
        <f t="shared" ca="1" si="446"/>
        <v>1054.2170000000042</v>
      </c>
      <c r="BX522" s="14">
        <f t="shared" ca="1" si="408"/>
        <v>945.78299999999581</v>
      </c>
      <c r="BY522" s="14">
        <f t="shared" ca="1" si="409"/>
        <v>945.78299999999581</v>
      </c>
      <c r="BZ522" s="14">
        <f t="shared" ca="1" si="422"/>
        <v>949489.56299796025</v>
      </c>
      <c r="CA522" s="15">
        <f ca="1">SUM(BY$12:BY522)</f>
        <v>484567.83699796029</v>
      </c>
      <c r="CB522" s="16">
        <f ca="1">SUM(BW$12:BW522)+SUMIF(BX$12:BX522, "&lt;0")</f>
        <v>464921.72600000014</v>
      </c>
      <c r="CD522" s="9">
        <v>44693</v>
      </c>
      <c r="CE522" s="14">
        <f t="shared" ca="1" si="430"/>
        <v>2500</v>
      </c>
      <c r="CF522" s="14">
        <f t="shared" ca="1" si="439"/>
        <v>2500</v>
      </c>
      <c r="CG522" s="14">
        <f t="shared" ca="1" si="447"/>
        <v>1533.7043503563282</v>
      </c>
      <c r="CH522" s="14">
        <f t="shared" ca="1" si="423"/>
        <v>966.29564964367182</v>
      </c>
      <c r="CI522" s="14">
        <f t="shared" ca="1" si="424"/>
        <v>966.29564964367182</v>
      </c>
      <c r="CJ522" s="14">
        <f t="shared" ca="1" si="453"/>
        <v>1161287.2951667549</v>
      </c>
      <c r="CK522" s="15">
        <f ca="1">SUM(CI$12:CI522)</f>
        <v>592588.34964760405</v>
      </c>
      <c r="CL522" s="16">
        <f ca="1">SUM(CG$12:CG522)+SUMIF(CH$12:CH522, "&lt;0")</f>
        <v>568698.9455191507</v>
      </c>
    </row>
    <row r="523" spans="1:90" x14ac:dyDescent="0.2">
      <c r="A523" s="24">
        <v>44694</v>
      </c>
      <c r="B523" s="54">
        <f ca="1">IF($A523&gt;= $C$5,$C$6, INDEX('Historical Data'!$D$2:$D$745, MATCH(A523, 'Historical Data'!$B$2:$B$745, 0)))</f>
        <v>1295.6389999999997</v>
      </c>
      <c r="C523" s="14">
        <f t="shared" ca="1" si="433"/>
        <v>1295.6389999999994</v>
      </c>
      <c r="D523" s="14">
        <f t="shared" ca="1" si="454"/>
        <v>1295.6389999999997</v>
      </c>
      <c r="E523" s="14">
        <f t="shared" ca="1" si="410"/>
        <v>0</v>
      </c>
      <c r="F523" s="14">
        <f t="shared" ca="1" si="455"/>
        <v>0</v>
      </c>
      <c r="G523" s="14">
        <f t="shared" ca="1" si="425"/>
        <v>640433.02400000137</v>
      </c>
      <c r="H523" s="15">
        <f ca="1">SUM(F$12:F523)</f>
        <v>326357.63499999989</v>
      </c>
      <c r="I523" s="16">
        <f ca="1">SUM(D$12:D523)+SUMIF(E$12:E523, "&lt;0")</f>
        <v>314075.38899999979</v>
      </c>
      <c r="J523" s="15"/>
      <c r="K523" s="9">
        <v>44694</v>
      </c>
      <c r="L523" s="14">
        <f t="shared" ca="1" si="426"/>
        <v>1788.5130798771124</v>
      </c>
      <c r="M523" s="14">
        <f t="shared" ca="1" si="434"/>
        <v>1788.5130798771129</v>
      </c>
      <c r="N523" s="14">
        <f t="shared" ca="1" si="440"/>
        <v>1623.614999999998</v>
      </c>
      <c r="O523" s="14">
        <f t="shared" ca="1" si="411"/>
        <v>164.89807987711447</v>
      </c>
      <c r="P523" s="14">
        <f t="shared" ca="1" si="412"/>
        <v>164.89807987711447</v>
      </c>
      <c r="Q523" s="14">
        <f t="shared" ca="1" si="448"/>
        <v>858776.24138556502</v>
      </c>
      <c r="R523" s="15">
        <f ca="1">SUM(P$12:P523)</f>
        <v>437912.07513210404</v>
      </c>
      <c r="S523" s="16">
        <f ca="1">SUM(N$12:N523)+SUMIF(O$12:O523, "&lt;0")</f>
        <v>420864.1662534558</v>
      </c>
      <c r="U523" s="9">
        <v>44694</v>
      </c>
      <c r="V523" s="14">
        <f t="shared" ca="1" si="427"/>
        <v>1250</v>
      </c>
      <c r="W523" s="14">
        <f t="shared" ca="1" si="435"/>
        <v>1250</v>
      </c>
      <c r="X523" s="14">
        <f t="shared" ca="1" si="441"/>
        <v>1250</v>
      </c>
      <c r="Y523" s="14">
        <f t="shared" ca="1" si="413"/>
        <v>0</v>
      </c>
      <c r="Z523" s="14">
        <f t="shared" ca="1" si="414"/>
        <v>0</v>
      </c>
      <c r="AA523" s="14">
        <f t="shared" ca="1" si="449"/>
        <v>620214.94699999993</v>
      </c>
      <c r="AB523" s="15">
        <f ca="1">SUM(Z$12:Z523)</f>
        <v>316043.22099999996</v>
      </c>
      <c r="AC523" s="16">
        <f ca="1">SUM(X$12:X523)+SUMIF(Y$12:Y523, "&lt;0")</f>
        <v>304171.72600000008</v>
      </c>
      <c r="AE523" s="9">
        <v>44694</v>
      </c>
      <c r="AF523" s="14">
        <f t="shared" ca="1" si="403"/>
        <v>2000</v>
      </c>
      <c r="AG523" s="14">
        <f t="shared" ca="1" si="431"/>
        <v>2000</v>
      </c>
      <c r="AH523" s="14">
        <f t="shared" ca="1" si="442"/>
        <v>1623.614999999998</v>
      </c>
      <c r="AI523" s="14">
        <f t="shared" ca="1" si="404"/>
        <v>376.38500000000204</v>
      </c>
      <c r="AJ523" s="14">
        <f t="shared" ca="1" si="405"/>
        <v>376.38500000000204</v>
      </c>
      <c r="AK523" s="14">
        <f t="shared" ca="1" si="415"/>
        <v>951489.56299796025</v>
      </c>
      <c r="AL523" s="15">
        <f ca="1">SUM(AJ$12:AJ523)</f>
        <v>484944.2219979603</v>
      </c>
      <c r="AM523" s="16">
        <f ca="1">SUM(AH$12:AH523)+SUMIF(AI$12:AI523, "&lt;0")</f>
        <v>466545.34100000013</v>
      </c>
      <c r="AO523" s="9">
        <v>44694</v>
      </c>
      <c r="AP523" s="14">
        <f t="shared" ca="1" si="406"/>
        <v>3000</v>
      </c>
      <c r="AQ523" s="14">
        <f t="shared" ca="1" si="436"/>
        <v>3000</v>
      </c>
      <c r="AR523" s="14">
        <f t="shared" ca="1" si="443"/>
        <v>2242.2805193775002</v>
      </c>
      <c r="AS523" s="14">
        <f t="shared" ca="1" si="416"/>
        <v>757.71948062249976</v>
      </c>
      <c r="AT523" s="14">
        <f t="shared" ca="1" si="417"/>
        <v>757.71948062249976</v>
      </c>
      <c r="AU523" s="14">
        <f t="shared" ca="1" si="450"/>
        <v>1366390.7878561858</v>
      </c>
      <c r="AV523" s="15">
        <f ca="1">SUM(AT$12:AT523)</f>
        <v>699001.1587531413</v>
      </c>
      <c r="AW523" s="16">
        <f ca="1">SUM(AR$12:AR523)+SUMIF(AS$12:AS523, "&lt;0")</f>
        <v>667389.62910304451</v>
      </c>
      <c r="AX523" s="15"/>
      <c r="AZ523" s="9">
        <v>44694</v>
      </c>
      <c r="BA523" s="14">
        <f t="shared" ca="1" si="428"/>
        <v>1500</v>
      </c>
      <c r="BB523" s="14">
        <f t="shared" ca="1" si="437"/>
        <v>1500</v>
      </c>
      <c r="BC523" s="14">
        <f t="shared" ca="1" si="444"/>
        <v>1500</v>
      </c>
      <c r="BD523" s="14">
        <f t="shared" ca="1" si="418"/>
        <v>0</v>
      </c>
      <c r="BE523" s="14">
        <f t="shared" ca="1" si="419"/>
        <v>0</v>
      </c>
      <c r="BF523" s="14">
        <f t="shared" ca="1" si="451"/>
        <v>730964.94699999993</v>
      </c>
      <c r="BG523" s="15">
        <f ca="1">SUM(BE$12:BE523)</f>
        <v>372543.22100000008</v>
      </c>
      <c r="BH523" s="16">
        <f ca="1">SUM(BC$12:BC523)+SUMIF(BD$12:BD523, "&lt;0")</f>
        <v>358421.72599999997</v>
      </c>
      <c r="BJ523" s="9">
        <v>44694</v>
      </c>
      <c r="BK523" s="14">
        <f t="shared" ca="1" si="429"/>
        <v>1750</v>
      </c>
      <c r="BL523" s="14">
        <f t="shared" ca="1" si="438"/>
        <v>1750</v>
      </c>
      <c r="BM523" s="14">
        <f t="shared" ca="1" si="445"/>
        <v>1623.614999999998</v>
      </c>
      <c r="BN523" s="14">
        <f t="shared" ca="1" si="420"/>
        <v>126.38500000000204</v>
      </c>
      <c r="BO523" s="14">
        <f t="shared" ca="1" si="421"/>
        <v>126.38500000000204</v>
      </c>
      <c r="BP523" s="14">
        <f t="shared" ca="1" si="452"/>
        <v>841714.94699999993</v>
      </c>
      <c r="BQ523" s="15">
        <f ca="1">SUM(BO$12:BO523)</f>
        <v>429169.60599999997</v>
      </c>
      <c r="BR523" s="16">
        <f ca="1">SUM(BM$12:BM523)+SUMIF(BN$12:BN523, "&lt;0")</f>
        <v>412545.3409999999</v>
      </c>
      <c r="BT523" s="9">
        <v>44694</v>
      </c>
      <c r="BU523" s="14">
        <f t="shared" ca="1" si="407"/>
        <v>2000</v>
      </c>
      <c r="BV523" s="14">
        <f t="shared" ca="1" si="432"/>
        <v>2000</v>
      </c>
      <c r="BW523" s="14">
        <f t="shared" ca="1" si="446"/>
        <v>1623.614999999998</v>
      </c>
      <c r="BX523" s="14">
        <f t="shared" ca="1" si="408"/>
        <v>376.38500000000204</v>
      </c>
      <c r="BY523" s="14">
        <f t="shared" ca="1" si="409"/>
        <v>376.38500000000204</v>
      </c>
      <c r="BZ523" s="14">
        <f t="shared" ca="1" si="422"/>
        <v>951489.56299796025</v>
      </c>
      <c r="CA523" s="15">
        <f ca="1">SUM(BY$12:BY523)</f>
        <v>484944.2219979603</v>
      </c>
      <c r="CB523" s="16">
        <f ca="1">SUM(BW$12:BW523)+SUMIF(BX$12:BX523, "&lt;0")</f>
        <v>466545.34100000013</v>
      </c>
      <c r="CD523" s="9">
        <v>44694</v>
      </c>
      <c r="CE523" s="14">
        <f t="shared" ca="1" si="430"/>
        <v>2500</v>
      </c>
      <c r="CF523" s="14">
        <f t="shared" ca="1" si="439"/>
        <v>2500</v>
      </c>
      <c r="CG523" s="14">
        <f t="shared" ca="1" si="447"/>
        <v>2077.3246203822591</v>
      </c>
      <c r="CH523" s="14">
        <f t="shared" ca="1" si="423"/>
        <v>422.67537961774087</v>
      </c>
      <c r="CI523" s="14">
        <f t="shared" ca="1" si="424"/>
        <v>422.67537961774087</v>
      </c>
      <c r="CJ523" s="14">
        <f t="shared" ca="1" si="453"/>
        <v>1163787.2951667549</v>
      </c>
      <c r="CK523" s="15">
        <f ca="1">SUM(CI$12:CI523)</f>
        <v>593011.02502722177</v>
      </c>
      <c r="CL523" s="16">
        <f ca="1">SUM(CG$12:CG523)+SUMIF(CH$12:CH523, "&lt;0")</f>
        <v>570776.27013953298</v>
      </c>
    </row>
    <row r="524" spans="1:90" x14ac:dyDescent="0.2">
      <c r="A524" s="24">
        <v>44695</v>
      </c>
      <c r="B524" s="54">
        <f ca="1">IF($A524&gt;= $C$5,$C$6, INDEX('Historical Data'!$D$2:$D$745, MATCH(A524, 'Historical Data'!$B$2:$B$745, 0)))</f>
        <v>1295.6389999999997</v>
      </c>
      <c r="C524" s="14">
        <f t="shared" ca="1" si="433"/>
        <v>1295.6389999999994</v>
      </c>
      <c r="D524" s="14">
        <f t="shared" ca="1" si="454"/>
        <v>1295.6389999999997</v>
      </c>
      <c r="E524" s="14">
        <f t="shared" ca="1" si="410"/>
        <v>0</v>
      </c>
      <c r="F524" s="14">
        <f t="shared" ca="1" si="455"/>
        <v>0</v>
      </c>
      <c r="G524" s="14">
        <f t="shared" ca="1" si="425"/>
        <v>641728.66300000134</v>
      </c>
      <c r="H524" s="15">
        <f ca="1">SUM(F$12:F524)</f>
        <v>326357.63499999989</v>
      </c>
      <c r="I524" s="16">
        <f ca="1">SUM(D$12:D524)+SUMIF(E$12:E524, "&lt;0")</f>
        <v>315371.02799999982</v>
      </c>
      <c r="J524" s="15"/>
      <c r="K524" s="9">
        <v>44695</v>
      </c>
      <c r="L524" s="14">
        <f t="shared" ca="1" si="426"/>
        <v>1788.5130798771124</v>
      </c>
      <c r="M524" s="14">
        <f t="shared" ca="1" si="434"/>
        <v>1788.5130798771129</v>
      </c>
      <c r="N524" s="14">
        <f t="shared" ca="1" si="440"/>
        <v>1788.5130798771124</v>
      </c>
      <c r="O524" s="14">
        <f t="shared" ca="1" si="411"/>
        <v>0</v>
      </c>
      <c r="P524" s="14">
        <f t="shared" ca="1" si="412"/>
        <v>0</v>
      </c>
      <c r="Q524" s="14">
        <f t="shared" ca="1" si="448"/>
        <v>860564.75446544215</v>
      </c>
      <c r="R524" s="15">
        <f ca="1">SUM(P$12:P524)</f>
        <v>437912.07513210404</v>
      </c>
      <c r="S524" s="16">
        <f ca="1">SUM(N$12:N524)+SUMIF(O$12:O524, "&lt;0")</f>
        <v>422652.67933333293</v>
      </c>
      <c r="U524" s="9">
        <v>44695</v>
      </c>
      <c r="V524" s="14">
        <f t="shared" ca="1" si="427"/>
        <v>1250</v>
      </c>
      <c r="W524" s="14">
        <f t="shared" ca="1" si="435"/>
        <v>1250</v>
      </c>
      <c r="X524" s="14">
        <f t="shared" ca="1" si="441"/>
        <v>1250</v>
      </c>
      <c r="Y524" s="14">
        <f t="shared" ca="1" si="413"/>
        <v>0</v>
      </c>
      <c r="Z524" s="14">
        <f t="shared" ca="1" si="414"/>
        <v>0</v>
      </c>
      <c r="AA524" s="14">
        <f t="shared" ca="1" si="449"/>
        <v>621464.94699999993</v>
      </c>
      <c r="AB524" s="15">
        <f ca="1">SUM(Z$12:Z524)</f>
        <v>316043.22099999996</v>
      </c>
      <c r="AC524" s="16">
        <f ca="1">SUM(X$12:X524)+SUMIF(Y$12:Y524, "&lt;0")</f>
        <v>305421.72600000008</v>
      </c>
      <c r="AE524" s="9">
        <v>44695</v>
      </c>
      <c r="AF524" s="14">
        <f t="shared" ref="AF524:AF587" ca="1" si="456">IF(AE524&lt;AG$5, $B524, MIN(AG$7, AG$9 + $C$8*(AE524-AG$5)))</f>
        <v>2000</v>
      </c>
      <c r="AG524" s="14">
        <f t="shared" ca="1" si="431"/>
        <v>2000</v>
      </c>
      <c r="AH524" s="14">
        <f t="shared" ca="1" si="442"/>
        <v>1881.023000000001</v>
      </c>
      <c r="AI524" s="14">
        <f t="shared" ref="AI524:AI587" ca="1" si="457">AF524-AH524</f>
        <v>118.97699999999895</v>
      </c>
      <c r="AJ524" s="14">
        <f t="shared" ref="AJ524:AJ587" ca="1" si="458">IF(AI524 &gt; 0, AI524, 0)</f>
        <v>118.97699999999895</v>
      </c>
      <c r="AK524" s="14">
        <f t="shared" ca="1" si="415"/>
        <v>953489.56299796025</v>
      </c>
      <c r="AL524" s="15">
        <f ca="1">SUM(AJ$12:AJ524)</f>
        <v>485063.19899796031</v>
      </c>
      <c r="AM524" s="16">
        <f ca="1">SUM(AH$12:AH524)+SUMIF(AI$12:AI524, "&lt;0")</f>
        <v>468426.36400000012</v>
      </c>
      <c r="AO524" s="9">
        <v>44695</v>
      </c>
      <c r="AP524" s="14">
        <f t="shared" ref="AP524:AP587" ca="1" si="459">IF(AO524&lt;AQ$5, $B524, MIN(AQ$7, AQ$9 + $C$8*(AO524-AQ$5)))</f>
        <v>3000</v>
      </c>
      <c r="AQ524" s="14">
        <f t="shared" ca="1" si="436"/>
        <v>3000</v>
      </c>
      <c r="AR524" s="14">
        <f t="shared" ca="1" si="443"/>
        <v>2499.6885193775038</v>
      </c>
      <c r="AS524" s="14">
        <f t="shared" ca="1" si="416"/>
        <v>500.31148062249622</v>
      </c>
      <c r="AT524" s="14">
        <f t="shared" ca="1" si="417"/>
        <v>500.31148062249622</v>
      </c>
      <c r="AU524" s="14">
        <f t="shared" ca="1" si="450"/>
        <v>1369390.7878561858</v>
      </c>
      <c r="AV524" s="15">
        <f ca="1">SUM(AT$12:AT524)</f>
        <v>699501.4702337638</v>
      </c>
      <c r="AW524" s="16">
        <f ca="1">SUM(AR$12:AR524)+SUMIF(AS$12:AS524, "&lt;0")</f>
        <v>669889.31762242201</v>
      </c>
      <c r="AX524" s="15"/>
      <c r="AZ524" s="9">
        <v>44695</v>
      </c>
      <c r="BA524" s="14">
        <f t="shared" ca="1" si="428"/>
        <v>1500</v>
      </c>
      <c r="BB524" s="14">
        <f t="shared" ca="1" si="437"/>
        <v>1500</v>
      </c>
      <c r="BC524" s="14">
        <f t="shared" ca="1" si="444"/>
        <v>1500</v>
      </c>
      <c r="BD524" s="14">
        <f t="shared" ca="1" si="418"/>
        <v>0</v>
      </c>
      <c r="BE524" s="14">
        <f t="shared" ca="1" si="419"/>
        <v>0</v>
      </c>
      <c r="BF524" s="14">
        <f t="shared" ca="1" si="451"/>
        <v>732464.94699999993</v>
      </c>
      <c r="BG524" s="15">
        <f ca="1">SUM(BE$12:BE524)</f>
        <v>372543.22100000008</v>
      </c>
      <c r="BH524" s="16">
        <f ca="1">SUM(BC$12:BC524)+SUMIF(BD$12:BD524, "&lt;0")</f>
        <v>359921.72599999997</v>
      </c>
      <c r="BJ524" s="9">
        <v>44695</v>
      </c>
      <c r="BK524" s="14">
        <f t="shared" ca="1" si="429"/>
        <v>1750</v>
      </c>
      <c r="BL524" s="14">
        <f t="shared" ca="1" si="438"/>
        <v>1750</v>
      </c>
      <c r="BM524" s="14">
        <f t="shared" ca="1" si="445"/>
        <v>1750</v>
      </c>
      <c r="BN524" s="14">
        <f t="shared" ca="1" si="420"/>
        <v>0</v>
      </c>
      <c r="BO524" s="14">
        <f t="shared" ca="1" si="421"/>
        <v>0</v>
      </c>
      <c r="BP524" s="14">
        <f t="shared" ca="1" si="452"/>
        <v>843464.94699999993</v>
      </c>
      <c r="BQ524" s="15">
        <f ca="1">SUM(BO$12:BO524)</f>
        <v>429169.60599999997</v>
      </c>
      <c r="BR524" s="16">
        <f ca="1">SUM(BM$12:BM524)+SUMIF(BN$12:BN524, "&lt;0")</f>
        <v>414295.3409999999</v>
      </c>
      <c r="BT524" s="9">
        <v>44695</v>
      </c>
      <c r="BU524" s="14">
        <f t="shared" ref="BU524:BU587" ca="1" si="460">IF(BT524&lt;BV$5, $B524, MIN(BV$7, BV$9 + $C$8*(BT524-BV$5)))</f>
        <v>2000</v>
      </c>
      <c r="BV524" s="14">
        <f t="shared" ca="1" si="432"/>
        <v>2000</v>
      </c>
      <c r="BW524" s="14">
        <f t="shared" ca="1" si="446"/>
        <v>1881.023000000001</v>
      </c>
      <c r="BX524" s="14">
        <f t="shared" ref="BX524:BX587" ca="1" si="461">BU524-BW524</f>
        <v>118.97699999999895</v>
      </c>
      <c r="BY524" s="14">
        <f t="shared" ref="BY524:BY587" ca="1" si="462">IF(BX524 &gt; 0, BX524, 0)</f>
        <v>118.97699999999895</v>
      </c>
      <c r="BZ524" s="14">
        <f t="shared" ca="1" si="422"/>
        <v>953489.56299796025</v>
      </c>
      <c r="CA524" s="15">
        <f ca="1">SUM(BY$12:BY524)</f>
        <v>485063.19899796031</v>
      </c>
      <c r="CB524" s="16">
        <f ca="1">SUM(BW$12:BW524)+SUMIF(BX$12:BX524, "&lt;0")</f>
        <v>468426.36400000012</v>
      </c>
      <c r="CD524" s="9">
        <v>44695</v>
      </c>
      <c r="CE524" s="14">
        <f t="shared" ca="1" si="430"/>
        <v>2500</v>
      </c>
      <c r="CF524" s="14">
        <f t="shared" ca="1" si="439"/>
        <v>2500</v>
      </c>
      <c r="CG524" s="14">
        <f t="shared" ca="1" si="447"/>
        <v>2308.9548904081998</v>
      </c>
      <c r="CH524" s="14">
        <f t="shared" ca="1" si="423"/>
        <v>191.04510959180016</v>
      </c>
      <c r="CI524" s="14">
        <f t="shared" ca="1" si="424"/>
        <v>191.04510959180016</v>
      </c>
      <c r="CJ524" s="14">
        <f t="shared" ca="1" si="453"/>
        <v>1166287.2951667549</v>
      </c>
      <c r="CK524" s="15">
        <f ca="1">SUM(CI$12:CI524)</f>
        <v>593202.07013681356</v>
      </c>
      <c r="CL524" s="16">
        <f ca="1">SUM(CG$12:CG524)+SUMIF(CH$12:CH524, "&lt;0")</f>
        <v>573085.22502994118</v>
      </c>
    </row>
    <row r="525" spans="1:90" x14ac:dyDescent="0.2">
      <c r="A525" s="24">
        <v>44696</v>
      </c>
      <c r="B525" s="54">
        <f ca="1">IF($A525&gt;= $C$5,$C$6, INDEX('Historical Data'!$D$2:$D$745, MATCH(A525, 'Historical Data'!$B$2:$B$745, 0)))</f>
        <v>1295.6389999999997</v>
      </c>
      <c r="C525" s="14">
        <f t="shared" ca="1" si="433"/>
        <v>1295.6389999999994</v>
      </c>
      <c r="D525" s="14">
        <f t="shared" ca="1" si="454"/>
        <v>1291.0139999999947</v>
      </c>
      <c r="E525" s="14">
        <f t="shared" ref="E525:E588" ca="1" si="463">B525-D525</f>
        <v>4.6250000000050022</v>
      </c>
      <c r="F525" s="14">
        <f t="shared" ca="1" si="455"/>
        <v>4.6250000000050022</v>
      </c>
      <c r="G525" s="14">
        <f t="shared" ca="1" si="425"/>
        <v>643024.30200000131</v>
      </c>
      <c r="H525" s="15">
        <f ca="1">SUM(F$12:F525)</f>
        <v>326362.25999999989</v>
      </c>
      <c r="I525" s="16">
        <f ca="1">SUM(D$12:D525)+SUMIF(E$12:E525, "&lt;0")</f>
        <v>316662.04199999978</v>
      </c>
      <c r="J525" s="15"/>
      <c r="K525" s="9">
        <v>44696</v>
      </c>
      <c r="L525" s="14">
        <f t="shared" ca="1" si="426"/>
        <v>1788.5130798771124</v>
      </c>
      <c r="M525" s="14">
        <f t="shared" ca="1" si="434"/>
        <v>1788.5130798771129</v>
      </c>
      <c r="N525" s="14">
        <f t="shared" ca="1" si="440"/>
        <v>470.16392012288361</v>
      </c>
      <c r="O525" s="14">
        <f t="shared" ref="O525:O588" ca="1" si="464">L525-N525</f>
        <v>1318.3491597542288</v>
      </c>
      <c r="P525" s="14">
        <f t="shared" ref="P525:P588" ca="1" si="465">IF(O525 &gt; 0, O525, 0)</f>
        <v>1318.3491597542288</v>
      </c>
      <c r="Q525" s="14">
        <f t="shared" ca="1" si="448"/>
        <v>862353.26754531928</v>
      </c>
      <c r="R525" s="15">
        <f ca="1">SUM(P$12:P525)</f>
        <v>439230.42429185827</v>
      </c>
      <c r="S525" s="16">
        <f ca="1">SUM(N$12:N525)+SUMIF(O$12:O525, "&lt;0")</f>
        <v>423122.84325345582</v>
      </c>
      <c r="U525" s="9">
        <v>44696</v>
      </c>
      <c r="V525" s="14">
        <f t="shared" ca="1" si="427"/>
        <v>1250</v>
      </c>
      <c r="W525" s="14">
        <f t="shared" ca="1" si="435"/>
        <v>1250</v>
      </c>
      <c r="X525" s="14">
        <f t="shared" ca="1" si="441"/>
        <v>1250</v>
      </c>
      <c r="Y525" s="14">
        <f t="shared" ref="Y525:Y588" ca="1" si="466">V525-X525</f>
        <v>0</v>
      </c>
      <c r="Z525" s="14">
        <f t="shared" ref="Z525:Z588" ca="1" si="467">IF(Y525 &gt; 0, Y525, 0)</f>
        <v>0</v>
      </c>
      <c r="AA525" s="14">
        <f t="shared" ca="1" si="449"/>
        <v>622714.94699999993</v>
      </c>
      <c r="AB525" s="15">
        <f ca="1">SUM(Z$12:Z525)</f>
        <v>316043.22099999996</v>
      </c>
      <c r="AC525" s="16">
        <f ca="1">SUM(X$12:X525)+SUMIF(Y$12:Y525, "&lt;0")</f>
        <v>306671.72600000008</v>
      </c>
      <c r="AE525" s="9">
        <v>44696</v>
      </c>
      <c r="AF525" s="14">
        <f t="shared" ca="1" si="456"/>
        <v>2000</v>
      </c>
      <c r="AG525" s="14">
        <f t="shared" ca="1" si="431"/>
        <v>2000</v>
      </c>
      <c r="AH525" s="14">
        <f t="shared" ca="1" si="442"/>
        <v>377.65399999999499</v>
      </c>
      <c r="AI525" s="14">
        <f t="shared" ca="1" si="457"/>
        <v>1622.346000000005</v>
      </c>
      <c r="AJ525" s="14">
        <f t="shared" ca="1" si="458"/>
        <v>1622.346000000005</v>
      </c>
      <c r="AK525" s="14">
        <f t="shared" ref="AK525:AK588" ca="1" si="468">AF525+AK524</f>
        <v>955489.56299796025</v>
      </c>
      <c r="AL525" s="15">
        <f ca="1">SUM(AJ$12:AJ525)</f>
        <v>486685.54499796033</v>
      </c>
      <c r="AM525" s="16">
        <f ca="1">SUM(AH$12:AH525)+SUMIF(AI$12:AI525, "&lt;0")</f>
        <v>468804.0180000001</v>
      </c>
      <c r="AO525" s="9">
        <v>44696</v>
      </c>
      <c r="AP525" s="14">
        <f t="shared" ca="1" si="459"/>
        <v>3000</v>
      </c>
      <c r="AQ525" s="14">
        <f t="shared" ca="1" si="436"/>
        <v>3000</v>
      </c>
      <c r="AR525" s="14">
        <f t="shared" ca="1" si="443"/>
        <v>996.31951937749818</v>
      </c>
      <c r="AS525" s="14">
        <f t="shared" ref="AS525:AS588" ca="1" si="469">AP525-AR525</f>
        <v>2003.6804806225018</v>
      </c>
      <c r="AT525" s="14">
        <f t="shared" ref="AT525:AT588" ca="1" si="470">IF(AS525 &gt; 0, AS525, 0)</f>
        <v>2003.6804806225018</v>
      </c>
      <c r="AU525" s="14">
        <f t="shared" ca="1" si="450"/>
        <v>1372390.7878561858</v>
      </c>
      <c r="AV525" s="15">
        <f ca="1">SUM(AT$12:AT525)</f>
        <v>701505.15071438625</v>
      </c>
      <c r="AW525" s="16">
        <f ca="1">SUM(AR$12:AR525)+SUMIF(AS$12:AS525, "&lt;0")</f>
        <v>670885.63714179955</v>
      </c>
      <c r="AX525" s="15"/>
      <c r="AZ525" s="9">
        <v>44696</v>
      </c>
      <c r="BA525" s="14">
        <f t="shared" ca="1" si="428"/>
        <v>1500</v>
      </c>
      <c r="BB525" s="14">
        <f t="shared" ca="1" si="437"/>
        <v>1500</v>
      </c>
      <c r="BC525" s="14">
        <f t="shared" ca="1" si="444"/>
        <v>882.291999999994</v>
      </c>
      <c r="BD525" s="14">
        <f t="shared" ref="BD525:BD588" ca="1" si="471">BA525-BC525</f>
        <v>617.708000000006</v>
      </c>
      <c r="BE525" s="14">
        <f t="shared" ref="BE525:BE588" ca="1" si="472">IF(BD525 &gt; 0, BD525, 0)</f>
        <v>617.708000000006</v>
      </c>
      <c r="BF525" s="14">
        <f t="shared" ca="1" si="451"/>
        <v>733964.94699999993</v>
      </c>
      <c r="BG525" s="15">
        <f ca="1">SUM(BE$12:BE525)</f>
        <v>373160.92900000006</v>
      </c>
      <c r="BH525" s="16">
        <f ca="1">SUM(BC$12:BC525)+SUMIF(BD$12:BD525, "&lt;0")</f>
        <v>360804.01799999998</v>
      </c>
      <c r="BJ525" s="9">
        <v>44696</v>
      </c>
      <c r="BK525" s="14">
        <f t="shared" ca="1" si="429"/>
        <v>1750</v>
      </c>
      <c r="BL525" s="14">
        <f t="shared" ca="1" si="438"/>
        <v>1750</v>
      </c>
      <c r="BM525" s="14">
        <f t="shared" ca="1" si="445"/>
        <v>508.67699999999604</v>
      </c>
      <c r="BN525" s="14">
        <f t="shared" ref="BN525:BN588" ca="1" si="473">BK525-BM525</f>
        <v>1241.323000000004</v>
      </c>
      <c r="BO525" s="14">
        <f t="shared" ref="BO525:BO588" ca="1" si="474">IF(BN525 &gt; 0, BN525, 0)</f>
        <v>1241.323000000004</v>
      </c>
      <c r="BP525" s="14">
        <f t="shared" ca="1" si="452"/>
        <v>845214.94699999993</v>
      </c>
      <c r="BQ525" s="15">
        <f ca="1">SUM(BO$12:BO525)</f>
        <v>430410.929</v>
      </c>
      <c r="BR525" s="16">
        <f ca="1">SUM(BM$12:BM525)+SUMIF(BN$12:BN525, "&lt;0")</f>
        <v>414804.01799999992</v>
      </c>
      <c r="BT525" s="9">
        <v>44696</v>
      </c>
      <c r="BU525" s="14">
        <f t="shared" ca="1" si="460"/>
        <v>2000</v>
      </c>
      <c r="BV525" s="14">
        <f t="shared" ca="1" si="432"/>
        <v>2000</v>
      </c>
      <c r="BW525" s="14">
        <f t="shared" ca="1" si="446"/>
        <v>377.65399999999499</v>
      </c>
      <c r="BX525" s="14">
        <f t="shared" ca="1" si="461"/>
        <v>1622.346000000005</v>
      </c>
      <c r="BY525" s="14">
        <f t="shared" ca="1" si="462"/>
        <v>1622.346000000005</v>
      </c>
      <c r="BZ525" s="14">
        <f t="shared" ref="BZ525:BZ588" ca="1" si="475">BU525+BZ524</f>
        <v>955489.56299796025</v>
      </c>
      <c r="CA525" s="15">
        <f ca="1">SUM(BY$12:BY525)</f>
        <v>486685.54499796033</v>
      </c>
      <c r="CB525" s="16">
        <f ca="1">SUM(BW$12:BW525)+SUMIF(BX$12:BX525, "&lt;0")</f>
        <v>468804.0180000001</v>
      </c>
      <c r="CD525" s="9">
        <v>44696</v>
      </c>
      <c r="CE525" s="14">
        <f t="shared" ca="1" si="430"/>
        <v>2500</v>
      </c>
      <c r="CF525" s="14">
        <f t="shared" ca="1" si="439"/>
        <v>2500</v>
      </c>
      <c r="CG525" s="14">
        <f t="shared" ca="1" si="447"/>
        <v>779.80816043413142</v>
      </c>
      <c r="CH525" s="14">
        <f t="shared" ref="CH525:CH588" ca="1" si="476">CE525-CG525</f>
        <v>1720.1918395658686</v>
      </c>
      <c r="CI525" s="14">
        <f t="shared" ref="CI525:CI588" ca="1" si="477">IF(CH525 &gt; 0, CH525, 0)</f>
        <v>1720.1918395658686</v>
      </c>
      <c r="CJ525" s="14">
        <f t="shared" ca="1" si="453"/>
        <v>1168787.2951667549</v>
      </c>
      <c r="CK525" s="15">
        <f ca="1">SUM(CI$12:CI525)</f>
        <v>594922.26197637944</v>
      </c>
      <c r="CL525" s="16">
        <f ca="1">SUM(CG$12:CG525)+SUMIF(CH$12:CH525, "&lt;0")</f>
        <v>573865.03319037531</v>
      </c>
    </row>
    <row r="526" spans="1:90" x14ac:dyDescent="0.2">
      <c r="A526" s="24">
        <v>44697</v>
      </c>
      <c r="B526" s="54">
        <f ca="1">IF($A526&gt;= $C$5,$C$6, INDEX('Historical Data'!$D$2:$D$745, MATCH(A526, 'Historical Data'!$B$2:$B$745, 0)))</f>
        <v>1295.6389999999997</v>
      </c>
      <c r="C526" s="14">
        <f t="shared" ca="1" si="433"/>
        <v>1295.6389999999994</v>
      </c>
      <c r="D526" s="14">
        <f t="shared" ca="1" si="454"/>
        <v>667.16000000000349</v>
      </c>
      <c r="E526" s="14">
        <f t="shared" ca="1" si="463"/>
        <v>628.47899999999618</v>
      </c>
      <c r="F526" s="14">
        <f t="shared" ca="1" si="455"/>
        <v>628.47899999999618</v>
      </c>
      <c r="G526" s="14">
        <f t="shared" ref="G526:G589" ca="1" si="478">B526+G525</f>
        <v>644319.94100000127</v>
      </c>
      <c r="H526" s="15">
        <f ca="1">SUM(F$12:F526)</f>
        <v>326990.73899999988</v>
      </c>
      <c r="I526" s="16">
        <f ca="1">SUM(D$12:D526)+SUMIF(E$12:E526, "&lt;0")</f>
        <v>317329.20199999982</v>
      </c>
      <c r="J526" s="15"/>
      <c r="K526" s="9">
        <v>44697</v>
      </c>
      <c r="L526" s="14">
        <f t="shared" ca="1" si="426"/>
        <v>1788.5130798771124</v>
      </c>
      <c r="M526" s="14">
        <f t="shared" ca="1" si="434"/>
        <v>1788.5130798771129</v>
      </c>
      <c r="N526" s="14">
        <f t="shared" ca="1" si="440"/>
        <v>667.16000000000349</v>
      </c>
      <c r="O526" s="14">
        <f t="shared" ca="1" si="464"/>
        <v>1121.3530798771089</v>
      </c>
      <c r="P526" s="14">
        <f t="shared" ca="1" si="465"/>
        <v>1121.3530798771089</v>
      </c>
      <c r="Q526" s="14">
        <f t="shared" ca="1" si="448"/>
        <v>864141.78062519641</v>
      </c>
      <c r="R526" s="15">
        <f ca="1">SUM(P$12:P526)</f>
        <v>440351.77737173537</v>
      </c>
      <c r="S526" s="16">
        <f ca="1">SUM(N$12:N526)+SUMIF(O$12:O526, "&lt;0")</f>
        <v>423790.0032534558</v>
      </c>
      <c r="U526" s="9">
        <v>44697</v>
      </c>
      <c r="V526" s="14">
        <f t="shared" ca="1" si="427"/>
        <v>1250</v>
      </c>
      <c r="W526" s="14">
        <f t="shared" ca="1" si="435"/>
        <v>1250</v>
      </c>
      <c r="X526" s="14">
        <f t="shared" ca="1" si="441"/>
        <v>799.4519999999975</v>
      </c>
      <c r="Y526" s="14">
        <f t="shared" ca="1" si="466"/>
        <v>450.5480000000025</v>
      </c>
      <c r="Z526" s="14">
        <f t="shared" ca="1" si="467"/>
        <v>450.5480000000025</v>
      </c>
      <c r="AA526" s="14">
        <f t="shared" ca="1" si="449"/>
        <v>623964.94699999993</v>
      </c>
      <c r="AB526" s="15">
        <f ca="1">SUM(Z$12:Z526)</f>
        <v>316493.76899999997</v>
      </c>
      <c r="AC526" s="16">
        <f ca="1">SUM(X$12:X526)+SUMIF(Y$12:Y526, "&lt;0")</f>
        <v>307471.17800000007</v>
      </c>
      <c r="AE526" s="9">
        <v>44697</v>
      </c>
      <c r="AF526" s="14">
        <f t="shared" ca="1" si="456"/>
        <v>2000</v>
      </c>
      <c r="AG526" s="14">
        <f t="shared" ca="1" si="431"/>
        <v>2000</v>
      </c>
      <c r="AH526" s="14">
        <f t="shared" ca="1" si="442"/>
        <v>667.16000000000349</v>
      </c>
      <c r="AI526" s="14">
        <f t="shared" ca="1" si="457"/>
        <v>1332.8399999999965</v>
      </c>
      <c r="AJ526" s="14">
        <f t="shared" ca="1" si="458"/>
        <v>1332.8399999999965</v>
      </c>
      <c r="AK526" s="14">
        <f t="shared" ca="1" si="468"/>
        <v>957489.56299796025</v>
      </c>
      <c r="AL526" s="15">
        <f ca="1">SUM(AJ$12:AJ526)</f>
        <v>488018.3849979603</v>
      </c>
      <c r="AM526" s="16">
        <f ca="1">SUM(AH$12:AH526)+SUMIF(AI$12:AI526, "&lt;0")</f>
        <v>469471.17800000013</v>
      </c>
      <c r="AO526" s="9">
        <v>44697</v>
      </c>
      <c r="AP526" s="14">
        <f t="shared" ca="1" si="459"/>
        <v>3000</v>
      </c>
      <c r="AQ526" s="14">
        <f t="shared" ca="1" si="436"/>
        <v>3000</v>
      </c>
      <c r="AR526" s="14">
        <f t="shared" ca="1" si="443"/>
        <v>1285.8255193775062</v>
      </c>
      <c r="AS526" s="14">
        <f t="shared" ca="1" si="469"/>
        <v>1714.1744806224938</v>
      </c>
      <c r="AT526" s="14">
        <f t="shared" ca="1" si="470"/>
        <v>1714.1744806224938</v>
      </c>
      <c r="AU526" s="14">
        <f t="shared" ca="1" si="450"/>
        <v>1375390.7878561858</v>
      </c>
      <c r="AV526" s="15">
        <f ca="1">SUM(AT$12:AT526)</f>
        <v>703219.32519500877</v>
      </c>
      <c r="AW526" s="16">
        <f ca="1">SUM(AR$12:AR526)+SUMIF(AS$12:AS526, "&lt;0")</f>
        <v>672171.46266117704</v>
      </c>
      <c r="AX526" s="15"/>
      <c r="AZ526" s="9">
        <v>44697</v>
      </c>
      <c r="BA526" s="14">
        <f t="shared" ca="1" si="428"/>
        <v>1500</v>
      </c>
      <c r="BB526" s="14">
        <f t="shared" ca="1" si="437"/>
        <v>1500</v>
      </c>
      <c r="BC526" s="14">
        <f t="shared" ca="1" si="444"/>
        <v>667.16000000000349</v>
      </c>
      <c r="BD526" s="14">
        <f t="shared" ca="1" si="471"/>
        <v>832.83999999999651</v>
      </c>
      <c r="BE526" s="14">
        <f t="shared" ca="1" si="472"/>
        <v>832.83999999999651</v>
      </c>
      <c r="BF526" s="14">
        <f t="shared" ca="1" si="451"/>
        <v>735464.94699999993</v>
      </c>
      <c r="BG526" s="15">
        <f ca="1">SUM(BE$12:BE526)</f>
        <v>373993.76900000009</v>
      </c>
      <c r="BH526" s="16">
        <f ca="1">SUM(BC$12:BC526)+SUMIF(BD$12:BD526, "&lt;0")</f>
        <v>361471.17799999996</v>
      </c>
      <c r="BJ526" s="9">
        <v>44697</v>
      </c>
      <c r="BK526" s="14">
        <f t="shared" ca="1" si="429"/>
        <v>1750</v>
      </c>
      <c r="BL526" s="14">
        <f t="shared" ca="1" si="438"/>
        <v>1750</v>
      </c>
      <c r="BM526" s="14">
        <f t="shared" ca="1" si="445"/>
        <v>667.16000000000349</v>
      </c>
      <c r="BN526" s="14">
        <f t="shared" ca="1" si="473"/>
        <v>1082.8399999999965</v>
      </c>
      <c r="BO526" s="14">
        <f t="shared" ca="1" si="474"/>
        <v>1082.8399999999965</v>
      </c>
      <c r="BP526" s="14">
        <f t="shared" ca="1" si="452"/>
        <v>846964.94699999993</v>
      </c>
      <c r="BQ526" s="15">
        <f ca="1">SUM(BO$12:BO526)</f>
        <v>431493.76899999997</v>
      </c>
      <c r="BR526" s="16">
        <f ca="1">SUM(BM$12:BM526)+SUMIF(BN$12:BN526, "&lt;0")</f>
        <v>415471.17799999996</v>
      </c>
      <c r="BT526" s="9">
        <v>44697</v>
      </c>
      <c r="BU526" s="14">
        <f t="shared" ca="1" si="460"/>
        <v>2000</v>
      </c>
      <c r="BV526" s="14">
        <f t="shared" ca="1" si="432"/>
        <v>2000</v>
      </c>
      <c r="BW526" s="14">
        <f t="shared" ca="1" si="446"/>
        <v>667.16000000000349</v>
      </c>
      <c r="BX526" s="14">
        <f t="shared" ca="1" si="461"/>
        <v>1332.8399999999965</v>
      </c>
      <c r="BY526" s="14">
        <f t="shared" ca="1" si="462"/>
        <v>1332.8399999999965</v>
      </c>
      <c r="BZ526" s="14">
        <f t="shared" ca="1" si="475"/>
        <v>957489.56299796025</v>
      </c>
      <c r="CA526" s="15">
        <f ca="1">SUM(BY$12:BY526)</f>
        <v>488018.3849979603</v>
      </c>
      <c r="CB526" s="16">
        <f ca="1">SUM(BW$12:BW526)+SUMIF(BX$12:BX526, "&lt;0")</f>
        <v>469471.17800000013</v>
      </c>
      <c r="CD526" s="9">
        <v>44697</v>
      </c>
      <c r="CE526" s="14">
        <f t="shared" ca="1" si="430"/>
        <v>2500</v>
      </c>
      <c r="CF526" s="14">
        <f t="shared" ca="1" si="439"/>
        <v>2500</v>
      </c>
      <c r="CG526" s="14">
        <f t="shared" ca="1" si="447"/>
        <v>1043.5364304600771</v>
      </c>
      <c r="CH526" s="14">
        <f t="shared" ca="1" si="476"/>
        <v>1456.4635695399229</v>
      </c>
      <c r="CI526" s="14">
        <f t="shared" ca="1" si="477"/>
        <v>1456.4635695399229</v>
      </c>
      <c r="CJ526" s="14">
        <f t="shared" ca="1" si="453"/>
        <v>1171287.2951667549</v>
      </c>
      <c r="CK526" s="15">
        <f ca="1">SUM(CI$12:CI526)</f>
        <v>596378.72554591938</v>
      </c>
      <c r="CL526" s="16">
        <f ca="1">SUM(CG$12:CG526)+SUMIF(CH$12:CH526, "&lt;0")</f>
        <v>574908.56962083536</v>
      </c>
    </row>
    <row r="527" spans="1:90" x14ac:dyDescent="0.2">
      <c r="A527" s="24">
        <v>44698</v>
      </c>
      <c r="B527" s="54">
        <f ca="1">IF($A527&gt;= $C$5,$C$6, INDEX('Historical Data'!$D$2:$D$745, MATCH(A527, 'Historical Data'!$B$2:$B$745, 0)))</f>
        <v>1295.6389999999997</v>
      </c>
      <c r="C527" s="14">
        <f t="shared" ca="1" si="433"/>
        <v>1295.6389999999994</v>
      </c>
      <c r="D527" s="14">
        <f t="shared" ca="1" si="454"/>
        <v>0</v>
      </c>
      <c r="E527" s="14">
        <f t="shared" ca="1" si="463"/>
        <v>1295.6389999999997</v>
      </c>
      <c r="F527" s="14">
        <f t="shared" ca="1" si="455"/>
        <v>1295.6389999999997</v>
      </c>
      <c r="G527" s="14">
        <f t="shared" ca="1" si="478"/>
        <v>645615.58000000124</v>
      </c>
      <c r="H527" s="15">
        <f ca="1">SUM(F$12:F527)</f>
        <v>328286.37799999991</v>
      </c>
      <c r="I527" s="16">
        <f ca="1">SUM(D$12:D527)+SUMIF(E$12:E527, "&lt;0")</f>
        <v>317329.20199999982</v>
      </c>
      <c r="J527" s="15"/>
      <c r="K527" s="9">
        <v>44698</v>
      </c>
      <c r="L527" s="14">
        <f t="shared" ref="L527:L590" ca="1" si="479">IF(K527&lt;M$5, $B527, MIN(M$7, M$9 + $C$8*(K527-M$5)))</f>
        <v>1788.5130798771124</v>
      </c>
      <c r="M527" s="14">
        <f t="shared" ca="1" si="434"/>
        <v>1788.5130798771129</v>
      </c>
      <c r="N527" s="14">
        <f t="shared" ca="1" si="440"/>
        <v>0</v>
      </c>
      <c r="O527" s="14">
        <f t="shared" ca="1" si="464"/>
        <v>1788.5130798771124</v>
      </c>
      <c r="P527" s="14">
        <f t="shared" ca="1" si="465"/>
        <v>1788.5130798771124</v>
      </c>
      <c r="Q527" s="14">
        <f t="shared" ca="1" si="448"/>
        <v>865930.29370507353</v>
      </c>
      <c r="R527" s="15">
        <f ca="1">SUM(P$12:P527)</f>
        <v>442140.2904516125</v>
      </c>
      <c r="S527" s="16">
        <f ca="1">SUM(N$12:N527)+SUMIF(O$12:O527, "&lt;0")</f>
        <v>423790.0032534558</v>
      </c>
      <c r="U527" s="9">
        <v>44698</v>
      </c>
      <c r="V527" s="14">
        <f t="shared" ref="V527:V590" ca="1" si="480">IF(U527&lt;W$5, $B527, MIN(W$7, W$9 + $C$8*(U527-W$5)))</f>
        <v>1250</v>
      </c>
      <c r="W527" s="14">
        <f t="shared" ca="1" si="435"/>
        <v>1250</v>
      </c>
      <c r="X527" s="14">
        <f t="shared" ca="1" si="441"/>
        <v>0</v>
      </c>
      <c r="Y527" s="14">
        <f t="shared" ca="1" si="466"/>
        <v>1250</v>
      </c>
      <c r="Z527" s="14">
        <f t="shared" ca="1" si="467"/>
        <v>1250</v>
      </c>
      <c r="AA527" s="14">
        <f t="shared" ca="1" si="449"/>
        <v>625214.94699999993</v>
      </c>
      <c r="AB527" s="15">
        <f ca="1">SUM(Z$12:Z527)</f>
        <v>317743.76899999997</v>
      </c>
      <c r="AC527" s="16">
        <f ca="1">SUM(X$12:X527)+SUMIF(Y$12:Y527, "&lt;0")</f>
        <v>307471.17800000007</v>
      </c>
      <c r="AE527" s="9">
        <v>44698</v>
      </c>
      <c r="AF527" s="14">
        <f t="shared" ca="1" si="456"/>
        <v>2000</v>
      </c>
      <c r="AG527" s="14">
        <f t="shared" ca="1" si="431"/>
        <v>2000</v>
      </c>
      <c r="AH527" s="14">
        <f t="shared" ca="1" si="442"/>
        <v>0</v>
      </c>
      <c r="AI527" s="14">
        <f t="shared" ca="1" si="457"/>
        <v>2000</v>
      </c>
      <c r="AJ527" s="14">
        <f t="shared" ca="1" si="458"/>
        <v>2000</v>
      </c>
      <c r="AK527" s="14">
        <f t="shared" ca="1" si="468"/>
        <v>959489.56299796025</v>
      </c>
      <c r="AL527" s="15">
        <f ca="1">SUM(AJ$12:AJ527)</f>
        <v>490018.3849979603</v>
      </c>
      <c r="AM527" s="16">
        <f ca="1">SUM(AH$12:AH527)+SUMIF(AI$12:AI527, "&lt;0")</f>
        <v>469471.17800000013</v>
      </c>
      <c r="AO527" s="9">
        <v>44698</v>
      </c>
      <c r="AP527" s="14">
        <f t="shared" ca="1" si="459"/>
        <v>3000</v>
      </c>
      <c r="AQ527" s="14">
        <f t="shared" ca="1" si="436"/>
        <v>3000</v>
      </c>
      <c r="AR527" s="14">
        <f t="shared" ca="1" si="443"/>
        <v>618.66551937750273</v>
      </c>
      <c r="AS527" s="14">
        <f t="shared" ca="1" si="469"/>
        <v>2381.3344806224973</v>
      </c>
      <c r="AT527" s="14">
        <f t="shared" ca="1" si="470"/>
        <v>2381.3344806224973</v>
      </c>
      <c r="AU527" s="14">
        <f t="shared" ca="1" si="450"/>
        <v>1378390.7878561858</v>
      </c>
      <c r="AV527" s="15">
        <f ca="1">SUM(AT$12:AT527)</f>
        <v>705600.65967563132</v>
      </c>
      <c r="AW527" s="16">
        <f ca="1">SUM(AR$12:AR527)+SUMIF(AS$12:AS527, "&lt;0")</f>
        <v>672790.12818055449</v>
      </c>
      <c r="AX527" s="15"/>
      <c r="AZ527" s="9">
        <v>44698</v>
      </c>
      <c r="BA527" s="14">
        <f t="shared" ref="BA527:BA590" ca="1" si="481">IF(AZ527&lt;BB$5, $B527, MIN(BB$7, BB$9 + $C$8*(AZ527-BB$5)))</f>
        <v>1500</v>
      </c>
      <c r="BB527" s="14">
        <f t="shared" ca="1" si="437"/>
        <v>1500</v>
      </c>
      <c r="BC527" s="14">
        <f t="shared" ca="1" si="444"/>
        <v>0</v>
      </c>
      <c r="BD527" s="14">
        <f t="shared" ca="1" si="471"/>
        <v>1500</v>
      </c>
      <c r="BE527" s="14">
        <f t="shared" ca="1" si="472"/>
        <v>1500</v>
      </c>
      <c r="BF527" s="14">
        <f t="shared" ca="1" si="451"/>
        <v>736964.94699999993</v>
      </c>
      <c r="BG527" s="15">
        <f ca="1">SUM(BE$12:BE527)</f>
        <v>375493.76900000009</v>
      </c>
      <c r="BH527" s="16">
        <f ca="1">SUM(BC$12:BC527)+SUMIF(BD$12:BD527, "&lt;0")</f>
        <v>361471.17799999996</v>
      </c>
      <c r="BJ527" s="9">
        <v>44698</v>
      </c>
      <c r="BK527" s="14">
        <f t="shared" ref="BK527:BK590" ca="1" si="482">IF(BJ527&lt;BL$5, $B527, MIN(BL$7, BL$9 + $C$8*(BJ527-BL$5)))</f>
        <v>1750</v>
      </c>
      <c r="BL527" s="14">
        <f t="shared" ca="1" si="438"/>
        <v>1750</v>
      </c>
      <c r="BM527" s="14">
        <f t="shared" ca="1" si="445"/>
        <v>0</v>
      </c>
      <c r="BN527" s="14">
        <f t="shared" ca="1" si="473"/>
        <v>1750</v>
      </c>
      <c r="BO527" s="14">
        <f t="shared" ca="1" si="474"/>
        <v>1750</v>
      </c>
      <c r="BP527" s="14">
        <f t="shared" ca="1" si="452"/>
        <v>848714.94699999993</v>
      </c>
      <c r="BQ527" s="15">
        <f ca="1">SUM(BO$12:BO527)</f>
        <v>433243.76899999997</v>
      </c>
      <c r="BR527" s="16">
        <f ca="1">SUM(BM$12:BM527)+SUMIF(BN$12:BN527, "&lt;0")</f>
        <v>415471.17799999996</v>
      </c>
      <c r="BT527" s="9">
        <v>44698</v>
      </c>
      <c r="BU527" s="14">
        <f t="shared" ca="1" si="460"/>
        <v>2000</v>
      </c>
      <c r="BV527" s="14">
        <f t="shared" ca="1" si="432"/>
        <v>2000</v>
      </c>
      <c r="BW527" s="14">
        <f t="shared" ca="1" si="446"/>
        <v>0</v>
      </c>
      <c r="BX527" s="14">
        <f t="shared" ca="1" si="461"/>
        <v>2000</v>
      </c>
      <c r="BY527" s="14">
        <f t="shared" ca="1" si="462"/>
        <v>2000</v>
      </c>
      <c r="BZ527" s="14">
        <f t="shared" ca="1" si="475"/>
        <v>959489.56299796025</v>
      </c>
      <c r="CA527" s="15">
        <f ca="1">SUM(BY$12:BY527)</f>
        <v>490018.3849979603</v>
      </c>
      <c r="CB527" s="16">
        <f ca="1">SUM(BW$12:BW527)+SUMIF(BX$12:BX527, "&lt;0")</f>
        <v>469471.17800000013</v>
      </c>
      <c r="CD527" s="9">
        <v>44698</v>
      </c>
      <c r="CE527" s="14">
        <f t="shared" ref="CE527:CE590" ca="1" si="483">IF(CD527&lt;CF$5, $B527, MIN(CF$7, CF$9 + $C$8*(CD527-CF$5)))</f>
        <v>2500</v>
      </c>
      <c r="CF527" s="14">
        <f t="shared" ca="1" si="439"/>
        <v>2500</v>
      </c>
      <c r="CG527" s="14">
        <f t="shared" ca="1" si="447"/>
        <v>350.59870048601078</v>
      </c>
      <c r="CH527" s="14">
        <f t="shared" ca="1" si="476"/>
        <v>2149.4012995139892</v>
      </c>
      <c r="CI527" s="14">
        <f t="shared" ca="1" si="477"/>
        <v>2149.4012995139892</v>
      </c>
      <c r="CJ527" s="14">
        <f t="shared" ca="1" si="453"/>
        <v>1173787.2951667549</v>
      </c>
      <c r="CK527" s="15">
        <f ca="1">SUM(CI$12:CI527)</f>
        <v>598528.12684543338</v>
      </c>
      <c r="CL527" s="16">
        <f ca="1">SUM(CG$12:CG527)+SUMIF(CH$12:CH527, "&lt;0")</f>
        <v>575259.16832132137</v>
      </c>
    </row>
    <row r="528" spans="1:90" x14ac:dyDescent="0.2">
      <c r="A528" s="24">
        <v>44699</v>
      </c>
      <c r="B528" s="54">
        <f ca="1">IF($A528&gt;= $C$5,$C$6, INDEX('Historical Data'!$D$2:$D$745, MATCH(A528, 'Historical Data'!$B$2:$B$745, 0)))</f>
        <v>1295.6389999999997</v>
      </c>
      <c r="C528" s="14">
        <f t="shared" ca="1" si="433"/>
        <v>1295.6389999999994</v>
      </c>
      <c r="D528" s="14">
        <f t="shared" ca="1" si="454"/>
        <v>598.15099999999802</v>
      </c>
      <c r="E528" s="14">
        <f t="shared" ca="1" si="463"/>
        <v>697.48800000000165</v>
      </c>
      <c r="F528" s="14">
        <f t="shared" ca="1" si="455"/>
        <v>697.48800000000165</v>
      </c>
      <c r="G528" s="14">
        <f t="shared" ca="1" si="478"/>
        <v>646911.21900000121</v>
      </c>
      <c r="H528" s="15">
        <f ca="1">SUM(F$12:F528)</f>
        <v>328983.86599999992</v>
      </c>
      <c r="I528" s="16">
        <f ca="1">SUM(D$12:D528)+SUMIF(E$12:E528, "&lt;0")</f>
        <v>317927.35299999983</v>
      </c>
      <c r="J528" s="15"/>
      <c r="K528" s="9">
        <v>44699</v>
      </c>
      <c r="L528" s="14">
        <f t="shared" ca="1" si="479"/>
        <v>1788.5130798771124</v>
      </c>
      <c r="M528" s="14">
        <f t="shared" ca="1" si="434"/>
        <v>1788.5130798771129</v>
      </c>
      <c r="N528" s="14">
        <f t="shared" ca="1" si="440"/>
        <v>598.15099999999802</v>
      </c>
      <c r="O528" s="14">
        <f t="shared" ca="1" si="464"/>
        <v>1190.3620798771144</v>
      </c>
      <c r="P528" s="14">
        <f t="shared" ca="1" si="465"/>
        <v>1190.3620798771144</v>
      </c>
      <c r="Q528" s="14">
        <f t="shared" ca="1" si="448"/>
        <v>867718.80678495066</v>
      </c>
      <c r="R528" s="15">
        <f ca="1">SUM(P$12:P528)</f>
        <v>443330.65253148961</v>
      </c>
      <c r="S528" s="16">
        <f ca="1">SUM(N$12:N528)+SUMIF(O$12:O528, "&lt;0")</f>
        <v>424388.15425345581</v>
      </c>
      <c r="U528" s="9">
        <v>44699</v>
      </c>
      <c r="V528" s="14">
        <f t="shared" ca="1" si="480"/>
        <v>1250</v>
      </c>
      <c r="W528" s="14">
        <f t="shared" ca="1" si="435"/>
        <v>1250</v>
      </c>
      <c r="X528" s="14">
        <f t="shared" ca="1" si="441"/>
        <v>598.15099999999802</v>
      </c>
      <c r="Y528" s="14">
        <f t="shared" ca="1" si="466"/>
        <v>651.84900000000198</v>
      </c>
      <c r="Z528" s="14">
        <f t="shared" ca="1" si="467"/>
        <v>651.84900000000198</v>
      </c>
      <c r="AA528" s="14">
        <f t="shared" ca="1" si="449"/>
        <v>626464.94699999993</v>
      </c>
      <c r="AB528" s="15">
        <f ca="1">SUM(Z$12:Z528)</f>
        <v>318395.61799999996</v>
      </c>
      <c r="AC528" s="16">
        <f ca="1">SUM(X$12:X528)+SUMIF(Y$12:Y528, "&lt;0")</f>
        <v>308069.32900000009</v>
      </c>
      <c r="AE528" s="9">
        <v>44699</v>
      </c>
      <c r="AF528" s="14">
        <f t="shared" ca="1" si="456"/>
        <v>2000</v>
      </c>
      <c r="AG528" s="14">
        <f t="shared" ca="1" si="431"/>
        <v>2000</v>
      </c>
      <c r="AH528" s="14">
        <f t="shared" ca="1" si="442"/>
        <v>598.15099999999802</v>
      </c>
      <c r="AI528" s="14">
        <f t="shared" ca="1" si="457"/>
        <v>1401.849000000002</v>
      </c>
      <c r="AJ528" s="14">
        <f t="shared" ca="1" si="458"/>
        <v>1401.849000000002</v>
      </c>
      <c r="AK528" s="14">
        <f t="shared" ca="1" si="468"/>
        <v>961489.56299796025</v>
      </c>
      <c r="AL528" s="15">
        <f ca="1">SUM(AJ$12:AJ528)</f>
        <v>491420.23399796028</v>
      </c>
      <c r="AM528" s="16">
        <f ca="1">SUM(AH$12:AH528)+SUMIF(AI$12:AI528, "&lt;0")</f>
        <v>470069.32900000014</v>
      </c>
      <c r="AO528" s="9">
        <v>44699</v>
      </c>
      <c r="AP528" s="14">
        <f t="shared" ca="1" si="459"/>
        <v>3000</v>
      </c>
      <c r="AQ528" s="14">
        <f t="shared" ca="1" si="436"/>
        <v>3000</v>
      </c>
      <c r="AR528" s="14">
        <f t="shared" ca="1" si="443"/>
        <v>1216.8165193775008</v>
      </c>
      <c r="AS528" s="14">
        <f t="shared" ca="1" si="469"/>
        <v>1783.1834806224992</v>
      </c>
      <c r="AT528" s="14">
        <f t="shared" ca="1" si="470"/>
        <v>1783.1834806224992</v>
      </c>
      <c r="AU528" s="14">
        <f t="shared" ca="1" si="450"/>
        <v>1381390.7878561858</v>
      </c>
      <c r="AV528" s="15">
        <f ca="1">SUM(AT$12:AT528)</f>
        <v>707383.8431562538</v>
      </c>
      <c r="AW528" s="16">
        <f ca="1">SUM(AR$12:AR528)+SUMIF(AS$12:AS528, "&lt;0")</f>
        <v>674006.94469993201</v>
      </c>
      <c r="AX528" s="15"/>
      <c r="AZ528" s="9">
        <v>44699</v>
      </c>
      <c r="BA528" s="14">
        <f t="shared" ca="1" si="481"/>
        <v>1500</v>
      </c>
      <c r="BB528" s="14">
        <f t="shared" ca="1" si="437"/>
        <v>1500</v>
      </c>
      <c r="BC528" s="14">
        <f t="shared" ca="1" si="444"/>
        <v>598.15099999999802</v>
      </c>
      <c r="BD528" s="14">
        <f t="shared" ca="1" si="471"/>
        <v>901.84900000000198</v>
      </c>
      <c r="BE528" s="14">
        <f t="shared" ca="1" si="472"/>
        <v>901.84900000000198</v>
      </c>
      <c r="BF528" s="14">
        <f t="shared" ca="1" si="451"/>
        <v>738464.94699999993</v>
      </c>
      <c r="BG528" s="15">
        <f ca="1">SUM(BE$12:BE528)</f>
        <v>376395.61800000007</v>
      </c>
      <c r="BH528" s="16">
        <f ca="1">SUM(BC$12:BC528)+SUMIF(BD$12:BD528, "&lt;0")</f>
        <v>362069.32899999997</v>
      </c>
      <c r="BJ528" s="9">
        <v>44699</v>
      </c>
      <c r="BK528" s="14">
        <f t="shared" ca="1" si="482"/>
        <v>1750</v>
      </c>
      <c r="BL528" s="14">
        <f t="shared" ca="1" si="438"/>
        <v>1750</v>
      </c>
      <c r="BM528" s="14">
        <f t="shared" ca="1" si="445"/>
        <v>598.15099999999802</v>
      </c>
      <c r="BN528" s="14">
        <f t="shared" ca="1" si="473"/>
        <v>1151.849000000002</v>
      </c>
      <c r="BO528" s="14">
        <f t="shared" ca="1" si="474"/>
        <v>1151.849000000002</v>
      </c>
      <c r="BP528" s="14">
        <f t="shared" ca="1" si="452"/>
        <v>850464.94699999993</v>
      </c>
      <c r="BQ528" s="15">
        <f ca="1">SUM(BO$12:BO528)</f>
        <v>434395.61799999996</v>
      </c>
      <c r="BR528" s="16">
        <f ca="1">SUM(BM$12:BM528)+SUMIF(BN$12:BN528, "&lt;0")</f>
        <v>416069.32899999991</v>
      </c>
      <c r="BT528" s="9">
        <v>44699</v>
      </c>
      <c r="BU528" s="14">
        <f t="shared" ca="1" si="460"/>
        <v>2000</v>
      </c>
      <c r="BV528" s="14">
        <f t="shared" ca="1" si="432"/>
        <v>2000</v>
      </c>
      <c r="BW528" s="14">
        <f t="shared" ca="1" si="446"/>
        <v>598.15099999999802</v>
      </c>
      <c r="BX528" s="14">
        <f t="shared" ca="1" si="461"/>
        <v>1401.849000000002</v>
      </c>
      <c r="BY528" s="14">
        <f t="shared" ca="1" si="462"/>
        <v>1401.849000000002</v>
      </c>
      <c r="BZ528" s="14">
        <f t="shared" ca="1" si="475"/>
        <v>961489.56299796025</v>
      </c>
      <c r="CA528" s="15">
        <f ca="1">SUM(BY$12:BY528)</f>
        <v>491420.23399796028</v>
      </c>
      <c r="CB528" s="16">
        <f ca="1">SUM(BW$12:BW528)+SUMIF(BX$12:BX528, "&lt;0")</f>
        <v>470069.32900000014</v>
      </c>
      <c r="CD528" s="9">
        <v>44699</v>
      </c>
      <c r="CE528" s="14">
        <f t="shared" ca="1" si="483"/>
        <v>2500</v>
      </c>
      <c r="CF528" s="14">
        <f t="shared" ca="1" si="439"/>
        <v>2500</v>
      </c>
      <c r="CG528" s="14">
        <f t="shared" ca="1" si="447"/>
        <v>922.97197051194644</v>
      </c>
      <c r="CH528" s="14">
        <f t="shared" ca="1" si="476"/>
        <v>1577.0280294880536</v>
      </c>
      <c r="CI528" s="14">
        <f t="shared" ca="1" si="477"/>
        <v>1577.0280294880536</v>
      </c>
      <c r="CJ528" s="14">
        <f t="shared" ca="1" si="453"/>
        <v>1176287.2951667549</v>
      </c>
      <c r="CK528" s="15">
        <f ca="1">SUM(CI$12:CI528)</f>
        <v>600105.15487492143</v>
      </c>
      <c r="CL528" s="16">
        <f ca="1">SUM(CG$12:CG528)+SUMIF(CH$12:CH528, "&lt;0")</f>
        <v>576182.14029183332</v>
      </c>
    </row>
    <row r="529" spans="1:90" x14ac:dyDescent="0.2">
      <c r="A529" s="24">
        <v>44700</v>
      </c>
      <c r="B529" s="54">
        <f ca="1">IF($A529&gt;= $C$5,$C$6, INDEX('Historical Data'!$D$2:$D$745, MATCH(A529, 'Historical Data'!$B$2:$B$745, 0)))</f>
        <v>1295.6389999999997</v>
      </c>
      <c r="C529" s="14">
        <f t="shared" ca="1" si="433"/>
        <v>1295.6389999999994</v>
      </c>
      <c r="D529" s="14">
        <f t="shared" ca="1" si="454"/>
        <v>92.47200000000521</v>
      </c>
      <c r="E529" s="14">
        <f t="shared" ca="1" si="463"/>
        <v>1203.1669999999945</v>
      </c>
      <c r="F529" s="14">
        <f t="shared" ca="1" si="455"/>
        <v>1203.1669999999945</v>
      </c>
      <c r="G529" s="14">
        <f t="shared" ca="1" si="478"/>
        <v>648206.85800000117</v>
      </c>
      <c r="H529" s="15">
        <f ca="1">SUM(F$12:F529)</f>
        <v>330187.03299999994</v>
      </c>
      <c r="I529" s="16">
        <f ca="1">SUM(D$12:D529)+SUMIF(E$12:E529, "&lt;0")</f>
        <v>318019.82499999984</v>
      </c>
      <c r="J529" s="15"/>
      <c r="K529" s="9">
        <v>44700</v>
      </c>
      <c r="L529" s="14">
        <f t="shared" ca="1" si="479"/>
        <v>1788.5130798771124</v>
      </c>
      <c r="M529" s="14">
        <f t="shared" ca="1" si="434"/>
        <v>1788.5130798771129</v>
      </c>
      <c r="N529" s="14">
        <f t="shared" ca="1" si="440"/>
        <v>92.47200000000521</v>
      </c>
      <c r="O529" s="14">
        <f t="shared" ca="1" si="464"/>
        <v>1696.0410798771072</v>
      </c>
      <c r="P529" s="14">
        <f t="shared" ca="1" si="465"/>
        <v>1696.0410798771072</v>
      </c>
      <c r="Q529" s="14">
        <f t="shared" ca="1" si="448"/>
        <v>869507.31986482779</v>
      </c>
      <c r="R529" s="15">
        <f ca="1">SUM(P$12:P529)</f>
        <v>445026.69361136673</v>
      </c>
      <c r="S529" s="16">
        <f ca="1">SUM(N$12:N529)+SUMIF(O$12:O529, "&lt;0")</f>
        <v>424480.62625345582</v>
      </c>
      <c r="U529" s="9">
        <v>44700</v>
      </c>
      <c r="V529" s="14">
        <f t="shared" ca="1" si="480"/>
        <v>1250</v>
      </c>
      <c r="W529" s="14">
        <f t="shared" ca="1" si="435"/>
        <v>1250</v>
      </c>
      <c r="X529" s="14">
        <f t="shared" ca="1" si="441"/>
        <v>92.47200000000521</v>
      </c>
      <c r="Y529" s="14">
        <f t="shared" ca="1" si="466"/>
        <v>1157.5279999999948</v>
      </c>
      <c r="Z529" s="14">
        <f t="shared" ca="1" si="467"/>
        <v>1157.5279999999948</v>
      </c>
      <c r="AA529" s="14">
        <f t="shared" ca="1" si="449"/>
        <v>627714.94699999993</v>
      </c>
      <c r="AB529" s="15">
        <f ca="1">SUM(Z$12:Z529)</f>
        <v>319553.14599999995</v>
      </c>
      <c r="AC529" s="16">
        <f ca="1">SUM(X$12:X529)+SUMIF(Y$12:Y529, "&lt;0")</f>
        <v>308161.80100000009</v>
      </c>
      <c r="AE529" s="9">
        <v>44700</v>
      </c>
      <c r="AF529" s="14">
        <f t="shared" ca="1" si="456"/>
        <v>2000</v>
      </c>
      <c r="AG529" s="14">
        <f t="shared" ca="1" si="431"/>
        <v>2000</v>
      </c>
      <c r="AH529" s="14">
        <f t="shared" ca="1" si="442"/>
        <v>92.47200000000521</v>
      </c>
      <c r="AI529" s="14">
        <f t="shared" ca="1" si="457"/>
        <v>1907.5279999999948</v>
      </c>
      <c r="AJ529" s="14">
        <f t="shared" ca="1" si="458"/>
        <v>1907.5279999999948</v>
      </c>
      <c r="AK529" s="14">
        <f t="shared" ca="1" si="468"/>
        <v>963489.56299796025</v>
      </c>
      <c r="AL529" s="15">
        <f ca="1">SUM(AJ$12:AJ529)</f>
        <v>493327.76199796028</v>
      </c>
      <c r="AM529" s="16">
        <f ca="1">SUM(AH$12:AH529)+SUMIF(AI$12:AI529, "&lt;0")</f>
        <v>470161.80100000015</v>
      </c>
      <c r="AO529" s="9">
        <v>44700</v>
      </c>
      <c r="AP529" s="14">
        <f t="shared" ca="1" si="459"/>
        <v>3000</v>
      </c>
      <c r="AQ529" s="14">
        <f t="shared" ca="1" si="436"/>
        <v>3000</v>
      </c>
      <c r="AR529" s="14">
        <f t="shared" ca="1" si="443"/>
        <v>711.13751937750794</v>
      </c>
      <c r="AS529" s="14">
        <f t="shared" ca="1" si="469"/>
        <v>2288.8624806224921</v>
      </c>
      <c r="AT529" s="14">
        <f t="shared" ca="1" si="470"/>
        <v>2288.8624806224921</v>
      </c>
      <c r="AU529" s="14">
        <f t="shared" ca="1" si="450"/>
        <v>1384390.7878561858</v>
      </c>
      <c r="AV529" s="15">
        <f ca="1">SUM(AT$12:AT529)</f>
        <v>709672.70563687629</v>
      </c>
      <c r="AW529" s="16">
        <f ca="1">SUM(AR$12:AR529)+SUMIF(AS$12:AS529, "&lt;0")</f>
        <v>674718.08221930952</v>
      </c>
      <c r="AX529" s="15"/>
      <c r="AZ529" s="9">
        <v>44700</v>
      </c>
      <c r="BA529" s="14">
        <f t="shared" ca="1" si="481"/>
        <v>1500</v>
      </c>
      <c r="BB529" s="14">
        <f t="shared" ca="1" si="437"/>
        <v>1500</v>
      </c>
      <c r="BC529" s="14">
        <f t="shared" ca="1" si="444"/>
        <v>92.47200000000521</v>
      </c>
      <c r="BD529" s="14">
        <f t="shared" ca="1" si="471"/>
        <v>1407.5279999999948</v>
      </c>
      <c r="BE529" s="14">
        <f t="shared" ca="1" si="472"/>
        <v>1407.5279999999948</v>
      </c>
      <c r="BF529" s="14">
        <f t="shared" ca="1" si="451"/>
        <v>739964.94699999993</v>
      </c>
      <c r="BG529" s="15">
        <f ca="1">SUM(BE$12:BE529)</f>
        <v>377803.14600000007</v>
      </c>
      <c r="BH529" s="16">
        <f ca="1">SUM(BC$12:BC529)+SUMIF(BD$12:BD529, "&lt;0")</f>
        <v>362161.80099999998</v>
      </c>
      <c r="BJ529" s="9">
        <v>44700</v>
      </c>
      <c r="BK529" s="14">
        <f t="shared" ca="1" si="482"/>
        <v>1750</v>
      </c>
      <c r="BL529" s="14">
        <f t="shared" ca="1" si="438"/>
        <v>1750</v>
      </c>
      <c r="BM529" s="14">
        <f t="shared" ca="1" si="445"/>
        <v>92.47200000000521</v>
      </c>
      <c r="BN529" s="14">
        <f t="shared" ca="1" si="473"/>
        <v>1657.5279999999948</v>
      </c>
      <c r="BO529" s="14">
        <f t="shared" ca="1" si="474"/>
        <v>1657.5279999999948</v>
      </c>
      <c r="BP529" s="14">
        <f t="shared" ca="1" si="452"/>
        <v>852214.94699999993</v>
      </c>
      <c r="BQ529" s="15">
        <f ca="1">SUM(BO$12:BO529)</f>
        <v>436053.14599999995</v>
      </c>
      <c r="BR529" s="16">
        <f ca="1">SUM(BM$12:BM529)+SUMIF(BN$12:BN529, "&lt;0")</f>
        <v>416161.80099999998</v>
      </c>
      <c r="BT529" s="9">
        <v>44700</v>
      </c>
      <c r="BU529" s="14">
        <f t="shared" ca="1" si="460"/>
        <v>2000</v>
      </c>
      <c r="BV529" s="14">
        <f t="shared" ca="1" si="432"/>
        <v>2000</v>
      </c>
      <c r="BW529" s="14">
        <f t="shared" ca="1" si="446"/>
        <v>92.47200000000521</v>
      </c>
      <c r="BX529" s="14">
        <f t="shared" ca="1" si="461"/>
        <v>1907.5279999999948</v>
      </c>
      <c r="BY529" s="14">
        <f t="shared" ca="1" si="462"/>
        <v>1907.5279999999948</v>
      </c>
      <c r="BZ529" s="14">
        <f t="shared" ca="1" si="475"/>
        <v>963489.56299796025</v>
      </c>
      <c r="CA529" s="15">
        <f ca="1">SUM(BY$12:BY529)</f>
        <v>493327.76199796028</v>
      </c>
      <c r="CB529" s="16">
        <f ca="1">SUM(BW$12:BW529)+SUMIF(BX$12:BX529, "&lt;0")</f>
        <v>470161.80100000015</v>
      </c>
      <c r="CD529" s="9">
        <v>44700</v>
      </c>
      <c r="CE529" s="14">
        <f t="shared" ca="1" si="483"/>
        <v>2500</v>
      </c>
      <c r="CF529" s="14">
        <f t="shared" ca="1" si="439"/>
        <v>2500</v>
      </c>
      <c r="CG529" s="14">
        <f t="shared" ca="1" si="447"/>
        <v>391.5152405378908</v>
      </c>
      <c r="CH529" s="14">
        <f t="shared" ca="1" si="476"/>
        <v>2108.4847594621092</v>
      </c>
      <c r="CI529" s="14">
        <f t="shared" ca="1" si="477"/>
        <v>2108.4847594621092</v>
      </c>
      <c r="CJ529" s="14">
        <f t="shared" ca="1" si="453"/>
        <v>1178787.2951667549</v>
      </c>
      <c r="CK529" s="15">
        <f ca="1">SUM(CI$12:CI529)</f>
        <v>602213.63963438349</v>
      </c>
      <c r="CL529" s="16">
        <f ca="1">SUM(CG$12:CG529)+SUMIF(CH$12:CH529, "&lt;0")</f>
        <v>576573.65553237125</v>
      </c>
    </row>
    <row r="530" spans="1:90" x14ac:dyDescent="0.2">
      <c r="A530" s="24">
        <v>44701</v>
      </c>
      <c r="B530" s="54">
        <f ca="1">IF($A530&gt;= $C$5,$C$6, INDEX('Historical Data'!$D$2:$D$745, MATCH(A530, 'Historical Data'!$B$2:$B$745, 0)))</f>
        <v>1295.6389999999997</v>
      </c>
      <c r="C530" s="14">
        <f t="shared" ca="1" si="433"/>
        <v>1295.6389999999994</v>
      </c>
      <c r="D530" s="14">
        <f t="shared" ca="1" si="454"/>
        <v>941.08399999999892</v>
      </c>
      <c r="E530" s="14">
        <f t="shared" ca="1" si="463"/>
        <v>354.55500000000075</v>
      </c>
      <c r="F530" s="14">
        <f t="shared" ca="1" si="455"/>
        <v>354.55500000000075</v>
      </c>
      <c r="G530" s="14">
        <f t="shared" ca="1" si="478"/>
        <v>649502.49700000114</v>
      </c>
      <c r="H530" s="15">
        <f ca="1">SUM(F$12:F530)</f>
        <v>330541.58799999993</v>
      </c>
      <c r="I530" s="16">
        <f ca="1">SUM(D$12:D530)+SUMIF(E$12:E530, "&lt;0")</f>
        <v>318960.90899999981</v>
      </c>
      <c r="J530" s="15"/>
      <c r="K530" s="9">
        <v>44701</v>
      </c>
      <c r="L530" s="14">
        <f t="shared" ca="1" si="479"/>
        <v>1788.5130798771124</v>
      </c>
      <c r="M530" s="14">
        <f t="shared" ca="1" si="434"/>
        <v>1788.5130798771129</v>
      </c>
      <c r="N530" s="14">
        <f t="shared" ca="1" si="440"/>
        <v>941.08399999999892</v>
      </c>
      <c r="O530" s="14">
        <f t="shared" ca="1" si="464"/>
        <v>847.42907987711351</v>
      </c>
      <c r="P530" s="14">
        <f t="shared" ca="1" si="465"/>
        <v>847.42907987711351</v>
      </c>
      <c r="Q530" s="14">
        <f t="shared" ca="1" si="448"/>
        <v>871295.83294470492</v>
      </c>
      <c r="R530" s="15">
        <f ca="1">SUM(P$12:P530)</f>
        <v>445874.12269124383</v>
      </c>
      <c r="S530" s="16">
        <f ca="1">SUM(N$12:N530)+SUMIF(O$12:O530, "&lt;0")</f>
        <v>425421.71025345579</v>
      </c>
      <c r="U530" s="9">
        <v>44701</v>
      </c>
      <c r="V530" s="14">
        <f t="shared" ca="1" si="480"/>
        <v>1250</v>
      </c>
      <c r="W530" s="14">
        <f t="shared" ca="1" si="435"/>
        <v>1250</v>
      </c>
      <c r="X530" s="14">
        <f t="shared" ca="1" si="441"/>
        <v>941.08399999999892</v>
      </c>
      <c r="Y530" s="14">
        <f t="shared" ca="1" si="466"/>
        <v>308.91600000000108</v>
      </c>
      <c r="Z530" s="14">
        <f t="shared" ca="1" si="467"/>
        <v>308.91600000000108</v>
      </c>
      <c r="AA530" s="14">
        <f t="shared" ca="1" si="449"/>
        <v>628964.94699999993</v>
      </c>
      <c r="AB530" s="15">
        <f ca="1">SUM(Z$12:Z530)</f>
        <v>319862.06199999998</v>
      </c>
      <c r="AC530" s="16">
        <f ca="1">SUM(X$12:X530)+SUMIF(Y$12:Y530, "&lt;0")</f>
        <v>309102.88500000007</v>
      </c>
      <c r="AE530" s="9">
        <v>44701</v>
      </c>
      <c r="AF530" s="14">
        <f t="shared" ca="1" si="456"/>
        <v>2000</v>
      </c>
      <c r="AG530" s="14">
        <f t="shared" ref="AG530:AG593" ca="1" si="484">AVERAGE(AF524:AF530)</f>
        <v>2000</v>
      </c>
      <c r="AH530" s="14">
        <f t="shared" ca="1" si="442"/>
        <v>941.08399999999892</v>
      </c>
      <c r="AI530" s="14">
        <f t="shared" ca="1" si="457"/>
        <v>1058.9160000000011</v>
      </c>
      <c r="AJ530" s="14">
        <f t="shared" ca="1" si="458"/>
        <v>1058.9160000000011</v>
      </c>
      <c r="AK530" s="14">
        <f t="shared" ca="1" si="468"/>
        <v>965489.56299796025</v>
      </c>
      <c r="AL530" s="15">
        <f ca="1">SUM(AJ$12:AJ530)</f>
        <v>494386.6779979603</v>
      </c>
      <c r="AM530" s="16">
        <f ca="1">SUM(AH$12:AH530)+SUMIF(AI$12:AI530, "&lt;0")</f>
        <v>471102.88500000013</v>
      </c>
      <c r="AO530" s="9">
        <v>44701</v>
      </c>
      <c r="AP530" s="14">
        <f t="shared" ca="1" si="459"/>
        <v>3000</v>
      </c>
      <c r="AQ530" s="14">
        <f t="shared" ca="1" si="436"/>
        <v>3000</v>
      </c>
      <c r="AR530" s="14">
        <f t="shared" ca="1" si="443"/>
        <v>1559.7495193775021</v>
      </c>
      <c r="AS530" s="14">
        <f t="shared" ca="1" si="469"/>
        <v>1440.2504806224979</v>
      </c>
      <c r="AT530" s="14">
        <f t="shared" ca="1" si="470"/>
        <v>1440.2504806224979</v>
      </c>
      <c r="AU530" s="14">
        <f t="shared" ca="1" si="450"/>
        <v>1387390.7878561858</v>
      </c>
      <c r="AV530" s="15">
        <f ca="1">SUM(AT$12:AT530)</f>
        <v>711112.9561174988</v>
      </c>
      <c r="AW530" s="16">
        <f ca="1">SUM(AR$12:AR530)+SUMIF(AS$12:AS530, "&lt;0")</f>
        <v>676277.831738687</v>
      </c>
      <c r="AX530" s="15"/>
      <c r="AZ530" s="9">
        <v>44701</v>
      </c>
      <c r="BA530" s="14">
        <f t="shared" ca="1" si="481"/>
        <v>1500</v>
      </c>
      <c r="BB530" s="14">
        <f t="shared" ca="1" si="437"/>
        <v>1500</v>
      </c>
      <c r="BC530" s="14">
        <f t="shared" ca="1" si="444"/>
        <v>941.08399999999892</v>
      </c>
      <c r="BD530" s="14">
        <f t="shared" ca="1" si="471"/>
        <v>558.91600000000108</v>
      </c>
      <c r="BE530" s="14">
        <f t="shared" ca="1" si="472"/>
        <v>558.91600000000108</v>
      </c>
      <c r="BF530" s="14">
        <f t="shared" ca="1" si="451"/>
        <v>741464.94699999993</v>
      </c>
      <c r="BG530" s="15">
        <f ca="1">SUM(BE$12:BE530)</f>
        <v>378362.06200000009</v>
      </c>
      <c r="BH530" s="16">
        <f ca="1">SUM(BC$12:BC530)+SUMIF(BD$12:BD530, "&lt;0")</f>
        <v>363102.88499999995</v>
      </c>
      <c r="BJ530" s="9">
        <v>44701</v>
      </c>
      <c r="BK530" s="14">
        <f t="shared" ca="1" si="482"/>
        <v>1750</v>
      </c>
      <c r="BL530" s="14">
        <f t="shared" ca="1" si="438"/>
        <v>1750</v>
      </c>
      <c r="BM530" s="14">
        <f t="shared" ca="1" si="445"/>
        <v>941.08399999999892</v>
      </c>
      <c r="BN530" s="14">
        <f t="shared" ca="1" si="473"/>
        <v>808.91600000000108</v>
      </c>
      <c r="BO530" s="14">
        <f t="shared" ca="1" si="474"/>
        <v>808.91600000000108</v>
      </c>
      <c r="BP530" s="14">
        <f t="shared" ca="1" si="452"/>
        <v>853964.94699999993</v>
      </c>
      <c r="BQ530" s="15">
        <f ca="1">SUM(BO$12:BO530)</f>
        <v>436862.06199999998</v>
      </c>
      <c r="BR530" s="16">
        <f ca="1">SUM(BM$12:BM530)+SUMIF(BN$12:BN530, "&lt;0")</f>
        <v>417102.88499999989</v>
      </c>
      <c r="BT530" s="9">
        <v>44701</v>
      </c>
      <c r="BU530" s="14">
        <f t="shared" ca="1" si="460"/>
        <v>2000</v>
      </c>
      <c r="BV530" s="14">
        <f t="shared" ref="BV530:BV593" ca="1" si="485">AVERAGE(BU524:BU530)</f>
        <v>2000</v>
      </c>
      <c r="BW530" s="14">
        <f t="shared" ca="1" si="446"/>
        <v>941.08399999999892</v>
      </c>
      <c r="BX530" s="14">
        <f t="shared" ca="1" si="461"/>
        <v>1058.9160000000011</v>
      </c>
      <c r="BY530" s="14">
        <f t="shared" ca="1" si="462"/>
        <v>1058.9160000000011</v>
      </c>
      <c r="BZ530" s="14">
        <f t="shared" ca="1" si="475"/>
        <v>965489.56299796025</v>
      </c>
      <c r="CA530" s="15">
        <f ca="1">SUM(BY$12:BY530)</f>
        <v>494386.6779979603</v>
      </c>
      <c r="CB530" s="16">
        <f ca="1">SUM(BW$12:BW530)+SUMIF(BX$12:BX530, "&lt;0")</f>
        <v>471102.88500000013</v>
      </c>
      <c r="CD530" s="9">
        <v>44701</v>
      </c>
      <c r="CE530" s="14">
        <f t="shared" ca="1" si="483"/>
        <v>2500</v>
      </c>
      <c r="CF530" s="14">
        <f t="shared" ca="1" si="439"/>
        <v>2500</v>
      </c>
      <c r="CG530" s="14">
        <f t="shared" ca="1" si="447"/>
        <v>1214.3495105638222</v>
      </c>
      <c r="CH530" s="14">
        <f t="shared" ca="1" si="476"/>
        <v>1285.6504894361778</v>
      </c>
      <c r="CI530" s="14">
        <f t="shared" ca="1" si="477"/>
        <v>1285.6504894361778</v>
      </c>
      <c r="CJ530" s="14">
        <f t="shared" ca="1" si="453"/>
        <v>1181287.2951667549</v>
      </c>
      <c r="CK530" s="15">
        <f ca="1">SUM(CI$12:CI530)</f>
        <v>603499.29012381972</v>
      </c>
      <c r="CL530" s="16">
        <f ca="1">SUM(CG$12:CG530)+SUMIF(CH$12:CH530, "&lt;0")</f>
        <v>577788.00504293502</v>
      </c>
    </row>
    <row r="531" spans="1:90" x14ac:dyDescent="0.2">
      <c r="A531" s="24">
        <v>44702</v>
      </c>
      <c r="B531" s="54">
        <f ca="1">IF($A531&gt;= $C$5,$C$6, INDEX('Historical Data'!$D$2:$D$745, MATCH(A531, 'Historical Data'!$B$2:$B$745, 0)))</f>
        <v>1295.6389999999997</v>
      </c>
      <c r="C531" s="14">
        <f t="shared" ref="C531:C594" ca="1" si="486">AVERAGE(B525:B531)</f>
        <v>1295.6389999999994</v>
      </c>
      <c r="D531" s="14">
        <f t="shared" ca="1" si="454"/>
        <v>705.14399999999659</v>
      </c>
      <c r="E531" s="14">
        <f t="shared" ca="1" si="463"/>
        <v>590.49500000000307</v>
      </c>
      <c r="F531" s="14">
        <f t="shared" ca="1" si="455"/>
        <v>590.49500000000307</v>
      </c>
      <c r="G531" s="14">
        <f t="shared" ca="1" si="478"/>
        <v>650798.1360000011</v>
      </c>
      <c r="H531" s="15">
        <f ca="1">SUM(F$12:F531)</f>
        <v>331132.08299999993</v>
      </c>
      <c r="I531" s="16">
        <f ca="1">SUM(D$12:D531)+SUMIF(E$12:E531, "&lt;0")</f>
        <v>319666.05299999978</v>
      </c>
      <c r="J531" s="15"/>
      <c r="K531" s="9">
        <v>44702</v>
      </c>
      <c r="L531" s="14">
        <f t="shared" ca="1" si="479"/>
        <v>1788.5130798771124</v>
      </c>
      <c r="M531" s="14">
        <f t="shared" ref="M531:M594" ca="1" si="487">AVERAGE(L525:L531)</f>
        <v>1788.5130798771129</v>
      </c>
      <c r="N531" s="14">
        <f t="shared" ca="1" si="440"/>
        <v>705.14399999999659</v>
      </c>
      <c r="O531" s="14">
        <f t="shared" ca="1" si="464"/>
        <v>1083.3690798771158</v>
      </c>
      <c r="P531" s="14">
        <f t="shared" ca="1" si="465"/>
        <v>1083.3690798771158</v>
      </c>
      <c r="Q531" s="14">
        <f t="shared" ca="1" si="448"/>
        <v>873084.34602458205</v>
      </c>
      <c r="R531" s="15">
        <f ca="1">SUM(P$12:P531)</f>
        <v>446957.49177112093</v>
      </c>
      <c r="S531" s="16">
        <f ca="1">SUM(N$12:N531)+SUMIF(O$12:O531, "&lt;0")</f>
        <v>426126.85425345576</v>
      </c>
      <c r="U531" s="9">
        <v>44702</v>
      </c>
      <c r="V531" s="14">
        <f t="shared" ca="1" si="480"/>
        <v>1250</v>
      </c>
      <c r="W531" s="14">
        <f t="shared" ref="W531:W594" ca="1" si="488">AVERAGE(V525:V531)</f>
        <v>1250</v>
      </c>
      <c r="X531" s="14">
        <f t="shared" ca="1" si="441"/>
        <v>705.14399999999659</v>
      </c>
      <c r="Y531" s="14">
        <f t="shared" ca="1" si="466"/>
        <v>544.85600000000341</v>
      </c>
      <c r="Z531" s="14">
        <f t="shared" ca="1" si="467"/>
        <v>544.85600000000341</v>
      </c>
      <c r="AA531" s="14">
        <f t="shared" ca="1" si="449"/>
        <v>630214.94699999993</v>
      </c>
      <c r="AB531" s="15">
        <f ca="1">SUM(Z$12:Z531)</f>
        <v>320406.91800000001</v>
      </c>
      <c r="AC531" s="16">
        <f ca="1">SUM(X$12:X531)+SUMIF(Y$12:Y531, "&lt;0")</f>
        <v>309808.02900000004</v>
      </c>
      <c r="AE531" s="9">
        <v>44702</v>
      </c>
      <c r="AF531" s="14">
        <f t="shared" ca="1" si="456"/>
        <v>2000</v>
      </c>
      <c r="AG531" s="14">
        <f t="shared" ca="1" si="484"/>
        <v>2000</v>
      </c>
      <c r="AH531" s="14">
        <f t="shared" ca="1" si="442"/>
        <v>705.14399999999659</v>
      </c>
      <c r="AI531" s="14">
        <f t="shared" ca="1" si="457"/>
        <v>1294.8560000000034</v>
      </c>
      <c r="AJ531" s="14">
        <f t="shared" ca="1" si="458"/>
        <v>1294.8560000000034</v>
      </c>
      <c r="AK531" s="14">
        <f t="shared" ca="1" si="468"/>
        <v>967489.56299796025</v>
      </c>
      <c r="AL531" s="15">
        <f ca="1">SUM(AJ$12:AJ531)</f>
        <v>495681.53399796033</v>
      </c>
      <c r="AM531" s="16">
        <f ca="1">SUM(AH$12:AH531)+SUMIF(AI$12:AI531, "&lt;0")</f>
        <v>471808.0290000001</v>
      </c>
      <c r="AO531" s="9">
        <v>44702</v>
      </c>
      <c r="AP531" s="14">
        <f t="shared" ca="1" si="459"/>
        <v>3000</v>
      </c>
      <c r="AQ531" s="14">
        <f t="shared" ref="AQ531:AQ594" ca="1" si="489">ROUND(AVERAGE(AP525:AP531), 0)</f>
        <v>3000</v>
      </c>
      <c r="AR531" s="14">
        <f t="shared" ca="1" si="443"/>
        <v>1323.8095193774993</v>
      </c>
      <c r="AS531" s="14">
        <f t="shared" ca="1" si="469"/>
        <v>1676.1904806225007</v>
      </c>
      <c r="AT531" s="14">
        <f t="shared" ca="1" si="470"/>
        <v>1676.1904806225007</v>
      </c>
      <c r="AU531" s="14">
        <f t="shared" ca="1" si="450"/>
        <v>1390390.7878561858</v>
      </c>
      <c r="AV531" s="15">
        <f ca="1">SUM(AT$12:AT531)</f>
        <v>712789.14659812127</v>
      </c>
      <c r="AW531" s="16">
        <f ca="1">SUM(AR$12:AR531)+SUMIF(AS$12:AS531, "&lt;0")</f>
        <v>677601.64125806454</v>
      </c>
      <c r="AX531" s="15"/>
      <c r="AZ531" s="9">
        <v>44702</v>
      </c>
      <c r="BA531" s="14">
        <f t="shared" ca="1" si="481"/>
        <v>1500</v>
      </c>
      <c r="BB531" s="14">
        <f t="shared" ref="BB531:BB594" ca="1" si="490">AVERAGE(BA525:BA531)</f>
        <v>1500</v>
      </c>
      <c r="BC531" s="14">
        <f t="shared" ca="1" si="444"/>
        <v>705.14399999999659</v>
      </c>
      <c r="BD531" s="14">
        <f t="shared" ca="1" si="471"/>
        <v>794.85600000000341</v>
      </c>
      <c r="BE531" s="14">
        <f t="shared" ca="1" si="472"/>
        <v>794.85600000000341</v>
      </c>
      <c r="BF531" s="14">
        <f t="shared" ca="1" si="451"/>
        <v>742964.94699999993</v>
      </c>
      <c r="BG531" s="15">
        <f ca="1">SUM(BE$12:BE531)</f>
        <v>379156.91800000012</v>
      </c>
      <c r="BH531" s="16">
        <f ca="1">SUM(BC$12:BC531)+SUMIF(BD$12:BD531, "&lt;0")</f>
        <v>363808.02899999992</v>
      </c>
      <c r="BJ531" s="9">
        <v>44702</v>
      </c>
      <c r="BK531" s="14">
        <f t="shared" ca="1" si="482"/>
        <v>1750</v>
      </c>
      <c r="BL531" s="14">
        <f t="shared" ref="BL531:BL594" ca="1" si="491">AVERAGE(BK525:BK531)</f>
        <v>1750</v>
      </c>
      <c r="BM531" s="14">
        <f t="shared" ca="1" si="445"/>
        <v>705.14399999999659</v>
      </c>
      <c r="BN531" s="14">
        <f t="shared" ca="1" si="473"/>
        <v>1044.8560000000034</v>
      </c>
      <c r="BO531" s="14">
        <f t="shared" ca="1" si="474"/>
        <v>1044.8560000000034</v>
      </c>
      <c r="BP531" s="14">
        <f t="shared" ca="1" si="452"/>
        <v>855714.94699999993</v>
      </c>
      <c r="BQ531" s="15">
        <f ca="1">SUM(BO$12:BO531)</f>
        <v>437906.91800000001</v>
      </c>
      <c r="BR531" s="16">
        <f ca="1">SUM(BM$12:BM531)+SUMIF(BN$12:BN531, "&lt;0")</f>
        <v>417808.02899999986</v>
      </c>
      <c r="BT531" s="9">
        <v>44702</v>
      </c>
      <c r="BU531" s="14">
        <f t="shared" ca="1" si="460"/>
        <v>2000</v>
      </c>
      <c r="BV531" s="14">
        <f t="shared" ca="1" si="485"/>
        <v>2000</v>
      </c>
      <c r="BW531" s="14">
        <f t="shared" ca="1" si="446"/>
        <v>705.14399999999659</v>
      </c>
      <c r="BX531" s="14">
        <f t="shared" ca="1" si="461"/>
        <v>1294.8560000000034</v>
      </c>
      <c r="BY531" s="14">
        <f t="shared" ca="1" si="462"/>
        <v>1294.8560000000034</v>
      </c>
      <c r="BZ531" s="14">
        <f t="shared" ca="1" si="475"/>
        <v>967489.56299796025</v>
      </c>
      <c r="CA531" s="15">
        <f ca="1">SUM(BY$12:BY531)</f>
        <v>495681.53399796033</v>
      </c>
      <c r="CB531" s="16">
        <f ca="1">SUM(BW$12:BW531)+SUMIF(BX$12:BX531, "&lt;0")</f>
        <v>471808.0290000001</v>
      </c>
      <c r="CD531" s="9">
        <v>44702</v>
      </c>
      <c r="CE531" s="14">
        <f t="shared" ca="1" si="483"/>
        <v>2500</v>
      </c>
      <c r="CF531" s="14">
        <f t="shared" ref="CF531:CF594" ca="1" si="492">AVERAGE(CE525:CE531)</f>
        <v>2500</v>
      </c>
      <c r="CG531" s="14">
        <f t="shared" ca="1" si="447"/>
        <v>952.631780589757</v>
      </c>
      <c r="CH531" s="14">
        <f t="shared" ca="1" si="476"/>
        <v>1547.368219410243</v>
      </c>
      <c r="CI531" s="14">
        <f t="shared" ca="1" si="477"/>
        <v>1547.368219410243</v>
      </c>
      <c r="CJ531" s="14">
        <f t="shared" ca="1" si="453"/>
        <v>1183787.2951667549</v>
      </c>
      <c r="CK531" s="15">
        <f ca="1">SUM(CI$12:CI531)</f>
        <v>605046.65834322991</v>
      </c>
      <c r="CL531" s="16">
        <f ca="1">SUM(CG$12:CG531)+SUMIF(CH$12:CH531, "&lt;0")</f>
        <v>578740.63682352484</v>
      </c>
    </row>
    <row r="532" spans="1:90" x14ac:dyDescent="0.2">
      <c r="A532" s="24">
        <v>44703</v>
      </c>
      <c r="B532" s="54">
        <f ca="1">IF($A532&gt;= $C$5,$C$6, INDEX('Historical Data'!$D$2:$D$745, MATCH(A532, 'Historical Data'!$B$2:$B$745, 0)))</f>
        <v>1295.6389999999997</v>
      </c>
      <c r="C532" s="14">
        <f t="shared" ca="1" si="486"/>
        <v>1295.6389999999994</v>
      </c>
      <c r="D532" s="14">
        <f t="shared" ca="1" si="454"/>
        <v>0</v>
      </c>
      <c r="E532" s="14">
        <f t="shared" ca="1" si="463"/>
        <v>1295.6389999999997</v>
      </c>
      <c r="F532" s="14">
        <f t="shared" ca="1" si="455"/>
        <v>1295.6389999999997</v>
      </c>
      <c r="G532" s="14">
        <f t="shared" ca="1" si="478"/>
        <v>652093.77500000107</v>
      </c>
      <c r="H532" s="15">
        <f ca="1">SUM(F$12:F532)</f>
        <v>332427.72199999995</v>
      </c>
      <c r="I532" s="16">
        <f ca="1">SUM(D$12:D532)+SUMIF(E$12:E532, "&lt;0")</f>
        <v>319666.05299999978</v>
      </c>
      <c r="J532" s="15"/>
      <c r="K532" s="9">
        <v>44703</v>
      </c>
      <c r="L532" s="14">
        <f t="shared" ca="1" si="479"/>
        <v>1788.5130798771124</v>
      </c>
      <c r="M532" s="14">
        <f t="shared" ca="1" si="487"/>
        <v>1788.5130798771129</v>
      </c>
      <c r="N532" s="14">
        <f t="shared" ca="1" si="440"/>
        <v>0</v>
      </c>
      <c r="O532" s="14">
        <f t="shared" ca="1" si="464"/>
        <v>1788.5130798771124</v>
      </c>
      <c r="P532" s="14">
        <f t="shared" ca="1" si="465"/>
        <v>1788.5130798771124</v>
      </c>
      <c r="Q532" s="14">
        <f t="shared" ca="1" si="448"/>
        <v>874872.85910445917</v>
      </c>
      <c r="R532" s="15">
        <f ca="1">SUM(P$12:P532)</f>
        <v>448746.00485099806</v>
      </c>
      <c r="S532" s="16">
        <f ca="1">SUM(N$12:N532)+SUMIF(O$12:O532, "&lt;0")</f>
        <v>426126.85425345576</v>
      </c>
      <c r="U532" s="9">
        <v>44703</v>
      </c>
      <c r="V532" s="14">
        <f t="shared" ca="1" si="480"/>
        <v>1250</v>
      </c>
      <c r="W532" s="14">
        <f t="shared" ca="1" si="488"/>
        <v>1250</v>
      </c>
      <c r="X532" s="14">
        <f t="shared" ca="1" si="441"/>
        <v>0</v>
      </c>
      <c r="Y532" s="14">
        <f t="shared" ca="1" si="466"/>
        <v>1250</v>
      </c>
      <c r="Z532" s="14">
        <f t="shared" ca="1" si="467"/>
        <v>1250</v>
      </c>
      <c r="AA532" s="14">
        <f t="shared" ca="1" si="449"/>
        <v>631464.94699999993</v>
      </c>
      <c r="AB532" s="15">
        <f ca="1">SUM(Z$12:Z532)</f>
        <v>321656.91800000001</v>
      </c>
      <c r="AC532" s="16">
        <f ca="1">SUM(X$12:X532)+SUMIF(Y$12:Y532, "&lt;0")</f>
        <v>309808.02900000004</v>
      </c>
      <c r="AE532" s="9">
        <v>44703</v>
      </c>
      <c r="AF532" s="14">
        <f t="shared" ca="1" si="456"/>
        <v>2000</v>
      </c>
      <c r="AG532" s="14">
        <f t="shared" ca="1" si="484"/>
        <v>2000</v>
      </c>
      <c r="AH532" s="14">
        <f t="shared" ca="1" si="442"/>
        <v>0</v>
      </c>
      <c r="AI532" s="14">
        <f t="shared" ca="1" si="457"/>
        <v>2000</v>
      </c>
      <c r="AJ532" s="14">
        <f t="shared" ca="1" si="458"/>
        <v>2000</v>
      </c>
      <c r="AK532" s="14">
        <f t="shared" ca="1" si="468"/>
        <v>969489.56299796025</v>
      </c>
      <c r="AL532" s="15">
        <f ca="1">SUM(AJ$12:AJ532)</f>
        <v>497681.53399796033</v>
      </c>
      <c r="AM532" s="16">
        <f ca="1">SUM(AH$12:AH532)+SUMIF(AI$12:AI532, "&lt;0")</f>
        <v>471808.0290000001</v>
      </c>
      <c r="AO532" s="9">
        <v>44703</v>
      </c>
      <c r="AP532" s="14">
        <f t="shared" ca="1" si="459"/>
        <v>3000</v>
      </c>
      <c r="AQ532" s="14">
        <f t="shared" ca="1" si="489"/>
        <v>3000</v>
      </c>
      <c r="AR532" s="14">
        <f t="shared" ca="1" si="443"/>
        <v>618.66551937750273</v>
      </c>
      <c r="AS532" s="14">
        <f t="shared" ca="1" si="469"/>
        <v>2381.3344806224973</v>
      </c>
      <c r="AT532" s="14">
        <f t="shared" ca="1" si="470"/>
        <v>2381.3344806224973</v>
      </c>
      <c r="AU532" s="14">
        <f t="shared" ca="1" si="450"/>
        <v>1393390.7878561858</v>
      </c>
      <c r="AV532" s="15">
        <f ca="1">SUM(AT$12:AT532)</f>
        <v>715170.48107874382</v>
      </c>
      <c r="AW532" s="16">
        <f ca="1">SUM(AR$12:AR532)+SUMIF(AS$12:AS532, "&lt;0")</f>
        <v>678220.30677744199</v>
      </c>
      <c r="AX532" s="15"/>
      <c r="AZ532" s="9">
        <v>44703</v>
      </c>
      <c r="BA532" s="14">
        <f t="shared" ca="1" si="481"/>
        <v>1500</v>
      </c>
      <c r="BB532" s="14">
        <f t="shared" ca="1" si="490"/>
        <v>1500</v>
      </c>
      <c r="BC532" s="14">
        <f t="shared" ca="1" si="444"/>
        <v>0</v>
      </c>
      <c r="BD532" s="14">
        <f t="shared" ca="1" si="471"/>
        <v>1500</v>
      </c>
      <c r="BE532" s="14">
        <f t="shared" ca="1" si="472"/>
        <v>1500</v>
      </c>
      <c r="BF532" s="14">
        <f t="shared" ca="1" si="451"/>
        <v>744464.94699999993</v>
      </c>
      <c r="BG532" s="15">
        <f ca="1">SUM(BE$12:BE532)</f>
        <v>380656.91800000012</v>
      </c>
      <c r="BH532" s="16">
        <f ca="1">SUM(BC$12:BC532)+SUMIF(BD$12:BD532, "&lt;0")</f>
        <v>363808.02899999992</v>
      </c>
      <c r="BJ532" s="9">
        <v>44703</v>
      </c>
      <c r="BK532" s="14">
        <f t="shared" ca="1" si="482"/>
        <v>1750</v>
      </c>
      <c r="BL532" s="14">
        <f t="shared" ca="1" si="491"/>
        <v>1750</v>
      </c>
      <c r="BM532" s="14">
        <f t="shared" ca="1" si="445"/>
        <v>0</v>
      </c>
      <c r="BN532" s="14">
        <f t="shared" ca="1" si="473"/>
        <v>1750</v>
      </c>
      <c r="BO532" s="14">
        <f t="shared" ca="1" si="474"/>
        <v>1750</v>
      </c>
      <c r="BP532" s="14">
        <f t="shared" ca="1" si="452"/>
        <v>857464.94699999993</v>
      </c>
      <c r="BQ532" s="15">
        <f ca="1">SUM(BO$12:BO532)</f>
        <v>439656.91800000001</v>
      </c>
      <c r="BR532" s="16">
        <f ca="1">SUM(BM$12:BM532)+SUMIF(BN$12:BN532, "&lt;0")</f>
        <v>417808.02899999986</v>
      </c>
      <c r="BT532" s="9">
        <v>44703</v>
      </c>
      <c r="BU532" s="14">
        <f t="shared" ca="1" si="460"/>
        <v>2000</v>
      </c>
      <c r="BV532" s="14">
        <f t="shared" ca="1" si="485"/>
        <v>2000</v>
      </c>
      <c r="BW532" s="14">
        <f t="shared" ca="1" si="446"/>
        <v>0</v>
      </c>
      <c r="BX532" s="14">
        <f t="shared" ca="1" si="461"/>
        <v>2000</v>
      </c>
      <c r="BY532" s="14">
        <f t="shared" ca="1" si="462"/>
        <v>2000</v>
      </c>
      <c r="BZ532" s="14">
        <f t="shared" ca="1" si="475"/>
        <v>969489.56299796025</v>
      </c>
      <c r="CA532" s="15">
        <f ca="1">SUM(BY$12:BY532)</f>
        <v>497681.53399796033</v>
      </c>
      <c r="CB532" s="16">
        <f ca="1">SUM(BW$12:BW532)+SUMIF(BX$12:BX532, "&lt;0")</f>
        <v>471808.0290000001</v>
      </c>
      <c r="CD532" s="9">
        <v>44703</v>
      </c>
      <c r="CE532" s="14">
        <f t="shared" ca="1" si="483"/>
        <v>2500</v>
      </c>
      <c r="CF532" s="14">
        <f t="shared" ca="1" si="492"/>
        <v>2500</v>
      </c>
      <c r="CG532" s="14">
        <f t="shared" ca="1" si="447"/>
        <v>221.71005061569804</v>
      </c>
      <c r="CH532" s="14">
        <f t="shared" ca="1" si="476"/>
        <v>2278.289949384302</v>
      </c>
      <c r="CI532" s="14">
        <f t="shared" ca="1" si="477"/>
        <v>2278.289949384302</v>
      </c>
      <c r="CJ532" s="14">
        <f t="shared" ca="1" si="453"/>
        <v>1186287.2951667549</v>
      </c>
      <c r="CK532" s="15">
        <f ca="1">SUM(CI$12:CI532)</f>
        <v>607324.94829261419</v>
      </c>
      <c r="CL532" s="16">
        <f ca="1">SUM(CG$12:CG532)+SUMIF(CH$12:CH532, "&lt;0")</f>
        <v>578962.34687414055</v>
      </c>
    </row>
    <row r="533" spans="1:90" x14ac:dyDescent="0.2">
      <c r="A533" s="24">
        <v>44704</v>
      </c>
      <c r="B533" s="54">
        <f ca="1">IF($A533&gt;= $C$5,$C$6, INDEX('Historical Data'!$D$2:$D$745, MATCH(A533, 'Historical Data'!$B$2:$B$745, 0)))</f>
        <v>1295.6389999999997</v>
      </c>
      <c r="C533" s="14">
        <f t="shared" ca="1" si="486"/>
        <v>1295.6389999999994</v>
      </c>
      <c r="D533" s="14">
        <f t="shared" ca="1" si="454"/>
        <v>174.79100000000108</v>
      </c>
      <c r="E533" s="14">
        <f t="shared" ca="1" si="463"/>
        <v>1120.8479999999986</v>
      </c>
      <c r="F533" s="14">
        <f t="shared" ca="1" si="455"/>
        <v>1120.8479999999986</v>
      </c>
      <c r="G533" s="14">
        <f t="shared" ca="1" si="478"/>
        <v>653389.41400000104</v>
      </c>
      <c r="H533" s="15">
        <f ca="1">SUM(F$12:F533)</f>
        <v>333548.56999999995</v>
      </c>
      <c r="I533" s="16">
        <f ca="1">SUM(D$12:D533)+SUMIF(E$12:E533, "&lt;0")</f>
        <v>319840.84399999981</v>
      </c>
      <c r="J533" s="15"/>
      <c r="K533" s="9">
        <v>44704</v>
      </c>
      <c r="L533" s="14">
        <f t="shared" ca="1" si="479"/>
        <v>1788.5130798771124</v>
      </c>
      <c r="M533" s="14">
        <f t="shared" ca="1" si="487"/>
        <v>1788.5130798771129</v>
      </c>
      <c r="N533" s="14">
        <f t="shared" ca="1" si="440"/>
        <v>174.79100000000108</v>
      </c>
      <c r="O533" s="14">
        <f t="shared" ca="1" si="464"/>
        <v>1613.7220798771114</v>
      </c>
      <c r="P533" s="14">
        <f t="shared" ca="1" si="465"/>
        <v>1613.7220798771114</v>
      </c>
      <c r="Q533" s="14">
        <f t="shared" ca="1" si="448"/>
        <v>876661.3721843363</v>
      </c>
      <c r="R533" s="15">
        <f ca="1">SUM(P$12:P533)</f>
        <v>450359.72693087516</v>
      </c>
      <c r="S533" s="16">
        <f ca="1">SUM(N$12:N533)+SUMIF(O$12:O533, "&lt;0")</f>
        <v>426301.64525345579</v>
      </c>
      <c r="U533" s="9">
        <v>44704</v>
      </c>
      <c r="V533" s="14">
        <f t="shared" ca="1" si="480"/>
        <v>1250</v>
      </c>
      <c r="W533" s="14">
        <f t="shared" ca="1" si="488"/>
        <v>1250</v>
      </c>
      <c r="X533" s="14">
        <f t="shared" ca="1" si="441"/>
        <v>174.79100000000108</v>
      </c>
      <c r="Y533" s="14">
        <f t="shared" ca="1" si="466"/>
        <v>1075.2089999999989</v>
      </c>
      <c r="Z533" s="14">
        <f t="shared" ca="1" si="467"/>
        <v>1075.2089999999989</v>
      </c>
      <c r="AA533" s="14">
        <f t="shared" ca="1" si="449"/>
        <v>632714.94699999993</v>
      </c>
      <c r="AB533" s="15">
        <f ca="1">SUM(Z$12:Z533)</f>
        <v>322732.12699999998</v>
      </c>
      <c r="AC533" s="16">
        <f ca="1">SUM(X$12:X533)+SUMIF(Y$12:Y533, "&lt;0")</f>
        <v>309982.82000000007</v>
      </c>
      <c r="AE533" s="9">
        <v>44704</v>
      </c>
      <c r="AF533" s="14">
        <f t="shared" ca="1" si="456"/>
        <v>2000</v>
      </c>
      <c r="AG533" s="14">
        <f t="shared" ca="1" si="484"/>
        <v>2000</v>
      </c>
      <c r="AH533" s="14">
        <f t="shared" ca="1" si="442"/>
        <v>174.79100000000108</v>
      </c>
      <c r="AI533" s="14">
        <f t="shared" ca="1" si="457"/>
        <v>1825.2089999999989</v>
      </c>
      <c r="AJ533" s="14">
        <f t="shared" ca="1" si="458"/>
        <v>1825.2089999999989</v>
      </c>
      <c r="AK533" s="14">
        <f t="shared" ca="1" si="468"/>
        <v>971489.56299796025</v>
      </c>
      <c r="AL533" s="15">
        <f ca="1">SUM(AJ$12:AJ533)</f>
        <v>499506.7429979603</v>
      </c>
      <c r="AM533" s="16">
        <f ca="1">SUM(AH$12:AH533)+SUMIF(AI$12:AI533, "&lt;0")</f>
        <v>471982.82000000012</v>
      </c>
      <c r="AO533" s="9">
        <v>44704</v>
      </c>
      <c r="AP533" s="14">
        <f t="shared" ca="1" si="459"/>
        <v>3000</v>
      </c>
      <c r="AQ533" s="14">
        <f t="shared" ca="1" si="489"/>
        <v>3000</v>
      </c>
      <c r="AR533" s="14">
        <f t="shared" ca="1" si="443"/>
        <v>793.45651937750381</v>
      </c>
      <c r="AS533" s="14">
        <f t="shared" ca="1" si="469"/>
        <v>2206.5434806224962</v>
      </c>
      <c r="AT533" s="14">
        <f t="shared" ca="1" si="470"/>
        <v>2206.5434806224962</v>
      </c>
      <c r="AU533" s="14">
        <f t="shared" ca="1" si="450"/>
        <v>1396390.7878561858</v>
      </c>
      <c r="AV533" s="15">
        <f ca="1">SUM(AT$12:AT533)</f>
        <v>717377.02455936628</v>
      </c>
      <c r="AW533" s="16">
        <f ca="1">SUM(AR$12:AR533)+SUMIF(AS$12:AS533, "&lt;0")</f>
        <v>679013.76329681952</v>
      </c>
      <c r="AX533" s="15"/>
      <c r="AZ533" s="9">
        <v>44704</v>
      </c>
      <c r="BA533" s="14">
        <f t="shared" ca="1" si="481"/>
        <v>1500</v>
      </c>
      <c r="BB533" s="14">
        <f t="shared" ca="1" si="490"/>
        <v>1500</v>
      </c>
      <c r="BC533" s="14">
        <f t="shared" ca="1" si="444"/>
        <v>174.79100000000108</v>
      </c>
      <c r="BD533" s="14">
        <f t="shared" ca="1" si="471"/>
        <v>1325.2089999999989</v>
      </c>
      <c r="BE533" s="14">
        <f t="shared" ca="1" si="472"/>
        <v>1325.2089999999989</v>
      </c>
      <c r="BF533" s="14">
        <f t="shared" ca="1" si="451"/>
        <v>745964.94699999993</v>
      </c>
      <c r="BG533" s="15">
        <f ca="1">SUM(BE$12:BE533)</f>
        <v>381982.12700000009</v>
      </c>
      <c r="BH533" s="16">
        <f ca="1">SUM(BC$12:BC533)+SUMIF(BD$12:BD533, "&lt;0")</f>
        <v>363982.81999999995</v>
      </c>
      <c r="BJ533" s="9">
        <v>44704</v>
      </c>
      <c r="BK533" s="14">
        <f t="shared" ca="1" si="482"/>
        <v>1750</v>
      </c>
      <c r="BL533" s="14">
        <f t="shared" ca="1" si="491"/>
        <v>1750</v>
      </c>
      <c r="BM533" s="14">
        <f t="shared" ca="1" si="445"/>
        <v>174.79100000000108</v>
      </c>
      <c r="BN533" s="14">
        <f t="shared" ca="1" si="473"/>
        <v>1575.2089999999989</v>
      </c>
      <c r="BO533" s="14">
        <f t="shared" ca="1" si="474"/>
        <v>1575.2089999999989</v>
      </c>
      <c r="BP533" s="14">
        <f t="shared" ca="1" si="452"/>
        <v>859214.94699999993</v>
      </c>
      <c r="BQ533" s="15">
        <f ca="1">SUM(BO$12:BO533)</f>
        <v>441232.12699999998</v>
      </c>
      <c r="BR533" s="16">
        <f ca="1">SUM(BM$12:BM533)+SUMIF(BN$12:BN533, "&lt;0")</f>
        <v>417982.81999999995</v>
      </c>
      <c r="BT533" s="9">
        <v>44704</v>
      </c>
      <c r="BU533" s="14">
        <f t="shared" ca="1" si="460"/>
        <v>2000</v>
      </c>
      <c r="BV533" s="14">
        <f t="shared" ca="1" si="485"/>
        <v>2000</v>
      </c>
      <c r="BW533" s="14">
        <f t="shared" ca="1" si="446"/>
        <v>174.79100000000108</v>
      </c>
      <c r="BX533" s="14">
        <f t="shared" ca="1" si="461"/>
        <v>1825.2089999999989</v>
      </c>
      <c r="BY533" s="14">
        <f t="shared" ca="1" si="462"/>
        <v>1825.2089999999989</v>
      </c>
      <c r="BZ533" s="14">
        <f t="shared" ca="1" si="475"/>
        <v>971489.56299796025</v>
      </c>
      <c r="CA533" s="15">
        <f ca="1">SUM(BY$12:BY533)</f>
        <v>499506.7429979603</v>
      </c>
      <c r="CB533" s="16">
        <f ca="1">SUM(BW$12:BW533)+SUMIF(BX$12:BX533, "&lt;0")</f>
        <v>471982.82000000012</v>
      </c>
      <c r="CD533" s="9">
        <v>44704</v>
      </c>
      <c r="CE533" s="14">
        <f t="shared" ca="1" si="483"/>
        <v>2500</v>
      </c>
      <c r="CF533" s="14">
        <f t="shared" ca="1" si="492"/>
        <v>2500</v>
      </c>
      <c r="CG533" s="14">
        <f t="shared" ca="1" si="447"/>
        <v>370.72332064163629</v>
      </c>
      <c r="CH533" s="14">
        <f t="shared" ca="1" si="476"/>
        <v>2129.2766793583637</v>
      </c>
      <c r="CI533" s="14">
        <f t="shared" ca="1" si="477"/>
        <v>2129.2766793583637</v>
      </c>
      <c r="CJ533" s="14">
        <f t="shared" ca="1" si="453"/>
        <v>1188787.2951667549</v>
      </c>
      <c r="CK533" s="15">
        <f ca="1">SUM(CI$12:CI533)</f>
        <v>609454.22497197252</v>
      </c>
      <c r="CL533" s="16">
        <f ca="1">SUM(CG$12:CG533)+SUMIF(CH$12:CH533, "&lt;0")</f>
        <v>579333.07019478222</v>
      </c>
    </row>
    <row r="534" spans="1:90" x14ac:dyDescent="0.2">
      <c r="A534" s="24">
        <v>44705</v>
      </c>
      <c r="B534" s="54">
        <f ca="1">IF($A534&gt;= $C$5,$C$6, INDEX('Historical Data'!$D$2:$D$745, MATCH(A534, 'Historical Data'!$B$2:$B$745, 0)))</f>
        <v>1295.6389999999997</v>
      </c>
      <c r="C534" s="14">
        <f t="shared" ca="1" si="486"/>
        <v>1295.6389999999994</v>
      </c>
      <c r="D534" s="14">
        <f t="shared" ca="1" si="454"/>
        <v>0</v>
      </c>
      <c r="E534" s="14">
        <f t="shared" ca="1" si="463"/>
        <v>1295.6389999999997</v>
      </c>
      <c r="F534" s="14">
        <f t="shared" ca="1" si="455"/>
        <v>1295.6389999999997</v>
      </c>
      <c r="G534" s="14">
        <f t="shared" ca="1" si="478"/>
        <v>654685.053000001</v>
      </c>
      <c r="H534" s="15">
        <f ca="1">SUM(F$12:F534)</f>
        <v>334844.20899999997</v>
      </c>
      <c r="I534" s="16">
        <f ca="1">SUM(D$12:D534)+SUMIF(E$12:E534, "&lt;0")</f>
        <v>319840.84399999981</v>
      </c>
      <c r="J534" s="15"/>
      <c r="K534" s="9">
        <v>44705</v>
      </c>
      <c r="L534" s="14">
        <f t="shared" ca="1" si="479"/>
        <v>1788.5130798771124</v>
      </c>
      <c r="M534" s="14">
        <f t="shared" ca="1" si="487"/>
        <v>1788.5130798771129</v>
      </c>
      <c r="N534" s="14">
        <f t="shared" ca="1" si="440"/>
        <v>0</v>
      </c>
      <c r="O534" s="14">
        <f t="shared" ca="1" si="464"/>
        <v>1788.5130798771124</v>
      </c>
      <c r="P534" s="14">
        <f t="shared" ca="1" si="465"/>
        <v>1788.5130798771124</v>
      </c>
      <c r="Q534" s="14">
        <f t="shared" ca="1" si="448"/>
        <v>878449.88526421343</v>
      </c>
      <c r="R534" s="15">
        <f ca="1">SUM(P$12:P534)</f>
        <v>452148.24001075228</v>
      </c>
      <c r="S534" s="16">
        <f ca="1">SUM(N$12:N534)+SUMIF(O$12:O534, "&lt;0")</f>
        <v>426301.64525345579</v>
      </c>
      <c r="U534" s="9">
        <v>44705</v>
      </c>
      <c r="V534" s="14">
        <f t="shared" ca="1" si="480"/>
        <v>1250</v>
      </c>
      <c r="W534" s="14">
        <f t="shared" ca="1" si="488"/>
        <v>1250</v>
      </c>
      <c r="X534" s="14">
        <f t="shared" ca="1" si="441"/>
        <v>0</v>
      </c>
      <c r="Y534" s="14">
        <f t="shared" ca="1" si="466"/>
        <v>1250</v>
      </c>
      <c r="Z534" s="14">
        <f t="shared" ca="1" si="467"/>
        <v>1250</v>
      </c>
      <c r="AA534" s="14">
        <f t="shared" ca="1" si="449"/>
        <v>633964.94699999993</v>
      </c>
      <c r="AB534" s="15">
        <f ca="1">SUM(Z$12:Z534)</f>
        <v>323982.12699999998</v>
      </c>
      <c r="AC534" s="16">
        <f ca="1">SUM(X$12:X534)+SUMIF(Y$12:Y534, "&lt;0")</f>
        <v>309982.82000000007</v>
      </c>
      <c r="AE534" s="9">
        <v>44705</v>
      </c>
      <c r="AF534" s="14">
        <f t="shared" ca="1" si="456"/>
        <v>2000</v>
      </c>
      <c r="AG534" s="14">
        <f t="shared" ca="1" si="484"/>
        <v>2000</v>
      </c>
      <c r="AH534" s="14">
        <f t="shared" ca="1" si="442"/>
        <v>0</v>
      </c>
      <c r="AI534" s="14">
        <f t="shared" ca="1" si="457"/>
        <v>2000</v>
      </c>
      <c r="AJ534" s="14">
        <f t="shared" ca="1" si="458"/>
        <v>2000</v>
      </c>
      <c r="AK534" s="14">
        <f t="shared" ca="1" si="468"/>
        <v>973489.56299796025</v>
      </c>
      <c r="AL534" s="15">
        <f ca="1">SUM(AJ$12:AJ534)</f>
        <v>501506.7429979603</v>
      </c>
      <c r="AM534" s="16">
        <f ca="1">SUM(AH$12:AH534)+SUMIF(AI$12:AI534, "&lt;0")</f>
        <v>471982.82000000012</v>
      </c>
      <c r="AO534" s="9">
        <v>44705</v>
      </c>
      <c r="AP534" s="14">
        <f t="shared" ca="1" si="459"/>
        <v>3000</v>
      </c>
      <c r="AQ534" s="14">
        <f t="shared" ca="1" si="489"/>
        <v>3000</v>
      </c>
      <c r="AR534" s="14">
        <f t="shared" ca="1" si="443"/>
        <v>618.66551937750319</v>
      </c>
      <c r="AS534" s="14">
        <f t="shared" ca="1" si="469"/>
        <v>2381.3344806224968</v>
      </c>
      <c r="AT534" s="14">
        <f t="shared" ca="1" si="470"/>
        <v>2381.3344806224968</v>
      </c>
      <c r="AU534" s="14">
        <f t="shared" ca="1" si="450"/>
        <v>1399390.7878561858</v>
      </c>
      <c r="AV534" s="15">
        <f ca="1">SUM(AT$12:AT534)</f>
        <v>719758.35903998883</v>
      </c>
      <c r="AW534" s="16">
        <f ca="1">SUM(AR$12:AR534)+SUMIF(AS$12:AS534, "&lt;0")</f>
        <v>679632.42881619697</v>
      </c>
      <c r="AX534" s="15"/>
      <c r="AZ534" s="9">
        <v>44705</v>
      </c>
      <c r="BA534" s="14">
        <f t="shared" ca="1" si="481"/>
        <v>1500</v>
      </c>
      <c r="BB534" s="14">
        <f t="shared" ca="1" si="490"/>
        <v>1500</v>
      </c>
      <c r="BC534" s="14">
        <f t="shared" ca="1" si="444"/>
        <v>0</v>
      </c>
      <c r="BD534" s="14">
        <f t="shared" ca="1" si="471"/>
        <v>1500</v>
      </c>
      <c r="BE534" s="14">
        <f t="shared" ca="1" si="472"/>
        <v>1500</v>
      </c>
      <c r="BF534" s="14">
        <f t="shared" ca="1" si="451"/>
        <v>747464.94699999993</v>
      </c>
      <c r="BG534" s="15">
        <f ca="1">SUM(BE$12:BE534)</f>
        <v>383482.12700000009</v>
      </c>
      <c r="BH534" s="16">
        <f ca="1">SUM(BC$12:BC534)+SUMIF(BD$12:BD534, "&lt;0")</f>
        <v>363982.81999999995</v>
      </c>
      <c r="BJ534" s="9">
        <v>44705</v>
      </c>
      <c r="BK534" s="14">
        <f t="shared" ca="1" si="482"/>
        <v>1750</v>
      </c>
      <c r="BL534" s="14">
        <f t="shared" ca="1" si="491"/>
        <v>1750</v>
      </c>
      <c r="BM534" s="14">
        <f t="shared" ca="1" si="445"/>
        <v>0</v>
      </c>
      <c r="BN534" s="14">
        <f t="shared" ca="1" si="473"/>
        <v>1750</v>
      </c>
      <c r="BO534" s="14">
        <f t="shared" ca="1" si="474"/>
        <v>1750</v>
      </c>
      <c r="BP534" s="14">
        <f t="shared" ca="1" si="452"/>
        <v>860964.94699999993</v>
      </c>
      <c r="BQ534" s="15">
        <f ca="1">SUM(BO$12:BO534)</f>
        <v>442982.12699999998</v>
      </c>
      <c r="BR534" s="16">
        <f ca="1">SUM(BM$12:BM534)+SUMIF(BN$12:BN534, "&lt;0")</f>
        <v>417982.81999999995</v>
      </c>
      <c r="BT534" s="9">
        <v>44705</v>
      </c>
      <c r="BU534" s="14">
        <f t="shared" ca="1" si="460"/>
        <v>2000</v>
      </c>
      <c r="BV534" s="14">
        <f t="shared" ca="1" si="485"/>
        <v>2000</v>
      </c>
      <c r="BW534" s="14">
        <f t="shared" ca="1" si="446"/>
        <v>0</v>
      </c>
      <c r="BX534" s="14">
        <f t="shared" ca="1" si="461"/>
        <v>2000</v>
      </c>
      <c r="BY534" s="14">
        <f t="shared" ca="1" si="462"/>
        <v>2000</v>
      </c>
      <c r="BZ534" s="14">
        <f t="shared" ca="1" si="475"/>
        <v>973489.56299796025</v>
      </c>
      <c r="CA534" s="15">
        <f ca="1">SUM(BY$12:BY534)</f>
        <v>501506.7429979603</v>
      </c>
      <c r="CB534" s="16">
        <f ca="1">SUM(BW$12:BW534)+SUMIF(BX$12:BX534, "&lt;0")</f>
        <v>471982.82000000012</v>
      </c>
      <c r="CD534" s="9">
        <v>44705</v>
      </c>
      <c r="CE534" s="14">
        <f t="shared" ca="1" si="483"/>
        <v>2500</v>
      </c>
      <c r="CF534" s="14">
        <f t="shared" ca="1" si="492"/>
        <v>2500</v>
      </c>
      <c r="CG534" s="14">
        <f t="shared" ca="1" si="447"/>
        <v>170.15459066757285</v>
      </c>
      <c r="CH534" s="14">
        <f t="shared" ca="1" si="476"/>
        <v>2329.8454093324272</v>
      </c>
      <c r="CI534" s="14">
        <f t="shared" ca="1" si="477"/>
        <v>2329.8454093324272</v>
      </c>
      <c r="CJ534" s="14">
        <f t="shared" ca="1" si="453"/>
        <v>1191287.2951667549</v>
      </c>
      <c r="CK534" s="15">
        <f ca="1">SUM(CI$12:CI534)</f>
        <v>611784.07038130495</v>
      </c>
      <c r="CL534" s="16">
        <f ca="1">SUM(CG$12:CG534)+SUMIF(CH$12:CH534, "&lt;0")</f>
        <v>579503.2247854498</v>
      </c>
    </row>
    <row r="535" spans="1:90" x14ac:dyDescent="0.2">
      <c r="A535" s="24">
        <v>44706</v>
      </c>
      <c r="B535" s="54">
        <f ca="1">IF($A535&gt;= $C$5,$C$6, INDEX('Historical Data'!$D$2:$D$745, MATCH(A535, 'Historical Data'!$B$2:$B$745, 0)))</f>
        <v>1295.6389999999997</v>
      </c>
      <c r="C535" s="14">
        <f t="shared" ca="1" si="486"/>
        <v>1295.6389999999994</v>
      </c>
      <c r="D535" s="14">
        <f t="shared" ca="1" si="454"/>
        <v>0</v>
      </c>
      <c r="E535" s="14">
        <f t="shared" ca="1" si="463"/>
        <v>1295.6389999999997</v>
      </c>
      <c r="F535" s="14">
        <f t="shared" ca="1" si="455"/>
        <v>1295.6389999999997</v>
      </c>
      <c r="G535" s="14">
        <f t="shared" ca="1" si="478"/>
        <v>655980.69200000097</v>
      </c>
      <c r="H535" s="15">
        <f ca="1">SUM(F$12:F535)</f>
        <v>336139.848</v>
      </c>
      <c r="I535" s="16">
        <f ca="1">SUM(D$12:D535)+SUMIF(E$12:E535, "&lt;0")</f>
        <v>319840.84399999981</v>
      </c>
      <c r="J535" s="15"/>
      <c r="K535" s="9">
        <v>44706</v>
      </c>
      <c r="L535" s="14">
        <f t="shared" ca="1" si="479"/>
        <v>1788.5130798771124</v>
      </c>
      <c r="M535" s="14">
        <f t="shared" ca="1" si="487"/>
        <v>1788.5130798771129</v>
      </c>
      <c r="N535" s="14">
        <f t="shared" ca="1" si="440"/>
        <v>0</v>
      </c>
      <c r="O535" s="14">
        <f t="shared" ca="1" si="464"/>
        <v>1788.5130798771124</v>
      </c>
      <c r="P535" s="14">
        <f t="shared" ca="1" si="465"/>
        <v>1788.5130798771124</v>
      </c>
      <c r="Q535" s="14">
        <f t="shared" ca="1" si="448"/>
        <v>880238.39834409056</v>
      </c>
      <c r="R535" s="15">
        <f ca="1">SUM(P$12:P535)</f>
        <v>453936.75309062941</v>
      </c>
      <c r="S535" s="16">
        <f ca="1">SUM(N$12:N535)+SUMIF(O$12:O535, "&lt;0")</f>
        <v>426301.64525345579</v>
      </c>
      <c r="U535" s="9">
        <v>44706</v>
      </c>
      <c r="V535" s="14">
        <f t="shared" ca="1" si="480"/>
        <v>1250</v>
      </c>
      <c r="W535" s="14">
        <f t="shared" ca="1" si="488"/>
        <v>1250</v>
      </c>
      <c r="X535" s="14">
        <f t="shared" ca="1" si="441"/>
        <v>0</v>
      </c>
      <c r="Y535" s="14">
        <f t="shared" ca="1" si="466"/>
        <v>1250</v>
      </c>
      <c r="Z535" s="14">
        <f t="shared" ca="1" si="467"/>
        <v>1250</v>
      </c>
      <c r="AA535" s="14">
        <f t="shared" ca="1" si="449"/>
        <v>635214.94699999993</v>
      </c>
      <c r="AB535" s="15">
        <f ca="1">SUM(Z$12:Z535)</f>
        <v>325232.12699999998</v>
      </c>
      <c r="AC535" s="16">
        <f ca="1">SUM(X$12:X535)+SUMIF(Y$12:Y535, "&lt;0")</f>
        <v>309982.82000000007</v>
      </c>
      <c r="AE535" s="9">
        <v>44706</v>
      </c>
      <c r="AF535" s="14">
        <f t="shared" ca="1" si="456"/>
        <v>2000</v>
      </c>
      <c r="AG535" s="14">
        <f t="shared" ca="1" si="484"/>
        <v>2000</v>
      </c>
      <c r="AH535" s="14">
        <f t="shared" ca="1" si="442"/>
        <v>0</v>
      </c>
      <c r="AI535" s="14">
        <f t="shared" ca="1" si="457"/>
        <v>2000</v>
      </c>
      <c r="AJ535" s="14">
        <f t="shared" ca="1" si="458"/>
        <v>2000</v>
      </c>
      <c r="AK535" s="14">
        <f t="shared" ca="1" si="468"/>
        <v>975489.56299796025</v>
      </c>
      <c r="AL535" s="15">
        <f ca="1">SUM(AJ$12:AJ535)</f>
        <v>503506.7429979603</v>
      </c>
      <c r="AM535" s="16">
        <f ca="1">SUM(AH$12:AH535)+SUMIF(AI$12:AI535, "&lt;0")</f>
        <v>471982.82000000012</v>
      </c>
      <c r="AO535" s="9">
        <v>44706</v>
      </c>
      <c r="AP535" s="14">
        <f t="shared" ca="1" si="459"/>
        <v>3000</v>
      </c>
      <c r="AQ535" s="14">
        <f t="shared" ca="1" si="489"/>
        <v>3000</v>
      </c>
      <c r="AR535" s="14">
        <f t="shared" ca="1" si="443"/>
        <v>618.66551937750273</v>
      </c>
      <c r="AS535" s="14">
        <f t="shared" ca="1" si="469"/>
        <v>2381.3344806224973</v>
      </c>
      <c r="AT535" s="14">
        <f t="shared" ca="1" si="470"/>
        <v>2381.3344806224973</v>
      </c>
      <c r="AU535" s="14">
        <f t="shared" ca="1" si="450"/>
        <v>1402390.7878561858</v>
      </c>
      <c r="AV535" s="15">
        <f ca="1">SUM(AT$12:AT535)</f>
        <v>722139.69352061138</v>
      </c>
      <c r="AW535" s="16">
        <f ca="1">SUM(AR$12:AR535)+SUMIF(AS$12:AS535, "&lt;0")</f>
        <v>680251.09433557442</v>
      </c>
      <c r="AX535" s="15"/>
      <c r="AZ535" s="9">
        <v>44706</v>
      </c>
      <c r="BA535" s="14">
        <f t="shared" ca="1" si="481"/>
        <v>1500</v>
      </c>
      <c r="BB535" s="14">
        <f t="shared" ca="1" si="490"/>
        <v>1500</v>
      </c>
      <c r="BC535" s="14">
        <f t="shared" ca="1" si="444"/>
        <v>0</v>
      </c>
      <c r="BD535" s="14">
        <f t="shared" ca="1" si="471"/>
        <v>1500</v>
      </c>
      <c r="BE535" s="14">
        <f t="shared" ca="1" si="472"/>
        <v>1500</v>
      </c>
      <c r="BF535" s="14">
        <f t="shared" ca="1" si="451"/>
        <v>748964.94699999993</v>
      </c>
      <c r="BG535" s="15">
        <f ca="1">SUM(BE$12:BE535)</f>
        <v>384982.12700000009</v>
      </c>
      <c r="BH535" s="16">
        <f ca="1">SUM(BC$12:BC535)+SUMIF(BD$12:BD535, "&lt;0")</f>
        <v>363982.81999999995</v>
      </c>
      <c r="BJ535" s="9">
        <v>44706</v>
      </c>
      <c r="BK535" s="14">
        <f t="shared" ca="1" si="482"/>
        <v>1750</v>
      </c>
      <c r="BL535" s="14">
        <f t="shared" ca="1" si="491"/>
        <v>1750</v>
      </c>
      <c r="BM535" s="14">
        <f t="shared" ca="1" si="445"/>
        <v>0</v>
      </c>
      <c r="BN535" s="14">
        <f t="shared" ca="1" si="473"/>
        <v>1750</v>
      </c>
      <c r="BO535" s="14">
        <f t="shared" ca="1" si="474"/>
        <v>1750</v>
      </c>
      <c r="BP535" s="14">
        <f t="shared" ca="1" si="452"/>
        <v>862714.94699999993</v>
      </c>
      <c r="BQ535" s="15">
        <f ca="1">SUM(BO$12:BO535)</f>
        <v>444732.12699999998</v>
      </c>
      <c r="BR535" s="16">
        <f ca="1">SUM(BM$12:BM535)+SUMIF(BN$12:BN535, "&lt;0")</f>
        <v>417982.81999999995</v>
      </c>
      <c r="BT535" s="9">
        <v>44706</v>
      </c>
      <c r="BU535" s="14">
        <f t="shared" ca="1" si="460"/>
        <v>2000</v>
      </c>
      <c r="BV535" s="14">
        <f t="shared" ca="1" si="485"/>
        <v>2000</v>
      </c>
      <c r="BW535" s="14">
        <f t="shared" ca="1" si="446"/>
        <v>0</v>
      </c>
      <c r="BX535" s="14">
        <f t="shared" ca="1" si="461"/>
        <v>2000</v>
      </c>
      <c r="BY535" s="14">
        <f t="shared" ca="1" si="462"/>
        <v>2000</v>
      </c>
      <c r="BZ535" s="14">
        <f t="shared" ca="1" si="475"/>
        <v>975489.56299796025</v>
      </c>
      <c r="CA535" s="15">
        <f ca="1">SUM(BY$12:BY535)</f>
        <v>503506.7429979603</v>
      </c>
      <c r="CB535" s="16">
        <f ca="1">SUM(BW$12:BW535)+SUMIF(BX$12:BX535, "&lt;0")</f>
        <v>471982.82000000012</v>
      </c>
      <c r="CD535" s="9">
        <v>44706</v>
      </c>
      <c r="CE535" s="14">
        <f t="shared" ca="1" si="483"/>
        <v>2500</v>
      </c>
      <c r="CF535" s="14">
        <f t="shared" ca="1" si="492"/>
        <v>2500</v>
      </c>
      <c r="CG535" s="14">
        <f t="shared" ca="1" si="447"/>
        <v>144.37686069351003</v>
      </c>
      <c r="CH535" s="14">
        <f t="shared" ca="1" si="476"/>
        <v>2355.62313930649</v>
      </c>
      <c r="CI535" s="14">
        <f t="shared" ca="1" si="477"/>
        <v>2355.62313930649</v>
      </c>
      <c r="CJ535" s="14">
        <f t="shared" ca="1" si="453"/>
        <v>1193787.2951667549</v>
      </c>
      <c r="CK535" s="15">
        <f ca="1">SUM(CI$12:CI535)</f>
        <v>614139.69352061138</v>
      </c>
      <c r="CL535" s="16">
        <f ca="1">SUM(CG$12:CG535)+SUMIF(CH$12:CH535, "&lt;0")</f>
        <v>579647.60164614336</v>
      </c>
    </row>
    <row r="536" spans="1:90" x14ac:dyDescent="0.2">
      <c r="A536" s="24">
        <v>44707</v>
      </c>
      <c r="B536" s="54">
        <f ca="1">IF($A536&gt;= $C$5,$C$6, INDEX('Historical Data'!$D$2:$D$745, MATCH(A536, 'Historical Data'!$B$2:$B$745, 0)))</f>
        <v>1295.6389999999997</v>
      </c>
      <c r="C536" s="14">
        <f t="shared" ca="1" si="486"/>
        <v>1295.6389999999994</v>
      </c>
      <c r="D536" s="14">
        <f t="shared" ca="1" si="454"/>
        <v>432.31200000000172</v>
      </c>
      <c r="E536" s="14">
        <f t="shared" ca="1" si="463"/>
        <v>863.32699999999795</v>
      </c>
      <c r="F536" s="14">
        <f t="shared" ca="1" si="455"/>
        <v>863.32699999999795</v>
      </c>
      <c r="G536" s="14">
        <f t="shared" ca="1" si="478"/>
        <v>657276.33100000094</v>
      </c>
      <c r="H536" s="15">
        <f ca="1">SUM(F$12:F536)</f>
        <v>337003.17499999999</v>
      </c>
      <c r="I536" s="16">
        <f ca="1">SUM(D$12:D536)+SUMIF(E$12:E536, "&lt;0")</f>
        <v>320273.15599999978</v>
      </c>
      <c r="J536" s="15"/>
      <c r="K536" s="9">
        <v>44707</v>
      </c>
      <c r="L536" s="14">
        <f t="shared" ca="1" si="479"/>
        <v>1788.5130798771124</v>
      </c>
      <c r="M536" s="14">
        <f t="shared" ca="1" si="487"/>
        <v>1788.5130798771129</v>
      </c>
      <c r="N536" s="14">
        <f t="shared" ca="1" si="440"/>
        <v>432.31200000000172</v>
      </c>
      <c r="O536" s="14">
        <f t="shared" ca="1" si="464"/>
        <v>1356.2010798771107</v>
      </c>
      <c r="P536" s="14">
        <f t="shared" ca="1" si="465"/>
        <v>1356.2010798771107</v>
      </c>
      <c r="Q536" s="14">
        <f t="shared" ca="1" si="448"/>
        <v>882026.91142396769</v>
      </c>
      <c r="R536" s="15">
        <f ca="1">SUM(P$12:P536)</f>
        <v>455292.95417050651</v>
      </c>
      <c r="S536" s="16">
        <f ca="1">SUM(N$12:N536)+SUMIF(O$12:O536, "&lt;0")</f>
        <v>426733.95725345577</v>
      </c>
      <c r="U536" s="9">
        <v>44707</v>
      </c>
      <c r="V536" s="14">
        <f t="shared" ca="1" si="480"/>
        <v>1250</v>
      </c>
      <c r="W536" s="14">
        <f t="shared" ca="1" si="488"/>
        <v>1250</v>
      </c>
      <c r="X536" s="14">
        <f t="shared" ca="1" si="441"/>
        <v>432.31200000000172</v>
      </c>
      <c r="Y536" s="14">
        <f t="shared" ca="1" si="466"/>
        <v>817.68799999999828</v>
      </c>
      <c r="Z536" s="14">
        <f t="shared" ca="1" si="467"/>
        <v>817.68799999999828</v>
      </c>
      <c r="AA536" s="14">
        <f t="shared" ca="1" si="449"/>
        <v>636464.94699999993</v>
      </c>
      <c r="AB536" s="15">
        <f ca="1">SUM(Z$12:Z536)</f>
        <v>326049.815</v>
      </c>
      <c r="AC536" s="16">
        <f ca="1">SUM(X$12:X536)+SUMIF(Y$12:Y536, "&lt;0")</f>
        <v>310415.13200000004</v>
      </c>
      <c r="AE536" s="9">
        <v>44707</v>
      </c>
      <c r="AF536" s="14">
        <f t="shared" ca="1" si="456"/>
        <v>2000</v>
      </c>
      <c r="AG536" s="14">
        <f t="shared" ca="1" si="484"/>
        <v>2000</v>
      </c>
      <c r="AH536" s="14">
        <f t="shared" ca="1" si="442"/>
        <v>432.31200000000172</v>
      </c>
      <c r="AI536" s="14">
        <f t="shared" ca="1" si="457"/>
        <v>1567.6879999999983</v>
      </c>
      <c r="AJ536" s="14">
        <f t="shared" ca="1" si="458"/>
        <v>1567.6879999999983</v>
      </c>
      <c r="AK536" s="14">
        <f t="shared" ca="1" si="468"/>
        <v>977489.56299796025</v>
      </c>
      <c r="AL536" s="15">
        <f ca="1">SUM(AJ$12:AJ536)</f>
        <v>505074.43099796033</v>
      </c>
      <c r="AM536" s="16">
        <f ca="1">SUM(AH$12:AH536)+SUMIF(AI$12:AI536, "&lt;0")</f>
        <v>472415.1320000001</v>
      </c>
      <c r="AO536" s="9">
        <v>44707</v>
      </c>
      <c r="AP536" s="14">
        <f t="shared" ca="1" si="459"/>
        <v>3000</v>
      </c>
      <c r="AQ536" s="14">
        <f t="shared" ca="1" si="489"/>
        <v>3000</v>
      </c>
      <c r="AR536" s="14">
        <f t="shared" ca="1" si="443"/>
        <v>1050.9111307194489</v>
      </c>
      <c r="AS536" s="14">
        <f t="shared" ca="1" si="469"/>
        <v>1949.0888692805511</v>
      </c>
      <c r="AT536" s="14">
        <f t="shared" ca="1" si="470"/>
        <v>1949.0888692805511</v>
      </c>
      <c r="AU536" s="14">
        <f t="shared" ca="1" si="450"/>
        <v>1405390.7878561858</v>
      </c>
      <c r="AV536" s="15">
        <f ca="1">SUM(AT$12:AT536)</f>
        <v>724088.78238989192</v>
      </c>
      <c r="AW536" s="16">
        <f ca="1">SUM(AR$12:AR536)+SUMIF(AS$12:AS536, "&lt;0")</f>
        <v>681302.00546629389</v>
      </c>
      <c r="AX536" s="15"/>
      <c r="AZ536" s="9">
        <v>44707</v>
      </c>
      <c r="BA536" s="14">
        <f t="shared" ca="1" si="481"/>
        <v>1500</v>
      </c>
      <c r="BB536" s="14">
        <f t="shared" ca="1" si="490"/>
        <v>1500</v>
      </c>
      <c r="BC536" s="14">
        <f t="shared" ca="1" si="444"/>
        <v>432.31200000000172</v>
      </c>
      <c r="BD536" s="14">
        <f t="shared" ca="1" si="471"/>
        <v>1067.6879999999983</v>
      </c>
      <c r="BE536" s="14">
        <f t="shared" ca="1" si="472"/>
        <v>1067.6879999999983</v>
      </c>
      <c r="BF536" s="14">
        <f t="shared" ca="1" si="451"/>
        <v>750464.94699999993</v>
      </c>
      <c r="BG536" s="15">
        <f ca="1">SUM(BE$12:BE536)</f>
        <v>386049.81500000012</v>
      </c>
      <c r="BH536" s="16">
        <f ca="1">SUM(BC$12:BC536)+SUMIF(BD$12:BD536, "&lt;0")</f>
        <v>364415.13199999993</v>
      </c>
      <c r="BJ536" s="9">
        <v>44707</v>
      </c>
      <c r="BK536" s="14">
        <f t="shared" ca="1" si="482"/>
        <v>1750</v>
      </c>
      <c r="BL536" s="14">
        <f t="shared" ca="1" si="491"/>
        <v>1750</v>
      </c>
      <c r="BM536" s="14">
        <f t="shared" ca="1" si="445"/>
        <v>432.31200000000172</v>
      </c>
      <c r="BN536" s="14">
        <f t="shared" ca="1" si="473"/>
        <v>1317.6879999999983</v>
      </c>
      <c r="BO536" s="14">
        <f t="shared" ca="1" si="474"/>
        <v>1317.6879999999983</v>
      </c>
      <c r="BP536" s="14">
        <f t="shared" ca="1" si="452"/>
        <v>864464.94699999993</v>
      </c>
      <c r="BQ536" s="15">
        <f ca="1">SUM(BO$12:BO536)</f>
        <v>446049.815</v>
      </c>
      <c r="BR536" s="16">
        <f ca="1">SUM(BM$12:BM536)+SUMIF(BN$12:BN536, "&lt;0")</f>
        <v>418415.13199999987</v>
      </c>
      <c r="BT536" s="9">
        <v>44707</v>
      </c>
      <c r="BU536" s="14">
        <f t="shared" ca="1" si="460"/>
        <v>2000</v>
      </c>
      <c r="BV536" s="14">
        <f t="shared" ca="1" si="485"/>
        <v>2000</v>
      </c>
      <c r="BW536" s="14">
        <f t="shared" ca="1" si="446"/>
        <v>432.31200000000172</v>
      </c>
      <c r="BX536" s="14">
        <f t="shared" ca="1" si="461"/>
        <v>1567.6879999999983</v>
      </c>
      <c r="BY536" s="14">
        <f t="shared" ca="1" si="462"/>
        <v>1567.6879999999983</v>
      </c>
      <c r="BZ536" s="14">
        <f t="shared" ca="1" si="475"/>
        <v>977489.56299796025</v>
      </c>
      <c r="CA536" s="15">
        <f ca="1">SUM(BY$12:BY536)</f>
        <v>505074.43099796033</v>
      </c>
      <c r="CB536" s="16">
        <f ca="1">SUM(BW$12:BW536)+SUMIF(BX$12:BX536, "&lt;0")</f>
        <v>472415.1320000001</v>
      </c>
      <c r="CD536" s="9">
        <v>44707</v>
      </c>
      <c r="CE536" s="14">
        <f t="shared" ca="1" si="483"/>
        <v>2500</v>
      </c>
      <c r="CF536" s="14">
        <f t="shared" ca="1" si="492"/>
        <v>2500</v>
      </c>
      <c r="CG536" s="14">
        <f t="shared" ca="1" si="447"/>
        <v>550.91113071944892</v>
      </c>
      <c r="CH536" s="14">
        <f t="shared" ca="1" si="476"/>
        <v>1949.0888692805511</v>
      </c>
      <c r="CI536" s="14">
        <f t="shared" ca="1" si="477"/>
        <v>1949.0888692805511</v>
      </c>
      <c r="CJ536" s="14">
        <f t="shared" ca="1" si="453"/>
        <v>1196287.2951667549</v>
      </c>
      <c r="CK536" s="15">
        <f ca="1">SUM(CI$12:CI536)</f>
        <v>616088.78238989192</v>
      </c>
      <c r="CL536" s="16">
        <f ca="1">SUM(CG$12:CG536)+SUMIF(CH$12:CH536, "&lt;0")</f>
        <v>580198.51277686283</v>
      </c>
    </row>
    <row r="537" spans="1:90" x14ac:dyDescent="0.2">
      <c r="A537" s="24">
        <v>44708</v>
      </c>
      <c r="B537" s="54">
        <f ca="1">IF($A537&gt;= $C$5,$C$6, INDEX('Historical Data'!$D$2:$D$745, MATCH(A537, 'Historical Data'!$B$2:$B$745, 0)))</f>
        <v>1295.6389999999997</v>
      </c>
      <c r="C537" s="14">
        <f t="shared" ca="1" si="486"/>
        <v>1295.6389999999994</v>
      </c>
      <c r="D537" s="14">
        <f t="shared" ca="1" si="454"/>
        <v>1083.2719999999977</v>
      </c>
      <c r="E537" s="14">
        <f t="shared" ca="1" si="463"/>
        <v>212.36700000000201</v>
      </c>
      <c r="F537" s="14">
        <f t="shared" ca="1" si="455"/>
        <v>212.36700000000201</v>
      </c>
      <c r="G537" s="14">
        <f t="shared" ca="1" si="478"/>
        <v>658571.9700000009</v>
      </c>
      <c r="H537" s="15">
        <f ca="1">SUM(F$12:F537)</f>
        <v>337215.54200000002</v>
      </c>
      <c r="I537" s="16">
        <f ca="1">SUM(D$12:D537)+SUMIF(E$12:E537, "&lt;0")</f>
        <v>321356.42799999978</v>
      </c>
      <c r="J537" s="15"/>
      <c r="K537" s="9">
        <v>44708</v>
      </c>
      <c r="L537" s="14">
        <f t="shared" ca="1" si="479"/>
        <v>1788.5130798771124</v>
      </c>
      <c r="M537" s="14">
        <f t="shared" ca="1" si="487"/>
        <v>1788.5130798771129</v>
      </c>
      <c r="N537" s="14">
        <f t="shared" ca="1" si="440"/>
        <v>1576.1460798771104</v>
      </c>
      <c r="O537" s="14">
        <f t="shared" ca="1" si="464"/>
        <v>212.36700000000201</v>
      </c>
      <c r="P537" s="14">
        <f t="shared" ca="1" si="465"/>
        <v>212.36700000000201</v>
      </c>
      <c r="Q537" s="14">
        <f t="shared" ca="1" si="448"/>
        <v>883815.42450384481</v>
      </c>
      <c r="R537" s="15">
        <f ca="1">SUM(P$12:P537)</f>
        <v>455505.32117050653</v>
      </c>
      <c r="S537" s="16">
        <f ca="1">SUM(N$12:N537)+SUMIF(O$12:O537, "&lt;0")</f>
        <v>428310.10333333287</v>
      </c>
      <c r="U537" s="9">
        <v>44708</v>
      </c>
      <c r="V537" s="14">
        <f t="shared" ca="1" si="480"/>
        <v>1250</v>
      </c>
      <c r="W537" s="14">
        <f t="shared" ca="1" si="488"/>
        <v>1250</v>
      </c>
      <c r="X537" s="14">
        <f t="shared" ca="1" si="441"/>
        <v>1037.632999999998</v>
      </c>
      <c r="Y537" s="14">
        <f t="shared" ca="1" si="466"/>
        <v>212.36700000000201</v>
      </c>
      <c r="Z537" s="14">
        <f t="shared" ca="1" si="467"/>
        <v>212.36700000000201</v>
      </c>
      <c r="AA537" s="14">
        <f t="shared" ca="1" si="449"/>
        <v>637714.94699999993</v>
      </c>
      <c r="AB537" s="15">
        <f ca="1">SUM(Z$12:Z537)</f>
        <v>326262.18200000003</v>
      </c>
      <c r="AC537" s="16">
        <f ca="1">SUM(X$12:X537)+SUMIF(Y$12:Y537, "&lt;0")</f>
        <v>311452.76500000001</v>
      </c>
      <c r="AE537" s="9">
        <v>44708</v>
      </c>
      <c r="AF537" s="14">
        <f t="shared" ca="1" si="456"/>
        <v>2000</v>
      </c>
      <c r="AG537" s="14">
        <f t="shared" ca="1" si="484"/>
        <v>2000</v>
      </c>
      <c r="AH537" s="14">
        <f t="shared" ca="1" si="442"/>
        <v>1576.1460798771104</v>
      </c>
      <c r="AI537" s="14">
        <f t="shared" ca="1" si="457"/>
        <v>423.85392012288958</v>
      </c>
      <c r="AJ537" s="14">
        <f t="shared" ca="1" si="458"/>
        <v>423.85392012288958</v>
      </c>
      <c r="AK537" s="14">
        <f t="shared" ca="1" si="468"/>
        <v>979489.56299796025</v>
      </c>
      <c r="AL537" s="15">
        <f ca="1">SUM(AJ$12:AJ537)</f>
        <v>505498.28491808323</v>
      </c>
      <c r="AM537" s="16">
        <f ca="1">SUM(AH$12:AH537)+SUMIF(AI$12:AI537, "&lt;0")</f>
        <v>473991.2780798772</v>
      </c>
      <c r="AO537" s="9">
        <v>44708</v>
      </c>
      <c r="AP537" s="14">
        <f t="shared" ca="1" si="459"/>
        <v>3000</v>
      </c>
      <c r="AQ537" s="14">
        <f t="shared" ca="1" si="489"/>
        <v>3000</v>
      </c>
      <c r="AR537" s="14">
        <f t="shared" ca="1" si="443"/>
        <v>2168.9674806224953</v>
      </c>
      <c r="AS537" s="14">
        <f t="shared" ca="1" si="469"/>
        <v>831.03251937750474</v>
      </c>
      <c r="AT537" s="14">
        <f t="shared" ca="1" si="470"/>
        <v>831.03251937750474</v>
      </c>
      <c r="AU537" s="14">
        <f t="shared" ca="1" si="450"/>
        <v>1408390.7878561858</v>
      </c>
      <c r="AV537" s="15">
        <f ca="1">SUM(AT$12:AT537)</f>
        <v>724919.81490926945</v>
      </c>
      <c r="AW537" s="16">
        <f ca="1">SUM(AR$12:AR537)+SUMIF(AS$12:AS537, "&lt;0")</f>
        <v>683470.97294691636</v>
      </c>
      <c r="AX537" s="15"/>
      <c r="AZ537" s="9">
        <v>44708</v>
      </c>
      <c r="BA537" s="14">
        <f t="shared" ca="1" si="481"/>
        <v>1500</v>
      </c>
      <c r="BB537" s="14">
        <f t="shared" ca="1" si="490"/>
        <v>1500</v>
      </c>
      <c r="BC537" s="14">
        <f t="shared" ca="1" si="444"/>
        <v>1287.632999999998</v>
      </c>
      <c r="BD537" s="14">
        <f t="shared" ca="1" si="471"/>
        <v>212.36700000000201</v>
      </c>
      <c r="BE537" s="14">
        <f t="shared" ca="1" si="472"/>
        <v>212.36700000000201</v>
      </c>
      <c r="BF537" s="14">
        <f t="shared" ca="1" si="451"/>
        <v>751964.94699999993</v>
      </c>
      <c r="BG537" s="15">
        <f ca="1">SUM(BE$12:BE537)</f>
        <v>386262.18200000015</v>
      </c>
      <c r="BH537" s="16">
        <f ca="1">SUM(BC$12:BC537)+SUMIF(BD$12:BD537, "&lt;0")</f>
        <v>365702.7649999999</v>
      </c>
      <c r="BJ537" s="9">
        <v>44708</v>
      </c>
      <c r="BK537" s="14">
        <f t="shared" ca="1" si="482"/>
        <v>1750</v>
      </c>
      <c r="BL537" s="14">
        <f t="shared" ca="1" si="491"/>
        <v>1750</v>
      </c>
      <c r="BM537" s="14">
        <f t="shared" ca="1" si="445"/>
        <v>1537.632999999998</v>
      </c>
      <c r="BN537" s="14">
        <f t="shared" ca="1" si="473"/>
        <v>212.36700000000201</v>
      </c>
      <c r="BO537" s="14">
        <f t="shared" ca="1" si="474"/>
        <v>212.36700000000201</v>
      </c>
      <c r="BP537" s="14">
        <f t="shared" ca="1" si="452"/>
        <v>866214.94699999993</v>
      </c>
      <c r="BQ537" s="15">
        <f ca="1">SUM(BO$12:BO537)</f>
        <v>446262.18200000003</v>
      </c>
      <c r="BR537" s="16">
        <f ca="1">SUM(BM$12:BM537)+SUMIF(BN$12:BN537, "&lt;0")</f>
        <v>419952.7649999999</v>
      </c>
      <c r="BT537" s="9">
        <v>44708</v>
      </c>
      <c r="BU537" s="14">
        <f t="shared" ca="1" si="460"/>
        <v>2000</v>
      </c>
      <c r="BV537" s="14">
        <f t="shared" ca="1" si="485"/>
        <v>2000</v>
      </c>
      <c r="BW537" s="14">
        <f t="shared" ca="1" si="446"/>
        <v>1576.1460798771104</v>
      </c>
      <c r="BX537" s="14">
        <f t="shared" ca="1" si="461"/>
        <v>423.85392012288958</v>
      </c>
      <c r="BY537" s="14">
        <f t="shared" ca="1" si="462"/>
        <v>423.85392012288958</v>
      </c>
      <c r="BZ537" s="14">
        <f t="shared" ca="1" si="475"/>
        <v>979489.56299796025</v>
      </c>
      <c r="CA537" s="15">
        <f ca="1">SUM(BY$12:BY537)</f>
        <v>505498.28491808323</v>
      </c>
      <c r="CB537" s="16">
        <f ca="1">SUM(BW$12:BW537)+SUMIF(BX$12:BX537, "&lt;0")</f>
        <v>473991.2780798772</v>
      </c>
      <c r="CD537" s="9">
        <v>44708</v>
      </c>
      <c r="CE537" s="14">
        <f t="shared" ca="1" si="483"/>
        <v>2500</v>
      </c>
      <c r="CF537" s="14">
        <f t="shared" ca="1" si="492"/>
        <v>2500</v>
      </c>
      <c r="CG537" s="14">
        <f t="shared" ca="1" si="447"/>
        <v>1668.9674806224953</v>
      </c>
      <c r="CH537" s="14">
        <f t="shared" ca="1" si="476"/>
        <v>831.03251937750474</v>
      </c>
      <c r="CI537" s="14">
        <f t="shared" ca="1" si="477"/>
        <v>831.03251937750474</v>
      </c>
      <c r="CJ537" s="14">
        <f t="shared" ca="1" si="453"/>
        <v>1198787.2951667549</v>
      </c>
      <c r="CK537" s="15">
        <f ca="1">SUM(CI$12:CI537)</f>
        <v>616919.81490926945</v>
      </c>
      <c r="CL537" s="16">
        <f ca="1">SUM(CG$12:CG537)+SUMIF(CH$12:CH537, "&lt;0")</f>
        <v>581867.48025748529</v>
      </c>
    </row>
    <row r="538" spans="1:90" x14ac:dyDescent="0.2">
      <c r="A538" s="24">
        <v>44709</v>
      </c>
      <c r="B538" s="54">
        <f ca="1">IF($A538&gt;= $C$5,$C$6, INDEX('Historical Data'!$D$2:$D$745, MATCH(A538, 'Historical Data'!$B$2:$B$745, 0)))</f>
        <v>1295.6389999999997</v>
      </c>
      <c r="C538" s="14">
        <f t="shared" ca="1" si="486"/>
        <v>1295.6389999999994</v>
      </c>
      <c r="D538" s="14">
        <f t="shared" ca="1" si="454"/>
        <v>1100.6389999999997</v>
      </c>
      <c r="E538" s="14">
        <f t="shared" ca="1" si="463"/>
        <v>195</v>
      </c>
      <c r="F538" s="14">
        <f t="shared" ca="1" si="455"/>
        <v>195</v>
      </c>
      <c r="G538" s="14">
        <f t="shared" ca="1" si="478"/>
        <v>659867.60900000087</v>
      </c>
      <c r="H538" s="15">
        <f ca="1">SUM(F$12:F538)</f>
        <v>337410.54200000002</v>
      </c>
      <c r="I538" s="16">
        <f ca="1">SUM(D$12:D538)+SUMIF(E$12:E538, "&lt;0")</f>
        <v>322457.06699999981</v>
      </c>
      <c r="J538" s="15"/>
      <c r="K538" s="9">
        <v>44709</v>
      </c>
      <c r="L538" s="14">
        <f t="shared" ca="1" si="479"/>
        <v>1788.5130798771124</v>
      </c>
      <c r="M538" s="14">
        <f t="shared" ca="1" si="487"/>
        <v>1788.5130798771129</v>
      </c>
      <c r="N538" s="14">
        <f t="shared" ca="1" si="440"/>
        <v>1593.5130798771124</v>
      </c>
      <c r="O538" s="14">
        <f t="shared" ca="1" si="464"/>
        <v>195</v>
      </c>
      <c r="P538" s="14">
        <f t="shared" ca="1" si="465"/>
        <v>195</v>
      </c>
      <c r="Q538" s="14">
        <f t="shared" ca="1" si="448"/>
        <v>885603.93758372194</v>
      </c>
      <c r="R538" s="15">
        <f ca="1">SUM(P$12:P538)</f>
        <v>455700.32117050653</v>
      </c>
      <c r="S538" s="16">
        <f ca="1">SUM(N$12:N538)+SUMIF(O$12:O538, "&lt;0")</f>
        <v>429903.61641320999</v>
      </c>
      <c r="U538" s="9">
        <v>44709</v>
      </c>
      <c r="V538" s="14">
        <f t="shared" ca="1" si="480"/>
        <v>1250</v>
      </c>
      <c r="W538" s="14">
        <f t="shared" ca="1" si="488"/>
        <v>1250</v>
      </c>
      <c r="X538" s="14">
        <f t="shared" ca="1" si="441"/>
        <v>1055</v>
      </c>
      <c r="Y538" s="14">
        <f t="shared" ca="1" si="466"/>
        <v>195</v>
      </c>
      <c r="Z538" s="14">
        <f t="shared" ca="1" si="467"/>
        <v>195</v>
      </c>
      <c r="AA538" s="14">
        <f t="shared" ca="1" si="449"/>
        <v>638964.94699999993</v>
      </c>
      <c r="AB538" s="15">
        <f ca="1">SUM(Z$12:Z538)</f>
        <v>326457.18200000003</v>
      </c>
      <c r="AC538" s="16">
        <f ca="1">SUM(X$12:X538)+SUMIF(Y$12:Y538, "&lt;0")</f>
        <v>312507.76500000001</v>
      </c>
      <c r="AE538" s="9">
        <v>44709</v>
      </c>
      <c r="AF538" s="14">
        <f t="shared" ca="1" si="456"/>
        <v>2000</v>
      </c>
      <c r="AG538" s="14">
        <f t="shared" ca="1" si="484"/>
        <v>2000</v>
      </c>
      <c r="AH538" s="14">
        <f t="shared" ca="1" si="442"/>
        <v>1619.290809851175</v>
      </c>
      <c r="AI538" s="14">
        <f t="shared" ca="1" si="457"/>
        <v>380.70919014882497</v>
      </c>
      <c r="AJ538" s="14">
        <f t="shared" ca="1" si="458"/>
        <v>380.70919014882497</v>
      </c>
      <c r="AK538" s="14">
        <f t="shared" ca="1" si="468"/>
        <v>981489.56299796025</v>
      </c>
      <c r="AL538" s="15">
        <f ca="1">SUM(AJ$12:AJ538)</f>
        <v>505878.99410823203</v>
      </c>
      <c r="AM538" s="16">
        <f ca="1">SUM(AH$12:AH538)+SUMIF(AI$12:AI538, "&lt;0")</f>
        <v>475610.5688897284</v>
      </c>
      <c r="AO538" s="9">
        <v>44709</v>
      </c>
      <c r="AP538" s="14">
        <f t="shared" ca="1" si="459"/>
        <v>3000</v>
      </c>
      <c r="AQ538" s="14">
        <f t="shared" ca="1" si="489"/>
        <v>3000</v>
      </c>
      <c r="AR538" s="14">
        <f t="shared" ca="1" si="443"/>
        <v>2186.3344806224968</v>
      </c>
      <c r="AS538" s="14">
        <f t="shared" ca="1" si="469"/>
        <v>813.66551937750319</v>
      </c>
      <c r="AT538" s="14">
        <f t="shared" ca="1" si="470"/>
        <v>813.66551937750319</v>
      </c>
      <c r="AU538" s="14">
        <f t="shared" ca="1" si="450"/>
        <v>1411390.7878561858</v>
      </c>
      <c r="AV538" s="15">
        <f ca="1">SUM(AT$12:AT538)</f>
        <v>725733.4804286469</v>
      </c>
      <c r="AW538" s="16">
        <f ca="1">SUM(AR$12:AR538)+SUMIF(AS$12:AS538, "&lt;0")</f>
        <v>685657.30742753891</v>
      </c>
      <c r="AX538" s="15"/>
      <c r="AZ538" s="9">
        <v>44709</v>
      </c>
      <c r="BA538" s="14">
        <f t="shared" ca="1" si="481"/>
        <v>1500</v>
      </c>
      <c r="BB538" s="14">
        <f t="shared" ca="1" si="490"/>
        <v>1500</v>
      </c>
      <c r="BC538" s="14">
        <f t="shared" ca="1" si="444"/>
        <v>1305</v>
      </c>
      <c r="BD538" s="14">
        <f t="shared" ca="1" si="471"/>
        <v>195</v>
      </c>
      <c r="BE538" s="14">
        <f t="shared" ca="1" si="472"/>
        <v>195</v>
      </c>
      <c r="BF538" s="14">
        <f t="shared" ca="1" si="451"/>
        <v>753464.94699999993</v>
      </c>
      <c r="BG538" s="15">
        <f ca="1">SUM(BE$12:BE538)</f>
        <v>386457.18200000015</v>
      </c>
      <c r="BH538" s="16">
        <f ca="1">SUM(BC$12:BC538)+SUMIF(BD$12:BD538, "&lt;0")</f>
        <v>367007.7649999999</v>
      </c>
      <c r="BJ538" s="9">
        <v>44709</v>
      </c>
      <c r="BK538" s="14">
        <f t="shared" ca="1" si="482"/>
        <v>1750</v>
      </c>
      <c r="BL538" s="14">
        <f t="shared" ca="1" si="491"/>
        <v>1750</v>
      </c>
      <c r="BM538" s="14">
        <f t="shared" ca="1" si="445"/>
        <v>1555</v>
      </c>
      <c r="BN538" s="14">
        <f t="shared" ca="1" si="473"/>
        <v>195</v>
      </c>
      <c r="BO538" s="14">
        <f t="shared" ca="1" si="474"/>
        <v>195</v>
      </c>
      <c r="BP538" s="14">
        <f t="shared" ca="1" si="452"/>
        <v>867964.94699999993</v>
      </c>
      <c r="BQ538" s="15">
        <f ca="1">SUM(BO$12:BO538)</f>
        <v>446457.18200000003</v>
      </c>
      <c r="BR538" s="16">
        <f ca="1">SUM(BM$12:BM538)+SUMIF(BN$12:BN538, "&lt;0")</f>
        <v>421507.7649999999</v>
      </c>
      <c r="BT538" s="9">
        <v>44709</v>
      </c>
      <c r="BU538" s="14">
        <f t="shared" ca="1" si="460"/>
        <v>2000</v>
      </c>
      <c r="BV538" s="14">
        <f t="shared" ca="1" si="485"/>
        <v>2000</v>
      </c>
      <c r="BW538" s="14">
        <f t="shared" ca="1" si="446"/>
        <v>1619.290809851175</v>
      </c>
      <c r="BX538" s="14">
        <f t="shared" ca="1" si="461"/>
        <v>380.70919014882497</v>
      </c>
      <c r="BY538" s="14">
        <f t="shared" ca="1" si="462"/>
        <v>380.70919014882497</v>
      </c>
      <c r="BZ538" s="14">
        <f t="shared" ca="1" si="475"/>
        <v>981489.56299796025</v>
      </c>
      <c r="CA538" s="15">
        <f ca="1">SUM(BY$12:BY538)</f>
        <v>505878.99410823203</v>
      </c>
      <c r="CB538" s="16">
        <f ca="1">SUM(BW$12:BW538)+SUMIF(BX$12:BX538, "&lt;0")</f>
        <v>475610.5688897284</v>
      </c>
      <c r="CD538" s="9">
        <v>44709</v>
      </c>
      <c r="CE538" s="14">
        <f t="shared" ca="1" si="483"/>
        <v>2500</v>
      </c>
      <c r="CF538" s="14">
        <f t="shared" ca="1" si="492"/>
        <v>2500</v>
      </c>
      <c r="CG538" s="14">
        <f t="shared" ca="1" si="447"/>
        <v>1686.334480622497</v>
      </c>
      <c r="CH538" s="14">
        <f t="shared" ca="1" si="476"/>
        <v>813.66551937750296</v>
      </c>
      <c r="CI538" s="14">
        <f t="shared" ca="1" si="477"/>
        <v>813.66551937750296</v>
      </c>
      <c r="CJ538" s="14">
        <f t="shared" ca="1" si="453"/>
        <v>1201287.2951667549</v>
      </c>
      <c r="CK538" s="15">
        <f ca="1">SUM(CI$12:CI538)</f>
        <v>617733.4804286469</v>
      </c>
      <c r="CL538" s="16">
        <f ca="1">SUM(CG$12:CG538)+SUMIF(CH$12:CH538, "&lt;0")</f>
        <v>583553.81473810785</v>
      </c>
    </row>
    <row r="539" spans="1:90" x14ac:dyDescent="0.2">
      <c r="A539" s="24">
        <v>44710</v>
      </c>
      <c r="B539" s="54">
        <f ca="1">IF($A539&gt;= $C$5,$C$6, INDEX('Historical Data'!$D$2:$D$745, MATCH(A539, 'Historical Data'!$B$2:$B$745, 0)))</f>
        <v>1295.6389999999997</v>
      </c>
      <c r="C539" s="14">
        <f t="shared" ca="1" si="486"/>
        <v>1295.6389999999994</v>
      </c>
      <c r="D539" s="14">
        <f t="shared" ca="1" si="454"/>
        <v>778.61999999999944</v>
      </c>
      <c r="E539" s="14">
        <f t="shared" ca="1" si="463"/>
        <v>517.01900000000023</v>
      </c>
      <c r="F539" s="14">
        <f t="shared" ca="1" si="455"/>
        <v>517.01900000000023</v>
      </c>
      <c r="G539" s="14">
        <f t="shared" ca="1" si="478"/>
        <v>661163.24800000084</v>
      </c>
      <c r="H539" s="15">
        <f ca="1">SUM(F$12:F539)</f>
        <v>337927.56099999999</v>
      </c>
      <c r="I539" s="16">
        <f ca="1">SUM(D$12:D539)+SUMIF(E$12:E539, "&lt;0")</f>
        <v>323235.6869999998</v>
      </c>
      <c r="J539" s="15"/>
      <c r="K539" s="9">
        <v>44710</v>
      </c>
      <c r="L539" s="14">
        <f t="shared" ca="1" si="479"/>
        <v>1788.5130798771124</v>
      </c>
      <c r="M539" s="14">
        <f t="shared" ca="1" si="487"/>
        <v>1788.5130798771129</v>
      </c>
      <c r="N539" s="14">
        <f t="shared" ca="1" si="440"/>
        <v>1271.4940798771122</v>
      </c>
      <c r="O539" s="14">
        <f t="shared" ca="1" si="464"/>
        <v>517.01900000000023</v>
      </c>
      <c r="P539" s="14">
        <f t="shared" ca="1" si="465"/>
        <v>517.01900000000023</v>
      </c>
      <c r="Q539" s="14">
        <f t="shared" ca="1" si="448"/>
        <v>887392.45066359907</v>
      </c>
      <c r="R539" s="15">
        <f ca="1">SUM(P$12:P539)</f>
        <v>456217.3401705065</v>
      </c>
      <c r="S539" s="16">
        <f ca="1">SUM(N$12:N539)+SUMIF(O$12:O539, "&lt;0")</f>
        <v>431175.11049308709</v>
      </c>
      <c r="U539" s="9">
        <v>44710</v>
      </c>
      <c r="V539" s="14">
        <f t="shared" ca="1" si="480"/>
        <v>1250</v>
      </c>
      <c r="W539" s="14">
        <f t="shared" ca="1" si="488"/>
        <v>1250</v>
      </c>
      <c r="X539" s="14">
        <f t="shared" ca="1" si="441"/>
        <v>732.98099999999977</v>
      </c>
      <c r="Y539" s="14">
        <f t="shared" ca="1" si="466"/>
        <v>517.01900000000023</v>
      </c>
      <c r="Z539" s="14">
        <f t="shared" ca="1" si="467"/>
        <v>517.01900000000023</v>
      </c>
      <c r="AA539" s="14">
        <f t="shared" ca="1" si="449"/>
        <v>640214.94699999993</v>
      </c>
      <c r="AB539" s="15">
        <f ca="1">SUM(Z$12:Z539)</f>
        <v>326974.201</v>
      </c>
      <c r="AC539" s="16">
        <f ca="1">SUM(X$12:X539)+SUMIF(Y$12:Y539, "&lt;0")</f>
        <v>313240.74600000004</v>
      </c>
      <c r="AE539" s="9">
        <v>44710</v>
      </c>
      <c r="AF539" s="14">
        <f t="shared" ca="1" si="456"/>
        <v>2000</v>
      </c>
      <c r="AG539" s="14">
        <f t="shared" ca="1" si="484"/>
        <v>2000</v>
      </c>
      <c r="AH539" s="14">
        <f t="shared" ca="1" si="442"/>
        <v>1323.0495398252374</v>
      </c>
      <c r="AI539" s="14">
        <f t="shared" ca="1" si="457"/>
        <v>676.95046017476261</v>
      </c>
      <c r="AJ539" s="14">
        <f t="shared" ca="1" si="458"/>
        <v>676.95046017476261</v>
      </c>
      <c r="AK539" s="14">
        <f t="shared" ca="1" si="468"/>
        <v>983489.56299796025</v>
      </c>
      <c r="AL539" s="15">
        <f ca="1">SUM(AJ$12:AJ539)</f>
        <v>506555.94456840679</v>
      </c>
      <c r="AM539" s="16">
        <f ca="1">SUM(AH$12:AH539)+SUMIF(AI$12:AI539, "&lt;0")</f>
        <v>476933.61842955364</v>
      </c>
      <c r="AO539" s="9">
        <v>44710</v>
      </c>
      <c r="AP539" s="14">
        <f t="shared" ca="1" si="459"/>
        <v>3000</v>
      </c>
      <c r="AQ539" s="14">
        <f t="shared" ca="1" si="489"/>
        <v>3000</v>
      </c>
      <c r="AR539" s="14">
        <f t="shared" ca="1" si="443"/>
        <v>1864.315480622497</v>
      </c>
      <c r="AS539" s="14">
        <f t="shared" ca="1" si="469"/>
        <v>1135.684519377503</v>
      </c>
      <c r="AT539" s="14">
        <f t="shared" ca="1" si="470"/>
        <v>1135.684519377503</v>
      </c>
      <c r="AU539" s="14">
        <f t="shared" ca="1" si="450"/>
        <v>1414390.7878561858</v>
      </c>
      <c r="AV539" s="15">
        <f ca="1">SUM(AT$12:AT539)</f>
        <v>726869.16494802444</v>
      </c>
      <c r="AW539" s="16">
        <f ca="1">SUM(AR$12:AR539)+SUMIF(AS$12:AS539, "&lt;0")</f>
        <v>687521.62290816137</v>
      </c>
      <c r="AX539" s="15"/>
      <c r="AZ539" s="9">
        <v>44710</v>
      </c>
      <c r="BA539" s="14">
        <f t="shared" ca="1" si="481"/>
        <v>1500</v>
      </c>
      <c r="BB539" s="14">
        <f t="shared" ca="1" si="490"/>
        <v>1500</v>
      </c>
      <c r="BC539" s="14">
        <f t="shared" ca="1" si="444"/>
        <v>982.98099999999977</v>
      </c>
      <c r="BD539" s="14">
        <f t="shared" ca="1" si="471"/>
        <v>517.01900000000023</v>
      </c>
      <c r="BE539" s="14">
        <f t="shared" ca="1" si="472"/>
        <v>517.01900000000023</v>
      </c>
      <c r="BF539" s="14">
        <f t="shared" ca="1" si="451"/>
        <v>754964.94699999993</v>
      </c>
      <c r="BG539" s="15">
        <f ca="1">SUM(BE$12:BE539)</f>
        <v>386974.20100000012</v>
      </c>
      <c r="BH539" s="16">
        <f ca="1">SUM(BC$12:BC539)+SUMIF(BD$12:BD539, "&lt;0")</f>
        <v>367990.74599999993</v>
      </c>
      <c r="BJ539" s="9">
        <v>44710</v>
      </c>
      <c r="BK539" s="14">
        <f t="shared" ca="1" si="482"/>
        <v>1750</v>
      </c>
      <c r="BL539" s="14">
        <f t="shared" ca="1" si="491"/>
        <v>1750</v>
      </c>
      <c r="BM539" s="14">
        <f t="shared" ca="1" si="445"/>
        <v>1232.9809999999998</v>
      </c>
      <c r="BN539" s="14">
        <f t="shared" ca="1" si="473"/>
        <v>517.01900000000023</v>
      </c>
      <c r="BO539" s="14">
        <f t="shared" ca="1" si="474"/>
        <v>517.01900000000023</v>
      </c>
      <c r="BP539" s="14">
        <f t="shared" ca="1" si="452"/>
        <v>869714.94699999993</v>
      </c>
      <c r="BQ539" s="15">
        <f ca="1">SUM(BO$12:BO539)</f>
        <v>446974.201</v>
      </c>
      <c r="BR539" s="16">
        <f ca="1">SUM(BM$12:BM539)+SUMIF(BN$12:BN539, "&lt;0")</f>
        <v>422740.74599999993</v>
      </c>
      <c r="BT539" s="9">
        <v>44710</v>
      </c>
      <c r="BU539" s="14">
        <f t="shared" ca="1" si="460"/>
        <v>2000</v>
      </c>
      <c r="BV539" s="14">
        <f t="shared" ca="1" si="485"/>
        <v>2000</v>
      </c>
      <c r="BW539" s="14">
        <f t="shared" ca="1" si="446"/>
        <v>1323.0495398252374</v>
      </c>
      <c r="BX539" s="14">
        <f t="shared" ca="1" si="461"/>
        <v>676.95046017476261</v>
      </c>
      <c r="BY539" s="14">
        <f t="shared" ca="1" si="462"/>
        <v>676.95046017476261</v>
      </c>
      <c r="BZ539" s="14">
        <f t="shared" ca="1" si="475"/>
        <v>983489.56299796025</v>
      </c>
      <c r="CA539" s="15">
        <f ca="1">SUM(BY$12:BY539)</f>
        <v>506555.94456840679</v>
      </c>
      <c r="CB539" s="16">
        <f ca="1">SUM(BW$12:BW539)+SUMIF(BX$12:BX539, "&lt;0")</f>
        <v>476933.61842955364</v>
      </c>
      <c r="CD539" s="9">
        <v>44710</v>
      </c>
      <c r="CE539" s="14">
        <f t="shared" ca="1" si="483"/>
        <v>2500</v>
      </c>
      <c r="CF539" s="14">
        <f t="shared" ca="1" si="492"/>
        <v>2500</v>
      </c>
      <c r="CG539" s="14">
        <f t="shared" ca="1" si="447"/>
        <v>1364.315480622497</v>
      </c>
      <c r="CH539" s="14">
        <f t="shared" ca="1" si="476"/>
        <v>1135.684519377503</v>
      </c>
      <c r="CI539" s="14">
        <f t="shared" ca="1" si="477"/>
        <v>1135.684519377503</v>
      </c>
      <c r="CJ539" s="14">
        <f t="shared" ca="1" si="453"/>
        <v>1203787.2951667549</v>
      </c>
      <c r="CK539" s="15">
        <f ca="1">SUM(CI$12:CI539)</f>
        <v>618869.16494802444</v>
      </c>
      <c r="CL539" s="16">
        <f ca="1">SUM(CG$12:CG539)+SUMIF(CH$12:CH539, "&lt;0")</f>
        <v>584918.13021873031</v>
      </c>
    </row>
    <row r="540" spans="1:90" x14ac:dyDescent="0.2">
      <c r="A540" s="24">
        <v>44711</v>
      </c>
      <c r="B540" s="54">
        <f ca="1">IF($A540&gt;= $C$5,$C$6, INDEX('Historical Data'!$D$2:$D$745, MATCH(A540, 'Historical Data'!$B$2:$B$745, 0)))</f>
        <v>1295.6389999999997</v>
      </c>
      <c r="C540" s="14">
        <f t="shared" ca="1" si="486"/>
        <v>1295.6389999999994</v>
      </c>
      <c r="D540" s="14">
        <f t="shared" ca="1" si="454"/>
        <v>734.35299999999961</v>
      </c>
      <c r="E540" s="14">
        <f t="shared" ca="1" si="463"/>
        <v>561.28600000000006</v>
      </c>
      <c r="F540" s="14">
        <f t="shared" ca="1" si="455"/>
        <v>561.28600000000006</v>
      </c>
      <c r="G540" s="14">
        <f t="shared" ca="1" si="478"/>
        <v>662458.8870000008</v>
      </c>
      <c r="H540" s="15">
        <f ca="1">SUM(F$12:F540)</f>
        <v>338488.84700000001</v>
      </c>
      <c r="I540" s="16">
        <f ca="1">SUM(D$12:D540)+SUMIF(E$12:E540, "&lt;0")</f>
        <v>323970.0399999998</v>
      </c>
      <c r="J540" s="15"/>
      <c r="K540" s="9">
        <v>44711</v>
      </c>
      <c r="L540" s="14">
        <f t="shared" ca="1" si="479"/>
        <v>1788.5130798771124</v>
      </c>
      <c r="M540" s="14">
        <f t="shared" ca="1" si="487"/>
        <v>1788.5130798771129</v>
      </c>
      <c r="N540" s="14">
        <f t="shared" ca="1" si="440"/>
        <v>1227.2270798771124</v>
      </c>
      <c r="O540" s="14">
        <f t="shared" ca="1" si="464"/>
        <v>561.28600000000006</v>
      </c>
      <c r="P540" s="14">
        <f t="shared" ca="1" si="465"/>
        <v>561.28600000000006</v>
      </c>
      <c r="Q540" s="14">
        <f t="shared" ca="1" si="448"/>
        <v>889180.9637434762</v>
      </c>
      <c r="R540" s="15">
        <f ca="1">SUM(P$12:P540)</f>
        <v>456778.62617050653</v>
      </c>
      <c r="S540" s="16">
        <f ca="1">SUM(N$12:N540)+SUMIF(O$12:O540, "&lt;0")</f>
        <v>432402.3375729642</v>
      </c>
      <c r="U540" s="9">
        <v>44711</v>
      </c>
      <c r="V540" s="14">
        <f t="shared" ca="1" si="480"/>
        <v>1250</v>
      </c>
      <c r="W540" s="14">
        <f t="shared" ca="1" si="488"/>
        <v>1250</v>
      </c>
      <c r="X540" s="14">
        <f t="shared" ca="1" si="441"/>
        <v>688.71399999999994</v>
      </c>
      <c r="Y540" s="14">
        <f t="shared" ca="1" si="466"/>
        <v>561.28600000000006</v>
      </c>
      <c r="Z540" s="14">
        <f t="shared" ca="1" si="467"/>
        <v>561.28600000000006</v>
      </c>
      <c r="AA540" s="14">
        <f t="shared" ca="1" si="449"/>
        <v>641464.94699999993</v>
      </c>
      <c r="AB540" s="15">
        <f ca="1">SUM(Z$12:Z540)</f>
        <v>327535.48700000002</v>
      </c>
      <c r="AC540" s="16">
        <f ca="1">SUM(X$12:X540)+SUMIF(Y$12:Y540, "&lt;0")</f>
        <v>313929.46000000002</v>
      </c>
      <c r="AE540" s="9">
        <v>44711</v>
      </c>
      <c r="AF540" s="14">
        <f t="shared" ca="1" si="456"/>
        <v>2000</v>
      </c>
      <c r="AG540" s="14">
        <f t="shared" ca="1" si="484"/>
        <v>2000</v>
      </c>
      <c r="AH540" s="14">
        <f t="shared" ca="1" si="442"/>
        <v>1304.5602697993002</v>
      </c>
      <c r="AI540" s="14">
        <f t="shared" ca="1" si="457"/>
        <v>695.43973020069984</v>
      </c>
      <c r="AJ540" s="14">
        <f t="shared" ca="1" si="458"/>
        <v>695.43973020069984</v>
      </c>
      <c r="AK540" s="14">
        <f t="shared" ca="1" si="468"/>
        <v>985489.56299796025</v>
      </c>
      <c r="AL540" s="15">
        <f ca="1">SUM(AJ$12:AJ540)</f>
        <v>507251.38429860747</v>
      </c>
      <c r="AM540" s="16">
        <f ca="1">SUM(AH$12:AH540)+SUMIF(AI$12:AI540, "&lt;0")</f>
        <v>478238.17869935295</v>
      </c>
      <c r="AO540" s="9">
        <v>44711</v>
      </c>
      <c r="AP540" s="14">
        <f t="shared" ca="1" si="459"/>
        <v>3000</v>
      </c>
      <c r="AQ540" s="14">
        <f t="shared" ca="1" si="489"/>
        <v>3000</v>
      </c>
      <c r="AR540" s="14">
        <f t="shared" ca="1" si="443"/>
        <v>1820.048480622497</v>
      </c>
      <c r="AS540" s="14">
        <f t="shared" ca="1" si="469"/>
        <v>1179.951519377503</v>
      </c>
      <c r="AT540" s="14">
        <f t="shared" ca="1" si="470"/>
        <v>1179.951519377503</v>
      </c>
      <c r="AU540" s="14">
        <f t="shared" ca="1" si="450"/>
        <v>1417390.7878561858</v>
      </c>
      <c r="AV540" s="15">
        <f ca="1">SUM(AT$12:AT540)</f>
        <v>728049.11646740197</v>
      </c>
      <c r="AW540" s="16">
        <f ca="1">SUM(AR$12:AR540)+SUMIF(AS$12:AS540, "&lt;0")</f>
        <v>689341.67138878384</v>
      </c>
      <c r="AX540" s="15"/>
      <c r="AZ540" s="9">
        <v>44711</v>
      </c>
      <c r="BA540" s="14">
        <f t="shared" ca="1" si="481"/>
        <v>1500</v>
      </c>
      <c r="BB540" s="14">
        <f t="shared" ca="1" si="490"/>
        <v>1500</v>
      </c>
      <c r="BC540" s="14">
        <f t="shared" ca="1" si="444"/>
        <v>938.71399999999994</v>
      </c>
      <c r="BD540" s="14">
        <f t="shared" ca="1" si="471"/>
        <v>561.28600000000006</v>
      </c>
      <c r="BE540" s="14">
        <f t="shared" ca="1" si="472"/>
        <v>561.28600000000006</v>
      </c>
      <c r="BF540" s="14">
        <f t="shared" ca="1" si="451"/>
        <v>756464.94699999993</v>
      </c>
      <c r="BG540" s="15">
        <f ca="1">SUM(BE$12:BE540)</f>
        <v>387535.48700000014</v>
      </c>
      <c r="BH540" s="16">
        <f ca="1">SUM(BC$12:BC540)+SUMIF(BD$12:BD540, "&lt;0")</f>
        <v>368929.4599999999</v>
      </c>
      <c r="BJ540" s="9">
        <v>44711</v>
      </c>
      <c r="BK540" s="14">
        <f t="shared" ca="1" si="482"/>
        <v>1750</v>
      </c>
      <c r="BL540" s="14">
        <f t="shared" ca="1" si="491"/>
        <v>1750</v>
      </c>
      <c r="BM540" s="14">
        <f t="shared" ca="1" si="445"/>
        <v>1188.7139999999999</v>
      </c>
      <c r="BN540" s="14">
        <f t="shared" ca="1" si="473"/>
        <v>561.28600000000006</v>
      </c>
      <c r="BO540" s="14">
        <f t="shared" ca="1" si="474"/>
        <v>561.28600000000006</v>
      </c>
      <c r="BP540" s="14">
        <f t="shared" ca="1" si="452"/>
        <v>871464.94699999993</v>
      </c>
      <c r="BQ540" s="15">
        <f ca="1">SUM(BO$12:BO540)</f>
        <v>447535.48700000002</v>
      </c>
      <c r="BR540" s="16">
        <f ca="1">SUM(BM$12:BM540)+SUMIF(BN$12:BN540, "&lt;0")</f>
        <v>423929.45999999985</v>
      </c>
      <c r="BT540" s="9">
        <v>44711</v>
      </c>
      <c r="BU540" s="14">
        <f t="shared" ca="1" si="460"/>
        <v>2000</v>
      </c>
      <c r="BV540" s="14">
        <f t="shared" ca="1" si="485"/>
        <v>2000</v>
      </c>
      <c r="BW540" s="14">
        <f t="shared" ca="1" si="446"/>
        <v>1304.5602697993002</v>
      </c>
      <c r="BX540" s="14">
        <f t="shared" ca="1" si="461"/>
        <v>695.43973020069984</v>
      </c>
      <c r="BY540" s="14">
        <f t="shared" ca="1" si="462"/>
        <v>695.43973020069984</v>
      </c>
      <c r="BZ540" s="14">
        <f t="shared" ca="1" si="475"/>
        <v>985489.56299796025</v>
      </c>
      <c r="CA540" s="15">
        <f ca="1">SUM(BY$12:BY540)</f>
        <v>507251.38429860747</v>
      </c>
      <c r="CB540" s="16">
        <f ca="1">SUM(BW$12:BW540)+SUMIF(BX$12:BX540, "&lt;0")</f>
        <v>478238.17869935295</v>
      </c>
      <c r="CD540" s="9">
        <v>44711</v>
      </c>
      <c r="CE540" s="14">
        <f t="shared" ca="1" si="483"/>
        <v>2500</v>
      </c>
      <c r="CF540" s="14">
        <f t="shared" ca="1" si="492"/>
        <v>2500</v>
      </c>
      <c r="CG540" s="14">
        <f t="shared" ca="1" si="447"/>
        <v>1320.048480622497</v>
      </c>
      <c r="CH540" s="14">
        <f t="shared" ca="1" si="476"/>
        <v>1179.951519377503</v>
      </c>
      <c r="CI540" s="14">
        <f t="shared" ca="1" si="477"/>
        <v>1179.951519377503</v>
      </c>
      <c r="CJ540" s="14">
        <f t="shared" ca="1" si="453"/>
        <v>1206287.2951667549</v>
      </c>
      <c r="CK540" s="15">
        <f ca="1">SUM(CI$12:CI540)</f>
        <v>620049.11646740197</v>
      </c>
      <c r="CL540" s="16">
        <f ca="1">SUM(CG$12:CG540)+SUMIF(CH$12:CH540, "&lt;0")</f>
        <v>586238.17869935278</v>
      </c>
    </row>
    <row r="541" spans="1:90" x14ac:dyDescent="0.2">
      <c r="A541" s="24">
        <v>44712</v>
      </c>
      <c r="B541" s="54">
        <f ca="1">IF($A541&gt;= $C$5,$C$6, INDEX('Historical Data'!$D$2:$D$745, MATCH(A541, 'Historical Data'!$B$2:$B$745, 0)))</f>
        <v>1295.6389999999997</v>
      </c>
      <c r="C541" s="14">
        <f t="shared" ca="1" si="486"/>
        <v>1295.6389999999994</v>
      </c>
      <c r="D541" s="14">
        <f t="shared" ca="1" si="454"/>
        <v>98.51899999999705</v>
      </c>
      <c r="E541" s="14">
        <f t="shared" ca="1" si="463"/>
        <v>1197.1200000000026</v>
      </c>
      <c r="F541" s="14">
        <f t="shared" ca="1" si="455"/>
        <v>1197.1200000000026</v>
      </c>
      <c r="G541" s="14">
        <f t="shared" ca="1" si="478"/>
        <v>663754.52600000077</v>
      </c>
      <c r="H541" s="15">
        <f ca="1">SUM(F$12:F541)</f>
        <v>339685.967</v>
      </c>
      <c r="I541" s="16">
        <f ca="1">SUM(D$12:D541)+SUMIF(E$12:E541, "&lt;0")</f>
        <v>324068.55899999978</v>
      </c>
      <c r="J541" s="15"/>
      <c r="K541" s="9">
        <v>44712</v>
      </c>
      <c r="L541" s="14">
        <f t="shared" ca="1" si="479"/>
        <v>1788.5130798771124</v>
      </c>
      <c r="M541" s="14">
        <f t="shared" ca="1" si="487"/>
        <v>1788.5130798771129</v>
      </c>
      <c r="N541" s="14">
        <f t="shared" ca="1" si="440"/>
        <v>591.39307987710981</v>
      </c>
      <c r="O541" s="14">
        <f t="shared" ca="1" si="464"/>
        <v>1197.1200000000026</v>
      </c>
      <c r="P541" s="14">
        <f t="shared" ca="1" si="465"/>
        <v>1197.1200000000026</v>
      </c>
      <c r="Q541" s="14">
        <f t="shared" ca="1" si="448"/>
        <v>890969.47682335333</v>
      </c>
      <c r="R541" s="15">
        <f ca="1">SUM(P$12:P541)</f>
        <v>457975.74617050652</v>
      </c>
      <c r="S541" s="16">
        <f ca="1">SUM(N$12:N541)+SUMIF(O$12:O541, "&lt;0")</f>
        <v>432993.73065284133</v>
      </c>
      <c r="U541" s="9">
        <v>44712</v>
      </c>
      <c r="V541" s="14">
        <f t="shared" ca="1" si="480"/>
        <v>1250</v>
      </c>
      <c r="W541" s="14">
        <f t="shared" ca="1" si="488"/>
        <v>1250</v>
      </c>
      <c r="X541" s="14">
        <f t="shared" ca="1" si="441"/>
        <v>52.879999999997381</v>
      </c>
      <c r="Y541" s="14">
        <f t="shared" ca="1" si="466"/>
        <v>1197.1200000000026</v>
      </c>
      <c r="Z541" s="14">
        <f t="shared" ca="1" si="467"/>
        <v>1197.1200000000026</v>
      </c>
      <c r="AA541" s="14">
        <f t="shared" ca="1" si="449"/>
        <v>642714.94699999993</v>
      </c>
      <c r="AB541" s="15">
        <f ca="1">SUM(Z$12:Z541)</f>
        <v>328732.60700000002</v>
      </c>
      <c r="AC541" s="16">
        <f ca="1">SUM(X$12:X541)+SUMIF(Y$12:Y541, "&lt;0")</f>
        <v>313982.34000000003</v>
      </c>
      <c r="AE541" s="9">
        <v>44712</v>
      </c>
      <c r="AF541" s="14">
        <f t="shared" ca="1" si="456"/>
        <v>2000</v>
      </c>
      <c r="AG541" s="14">
        <f t="shared" ca="1" si="484"/>
        <v>2000</v>
      </c>
      <c r="AH541" s="14">
        <f t="shared" ca="1" si="442"/>
        <v>694.50399977336019</v>
      </c>
      <c r="AI541" s="14">
        <f t="shared" ca="1" si="457"/>
        <v>1305.4960002266398</v>
      </c>
      <c r="AJ541" s="14">
        <f t="shared" ca="1" si="458"/>
        <v>1305.4960002266398</v>
      </c>
      <c r="AK541" s="14">
        <f t="shared" ca="1" si="468"/>
        <v>987489.56299796025</v>
      </c>
      <c r="AL541" s="15">
        <f ca="1">SUM(AJ$12:AJ541)</f>
        <v>508556.88029883412</v>
      </c>
      <c r="AM541" s="16">
        <f ca="1">SUM(AH$12:AH541)+SUMIF(AI$12:AI541, "&lt;0")</f>
        <v>478932.68269912631</v>
      </c>
      <c r="AO541" s="9">
        <v>44712</v>
      </c>
      <c r="AP541" s="14">
        <f t="shared" ca="1" si="459"/>
        <v>3000</v>
      </c>
      <c r="AQ541" s="14">
        <f t="shared" ca="1" si="489"/>
        <v>3000</v>
      </c>
      <c r="AR541" s="14">
        <f t="shared" ca="1" si="443"/>
        <v>1184.2144806224946</v>
      </c>
      <c r="AS541" s="14">
        <f t="shared" ca="1" si="469"/>
        <v>1815.7855193775054</v>
      </c>
      <c r="AT541" s="14">
        <f t="shared" ca="1" si="470"/>
        <v>1815.7855193775054</v>
      </c>
      <c r="AU541" s="14">
        <f t="shared" ca="1" si="450"/>
        <v>1420390.7878561858</v>
      </c>
      <c r="AV541" s="15">
        <f ca="1">SUM(AT$12:AT541)</f>
        <v>729864.90198677953</v>
      </c>
      <c r="AW541" s="16">
        <f ca="1">SUM(AR$12:AR541)+SUMIF(AS$12:AS541, "&lt;0")</f>
        <v>690525.88586940628</v>
      </c>
      <c r="AX541" s="15"/>
      <c r="AZ541" s="9">
        <v>44712</v>
      </c>
      <c r="BA541" s="14">
        <f t="shared" ca="1" si="481"/>
        <v>1500</v>
      </c>
      <c r="BB541" s="14">
        <f t="shared" ca="1" si="490"/>
        <v>1500</v>
      </c>
      <c r="BC541" s="14">
        <f t="shared" ca="1" si="444"/>
        <v>302.87999999999738</v>
      </c>
      <c r="BD541" s="14">
        <f t="shared" ca="1" si="471"/>
        <v>1197.1200000000026</v>
      </c>
      <c r="BE541" s="14">
        <f t="shared" ca="1" si="472"/>
        <v>1197.1200000000026</v>
      </c>
      <c r="BF541" s="14">
        <f t="shared" ca="1" si="451"/>
        <v>757964.94699999993</v>
      </c>
      <c r="BG541" s="15">
        <f ca="1">SUM(BE$12:BE541)</f>
        <v>388732.60700000013</v>
      </c>
      <c r="BH541" s="16">
        <f ca="1">SUM(BC$12:BC541)+SUMIF(BD$12:BD541, "&lt;0")</f>
        <v>369232.33999999991</v>
      </c>
      <c r="BJ541" s="9">
        <v>44712</v>
      </c>
      <c r="BK541" s="14">
        <f t="shared" ca="1" si="482"/>
        <v>1750</v>
      </c>
      <c r="BL541" s="14">
        <f t="shared" ca="1" si="491"/>
        <v>1750</v>
      </c>
      <c r="BM541" s="14">
        <f t="shared" ca="1" si="445"/>
        <v>552.87999999999738</v>
      </c>
      <c r="BN541" s="14">
        <f t="shared" ca="1" si="473"/>
        <v>1197.1200000000026</v>
      </c>
      <c r="BO541" s="14">
        <f t="shared" ca="1" si="474"/>
        <v>1197.1200000000026</v>
      </c>
      <c r="BP541" s="14">
        <f t="shared" ca="1" si="452"/>
        <v>873214.94699999993</v>
      </c>
      <c r="BQ541" s="15">
        <f ca="1">SUM(BO$12:BO541)</f>
        <v>448732.60700000002</v>
      </c>
      <c r="BR541" s="16">
        <f ca="1">SUM(BM$12:BM541)+SUMIF(BN$12:BN541, "&lt;0")</f>
        <v>424482.33999999985</v>
      </c>
      <c r="BT541" s="9">
        <v>44712</v>
      </c>
      <c r="BU541" s="14">
        <f t="shared" ca="1" si="460"/>
        <v>2000</v>
      </c>
      <c r="BV541" s="14">
        <f t="shared" ca="1" si="485"/>
        <v>2000</v>
      </c>
      <c r="BW541" s="14">
        <f t="shared" ca="1" si="446"/>
        <v>694.50399977336019</v>
      </c>
      <c r="BX541" s="14">
        <f t="shared" ca="1" si="461"/>
        <v>1305.4960002266398</v>
      </c>
      <c r="BY541" s="14">
        <f t="shared" ca="1" si="462"/>
        <v>1305.4960002266398</v>
      </c>
      <c r="BZ541" s="14">
        <f t="shared" ca="1" si="475"/>
        <v>987489.56299796025</v>
      </c>
      <c r="CA541" s="15">
        <f ca="1">SUM(BY$12:BY541)</f>
        <v>508556.88029883412</v>
      </c>
      <c r="CB541" s="16">
        <f ca="1">SUM(BW$12:BW541)+SUMIF(BX$12:BX541, "&lt;0")</f>
        <v>478932.68269912631</v>
      </c>
      <c r="CD541" s="9">
        <v>44712</v>
      </c>
      <c r="CE541" s="14">
        <f t="shared" ca="1" si="483"/>
        <v>2500</v>
      </c>
      <c r="CF541" s="14">
        <f t="shared" ca="1" si="492"/>
        <v>2500</v>
      </c>
      <c r="CG541" s="14">
        <f t="shared" ca="1" si="447"/>
        <v>694.50399977336019</v>
      </c>
      <c r="CH541" s="14">
        <f t="shared" ca="1" si="476"/>
        <v>1805.4960002266398</v>
      </c>
      <c r="CI541" s="14">
        <f t="shared" ca="1" si="477"/>
        <v>1805.4960002266398</v>
      </c>
      <c r="CJ541" s="14">
        <f t="shared" ca="1" si="453"/>
        <v>1208787.2951667549</v>
      </c>
      <c r="CK541" s="15">
        <f ca="1">SUM(CI$12:CI541)</f>
        <v>621854.61246762855</v>
      </c>
      <c r="CL541" s="16">
        <f ca="1">SUM(CG$12:CG541)+SUMIF(CH$12:CH541, "&lt;0")</f>
        <v>586932.68269912619</v>
      </c>
    </row>
    <row r="542" spans="1:90" x14ac:dyDescent="0.2">
      <c r="A542" s="24">
        <v>44713</v>
      </c>
      <c r="B542" s="54">
        <f ca="1">IF($A542&gt;= $C$5,$C$6, INDEX('Historical Data'!$D$2:$D$745, MATCH(A542, 'Historical Data'!$B$2:$B$745, 0)))</f>
        <v>1295.6389999999997</v>
      </c>
      <c r="C542" s="14">
        <f t="shared" ca="1" si="486"/>
        <v>1295.6389999999994</v>
      </c>
      <c r="D542" s="14">
        <f t="shared" ca="1" si="454"/>
        <v>0</v>
      </c>
      <c r="E542" s="14">
        <f t="shared" ca="1" si="463"/>
        <v>1295.6389999999997</v>
      </c>
      <c r="F542" s="14">
        <f t="shared" ca="1" si="455"/>
        <v>1295.6389999999997</v>
      </c>
      <c r="G542" s="14">
        <f t="shared" ca="1" si="478"/>
        <v>665050.16500000074</v>
      </c>
      <c r="H542" s="15">
        <f ca="1">SUM(F$12:F542)</f>
        <v>340981.60600000003</v>
      </c>
      <c r="I542" s="16">
        <f ca="1">SUM(D$12:D542)+SUMIF(E$12:E542, "&lt;0")</f>
        <v>324068.55899999978</v>
      </c>
      <c r="J542" s="15"/>
      <c r="K542" s="9">
        <v>44713</v>
      </c>
      <c r="L542" s="14">
        <f t="shared" ca="1" si="479"/>
        <v>1788.5130798771124</v>
      </c>
      <c r="M542" s="14">
        <f t="shared" ca="1" si="487"/>
        <v>1788.5130798771129</v>
      </c>
      <c r="N542" s="14">
        <f t="shared" ca="1" si="440"/>
        <v>229.71807987711418</v>
      </c>
      <c r="O542" s="14">
        <f t="shared" ca="1" si="464"/>
        <v>1558.7949999999983</v>
      </c>
      <c r="P542" s="14">
        <f t="shared" ca="1" si="465"/>
        <v>1558.7949999999983</v>
      </c>
      <c r="Q542" s="14">
        <f t="shared" ca="1" si="448"/>
        <v>892757.98990323045</v>
      </c>
      <c r="R542" s="15">
        <f ca="1">SUM(P$12:P542)</f>
        <v>459534.54117050651</v>
      </c>
      <c r="S542" s="16">
        <f ca="1">SUM(N$12:N542)+SUMIF(O$12:O542, "&lt;0")</f>
        <v>433223.44873271842</v>
      </c>
      <c r="U542" s="9">
        <v>44713</v>
      </c>
      <c r="V542" s="14">
        <f t="shared" ca="1" si="480"/>
        <v>1250</v>
      </c>
      <c r="W542" s="14">
        <f t="shared" ca="1" si="488"/>
        <v>1250</v>
      </c>
      <c r="X542" s="14">
        <f t="shared" ca="1" si="441"/>
        <v>0</v>
      </c>
      <c r="Y542" s="14">
        <f t="shared" ca="1" si="466"/>
        <v>1250</v>
      </c>
      <c r="Z542" s="14">
        <f t="shared" ca="1" si="467"/>
        <v>1250</v>
      </c>
      <c r="AA542" s="14">
        <f t="shared" ca="1" si="449"/>
        <v>643964.94699999993</v>
      </c>
      <c r="AB542" s="15">
        <f ca="1">SUM(Z$12:Z542)</f>
        <v>329982.60700000002</v>
      </c>
      <c r="AC542" s="16">
        <f ca="1">SUM(X$12:X542)+SUMIF(Y$12:Y542, "&lt;0")</f>
        <v>313982.34000000003</v>
      </c>
      <c r="AE542" s="9">
        <v>44713</v>
      </c>
      <c r="AF542" s="14">
        <f t="shared" ca="1" si="456"/>
        <v>2000</v>
      </c>
      <c r="AG542" s="14">
        <f t="shared" ca="1" si="484"/>
        <v>2000</v>
      </c>
      <c r="AH542" s="14">
        <f t="shared" ca="1" si="442"/>
        <v>358.60672974742738</v>
      </c>
      <c r="AI542" s="14">
        <f t="shared" ca="1" si="457"/>
        <v>1641.3932702525726</v>
      </c>
      <c r="AJ542" s="14">
        <f t="shared" ca="1" si="458"/>
        <v>1641.3932702525726</v>
      </c>
      <c r="AK542" s="14">
        <f t="shared" ca="1" si="468"/>
        <v>989489.56299796025</v>
      </c>
      <c r="AL542" s="15">
        <f ca="1">SUM(AJ$12:AJ542)</f>
        <v>510198.27356908668</v>
      </c>
      <c r="AM542" s="16">
        <f ca="1">SUM(AH$12:AH542)+SUMIF(AI$12:AI542, "&lt;0")</f>
        <v>479291.28942887374</v>
      </c>
      <c r="AO542" s="9">
        <v>44713</v>
      </c>
      <c r="AP542" s="14">
        <f t="shared" ca="1" si="459"/>
        <v>3000</v>
      </c>
      <c r="AQ542" s="14">
        <f t="shared" ca="1" si="489"/>
        <v>3000</v>
      </c>
      <c r="AR542" s="14">
        <f t="shared" ca="1" si="443"/>
        <v>822.53948062249901</v>
      </c>
      <c r="AS542" s="14">
        <f t="shared" ca="1" si="469"/>
        <v>2177.460519377501</v>
      </c>
      <c r="AT542" s="14">
        <f t="shared" ca="1" si="470"/>
        <v>2177.460519377501</v>
      </c>
      <c r="AU542" s="14">
        <f t="shared" ca="1" si="450"/>
        <v>1423390.7878561858</v>
      </c>
      <c r="AV542" s="15">
        <f ca="1">SUM(AT$12:AT542)</f>
        <v>732042.36250615702</v>
      </c>
      <c r="AW542" s="16">
        <f ca="1">SUM(AR$12:AR542)+SUMIF(AS$12:AS542, "&lt;0")</f>
        <v>691348.42535002879</v>
      </c>
      <c r="AX542" s="15"/>
      <c r="AZ542" s="9">
        <v>44713</v>
      </c>
      <c r="BA542" s="14">
        <f t="shared" ca="1" si="481"/>
        <v>1500</v>
      </c>
      <c r="BB542" s="14">
        <f t="shared" ca="1" si="490"/>
        <v>1500</v>
      </c>
      <c r="BC542" s="14">
        <f t="shared" ca="1" si="444"/>
        <v>0</v>
      </c>
      <c r="BD542" s="14">
        <f t="shared" ca="1" si="471"/>
        <v>1500</v>
      </c>
      <c r="BE542" s="14">
        <f t="shared" ca="1" si="472"/>
        <v>1500</v>
      </c>
      <c r="BF542" s="14">
        <f t="shared" ca="1" si="451"/>
        <v>759464.94699999993</v>
      </c>
      <c r="BG542" s="15">
        <f ca="1">SUM(BE$12:BE542)</f>
        <v>390232.60700000013</v>
      </c>
      <c r="BH542" s="16">
        <f ca="1">SUM(BC$12:BC542)+SUMIF(BD$12:BD542, "&lt;0")</f>
        <v>369232.33999999991</v>
      </c>
      <c r="BJ542" s="9">
        <v>44713</v>
      </c>
      <c r="BK542" s="14">
        <f t="shared" ca="1" si="482"/>
        <v>1750</v>
      </c>
      <c r="BL542" s="14">
        <f t="shared" ca="1" si="491"/>
        <v>1750</v>
      </c>
      <c r="BM542" s="14">
        <f t="shared" ca="1" si="445"/>
        <v>191.20500000000175</v>
      </c>
      <c r="BN542" s="14">
        <f t="shared" ca="1" si="473"/>
        <v>1558.7949999999983</v>
      </c>
      <c r="BO542" s="14">
        <f t="shared" ca="1" si="474"/>
        <v>1558.7949999999983</v>
      </c>
      <c r="BP542" s="14">
        <f t="shared" ca="1" si="452"/>
        <v>874964.94699999993</v>
      </c>
      <c r="BQ542" s="15">
        <f ca="1">SUM(BO$12:BO542)</f>
        <v>450291.402</v>
      </c>
      <c r="BR542" s="16">
        <f ca="1">SUM(BM$12:BM542)+SUMIF(BN$12:BN542, "&lt;0")</f>
        <v>424673.54499999993</v>
      </c>
      <c r="BT542" s="9">
        <v>44713</v>
      </c>
      <c r="BU542" s="14">
        <f t="shared" ca="1" si="460"/>
        <v>2000</v>
      </c>
      <c r="BV542" s="14">
        <f t="shared" ca="1" si="485"/>
        <v>2000</v>
      </c>
      <c r="BW542" s="14">
        <f t="shared" ca="1" si="446"/>
        <v>358.60672974742738</v>
      </c>
      <c r="BX542" s="14">
        <f t="shared" ca="1" si="461"/>
        <v>1641.3932702525726</v>
      </c>
      <c r="BY542" s="14">
        <f t="shared" ca="1" si="462"/>
        <v>1641.3932702525726</v>
      </c>
      <c r="BZ542" s="14">
        <f t="shared" ca="1" si="475"/>
        <v>989489.56299796025</v>
      </c>
      <c r="CA542" s="15">
        <f ca="1">SUM(BY$12:BY542)</f>
        <v>510198.27356908668</v>
      </c>
      <c r="CB542" s="16">
        <f ca="1">SUM(BW$12:BW542)+SUMIF(BX$12:BX542, "&lt;0")</f>
        <v>479291.28942887374</v>
      </c>
      <c r="CD542" s="9">
        <v>44713</v>
      </c>
      <c r="CE542" s="14">
        <f t="shared" ca="1" si="483"/>
        <v>2500</v>
      </c>
      <c r="CF542" s="14">
        <f t="shared" ca="1" si="492"/>
        <v>2500</v>
      </c>
      <c r="CG542" s="14">
        <f t="shared" ca="1" si="447"/>
        <v>358.60672974742738</v>
      </c>
      <c r="CH542" s="14">
        <f t="shared" ca="1" si="476"/>
        <v>2141.3932702525726</v>
      </c>
      <c r="CI542" s="14">
        <f t="shared" ca="1" si="477"/>
        <v>2141.3932702525726</v>
      </c>
      <c r="CJ542" s="14">
        <f t="shared" ca="1" si="453"/>
        <v>1211287.2951667549</v>
      </c>
      <c r="CK542" s="15">
        <f ca="1">SUM(CI$12:CI542)</f>
        <v>623996.00573788118</v>
      </c>
      <c r="CL542" s="16">
        <f ca="1">SUM(CG$12:CG542)+SUMIF(CH$12:CH542, "&lt;0")</f>
        <v>587291.28942887357</v>
      </c>
    </row>
    <row r="543" spans="1:90" x14ac:dyDescent="0.2">
      <c r="A543" s="24">
        <v>44714</v>
      </c>
      <c r="B543" s="54">
        <f ca="1">IF($A543&gt;= $C$5,$C$6, INDEX('Historical Data'!$D$2:$D$745, MATCH(A543, 'Historical Data'!$B$2:$B$745, 0)))</f>
        <v>1295.6389999999997</v>
      </c>
      <c r="C543" s="14">
        <f t="shared" ca="1" si="486"/>
        <v>1295.6389999999994</v>
      </c>
      <c r="D543" s="14">
        <f t="shared" ca="1" si="454"/>
        <v>553.36400000000231</v>
      </c>
      <c r="E543" s="14">
        <f t="shared" ca="1" si="463"/>
        <v>742.27499999999736</v>
      </c>
      <c r="F543" s="14">
        <f t="shared" ca="1" si="455"/>
        <v>742.27499999999736</v>
      </c>
      <c r="G543" s="14">
        <f t="shared" ca="1" si="478"/>
        <v>666345.8040000007</v>
      </c>
      <c r="H543" s="15">
        <f ca="1">SUM(F$12:F543)</f>
        <v>341723.88100000005</v>
      </c>
      <c r="I543" s="16">
        <f ca="1">SUM(D$12:D543)+SUMIF(E$12:E543, "&lt;0")</f>
        <v>324621.92299999978</v>
      </c>
      <c r="J543" s="15"/>
      <c r="K543" s="9">
        <v>44714</v>
      </c>
      <c r="L543" s="14">
        <f t="shared" ca="1" si="479"/>
        <v>1788.5130798771124</v>
      </c>
      <c r="M543" s="14">
        <f t="shared" ca="1" si="487"/>
        <v>1788.5130798771129</v>
      </c>
      <c r="N543" s="14">
        <f t="shared" ca="1" si="440"/>
        <v>1309.3940798771137</v>
      </c>
      <c r="O543" s="14">
        <f t="shared" ca="1" si="464"/>
        <v>479.11899999999878</v>
      </c>
      <c r="P543" s="14">
        <f t="shared" ca="1" si="465"/>
        <v>479.11899999999878</v>
      </c>
      <c r="Q543" s="14">
        <f t="shared" ca="1" si="448"/>
        <v>894546.50298310758</v>
      </c>
      <c r="R543" s="15">
        <f ca="1">SUM(P$12:P543)</f>
        <v>460013.66017050651</v>
      </c>
      <c r="S543" s="16">
        <f ca="1">SUM(N$12:N543)+SUMIF(O$12:O543, "&lt;0")</f>
        <v>434532.84281259554</v>
      </c>
      <c r="U543" s="9">
        <v>44714</v>
      </c>
      <c r="V543" s="14">
        <f t="shared" ca="1" si="480"/>
        <v>1250</v>
      </c>
      <c r="W543" s="14">
        <f t="shared" ca="1" si="488"/>
        <v>1250</v>
      </c>
      <c r="X543" s="14">
        <f t="shared" ca="1" si="441"/>
        <v>462.08600000000297</v>
      </c>
      <c r="Y543" s="14">
        <f t="shared" ca="1" si="466"/>
        <v>787.91399999999703</v>
      </c>
      <c r="Z543" s="14">
        <f t="shared" ca="1" si="467"/>
        <v>787.91399999999703</v>
      </c>
      <c r="AA543" s="14">
        <f t="shared" ca="1" si="449"/>
        <v>645214.94699999993</v>
      </c>
      <c r="AB543" s="15">
        <f ca="1">SUM(Z$12:Z543)</f>
        <v>330770.52100000001</v>
      </c>
      <c r="AC543" s="16">
        <f ca="1">SUM(X$12:X543)+SUMIF(Y$12:Y543, "&lt;0")</f>
        <v>314444.42600000004</v>
      </c>
      <c r="AE543" s="9">
        <v>44714</v>
      </c>
      <c r="AF543" s="14">
        <f t="shared" ca="1" si="456"/>
        <v>2000</v>
      </c>
      <c r="AG543" s="14">
        <f t="shared" ca="1" si="484"/>
        <v>2000</v>
      </c>
      <c r="AH543" s="14">
        <f t="shared" ca="1" si="442"/>
        <v>1464.0604597214892</v>
      </c>
      <c r="AI543" s="14">
        <f t="shared" ca="1" si="457"/>
        <v>535.93954027851078</v>
      </c>
      <c r="AJ543" s="14">
        <f t="shared" ca="1" si="458"/>
        <v>535.93954027851078</v>
      </c>
      <c r="AK543" s="14">
        <f t="shared" ca="1" si="468"/>
        <v>991489.56299796025</v>
      </c>
      <c r="AL543" s="15">
        <f ca="1">SUM(AJ$12:AJ543)</f>
        <v>510734.2131093652</v>
      </c>
      <c r="AM543" s="16">
        <f ca="1">SUM(AH$12:AH543)+SUMIF(AI$12:AI543, "&lt;0")</f>
        <v>480755.34988859523</v>
      </c>
      <c r="AO543" s="9">
        <v>44714</v>
      </c>
      <c r="AP543" s="14">
        <f t="shared" ca="1" si="459"/>
        <v>3000</v>
      </c>
      <c r="AQ543" s="14">
        <f t="shared" ca="1" si="489"/>
        <v>3000</v>
      </c>
      <c r="AR543" s="14">
        <f t="shared" ca="1" si="443"/>
        <v>1902.2154806224985</v>
      </c>
      <c r="AS543" s="14">
        <f t="shared" ca="1" si="469"/>
        <v>1097.7845193775015</v>
      </c>
      <c r="AT543" s="14">
        <f t="shared" ca="1" si="470"/>
        <v>1097.7845193775015</v>
      </c>
      <c r="AU543" s="14">
        <f t="shared" ca="1" si="450"/>
        <v>1426390.7878561858</v>
      </c>
      <c r="AV543" s="15">
        <f ca="1">SUM(AT$12:AT543)</f>
        <v>733140.14702553453</v>
      </c>
      <c r="AW543" s="16">
        <f ca="1">SUM(AR$12:AR543)+SUMIF(AS$12:AS543, "&lt;0")</f>
        <v>693250.64083065127</v>
      </c>
      <c r="AX543" s="15"/>
      <c r="AZ543" s="9">
        <v>44714</v>
      </c>
      <c r="BA543" s="14">
        <f t="shared" ca="1" si="481"/>
        <v>1500</v>
      </c>
      <c r="BB543" s="14">
        <f t="shared" ca="1" si="490"/>
        <v>1500</v>
      </c>
      <c r="BC543" s="14">
        <f t="shared" ca="1" si="444"/>
        <v>962.08600000000297</v>
      </c>
      <c r="BD543" s="14">
        <f t="shared" ca="1" si="471"/>
        <v>537.91399999999703</v>
      </c>
      <c r="BE543" s="14">
        <f t="shared" ca="1" si="472"/>
        <v>537.91399999999703</v>
      </c>
      <c r="BF543" s="14">
        <f t="shared" ca="1" si="451"/>
        <v>760964.94699999993</v>
      </c>
      <c r="BG543" s="15">
        <f ca="1">SUM(BE$12:BE543)</f>
        <v>390770.52100000012</v>
      </c>
      <c r="BH543" s="16">
        <f ca="1">SUM(BC$12:BC543)+SUMIF(BD$12:BD543, "&lt;0")</f>
        <v>370194.42599999992</v>
      </c>
      <c r="BJ543" s="9">
        <v>44714</v>
      </c>
      <c r="BK543" s="14">
        <f t="shared" ca="1" si="482"/>
        <v>1750</v>
      </c>
      <c r="BL543" s="14">
        <f t="shared" ca="1" si="491"/>
        <v>1750</v>
      </c>
      <c r="BM543" s="14">
        <f t="shared" ca="1" si="445"/>
        <v>1270.8810000000012</v>
      </c>
      <c r="BN543" s="14">
        <f t="shared" ca="1" si="473"/>
        <v>479.11899999999878</v>
      </c>
      <c r="BO543" s="14">
        <f t="shared" ca="1" si="474"/>
        <v>479.11899999999878</v>
      </c>
      <c r="BP543" s="14">
        <f t="shared" ca="1" si="452"/>
        <v>876714.94699999993</v>
      </c>
      <c r="BQ543" s="15">
        <f ca="1">SUM(BO$12:BO543)</f>
        <v>450770.52100000001</v>
      </c>
      <c r="BR543" s="16">
        <f ca="1">SUM(BM$12:BM543)+SUMIF(BN$12:BN543, "&lt;0")</f>
        <v>425944.42599999986</v>
      </c>
      <c r="BT543" s="9">
        <v>44714</v>
      </c>
      <c r="BU543" s="14">
        <f t="shared" ca="1" si="460"/>
        <v>2000</v>
      </c>
      <c r="BV543" s="14">
        <f t="shared" ca="1" si="485"/>
        <v>2000</v>
      </c>
      <c r="BW543" s="14">
        <f t="shared" ca="1" si="446"/>
        <v>1464.0604597214892</v>
      </c>
      <c r="BX543" s="14">
        <f t="shared" ca="1" si="461"/>
        <v>535.93954027851078</v>
      </c>
      <c r="BY543" s="14">
        <f t="shared" ca="1" si="462"/>
        <v>535.93954027851078</v>
      </c>
      <c r="BZ543" s="14">
        <f t="shared" ca="1" si="475"/>
        <v>991489.56299796025</v>
      </c>
      <c r="CA543" s="15">
        <f ca="1">SUM(BY$12:BY543)</f>
        <v>510734.2131093652</v>
      </c>
      <c r="CB543" s="16">
        <f ca="1">SUM(BW$12:BW543)+SUMIF(BX$12:BX543, "&lt;0")</f>
        <v>480755.34988859523</v>
      </c>
      <c r="CD543" s="9">
        <v>44714</v>
      </c>
      <c r="CE543" s="14">
        <f t="shared" ca="1" si="483"/>
        <v>2500</v>
      </c>
      <c r="CF543" s="14">
        <f t="shared" ca="1" si="492"/>
        <v>2500</v>
      </c>
      <c r="CG543" s="14">
        <f t="shared" ca="1" si="447"/>
        <v>1464.0604597214892</v>
      </c>
      <c r="CH543" s="14">
        <f t="shared" ca="1" si="476"/>
        <v>1035.9395402785108</v>
      </c>
      <c r="CI543" s="14">
        <f t="shared" ca="1" si="477"/>
        <v>1035.9395402785108</v>
      </c>
      <c r="CJ543" s="14">
        <f t="shared" ca="1" si="453"/>
        <v>1213787.2951667549</v>
      </c>
      <c r="CK543" s="15">
        <f ca="1">SUM(CI$12:CI543)</f>
        <v>625031.94527815969</v>
      </c>
      <c r="CL543" s="16">
        <f ca="1">SUM(CG$12:CG543)+SUMIF(CH$12:CH543, "&lt;0")</f>
        <v>588755.34988859505</v>
      </c>
    </row>
    <row r="544" spans="1:90" x14ac:dyDescent="0.2">
      <c r="A544" s="24">
        <v>44715</v>
      </c>
      <c r="B544" s="54">
        <f ca="1">IF($A544&gt;= $C$5,$C$6, INDEX('Historical Data'!$D$2:$D$745, MATCH(A544, 'Historical Data'!$B$2:$B$745, 0)))</f>
        <v>1295.6389999999997</v>
      </c>
      <c r="C544" s="14">
        <f t="shared" ca="1" si="486"/>
        <v>1295.6389999999994</v>
      </c>
      <c r="D544" s="14">
        <f t="shared" ca="1" si="454"/>
        <v>1121.5609999999983</v>
      </c>
      <c r="E544" s="14">
        <f t="shared" ca="1" si="463"/>
        <v>174.07800000000134</v>
      </c>
      <c r="F544" s="14">
        <f t="shared" ca="1" si="455"/>
        <v>174.07800000000134</v>
      </c>
      <c r="G544" s="14">
        <f t="shared" ca="1" si="478"/>
        <v>667641.44300000067</v>
      </c>
      <c r="H544" s="15">
        <f ca="1">SUM(F$12:F544)</f>
        <v>341897.95900000003</v>
      </c>
      <c r="I544" s="16">
        <f ca="1">SUM(D$12:D544)+SUMIF(E$12:E544, "&lt;0")</f>
        <v>325743.48399999976</v>
      </c>
      <c r="J544" s="15"/>
      <c r="K544" s="9">
        <v>44715</v>
      </c>
      <c r="L544" s="14">
        <f t="shared" ca="1" si="479"/>
        <v>1788.5130798771124</v>
      </c>
      <c r="M544" s="14">
        <f t="shared" ca="1" si="487"/>
        <v>1788.5130798771129</v>
      </c>
      <c r="N544" s="14">
        <f t="shared" ca="1" si="440"/>
        <v>1614.4350798771111</v>
      </c>
      <c r="O544" s="14">
        <f t="shared" ca="1" si="464"/>
        <v>174.07800000000134</v>
      </c>
      <c r="P544" s="14">
        <f t="shared" ca="1" si="465"/>
        <v>174.07800000000134</v>
      </c>
      <c r="Q544" s="14">
        <f t="shared" ca="1" si="448"/>
        <v>896335.01606298471</v>
      </c>
      <c r="R544" s="15">
        <f ca="1">SUM(P$12:P544)</f>
        <v>460187.73817050649</v>
      </c>
      <c r="S544" s="16">
        <f ca="1">SUM(N$12:N544)+SUMIF(O$12:O544, "&lt;0")</f>
        <v>436147.27789247263</v>
      </c>
      <c r="U544" s="9">
        <v>44715</v>
      </c>
      <c r="V544" s="14">
        <f t="shared" ca="1" si="480"/>
        <v>1250</v>
      </c>
      <c r="W544" s="14">
        <f t="shared" ca="1" si="488"/>
        <v>1250</v>
      </c>
      <c r="X544" s="14">
        <f t="shared" ca="1" si="441"/>
        <v>1075.9219999999987</v>
      </c>
      <c r="Y544" s="14">
        <f t="shared" ca="1" si="466"/>
        <v>174.07800000000134</v>
      </c>
      <c r="Z544" s="14">
        <f t="shared" ca="1" si="467"/>
        <v>174.07800000000134</v>
      </c>
      <c r="AA544" s="14">
        <f t="shared" ca="1" si="449"/>
        <v>646464.94699999993</v>
      </c>
      <c r="AB544" s="15">
        <f ca="1">SUM(Z$12:Z544)</f>
        <v>330944.59899999999</v>
      </c>
      <c r="AC544" s="16">
        <f ca="1">SUM(X$12:X544)+SUMIF(Y$12:Y544, "&lt;0")</f>
        <v>315520.34800000006</v>
      </c>
      <c r="AE544" s="9">
        <v>44715</v>
      </c>
      <c r="AF544" s="14">
        <f t="shared" ca="1" si="456"/>
        <v>2000</v>
      </c>
      <c r="AG544" s="14">
        <f t="shared" ca="1" si="484"/>
        <v>2000</v>
      </c>
      <c r="AH544" s="14">
        <f t="shared" ca="1" si="442"/>
        <v>1794.8791896955495</v>
      </c>
      <c r="AI544" s="14">
        <f t="shared" ca="1" si="457"/>
        <v>205.12081030445052</v>
      </c>
      <c r="AJ544" s="14">
        <f t="shared" ca="1" si="458"/>
        <v>205.12081030445052</v>
      </c>
      <c r="AK544" s="14">
        <f t="shared" ca="1" si="468"/>
        <v>993489.56299796025</v>
      </c>
      <c r="AL544" s="15">
        <f ca="1">SUM(AJ$12:AJ544)</f>
        <v>510939.33391966968</v>
      </c>
      <c r="AM544" s="16">
        <f ca="1">SUM(AH$12:AH544)+SUMIF(AI$12:AI544, "&lt;0")</f>
        <v>482550.22907829075</v>
      </c>
      <c r="AO544" s="9">
        <v>44715</v>
      </c>
      <c r="AP544" s="14">
        <f t="shared" ca="1" si="459"/>
        <v>3000</v>
      </c>
      <c r="AQ544" s="14">
        <f t="shared" ca="1" si="489"/>
        <v>3000</v>
      </c>
      <c r="AR544" s="14">
        <f t="shared" ca="1" si="443"/>
        <v>2207.2564806224959</v>
      </c>
      <c r="AS544" s="14">
        <f t="shared" ca="1" si="469"/>
        <v>792.74351937750407</v>
      </c>
      <c r="AT544" s="14">
        <f t="shared" ca="1" si="470"/>
        <v>792.74351937750407</v>
      </c>
      <c r="AU544" s="14">
        <f t="shared" ca="1" si="450"/>
        <v>1429390.7878561858</v>
      </c>
      <c r="AV544" s="15">
        <f ca="1">SUM(AT$12:AT544)</f>
        <v>733932.89054491208</v>
      </c>
      <c r="AW544" s="16">
        <f ca="1">SUM(AR$12:AR544)+SUMIF(AS$12:AS544, "&lt;0")</f>
        <v>695457.89731127373</v>
      </c>
      <c r="AX544" s="15"/>
      <c r="AZ544" s="9">
        <v>44715</v>
      </c>
      <c r="BA544" s="14">
        <f t="shared" ca="1" si="481"/>
        <v>1500</v>
      </c>
      <c r="BB544" s="14">
        <f t="shared" ca="1" si="490"/>
        <v>1500</v>
      </c>
      <c r="BC544" s="14">
        <f t="shared" ca="1" si="444"/>
        <v>1325.9219999999987</v>
      </c>
      <c r="BD544" s="14">
        <f t="shared" ca="1" si="471"/>
        <v>174.07800000000134</v>
      </c>
      <c r="BE544" s="14">
        <f t="shared" ca="1" si="472"/>
        <v>174.07800000000134</v>
      </c>
      <c r="BF544" s="14">
        <f t="shared" ca="1" si="451"/>
        <v>762464.94699999993</v>
      </c>
      <c r="BG544" s="15">
        <f ca="1">SUM(BE$12:BE544)</f>
        <v>390944.5990000001</v>
      </c>
      <c r="BH544" s="16">
        <f ca="1">SUM(BC$12:BC544)+SUMIF(BD$12:BD544, "&lt;0")</f>
        <v>371520.34799999994</v>
      </c>
      <c r="BJ544" s="9">
        <v>44715</v>
      </c>
      <c r="BK544" s="14">
        <f t="shared" ca="1" si="482"/>
        <v>1750</v>
      </c>
      <c r="BL544" s="14">
        <f t="shared" ca="1" si="491"/>
        <v>1750</v>
      </c>
      <c r="BM544" s="14">
        <f t="shared" ca="1" si="445"/>
        <v>1575.9219999999987</v>
      </c>
      <c r="BN544" s="14">
        <f t="shared" ca="1" si="473"/>
        <v>174.07800000000134</v>
      </c>
      <c r="BO544" s="14">
        <f t="shared" ca="1" si="474"/>
        <v>174.07800000000134</v>
      </c>
      <c r="BP544" s="14">
        <f t="shared" ca="1" si="452"/>
        <v>878464.94699999993</v>
      </c>
      <c r="BQ544" s="15">
        <f ca="1">SUM(BO$12:BO544)</f>
        <v>450944.59899999999</v>
      </c>
      <c r="BR544" s="16">
        <f ca="1">SUM(BM$12:BM544)+SUMIF(BN$12:BN544, "&lt;0")</f>
        <v>427520.34799999988</v>
      </c>
      <c r="BT544" s="9">
        <v>44715</v>
      </c>
      <c r="BU544" s="14">
        <f t="shared" ca="1" si="460"/>
        <v>2000</v>
      </c>
      <c r="BV544" s="14">
        <f t="shared" ca="1" si="485"/>
        <v>2000</v>
      </c>
      <c r="BW544" s="14">
        <f t="shared" ca="1" si="446"/>
        <v>1794.8791896955495</v>
      </c>
      <c r="BX544" s="14">
        <f t="shared" ca="1" si="461"/>
        <v>205.12081030445052</v>
      </c>
      <c r="BY544" s="14">
        <f t="shared" ca="1" si="462"/>
        <v>205.12081030445052</v>
      </c>
      <c r="BZ544" s="14">
        <f t="shared" ca="1" si="475"/>
        <v>993489.56299796025</v>
      </c>
      <c r="CA544" s="15">
        <f ca="1">SUM(BY$12:BY544)</f>
        <v>510939.33391966968</v>
      </c>
      <c r="CB544" s="16">
        <f ca="1">SUM(BW$12:BW544)+SUMIF(BX$12:BX544, "&lt;0")</f>
        <v>482550.22907829075</v>
      </c>
      <c r="CD544" s="9">
        <v>44715</v>
      </c>
      <c r="CE544" s="14">
        <f t="shared" ca="1" si="483"/>
        <v>2500</v>
      </c>
      <c r="CF544" s="14">
        <f t="shared" ca="1" si="492"/>
        <v>2500</v>
      </c>
      <c r="CG544" s="14">
        <f t="shared" ca="1" si="447"/>
        <v>1794.8791896955495</v>
      </c>
      <c r="CH544" s="14">
        <f t="shared" ca="1" si="476"/>
        <v>705.12081030445052</v>
      </c>
      <c r="CI544" s="14">
        <f t="shared" ca="1" si="477"/>
        <v>705.12081030445052</v>
      </c>
      <c r="CJ544" s="14">
        <f t="shared" ca="1" si="453"/>
        <v>1216287.2951667549</v>
      </c>
      <c r="CK544" s="15">
        <f ca="1">SUM(CI$12:CI544)</f>
        <v>625737.06608846411</v>
      </c>
      <c r="CL544" s="16">
        <f ca="1">SUM(CG$12:CG544)+SUMIF(CH$12:CH544, "&lt;0")</f>
        <v>590550.22907829063</v>
      </c>
    </row>
    <row r="545" spans="1:90" x14ac:dyDescent="0.2">
      <c r="A545" s="24">
        <v>44716</v>
      </c>
      <c r="B545" s="54">
        <f ca="1">IF($A545&gt;= $C$5,$C$6, INDEX('Historical Data'!$D$2:$D$745, MATCH(A545, 'Historical Data'!$B$2:$B$745, 0)))</f>
        <v>1295.6389999999997</v>
      </c>
      <c r="C545" s="14">
        <f t="shared" ca="1" si="486"/>
        <v>1295.6389999999994</v>
      </c>
      <c r="D545" s="14">
        <f t="shared" ca="1" si="454"/>
        <v>372.72900000000345</v>
      </c>
      <c r="E545" s="14">
        <f t="shared" ca="1" si="463"/>
        <v>922.90999999999622</v>
      </c>
      <c r="F545" s="14">
        <f t="shared" ca="1" si="455"/>
        <v>922.90999999999622</v>
      </c>
      <c r="G545" s="14">
        <f t="shared" ca="1" si="478"/>
        <v>668937.08200000064</v>
      </c>
      <c r="H545" s="15">
        <f ca="1">SUM(F$12:F545)</f>
        <v>342820.86900000001</v>
      </c>
      <c r="I545" s="16">
        <f ca="1">SUM(D$12:D545)+SUMIF(E$12:E545, "&lt;0")</f>
        <v>326116.21299999976</v>
      </c>
      <c r="J545" s="15"/>
      <c r="K545" s="9">
        <v>44716</v>
      </c>
      <c r="L545" s="14">
        <f t="shared" ca="1" si="479"/>
        <v>1788.5130798771124</v>
      </c>
      <c r="M545" s="14">
        <f t="shared" ca="1" si="487"/>
        <v>1788.5130798771129</v>
      </c>
      <c r="N545" s="14">
        <f t="shared" ca="1" si="440"/>
        <v>865.60307987711622</v>
      </c>
      <c r="O545" s="14">
        <f t="shared" ca="1" si="464"/>
        <v>922.90999999999622</v>
      </c>
      <c r="P545" s="14">
        <f t="shared" ca="1" si="465"/>
        <v>922.90999999999622</v>
      </c>
      <c r="Q545" s="14">
        <f t="shared" ca="1" si="448"/>
        <v>898123.52914286184</v>
      </c>
      <c r="R545" s="15">
        <f ca="1">SUM(P$12:P545)</f>
        <v>461110.64817050647</v>
      </c>
      <c r="S545" s="16">
        <f ca="1">SUM(N$12:N545)+SUMIF(O$12:O545, "&lt;0")</f>
        <v>437012.88097234973</v>
      </c>
      <c r="U545" s="9">
        <v>44716</v>
      </c>
      <c r="V545" s="14">
        <f t="shared" ca="1" si="480"/>
        <v>1250</v>
      </c>
      <c r="W545" s="14">
        <f t="shared" ca="1" si="488"/>
        <v>1250</v>
      </c>
      <c r="X545" s="14">
        <f t="shared" ca="1" si="441"/>
        <v>327.09000000000378</v>
      </c>
      <c r="Y545" s="14">
        <f t="shared" ca="1" si="466"/>
        <v>922.90999999999622</v>
      </c>
      <c r="Z545" s="14">
        <f t="shared" ca="1" si="467"/>
        <v>922.90999999999622</v>
      </c>
      <c r="AA545" s="14">
        <f t="shared" ca="1" si="449"/>
        <v>647714.94699999993</v>
      </c>
      <c r="AB545" s="15">
        <f ca="1">SUM(Z$12:Z545)</f>
        <v>331867.50899999996</v>
      </c>
      <c r="AC545" s="16">
        <f ca="1">SUM(X$12:X545)+SUMIF(Y$12:Y545, "&lt;0")</f>
        <v>315847.43800000008</v>
      </c>
      <c r="AE545" s="9">
        <v>44716</v>
      </c>
      <c r="AF545" s="14">
        <f t="shared" ca="1" si="456"/>
        <v>2000</v>
      </c>
      <c r="AG545" s="14">
        <f t="shared" ca="1" si="484"/>
        <v>2000</v>
      </c>
      <c r="AH545" s="14">
        <f t="shared" ca="1" si="442"/>
        <v>1071.8249196696172</v>
      </c>
      <c r="AI545" s="14">
        <f t="shared" ca="1" si="457"/>
        <v>928.1750803303828</v>
      </c>
      <c r="AJ545" s="14">
        <f t="shared" ca="1" si="458"/>
        <v>928.1750803303828</v>
      </c>
      <c r="AK545" s="14">
        <f t="shared" ca="1" si="468"/>
        <v>995489.56299796025</v>
      </c>
      <c r="AL545" s="15">
        <f ca="1">SUM(AJ$12:AJ545)</f>
        <v>511867.50900000008</v>
      </c>
      <c r="AM545" s="16">
        <f ca="1">SUM(AH$12:AH545)+SUMIF(AI$12:AI545, "&lt;0")</f>
        <v>483622.05399796035</v>
      </c>
      <c r="AO545" s="9">
        <v>44716</v>
      </c>
      <c r="AP545" s="14">
        <f t="shared" ca="1" si="459"/>
        <v>3000</v>
      </c>
      <c r="AQ545" s="14">
        <f t="shared" ca="1" si="489"/>
        <v>3000</v>
      </c>
      <c r="AR545" s="14">
        <f t="shared" ca="1" si="443"/>
        <v>1458.4244806225008</v>
      </c>
      <c r="AS545" s="14">
        <f t="shared" ca="1" si="469"/>
        <v>1541.5755193774992</v>
      </c>
      <c r="AT545" s="14">
        <f t="shared" ca="1" si="470"/>
        <v>1541.5755193774992</v>
      </c>
      <c r="AU545" s="14">
        <f t="shared" ca="1" si="450"/>
        <v>1432390.7878561858</v>
      </c>
      <c r="AV545" s="15">
        <f ca="1">SUM(AT$12:AT545)</f>
        <v>735474.46606428956</v>
      </c>
      <c r="AW545" s="16">
        <f ca="1">SUM(AR$12:AR545)+SUMIF(AS$12:AS545, "&lt;0")</f>
        <v>696916.32179189625</v>
      </c>
      <c r="AX545" s="15"/>
      <c r="AZ545" s="9">
        <v>44716</v>
      </c>
      <c r="BA545" s="14">
        <f t="shared" ca="1" si="481"/>
        <v>1500</v>
      </c>
      <c r="BB545" s="14">
        <f t="shared" ca="1" si="490"/>
        <v>1500</v>
      </c>
      <c r="BC545" s="14">
        <f t="shared" ca="1" si="444"/>
        <v>577.09000000000378</v>
      </c>
      <c r="BD545" s="14">
        <f t="shared" ca="1" si="471"/>
        <v>922.90999999999622</v>
      </c>
      <c r="BE545" s="14">
        <f t="shared" ca="1" si="472"/>
        <v>922.90999999999622</v>
      </c>
      <c r="BF545" s="14">
        <f t="shared" ca="1" si="451"/>
        <v>763964.94699999993</v>
      </c>
      <c r="BG545" s="15">
        <f ca="1">SUM(BE$12:BE545)</f>
        <v>391867.50900000008</v>
      </c>
      <c r="BH545" s="16">
        <f ca="1">SUM(BC$12:BC545)+SUMIF(BD$12:BD545, "&lt;0")</f>
        <v>372097.43799999997</v>
      </c>
      <c r="BJ545" s="9">
        <v>44716</v>
      </c>
      <c r="BK545" s="14">
        <f t="shared" ca="1" si="482"/>
        <v>1750</v>
      </c>
      <c r="BL545" s="14">
        <f t="shared" ca="1" si="491"/>
        <v>1750</v>
      </c>
      <c r="BM545" s="14">
        <f t="shared" ca="1" si="445"/>
        <v>827.09000000000378</v>
      </c>
      <c r="BN545" s="14">
        <f t="shared" ca="1" si="473"/>
        <v>922.90999999999622</v>
      </c>
      <c r="BO545" s="14">
        <f t="shared" ca="1" si="474"/>
        <v>922.90999999999622</v>
      </c>
      <c r="BP545" s="14">
        <f t="shared" ca="1" si="452"/>
        <v>880214.94699999993</v>
      </c>
      <c r="BQ545" s="15">
        <f ca="1">SUM(BO$12:BO545)</f>
        <v>451867.50899999996</v>
      </c>
      <c r="BR545" s="16">
        <f ca="1">SUM(BM$12:BM545)+SUMIF(BN$12:BN545, "&lt;0")</f>
        <v>428347.43799999997</v>
      </c>
      <c r="BT545" s="9">
        <v>44716</v>
      </c>
      <c r="BU545" s="14">
        <f t="shared" ca="1" si="460"/>
        <v>2000</v>
      </c>
      <c r="BV545" s="14">
        <f t="shared" ca="1" si="485"/>
        <v>2000</v>
      </c>
      <c r="BW545" s="14">
        <f t="shared" ca="1" si="446"/>
        <v>1071.8249196696172</v>
      </c>
      <c r="BX545" s="14">
        <f t="shared" ca="1" si="461"/>
        <v>928.1750803303828</v>
      </c>
      <c r="BY545" s="14">
        <f t="shared" ca="1" si="462"/>
        <v>928.1750803303828</v>
      </c>
      <c r="BZ545" s="14">
        <f t="shared" ca="1" si="475"/>
        <v>995489.56299796025</v>
      </c>
      <c r="CA545" s="15">
        <f ca="1">SUM(BY$12:BY545)</f>
        <v>511867.50900000008</v>
      </c>
      <c r="CB545" s="16">
        <f ca="1">SUM(BW$12:BW545)+SUMIF(BX$12:BX545, "&lt;0")</f>
        <v>483622.05399796035</v>
      </c>
      <c r="CD545" s="9">
        <v>44716</v>
      </c>
      <c r="CE545" s="14">
        <f t="shared" ca="1" si="483"/>
        <v>2500</v>
      </c>
      <c r="CF545" s="14">
        <f t="shared" ca="1" si="492"/>
        <v>2500</v>
      </c>
      <c r="CG545" s="14">
        <f t="shared" ca="1" si="447"/>
        <v>1071.8249196696172</v>
      </c>
      <c r="CH545" s="14">
        <f t="shared" ca="1" si="476"/>
        <v>1428.1750803303828</v>
      </c>
      <c r="CI545" s="14">
        <f t="shared" ca="1" si="477"/>
        <v>1428.1750803303828</v>
      </c>
      <c r="CJ545" s="14">
        <f t="shared" ca="1" si="453"/>
        <v>1218787.2951667549</v>
      </c>
      <c r="CK545" s="15">
        <f ca="1">SUM(CI$12:CI545)</f>
        <v>627165.24116879446</v>
      </c>
      <c r="CL545" s="16">
        <f ca="1">SUM(CG$12:CG545)+SUMIF(CH$12:CH545, "&lt;0")</f>
        <v>591622.05399796029</v>
      </c>
    </row>
    <row r="546" spans="1:90" x14ac:dyDescent="0.2">
      <c r="A546" s="24">
        <v>44717</v>
      </c>
      <c r="B546" s="54">
        <f ca="1">IF($A546&gt;= $C$5,$C$6, INDEX('Historical Data'!$D$2:$D$745, MATCH(A546, 'Historical Data'!$B$2:$B$745, 0)))</f>
        <v>1295.6389999999997</v>
      </c>
      <c r="C546" s="14">
        <f t="shared" ca="1" si="486"/>
        <v>1295.6389999999994</v>
      </c>
      <c r="D546" s="14">
        <f t="shared" ca="1" si="454"/>
        <v>241.42199999999548</v>
      </c>
      <c r="E546" s="14">
        <f t="shared" ca="1" si="463"/>
        <v>1054.2170000000042</v>
      </c>
      <c r="F546" s="14">
        <f t="shared" ca="1" si="455"/>
        <v>1054.2170000000042</v>
      </c>
      <c r="G546" s="14">
        <f t="shared" ca="1" si="478"/>
        <v>670232.7210000006</v>
      </c>
      <c r="H546" s="15">
        <f ca="1">SUM(F$12:F546)</f>
        <v>343875.08600000001</v>
      </c>
      <c r="I546" s="16">
        <f ca="1">SUM(D$12:D546)+SUMIF(E$12:E546, "&lt;0")</f>
        <v>326357.63499999978</v>
      </c>
      <c r="J546" s="15"/>
      <c r="K546" s="9">
        <v>44717</v>
      </c>
      <c r="L546" s="14">
        <f t="shared" ca="1" si="479"/>
        <v>1788.5130798771124</v>
      </c>
      <c r="M546" s="14">
        <f t="shared" ca="1" si="487"/>
        <v>1788.5130798771129</v>
      </c>
      <c r="N546" s="14">
        <f t="shared" ca="1" si="440"/>
        <v>734.29607987710824</v>
      </c>
      <c r="O546" s="14">
        <f t="shared" ca="1" si="464"/>
        <v>1054.2170000000042</v>
      </c>
      <c r="P546" s="14">
        <f t="shared" ca="1" si="465"/>
        <v>1054.2170000000042</v>
      </c>
      <c r="Q546" s="14">
        <f t="shared" ca="1" si="448"/>
        <v>899912.04222273896</v>
      </c>
      <c r="R546" s="15">
        <f ca="1">SUM(P$12:P546)</f>
        <v>462164.86517050647</v>
      </c>
      <c r="S546" s="16">
        <f ca="1">SUM(N$12:N546)+SUMIF(O$12:O546, "&lt;0")</f>
        <v>437747.17705222685</v>
      </c>
      <c r="U546" s="9">
        <v>44717</v>
      </c>
      <c r="V546" s="14">
        <f t="shared" ca="1" si="480"/>
        <v>1250</v>
      </c>
      <c r="W546" s="14">
        <f t="shared" ca="1" si="488"/>
        <v>1250</v>
      </c>
      <c r="X546" s="14">
        <f t="shared" ca="1" si="441"/>
        <v>195.78299999999581</v>
      </c>
      <c r="Y546" s="14">
        <f t="shared" ca="1" si="466"/>
        <v>1054.2170000000042</v>
      </c>
      <c r="Z546" s="14">
        <f t="shared" ca="1" si="467"/>
        <v>1054.2170000000042</v>
      </c>
      <c r="AA546" s="14">
        <f t="shared" ca="1" si="449"/>
        <v>648964.94699999993</v>
      </c>
      <c r="AB546" s="15">
        <f ca="1">SUM(Z$12:Z546)</f>
        <v>332921.72599999997</v>
      </c>
      <c r="AC546" s="16">
        <f ca="1">SUM(X$12:X546)+SUMIF(Y$12:Y546, "&lt;0")</f>
        <v>316043.22100000008</v>
      </c>
      <c r="AE546" s="9">
        <v>44717</v>
      </c>
      <c r="AF546" s="14">
        <f t="shared" ca="1" si="456"/>
        <v>2000</v>
      </c>
      <c r="AG546" s="14">
        <f t="shared" ca="1" si="484"/>
        <v>2000</v>
      </c>
      <c r="AH546" s="14">
        <f t="shared" ca="1" si="442"/>
        <v>945.78299999999581</v>
      </c>
      <c r="AI546" s="14">
        <f t="shared" ca="1" si="457"/>
        <v>1054.2170000000042</v>
      </c>
      <c r="AJ546" s="14">
        <f t="shared" ca="1" si="458"/>
        <v>1054.2170000000042</v>
      </c>
      <c r="AK546" s="14">
        <f t="shared" ca="1" si="468"/>
        <v>997489.56299796025</v>
      </c>
      <c r="AL546" s="15">
        <f ca="1">SUM(AJ$12:AJ546)</f>
        <v>512921.72600000008</v>
      </c>
      <c r="AM546" s="16">
        <f ca="1">SUM(AH$12:AH546)+SUMIF(AI$12:AI546, "&lt;0")</f>
        <v>484567.83699796034</v>
      </c>
      <c r="AO546" s="9">
        <v>44717</v>
      </c>
      <c r="AP546" s="14">
        <f t="shared" ca="1" si="459"/>
        <v>3000</v>
      </c>
      <c r="AQ546" s="14">
        <f t="shared" ca="1" si="489"/>
        <v>3000</v>
      </c>
      <c r="AR546" s="14">
        <f t="shared" ca="1" si="443"/>
        <v>1327.1174806224931</v>
      </c>
      <c r="AS546" s="14">
        <f t="shared" ca="1" si="469"/>
        <v>1672.8825193775069</v>
      </c>
      <c r="AT546" s="14">
        <f t="shared" ca="1" si="470"/>
        <v>1672.8825193775069</v>
      </c>
      <c r="AU546" s="14">
        <f t="shared" ca="1" si="450"/>
        <v>1435390.7878561858</v>
      </c>
      <c r="AV546" s="15">
        <f ca="1">SUM(AT$12:AT546)</f>
        <v>737147.34858366707</v>
      </c>
      <c r="AW546" s="16">
        <f ca="1">SUM(AR$12:AR546)+SUMIF(AS$12:AS546, "&lt;0")</f>
        <v>698243.43927251874</v>
      </c>
      <c r="AX546" s="15"/>
      <c r="AZ546" s="9">
        <v>44717</v>
      </c>
      <c r="BA546" s="14">
        <f t="shared" ca="1" si="481"/>
        <v>1500</v>
      </c>
      <c r="BB546" s="14">
        <f t="shared" ca="1" si="490"/>
        <v>1500</v>
      </c>
      <c r="BC546" s="14">
        <f t="shared" ca="1" si="444"/>
        <v>445.78299999999581</v>
      </c>
      <c r="BD546" s="14">
        <f t="shared" ca="1" si="471"/>
        <v>1054.2170000000042</v>
      </c>
      <c r="BE546" s="14">
        <f t="shared" ca="1" si="472"/>
        <v>1054.2170000000042</v>
      </c>
      <c r="BF546" s="14">
        <f t="shared" ca="1" si="451"/>
        <v>765464.94699999993</v>
      </c>
      <c r="BG546" s="15">
        <f ca="1">SUM(BE$12:BE546)</f>
        <v>392921.72600000008</v>
      </c>
      <c r="BH546" s="16">
        <f ca="1">SUM(BC$12:BC546)+SUMIF(BD$12:BD546, "&lt;0")</f>
        <v>372543.22099999996</v>
      </c>
      <c r="BJ546" s="9">
        <v>44717</v>
      </c>
      <c r="BK546" s="14">
        <f t="shared" ca="1" si="482"/>
        <v>1750</v>
      </c>
      <c r="BL546" s="14">
        <f t="shared" ca="1" si="491"/>
        <v>1750</v>
      </c>
      <c r="BM546" s="14">
        <f t="shared" ca="1" si="445"/>
        <v>695.78299999999581</v>
      </c>
      <c r="BN546" s="14">
        <f t="shared" ca="1" si="473"/>
        <v>1054.2170000000042</v>
      </c>
      <c r="BO546" s="14">
        <f t="shared" ca="1" si="474"/>
        <v>1054.2170000000042</v>
      </c>
      <c r="BP546" s="14">
        <f t="shared" ca="1" si="452"/>
        <v>881964.94699999993</v>
      </c>
      <c r="BQ546" s="15">
        <f ca="1">SUM(BO$12:BO546)</f>
        <v>452921.72599999997</v>
      </c>
      <c r="BR546" s="16">
        <f ca="1">SUM(BM$12:BM546)+SUMIF(BN$12:BN546, "&lt;0")</f>
        <v>429043.2209999999</v>
      </c>
      <c r="BT546" s="9">
        <v>44717</v>
      </c>
      <c r="BU546" s="14">
        <f t="shared" ca="1" si="460"/>
        <v>2000</v>
      </c>
      <c r="BV546" s="14">
        <f t="shared" ca="1" si="485"/>
        <v>2000</v>
      </c>
      <c r="BW546" s="14">
        <f t="shared" ca="1" si="446"/>
        <v>945.78299999999581</v>
      </c>
      <c r="BX546" s="14">
        <f t="shared" ca="1" si="461"/>
        <v>1054.2170000000042</v>
      </c>
      <c r="BY546" s="14">
        <f t="shared" ca="1" si="462"/>
        <v>1054.2170000000042</v>
      </c>
      <c r="BZ546" s="14">
        <f t="shared" ca="1" si="475"/>
        <v>997489.56299796025</v>
      </c>
      <c r="CA546" s="15">
        <f ca="1">SUM(BY$12:BY546)</f>
        <v>512921.72600000008</v>
      </c>
      <c r="CB546" s="16">
        <f ca="1">SUM(BW$12:BW546)+SUMIF(BX$12:BX546, "&lt;0")</f>
        <v>484567.83699796034</v>
      </c>
      <c r="CD546" s="9">
        <v>44717</v>
      </c>
      <c r="CE546" s="14">
        <f t="shared" ca="1" si="483"/>
        <v>2500</v>
      </c>
      <c r="CF546" s="14">
        <f t="shared" ca="1" si="492"/>
        <v>2500</v>
      </c>
      <c r="CG546" s="14">
        <f t="shared" ca="1" si="447"/>
        <v>966.29564964367182</v>
      </c>
      <c r="CH546" s="14">
        <f t="shared" ca="1" si="476"/>
        <v>1533.7043503563282</v>
      </c>
      <c r="CI546" s="14">
        <f t="shared" ca="1" si="477"/>
        <v>1533.7043503563282</v>
      </c>
      <c r="CJ546" s="14">
        <f t="shared" ca="1" si="453"/>
        <v>1221287.2951667549</v>
      </c>
      <c r="CK546" s="15">
        <f ca="1">SUM(CI$12:CI546)</f>
        <v>628698.94551915082</v>
      </c>
      <c r="CL546" s="16">
        <f ca="1">SUM(CG$12:CG546)+SUMIF(CH$12:CH546, "&lt;0")</f>
        <v>592588.34964760393</v>
      </c>
    </row>
    <row r="547" spans="1:90" x14ac:dyDescent="0.2">
      <c r="A547" s="24">
        <v>44718</v>
      </c>
      <c r="B547" s="54">
        <f ca="1">IF($A547&gt;= $C$5,$C$6, INDEX('Historical Data'!$D$2:$D$745, MATCH(A547, 'Historical Data'!$B$2:$B$745, 0)))</f>
        <v>1295.6389999999997</v>
      </c>
      <c r="C547" s="14">
        <f t="shared" ca="1" si="486"/>
        <v>1295.6389999999994</v>
      </c>
      <c r="D547" s="14">
        <f t="shared" ca="1" si="454"/>
        <v>0</v>
      </c>
      <c r="E547" s="14">
        <f t="shared" ca="1" si="463"/>
        <v>1295.6389999999997</v>
      </c>
      <c r="F547" s="14">
        <f t="shared" ca="1" si="455"/>
        <v>1295.6389999999997</v>
      </c>
      <c r="G547" s="14">
        <f t="shared" ca="1" si="478"/>
        <v>671528.36000000057</v>
      </c>
      <c r="H547" s="15">
        <f ca="1">SUM(F$12:F547)</f>
        <v>345170.72500000003</v>
      </c>
      <c r="I547" s="16">
        <f ca="1">SUM(D$12:D547)+SUMIF(E$12:E547, "&lt;0")</f>
        <v>326357.63499999978</v>
      </c>
      <c r="J547" s="15"/>
      <c r="K547" s="9">
        <v>44718</v>
      </c>
      <c r="L547" s="14">
        <f t="shared" ca="1" si="479"/>
        <v>1788.5130798771124</v>
      </c>
      <c r="M547" s="14">
        <f t="shared" ca="1" si="487"/>
        <v>1788.5130798771129</v>
      </c>
      <c r="N547" s="14">
        <f t="shared" ca="1" si="440"/>
        <v>164.89807987711447</v>
      </c>
      <c r="O547" s="14">
        <f t="shared" ca="1" si="464"/>
        <v>1623.614999999998</v>
      </c>
      <c r="P547" s="14">
        <f t="shared" ca="1" si="465"/>
        <v>1623.614999999998</v>
      </c>
      <c r="Q547" s="14">
        <f t="shared" ca="1" si="448"/>
        <v>901700.55530261609</v>
      </c>
      <c r="R547" s="15">
        <f ca="1">SUM(P$12:P547)</f>
        <v>463788.48017050646</v>
      </c>
      <c r="S547" s="16">
        <f ca="1">SUM(N$12:N547)+SUMIF(O$12:O547, "&lt;0")</f>
        <v>437912.07513210399</v>
      </c>
      <c r="U547" s="9">
        <v>44718</v>
      </c>
      <c r="V547" s="14">
        <f t="shared" ca="1" si="480"/>
        <v>1250</v>
      </c>
      <c r="W547" s="14">
        <f t="shared" ca="1" si="488"/>
        <v>1250</v>
      </c>
      <c r="X547" s="14">
        <f t="shared" ca="1" si="441"/>
        <v>0</v>
      </c>
      <c r="Y547" s="14">
        <f t="shared" ca="1" si="466"/>
        <v>1250</v>
      </c>
      <c r="Z547" s="14">
        <f t="shared" ca="1" si="467"/>
        <v>1250</v>
      </c>
      <c r="AA547" s="14">
        <f t="shared" ca="1" si="449"/>
        <v>650214.94699999993</v>
      </c>
      <c r="AB547" s="15">
        <f ca="1">SUM(Z$12:Z547)</f>
        <v>334171.72599999997</v>
      </c>
      <c r="AC547" s="16">
        <f ca="1">SUM(X$12:X547)+SUMIF(Y$12:Y547, "&lt;0")</f>
        <v>316043.22100000008</v>
      </c>
      <c r="AE547" s="9">
        <v>44718</v>
      </c>
      <c r="AF547" s="14">
        <f t="shared" ca="1" si="456"/>
        <v>2000</v>
      </c>
      <c r="AG547" s="14">
        <f t="shared" ca="1" si="484"/>
        <v>2000</v>
      </c>
      <c r="AH547" s="14">
        <f t="shared" ca="1" si="442"/>
        <v>376.38500000000204</v>
      </c>
      <c r="AI547" s="14">
        <f t="shared" ca="1" si="457"/>
        <v>1623.614999999998</v>
      </c>
      <c r="AJ547" s="14">
        <f t="shared" ca="1" si="458"/>
        <v>1623.614999999998</v>
      </c>
      <c r="AK547" s="14">
        <f t="shared" ca="1" si="468"/>
        <v>999489.56299796025</v>
      </c>
      <c r="AL547" s="15">
        <f ca="1">SUM(AJ$12:AJ547)</f>
        <v>514545.34100000007</v>
      </c>
      <c r="AM547" s="16">
        <f ca="1">SUM(AH$12:AH547)+SUMIF(AI$12:AI547, "&lt;0")</f>
        <v>484944.22199796035</v>
      </c>
      <c r="AO547" s="9">
        <v>44718</v>
      </c>
      <c r="AP547" s="14">
        <f t="shared" ca="1" si="459"/>
        <v>3000</v>
      </c>
      <c r="AQ547" s="14">
        <f t="shared" ca="1" si="489"/>
        <v>3000</v>
      </c>
      <c r="AR547" s="14">
        <f t="shared" ca="1" si="443"/>
        <v>757.71948062249976</v>
      </c>
      <c r="AS547" s="14">
        <f t="shared" ca="1" si="469"/>
        <v>2242.2805193775002</v>
      </c>
      <c r="AT547" s="14">
        <f t="shared" ca="1" si="470"/>
        <v>2242.2805193775002</v>
      </c>
      <c r="AU547" s="14">
        <f t="shared" ca="1" si="450"/>
        <v>1438390.7878561858</v>
      </c>
      <c r="AV547" s="15">
        <f ca="1">SUM(AT$12:AT547)</f>
        <v>739389.62910304463</v>
      </c>
      <c r="AW547" s="16">
        <f ca="1">SUM(AR$12:AR547)+SUMIF(AS$12:AS547, "&lt;0")</f>
        <v>699001.15875314118</v>
      </c>
      <c r="AX547" s="15"/>
      <c r="AZ547" s="9">
        <v>44718</v>
      </c>
      <c r="BA547" s="14">
        <f t="shared" ca="1" si="481"/>
        <v>1500</v>
      </c>
      <c r="BB547" s="14">
        <f t="shared" ca="1" si="490"/>
        <v>1500</v>
      </c>
      <c r="BC547" s="14">
        <f t="shared" ca="1" si="444"/>
        <v>0</v>
      </c>
      <c r="BD547" s="14">
        <f t="shared" ca="1" si="471"/>
        <v>1500</v>
      </c>
      <c r="BE547" s="14">
        <f t="shared" ca="1" si="472"/>
        <v>1500</v>
      </c>
      <c r="BF547" s="14">
        <f t="shared" ca="1" si="451"/>
        <v>766964.94699999993</v>
      </c>
      <c r="BG547" s="15">
        <f ca="1">SUM(BE$12:BE547)</f>
        <v>394421.72600000008</v>
      </c>
      <c r="BH547" s="16">
        <f ca="1">SUM(BC$12:BC547)+SUMIF(BD$12:BD547, "&lt;0")</f>
        <v>372543.22099999996</v>
      </c>
      <c r="BJ547" s="9">
        <v>44718</v>
      </c>
      <c r="BK547" s="14">
        <f t="shared" ca="1" si="482"/>
        <v>1750</v>
      </c>
      <c r="BL547" s="14">
        <f t="shared" ca="1" si="491"/>
        <v>1750</v>
      </c>
      <c r="BM547" s="14">
        <f t="shared" ca="1" si="445"/>
        <v>126.38500000000204</v>
      </c>
      <c r="BN547" s="14">
        <f t="shared" ca="1" si="473"/>
        <v>1623.614999999998</v>
      </c>
      <c r="BO547" s="14">
        <f t="shared" ca="1" si="474"/>
        <v>1623.614999999998</v>
      </c>
      <c r="BP547" s="14">
        <f t="shared" ca="1" si="452"/>
        <v>883714.94699999993</v>
      </c>
      <c r="BQ547" s="15">
        <f ca="1">SUM(BO$12:BO547)</f>
        <v>454545.34099999996</v>
      </c>
      <c r="BR547" s="16">
        <f ca="1">SUM(BM$12:BM547)+SUMIF(BN$12:BN547, "&lt;0")</f>
        <v>429169.60599999991</v>
      </c>
      <c r="BT547" s="9">
        <v>44718</v>
      </c>
      <c r="BU547" s="14">
        <f t="shared" ca="1" si="460"/>
        <v>2000</v>
      </c>
      <c r="BV547" s="14">
        <f t="shared" ca="1" si="485"/>
        <v>2000</v>
      </c>
      <c r="BW547" s="14">
        <f t="shared" ca="1" si="446"/>
        <v>376.38500000000204</v>
      </c>
      <c r="BX547" s="14">
        <f t="shared" ca="1" si="461"/>
        <v>1623.614999999998</v>
      </c>
      <c r="BY547" s="14">
        <f t="shared" ca="1" si="462"/>
        <v>1623.614999999998</v>
      </c>
      <c r="BZ547" s="14">
        <f t="shared" ca="1" si="475"/>
        <v>999489.56299796025</v>
      </c>
      <c r="CA547" s="15">
        <f ca="1">SUM(BY$12:BY547)</f>
        <v>514545.34100000007</v>
      </c>
      <c r="CB547" s="16">
        <f ca="1">SUM(BW$12:BW547)+SUMIF(BX$12:BX547, "&lt;0")</f>
        <v>484944.22199796035</v>
      </c>
      <c r="CD547" s="9">
        <v>44718</v>
      </c>
      <c r="CE547" s="14">
        <f t="shared" ca="1" si="483"/>
        <v>2500</v>
      </c>
      <c r="CF547" s="14">
        <f t="shared" ca="1" si="492"/>
        <v>2500</v>
      </c>
      <c r="CG547" s="14">
        <f t="shared" ca="1" si="447"/>
        <v>422.67537961774087</v>
      </c>
      <c r="CH547" s="14">
        <f t="shared" ca="1" si="476"/>
        <v>2077.3246203822591</v>
      </c>
      <c r="CI547" s="14">
        <f t="shared" ca="1" si="477"/>
        <v>2077.3246203822591</v>
      </c>
      <c r="CJ547" s="14">
        <f t="shared" ca="1" si="453"/>
        <v>1223787.2951667549</v>
      </c>
      <c r="CK547" s="15">
        <f ca="1">SUM(CI$12:CI547)</f>
        <v>630776.2701395331</v>
      </c>
      <c r="CL547" s="16">
        <f ca="1">SUM(CG$12:CG547)+SUMIF(CH$12:CH547, "&lt;0")</f>
        <v>593011.02502722165</v>
      </c>
    </row>
    <row r="548" spans="1:90" x14ac:dyDescent="0.2">
      <c r="A548" s="24">
        <v>44719</v>
      </c>
      <c r="B548" s="54">
        <f ca="1">IF($A548&gt;= $C$5,$C$6, INDEX('Historical Data'!$D$2:$D$745, MATCH(A548, 'Historical Data'!$B$2:$B$745, 0)))</f>
        <v>1295.6389999999997</v>
      </c>
      <c r="C548" s="14">
        <f t="shared" ca="1" si="486"/>
        <v>1295.6389999999994</v>
      </c>
      <c r="D548" s="14">
        <f t="shared" ca="1" si="454"/>
        <v>0</v>
      </c>
      <c r="E548" s="14">
        <f t="shared" ca="1" si="463"/>
        <v>1295.6389999999997</v>
      </c>
      <c r="F548" s="14">
        <f t="shared" ca="1" si="455"/>
        <v>1295.6389999999997</v>
      </c>
      <c r="G548" s="14">
        <f t="shared" ca="1" si="478"/>
        <v>672823.99900000053</v>
      </c>
      <c r="H548" s="15">
        <f ca="1">SUM(F$12:F548)</f>
        <v>346466.36400000006</v>
      </c>
      <c r="I548" s="16">
        <f ca="1">SUM(D$12:D548)+SUMIF(E$12:E548, "&lt;0")</f>
        <v>326357.63499999978</v>
      </c>
      <c r="J548" s="15"/>
      <c r="K548" s="9">
        <v>44719</v>
      </c>
      <c r="L548" s="14">
        <f t="shared" ca="1" si="479"/>
        <v>1788.5130798771124</v>
      </c>
      <c r="M548" s="14">
        <f t="shared" ca="1" si="487"/>
        <v>1788.5130798771129</v>
      </c>
      <c r="N548" s="14">
        <f t="shared" ref="N548:N611" ca="1" si="493" xml:space="preserve"> P524 + IF(O547 &lt; 0, -O547, 0)</f>
        <v>0</v>
      </c>
      <c r="O548" s="14">
        <f t="shared" ca="1" si="464"/>
        <v>1788.5130798771124</v>
      </c>
      <c r="P548" s="14">
        <f t="shared" ca="1" si="465"/>
        <v>1788.5130798771124</v>
      </c>
      <c r="Q548" s="14">
        <f t="shared" ca="1" si="448"/>
        <v>903489.06838249322</v>
      </c>
      <c r="R548" s="15">
        <f ca="1">SUM(P$12:P548)</f>
        <v>465576.99325038359</v>
      </c>
      <c r="S548" s="16">
        <f ca="1">SUM(N$12:N548)+SUMIF(O$12:O548, "&lt;0")</f>
        <v>437912.07513210399</v>
      </c>
      <c r="U548" s="9">
        <v>44719</v>
      </c>
      <c r="V548" s="14">
        <f t="shared" ca="1" si="480"/>
        <v>1250</v>
      </c>
      <c r="W548" s="14">
        <f t="shared" ca="1" si="488"/>
        <v>1250</v>
      </c>
      <c r="X548" s="14">
        <f t="shared" ref="X548:X611" ca="1" si="494" xml:space="preserve"> Z524 + IF(Y547 &lt; 0, -Y547, 0)</f>
        <v>0</v>
      </c>
      <c r="Y548" s="14">
        <f t="shared" ca="1" si="466"/>
        <v>1250</v>
      </c>
      <c r="Z548" s="14">
        <f t="shared" ca="1" si="467"/>
        <v>1250</v>
      </c>
      <c r="AA548" s="14">
        <f t="shared" ca="1" si="449"/>
        <v>651464.94699999993</v>
      </c>
      <c r="AB548" s="15">
        <f ca="1">SUM(Z$12:Z548)</f>
        <v>335421.72599999997</v>
      </c>
      <c r="AC548" s="16">
        <f ca="1">SUM(X$12:X548)+SUMIF(Y$12:Y548, "&lt;0")</f>
        <v>316043.22100000008</v>
      </c>
      <c r="AE548" s="9">
        <v>44719</v>
      </c>
      <c r="AF548" s="14">
        <f t="shared" ca="1" si="456"/>
        <v>2000</v>
      </c>
      <c r="AG548" s="14">
        <f t="shared" ca="1" si="484"/>
        <v>2000</v>
      </c>
      <c r="AH548" s="14">
        <f t="shared" ref="AH548:AH611" ca="1" si="495" xml:space="preserve"> AJ524 + IF(AI547 &lt; 0, -AI547, 0)</f>
        <v>118.97699999999895</v>
      </c>
      <c r="AI548" s="14">
        <f t="shared" ca="1" si="457"/>
        <v>1881.023000000001</v>
      </c>
      <c r="AJ548" s="14">
        <f t="shared" ca="1" si="458"/>
        <v>1881.023000000001</v>
      </c>
      <c r="AK548" s="14">
        <f t="shared" ca="1" si="468"/>
        <v>1001489.5629979603</v>
      </c>
      <c r="AL548" s="15">
        <f ca="1">SUM(AJ$12:AJ548)</f>
        <v>516426.36400000006</v>
      </c>
      <c r="AM548" s="16">
        <f ca="1">SUM(AH$12:AH548)+SUMIF(AI$12:AI548, "&lt;0")</f>
        <v>485063.19899796037</v>
      </c>
      <c r="AO548" s="9">
        <v>44719</v>
      </c>
      <c r="AP548" s="14">
        <f t="shared" ca="1" si="459"/>
        <v>3000</v>
      </c>
      <c r="AQ548" s="14">
        <f t="shared" ca="1" si="489"/>
        <v>3000</v>
      </c>
      <c r="AR548" s="14">
        <f t="shared" ref="AR548:AR611" ca="1" si="496" xml:space="preserve"> AT524 + IF(AS547 &lt; 0, -AS547, 0)</f>
        <v>500.31148062249622</v>
      </c>
      <c r="AS548" s="14">
        <f t="shared" ca="1" si="469"/>
        <v>2499.6885193775038</v>
      </c>
      <c r="AT548" s="14">
        <f t="shared" ca="1" si="470"/>
        <v>2499.6885193775038</v>
      </c>
      <c r="AU548" s="14">
        <f t="shared" ca="1" si="450"/>
        <v>1441390.7878561858</v>
      </c>
      <c r="AV548" s="15">
        <f ca="1">SUM(AT$12:AT548)</f>
        <v>741889.31762242212</v>
      </c>
      <c r="AW548" s="16">
        <f ca="1">SUM(AR$12:AR548)+SUMIF(AS$12:AS548, "&lt;0")</f>
        <v>699501.47023376368</v>
      </c>
      <c r="AX548" s="15"/>
      <c r="AZ548" s="9">
        <v>44719</v>
      </c>
      <c r="BA548" s="14">
        <f t="shared" ca="1" si="481"/>
        <v>1500</v>
      </c>
      <c r="BB548" s="14">
        <f t="shared" ca="1" si="490"/>
        <v>1500</v>
      </c>
      <c r="BC548" s="14">
        <f t="shared" ref="BC548:BC611" ca="1" si="497" xml:space="preserve"> BE524 + IF(BD547 &lt; 0, -BD547, 0)</f>
        <v>0</v>
      </c>
      <c r="BD548" s="14">
        <f t="shared" ca="1" si="471"/>
        <v>1500</v>
      </c>
      <c r="BE548" s="14">
        <f t="shared" ca="1" si="472"/>
        <v>1500</v>
      </c>
      <c r="BF548" s="14">
        <f t="shared" ca="1" si="451"/>
        <v>768464.94699999993</v>
      </c>
      <c r="BG548" s="15">
        <f ca="1">SUM(BE$12:BE548)</f>
        <v>395921.72600000008</v>
      </c>
      <c r="BH548" s="16">
        <f ca="1">SUM(BC$12:BC548)+SUMIF(BD$12:BD548, "&lt;0")</f>
        <v>372543.22099999996</v>
      </c>
      <c r="BJ548" s="9">
        <v>44719</v>
      </c>
      <c r="BK548" s="14">
        <f t="shared" ca="1" si="482"/>
        <v>1750</v>
      </c>
      <c r="BL548" s="14">
        <f t="shared" ca="1" si="491"/>
        <v>1750</v>
      </c>
      <c r="BM548" s="14">
        <f t="shared" ref="BM548:BM611" ca="1" si="498" xml:space="preserve"> BO524 + IF(BN547 &lt; 0, -BN547, 0)</f>
        <v>0</v>
      </c>
      <c r="BN548" s="14">
        <f t="shared" ca="1" si="473"/>
        <v>1750</v>
      </c>
      <c r="BO548" s="14">
        <f t="shared" ca="1" si="474"/>
        <v>1750</v>
      </c>
      <c r="BP548" s="14">
        <f t="shared" ca="1" si="452"/>
        <v>885464.94699999993</v>
      </c>
      <c r="BQ548" s="15">
        <f ca="1">SUM(BO$12:BO548)</f>
        <v>456295.34099999996</v>
      </c>
      <c r="BR548" s="16">
        <f ca="1">SUM(BM$12:BM548)+SUMIF(BN$12:BN548, "&lt;0")</f>
        <v>429169.60599999991</v>
      </c>
      <c r="BT548" s="9">
        <v>44719</v>
      </c>
      <c r="BU548" s="14">
        <f t="shared" ca="1" si="460"/>
        <v>2000</v>
      </c>
      <c r="BV548" s="14">
        <f t="shared" ca="1" si="485"/>
        <v>2000</v>
      </c>
      <c r="BW548" s="14">
        <f t="shared" ref="BW548:BW611" ca="1" si="499" xml:space="preserve"> BY524 + IF(BX547 &lt; 0, -BX547, 0)</f>
        <v>118.97699999999895</v>
      </c>
      <c r="BX548" s="14">
        <f t="shared" ca="1" si="461"/>
        <v>1881.023000000001</v>
      </c>
      <c r="BY548" s="14">
        <f t="shared" ca="1" si="462"/>
        <v>1881.023000000001</v>
      </c>
      <c r="BZ548" s="14">
        <f t="shared" ca="1" si="475"/>
        <v>1001489.5629979603</v>
      </c>
      <c r="CA548" s="15">
        <f ca="1">SUM(BY$12:BY548)</f>
        <v>516426.36400000006</v>
      </c>
      <c r="CB548" s="16">
        <f ca="1">SUM(BW$12:BW548)+SUMIF(BX$12:BX548, "&lt;0")</f>
        <v>485063.19899796037</v>
      </c>
      <c r="CD548" s="9">
        <v>44719</v>
      </c>
      <c r="CE548" s="14">
        <f t="shared" ca="1" si="483"/>
        <v>2500</v>
      </c>
      <c r="CF548" s="14">
        <f t="shared" ca="1" si="492"/>
        <v>2500</v>
      </c>
      <c r="CG548" s="14">
        <f t="shared" ref="CG548:CG611" ca="1" si="500" xml:space="preserve"> CI524 + IF(CH547 &lt; 0, -CH547, 0)</f>
        <v>191.04510959180016</v>
      </c>
      <c r="CH548" s="14">
        <f t="shared" ca="1" si="476"/>
        <v>2308.9548904081998</v>
      </c>
      <c r="CI548" s="14">
        <f t="shared" ca="1" si="477"/>
        <v>2308.9548904081998</v>
      </c>
      <c r="CJ548" s="14">
        <f t="shared" ca="1" si="453"/>
        <v>1226287.2951667549</v>
      </c>
      <c r="CK548" s="15">
        <f ca="1">SUM(CI$12:CI548)</f>
        <v>633085.2250299413</v>
      </c>
      <c r="CL548" s="16">
        <f ca="1">SUM(CG$12:CG548)+SUMIF(CH$12:CH548, "&lt;0")</f>
        <v>593202.07013681345</v>
      </c>
    </row>
    <row r="549" spans="1:90" x14ac:dyDescent="0.2">
      <c r="A549" s="24">
        <v>44720</v>
      </c>
      <c r="B549" s="54">
        <f ca="1">IF($A549&gt;= $C$5,$C$6, INDEX('Historical Data'!$D$2:$D$745, MATCH(A549, 'Historical Data'!$B$2:$B$745, 0)))</f>
        <v>1295.6389999999997</v>
      </c>
      <c r="C549" s="14">
        <f t="shared" ca="1" si="486"/>
        <v>1295.6389999999994</v>
      </c>
      <c r="D549" s="14">
        <f t="shared" ca="1" si="454"/>
        <v>4.6250000000050022</v>
      </c>
      <c r="E549" s="14">
        <f t="shared" ca="1" si="463"/>
        <v>1291.0139999999947</v>
      </c>
      <c r="F549" s="14">
        <f t="shared" ca="1" si="455"/>
        <v>1291.0139999999947</v>
      </c>
      <c r="G549" s="14">
        <f t="shared" ca="1" si="478"/>
        <v>674119.6380000005</v>
      </c>
      <c r="H549" s="15">
        <f ca="1">SUM(F$12:F549)</f>
        <v>347757.37800000003</v>
      </c>
      <c r="I549" s="16">
        <f ca="1">SUM(D$12:D549)+SUMIF(E$12:E549, "&lt;0")</f>
        <v>326362.25999999978</v>
      </c>
      <c r="J549" s="15"/>
      <c r="K549" s="9">
        <v>44720</v>
      </c>
      <c r="L549" s="14">
        <f t="shared" ca="1" si="479"/>
        <v>1788.5130798771124</v>
      </c>
      <c r="M549" s="14">
        <f t="shared" ca="1" si="487"/>
        <v>1788.5130798771129</v>
      </c>
      <c r="N549" s="14">
        <f t="shared" ca="1" si="493"/>
        <v>1318.3491597542288</v>
      </c>
      <c r="O549" s="14">
        <f t="shared" ca="1" si="464"/>
        <v>470.16392012288361</v>
      </c>
      <c r="P549" s="14">
        <f t="shared" ca="1" si="465"/>
        <v>470.16392012288361</v>
      </c>
      <c r="Q549" s="14">
        <f t="shared" ca="1" si="448"/>
        <v>905277.58146237035</v>
      </c>
      <c r="R549" s="15">
        <f ca="1">SUM(P$12:P549)</f>
        <v>466047.15717050649</v>
      </c>
      <c r="S549" s="16">
        <f ca="1">SUM(N$12:N549)+SUMIF(O$12:O549, "&lt;0")</f>
        <v>439230.42429185822</v>
      </c>
      <c r="U549" s="9">
        <v>44720</v>
      </c>
      <c r="V549" s="14">
        <f t="shared" ca="1" si="480"/>
        <v>1250</v>
      </c>
      <c r="W549" s="14">
        <f t="shared" ca="1" si="488"/>
        <v>1250</v>
      </c>
      <c r="X549" s="14">
        <f t="shared" ca="1" si="494"/>
        <v>0</v>
      </c>
      <c r="Y549" s="14">
        <f t="shared" ca="1" si="466"/>
        <v>1250</v>
      </c>
      <c r="Z549" s="14">
        <f t="shared" ca="1" si="467"/>
        <v>1250</v>
      </c>
      <c r="AA549" s="14">
        <f t="shared" ca="1" si="449"/>
        <v>652714.94699999993</v>
      </c>
      <c r="AB549" s="15">
        <f ca="1">SUM(Z$12:Z549)</f>
        <v>336671.72599999997</v>
      </c>
      <c r="AC549" s="16">
        <f ca="1">SUM(X$12:X549)+SUMIF(Y$12:Y549, "&lt;0")</f>
        <v>316043.22100000008</v>
      </c>
      <c r="AE549" s="9">
        <v>44720</v>
      </c>
      <c r="AF549" s="14">
        <f t="shared" ca="1" si="456"/>
        <v>2000</v>
      </c>
      <c r="AG549" s="14">
        <f t="shared" ca="1" si="484"/>
        <v>2000</v>
      </c>
      <c r="AH549" s="14">
        <f t="shared" ca="1" si="495"/>
        <v>1622.346000000005</v>
      </c>
      <c r="AI549" s="14">
        <f t="shared" ca="1" si="457"/>
        <v>377.65399999999499</v>
      </c>
      <c r="AJ549" s="14">
        <f t="shared" ca="1" si="458"/>
        <v>377.65399999999499</v>
      </c>
      <c r="AK549" s="14">
        <f t="shared" ca="1" si="468"/>
        <v>1003489.5629979603</v>
      </c>
      <c r="AL549" s="15">
        <f ca="1">SUM(AJ$12:AJ549)</f>
        <v>516804.01800000004</v>
      </c>
      <c r="AM549" s="16">
        <f ca="1">SUM(AH$12:AH549)+SUMIF(AI$12:AI549, "&lt;0")</f>
        <v>486685.54499796039</v>
      </c>
      <c r="AO549" s="9">
        <v>44720</v>
      </c>
      <c r="AP549" s="14">
        <f t="shared" ca="1" si="459"/>
        <v>3000</v>
      </c>
      <c r="AQ549" s="14">
        <f t="shared" ca="1" si="489"/>
        <v>3000</v>
      </c>
      <c r="AR549" s="14">
        <f t="shared" ca="1" si="496"/>
        <v>2003.6804806225018</v>
      </c>
      <c r="AS549" s="14">
        <f t="shared" ca="1" si="469"/>
        <v>996.31951937749818</v>
      </c>
      <c r="AT549" s="14">
        <f t="shared" ca="1" si="470"/>
        <v>996.31951937749818</v>
      </c>
      <c r="AU549" s="14">
        <f t="shared" ca="1" si="450"/>
        <v>1444390.7878561858</v>
      </c>
      <c r="AV549" s="15">
        <f ca="1">SUM(AT$12:AT549)</f>
        <v>742885.63714179967</v>
      </c>
      <c r="AW549" s="16">
        <f ca="1">SUM(AR$12:AR549)+SUMIF(AS$12:AS549, "&lt;0")</f>
        <v>701505.15071438614</v>
      </c>
      <c r="AX549" s="15"/>
      <c r="AZ549" s="9">
        <v>44720</v>
      </c>
      <c r="BA549" s="14">
        <f t="shared" ca="1" si="481"/>
        <v>1500</v>
      </c>
      <c r="BB549" s="14">
        <f t="shared" ca="1" si="490"/>
        <v>1500</v>
      </c>
      <c r="BC549" s="14">
        <f t="shared" ca="1" si="497"/>
        <v>617.708000000006</v>
      </c>
      <c r="BD549" s="14">
        <f t="shared" ca="1" si="471"/>
        <v>882.291999999994</v>
      </c>
      <c r="BE549" s="14">
        <f t="shared" ca="1" si="472"/>
        <v>882.291999999994</v>
      </c>
      <c r="BF549" s="14">
        <f t="shared" ca="1" si="451"/>
        <v>769964.94699999993</v>
      </c>
      <c r="BG549" s="15">
        <f ca="1">SUM(BE$12:BE549)</f>
        <v>396804.0180000001</v>
      </c>
      <c r="BH549" s="16">
        <f ca="1">SUM(BC$12:BC549)+SUMIF(BD$12:BD549, "&lt;0")</f>
        <v>373160.92899999995</v>
      </c>
      <c r="BJ549" s="9">
        <v>44720</v>
      </c>
      <c r="BK549" s="14">
        <f t="shared" ca="1" si="482"/>
        <v>1750</v>
      </c>
      <c r="BL549" s="14">
        <f t="shared" ca="1" si="491"/>
        <v>1750</v>
      </c>
      <c r="BM549" s="14">
        <f t="shared" ca="1" si="498"/>
        <v>1241.323000000004</v>
      </c>
      <c r="BN549" s="14">
        <f t="shared" ca="1" si="473"/>
        <v>508.67699999999604</v>
      </c>
      <c r="BO549" s="14">
        <f t="shared" ca="1" si="474"/>
        <v>508.67699999999604</v>
      </c>
      <c r="BP549" s="14">
        <f t="shared" ca="1" si="452"/>
        <v>887214.94699999993</v>
      </c>
      <c r="BQ549" s="15">
        <f ca="1">SUM(BO$12:BO549)</f>
        <v>456804.01799999992</v>
      </c>
      <c r="BR549" s="16">
        <f ca="1">SUM(BM$12:BM549)+SUMIF(BN$12:BN549, "&lt;0")</f>
        <v>430410.929</v>
      </c>
      <c r="BT549" s="9">
        <v>44720</v>
      </c>
      <c r="BU549" s="14">
        <f t="shared" ca="1" si="460"/>
        <v>2000</v>
      </c>
      <c r="BV549" s="14">
        <f t="shared" ca="1" si="485"/>
        <v>2000</v>
      </c>
      <c r="BW549" s="14">
        <f t="shared" ca="1" si="499"/>
        <v>1622.346000000005</v>
      </c>
      <c r="BX549" s="14">
        <f t="shared" ca="1" si="461"/>
        <v>377.65399999999499</v>
      </c>
      <c r="BY549" s="14">
        <f t="shared" ca="1" si="462"/>
        <v>377.65399999999499</v>
      </c>
      <c r="BZ549" s="14">
        <f t="shared" ca="1" si="475"/>
        <v>1003489.5629979603</v>
      </c>
      <c r="CA549" s="15">
        <f ca="1">SUM(BY$12:BY549)</f>
        <v>516804.01800000004</v>
      </c>
      <c r="CB549" s="16">
        <f ca="1">SUM(BW$12:BW549)+SUMIF(BX$12:BX549, "&lt;0")</f>
        <v>486685.54499796039</v>
      </c>
      <c r="CD549" s="9">
        <v>44720</v>
      </c>
      <c r="CE549" s="14">
        <f t="shared" ca="1" si="483"/>
        <v>2500</v>
      </c>
      <c r="CF549" s="14">
        <f t="shared" ca="1" si="492"/>
        <v>2500</v>
      </c>
      <c r="CG549" s="14">
        <f t="shared" ca="1" si="500"/>
        <v>1720.1918395658686</v>
      </c>
      <c r="CH549" s="14">
        <f t="shared" ca="1" si="476"/>
        <v>779.80816043413142</v>
      </c>
      <c r="CI549" s="14">
        <f t="shared" ca="1" si="477"/>
        <v>779.80816043413142</v>
      </c>
      <c r="CJ549" s="14">
        <f t="shared" ca="1" si="453"/>
        <v>1228787.2951667549</v>
      </c>
      <c r="CK549" s="15">
        <f ca="1">SUM(CI$12:CI549)</f>
        <v>633865.03319037543</v>
      </c>
      <c r="CL549" s="16">
        <f ca="1">SUM(CG$12:CG549)+SUMIF(CH$12:CH549, "&lt;0")</f>
        <v>594922.26197637932</v>
      </c>
    </row>
    <row r="550" spans="1:90" x14ac:dyDescent="0.2">
      <c r="A550" s="24">
        <v>44721</v>
      </c>
      <c r="B550" s="54">
        <f ca="1">IF($A550&gt;= $C$5,$C$6, INDEX('Historical Data'!$D$2:$D$745, MATCH(A550, 'Historical Data'!$B$2:$B$745, 0)))</f>
        <v>1295.6389999999997</v>
      </c>
      <c r="C550" s="14">
        <f t="shared" ca="1" si="486"/>
        <v>1295.6389999999994</v>
      </c>
      <c r="D550" s="14">
        <f t="shared" ca="1" si="454"/>
        <v>628.47899999999618</v>
      </c>
      <c r="E550" s="14">
        <f t="shared" ca="1" si="463"/>
        <v>667.16000000000349</v>
      </c>
      <c r="F550" s="14">
        <f t="shared" ca="1" si="455"/>
        <v>667.16000000000349</v>
      </c>
      <c r="G550" s="14">
        <f t="shared" ca="1" si="478"/>
        <v>675415.27700000047</v>
      </c>
      <c r="H550" s="15">
        <f ca="1">SUM(F$12:F550)</f>
        <v>348424.53800000006</v>
      </c>
      <c r="I550" s="16">
        <f ca="1">SUM(D$12:D550)+SUMIF(E$12:E550, "&lt;0")</f>
        <v>326990.73899999977</v>
      </c>
      <c r="J550" s="15"/>
      <c r="K550" s="9">
        <v>44721</v>
      </c>
      <c r="L550" s="14">
        <f t="shared" ca="1" si="479"/>
        <v>1788.5130798771124</v>
      </c>
      <c r="M550" s="14">
        <f t="shared" ca="1" si="487"/>
        <v>1788.5130798771129</v>
      </c>
      <c r="N550" s="14">
        <f t="shared" ca="1" si="493"/>
        <v>1121.3530798771089</v>
      </c>
      <c r="O550" s="14">
        <f t="shared" ca="1" si="464"/>
        <v>667.16000000000349</v>
      </c>
      <c r="P550" s="14">
        <f t="shared" ca="1" si="465"/>
        <v>667.16000000000349</v>
      </c>
      <c r="Q550" s="14">
        <f t="shared" ca="1" si="448"/>
        <v>907066.09454224748</v>
      </c>
      <c r="R550" s="15">
        <f ca="1">SUM(P$12:P550)</f>
        <v>466714.31717050646</v>
      </c>
      <c r="S550" s="16">
        <f ca="1">SUM(N$12:N550)+SUMIF(O$12:O550, "&lt;0")</f>
        <v>440351.77737173531</v>
      </c>
      <c r="U550" s="9">
        <v>44721</v>
      </c>
      <c r="V550" s="14">
        <f t="shared" ca="1" si="480"/>
        <v>1250</v>
      </c>
      <c r="W550" s="14">
        <f t="shared" ca="1" si="488"/>
        <v>1250</v>
      </c>
      <c r="X550" s="14">
        <f t="shared" ca="1" si="494"/>
        <v>450.5480000000025</v>
      </c>
      <c r="Y550" s="14">
        <f t="shared" ca="1" si="466"/>
        <v>799.4519999999975</v>
      </c>
      <c r="Z550" s="14">
        <f t="shared" ca="1" si="467"/>
        <v>799.4519999999975</v>
      </c>
      <c r="AA550" s="14">
        <f t="shared" ca="1" si="449"/>
        <v>653964.94699999993</v>
      </c>
      <c r="AB550" s="15">
        <f ca="1">SUM(Z$12:Z550)</f>
        <v>337471.17799999996</v>
      </c>
      <c r="AC550" s="16">
        <f ca="1">SUM(X$12:X550)+SUMIF(Y$12:Y550, "&lt;0")</f>
        <v>316493.76900000009</v>
      </c>
      <c r="AE550" s="9">
        <v>44721</v>
      </c>
      <c r="AF550" s="14">
        <f t="shared" ca="1" si="456"/>
        <v>2000</v>
      </c>
      <c r="AG550" s="14">
        <f t="shared" ca="1" si="484"/>
        <v>2000</v>
      </c>
      <c r="AH550" s="14">
        <f t="shared" ca="1" si="495"/>
        <v>1332.8399999999965</v>
      </c>
      <c r="AI550" s="14">
        <f t="shared" ca="1" si="457"/>
        <v>667.16000000000349</v>
      </c>
      <c r="AJ550" s="14">
        <f t="shared" ca="1" si="458"/>
        <v>667.16000000000349</v>
      </c>
      <c r="AK550" s="14">
        <f t="shared" ca="1" si="468"/>
        <v>1005489.5629979603</v>
      </c>
      <c r="AL550" s="15">
        <f ca="1">SUM(AJ$12:AJ550)</f>
        <v>517471.17800000007</v>
      </c>
      <c r="AM550" s="16">
        <f ca="1">SUM(AH$12:AH550)+SUMIF(AI$12:AI550, "&lt;0")</f>
        <v>488018.38499796035</v>
      </c>
      <c r="AO550" s="9">
        <v>44721</v>
      </c>
      <c r="AP550" s="14">
        <f t="shared" ca="1" si="459"/>
        <v>3000</v>
      </c>
      <c r="AQ550" s="14">
        <f t="shared" ca="1" si="489"/>
        <v>3000</v>
      </c>
      <c r="AR550" s="14">
        <f t="shared" ca="1" si="496"/>
        <v>1714.1744806224938</v>
      </c>
      <c r="AS550" s="14">
        <f t="shared" ca="1" si="469"/>
        <v>1285.8255193775062</v>
      </c>
      <c r="AT550" s="14">
        <f t="shared" ca="1" si="470"/>
        <v>1285.8255193775062</v>
      </c>
      <c r="AU550" s="14">
        <f t="shared" ca="1" si="450"/>
        <v>1447390.7878561858</v>
      </c>
      <c r="AV550" s="15">
        <f ca="1">SUM(AT$12:AT550)</f>
        <v>744171.46266117715</v>
      </c>
      <c r="AW550" s="16">
        <f ca="1">SUM(AR$12:AR550)+SUMIF(AS$12:AS550, "&lt;0")</f>
        <v>703219.32519500866</v>
      </c>
      <c r="AX550" s="15"/>
      <c r="AZ550" s="9">
        <v>44721</v>
      </c>
      <c r="BA550" s="14">
        <f t="shared" ca="1" si="481"/>
        <v>1500</v>
      </c>
      <c r="BB550" s="14">
        <f t="shared" ca="1" si="490"/>
        <v>1500</v>
      </c>
      <c r="BC550" s="14">
        <f t="shared" ca="1" si="497"/>
        <v>832.83999999999651</v>
      </c>
      <c r="BD550" s="14">
        <f t="shared" ca="1" si="471"/>
        <v>667.16000000000349</v>
      </c>
      <c r="BE550" s="14">
        <f t="shared" ca="1" si="472"/>
        <v>667.16000000000349</v>
      </c>
      <c r="BF550" s="14">
        <f t="shared" ca="1" si="451"/>
        <v>771464.94699999993</v>
      </c>
      <c r="BG550" s="15">
        <f ca="1">SUM(BE$12:BE550)</f>
        <v>397471.17800000007</v>
      </c>
      <c r="BH550" s="16">
        <f ca="1">SUM(BC$12:BC550)+SUMIF(BD$12:BD550, "&lt;0")</f>
        <v>373993.76899999997</v>
      </c>
      <c r="BJ550" s="9">
        <v>44721</v>
      </c>
      <c r="BK550" s="14">
        <f t="shared" ca="1" si="482"/>
        <v>1750</v>
      </c>
      <c r="BL550" s="14">
        <f t="shared" ca="1" si="491"/>
        <v>1750</v>
      </c>
      <c r="BM550" s="14">
        <f t="shared" ca="1" si="498"/>
        <v>1082.8399999999965</v>
      </c>
      <c r="BN550" s="14">
        <f t="shared" ca="1" si="473"/>
        <v>667.16000000000349</v>
      </c>
      <c r="BO550" s="14">
        <f t="shared" ca="1" si="474"/>
        <v>667.16000000000349</v>
      </c>
      <c r="BP550" s="14">
        <f t="shared" ca="1" si="452"/>
        <v>888964.94699999993</v>
      </c>
      <c r="BQ550" s="15">
        <f ca="1">SUM(BO$12:BO550)</f>
        <v>457471.17799999996</v>
      </c>
      <c r="BR550" s="16">
        <f ca="1">SUM(BM$12:BM550)+SUMIF(BN$12:BN550, "&lt;0")</f>
        <v>431493.76899999997</v>
      </c>
      <c r="BT550" s="9">
        <v>44721</v>
      </c>
      <c r="BU550" s="14">
        <f t="shared" ca="1" si="460"/>
        <v>2000</v>
      </c>
      <c r="BV550" s="14">
        <f t="shared" ca="1" si="485"/>
        <v>2000</v>
      </c>
      <c r="BW550" s="14">
        <f t="shared" ca="1" si="499"/>
        <v>1332.8399999999965</v>
      </c>
      <c r="BX550" s="14">
        <f t="shared" ca="1" si="461"/>
        <v>667.16000000000349</v>
      </c>
      <c r="BY550" s="14">
        <f t="shared" ca="1" si="462"/>
        <v>667.16000000000349</v>
      </c>
      <c r="BZ550" s="14">
        <f t="shared" ca="1" si="475"/>
        <v>1005489.5629979603</v>
      </c>
      <c r="CA550" s="15">
        <f ca="1">SUM(BY$12:BY550)</f>
        <v>517471.17800000007</v>
      </c>
      <c r="CB550" s="16">
        <f ca="1">SUM(BW$12:BW550)+SUMIF(BX$12:BX550, "&lt;0")</f>
        <v>488018.38499796035</v>
      </c>
      <c r="CD550" s="9">
        <v>44721</v>
      </c>
      <c r="CE550" s="14">
        <f t="shared" ca="1" si="483"/>
        <v>2500</v>
      </c>
      <c r="CF550" s="14">
        <f t="shared" ca="1" si="492"/>
        <v>2500</v>
      </c>
      <c r="CG550" s="14">
        <f t="shared" ca="1" si="500"/>
        <v>1456.4635695399229</v>
      </c>
      <c r="CH550" s="14">
        <f t="shared" ca="1" si="476"/>
        <v>1043.5364304600771</v>
      </c>
      <c r="CI550" s="14">
        <f t="shared" ca="1" si="477"/>
        <v>1043.5364304600771</v>
      </c>
      <c r="CJ550" s="14">
        <f t="shared" ca="1" si="453"/>
        <v>1231287.2951667549</v>
      </c>
      <c r="CK550" s="15">
        <f ca="1">SUM(CI$12:CI550)</f>
        <v>634908.56962083548</v>
      </c>
      <c r="CL550" s="16">
        <f ca="1">SUM(CG$12:CG550)+SUMIF(CH$12:CH550, "&lt;0")</f>
        <v>596378.72554591927</v>
      </c>
    </row>
    <row r="551" spans="1:90" x14ac:dyDescent="0.2">
      <c r="A551" s="24">
        <v>44722</v>
      </c>
      <c r="B551" s="54">
        <f ca="1">IF($A551&gt;= $C$5,$C$6, INDEX('Historical Data'!$D$2:$D$745, MATCH(A551, 'Historical Data'!$B$2:$B$745, 0)))</f>
        <v>1295.6389999999997</v>
      </c>
      <c r="C551" s="14">
        <f t="shared" ca="1" si="486"/>
        <v>1295.6389999999994</v>
      </c>
      <c r="D551" s="14">
        <f t="shared" ca="1" si="454"/>
        <v>1295.6389999999997</v>
      </c>
      <c r="E551" s="14">
        <f t="shared" ca="1" si="463"/>
        <v>0</v>
      </c>
      <c r="F551" s="14">
        <f t="shared" ca="1" si="455"/>
        <v>0</v>
      </c>
      <c r="G551" s="14">
        <f t="shared" ca="1" si="478"/>
        <v>676710.91600000043</v>
      </c>
      <c r="H551" s="15">
        <f ca="1">SUM(F$12:F551)</f>
        <v>348424.53800000006</v>
      </c>
      <c r="I551" s="16">
        <f ca="1">SUM(D$12:D551)+SUMIF(E$12:E551, "&lt;0")</f>
        <v>328286.37799999979</v>
      </c>
      <c r="J551" s="15"/>
      <c r="K551" s="9">
        <v>44722</v>
      </c>
      <c r="L551" s="14">
        <f t="shared" ca="1" si="479"/>
        <v>1788.5130798771124</v>
      </c>
      <c r="M551" s="14">
        <f t="shared" ca="1" si="487"/>
        <v>1788.5130798771129</v>
      </c>
      <c r="N551" s="14">
        <f t="shared" ca="1" si="493"/>
        <v>1788.5130798771124</v>
      </c>
      <c r="O551" s="14">
        <f t="shared" ca="1" si="464"/>
        <v>0</v>
      </c>
      <c r="P551" s="14">
        <f t="shared" ca="1" si="465"/>
        <v>0</v>
      </c>
      <c r="Q551" s="14">
        <f t="shared" ca="1" si="448"/>
        <v>908854.6076221246</v>
      </c>
      <c r="R551" s="15">
        <f ca="1">SUM(P$12:P551)</f>
        <v>466714.31717050646</v>
      </c>
      <c r="S551" s="16">
        <f ca="1">SUM(N$12:N551)+SUMIF(O$12:O551, "&lt;0")</f>
        <v>442140.29045161244</v>
      </c>
      <c r="U551" s="9">
        <v>44722</v>
      </c>
      <c r="V551" s="14">
        <f t="shared" ca="1" si="480"/>
        <v>1250</v>
      </c>
      <c r="W551" s="14">
        <f t="shared" ca="1" si="488"/>
        <v>1250</v>
      </c>
      <c r="X551" s="14">
        <f t="shared" ca="1" si="494"/>
        <v>1250</v>
      </c>
      <c r="Y551" s="14">
        <f t="shared" ca="1" si="466"/>
        <v>0</v>
      </c>
      <c r="Z551" s="14">
        <f t="shared" ca="1" si="467"/>
        <v>0</v>
      </c>
      <c r="AA551" s="14">
        <f t="shared" ca="1" si="449"/>
        <v>655214.94699999993</v>
      </c>
      <c r="AB551" s="15">
        <f ca="1">SUM(Z$12:Z551)</f>
        <v>337471.17799999996</v>
      </c>
      <c r="AC551" s="16">
        <f ca="1">SUM(X$12:X551)+SUMIF(Y$12:Y551, "&lt;0")</f>
        <v>317743.76900000009</v>
      </c>
      <c r="AE551" s="9">
        <v>44722</v>
      </c>
      <c r="AF551" s="14">
        <f t="shared" ca="1" si="456"/>
        <v>2000</v>
      </c>
      <c r="AG551" s="14">
        <f t="shared" ca="1" si="484"/>
        <v>2000</v>
      </c>
      <c r="AH551" s="14">
        <f t="shared" ca="1" si="495"/>
        <v>2000</v>
      </c>
      <c r="AI551" s="14">
        <f t="shared" ca="1" si="457"/>
        <v>0</v>
      </c>
      <c r="AJ551" s="14">
        <f t="shared" ca="1" si="458"/>
        <v>0</v>
      </c>
      <c r="AK551" s="14">
        <f t="shared" ca="1" si="468"/>
        <v>1007489.5629979603</v>
      </c>
      <c r="AL551" s="15">
        <f ca="1">SUM(AJ$12:AJ551)</f>
        <v>517471.17800000007</v>
      </c>
      <c r="AM551" s="16">
        <f ca="1">SUM(AH$12:AH551)+SUMIF(AI$12:AI551, "&lt;0")</f>
        <v>490018.38499796035</v>
      </c>
      <c r="AO551" s="9">
        <v>44722</v>
      </c>
      <c r="AP551" s="14">
        <f t="shared" ca="1" si="459"/>
        <v>3000</v>
      </c>
      <c r="AQ551" s="14">
        <f t="shared" ca="1" si="489"/>
        <v>3000</v>
      </c>
      <c r="AR551" s="14">
        <f t="shared" ca="1" si="496"/>
        <v>2381.3344806224973</v>
      </c>
      <c r="AS551" s="14">
        <f t="shared" ca="1" si="469"/>
        <v>618.66551937750273</v>
      </c>
      <c r="AT551" s="14">
        <f t="shared" ca="1" si="470"/>
        <v>618.66551937750273</v>
      </c>
      <c r="AU551" s="14">
        <f t="shared" ca="1" si="450"/>
        <v>1450390.7878561858</v>
      </c>
      <c r="AV551" s="15">
        <f ca="1">SUM(AT$12:AT551)</f>
        <v>744790.1281805546</v>
      </c>
      <c r="AW551" s="16">
        <f ca="1">SUM(AR$12:AR551)+SUMIF(AS$12:AS551, "&lt;0")</f>
        <v>705600.65967563121</v>
      </c>
      <c r="AX551" s="15"/>
      <c r="AZ551" s="9">
        <v>44722</v>
      </c>
      <c r="BA551" s="14">
        <f t="shared" ca="1" si="481"/>
        <v>1500</v>
      </c>
      <c r="BB551" s="14">
        <f t="shared" ca="1" si="490"/>
        <v>1500</v>
      </c>
      <c r="BC551" s="14">
        <f t="shared" ca="1" si="497"/>
        <v>1500</v>
      </c>
      <c r="BD551" s="14">
        <f t="shared" ca="1" si="471"/>
        <v>0</v>
      </c>
      <c r="BE551" s="14">
        <f t="shared" ca="1" si="472"/>
        <v>0</v>
      </c>
      <c r="BF551" s="14">
        <f t="shared" ca="1" si="451"/>
        <v>772964.94699999993</v>
      </c>
      <c r="BG551" s="15">
        <f ca="1">SUM(BE$12:BE551)</f>
        <v>397471.17800000007</v>
      </c>
      <c r="BH551" s="16">
        <f ca="1">SUM(BC$12:BC551)+SUMIF(BD$12:BD551, "&lt;0")</f>
        <v>375493.76899999997</v>
      </c>
      <c r="BJ551" s="9">
        <v>44722</v>
      </c>
      <c r="BK551" s="14">
        <f t="shared" ca="1" si="482"/>
        <v>1750</v>
      </c>
      <c r="BL551" s="14">
        <f t="shared" ca="1" si="491"/>
        <v>1750</v>
      </c>
      <c r="BM551" s="14">
        <f t="shared" ca="1" si="498"/>
        <v>1750</v>
      </c>
      <c r="BN551" s="14">
        <f t="shared" ca="1" si="473"/>
        <v>0</v>
      </c>
      <c r="BO551" s="14">
        <f t="shared" ca="1" si="474"/>
        <v>0</v>
      </c>
      <c r="BP551" s="14">
        <f t="shared" ca="1" si="452"/>
        <v>890714.94699999993</v>
      </c>
      <c r="BQ551" s="15">
        <f ca="1">SUM(BO$12:BO551)</f>
        <v>457471.17799999996</v>
      </c>
      <c r="BR551" s="16">
        <f ca="1">SUM(BM$12:BM551)+SUMIF(BN$12:BN551, "&lt;0")</f>
        <v>433243.76899999997</v>
      </c>
      <c r="BT551" s="9">
        <v>44722</v>
      </c>
      <c r="BU551" s="14">
        <f t="shared" ca="1" si="460"/>
        <v>2000</v>
      </c>
      <c r="BV551" s="14">
        <f t="shared" ca="1" si="485"/>
        <v>2000</v>
      </c>
      <c r="BW551" s="14">
        <f t="shared" ca="1" si="499"/>
        <v>2000</v>
      </c>
      <c r="BX551" s="14">
        <f t="shared" ca="1" si="461"/>
        <v>0</v>
      </c>
      <c r="BY551" s="14">
        <f t="shared" ca="1" si="462"/>
        <v>0</v>
      </c>
      <c r="BZ551" s="14">
        <f t="shared" ca="1" si="475"/>
        <v>1007489.5629979603</v>
      </c>
      <c r="CA551" s="15">
        <f ca="1">SUM(BY$12:BY551)</f>
        <v>517471.17800000007</v>
      </c>
      <c r="CB551" s="16">
        <f ca="1">SUM(BW$12:BW551)+SUMIF(BX$12:BX551, "&lt;0")</f>
        <v>490018.38499796035</v>
      </c>
      <c r="CD551" s="9">
        <v>44722</v>
      </c>
      <c r="CE551" s="14">
        <f t="shared" ca="1" si="483"/>
        <v>2500</v>
      </c>
      <c r="CF551" s="14">
        <f t="shared" ca="1" si="492"/>
        <v>2500</v>
      </c>
      <c r="CG551" s="14">
        <f t="shared" ca="1" si="500"/>
        <v>2149.4012995139892</v>
      </c>
      <c r="CH551" s="14">
        <f t="shared" ca="1" si="476"/>
        <v>350.59870048601078</v>
      </c>
      <c r="CI551" s="14">
        <f t="shared" ca="1" si="477"/>
        <v>350.59870048601078</v>
      </c>
      <c r="CJ551" s="14">
        <f t="shared" ca="1" si="453"/>
        <v>1233787.2951667549</v>
      </c>
      <c r="CK551" s="15">
        <f ca="1">SUM(CI$12:CI551)</f>
        <v>635259.16832132149</v>
      </c>
      <c r="CL551" s="16">
        <f ca="1">SUM(CG$12:CG551)+SUMIF(CH$12:CH551, "&lt;0")</f>
        <v>598528.12684543326</v>
      </c>
    </row>
    <row r="552" spans="1:90" x14ac:dyDescent="0.2">
      <c r="A552" s="24">
        <v>44723</v>
      </c>
      <c r="B552" s="54">
        <f ca="1">IF($A552&gt;= $C$5,$C$6, INDEX('Historical Data'!$D$2:$D$745, MATCH(A552, 'Historical Data'!$B$2:$B$745, 0)))</f>
        <v>1295.6389999999997</v>
      </c>
      <c r="C552" s="14">
        <f t="shared" ca="1" si="486"/>
        <v>1295.6389999999994</v>
      </c>
      <c r="D552" s="14">
        <f t="shared" ca="1" si="454"/>
        <v>697.48800000000165</v>
      </c>
      <c r="E552" s="14">
        <f t="shared" ca="1" si="463"/>
        <v>598.15099999999802</v>
      </c>
      <c r="F552" s="14">
        <f t="shared" ca="1" si="455"/>
        <v>598.15099999999802</v>
      </c>
      <c r="G552" s="14">
        <f t="shared" ca="1" si="478"/>
        <v>678006.5550000004</v>
      </c>
      <c r="H552" s="15">
        <f ca="1">SUM(F$12:F552)</f>
        <v>349022.68900000007</v>
      </c>
      <c r="I552" s="16">
        <f ca="1">SUM(D$12:D552)+SUMIF(E$12:E552, "&lt;0")</f>
        <v>328983.86599999981</v>
      </c>
      <c r="J552" s="15"/>
      <c r="K552" s="9">
        <v>44723</v>
      </c>
      <c r="L552" s="14">
        <f t="shared" ca="1" si="479"/>
        <v>1788.5130798771124</v>
      </c>
      <c r="M552" s="14">
        <f t="shared" ca="1" si="487"/>
        <v>1788.5130798771129</v>
      </c>
      <c r="N552" s="14">
        <f t="shared" ca="1" si="493"/>
        <v>1190.3620798771144</v>
      </c>
      <c r="O552" s="14">
        <f t="shared" ca="1" si="464"/>
        <v>598.15099999999802</v>
      </c>
      <c r="P552" s="14">
        <f t="shared" ca="1" si="465"/>
        <v>598.15099999999802</v>
      </c>
      <c r="Q552" s="14">
        <f t="shared" ca="1" si="448"/>
        <v>910643.12070200173</v>
      </c>
      <c r="R552" s="15">
        <f ca="1">SUM(P$12:P552)</f>
        <v>467312.46817050647</v>
      </c>
      <c r="S552" s="16">
        <f ca="1">SUM(N$12:N552)+SUMIF(O$12:O552, "&lt;0")</f>
        <v>443330.65253148956</v>
      </c>
      <c r="U552" s="9">
        <v>44723</v>
      </c>
      <c r="V552" s="14">
        <f t="shared" ca="1" si="480"/>
        <v>1250</v>
      </c>
      <c r="W552" s="14">
        <f t="shared" ca="1" si="488"/>
        <v>1250</v>
      </c>
      <c r="X552" s="14">
        <f t="shared" ca="1" si="494"/>
        <v>651.84900000000198</v>
      </c>
      <c r="Y552" s="14">
        <f t="shared" ca="1" si="466"/>
        <v>598.15099999999802</v>
      </c>
      <c r="Z552" s="14">
        <f t="shared" ca="1" si="467"/>
        <v>598.15099999999802</v>
      </c>
      <c r="AA552" s="14">
        <f t="shared" ca="1" si="449"/>
        <v>656464.94699999993</v>
      </c>
      <c r="AB552" s="15">
        <f ca="1">SUM(Z$12:Z552)</f>
        <v>338069.32899999997</v>
      </c>
      <c r="AC552" s="16">
        <f ca="1">SUM(X$12:X552)+SUMIF(Y$12:Y552, "&lt;0")</f>
        <v>318395.61800000007</v>
      </c>
      <c r="AE552" s="9">
        <v>44723</v>
      </c>
      <c r="AF552" s="14">
        <f t="shared" ca="1" si="456"/>
        <v>2000</v>
      </c>
      <c r="AG552" s="14">
        <f t="shared" ca="1" si="484"/>
        <v>2000</v>
      </c>
      <c r="AH552" s="14">
        <f t="shared" ca="1" si="495"/>
        <v>1401.849000000002</v>
      </c>
      <c r="AI552" s="14">
        <f t="shared" ca="1" si="457"/>
        <v>598.15099999999802</v>
      </c>
      <c r="AJ552" s="14">
        <f t="shared" ca="1" si="458"/>
        <v>598.15099999999802</v>
      </c>
      <c r="AK552" s="14">
        <f t="shared" ca="1" si="468"/>
        <v>1009489.5629979603</v>
      </c>
      <c r="AL552" s="15">
        <f ca="1">SUM(AJ$12:AJ552)</f>
        <v>518069.32900000009</v>
      </c>
      <c r="AM552" s="16">
        <f ca="1">SUM(AH$12:AH552)+SUMIF(AI$12:AI552, "&lt;0")</f>
        <v>491420.23399796034</v>
      </c>
      <c r="AO552" s="9">
        <v>44723</v>
      </c>
      <c r="AP552" s="14">
        <f t="shared" ca="1" si="459"/>
        <v>3000</v>
      </c>
      <c r="AQ552" s="14">
        <f t="shared" ca="1" si="489"/>
        <v>3000</v>
      </c>
      <c r="AR552" s="14">
        <f t="shared" ca="1" si="496"/>
        <v>1783.1834806224992</v>
      </c>
      <c r="AS552" s="14">
        <f t="shared" ca="1" si="469"/>
        <v>1216.8165193775008</v>
      </c>
      <c r="AT552" s="14">
        <f t="shared" ca="1" si="470"/>
        <v>1216.8165193775008</v>
      </c>
      <c r="AU552" s="14">
        <f t="shared" ca="1" si="450"/>
        <v>1453390.7878561858</v>
      </c>
      <c r="AV552" s="15">
        <f ca="1">SUM(AT$12:AT552)</f>
        <v>746006.94469993212</v>
      </c>
      <c r="AW552" s="16">
        <f ca="1">SUM(AR$12:AR552)+SUMIF(AS$12:AS552, "&lt;0")</f>
        <v>707383.84315625369</v>
      </c>
      <c r="AX552" s="15"/>
      <c r="AZ552" s="9">
        <v>44723</v>
      </c>
      <c r="BA552" s="14">
        <f t="shared" ca="1" si="481"/>
        <v>1500</v>
      </c>
      <c r="BB552" s="14">
        <f t="shared" ca="1" si="490"/>
        <v>1500</v>
      </c>
      <c r="BC552" s="14">
        <f t="shared" ca="1" si="497"/>
        <v>901.84900000000198</v>
      </c>
      <c r="BD552" s="14">
        <f t="shared" ca="1" si="471"/>
        <v>598.15099999999802</v>
      </c>
      <c r="BE552" s="14">
        <f t="shared" ca="1" si="472"/>
        <v>598.15099999999802</v>
      </c>
      <c r="BF552" s="14">
        <f t="shared" ca="1" si="451"/>
        <v>774464.94699999993</v>
      </c>
      <c r="BG552" s="15">
        <f ca="1">SUM(BE$12:BE552)</f>
        <v>398069.32900000009</v>
      </c>
      <c r="BH552" s="16">
        <f ca="1">SUM(BC$12:BC552)+SUMIF(BD$12:BD552, "&lt;0")</f>
        <v>376395.61799999996</v>
      </c>
      <c r="BJ552" s="9">
        <v>44723</v>
      </c>
      <c r="BK552" s="14">
        <f t="shared" ca="1" si="482"/>
        <v>1750</v>
      </c>
      <c r="BL552" s="14">
        <f t="shared" ca="1" si="491"/>
        <v>1750</v>
      </c>
      <c r="BM552" s="14">
        <f t="shared" ca="1" si="498"/>
        <v>1151.849000000002</v>
      </c>
      <c r="BN552" s="14">
        <f t="shared" ca="1" si="473"/>
        <v>598.15099999999802</v>
      </c>
      <c r="BO552" s="14">
        <f t="shared" ca="1" si="474"/>
        <v>598.15099999999802</v>
      </c>
      <c r="BP552" s="14">
        <f t="shared" ca="1" si="452"/>
        <v>892464.94699999993</v>
      </c>
      <c r="BQ552" s="15">
        <f ca="1">SUM(BO$12:BO552)</f>
        <v>458069.32899999997</v>
      </c>
      <c r="BR552" s="16">
        <f ca="1">SUM(BM$12:BM552)+SUMIF(BN$12:BN552, "&lt;0")</f>
        <v>434395.6179999999</v>
      </c>
      <c r="BT552" s="9">
        <v>44723</v>
      </c>
      <c r="BU552" s="14">
        <f t="shared" ca="1" si="460"/>
        <v>2000</v>
      </c>
      <c r="BV552" s="14">
        <f t="shared" ca="1" si="485"/>
        <v>2000</v>
      </c>
      <c r="BW552" s="14">
        <f t="shared" ca="1" si="499"/>
        <v>1401.849000000002</v>
      </c>
      <c r="BX552" s="14">
        <f t="shared" ca="1" si="461"/>
        <v>598.15099999999802</v>
      </c>
      <c r="BY552" s="14">
        <f t="shared" ca="1" si="462"/>
        <v>598.15099999999802</v>
      </c>
      <c r="BZ552" s="14">
        <f t="shared" ca="1" si="475"/>
        <v>1009489.5629979603</v>
      </c>
      <c r="CA552" s="15">
        <f ca="1">SUM(BY$12:BY552)</f>
        <v>518069.32900000009</v>
      </c>
      <c r="CB552" s="16">
        <f ca="1">SUM(BW$12:BW552)+SUMIF(BX$12:BX552, "&lt;0")</f>
        <v>491420.23399796034</v>
      </c>
      <c r="CD552" s="9">
        <v>44723</v>
      </c>
      <c r="CE552" s="14">
        <f t="shared" ca="1" si="483"/>
        <v>2500</v>
      </c>
      <c r="CF552" s="14">
        <f t="shared" ca="1" si="492"/>
        <v>2500</v>
      </c>
      <c r="CG552" s="14">
        <f t="shared" ca="1" si="500"/>
        <v>1577.0280294880536</v>
      </c>
      <c r="CH552" s="14">
        <f t="shared" ca="1" si="476"/>
        <v>922.97197051194644</v>
      </c>
      <c r="CI552" s="14">
        <f t="shared" ca="1" si="477"/>
        <v>922.97197051194644</v>
      </c>
      <c r="CJ552" s="14">
        <f t="shared" ca="1" si="453"/>
        <v>1236287.2951667549</v>
      </c>
      <c r="CK552" s="15">
        <f ca="1">SUM(CI$12:CI552)</f>
        <v>636182.14029183344</v>
      </c>
      <c r="CL552" s="16">
        <f ca="1">SUM(CG$12:CG552)+SUMIF(CH$12:CH552, "&lt;0")</f>
        <v>600105.15487492131</v>
      </c>
    </row>
    <row r="553" spans="1:90" x14ac:dyDescent="0.2">
      <c r="A553" s="24">
        <v>44724</v>
      </c>
      <c r="B553" s="54">
        <f ca="1">IF($A553&gt;= $C$5,$C$6, INDEX('Historical Data'!$D$2:$D$745, MATCH(A553, 'Historical Data'!$B$2:$B$745, 0)))</f>
        <v>1295.6389999999997</v>
      </c>
      <c r="C553" s="14">
        <f t="shared" ca="1" si="486"/>
        <v>1295.6389999999994</v>
      </c>
      <c r="D553" s="14">
        <f t="shared" ca="1" si="454"/>
        <v>1203.1669999999945</v>
      </c>
      <c r="E553" s="14">
        <f t="shared" ca="1" si="463"/>
        <v>92.47200000000521</v>
      </c>
      <c r="F553" s="14">
        <f t="shared" ca="1" si="455"/>
        <v>92.47200000000521</v>
      </c>
      <c r="G553" s="14">
        <f t="shared" ca="1" si="478"/>
        <v>679302.19400000037</v>
      </c>
      <c r="H553" s="15">
        <f ca="1">SUM(F$12:F553)</f>
        <v>349115.16100000008</v>
      </c>
      <c r="I553" s="16">
        <f ca="1">SUM(D$12:D553)+SUMIF(E$12:E553, "&lt;0")</f>
        <v>330187.03299999982</v>
      </c>
      <c r="J553" s="15"/>
      <c r="K553" s="9">
        <v>44724</v>
      </c>
      <c r="L553" s="14">
        <f t="shared" ca="1" si="479"/>
        <v>1788.5130798771124</v>
      </c>
      <c r="M553" s="14">
        <f t="shared" ca="1" si="487"/>
        <v>1788.5130798771129</v>
      </c>
      <c r="N553" s="14">
        <f t="shared" ca="1" si="493"/>
        <v>1696.0410798771072</v>
      </c>
      <c r="O553" s="14">
        <f t="shared" ca="1" si="464"/>
        <v>92.47200000000521</v>
      </c>
      <c r="P553" s="14">
        <f t="shared" ca="1" si="465"/>
        <v>92.47200000000521</v>
      </c>
      <c r="Q553" s="14">
        <f t="shared" ca="1" si="448"/>
        <v>912431.63378187886</v>
      </c>
      <c r="R553" s="15">
        <f ca="1">SUM(P$12:P553)</f>
        <v>467404.94017050648</v>
      </c>
      <c r="S553" s="16">
        <f ca="1">SUM(N$12:N553)+SUMIF(O$12:O553, "&lt;0")</f>
        <v>445026.69361136667</v>
      </c>
      <c r="U553" s="9">
        <v>44724</v>
      </c>
      <c r="V553" s="14">
        <f t="shared" ca="1" si="480"/>
        <v>1250</v>
      </c>
      <c r="W553" s="14">
        <f t="shared" ca="1" si="488"/>
        <v>1250</v>
      </c>
      <c r="X553" s="14">
        <f t="shared" ca="1" si="494"/>
        <v>1157.5279999999948</v>
      </c>
      <c r="Y553" s="14">
        <f t="shared" ca="1" si="466"/>
        <v>92.47200000000521</v>
      </c>
      <c r="Z553" s="14">
        <f t="shared" ca="1" si="467"/>
        <v>92.47200000000521</v>
      </c>
      <c r="AA553" s="14">
        <f t="shared" ca="1" si="449"/>
        <v>657714.94699999993</v>
      </c>
      <c r="AB553" s="15">
        <f ca="1">SUM(Z$12:Z553)</f>
        <v>338161.80099999998</v>
      </c>
      <c r="AC553" s="16">
        <f ca="1">SUM(X$12:X553)+SUMIF(Y$12:Y553, "&lt;0")</f>
        <v>319553.14600000007</v>
      </c>
      <c r="AE553" s="9">
        <v>44724</v>
      </c>
      <c r="AF553" s="14">
        <f t="shared" ca="1" si="456"/>
        <v>2000</v>
      </c>
      <c r="AG553" s="14">
        <f t="shared" ca="1" si="484"/>
        <v>2000</v>
      </c>
      <c r="AH553" s="14">
        <f t="shared" ca="1" si="495"/>
        <v>1907.5279999999948</v>
      </c>
      <c r="AI553" s="14">
        <f t="shared" ca="1" si="457"/>
        <v>92.47200000000521</v>
      </c>
      <c r="AJ553" s="14">
        <f t="shared" ca="1" si="458"/>
        <v>92.47200000000521</v>
      </c>
      <c r="AK553" s="14">
        <f t="shared" ca="1" si="468"/>
        <v>1011489.5629979603</v>
      </c>
      <c r="AL553" s="15">
        <f ca="1">SUM(AJ$12:AJ553)</f>
        <v>518161.80100000009</v>
      </c>
      <c r="AM553" s="16">
        <f ca="1">SUM(AH$12:AH553)+SUMIF(AI$12:AI553, "&lt;0")</f>
        <v>493327.76199796033</v>
      </c>
      <c r="AO553" s="9">
        <v>44724</v>
      </c>
      <c r="AP553" s="14">
        <f t="shared" ca="1" si="459"/>
        <v>3000</v>
      </c>
      <c r="AQ553" s="14">
        <f t="shared" ca="1" si="489"/>
        <v>3000</v>
      </c>
      <c r="AR553" s="14">
        <f t="shared" ca="1" si="496"/>
        <v>2288.8624806224921</v>
      </c>
      <c r="AS553" s="14">
        <f t="shared" ca="1" si="469"/>
        <v>711.13751937750794</v>
      </c>
      <c r="AT553" s="14">
        <f t="shared" ca="1" si="470"/>
        <v>711.13751937750794</v>
      </c>
      <c r="AU553" s="14">
        <f t="shared" ca="1" si="450"/>
        <v>1456390.7878561858</v>
      </c>
      <c r="AV553" s="15">
        <f ca="1">SUM(AT$12:AT553)</f>
        <v>746718.08221930964</v>
      </c>
      <c r="AW553" s="16">
        <f ca="1">SUM(AR$12:AR553)+SUMIF(AS$12:AS553, "&lt;0")</f>
        <v>709672.70563687617</v>
      </c>
      <c r="AX553" s="15"/>
      <c r="AZ553" s="9">
        <v>44724</v>
      </c>
      <c r="BA553" s="14">
        <f t="shared" ca="1" si="481"/>
        <v>1500</v>
      </c>
      <c r="BB553" s="14">
        <f t="shared" ca="1" si="490"/>
        <v>1500</v>
      </c>
      <c r="BC553" s="14">
        <f t="shared" ca="1" si="497"/>
        <v>1407.5279999999948</v>
      </c>
      <c r="BD553" s="14">
        <f t="shared" ca="1" si="471"/>
        <v>92.47200000000521</v>
      </c>
      <c r="BE553" s="14">
        <f t="shared" ca="1" si="472"/>
        <v>92.47200000000521</v>
      </c>
      <c r="BF553" s="14">
        <f t="shared" ca="1" si="451"/>
        <v>775964.94699999993</v>
      </c>
      <c r="BG553" s="15">
        <f ca="1">SUM(BE$12:BE553)</f>
        <v>398161.80100000009</v>
      </c>
      <c r="BH553" s="16">
        <f ca="1">SUM(BC$12:BC553)+SUMIF(BD$12:BD553, "&lt;0")</f>
        <v>377803.14599999995</v>
      </c>
      <c r="BJ553" s="9">
        <v>44724</v>
      </c>
      <c r="BK553" s="14">
        <f t="shared" ca="1" si="482"/>
        <v>1750</v>
      </c>
      <c r="BL553" s="14">
        <f t="shared" ca="1" si="491"/>
        <v>1750</v>
      </c>
      <c r="BM553" s="14">
        <f t="shared" ca="1" si="498"/>
        <v>1657.5279999999948</v>
      </c>
      <c r="BN553" s="14">
        <f t="shared" ca="1" si="473"/>
        <v>92.47200000000521</v>
      </c>
      <c r="BO553" s="14">
        <f t="shared" ca="1" si="474"/>
        <v>92.47200000000521</v>
      </c>
      <c r="BP553" s="14">
        <f t="shared" ca="1" si="452"/>
        <v>894214.94699999993</v>
      </c>
      <c r="BQ553" s="15">
        <f ca="1">SUM(BO$12:BO553)</f>
        <v>458161.80099999998</v>
      </c>
      <c r="BR553" s="16">
        <f ca="1">SUM(BM$12:BM553)+SUMIF(BN$12:BN553, "&lt;0")</f>
        <v>436053.14599999995</v>
      </c>
      <c r="BT553" s="9">
        <v>44724</v>
      </c>
      <c r="BU553" s="14">
        <f t="shared" ca="1" si="460"/>
        <v>2000</v>
      </c>
      <c r="BV553" s="14">
        <f t="shared" ca="1" si="485"/>
        <v>2000</v>
      </c>
      <c r="BW553" s="14">
        <f t="shared" ca="1" si="499"/>
        <v>1907.5279999999948</v>
      </c>
      <c r="BX553" s="14">
        <f t="shared" ca="1" si="461"/>
        <v>92.47200000000521</v>
      </c>
      <c r="BY553" s="14">
        <f t="shared" ca="1" si="462"/>
        <v>92.47200000000521</v>
      </c>
      <c r="BZ553" s="14">
        <f t="shared" ca="1" si="475"/>
        <v>1011489.5629979603</v>
      </c>
      <c r="CA553" s="15">
        <f ca="1">SUM(BY$12:BY553)</f>
        <v>518161.80100000009</v>
      </c>
      <c r="CB553" s="16">
        <f ca="1">SUM(BW$12:BW553)+SUMIF(BX$12:BX553, "&lt;0")</f>
        <v>493327.76199796033</v>
      </c>
      <c r="CD553" s="9">
        <v>44724</v>
      </c>
      <c r="CE553" s="14">
        <f t="shared" ca="1" si="483"/>
        <v>2500</v>
      </c>
      <c r="CF553" s="14">
        <f t="shared" ca="1" si="492"/>
        <v>2500</v>
      </c>
      <c r="CG553" s="14">
        <f t="shared" ca="1" si="500"/>
        <v>2108.4847594621092</v>
      </c>
      <c r="CH553" s="14">
        <f t="shared" ca="1" si="476"/>
        <v>391.5152405378908</v>
      </c>
      <c r="CI553" s="14">
        <f t="shared" ca="1" si="477"/>
        <v>391.5152405378908</v>
      </c>
      <c r="CJ553" s="14">
        <f t="shared" ca="1" si="453"/>
        <v>1238787.2951667549</v>
      </c>
      <c r="CK553" s="15">
        <f ca="1">SUM(CI$12:CI553)</f>
        <v>636573.65553237137</v>
      </c>
      <c r="CL553" s="16">
        <f ca="1">SUM(CG$12:CG553)+SUMIF(CH$12:CH553, "&lt;0")</f>
        <v>602213.63963438338</v>
      </c>
    </row>
    <row r="554" spans="1:90" x14ac:dyDescent="0.2">
      <c r="A554" s="24">
        <v>44725</v>
      </c>
      <c r="B554" s="54">
        <f ca="1">IF($A554&gt;= $C$5,$C$6, INDEX('Historical Data'!$D$2:$D$745, MATCH(A554, 'Historical Data'!$B$2:$B$745, 0)))</f>
        <v>1295.6389999999997</v>
      </c>
      <c r="C554" s="14">
        <f t="shared" ca="1" si="486"/>
        <v>1295.6389999999994</v>
      </c>
      <c r="D554" s="14">
        <f t="shared" ca="1" si="454"/>
        <v>354.55500000000075</v>
      </c>
      <c r="E554" s="14">
        <f t="shared" ca="1" si="463"/>
        <v>941.08399999999892</v>
      </c>
      <c r="F554" s="14">
        <f t="shared" ca="1" si="455"/>
        <v>941.08399999999892</v>
      </c>
      <c r="G554" s="14">
        <f t="shared" ca="1" si="478"/>
        <v>680597.83300000033</v>
      </c>
      <c r="H554" s="15">
        <f ca="1">SUM(F$12:F554)</f>
        <v>350056.24500000005</v>
      </c>
      <c r="I554" s="16">
        <f ca="1">SUM(D$12:D554)+SUMIF(E$12:E554, "&lt;0")</f>
        <v>330541.58799999981</v>
      </c>
      <c r="J554" s="15"/>
      <c r="K554" s="9">
        <v>44725</v>
      </c>
      <c r="L554" s="14">
        <f t="shared" ca="1" si="479"/>
        <v>1788.5130798771124</v>
      </c>
      <c r="M554" s="14">
        <f t="shared" ca="1" si="487"/>
        <v>1788.5130798771129</v>
      </c>
      <c r="N554" s="14">
        <f t="shared" ca="1" si="493"/>
        <v>847.42907987711351</v>
      </c>
      <c r="O554" s="14">
        <f t="shared" ca="1" si="464"/>
        <v>941.08399999999892</v>
      </c>
      <c r="P554" s="14">
        <f t="shared" ca="1" si="465"/>
        <v>941.08399999999892</v>
      </c>
      <c r="Q554" s="14">
        <f t="shared" ca="1" si="448"/>
        <v>914220.14686175599</v>
      </c>
      <c r="R554" s="15">
        <f ca="1">SUM(P$12:P554)</f>
        <v>468346.02417050645</v>
      </c>
      <c r="S554" s="16">
        <f ca="1">SUM(N$12:N554)+SUMIF(O$12:O554, "&lt;0")</f>
        <v>445874.12269124377</v>
      </c>
      <c r="U554" s="9">
        <v>44725</v>
      </c>
      <c r="V554" s="14">
        <f t="shared" ca="1" si="480"/>
        <v>1250</v>
      </c>
      <c r="W554" s="14">
        <f t="shared" ca="1" si="488"/>
        <v>1250</v>
      </c>
      <c r="X554" s="14">
        <f t="shared" ca="1" si="494"/>
        <v>308.91600000000108</v>
      </c>
      <c r="Y554" s="14">
        <f t="shared" ca="1" si="466"/>
        <v>941.08399999999892</v>
      </c>
      <c r="Z554" s="14">
        <f t="shared" ca="1" si="467"/>
        <v>941.08399999999892</v>
      </c>
      <c r="AA554" s="14">
        <f t="shared" ca="1" si="449"/>
        <v>658964.94699999993</v>
      </c>
      <c r="AB554" s="15">
        <f ca="1">SUM(Z$12:Z554)</f>
        <v>339102.88499999995</v>
      </c>
      <c r="AC554" s="16">
        <f ca="1">SUM(X$12:X554)+SUMIF(Y$12:Y554, "&lt;0")</f>
        <v>319862.06200000009</v>
      </c>
      <c r="AE554" s="9">
        <v>44725</v>
      </c>
      <c r="AF554" s="14">
        <f t="shared" ca="1" si="456"/>
        <v>2000</v>
      </c>
      <c r="AG554" s="14">
        <f t="shared" ca="1" si="484"/>
        <v>2000</v>
      </c>
      <c r="AH554" s="14">
        <f t="shared" ca="1" si="495"/>
        <v>1058.9160000000011</v>
      </c>
      <c r="AI554" s="14">
        <f t="shared" ca="1" si="457"/>
        <v>941.08399999999892</v>
      </c>
      <c r="AJ554" s="14">
        <f t="shared" ca="1" si="458"/>
        <v>941.08399999999892</v>
      </c>
      <c r="AK554" s="14">
        <f t="shared" ca="1" si="468"/>
        <v>1013489.5629979603</v>
      </c>
      <c r="AL554" s="15">
        <f ca="1">SUM(AJ$12:AJ554)</f>
        <v>519102.88500000007</v>
      </c>
      <c r="AM554" s="16">
        <f ca="1">SUM(AH$12:AH554)+SUMIF(AI$12:AI554, "&lt;0")</f>
        <v>494386.67799796036</v>
      </c>
      <c r="AO554" s="9">
        <v>44725</v>
      </c>
      <c r="AP554" s="14">
        <f t="shared" ca="1" si="459"/>
        <v>3000</v>
      </c>
      <c r="AQ554" s="14">
        <f t="shared" ca="1" si="489"/>
        <v>3000</v>
      </c>
      <c r="AR554" s="14">
        <f t="shared" ca="1" si="496"/>
        <v>1440.2504806224979</v>
      </c>
      <c r="AS554" s="14">
        <f t="shared" ca="1" si="469"/>
        <v>1559.7495193775021</v>
      </c>
      <c r="AT554" s="14">
        <f t="shared" ca="1" si="470"/>
        <v>1559.7495193775021</v>
      </c>
      <c r="AU554" s="14">
        <f t="shared" ca="1" si="450"/>
        <v>1459390.7878561858</v>
      </c>
      <c r="AV554" s="15">
        <f ca="1">SUM(AT$12:AT554)</f>
        <v>748277.83173868712</v>
      </c>
      <c r="AW554" s="16">
        <f ca="1">SUM(AR$12:AR554)+SUMIF(AS$12:AS554, "&lt;0")</f>
        <v>711112.95611749869</v>
      </c>
      <c r="AX554" s="15"/>
      <c r="AZ554" s="9">
        <v>44725</v>
      </c>
      <c r="BA554" s="14">
        <f t="shared" ca="1" si="481"/>
        <v>1500</v>
      </c>
      <c r="BB554" s="14">
        <f t="shared" ca="1" si="490"/>
        <v>1500</v>
      </c>
      <c r="BC554" s="14">
        <f t="shared" ca="1" si="497"/>
        <v>558.91600000000108</v>
      </c>
      <c r="BD554" s="14">
        <f t="shared" ca="1" si="471"/>
        <v>941.08399999999892</v>
      </c>
      <c r="BE554" s="14">
        <f t="shared" ca="1" si="472"/>
        <v>941.08399999999892</v>
      </c>
      <c r="BF554" s="14">
        <f t="shared" ca="1" si="451"/>
        <v>777464.94699999993</v>
      </c>
      <c r="BG554" s="15">
        <f ca="1">SUM(BE$12:BE554)</f>
        <v>399102.88500000007</v>
      </c>
      <c r="BH554" s="16">
        <f ca="1">SUM(BC$12:BC554)+SUMIF(BD$12:BD554, "&lt;0")</f>
        <v>378362.06199999998</v>
      </c>
      <c r="BJ554" s="9">
        <v>44725</v>
      </c>
      <c r="BK554" s="14">
        <f t="shared" ca="1" si="482"/>
        <v>1750</v>
      </c>
      <c r="BL554" s="14">
        <f t="shared" ca="1" si="491"/>
        <v>1750</v>
      </c>
      <c r="BM554" s="14">
        <f t="shared" ca="1" si="498"/>
        <v>808.91600000000108</v>
      </c>
      <c r="BN554" s="14">
        <f t="shared" ca="1" si="473"/>
        <v>941.08399999999892</v>
      </c>
      <c r="BO554" s="14">
        <f t="shared" ca="1" si="474"/>
        <v>941.08399999999892</v>
      </c>
      <c r="BP554" s="14">
        <f t="shared" ca="1" si="452"/>
        <v>895964.94699999993</v>
      </c>
      <c r="BQ554" s="15">
        <f ca="1">SUM(BO$12:BO554)</f>
        <v>459102.88499999995</v>
      </c>
      <c r="BR554" s="16">
        <f ca="1">SUM(BM$12:BM554)+SUMIF(BN$12:BN554, "&lt;0")</f>
        <v>436862.06199999992</v>
      </c>
      <c r="BT554" s="9">
        <v>44725</v>
      </c>
      <c r="BU554" s="14">
        <f t="shared" ca="1" si="460"/>
        <v>2000</v>
      </c>
      <c r="BV554" s="14">
        <f t="shared" ca="1" si="485"/>
        <v>2000</v>
      </c>
      <c r="BW554" s="14">
        <f t="shared" ca="1" si="499"/>
        <v>1058.9160000000011</v>
      </c>
      <c r="BX554" s="14">
        <f t="shared" ca="1" si="461"/>
        <v>941.08399999999892</v>
      </c>
      <c r="BY554" s="14">
        <f t="shared" ca="1" si="462"/>
        <v>941.08399999999892</v>
      </c>
      <c r="BZ554" s="14">
        <f t="shared" ca="1" si="475"/>
        <v>1013489.5629979603</v>
      </c>
      <c r="CA554" s="15">
        <f ca="1">SUM(BY$12:BY554)</f>
        <v>519102.88500000007</v>
      </c>
      <c r="CB554" s="16">
        <f ca="1">SUM(BW$12:BW554)+SUMIF(BX$12:BX554, "&lt;0")</f>
        <v>494386.67799796036</v>
      </c>
      <c r="CD554" s="9">
        <v>44725</v>
      </c>
      <c r="CE554" s="14">
        <f t="shared" ca="1" si="483"/>
        <v>2500</v>
      </c>
      <c r="CF554" s="14">
        <f t="shared" ca="1" si="492"/>
        <v>2500</v>
      </c>
      <c r="CG554" s="14">
        <f t="shared" ca="1" si="500"/>
        <v>1285.6504894361778</v>
      </c>
      <c r="CH554" s="14">
        <f t="shared" ca="1" si="476"/>
        <v>1214.3495105638222</v>
      </c>
      <c r="CI554" s="14">
        <f t="shared" ca="1" si="477"/>
        <v>1214.3495105638222</v>
      </c>
      <c r="CJ554" s="14">
        <f t="shared" ca="1" si="453"/>
        <v>1241287.2951667549</v>
      </c>
      <c r="CK554" s="15">
        <f ca="1">SUM(CI$12:CI554)</f>
        <v>637788.00504293514</v>
      </c>
      <c r="CL554" s="16">
        <f ca="1">SUM(CG$12:CG554)+SUMIF(CH$12:CH554, "&lt;0")</f>
        <v>603499.29012381961</v>
      </c>
    </row>
    <row r="555" spans="1:90" x14ac:dyDescent="0.2">
      <c r="A555" s="24">
        <v>44726</v>
      </c>
      <c r="B555" s="54">
        <f ca="1">IF($A555&gt;= $C$5,$C$6, INDEX('Historical Data'!$D$2:$D$745, MATCH(A555, 'Historical Data'!$B$2:$B$745, 0)))</f>
        <v>1295.6389999999997</v>
      </c>
      <c r="C555" s="14">
        <f t="shared" ca="1" si="486"/>
        <v>1295.6389999999994</v>
      </c>
      <c r="D555" s="14">
        <f t="shared" ca="1" si="454"/>
        <v>590.49500000000307</v>
      </c>
      <c r="E555" s="14">
        <f t="shared" ca="1" si="463"/>
        <v>705.14399999999659</v>
      </c>
      <c r="F555" s="14">
        <f t="shared" ca="1" si="455"/>
        <v>705.14399999999659</v>
      </c>
      <c r="G555" s="14">
        <f t="shared" ca="1" si="478"/>
        <v>681893.4720000003</v>
      </c>
      <c r="H555" s="15">
        <f ca="1">SUM(F$12:F555)</f>
        <v>350761.38900000002</v>
      </c>
      <c r="I555" s="16">
        <f ca="1">SUM(D$12:D555)+SUMIF(E$12:E555, "&lt;0")</f>
        <v>331132.08299999981</v>
      </c>
      <c r="J555" s="15"/>
      <c r="K555" s="9">
        <v>44726</v>
      </c>
      <c r="L555" s="14">
        <f t="shared" ca="1" si="479"/>
        <v>1788.5130798771124</v>
      </c>
      <c r="M555" s="14">
        <f t="shared" ca="1" si="487"/>
        <v>1788.5130798771129</v>
      </c>
      <c r="N555" s="14">
        <f t="shared" ca="1" si="493"/>
        <v>1083.3690798771158</v>
      </c>
      <c r="O555" s="14">
        <f t="shared" ca="1" si="464"/>
        <v>705.14399999999659</v>
      </c>
      <c r="P555" s="14">
        <f t="shared" ca="1" si="465"/>
        <v>705.14399999999659</v>
      </c>
      <c r="Q555" s="14">
        <f t="shared" ca="1" si="448"/>
        <v>916008.65994163312</v>
      </c>
      <c r="R555" s="15">
        <f ca="1">SUM(P$12:P555)</f>
        <v>469051.16817050643</v>
      </c>
      <c r="S555" s="16">
        <f ca="1">SUM(N$12:N555)+SUMIF(O$12:O555, "&lt;0")</f>
        <v>446957.49177112087</v>
      </c>
      <c r="U555" s="9">
        <v>44726</v>
      </c>
      <c r="V555" s="14">
        <f t="shared" ca="1" si="480"/>
        <v>1250</v>
      </c>
      <c r="W555" s="14">
        <f t="shared" ca="1" si="488"/>
        <v>1250</v>
      </c>
      <c r="X555" s="14">
        <f t="shared" ca="1" si="494"/>
        <v>544.85600000000341</v>
      </c>
      <c r="Y555" s="14">
        <f t="shared" ca="1" si="466"/>
        <v>705.14399999999659</v>
      </c>
      <c r="Z555" s="14">
        <f t="shared" ca="1" si="467"/>
        <v>705.14399999999659</v>
      </c>
      <c r="AA555" s="14">
        <f t="shared" ca="1" si="449"/>
        <v>660214.94699999993</v>
      </c>
      <c r="AB555" s="15">
        <f ca="1">SUM(Z$12:Z555)</f>
        <v>339808.02899999992</v>
      </c>
      <c r="AC555" s="16">
        <f ca="1">SUM(X$12:X555)+SUMIF(Y$12:Y555, "&lt;0")</f>
        <v>320406.91800000012</v>
      </c>
      <c r="AE555" s="9">
        <v>44726</v>
      </c>
      <c r="AF555" s="14">
        <f t="shared" ca="1" si="456"/>
        <v>2000</v>
      </c>
      <c r="AG555" s="14">
        <f t="shared" ca="1" si="484"/>
        <v>2000</v>
      </c>
      <c r="AH555" s="14">
        <f t="shared" ca="1" si="495"/>
        <v>1294.8560000000034</v>
      </c>
      <c r="AI555" s="14">
        <f t="shared" ca="1" si="457"/>
        <v>705.14399999999659</v>
      </c>
      <c r="AJ555" s="14">
        <f t="shared" ca="1" si="458"/>
        <v>705.14399999999659</v>
      </c>
      <c r="AK555" s="14">
        <f t="shared" ca="1" si="468"/>
        <v>1015489.5629979603</v>
      </c>
      <c r="AL555" s="15">
        <f ca="1">SUM(AJ$12:AJ555)</f>
        <v>519808.02900000004</v>
      </c>
      <c r="AM555" s="16">
        <f ca="1">SUM(AH$12:AH555)+SUMIF(AI$12:AI555, "&lt;0")</f>
        <v>495681.53399796039</v>
      </c>
      <c r="AO555" s="9">
        <v>44726</v>
      </c>
      <c r="AP555" s="14">
        <f t="shared" ca="1" si="459"/>
        <v>3000</v>
      </c>
      <c r="AQ555" s="14">
        <f t="shared" ca="1" si="489"/>
        <v>3000</v>
      </c>
      <c r="AR555" s="14">
        <f t="shared" ca="1" si="496"/>
        <v>1676.1904806225007</v>
      </c>
      <c r="AS555" s="14">
        <f t="shared" ca="1" si="469"/>
        <v>1323.8095193774993</v>
      </c>
      <c r="AT555" s="14">
        <f t="shared" ca="1" si="470"/>
        <v>1323.8095193774993</v>
      </c>
      <c r="AU555" s="14">
        <f t="shared" ca="1" si="450"/>
        <v>1462390.7878561858</v>
      </c>
      <c r="AV555" s="15">
        <f ca="1">SUM(AT$12:AT555)</f>
        <v>749601.64125806466</v>
      </c>
      <c r="AW555" s="16">
        <f ca="1">SUM(AR$12:AR555)+SUMIF(AS$12:AS555, "&lt;0")</f>
        <v>712789.14659812115</v>
      </c>
      <c r="AX555" s="15"/>
      <c r="AZ555" s="9">
        <v>44726</v>
      </c>
      <c r="BA555" s="14">
        <f t="shared" ca="1" si="481"/>
        <v>1500</v>
      </c>
      <c r="BB555" s="14">
        <f t="shared" ca="1" si="490"/>
        <v>1500</v>
      </c>
      <c r="BC555" s="14">
        <f t="shared" ca="1" si="497"/>
        <v>794.85600000000341</v>
      </c>
      <c r="BD555" s="14">
        <f t="shared" ca="1" si="471"/>
        <v>705.14399999999659</v>
      </c>
      <c r="BE555" s="14">
        <f t="shared" ca="1" si="472"/>
        <v>705.14399999999659</v>
      </c>
      <c r="BF555" s="14">
        <f t="shared" ca="1" si="451"/>
        <v>778964.94699999993</v>
      </c>
      <c r="BG555" s="15">
        <f ca="1">SUM(BE$12:BE555)</f>
        <v>399808.02900000004</v>
      </c>
      <c r="BH555" s="16">
        <f ca="1">SUM(BC$12:BC555)+SUMIF(BD$12:BD555, "&lt;0")</f>
        <v>379156.91800000001</v>
      </c>
      <c r="BJ555" s="9">
        <v>44726</v>
      </c>
      <c r="BK555" s="14">
        <f t="shared" ca="1" si="482"/>
        <v>1750</v>
      </c>
      <c r="BL555" s="14">
        <f t="shared" ca="1" si="491"/>
        <v>1750</v>
      </c>
      <c r="BM555" s="14">
        <f t="shared" ca="1" si="498"/>
        <v>1044.8560000000034</v>
      </c>
      <c r="BN555" s="14">
        <f t="shared" ca="1" si="473"/>
        <v>705.14399999999659</v>
      </c>
      <c r="BO555" s="14">
        <f t="shared" ca="1" si="474"/>
        <v>705.14399999999659</v>
      </c>
      <c r="BP555" s="14">
        <f t="shared" ca="1" si="452"/>
        <v>897714.94699999993</v>
      </c>
      <c r="BQ555" s="15">
        <f ca="1">SUM(BO$12:BO555)</f>
        <v>459808.02899999992</v>
      </c>
      <c r="BR555" s="16">
        <f ca="1">SUM(BM$12:BM555)+SUMIF(BN$12:BN555, "&lt;0")</f>
        <v>437906.91799999995</v>
      </c>
      <c r="BT555" s="9">
        <v>44726</v>
      </c>
      <c r="BU555" s="14">
        <f t="shared" ca="1" si="460"/>
        <v>2000</v>
      </c>
      <c r="BV555" s="14">
        <f t="shared" ca="1" si="485"/>
        <v>2000</v>
      </c>
      <c r="BW555" s="14">
        <f t="shared" ca="1" si="499"/>
        <v>1294.8560000000034</v>
      </c>
      <c r="BX555" s="14">
        <f t="shared" ca="1" si="461"/>
        <v>705.14399999999659</v>
      </c>
      <c r="BY555" s="14">
        <f t="shared" ca="1" si="462"/>
        <v>705.14399999999659</v>
      </c>
      <c r="BZ555" s="14">
        <f t="shared" ca="1" si="475"/>
        <v>1015489.5629979603</v>
      </c>
      <c r="CA555" s="15">
        <f ca="1">SUM(BY$12:BY555)</f>
        <v>519808.02900000004</v>
      </c>
      <c r="CB555" s="16">
        <f ca="1">SUM(BW$12:BW555)+SUMIF(BX$12:BX555, "&lt;0")</f>
        <v>495681.53399796039</v>
      </c>
      <c r="CD555" s="9">
        <v>44726</v>
      </c>
      <c r="CE555" s="14">
        <f t="shared" ca="1" si="483"/>
        <v>2500</v>
      </c>
      <c r="CF555" s="14">
        <f t="shared" ca="1" si="492"/>
        <v>2500</v>
      </c>
      <c r="CG555" s="14">
        <f t="shared" ca="1" si="500"/>
        <v>1547.368219410243</v>
      </c>
      <c r="CH555" s="14">
        <f t="shared" ca="1" si="476"/>
        <v>952.631780589757</v>
      </c>
      <c r="CI555" s="14">
        <f t="shared" ca="1" si="477"/>
        <v>952.631780589757</v>
      </c>
      <c r="CJ555" s="14">
        <f t="shared" ca="1" si="453"/>
        <v>1243787.2951667549</v>
      </c>
      <c r="CK555" s="15">
        <f ca="1">SUM(CI$12:CI555)</f>
        <v>638740.63682352495</v>
      </c>
      <c r="CL555" s="16">
        <f ca="1">SUM(CG$12:CG555)+SUMIF(CH$12:CH555, "&lt;0")</f>
        <v>605046.65834322979</v>
      </c>
    </row>
    <row r="556" spans="1:90" x14ac:dyDescent="0.2">
      <c r="A556" s="24">
        <v>44727</v>
      </c>
      <c r="B556" s="54">
        <f ca="1">IF($A556&gt;= $C$5,$C$6, INDEX('Historical Data'!$D$2:$D$745, MATCH(A556, 'Historical Data'!$B$2:$B$745, 0)))</f>
        <v>1295.6389999999997</v>
      </c>
      <c r="C556" s="14">
        <f t="shared" ca="1" si="486"/>
        <v>1295.6389999999994</v>
      </c>
      <c r="D556" s="14">
        <f t="shared" ca="1" si="454"/>
        <v>1295.6389999999997</v>
      </c>
      <c r="E556" s="14">
        <f t="shared" ca="1" si="463"/>
        <v>0</v>
      </c>
      <c r="F556" s="14">
        <f t="shared" ca="1" si="455"/>
        <v>0</v>
      </c>
      <c r="G556" s="14">
        <f t="shared" ca="1" si="478"/>
        <v>683189.11100000027</v>
      </c>
      <c r="H556" s="15">
        <f ca="1">SUM(F$12:F556)</f>
        <v>350761.38900000002</v>
      </c>
      <c r="I556" s="16">
        <f ca="1">SUM(D$12:D556)+SUMIF(E$12:E556, "&lt;0")</f>
        <v>332427.72199999983</v>
      </c>
      <c r="J556" s="15"/>
      <c r="K556" s="9">
        <v>44727</v>
      </c>
      <c r="L556" s="14">
        <f t="shared" ca="1" si="479"/>
        <v>1788.5130798771124</v>
      </c>
      <c r="M556" s="14">
        <f t="shared" ca="1" si="487"/>
        <v>1788.5130798771129</v>
      </c>
      <c r="N556" s="14">
        <f t="shared" ca="1" si="493"/>
        <v>1788.5130798771124</v>
      </c>
      <c r="O556" s="14">
        <f t="shared" ca="1" si="464"/>
        <v>0</v>
      </c>
      <c r="P556" s="14">
        <f t="shared" ca="1" si="465"/>
        <v>0</v>
      </c>
      <c r="Q556" s="14">
        <f t="shared" ca="1" si="448"/>
        <v>917797.17302151024</v>
      </c>
      <c r="R556" s="15">
        <f ca="1">SUM(P$12:P556)</f>
        <v>469051.16817050643</v>
      </c>
      <c r="S556" s="16">
        <f ca="1">SUM(N$12:N556)+SUMIF(O$12:O556, "&lt;0")</f>
        <v>448746.004850998</v>
      </c>
      <c r="U556" s="9">
        <v>44727</v>
      </c>
      <c r="V556" s="14">
        <f t="shared" ca="1" si="480"/>
        <v>1250</v>
      </c>
      <c r="W556" s="14">
        <f t="shared" ca="1" si="488"/>
        <v>1250</v>
      </c>
      <c r="X556" s="14">
        <f t="shared" ca="1" si="494"/>
        <v>1250</v>
      </c>
      <c r="Y556" s="14">
        <f t="shared" ca="1" si="466"/>
        <v>0</v>
      </c>
      <c r="Z556" s="14">
        <f t="shared" ca="1" si="467"/>
        <v>0</v>
      </c>
      <c r="AA556" s="14">
        <f t="shared" ca="1" si="449"/>
        <v>661464.94699999993</v>
      </c>
      <c r="AB556" s="15">
        <f ca="1">SUM(Z$12:Z556)</f>
        <v>339808.02899999992</v>
      </c>
      <c r="AC556" s="16">
        <f ca="1">SUM(X$12:X556)+SUMIF(Y$12:Y556, "&lt;0")</f>
        <v>321656.91800000012</v>
      </c>
      <c r="AE556" s="9">
        <v>44727</v>
      </c>
      <c r="AF556" s="14">
        <f t="shared" ca="1" si="456"/>
        <v>2000</v>
      </c>
      <c r="AG556" s="14">
        <f t="shared" ca="1" si="484"/>
        <v>2000</v>
      </c>
      <c r="AH556" s="14">
        <f t="shared" ca="1" si="495"/>
        <v>2000</v>
      </c>
      <c r="AI556" s="14">
        <f t="shared" ca="1" si="457"/>
        <v>0</v>
      </c>
      <c r="AJ556" s="14">
        <f t="shared" ca="1" si="458"/>
        <v>0</v>
      </c>
      <c r="AK556" s="14">
        <f t="shared" ca="1" si="468"/>
        <v>1017489.5629979603</v>
      </c>
      <c r="AL556" s="15">
        <f ca="1">SUM(AJ$12:AJ556)</f>
        <v>519808.02900000004</v>
      </c>
      <c r="AM556" s="16">
        <f ca="1">SUM(AH$12:AH556)+SUMIF(AI$12:AI556, "&lt;0")</f>
        <v>497681.53399796039</v>
      </c>
      <c r="AO556" s="9">
        <v>44727</v>
      </c>
      <c r="AP556" s="14">
        <f t="shared" ca="1" si="459"/>
        <v>3000</v>
      </c>
      <c r="AQ556" s="14">
        <f t="shared" ca="1" si="489"/>
        <v>3000</v>
      </c>
      <c r="AR556" s="14">
        <f t="shared" ca="1" si="496"/>
        <v>2381.3344806224973</v>
      </c>
      <c r="AS556" s="14">
        <f t="shared" ca="1" si="469"/>
        <v>618.66551937750273</v>
      </c>
      <c r="AT556" s="14">
        <f t="shared" ca="1" si="470"/>
        <v>618.66551937750273</v>
      </c>
      <c r="AU556" s="14">
        <f t="shared" ca="1" si="450"/>
        <v>1465390.7878561858</v>
      </c>
      <c r="AV556" s="15">
        <f ca="1">SUM(AT$12:AT556)</f>
        <v>750220.30677744211</v>
      </c>
      <c r="AW556" s="16">
        <f ca="1">SUM(AR$12:AR556)+SUMIF(AS$12:AS556, "&lt;0")</f>
        <v>715170.4810787437</v>
      </c>
      <c r="AX556" s="15"/>
      <c r="AZ556" s="9">
        <v>44727</v>
      </c>
      <c r="BA556" s="14">
        <f t="shared" ca="1" si="481"/>
        <v>1500</v>
      </c>
      <c r="BB556" s="14">
        <f t="shared" ca="1" si="490"/>
        <v>1500</v>
      </c>
      <c r="BC556" s="14">
        <f t="shared" ca="1" si="497"/>
        <v>1500</v>
      </c>
      <c r="BD556" s="14">
        <f t="shared" ca="1" si="471"/>
        <v>0</v>
      </c>
      <c r="BE556" s="14">
        <f t="shared" ca="1" si="472"/>
        <v>0</v>
      </c>
      <c r="BF556" s="14">
        <f t="shared" ca="1" si="451"/>
        <v>780464.94699999993</v>
      </c>
      <c r="BG556" s="15">
        <f ca="1">SUM(BE$12:BE556)</f>
        <v>399808.02900000004</v>
      </c>
      <c r="BH556" s="16">
        <f ca="1">SUM(BC$12:BC556)+SUMIF(BD$12:BD556, "&lt;0")</f>
        <v>380656.91800000001</v>
      </c>
      <c r="BJ556" s="9">
        <v>44727</v>
      </c>
      <c r="BK556" s="14">
        <f t="shared" ca="1" si="482"/>
        <v>1750</v>
      </c>
      <c r="BL556" s="14">
        <f t="shared" ca="1" si="491"/>
        <v>1750</v>
      </c>
      <c r="BM556" s="14">
        <f t="shared" ca="1" si="498"/>
        <v>1750</v>
      </c>
      <c r="BN556" s="14">
        <f t="shared" ca="1" si="473"/>
        <v>0</v>
      </c>
      <c r="BO556" s="14">
        <f t="shared" ca="1" si="474"/>
        <v>0</v>
      </c>
      <c r="BP556" s="14">
        <f t="shared" ca="1" si="452"/>
        <v>899464.94699999993</v>
      </c>
      <c r="BQ556" s="15">
        <f ca="1">SUM(BO$12:BO556)</f>
        <v>459808.02899999992</v>
      </c>
      <c r="BR556" s="16">
        <f ca="1">SUM(BM$12:BM556)+SUMIF(BN$12:BN556, "&lt;0")</f>
        <v>439656.91799999995</v>
      </c>
      <c r="BT556" s="9">
        <v>44727</v>
      </c>
      <c r="BU556" s="14">
        <f t="shared" ca="1" si="460"/>
        <v>2000</v>
      </c>
      <c r="BV556" s="14">
        <f t="shared" ca="1" si="485"/>
        <v>2000</v>
      </c>
      <c r="BW556" s="14">
        <f t="shared" ca="1" si="499"/>
        <v>2000</v>
      </c>
      <c r="BX556" s="14">
        <f t="shared" ca="1" si="461"/>
        <v>0</v>
      </c>
      <c r="BY556" s="14">
        <f t="shared" ca="1" si="462"/>
        <v>0</v>
      </c>
      <c r="BZ556" s="14">
        <f t="shared" ca="1" si="475"/>
        <v>1017489.5629979603</v>
      </c>
      <c r="CA556" s="15">
        <f ca="1">SUM(BY$12:BY556)</f>
        <v>519808.02900000004</v>
      </c>
      <c r="CB556" s="16">
        <f ca="1">SUM(BW$12:BW556)+SUMIF(BX$12:BX556, "&lt;0")</f>
        <v>497681.53399796039</v>
      </c>
      <c r="CD556" s="9">
        <v>44727</v>
      </c>
      <c r="CE556" s="14">
        <f t="shared" ca="1" si="483"/>
        <v>2500</v>
      </c>
      <c r="CF556" s="14">
        <f t="shared" ca="1" si="492"/>
        <v>2500</v>
      </c>
      <c r="CG556" s="14">
        <f t="shared" ca="1" si="500"/>
        <v>2278.289949384302</v>
      </c>
      <c r="CH556" s="14">
        <f t="shared" ca="1" si="476"/>
        <v>221.71005061569804</v>
      </c>
      <c r="CI556" s="14">
        <f t="shared" ca="1" si="477"/>
        <v>221.71005061569804</v>
      </c>
      <c r="CJ556" s="14">
        <f t="shared" ca="1" si="453"/>
        <v>1246287.2951667549</v>
      </c>
      <c r="CK556" s="15">
        <f ca="1">SUM(CI$12:CI556)</f>
        <v>638962.34687414067</v>
      </c>
      <c r="CL556" s="16">
        <f ca="1">SUM(CG$12:CG556)+SUMIF(CH$12:CH556, "&lt;0")</f>
        <v>607324.94829261408</v>
      </c>
    </row>
    <row r="557" spans="1:90" x14ac:dyDescent="0.2">
      <c r="A557" s="24">
        <v>44728</v>
      </c>
      <c r="B557" s="54">
        <f ca="1">IF($A557&gt;= $C$5,$C$6, INDEX('Historical Data'!$D$2:$D$745, MATCH(A557, 'Historical Data'!$B$2:$B$745, 0)))</f>
        <v>1295.6389999999997</v>
      </c>
      <c r="C557" s="14">
        <f t="shared" ca="1" si="486"/>
        <v>1295.6389999999994</v>
      </c>
      <c r="D557" s="14">
        <f t="shared" ca="1" si="454"/>
        <v>1120.8479999999986</v>
      </c>
      <c r="E557" s="14">
        <f t="shared" ca="1" si="463"/>
        <v>174.79100000000108</v>
      </c>
      <c r="F557" s="14">
        <f t="shared" ca="1" si="455"/>
        <v>174.79100000000108</v>
      </c>
      <c r="G557" s="14">
        <f t="shared" ca="1" si="478"/>
        <v>684484.75000000023</v>
      </c>
      <c r="H557" s="15">
        <f ca="1">SUM(F$12:F557)</f>
        <v>350936.18000000005</v>
      </c>
      <c r="I557" s="16">
        <f ca="1">SUM(D$12:D557)+SUMIF(E$12:E557, "&lt;0")</f>
        <v>333548.56999999983</v>
      </c>
      <c r="J557" s="15"/>
      <c r="K557" s="9">
        <v>44728</v>
      </c>
      <c r="L557" s="14">
        <f t="shared" ca="1" si="479"/>
        <v>1788.5130798771124</v>
      </c>
      <c r="M557" s="14">
        <f t="shared" ca="1" si="487"/>
        <v>1788.5130798771129</v>
      </c>
      <c r="N557" s="14">
        <f t="shared" ca="1" si="493"/>
        <v>1613.7220798771114</v>
      </c>
      <c r="O557" s="14">
        <f t="shared" ca="1" si="464"/>
        <v>174.79100000000108</v>
      </c>
      <c r="P557" s="14">
        <f t="shared" ca="1" si="465"/>
        <v>174.79100000000108</v>
      </c>
      <c r="Q557" s="14">
        <f t="shared" ca="1" si="448"/>
        <v>919585.68610138737</v>
      </c>
      <c r="R557" s="15">
        <f ca="1">SUM(P$12:P557)</f>
        <v>469225.95917050645</v>
      </c>
      <c r="S557" s="16">
        <f ca="1">SUM(N$12:N557)+SUMIF(O$12:O557, "&lt;0")</f>
        <v>450359.7269308751</v>
      </c>
      <c r="U557" s="9">
        <v>44728</v>
      </c>
      <c r="V557" s="14">
        <f t="shared" ca="1" si="480"/>
        <v>1250</v>
      </c>
      <c r="W557" s="14">
        <f t="shared" ca="1" si="488"/>
        <v>1250</v>
      </c>
      <c r="X557" s="14">
        <f t="shared" ca="1" si="494"/>
        <v>1075.2089999999989</v>
      </c>
      <c r="Y557" s="14">
        <f t="shared" ca="1" si="466"/>
        <v>174.79100000000108</v>
      </c>
      <c r="Z557" s="14">
        <f t="shared" ca="1" si="467"/>
        <v>174.79100000000108</v>
      </c>
      <c r="AA557" s="14">
        <f t="shared" ca="1" si="449"/>
        <v>662714.94699999993</v>
      </c>
      <c r="AB557" s="15">
        <f ca="1">SUM(Z$12:Z557)</f>
        <v>339982.81999999995</v>
      </c>
      <c r="AC557" s="16">
        <f ca="1">SUM(X$12:X557)+SUMIF(Y$12:Y557, "&lt;0")</f>
        <v>322732.12700000009</v>
      </c>
      <c r="AE557" s="9">
        <v>44728</v>
      </c>
      <c r="AF557" s="14">
        <f t="shared" ca="1" si="456"/>
        <v>2000</v>
      </c>
      <c r="AG557" s="14">
        <f t="shared" ca="1" si="484"/>
        <v>2000</v>
      </c>
      <c r="AH557" s="14">
        <f t="shared" ca="1" si="495"/>
        <v>1825.2089999999989</v>
      </c>
      <c r="AI557" s="14">
        <f t="shared" ca="1" si="457"/>
        <v>174.79100000000108</v>
      </c>
      <c r="AJ557" s="14">
        <f t="shared" ca="1" si="458"/>
        <v>174.79100000000108</v>
      </c>
      <c r="AK557" s="14">
        <f t="shared" ca="1" si="468"/>
        <v>1019489.5629979603</v>
      </c>
      <c r="AL557" s="15">
        <f ca="1">SUM(AJ$12:AJ557)</f>
        <v>519982.82000000007</v>
      </c>
      <c r="AM557" s="16">
        <f ca="1">SUM(AH$12:AH557)+SUMIF(AI$12:AI557, "&lt;0")</f>
        <v>499506.74299796036</v>
      </c>
      <c r="AO557" s="9">
        <v>44728</v>
      </c>
      <c r="AP557" s="14">
        <f t="shared" ca="1" si="459"/>
        <v>3000</v>
      </c>
      <c r="AQ557" s="14">
        <f t="shared" ca="1" si="489"/>
        <v>3000</v>
      </c>
      <c r="AR557" s="14">
        <f t="shared" ca="1" si="496"/>
        <v>2206.5434806224962</v>
      </c>
      <c r="AS557" s="14">
        <f t="shared" ca="1" si="469"/>
        <v>793.45651937750381</v>
      </c>
      <c r="AT557" s="14">
        <f t="shared" ca="1" si="470"/>
        <v>793.45651937750381</v>
      </c>
      <c r="AU557" s="14">
        <f t="shared" ca="1" si="450"/>
        <v>1468390.7878561858</v>
      </c>
      <c r="AV557" s="15">
        <f ca="1">SUM(AT$12:AT557)</f>
        <v>751013.76329681964</v>
      </c>
      <c r="AW557" s="16">
        <f ca="1">SUM(AR$12:AR557)+SUMIF(AS$12:AS557, "&lt;0")</f>
        <v>717377.02455936617</v>
      </c>
      <c r="AX557" s="15"/>
      <c r="AZ557" s="9">
        <v>44728</v>
      </c>
      <c r="BA557" s="14">
        <f t="shared" ca="1" si="481"/>
        <v>1500</v>
      </c>
      <c r="BB557" s="14">
        <f t="shared" ca="1" si="490"/>
        <v>1500</v>
      </c>
      <c r="BC557" s="14">
        <f t="shared" ca="1" si="497"/>
        <v>1325.2089999999989</v>
      </c>
      <c r="BD557" s="14">
        <f t="shared" ca="1" si="471"/>
        <v>174.79100000000108</v>
      </c>
      <c r="BE557" s="14">
        <f t="shared" ca="1" si="472"/>
        <v>174.79100000000108</v>
      </c>
      <c r="BF557" s="14">
        <f t="shared" ca="1" si="451"/>
        <v>781964.94699999993</v>
      </c>
      <c r="BG557" s="15">
        <f ca="1">SUM(BE$12:BE557)</f>
        <v>399982.82000000007</v>
      </c>
      <c r="BH557" s="16">
        <f ca="1">SUM(BC$12:BC557)+SUMIF(BD$12:BD557, "&lt;0")</f>
        <v>381982.12699999998</v>
      </c>
      <c r="BJ557" s="9">
        <v>44728</v>
      </c>
      <c r="BK557" s="14">
        <f t="shared" ca="1" si="482"/>
        <v>1750</v>
      </c>
      <c r="BL557" s="14">
        <f t="shared" ca="1" si="491"/>
        <v>1750</v>
      </c>
      <c r="BM557" s="14">
        <f t="shared" ca="1" si="498"/>
        <v>1575.2089999999989</v>
      </c>
      <c r="BN557" s="14">
        <f t="shared" ca="1" si="473"/>
        <v>174.79100000000108</v>
      </c>
      <c r="BO557" s="14">
        <f t="shared" ca="1" si="474"/>
        <v>174.79100000000108</v>
      </c>
      <c r="BP557" s="14">
        <f t="shared" ca="1" si="452"/>
        <v>901214.94699999993</v>
      </c>
      <c r="BQ557" s="15">
        <f ca="1">SUM(BO$12:BO557)</f>
        <v>459982.81999999995</v>
      </c>
      <c r="BR557" s="16">
        <f ca="1">SUM(BM$12:BM557)+SUMIF(BN$12:BN557, "&lt;0")</f>
        <v>441232.12699999998</v>
      </c>
      <c r="BT557" s="9">
        <v>44728</v>
      </c>
      <c r="BU557" s="14">
        <f t="shared" ca="1" si="460"/>
        <v>2000</v>
      </c>
      <c r="BV557" s="14">
        <f t="shared" ca="1" si="485"/>
        <v>2000</v>
      </c>
      <c r="BW557" s="14">
        <f t="shared" ca="1" si="499"/>
        <v>1825.2089999999989</v>
      </c>
      <c r="BX557" s="14">
        <f t="shared" ca="1" si="461"/>
        <v>174.79100000000108</v>
      </c>
      <c r="BY557" s="14">
        <f t="shared" ca="1" si="462"/>
        <v>174.79100000000108</v>
      </c>
      <c r="BZ557" s="14">
        <f t="shared" ca="1" si="475"/>
        <v>1019489.5629979603</v>
      </c>
      <c r="CA557" s="15">
        <f ca="1">SUM(BY$12:BY557)</f>
        <v>519982.82000000007</v>
      </c>
      <c r="CB557" s="16">
        <f ca="1">SUM(BW$12:BW557)+SUMIF(BX$12:BX557, "&lt;0")</f>
        <v>499506.74299796036</v>
      </c>
      <c r="CD557" s="9">
        <v>44728</v>
      </c>
      <c r="CE557" s="14">
        <f t="shared" ca="1" si="483"/>
        <v>2500</v>
      </c>
      <c r="CF557" s="14">
        <f t="shared" ca="1" si="492"/>
        <v>2500</v>
      </c>
      <c r="CG557" s="14">
        <f t="shared" ca="1" si="500"/>
        <v>2129.2766793583637</v>
      </c>
      <c r="CH557" s="14">
        <f t="shared" ca="1" si="476"/>
        <v>370.72332064163629</v>
      </c>
      <c r="CI557" s="14">
        <f t="shared" ca="1" si="477"/>
        <v>370.72332064163629</v>
      </c>
      <c r="CJ557" s="14">
        <f t="shared" ca="1" si="453"/>
        <v>1248787.2951667549</v>
      </c>
      <c r="CK557" s="15">
        <f ca="1">SUM(CI$12:CI557)</f>
        <v>639333.07019478234</v>
      </c>
      <c r="CL557" s="16">
        <f ca="1">SUM(CG$12:CG557)+SUMIF(CH$12:CH557, "&lt;0")</f>
        <v>609454.22497197241</v>
      </c>
    </row>
    <row r="558" spans="1:90" x14ac:dyDescent="0.2">
      <c r="A558" s="24">
        <v>44729</v>
      </c>
      <c r="B558" s="54">
        <f ca="1">IF($A558&gt;= $C$5,$C$6, INDEX('Historical Data'!$D$2:$D$745, MATCH(A558, 'Historical Data'!$B$2:$B$745, 0)))</f>
        <v>1295.6389999999997</v>
      </c>
      <c r="C558" s="14">
        <f t="shared" ca="1" si="486"/>
        <v>1295.6389999999994</v>
      </c>
      <c r="D558" s="14">
        <f t="shared" ca="1" si="454"/>
        <v>1295.6389999999997</v>
      </c>
      <c r="E558" s="14">
        <f t="shared" ca="1" si="463"/>
        <v>0</v>
      </c>
      <c r="F558" s="14">
        <f t="shared" ca="1" si="455"/>
        <v>0</v>
      </c>
      <c r="G558" s="14">
        <f t="shared" ca="1" si="478"/>
        <v>685780.3890000002</v>
      </c>
      <c r="H558" s="15">
        <f ca="1">SUM(F$12:F558)</f>
        <v>350936.18000000005</v>
      </c>
      <c r="I558" s="16">
        <f ca="1">SUM(D$12:D558)+SUMIF(E$12:E558, "&lt;0")</f>
        <v>334844.20899999986</v>
      </c>
      <c r="J558" s="15"/>
      <c r="K558" s="9">
        <v>44729</v>
      </c>
      <c r="L558" s="14">
        <f t="shared" ca="1" si="479"/>
        <v>1788.5130798771124</v>
      </c>
      <c r="M558" s="14">
        <f t="shared" ca="1" si="487"/>
        <v>1788.5130798771129</v>
      </c>
      <c r="N558" s="14">
        <f t="shared" ca="1" si="493"/>
        <v>1788.5130798771124</v>
      </c>
      <c r="O558" s="14">
        <f t="shared" ca="1" si="464"/>
        <v>0</v>
      </c>
      <c r="P558" s="14">
        <f t="shared" ca="1" si="465"/>
        <v>0</v>
      </c>
      <c r="Q558" s="14">
        <f t="shared" ca="1" si="448"/>
        <v>921374.1991812645</v>
      </c>
      <c r="R558" s="15">
        <f ca="1">SUM(P$12:P558)</f>
        <v>469225.95917050645</v>
      </c>
      <c r="S558" s="16">
        <f ca="1">SUM(N$12:N558)+SUMIF(O$12:O558, "&lt;0")</f>
        <v>452148.24001075223</v>
      </c>
      <c r="U558" s="9">
        <v>44729</v>
      </c>
      <c r="V558" s="14">
        <f t="shared" ca="1" si="480"/>
        <v>1250</v>
      </c>
      <c r="W558" s="14">
        <f t="shared" ca="1" si="488"/>
        <v>1250</v>
      </c>
      <c r="X558" s="14">
        <f t="shared" ca="1" si="494"/>
        <v>1250</v>
      </c>
      <c r="Y558" s="14">
        <f t="shared" ca="1" si="466"/>
        <v>0</v>
      </c>
      <c r="Z558" s="14">
        <f t="shared" ca="1" si="467"/>
        <v>0</v>
      </c>
      <c r="AA558" s="14">
        <f t="shared" ca="1" si="449"/>
        <v>663964.94699999993</v>
      </c>
      <c r="AB558" s="15">
        <f ca="1">SUM(Z$12:Z558)</f>
        <v>339982.81999999995</v>
      </c>
      <c r="AC558" s="16">
        <f ca="1">SUM(X$12:X558)+SUMIF(Y$12:Y558, "&lt;0")</f>
        <v>323982.12700000009</v>
      </c>
      <c r="AE558" s="9">
        <v>44729</v>
      </c>
      <c r="AF558" s="14">
        <f t="shared" ca="1" si="456"/>
        <v>2000</v>
      </c>
      <c r="AG558" s="14">
        <f t="shared" ca="1" si="484"/>
        <v>2000</v>
      </c>
      <c r="AH558" s="14">
        <f t="shared" ca="1" si="495"/>
        <v>2000</v>
      </c>
      <c r="AI558" s="14">
        <f t="shared" ca="1" si="457"/>
        <v>0</v>
      </c>
      <c r="AJ558" s="14">
        <f t="shared" ca="1" si="458"/>
        <v>0</v>
      </c>
      <c r="AK558" s="14">
        <f t="shared" ca="1" si="468"/>
        <v>1021489.5629979603</v>
      </c>
      <c r="AL558" s="15">
        <f ca="1">SUM(AJ$12:AJ558)</f>
        <v>519982.82000000007</v>
      </c>
      <c r="AM558" s="16">
        <f ca="1">SUM(AH$12:AH558)+SUMIF(AI$12:AI558, "&lt;0")</f>
        <v>501506.74299796036</v>
      </c>
      <c r="AO558" s="9">
        <v>44729</v>
      </c>
      <c r="AP558" s="14">
        <f t="shared" ca="1" si="459"/>
        <v>3000</v>
      </c>
      <c r="AQ558" s="14">
        <f t="shared" ca="1" si="489"/>
        <v>3000</v>
      </c>
      <c r="AR558" s="14">
        <f t="shared" ca="1" si="496"/>
        <v>2381.3344806224968</v>
      </c>
      <c r="AS558" s="14">
        <f t="shared" ca="1" si="469"/>
        <v>618.66551937750319</v>
      </c>
      <c r="AT558" s="14">
        <f t="shared" ca="1" si="470"/>
        <v>618.66551937750319</v>
      </c>
      <c r="AU558" s="14">
        <f t="shared" ca="1" si="450"/>
        <v>1471390.7878561858</v>
      </c>
      <c r="AV558" s="15">
        <f ca="1">SUM(AT$12:AT558)</f>
        <v>751632.42881619709</v>
      </c>
      <c r="AW558" s="16">
        <f ca="1">SUM(AR$12:AR558)+SUMIF(AS$12:AS558, "&lt;0")</f>
        <v>719758.35903998872</v>
      </c>
      <c r="AX558" s="15"/>
      <c r="AZ558" s="9">
        <v>44729</v>
      </c>
      <c r="BA558" s="14">
        <f t="shared" ca="1" si="481"/>
        <v>1500</v>
      </c>
      <c r="BB558" s="14">
        <f t="shared" ca="1" si="490"/>
        <v>1500</v>
      </c>
      <c r="BC558" s="14">
        <f t="shared" ca="1" si="497"/>
        <v>1500</v>
      </c>
      <c r="BD558" s="14">
        <f t="shared" ca="1" si="471"/>
        <v>0</v>
      </c>
      <c r="BE558" s="14">
        <f t="shared" ca="1" si="472"/>
        <v>0</v>
      </c>
      <c r="BF558" s="14">
        <f t="shared" ca="1" si="451"/>
        <v>783464.94699999993</v>
      </c>
      <c r="BG558" s="15">
        <f ca="1">SUM(BE$12:BE558)</f>
        <v>399982.82000000007</v>
      </c>
      <c r="BH558" s="16">
        <f ca="1">SUM(BC$12:BC558)+SUMIF(BD$12:BD558, "&lt;0")</f>
        <v>383482.12699999998</v>
      </c>
      <c r="BJ558" s="9">
        <v>44729</v>
      </c>
      <c r="BK558" s="14">
        <f t="shared" ca="1" si="482"/>
        <v>1750</v>
      </c>
      <c r="BL558" s="14">
        <f t="shared" ca="1" si="491"/>
        <v>1750</v>
      </c>
      <c r="BM558" s="14">
        <f t="shared" ca="1" si="498"/>
        <v>1750</v>
      </c>
      <c r="BN558" s="14">
        <f t="shared" ca="1" si="473"/>
        <v>0</v>
      </c>
      <c r="BO558" s="14">
        <f t="shared" ca="1" si="474"/>
        <v>0</v>
      </c>
      <c r="BP558" s="14">
        <f t="shared" ca="1" si="452"/>
        <v>902964.94699999993</v>
      </c>
      <c r="BQ558" s="15">
        <f ca="1">SUM(BO$12:BO558)</f>
        <v>459982.81999999995</v>
      </c>
      <c r="BR558" s="16">
        <f ca="1">SUM(BM$12:BM558)+SUMIF(BN$12:BN558, "&lt;0")</f>
        <v>442982.12699999998</v>
      </c>
      <c r="BT558" s="9">
        <v>44729</v>
      </c>
      <c r="BU558" s="14">
        <f t="shared" ca="1" si="460"/>
        <v>2000</v>
      </c>
      <c r="BV558" s="14">
        <f t="shared" ca="1" si="485"/>
        <v>2000</v>
      </c>
      <c r="BW558" s="14">
        <f t="shared" ca="1" si="499"/>
        <v>2000</v>
      </c>
      <c r="BX558" s="14">
        <f t="shared" ca="1" si="461"/>
        <v>0</v>
      </c>
      <c r="BY558" s="14">
        <f t="shared" ca="1" si="462"/>
        <v>0</v>
      </c>
      <c r="BZ558" s="14">
        <f t="shared" ca="1" si="475"/>
        <v>1021489.5629979603</v>
      </c>
      <c r="CA558" s="15">
        <f ca="1">SUM(BY$12:BY558)</f>
        <v>519982.82000000007</v>
      </c>
      <c r="CB558" s="16">
        <f ca="1">SUM(BW$12:BW558)+SUMIF(BX$12:BX558, "&lt;0")</f>
        <v>501506.74299796036</v>
      </c>
      <c r="CD558" s="9">
        <v>44729</v>
      </c>
      <c r="CE558" s="14">
        <f t="shared" ca="1" si="483"/>
        <v>2500</v>
      </c>
      <c r="CF558" s="14">
        <f t="shared" ca="1" si="492"/>
        <v>2500</v>
      </c>
      <c r="CG558" s="14">
        <f t="shared" ca="1" si="500"/>
        <v>2329.8454093324272</v>
      </c>
      <c r="CH558" s="14">
        <f t="shared" ca="1" si="476"/>
        <v>170.15459066757285</v>
      </c>
      <c r="CI558" s="14">
        <f t="shared" ca="1" si="477"/>
        <v>170.15459066757285</v>
      </c>
      <c r="CJ558" s="14">
        <f t="shared" ca="1" si="453"/>
        <v>1251287.2951667549</v>
      </c>
      <c r="CK558" s="15">
        <f ca="1">SUM(CI$12:CI558)</f>
        <v>639503.22478544991</v>
      </c>
      <c r="CL558" s="16">
        <f ca="1">SUM(CG$12:CG558)+SUMIF(CH$12:CH558, "&lt;0")</f>
        <v>611784.07038130483</v>
      </c>
    </row>
    <row r="559" spans="1:90" x14ac:dyDescent="0.2">
      <c r="A559" s="24">
        <v>44730</v>
      </c>
      <c r="B559" s="54">
        <f ca="1">IF($A559&gt;= $C$5,$C$6, INDEX('Historical Data'!$D$2:$D$745, MATCH(A559, 'Historical Data'!$B$2:$B$745, 0)))</f>
        <v>1295.6389999999997</v>
      </c>
      <c r="C559" s="14">
        <f t="shared" ca="1" si="486"/>
        <v>1295.6389999999994</v>
      </c>
      <c r="D559" s="14">
        <f t="shared" ca="1" si="454"/>
        <v>1295.6389999999997</v>
      </c>
      <c r="E559" s="14">
        <f t="shared" ca="1" si="463"/>
        <v>0</v>
      </c>
      <c r="F559" s="14">
        <f t="shared" ca="1" si="455"/>
        <v>0</v>
      </c>
      <c r="G559" s="14">
        <f t="shared" ca="1" si="478"/>
        <v>687076.02800000017</v>
      </c>
      <c r="H559" s="15">
        <f ca="1">SUM(F$12:F559)</f>
        <v>350936.18000000005</v>
      </c>
      <c r="I559" s="16">
        <f ca="1">SUM(D$12:D559)+SUMIF(E$12:E559, "&lt;0")</f>
        <v>336139.84799999988</v>
      </c>
      <c r="J559" s="15"/>
      <c r="K559" s="9">
        <v>44730</v>
      </c>
      <c r="L559" s="14">
        <f t="shared" ca="1" si="479"/>
        <v>1788.5130798771124</v>
      </c>
      <c r="M559" s="14">
        <f t="shared" ca="1" si="487"/>
        <v>1788.5130798771129</v>
      </c>
      <c r="N559" s="14">
        <f t="shared" ca="1" si="493"/>
        <v>1788.5130798771124</v>
      </c>
      <c r="O559" s="14">
        <f t="shared" ca="1" si="464"/>
        <v>0</v>
      </c>
      <c r="P559" s="14">
        <f t="shared" ca="1" si="465"/>
        <v>0</v>
      </c>
      <c r="Q559" s="14">
        <f t="shared" ca="1" si="448"/>
        <v>923162.71226114163</v>
      </c>
      <c r="R559" s="15">
        <f ca="1">SUM(P$12:P559)</f>
        <v>469225.95917050645</v>
      </c>
      <c r="S559" s="16">
        <f ca="1">SUM(N$12:N559)+SUMIF(O$12:O559, "&lt;0")</f>
        <v>453936.75309062935</v>
      </c>
      <c r="U559" s="9">
        <v>44730</v>
      </c>
      <c r="V559" s="14">
        <f t="shared" ca="1" si="480"/>
        <v>1250</v>
      </c>
      <c r="W559" s="14">
        <f t="shared" ca="1" si="488"/>
        <v>1250</v>
      </c>
      <c r="X559" s="14">
        <f t="shared" ca="1" si="494"/>
        <v>1250</v>
      </c>
      <c r="Y559" s="14">
        <f t="shared" ca="1" si="466"/>
        <v>0</v>
      </c>
      <c r="Z559" s="14">
        <f t="shared" ca="1" si="467"/>
        <v>0</v>
      </c>
      <c r="AA559" s="14">
        <f t="shared" ca="1" si="449"/>
        <v>665214.94699999993</v>
      </c>
      <c r="AB559" s="15">
        <f ca="1">SUM(Z$12:Z559)</f>
        <v>339982.81999999995</v>
      </c>
      <c r="AC559" s="16">
        <f ca="1">SUM(X$12:X559)+SUMIF(Y$12:Y559, "&lt;0")</f>
        <v>325232.12700000009</v>
      </c>
      <c r="AE559" s="9">
        <v>44730</v>
      </c>
      <c r="AF559" s="14">
        <f t="shared" ca="1" si="456"/>
        <v>2000</v>
      </c>
      <c r="AG559" s="14">
        <f t="shared" ca="1" si="484"/>
        <v>2000</v>
      </c>
      <c r="AH559" s="14">
        <f t="shared" ca="1" si="495"/>
        <v>2000</v>
      </c>
      <c r="AI559" s="14">
        <f t="shared" ca="1" si="457"/>
        <v>0</v>
      </c>
      <c r="AJ559" s="14">
        <f t="shared" ca="1" si="458"/>
        <v>0</v>
      </c>
      <c r="AK559" s="14">
        <f t="shared" ca="1" si="468"/>
        <v>1023489.5629979603</v>
      </c>
      <c r="AL559" s="15">
        <f ca="1">SUM(AJ$12:AJ559)</f>
        <v>519982.82000000007</v>
      </c>
      <c r="AM559" s="16">
        <f ca="1">SUM(AH$12:AH559)+SUMIF(AI$12:AI559, "&lt;0")</f>
        <v>503506.74299796036</v>
      </c>
      <c r="AO559" s="9">
        <v>44730</v>
      </c>
      <c r="AP559" s="14">
        <f t="shared" ca="1" si="459"/>
        <v>3000</v>
      </c>
      <c r="AQ559" s="14">
        <f t="shared" ca="1" si="489"/>
        <v>3000</v>
      </c>
      <c r="AR559" s="14">
        <f t="shared" ca="1" si="496"/>
        <v>2381.3344806224973</v>
      </c>
      <c r="AS559" s="14">
        <f t="shared" ca="1" si="469"/>
        <v>618.66551937750273</v>
      </c>
      <c r="AT559" s="14">
        <f t="shared" ca="1" si="470"/>
        <v>618.66551937750273</v>
      </c>
      <c r="AU559" s="14">
        <f t="shared" ca="1" si="450"/>
        <v>1474390.7878561858</v>
      </c>
      <c r="AV559" s="15">
        <f ca="1">SUM(AT$12:AT559)</f>
        <v>752251.09433557454</v>
      </c>
      <c r="AW559" s="16">
        <f ca="1">SUM(AR$12:AR559)+SUMIF(AS$12:AS559, "&lt;0")</f>
        <v>722139.69352061127</v>
      </c>
      <c r="AX559" s="15"/>
      <c r="AZ559" s="9">
        <v>44730</v>
      </c>
      <c r="BA559" s="14">
        <f t="shared" ca="1" si="481"/>
        <v>1500</v>
      </c>
      <c r="BB559" s="14">
        <f t="shared" ca="1" si="490"/>
        <v>1500</v>
      </c>
      <c r="BC559" s="14">
        <f t="shared" ca="1" si="497"/>
        <v>1500</v>
      </c>
      <c r="BD559" s="14">
        <f t="shared" ca="1" si="471"/>
        <v>0</v>
      </c>
      <c r="BE559" s="14">
        <f t="shared" ca="1" si="472"/>
        <v>0</v>
      </c>
      <c r="BF559" s="14">
        <f t="shared" ca="1" si="451"/>
        <v>784964.94699999993</v>
      </c>
      <c r="BG559" s="15">
        <f ca="1">SUM(BE$12:BE559)</f>
        <v>399982.82000000007</v>
      </c>
      <c r="BH559" s="16">
        <f ca="1">SUM(BC$12:BC559)+SUMIF(BD$12:BD559, "&lt;0")</f>
        <v>384982.12699999998</v>
      </c>
      <c r="BJ559" s="9">
        <v>44730</v>
      </c>
      <c r="BK559" s="14">
        <f t="shared" ca="1" si="482"/>
        <v>1750</v>
      </c>
      <c r="BL559" s="14">
        <f t="shared" ca="1" si="491"/>
        <v>1750</v>
      </c>
      <c r="BM559" s="14">
        <f t="shared" ca="1" si="498"/>
        <v>1750</v>
      </c>
      <c r="BN559" s="14">
        <f t="shared" ca="1" si="473"/>
        <v>0</v>
      </c>
      <c r="BO559" s="14">
        <f t="shared" ca="1" si="474"/>
        <v>0</v>
      </c>
      <c r="BP559" s="14">
        <f t="shared" ca="1" si="452"/>
        <v>904714.94699999993</v>
      </c>
      <c r="BQ559" s="15">
        <f ca="1">SUM(BO$12:BO559)</f>
        <v>459982.81999999995</v>
      </c>
      <c r="BR559" s="16">
        <f ca="1">SUM(BM$12:BM559)+SUMIF(BN$12:BN559, "&lt;0")</f>
        <v>444732.12699999998</v>
      </c>
      <c r="BT559" s="9">
        <v>44730</v>
      </c>
      <c r="BU559" s="14">
        <f t="shared" ca="1" si="460"/>
        <v>2000</v>
      </c>
      <c r="BV559" s="14">
        <f t="shared" ca="1" si="485"/>
        <v>2000</v>
      </c>
      <c r="BW559" s="14">
        <f t="shared" ca="1" si="499"/>
        <v>2000</v>
      </c>
      <c r="BX559" s="14">
        <f t="shared" ca="1" si="461"/>
        <v>0</v>
      </c>
      <c r="BY559" s="14">
        <f t="shared" ca="1" si="462"/>
        <v>0</v>
      </c>
      <c r="BZ559" s="14">
        <f t="shared" ca="1" si="475"/>
        <v>1023489.5629979603</v>
      </c>
      <c r="CA559" s="15">
        <f ca="1">SUM(BY$12:BY559)</f>
        <v>519982.82000000007</v>
      </c>
      <c r="CB559" s="16">
        <f ca="1">SUM(BW$12:BW559)+SUMIF(BX$12:BX559, "&lt;0")</f>
        <v>503506.74299796036</v>
      </c>
      <c r="CD559" s="9">
        <v>44730</v>
      </c>
      <c r="CE559" s="14">
        <f t="shared" ca="1" si="483"/>
        <v>2500</v>
      </c>
      <c r="CF559" s="14">
        <f t="shared" ca="1" si="492"/>
        <v>2500</v>
      </c>
      <c r="CG559" s="14">
        <f t="shared" ca="1" si="500"/>
        <v>2355.62313930649</v>
      </c>
      <c r="CH559" s="14">
        <f t="shared" ca="1" si="476"/>
        <v>144.37686069351003</v>
      </c>
      <c r="CI559" s="14">
        <f t="shared" ca="1" si="477"/>
        <v>144.37686069351003</v>
      </c>
      <c r="CJ559" s="14">
        <f t="shared" ca="1" si="453"/>
        <v>1253787.2951667549</v>
      </c>
      <c r="CK559" s="15">
        <f ca="1">SUM(CI$12:CI559)</f>
        <v>639647.60164614348</v>
      </c>
      <c r="CL559" s="16">
        <f ca="1">SUM(CG$12:CG559)+SUMIF(CH$12:CH559, "&lt;0")</f>
        <v>614139.69352061127</v>
      </c>
    </row>
    <row r="560" spans="1:90" x14ac:dyDescent="0.2">
      <c r="A560" s="24">
        <v>44731</v>
      </c>
      <c r="B560" s="54">
        <f ca="1">IF($A560&gt;= $C$5,$C$6, INDEX('Historical Data'!$D$2:$D$745, MATCH(A560, 'Historical Data'!$B$2:$B$745, 0)))</f>
        <v>1295.6389999999997</v>
      </c>
      <c r="C560" s="14">
        <f t="shared" ca="1" si="486"/>
        <v>1295.6389999999994</v>
      </c>
      <c r="D560" s="14">
        <f t="shared" ca="1" si="454"/>
        <v>863.32699999999795</v>
      </c>
      <c r="E560" s="14">
        <f t="shared" ca="1" si="463"/>
        <v>432.31200000000172</v>
      </c>
      <c r="F560" s="14">
        <f t="shared" ca="1" si="455"/>
        <v>432.31200000000172</v>
      </c>
      <c r="G560" s="14">
        <f t="shared" ca="1" si="478"/>
        <v>688371.66700000013</v>
      </c>
      <c r="H560" s="15">
        <f ca="1">SUM(F$12:F560)</f>
        <v>351368.49200000003</v>
      </c>
      <c r="I560" s="16">
        <f ca="1">SUM(D$12:D560)+SUMIF(E$12:E560, "&lt;0")</f>
        <v>337003.17499999987</v>
      </c>
      <c r="J560" s="15"/>
      <c r="K560" s="9">
        <v>44731</v>
      </c>
      <c r="L560" s="14">
        <f t="shared" ca="1" si="479"/>
        <v>1788.5130798771124</v>
      </c>
      <c r="M560" s="14">
        <f t="shared" ca="1" si="487"/>
        <v>1788.5130798771129</v>
      </c>
      <c r="N560" s="14">
        <f t="shared" ca="1" si="493"/>
        <v>1356.2010798771107</v>
      </c>
      <c r="O560" s="14">
        <f t="shared" ca="1" si="464"/>
        <v>432.31200000000172</v>
      </c>
      <c r="P560" s="14">
        <f t="shared" ca="1" si="465"/>
        <v>432.31200000000172</v>
      </c>
      <c r="Q560" s="14">
        <f t="shared" ref="Q560:Q623" ca="1" si="501">L560+Q559</f>
        <v>924951.22534101875</v>
      </c>
      <c r="R560" s="15">
        <f ca="1">SUM(P$12:P560)</f>
        <v>469658.27117050643</v>
      </c>
      <c r="S560" s="16">
        <f ca="1">SUM(N$12:N560)+SUMIF(O$12:O560, "&lt;0")</f>
        <v>455292.95417050645</v>
      </c>
      <c r="U560" s="9">
        <v>44731</v>
      </c>
      <c r="V560" s="14">
        <f t="shared" ca="1" si="480"/>
        <v>1250</v>
      </c>
      <c r="W560" s="14">
        <f t="shared" ca="1" si="488"/>
        <v>1250</v>
      </c>
      <c r="X560" s="14">
        <f t="shared" ca="1" si="494"/>
        <v>817.68799999999828</v>
      </c>
      <c r="Y560" s="14">
        <f t="shared" ca="1" si="466"/>
        <v>432.31200000000172</v>
      </c>
      <c r="Z560" s="14">
        <f t="shared" ca="1" si="467"/>
        <v>432.31200000000172</v>
      </c>
      <c r="AA560" s="14">
        <f t="shared" ref="AA560:AA623" ca="1" si="502">V560+AA559</f>
        <v>666464.94699999993</v>
      </c>
      <c r="AB560" s="15">
        <f ca="1">SUM(Z$12:Z560)</f>
        <v>340415.13199999993</v>
      </c>
      <c r="AC560" s="16">
        <f ca="1">SUM(X$12:X560)+SUMIF(Y$12:Y560, "&lt;0")</f>
        <v>326049.81500000012</v>
      </c>
      <c r="AE560" s="9">
        <v>44731</v>
      </c>
      <c r="AF560" s="14">
        <f t="shared" ca="1" si="456"/>
        <v>2000</v>
      </c>
      <c r="AG560" s="14">
        <f t="shared" ca="1" si="484"/>
        <v>2000</v>
      </c>
      <c r="AH560" s="14">
        <f t="shared" ca="1" si="495"/>
        <v>1567.6879999999983</v>
      </c>
      <c r="AI560" s="14">
        <f t="shared" ca="1" si="457"/>
        <v>432.31200000000172</v>
      </c>
      <c r="AJ560" s="14">
        <f t="shared" ca="1" si="458"/>
        <v>432.31200000000172</v>
      </c>
      <c r="AK560" s="14">
        <f t="shared" ca="1" si="468"/>
        <v>1025489.5629979603</v>
      </c>
      <c r="AL560" s="15">
        <f ca="1">SUM(AJ$12:AJ560)</f>
        <v>520415.13200000004</v>
      </c>
      <c r="AM560" s="16">
        <f ca="1">SUM(AH$12:AH560)+SUMIF(AI$12:AI560, "&lt;0")</f>
        <v>505074.43099796039</v>
      </c>
      <c r="AO560" s="9">
        <v>44731</v>
      </c>
      <c r="AP560" s="14">
        <f t="shared" ca="1" si="459"/>
        <v>3000</v>
      </c>
      <c r="AQ560" s="14">
        <f t="shared" ca="1" si="489"/>
        <v>3000</v>
      </c>
      <c r="AR560" s="14">
        <f t="shared" ca="1" si="496"/>
        <v>1949.0888692805511</v>
      </c>
      <c r="AS560" s="14">
        <f t="shared" ca="1" si="469"/>
        <v>1050.9111307194489</v>
      </c>
      <c r="AT560" s="14">
        <f t="shared" ca="1" si="470"/>
        <v>1050.9111307194489</v>
      </c>
      <c r="AU560" s="14">
        <f t="shared" ref="AU560:AU623" ca="1" si="503">AP560+AU559</f>
        <v>1477390.7878561858</v>
      </c>
      <c r="AV560" s="15">
        <f ca="1">SUM(AT$12:AT560)</f>
        <v>753302.00546629401</v>
      </c>
      <c r="AW560" s="16">
        <f ca="1">SUM(AR$12:AR560)+SUMIF(AS$12:AS560, "&lt;0")</f>
        <v>724088.7823898918</v>
      </c>
      <c r="AX560" s="15"/>
      <c r="AZ560" s="9">
        <v>44731</v>
      </c>
      <c r="BA560" s="14">
        <f t="shared" ca="1" si="481"/>
        <v>1500</v>
      </c>
      <c r="BB560" s="14">
        <f t="shared" ca="1" si="490"/>
        <v>1500</v>
      </c>
      <c r="BC560" s="14">
        <f t="shared" ca="1" si="497"/>
        <v>1067.6879999999983</v>
      </c>
      <c r="BD560" s="14">
        <f t="shared" ca="1" si="471"/>
        <v>432.31200000000172</v>
      </c>
      <c r="BE560" s="14">
        <f t="shared" ca="1" si="472"/>
        <v>432.31200000000172</v>
      </c>
      <c r="BF560" s="14">
        <f t="shared" ref="BF560:BF623" ca="1" si="504">BA560+BF559</f>
        <v>786464.94699999993</v>
      </c>
      <c r="BG560" s="15">
        <f ca="1">SUM(BE$12:BE560)</f>
        <v>400415.13200000004</v>
      </c>
      <c r="BH560" s="16">
        <f ca="1">SUM(BC$12:BC560)+SUMIF(BD$12:BD560, "&lt;0")</f>
        <v>386049.815</v>
      </c>
      <c r="BJ560" s="9">
        <v>44731</v>
      </c>
      <c r="BK560" s="14">
        <f t="shared" ca="1" si="482"/>
        <v>1750</v>
      </c>
      <c r="BL560" s="14">
        <f t="shared" ca="1" si="491"/>
        <v>1750</v>
      </c>
      <c r="BM560" s="14">
        <f t="shared" ca="1" si="498"/>
        <v>1317.6879999999983</v>
      </c>
      <c r="BN560" s="14">
        <f t="shared" ca="1" si="473"/>
        <v>432.31200000000172</v>
      </c>
      <c r="BO560" s="14">
        <f t="shared" ca="1" si="474"/>
        <v>432.31200000000172</v>
      </c>
      <c r="BP560" s="14">
        <f t="shared" ref="BP560:BP623" ca="1" si="505">BK560+BP559</f>
        <v>906464.94699999993</v>
      </c>
      <c r="BQ560" s="15">
        <f ca="1">SUM(BO$12:BO560)</f>
        <v>460415.13199999993</v>
      </c>
      <c r="BR560" s="16">
        <f ca="1">SUM(BM$12:BM560)+SUMIF(BN$12:BN560, "&lt;0")</f>
        <v>446049.81499999994</v>
      </c>
      <c r="BT560" s="9">
        <v>44731</v>
      </c>
      <c r="BU560" s="14">
        <f t="shared" ca="1" si="460"/>
        <v>2000</v>
      </c>
      <c r="BV560" s="14">
        <f t="shared" ca="1" si="485"/>
        <v>2000</v>
      </c>
      <c r="BW560" s="14">
        <f t="shared" ca="1" si="499"/>
        <v>1567.6879999999983</v>
      </c>
      <c r="BX560" s="14">
        <f t="shared" ca="1" si="461"/>
        <v>432.31200000000172</v>
      </c>
      <c r="BY560" s="14">
        <f t="shared" ca="1" si="462"/>
        <v>432.31200000000172</v>
      </c>
      <c r="BZ560" s="14">
        <f t="shared" ca="1" si="475"/>
        <v>1025489.5629979603</v>
      </c>
      <c r="CA560" s="15">
        <f ca="1">SUM(BY$12:BY560)</f>
        <v>520415.13200000004</v>
      </c>
      <c r="CB560" s="16">
        <f ca="1">SUM(BW$12:BW560)+SUMIF(BX$12:BX560, "&lt;0")</f>
        <v>505074.43099796039</v>
      </c>
      <c r="CD560" s="9">
        <v>44731</v>
      </c>
      <c r="CE560" s="14">
        <f t="shared" ca="1" si="483"/>
        <v>2500</v>
      </c>
      <c r="CF560" s="14">
        <f t="shared" ca="1" si="492"/>
        <v>2500</v>
      </c>
      <c r="CG560" s="14">
        <f t="shared" ca="1" si="500"/>
        <v>1949.0888692805511</v>
      </c>
      <c r="CH560" s="14">
        <f t="shared" ca="1" si="476"/>
        <v>550.91113071944892</v>
      </c>
      <c r="CI560" s="14">
        <f t="shared" ca="1" si="477"/>
        <v>550.91113071944892</v>
      </c>
      <c r="CJ560" s="14">
        <f t="shared" ref="CJ560:CJ623" ca="1" si="506">CE560+CJ559</f>
        <v>1256287.2951667549</v>
      </c>
      <c r="CK560" s="15">
        <f ca="1">SUM(CI$12:CI560)</f>
        <v>640198.51277686295</v>
      </c>
      <c r="CL560" s="16">
        <f ca="1">SUM(CG$12:CG560)+SUMIF(CH$12:CH560, "&lt;0")</f>
        <v>616088.7823898918</v>
      </c>
    </row>
    <row r="561" spans="1:90" x14ac:dyDescent="0.2">
      <c r="A561" s="24">
        <v>44732</v>
      </c>
      <c r="B561" s="54">
        <f ca="1">IF($A561&gt;= $C$5,$C$6, INDEX('Historical Data'!$D$2:$D$745, MATCH(A561, 'Historical Data'!$B$2:$B$745, 0)))</f>
        <v>1295.6389999999997</v>
      </c>
      <c r="C561" s="14">
        <f t="shared" ca="1" si="486"/>
        <v>1295.6389999999994</v>
      </c>
      <c r="D561" s="14">
        <f t="shared" ca="1" si="454"/>
        <v>212.36700000000201</v>
      </c>
      <c r="E561" s="14">
        <f t="shared" ca="1" si="463"/>
        <v>1083.2719999999977</v>
      </c>
      <c r="F561" s="14">
        <f t="shared" ca="1" si="455"/>
        <v>1083.2719999999977</v>
      </c>
      <c r="G561" s="14">
        <f t="shared" ca="1" si="478"/>
        <v>689667.3060000001</v>
      </c>
      <c r="H561" s="15">
        <f ca="1">SUM(F$12:F561)</f>
        <v>352451.76400000002</v>
      </c>
      <c r="I561" s="16">
        <f ca="1">SUM(D$12:D561)+SUMIF(E$12:E561, "&lt;0")</f>
        <v>337215.5419999999</v>
      </c>
      <c r="J561" s="15"/>
      <c r="K561" s="9">
        <v>44732</v>
      </c>
      <c r="L561" s="14">
        <f t="shared" ca="1" si="479"/>
        <v>1788.5130798771124</v>
      </c>
      <c r="M561" s="14">
        <f t="shared" ca="1" si="487"/>
        <v>1788.5130798771129</v>
      </c>
      <c r="N561" s="14">
        <f t="shared" ca="1" si="493"/>
        <v>212.36700000000201</v>
      </c>
      <c r="O561" s="14">
        <f t="shared" ca="1" si="464"/>
        <v>1576.1460798771104</v>
      </c>
      <c r="P561" s="14">
        <f t="shared" ca="1" si="465"/>
        <v>1576.1460798771104</v>
      </c>
      <c r="Q561" s="14">
        <f t="shared" ca="1" si="501"/>
        <v>926739.73842089588</v>
      </c>
      <c r="R561" s="15">
        <f ca="1">SUM(P$12:P561)</f>
        <v>471234.41725038353</v>
      </c>
      <c r="S561" s="16">
        <f ca="1">SUM(N$12:N561)+SUMIF(O$12:O561, "&lt;0")</f>
        <v>455505.32117050648</v>
      </c>
      <c r="U561" s="9">
        <v>44732</v>
      </c>
      <c r="V561" s="14">
        <f t="shared" ca="1" si="480"/>
        <v>1250</v>
      </c>
      <c r="W561" s="14">
        <f t="shared" ca="1" si="488"/>
        <v>1250</v>
      </c>
      <c r="X561" s="14">
        <f t="shared" ca="1" si="494"/>
        <v>212.36700000000201</v>
      </c>
      <c r="Y561" s="14">
        <f t="shared" ca="1" si="466"/>
        <v>1037.632999999998</v>
      </c>
      <c r="Z561" s="14">
        <f t="shared" ca="1" si="467"/>
        <v>1037.632999999998</v>
      </c>
      <c r="AA561" s="14">
        <f t="shared" ca="1" si="502"/>
        <v>667714.94699999993</v>
      </c>
      <c r="AB561" s="15">
        <f ca="1">SUM(Z$12:Z561)</f>
        <v>341452.7649999999</v>
      </c>
      <c r="AC561" s="16">
        <f ca="1">SUM(X$12:X561)+SUMIF(Y$12:Y561, "&lt;0")</f>
        <v>326262.18200000015</v>
      </c>
      <c r="AE561" s="9">
        <v>44732</v>
      </c>
      <c r="AF561" s="14">
        <f t="shared" ca="1" si="456"/>
        <v>2000</v>
      </c>
      <c r="AG561" s="14">
        <f t="shared" ca="1" si="484"/>
        <v>2000</v>
      </c>
      <c r="AH561" s="14">
        <f t="shared" ca="1" si="495"/>
        <v>423.85392012288958</v>
      </c>
      <c r="AI561" s="14">
        <f t="shared" ca="1" si="457"/>
        <v>1576.1460798771104</v>
      </c>
      <c r="AJ561" s="14">
        <f t="shared" ca="1" si="458"/>
        <v>1576.1460798771104</v>
      </c>
      <c r="AK561" s="14">
        <f t="shared" ca="1" si="468"/>
        <v>1027489.5629979603</v>
      </c>
      <c r="AL561" s="15">
        <f ca="1">SUM(AJ$12:AJ561)</f>
        <v>521991.27807987714</v>
      </c>
      <c r="AM561" s="16">
        <f ca="1">SUM(AH$12:AH561)+SUMIF(AI$12:AI561, "&lt;0")</f>
        <v>505498.28491808329</v>
      </c>
      <c r="AO561" s="9">
        <v>44732</v>
      </c>
      <c r="AP561" s="14">
        <f t="shared" ca="1" si="459"/>
        <v>3000</v>
      </c>
      <c r="AQ561" s="14">
        <f t="shared" ca="1" si="489"/>
        <v>3000</v>
      </c>
      <c r="AR561" s="14">
        <f t="shared" ca="1" si="496"/>
        <v>831.03251937750474</v>
      </c>
      <c r="AS561" s="14">
        <f t="shared" ca="1" si="469"/>
        <v>2168.9674806224953</v>
      </c>
      <c r="AT561" s="14">
        <f t="shared" ca="1" si="470"/>
        <v>2168.9674806224953</v>
      </c>
      <c r="AU561" s="14">
        <f t="shared" ca="1" si="503"/>
        <v>1480390.7878561858</v>
      </c>
      <c r="AV561" s="15">
        <f ca="1">SUM(AT$12:AT561)</f>
        <v>755470.97294691647</v>
      </c>
      <c r="AW561" s="16">
        <f ca="1">SUM(AR$12:AR561)+SUMIF(AS$12:AS561, "&lt;0")</f>
        <v>724919.81490926933</v>
      </c>
      <c r="AX561" s="15"/>
      <c r="AZ561" s="9">
        <v>44732</v>
      </c>
      <c r="BA561" s="14">
        <f t="shared" ca="1" si="481"/>
        <v>1500</v>
      </c>
      <c r="BB561" s="14">
        <f t="shared" ca="1" si="490"/>
        <v>1500</v>
      </c>
      <c r="BC561" s="14">
        <f t="shared" ca="1" si="497"/>
        <v>212.36700000000201</v>
      </c>
      <c r="BD561" s="14">
        <f t="shared" ca="1" si="471"/>
        <v>1287.632999999998</v>
      </c>
      <c r="BE561" s="14">
        <f t="shared" ca="1" si="472"/>
        <v>1287.632999999998</v>
      </c>
      <c r="BF561" s="14">
        <f t="shared" ca="1" si="504"/>
        <v>787964.94699999993</v>
      </c>
      <c r="BG561" s="15">
        <f ca="1">SUM(BE$12:BE561)</f>
        <v>401702.76500000001</v>
      </c>
      <c r="BH561" s="16">
        <f ca="1">SUM(BC$12:BC561)+SUMIF(BD$12:BD561, "&lt;0")</f>
        <v>386262.18200000003</v>
      </c>
      <c r="BJ561" s="9">
        <v>44732</v>
      </c>
      <c r="BK561" s="14">
        <f t="shared" ca="1" si="482"/>
        <v>1750</v>
      </c>
      <c r="BL561" s="14">
        <f t="shared" ca="1" si="491"/>
        <v>1750</v>
      </c>
      <c r="BM561" s="14">
        <f t="shared" ca="1" si="498"/>
        <v>212.36700000000201</v>
      </c>
      <c r="BN561" s="14">
        <f t="shared" ca="1" si="473"/>
        <v>1537.632999999998</v>
      </c>
      <c r="BO561" s="14">
        <f t="shared" ca="1" si="474"/>
        <v>1537.632999999998</v>
      </c>
      <c r="BP561" s="14">
        <f t="shared" ca="1" si="505"/>
        <v>908214.94699999993</v>
      </c>
      <c r="BQ561" s="15">
        <f ca="1">SUM(BO$12:BO561)</f>
        <v>461952.7649999999</v>
      </c>
      <c r="BR561" s="16">
        <f ca="1">SUM(BM$12:BM561)+SUMIF(BN$12:BN561, "&lt;0")</f>
        <v>446262.18200000003</v>
      </c>
      <c r="BT561" s="9">
        <v>44732</v>
      </c>
      <c r="BU561" s="14">
        <f t="shared" ca="1" si="460"/>
        <v>2000</v>
      </c>
      <c r="BV561" s="14">
        <f t="shared" ca="1" si="485"/>
        <v>2000</v>
      </c>
      <c r="BW561" s="14">
        <f t="shared" ca="1" si="499"/>
        <v>423.85392012288958</v>
      </c>
      <c r="BX561" s="14">
        <f t="shared" ca="1" si="461"/>
        <v>1576.1460798771104</v>
      </c>
      <c r="BY561" s="14">
        <f t="shared" ca="1" si="462"/>
        <v>1576.1460798771104</v>
      </c>
      <c r="BZ561" s="14">
        <f t="shared" ca="1" si="475"/>
        <v>1027489.5629979603</v>
      </c>
      <c r="CA561" s="15">
        <f ca="1">SUM(BY$12:BY561)</f>
        <v>521991.27807987714</v>
      </c>
      <c r="CB561" s="16">
        <f ca="1">SUM(BW$12:BW561)+SUMIF(BX$12:BX561, "&lt;0")</f>
        <v>505498.28491808329</v>
      </c>
      <c r="CD561" s="9">
        <v>44732</v>
      </c>
      <c r="CE561" s="14">
        <f t="shared" ca="1" si="483"/>
        <v>2500</v>
      </c>
      <c r="CF561" s="14">
        <f t="shared" ca="1" si="492"/>
        <v>2500</v>
      </c>
      <c r="CG561" s="14">
        <f t="shared" ca="1" si="500"/>
        <v>831.03251937750474</v>
      </c>
      <c r="CH561" s="14">
        <f t="shared" ca="1" si="476"/>
        <v>1668.9674806224953</v>
      </c>
      <c r="CI561" s="14">
        <f t="shared" ca="1" si="477"/>
        <v>1668.9674806224953</v>
      </c>
      <c r="CJ561" s="14">
        <f t="shared" ca="1" si="506"/>
        <v>1258787.2951667549</v>
      </c>
      <c r="CK561" s="15">
        <f ca="1">SUM(CI$12:CI561)</f>
        <v>641867.48025748541</v>
      </c>
      <c r="CL561" s="16">
        <f ca="1">SUM(CG$12:CG561)+SUMIF(CH$12:CH561, "&lt;0")</f>
        <v>616919.81490926933</v>
      </c>
    </row>
    <row r="562" spans="1:90" x14ac:dyDescent="0.2">
      <c r="A562" s="24">
        <v>44733</v>
      </c>
      <c r="B562" s="54">
        <f ca="1">IF($A562&gt;= $C$5,$C$6, INDEX('Historical Data'!$D$2:$D$745, MATCH(A562, 'Historical Data'!$B$2:$B$745, 0)))</f>
        <v>1295.6389999999997</v>
      </c>
      <c r="C562" s="14">
        <f t="shared" ca="1" si="486"/>
        <v>1295.6389999999994</v>
      </c>
      <c r="D562" s="14">
        <f t="shared" ca="1" si="454"/>
        <v>195</v>
      </c>
      <c r="E562" s="14">
        <f t="shared" ca="1" si="463"/>
        <v>1100.6389999999997</v>
      </c>
      <c r="F562" s="14">
        <f t="shared" ca="1" si="455"/>
        <v>1100.6389999999997</v>
      </c>
      <c r="G562" s="14">
        <f t="shared" ca="1" si="478"/>
        <v>690962.94500000007</v>
      </c>
      <c r="H562" s="15">
        <f ca="1">SUM(F$12:F562)</f>
        <v>353552.40300000005</v>
      </c>
      <c r="I562" s="16">
        <f ca="1">SUM(D$12:D562)+SUMIF(E$12:E562, "&lt;0")</f>
        <v>337410.5419999999</v>
      </c>
      <c r="J562" s="15"/>
      <c r="K562" s="9">
        <v>44733</v>
      </c>
      <c r="L562" s="14">
        <f t="shared" ca="1" si="479"/>
        <v>1788.5130798771124</v>
      </c>
      <c r="M562" s="14">
        <f t="shared" ca="1" si="487"/>
        <v>1788.5130798771129</v>
      </c>
      <c r="N562" s="14">
        <f t="shared" ca="1" si="493"/>
        <v>195</v>
      </c>
      <c r="O562" s="14">
        <f t="shared" ca="1" si="464"/>
        <v>1593.5130798771124</v>
      </c>
      <c r="P562" s="14">
        <f t="shared" ca="1" si="465"/>
        <v>1593.5130798771124</v>
      </c>
      <c r="Q562" s="14">
        <f t="shared" ca="1" si="501"/>
        <v>928528.25150077301</v>
      </c>
      <c r="R562" s="15">
        <f ca="1">SUM(P$12:P562)</f>
        <v>472827.93033026066</v>
      </c>
      <c r="S562" s="16">
        <f ca="1">SUM(N$12:N562)+SUMIF(O$12:O562, "&lt;0")</f>
        <v>455700.32117050648</v>
      </c>
      <c r="U562" s="9">
        <v>44733</v>
      </c>
      <c r="V562" s="14">
        <f t="shared" ca="1" si="480"/>
        <v>1250</v>
      </c>
      <c r="W562" s="14">
        <f t="shared" ca="1" si="488"/>
        <v>1250</v>
      </c>
      <c r="X562" s="14">
        <f t="shared" ca="1" si="494"/>
        <v>195</v>
      </c>
      <c r="Y562" s="14">
        <f t="shared" ca="1" si="466"/>
        <v>1055</v>
      </c>
      <c r="Z562" s="14">
        <f t="shared" ca="1" si="467"/>
        <v>1055</v>
      </c>
      <c r="AA562" s="14">
        <f t="shared" ca="1" si="502"/>
        <v>668964.94699999993</v>
      </c>
      <c r="AB562" s="15">
        <f ca="1">SUM(Z$12:Z562)</f>
        <v>342507.7649999999</v>
      </c>
      <c r="AC562" s="16">
        <f ca="1">SUM(X$12:X562)+SUMIF(Y$12:Y562, "&lt;0")</f>
        <v>326457.18200000015</v>
      </c>
      <c r="AE562" s="9">
        <v>44733</v>
      </c>
      <c r="AF562" s="14">
        <f t="shared" ca="1" si="456"/>
        <v>2000</v>
      </c>
      <c r="AG562" s="14">
        <f t="shared" ca="1" si="484"/>
        <v>2000</v>
      </c>
      <c r="AH562" s="14">
        <f t="shared" ca="1" si="495"/>
        <v>380.70919014882497</v>
      </c>
      <c r="AI562" s="14">
        <f t="shared" ca="1" si="457"/>
        <v>1619.290809851175</v>
      </c>
      <c r="AJ562" s="14">
        <f t="shared" ca="1" si="458"/>
        <v>1619.290809851175</v>
      </c>
      <c r="AK562" s="14">
        <f t="shared" ca="1" si="468"/>
        <v>1029489.5629979603</v>
      </c>
      <c r="AL562" s="15">
        <f ca="1">SUM(AJ$12:AJ562)</f>
        <v>523610.56888972834</v>
      </c>
      <c r="AM562" s="16">
        <f ca="1">SUM(AH$12:AH562)+SUMIF(AI$12:AI562, "&lt;0")</f>
        <v>505878.99410823209</v>
      </c>
      <c r="AO562" s="9">
        <v>44733</v>
      </c>
      <c r="AP562" s="14">
        <f t="shared" ca="1" si="459"/>
        <v>3000</v>
      </c>
      <c r="AQ562" s="14">
        <f t="shared" ca="1" si="489"/>
        <v>3000</v>
      </c>
      <c r="AR562" s="14">
        <f t="shared" ca="1" si="496"/>
        <v>813.66551937750319</v>
      </c>
      <c r="AS562" s="14">
        <f t="shared" ca="1" si="469"/>
        <v>2186.3344806224968</v>
      </c>
      <c r="AT562" s="14">
        <f t="shared" ca="1" si="470"/>
        <v>2186.3344806224968</v>
      </c>
      <c r="AU562" s="14">
        <f t="shared" ca="1" si="503"/>
        <v>1483390.7878561858</v>
      </c>
      <c r="AV562" s="15">
        <f ca="1">SUM(AT$12:AT562)</f>
        <v>757657.30742753902</v>
      </c>
      <c r="AW562" s="16">
        <f ca="1">SUM(AR$12:AR562)+SUMIF(AS$12:AS562, "&lt;0")</f>
        <v>725733.48042864678</v>
      </c>
      <c r="AX562" s="15"/>
      <c r="AZ562" s="9">
        <v>44733</v>
      </c>
      <c r="BA562" s="14">
        <f t="shared" ca="1" si="481"/>
        <v>1500</v>
      </c>
      <c r="BB562" s="14">
        <f t="shared" ca="1" si="490"/>
        <v>1500</v>
      </c>
      <c r="BC562" s="14">
        <f t="shared" ca="1" si="497"/>
        <v>195</v>
      </c>
      <c r="BD562" s="14">
        <f t="shared" ca="1" si="471"/>
        <v>1305</v>
      </c>
      <c r="BE562" s="14">
        <f t="shared" ca="1" si="472"/>
        <v>1305</v>
      </c>
      <c r="BF562" s="14">
        <f t="shared" ca="1" si="504"/>
        <v>789464.94699999993</v>
      </c>
      <c r="BG562" s="15">
        <f ca="1">SUM(BE$12:BE562)</f>
        <v>403007.76500000001</v>
      </c>
      <c r="BH562" s="16">
        <f ca="1">SUM(BC$12:BC562)+SUMIF(BD$12:BD562, "&lt;0")</f>
        <v>386457.18200000003</v>
      </c>
      <c r="BJ562" s="9">
        <v>44733</v>
      </c>
      <c r="BK562" s="14">
        <f t="shared" ca="1" si="482"/>
        <v>1750</v>
      </c>
      <c r="BL562" s="14">
        <f t="shared" ca="1" si="491"/>
        <v>1750</v>
      </c>
      <c r="BM562" s="14">
        <f t="shared" ca="1" si="498"/>
        <v>195</v>
      </c>
      <c r="BN562" s="14">
        <f t="shared" ca="1" si="473"/>
        <v>1555</v>
      </c>
      <c r="BO562" s="14">
        <f t="shared" ca="1" si="474"/>
        <v>1555</v>
      </c>
      <c r="BP562" s="14">
        <f t="shared" ca="1" si="505"/>
        <v>909964.94699999993</v>
      </c>
      <c r="BQ562" s="15">
        <f ca="1">SUM(BO$12:BO562)</f>
        <v>463507.7649999999</v>
      </c>
      <c r="BR562" s="16">
        <f ca="1">SUM(BM$12:BM562)+SUMIF(BN$12:BN562, "&lt;0")</f>
        <v>446457.18200000003</v>
      </c>
      <c r="BT562" s="9">
        <v>44733</v>
      </c>
      <c r="BU562" s="14">
        <f t="shared" ca="1" si="460"/>
        <v>2000</v>
      </c>
      <c r="BV562" s="14">
        <f t="shared" ca="1" si="485"/>
        <v>2000</v>
      </c>
      <c r="BW562" s="14">
        <f t="shared" ca="1" si="499"/>
        <v>380.70919014882497</v>
      </c>
      <c r="BX562" s="14">
        <f t="shared" ca="1" si="461"/>
        <v>1619.290809851175</v>
      </c>
      <c r="BY562" s="14">
        <f t="shared" ca="1" si="462"/>
        <v>1619.290809851175</v>
      </c>
      <c r="BZ562" s="14">
        <f t="shared" ca="1" si="475"/>
        <v>1029489.5629979603</v>
      </c>
      <c r="CA562" s="15">
        <f ca="1">SUM(BY$12:BY562)</f>
        <v>523610.56888972834</v>
      </c>
      <c r="CB562" s="16">
        <f ca="1">SUM(BW$12:BW562)+SUMIF(BX$12:BX562, "&lt;0")</f>
        <v>505878.99410823209</v>
      </c>
      <c r="CD562" s="9">
        <v>44733</v>
      </c>
      <c r="CE562" s="14">
        <f t="shared" ca="1" si="483"/>
        <v>2500</v>
      </c>
      <c r="CF562" s="14">
        <f t="shared" ca="1" si="492"/>
        <v>2500</v>
      </c>
      <c r="CG562" s="14">
        <f t="shared" ca="1" si="500"/>
        <v>813.66551937750296</v>
      </c>
      <c r="CH562" s="14">
        <f t="shared" ca="1" si="476"/>
        <v>1686.334480622497</v>
      </c>
      <c r="CI562" s="14">
        <f t="shared" ca="1" si="477"/>
        <v>1686.334480622497</v>
      </c>
      <c r="CJ562" s="14">
        <f t="shared" ca="1" si="506"/>
        <v>1261287.2951667549</v>
      </c>
      <c r="CK562" s="15">
        <f ca="1">SUM(CI$12:CI562)</f>
        <v>643553.81473810796</v>
      </c>
      <c r="CL562" s="16">
        <f ca="1">SUM(CG$12:CG562)+SUMIF(CH$12:CH562, "&lt;0")</f>
        <v>617733.48042864678</v>
      </c>
    </row>
    <row r="563" spans="1:90" x14ac:dyDescent="0.2">
      <c r="A563" s="24">
        <v>44734</v>
      </c>
      <c r="B563" s="54">
        <f ca="1">IF($A563&gt;= $C$5,$C$6, INDEX('Historical Data'!$D$2:$D$745, MATCH(A563, 'Historical Data'!$B$2:$B$745, 0)))</f>
        <v>1295.6389999999997</v>
      </c>
      <c r="C563" s="14">
        <f t="shared" ca="1" si="486"/>
        <v>1295.6389999999994</v>
      </c>
      <c r="D563" s="14">
        <f t="shared" ca="1" si="454"/>
        <v>517.01900000000023</v>
      </c>
      <c r="E563" s="14">
        <f t="shared" ca="1" si="463"/>
        <v>778.61999999999944</v>
      </c>
      <c r="F563" s="14">
        <f t="shared" ca="1" si="455"/>
        <v>778.61999999999944</v>
      </c>
      <c r="G563" s="14">
        <f t="shared" ca="1" si="478"/>
        <v>692258.58400000003</v>
      </c>
      <c r="H563" s="15">
        <f ca="1">SUM(F$12:F563)</f>
        <v>354331.02300000004</v>
      </c>
      <c r="I563" s="16">
        <f ca="1">SUM(D$12:D563)+SUMIF(E$12:E563, "&lt;0")</f>
        <v>337927.56099999987</v>
      </c>
      <c r="J563" s="15"/>
      <c r="K563" s="9">
        <v>44734</v>
      </c>
      <c r="L563" s="14">
        <f t="shared" ca="1" si="479"/>
        <v>1788.5130798771124</v>
      </c>
      <c r="M563" s="14">
        <f t="shared" ca="1" si="487"/>
        <v>1788.5130798771129</v>
      </c>
      <c r="N563" s="14">
        <f t="shared" ca="1" si="493"/>
        <v>517.01900000000023</v>
      </c>
      <c r="O563" s="14">
        <f t="shared" ca="1" si="464"/>
        <v>1271.4940798771122</v>
      </c>
      <c r="P563" s="14">
        <f t="shared" ca="1" si="465"/>
        <v>1271.4940798771122</v>
      </c>
      <c r="Q563" s="14">
        <f t="shared" ca="1" si="501"/>
        <v>930316.76458065014</v>
      </c>
      <c r="R563" s="15">
        <f ca="1">SUM(P$12:P563)</f>
        <v>474099.42441013776</v>
      </c>
      <c r="S563" s="16">
        <f ca="1">SUM(N$12:N563)+SUMIF(O$12:O563, "&lt;0")</f>
        <v>456217.34017050645</v>
      </c>
      <c r="U563" s="9">
        <v>44734</v>
      </c>
      <c r="V563" s="14">
        <f t="shared" ca="1" si="480"/>
        <v>1250</v>
      </c>
      <c r="W563" s="14">
        <f t="shared" ca="1" si="488"/>
        <v>1250</v>
      </c>
      <c r="X563" s="14">
        <f t="shared" ca="1" si="494"/>
        <v>517.01900000000023</v>
      </c>
      <c r="Y563" s="14">
        <f t="shared" ca="1" si="466"/>
        <v>732.98099999999977</v>
      </c>
      <c r="Z563" s="14">
        <f t="shared" ca="1" si="467"/>
        <v>732.98099999999977</v>
      </c>
      <c r="AA563" s="14">
        <f t="shared" ca="1" si="502"/>
        <v>670214.94699999993</v>
      </c>
      <c r="AB563" s="15">
        <f ca="1">SUM(Z$12:Z563)</f>
        <v>343240.74599999993</v>
      </c>
      <c r="AC563" s="16">
        <f ca="1">SUM(X$12:X563)+SUMIF(Y$12:Y563, "&lt;0")</f>
        <v>326974.20100000012</v>
      </c>
      <c r="AE563" s="9">
        <v>44734</v>
      </c>
      <c r="AF563" s="14">
        <f t="shared" ca="1" si="456"/>
        <v>2000</v>
      </c>
      <c r="AG563" s="14">
        <f t="shared" ca="1" si="484"/>
        <v>2000</v>
      </c>
      <c r="AH563" s="14">
        <f t="shared" ca="1" si="495"/>
        <v>676.95046017476261</v>
      </c>
      <c r="AI563" s="14">
        <f t="shared" ca="1" si="457"/>
        <v>1323.0495398252374</v>
      </c>
      <c r="AJ563" s="14">
        <f t="shared" ca="1" si="458"/>
        <v>1323.0495398252374</v>
      </c>
      <c r="AK563" s="14">
        <f t="shared" ca="1" si="468"/>
        <v>1031489.5629979603</v>
      </c>
      <c r="AL563" s="15">
        <f ca="1">SUM(AJ$12:AJ563)</f>
        <v>524933.61842955358</v>
      </c>
      <c r="AM563" s="16">
        <f ca="1">SUM(AH$12:AH563)+SUMIF(AI$12:AI563, "&lt;0")</f>
        <v>506555.94456840685</v>
      </c>
      <c r="AO563" s="9">
        <v>44734</v>
      </c>
      <c r="AP563" s="14">
        <f t="shared" ca="1" si="459"/>
        <v>3000</v>
      </c>
      <c r="AQ563" s="14">
        <f t="shared" ca="1" si="489"/>
        <v>3000</v>
      </c>
      <c r="AR563" s="14">
        <f t="shared" ca="1" si="496"/>
        <v>1135.684519377503</v>
      </c>
      <c r="AS563" s="14">
        <f t="shared" ca="1" si="469"/>
        <v>1864.315480622497</v>
      </c>
      <c r="AT563" s="14">
        <f t="shared" ca="1" si="470"/>
        <v>1864.315480622497</v>
      </c>
      <c r="AU563" s="14">
        <f t="shared" ca="1" si="503"/>
        <v>1486390.7878561858</v>
      </c>
      <c r="AV563" s="15">
        <f ca="1">SUM(AT$12:AT563)</f>
        <v>759521.62290816149</v>
      </c>
      <c r="AW563" s="16">
        <f ca="1">SUM(AR$12:AR563)+SUMIF(AS$12:AS563, "&lt;0")</f>
        <v>726869.16494802432</v>
      </c>
      <c r="AX563" s="15"/>
      <c r="AZ563" s="9">
        <v>44734</v>
      </c>
      <c r="BA563" s="14">
        <f t="shared" ca="1" si="481"/>
        <v>1500</v>
      </c>
      <c r="BB563" s="14">
        <f t="shared" ca="1" si="490"/>
        <v>1500</v>
      </c>
      <c r="BC563" s="14">
        <f t="shared" ca="1" si="497"/>
        <v>517.01900000000023</v>
      </c>
      <c r="BD563" s="14">
        <f t="shared" ca="1" si="471"/>
        <v>982.98099999999977</v>
      </c>
      <c r="BE563" s="14">
        <f t="shared" ca="1" si="472"/>
        <v>982.98099999999977</v>
      </c>
      <c r="BF563" s="14">
        <f t="shared" ca="1" si="504"/>
        <v>790964.94699999993</v>
      </c>
      <c r="BG563" s="15">
        <f ca="1">SUM(BE$12:BE563)</f>
        <v>403990.74600000004</v>
      </c>
      <c r="BH563" s="16">
        <f ca="1">SUM(BC$12:BC563)+SUMIF(BD$12:BD563, "&lt;0")</f>
        <v>386974.201</v>
      </c>
      <c r="BJ563" s="9">
        <v>44734</v>
      </c>
      <c r="BK563" s="14">
        <f t="shared" ca="1" si="482"/>
        <v>1750</v>
      </c>
      <c r="BL563" s="14">
        <f t="shared" ca="1" si="491"/>
        <v>1750</v>
      </c>
      <c r="BM563" s="14">
        <f t="shared" ca="1" si="498"/>
        <v>517.01900000000023</v>
      </c>
      <c r="BN563" s="14">
        <f t="shared" ca="1" si="473"/>
        <v>1232.9809999999998</v>
      </c>
      <c r="BO563" s="14">
        <f t="shared" ca="1" si="474"/>
        <v>1232.9809999999998</v>
      </c>
      <c r="BP563" s="14">
        <f t="shared" ca="1" si="505"/>
        <v>911714.94699999993</v>
      </c>
      <c r="BQ563" s="15">
        <f ca="1">SUM(BO$12:BO563)</f>
        <v>464740.74599999993</v>
      </c>
      <c r="BR563" s="16">
        <f ca="1">SUM(BM$12:BM563)+SUMIF(BN$12:BN563, "&lt;0")</f>
        <v>446974.201</v>
      </c>
      <c r="BT563" s="9">
        <v>44734</v>
      </c>
      <c r="BU563" s="14">
        <f t="shared" ca="1" si="460"/>
        <v>2000</v>
      </c>
      <c r="BV563" s="14">
        <f t="shared" ca="1" si="485"/>
        <v>2000</v>
      </c>
      <c r="BW563" s="14">
        <f t="shared" ca="1" si="499"/>
        <v>676.95046017476261</v>
      </c>
      <c r="BX563" s="14">
        <f t="shared" ca="1" si="461"/>
        <v>1323.0495398252374</v>
      </c>
      <c r="BY563" s="14">
        <f t="shared" ca="1" si="462"/>
        <v>1323.0495398252374</v>
      </c>
      <c r="BZ563" s="14">
        <f t="shared" ca="1" si="475"/>
        <v>1031489.5629979603</v>
      </c>
      <c r="CA563" s="15">
        <f ca="1">SUM(BY$12:BY563)</f>
        <v>524933.61842955358</v>
      </c>
      <c r="CB563" s="16">
        <f ca="1">SUM(BW$12:BW563)+SUMIF(BX$12:BX563, "&lt;0")</f>
        <v>506555.94456840685</v>
      </c>
      <c r="CD563" s="9">
        <v>44734</v>
      </c>
      <c r="CE563" s="14">
        <f t="shared" ca="1" si="483"/>
        <v>2500</v>
      </c>
      <c r="CF563" s="14">
        <f t="shared" ca="1" si="492"/>
        <v>2500</v>
      </c>
      <c r="CG563" s="14">
        <f t="shared" ca="1" si="500"/>
        <v>1135.684519377503</v>
      </c>
      <c r="CH563" s="14">
        <f t="shared" ca="1" si="476"/>
        <v>1364.315480622497</v>
      </c>
      <c r="CI563" s="14">
        <f t="shared" ca="1" si="477"/>
        <v>1364.315480622497</v>
      </c>
      <c r="CJ563" s="14">
        <f t="shared" ca="1" si="506"/>
        <v>1263787.2951667549</v>
      </c>
      <c r="CK563" s="15">
        <f ca="1">SUM(CI$12:CI563)</f>
        <v>644918.13021873042</v>
      </c>
      <c r="CL563" s="16">
        <f ca="1">SUM(CG$12:CG563)+SUMIF(CH$12:CH563, "&lt;0")</f>
        <v>618869.16494802432</v>
      </c>
    </row>
    <row r="564" spans="1:90" x14ac:dyDescent="0.2">
      <c r="A564" s="24">
        <v>44735</v>
      </c>
      <c r="B564" s="54">
        <f ca="1">IF($A564&gt;= $C$5,$C$6, INDEX('Historical Data'!$D$2:$D$745, MATCH(A564, 'Historical Data'!$B$2:$B$745, 0)))</f>
        <v>1295.6389999999997</v>
      </c>
      <c r="C564" s="14">
        <f t="shared" ca="1" si="486"/>
        <v>1295.6389999999994</v>
      </c>
      <c r="D564" s="14">
        <f t="shared" ca="1" si="454"/>
        <v>561.28600000000006</v>
      </c>
      <c r="E564" s="14">
        <f t="shared" ca="1" si="463"/>
        <v>734.35299999999961</v>
      </c>
      <c r="F564" s="14">
        <f t="shared" ca="1" si="455"/>
        <v>734.35299999999961</v>
      </c>
      <c r="G564" s="14">
        <f t="shared" ca="1" si="478"/>
        <v>693554.223</v>
      </c>
      <c r="H564" s="15">
        <f ca="1">SUM(F$12:F564)</f>
        <v>355065.37600000005</v>
      </c>
      <c r="I564" s="16">
        <f ca="1">SUM(D$12:D564)+SUMIF(E$12:E564, "&lt;0")</f>
        <v>338488.84699999989</v>
      </c>
      <c r="J564" s="15"/>
      <c r="K564" s="9">
        <v>44735</v>
      </c>
      <c r="L564" s="14">
        <f t="shared" ca="1" si="479"/>
        <v>1788.5130798771124</v>
      </c>
      <c r="M564" s="14">
        <f t="shared" ca="1" si="487"/>
        <v>1788.5130798771129</v>
      </c>
      <c r="N564" s="14">
        <f t="shared" ca="1" si="493"/>
        <v>561.28600000000006</v>
      </c>
      <c r="O564" s="14">
        <f t="shared" ca="1" si="464"/>
        <v>1227.2270798771124</v>
      </c>
      <c r="P564" s="14">
        <f t="shared" ca="1" si="465"/>
        <v>1227.2270798771124</v>
      </c>
      <c r="Q564" s="14">
        <f t="shared" ca="1" si="501"/>
        <v>932105.27766052727</v>
      </c>
      <c r="R564" s="15">
        <f ca="1">SUM(P$12:P564)</f>
        <v>475326.65149001486</v>
      </c>
      <c r="S564" s="16">
        <f ca="1">SUM(N$12:N564)+SUMIF(O$12:O564, "&lt;0")</f>
        <v>456778.62617050647</v>
      </c>
      <c r="U564" s="9">
        <v>44735</v>
      </c>
      <c r="V564" s="14">
        <f t="shared" ca="1" si="480"/>
        <v>1250</v>
      </c>
      <c r="W564" s="14">
        <f t="shared" ca="1" si="488"/>
        <v>1250</v>
      </c>
      <c r="X564" s="14">
        <f t="shared" ca="1" si="494"/>
        <v>561.28600000000006</v>
      </c>
      <c r="Y564" s="14">
        <f t="shared" ca="1" si="466"/>
        <v>688.71399999999994</v>
      </c>
      <c r="Z564" s="14">
        <f t="shared" ca="1" si="467"/>
        <v>688.71399999999994</v>
      </c>
      <c r="AA564" s="14">
        <f t="shared" ca="1" si="502"/>
        <v>671464.94699999993</v>
      </c>
      <c r="AB564" s="15">
        <f ca="1">SUM(Z$12:Z564)</f>
        <v>343929.4599999999</v>
      </c>
      <c r="AC564" s="16">
        <f ca="1">SUM(X$12:X564)+SUMIF(Y$12:Y564, "&lt;0")</f>
        <v>327535.48700000014</v>
      </c>
      <c r="AE564" s="9">
        <v>44735</v>
      </c>
      <c r="AF564" s="14">
        <f t="shared" ca="1" si="456"/>
        <v>2000</v>
      </c>
      <c r="AG564" s="14">
        <f t="shared" ca="1" si="484"/>
        <v>2000</v>
      </c>
      <c r="AH564" s="14">
        <f t="shared" ca="1" si="495"/>
        <v>695.43973020069984</v>
      </c>
      <c r="AI564" s="14">
        <f t="shared" ca="1" si="457"/>
        <v>1304.5602697993002</v>
      </c>
      <c r="AJ564" s="14">
        <f t="shared" ca="1" si="458"/>
        <v>1304.5602697993002</v>
      </c>
      <c r="AK564" s="14">
        <f t="shared" ca="1" si="468"/>
        <v>1033489.5629979603</v>
      </c>
      <c r="AL564" s="15">
        <f ca="1">SUM(AJ$12:AJ564)</f>
        <v>526238.17869935289</v>
      </c>
      <c r="AM564" s="16">
        <f ca="1">SUM(AH$12:AH564)+SUMIF(AI$12:AI564, "&lt;0")</f>
        <v>507251.38429860753</v>
      </c>
      <c r="AO564" s="9">
        <v>44735</v>
      </c>
      <c r="AP564" s="14">
        <f t="shared" ca="1" si="459"/>
        <v>3000</v>
      </c>
      <c r="AQ564" s="14">
        <f t="shared" ca="1" si="489"/>
        <v>3000</v>
      </c>
      <c r="AR564" s="14">
        <f t="shared" ca="1" si="496"/>
        <v>1179.951519377503</v>
      </c>
      <c r="AS564" s="14">
        <f t="shared" ca="1" si="469"/>
        <v>1820.048480622497</v>
      </c>
      <c r="AT564" s="14">
        <f t="shared" ca="1" si="470"/>
        <v>1820.048480622497</v>
      </c>
      <c r="AU564" s="14">
        <f t="shared" ca="1" si="503"/>
        <v>1489390.7878561858</v>
      </c>
      <c r="AV564" s="15">
        <f ca="1">SUM(AT$12:AT564)</f>
        <v>761341.67138878396</v>
      </c>
      <c r="AW564" s="16">
        <f ca="1">SUM(AR$12:AR564)+SUMIF(AS$12:AS564, "&lt;0")</f>
        <v>728049.11646740185</v>
      </c>
      <c r="AX564" s="15"/>
      <c r="AZ564" s="9">
        <v>44735</v>
      </c>
      <c r="BA564" s="14">
        <f t="shared" ca="1" si="481"/>
        <v>1500</v>
      </c>
      <c r="BB564" s="14">
        <f t="shared" ca="1" si="490"/>
        <v>1500</v>
      </c>
      <c r="BC564" s="14">
        <f t="shared" ca="1" si="497"/>
        <v>561.28600000000006</v>
      </c>
      <c r="BD564" s="14">
        <f t="shared" ca="1" si="471"/>
        <v>938.71399999999994</v>
      </c>
      <c r="BE564" s="14">
        <f t="shared" ca="1" si="472"/>
        <v>938.71399999999994</v>
      </c>
      <c r="BF564" s="14">
        <f t="shared" ca="1" si="504"/>
        <v>792464.94699999993</v>
      </c>
      <c r="BG564" s="15">
        <f ca="1">SUM(BE$12:BE564)</f>
        <v>404929.46</v>
      </c>
      <c r="BH564" s="16">
        <f ca="1">SUM(BC$12:BC564)+SUMIF(BD$12:BD564, "&lt;0")</f>
        <v>387535.48700000002</v>
      </c>
      <c r="BJ564" s="9">
        <v>44735</v>
      </c>
      <c r="BK564" s="14">
        <f t="shared" ca="1" si="482"/>
        <v>1750</v>
      </c>
      <c r="BL564" s="14">
        <f t="shared" ca="1" si="491"/>
        <v>1750</v>
      </c>
      <c r="BM564" s="14">
        <f t="shared" ca="1" si="498"/>
        <v>561.28600000000006</v>
      </c>
      <c r="BN564" s="14">
        <f t="shared" ca="1" si="473"/>
        <v>1188.7139999999999</v>
      </c>
      <c r="BO564" s="14">
        <f t="shared" ca="1" si="474"/>
        <v>1188.7139999999999</v>
      </c>
      <c r="BP564" s="14">
        <f t="shared" ca="1" si="505"/>
        <v>913464.94699999993</v>
      </c>
      <c r="BQ564" s="15">
        <f ca="1">SUM(BO$12:BO564)</f>
        <v>465929.4599999999</v>
      </c>
      <c r="BR564" s="16">
        <f ca="1">SUM(BM$12:BM564)+SUMIF(BN$12:BN564, "&lt;0")</f>
        <v>447535.48699999996</v>
      </c>
      <c r="BT564" s="9">
        <v>44735</v>
      </c>
      <c r="BU564" s="14">
        <f t="shared" ca="1" si="460"/>
        <v>2000</v>
      </c>
      <c r="BV564" s="14">
        <f t="shared" ca="1" si="485"/>
        <v>2000</v>
      </c>
      <c r="BW564" s="14">
        <f t="shared" ca="1" si="499"/>
        <v>695.43973020069984</v>
      </c>
      <c r="BX564" s="14">
        <f t="shared" ca="1" si="461"/>
        <v>1304.5602697993002</v>
      </c>
      <c r="BY564" s="14">
        <f t="shared" ca="1" si="462"/>
        <v>1304.5602697993002</v>
      </c>
      <c r="BZ564" s="14">
        <f t="shared" ca="1" si="475"/>
        <v>1033489.5629979603</v>
      </c>
      <c r="CA564" s="15">
        <f ca="1">SUM(BY$12:BY564)</f>
        <v>526238.17869935289</v>
      </c>
      <c r="CB564" s="16">
        <f ca="1">SUM(BW$12:BW564)+SUMIF(BX$12:BX564, "&lt;0")</f>
        <v>507251.38429860753</v>
      </c>
      <c r="CD564" s="9">
        <v>44735</v>
      </c>
      <c r="CE564" s="14">
        <f t="shared" ca="1" si="483"/>
        <v>2500</v>
      </c>
      <c r="CF564" s="14">
        <f t="shared" ca="1" si="492"/>
        <v>2500</v>
      </c>
      <c r="CG564" s="14">
        <f t="shared" ca="1" si="500"/>
        <v>1179.951519377503</v>
      </c>
      <c r="CH564" s="14">
        <f t="shared" ca="1" si="476"/>
        <v>1320.048480622497</v>
      </c>
      <c r="CI564" s="14">
        <f t="shared" ca="1" si="477"/>
        <v>1320.048480622497</v>
      </c>
      <c r="CJ564" s="14">
        <f t="shared" ca="1" si="506"/>
        <v>1266287.2951667549</v>
      </c>
      <c r="CK564" s="15">
        <f ca="1">SUM(CI$12:CI564)</f>
        <v>646238.17869935289</v>
      </c>
      <c r="CL564" s="16">
        <f ca="1">SUM(CG$12:CG564)+SUMIF(CH$12:CH564, "&lt;0")</f>
        <v>620049.11646740185</v>
      </c>
    </row>
    <row r="565" spans="1:90" x14ac:dyDescent="0.2">
      <c r="A565" s="24">
        <v>44736</v>
      </c>
      <c r="B565" s="54">
        <f ca="1">IF($A565&gt;= $C$5,$C$6, INDEX('Historical Data'!$D$2:$D$745, MATCH(A565, 'Historical Data'!$B$2:$B$745, 0)))</f>
        <v>1295.6389999999997</v>
      </c>
      <c r="C565" s="14">
        <f t="shared" ca="1" si="486"/>
        <v>1295.6389999999994</v>
      </c>
      <c r="D565" s="14">
        <f t="shared" ca="1" si="454"/>
        <v>1197.1200000000026</v>
      </c>
      <c r="E565" s="14">
        <f t="shared" ca="1" si="463"/>
        <v>98.51899999999705</v>
      </c>
      <c r="F565" s="14">
        <f t="shared" ca="1" si="455"/>
        <v>98.51899999999705</v>
      </c>
      <c r="G565" s="14">
        <f t="shared" ca="1" si="478"/>
        <v>694849.86199999996</v>
      </c>
      <c r="H565" s="15">
        <f ca="1">SUM(F$12:F565)</f>
        <v>355163.89500000002</v>
      </c>
      <c r="I565" s="16">
        <f ca="1">SUM(D$12:D565)+SUMIF(E$12:E565, "&lt;0")</f>
        <v>339685.96699999989</v>
      </c>
      <c r="J565" s="15"/>
      <c r="K565" s="9">
        <v>44736</v>
      </c>
      <c r="L565" s="14">
        <f t="shared" ca="1" si="479"/>
        <v>1788.5130798771124</v>
      </c>
      <c r="M565" s="14">
        <f t="shared" ca="1" si="487"/>
        <v>1788.5130798771129</v>
      </c>
      <c r="N565" s="14">
        <f t="shared" ca="1" si="493"/>
        <v>1197.1200000000026</v>
      </c>
      <c r="O565" s="14">
        <f t="shared" ca="1" si="464"/>
        <v>591.39307987710981</v>
      </c>
      <c r="P565" s="14">
        <f t="shared" ca="1" si="465"/>
        <v>591.39307987710981</v>
      </c>
      <c r="Q565" s="14">
        <f t="shared" ca="1" si="501"/>
        <v>933893.79074040439</v>
      </c>
      <c r="R565" s="15">
        <f ca="1">SUM(P$12:P565)</f>
        <v>475918.04456989199</v>
      </c>
      <c r="S565" s="16">
        <f ca="1">SUM(N$12:N565)+SUMIF(O$12:O565, "&lt;0")</f>
        <v>457975.74617050646</v>
      </c>
      <c r="U565" s="9">
        <v>44736</v>
      </c>
      <c r="V565" s="14">
        <f t="shared" ca="1" si="480"/>
        <v>1250</v>
      </c>
      <c r="W565" s="14">
        <f t="shared" ca="1" si="488"/>
        <v>1250</v>
      </c>
      <c r="X565" s="14">
        <f t="shared" ca="1" si="494"/>
        <v>1197.1200000000026</v>
      </c>
      <c r="Y565" s="14">
        <f t="shared" ca="1" si="466"/>
        <v>52.879999999997381</v>
      </c>
      <c r="Z565" s="14">
        <f t="shared" ca="1" si="467"/>
        <v>52.879999999997381</v>
      </c>
      <c r="AA565" s="14">
        <f t="shared" ca="1" si="502"/>
        <v>672714.94699999993</v>
      </c>
      <c r="AB565" s="15">
        <f ca="1">SUM(Z$12:Z565)</f>
        <v>343982.33999999991</v>
      </c>
      <c r="AC565" s="16">
        <f ca="1">SUM(X$12:X565)+SUMIF(Y$12:Y565, "&lt;0")</f>
        <v>328732.60700000013</v>
      </c>
      <c r="AE565" s="9">
        <v>44736</v>
      </c>
      <c r="AF565" s="14">
        <f t="shared" ca="1" si="456"/>
        <v>2000</v>
      </c>
      <c r="AG565" s="14">
        <f t="shared" ca="1" si="484"/>
        <v>2000</v>
      </c>
      <c r="AH565" s="14">
        <f t="shared" ca="1" si="495"/>
        <v>1305.4960002266398</v>
      </c>
      <c r="AI565" s="14">
        <f t="shared" ca="1" si="457"/>
        <v>694.50399977336019</v>
      </c>
      <c r="AJ565" s="14">
        <f t="shared" ca="1" si="458"/>
        <v>694.50399977336019</v>
      </c>
      <c r="AK565" s="14">
        <f t="shared" ca="1" si="468"/>
        <v>1035489.5629979603</v>
      </c>
      <c r="AL565" s="15">
        <f ca="1">SUM(AJ$12:AJ565)</f>
        <v>526932.68269912631</v>
      </c>
      <c r="AM565" s="16">
        <f ca="1">SUM(AH$12:AH565)+SUMIF(AI$12:AI565, "&lt;0")</f>
        <v>508556.88029883418</v>
      </c>
      <c r="AO565" s="9">
        <v>44736</v>
      </c>
      <c r="AP565" s="14">
        <f t="shared" ca="1" si="459"/>
        <v>3000</v>
      </c>
      <c r="AQ565" s="14">
        <f t="shared" ca="1" si="489"/>
        <v>3000</v>
      </c>
      <c r="AR565" s="14">
        <f t="shared" ca="1" si="496"/>
        <v>1815.7855193775054</v>
      </c>
      <c r="AS565" s="14">
        <f t="shared" ca="1" si="469"/>
        <v>1184.2144806224946</v>
      </c>
      <c r="AT565" s="14">
        <f t="shared" ca="1" si="470"/>
        <v>1184.2144806224946</v>
      </c>
      <c r="AU565" s="14">
        <f t="shared" ca="1" si="503"/>
        <v>1492390.7878561858</v>
      </c>
      <c r="AV565" s="15">
        <f ca="1">SUM(AT$12:AT565)</f>
        <v>762525.8858694064</v>
      </c>
      <c r="AW565" s="16">
        <f ca="1">SUM(AR$12:AR565)+SUMIF(AS$12:AS565, "&lt;0")</f>
        <v>729864.90198677941</v>
      </c>
      <c r="AX565" s="15"/>
      <c r="AZ565" s="9">
        <v>44736</v>
      </c>
      <c r="BA565" s="14">
        <f t="shared" ca="1" si="481"/>
        <v>1500</v>
      </c>
      <c r="BB565" s="14">
        <f t="shared" ca="1" si="490"/>
        <v>1500</v>
      </c>
      <c r="BC565" s="14">
        <f t="shared" ca="1" si="497"/>
        <v>1197.1200000000026</v>
      </c>
      <c r="BD565" s="14">
        <f t="shared" ca="1" si="471"/>
        <v>302.87999999999738</v>
      </c>
      <c r="BE565" s="14">
        <f t="shared" ca="1" si="472"/>
        <v>302.87999999999738</v>
      </c>
      <c r="BF565" s="14">
        <f t="shared" ca="1" si="504"/>
        <v>793964.94699999993</v>
      </c>
      <c r="BG565" s="15">
        <f ca="1">SUM(BE$12:BE565)</f>
        <v>405232.34</v>
      </c>
      <c r="BH565" s="16">
        <f ca="1">SUM(BC$12:BC565)+SUMIF(BD$12:BD565, "&lt;0")</f>
        <v>388732.60700000002</v>
      </c>
      <c r="BJ565" s="9">
        <v>44736</v>
      </c>
      <c r="BK565" s="14">
        <f t="shared" ca="1" si="482"/>
        <v>1750</v>
      </c>
      <c r="BL565" s="14">
        <f t="shared" ca="1" si="491"/>
        <v>1750</v>
      </c>
      <c r="BM565" s="14">
        <f t="shared" ca="1" si="498"/>
        <v>1197.1200000000026</v>
      </c>
      <c r="BN565" s="14">
        <f t="shared" ca="1" si="473"/>
        <v>552.87999999999738</v>
      </c>
      <c r="BO565" s="14">
        <f t="shared" ca="1" si="474"/>
        <v>552.87999999999738</v>
      </c>
      <c r="BP565" s="14">
        <f t="shared" ca="1" si="505"/>
        <v>915214.94699999993</v>
      </c>
      <c r="BQ565" s="15">
        <f ca="1">SUM(BO$12:BO565)</f>
        <v>466482.33999999991</v>
      </c>
      <c r="BR565" s="16">
        <f ca="1">SUM(BM$12:BM565)+SUMIF(BN$12:BN565, "&lt;0")</f>
        <v>448732.60699999996</v>
      </c>
      <c r="BT565" s="9">
        <v>44736</v>
      </c>
      <c r="BU565" s="14">
        <f t="shared" ca="1" si="460"/>
        <v>2000</v>
      </c>
      <c r="BV565" s="14">
        <f t="shared" ca="1" si="485"/>
        <v>2000</v>
      </c>
      <c r="BW565" s="14">
        <f t="shared" ca="1" si="499"/>
        <v>1305.4960002266398</v>
      </c>
      <c r="BX565" s="14">
        <f t="shared" ca="1" si="461"/>
        <v>694.50399977336019</v>
      </c>
      <c r="BY565" s="14">
        <f t="shared" ca="1" si="462"/>
        <v>694.50399977336019</v>
      </c>
      <c r="BZ565" s="14">
        <f t="shared" ca="1" si="475"/>
        <v>1035489.5629979603</v>
      </c>
      <c r="CA565" s="15">
        <f ca="1">SUM(BY$12:BY565)</f>
        <v>526932.68269912631</v>
      </c>
      <c r="CB565" s="16">
        <f ca="1">SUM(BW$12:BW565)+SUMIF(BX$12:BX565, "&lt;0")</f>
        <v>508556.88029883418</v>
      </c>
      <c r="CD565" s="9">
        <v>44736</v>
      </c>
      <c r="CE565" s="14">
        <f t="shared" ca="1" si="483"/>
        <v>2500</v>
      </c>
      <c r="CF565" s="14">
        <f t="shared" ca="1" si="492"/>
        <v>2500</v>
      </c>
      <c r="CG565" s="14">
        <f t="shared" ca="1" si="500"/>
        <v>1805.4960002266398</v>
      </c>
      <c r="CH565" s="14">
        <f t="shared" ca="1" si="476"/>
        <v>694.50399977336019</v>
      </c>
      <c r="CI565" s="14">
        <f t="shared" ca="1" si="477"/>
        <v>694.50399977336019</v>
      </c>
      <c r="CJ565" s="14">
        <f t="shared" ca="1" si="506"/>
        <v>1268787.2951667549</v>
      </c>
      <c r="CK565" s="15">
        <f ca="1">SUM(CI$12:CI565)</f>
        <v>646932.68269912631</v>
      </c>
      <c r="CL565" s="16">
        <f ca="1">SUM(CG$12:CG565)+SUMIF(CH$12:CH565, "&lt;0")</f>
        <v>621854.61246762844</v>
      </c>
    </row>
    <row r="566" spans="1:90" x14ac:dyDescent="0.2">
      <c r="A566" s="24">
        <v>44737</v>
      </c>
      <c r="B566" s="54">
        <f ca="1">IF($A566&gt;= $C$5,$C$6, INDEX('Historical Data'!$D$2:$D$745, MATCH(A566, 'Historical Data'!$B$2:$B$745, 0)))</f>
        <v>1295.6389999999997</v>
      </c>
      <c r="C566" s="14">
        <f t="shared" ca="1" si="486"/>
        <v>1295.6389999999994</v>
      </c>
      <c r="D566" s="14">
        <f t="shared" ca="1" si="454"/>
        <v>1295.6389999999997</v>
      </c>
      <c r="E566" s="14">
        <f t="shared" ca="1" si="463"/>
        <v>0</v>
      </c>
      <c r="F566" s="14">
        <f t="shared" ca="1" si="455"/>
        <v>0</v>
      </c>
      <c r="G566" s="14">
        <f t="shared" ca="1" si="478"/>
        <v>696145.50099999993</v>
      </c>
      <c r="H566" s="15">
        <f ca="1">SUM(F$12:F566)</f>
        <v>355163.89500000002</v>
      </c>
      <c r="I566" s="16">
        <f ca="1">SUM(D$12:D566)+SUMIF(E$12:E566, "&lt;0")</f>
        <v>340981.60599999991</v>
      </c>
      <c r="J566" s="15"/>
      <c r="K566" s="9">
        <v>44737</v>
      </c>
      <c r="L566" s="14">
        <f t="shared" ca="1" si="479"/>
        <v>1788.5130798771124</v>
      </c>
      <c r="M566" s="14">
        <f t="shared" ca="1" si="487"/>
        <v>1788.5130798771129</v>
      </c>
      <c r="N566" s="14">
        <f t="shared" ca="1" si="493"/>
        <v>1558.7949999999983</v>
      </c>
      <c r="O566" s="14">
        <f t="shared" ca="1" si="464"/>
        <v>229.71807987711418</v>
      </c>
      <c r="P566" s="14">
        <f t="shared" ca="1" si="465"/>
        <v>229.71807987711418</v>
      </c>
      <c r="Q566" s="14">
        <f t="shared" ca="1" si="501"/>
        <v>935682.30382028152</v>
      </c>
      <c r="R566" s="15">
        <f ca="1">SUM(P$12:P566)</f>
        <v>476147.76264976908</v>
      </c>
      <c r="S566" s="16">
        <f ca="1">SUM(N$12:N566)+SUMIF(O$12:O566, "&lt;0")</f>
        <v>459534.54117050645</v>
      </c>
      <c r="U566" s="9">
        <v>44737</v>
      </c>
      <c r="V566" s="14">
        <f t="shared" ca="1" si="480"/>
        <v>1250</v>
      </c>
      <c r="W566" s="14">
        <f t="shared" ca="1" si="488"/>
        <v>1250</v>
      </c>
      <c r="X566" s="14">
        <f t="shared" ca="1" si="494"/>
        <v>1250</v>
      </c>
      <c r="Y566" s="14">
        <f t="shared" ca="1" si="466"/>
        <v>0</v>
      </c>
      <c r="Z566" s="14">
        <f t="shared" ca="1" si="467"/>
        <v>0</v>
      </c>
      <c r="AA566" s="14">
        <f t="shared" ca="1" si="502"/>
        <v>673964.94699999993</v>
      </c>
      <c r="AB566" s="15">
        <f ca="1">SUM(Z$12:Z566)</f>
        <v>343982.33999999991</v>
      </c>
      <c r="AC566" s="16">
        <f ca="1">SUM(X$12:X566)+SUMIF(Y$12:Y566, "&lt;0")</f>
        <v>329982.60700000013</v>
      </c>
      <c r="AE566" s="9">
        <v>44737</v>
      </c>
      <c r="AF566" s="14">
        <f t="shared" ca="1" si="456"/>
        <v>2000</v>
      </c>
      <c r="AG566" s="14">
        <f t="shared" ca="1" si="484"/>
        <v>2000</v>
      </c>
      <c r="AH566" s="14">
        <f t="shared" ca="1" si="495"/>
        <v>1641.3932702525726</v>
      </c>
      <c r="AI566" s="14">
        <f t="shared" ca="1" si="457"/>
        <v>358.60672974742738</v>
      </c>
      <c r="AJ566" s="14">
        <f t="shared" ca="1" si="458"/>
        <v>358.60672974742738</v>
      </c>
      <c r="AK566" s="14">
        <f t="shared" ca="1" si="468"/>
        <v>1037489.5629979603</v>
      </c>
      <c r="AL566" s="15">
        <f ca="1">SUM(AJ$12:AJ566)</f>
        <v>527291.28942887369</v>
      </c>
      <c r="AM566" s="16">
        <f ca="1">SUM(AH$12:AH566)+SUMIF(AI$12:AI566, "&lt;0")</f>
        <v>510198.27356908674</v>
      </c>
      <c r="AO566" s="9">
        <v>44737</v>
      </c>
      <c r="AP566" s="14">
        <f t="shared" ca="1" si="459"/>
        <v>3000</v>
      </c>
      <c r="AQ566" s="14">
        <f t="shared" ca="1" si="489"/>
        <v>3000</v>
      </c>
      <c r="AR566" s="14">
        <f t="shared" ca="1" si="496"/>
        <v>2177.460519377501</v>
      </c>
      <c r="AS566" s="14">
        <f t="shared" ca="1" si="469"/>
        <v>822.53948062249901</v>
      </c>
      <c r="AT566" s="14">
        <f t="shared" ca="1" si="470"/>
        <v>822.53948062249901</v>
      </c>
      <c r="AU566" s="14">
        <f t="shared" ca="1" si="503"/>
        <v>1495390.7878561858</v>
      </c>
      <c r="AV566" s="15">
        <f ca="1">SUM(AT$12:AT566)</f>
        <v>763348.42535002891</v>
      </c>
      <c r="AW566" s="16">
        <f ca="1">SUM(AR$12:AR566)+SUMIF(AS$12:AS566, "&lt;0")</f>
        <v>732042.3625061569</v>
      </c>
      <c r="AX566" s="15"/>
      <c r="AZ566" s="9">
        <v>44737</v>
      </c>
      <c r="BA566" s="14">
        <f t="shared" ca="1" si="481"/>
        <v>1500</v>
      </c>
      <c r="BB566" s="14">
        <f t="shared" ca="1" si="490"/>
        <v>1500</v>
      </c>
      <c r="BC566" s="14">
        <f t="shared" ca="1" si="497"/>
        <v>1500</v>
      </c>
      <c r="BD566" s="14">
        <f t="shared" ca="1" si="471"/>
        <v>0</v>
      </c>
      <c r="BE566" s="14">
        <f t="shared" ca="1" si="472"/>
        <v>0</v>
      </c>
      <c r="BF566" s="14">
        <f t="shared" ca="1" si="504"/>
        <v>795464.94699999993</v>
      </c>
      <c r="BG566" s="15">
        <f ca="1">SUM(BE$12:BE566)</f>
        <v>405232.34</v>
      </c>
      <c r="BH566" s="16">
        <f ca="1">SUM(BC$12:BC566)+SUMIF(BD$12:BD566, "&lt;0")</f>
        <v>390232.60700000002</v>
      </c>
      <c r="BJ566" s="9">
        <v>44737</v>
      </c>
      <c r="BK566" s="14">
        <f t="shared" ca="1" si="482"/>
        <v>1750</v>
      </c>
      <c r="BL566" s="14">
        <f t="shared" ca="1" si="491"/>
        <v>1750</v>
      </c>
      <c r="BM566" s="14">
        <f t="shared" ca="1" si="498"/>
        <v>1558.7949999999983</v>
      </c>
      <c r="BN566" s="14">
        <f t="shared" ca="1" si="473"/>
        <v>191.20500000000175</v>
      </c>
      <c r="BO566" s="14">
        <f t="shared" ca="1" si="474"/>
        <v>191.20500000000175</v>
      </c>
      <c r="BP566" s="14">
        <f t="shared" ca="1" si="505"/>
        <v>916964.94699999993</v>
      </c>
      <c r="BQ566" s="15">
        <f ca="1">SUM(BO$12:BO566)</f>
        <v>466673.54499999993</v>
      </c>
      <c r="BR566" s="16">
        <f ca="1">SUM(BM$12:BM566)+SUMIF(BN$12:BN566, "&lt;0")</f>
        <v>450291.402</v>
      </c>
      <c r="BT566" s="9">
        <v>44737</v>
      </c>
      <c r="BU566" s="14">
        <f t="shared" ca="1" si="460"/>
        <v>2000</v>
      </c>
      <c r="BV566" s="14">
        <f t="shared" ca="1" si="485"/>
        <v>2000</v>
      </c>
      <c r="BW566" s="14">
        <f t="shared" ca="1" si="499"/>
        <v>1641.3932702525726</v>
      </c>
      <c r="BX566" s="14">
        <f t="shared" ca="1" si="461"/>
        <v>358.60672974742738</v>
      </c>
      <c r="BY566" s="14">
        <f t="shared" ca="1" si="462"/>
        <v>358.60672974742738</v>
      </c>
      <c r="BZ566" s="14">
        <f t="shared" ca="1" si="475"/>
        <v>1037489.5629979603</v>
      </c>
      <c r="CA566" s="15">
        <f ca="1">SUM(BY$12:BY566)</f>
        <v>527291.28942887369</v>
      </c>
      <c r="CB566" s="16">
        <f ca="1">SUM(BW$12:BW566)+SUMIF(BX$12:BX566, "&lt;0")</f>
        <v>510198.27356908674</v>
      </c>
      <c r="CD566" s="9">
        <v>44737</v>
      </c>
      <c r="CE566" s="14">
        <f t="shared" ca="1" si="483"/>
        <v>2500</v>
      </c>
      <c r="CF566" s="14">
        <f t="shared" ca="1" si="492"/>
        <v>2500</v>
      </c>
      <c r="CG566" s="14">
        <f t="shared" ca="1" si="500"/>
        <v>2141.3932702525726</v>
      </c>
      <c r="CH566" s="14">
        <f t="shared" ca="1" si="476"/>
        <v>358.60672974742738</v>
      </c>
      <c r="CI566" s="14">
        <f t="shared" ca="1" si="477"/>
        <v>358.60672974742738</v>
      </c>
      <c r="CJ566" s="14">
        <f t="shared" ca="1" si="506"/>
        <v>1271287.2951667549</v>
      </c>
      <c r="CK566" s="15">
        <f ca="1">SUM(CI$12:CI566)</f>
        <v>647291.28942887369</v>
      </c>
      <c r="CL566" s="16">
        <f ca="1">SUM(CG$12:CG566)+SUMIF(CH$12:CH566, "&lt;0")</f>
        <v>623996.00573788106</v>
      </c>
    </row>
    <row r="567" spans="1:90" x14ac:dyDescent="0.2">
      <c r="A567" s="24">
        <v>44738</v>
      </c>
      <c r="B567" s="54">
        <f ca="1">IF($A567&gt;= $C$5,$C$6, INDEX('Historical Data'!$D$2:$D$745, MATCH(A567, 'Historical Data'!$B$2:$B$745, 0)))</f>
        <v>1295.6389999999997</v>
      </c>
      <c r="C567" s="14">
        <f t="shared" ca="1" si="486"/>
        <v>1295.6389999999994</v>
      </c>
      <c r="D567" s="14">
        <f t="shared" ca="1" si="454"/>
        <v>742.27499999999736</v>
      </c>
      <c r="E567" s="14">
        <f t="shared" ca="1" si="463"/>
        <v>553.36400000000231</v>
      </c>
      <c r="F567" s="14">
        <f t="shared" ca="1" si="455"/>
        <v>553.36400000000231</v>
      </c>
      <c r="G567" s="14">
        <f t="shared" ca="1" si="478"/>
        <v>697441.1399999999</v>
      </c>
      <c r="H567" s="15">
        <f ca="1">SUM(F$12:F567)</f>
        <v>355717.25900000002</v>
      </c>
      <c r="I567" s="16">
        <f ca="1">SUM(D$12:D567)+SUMIF(E$12:E567, "&lt;0")</f>
        <v>341723.88099999994</v>
      </c>
      <c r="J567" s="15"/>
      <c r="K567" s="9">
        <v>44738</v>
      </c>
      <c r="L567" s="14">
        <f t="shared" ca="1" si="479"/>
        <v>1788.5130798771124</v>
      </c>
      <c r="M567" s="14">
        <f t="shared" ca="1" si="487"/>
        <v>1788.5130798771129</v>
      </c>
      <c r="N567" s="14">
        <f t="shared" ca="1" si="493"/>
        <v>479.11899999999878</v>
      </c>
      <c r="O567" s="14">
        <f t="shared" ca="1" si="464"/>
        <v>1309.3940798771137</v>
      </c>
      <c r="P567" s="14">
        <f t="shared" ca="1" si="465"/>
        <v>1309.3940798771137</v>
      </c>
      <c r="Q567" s="14">
        <f t="shared" ca="1" si="501"/>
        <v>937470.81690015865</v>
      </c>
      <c r="R567" s="15">
        <f ca="1">SUM(P$12:P567)</f>
        <v>477457.1567296462</v>
      </c>
      <c r="S567" s="16">
        <f ca="1">SUM(N$12:N567)+SUMIF(O$12:O567, "&lt;0")</f>
        <v>460013.66017050645</v>
      </c>
      <c r="U567" s="9">
        <v>44738</v>
      </c>
      <c r="V567" s="14">
        <f t="shared" ca="1" si="480"/>
        <v>1250</v>
      </c>
      <c r="W567" s="14">
        <f t="shared" ca="1" si="488"/>
        <v>1250</v>
      </c>
      <c r="X567" s="14">
        <f t="shared" ca="1" si="494"/>
        <v>787.91399999999703</v>
      </c>
      <c r="Y567" s="14">
        <f t="shared" ca="1" si="466"/>
        <v>462.08600000000297</v>
      </c>
      <c r="Z567" s="14">
        <f t="shared" ca="1" si="467"/>
        <v>462.08600000000297</v>
      </c>
      <c r="AA567" s="14">
        <f t="shared" ca="1" si="502"/>
        <v>675214.94699999993</v>
      </c>
      <c r="AB567" s="15">
        <f ca="1">SUM(Z$12:Z567)</f>
        <v>344444.42599999992</v>
      </c>
      <c r="AC567" s="16">
        <f ca="1">SUM(X$12:X567)+SUMIF(Y$12:Y567, "&lt;0")</f>
        <v>330770.52100000012</v>
      </c>
      <c r="AE567" s="9">
        <v>44738</v>
      </c>
      <c r="AF567" s="14">
        <f t="shared" ca="1" si="456"/>
        <v>2000</v>
      </c>
      <c r="AG567" s="14">
        <f t="shared" ca="1" si="484"/>
        <v>2000</v>
      </c>
      <c r="AH567" s="14">
        <f t="shared" ca="1" si="495"/>
        <v>535.93954027851078</v>
      </c>
      <c r="AI567" s="14">
        <f t="shared" ca="1" si="457"/>
        <v>1464.0604597214892</v>
      </c>
      <c r="AJ567" s="14">
        <f t="shared" ca="1" si="458"/>
        <v>1464.0604597214892</v>
      </c>
      <c r="AK567" s="14">
        <f t="shared" ca="1" si="468"/>
        <v>1039489.5629979603</v>
      </c>
      <c r="AL567" s="15">
        <f ca="1">SUM(AJ$12:AJ567)</f>
        <v>528755.34988859517</v>
      </c>
      <c r="AM567" s="16">
        <f ca="1">SUM(AH$12:AH567)+SUMIF(AI$12:AI567, "&lt;0")</f>
        <v>510734.21310936526</v>
      </c>
      <c r="AO567" s="9">
        <v>44738</v>
      </c>
      <c r="AP567" s="14">
        <f t="shared" ca="1" si="459"/>
        <v>3000</v>
      </c>
      <c r="AQ567" s="14">
        <f t="shared" ca="1" si="489"/>
        <v>3000</v>
      </c>
      <c r="AR567" s="14">
        <f t="shared" ca="1" si="496"/>
        <v>1097.7845193775015</v>
      </c>
      <c r="AS567" s="14">
        <f t="shared" ca="1" si="469"/>
        <v>1902.2154806224985</v>
      </c>
      <c r="AT567" s="14">
        <f t="shared" ca="1" si="470"/>
        <v>1902.2154806224985</v>
      </c>
      <c r="AU567" s="14">
        <f t="shared" ca="1" si="503"/>
        <v>1498390.7878561858</v>
      </c>
      <c r="AV567" s="15">
        <f ca="1">SUM(AT$12:AT567)</f>
        <v>765250.64083065139</v>
      </c>
      <c r="AW567" s="16">
        <f ca="1">SUM(AR$12:AR567)+SUMIF(AS$12:AS567, "&lt;0")</f>
        <v>733140.14702553442</v>
      </c>
      <c r="AX567" s="15"/>
      <c r="AZ567" s="9">
        <v>44738</v>
      </c>
      <c r="BA567" s="14">
        <f t="shared" ca="1" si="481"/>
        <v>1500</v>
      </c>
      <c r="BB567" s="14">
        <f t="shared" ca="1" si="490"/>
        <v>1500</v>
      </c>
      <c r="BC567" s="14">
        <f t="shared" ca="1" si="497"/>
        <v>537.91399999999703</v>
      </c>
      <c r="BD567" s="14">
        <f t="shared" ca="1" si="471"/>
        <v>962.08600000000297</v>
      </c>
      <c r="BE567" s="14">
        <f t="shared" ca="1" si="472"/>
        <v>962.08600000000297</v>
      </c>
      <c r="BF567" s="14">
        <f t="shared" ca="1" si="504"/>
        <v>796964.94699999993</v>
      </c>
      <c r="BG567" s="15">
        <f ca="1">SUM(BE$12:BE567)</f>
        <v>406194.42600000004</v>
      </c>
      <c r="BH567" s="16">
        <f ca="1">SUM(BC$12:BC567)+SUMIF(BD$12:BD567, "&lt;0")</f>
        <v>390770.52100000001</v>
      </c>
      <c r="BJ567" s="9">
        <v>44738</v>
      </c>
      <c r="BK567" s="14">
        <f t="shared" ca="1" si="482"/>
        <v>1750</v>
      </c>
      <c r="BL567" s="14">
        <f t="shared" ca="1" si="491"/>
        <v>1750</v>
      </c>
      <c r="BM567" s="14">
        <f t="shared" ca="1" si="498"/>
        <v>479.11899999999878</v>
      </c>
      <c r="BN567" s="14">
        <f t="shared" ca="1" si="473"/>
        <v>1270.8810000000012</v>
      </c>
      <c r="BO567" s="14">
        <f t="shared" ca="1" si="474"/>
        <v>1270.8810000000012</v>
      </c>
      <c r="BP567" s="14">
        <f t="shared" ca="1" si="505"/>
        <v>918714.94699999993</v>
      </c>
      <c r="BQ567" s="15">
        <f ca="1">SUM(BO$12:BO567)</f>
        <v>467944.42599999992</v>
      </c>
      <c r="BR567" s="16">
        <f ca="1">SUM(BM$12:BM567)+SUMIF(BN$12:BN567, "&lt;0")</f>
        <v>450770.52099999995</v>
      </c>
      <c r="BT567" s="9">
        <v>44738</v>
      </c>
      <c r="BU567" s="14">
        <f t="shared" ca="1" si="460"/>
        <v>2000</v>
      </c>
      <c r="BV567" s="14">
        <f t="shared" ca="1" si="485"/>
        <v>2000</v>
      </c>
      <c r="BW567" s="14">
        <f t="shared" ca="1" si="499"/>
        <v>535.93954027851078</v>
      </c>
      <c r="BX567" s="14">
        <f t="shared" ca="1" si="461"/>
        <v>1464.0604597214892</v>
      </c>
      <c r="BY567" s="14">
        <f t="shared" ca="1" si="462"/>
        <v>1464.0604597214892</v>
      </c>
      <c r="BZ567" s="14">
        <f t="shared" ca="1" si="475"/>
        <v>1039489.5629979603</v>
      </c>
      <c r="CA567" s="15">
        <f ca="1">SUM(BY$12:BY567)</f>
        <v>528755.34988859517</v>
      </c>
      <c r="CB567" s="16">
        <f ca="1">SUM(BW$12:BW567)+SUMIF(BX$12:BX567, "&lt;0")</f>
        <v>510734.21310936526</v>
      </c>
      <c r="CD567" s="9">
        <v>44738</v>
      </c>
      <c r="CE567" s="14">
        <f t="shared" ca="1" si="483"/>
        <v>2500</v>
      </c>
      <c r="CF567" s="14">
        <f t="shared" ca="1" si="492"/>
        <v>2500</v>
      </c>
      <c r="CG567" s="14">
        <f t="shared" ca="1" si="500"/>
        <v>1035.9395402785108</v>
      </c>
      <c r="CH567" s="14">
        <f t="shared" ca="1" si="476"/>
        <v>1464.0604597214892</v>
      </c>
      <c r="CI567" s="14">
        <f t="shared" ca="1" si="477"/>
        <v>1464.0604597214892</v>
      </c>
      <c r="CJ567" s="14">
        <f t="shared" ca="1" si="506"/>
        <v>1273787.2951667549</v>
      </c>
      <c r="CK567" s="15">
        <f ca="1">SUM(CI$12:CI567)</f>
        <v>648755.34988859517</v>
      </c>
      <c r="CL567" s="16">
        <f ca="1">SUM(CG$12:CG567)+SUMIF(CH$12:CH567, "&lt;0")</f>
        <v>625031.94527815958</v>
      </c>
    </row>
    <row r="568" spans="1:90" x14ac:dyDescent="0.2">
      <c r="A568" s="24">
        <v>44739</v>
      </c>
      <c r="B568" s="54">
        <f ca="1">IF($A568&gt;= $C$5,$C$6, INDEX('Historical Data'!$D$2:$D$745, MATCH(A568, 'Historical Data'!$B$2:$B$745, 0)))</f>
        <v>1295.6389999999997</v>
      </c>
      <c r="C568" s="14">
        <f t="shared" ca="1" si="486"/>
        <v>1295.6389999999994</v>
      </c>
      <c r="D568" s="14">
        <f t="shared" ca="1" si="454"/>
        <v>174.07800000000134</v>
      </c>
      <c r="E568" s="14">
        <f t="shared" ca="1" si="463"/>
        <v>1121.5609999999983</v>
      </c>
      <c r="F568" s="14">
        <f t="shared" ca="1" si="455"/>
        <v>1121.5609999999983</v>
      </c>
      <c r="G568" s="14">
        <f t="shared" ca="1" si="478"/>
        <v>698736.77899999986</v>
      </c>
      <c r="H568" s="15">
        <f ca="1">SUM(F$12:F568)</f>
        <v>356838.82</v>
      </c>
      <c r="I568" s="16">
        <f ca="1">SUM(D$12:D568)+SUMIF(E$12:E568, "&lt;0")</f>
        <v>341897.95899999992</v>
      </c>
      <c r="J568" s="15"/>
      <c r="K568" s="9">
        <v>44739</v>
      </c>
      <c r="L568" s="14">
        <f t="shared" ca="1" si="479"/>
        <v>1788.5130798771124</v>
      </c>
      <c r="M568" s="14">
        <f t="shared" ca="1" si="487"/>
        <v>1788.5130798771129</v>
      </c>
      <c r="N568" s="14">
        <f t="shared" ca="1" si="493"/>
        <v>174.07800000000134</v>
      </c>
      <c r="O568" s="14">
        <f t="shared" ca="1" si="464"/>
        <v>1614.4350798771111</v>
      </c>
      <c r="P568" s="14">
        <f t="shared" ca="1" si="465"/>
        <v>1614.4350798771111</v>
      </c>
      <c r="Q568" s="14">
        <f t="shared" ca="1" si="501"/>
        <v>939259.32998003578</v>
      </c>
      <c r="R568" s="15">
        <f ca="1">SUM(P$12:P568)</f>
        <v>479071.59180952329</v>
      </c>
      <c r="S568" s="16">
        <f ca="1">SUM(N$12:N568)+SUMIF(O$12:O568, "&lt;0")</f>
        <v>460187.73817050643</v>
      </c>
      <c r="U568" s="9">
        <v>44739</v>
      </c>
      <c r="V568" s="14">
        <f t="shared" ca="1" si="480"/>
        <v>1250</v>
      </c>
      <c r="W568" s="14">
        <f t="shared" ca="1" si="488"/>
        <v>1250</v>
      </c>
      <c r="X568" s="14">
        <f t="shared" ca="1" si="494"/>
        <v>174.07800000000134</v>
      </c>
      <c r="Y568" s="14">
        <f t="shared" ca="1" si="466"/>
        <v>1075.9219999999987</v>
      </c>
      <c r="Z568" s="14">
        <f t="shared" ca="1" si="467"/>
        <v>1075.9219999999987</v>
      </c>
      <c r="AA568" s="14">
        <f t="shared" ca="1" si="502"/>
        <v>676464.94699999993</v>
      </c>
      <c r="AB568" s="15">
        <f ca="1">SUM(Z$12:Z568)</f>
        <v>345520.34799999994</v>
      </c>
      <c r="AC568" s="16">
        <f ca="1">SUM(X$12:X568)+SUMIF(Y$12:Y568, "&lt;0")</f>
        <v>330944.5990000001</v>
      </c>
      <c r="AE568" s="9">
        <v>44739</v>
      </c>
      <c r="AF568" s="14">
        <f t="shared" ca="1" si="456"/>
        <v>2000</v>
      </c>
      <c r="AG568" s="14">
        <f t="shared" ca="1" si="484"/>
        <v>2000</v>
      </c>
      <c r="AH568" s="14">
        <f t="shared" ca="1" si="495"/>
        <v>205.12081030445052</v>
      </c>
      <c r="AI568" s="14">
        <f t="shared" ca="1" si="457"/>
        <v>1794.8791896955495</v>
      </c>
      <c r="AJ568" s="14">
        <f t="shared" ca="1" si="458"/>
        <v>1794.8791896955495</v>
      </c>
      <c r="AK568" s="14">
        <f t="shared" ca="1" si="468"/>
        <v>1041489.5629979603</v>
      </c>
      <c r="AL568" s="15">
        <f ca="1">SUM(AJ$12:AJ568)</f>
        <v>530550.22907829075</v>
      </c>
      <c r="AM568" s="16">
        <f ca="1">SUM(AH$12:AH568)+SUMIF(AI$12:AI568, "&lt;0")</f>
        <v>510939.33391966973</v>
      </c>
      <c r="AO568" s="9">
        <v>44739</v>
      </c>
      <c r="AP568" s="14">
        <f t="shared" ca="1" si="459"/>
        <v>3000</v>
      </c>
      <c r="AQ568" s="14">
        <f t="shared" ca="1" si="489"/>
        <v>3000</v>
      </c>
      <c r="AR568" s="14">
        <f t="shared" ca="1" si="496"/>
        <v>792.74351937750407</v>
      </c>
      <c r="AS568" s="14">
        <f t="shared" ca="1" si="469"/>
        <v>2207.2564806224959</v>
      </c>
      <c r="AT568" s="14">
        <f t="shared" ca="1" si="470"/>
        <v>2207.2564806224959</v>
      </c>
      <c r="AU568" s="14">
        <f t="shared" ca="1" si="503"/>
        <v>1501390.7878561858</v>
      </c>
      <c r="AV568" s="15">
        <f ca="1">SUM(AT$12:AT568)</f>
        <v>767457.89731127385</v>
      </c>
      <c r="AW568" s="16">
        <f ca="1">SUM(AR$12:AR568)+SUMIF(AS$12:AS568, "&lt;0")</f>
        <v>733932.89054491196</v>
      </c>
      <c r="AX568" s="15"/>
      <c r="AZ568" s="9">
        <v>44739</v>
      </c>
      <c r="BA568" s="14">
        <f t="shared" ca="1" si="481"/>
        <v>1500</v>
      </c>
      <c r="BB568" s="14">
        <f t="shared" ca="1" si="490"/>
        <v>1500</v>
      </c>
      <c r="BC568" s="14">
        <f t="shared" ca="1" si="497"/>
        <v>174.07800000000134</v>
      </c>
      <c r="BD568" s="14">
        <f t="shared" ca="1" si="471"/>
        <v>1325.9219999999987</v>
      </c>
      <c r="BE568" s="14">
        <f t="shared" ca="1" si="472"/>
        <v>1325.9219999999987</v>
      </c>
      <c r="BF568" s="14">
        <f t="shared" ca="1" si="504"/>
        <v>798464.94699999993</v>
      </c>
      <c r="BG568" s="15">
        <f ca="1">SUM(BE$12:BE568)</f>
        <v>407520.34800000006</v>
      </c>
      <c r="BH568" s="16">
        <f ca="1">SUM(BC$12:BC568)+SUMIF(BD$12:BD568, "&lt;0")</f>
        <v>390944.59899999999</v>
      </c>
      <c r="BJ568" s="9">
        <v>44739</v>
      </c>
      <c r="BK568" s="14">
        <f t="shared" ca="1" si="482"/>
        <v>1750</v>
      </c>
      <c r="BL568" s="14">
        <f t="shared" ca="1" si="491"/>
        <v>1750</v>
      </c>
      <c r="BM568" s="14">
        <f t="shared" ca="1" si="498"/>
        <v>174.07800000000134</v>
      </c>
      <c r="BN568" s="14">
        <f t="shared" ca="1" si="473"/>
        <v>1575.9219999999987</v>
      </c>
      <c r="BO568" s="14">
        <f t="shared" ca="1" si="474"/>
        <v>1575.9219999999987</v>
      </c>
      <c r="BP568" s="14">
        <f t="shared" ca="1" si="505"/>
        <v>920464.94699999993</v>
      </c>
      <c r="BQ568" s="15">
        <f ca="1">SUM(BO$12:BO568)</f>
        <v>469520.34799999994</v>
      </c>
      <c r="BR568" s="16">
        <f ca="1">SUM(BM$12:BM568)+SUMIF(BN$12:BN568, "&lt;0")</f>
        <v>450944.59899999993</v>
      </c>
      <c r="BT568" s="9">
        <v>44739</v>
      </c>
      <c r="BU568" s="14">
        <f t="shared" ca="1" si="460"/>
        <v>2000</v>
      </c>
      <c r="BV568" s="14">
        <f t="shared" ca="1" si="485"/>
        <v>2000</v>
      </c>
      <c r="BW568" s="14">
        <f t="shared" ca="1" si="499"/>
        <v>205.12081030445052</v>
      </c>
      <c r="BX568" s="14">
        <f t="shared" ca="1" si="461"/>
        <v>1794.8791896955495</v>
      </c>
      <c r="BY568" s="14">
        <f t="shared" ca="1" si="462"/>
        <v>1794.8791896955495</v>
      </c>
      <c r="BZ568" s="14">
        <f t="shared" ca="1" si="475"/>
        <v>1041489.5629979603</v>
      </c>
      <c r="CA568" s="15">
        <f ca="1">SUM(BY$12:BY568)</f>
        <v>530550.22907829075</v>
      </c>
      <c r="CB568" s="16">
        <f ca="1">SUM(BW$12:BW568)+SUMIF(BX$12:BX568, "&lt;0")</f>
        <v>510939.33391966973</v>
      </c>
      <c r="CD568" s="9">
        <v>44739</v>
      </c>
      <c r="CE568" s="14">
        <f t="shared" ca="1" si="483"/>
        <v>2500</v>
      </c>
      <c r="CF568" s="14">
        <f t="shared" ca="1" si="492"/>
        <v>2500</v>
      </c>
      <c r="CG568" s="14">
        <f t="shared" ca="1" si="500"/>
        <v>705.12081030445052</v>
      </c>
      <c r="CH568" s="14">
        <f t="shared" ca="1" si="476"/>
        <v>1794.8791896955495</v>
      </c>
      <c r="CI568" s="14">
        <f t="shared" ca="1" si="477"/>
        <v>1794.8791896955495</v>
      </c>
      <c r="CJ568" s="14">
        <f t="shared" ca="1" si="506"/>
        <v>1276287.2951667549</v>
      </c>
      <c r="CK568" s="15">
        <f ca="1">SUM(CI$12:CI568)</f>
        <v>650550.22907829075</v>
      </c>
      <c r="CL568" s="16">
        <f ca="1">SUM(CG$12:CG568)+SUMIF(CH$12:CH568, "&lt;0")</f>
        <v>625737.06608846399</v>
      </c>
    </row>
    <row r="569" spans="1:90" x14ac:dyDescent="0.2">
      <c r="A569" s="24">
        <v>44740</v>
      </c>
      <c r="B569" s="54">
        <f ca="1">IF($A569&gt;= $C$5,$C$6, INDEX('Historical Data'!$D$2:$D$745, MATCH(A569, 'Historical Data'!$B$2:$B$745, 0)))</f>
        <v>1295.6389999999997</v>
      </c>
      <c r="C569" s="14">
        <f t="shared" ca="1" si="486"/>
        <v>1295.6389999999994</v>
      </c>
      <c r="D569" s="14">
        <f t="shared" ca="1" si="454"/>
        <v>922.90999999999622</v>
      </c>
      <c r="E569" s="14">
        <f t="shared" ca="1" si="463"/>
        <v>372.72900000000345</v>
      </c>
      <c r="F569" s="14">
        <f t="shared" ca="1" si="455"/>
        <v>372.72900000000345</v>
      </c>
      <c r="G569" s="14">
        <f t="shared" ca="1" si="478"/>
        <v>700032.41799999983</v>
      </c>
      <c r="H569" s="15">
        <f ca="1">SUM(F$12:F569)</f>
        <v>357211.549</v>
      </c>
      <c r="I569" s="16">
        <f ca="1">SUM(D$12:D569)+SUMIF(E$12:E569, "&lt;0")</f>
        <v>342820.86899999989</v>
      </c>
      <c r="J569" s="15"/>
      <c r="K569" s="9">
        <v>44740</v>
      </c>
      <c r="L569" s="14">
        <f t="shared" ca="1" si="479"/>
        <v>1788.5130798771124</v>
      </c>
      <c r="M569" s="14">
        <f t="shared" ca="1" si="487"/>
        <v>1788.5130798771129</v>
      </c>
      <c r="N569" s="14">
        <f t="shared" ca="1" si="493"/>
        <v>922.90999999999622</v>
      </c>
      <c r="O569" s="14">
        <f t="shared" ca="1" si="464"/>
        <v>865.60307987711622</v>
      </c>
      <c r="P569" s="14">
        <f t="shared" ca="1" si="465"/>
        <v>865.60307987711622</v>
      </c>
      <c r="Q569" s="14">
        <f t="shared" ca="1" si="501"/>
        <v>941047.84305991291</v>
      </c>
      <c r="R569" s="15">
        <f ca="1">SUM(P$12:P569)</f>
        <v>479937.19488940039</v>
      </c>
      <c r="S569" s="16">
        <f ca="1">SUM(N$12:N569)+SUMIF(O$12:O569, "&lt;0")</f>
        <v>461110.64817050641</v>
      </c>
      <c r="U569" s="9">
        <v>44740</v>
      </c>
      <c r="V569" s="14">
        <f t="shared" ca="1" si="480"/>
        <v>1250</v>
      </c>
      <c r="W569" s="14">
        <f t="shared" ca="1" si="488"/>
        <v>1250</v>
      </c>
      <c r="X569" s="14">
        <f t="shared" ca="1" si="494"/>
        <v>922.90999999999622</v>
      </c>
      <c r="Y569" s="14">
        <f t="shared" ca="1" si="466"/>
        <v>327.09000000000378</v>
      </c>
      <c r="Z569" s="14">
        <f t="shared" ca="1" si="467"/>
        <v>327.09000000000378</v>
      </c>
      <c r="AA569" s="14">
        <f t="shared" ca="1" si="502"/>
        <v>677714.94699999993</v>
      </c>
      <c r="AB569" s="15">
        <f ca="1">SUM(Z$12:Z569)</f>
        <v>345847.43799999997</v>
      </c>
      <c r="AC569" s="16">
        <f ca="1">SUM(X$12:X569)+SUMIF(Y$12:Y569, "&lt;0")</f>
        <v>331867.50900000008</v>
      </c>
      <c r="AE569" s="9">
        <v>44740</v>
      </c>
      <c r="AF569" s="14">
        <f t="shared" ca="1" si="456"/>
        <v>2000</v>
      </c>
      <c r="AG569" s="14">
        <f t="shared" ca="1" si="484"/>
        <v>2000</v>
      </c>
      <c r="AH569" s="14">
        <f t="shared" ca="1" si="495"/>
        <v>928.1750803303828</v>
      </c>
      <c r="AI569" s="14">
        <f t="shared" ca="1" si="457"/>
        <v>1071.8249196696172</v>
      </c>
      <c r="AJ569" s="14">
        <f t="shared" ca="1" si="458"/>
        <v>1071.8249196696172</v>
      </c>
      <c r="AK569" s="14">
        <f t="shared" ca="1" si="468"/>
        <v>1043489.5629979603</v>
      </c>
      <c r="AL569" s="15">
        <f ca="1">SUM(AJ$12:AJ569)</f>
        <v>531622.05399796041</v>
      </c>
      <c r="AM569" s="16">
        <f ca="1">SUM(AH$12:AH569)+SUMIF(AI$12:AI569, "&lt;0")</f>
        <v>511867.50900000014</v>
      </c>
      <c r="AO569" s="9">
        <v>44740</v>
      </c>
      <c r="AP569" s="14">
        <f t="shared" ca="1" si="459"/>
        <v>3000</v>
      </c>
      <c r="AQ569" s="14">
        <f t="shared" ca="1" si="489"/>
        <v>3000</v>
      </c>
      <c r="AR569" s="14">
        <f t="shared" ca="1" si="496"/>
        <v>1541.5755193774992</v>
      </c>
      <c r="AS569" s="14">
        <f t="shared" ca="1" si="469"/>
        <v>1458.4244806225008</v>
      </c>
      <c r="AT569" s="14">
        <f t="shared" ca="1" si="470"/>
        <v>1458.4244806225008</v>
      </c>
      <c r="AU569" s="14">
        <f t="shared" ca="1" si="503"/>
        <v>1504390.7878561858</v>
      </c>
      <c r="AV569" s="15">
        <f ca="1">SUM(AT$12:AT569)</f>
        <v>768916.32179189636</v>
      </c>
      <c r="AW569" s="16">
        <f ca="1">SUM(AR$12:AR569)+SUMIF(AS$12:AS569, "&lt;0")</f>
        <v>735474.46606428945</v>
      </c>
      <c r="AX569" s="15"/>
      <c r="AZ569" s="9">
        <v>44740</v>
      </c>
      <c r="BA569" s="14">
        <f t="shared" ca="1" si="481"/>
        <v>1500</v>
      </c>
      <c r="BB569" s="14">
        <f t="shared" ca="1" si="490"/>
        <v>1500</v>
      </c>
      <c r="BC569" s="14">
        <f t="shared" ca="1" si="497"/>
        <v>922.90999999999622</v>
      </c>
      <c r="BD569" s="14">
        <f t="shared" ca="1" si="471"/>
        <v>577.09000000000378</v>
      </c>
      <c r="BE569" s="14">
        <f t="shared" ca="1" si="472"/>
        <v>577.09000000000378</v>
      </c>
      <c r="BF569" s="14">
        <f t="shared" ca="1" si="504"/>
        <v>799964.94699999993</v>
      </c>
      <c r="BG569" s="15">
        <f ca="1">SUM(BE$12:BE569)</f>
        <v>408097.43800000008</v>
      </c>
      <c r="BH569" s="16">
        <f ca="1">SUM(BC$12:BC569)+SUMIF(BD$12:BD569, "&lt;0")</f>
        <v>391867.50899999996</v>
      </c>
      <c r="BJ569" s="9">
        <v>44740</v>
      </c>
      <c r="BK569" s="14">
        <f t="shared" ca="1" si="482"/>
        <v>1750</v>
      </c>
      <c r="BL569" s="14">
        <f t="shared" ca="1" si="491"/>
        <v>1750</v>
      </c>
      <c r="BM569" s="14">
        <f t="shared" ca="1" si="498"/>
        <v>922.90999999999622</v>
      </c>
      <c r="BN569" s="14">
        <f t="shared" ca="1" si="473"/>
        <v>827.09000000000378</v>
      </c>
      <c r="BO569" s="14">
        <f t="shared" ca="1" si="474"/>
        <v>827.09000000000378</v>
      </c>
      <c r="BP569" s="14">
        <f t="shared" ca="1" si="505"/>
        <v>922214.94699999993</v>
      </c>
      <c r="BQ569" s="15">
        <f ca="1">SUM(BO$12:BO569)</f>
        <v>470347.43799999997</v>
      </c>
      <c r="BR569" s="16">
        <f ca="1">SUM(BM$12:BM569)+SUMIF(BN$12:BN569, "&lt;0")</f>
        <v>451867.50899999996</v>
      </c>
      <c r="BT569" s="9">
        <v>44740</v>
      </c>
      <c r="BU569" s="14">
        <f t="shared" ca="1" si="460"/>
        <v>2000</v>
      </c>
      <c r="BV569" s="14">
        <f t="shared" ca="1" si="485"/>
        <v>2000</v>
      </c>
      <c r="BW569" s="14">
        <f t="shared" ca="1" si="499"/>
        <v>928.1750803303828</v>
      </c>
      <c r="BX569" s="14">
        <f t="shared" ca="1" si="461"/>
        <v>1071.8249196696172</v>
      </c>
      <c r="BY569" s="14">
        <f t="shared" ca="1" si="462"/>
        <v>1071.8249196696172</v>
      </c>
      <c r="BZ569" s="14">
        <f t="shared" ca="1" si="475"/>
        <v>1043489.5629979603</v>
      </c>
      <c r="CA569" s="15">
        <f ca="1">SUM(BY$12:BY569)</f>
        <v>531622.05399796041</v>
      </c>
      <c r="CB569" s="16">
        <f ca="1">SUM(BW$12:BW569)+SUMIF(BX$12:BX569, "&lt;0")</f>
        <v>511867.50900000014</v>
      </c>
      <c r="CD569" s="9">
        <v>44740</v>
      </c>
      <c r="CE569" s="14">
        <f t="shared" ca="1" si="483"/>
        <v>2500</v>
      </c>
      <c r="CF569" s="14">
        <f t="shared" ca="1" si="492"/>
        <v>2500</v>
      </c>
      <c r="CG569" s="14">
        <f t="shared" ca="1" si="500"/>
        <v>1428.1750803303828</v>
      </c>
      <c r="CH569" s="14">
        <f t="shared" ca="1" si="476"/>
        <v>1071.8249196696172</v>
      </c>
      <c r="CI569" s="14">
        <f t="shared" ca="1" si="477"/>
        <v>1071.8249196696172</v>
      </c>
      <c r="CJ569" s="14">
        <f t="shared" ca="1" si="506"/>
        <v>1278787.2951667549</v>
      </c>
      <c r="CK569" s="15">
        <f ca="1">SUM(CI$12:CI569)</f>
        <v>651622.05399796041</v>
      </c>
      <c r="CL569" s="16">
        <f ca="1">SUM(CG$12:CG569)+SUMIF(CH$12:CH569, "&lt;0")</f>
        <v>627165.24116879434</v>
      </c>
    </row>
    <row r="570" spans="1:90" x14ac:dyDescent="0.2">
      <c r="A570" s="24">
        <v>44741</v>
      </c>
      <c r="B570" s="54">
        <f ca="1">IF($A570&gt;= $C$5,$C$6, INDEX('Historical Data'!$D$2:$D$745, MATCH(A570, 'Historical Data'!$B$2:$B$745, 0)))</f>
        <v>1295.6389999999997</v>
      </c>
      <c r="C570" s="14">
        <f t="shared" ca="1" si="486"/>
        <v>1295.6389999999994</v>
      </c>
      <c r="D570" s="14">
        <f t="shared" ca="1" si="454"/>
        <v>1054.2170000000042</v>
      </c>
      <c r="E570" s="14">
        <f t="shared" ca="1" si="463"/>
        <v>241.42199999999548</v>
      </c>
      <c r="F570" s="14">
        <f t="shared" ca="1" si="455"/>
        <v>241.42199999999548</v>
      </c>
      <c r="G570" s="14">
        <f t="shared" ca="1" si="478"/>
        <v>701328.0569999998</v>
      </c>
      <c r="H570" s="15">
        <f ca="1">SUM(F$12:F570)</f>
        <v>357452.97100000002</v>
      </c>
      <c r="I570" s="16">
        <f ca="1">SUM(D$12:D570)+SUMIF(E$12:E570, "&lt;0")</f>
        <v>343875.08599999989</v>
      </c>
      <c r="J570" s="15"/>
      <c r="K570" s="9">
        <v>44741</v>
      </c>
      <c r="L570" s="14">
        <f t="shared" ca="1" si="479"/>
        <v>1788.5130798771124</v>
      </c>
      <c r="M570" s="14">
        <f t="shared" ca="1" si="487"/>
        <v>1788.5130798771129</v>
      </c>
      <c r="N570" s="14">
        <f t="shared" ca="1" si="493"/>
        <v>1054.2170000000042</v>
      </c>
      <c r="O570" s="14">
        <f t="shared" ca="1" si="464"/>
        <v>734.29607987710824</v>
      </c>
      <c r="P570" s="14">
        <f t="shared" ca="1" si="465"/>
        <v>734.29607987710824</v>
      </c>
      <c r="Q570" s="14">
        <f t="shared" ca="1" si="501"/>
        <v>942836.35613979003</v>
      </c>
      <c r="R570" s="15">
        <f ca="1">SUM(P$12:P570)</f>
        <v>480671.49096927751</v>
      </c>
      <c r="S570" s="16">
        <f ca="1">SUM(N$12:N570)+SUMIF(O$12:O570, "&lt;0")</f>
        <v>462164.86517050641</v>
      </c>
      <c r="U570" s="9">
        <v>44741</v>
      </c>
      <c r="V570" s="14">
        <f t="shared" ca="1" si="480"/>
        <v>1250</v>
      </c>
      <c r="W570" s="14">
        <f t="shared" ca="1" si="488"/>
        <v>1250</v>
      </c>
      <c r="X570" s="14">
        <f t="shared" ca="1" si="494"/>
        <v>1054.2170000000042</v>
      </c>
      <c r="Y570" s="14">
        <f t="shared" ca="1" si="466"/>
        <v>195.78299999999581</v>
      </c>
      <c r="Z570" s="14">
        <f t="shared" ca="1" si="467"/>
        <v>195.78299999999581</v>
      </c>
      <c r="AA570" s="14">
        <f t="shared" ca="1" si="502"/>
        <v>678964.94699999993</v>
      </c>
      <c r="AB570" s="15">
        <f ca="1">SUM(Z$12:Z570)</f>
        <v>346043.22099999996</v>
      </c>
      <c r="AC570" s="16">
        <f ca="1">SUM(X$12:X570)+SUMIF(Y$12:Y570, "&lt;0")</f>
        <v>332921.72600000008</v>
      </c>
      <c r="AE570" s="9">
        <v>44741</v>
      </c>
      <c r="AF570" s="14">
        <f t="shared" ca="1" si="456"/>
        <v>2000</v>
      </c>
      <c r="AG570" s="14">
        <f t="shared" ca="1" si="484"/>
        <v>2000</v>
      </c>
      <c r="AH570" s="14">
        <f t="shared" ca="1" si="495"/>
        <v>1054.2170000000042</v>
      </c>
      <c r="AI570" s="14">
        <f t="shared" ca="1" si="457"/>
        <v>945.78299999999581</v>
      </c>
      <c r="AJ570" s="14">
        <f t="shared" ca="1" si="458"/>
        <v>945.78299999999581</v>
      </c>
      <c r="AK570" s="14">
        <f t="shared" ca="1" si="468"/>
        <v>1045489.5629979603</v>
      </c>
      <c r="AL570" s="15">
        <f ca="1">SUM(AJ$12:AJ570)</f>
        <v>532567.83699796046</v>
      </c>
      <c r="AM570" s="16">
        <f ca="1">SUM(AH$12:AH570)+SUMIF(AI$12:AI570, "&lt;0")</f>
        <v>512921.72600000014</v>
      </c>
      <c r="AO570" s="9">
        <v>44741</v>
      </c>
      <c r="AP570" s="14">
        <f t="shared" ca="1" si="459"/>
        <v>3000</v>
      </c>
      <c r="AQ570" s="14">
        <f t="shared" ca="1" si="489"/>
        <v>3000</v>
      </c>
      <c r="AR570" s="14">
        <f t="shared" ca="1" si="496"/>
        <v>1672.8825193775069</v>
      </c>
      <c r="AS570" s="14">
        <f t="shared" ca="1" si="469"/>
        <v>1327.1174806224931</v>
      </c>
      <c r="AT570" s="14">
        <f t="shared" ca="1" si="470"/>
        <v>1327.1174806224931</v>
      </c>
      <c r="AU570" s="14">
        <f t="shared" ca="1" si="503"/>
        <v>1507390.7878561858</v>
      </c>
      <c r="AV570" s="15">
        <f ca="1">SUM(AT$12:AT570)</f>
        <v>770243.43927251885</v>
      </c>
      <c r="AW570" s="16">
        <f ca="1">SUM(AR$12:AR570)+SUMIF(AS$12:AS570, "&lt;0")</f>
        <v>737147.34858366696</v>
      </c>
      <c r="AX570" s="15"/>
      <c r="AZ570" s="9">
        <v>44741</v>
      </c>
      <c r="BA570" s="14">
        <f t="shared" ca="1" si="481"/>
        <v>1500</v>
      </c>
      <c r="BB570" s="14">
        <f t="shared" ca="1" si="490"/>
        <v>1500</v>
      </c>
      <c r="BC570" s="14">
        <f t="shared" ca="1" si="497"/>
        <v>1054.2170000000042</v>
      </c>
      <c r="BD570" s="14">
        <f t="shared" ca="1" si="471"/>
        <v>445.78299999999581</v>
      </c>
      <c r="BE570" s="14">
        <f t="shared" ca="1" si="472"/>
        <v>445.78299999999581</v>
      </c>
      <c r="BF570" s="14">
        <f t="shared" ca="1" si="504"/>
        <v>801464.94699999993</v>
      </c>
      <c r="BG570" s="15">
        <f ca="1">SUM(BE$12:BE570)</f>
        <v>408543.22100000008</v>
      </c>
      <c r="BH570" s="16">
        <f ca="1">SUM(BC$12:BC570)+SUMIF(BD$12:BD570, "&lt;0")</f>
        <v>392921.72599999997</v>
      </c>
      <c r="BJ570" s="9">
        <v>44741</v>
      </c>
      <c r="BK570" s="14">
        <f t="shared" ca="1" si="482"/>
        <v>1750</v>
      </c>
      <c r="BL570" s="14">
        <f t="shared" ca="1" si="491"/>
        <v>1750</v>
      </c>
      <c r="BM570" s="14">
        <f t="shared" ca="1" si="498"/>
        <v>1054.2170000000042</v>
      </c>
      <c r="BN570" s="14">
        <f t="shared" ca="1" si="473"/>
        <v>695.78299999999581</v>
      </c>
      <c r="BO570" s="14">
        <f t="shared" ca="1" si="474"/>
        <v>695.78299999999581</v>
      </c>
      <c r="BP570" s="14">
        <f t="shared" ca="1" si="505"/>
        <v>923964.94699999993</v>
      </c>
      <c r="BQ570" s="15">
        <f ca="1">SUM(BO$12:BO570)</f>
        <v>471043.22099999996</v>
      </c>
      <c r="BR570" s="16">
        <f ca="1">SUM(BM$12:BM570)+SUMIF(BN$12:BN570, "&lt;0")</f>
        <v>452921.72599999991</v>
      </c>
      <c r="BT570" s="9">
        <v>44741</v>
      </c>
      <c r="BU570" s="14">
        <f t="shared" ca="1" si="460"/>
        <v>2000</v>
      </c>
      <c r="BV570" s="14">
        <f t="shared" ca="1" si="485"/>
        <v>2000</v>
      </c>
      <c r="BW570" s="14">
        <f t="shared" ca="1" si="499"/>
        <v>1054.2170000000042</v>
      </c>
      <c r="BX570" s="14">
        <f t="shared" ca="1" si="461"/>
        <v>945.78299999999581</v>
      </c>
      <c r="BY570" s="14">
        <f t="shared" ca="1" si="462"/>
        <v>945.78299999999581</v>
      </c>
      <c r="BZ570" s="14">
        <f t="shared" ca="1" si="475"/>
        <v>1045489.5629979603</v>
      </c>
      <c r="CA570" s="15">
        <f ca="1">SUM(BY$12:BY570)</f>
        <v>532567.83699796046</v>
      </c>
      <c r="CB570" s="16">
        <f ca="1">SUM(BW$12:BW570)+SUMIF(BX$12:BX570, "&lt;0")</f>
        <v>512921.72600000014</v>
      </c>
      <c r="CD570" s="9">
        <v>44741</v>
      </c>
      <c r="CE570" s="14">
        <f t="shared" ca="1" si="483"/>
        <v>2500</v>
      </c>
      <c r="CF570" s="14">
        <f t="shared" ca="1" si="492"/>
        <v>2500</v>
      </c>
      <c r="CG570" s="14">
        <f t="shared" ca="1" si="500"/>
        <v>1533.7043503563282</v>
      </c>
      <c r="CH570" s="14">
        <f t="shared" ca="1" si="476"/>
        <v>966.29564964367182</v>
      </c>
      <c r="CI570" s="14">
        <f t="shared" ca="1" si="477"/>
        <v>966.29564964367182</v>
      </c>
      <c r="CJ570" s="14">
        <f t="shared" ca="1" si="506"/>
        <v>1281287.2951667549</v>
      </c>
      <c r="CK570" s="15">
        <f ca="1">SUM(CI$12:CI570)</f>
        <v>652588.34964760405</v>
      </c>
      <c r="CL570" s="16">
        <f ca="1">SUM(CG$12:CG570)+SUMIF(CH$12:CH570, "&lt;0")</f>
        <v>628698.9455191507</v>
      </c>
    </row>
    <row r="571" spans="1:90" x14ac:dyDescent="0.2">
      <c r="A571" s="24">
        <v>44742</v>
      </c>
      <c r="B571" s="54">
        <f ca="1">IF($A571&gt;= $C$5,$C$6, INDEX('Historical Data'!$D$2:$D$745, MATCH(A571, 'Historical Data'!$B$2:$B$745, 0)))</f>
        <v>1295.6389999999997</v>
      </c>
      <c r="C571" s="14">
        <f t="shared" ca="1" si="486"/>
        <v>1295.6389999999994</v>
      </c>
      <c r="D571" s="14">
        <f t="shared" ca="1" si="454"/>
        <v>1295.6389999999997</v>
      </c>
      <c r="E571" s="14">
        <f t="shared" ca="1" si="463"/>
        <v>0</v>
      </c>
      <c r="F571" s="14">
        <f t="shared" ca="1" si="455"/>
        <v>0</v>
      </c>
      <c r="G571" s="14">
        <f t="shared" ca="1" si="478"/>
        <v>702623.69599999976</v>
      </c>
      <c r="H571" s="15">
        <f ca="1">SUM(F$12:F571)</f>
        <v>357452.97100000002</v>
      </c>
      <c r="I571" s="16">
        <f ca="1">SUM(D$12:D571)+SUMIF(E$12:E571, "&lt;0")</f>
        <v>345170.72499999992</v>
      </c>
      <c r="J571" s="15"/>
      <c r="K571" s="9">
        <v>44742</v>
      </c>
      <c r="L571" s="14">
        <f t="shared" ca="1" si="479"/>
        <v>1788.5130798771124</v>
      </c>
      <c r="M571" s="14">
        <f t="shared" ca="1" si="487"/>
        <v>1788.5130798771129</v>
      </c>
      <c r="N571" s="14">
        <f t="shared" ca="1" si="493"/>
        <v>1623.614999999998</v>
      </c>
      <c r="O571" s="14">
        <f t="shared" ca="1" si="464"/>
        <v>164.89807987711447</v>
      </c>
      <c r="P571" s="14">
        <f t="shared" ca="1" si="465"/>
        <v>164.89807987711447</v>
      </c>
      <c r="Q571" s="14">
        <f t="shared" ca="1" si="501"/>
        <v>944624.86921966716</v>
      </c>
      <c r="R571" s="15">
        <f ca="1">SUM(P$12:P571)</f>
        <v>480836.38904915465</v>
      </c>
      <c r="S571" s="16">
        <f ca="1">SUM(N$12:N571)+SUMIF(O$12:O571, "&lt;0")</f>
        <v>463788.4801705064</v>
      </c>
      <c r="U571" s="9">
        <v>44742</v>
      </c>
      <c r="V571" s="14">
        <f t="shared" ca="1" si="480"/>
        <v>1250</v>
      </c>
      <c r="W571" s="14">
        <f t="shared" ca="1" si="488"/>
        <v>1250</v>
      </c>
      <c r="X571" s="14">
        <f t="shared" ca="1" si="494"/>
        <v>1250</v>
      </c>
      <c r="Y571" s="14">
        <f t="shared" ca="1" si="466"/>
        <v>0</v>
      </c>
      <c r="Z571" s="14">
        <f t="shared" ca="1" si="467"/>
        <v>0</v>
      </c>
      <c r="AA571" s="14">
        <f t="shared" ca="1" si="502"/>
        <v>680214.94699999993</v>
      </c>
      <c r="AB571" s="15">
        <f ca="1">SUM(Z$12:Z571)</f>
        <v>346043.22099999996</v>
      </c>
      <c r="AC571" s="16">
        <f ca="1">SUM(X$12:X571)+SUMIF(Y$12:Y571, "&lt;0")</f>
        <v>334171.72600000008</v>
      </c>
      <c r="AE571" s="9">
        <v>44742</v>
      </c>
      <c r="AF571" s="14">
        <f t="shared" ca="1" si="456"/>
        <v>2000</v>
      </c>
      <c r="AG571" s="14">
        <f t="shared" ca="1" si="484"/>
        <v>2000</v>
      </c>
      <c r="AH571" s="14">
        <f t="shared" ca="1" si="495"/>
        <v>1623.614999999998</v>
      </c>
      <c r="AI571" s="14">
        <f t="shared" ca="1" si="457"/>
        <v>376.38500000000204</v>
      </c>
      <c r="AJ571" s="14">
        <f t="shared" ca="1" si="458"/>
        <v>376.38500000000204</v>
      </c>
      <c r="AK571" s="14">
        <f t="shared" ca="1" si="468"/>
        <v>1047489.5629979603</v>
      </c>
      <c r="AL571" s="15">
        <f ca="1">SUM(AJ$12:AJ571)</f>
        <v>532944.22199796047</v>
      </c>
      <c r="AM571" s="16">
        <f ca="1">SUM(AH$12:AH571)+SUMIF(AI$12:AI571, "&lt;0")</f>
        <v>514545.34100000013</v>
      </c>
      <c r="AO571" s="9">
        <v>44742</v>
      </c>
      <c r="AP571" s="14">
        <f t="shared" ca="1" si="459"/>
        <v>3000</v>
      </c>
      <c r="AQ571" s="14">
        <f t="shared" ca="1" si="489"/>
        <v>3000</v>
      </c>
      <c r="AR571" s="14">
        <f t="shared" ca="1" si="496"/>
        <v>2242.2805193775002</v>
      </c>
      <c r="AS571" s="14">
        <f t="shared" ca="1" si="469"/>
        <v>757.71948062249976</v>
      </c>
      <c r="AT571" s="14">
        <f t="shared" ca="1" si="470"/>
        <v>757.71948062249976</v>
      </c>
      <c r="AU571" s="14">
        <f t="shared" ca="1" si="503"/>
        <v>1510390.7878561858</v>
      </c>
      <c r="AV571" s="15">
        <f ca="1">SUM(AT$12:AT571)</f>
        <v>771001.1587531413</v>
      </c>
      <c r="AW571" s="16">
        <f ca="1">SUM(AR$12:AR571)+SUMIF(AS$12:AS571, "&lt;0")</f>
        <v>739389.62910304451</v>
      </c>
      <c r="AX571" s="15"/>
      <c r="AZ571" s="9">
        <v>44742</v>
      </c>
      <c r="BA571" s="14">
        <f t="shared" ca="1" si="481"/>
        <v>1500</v>
      </c>
      <c r="BB571" s="14">
        <f t="shared" ca="1" si="490"/>
        <v>1500</v>
      </c>
      <c r="BC571" s="14">
        <f t="shared" ca="1" si="497"/>
        <v>1500</v>
      </c>
      <c r="BD571" s="14">
        <f t="shared" ca="1" si="471"/>
        <v>0</v>
      </c>
      <c r="BE571" s="14">
        <f t="shared" ca="1" si="472"/>
        <v>0</v>
      </c>
      <c r="BF571" s="14">
        <f t="shared" ca="1" si="504"/>
        <v>802964.94699999993</v>
      </c>
      <c r="BG571" s="15">
        <f ca="1">SUM(BE$12:BE571)</f>
        <v>408543.22100000008</v>
      </c>
      <c r="BH571" s="16">
        <f ca="1">SUM(BC$12:BC571)+SUMIF(BD$12:BD571, "&lt;0")</f>
        <v>394421.72599999997</v>
      </c>
      <c r="BJ571" s="9">
        <v>44742</v>
      </c>
      <c r="BK571" s="14">
        <f t="shared" ca="1" si="482"/>
        <v>1750</v>
      </c>
      <c r="BL571" s="14">
        <f t="shared" ca="1" si="491"/>
        <v>1750</v>
      </c>
      <c r="BM571" s="14">
        <f t="shared" ca="1" si="498"/>
        <v>1623.614999999998</v>
      </c>
      <c r="BN571" s="14">
        <f t="shared" ca="1" si="473"/>
        <v>126.38500000000204</v>
      </c>
      <c r="BO571" s="14">
        <f t="shared" ca="1" si="474"/>
        <v>126.38500000000204</v>
      </c>
      <c r="BP571" s="14">
        <f t="shared" ca="1" si="505"/>
        <v>925714.94699999993</v>
      </c>
      <c r="BQ571" s="15">
        <f ca="1">SUM(BO$12:BO571)</f>
        <v>471169.60599999997</v>
      </c>
      <c r="BR571" s="16">
        <f ca="1">SUM(BM$12:BM571)+SUMIF(BN$12:BN571, "&lt;0")</f>
        <v>454545.3409999999</v>
      </c>
      <c r="BT571" s="9">
        <v>44742</v>
      </c>
      <c r="BU571" s="14">
        <f t="shared" ca="1" si="460"/>
        <v>2000</v>
      </c>
      <c r="BV571" s="14">
        <f t="shared" ca="1" si="485"/>
        <v>2000</v>
      </c>
      <c r="BW571" s="14">
        <f t="shared" ca="1" si="499"/>
        <v>1623.614999999998</v>
      </c>
      <c r="BX571" s="14">
        <f t="shared" ca="1" si="461"/>
        <v>376.38500000000204</v>
      </c>
      <c r="BY571" s="14">
        <f t="shared" ca="1" si="462"/>
        <v>376.38500000000204</v>
      </c>
      <c r="BZ571" s="14">
        <f t="shared" ca="1" si="475"/>
        <v>1047489.5629979603</v>
      </c>
      <c r="CA571" s="15">
        <f ca="1">SUM(BY$12:BY571)</f>
        <v>532944.22199796047</v>
      </c>
      <c r="CB571" s="16">
        <f ca="1">SUM(BW$12:BW571)+SUMIF(BX$12:BX571, "&lt;0")</f>
        <v>514545.34100000013</v>
      </c>
      <c r="CD571" s="9">
        <v>44742</v>
      </c>
      <c r="CE571" s="14">
        <f t="shared" ca="1" si="483"/>
        <v>2500</v>
      </c>
      <c r="CF571" s="14">
        <f t="shared" ca="1" si="492"/>
        <v>2500</v>
      </c>
      <c r="CG571" s="14">
        <f t="shared" ca="1" si="500"/>
        <v>2077.3246203822591</v>
      </c>
      <c r="CH571" s="14">
        <f t="shared" ca="1" si="476"/>
        <v>422.67537961774087</v>
      </c>
      <c r="CI571" s="14">
        <f t="shared" ca="1" si="477"/>
        <v>422.67537961774087</v>
      </c>
      <c r="CJ571" s="14">
        <f t="shared" ca="1" si="506"/>
        <v>1283787.2951667549</v>
      </c>
      <c r="CK571" s="15">
        <f ca="1">SUM(CI$12:CI571)</f>
        <v>653011.02502722177</v>
      </c>
      <c r="CL571" s="16">
        <f ca="1">SUM(CG$12:CG571)+SUMIF(CH$12:CH571, "&lt;0")</f>
        <v>630776.27013953298</v>
      </c>
    </row>
    <row r="572" spans="1:90" x14ac:dyDescent="0.2">
      <c r="A572" s="24">
        <v>44743</v>
      </c>
      <c r="B572" s="54">
        <f ca="1">IF($A572&gt;= $C$5,$C$6, INDEX('Historical Data'!$D$2:$D$745, MATCH(A572, 'Historical Data'!$B$2:$B$745, 0)))</f>
        <v>1295.6389999999997</v>
      </c>
      <c r="C572" s="14">
        <f t="shared" ca="1" si="486"/>
        <v>1295.6389999999994</v>
      </c>
      <c r="D572" s="14">
        <f t="shared" ca="1" si="454"/>
        <v>1295.6389999999997</v>
      </c>
      <c r="E572" s="14">
        <f t="shared" ca="1" si="463"/>
        <v>0</v>
      </c>
      <c r="F572" s="14">
        <f t="shared" ca="1" si="455"/>
        <v>0</v>
      </c>
      <c r="G572" s="14">
        <f t="shared" ca="1" si="478"/>
        <v>703919.33499999973</v>
      </c>
      <c r="H572" s="15">
        <f ca="1">SUM(F$12:F572)</f>
        <v>357452.97100000002</v>
      </c>
      <c r="I572" s="16">
        <f ca="1">SUM(D$12:D572)+SUMIF(E$12:E572, "&lt;0")</f>
        <v>346466.36399999994</v>
      </c>
      <c r="J572" s="15"/>
      <c r="K572" s="9">
        <v>44743</v>
      </c>
      <c r="L572" s="14">
        <f t="shared" ca="1" si="479"/>
        <v>1788.5130798771124</v>
      </c>
      <c r="M572" s="14">
        <f t="shared" ca="1" si="487"/>
        <v>1788.5130798771129</v>
      </c>
      <c r="N572" s="14">
        <f t="shared" ca="1" si="493"/>
        <v>1788.5130798771124</v>
      </c>
      <c r="O572" s="14">
        <f t="shared" ca="1" si="464"/>
        <v>0</v>
      </c>
      <c r="P572" s="14">
        <f t="shared" ca="1" si="465"/>
        <v>0</v>
      </c>
      <c r="Q572" s="14">
        <f t="shared" ca="1" si="501"/>
        <v>946413.38229954429</v>
      </c>
      <c r="R572" s="15">
        <f ca="1">SUM(P$12:P572)</f>
        <v>480836.38904915465</v>
      </c>
      <c r="S572" s="16">
        <f ca="1">SUM(N$12:N572)+SUMIF(O$12:O572, "&lt;0")</f>
        <v>465576.99325038353</v>
      </c>
      <c r="U572" s="9">
        <v>44743</v>
      </c>
      <c r="V572" s="14">
        <f t="shared" ca="1" si="480"/>
        <v>1250</v>
      </c>
      <c r="W572" s="14">
        <f t="shared" ca="1" si="488"/>
        <v>1250</v>
      </c>
      <c r="X572" s="14">
        <f t="shared" ca="1" si="494"/>
        <v>1250</v>
      </c>
      <c r="Y572" s="14">
        <f t="shared" ca="1" si="466"/>
        <v>0</v>
      </c>
      <c r="Z572" s="14">
        <f t="shared" ca="1" si="467"/>
        <v>0</v>
      </c>
      <c r="AA572" s="14">
        <f t="shared" ca="1" si="502"/>
        <v>681464.94699999993</v>
      </c>
      <c r="AB572" s="15">
        <f ca="1">SUM(Z$12:Z572)</f>
        <v>346043.22099999996</v>
      </c>
      <c r="AC572" s="16">
        <f ca="1">SUM(X$12:X572)+SUMIF(Y$12:Y572, "&lt;0")</f>
        <v>335421.72600000008</v>
      </c>
      <c r="AE572" s="9">
        <v>44743</v>
      </c>
      <c r="AF572" s="14">
        <f t="shared" ca="1" si="456"/>
        <v>2000</v>
      </c>
      <c r="AG572" s="14">
        <f t="shared" ca="1" si="484"/>
        <v>2000</v>
      </c>
      <c r="AH572" s="14">
        <f t="shared" ca="1" si="495"/>
        <v>1881.023000000001</v>
      </c>
      <c r="AI572" s="14">
        <f t="shared" ca="1" si="457"/>
        <v>118.97699999999895</v>
      </c>
      <c r="AJ572" s="14">
        <f t="shared" ca="1" si="458"/>
        <v>118.97699999999895</v>
      </c>
      <c r="AK572" s="14">
        <f t="shared" ca="1" si="468"/>
        <v>1049489.5629979603</v>
      </c>
      <c r="AL572" s="15">
        <f ca="1">SUM(AJ$12:AJ572)</f>
        <v>533063.19899796043</v>
      </c>
      <c r="AM572" s="16">
        <f ca="1">SUM(AH$12:AH572)+SUMIF(AI$12:AI572, "&lt;0")</f>
        <v>516426.36400000012</v>
      </c>
      <c r="AO572" s="9">
        <v>44743</v>
      </c>
      <c r="AP572" s="14">
        <f t="shared" ca="1" si="459"/>
        <v>3000</v>
      </c>
      <c r="AQ572" s="14">
        <f t="shared" ca="1" si="489"/>
        <v>3000</v>
      </c>
      <c r="AR572" s="14">
        <f t="shared" ca="1" si="496"/>
        <v>2499.6885193775038</v>
      </c>
      <c r="AS572" s="14">
        <f t="shared" ca="1" si="469"/>
        <v>500.31148062249622</v>
      </c>
      <c r="AT572" s="14">
        <f t="shared" ca="1" si="470"/>
        <v>500.31148062249622</v>
      </c>
      <c r="AU572" s="14">
        <f t="shared" ca="1" si="503"/>
        <v>1513390.7878561858</v>
      </c>
      <c r="AV572" s="15">
        <f ca="1">SUM(AT$12:AT572)</f>
        <v>771501.4702337638</v>
      </c>
      <c r="AW572" s="16">
        <f ca="1">SUM(AR$12:AR572)+SUMIF(AS$12:AS572, "&lt;0")</f>
        <v>741889.31762242201</v>
      </c>
      <c r="AX572" s="15"/>
      <c r="AZ572" s="9">
        <v>44743</v>
      </c>
      <c r="BA572" s="14">
        <f t="shared" ca="1" si="481"/>
        <v>1500</v>
      </c>
      <c r="BB572" s="14">
        <f t="shared" ca="1" si="490"/>
        <v>1500</v>
      </c>
      <c r="BC572" s="14">
        <f t="shared" ca="1" si="497"/>
        <v>1500</v>
      </c>
      <c r="BD572" s="14">
        <f t="shared" ca="1" si="471"/>
        <v>0</v>
      </c>
      <c r="BE572" s="14">
        <f t="shared" ca="1" si="472"/>
        <v>0</v>
      </c>
      <c r="BF572" s="14">
        <f t="shared" ca="1" si="504"/>
        <v>804464.94699999993</v>
      </c>
      <c r="BG572" s="15">
        <f ca="1">SUM(BE$12:BE572)</f>
        <v>408543.22100000008</v>
      </c>
      <c r="BH572" s="16">
        <f ca="1">SUM(BC$12:BC572)+SUMIF(BD$12:BD572, "&lt;0")</f>
        <v>395921.72599999997</v>
      </c>
      <c r="BJ572" s="9">
        <v>44743</v>
      </c>
      <c r="BK572" s="14">
        <f t="shared" ca="1" si="482"/>
        <v>1750</v>
      </c>
      <c r="BL572" s="14">
        <f t="shared" ca="1" si="491"/>
        <v>1750</v>
      </c>
      <c r="BM572" s="14">
        <f t="shared" ca="1" si="498"/>
        <v>1750</v>
      </c>
      <c r="BN572" s="14">
        <f t="shared" ca="1" si="473"/>
        <v>0</v>
      </c>
      <c r="BO572" s="14">
        <f t="shared" ca="1" si="474"/>
        <v>0</v>
      </c>
      <c r="BP572" s="14">
        <f t="shared" ca="1" si="505"/>
        <v>927464.94699999993</v>
      </c>
      <c r="BQ572" s="15">
        <f ca="1">SUM(BO$12:BO572)</f>
        <v>471169.60599999997</v>
      </c>
      <c r="BR572" s="16">
        <f ca="1">SUM(BM$12:BM572)+SUMIF(BN$12:BN572, "&lt;0")</f>
        <v>456295.3409999999</v>
      </c>
      <c r="BT572" s="9">
        <v>44743</v>
      </c>
      <c r="BU572" s="14">
        <f t="shared" ca="1" si="460"/>
        <v>2000</v>
      </c>
      <c r="BV572" s="14">
        <f t="shared" ca="1" si="485"/>
        <v>2000</v>
      </c>
      <c r="BW572" s="14">
        <f t="shared" ca="1" si="499"/>
        <v>1881.023000000001</v>
      </c>
      <c r="BX572" s="14">
        <f t="shared" ca="1" si="461"/>
        <v>118.97699999999895</v>
      </c>
      <c r="BY572" s="14">
        <f t="shared" ca="1" si="462"/>
        <v>118.97699999999895</v>
      </c>
      <c r="BZ572" s="14">
        <f t="shared" ca="1" si="475"/>
        <v>1049489.5629979603</v>
      </c>
      <c r="CA572" s="15">
        <f ca="1">SUM(BY$12:BY572)</f>
        <v>533063.19899796043</v>
      </c>
      <c r="CB572" s="16">
        <f ca="1">SUM(BW$12:BW572)+SUMIF(BX$12:BX572, "&lt;0")</f>
        <v>516426.36400000012</v>
      </c>
      <c r="CD572" s="9">
        <v>44743</v>
      </c>
      <c r="CE572" s="14">
        <f t="shared" ca="1" si="483"/>
        <v>2500</v>
      </c>
      <c r="CF572" s="14">
        <f t="shared" ca="1" si="492"/>
        <v>2500</v>
      </c>
      <c r="CG572" s="14">
        <f t="shared" ca="1" si="500"/>
        <v>2308.9548904081998</v>
      </c>
      <c r="CH572" s="14">
        <f t="shared" ca="1" si="476"/>
        <v>191.04510959180016</v>
      </c>
      <c r="CI572" s="14">
        <f t="shared" ca="1" si="477"/>
        <v>191.04510959180016</v>
      </c>
      <c r="CJ572" s="14">
        <f t="shared" ca="1" si="506"/>
        <v>1286287.2951667549</v>
      </c>
      <c r="CK572" s="15">
        <f ca="1">SUM(CI$12:CI572)</f>
        <v>653202.07013681356</v>
      </c>
      <c r="CL572" s="16">
        <f ca="1">SUM(CG$12:CG572)+SUMIF(CH$12:CH572, "&lt;0")</f>
        <v>633085.22502994118</v>
      </c>
    </row>
    <row r="573" spans="1:90" x14ac:dyDescent="0.2">
      <c r="A573" s="24">
        <v>44744</v>
      </c>
      <c r="B573" s="54">
        <f ca="1">IF($A573&gt;= $C$5,$C$6, INDEX('Historical Data'!$D$2:$D$745, MATCH(A573, 'Historical Data'!$B$2:$B$745, 0)))</f>
        <v>1295.6389999999997</v>
      </c>
      <c r="C573" s="14">
        <f t="shared" ca="1" si="486"/>
        <v>1295.6389999999994</v>
      </c>
      <c r="D573" s="14">
        <f t="shared" ca="1" si="454"/>
        <v>1291.0139999999947</v>
      </c>
      <c r="E573" s="14">
        <f t="shared" ca="1" si="463"/>
        <v>4.6250000000050022</v>
      </c>
      <c r="F573" s="14">
        <f t="shared" ca="1" si="455"/>
        <v>4.6250000000050022</v>
      </c>
      <c r="G573" s="14">
        <f t="shared" ca="1" si="478"/>
        <v>705214.9739999997</v>
      </c>
      <c r="H573" s="15">
        <f ca="1">SUM(F$12:F573)</f>
        <v>357457.59600000002</v>
      </c>
      <c r="I573" s="16">
        <f ca="1">SUM(D$12:D573)+SUMIF(E$12:E573, "&lt;0")</f>
        <v>347757.37799999991</v>
      </c>
      <c r="J573" s="15"/>
      <c r="K573" s="9">
        <v>44744</v>
      </c>
      <c r="L573" s="14">
        <f t="shared" ca="1" si="479"/>
        <v>1788.5130798771124</v>
      </c>
      <c r="M573" s="14">
        <f t="shared" ca="1" si="487"/>
        <v>1788.5130798771129</v>
      </c>
      <c r="N573" s="14">
        <f t="shared" ca="1" si="493"/>
        <v>470.16392012288361</v>
      </c>
      <c r="O573" s="14">
        <f t="shared" ca="1" si="464"/>
        <v>1318.3491597542288</v>
      </c>
      <c r="P573" s="14">
        <f t="shared" ca="1" si="465"/>
        <v>1318.3491597542288</v>
      </c>
      <c r="Q573" s="14">
        <f t="shared" ca="1" si="501"/>
        <v>948201.89537942142</v>
      </c>
      <c r="R573" s="15">
        <f ca="1">SUM(P$12:P573)</f>
        <v>482154.73820890888</v>
      </c>
      <c r="S573" s="16">
        <f ca="1">SUM(N$12:N573)+SUMIF(O$12:O573, "&lt;0")</f>
        <v>466047.15717050643</v>
      </c>
      <c r="U573" s="9">
        <v>44744</v>
      </c>
      <c r="V573" s="14">
        <f t="shared" ca="1" si="480"/>
        <v>1250</v>
      </c>
      <c r="W573" s="14">
        <f t="shared" ca="1" si="488"/>
        <v>1250</v>
      </c>
      <c r="X573" s="14">
        <f t="shared" ca="1" si="494"/>
        <v>1250</v>
      </c>
      <c r="Y573" s="14">
        <f t="shared" ca="1" si="466"/>
        <v>0</v>
      </c>
      <c r="Z573" s="14">
        <f t="shared" ca="1" si="467"/>
        <v>0</v>
      </c>
      <c r="AA573" s="14">
        <f t="shared" ca="1" si="502"/>
        <v>682714.94699999993</v>
      </c>
      <c r="AB573" s="15">
        <f ca="1">SUM(Z$12:Z573)</f>
        <v>346043.22099999996</v>
      </c>
      <c r="AC573" s="16">
        <f ca="1">SUM(X$12:X573)+SUMIF(Y$12:Y573, "&lt;0")</f>
        <v>336671.72600000008</v>
      </c>
      <c r="AE573" s="9">
        <v>44744</v>
      </c>
      <c r="AF573" s="14">
        <f t="shared" ca="1" si="456"/>
        <v>2000</v>
      </c>
      <c r="AG573" s="14">
        <f t="shared" ca="1" si="484"/>
        <v>2000</v>
      </c>
      <c r="AH573" s="14">
        <f t="shared" ca="1" si="495"/>
        <v>377.65399999999499</v>
      </c>
      <c r="AI573" s="14">
        <f t="shared" ca="1" si="457"/>
        <v>1622.346000000005</v>
      </c>
      <c r="AJ573" s="14">
        <f t="shared" ca="1" si="458"/>
        <v>1622.346000000005</v>
      </c>
      <c r="AK573" s="14">
        <f t="shared" ca="1" si="468"/>
        <v>1051489.5629979603</v>
      </c>
      <c r="AL573" s="15">
        <f ca="1">SUM(AJ$12:AJ573)</f>
        <v>534685.54499796045</v>
      </c>
      <c r="AM573" s="16">
        <f ca="1">SUM(AH$12:AH573)+SUMIF(AI$12:AI573, "&lt;0")</f>
        <v>516804.0180000001</v>
      </c>
      <c r="AO573" s="9">
        <v>44744</v>
      </c>
      <c r="AP573" s="14">
        <f t="shared" ca="1" si="459"/>
        <v>3000</v>
      </c>
      <c r="AQ573" s="14">
        <f t="shared" ca="1" si="489"/>
        <v>3000</v>
      </c>
      <c r="AR573" s="14">
        <f t="shared" ca="1" si="496"/>
        <v>996.31951937749818</v>
      </c>
      <c r="AS573" s="14">
        <f t="shared" ca="1" si="469"/>
        <v>2003.6804806225018</v>
      </c>
      <c r="AT573" s="14">
        <f t="shared" ca="1" si="470"/>
        <v>2003.6804806225018</v>
      </c>
      <c r="AU573" s="14">
        <f t="shared" ca="1" si="503"/>
        <v>1516390.7878561858</v>
      </c>
      <c r="AV573" s="15">
        <f ca="1">SUM(AT$12:AT573)</f>
        <v>773505.15071438625</v>
      </c>
      <c r="AW573" s="16">
        <f ca="1">SUM(AR$12:AR573)+SUMIF(AS$12:AS573, "&lt;0")</f>
        <v>742885.63714179955</v>
      </c>
      <c r="AX573" s="15"/>
      <c r="AZ573" s="9">
        <v>44744</v>
      </c>
      <c r="BA573" s="14">
        <f t="shared" ca="1" si="481"/>
        <v>1500</v>
      </c>
      <c r="BB573" s="14">
        <f t="shared" ca="1" si="490"/>
        <v>1500</v>
      </c>
      <c r="BC573" s="14">
        <f t="shared" ca="1" si="497"/>
        <v>882.291999999994</v>
      </c>
      <c r="BD573" s="14">
        <f t="shared" ca="1" si="471"/>
        <v>617.708000000006</v>
      </c>
      <c r="BE573" s="14">
        <f t="shared" ca="1" si="472"/>
        <v>617.708000000006</v>
      </c>
      <c r="BF573" s="14">
        <f t="shared" ca="1" si="504"/>
        <v>805964.94699999993</v>
      </c>
      <c r="BG573" s="15">
        <f ca="1">SUM(BE$12:BE573)</f>
        <v>409160.92900000006</v>
      </c>
      <c r="BH573" s="16">
        <f ca="1">SUM(BC$12:BC573)+SUMIF(BD$12:BD573, "&lt;0")</f>
        <v>396804.01799999998</v>
      </c>
      <c r="BJ573" s="9">
        <v>44744</v>
      </c>
      <c r="BK573" s="14">
        <f t="shared" ca="1" si="482"/>
        <v>1750</v>
      </c>
      <c r="BL573" s="14">
        <f t="shared" ca="1" si="491"/>
        <v>1750</v>
      </c>
      <c r="BM573" s="14">
        <f t="shared" ca="1" si="498"/>
        <v>508.67699999999604</v>
      </c>
      <c r="BN573" s="14">
        <f t="shared" ca="1" si="473"/>
        <v>1241.323000000004</v>
      </c>
      <c r="BO573" s="14">
        <f t="shared" ca="1" si="474"/>
        <v>1241.323000000004</v>
      </c>
      <c r="BP573" s="14">
        <f t="shared" ca="1" si="505"/>
        <v>929214.94699999993</v>
      </c>
      <c r="BQ573" s="15">
        <f ca="1">SUM(BO$12:BO573)</f>
        <v>472410.929</v>
      </c>
      <c r="BR573" s="16">
        <f ca="1">SUM(BM$12:BM573)+SUMIF(BN$12:BN573, "&lt;0")</f>
        <v>456804.01799999992</v>
      </c>
      <c r="BT573" s="9">
        <v>44744</v>
      </c>
      <c r="BU573" s="14">
        <f t="shared" ca="1" si="460"/>
        <v>2000</v>
      </c>
      <c r="BV573" s="14">
        <f t="shared" ca="1" si="485"/>
        <v>2000</v>
      </c>
      <c r="BW573" s="14">
        <f t="shared" ca="1" si="499"/>
        <v>377.65399999999499</v>
      </c>
      <c r="BX573" s="14">
        <f t="shared" ca="1" si="461"/>
        <v>1622.346000000005</v>
      </c>
      <c r="BY573" s="14">
        <f t="shared" ca="1" si="462"/>
        <v>1622.346000000005</v>
      </c>
      <c r="BZ573" s="14">
        <f t="shared" ca="1" si="475"/>
        <v>1051489.5629979603</v>
      </c>
      <c r="CA573" s="15">
        <f ca="1">SUM(BY$12:BY573)</f>
        <v>534685.54499796045</v>
      </c>
      <c r="CB573" s="16">
        <f ca="1">SUM(BW$12:BW573)+SUMIF(BX$12:BX573, "&lt;0")</f>
        <v>516804.0180000001</v>
      </c>
      <c r="CD573" s="9">
        <v>44744</v>
      </c>
      <c r="CE573" s="14">
        <f t="shared" ca="1" si="483"/>
        <v>2500</v>
      </c>
      <c r="CF573" s="14">
        <f t="shared" ca="1" si="492"/>
        <v>2500</v>
      </c>
      <c r="CG573" s="14">
        <f t="shared" ca="1" si="500"/>
        <v>779.80816043413142</v>
      </c>
      <c r="CH573" s="14">
        <f t="shared" ca="1" si="476"/>
        <v>1720.1918395658686</v>
      </c>
      <c r="CI573" s="14">
        <f t="shared" ca="1" si="477"/>
        <v>1720.1918395658686</v>
      </c>
      <c r="CJ573" s="14">
        <f t="shared" ca="1" si="506"/>
        <v>1288787.2951667549</v>
      </c>
      <c r="CK573" s="15">
        <f ca="1">SUM(CI$12:CI573)</f>
        <v>654922.26197637944</v>
      </c>
      <c r="CL573" s="16">
        <f ca="1">SUM(CG$12:CG573)+SUMIF(CH$12:CH573, "&lt;0")</f>
        <v>633865.03319037531</v>
      </c>
    </row>
    <row r="574" spans="1:90" x14ac:dyDescent="0.2">
      <c r="A574" s="24">
        <v>44745</v>
      </c>
      <c r="B574" s="54">
        <f ca="1">IF($A574&gt;= $C$5,$C$6, INDEX('Historical Data'!$D$2:$D$745, MATCH(A574, 'Historical Data'!$B$2:$B$745, 0)))</f>
        <v>1295.6389999999997</v>
      </c>
      <c r="C574" s="14">
        <f t="shared" ca="1" si="486"/>
        <v>1295.6389999999994</v>
      </c>
      <c r="D574" s="14">
        <f t="shared" ca="1" si="454"/>
        <v>667.16000000000349</v>
      </c>
      <c r="E574" s="14">
        <f t="shared" ca="1" si="463"/>
        <v>628.47899999999618</v>
      </c>
      <c r="F574" s="14">
        <f t="shared" ca="1" si="455"/>
        <v>628.47899999999618</v>
      </c>
      <c r="G574" s="14">
        <f t="shared" ca="1" si="478"/>
        <v>706510.61299999966</v>
      </c>
      <c r="H574" s="15">
        <f ca="1">SUM(F$12:F574)</f>
        <v>358086.07500000001</v>
      </c>
      <c r="I574" s="16">
        <f ca="1">SUM(D$12:D574)+SUMIF(E$12:E574, "&lt;0")</f>
        <v>348424.53799999994</v>
      </c>
      <c r="J574" s="15"/>
      <c r="K574" s="9">
        <v>44745</v>
      </c>
      <c r="L574" s="14">
        <f t="shared" ca="1" si="479"/>
        <v>1788.5130798771124</v>
      </c>
      <c r="M574" s="14">
        <f t="shared" ca="1" si="487"/>
        <v>1788.5130798771129</v>
      </c>
      <c r="N574" s="14">
        <f t="shared" ca="1" si="493"/>
        <v>667.16000000000349</v>
      </c>
      <c r="O574" s="14">
        <f t="shared" ca="1" si="464"/>
        <v>1121.3530798771089</v>
      </c>
      <c r="P574" s="14">
        <f t="shared" ca="1" si="465"/>
        <v>1121.3530798771089</v>
      </c>
      <c r="Q574" s="14">
        <f t="shared" ca="1" si="501"/>
        <v>949990.40845929855</v>
      </c>
      <c r="R574" s="15">
        <f ca="1">SUM(P$12:P574)</f>
        <v>483276.09128878597</v>
      </c>
      <c r="S574" s="16">
        <f ca="1">SUM(N$12:N574)+SUMIF(O$12:O574, "&lt;0")</f>
        <v>466714.3171705064</v>
      </c>
      <c r="U574" s="9">
        <v>44745</v>
      </c>
      <c r="V574" s="14">
        <f t="shared" ca="1" si="480"/>
        <v>1250</v>
      </c>
      <c r="W574" s="14">
        <f t="shared" ca="1" si="488"/>
        <v>1250</v>
      </c>
      <c r="X574" s="14">
        <f t="shared" ca="1" si="494"/>
        <v>799.4519999999975</v>
      </c>
      <c r="Y574" s="14">
        <f t="shared" ca="1" si="466"/>
        <v>450.5480000000025</v>
      </c>
      <c r="Z574" s="14">
        <f t="shared" ca="1" si="467"/>
        <v>450.5480000000025</v>
      </c>
      <c r="AA574" s="14">
        <f t="shared" ca="1" si="502"/>
        <v>683964.94699999993</v>
      </c>
      <c r="AB574" s="15">
        <f ca="1">SUM(Z$12:Z574)</f>
        <v>346493.76899999997</v>
      </c>
      <c r="AC574" s="16">
        <f ca="1">SUM(X$12:X574)+SUMIF(Y$12:Y574, "&lt;0")</f>
        <v>337471.17800000007</v>
      </c>
      <c r="AE574" s="9">
        <v>44745</v>
      </c>
      <c r="AF574" s="14">
        <f t="shared" ca="1" si="456"/>
        <v>2000</v>
      </c>
      <c r="AG574" s="14">
        <f t="shared" ca="1" si="484"/>
        <v>2000</v>
      </c>
      <c r="AH574" s="14">
        <f t="shared" ca="1" si="495"/>
        <v>667.16000000000349</v>
      </c>
      <c r="AI574" s="14">
        <f t="shared" ca="1" si="457"/>
        <v>1332.8399999999965</v>
      </c>
      <c r="AJ574" s="14">
        <f t="shared" ca="1" si="458"/>
        <v>1332.8399999999965</v>
      </c>
      <c r="AK574" s="14">
        <f t="shared" ca="1" si="468"/>
        <v>1053489.5629979603</v>
      </c>
      <c r="AL574" s="15">
        <f ca="1">SUM(AJ$12:AJ574)</f>
        <v>536018.38499796041</v>
      </c>
      <c r="AM574" s="16">
        <f ca="1">SUM(AH$12:AH574)+SUMIF(AI$12:AI574, "&lt;0")</f>
        <v>517471.17800000013</v>
      </c>
      <c r="AO574" s="9">
        <v>44745</v>
      </c>
      <c r="AP574" s="14">
        <f t="shared" ca="1" si="459"/>
        <v>3000</v>
      </c>
      <c r="AQ574" s="14">
        <f t="shared" ca="1" si="489"/>
        <v>3000</v>
      </c>
      <c r="AR574" s="14">
        <f t="shared" ca="1" si="496"/>
        <v>1285.8255193775062</v>
      </c>
      <c r="AS574" s="14">
        <f t="shared" ca="1" si="469"/>
        <v>1714.1744806224938</v>
      </c>
      <c r="AT574" s="14">
        <f t="shared" ca="1" si="470"/>
        <v>1714.1744806224938</v>
      </c>
      <c r="AU574" s="14">
        <f t="shared" ca="1" si="503"/>
        <v>1519390.7878561858</v>
      </c>
      <c r="AV574" s="15">
        <f ca="1">SUM(AT$12:AT574)</f>
        <v>775219.32519500877</v>
      </c>
      <c r="AW574" s="16">
        <f ca="1">SUM(AR$12:AR574)+SUMIF(AS$12:AS574, "&lt;0")</f>
        <v>744171.46266117704</v>
      </c>
      <c r="AX574" s="15"/>
      <c r="AZ574" s="9">
        <v>44745</v>
      </c>
      <c r="BA574" s="14">
        <f t="shared" ca="1" si="481"/>
        <v>1500</v>
      </c>
      <c r="BB574" s="14">
        <f t="shared" ca="1" si="490"/>
        <v>1500</v>
      </c>
      <c r="BC574" s="14">
        <f t="shared" ca="1" si="497"/>
        <v>667.16000000000349</v>
      </c>
      <c r="BD574" s="14">
        <f t="shared" ca="1" si="471"/>
        <v>832.83999999999651</v>
      </c>
      <c r="BE574" s="14">
        <f t="shared" ca="1" si="472"/>
        <v>832.83999999999651</v>
      </c>
      <c r="BF574" s="14">
        <f t="shared" ca="1" si="504"/>
        <v>807464.94699999993</v>
      </c>
      <c r="BG574" s="15">
        <f ca="1">SUM(BE$12:BE574)</f>
        <v>409993.76900000009</v>
      </c>
      <c r="BH574" s="16">
        <f ca="1">SUM(BC$12:BC574)+SUMIF(BD$12:BD574, "&lt;0")</f>
        <v>397471.17799999996</v>
      </c>
      <c r="BJ574" s="9">
        <v>44745</v>
      </c>
      <c r="BK574" s="14">
        <f t="shared" ca="1" si="482"/>
        <v>1750</v>
      </c>
      <c r="BL574" s="14">
        <f t="shared" ca="1" si="491"/>
        <v>1750</v>
      </c>
      <c r="BM574" s="14">
        <f t="shared" ca="1" si="498"/>
        <v>667.16000000000349</v>
      </c>
      <c r="BN574" s="14">
        <f t="shared" ca="1" si="473"/>
        <v>1082.8399999999965</v>
      </c>
      <c r="BO574" s="14">
        <f t="shared" ca="1" si="474"/>
        <v>1082.8399999999965</v>
      </c>
      <c r="BP574" s="14">
        <f t="shared" ca="1" si="505"/>
        <v>930964.94699999993</v>
      </c>
      <c r="BQ574" s="15">
        <f ca="1">SUM(BO$12:BO574)</f>
        <v>473493.76899999997</v>
      </c>
      <c r="BR574" s="16">
        <f ca="1">SUM(BM$12:BM574)+SUMIF(BN$12:BN574, "&lt;0")</f>
        <v>457471.17799999996</v>
      </c>
      <c r="BT574" s="9">
        <v>44745</v>
      </c>
      <c r="BU574" s="14">
        <f t="shared" ca="1" si="460"/>
        <v>2000</v>
      </c>
      <c r="BV574" s="14">
        <f t="shared" ca="1" si="485"/>
        <v>2000</v>
      </c>
      <c r="BW574" s="14">
        <f t="shared" ca="1" si="499"/>
        <v>667.16000000000349</v>
      </c>
      <c r="BX574" s="14">
        <f t="shared" ca="1" si="461"/>
        <v>1332.8399999999965</v>
      </c>
      <c r="BY574" s="14">
        <f t="shared" ca="1" si="462"/>
        <v>1332.8399999999965</v>
      </c>
      <c r="BZ574" s="14">
        <f t="shared" ca="1" si="475"/>
        <v>1053489.5629979603</v>
      </c>
      <c r="CA574" s="15">
        <f ca="1">SUM(BY$12:BY574)</f>
        <v>536018.38499796041</v>
      </c>
      <c r="CB574" s="16">
        <f ca="1">SUM(BW$12:BW574)+SUMIF(BX$12:BX574, "&lt;0")</f>
        <v>517471.17800000013</v>
      </c>
      <c r="CD574" s="9">
        <v>44745</v>
      </c>
      <c r="CE574" s="14">
        <f t="shared" ca="1" si="483"/>
        <v>2500</v>
      </c>
      <c r="CF574" s="14">
        <f t="shared" ca="1" si="492"/>
        <v>2500</v>
      </c>
      <c r="CG574" s="14">
        <f t="shared" ca="1" si="500"/>
        <v>1043.5364304600771</v>
      </c>
      <c r="CH574" s="14">
        <f t="shared" ca="1" si="476"/>
        <v>1456.4635695399229</v>
      </c>
      <c r="CI574" s="14">
        <f t="shared" ca="1" si="477"/>
        <v>1456.4635695399229</v>
      </c>
      <c r="CJ574" s="14">
        <f t="shared" ca="1" si="506"/>
        <v>1291287.2951667549</v>
      </c>
      <c r="CK574" s="15">
        <f ca="1">SUM(CI$12:CI574)</f>
        <v>656378.72554591938</v>
      </c>
      <c r="CL574" s="16">
        <f ca="1">SUM(CG$12:CG574)+SUMIF(CH$12:CH574, "&lt;0")</f>
        <v>634908.56962083536</v>
      </c>
    </row>
    <row r="575" spans="1:90" x14ac:dyDescent="0.2">
      <c r="A575" s="24">
        <v>44746</v>
      </c>
      <c r="B575" s="54">
        <f ca="1">IF($A575&gt;= $C$5,$C$6, INDEX('Historical Data'!$D$2:$D$745, MATCH(A575, 'Historical Data'!$B$2:$B$745, 0)))</f>
        <v>1295.6389999999997</v>
      </c>
      <c r="C575" s="14">
        <f t="shared" ca="1" si="486"/>
        <v>1295.6389999999994</v>
      </c>
      <c r="D575" s="14">
        <f t="shared" ca="1" si="454"/>
        <v>0</v>
      </c>
      <c r="E575" s="14">
        <f t="shared" ca="1" si="463"/>
        <v>1295.6389999999997</v>
      </c>
      <c r="F575" s="14">
        <f t="shared" ca="1" si="455"/>
        <v>1295.6389999999997</v>
      </c>
      <c r="G575" s="14">
        <f t="shared" ca="1" si="478"/>
        <v>707806.25199999963</v>
      </c>
      <c r="H575" s="15">
        <f ca="1">SUM(F$12:F575)</f>
        <v>359381.71400000004</v>
      </c>
      <c r="I575" s="16">
        <f ca="1">SUM(D$12:D575)+SUMIF(E$12:E575, "&lt;0")</f>
        <v>348424.53799999994</v>
      </c>
      <c r="J575" s="15"/>
      <c r="K575" s="9">
        <v>44746</v>
      </c>
      <c r="L575" s="14">
        <f t="shared" ca="1" si="479"/>
        <v>1788.5130798771124</v>
      </c>
      <c r="M575" s="14">
        <f t="shared" ca="1" si="487"/>
        <v>1788.5130798771129</v>
      </c>
      <c r="N575" s="14">
        <f t="shared" ca="1" si="493"/>
        <v>0</v>
      </c>
      <c r="O575" s="14">
        <f t="shared" ca="1" si="464"/>
        <v>1788.5130798771124</v>
      </c>
      <c r="P575" s="14">
        <f t="shared" ca="1" si="465"/>
        <v>1788.5130798771124</v>
      </c>
      <c r="Q575" s="14">
        <f t="shared" ca="1" si="501"/>
        <v>951778.92153917567</v>
      </c>
      <c r="R575" s="15">
        <f ca="1">SUM(P$12:P575)</f>
        <v>485064.6043686631</v>
      </c>
      <c r="S575" s="16">
        <f ca="1">SUM(N$12:N575)+SUMIF(O$12:O575, "&lt;0")</f>
        <v>466714.3171705064</v>
      </c>
      <c r="U575" s="9">
        <v>44746</v>
      </c>
      <c r="V575" s="14">
        <f t="shared" ca="1" si="480"/>
        <v>1250</v>
      </c>
      <c r="W575" s="14">
        <f t="shared" ca="1" si="488"/>
        <v>1250</v>
      </c>
      <c r="X575" s="14">
        <f t="shared" ca="1" si="494"/>
        <v>0</v>
      </c>
      <c r="Y575" s="14">
        <f t="shared" ca="1" si="466"/>
        <v>1250</v>
      </c>
      <c r="Z575" s="14">
        <f t="shared" ca="1" si="467"/>
        <v>1250</v>
      </c>
      <c r="AA575" s="14">
        <f t="shared" ca="1" si="502"/>
        <v>685214.94699999993</v>
      </c>
      <c r="AB575" s="15">
        <f ca="1">SUM(Z$12:Z575)</f>
        <v>347743.76899999997</v>
      </c>
      <c r="AC575" s="16">
        <f ca="1">SUM(X$12:X575)+SUMIF(Y$12:Y575, "&lt;0")</f>
        <v>337471.17800000007</v>
      </c>
      <c r="AE575" s="9">
        <v>44746</v>
      </c>
      <c r="AF575" s="14">
        <f t="shared" ca="1" si="456"/>
        <v>2000</v>
      </c>
      <c r="AG575" s="14">
        <f t="shared" ca="1" si="484"/>
        <v>2000</v>
      </c>
      <c r="AH575" s="14">
        <f t="shared" ca="1" si="495"/>
        <v>0</v>
      </c>
      <c r="AI575" s="14">
        <f t="shared" ca="1" si="457"/>
        <v>2000</v>
      </c>
      <c r="AJ575" s="14">
        <f t="shared" ca="1" si="458"/>
        <v>2000</v>
      </c>
      <c r="AK575" s="14">
        <f t="shared" ca="1" si="468"/>
        <v>1055489.5629979603</v>
      </c>
      <c r="AL575" s="15">
        <f ca="1">SUM(AJ$12:AJ575)</f>
        <v>538018.38499796041</v>
      </c>
      <c r="AM575" s="16">
        <f ca="1">SUM(AH$12:AH575)+SUMIF(AI$12:AI575, "&lt;0")</f>
        <v>517471.17800000013</v>
      </c>
      <c r="AO575" s="9">
        <v>44746</v>
      </c>
      <c r="AP575" s="14">
        <f t="shared" ca="1" si="459"/>
        <v>3000</v>
      </c>
      <c r="AQ575" s="14">
        <f t="shared" ca="1" si="489"/>
        <v>3000</v>
      </c>
      <c r="AR575" s="14">
        <f t="shared" ca="1" si="496"/>
        <v>618.66551937750273</v>
      </c>
      <c r="AS575" s="14">
        <f t="shared" ca="1" si="469"/>
        <v>2381.3344806224973</v>
      </c>
      <c r="AT575" s="14">
        <f t="shared" ca="1" si="470"/>
        <v>2381.3344806224973</v>
      </c>
      <c r="AU575" s="14">
        <f t="shared" ca="1" si="503"/>
        <v>1522390.7878561858</v>
      </c>
      <c r="AV575" s="15">
        <f ca="1">SUM(AT$12:AT575)</f>
        <v>777600.65967563132</v>
      </c>
      <c r="AW575" s="16">
        <f ca="1">SUM(AR$12:AR575)+SUMIF(AS$12:AS575, "&lt;0")</f>
        <v>744790.12818055449</v>
      </c>
      <c r="AX575" s="15"/>
      <c r="AZ575" s="9">
        <v>44746</v>
      </c>
      <c r="BA575" s="14">
        <f t="shared" ca="1" si="481"/>
        <v>1500</v>
      </c>
      <c r="BB575" s="14">
        <f t="shared" ca="1" si="490"/>
        <v>1500</v>
      </c>
      <c r="BC575" s="14">
        <f t="shared" ca="1" si="497"/>
        <v>0</v>
      </c>
      <c r="BD575" s="14">
        <f t="shared" ca="1" si="471"/>
        <v>1500</v>
      </c>
      <c r="BE575" s="14">
        <f t="shared" ca="1" si="472"/>
        <v>1500</v>
      </c>
      <c r="BF575" s="14">
        <f t="shared" ca="1" si="504"/>
        <v>808964.94699999993</v>
      </c>
      <c r="BG575" s="15">
        <f ca="1">SUM(BE$12:BE575)</f>
        <v>411493.76900000009</v>
      </c>
      <c r="BH575" s="16">
        <f ca="1">SUM(BC$12:BC575)+SUMIF(BD$12:BD575, "&lt;0")</f>
        <v>397471.17799999996</v>
      </c>
      <c r="BJ575" s="9">
        <v>44746</v>
      </c>
      <c r="BK575" s="14">
        <f t="shared" ca="1" si="482"/>
        <v>1750</v>
      </c>
      <c r="BL575" s="14">
        <f t="shared" ca="1" si="491"/>
        <v>1750</v>
      </c>
      <c r="BM575" s="14">
        <f t="shared" ca="1" si="498"/>
        <v>0</v>
      </c>
      <c r="BN575" s="14">
        <f t="shared" ca="1" si="473"/>
        <v>1750</v>
      </c>
      <c r="BO575" s="14">
        <f t="shared" ca="1" si="474"/>
        <v>1750</v>
      </c>
      <c r="BP575" s="14">
        <f t="shared" ca="1" si="505"/>
        <v>932714.94699999993</v>
      </c>
      <c r="BQ575" s="15">
        <f ca="1">SUM(BO$12:BO575)</f>
        <v>475243.76899999997</v>
      </c>
      <c r="BR575" s="16">
        <f ca="1">SUM(BM$12:BM575)+SUMIF(BN$12:BN575, "&lt;0")</f>
        <v>457471.17799999996</v>
      </c>
      <c r="BT575" s="9">
        <v>44746</v>
      </c>
      <c r="BU575" s="14">
        <f t="shared" ca="1" si="460"/>
        <v>2000</v>
      </c>
      <c r="BV575" s="14">
        <f t="shared" ca="1" si="485"/>
        <v>2000</v>
      </c>
      <c r="BW575" s="14">
        <f t="shared" ca="1" si="499"/>
        <v>0</v>
      </c>
      <c r="BX575" s="14">
        <f t="shared" ca="1" si="461"/>
        <v>2000</v>
      </c>
      <c r="BY575" s="14">
        <f t="shared" ca="1" si="462"/>
        <v>2000</v>
      </c>
      <c r="BZ575" s="14">
        <f t="shared" ca="1" si="475"/>
        <v>1055489.5629979603</v>
      </c>
      <c r="CA575" s="15">
        <f ca="1">SUM(BY$12:BY575)</f>
        <v>538018.38499796041</v>
      </c>
      <c r="CB575" s="16">
        <f ca="1">SUM(BW$12:BW575)+SUMIF(BX$12:BX575, "&lt;0")</f>
        <v>517471.17800000013</v>
      </c>
      <c r="CD575" s="9">
        <v>44746</v>
      </c>
      <c r="CE575" s="14">
        <f t="shared" ca="1" si="483"/>
        <v>2500</v>
      </c>
      <c r="CF575" s="14">
        <f t="shared" ca="1" si="492"/>
        <v>2500</v>
      </c>
      <c r="CG575" s="14">
        <f t="shared" ca="1" si="500"/>
        <v>350.59870048601078</v>
      </c>
      <c r="CH575" s="14">
        <f t="shared" ca="1" si="476"/>
        <v>2149.4012995139892</v>
      </c>
      <c r="CI575" s="14">
        <f t="shared" ca="1" si="477"/>
        <v>2149.4012995139892</v>
      </c>
      <c r="CJ575" s="14">
        <f t="shared" ca="1" si="506"/>
        <v>1293787.2951667549</v>
      </c>
      <c r="CK575" s="15">
        <f ca="1">SUM(CI$12:CI575)</f>
        <v>658528.12684543338</v>
      </c>
      <c r="CL575" s="16">
        <f ca="1">SUM(CG$12:CG575)+SUMIF(CH$12:CH575, "&lt;0")</f>
        <v>635259.16832132137</v>
      </c>
    </row>
    <row r="576" spans="1:90" x14ac:dyDescent="0.2">
      <c r="A576" s="24">
        <v>44747</v>
      </c>
      <c r="B576" s="54">
        <f ca="1">IF($A576&gt;= $C$5,$C$6, INDEX('Historical Data'!$D$2:$D$745, MATCH(A576, 'Historical Data'!$B$2:$B$745, 0)))</f>
        <v>1295.6389999999997</v>
      </c>
      <c r="C576" s="14">
        <f t="shared" ca="1" si="486"/>
        <v>1295.6389999999994</v>
      </c>
      <c r="D576" s="14">
        <f t="shared" ca="1" si="454"/>
        <v>598.15099999999802</v>
      </c>
      <c r="E576" s="14">
        <f t="shared" ca="1" si="463"/>
        <v>697.48800000000165</v>
      </c>
      <c r="F576" s="14">
        <f t="shared" ca="1" si="455"/>
        <v>697.48800000000165</v>
      </c>
      <c r="G576" s="14">
        <f t="shared" ca="1" si="478"/>
        <v>709101.8909999996</v>
      </c>
      <c r="H576" s="15">
        <f ca="1">SUM(F$12:F576)</f>
        <v>360079.20200000005</v>
      </c>
      <c r="I576" s="16">
        <f ca="1">SUM(D$12:D576)+SUMIF(E$12:E576, "&lt;0")</f>
        <v>349022.68899999995</v>
      </c>
      <c r="J576" s="15"/>
      <c r="K576" s="9">
        <v>44747</v>
      </c>
      <c r="L576" s="14">
        <f t="shared" ca="1" si="479"/>
        <v>1788.5130798771124</v>
      </c>
      <c r="M576" s="14">
        <f t="shared" ca="1" si="487"/>
        <v>1788.5130798771129</v>
      </c>
      <c r="N576" s="14">
        <f t="shared" ca="1" si="493"/>
        <v>598.15099999999802</v>
      </c>
      <c r="O576" s="14">
        <f t="shared" ca="1" si="464"/>
        <v>1190.3620798771144</v>
      </c>
      <c r="P576" s="14">
        <f t="shared" ca="1" si="465"/>
        <v>1190.3620798771144</v>
      </c>
      <c r="Q576" s="14">
        <f t="shared" ca="1" si="501"/>
        <v>953567.4346190528</v>
      </c>
      <c r="R576" s="15">
        <f ca="1">SUM(P$12:P576)</f>
        <v>486254.96644854022</v>
      </c>
      <c r="S576" s="16">
        <f ca="1">SUM(N$12:N576)+SUMIF(O$12:O576, "&lt;0")</f>
        <v>467312.46817050641</v>
      </c>
      <c r="U576" s="9">
        <v>44747</v>
      </c>
      <c r="V576" s="14">
        <f t="shared" ca="1" si="480"/>
        <v>1250</v>
      </c>
      <c r="W576" s="14">
        <f t="shared" ca="1" si="488"/>
        <v>1250</v>
      </c>
      <c r="X576" s="14">
        <f t="shared" ca="1" si="494"/>
        <v>598.15099999999802</v>
      </c>
      <c r="Y576" s="14">
        <f t="shared" ca="1" si="466"/>
        <v>651.84900000000198</v>
      </c>
      <c r="Z576" s="14">
        <f t="shared" ca="1" si="467"/>
        <v>651.84900000000198</v>
      </c>
      <c r="AA576" s="14">
        <f t="shared" ca="1" si="502"/>
        <v>686464.94699999993</v>
      </c>
      <c r="AB576" s="15">
        <f ca="1">SUM(Z$12:Z576)</f>
        <v>348395.61799999996</v>
      </c>
      <c r="AC576" s="16">
        <f ca="1">SUM(X$12:X576)+SUMIF(Y$12:Y576, "&lt;0")</f>
        <v>338069.32900000009</v>
      </c>
      <c r="AE576" s="9">
        <v>44747</v>
      </c>
      <c r="AF576" s="14">
        <f t="shared" ca="1" si="456"/>
        <v>2000</v>
      </c>
      <c r="AG576" s="14">
        <f t="shared" ca="1" si="484"/>
        <v>2000</v>
      </c>
      <c r="AH576" s="14">
        <f t="shared" ca="1" si="495"/>
        <v>598.15099999999802</v>
      </c>
      <c r="AI576" s="14">
        <f t="shared" ca="1" si="457"/>
        <v>1401.849000000002</v>
      </c>
      <c r="AJ576" s="14">
        <f t="shared" ca="1" si="458"/>
        <v>1401.849000000002</v>
      </c>
      <c r="AK576" s="14">
        <f t="shared" ca="1" si="468"/>
        <v>1057489.5629979603</v>
      </c>
      <c r="AL576" s="15">
        <f ca="1">SUM(AJ$12:AJ576)</f>
        <v>539420.23399796046</v>
      </c>
      <c r="AM576" s="16">
        <f ca="1">SUM(AH$12:AH576)+SUMIF(AI$12:AI576, "&lt;0")</f>
        <v>518069.32900000014</v>
      </c>
      <c r="AO576" s="9">
        <v>44747</v>
      </c>
      <c r="AP576" s="14">
        <f t="shared" ca="1" si="459"/>
        <v>3000</v>
      </c>
      <c r="AQ576" s="14">
        <f t="shared" ca="1" si="489"/>
        <v>3000</v>
      </c>
      <c r="AR576" s="14">
        <f t="shared" ca="1" si="496"/>
        <v>1216.8165193775008</v>
      </c>
      <c r="AS576" s="14">
        <f t="shared" ca="1" si="469"/>
        <v>1783.1834806224992</v>
      </c>
      <c r="AT576" s="14">
        <f t="shared" ca="1" si="470"/>
        <v>1783.1834806224992</v>
      </c>
      <c r="AU576" s="14">
        <f t="shared" ca="1" si="503"/>
        <v>1525390.7878561858</v>
      </c>
      <c r="AV576" s="15">
        <f ca="1">SUM(AT$12:AT576)</f>
        <v>779383.8431562538</v>
      </c>
      <c r="AW576" s="16">
        <f ca="1">SUM(AR$12:AR576)+SUMIF(AS$12:AS576, "&lt;0")</f>
        <v>746006.94469993201</v>
      </c>
      <c r="AX576" s="15"/>
      <c r="AZ576" s="9">
        <v>44747</v>
      </c>
      <c r="BA576" s="14">
        <f t="shared" ca="1" si="481"/>
        <v>1500</v>
      </c>
      <c r="BB576" s="14">
        <f t="shared" ca="1" si="490"/>
        <v>1500</v>
      </c>
      <c r="BC576" s="14">
        <f t="shared" ca="1" si="497"/>
        <v>598.15099999999802</v>
      </c>
      <c r="BD576" s="14">
        <f t="shared" ca="1" si="471"/>
        <v>901.84900000000198</v>
      </c>
      <c r="BE576" s="14">
        <f t="shared" ca="1" si="472"/>
        <v>901.84900000000198</v>
      </c>
      <c r="BF576" s="14">
        <f t="shared" ca="1" si="504"/>
        <v>810464.94699999993</v>
      </c>
      <c r="BG576" s="15">
        <f ca="1">SUM(BE$12:BE576)</f>
        <v>412395.61800000007</v>
      </c>
      <c r="BH576" s="16">
        <f ca="1">SUM(BC$12:BC576)+SUMIF(BD$12:BD576, "&lt;0")</f>
        <v>398069.32899999997</v>
      </c>
      <c r="BJ576" s="9">
        <v>44747</v>
      </c>
      <c r="BK576" s="14">
        <f t="shared" ca="1" si="482"/>
        <v>1750</v>
      </c>
      <c r="BL576" s="14">
        <f t="shared" ca="1" si="491"/>
        <v>1750</v>
      </c>
      <c r="BM576" s="14">
        <f t="shared" ca="1" si="498"/>
        <v>598.15099999999802</v>
      </c>
      <c r="BN576" s="14">
        <f t="shared" ca="1" si="473"/>
        <v>1151.849000000002</v>
      </c>
      <c r="BO576" s="14">
        <f t="shared" ca="1" si="474"/>
        <v>1151.849000000002</v>
      </c>
      <c r="BP576" s="14">
        <f t="shared" ca="1" si="505"/>
        <v>934464.94699999993</v>
      </c>
      <c r="BQ576" s="15">
        <f ca="1">SUM(BO$12:BO576)</f>
        <v>476395.61799999996</v>
      </c>
      <c r="BR576" s="16">
        <f ca="1">SUM(BM$12:BM576)+SUMIF(BN$12:BN576, "&lt;0")</f>
        <v>458069.32899999991</v>
      </c>
      <c r="BT576" s="9">
        <v>44747</v>
      </c>
      <c r="BU576" s="14">
        <f t="shared" ca="1" si="460"/>
        <v>2000</v>
      </c>
      <c r="BV576" s="14">
        <f t="shared" ca="1" si="485"/>
        <v>2000</v>
      </c>
      <c r="BW576" s="14">
        <f t="shared" ca="1" si="499"/>
        <v>598.15099999999802</v>
      </c>
      <c r="BX576" s="14">
        <f t="shared" ca="1" si="461"/>
        <v>1401.849000000002</v>
      </c>
      <c r="BY576" s="14">
        <f t="shared" ca="1" si="462"/>
        <v>1401.849000000002</v>
      </c>
      <c r="BZ576" s="14">
        <f t="shared" ca="1" si="475"/>
        <v>1057489.5629979603</v>
      </c>
      <c r="CA576" s="15">
        <f ca="1">SUM(BY$12:BY576)</f>
        <v>539420.23399796046</v>
      </c>
      <c r="CB576" s="16">
        <f ca="1">SUM(BW$12:BW576)+SUMIF(BX$12:BX576, "&lt;0")</f>
        <v>518069.32900000014</v>
      </c>
      <c r="CD576" s="9">
        <v>44747</v>
      </c>
      <c r="CE576" s="14">
        <f t="shared" ca="1" si="483"/>
        <v>2500</v>
      </c>
      <c r="CF576" s="14">
        <f t="shared" ca="1" si="492"/>
        <v>2500</v>
      </c>
      <c r="CG576" s="14">
        <f t="shared" ca="1" si="500"/>
        <v>922.97197051194644</v>
      </c>
      <c r="CH576" s="14">
        <f t="shared" ca="1" si="476"/>
        <v>1577.0280294880536</v>
      </c>
      <c r="CI576" s="14">
        <f t="shared" ca="1" si="477"/>
        <v>1577.0280294880536</v>
      </c>
      <c r="CJ576" s="14">
        <f t="shared" ca="1" si="506"/>
        <v>1296287.2951667549</v>
      </c>
      <c r="CK576" s="15">
        <f ca="1">SUM(CI$12:CI576)</f>
        <v>660105.15487492143</v>
      </c>
      <c r="CL576" s="16">
        <f ca="1">SUM(CG$12:CG576)+SUMIF(CH$12:CH576, "&lt;0")</f>
        <v>636182.14029183332</v>
      </c>
    </row>
    <row r="577" spans="1:90" x14ac:dyDescent="0.2">
      <c r="A577" s="24">
        <v>44748</v>
      </c>
      <c r="B577" s="54">
        <f ca="1">IF($A577&gt;= $C$5,$C$6, INDEX('Historical Data'!$D$2:$D$745, MATCH(A577, 'Historical Data'!$B$2:$B$745, 0)))</f>
        <v>1295.6389999999997</v>
      </c>
      <c r="C577" s="14">
        <f t="shared" ca="1" si="486"/>
        <v>1295.6389999999994</v>
      </c>
      <c r="D577" s="14">
        <f t="shared" ca="1" si="454"/>
        <v>92.47200000000521</v>
      </c>
      <c r="E577" s="14">
        <f t="shared" ca="1" si="463"/>
        <v>1203.1669999999945</v>
      </c>
      <c r="F577" s="14">
        <f t="shared" ca="1" si="455"/>
        <v>1203.1669999999945</v>
      </c>
      <c r="G577" s="14">
        <f t="shared" ca="1" si="478"/>
        <v>710397.52999999956</v>
      </c>
      <c r="H577" s="15">
        <f ca="1">SUM(F$12:F577)</f>
        <v>361282.36900000006</v>
      </c>
      <c r="I577" s="16">
        <f ca="1">SUM(D$12:D577)+SUMIF(E$12:E577, "&lt;0")</f>
        <v>349115.16099999996</v>
      </c>
      <c r="J577" s="15"/>
      <c r="K577" s="9">
        <v>44748</v>
      </c>
      <c r="L577" s="14">
        <f t="shared" ca="1" si="479"/>
        <v>1788.5130798771124</v>
      </c>
      <c r="M577" s="14">
        <f t="shared" ca="1" si="487"/>
        <v>1788.5130798771129</v>
      </c>
      <c r="N577" s="14">
        <f t="shared" ca="1" si="493"/>
        <v>92.47200000000521</v>
      </c>
      <c r="O577" s="14">
        <f t="shared" ca="1" si="464"/>
        <v>1696.0410798771072</v>
      </c>
      <c r="P577" s="14">
        <f t="shared" ca="1" si="465"/>
        <v>1696.0410798771072</v>
      </c>
      <c r="Q577" s="14">
        <f t="shared" ca="1" si="501"/>
        <v>955355.94769892993</v>
      </c>
      <c r="R577" s="15">
        <f ca="1">SUM(P$12:P577)</f>
        <v>487951.00752841734</v>
      </c>
      <c r="S577" s="16">
        <f ca="1">SUM(N$12:N577)+SUMIF(O$12:O577, "&lt;0")</f>
        <v>467404.94017050642</v>
      </c>
      <c r="U577" s="9">
        <v>44748</v>
      </c>
      <c r="V577" s="14">
        <f t="shared" ca="1" si="480"/>
        <v>1250</v>
      </c>
      <c r="W577" s="14">
        <f t="shared" ca="1" si="488"/>
        <v>1250</v>
      </c>
      <c r="X577" s="14">
        <f t="shared" ca="1" si="494"/>
        <v>92.47200000000521</v>
      </c>
      <c r="Y577" s="14">
        <f t="shared" ca="1" si="466"/>
        <v>1157.5279999999948</v>
      </c>
      <c r="Z577" s="14">
        <f t="shared" ca="1" si="467"/>
        <v>1157.5279999999948</v>
      </c>
      <c r="AA577" s="14">
        <f t="shared" ca="1" si="502"/>
        <v>687714.94699999993</v>
      </c>
      <c r="AB577" s="15">
        <f ca="1">SUM(Z$12:Z577)</f>
        <v>349553.14599999995</v>
      </c>
      <c r="AC577" s="16">
        <f ca="1">SUM(X$12:X577)+SUMIF(Y$12:Y577, "&lt;0")</f>
        <v>338161.80100000009</v>
      </c>
      <c r="AE577" s="9">
        <v>44748</v>
      </c>
      <c r="AF577" s="14">
        <f t="shared" ca="1" si="456"/>
        <v>2000</v>
      </c>
      <c r="AG577" s="14">
        <f t="shared" ca="1" si="484"/>
        <v>2000</v>
      </c>
      <c r="AH577" s="14">
        <f t="shared" ca="1" si="495"/>
        <v>92.47200000000521</v>
      </c>
      <c r="AI577" s="14">
        <f t="shared" ca="1" si="457"/>
        <v>1907.5279999999948</v>
      </c>
      <c r="AJ577" s="14">
        <f t="shared" ca="1" si="458"/>
        <v>1907.5279999999948</v>
      </c>
      <c r="AK577" s="14">
        <f t="shared" ca="1" si="468"/>
        <v>1059489.5629979603</v>
      </c>
      <c r="AL577" s="15">
        <f ca="1">SUM(AJ$12:AJ577)</f>
        <v>541327.76199796051</v>
      </c>
      <c r="AM577" s="16">
        <f ca="1">SUM(AH$12:AH577)+SUMIF(AI$12:AI577, "&lt;0")</f>
        <v>518161.80100000015</v>
      </c>
      <c r="AO577" s="9">
        <v>44748</v>
      </c>
      <c r="AP577" s="14">
        <f t="shared" ca="1" si="459"/>
        <v>3000</v>
      </c>
      <c r="AQ577" s="14">
        <f t="shared" ca="1" si="489"/>
        <v>3000</v>
      </c>
      <c r="AR577" s="14">
        <f t="shared" ca="1" si="496"/>
        <v>711.13751937750794</v>
      </c>
      <c r="AS577" s="14">
        <f t="shared" ca="1" si="469"/>
        <v>2288.8624806224921</v>
      </c>
      <c r="AT577" s="14">
        <f t="shared" ca="1" si="470"/>
        <v>2288.8624806224921</v>
      </c>
      <c r="AU577" s="14">
        <f t="shared" ca="1" si="503"/>
        <v>1528390.7878561858</v>
      </c>
      <c r="AV577" s="15">
        <f ca="1">SUM(AT$12:AT577)</f>
        <v>781672.70563687629</v>
      </c>
      <c r="AW577" s="16">
        <f ca="1">SUM(AR$12:AR577)+SUMIF(AS$12:AS577, "&lt;0")</f>
        <v>746718.08221930952</v>
      </c>
      <c r="AX577" s="15"/>
      <c r="AZ577" s="9">
        <v>44748</v>
      </c>
      <c r="BA577" s="14">
        <f t="shared" ca="1" si="481"/>
        <v>1500</v>
      </c>
      <c r="BB577" s="14">
        <f t="shared" ca="1" si="490"/>
        <v>1500</v>
      </c>
      <c r="BC577" s="14">
        <f t="shared" ca="1" si="497"/>
        <v>92.47200000000521</v>
      </c>
      <c r="BD577" s="14">
        <f t="shared" ca="1" si="471"/>
        <v>1407.5279999999948</v>
      </c>
      <c r="BE577" s="14">
        <f t="shared" ca="1" si="472"/>
        <v>1407.5279999999948</v>
      </c>
      <c r="BF577" s="14">
        <f t="shared" ca="1" si="504"/>
        <v>811964.94699999993</v>
      </c>
      <c r="BG577" s="15">
        <f ca="1">SUM(BE$12:BE577)</f>
        <v>413803.14600000007</v>
      </c>
      <c r="BH577" s="16">
        <f ca="1">SUM(BC$12:BC577)+SUMIF(BD$12:BD577, "&lt;0")</f>
        <v>398161.80099999998</v>
      </c>
      <c r="BJ577" s="9">
        <v>44748</v>
      </c>
      <c r="BK577" s="14">
        <f t="shared" ca="1" si="482"/>
        <v>1750</v>
      </c>
      <c r="BL577" s="14">
        <f t="shared" ca="1" si="491"/>
        <v>1750</v>
      </c>
      <c r="BM577" s="14">
        <f t="shared" ca="1" si="498"/>
        <v>92.47200000000521</v>
      </c>
      <c r="BN577" s="14">
        <f t="shared" ca="1" si="473"/>
        <v>1657.5279999999948</v>
      </c>
      <c r="BO577" s="14">
        <f t="shared" ca="1" si="474"/>
        <v>1657.5279999999948</v>
      </c>
      <c r="BP577" s="14">
        <f t="shared" ca="1" si="505"/>
        <v>936214.94699999993</v>
      </c>
      <c r="BQ577" s="15">
        <f ca="1">SUM(BO$12:BO577)</f>
        <v>478053.14599999995</v>
      </c>
      <c r="BR577" s="16">
        <f ca="1">SUM(BM$12:BM577)+SUMIF(BN$12:BN577, "&lt;0")</f>
        <v>458161.80099999998</v>
      </c>
      <c r="BT577" s="9">
        <v>44748</v>
      </c>
      <c r="BU577" s="14">
        <f t="shared" ca="1" si="460"/>
        <v>2000</v>
      </c>
      <c r="BV577" s="14">
        <f t="shared" ca="1" si="485"/>
        <v>2000</v>
      </c>
      <c r="BW577" s="14">
        <f t="shared" ca="1" si="499"/>
        <v>92.47200000000521</v>
      </c>
      <c r="BX577" s="14">
        <f t="shared" ca="1" si="461"/>
        <v>1907.5279999999948</v>
      </c>
      <c r="BY577" s="14">
        <f t="shared" ca="1" si="462"/>
        <v>1907.5279999999948</v>
      </c>
      <c r="BZ577" s="14">
        <f t="shared" ca="1" si="475"/>
        <v>1059489.5629979603</v>
      </c>
      <c r="CA577" s="15">
        <f ca="1">SUM(BY$12:BY577)</f>
        <v>541327.76199796051</v>
      </c>
      <c r="CB577" s="16">
        <f ca="1">SUM(BW$12:BW577)+SUMIF(BX$12:BX577, "&lt;0")</f>
        <v>518161.80100000015</v>
      </c>
      <c r="CD577" s="9">
        <v>44748</v>
      </c>
      <c r="CE577" s="14">
        <f t="shared" ca="1" si="483"/>
        <v>2500</v>
      </c>
      <c r="CF577" s="14">
        <f t="shared" ca="1" si="492"/>
        <v>2500</v>
      </c>
      <c r="CG577" s="14">
        <f t="shared" ca="1" si="500"/>
        <v>391.5152405378908</v>
      </c>
      <c r="CH577" s="14">
        <f t="shared" ca="1" si="476"/>
        <v>2108.4847594621092</v>
      </c>
      <c r="CI577" s="14">
        <f t="shared" ca="1" si="477"/>
        <v>2108.4847594621092</v>
      </c>
      <c r="CJ577" s="14">
        <f t="shared" ca="1" si="506"/>
        <v>1298787.2951667549</v>
      </c>
      <c r="CK577" s="15">
        <f ca="1">SUM(CI$12:CI577)</f>
        <v>662213.63963438349</v>
      </c>
      <c r="CL577" s="16">
        <f ca="1">SUM(CG$12:CG577)+SUMIF(CH$12:CH577, "&lt;0")</f>
        <v>636573.65553237125</v>
      </c>
    </row>
    <row r="578" spans="1:90" x14ac:dyDescent="0.2">
      <c r="A578" s="24">
        <v>44749</v>
      </c>
      <c r="B578" s="54">
        <f ca="1">IF($A578&gt;= $C$5,$C$6, INDEX('Historical Data'!$D$2:$D$745, MATCH(A578, 'Historical Data'!$B$2:$B$745, 0)))</f>
        <v>1295.6389999999997</v>
      </c>
      <c r="C578" s="14">
        <f t="shared" ca="1" si="486"/>
        <v>1295.6389999999994</v>
      </c>
      <c r="D578" s="14">
        <f t="shared" ca="1" si="454"/>
        <v>941.08399999999892</v>
      </c>
      <c r="E578" s="14">
        <f t="shared" ca="1" si="463"/>
        <v>354.55500000000075</v>
      </c>
      <c r="F578" s="14">
        <f t="shared" ca="1" si="455"/>
        <v>354.55500000000075</v>
      </c>
      <c r="G578" s="14">
        <f t="shared" ca="1" si="478"/>
        <v>711693.16899999953</v>
      </c>
      <c r="H578" s="15">
        <f ca="1">SUM(F$12:F578)</f>
        <v>361636.92400000006</v>
      </c>
      <c r="I578" s="16">
        <f ca="1">SUM(D$12:D578)+SUMIF(E$12:E578, "&lt;0")</f>
        <v>350056.24499999994</v>
      </c>
      <c r="J578" s="15"/>
      <c r="K578" s="9">
        <v>44749</v>
      </c>
      <c r="L578" s="14">
        <f t="shared" ca="1" si="479"/>
        <v>1788.5130798771124</v>
      </c>
      <c r="M578" s="14">
        <f t="shared" ca="1" si="487"/>
        <v>1788.5130798771129</v>
      </c>
      <c r="N578" s="14">
        <f t="shared" ca="1" si="493"/>
        <v>941.08399999999892</v>
      </c>
      <c r="O578" s="14">
        <f t="shared" ca="1" si="464"/>
        <v>847.42907987711351</v>
      </c>
      <c r="P578" s="14">
        <f t="shared" ca="1" si="465"/>
        <v>847.42907987711351</v>
      </c>
      <c r="Q578" s="14">
        <f t="shared" ca="1" si="501"/>
        <v>957144.46077880706</v>
      </c>
      <c r="R578" s="15">
        <f ca="1">SUM(P$12:P578)</f>
        <v>488798.43660829443</v>
      </c>
      <c r="S578" s="16">
        <f ca="1">SUM(N$12:N578)+SUMIF(O$12:O578, "&lt;0")</f>
        <v>468346.0241705064</v>
      </c>
      <c r="U578" s="9">
        <v>44749</v>
      </c>
      <c r="V578" s="14">
        <f t="shared" ca="1" si="480"/>
        <v>1250</v>
      </c>
      <c r="W578" s="14">
        <f t="shared" ca="1" si="488"/>
        <v>1250</v>
      </c>
      <c r="X578" s="14">
        <f t="shared" ca="1" si="494"/>
        <v>941.08399999999892</v>
      </c>
      <c r="Y578" s="14">
        <f t="shared" ca="1" si="466"/>
        <v>308.91600000000108</v>
      </c>
      <c r="Z578" s="14">
        <f t="shared" ca="1" si="467"/>
        <v>308.91600000000108</v>
      </c>
      <c r="AA578" s="14">
        <f t="shared" ca="1" si="502"/>
        <v>688964.94699999993</v>
      </c>
      <c r="AB578" s="15">
        <f ca="1">SUM(Z$12:Z578)</f>
        <v>349862.06199999998</v>
      </c>
      <c r="AC578" s="16">
        <f ca="1">SUM(X$12:X578)+SUMIF(Y$12:Y578, "&lt;0")</f>
        <v>339102.88500000007</v>
      </c>
      <c r="AE578" s="9">
        <v>44749</v>
      </c>
      <c r="AF578" s="14">
        <f t="shared" ca="1" si="456"/>
        <v>2000</v>
      </c>
      <c r="AG578" s="14">
        <f t="shared" ca="1" si="484"/>
        <v>2000</v>
      </c>
      <c r="AH578" s="14">
        <f t="shared" ca="1" si="495"/>
        <v>941.08399999999892</v>
      </c>
      <c r="AI578" s="14">
        <f t="shared" ca="1" si="457"/>
        <v>1058.9160000000011</v>
      </c>
      <c r="AJ578" s="14">
        <f t="shared" ca="1" si="458"/>
        <v>1058.9160000000011</v>
      </c>
      <c r="AK578" s="14">
        <f t="shared" ca="1" si="468"/>
        <v>1061489.5629979603</v>
      </c>
      <c r="AL578" s="15">
        <f ca="1">SUM(AJ$12:AJ578)</f>
        <v>542386.67799796048</v>
      </c>
      <c r="AM578" s="16">
        <f ca="1">SUM(AH$12:AH578)+SUMIF(AI$12:AI578, "&lt;0")</f>
        <v>519102.88500000013</v>
      </c>
      <c r="AO578" s="9">
        <v>44749</v>
      </c>
      <c r="AP578" s="14">
        <f t="shared" ca="1" si="459"/>
        <v>3000</v>
      </c>
      <c r="AQ578" s="14">
        <f t="shared" ca="1" si="489"/>
        <v>3000</v>
      </c>
      <c r="AR578" s="14">
        <f t="shared" ca="1" si="496"/>
        <v>1559.7495193775021</v>
      </c>
      <c r="AS578" s="14">
        <f t="shared" ca="1" si="469"/>
        <v>1440.2504806224979</v>
      </c>
      <c r="AT578" s="14">
        <f t="shared" ca="1" si="470"/>
        <v>1440.2504806224979</v>
      </c>
      <c r="AU578" s="14">
        <f t="shared" ca="1" si="503"/>
        <v>1531390.7878561858</v>
      </c>
      <c r="AV578" s="15">
        <f ca="1">SUM(AT$12:AT578)</f>
        <v>783112.9561174988</v>
      </c>
      <c r="AW578" s="16">
        <f ca="1">SUM(AR$12:AR578)+SUMIF(AS$12:AS578, "&lt;0")</f>
        <v>748277.831738687</v>
      </c>
      <c r="AX578" s="15"/>
      <c r="AZ578" s="9">
        <v>44749</v>
      </c>
      <c r="BA578" s="14">
        <f t="shared" ca="1" si="481"/>
        <v>1500</v>
      </c>
      <c r="BB578" s="14">
        <f t="shared" ca="1" si="490"/>
        <v>1500</v>
      </c>
      <c r="BC578" s="14">
        <f t="shared" ca="1" si="497"/>
        <v>941.08399999999892</v>
      </c>
      <c r="BD578" s="14">
        <f t="shared" ca="1" si="471"/>
        <v>558.91600000000108</v>
      </c>
      <c r="BE578" s="14">
        <f t="shared" ca="1" si="472"/>
        <v>558.91600000000108</v>
      </c>
      <c r="BF578" s="14">
        <f t="shared" ca="1" si="504"/>
        <v>813464.94699999993</v>
      </c>
      <c r="BG578" s="15">
        <f ca="1">SUM(BE$12:BE578)</f>
        <v>414362.06200000009</v>
      </c>
      <c r="BH578" s="16">
        <f ca="1">SUM(BC$12:BC578)+SUMIF(BD$12:BD578, "&lt;0")</f>
        <v>399102.88499999995</v>
      </c>
      <c r="BJ578" s="9">
        <v>44749</v>
      </c>
      <c r="BK578" s="14">
        <f t="shared" ca="1" si="482"/>
        <v>1750</v>
      </c>
      <c r="BL578" s="14">
        <f t="shared" ca="1" si="491"/>
        <v>1750</v>
      </c>
      <c r="BM578" s="14">
        <f t="shared" ca="1" si="498"/>
        <v>941.08399999999892</v>
      </c>
      <c r="BN578" s="14">
        <f t="shared" ca="1" si="473"/>
        <v>808.91600000000108</v>
      </c>
      <c r="BO578" s="14">
        <f t="shared" ca="1" si="474"/>
        <v>808.91600000000108</v>
      </c>
      <c r="BP578" s="14">
        <f t="shared" ca="1" si="505"/>
        <v>937964.94699999993</v>
      </c>
      <c r="BQ578" s="15">
        <f ca="1">SUM(BO$12:BO578)</f>
        <v>478862.06199999998</v>
      </c>
      <c r="BR578" s="16">
        <f ca="1">SUM(BM$12:BM578)+SUMIF(BN$12:BN578, "&lt;0")</f>
        <v>459102.88499999989</v>
      </c>
      <c r="BT578" s="9">
        <v>44749</v>
      </c>
      <c r="BU578" s="14">
        <f t="shared" ca="1" si="460"/>
        <v>2000</v>
      </c>
      <c r="BV578" s="14">
        <f t="shared" ca="1" si="485"/>
        <v>2000</v>
      </c>
      <c r="BW578" s="14">
        <f t="shared" ca="1" si="499"/>
        <v>941.08399999999892</v>
      </c>
      <c r="BX578" s="14">
        <f t="shared" ca="1" si="461"/>
        <v>1058.9160000000011</v>
      </c>
      <c r="BY578" s="14">
        <f t="shared" ca="1" si="462"/>
        <v>1058.9160000000011</v>
      </c>
      <c r="BZ578" s="14">
        <f t="shared" ca="1" si="475"/>
        <v>1061489.5629979603</v>
      </c>
      <c r="CA578" s="15">
        <f ca="1">SUM(BY$12:BY578)</f>
        <v>542386.67799796048</v>
      </c>
      <c r="CB578" s="16">
        <f ca="1">SUM(BW$12:BW578)+SUMIF(BX$12:BX578, "&lt;0")</f>
        <v>519102.88500000013</v>
      </c>
      <c r="CD578" s="9">
        <v>44749</v>
      </c>
      <c r="CE578" s="14">
        <f t="shared" ca="1" si="483"/>
        <v>2500</v>
      </c>
      <c r="CF578" s="14">
        <f t="shared" ca="1" si="492"/>
        <v>2500</v>
      </c>
      <c r="CG578" s="14">
        <f t="shared" ca="1" si="500"/>
        <v>1214.3495105638222</v>
      </c>
      <c r="CH578" s="14">
        <f t="shared" ca="1" si="476"/>
        <v>1285.6504894361778</v>
      </c>
      <c r="CI578" s="14">
        <f t="shared" ca="1" si="477"/>
        <v>1285.6504894361778</v>
      </c>
      <c r="CJ578" s="14">
        <f t="shared" ca="1" si="506"/>
        <v>1301287.2951667549</v>
      </c>
      <c r="CK578" s="15">
        <f ca="1">SUM(CI$12:CI578)</f>
        <v>663499.29012381972</v>
      </c>
      <c r="CL578" s="16">
        <f ca="1">SUM(CG$12:CG578)+SUMIF(CH$12:CH578, "&lt;0")</f>
        <v>637788.00504293502</v>
      </c>
    </row>
    <row r="579" spans="1:90" x14ac:dyDescent="0.2">
      <c r="A579" s="24">
        <v>44750</v>
      </c>
      <c r="B579" s="54">
        <f ca="1">IF($A579&gt;= $C$5,$C$6, INDEX('Historical Data'!$D$2:$D$745, MATCH(A579, 'Historical Data'!$B$2:$B$745, 0)))</f>
        <v>1295.6389999999997</v>
      </c>
      <c r="C579" s="14">
        <f t="shared" ca="1" si="486"/>
        <v>1295.6389999999994</v>
      </c>
      <c r="D579" s="14">
        <f t="shared" ca="1" si="454"/>
        <v>705.14399999999659</v>
      </c>
      <c r="E579" s="14">
        <f t="shared" ca="1" si="463"/>
        <v>590.49500000000307</v>
      </c>
      <c r="F579" s="14">
        <f t="shared" ca="1" si="455"/>
        <v>590.49500000000307</v>
      </c>
      <c r="G579" s="14">
        <f t="shared" ca="1" si="478"/>
        <v>712988.8079999995</v>
      </c>
      <c r="H579" s="15">
        <f ca="1">SUM(F$12:F579)</f>
        <v>362227.41900000005</v>
      </c>
      <c r="I579" s="16">
        <f ca="1">SUM(D$12:D579)+SUMIF(E$12:E579, "&lt;0")</f>
        <v>350761.38899999991</v>
      </c>
      <c r="J579" s="15"/>
      <c r="K579" s="9">
        <v>44750</v>
      </c>
      <c r="L579" s="14">
        <f t="shared" ca="1" si="479"/>
        <v>1788.5130798771124</v>
      </c>
      <c r="M579" s="14">
        <f t="shared" ca="1" si="487"/>
        <v>1788.5130798771129</v>
      </c>
      <c r="N579" s="14">
        <f t="shared" ca="1" si="493"/>
        <v>705.14399999999659</v>
      </c>
      <c r="O579" s="14">
        <f t="shared" ca="1" si="464"/>
        <v>1083.3690798771158</v>
      </c>
      <c r="P579" s="14">
        <f t="shared" ca="1" si="465"/>
        <v>1083.3690798771158</v>
      </c>
      <c r="Q579" s="14">
        <f t="shared" ca="1" si="501"/>
        <v>958932.97385868418</v>
      </c>
      <c r="R579" s="15">
        <f ca="1">SUM(P$12:P579)</f>
        <v>489881.80568817153</v>
      </c>
      <c r="S579" s="16">
        <f ca="1">SUM(N$12:N579)+SUMIF(O$12:O579, "&lt;0")</f>
        <v>469051.16817050637</v>
      </c>
      <c r="U579" s="9">
        <v>44750</v>
      </c>
      <c r="V579" s="14">
        <f t="shared" ca="1" si="480"/>
        <v>1250</v>
      </c>
      <c r="W579" s="14">
        <f t="shared" ca="1" si="488"/>
        <v>1250</v>
      </c>
      <c r="X579" s="14">
        <f t="shared" ca="1" si="494"/>
        <v>705.14399999999659</v>
      </c>
      <c r="Y579" s="14">
        <f t="shared" ca="1" si="466"/>
        <v>544.85600000000341</v>
      </c>
      <c r="Z579" s="14">
        <f t="shared" ca="1" si="467"/>
        <v>544.85600000000341</v>
      </c>
      <c r="AA579" s="14">
        <f t="shared" ca="1" si="502"/>
        <v>690214.94699999993</v>
      </c>
      <c r="AB579" s="15">
        <f ca="1">SUM(Z$12:Z579)</f>
        <v>350406.91800000001</v>
      </c>
      <c r="AC579" s="16">
        <f ca="1">SUM(X$12:X579)+SUMIF(Y$12:Y579, "&lt;0")</f>
        <v>339808.02900000004</v>
      </c>
      <c r="AE579" s="9">
        <v>44750</v>
      </c>
      <c r="AF579" s="14">
        <f t="shared" ca="1" si="456"/>
        <v>2000</v>
      </c>
      <c r="AG579" s="14">
        <f t="shared" ca="1" si="484"/>
        <v>2000</v>
      </c>
      <c r="AH579" s="14">
        <f t="shared" ca="1" si="495"/>
        <v>705.14399999999659</v>
      </c>
      <c r="AI579" s="14">
        <f t="shared" ca="1" si="457"/>
        <v>1294.8560000000034</v>
      </c>
      <c r="AJ579" s="14">
        <f t="shared" ca="1" si="458"/>
        <v>1294.8560000000034</v>
      </c>
      <c r="AK579" s="14">
        <f t="shared" ca="1" si="468"/>
        <v>1063489.5629979603</v>
      </c>
      <c r="AL579" s="15">
        <f ca="1">SUM(AJ$12:AJ579)</f>
        <v>543681.53399796051</v>
      </c>
      <c r="AM579" s="16">
        <f ca="1">SUM(AH$12:AH579)+SUMIF(AI$12:AI579, "&lt;0")</f>
        <v>519808.0290000001</v>
      </c>
      <c r="AO579" s="9">
        <v>44750</v>
      </c>
      <c r="AP579" s="14">
        <f t="shared" ca="1" si="459"/>
        <v>3000</v>
      </c>
      <c r="AQ579" s="14">
        <f t="shared" ca="1" si="489"/>
        <v>3000</v>
      </c>
      <c r="AR579" s="14">
        <f t="shared" ca="1" si="496"/>
        <v>1323.8095193774993</v>
      </c>
      <c r="AS579" s="14">
        <f t="shared" ca="1" si="469"/>
        <v>1676.1904806225007</v>
      </c>
      <c r="AT579" s="14">
        <f t="shared" ca="1" si="470"/>
        <v>1676.1904806225007</v>
      </c>
      <c r="AU579" s="14">
        <f t="shared" ca="1" si="503"/>
        <v>1534390.7878561858</v>
      </c>
      <c r="AV579" s="15">
        <f ca="1">SUM(AT$12:AT579)</f>
        <v>784789.14659812127</v>
      </c>
      <c r="AW579" s="16">
        <f ca="1">SUM(AR$12:AR579)+SUMIF(AS$12:AS579, "&lt;0")</f>
        <v>749601.64125806454</v>
      </c>
      <c r="AX579" s="15"/>
      <c r="AZ579" s="9">
        <v>44750</v>
      </c>
      <c r="BA579" s="14">
        <f t="shared" ca="1" si="481"/>
        <v>1500</v>
      </c>
      <c r="BB579" s="14">
        <f t="shared" ca="1" si="490"/>
        <v>1500</v>
      </c>
      <c r="BC579" s="14">
        <f t="shared" ca="1" si="497"/>
        <v>705.14399999999659</v>
      </c>
      <c r="BD579" s="14">
        <f t="shared" ca="1" si="471"/>
        <v>794.85600000000341</v>
      </c>
      <c r="BE579" s="14">
        <f t="shared" ca="1" si="472"/>
        <v>794.85600000000341</v>
      </c>
      <c r="BF579" s="14">
        <f t="shared" ca="1" si="504"/>
        <v>814964.94699999993</v>
      </c>
      <c r="BG579" s="15">
        <f ca="1">SUM(BE$12:BE579)</f>
        <v>415156.91800000012</v>
      </c>
      <c r="BH579" s="16">
        <f ca="1">SUM(BC$12:BC579)+SUMIF(BD$12:BD579, "&lt;0")</f>
        <v>399808.02899999992</v>
      </c>
      <c r="BJ579" s="9">
        <v>44750</v>
      </c>
      <c r="BK579" s="14">
        <f t="shared" ca="1" si="482"/>
        <v>1750</v>
      </c>
      <c r="BL579" s="14">
        <f t="shared" ca="1" si="491"/>
        <v>1750</v>
      </c>
      <c r="BM579" s="14">
        <f t="shared" ca="1" si="498"/>
        <v>705.14399999999659</v>
      </c>
      <c r="BN579" s="14">
        <f t="shared" ca="1" si="473"/>
        <v>1044.8560000000034</v>
      </c>
      <c r="BO579" s="14">
        <f t="shared" ca="1" si="474"/>
        <v>1044.8560000000034</v>
      </c>
      <c r="BP579" s="14">
        <f t="shared" ca="1" si="505"/>
        <v>939714.94699999993</v>
      </c>
      <c r="BQ579" s="15">
        <f ca="1">SUM(BO$12:BO579)</f>
        <v>479906.91800000001</v>
      </c>
      <c r="BR579" s="16">
        <f ca="1">SUM(BM$12:BM579)+SUMIF(BN$12:BN579, "&lt;0")</f>
        <v>459808.02899999986</v>
      </c>
      <c r="BT579" s="9">
        <v>44750</v>
      </c>
      <c r="BU579" s="14">
        <f t="shared" ca="1" si="460"/>
        <v>2000</v>
      </c>
      <c r="BV579" s="14">
        <f t="shared" ca="1" si="485"/>
        <v>2000</v>
      </c>
      <c r="BW579" s="14">
        <f t="shared" ca="1" si="499"/>
        <v>705.14399999999659</v>
      </c>
      <c r="BX579" s="14">
        <f t="shared" ca="1" si="461"/>
        <v>1294.8560000000034</v>
      </c>
      <c r="BY579" s="14">
        <f t="shared" ca="1" si="462"/>
        <v>1294.8560000000034</v>
      </c>
      <c r="BZ579" s="14">
        <f t="shared" ca="1" si="475"/>
        <v>1063489.5629979603</v>
      </c>
      <c r="CA579" s="15">
        <f ca="1">SUM(BY$12:BY579)</f>
        <v>543681.53399796051</v>
      </c>
      <c r="CB579" s="16">
        <f ca="1">SUM(BW$12:BW579)+SUMIF(BX$12:BX579, "&lt;0")</f>
        <v>519808.0290000001</v>
      </c>
      <c r="CD579" s="9">
        <v>44750</v>
      </c>
      <c r="CE579" s="14">
        <f t="shared" ca="1" si="483"/>
        <v>2500</v>
      </c>
      <c r="CF579" s="14">
        <f t="shared" ca="1" si="492"/>
        <v>2500</v>
      </c>
      <c r="CG579" s="14">
        <f t="shared" ca="1" si="500"/>
        <v>952.631780589757</v>
      </c>
      <c r="CH579" s="14">
        <f t="shared" ca="1" si="476"/>
        <v>1547.368219410243</v>
      </c>
      <c r="CI579" s="14">
        <f t="shared" ca="1" si="477"/>
        <v>1547.368219410243</v>
      </c>
      <c r="CJ579" s="14">
        <f t="shared" ca="1" si="506"/>
        <v>1303787.2951667549</v>
      </c>
      <c r="CK579" s="15">
        <f ca="1">SUM(CI$12:CI579)</f>
        <v>665046.65834322991</v>
      </c>
      <c r="CL579" s="16">
        <f ca="1">SUM(CG$12:CG579)+SUMIF(CH$12:CH579, "&lt;0")</f>
        <v>638740.63682352484</v>
      </c>
    </row>
    <row r="580" spans="1:90" x14ac:dyDescent="0.2">
      <c r="A580" s="24">
        <v>44751</v>
      </c>
      <c r="B580" s="54">
        <f ca="1">IF($A580&gt;= $C$5,$C$6, INDEX('Historical Data'!$D$2:$D$745, MATCH(A580, 'Historical Data'!$B$2:$B$745, 0)))</f>
        <v>1295.6389999999997</v>
      </c>
      <c r="C580" s="14">
        <f t="shared" ca="1" si="486"/>
        <v>1295.6389999999994</v>
      </c>
      <c r="D580" s="14">
        <f t="shared" ca="1" si="454"/>
        <v>0</v>
      </c>
      <c r="E580" s="14">
        <f t="shared" ca="1" si="463"/>
        <v>1295.6389999999997</v>
      </c>
      <c r="F580" s="14">
        <f t="shared" ca="1" si="455"/>
        <v>1295.6389999999997</v>
      </c>
      <c r="G580" s="14">
        <f t="shared" ca="1" si="478"/>
        <v>714284.44699999946</v>
      </c>
      <c r="H580" s="15">
        <f ca="1">SUM(F$12:F580)</f>
        <v>363523.05800000008</v>
      </c>
      <c r="I580" s="16">
        <f ca="1">SUM(D$12:D580)+SUMIF(E$12:E580, "&lt;0")</f>
        <v>350761.38899999991</v>
      </c>
      <c r="J580" s="15"/>
      <c r="K580" s="9">
        <v>44751</v>
      </c>
      <c r="L580" s="14">
        <f t="shared" ca="1" si="479"/>
        <v>1788.5130798771124</v>
      </c>
      <c r="M580" s="14">
        <f t="shared" ca="1" si="487"/>
        <v>1788.5130798771129</v>
      </c>
      <c r="N580" s="14">
        <f t="shared" ca="1" si="493"/>
        <v>0</v>
      </c>
      <c r="O580" s="14">
        <f t="shared" ca="1" si="464"/>
        <v>1788.5130798771124</v>
      </c>
      <c r="P580" s="14">
        <f t="shared" ca="1" si="465"/>
        <v>1788.5130798771124</v>
      </c>
      <c r="Q580" s="14">
        <f t="shared" ca="1" si="501"/>
        <v>960721.48693856131</v>
      </c>
      <c r="R580" s="15">
        <f ca="1">SUM(P$12:P580)</f>
        <v>491670.31876804866</v>
      </c>
      <c r="S580" s="16">
        <f ca="1">SUM(N$12:N580)+SUMIF(O$12:O580, "&lt;0")</f>
        <v>469051.16817050637</v>
      </c>
      <c r="U580" s="9">
        <v>44751</v>
      </c>
      <c r="V580" s="14">
        <f t="shared" ca="1" si="480"/>
        <v>1250</v>
      </c>
      <c r="W580" s="14">
        <f t="shared" ca="1" si="488"/>
        <v>1250</v>
      </c>
      <c r="X580" s="14">
        <f t="shared" ca="1" si="494"/>
        <v>0</v>
      </c>
      <c r="Y580" s="14">
        <f t="shared" ca="1" si="466"/>
        <v>1250</v>
      </c>
      <c r="Z580" s="14">
        <f t="shared" ca="1" si="467"/>
        <v>1250</v>
      </c>
      <c r="AA580" s="14">
        <f t="shared" ca="1" si="502"/>
        <v>691464.94699999993</v>
      </c>
      <c r="AB580" s="15">
        <f ca="1">SUM(Z$12:Z580)</f>
        <v>351656.91800000001</v>
      </c>
      <c r="AC580" s="16">
        <f ca="1">SUM(X$12:X580)+SUMIF(Y$12:Y580, "&lt;0")</f>
        <v>339808.02900000004</v>
      </c>
      <c r="AE580" s="9">
        <v>44751</v>
      </c>
      <c r="AF580" s="14">
        <f t="shared" ca="1" si="456"/>
        <v>2000</v>
      </c>
      <c r="AG580" s="14">
        <f t="shared" ca="1" si="484"/>
        <v>2000</v>
      </c>
      <c r="AH580" s="14">
        <f t="shared" ca="1" si="495"/>
        <v>0</v>
      </c>
      <c r="AI580" s="14">
        <f t="shared" ca="1" si="457"/>
        <v>2000</v>
      </c>
      <c r="AJ580" s="14">
        <f t="shared" ca="1" si="458"/>
        <v>2000</v>
      </c>
      <c r="AK580" s="14">
        <f t="shared" ca="1" si="468"/>
        <v>1065489.5629979603</v>
      </c>
      <c r="AL580" s="15">
        <f ca="1">SUM(AJ$12:AJ580)</f>
        <v>545681.53399796051</v>
      </c>
      <c r="AM580" s="16">
        <f ca="1">SUM(AH$12:AH580)+SUMIF(AI$12:AI580, "&lt;0")</f>
        <v>519808.0290000001</v>
      </c>
      <c r="AO580" s="9">
        <v>44751</v>
      </c>
      <c r="AP580" s="14">
        <f t="shared" ca="1" si="459"/>
        <v>3000</v>
      </c>
      <c r="AQ580" s="14">
        <f t="shared" ca="1" si="489"/>
        <v>3000</v>
      </c>
      <c r="AR580" s="14">
        <f t="shared" ca="1" si="496"/>
        <v>618.66551937750273</v>
      </c>
      <c r="AS580" s="14">
        <f t="shared" ca="1" si="469"/>
        <v>2381.3344806224973</v>
      </c>
      <c r="AT580" s="14">
        <f t="shared" ca="1" si="470"/>
        <v>2381.3344806224973</v>
      </c>
      <c r="AU580" s="14">
        <f t="shared" ca="1" si="503"/>
        <v>1537390.7878561858</v>
      </c>
      <c r="AV580" s="15">
        <f ca="1">SUM(AT$12:AT580)</f>
        <v>787170.48107874382</v>
      </c>
      <c r="AW580" s="16">
        <f ca="1">SUM(AR$12:AR580)+SUMIF(AS$12:AS580, "&lt;0")</f>
        <v>750220.30677744199</v>
      </c>
      <c r="AX580" s="15"/>
      <c r="AZ580" s="9">
        <v>44751</v>
      </c>
      <c r="BA580" s="14">
        <f t="shared" ca="1" si="481"/>
        <v>1500</v>
      </c>
      <c r="BB580" s="14">
        <f t="shared" ca="1" si="490"/>
        <v>1500</v>
      </c>
      <c r="BC580" s="14">
        <f t="shared" ca="1" si="497"/>
        <v>0</v>
      </c>
      <c r="BD580" s="14">
        <f t="shared" ca="1" si="471"/>
        <v>1500</v>
      </c>
      <c r="BE580" s="14">
        <f t="shared" ca="1" si="472"/>
        <v>1500</v>
      </c>
      <c r="BF580" s="14">
        <f t="shared" ca="1" si="504"/>
        <v>816464.94699999993</v>
      </c>
      <c r="BG580" s="15">
        <f ca="1">SUM(BE$12:BE580)</f>
        <v>416656.91800000012</v>
      </c>
      <c r="BH580" s="16">
        <f ca="1">SUM(BC$12:BC580)+SUMIF(BD$12:BD580, "&lt;0")</f>
        <v>399808.02899999992</v>
      </c>
      <c r="BJ580" s="9">
        <v>44751</v>
      </c>
      <c r="BK580" s="14">
        <f t="shared" ca="1" si="482"/>
        <v>1750</v>
      </c>
      <c r="BL580" s="14">
        <f t="shared" ca="1" si="491"/>
        <v>1750</v>
      </c>
      <c r="BM580" s="14">
        <f t="shared" ca="1" si="498"/>
        <v>0</v>
      </c>
      <c r="BN580" s="14">
        <f t="shared" ca="1" si="473"/>
        <v>1750</v>
      </c>
      <c r="BO580" s="14">
        <f t="shared" ca="1" si="474"/>
        <v>1750</v>
      </c>
      <c r="BP580" s="14">
        <f t="shared" ca="1" si="505"/>
        <v>941464.94699999993</v>
      </c>
      <c r="BQ580" s="15">
        <f ca="1">SUM(BO$12:BO580)</f>
        <v>481656.91800000001</v>
      </c>
      <c r="BR580" s="16">
        <f ca="1">SUM(BM$12:BM580)+SUMIF(BN$12:BN580, "&lt;0")</f>
        <v>459808.02899999986</v>
      </c>
      <c r="BT580" s="9">
        <v>44751</v>
      </c>
      <c r="BU580" s="14">
        <f t="shared" ca="1" si="460"/>
        <v>2000</v>
      </c>
      <c r="BV580" s="14">
        <f t="shared" ca="1" si="485"/>
        <v>2000</v>
      </c>
      <c r="BW580" s="14">
        <f t="shared" ca="1" si="499"/>
        <v>0</v>
      </c>
      <c r="BX580" s="14">
        <f t="shared" ca="1" si="461"/>
        <v>2000</v>
      </c>
      <c r="BY580" s="14">
        <f t="shared" ca="1" si="462"/>
        <v>2000</v>
      </c>
      <c r="BZ580" s="14">
        <f t="shared" ca="1" si="475"/>
        <v>1065489.5629979603</v>
      </c>
      <c r="CA580" s="15">
        <f ca="1">SUM(BY$12:BY580)</f>
        <v>545681.53399796051</v>
      </c>
      <c r="CB580" s="16">
        <f ca="1">SUM(BW$12:BW580)+SUMIF(BX$12:BX580, "&lt;0")</f>
        <v>519808.0290000001</v>
      </c>
      <c r="CD580" s="9">
        <v>44751</v>
      </c>
      <c r="CE580" s="14">
        <f t="shared" ca="1" si="483"/>
        <v>2500</v>
      </c>
      <c r="CF580" s="14">
        <f t="shared" ca="1" si="492"/>
        <v>2500</v>
      </c>
      <c r="CG580" s="14">
        <f t="shared" ca="1" si="500"/>
        <v>221.71005061569804</v>
      </c>
      <c r="CH580" s="14">
        <f t="shared" ca="1" si="476"/>
        <v>2278.289949384302</v>
      </c>
      <c r="CI580" s="14">
        <f t="shared" ca="1" si="477"/>
        <v>2278.289949384302</v>
      </c>
      <c r="CJ580" s="14">
        <f t="shared" ca="1" si="506"/>
        <v>1306287.2951667549</v>
      </c>
      <c r="CK580" s="15">
        <f ca="1">SUM(CI$12:CI580)</f>
        <v>667324.94829261419</v>
      </c>
      <c r="CL580" s="16">
        <f ca="1">SUM(CG$12:CG580)+SUMIF(CH$12:CH580, "&lt;0")</f>
        <v>638962.34687414055</v>
      </c>
    </row>
    <row r="581" spans="1:90" x14ac:dyDescent="0.2">
      <c r="A581" s="24">
        <v>44752</v>
      </c>
      <c r="B581" s="54">
        <f ca="1">IF($A581&gt;= $C$5,$C$6, INDEX('Historical Data'!$D$2:$D$745, MATCH(A581, 'Historical Data'!$B$2:$B$745, 0)))</f>
        <v>1295.6389999999997</v>
      </c>
      <c r="C581" s="14">
        <f t="shared" ca="1" si="486"/>
        <v>1295.6389999999994</v>
      </c>
      <c r="D581" s="14">
        <f t="shared" ca="1" si="454"/>
        <v>174.79100000000108</v>
      </c>
      <c r="E581" s="14">
        <f t="shared" ca="1" si="463"/>
        <v>1120.8479999999986</v>
      </c>
      <c r="F581" s="14">
        <f t="shared" ca="1" si="455"/>
        <v>1120.8479999999986</v>
      </c>
      <c r="G581" s="14">
        <f t="shared" ca="1" si="478"/>
        <v>715580.08599999943</v>
      </c>
      <c r="H581" s="15">
        <f ca="1">SUM(F$12:F581)</f>
        <v>364643.90600000008</v>
      </c>
      <c r="I581" s="16">
        <f ca="1">SUM(D$12:D581)+SUMIF(E$12:E581, "&lt;0")</f>
        <v>350936.17999999993</v>
      </c>
      <c r="J581" s="15"/>
      <c r="K581" s="9">
        <v>44752</v>
      </c>
      <c r="L581" s="14">
        <f t="shared" ca="1" si="479"/>
        <v>1788.5130798771124</v>
      </c>
      <c r="M581" s="14">
        <f t="shared" ca="1" si="487"/>
        <v>1788.5130798771129</v>
      </c>
      <c r="N581" s="14">
        <f t="shared" ca="1" si="493"/>
        <v>174.79100000000108</v>
      </c>
      <c r="O581" s="14">
        <f t="shared" ca="1" si="464"/>
        <v>1613.7220798771114</v>
      </c>
      <c r="P581" s="14">
        <f t="shared" ca="1" si="465"/>
        <v>1613.7220798771114</v>
      </c>
      <c r="Q581" s="14">
        <f t="shared" ca="1" si="501"/>
        <v>962510.00001843844</v>
      </c>
      <c r="R581" s="15">
        <f ca="1">SUM(P$12:P581)</f>
        <v>493284.04084792576</v>
      </c>
      <c r="S581" s="16">
        <f ca="1">SUM(N$12:N581)+SUMIF(O$12:O581, "&lt;0")</f>
        <v>469225.95917050639</v>
      </c>
      <c r="U581" s="9">
        <v>44752</v>
      </c>
      <c r="V581" s="14">
        <f t="shared" ca="1" si="480"/>
        <v>1250</v>
      </c>
      <c r="W581" s="14">
        <f t="shared" ca="1" si="488"/>
        <v>1250</v>
      </c>
      <c r="X581" s="14">
        <f t="shared" ca="1" si="494"/>
        <v>174.79100000000108</v>
      </c>
      <c r="Y581" s="14">
        <f t="shared" ca="1" si="466"/>
        <v>1075.2089999999989</v>
      </c>
      <c r="Z581" s="14">
        <f t="shared" ca="1" si="467"/>
        <v>1075.2089999999989</v>
      </c>
      <c r="AA581" s="14">
        <f t="shared" ca="1" si="502"/>
        <v>692714.94699999993</v>
      </c>
      <c r="AB581" s="15">
        <f ca="1">SUM(Z$12:Z581)</f>
        <v>352732.12699999998</v>
      </c>
      <c r="AC581" s="16">
        <f ca="1">SUM(X$12:X581)+SUMIF(Y$12:Y581, "&lt;0")</f>
        <v>339982.82000000007</v>
      </c>
      <c r="AE581" s="9">
        <v>44752</v>
      </c>
      <c r="AF581" s="14">
        <f t="shared" ca="1" si="456"/>
        <v>2000</v>
      </c>
      <c r="AG581" s="14">
        <f t="shared" ca="1" si="484"/>
        <v>2000</v>
      </c>
      <c r="AH581" s="14">
        <f t="shared" ca="1" si="495"/>
        <v>174.79100000000108</v>
      </c>
      <c r="AI581" s="14">
        <f t="shared" ca="1" si="457"/>
        <v>1825.2089999999989</v>
      </c>
      <c r="AJ581" s="14">
        <f t="shared" ca="1" si="458"/>
        <v>1825.2089999999989</v>
      </c>
      <c r="AK581" s="14">
        <f t="shared" ca="1" si="468"/>
        <v>1067489.5629979603</v>
      </c>
      <c r="AL581" s="15">
        <f ca="1">SUM(AJ$12:AJ581)</f>
        <v>547506.74299796054</v>
      </c>
      <c r="AM581" s="16">
        <f ca="1">SUM(AH$12:AH581)+SUMIF(AI$12:AI581, "&lt;0")</f>
        <v>519982.82000000012</v>
      </c>
      <c r="AO581" s="9">
        <v>44752</v>
      </c>
      <c r="AP581" s="14">
        <f t="shared" ca="1" si="459"/>
        <v>3000</v>
      </c>
      <c r="AQ581" s="14">
        <f t="shared" ca="1" si="489"/>
        <v>3000</v>
      </c>
      <c r="AR581" s="14">
        <f t="shared" ca="1" si="496"/>
        <v>793.45651937750381</v>
      </c>
      <c r="AS581" s="14">
        <f t="shared" ca="1" si="469"/>
        <v>2206.5434806224962</v>
      </c>
      <c r="AT581" s="14">
        <f t="shared" ca="1" si="470"/>
        <v>2206.5434806224962</v>
      </c>
      <c r="AU581" s="14">
        <f t="shared" ca="1" si="503"/>
        <v>1540390.7878561858</v>
      </c>
      <c r="AV581" s="15">
        <f ca="1">SUM(AT$12:AT581)</f>
        <v>789377.02455936628</v>
      </c>
      <c r="AW581" s="16">
        <f ca="1">SUM(AR$12:AR581)+SUMIF(AS$12:AS581, "&lt;0")</f>
        <v>751013.76329681952</v>
      </c>
      <c r="AX581" s="15"/>
      <c r="AZ581" s="9">
        <v>44752</v>
      </c>
      <c r="BA581" s="14">
        <f t="shared" ca="1" si="481"/>
        <v>1500</v>
      </c>
      <c r="BB581" s="14">
        <f t="shared" ca="1" si="490"/>
        <v>1500</v>
      </c>
      <c r="BC581" s="14">
        <f t="shared" ca="1" si="497"/>
        <v>174.79100000000108</v>
      </c>
      <c r="BD581" s="14">
        <f t="shared" ca="1" si="471"/>
        <v>1325.2089999999989</v>
      </c>
      <c r="BE581" s="14">
        <f t="shared" ca="1" si="472"/>
        <v>1325.2089999999989</v>
      </c>
      <c r="BF581" s="14">
        <f t="shared" ca="1" si="504"/>
        <v>817964.94699999993</v>
      </c>
      <c r="BG581" s="15">
        <f ca="1">SUM(BE$12:BE581)</f>
        <v>417982.12700000009</v>
      </c>
      <c r="BH581" s="16">
        <f ca="1">SUM(BC$12:BC581)+SUMIF(BD$12:BD581, "&lt;0")</f>
        <v>399982.81999999995</v>
      </c>
      <c r="BJ581" s="9">
        <v>44752</v>
      </c>
      <c r="BK581" s="14">
        <f t="shared" ca="1" si="482"/>
        <v>1750</v>
      </c>
      <c r="BL581" s="14">
        <f t="shared" ca="1" si="491"/>
        <v>1750</v>
      </c>
      <c r="BM581" s="14">
        <f t="shared" ca="1" si="498"/>
        <v>174.79100000000108</v>
      </c>
      <c r="BN581" s="14">
        <f t="shared" ca="1" si="473"/>
        <v>1575.2089999999989</v>
      </c>
      <c r="BO581" s="14">
        <f t="shared" ca="1" si="474"/>
        <v>1575.2089999999989</v>
      </c>
      <c r="BP581" s="14">
        <f t="shared" ca="1" si="505"/>
        <v>943214.94699999993</v>
      </c>
      <c r="BQ581" s="15">
        <f ca="1">SUM(BO$12:BO581)</f>
        <v>483232.12699999998</v>
      </c>
      <c r="BR581" s="16">
        <f ca="1">SUM(BM$12:BM581)+SUMIF(BN$12:BN581, "&lt;0")</f>
        <v>459982.81999999995</v>
      </c>
      <c r="BT581" s="9">
        <v>44752</v>
      </c>
      <c r="BU581" s="14">
        <f t="shared" ca="1" si="460"/>
        <v>2000</v>
      </c>
      <c r="BV581" s="14">
        <f t="shared" ca="1" si="485"/>
        <v>2000</v>
      </c>
      <c r="BW581" s="14">
        <f t="shared" ca="1" si="499"/>
        <v>174.79100000000108</v>
      </c>
      <c r="BX581" s="14">
        <f t="shared" ca="1" si="461"/>
        <v>1825.2089999999989</v>
      </c>
      <c r="BY581" s="14">
        <f t="shared" ca="1" si="462"/>
        <v>1825.2089999999989</v>
      </c>
      <c r="BZ581" s="14">
        <f t="shared" ca="1" si="475"/>
        <v>1067489.5629979603</v>
      </c>
      <c r="CA581" s="15">
        <f ca="1">SUM(BY$12:BY581)</f>
        <v>547506.74299796054</v>
      </c>
      <c r="CB581" s="16">
        <f ca="1">SUM(BW$12:BW581)+SUMIF(BX$12:BX581, "&lt;0")</f>
        <v>519982.82000000012</v>
      </c>
      <c r="CD581" s="9">
        <v>44752</v>
      </c>
      <c r="CE581" s="14">
        <f t="shared" ca="1" si="483"/>
        <v>2500</v>
      </c>
      <c r="CF581" s="14">
        <f t="shared" ca="1" si="492"/>
        <v>2500</v>
      </c>
      <c r="CG581" s="14">
        <f t="shared" ca="1" si="500"/>
        <v>370.72332064163629</v>
      </c>
      <c r="CH581" s="14">
        <f t="shared" ca="1" si="476"/>
        <v>2129.2766793583637</v>
      </c>
      <c r="CI581" s="14">
        <f t="shared" ca="1" si="477"/>
        <v>2129.2766793583637</v>
      </c>
      <c r="CJ581" s="14">
        <f t="shared" ca="1" si="506"/>
        <v>1308787.2951667549</v>
      </c>
      <c r="CK581" s="15">
        <f ca="1">SUM(CI$12:CI581)</f>
        <v>669454.22497197252</v>
      </c>
      <c r="CL581" s="16">
        <f ca="1">SUM(CG$12:CG581)+SUMIF(CH$12:CH581, "&lt;0")</f>
        <v>639333.07019478222</v>
      </c>
    </row>
    <row r="582" spans="1:90" x14ac:dyDescent="0.2">
      <c r="A582" s="24">
        <v>44753</v>
      </c>
      <c r="B582" s="54">
        <f ca="1">IF($A582&gt;= $C$5,$C$6, INDEX('Historical Data'!$D$2:$D$745, MATCH(A582, 'Historical Data'!$B$2:$B$745, 0)))</f>
        <v>1295.6389999999997</v>
      </c>
      <c r="C582" s="14">
        <f t="shared" ca="1" si="486"/>
        <v>1295.6389999999994</v>
      </c>
      <c r="D582" s="14">
        <f t="shared" ca="1" si="454"/>
        <v>0</v>
      </c>
      <c r="E582" s="14">
        <f t="shared" ca="1" si="463"/>
        <v>1295.6389999999997</v>
      </c>
      <c r="F582" s="14">
        <f t="shared" ca="1" si="455"/>
        <v>1295.6389999999997</v>
      </c>
      <c r="G582" s="14">
        <f t="shared" ca="1" si="478"/>
        <v>716875.72499999939</v>
      </c>
      <c r="H582" s="15">
        <f ca="1">SUM(F$12:F582)</f>
        <v>365939.5450000001</v>
      </c>
      <c r="I582" s="16">
        <f ca="1">SUM(D$12:D582)+SUMIF(E$12:E582, "&lt;0")</f>
        <v>350936.17999999993</v>
      </c>
      <c r="J582" s="15"/>
      <c r="K582" s="9">
        <v>44753</v>
      </c>
      <c r="L582" s="14">
        <f t="shared" ca="1" si="479"/>
        <v>1788.5130798771124</v>
      </c>
      <c r="M582" s="14">
        <f t="shared" ca="1" si="487"/>
        <v>1788.5130798771129</v>
      </c>
      <c r="N582" s="14">
        <f t="shared" ca="1" si="493"/>
        <v>0</v>
      </c>
      <c r="O582" s="14">
        <f t="shared" ca="1" si="464"/>
        <v>1788.5130798771124</v>
      </c>
      <c r="P582" s="14">
        <f t="shared" ca="1" si="465"/>
        <v>1788.5130798771124</v>
      </c>
      <c r="Q582" s="14">
        <f t="shared" ca="1" si="501"/>
        <v>964298.51309831557</v>
      </c>
      <c r="R582" s="15">
        <f ca="1">SUM(P$12:P582)</f>
        <v>495072.55392780289</v>
      </c>
      <c r="S582" s="16">
        <f ca="1">SUM(N$12:N582)+SUMIF(O$12:O582, "&lt;0")</f>
        <v>469225.95917050639</v>
      </c>
      <c r="U582" s="9">
        <v>44753</v>
      </c>
      <c r="V582" s="14">
        <f t="shared" ca="1" si="480"/>
        <v>1250</v>
      </c>
      <c r="W582" s="14">
        <f t="shared" ca="1" si="488"/>
        <v>1250</v>
      </c>
      <c r="X582" s="14">
        <f t="shared" ca="1" si="494"/>
        <v>0</v>
      </c>
      <c r="Y582" s="14">
        <f t="shared" ca="1" si="466"/>
        <v>1250</v>
      </c>
      <c r="Z582" s="14">
        <f t="shared" ca="1" si="467"/>
        <v>1250</v>
      </c>
      <c r="AA582" s="14">
        <f t="shared" ca="1" si="502"/>
        <v>693964.94699999993</v>
      </c>
      <c r="AB582" s="15">
        <f ca="1">SUM(Z$12:Z582)</f>
        <v>353982.12699999998</v>
      </c>
      <c r="AC582" s="16">
        <f ca="1">SUM(X$12:X582)+SUMIF(Y$12:Y582, "&lt;0")</f>
        <v>339982.82000000007</v>
      </c>
      <c r="AE582" s="9">
        <v>44753</v>
      </c>
      <c r="AF582" s="14">
        <f t="shared" ca="1" si="456"/>
        <v>2000</v>
      </c>
      <c r="AG582" s="14">
        <f t="shared" ca="1" si="484"/>
        <v>2000</v>
      </c>
      <c r="AH582" s="14">
        <f t="shared" ca="1" si="495"/>
        <v>0</v>
      </c>
      <c r="AI582" s="14">
        <f t="shared" ca="1" si="457"/>
        <v>2000</v>
      </c>
      <c r="AJ582" s="14">
        <f t="shared" ca="1" si="458"/>
        <v>2000</v>
      </c>
      <c r="AK582" s="14">
        <f t="shared" ca="1" si="468"/>
        <v>1069489.5629979603</v>
      </c>
      <c r="AL582" s="15">
        <f ca="1">SUM(AJ$12:AJ582)</f>
        <v>549506.74299796054</v>
      </c>
      <c r="AM582" s="16">
        <f ca="1">SUM(AH$12:AH582)+SUMIF(AI$12:AI582, "&lt;0")</f>
        <v>519982.82000000012</v>
      </c>
      <c r="AO582" s="9">
        <v>44753</v>
      </c>
      <c r="AP582" s="14">
        <f t="shared" ca="1" si="459"/>
        <v>3000</v>
      </c>
      <c r="AQ582" s="14">
        <f t="shared" ca="1" si="489"/>
        <v>3000</v>
      </c>
      <c r="AR582" s="14">
        <f t="shared" ca="1" si="496"/>
        <v>618.66551937750319</v>
      </c>
      <c r="AS582" s="14">
        <f t="shared" ca="1" si="469"/>
        <v>2381.3344806224968</v>
      </c>
      <c r="AT582" s="14">
        <f t="shared" ca="1" si="470"/>
        <v>2381.3344806224968</v>
      </c>
      <c r="AU582" s="14">
        <f t="shared" ca="1" si="503"/>
        <v>1543390.7878561858</v>
      </c>
      <c r="AV582" s="15">
        <f ca="1">SUM(AT$12:AT582)</f>
        <v>791758.35903998883</v>
      </c>
      <c r="AW582" s="16">
        <f ca="1">SUM(AR$12:AR582)+SUMIF(AS$12:AS582, "&lt;0")</f>
        <v>751632.42881619697</v>
      </c>
      <c r="AX582" s="15"/>
      <c r="AZ582" s="9">
        <v>44753</v>
      </c>
      <c r="BA582" s="14">
        <f t="shared" ca="1" si="481"/>
        <v>1500</v>
      </c>
      <c r="BB582" s="14">
        <f t="shared" ca="1" si="490"/>
        <v>1500</v>
      </c>
      <c r="BC582" s="14">
        <f t="shared" ca="1" si="497"/>
        <v>0</v>
      </c>
      <c r="BD582" s="14">
        <f t="shared" ca="1" si="471"/>
        <v>1500</v>
      </c>
      <c r="BE582" s="14">
        <f t="shared" ca="1" si="472"/>
        <v>1500</v>
      </c>
      <c r="BF582" s="14">
        <f t="shared" ca="1" si="504"/>
        <v>819464.94699999993</v>
      </c>
      <c r="BG582" s="15">
        <f ca="1">SUM(BE$12:BE582)</f>
        <v>419482.12700000009</v>
      </c>
      <c r="BH582" s="16">
        <f ca="1">SUM(BC$12:BC582)+SUMIF(BD$12:BD582, "&lt;0")</f>
        <v>399982.81999999995</v>
      </c>
      <c r="BJ582" s="9">
        <v>44753</v>
      </c>
      <c r="BK582" s="14">
        <f t="shared" ca="1" si="482"/>
        <v>1750</v>
      </c>
      <c r="BL582" s="14">
        <f t="shared" ca="1" si="491"/>
        <v>1750</v>
      </c>
      <c r="BM582" s="14">
        <f t="shared" ca="1" si="498"/>
        <v>0</v>
      </c>
      <c r="BN582" s="14">
        <f t="shared" ca="1" si="473"/>
        <v>1750</v>
      </c>
      <c r="BO582" s="14">
        <f t="shared" ca="1" si="474"/>
        <v>1750</v>
      </c>
      <c r="BP582" s="14">
        <f t="shared" ca="1" si="505"/>
        <v>944964.94699999993</v>
      </c>
      <c r="BQ582" s="15">
        <f ca="1">SUM(BO$12:BO582)</f>
        <v>484982.12699999998</v>
      </c>
      <c r="BR582" s="16">
        <f ca="1">SUM(BM$12:BM582)+SUMIF(BN$12:BN582, "&lt;0")</f>
        <v>459982.81999999995</v>
      </c>
      <c r="BT582" s="9">
        <v>44753</v>
      </c>
      <c r="BU582" s="14">
        <f t="shared" ca="1" si="460"/>
        <v>2000</v>
      </c>
      <c r="BV582" s="14">
        <f t="shared" ca="1" si="485"/>
        <v>2000</v>
      </c>
      <c r="BW582" s="14">
        <f t="shared" ca="1" si="499"/>
        <v>0</v>
      </c>
      <c r="BX582" s="14">
        <f t="shared" ca="1" si="461"/>
        <v>2000</v>
      </c>
      <c r="BY582" s="14">
        <f t="shared" ca="1" si="462"/>
        <v>2000</v>
      </c>
      <c r="BZ582" s="14">
        <f t="shared" ca="1" si="475"/>
        <v>1069489.5629979603</v>
      </c>
      <c r="CA582" s="15">
        <f ca="1">SUM(BY$12:BY582)</f>
        <v>549506.74299796054</v>
      </c>
      <c r="CB582" s="16">
        <f ca="1">SUM(BW$12:BW582)+SUMIF(BX$12:BX582, "&lt;0")</f>
        <v>519982.82000000012</v>
      </c>
      <c r="CD582" s="9">
        <v>44753</v>
      </c>
      <c r="CE582" s="14">
        <f t="shared" ca="1" si="483"/>
        <v>2500</v>
      </c>
      <c r="CF582" s="14">
        <f t="shared" ca="1" si="492"/>
        <v>2500</v>
      </c>
      <c r="CG582" s="14">
        <f t="shared" ca="1" si="500"/>
        <v>170.15459066757285</v>
      </c>
      <c r="CH582" s="14">
        <f t="shared" ca="1" si="476"/>
        <v>2329.8454093324272</v>
      </c>
      <c r="CI582" s="14">
        <f t="shared" ca="1" si="477"/>
        <v>2329.8454093324272</v>
      </c>
      <c r="CJ582" s="14">
        <f t="shared" ca="1" si="506"/>
        <v>1311287.2951667549</v>
      </c>
      <c r="CK582" s="15">
        <f ca="1">SUM(CI$12:CI582)</f>
        <v>671784.07038130495</v>
      </c>
      <c r="CL582" s="16">
        <f ca="1">SUM(CG$12:CG582)+SUMIF(CH$12:CH582, "&lt;0")</f>
        <v>639503.2247854498</v>
      </c>
    </row>
    <row r="583" spans="1:90" x14ac:dyDescent="0.2">
      <c r="A583" s="24">
        <v>44754</v>
      </c>
      <c r="B583" s="54">
        <f ca="1">IF($A583&gt;= $C$5,$C$6, INDEX('Historical Data'!$D$2:$D$745, MATCH(A583, 'Historical Data'!$B$2:$B$745, 0)))</f>
        <v>1295.6389999999997</v>
      </c>
      <c r="C583" s="14">
        <f t="shared" ca="1" si="486"/>
        <v>1295.6389999999994</v>
      </c>
      <c r="D583" s="14">
        <f t="shared" ref="D583:D646" ca="1" si="507" xml:space="preserve"> F559 + IF(E582 &lt; 0, -E582, 0)</f>
        <v>0</v>
      </c>
      <c r="E583" s="14">
        <f t="shared" ca="1" si="463"/>
        <v>1295.6389999999997</v>
      </c>
      <c r="F583" s="14">
        <f t="shared" ref="F583:F646" ca="1" si="508">IF(E583 &gt; 0, E583, 0)</f>
        <v>1295.6389999999997</v>
      </c>
      <c r="G583" s="14">
        <f t="shared" ca="1" si="478"/>
        <v>718171.36399999936</v>
      </c>
      <c r="H583" s="15">
        <f ca="1">SUM(F$12:F583)</f>
        <v>367235.18400000012</v>
      </c>
      <c r="I583" s="16">
        <f ca="1">SUM(D$12:D583)+SUMIF(E$12:E583, "&lt;0")</f>
        <v>350936.17999999993</v>
      </c>
      <c r="J583" s="15"/>
      <c r="K583" s="9">
        <v>44754</v>
      </c>
      <c r="L583" s="14">
        <f t="shared" ca="1" si="479"/>
        <v>1788.5130798771124</v>
      </c>
      <c r="M583" s="14">
        <f t="shared" ca="1" si="487"/>
        <v>1788.5130798771129</v>
      </c>
      <c r="N583" s="14">
        <f t="shared" ca="1" si="493"/>
        <v>0</v>
      </c>
      <c r="O583" s="14">
        <f t="shared" ca="1" si="464"/>
        <v>1788.5130798771124</v>
      </c>
      <c r="P583" s="14">
        <f t="shared" ca="1" si="465"/>
        <v>1788.5130798771124</v>
      </c>
      <c r="Q583" s="14">
        <f t="shared" ca="1" si="501"/>
        <v>966087.0261781927</v>
      </c>
      <c r="R583" s="15">
        <f ca="1">SUM(P$12:P583)</f>
        <v>496861.06700768002</v>
      </c>
      <c r="S583" s="16">
        <f ca="1">SUM(N$12:N583)+SUMIF(O$12:O583, "&lt;0")</f>
        <v>469225.95917050639</v>
      </c>
      <c r="U583" s="9">
        <v>44754</v>
      </c>
      <c r="V583" s="14">
        <f t="shared" ca="1" si="480"/>
        <v>1250</v>
      </c>
      <c r="W583" s="14">
        <f t="shared" ca="1" si="488"/>
        <v>1250</v>
      </c>
      <c r="X583" s="14">
        <f t="shared" ca="1" si="494"/>
        <v>0</v>
      </c>
      <c r="Y583" s="14">
        <f t="shared" ca="1" si="466"/>
        <v>1250</v>
      </c>
      <c r="Z583" s="14">
        <f t="shared" ca="1" si="467"/>
        <v>1250</v>
      </c>
      <c r="AA583" s="14">
        <f t="shared" ca="1" si="502"/>
        <v>695214.94699999993</v>
      </c>
      <c r="AB583" s="15">
        <f ca="1">SUM(Z$12:Z583)</f>
        <v>355232.12699999998</v>
      </c>
      <c r="AC583" s="16">
        <f ca="1">SUM(X$12:X583)+SUMIF(Y$12:Y583, "&lt;0")</f>
        <v>339982.82000000007</v>
      </c>
      <c r="AE583" s="9">
        <v>44754</v>
      </c>
      <c r="AF583" s="14">
        <f t="shared" ca="1" si="456"/>
        <v>2000</v>
      </c>
      <c r="AG583" s="14">
        <f t="shared" ca="1" si="484"/>
        <v>2000</v>
      </c>
      <c r="AH583" s="14">
        <f t="shared" ca="1" si="495"/>
        <v>0</v>
      </c>
      <c r="AI583" s="14">
        <f t="shared" ca="1" si="457"/>
        <v>2000</v>
      </c>
      <c r="AJ583" s="14">
        <f t="shared" ca="1" si="458"/>
        <v>2000</v>
      </c>
      <c r="AK583" s="14">
        <f t="shared" ca="1" si="468"/>
        <v>1071489.5629979603</v>
      </c>
      <c r="AL583" s="15">
        <f ca="1">SUM(AJ$12:AJ583)</f>
        <v>551506.74299796054</v>
      </c>
      <c r="AM583" s="16">
        <f ca="1">SUM(AH$12:AH583)+SUMIF(AI$12:AI583, "&lt;0")</f>
        <v>519982.82000000012</v>
      </c>
      <c r="AO583" s="9">
        <v>44754</v>
      </c>
      <c r="AP583" s="14">
        <f t="shared" ca="1" si="459"/>
        <v>3000</v>
      </c>
      <c r="AQ583" s="14">
        <f t="shared" ca="1" si="489"/>
        <v>3000</v>
      </c>
      <c r="AR583" s="14">
        <f t="shared" ca="1" si="496"/>
        <v>618.66551937750273</v>
      </c>
      <c r="AS583" s="14">
        <f t="shared" ca="1" si="469"/>
        <v>2381.3344806224973</v>
      </c>
      <c r="AT583" s="14">
        <f t="shared" ca="1" si="470"/>
        <v>2381.3344806224973</v>
      </c>
      <c r="AU583" s="14">
        <f t="shared" ca="1" si="503"/>
        <v>1546390.7878561858</v>
      </c>
      <c r="AV583" s="15">
        <f ca="1">SUM(AT$12:AT583)</f>
        <v>794139.69352061138</v>
      </c>
      <c r="AW583" s="16">
        <f ca="1">SUM(AR$12:AR583)+SUMIF(AS$12:AS583, "&lt;0")</f>
        <v>752251.09433557442</v>
      </c>
      <c r="AX583" s="15"/>
      <c r="AZ583" s="9">
        <v>44754</v>
      </c>
      <c r="BA583" s="14">
        <f t="shared" ca="1" si="481"/>
        <v>1500</v>
      </c>
      <c r="BB583" s="14">
        <f t="shared" ca="1" si="490"/>
        <v>1500</v>
      </c>
      <c r="BC583" s="14">
        <f t="shared" ca="1" si="497"/>
        <v>0</v>
      </c>
      <c r="BD583" s="14">
        <f t="shared" ca="1" si="471"/>
        <v>1500</v>
      </c>
      <c r="BE583" s="14">
        <f t="shared" ca="1" si="472"/>
        <v>1500</v>
      </c>
      <c r="BF583" s="14">
        <f t="shared" ca="1" si="504"/>
        <v>820964.94699999993</v>
      </c>
      <c r="BG583" s="15">
        <f ca="1">SUM(BE$12:BE583)</f>
        <v>420982.12700000009</v>
      </c>
      <c r="BH583" s="16">
        <f ca="1">SUM(BC$12:BC583)+SUMIF(BD$12:BD583, "&lt;0")</f>
        <v>399982.81999999995</v>
      </c>
      <c r="BJ583" s="9">
        <v>44754</v>
      </c>
      <c r="BK583" s="14">
        <f t="shared" ca="1" si="482"/>
        <v>1750</v>
      </c>
      <c r="BL583" s="14">
        <f t="shared" ca="1" si="491"/>
        <v>1750</v>
      </c>
      <c r="BM583" s="14">
        <f t="shared" ca="1" si="498"/>
        <v>0</v>
      </c>
      <c r="BN583" s="14">
        <f t="shared" ca="1" si="473"/>
        <v>1750</v>
      </c>
      <c r="BO583" s="14">
        <f t="shared" ca="1" si="474"/>
        <v>1750</v>
      </c>
      <c r="BP583" s="14">
        <f t="shared" ca="1" si="505"/>
        <v>946714.94699999993</v>
      </c>
      <c r="BQ583" s="15">
        <f ca="1">SUM(BO$12:BO583)</f>
        <v>486732.12699999998</v>
      </c>
      <c r="BR583" s="16">
        <f ca="1">SUM(BM$12:BM583)+SUMIF(BN$12:BN583, "&lt;0")</f>
        <v>459982.81999999995</v>
      </c>
      <c r="BT583" s="9">
        <v>44754</v>
      </c>
      <c r="BU583" s="14">
        <f t="shared" ca="1" si="460"/>
        <v>2000</v>
      </c>
      <c r="BV583" s="14">
        <f t="shared" ca="1" si="485"/>
        <v>2000</v>
      </c>
      <c r="BW583" s="14">
        <f t="shared" ca="1" si="499"/>
        <v>0</v>
      </c>
      <c r="BX583" s="14">
        <f t="shared" ca="1" si="461"/>
        <v>2000</v>
      </c>
      <c r="BY583" s="14">
        <f t="shared" ca="1" si="462"/>
        <v>2000</v>
      </c>
      <c r="BZ583" s="14">
        <f t="shared" ca="1" si="475"/>
        <v>1071489.5629979603</v>
      </c>
      <c r="CA583" s="15">
        <f ca="1">SUM(BY$12:BY583)</f>
        <v>551506.74299796054</v>
      </c>
      <c r="CB583" s="16">
        <f ca="1">SUM(BW$12:BW583)+SUMIF(BX$12:BX583, "&lt;0")</f>
        <v>519982.82000000012</v>
      </c>
      <c r="CD583" s="9">
        <v>44754</v>
      </c>
      <c r="CE583" s="14">
        <f t="shared" ca="1" si="483"/>
        <v>2500</v>
      </c>
      <c r="CF583" s="14">
        <f t="shared" ca="1" si="492"/>
        <v>2500</v>
      </c>
      <c r="CG583" s="14">
        <f t="shared" ca="1" si="500"/>
        <v>144.37686069351003</v>
      </c>
      <c r="CH583" s="14">
        <f t="shared" ca="1" si="476"/>
        <v>2355.62313930649</v>
      </c>
      <c r="CI583" s="14">
        <f t="shared" ca="1" si="477"/>
        <v>2355.62313930649</v>
      </c>
      <c r="CJ583" s="14">
        <f t="shared" ca="1" si="506"/>
        <v>1313787.2951667549</v>
      </c>
      <c r="CK583" s="15">
        <f ca="1">SUM(CI$12:CI583)</f>
        <v>674139.69352061138</v>
      </c>
      <c r="CL583" s="16">
        <f ca="1">SUM(CG$12:CG583)+SUMIF(CH$12:CH583, "&lt;0")</f>
        <v>639647.60164614336</v>
      </c>
    </row>
    <row r="584" spans="1:90" x14ac:dyDescent="0.2">
      <c r="A584" s="24">
        <v>44755</v>
      </c>
      <c r="B584" s="54">
        <f ca="1">IF($A584&gt;= $C$5,$C$6, INDEX('Historical Data'!$D$2:$D$745, MATCH(A584, 'Historical Data'!$B$2:$B$745, 0)))</f>
        <v>1295.6389999999997</v>
      </c>
      <c r="C584" s="14">
        <f t="shared" ca="1" si="486"/>
        <v>1295.6389999999994</v>
      </c>
      <c r="D584" s="14">
        <f t="shared" ca="1" si="507"/>
        <v>432.31200000000172</v>
      </c>
      <c r="E584" s="14">
        <f t="shared" ca="1" si="463"/>
        <v>863.32699999999795</v>
      </c>
      <c r="F584" s="14">
        <f t="shared" ca="1" si="508"/>
        <v>863.32699999999795</v>
      </c>
      <c r="G584" s="14">
        <f t="shared" ca="1" si="478"/>
        <v>719467.00299999933</v>
      </c>
      <c r="H584" s="15">
        <f ca="1">SUM(F$12:F584)</f>
        <v>368098.51100000012</v>
      </c>
      <c r="I584" s="16">
        <f ca="1">SUM(D$12:D584)+SUMIF(E$12:E584, "&lt;0")</f>
        <v>351368.49199999991</v>
      </c>
      <c r="J584" s="15"/>
      <c r="K584" s="9">
        <v>44755</v>
      </c>
      <c r="L584" s="14">
        <f t="shared" ca="1" si="479"/>
        <v>1788.5130798771124</v>
      </c>
      <c r="M584" s="14">
        <f t="shared" ca="1" si="487"/>
        <v>1788.5130798771129</v>
      </c>
      <c r="N584" s="14">
        <f t="shared" ca="1" si="493"/>
        <v>432.31200000000172</v>
      </c>
      <c r="O584" s="14">
        <f t="shared" ca="1" si="464"/>
        <v>1356.2010798771107</v>
      </c>
      <c r="P584" s="14">
        <f t="shared" ca="1" si="465"/>
        <v>1356.2010798771107</v>
      </c>
      <c r="Q584" s="14">
        <f t="shared" ca="1" si="501"/>
        <v>967875.53925806982</v>
      </c>
      <c r="R584" s="15">
        <f ca="1">SUM(P$12:P584)</f>
        <v>498217.26808755711</v>
      </c>
      <c r="S584" s="16">
        <f ca="1">SUM(N$12:N584)+SUMIF(O$12:O584, "&lt;0")</f>
        <v>469658.27117050637</v>
      </c>
      <c r="U584" s="9">
        <v>44755</v>
      </c>
      <c r="V584" s="14">
        <f t="shared" ca="1" si="480"/>
        <v>1250</v>
      </c>
      <c r="W584" s="14">
        <f t="shared" ca="1" si="488"/>
        <v>1250</v>
      </c>
      <c r="X584" s="14">
        <f t="shared" ca="1" si="494"/>
        <v>432.31200000000172</v>
      </c>
      <c r="Y584" s="14">
        <f t="shared" ca="1" si="466"/>
        <v>817.68799999999828</v>
      </c>
      <c r="Z584" s="14">
        <f t="shared" ca="1" si="467"/>
        <v>817.68799999999828</v>
      </c>
      <c r="AA584" s="14">
        <f t="shared" ca="1" si="502"/>
        <v>696464.94699999993</v>
      </c>
      <c r="AB584" s="15">
        <f ca="1">SUM(Z$12:Z584)</f>
        <v>356049.815</v>
      </c>
      <c r="AC584" s="16">
        <f ca="1">SUM(X$12:X584)+SUMIF(Y$12:Y584, "&lt;0")</f>
        <v>340415.13200000004</v>
      </c>
      <c r="AE584" s="9">
        <v>44755</v>
      </c>
      <c r="AF584" s="14">
        <f t="shared" ca="1" si="456"/>
        <v>2000</v>
      </c>
      <c r="AG584" s="14">
        <f t="shared" ca="1" si="484"/>
        <v>2000</v>
      </c>
      <c r="AH584" s="14">
        <f t="shared" ca="1" si="495"/>
        <v>432.31200000000172</v>
      </c>
      <c r="AI584" s="14">
        <f t="shared" ca="1" si="457"/>
        <v>1567.6879999999983</v>
      </c>
      <c r="AJ584" s="14">
        <f t="shared" ca="1" si="458"/>
        <v>1567.6879999999983</v>
      </c>
      <c r="AK584" s="14">
        <f t="shared" ca="1" si="468"/>
        <v>1073489.5629979603</v>
      </c>
      <c r="AL584" s="15">
        <f ca="1">SUM(AJ$12:AJ584)</f>
        <v>553074.4309979605</v>
      </c>
      <c r="AM584" s="16">
        <f ca="1">SUM(AH$12:AH584)+SUMIF(AI$12:AI584, "&lt;0")</f>
        <v>520415.1320000001</v>
      </c>
      <c r="AO584" s="9">
        <v>44755</v>
      </c>
      <c r="AP584" s="14">
        <f t="shared" ca="1" si="459"/>
        <v>3000</v>
      </c>
      <c r="AQ584" s="14">
        <f t="shared" ca="1" si="489"/>
        <v>3000</v>
      </c>
      <c r="AR584" s="14">
        <f t="shared" ca="1" si="496"/>
        <v>1050.9111307194489</v>
      </c>
      <c r="AS584" s="14">
        <f t="shared" ca="1" si="469"/>
        <v>1949.0888692805511</v>
      </c>
      <c r="AT584" s="14">
        <f t="shared" ca="1" si="470"/>
        <v>1949.0888692805511</v>
      </c>
      <c r="AU584" s="14">
        <f t="shared" ca="1" si="503"/>
        <v>1549390.7878561858</v>
      </c>
      <c r="AV584" s="15">
        <f ca="1">SUM(AT$12:AT584)</f>
        <v>796088.78238989192</v>
      </c>
      <c r="AW584" s="16">
        <f ca="1">SUM(AR$12:AR584)+SUMIF(AS$12:AS584, "&lt;0")</f>
        <v>753302.00546629389</v>
      </c>
      <c r="AX584" s="15"/>
      <c r="AZ584" s="9">
        <v>44755</v>
      </c>
      <c r="BA584" s="14">
        <f t="shared" ca="1" si="481"/>
        <v>1500</v>
      </c>
      <c r="BB584" s="14">
        <f t="shared" ca="1" si="490"/>
        <v>1500</v>
      </c>
      <c r="BC584" s="14">
        <f t="shared" ca="1" si="497"/>
        <v>432.31200000000172</v>
      </c>
      <c r="BD584" s="14">
        <f t="shared" ca="1" si="471"/>
        <v>1067.6879999999983</v>
      </c>
      <c r="BE584" s="14">
        <f t="shared" ca="1" si="472"/>
        <v>1067.6879999999983</v>
      </c>
      <c r="BF584" s="14">
        <f t="shared" ca="1" si="504"/>
        <v>822464.94699999993</v>
      </c>
      <c r="BG584" s="15">
        <f ca="1">SUM(BE$12:BE584)</f>
        <v>422049.81500000012</v>
      </c>
      <c r="BH584" s="16">
        <f ca="1">SUM(BC$12:BC584)+SUMIF(BD$12:BD584, "&lt;0")</f>
        <v>400415.13199999993</v>
      </c>
      <c r="BJ584" s="9">
        <v>44755</v>
      </c>
      <c r="BK584" s="14">
        <f t="shared" ca="1" si="482"/>
        <v>1750</v>
      </c>
      <c r="BL584" s="14">
        <f t="shared" ca="1" si="491"/>
        <v>1750</v>
      </c>
      <c r="BM584" s="14">
        <f t="shared" ca="1" si="498"/>
        <v>432.31200000000172</v>
      </c>
      <c r="BN584" s="14">
        <f t="shared" ca="1" si="473"/>
        <v>1317.6879999999983</v>
      </c>
      <c r="BO584" s="14">
        <f t="shared" ca="1" si="474"/>
        <v>1317.6879999999983</v>
      </c>
      <c r="BP584" s="14">
        <f t="shared" ca="1" si="505"/>
        <v>948464.94699999993</v>
      </c>
      <c r="BQ584" s="15">
        <f ca="1">SUM(BO$12:BO584)</f>
        <v>488049.815</v>
      </c>
      <c r="BR584" s="16">
        <f ca="1">SUM(BM$12:BM584)+SUMIF(BN$12:BN584, "&lt;0")</f>
        <v>460415.13199999987</v>
      </c>
      <c r="BT584" s="9">
        <v>44755</v>
      </c>
      <c r="BU584" s="14">
        <f t="shared" ca="1" si="460"/>
        <v>2000</v>
      </c>
      <c r="BV584" s="14">
        <f t="shared" ca="1" si="485"/>
        <v>2000</v>
      </c>
      <c r="BW584" s="14">
        <f t="shared" ca="1" si="499"/>
        <v>432.31200000000172</v>
      </c>
      <c r="BX584" s="14">
        <f t="shared" ca="1" si="461"/>
        <v>1567.6879999999983</v>
      </c>
      <c r="BY584" s="14">
        <f t="shared" ca="1" si="462"/>
        <v>1567.6879999999983</v>
      </c>
      <c r="BZ584" s="14">
        <f t="shared" ca="1" si="475"/>
        <v>1073489.5629979603</v>
      </c>
      <c r="CA584" s="15">
        <f ca="1">SUM(BY$12:BY584)</f>
        <v>553074.4309979605</v>
      </c>
      <c r="CB584" s="16">
        <f ca="1">SUM(BW$12:BW584)+SUMIF(BX$12:BX584, "&lt;0")</f>
        <v>520415.1320000001</v>
      </c>
      <c r="CD584" s="9">
        <v>44755</v>
      </c>
      <c r="CE584" s="14">
        <f t="shared" ca="1" si="483"/>
        <v>2500</v>
      </c>
      <c r="CF584" s="14">
        <f t="shared" ca="1" si="492"/>
        <v>2500</v>
      </c>
      <c r="CG584" s="14">
        <f t="shared" ca="1" si="500"/>
        <v>550.91113071944892</v>
      </c>
      <c r="CH584" s="14">
        <f t="shared" ca="1" si="476"/>
        <v>1949.0888692805511</v>
      </c>
      <c r="CI584" s="14">
        <f t="shared" ca="1" si="477"/>
        <v>1949.0888692805511</v>
      </c>
      <c r="CJ584" s="14">
        <f t="shared" ca="1" si="506"/>
        <v>1316287.2951667549</v>
      </c>
      <c r="CK584" s="15">
        <f ca="1">SUM(CI$12:CI584)</f>
        <v>676088.78238989192</v>
      </c>
      <c r="CL584" s="16">
        <f ca="1">SUM(CG$12:CG584)+SUMIF(CH$12:CH584, "&lt;0")</f>
        <v>640198.51277686283</v>
      </c>
    </row>
    <row r="585" spans="1:90" x14ac:dyDescent="0.2">
      <c r="A585" s="24">
        <v>44756</v>
      </c>
      <c r="B585" s="54">
        <f ca="1">IF($A585&gt;= $C$5,$C$6, INDEX('Historical Data'!$D$2:$D$745, MATCH(A585, 'Historical Data'!$B$2:$B$745, 0)))</f>
        <v>1295.6389999999997</v>
      </c>
      <c r="C585" s="14">
        <f t="shared" ca="1" si="486"/>
        <v>1295.6389999999994</v>
      </c>
      <c r="D585" s="14">
        <f t="shared" ca="1" si="507"/>
        <v>1083.2719999999977</v>
      </c>
      <c r="E585" s="14">
        <f t="shared" ca="1" si="463"/>
        <v>212.36700000000201</v>
      </c>
      <c r="F585" s="14">
        <f t="shared" ca="1" si="508"/>
        <v>212.36700000000201</v>
      </c>
      <c r="G585" s="14">
        <f t="shared" ca="1" si="478"/>
        <v>720762.64199999929</v>
      </c>
      <c r="H585" s="15">
        <f ca="1">SUM(F$12:F585)</f>
        <v>368310.87800000014</v>
      </c>
      <c r="I585" s="16">
        <f ca="1">SUM(D$12:D585)+SUMIF(E$12:E585, "&lt;0")</f>
        <v>352451.76399999991</v>
      </c>
      <c r="J585" s="15"/>
      <c r="K585" s="9">
        <v>44756</v>
      </c>
      <c r="L585" s="14">
        <f t="shared" ca="1" si="479"/>
        <v>1788.5130798771124</v>
      </c>
      <c r="M585" s="14">
        <f t="shared" ca="1" si="487"/>
        <v>1788.5130798771129</v>
      </c>
      <c r="N585" s="14">
        <f t="shared" ca="1" si="493"/>
        <v>1576.1460798771104</v>
      </c>
      <c r="O585" s="14">
        <f t="shared" ca="1" si="464"/>
        <v>212.36700000000201</v>
      </c>
      <c r="P585" s="14">
        <f t="shared" ca="1" si="465"/>
        <v>212.36700000000201</v>
      </c>
      <c r="Q585" s="14">
        <f t="shared" ca="1" si="501"/>
        <v>969664.05233794695</v>
      </c>
      <c r="R585" s="15">
        <f ca="1">SUM(P$12:P585)</f>
        <v>498429.63508755714</v>
      </c>
      <c r="S585" s="16">
        <f ca="1">SUM(N$12:N585)+SUMIF(O$12:O585, "&lt;0")</f>
        <v>471234.41725038347</v>
      </c>
      <c r="U585" s="9">
        <v>44756</v>
      </c>
      <c r="V585" s="14">
        <f t="shared" ca="1" si="480"/>
        <v>1250</v>
      </c>
      <c r="W585" s="14">
        <f t="shared" ca="1" si="488"/>
        <v>1250</v>
      </c>
      <c r="X585" s="14">
        <f t="shared" ca="1" si="494"/>
        <v>1037.632999999998</v>
      </c>
      <c r="Y585" s="14">
        <f t="shared" ca="1" si="466"/>
        <v>212.36700000000201</v>
      </c>
      <c r="Z585" s="14">
        <f t="shared" ca="1" si="467"/>
        <v>212.36700000000201</v>
      </c>
      <c r="AA585" s="14">
        <f t="shared" ca="1" si="502"/>
        <v>697714.94699999993</v>
      </c>
      <c r="AB585" s="15">
        <f ca="1">SUM(Z$12:Z585)</f>
        <v>356262.18200000003</v>
      </c>
      <c r="AC585" s="16">
        <f ca="1">SUM(X$12:X585)+SUMIF(Y$12:Y585, "&lt;0")</f>
        <v>341452.76500000001</v>
      </c>
      <c r="AE585" s="9">
        <v>44756</v>
      </c>
      <c r="AF585" s="14">
        <f t="shared" ca="1" si="456"/>
        <v>2000</v>
      </c>
      <c r="AG585" s="14">
        <f t="shared" ca="1" si="484"/>
        <v>2000</v>
      </c>
      <c r="AH585" s="14">
        <f t="shared" ca="1" si="495"/>
        <v>1576.1460798771104</v>
      </c>
      <c r="AI585" s="14">
        <f t="shared" ca="1" si="457"/>
        <v>423.85392012288958</v>
      </c>
      <c r="AJ585" s="14">
        <f t="shared" ca="1" si="458"/>
        <v>423.85392012288958</v>
      </c>
      <c r="AK585" s="14">
        <f t="shared" ca="1" si="468"/>
        <v>1075489.5629979603</v>
      </c>
      <c r="AL585" s="15">
        <f ca="1">SUM(AJ$12:AJ585)</f>
        <v>553498.28491808334</v>
      </c>
      <c r="AM585" s="16">
        <f ca="1">SUM(AH$12:AH585)+SUMIF(AI$12:AI585, "&lt;0")</f>
        <v>521991.2780798772</v>
      </c>
      <c r="AO585" s="9">
        <v>44756</v>
      </c>
      <c r="AP585" s="14">
        <f t="shared" ca="1" si="459"/>
        <v>3000</v>
      </c>
      <c r="AQ585" s="14">
        <f t="shared" ca="1" si="489"/>
        <v>3000</v>
      </c>
      <c r="AR585" s="14">
        <f t="shared" ca="1" si="496"/>
        <v>2168.9674806224953</v>
      </c>
      <c r="AS585" s="14">
        <f t="shared" ca="1" si="469"/>
        <v>831.03251937750474</v>
      </c>
      <c r="AT585" s="14">
        <f t="shared" ca="1" si="470"/>
        <v>831.03251937750474</v>
      </c>
      <c r="AU585" s="14">
        <f t="shared" ca="1" si="503"/>
        <v>1552390.7878561858</v>
      </c>
      <c r="AV585" s="15">
        <f ca="1">SUM(AT$12:AT585)</f>
        <v>796919.81490926945</v>
      </c>
      <c r="AW585" s="16">
        <f ca="1">SUM(AR$12:AR585)+SUMIF(AS$12:AS585, "&lt;0")</f>
        <v>755470.97294691636</v>
      </c>
      <c r="AX585" s="15"/>
      <c r="AZ585" s="9">
        <v>44756</v>
      </c>
      <c r="BA585" s="14">
        <f t="shared" ca="1" si="481"/>
        <v>1500</v>
      </c>
      <c r="BB585" s="14">
        <f t="shared" ca="1" si="490"/>
        <v>1500</v>
      </c>
      <c r="BC585" s="14">
        <f t="shared" ca="1" si="497"/>
        <v>1287.632999999998</v>
      </c>
      <c r="BD585" s="14">
        <f t="shared" ca="1" si="471"/>
        <v>212.36700000000201</v>
      </c>
      <c r="BE585" s="14">
        <f t="shared" ca="1" si="472"/>
        <v>212.36700000000201</v>
      </c>
      <c r="BF585" s="14">
        <f t="shared" ca="1" si="504"/>
        <v>823964.94699999993</v>
      </c>
      <c r="BG585" s="15">
        <f ca="1">SUM(BE$12:BE585)</f>
        <v>422262.18200000015</v>
      </c>
      <c r="BH585" s="16">
        <f ca="1">SUM(BC$12:BC585)+SUMIF(BD$12:BD585, "&lt;0")</f>
        <v>401702.7649999999</v>
      </c>
      <c r="BJ585" s="9">
        <v>44756</v>
      </c>
      <c r="BK585" s="14">
        <f t="shared" ca="1" si="482"/>
        <v>1750</v>
      </c>
      <c r="BL585" s="14">
        <f t="shared" ca="1" si="491"/>
        <v>1750</v>
      </c>
      <c r="BM585" s="14">
        <f t="shared" ca="1" si="498"/>
        <v>1537.632999999998</v>
      </c>
      <c r="BN585" s="14">
        <f t="shared" ca="1" si="473"/>
        <v>212.36700000000201</v>
      </c>
      <c r="BO585" s="14">
        <f t="shared" ca="1" si="474"/>
        <v>212.36700000000201</v>
      </c>
      <c r="BP585" s="14">
        <f t="shared" ca="1" si="505"/>
        <v>950214.94699999993</v>
      </c>
      <c r="BQ585" s="15">
        <f ca="1">SUM(BO$12:BO585)</f>
        <v>488262.18200000003</v>
      </c>
      <c r="BR585" s="16">
        <f ca="1">SUM(BM$12:BM585)+SUMIF(BN$12:BN585, "&lt;0")</f>
        <v>461952.7649999999</v>
      </c>
      <c r="BT585" s="9">
        <v>44756</v>
      </c>
      <c r="BU585" s="14">
        <f t="shared" ca="1" si="460"/>
        <v>2000</v>
      </c>
      <c r="BV585" s="14">
        <f t="shared" ca="1" si="485"/>
        <v>2000</v>
      </c>
      <c r="BW585" s="14">
        <f t="shared" ca="1" si="499"/>
        <v>1576.1460798771104</v>
      </c>
      <c r="BX585" s="14">
        <f t="shared" ca="1" si="461"/>
        <v>423.85392012288958</v>
      </c>
      <c r="BY585" s="14">
        <f t="shared" ca="1" si="462"/>
        <v>423.85392012288958</v>
      </c>
      <c r="BZ585" s="14">
        <f t="shared" ca="1" si="475"/>
        <v>1075489.5629979603</v>
      </c>
      <c r="CA585" s="15">
        <f ca="1">SUM(BY$12:BY585)</f>
        <v>553498.28491808334</v>
      </c>
      <c r="CB585" s="16">
        <f ca="1">SUM(BW$12:BW585)+SUMIF(BX$12:BX585, "&lt;0")</f>
        <v>521991.2780798772</v>
      </c>
      <c r="CD585" s="9">
        <v>44756</v>
      </c>
      <c r="CE585" s="14">
        <f t="shared" ca="1" si="483"/>
        <v>2500</v>
      </c>
      <c r="CF585" s="14">
        <f t="shared" ca="1" si="492"/>
        <v>2500</v>
      </c>
      <c r="CG585" s="14">
        <f t="shared" ca="1" si="500"/>
        <v>1668.9674806224953</v>
      </c>
      <c r="CH585" s="14">
        <f t="shared" ca="1" si="476"/>
        <v>831.03251937750474</v>
      </c>
      <c r="CI585" s="14">
        <f t="shared" ca="1" si="477"/>
        <v>831.03251937750474</v>
      </c>
      <c r="CJ585" s="14">
        <f t="shared" ca="1" si="506"/>
        <v>1318787.2951667549</v>
      </c>
      <c r="CK585" s="15">
        <f ca="1">SUM(CI$12:CI585)</f>
        <v>676919.81490926945</v>
      </c>
      <c r="CL585" s="16">
        <f ca="1">SUM(CG$12:CG585)+SUMIF(CH$12:CH585, "&lt;0")</f>
        <v>641867.48025748529</v>
      </c>
    </row>
    <row r="586" spans="1:90" x14ac:dyDescent="0.2">
      <c r="A586" s="24">
        <v>44757</v>
      </c>
      <c r="B586" s="54">
        <f ca="1">IF($A586&gt;= $C$5,$C$6, INDEX('Historical Data'!$D$2:$D$745, MATCH(A586, 'Historical Data'!$B$2:$B$745, 0)))</f>
        <v>1295.6389999999997</v>
      </c>
      <c r="C586" s="14">
        <f t="shared" ca="1" si="486"/>
        <v>1295.6389999999994</v>
      </c>
      <c r="D586" s="14">
        <f t="shared" ca="1" si="507"/>
        <v>1100.6389999999997</v>
      </c>
      <c r="E586" s="14">
        <f t="shared" ca="1" si="463"/>
        <v>195</v>
      </c>
      <c r="F586" s="14">
        <f t="shared" ca="1" si="508"/>
        <v>195</v>
      </c>
      <c r="G586" s="14">
        <f t="shared" ca="1" si="478"/>
        <v>722058.28099999926</v>
      </c>
      <c r="H586" s="15">
        <f ca="1">SUM(F$12:F586)</f>
        <v>368505.87800000014</v>
      </c>
      <c r="I586" s="16">
        <f ca="1">SUM(D$12:D586)+SUMIF(E$12:E586, "&lt;0")</f>
        <v>353552.40299999993</v>
      </c>
      <c r="J586" s="15"/>
      <c r="K586" s="9">
        <v>44757</v>
      </c>
      <c r="L586" s="14">
        <f t="shared" ca="1" si="479"/>
        <v>1788.5130798771124</v>
      </c>
      <c r="M586" s="14">
        <f t="shared" ca="1" si="487"/>
        <v>1788.5130798771129</v>
      </c>
      <c r="N586" s="14">
        <f t="shared" ca="1" si="493"/>
        <v>1593.5130798771124</v>
      </c>
      <c r="O586" s="14">
        <f t="shared" ca="1" si="464"/>
        <v>195</v>
      </c>
      <c r="P586" s="14">
        <f t="shared" ca="1" si="465"/>
        <v>195</v>
      </c>
      <c r="Q586" s="14">
        <f t="shared" ca="1" si="501"/>
        <v>971452.56541782408</v>
      </c>
      <c r="R586" s="15">
        <f ca="1">SUM(P$12:P586)</f>
        <v>498624.63508755714</v>
      </c>
      <c r="S586" s="16">
        <f ca="1">SUM(N$12:N586)+SUMIF(O$12:O586, "&lt;0")</f>
        <v>472827.9303302606</v>
      </c>
      <c r="U586" s="9">
        <v>44757</v>
      </c>
      <c r="V586" s="14">
        <f t="shared" ca="1" si="480"/>
        <v>1250</v>
      </c>
      <c r="W586" s="14">
        <f t="shared" ca="1" si="488"/>
        <v>1250</v>
      </c>
      <c r="X586" s="14">
        <f t="shared" ca="1" si="494"/>
        <v>1055</v>
      </c>
      <c r="Y586" s="14">
        <f t="shared" ca="1" si="466"/>
        <v>195</v>
      </c>
      <c r="Z586" s="14">
        <f t="shared" ca="1" si="467"/>
        <v>195</v>
      </c>
      <c r="AA586" s="14">
        <f t="shared" ca="1" si="502"/>
        <v>698964.94699999993</v>
      </c>
      <c r="AB586" s="15">
        <f ca="1">SUM(Z$12:Z586)</f>
        <v>356457.18200000003</v>
      </c>
      <c r="AC586" s="16">
        <f ca="1">SUM(X$12:X586)+SUMIF(Y$12:Y586, "&lt;0")</f>
        <v>342507.76500000001</v>
      </c>
      <c r="AE586" s="9">
        <v>44757</v>
      </c>
      <c r="AF586" s="14">
        <f t="shared" ca="1" si="456"/>
        <v>2000</v>
      </c>
      <c r="AG586" s="14">
        <f t="shared" ca="1" si="484"/>
        <v>2000</v>
      </c>
      <c r="AH586" s="14">
        <f t="shared" ca="1" si="495"/>
        <v>1619.290809851175</v>
      </c>
      <c r="AI586" s="14">
        <f t="shared" ca="1" si="457"/>
        <v>380.70919014882497</v>
      </c>
      <c r="AJ586" s="14">
        <f t="shared" ca="1" si="458"/>
        <v>380.70919014882497</v>
      </c>
      <c r="AK586" s="14">
        <f t="shared" ca="1" si="468"/>
        <v>1077489.5629979603</v>
      </c>
      <c r="AL586" s="15">
        <f ca="1">SUM(AJ$12:AJ586)</f>
        <v>553878.9941082322</v>
      </c>
      <c r="AM586" s="16">
        <f ca="1">SUM(AH$12:AH586)+SUMIF(AI$12:AI586, "&lt;0")</f>
        <v>523610.56888972834</v>
      </c>
      <c r="AO586" s="9">
        <v>44757</v>
      </c>
      <c r="AP586" s="14">
        <f t="shared" ca="1" si="459"/>
        <v>3000</v>
      </c>
      <c r="AQ586" s="14">
        <f t="shared" ca="1" si="489"/>
        <v>3000</v>
      </c>
      <c r="AR586" s="14">
        <f t="shared" ca="1" si="496"/>
        <v>2186.3344806224968</v>
      </c>
      <c r="AS586" s="14">
        <f t="shared" ca="1" si="469"/>
        <v>813.66551937750319</v>
      </c>
      <c r="AT586" s="14">
        <f t="shared" ca="1" si="470"/>
        <v>813.66551937750319</v>
      </c>
      <c r="AU586" s="14">
        <f t="shared" ca="1" si="503"/>
        <v>1555390.7878561858</v>
      </c>
      <c r="AV586" s="15">
        <f ca="1">SUM(AT$12:AT586)</f>
        <v>797733.4804286469</v>
      </c>
      <c r="AW586" s="16">
        <f ca="1">SUM(AR$12:AR586)+SUMIF(AS$12:AS586, "&lt;0")</f>
        <v>757657.30742753891</v>
      </c>
      <c r="AX586" s="15"/>
      <c r="AZ586" s="9">
        <v>44757</v>
      </c>
      <c r="BA586" s="14">
        <f t="shared" ca="1" si="481"/>
        <v>1500</v>
      </c>
      <c r="BB586" s="14">
        <f t="shared" ca="1" si="490"/>
        <v>1500</v>
      </c>
      <c r="BC586" s="14">
        <f t="shared" ca="1" si="497"/>
        <v>1305</v>
      </c>
      <c r="BD586" s="14">
        <f t="shared" ca="1" si="471"/>
        <v>195</v>
      </c>
      <c r="BE586" s="14">
        <f t="shared" ca="1" si="472"/>
        <v>195</v>
      </c>
      <c r="BF586" s="14">
        <f t="shared" ca="1" si="504"/>
        <v>825464.94699999993</v>
      </c>
      <c r="BG586" s="15">
        <f ca="1">SUM(BE$12:BE586)</f>
        <v>422457.18200000015</v>
      </c>
      <c r="BH586" s="16">
        <f ca="1">SUM(BC$12:BC586)+SUMIF(BD$12:BD586, "&lt;0")</f>
        <v>403007.7649999999</v>
      </c>
      <c r="BJ586" s="9">
        <v>44757</v>
      </c>
      <c r="BK586" s="14">
        <f t="shared" ca="1" si="482"/>
        <v>1750</v>
      </c>
      <c r="BL586" s="14">
        <f t="shared" ca="1" si="491"/>
        <v>1750</v>
      </c>
      <c r="BM586" s="14">
        <f t="shared" ca="1" si="498"/>
        <v>1555</v>
      </c>
      <c r="BN586" s="14">
        <f t="shared" ca="1" si="473"/>
        <v>195</v>
      </c>
      <c r="BO586" s="14">
        <f t="shared" ca="1" si="474"/>
        <v>195</v>
      </c>
      <c r="BP586" s="14">
        <f t="shared" ca="1" si="505"/>
        <v>951964.94699999993</v>
      </c>
      <c r="BQ586" s="15">
        <f ca="1">SUM(BO$12:BO586)</f>
        <v>488457.18200000003</v>
      </c>
      <c r="BR586" s="16">
        <f ca="1">SUM(BM$12:BM586)+SUMIF(BN$12:BN586, "&lt;0")</f>
        <v>463507.7649999999</v>
      </c>
      <c r="BT586" s="9">
        <v>44757</v>
      </c>
      <c r="BU586" s="14">
        <f t="shared" ca="1" si="460"/>
        <v>2000</v>
      </c>
      <c r="BV586" s="14">
        <f t="shared" ca="1" si="485"/>
        <v>2000</v>
      </c>
      <c r="BW586" s="14">
        <f t="shared" ca="1" si="499"/>
        <v>1619.290809851175</v>
      </c>
      <c r="BX586" s="14">
        <f t="shared" ca="1" si="461"/>
        <v>380.70919014882497</v>
      </c>
      <c r="BY586" s="14">
        <f t="shared" ca="1" si="462"/>
        <v>380.70919014882497</v>
      </c>
      <c r="BZ586" s="14">
        <f t="shared" ca="1" si="475"/>
        <v>1077489.5629979603</v>
      </c>
      <c r="CA586" s="15">
        <f ca="1">SUM(BY$12:BY586)</f>
        <v>553878.9941082322</v>
      </c>
      <c r="CB586" s="16">
        <f ca="1">SUM(BW$12:BW586)+SUMIF(BX$12:BX586, "&lt;0")</f>
        <v>523610.56888972834</v>
      </c>
      <c r="CD586" s="9">
        <v>44757</v>
      </c>
      <c r="CE586" s="14">
        <f t="shared" ca="1" si="483"/>
        <v>2500</v>
      </c>
      <c r="CF586" s="14">
        <f t="shared" ca="1" si="492"/>
        <v>2500</v>
      </c>
      <c r="CG586" s="14">
        <f t="shared" ca="1" si="500"/>
        <v>1686.334480622497</v>
      </c>
      <c r="CH586" s="14">
        <f t="shared" ca="1" si="476"/>
        <v>813.66551937750296</v>
      </c>
      <c r="CI586" s="14">
        <f t="shared" ca="1" si="477"/>
        <v>813.66551937750296</v>
      </c>
      <c r="CJ586" s="14">
        <f t="shared" ca="1" si="506"/>
        <v>1321287.2951667549</v>
      </c>
      <c r="CK586" s="15">
        <f ca="1">SUM(CI$12:CI586)</f>
        <v>677733.4804286469</v>
      </c>
      <c r="CL586" s="16">
        <f ca="1">SUM(CG$12:CG586)+SUMIF(CH$12:CH586, "&lt;0")</f>
        <v>643553.81473810785</v>
      </c>
    </row>
    <row r="587" spans="1:90" x14ac:dyDescent="0.2">
      <c r="A587" s="24">
        <v>44758</v>
      </c>
      <c r="B587" s="54">
        <f ca="1">IF($A587&gt;= $C$5,$C$6, INDEX('Historical Data'!$D$2:$D$745, MATCH(A587, 'Historical Data'!$B$2:$B$745, 0)))</f>
        <v>1295.6389999999997</v>
      </c>
      <c r="C587" s="14">
        <f t="shared" ca="1" si="486"/>
        <v>1295.6389999999994</v>
      </c>
      <c r="D587" s="14">
        <f t="shared" ca="1" si="507"/>
        <v>778.61999999999944</v>
      </c>
      <c r="E587" s="14">
        <f t="shared" ca="1" si="463"/>
        <v>517.01900000000023</v>
      </c>
      <c r="F587" s="14">
        <f t="shared" ca="1" si="508"/>
        <v>517.01900000000023</v>
      </c>
      <c r="G587" s="14">
        <f t="shared" ca="1" si="478"/>
        <v>723353.91999999923</v>
      </c>
      <c r="H587" s="15">
        <f ca="1">SUM(F$12:F587)</f>
        <v>369022.89700000011</v>
      </c>
      <c r="I587" s="16">
        <f ca="1">SUM(D$12:D587)+SUMIF(E$12:E587, "&lt;0")</f>
        <v>354331.02299999993</v>
      </c>
      <c r="J587" s="15"/>
      <c r="K587" s="9">
        <v>44758</v>
      </c>
      <c r="L587" s="14">
        <f t="shared" ca="1" si="479"/>
        <v>1788.5130798771124</v>
      </c>
      <c r="M587" s="14">
        <f t="shared" ca="1" si="487"/>
        <v>1788.5130798771129</v>
      </c>
      <c r="N587" s="14">
        <f t="shared" ca="1" si="493"/>
        <v>1271.4940798771122</v>
      </c>
      <c r="O587" s="14">
        <f t="shared" ca="1" si="464"/>
        <v>517.01900000000023</v>
      </c>
      <c r="P587" s="14">
        <f t="shared" ca="1" si="465"/>
        <v>517.01900000000023</v>
      </c>
      <c r="Q587" s="14">
        <f t="shared" ca="1" si="501"/>
        <v>973241.07849770121</v>
      </c>
      <c r="R587" s="15">
        <f ca="1">SUM(P$12:P587)</f>
        <v>499141.65408755711</v>
      </c>
      <c r="S587" s="16">
        <f ca="1">SUM(N$12:N587)+SUMIF(O$12:O587, "&lt;0")</f>
        <v>474099.4244101377</v>
      </c>
      <c r="U587" s="9">
        <v>44758</v>
      </c>
      <c r="V587" s="14">
        <f t="shared" ca="1" si="480"/>
        <v>1250</v>
      </c>
      <c r="W587" s="14">
        <f t="shared" ca="1" si="488"/>
        <v>1250</v>
      </c>
      <c r="X587" s="14">
        <f t="shared" ca="1" si="494"/>
        <v>732.98099999999977</v>
      </c>
      <c r="Y587" s="14">
        <f t="shared" ca="1" si="466"/>
        <v>517.01900000000023</v>
      </c>
      <c r="Z587" s="14">
        <f t="shared" ca="1" si="467"/>
        <v>517.01900000000023</v>
      </c>
      <c r="AA587" s="14">
        <f t="shared" ca="1" si="502"/>
        <v>700214.94699999993</v>
      </c>
      <c r="AB587" s="15">
        <f ca="1">SUM(Z$12:Z587)</f>
        <v>356974.201</v>
      </c>
      <c r="AC587" s="16">
        <f ca="1">SUM(X$12:X587)+SUMIF(Y$12:Y587, "&lt;0")</f>
        <v>343240.74600000004</v>
      </c>
      <c r="AE587" s="9">
        <v>44758</v>
      </c>
      <c r="AF587" s="14">
        <f t="shared" ca="1" si="456"/>
        <v>2000</v>
      </c>
      <c r="AG587" s="14">
        <f t="shared" ca="1" si="484"/>
        <v>2000</v>
      </c>
      <c r="AH587" s="14">
        <f t="shared" ca="1" si="495"/>
        <v>1323.0495398252374</v>
      </c>
      <c r="AI587" s="14">
        <f t="shared" ca="1" si="457"/>
        <v>676.95046017476261</v>
      </c>
      <c r="AJ587" s="14">
        <f t="shared" ca="1" si="458"/>
        <v>676.95046017476261</v>
      </c>
      <c r="AK587" s="14">
        <f t="shared" ca="1" si="468"/>
        <v>1079489.5629979603</v>
      </c>
      <c r="AL587" s="15">
        <f ca="1">SUM(AJ$12:AJ587)</f>
        <v>554555.94456840702</v>
      </c>
      <c r="AM587" s="16">
        <f ca="1">SUM(AH$12:AH587)+SUMIF(AI$12:AI587, "&lt;0")</f>
        <v>524933.61842955346</v>
      </c>
      <c r="AO587" s="9">
        <v>44758</v>
      </c>
      <c r="AP587" s="14">
        <f t="shared" ca="1" si="459"/>
        <v>3000</v>
      </c>
      <c r="AQ587" s="14">
        <f t="shared" ca="1" si="489"/>
        <v>3000</v>
      </c>
      <c r="AR587" s="14">
        <f t="shared" ca="1" si="496"/>
        <v>1864.315480622497</v>
      </c>
      <c r="AS587" s="14">
        <f t="shared" ca="1" si="469"/>
        <v>1135.684519377503</v>
      </c>
      <c r="AT587" s="14">
        <f t="shared" ca="1" si="470"/>
        <v>1135.684519377503</v>
      </c>
      <c r="AU587" s="14">
        <f t="shared" ca="1" si="503"/>
        <v>1558390.7878561858</v>
      </c>
      <c r="AV587" s="15">
        <f ca="1">SUM(AT$12:AT587)</f>
        <v>798869.16494802444</v>
      </c>
      <c r="AW587" s="16">
        <f ca="1">SUM(AR$12:AR587)+SUMIF(AS$12:AS587, "&lt;0")</f>
        <v>759521.62290816137</v>
      </c>
      <c r="AX587" s="15"/>
      <c r="AZ587" s="9">
        <v>44758</v>
      </c>
      <c r="BA587" s="14">
        <f t="shared" ca="1" si="481"/>
        <v>1500</v>
      </c>
      <c r="BB587" s="14">
        <f t="shared" ca="1" si="490"/>
        <v>1500</v>
      </c>
      <c r="BC587" s="14">
        <f t="shared" ca="1" si="497"/>
        <v>982.98099999999977</v>
      </c>
      <c r="BD587" s="14">
        <f t="shared" ca="1" si="471"/>
        <v>517.01900000000023</v>
      </c>
      <c r="BE587" s="14">
        <f t="shared" ca="1" si="472"/>
        <v>517.01900000000023</v>
      </c>
      <c r="BF587" s="14">
        <f t="shared" ca="1" si="504"/>
        <v>826964.94699999993</v>
      </c>
      <c r="BG587" s="15">
        <f ca="1">SUM(BE$12:BE587)</f>
        <v>422974.20100000012</v>
      </c>
      <c r="BH587" s="16">
        <f ca="1">SUM(BC$12:BC587)+SUMIF(BD$12:BD587, "&lt;0")</f>
        <v>403990.74599999993</v>
      </c>
      <c r="BJ587" s="9">
        <v>44758</v>
      </c>
      <c r="BK587" s="14">
        <f t="shared" ca="1" si="482"/>
        <v>1750</v>
      </c>
      <c r="BL587" s="14">
        <f t="shared" ca="1" si="491"/>
        <v>1750</v>
      </c>
      <c r="BM587" s="14">
        <f t="shared" ca="1" si="498"/>
        <v>1232.9809999999998</v>
      </c>
      <c r="BN587" s="14">
        <f t="shared" ca="1" si="473"/>
        <v>517.01900000000023</v>
      </c>
      <c r="BO587" s="14">
        <f t="shared" ca="1" si="474"/>
        <v>517.01900000000023</v>
      </c>
      <c r="BP587" s="14">
        <f t="shared" ca="1" si="505"/>
        <v>953714.94699999993</v>
      </c>
      <c r="BQ587" s="15">
        <f ca="1">SUM(BO$12:BO587)</f>
        <v>488974.201</v>
      </c>
      <c r="BR587" s="16">
        <f ca="1">SUM(BM$12:BM587)+SUMIF(BN$12:BN587, "&lt;0")</f>
        <v>464740.74599999993</v>
      </c>
      <c r="BT587" s="9">
        <v>44758</v>
      </c>
      <c r="BU587" s="14">
        <f t="shared" ca="1" si="460"/>
        <v>2000</v>
      </c>
      <c r="BV587" s="14">
        <f t="shared" ca="1" si="485"/>
        <v>2000</v>
      </c>
      <c r="BW587" s="14">
        <f t="shared" ca="1" si="499"/>
        <v>1323.0495398252374</v>
      </c>
      <c r="BX587" s="14">
        <f t="shared" ca="1" si="461"/>
        <v>676.95046017476261</v>
      </c>
      <c r="BY587" s="14">
        <f t="shared" ca="1" si="462"/>
        <v>676.95046017476261</v>
      </c>
      <c r="BZ587" s="14">
        <f t="shared" ca="1" si="475"/>
        <v>1079489.5629979603</v>
      </c>
      <c r="CA587" s="15">
        <f ca="1">SUM(BY$12:BY587)</f>
        <v>554555.94456840702</v>
      </c>
      <c r="CB587" s="16">
        <f ca="1">SUM(BW$12:BW587)+SUMIF(BX$12:BX587, "&lt;0")</f>
        <v>524933.61842955346</v>
      </c>
      <c r="CD587" s="9">
        <v>44758</v>
      </c>
      <c r="CE587" s="14">
        <f t="shared" ca="1" si="483"/>
        <v>2500</v>
      </c>
      <c r="CF587" s="14">
        <f t="shared" ca="1" si="492"/>
        <v>2500</v>
      </c>
      <c r="CG587" s="14">
        <f t="shared" ca="1" si="500"/>
        <v>1364.315480622497</v>
      </c>
      <c r="CH587" s="14">
        <f t="shared" ca="1" si="476"/>
        <v>1135.684519377503</v>
      </c>
      <c r="CI587" s="14">
        <f t="shared" ca="1" si="477"/>
        <v>1135.684519377503</v>
      </c>
      <c r="CJ587" s="14">
        <f t="shared" ca="1" si="506"/>
        <v>1323787.2951667549</v>
      </c>
      <c r="CK587" s="15">
        <f ca="1">SUM(CI$12:CI587)</f>
        <v>678869.16494802444</v>
      </c>
      <c r="CL587" s="16">
        <f ca="1">SUM(CG$12:CG587)+SUMIF(CH$12:CH587, "&lt;0")</f>
        <v>644918.13021873031</v>
      </c>
    </row>
    <row r="588" spans="1:90" x14ac:dyDescent="0.2">
      <c r="A588" s="24">
        <v>44759</v>
      </c>
      <c r="B588" s="54">
        <f ca="1">IF($A588&gt;= $C$5,$C$6, INDEX('Historical Data'!$D$2:$D$745, MATCH(A588, 'Historical Data'!$B$2:$B$745, 0)))</f>
        <v>1295.6389999999997</v>
      </c>
      <c r="C588" s="14">
        <f t="shared" ca="1" si="486"/>
        <v>1295.6389999999994</v>
      </c>
      <c r="D588" s="14">
        <f t="shared" ca="1" si="507"/>
        <v>734.35299999999961</v>
      </c>
      <c r="E588" s="14">
        <f t="shared" ca="1" si="463"/>
        <v>561.28600000000006</v>
      </c>
      <c r="F588" s="14">
        <f t="shared" ca="1" si="508"/>
        <v>561.28600000000006</v>
      </c>
      <c r="G588" s="14">
        <f t="shared" ca="1" si="478"/>
        <v>724649.55899999919</v>
      </c>
      <c r="H588" s="15">
        <f ca="1">SUM(F$12:F588)</f>
        <v>369584.18300000014</v>
      </c>
      <c r="I588" s="16">
        <f ca="1">SUM(D$12:D588)+SUMIF(E$12:E588, "&lt;0")</f>
        <v>355065.37599999993</v>
      </c>
      <c r="J588" s="15"/>
      <c r="K588" s="9">
        <v>44759</v>
      </c>
      <c r="L588" s="14">
        <f t="shared" ca="1" si="479"/>
        <v>1788.5130798771124</v>
      </c>
      <c r="M588" s="14">
        <f t="shared" ca="1" si="487"/>
        <v>1788.5130798771129</v>
      </c>
      <c r="N588" s="14">
        <f t="shared" ca="1" si="493"/>
        <v>1227.2270798771124</v>
      </c>
      <c r="O588" s="14">
        <f t="shared" ca="1" si="464"/>
        <v>561.28600000000006</v>
      </c>
      <c r="P588" s="14">
        <f t="shared" ca="1" si="465"/>
        <v>561.28600000000006</v>
      </c>
      <c r="Q588" s="14">
        <f t="shared" ca="1" si="501"/>
        <v>975029.59157757834</v>
      </c>
      <c r="R588" s="15">
        <f ca="1">SUM(P$12:P588)</f>
        <v>499702.94008755713</v>
      </c>
      <c r="S588" s="16">
        <f ca="1">SUM(N$12:N588)+SUMIF(O$12:O588, "&lt;0")</f>
        <v>475326.6514900148</v>
      </c>
      <c r="U588" s="9">
        <v>44759</v>
      </c>
      <c r="V588" s="14">
        <f t="shared" ca="1" si="480"/>
        <v>1250</v>
      </c>
      <c r="W588" s="14">
        <f t="shared" ca="1" si="488"/>
        <v>1250</v>
      </c>
      <c r="X588" s="14">
        <f t="shared" ca="1" si="494"/>
        <v>688.71399999999994</v>
      </c>
      <c r="Y588" s="14">
        <f t="shared" ca="1" si="466"/>
        <v>561.28600000000006</v>
      </c>
      <c r="Z588" s="14">
        <f t="shared" ca="1" si="467"/>
        <v>561.28600000000006</v>
      </c>
      <c r="AA588" s="14">
        <f t="shared" ca="1" si="502"/>
        <v>701464.94699999993</v>
      </c>
      <c r="AB588" s="15">
        <f ca="1">SUM(Z$12:Z588)</f>
        <v>357535.48700000002</v>
      </c>
      <c r="AC588" s="16">
        <f ca="1">SUM(X$12:X588)+SUMIF(Y$12:Y588, "&lt;0")</f>
        <v>343929.46</v>
      </c>
      <c r="AE588" s="9">
        <v>44759</v>
      </c>
      <c r="AF588" s="14">
        <f t="shared" ref="AF588:AF651" ca="1" si="509">IF(AE588&lt;AG$5, $B588, MIN(AG$7, AG$9 + $C$8*(AE588-AG$5)))</f>
        <v>2000</v>
      </c>
      <c r="AG588" s="14">
        <f t="shared" ca="1" si="484"/>
        <v>2000</v>
      </c>
      <c r="AH588" s="14">
        <f t="shared" ca="1" si="495"/>
        <v>1304.5602697993002</v>
      </c>
      <c r="AI588" s="14">
        <f t="shared" ref="AI588:AI651" ca="1" si="510">AF588-AH588</f>
        <v>695.43973020069984</v>
      </c>
      <c r="AJ588" s="14">
        <f t="shared" ref="AJ588:AJ651" ca="1" si="511">IF(AI588 &gt; 0, AI588, 0)</f>
        <v>695.43973020069984</v>
      </c>
      <c r="AK588" s="14">
        <f t="shared" ca="1" si="468"/>
        <v>1081489.5629979603</v>
      </c>
      <c r="AL588" s="15">
        <f ca="1">SUM(AJ$12:AJ588)</f>
        <v>555251.38429860771</v>
      </c>
      <c r="AM588" s="16">
        <f ca="1">SUM(AH$12:AH588)+SUMIF(AI$12:AI588, "&lt;0")</f>
        <v>526238.17869935278</v>
      </c>
      <c r="AO588" s="9">
        <v>44759</v>
      </c>
      <c r="AP588" s="14">
        <f t="shared" ref="AP588:AP651" ca="1" si="512">IF(AO588&lt;AQ$5, $B588, MIN(AQ$7, AQ$9 + $C$8*(AO588-AQ$5)))</f>
        <v>3000</v>
      </c>
      <c r="AQ588" s="14">
        <f t="shared" ca="1" si="489"/>
        <v>3000</v>
      </c>
      <c r="AR588" s="14">
        <f t="shared" ca="1" si="496"/>
        <v>1820.048480622497</v>
      </c>
      <c r="AS588" s="14">
        <f t="shared" ca="1" si="469"/>
        <v>1179.951519377503</v>
      </c>
      <c r="AT588" s="14">
        <f t="shared" ca="1" si="470"/>
        <v>1179.951519377503</v>
      </c>
      <c r="AU588" s="14">
        <f t="shared" ca="1" si="503"/>
        <v>1561390.7878561858</v>
      </c>
      <c r="AV588" s="15">
        <f ca="1">SUM(AT$12:AT588)</f>
        <v>800049.11646740197</v>
      </c>
      <c r="AW588" s="16">
        <f ca="1">SUM(AR$12:AR588)+SUMIF(AS$12:AS588, "&lt;0")</f>
        <v>761341.67138878384</v>
      </c>
      <c r="AX588" s="15"/>
      <c r="AZ588" s="9">
        <v>44759</v>
      </c>
      <c r="BA588" s="14">
        <f t="shared" ca="1" si="481"/>
        <v>1500</v>
      </c>
      <c r="BB588" s="14">
        <f t="shared" ca="1" si="490"/>
        <v>1500</v>
      </c>
      <c r="BC588" s="14">
        <f t="shared" ca="1" si="497"/>
        <v>938.71399999999994</v>
      </c>
      <c r="BD588" s="14">
        <f t="shared" ca="1" si="471"/>
        <v>561.28600000000006</v>
      </c>
      <c r="BE588" s="14">
        <f t="shared" ca="1" si="472"/>
        <v>561.28600000000006</v>
      </c>
      <c r="BF588" s="14">
        <f t="shared" ca="1" si="504"/>
        <v>828464.94699999993</v>
      </c>
      <c r="BG588" s="15">
        <f ca="1">SUM(BE$12:BE588)</f>
        <v>423535.48700000014</v>
      </c>
      <c r="BH588" s="16">
        <f ca="1">SUM(BC$12:BC588)+SUMIF(BD$12:BD588, "&lt;0")</f>
        <v>404929.4599999999</v>
      </c>
      <c r="BJ588" s="9">
        <v>44759</v>
      </c>
      <c r="BK588" s="14">
        <f t="shared" ca="1" si="482"/>
        <v>1750</v>
      </c>
      <c r="BL588" s="14">
        <f t="shared" ca="1" si="491"/>
        <v>1750</v>
      </c>
      <c r="BM588" s="14">
        <f t="shared" ca="1" si="498"/>
        <v>1188.7139999999999</v>
      </c>
      <c r="BN588" s="14">
        <f t="shared" ca="1" si="473"/>
        <v>561.28600000000006</v>
      </c>
      <c r="BO588" s="14">
        <f t="shared" ca="1" si="474"/>
        <v>561.28600000000006</v>
      </c>
      <c r="BP588" s="14">
        <f t="shared" ca="1" si="505"/>
        <v>955464.94699999993</v>
      </c>
      <c r="BQ588" s="15">
        <f ca="1">SUM(BO$12:BO588)</f>
        <v>489535.48700000002</v>
      </c>
      <c r="BR588" s="16">
        <f ca="1">SUM(BM$12:BM588)+SUMIF(BN$12:BN588, "&lt;0")</f>
        <v>465929.45999999985</v>
      </c>
      <c r="BT588" s="9">
        <v>44759</v>
      </c>
      <c r="BU588" s="14">
        <f t="shared" ref="BU588:BU651" ca="1" si="513">IF(BT588&lt;BV$5, $B588, MIN(BV$7, BV$9 + $C$8*(BT588-BV$5)))</f>
        <v>2000</v>
      </c>
      <c r="BV588" s="14">
        <f t="shared" ca="1" si="485"/>
        <v>2000</v>
      </c>
      <c r="BW588" s="14">
        <f t="shared" ca="1" si="499"/>
        <v>1304.5602697993002</v>
      </c>
      <c r="BX588" s="14">
        <f t="shared" ref="BX588:BX651" ca="1" si="514">BU588-BW588</f>
        <v>695.43973020069984</v>
      </c>
      <c r="BY588" s="14">
        <f t="shared" ref="BY588:BY651" ca="1" si="515">IF(BX588 &gt; 0, BX588, 0)</f>
        <v>695.43973020069984</v>
      </c>
      <c r="BZ588" s="14">
        <f t="shared" ca="1" si="475"/>
        <v>1081489.5629979603</v>
      </c>
      <c r="CA588" s="15">
        <f ca="1">SUM(BY$12:BY588)</f>
        <v>555251.38429860771</v>
      </c>
      <c r="CB588" s="16">
        <f ca="1">SUM(BW$12:BW588)+SUMIF(BX$12:BX588, "&lt;0")</f>
        <v>526238.17869935278</v>
      </c>
      <c r="CD588" s="9">
        <v>44759</v>
      </c>
      <c r="CE588" s="14">
        <f t="shared" ca="1" si="483"/>
        <v>2500</v>
      </c>
      <c r="CF588" s="14">
        <f t="shared" ca="1" si="492"/>
        <v>2500</v>
      </c>
      <c r="CG588" s="14">
        <f t="shared" ca="1" si="500"/>
        <v>1320.048480622497</v>
      </c>
      <c r="CH588" s="14">
        <f t="shared" ca="1" si="476"/>
        <v>1179.951519377503</v>
      </c>
      <c r="CI588" s="14">
        <f t="shared" ca="1" si="477"/>
        <v>1179.951519377503</v>
      </c>
      <c r="CJ588" s="14">
        <f t="shared" ca="1" si="506"/>
        <v>1326287.2951667549</v>
      </c>
      <c r="CK588" s="15">
        <f ca="1">SUM(CI$12:CI588)</f>
        <v>680049.11646740197</v>
      </c>
      <c r="CL588" s="16">
        <f ca="1">SUM(CG$12:CG588)+SUMIF(CH$12:CH588, "&lt;0")</f>
        <v>646238.17869935278</v>
      </c>
    </row>
    <row r="589" spans="1:90" x14ac:dyDescent="0.2">
      <c r="A589" s="24">
        <v>44760</v>
      </c>
      <c r="B589" s="54">
        <f ca="1">IF($A589&gt;= $C$5,$C$6, INDEX('Historical Data'!$D$2:$D$745, MATCH(A589, 'Historical Data'!$B$2:$B$745, 0)))</f>
        <v>1295.6389999999997</v>
      </c>
      <c r="C589" s="14">
        <f t="shared" ca="1" si="486"/>
        <v>1295.6389999999994</v>
      </c>
      <c r="D589" s="14">
        <f t="shared" ca="1" si="507"/>
        <v>98.51899999999705</v>
      </c>
      <c r="E589" s="14">
        <f t="shared" ref="E589:E652" ca="1" si="516">B589-D589</f>
        <v>1197.1200000000026</v>
      </c>
      <c r="F589" s="14">
        <f t="shared" ca="1" si="508"/>
        <v>1197.1200000000026</v>
      </c>
      <c r="G589" s="14">
        <f t="shared" ca="1" si="478"/>
        <v>725945.19799999916</v>
      </c>
      <c r="H589" s="15">
        <f ca="1">SUM(F$12:F589)</f>
        <v>370781.30300000013</v>
      </c>
      <c r="I589" s="16">
        <f ca="1">SUM(D$12:D589)+SUMIF(E$12:E589, "&lt;0")</f>
        <v>355163.8949999999</v>
      </c>
      <c r="J589" s="15"/>
      <c r="K589" s="9">
        <v>44760</v>
      </c>
      <c r="L589" s="14">
        <f t="shared" ca="1" si="479"/>
        <v>1788.5130798771124</v>
      </c>
      <c r="M589" s="14">
        <f t="shared" ca="1" si="487"/>
        <v>1788.5130798771129</v>
      </c>
      <c r="N589" s="14">
        <f t="shared" ca="1" si="493"/>
        <v>591.39307987710981</v>
      </c>
      <c r="O589" s="14">
        <f t="shared" ref="O589:O652" ca="1" si="517">L589-N589</f>
        <v>1197.1200000000026</v>
      </c>
      <c r="P589" s="14">
        <f t="shared" ref="P589:P652" ca="1" si="518">IF(O589 &gt; 0, O589, 0)</f>
        <v>1197.1200000000026</v>
      </c>
      <c r="Q589" s="14">
        <f t="shared" ca="1" si="501"/>
        <v>976818.10465745546</v>
      </c>
      <c r="R589" s="15">
        <f ca="1">SUM(P$12:P589)</f>
        <v>500900.06008755713</v>
      </c>
      <c r="S589" s="16">
        <f ca="1">SUM(N$12:N589)+SUMIF(O$12:O589, "&lt;0")</f>
        <v>475918.04456989194</v>
      </c>
      <c r="U589" s="9">
        <v>44760</v>
      </c>
      <c r="V589" s="14">
        <f t="shared" ca="1" si="480"/>
        <v>1250</v>
      </c>
      <c r="W589" s="14">
        <f t="shared" ca="1" si="488"/>
        <v>1250</v>
      </c>
      <c r="X589" s="14">
        <f t="shared" ca="1" si="494"/>
        <v>52.879999999997381</v>
      </c>
      <c r="Y589" s="14">
        <f t="shared" ref="Y589:Y652" ca="1" si="519">V589-X589</f>
        <v>1197.1200000000026</v>
      </c>
      <c r="Z589" s="14">
        <f t="shared" ref="Z589:Z652" ca="1" si="520">IF(Y589 &gt; 0, Y589, 0)</f>
        <v>1197.1200000000026</v>
      </c>
      <c r="AA589" s="14">
        <f t="shared" ca="1" si="502"/>
        <v>702714.94699999993</v>
      </c>
      <c r="AB589" s="15">
        <f ca="1">SUM(Z$12:Z589)</f>
        <v>358732.60700000002</v>
      </c>
      <c r="AC589" s="16">
        <f ca="1">SUM(X$12:X589)+SUMIF(Y$12:Y589, "&lt;0")</f>
        <v>343982.34</v>
      </c>
      <c r="AE589" s="9">
        <v>44760</v>
      </c>
      <c r="AF589" s="14">
        <f t="shared" ca="1" si="509"/>
        <v>2000</v>
      </c>
      <c r="AG589" s="14">
        <f t="shared" ca="1" si="484"/>
        <v>2000</v>
      </c>
      <c r="AH589" s="14">
        <f t="shared" ca="1" si="495"/>
        <v>694.50399977336019</v>
      </c>
      <c r="AI589" s="14">
        <f t="shared" ca="1" si="510"/>
        <v>1305.4960002266398</v>
      </c>
      <c r="AJ589" s="14">
        <f t="shared" ca="1" si="511"/>
        <v>1305.4960002266398</v>
      </c>
      <c r="AK589" s="14">
        <f t="shared" ref="AK589:AK652" ca="1" si="521">AF589+AK588</f>
        <v>1083489.5629979603</v>
      </c>
      <c r="AL589" s="15">
        <f ca="1">SUM(AJ$12:AJ589)</f>
        <v>556556.88029883429</v>
      </c>
      <c r="AM589" s="16">
        <f ca="1">SUM(AH$12:AH589)+SUMIF(AI$12:AI589, "&lt;0")</f>
        <v>526932.68269912619</v>
      </c>
      <c r="AO589" s="9">
        <v>44760</v>
      </c>
      <c r="AP589" s="14">
        <f t="shared" ca="1" si="512"/>
        <v>3000</v>
      </c>
      <c r="AQ589" s="14">
        <f t="shared" ca="1" si="489"/>
        <v>3000</v>
      </c>
      <c r="AR589" s="14">
        <f t="shared" ca="1" si="496"/>
        <v>1184.2144806224946</v>
      </c>
      <c r="AS589" s="14">
        <f t="shared" ref="AS589:AS652" ca="1" si="522">AP589-AR589</f>
        <v>1815.7855193775054</v>
      </c>
      <c r="AT589" s="14">
        <f t="shared" ref="AT589:AT652" ca="1" si="523">IF(AS589 &gt; 0, AS589, 0)</f>
        <v>1815.7855193775054</v>
      </c>
      <c r="AU589" s="14">
        <f t="shared" ca="1" si="503"/>
        <v>1564390.7878561858</v>
      </c>
      <c r="AV589" s="15">
        <f ca="1">SUM(AT$12:AT589)</f>
        <v>801864.90198677953</v>
      </c>
      <c r="AW589" s="16">
        <f ca="1">SUM(AR$12:AR589)+SUMIF(AS$12:AS589, "&lt;0")</f>
        <v>762525.88586940628</v>
      </c>
      <c r="AX589" s="15"/>
      <c r="AZ589" s="9">
        <v>44760</v>
      </c>
      <c r="BA589" s="14">
        <f t="shared" ca="1" si="481"/>
        <v>1500</v>
      </c>
      <c r="BB589" s="14">
        <f t="shared" ca="1" si="490"/>
        <v>1500</v>
      </c>
      <c r="BC589" s="14">
        <f t="shared" ca="1" si="497"/>
        <v>302.87999999999738</v>
      </c>
      <c r="BD589" s="14">
        <f t="shared" ref="BD589:BD652" ca="1" si="524">BA589-BC589</f>
        <v>1197.1200000000026</v>
      </c>
      <c r="BE589" s="14">
        <f t="shared" ref="BE589:BE652" ca="1" si="525">IF(BD589 &gt; 0, BD589, 0)</f>
        <v>1197.1200000000026</v>
      </c>
      <c r="BF589" s="14">
        <f t="shared" ca="1" si="504"/>
        <v>829964.94699999993</v>
      </c>
      <c r="BG589" s="15">
        <f ca="1">SUM(BE$12:BE589)</f>
        <v>424732.60700000013</v>
      </c>
      <c r="BH589" s="16">
        <f ca="1">SUM(BC$12:BC589)+SUMIF(BD$12:BD589, "&lt;0")</f>
        <v>405232.33999999991</v>
      </c>
      <c r="BJ589" s="9">
        <v>44760</v>
      </c>
      <c r="BK589" s="14">
        <f t="shared" ca="1" si="482"/>
        <v>1750</v>
      </c>
      <c r="BL589" s="14">
        <f t="shared" ca="1" si="491"/>
        <v>1750</v>
      </c>
      <c r="BM589" s="14">
        <f t="shared" ca="1" si="498"/>
        <v>552.87999999999738</v>
      </c>
      <c r="BN589" s="14">
        <f t="shared" ref="BN589:BN652" ca="1" si="526">BK589-BM589</f>
        <v>1197.1200000000026</v>
      </c>
      <c r="BO589" s="14">
        <f t="shared" ref="BO589:BO652" ca="1" si="527">IF(BN589 &gt; 0, BN589, 0)</f>
        <v>1197.1200000000026</v>
      </c>
      <c r="BP589" s="14">
        <f t="shared" ca="1" si="505"/>
        <v>957214.94699999993</v>
      </c>
      <c r="BQ589" s="15">
        <f ca="1">SUM(BO$12:BO589)</f>
        <v>490732.60700000002</v>
      </c>
      <c r="BR589" s="16">
        <f ca="1">SUM(BM$12:BM589)+SUMIF(BN$12:BN589, "&lt;0")</f>
        <v>466482.33999999985</v>
      </c>
      <c r="BT589" s="9">
        <v>44760</v>
      </c>
      <c r="BU589" s="14">
        <f t="shared" ca="1" si="513"/>
        <v>2000</v>
      </c>
      <c r="BV589" s="14">
        <f t="shared" ca="1" si="485"/>
        <v>2000</v>
      </c>
      <c r="BW589" s="14">
        <f t="shared" ca="1" si="499"/>
        <v>694.50399977336019</v>
      </c>
      <c r="BX589" s="14">
        <f t="shared" ca="1" si="514"/>
        <v>1305.4960002266398</v>
      </c>
      <c r="BY589" s="14">
        <f t="shared" ca="1" si="515"/>
        <v>1305.4960002266398</v>
      </c>
      <c r="BZ589" s="14">
        <f t="shared" ref="BZ589:BZ652" ca="1" si="528">BU589+BZ588</f>
        <v>1083489.5629979603</v>
      </c>
      <c r="CA589" s="15">
        <f ca="1">SUM(BY$12:BY589)</f>
        <v>556556.88029883429</v>
      </c>
      <c r="CB589" s="16">
        <f ca="1">SUM(BW$12:BW589)+SUMIF(BX$12:BX589, "&lt;0")</f>
        <v>526932.68269912619</v>
      </c>
      <c r="CD589" s="9">
        <v>44760</v>
      </c>
      <c r="CE589" s="14">
        <f t="shared" ca="1" si="483"/>
        <v>2500</v>
      </c>
      <c r="CF589" s="14">
        <f t="shared" ca="1" si="492"/>
        <v>2500</v>
      </c>
      <c r="CG589" s="14">
        <f t="shared" ca="1" si="500"/>
        <v>694.50399977336019</v>
      </c>
      <c r="CH589" s="14">
        <f t="shared" ref="CH589:CH652" ca="1" si="529">CE589-CG589</f>
        <v>1805.4960002266398</v>
      </c>
      <c r="CI589" s="14">
        <f t="shared" ref="CI589:CI652" ca="1" si="530">IF(CH589 &gt; 0, CH589, 0)</f>
        <v>1805.4960002266398</v>
      </c>
      <c r="CJ589" s="14">
        <f t="shared" ca="1" si="506"/>
        <v>1328787.2951667549</v>
      </c>
      <c r="CK589" s="15">
        <f ca="1">SUM(CI$12:CI589)</f>
        <v>681854.61246762855</v>
      </c>
      <c r="CL589" s="16">
        <f ca="1">SUM(CG$12:CG589)+SUMIF(CH$12:CH589, "&lt;0")</f>
        <v>646932.68269912619</v>
      </c>
    </row>
    <row r="590" spans="1:90" x14ac:dyDescent="0.2">
      <c r="A590" s="24">
        <v>44761</v>
      </c>
      <c r="B590" s="54">
        <f ca="1">IF($A590&gt;= $C$5,$C$6, INDEX('Historical Data'!$D$2:$D$745, MATCH(A590, 'Historical Data'!$B$2:$B$745, 0)))</f>
        <v>1295.6389999999997</v>
      </c>
      <c r="C590" s="14">
        <f t="shared" ca="1" si="486"/>
        <v>1295.6389999999994</v>
      </c>
      <c r="D590" s="14">
        <f t="shared" ca="1" si="507"/>
        <v>0</v>
      </c>
      <c r="E590" s="14">
        <f t="shared" ca="1" si="516"/>
        <v>1295.6389999999997</v>
      </c>
      <c r="F590" s="14">
        <f t="shared" ca="1" si="508"/>
        <v>1295.6389999999997</v>
      </c>
      <c r="G590" s="14">
        <f t="shared" ref="G590:G653" ca="1" si="531">B590+G589</f>
        <v>727240.83699999913</v>
      </c>
      <c r="H590" s="15">
        <f ca="1">SUM(F$12:F590)</f>
        <v>372076.94200000016</v>
      </c>
      <c r="I590" s="16">
        <f ca="1">SUM(D$12:D590)+SUMIF(E$12:E590, "&lt;0")</f>
        <v>355163.8949999999</v>
      </c>
      <c r="J590" s="15"/>
      <c r="K590" s="9">
        <v>44761</v>
      </c>
      <c r="L590" s="14">
        <f t="shared" ca="1" si="479"/>
        <v>1788.5130798771124</v>
      </c>
      <c r="M590" s="14">
        <f t="shared" ca="1" si="487"/>
        <v>1788.5130798771129</v>
      </c>
      <c r="N590" s="14">
        <f t="shared" ca="1" si="493"/>
        <v>229.71807987711418</v>
      </c>
      <c r="O590" s="14">
        <f t="shared" ca="1" si="517"/>
        <v>1558.7949999999983</v>
      </c>
      <c r="P590" s="14">
        <f t="shared" ca="1" si="518"/>
        <v>1558.7949999999983</v>
      </c>
      <c r="Q590" s="14">
        <f t="shared" ca="1" si="501"/>
        <v>978606.61773733259</v>
      </c>
      <c r="R590" s="15">
        <f ca="1">SUM(P$12:P590)</f>
        <v>502458.85508755711</v>
      </c>
      <c r="S590" s="16">
        <f ca="1">SUM(N$12:N590)+SUMIF(O$12:O590, "&lt;0")</f>
        <v>476147.76264976902</v>
      </c>
      <c r="U590" s="9">
        <v>44761</v>
      </c>
      <c r="V590" s="14">
        <f t="shared" ca="1" si="480"/>
        <v>1250</v>
      </c>
      <c r="W590" s="14">
        <f t="shared" ca="1" si="488"/>
        <v>1250</v>
      </c>
      <c r="X590" s="14">
        <f t="shared" ca="1" si="494"/>
        <v>0</v>
      </c>
      <c r="Y590" s="14">
        <f t="shared" ca="1" si="519"/>
        <v>1250</v>
      </c>
      <c r="Z590" s="14">
        <f t="shared" ca="1" si="520"/>
        <v>1250</v>
      </c>
      <c r="AA590" s="14">
        <f t="shared" ca="1" si="502"/>
        <v>703964.94699999993</v>
      </c>
      <c r="AB590" s="15">
        <f ca="1">SUM(Z$12:Z590)</f>
        <v>359982.60700000002</v>
      </c>
      <c r="AC590" s="16">
        <f ca="1">SUM(X$12:X590)+SUMIF(Y$12:Y590, "&lt;0")</f>
        <v>343982.34</v>
      </c>
      <c r="AE590" s="9">
        <v>44761</v>
      </c>
      <c r="AF590" s="14">
        <f t="shared" ca="1" si="509"/>
        <v>2000</v>
      </c>
      <c r="AG590" s="14">
        <f t="shared" ca="1" si="484"/>
        <v>2000</v>
      </c>
      <c r="AH590" s="14">
        <f t="shared" ca="1" si="495"/>
        <v>358.60672974742738</v>
      </c>
      <c r="AI590" s="14">
        <f t="shared" ca="1" si="510"/>
        <v>1641.3932702525726</v>
      </c>
      <c r="AJ590" s="14">
        <f t="shared" ca="1" si="511"/>
        <v>1641.3932702525726</v>
      </c>
      <c r="AK590" s="14">
        <f t="shared" ca="1" si="521"/>
        <v>1085489.5629979603</v>
      </c>
      <c r="AL590" s="15">
        <f ca="1">SUM(AJ$12:AJ590)</f>
        <v>558198.27356908692</v>
      </c>
      <c r="AM590" s="16">
        <f ca="1">SUM(AH$12:AH590)+SUMIF(AI$12:AI590, "&lt;0")</f>
        <v>527291.28942887357</v>
      </c>
      <c r="AO590" s="9">
        <v>44761</v>
      </c>
      <c r="AP590" s="14">
        <f t="shared" ca="1" si="512"/>
        <v>3000</v>
      </c>
      <c r="AQ590" s="14">
        <f t="shared" ca="1" si="489"/>
        <v>3000</v>
      </c>
      <c r="AR590" s="14">
        <f t="shared" ca="1" si="496"/>
        <v>822.53948062249901</v>
      </c>
      <c r="AS590" s="14">
        <f t="shared" ca="1" si="522"/>
        <v>2177.460519377501</v>
      </c>
      <c r="AT590" s="14">
        <f t="shared" ca="1" si="523"/>
        <v>2177.460519377501</v>
      </c>
      <c r="AU590" s="14">
        <f t="shared" ca="1" si="503"/>
        <v>1567390.7878561858</v>
      </c>
      <c r="AV590" s="15">
        <f ca="1">SUM(AT$12:AT590)</f>
        <v>804042.36250615702</v>
      </c>
      <c r="AW590" s="16">
        <f ca="1">SUM(AR$12:AR590)+SUMIF(AS$12:AS590, "&lt;0")</f>
        <v>763348.42535002879</v>
      </c>
      <c r="AX590" s="15"/>
      <c r="AZ590" s="9">
        <v>44761</v>
      </c>
      <c r="BA590" s="14">
        <f t="shared" ca="1" si="481"/>
        <v>1500</v>
      </c>
      <c r="BB590" s="14">
        <f t="shared" ca="1" si="490"/>
        <v>1500</v>
      </c>
      <c r="BC590" s="14">
        <f t="shared" ca="1" si="497"/>
        <v>0</v>
      </c>
      <c r="BD590" s="14">
        <f t="shared" ca="1" si="524"/>
        <v>1500</v>
      </c>
      <c r="BE590" s="14">
        <f t="shared" ca="1" si="525"/>
        <v>1500</v>
      </c>
      <c r="BF590" s="14">
        <f t="shared" ca="1" si="504"/>
        <v>831464.94699999993</v>
      </c>
      <c r="BG590" s="15">
        <f ca="1">SUM(BE$12:BE590)</f>
        <v>426232.60700000013</v>
      </c>
      <c r="BH590" s="16">
        <f ca="1">SUM(BC$12:BC590)+SUMIF(BD$12:BD590, "&lt;0")</f>
        <v>405232.33999999991</v>
      </c>
      <c r="BJ590" s="9">
        <v>44761</v>
      </c>
      <c r="BK590" s="14">
        <f t="shared" ca="1" si="482"/>
        <v>1750</v>
      </c>
      <c r="BL590" s="14">
        <f t="shared" ca="1" si="491"/>
        <v>1750</v>
      </c>
      <c r="BM590" s="14">
        <f t="shared" ca="1" si="498"/>
        <v>191.20500000000175</v>
      </c>
      <c r="BN590" s="14">
        <f t="shared" ca="1" si="526"/>
        <v>1558.7949999999983</v>
      </c>
      <c r="BO590" s="14">
        <f t="shared" ca="1" si="527"/>
        <v>1558.7949999999983</v>
      </c>
      <c r="BP590" s="14">
        <f t="shared" ca="1" si="505"/>
        <v>958964.94699999993</v>
      </c>
      <c r="BQ590" s="15">
        <f ca="1">SUM(BO$12:BO590)</f>
        <v>492291.402</v>
      </c>
      <c r="BR590" s="16">
        <f ca="1">SUM(BM$12:BM590)+SUMIF(BN$12:BN590, "&lt;0")</f>
        <v>466673.54499999993</v>
      </c>
      <c r="BT590" s="9">
        <v>44761</v>
      </c>
      <c r="BU590" s="14">
        <f t="shared" ca="1" si="513"/>
        <v>2000</v>
      </c>
      <c r="BV590" s="14">
        <f t="shared" ca="1" si="485"/>
        <v>2000</v>
      </c>
      <c r="BW590" s="14">
        <f t="shared" ca="1" si="499"/>
        <v>358.60672974742738</v>
      </c>
      <c r="BX590" s="14">
        <f t="shared" ca="1" si="514"/>
        <v>1641.3932702525726</v>
      </c>
      <c r="BY590" s="14">
        <f t="shared" ca="1" si="515"/>
        <v>1641.3932702525726</v>
      </c>
      <c r="BZ590" s="14">
        <f t="shared" ca="1" si="528"/>
        <v>1085489.5629979603</v>
      </c>
      <c r="CA590" s="15">
        <f ca="1">SUM(BY$12:BY590)</f>
        <v>558198.27356908692</v>
      </c>
      <c r="CB590" s="16">
        <f ca="1">SUM(BW$12:BW590)+SUMIF(BX$12:BX590, "&lt;0")</f>
        <v>527291.28942887357</v>
      </c>
      <c r="CD590" s="9">
        <v>44761</v>
      </c>
      <c r="CE590" s="14">
        <f t="shared" ca="1" si="483"/>
        <v>2500</v>
      </c>
      <c r="CF590" s="14">
        <f t="shared" ca="1" si="492"/>
        <v>2500</v>
      </c>
      <c r="CG590" s="14">
        <f t="shared" ca="1" si="500"/>
        <v>358.60672974742738</v>
      </c>
      <c r="CH590" s="14">
        <f t="shared" ca="1" si="529"/>
        <v>2141.3932702525726</v>
      </c>
      <c r="CI590" s="14">
        <f t="shared" ca="1" si="530"/>
        <v>2141.3932702525726</v>
      </c>
      <c r="CJ590" s="14">
        <f t="shared" ca="1" si="506"/>
        <v>1331287.2951667549</v>
      </c>
      <c r="CK590" s="15">
        <f ca="1">SUM(CI$12:CI590)</f>
        <v>683996.00573788118</v>
      </c>
      <c r="CL590" s="16">
        <f ca="1">SUM(CG$12:CG590)+SUMIF(CH$12:CH590, "&lt;0")</f>
        <v>647291.28942887357</v>
      </c>
    </row>
    <row r="591" spans="1:90" x14ac:dyDescent="0.2">
      <c r="A591" s="24">
        <v>44762</v>
      </c>
      <c r="B591" s="54">
        <f ca="1">IF($A591&gt;= $C$5,$C$6, INDEX('Historical Data'!$D$2:$D$745, MATCH(A591, 'Historical Data'!$B$2:$B$745, 0)))</f>
        <v>1295.6389999999997</v>
      </c>
      <c r="C591" s="14">
        <f t="shared" ca="1" si="486"/>
        <v>1295.6389999999994</v>
      </c>
      <c r="D591" s="14">
        <f t="shared" ca="1" si="507"/>
        <v>553.36400000000231</v>
      </c>
      <c r="E591" s="14">
        <f t="shared" ca="1" si="516"/>
        <v>742.27499999999736</v>
      </c>
      <c r="F591" s="14">
        <f t="shared" ca="1" si="508"/>
        <v>742.27499999999736</v>
      </c>
      <c r="G591" s="14">
        <f t="shared" ca="1" si="531"/>
        <v>728536.47599999909</v>
      </c>
      <c r="H591" s="15">
        <f ca="1">SUM(F$12:F591)</f>
        <v>372819.21700000018</v>
      </c>
      <c r="I591" s="16">
        <f ca="1">SUM(D$12:D591)+SUMIF(E$12:E591, "&lt;0")</f>
        <v>355717.2589999999</v>
      </c>
      <c r="J591" s="15"/>
      <c r="K591" s="9">
        <v>44762</v>
      </c>
      <c r="L591" s="14">
        <f t="shared" ref="L591:L654" ca="1" si="532">IF(K591&lt;M$5, $B591, MIN(M$7, M$9 + $C$8*(K591-M$5)))</f>
        <v>1788.5130798771124</v>
      </c>
      <c r="M591" s="14">
        <f t="shared" ca="1" si="487"/>
        <v>1788.5130798771129</v>
      </c>
      <c r="N591" s="14">
        <f t="shared" ca="1" si="493"/>
        <v>1309.3940798771137</v>
      </c>
      <c r="O591" s="14">
        <f t="shared" ca="1" si="517"/>
        <v>479.11899999999878</v>
      </c>
      <c r="P591" s="14">
        <f t="shared" ca="1" si="518"/>
        <v>479.11899999999878</v>
      </c>
      <c r="Q591" s="14">
        <f t="shared" ca="1" si="501"/>
        <v>980395.13081720972</v>
      </c>
      <c r="R591" s="15">
        <f ca="1">SUM(P$12:P591)</f>
        <v>502937.97408755712</v>
      </c>
      <c r="S591" s="16">
        <f ca="1">SUM(N$12:N591)+SUMIF(O$12:O591, "&lt;0")</f>
        <v>477457.15672964614</v>
      </c>
      <c r="U591" s="9">
        <v>44762</v>
      </c>
      <c r="V591" s="14">
        <f t="shared" ref="V591:V654" ca="1" si="533">IF(U591&lt;W$5, $B591, MIN(W$7, W$9 + $C$8*(U591-W$5)))</f>
        <v>1250</v>
      </c>
      <c r="W591" s="14">
        <f t="shared" ca="1" si="488"/>
        <v>1250</v>
      </c>
      <c r="X591" s="14">
        <f t="shared" ca="1" si="494"/>
        <v>462.08600000000297</v>
      </c>
      <c r="Y591" s="14">
        <f t="shared" ca="1" si="519"/>
        <v>787.91399999999703</v>
      </c>
      <c r="Z591" s="14">
        <f t="shared" ca="1" si="520"/>
        <v>787.91399999999703</v>
      </c>
      <c r="AA591" s="14">
        <f t="shared" ca="1" si="502"/>
        <v>705214.94699999993</v>
      </c>
      <c r="AB591" s="15">
        <f ca="1">SUM(Z$12:Z591)</f>
        <v>360770.52100000001</v>
      </c>
      <c r="AC591" s="16">
        <f ca="1">SUM(X$12:X591)+SUMIF(Y$12:Y591, "&lt;0")</f>
        <v>344444.42600000004</v>
      </c>
      <c r="AE591" s="9">
        <v>44762</v>
      </c>
      <c r="AF591" s="14">
        <f t="shared" ca="1" si="509"/>
        <v>2000</v>
      </c>
      <c r="AG591" s="14">
        <f t="shared" ca="1" si="484"/>
        <v>2000</v>
      </c>
      <c r="AH591" s="14">
        <f t="shared" ca="1" si="495"/>
        <v>1464.0604597214892</v>
      </c>
      <c r="AI591" s="14">
        <f t="shared" ca="1" si="510"/>
        <v>535.93954027851078</v>
      </c>
      <c r="AJ591" s="14">
        <f t="shared" ca="1" si="511"/>
        <v>535.93954027851078</v>
      </c>
      <c r="AK591" s="14">
        <f t="shared" ca="1" si="521"/>
        <v>1087489.5629979603</v>
      </c>
      <c r="AL591" s="15">
        <f ca="1">SUM(AJ$12:AJ591)</f>
        <v>558734.21310936543</v>
      </c>
      <c r="AM591" s="16">
        <f ca="1">SUM(AH$12:AH591)+SUMIF(AI$12:AI591, "&lt;0")</f>
        <v>528755.34988859505</v>
      </c>
      <c r="AO591" s="9">
        <v>44762</v>
      </c>
      <c r="AP591" s="14">
        <f t="shared" ca="1" si="512"/>
        <v>3000</v>
      </c>
      <c r="AQ591" s="14">
        <f t="shared" ca="1" si="489"/>
        <v>3000</v>
      </c>
      <c r="AR591" s="14">
        <f t="shared" ca="1" si="496"/>
        <v>1902.2154806224985</v>
      </c>
      <c r="AS591" s="14">
        <f t="shared" ca="1" si="522"/>
        <v>1097.7845193775015</v>
      </c>
      <c r="AT591" s="14">
        <f t="shared" ca="1" si="523"/>
        <v>1097.7845193775015</v>
      </c>
      <c r="AU591" s="14">
        <f t="shared" ca="1" si="503"/>
        <v>1570390.7878561858</v>
      </c>
      <c r="AV591" s="15">
        <f ca="1">SUM(AT$12:AT591)</f>
        <v>805140.14702553453</v>
      </c>
      <c r="AW591" s="16">
        <f ca="1">SUM(AR$12:AR591)+SUMIF(AS$12:AS591, "&lt;0")</f>
        <v>765250.64083065127</v>
      </c>
      <c r="AX591" s="15"/>
      <c r="AZ591" s="9">
        <v>44762</v>
      </c>
      <c r="BA591" s="14">
        <f t="shared" ref="BA591:BA654" ca="1" si="534">IF(AZ591&lt;BB$5, $B591, MIN(BB$7, BB$9 + $C$8*(AZ591-BB$5)))</f>
        <v>1500</v>
      </c>
      <c r="BB591" s="14">
        <f t="shared" ca="1" si="490"/>
        <v>1500</v>
      </c>
      <c r="BC591" s="14">
        <f t="shared" ca="1" si="497"/>
        <v>962.08600000000297</v>
      </c>
      <c r="BD591" s="14">
        <f t="shared" ca="1" si="524"/>
        <v>537.91399999999703</v>
      </c>
      <c r="BE591" s="14">
        <f t="shared" ca="1" si="525"/>
        <v>537.91399999999703</v>
      </c>
      <c r="BF591" s="14">
        <f t="shared" ca="1" si="504"/>
        <v>832964.94699999993</v>
      </c>
      <c r="BG591" s="15">
        <f ca="1">SUM(BE$12:BE591)</f>
        <v>426770.52100000012</v>
      </c>
      <c r="BH591" s="16">
        <f ca="1">SUM(BC$12:BC591)+SUMIF(BD$12:BD591, "&lt;0")</f>
        <v>406194.42599999992</v>
      </c>
      <c r="BJ591" s="9">
        <v>44762</v>
      </c>
      <c r="BK591" s="14">
        <f t="shared" ref="BK591:BK654" ca="1" si="535">IF(BJ591&lt;BL$5, $B591, MIN(BL$7, BL$9 + $C$8*(BJ591-BL$5)))</f>
        <v>1750</v>
      </c>
      <c r="BL591" s="14">
        <f t="shared" ca="1" si="491"/>
        <v>1750</v>
      </c>
      <c r="BM591" s="14">
        <f t="shared" ca="1" si="498"/>
        <v>1270.8810000000012</v>
      </c>
      <c r="BN591" s="14">
        <f t="shared" ca="1" si="526"/>
        <v>479.11899999999878</v>
      </c>
      <c r="BO591" s="14">
        <f t="shared" ca="1" si="527"/>
        <v>479.11899999999878</v>
      </c>
      <c r="BP591" s="14">
        <f t="shared" ca="1" si="505"/>
        <v>960714.94699999993</v>
      </c>
      <c r="BQ591" s="15">
        <f ca="1">SUM(BO$12:BO591)</f>
        <v>492770.52100000001</v>
      </c>
      <c r="BR591" s="16">
        <f ca="1">SUM(BM$12:BM591)+SUMIF(BN$12:BN591, "&lt;0")</f>
        <v>467944.42599999986</v>
      </c>
      <c r="BT591" s="9">
        <v>44762</v>
      </c>
      <c r="BU591" s="14">
        <f t="shared" ca="1" si="513"/>
        <v>2000</v>
      </c>
      <c r="BV591" s="14">
        <f t="shared" ca="1" si="485"/>
        <v>2000</v>
      </c>
      <c r="BW591" s="14">
        <f t="shared" ca="1" si="499"/>
        <v>1464.0604597214892</v>
      </c>
      <c r="BX591" s="14">
        <f t="shared" ca="1" si="514"/>
        <v>535.93954027851078</v>
      </c>
      <c r="BY591" s="14">
        <f t="shared" ca="1" si="515"/>
        <v>535.93954027851078</v>
      </c>
      <c r="BZ591" s="14">
        <f t="shared" ca="1" si="528"/>
        <v>1087489.5629979603</v>
      </c>
      <c r="CA591" s="15">
        <f ca="1">SUM(BY$12:BY591)</f>
        <v>558734.21310936543</v>
      </c>
      <c r="CB591" s="16">
        <f ca="1">SUM(BW$12:BW591)+SUMIF(BX$12:BX591, "&lt;0")</f>
        <v>528755.34988859505</v>
      </c>
      <c r="CD591" s="9">
        <v>44762</v>
      </c>
      <c r="CE591" s="14">
        <f t="shared" ref="CE591:CE654" ca="1" si="536">IF(CD591&lt;CF$5, $B591, MIN(CF$7, CF$9 + $C$8*(CD591-CF$5)))</f>
        <v>2500</v>
      </c>
      <c r="CF591" s="14">
        <f t="shared" ca="1" si="492"/>
        <v>2500</v>
      </c>
      <c r="CG591" s="14">
        <f t="shared" ca="1" si="500"/>
        <v>1464.0604597214892</v>
      </c>
      <c r="CH591" s="14">
        <f t="shared" ca="1" si="529"/>
        <v>1035.9395402785108</v>
      </c>
      <c r="CI591" s="14">
        <f t="shared" ca="1" si="530"/>
        <v>1035.9395402785108</v>
      </c>
      <c r="CJ591" s="14">
        <f t="shared" ca="1" si="506"/>
        <v>1333787.2951667549</v>
      </c>
      <c r="CK591" s="15">
        <f ca="1">SUM(CI$12:CI591)</f>
        <v>685031.94527815969</v>
      </c>
      <c r="CL591" s="16">
        <f ca="1">SUM(CG$12:CG591)+SUMIF(CH$12:CH591, "&lt;0")</f>
        <v>648755.34988859505</v>
      </c>
    </row>
    <row r="592" spans="1:90" x14ac:dyDescent="0.2">
      <c r="A592" s="24">
        <v>44763</v>
      </c>
      <c r="B592" s="54">
        <f ca="1">IF($A592&gt;= $C$5,$C$6, INDEX('Historical Data'!$D$2:$D$745, MATCH(A592, 'Historical Data'!$B$2:$B$745, 0)))</f>
        <v>1295.6389999999997</v>
      </c>
      <c r="C592" s="14">
        <f t="shared" ca="1" si="486"/>
        <v>1295.6389999999994</v>
      </c>
      <c r="D592" s="14">
        <f t="shared" ca="1" si="507"/>
        <v>1121.5609999999983</v>
      </c>
      <c r="E592" s="14">
        <f t="shared" ca="1" si="516"/>
        <v>174.07800000000134</v>
      </c>
      <c r="F592" s="14">
        <f t="shared" ca="1" si="508"/>
        <v>174.07800000000134</v>
      </c>
      <c r="G592" s="14">
        <f t="shared" ca="1" si="531"/>
        <v>729832.11499999906</v>
      </c>
      <c r="H592" s="15">
        <f ca="1">SUM(F$12:F592)</f>
        <v>372993.29500000016</v>
      </c>
      <c r="I592" s="16">
        <f ca="1">SUM(D$12:D592)+SUMIF(E$12:E592, "&lt;0")</f>
        <v>356838.81999999989</v>
      </c>
      <c r="J592" s="15"/>
      <c r="K592" s="9">
        <v>44763</v>
      </c>
      <c r="L592" s="14">
        <f t="shared" ca="1" si="532"/>
        <v>1788.5130798771124</v>
      </c>
      <c r="M592" s="14">
        <f t="shared" ca="1" si="487"/>
        <v>1788.5130798771129</v>
      </c>
      <c r="N592" s="14">
        <f t="shared" ca="1" si="493"/>
        <v>1614.4350798771111</v>
      </c>
      <c r="O592" s="14">
        <f t="shared" ca="1" si="517"/>
        <v>174.07800000000134</v>
      </c>
      <c r="P592" s="14">
        <f t="shared" ca="1" si="518"/>
        <v>174.07800000000134</v>
      </c>
      <c r="Q592" s="14">
        <f t="shared" ca="1" si="501"/>
        <v>982183.64389708685</v>
      </c>
      <c r="R592" s="15">
        <f ca="1">SUM(P$12:P592)</f>
        <v>503112.05208755709</v>
      </c>
      <c r="S592" s="16">
        <f ca="1">SUM(N$12:N592)+SUMIF(O$12:O592, "&lt;0")</f>
        <v>479071.59180952323</v>
      </c>
      <c r="U592" s="9">
        <v>44763</v>
      </c>
      <c r="V592" s="14">
        <f t="shared" ca="1" si="533"/>
        <v>1250</v>
      </c>
      <c r="W592" s="14">
        <f t="shared" ca="1" si="488"/>
        <v>1250</v>
      </c>
      <c r="X592" s="14">
        <f t="shared" ca="1" si="494"/>
        <v>1075.9219999999987</v>
      </c>
      <c r="Y592" s="14">
        <f t="shared" ca="1" si="519"/>
        <v>174.07800000000134</v>
      </c>
      <c r="Z592" s="14">
        <f t="shared" ca="1" si="520"/>
        <v>174.07800000000134</v>
      </c>
      <c r="AA592" s="14">
        <f t="shared" ca="1" si="502"/>
        <v>706464.94699999993</v>
      </c>
      <c r="AB592" s="15">
        <f ca="1">SUM(Z$12:Z592)</f>
        <v>360944.59899999999</v>
      </c>
      <c r="AC592" s="16">
        <f ca="1">SUM(X$12:X592)+SUMIF(Y$12:Y592, "&lt;0")</f>
        <v>345520.34800000006</v>
      </c>
      <c r="AE592" s="9">
        <v>44763</v>
      </c>
      <c r="AF592" s="14">
        <f t="shared" ca="1" si="509"/>
        <v>2000</v>
      </c>
      <c r="AG592" s="14">
        <f t="shared" ca="1" si="484"/>
        <v>2000</v>
      </c>
      <c r="AH592" s="14">
        <f t="shared" ca="1" si="495"/>
        <v>1794.8791896955495</v>
      </c>
      <c r="AI592" s="14">
        <f t="shared" ca="1" si="510"/>
        <v>205.12081030445052</v>
      </c>
      <c r="AJ592" s="14">
        <f t="shared" ca="1" si="511"/>
        <v>205.12081030445052</v>
      </c>
      <c r="AK592" s="14">
        <f t="shared" ca="1" si="521"/>
        <v>1089489.5629979603</v>
      </c>
      <c r="AL592" s="15">
        <f ca="1">SUM(AJ$12:AJ592)</f>
        <v>558939.33391966985</v>
      </c>
      <c r="AM592" s="16">
        <f ca="1">SUM(AH$12:AH592)+SUMIF(AI$12:AI592, "&lt;0")</f>
        <v>530550.22907829063</v>
      </c>
      <c r="AO592" s="9">
        <v>44763</v>
      </c>
      <c r="AP592" s="14">
        <f t="shared" ca="1" si="512"/>
        <v>3000</v>
      </c>
      <c r="AQ592" s="14">
        <f t="shared" ca="1" si="489"/>
        <v>3000</v>
      </c>
      <c r="AR592" s="14">
        <f t="shared" ca="1" si="496"/>
        <v>2207.2564806224959</v>
      </c>
      <c r="AS592" s="14">
        <f t="shared" ca="1" si="522"/>
        <v>792.74351937750407</v>
      </c>
      <c r="AT592" s="14">
        <f t="shared" ca="1" si="523"/>
        <v>792.74351937750407</v>
      </c>
      <c r="AU592" s="14">
        <f t="shared" ca="1" si="503"/>
        <v>1573390.7878561858</v>
      </c>
      <c r="AV592" s="15">
        <f ca="1">SUM(AT$12:AT592)</f>
        <v>805932.89054491208</v>
      </c>
      <c r="AW592" s="16">
        <f ca="1">SUM(AR$12:AR592)+SUMIF(AS$12:AS592, "&lt;0")</f>
        <v>767457.89731127373</v>
      </c>
      <c r="AX592" s="15"/>
      <c r="AZ592" s="9">
        <v>44763</v>
      </c>
      <c r="BA592" s="14">
        <f t="shared" ca="1" si="534"/>
        <v>1500</v>
      </c>
      <c r="BB592" s="14">
        <f t="shared" ca="1" si="490"/>
        <v>1500</v>
      </c>
      <c r="BC592" s="14">
        <f t="shared" ca="1" si="497"/>
        <v>1325.9219999999987</v>
      </c>
      <c r="BD592" s="14">
        <f t="shared" ca="1" si="524"/>
        <v>174.07800000000134</v>
      </c>
      <c r="BE592" s="14">
        <f t="shared" ca="1" si="525"/>
        <v>174.07800000000134</v>
      </c>
      <c r="BF592" s="14">
        <f t="shared" ca="1" si="504"/>
        <v>834464.94699999993</v>
      </c>
      <c r="BG592" s="15">
        <f ca="1">SUM(BE$12:BE592)</f>
        <v>426944.5990000001</v>
      </c>
      <c r="BH592" s="16">
        <f ca="1">SUM(BC$12:BC592)+SUMIF(BD$12:BD592, "&lt;0")</f>
        <v>407520.34799999994</v>
      </c>
      <c r="BJ592" s="9">
        <v>44763</v>
      </c>
      <c r="BK592" s="14">
        <f t="shared" ca="1" si="535"/>
        <v>1750</v>
      </c>
      <c r="BL592" s="14">
        <f t="shared" ca="1" si="491"/>
        <v>1750</v>
      </c>
      <c r="BM592" s="14">
        <f t="shared" ca="1" si="498"/>
        <v>1575.9219999999987</v>
      </c>
      <c r="BN592" s="14">
        <f t="shared" ca="1" si="526"/>
        <v>174.07800000000134</v>
      </c>
      <c r="BO592" s="14">
        <f t="shared" ca="1" si="527"/>
        <v>174.07800000000134</v>
      </c>
      <c r="BP592" s="14">
        <f t="shared" ca="1" si="505"/>
        <v>962464.94699999993</v>
      </c>
      <c r="BQ592" s="15">
        <f ca="1">SUM(BO$12:BO592)</f>
        <v>492944.59899999999</v>
      </c>
      <c r="BR592" s="16">
        <f ca="1">SUM(BM$12:BM592)+SUMIF(BN$12:BN592, "&lt;0")</f>
        <v>469520.34799999988</v>
      </c>
      <c r="BT592" s="9">
        <v>44763</v>
      </c>
      <c r="BU592" s="14">
        <f t="shared" ca="1" si="513"/>
        <v>2000</v>
      </c>
      <c r="BV592" s="14">
        <f t="shared" ca="1" si="485"/>
        <v>2000</v>
      </c>
      <c r="BW592" s="14">
        <f t="shared" ca="1" si="499"/>
        <v>1794.8791896955495</v>
      </c>
      <c r="BX592" s="14">
        <f t="shared" ca="1" si="514"/>
        <v>205.12081030445052</v>
      </c>
      <c r="BY592" s="14">
        <f t="shared" ca="1" si="515"/>
        <v>205.12081030445052</v>
      </c>
      <c r="BZ592" s="14">
        <f t="shared" ca="1" si="528"/>
        <v>1089489.5629979603</v>
      </c>
      <c r="CA592" s="15">
        <f ca="1">SUM(BY$12:BY592)</f>
        <v>558939.33391966985</v>
      </c>
      <c r="CB592" s="16">
        <f ca="1">SUM(BW$12:BW592)+SUMIF(BX$12:BX592, "&lt;0")</f>
        <v>530550.22907829063</v>
      </c>
      <c r="CD592" s="9">
        <v>44763</v>
      </c>
      <c r="CE592" s="14">
        <f t="shared" ca="1" si="536"/>
        <v>2500</v>
      </c>
      <c r="CF592" s="14">
        <f t="shared" ca="1" si="492"/>
        <v>2500</v>
      </c>
      <c r="CG592" s="14">
        <f t="shared" ca="1" si="500"/>
        <v>1794.8791896955495</v>
      </c>
      <c r="CH592" s="14">
        <f t="shared" ca="1" si="529"/>
        <v>705.12081030445052</v>
      </c>
      <c r="CI592" s="14">
        <f t="shared" ca="1" si="530"/>
        <v>705.12081030445052</v>
      </c>
      <c r="CJ592" s="14">
        <f t="shared" ca="1" si="506"/>
        <v>1336287.2951667549</v>
      </c>
      <c r="CK592" s="15">
        <f ca="1">SUM(CI$12:CI592)</f>
        <v>685737.06608846411</v>
      </c>
      <c r="CL592" s="16">
        <f ca="1">SUM(CG$12:CG592)+SUMIF(CH$12:CH592, "&lt;0")</f>
        <v>650550.22907829063</v>
      </c>
    </row>
    <row r="593" spans="1:90" x14ac:dyDescent="0.2">
      <c r="A593" s="24">
        <v>44764</v>
      </c>
      <c r="B593" s="54">
        <f ca="1">IF($A593&gt;= $C$5,$C$6, INDEX('Historical Data'!$D$2:$D$745, MATCH(A593, 'Historical Data'!$B$2:$B$745, 0)))</f>
        <v>1295.6389999999997</v>
      </c>
      <c r="C593" s="14">
        <f t="shared" ca="1" si="486"/>
        <v>1295.6389999999994</v>
      </c>
      <c r="D593" s="14">
        <f t="shared" ca="1" si="507"/>
        <v>372.72900000000345</v>
      </c>
      <c r="E593" s="14">
        <f t="shared" ca="1" si="516"/>
        <v>922.90999999999622</v>
      </c>
      <c r="F593" s="14">
        <f t="shared" ca="1" si="508"/>
        <v>922.90999999999622</v>
      </c>
      <c r="G593" s="14">
        <f t="shared" ca="1" si="531"/>
        <v>731127.75399999903</v>
      </c>
      <c r="H593" s="15">
        <f ca="1">SUM(F$12:F593)</f>
        <v>373916.20500000013</v>
      </c>
      <c r="I593" s="16">
        <f ca="1">SUM(D$12:D593)+SUMIF(E$12:E593, "&lt;0")</f>
        <v>357211.54899999988</v>
      </c>
      <c r="J593" s="15"/>
      <c r="K593" s="9">
        <v>44764</v>
      </c>
      <c r="L593" s="14">
        <f t="shared" ca="1" si="532"/>
        <v>1788.5130798771124</v>
      </c>
      <c r="M593" s="14">
        <f t="shared" ca="1" si="487"/>
        <v>1788.5130798771129</v>
      </c>
      <c r="N593" s="14">
        <f t="shared" ca="1" si="493"/>
        <v>865.60307987711622</v>
      </c>
      <c r="O593" s="14">
        <f t="shared" ca="1" si="517"/>
        <v>922.90999999999622</v>
      </c>
      <c r="P593" s="14">
        <f t="shared" ca="1" si="518"/>
        <v>922.90999999999622</v>
      </c>
      <c r="Q593" s="14">
        <f t="shared" ca="1" si="501"/>
        <v>983972.15697696398</v>
      </c>
      <c r="R593" s="15">
        <f ca="1">SUM(P$12:P593)</f>
        <v>504034.96208755707</v>
      </c>
      <c r="S593" s="16">
        <f ca="1">SUM(N$12:N593)+SUMIF(O$12:O593, "&lt;0")</f>
        <v>479937.19488940033</v>
      </c>
      <c r="U593" s="9">
        <v>44764</v>
      </c>
      <c r="V593" s="14">
        <f t="shared" ca="1" si="533"/>
        <v>1250</v>
      </c>
      <c r="W593" s="14">
        <f t="shared" ca="1" si="488"/>
        <v>1250</v>
      </c>
      <c r="X593" s="14">
        <f t="shared" ca="1" si="494"/>
        <v>327.09000000000378</v>
      </c>
      <c r="Y593" s="14">
        <f t="shared" ca="1" si="519"/>
        <v>922.90999999999622</v>
      </c>
      <c r="Z593" s="14">
        <f t="shared" ca="1" si="520"/>
        <v>922.90999999999622</v>
      </c>
      <c r="AA593" s="14">
        <f t="shared" ca="1" si="502"/>
        <v>707714.94699999993</v>
      </c>
      <c r="AB593" s="15">
        <f ca="1">SUM(Z$12:Z593)</f>
        <v>361867.50899999996</v>
      </c>
      <c r="AC593" s="16">
        <f ca="1">SUM(X$12:X593)+SUMIF(Y$12:Y593, "&lt;0")</f>
        <v>345847.43800000008</v>
      </c>
      <c r="AE593" s="9">
        <v>44764</v>
      </c>
      <c r="AF593" s="14">
        <f t="shared" ca="1" si="509"/>
        <v>2000</v>
      </c>
      <c r="AG593" s="14">
        <f t="shared" ca="1" si="484"/>
        <v>2000</v>
      </c>
      <c r="AH593" s="14">
        <f t="shared" ca="1" si="495"/>
        <v>1071.8249196696172</v>
      </c>
      <c r="AI593" s="14">
        <f t="shared" ca="1" si="510"/>
        <v>928.1750803303828</v>
      </c>
      <c r="AJ593" s="14">
        <f t="shared" ca="1" si="511"/>
        <v>928.1750803303828</v>
      </c>
      <c r="AK593" s="14">
        <f t="shared" ca="1" si="521"/>
        <v>1091489.5629979603</v>
      </c>
      <c r="AL593" s="15">
        <f ca="1">SUM(AJ$12:AJ593)</f>
        <v>559867.50900000019</v>
      </c>
      <c r="AM593" s="16">
        <f ca="1">SUM(AH$12:AH593)+SUMIF(AI$12:AI593, "&lt;0")</f>
        <v>531622.05399796029</v>
      </c>
      <c r="AO593" s="9">
        <v>44764</v>
      </c>
      <c r="AP593" s="14">
        <f t="shared" ca="1" si="512"/>
        <v>3000</v>
      </c>
      <c r="AQ593" s="14">
        <f t="shared" ca="1" si="489"/>
        <v>3000</v>
      </c>
      <c r="AR593" s="14">
        <f t="shared" ca="1" si="496"/>
        <v>1458.4244806225008</v>
      </c>
      <c r="AS593" s="14">
        <f t="shared" ca="1" si="522"/>
        <v>1541.5755193774992</v>
      </c>
      <c r="AT593" s="14">
        <f t="shared" ca="1" si="523"/>
        <v>1541.5755193774992</v>
      </c>
      <c r="AU593" s="14">
        <f t="shared" ca="1" si="503"/>
        <v>1576390.7878561858</v>
      </c>
      <c r="AV593" s="15">
        <f ca="1">SUM(AT$12:AT593)</f>
        <v>807474.46606428956</v>
      </c>
      <c r="AW593" s="16">
        <f ca="1">SUM(AR$12:AR593)+SUMIF(AS$12:AS593, "&lt;0")</f>
        <v>768916.32179189625</v>
      </c>
      <c r="AX593" s="15"/>
      <c r="AZ593" s="9">
        <v>44764</v>
      </c>
      <c r="BA593" s="14">
        <f t="shared" ca="1" si="534"/>
        <v>1500</v>
      </c>
      <c r="BB593" s="14">
        <f t="shared" ca="1" si="490"/>
        <v>1500</v>
      </c>
      <c r="BC593" s="14">
        <f t="shared" ca="1" si="497"/>
        <v>577.09000000000378</v>
      </c>
      <c r="BD593" s="14">
        <f t="shared" ca="1" si="524"/>
        <v>922.90999999999622</v>
      </c>
      <c r="BE593" s="14">
        <f t="shared" ca="1" si="525"/>
        <v>922.90999999999622</v>
      </c>
      <c r="BF593" s="14">
        <f t="shared" ca="1" si="504"/>
        <v>835964.94699999993</v>
      </c>
      <c r="BG593" s="15">
        <f ca="1">SUM(BE$12:BE593)</f>
        <v>427867.50900000008</v>
      </c>
      <c r="BH593" s="16">
        <f ca="1">SUM(BC$12:BC593)+SUMIF(BD$12:BD593, "&lt;0")</f>
        <v>408097.43799999997</v>
      </c>
      <c r="BJ593" s="9">
        <v>44764</v>
      </c>
      <c r="BK593" s="14">
        <f t="shared" ca="1" si="535"/>
        <v>1750</v>
      </c>
      <c r="BL593" s="14">
        <f t="shared" ca="1" si="491"/>
        <v>1750</v>
      </c>
      <c r="BM593" s="14">
        <f t="shared" ca="1" si="498"/>
        <v>827.09000000000378</v>
      </c>
      <c r="BN593" s="14">
        <f t="shared" ca="1" si="526"/>
        <v>922.90999999999622</v>
      </c>
      <c r="BO593" s="14">
        <f t="shared" ca="1" si="527"/>
        <v>922.90999999999622</v>
      </c>
      <c r="BP593" s="14">
        <f t="shared" ca="1" si="505"/>
        <v>964214.94699999993</v>
      </c>
      <c r="BQ593" s="15">
        <f ca="1">SUM(BO$12:BO593)</f>
        <v>493867.50899999996</v>
      </c>
      <c r="BR593" s="16">
        <f ca="1">SUM(BM$12:BM593)+SUMIF(BN$12:BN593, "&lt;0")</f>
        <v>470347.43799999997</v>
      </c>
      <c r="BT593" s="9">
        <v>44764</v>
      </c>
      <c r="BU593" s="14">
        <f t="shared" ca="1" si="513"/>
        <v>2000</v>
      </c>
      <c r="BV593" s="14">
        <f t="shared" ca="1" si="485"/>
        <v>2000</v>
      </c>
      <c r="BW593" s="14">
        <f t="shared" ca="1" si="499"/>
        <v>1071.8249196696172</v>
      </c>
      <c r="BX593" s="14">
        <f t="shared" ca="1" si="514"/>
        <v>928.1750803303828</v>
      </c>
      <c r="BY593" s="14">
        <f t="shared" ca="1" si="515"/>
        <v>928.1750803303828</v>
      </c>
      <c r="BZ593" s="14">
        <f t="shared" ca="1" si="528"/>
        <v>1091489.5629979603</v>
      </c>
      <c r="CA593" s="15">
        <f ca="1">SUM(BY$12:BY593)</f>
        <v>559867.50900000019</v>
      </c>
      <c r="CB593" s="16">
        <f ca="1">SUM(BW$12:BW593)+SUMIF(BX$12:BX593, "&lt;0")</f>
        <v>531622.05399796029</v>
      </c>
      <c r="CD593" s="9">
        <v>44764</v>
      </c>
      <c r="CE593" s="14">
        <f t="shared" ca="1" si="536"/>
        <v>2500</v>
      </c>
      <c r="CF593" s="14">
        <f t="shared" ca="1" si="492"/>
        <v>2500</v>
      </c>
      <c r="CG593" s="14">
        <f t="shared" ca="1" si="500"/>
        <v>1071.8249196696172</v>
      </c>
      <c r="CH593" s="14">
        <f t="shared" ca="1" si="529"/>
        <v>1428.1750803303828</v>
      </c>
      <c r="CI593" s="14">
        <f t="shared" ca="1" si="530"/>
        <v>1428.1750803303828</v>
      </c>
      <c r="CJ593" s="14">
        <f t="shared" ca="1" si="506"/>
        <v>1338787.2951667549</v>
      </c>
      <c r="CK593" s="15">
        <f ca="1">SUM(CI$12:CI593)</f>
        <v>687165.24116879446</v>
      </c>
      <c r="CL593" s="16">
        <f ca="1">SUM(CG$12:CG593)+SUMIF(CH$12:CH593, "&lt;0")</f>
        <v>651622.05399796029</v>
      </c>
    </row>
    <row r="594" spans="1:90" x14ac:dyDescent="0.2">
      <c r="A594" s="24">
        <v>44765</v>
      </c>
      <c r="B594" s="54">
        <f ca="1">IF($A594&gt;= $C$5,$C$6, INDEX('Historical Data'!$D$2:$D$745, MATCH(A594, 'Historical Data'!$B$2:$B$745, 0)))</f>
        <v>1295.6389999999997</v>
      </c>
      <c r="C594" s="14">
        <f t="shared" ca="1" si="486"/>
        <v>1295.6389999999994</v>
      </c>
      <c r="D594" s="14">
        <f t="shared" ca="1" si="507"/>
        <v>241.42199999999548</v>
      </c>
      <c r="E594" s="14">
        <f t="shared" ca="1" si="516"/>
        <v>1054.2170000000042</v>
      </c>
      <c r="F594" s="14">
        <f t="shared" ca="1" si="508"/>
        <v>1054.2170000000042</v>
      </c>
      <c r="G594" s="14">
        <f t="shared" ca="1" si="531"/>
        <v>732423.39299999899</v>
      </c>
      <c r="H594" s="15">
        <f ca="1">SUM(F$12:F594)</f>
        <v>374970.42200000014</v>
      </c>
      <c r="I594" s="16">
        <f ca="1">SUM(D$12:D594)+SUMIF(E$12:E594, "&lt;0")</f>
        <v>357452.9709999999</v>
      </c>
      <c r="J594" s="15"/>
      <c r="K594" s="9">
        <v>44765</v>
      </c>
      <c r="L594" s="14">
        <f t="shared" ca="1" si="532"/>
        <v>1788.5130798771124</v>
      </c>
      <c r="M594" s="14">
        <f t="shared" ca="1" si="487"/>
        <v>1788.5130798771129</v>
      </c>
      <c r="N594" s="14">
        <f t="shared" ca="1" si="493"/>
        <v>734.29607987710824</v>
      </c>
      <c r="O594" s="14">
        <f t="shared" ca="1" si="517"/>
        <v>1054.2170000000042</v>
      </c>
      <c r="P594" s="14">
        <f t="shared" ca="1" si="518"/>
        <v>1054.2170000000042</v>
      </c>
      <c r="Q594" s="14">
        <f t="shared" ca="1" si="501"/>
        <v>985760.6700568411</v>
      </c>
      <c r="R594" s="15">
        <f ca="1">SUM(P$12:P594)</f>
        <v>505089.17908755707</v>
      </c>
      <c r="S594" s="16">
        <f ca="1">SUM(N$12:N594)+SUMIF(O$12:O594, "&lt;0")</f>
        <v>480671.49096927745</v>
      </c>
      <c r="U594" s="9">
        <v>44765</v>
      </c>
      <c r="V594" s="14">
        <f t="shared" ca="1" si="533"/>
        <v>1250</v>
      </c>
      <c r="W594" s="14">
        <f t="shared" ca="1" si="488"/>
        <v>1250</v>
      </c>
      <c r="X594" s="14">
        <f t="shared" ca="1" si="494"/>
        <v>195.78299999999581</v>
      </c>
      <c r="Y594" s="14">
        <f t="shared" ca="1" si="519"/>
        <v>1054.2170000000042</v>
      </c>
      <c r="Z594" s="14">
        <f t="shared" ca="1" si="520"/>
        <v>1054.2170000000042</v>
      </c>
      <c r="AA594" s="14">
        <f t="shared" ca="1" si="502"/>
        <v>708964.94699999993</v>
      </c>
      <c r="AB594" s="15">
        <f ca="1">SUM(Z$12:Z594)</f>
        <v>362921.72599999997</v>
      </c>
      <c r="AC594" s="16">
        <f ca="1">SUM(X$12:X594)+SUMIF(Y$12:Y594, "&lt;0")</f>
        <v>346043.22100000008</v>
      </c>
      <c r="AE594" s="9">
        <v>44765</v>
      </c>
      <c r="AF594" s="14">
        <f t="shared" ca="1" si="509"/>
        <v>2000</v>
      </c>
      <c r="AG594" s="14">
        <f t="shared" ref="AG594:AG657" ca="1" si="537">AVERAGE(AF588:AF594)</f>
        <v>2000</v>
      </c>
      <c r="AH594" s="14">
        <f t="shared" ca="1" si="495"/>
        <v>945.78299999999581</v>
      </c>
      <c r="AI594" s="14">
        <f t="shared" ca="1" si="510"/>
        <v>1054.2170000000042</v>
      </c>
      <c r="AJ594" s="14">
        <f t="shared" ca="1" si="511"/>
        <v>1054.2170000000042</v>
      </c>
      <c r="AK594" s="14">
        <f t="shared" ca="1" si="521"/>
        <v>1093489.5629979603</v>
      </c>
      <c r="AL594" s="15">
        <f ca="1">SUM(AJ$12:AJ594)</f>
        <v>560921.72600000026</v>
      </c>
      <c r="AM594" s="16">
        <f ca="1">SUM(AH$12:AH594)+SUMIF(AI$12:AI594, "&lt;0")</f>
        <v>532567.83699796023</v>
      </c>
      <c r="AO594" s="9">
        <v>44765</v>
      </c>
      <c r="AP594" s="14">
        <f t="shared" ca="1" si="512"/>
        <v>3000</v>
      </c>
      <c r="AQ594" s="14">
        <f t="shared" ca="1" si="489"/>
        <v>3000</v>
      </c>
      <c r="AR594" s="14">
        <f t="shared" ca="1" si="496"/>
        <v>1327.1174806224931</v>
      </c>
      <c r="AS594" s="14">
        <f t="shared" ca="1" si="522"/>
        <v>1672.8825193775069</v>
      </c>
      <c r="AT594" s="14">
        <f t="shared" ca="1" si="523"/>
        <v>1672.8825193775069</v>
      </c>
      <c r="AU594" s="14">
        <f t="shared" ca="1" si="503"/>
        <v>1579390.7878561858</v>
      </c>
      <c r="AV594" s="15">
        <f ca="1">SUM(AT$12:AT594)</f>
        <v>809147.34858366707</v>
      </c>
      <c r="AW594" s="16">
        <f ca="1">SUM(AR$12:AR594)+SUMIF(AS$12:AS594, "&lt;0")</f>
        <v>770243.43927251874</v>
      </c>
      <c r="AX594" s="15"/>
      <c r="AZ594" s="9">
        <v>44765</v>
      </c>
      <c r="BA594" s="14">
        <f t="shared" ca="1" si="534"/>
        <v>1500</v>
      </c>
      <c r="BB594" s="14">
        <f t="shared" ca="1" si="490"/>
        <v>1500</v>
      </c>
      <c r="BC594" s="14">
        <f t="shared" ca="1" si="497"/>
        <v>445.78299999999581</v>
      </c>
      <c r="BD594" s="14">
        <f t="shared" ca="1" si="524"/>
        <v>1054.2170000000042</v>
      </c>
      <c r="BE594" s="14">
        <f t="shared" ca="1" si="525"/>
        <v>1054.2170000000042</v>
      </c>
      <c r="BF594" s="14">
        <f t="shared" ca="1" si="504"/>
        <v>837464.94699999993</v>
      </c>
      <c r="BG594" s="15">
        <f ca="1">SUM(BE$12:BE594)</f>
        <v>428921.72600000008</v>
      </c>
      <c r="BH594" s="16">
        <f ca="1">SUM(BC$12:BC594)+SUMIF(BD$12:BD594, "&lt;0")</f>
        <v>408543.22099999996</v>
      </c>
      <c r="BJ594" s="9">
        <v>44765</v>
      </c>
      <c r="BK594" s="14">
        <f t="shared" ca="1" si="535"/>
        <v>1750</v>
      </c>
      <c r="BL594" s="14">
        <f t="shared" ca="1" si="491"/>
        <v>1750</v>
      </c>
      <c r="BM594" s="14">
        <f t="shared" ca="1" si="498"/>
        <v>695.78299999999581</v>
      </c>
      <c r="BN594" s="14">
        <f t="shared" ca="1" si="526"/>
        <v>1054.2170000000042</v>
      </c>
      <c r="BO594" s="14">
        <f t="shared" ca="1" si="527"/>
        <v>1054.2170000000042</v>
      </c>
      <c r="BP594" s="14">
        <f t="shared" ca="1" si="505"/>
        <v>965964.94699999993</v>
      </c>
      <c r="BQ594" s="15">
        <f ca="1">SUM(BO$12:BO594)</f>
        <v>494921.72599999997</v>
      </c>
      <c r="BR594" s="16">
        <f ca="1">SUM(BM$12:BM594)+SUMIF(BN$12:BN594, "&lt;0")</f>
        <v>471043.2209999999</v>
      </c>
      <c r="BT594" s="9">
        <v>44765</v>
      </c>
      <c r="BU594" s="14">
        <f t="shared" ca="1" si="513"/>
        <v>2000</v>
      </c>
      <c r="BV594" s="14">
        <f t="shared" ref="BV594:BV657" ca="1" si="538">AVERAGE(BU588:BU594)</f>
        <v>2000</v>
      </c>
      <c r="BW594" s="14">
        <f t="shared" ca="1" si="499"/>
        <v>945.78299999999581</v>
      </c>
      <c r="BX594" s="14">
        <f t="shared" ca="1" si="514"/>
        <v>1054.2170000000042</v>
      </c>
      <c r="BY594" s="14">
        <f t="shared" ca="1" si="515"/>
        <v>1054.2170000000042</v>
      </c>
      <c r="BZ594" s="14">
        <f t="shared" ca="1" si="528"/>
        <v>1093489.5629979603</v>
      </c>
      <c r="CA594" s="15">
        <f ca="1">SUM(BY$12:BY594)</f>
        <v>560921.72600000026</v>
      </c>
      <c r="CB594" s="16">
        <f ca="1">SUM(BW$12:BW594)+SUMIF(BX$12:BX594, "&lt;0")</f>
        <v>532567.83699796023</v>
      </c>
      <c r="CD594" s="9">
        <v>44765</v>
      </c>
      <c r="CE594" s="14">
        <f t="shared" ca="1" si="536"/>
        <v>2500</v>
      </c>
      <c r="CF594" s="14">
        <f t="shared" ca="1" si="492"/>
        <v>2500</v>
      </c>
      <c r="CG594" s="14">
        <f t="shared" ca="1" si="500"/>
        <v>966.29564964367182</v>
      </c>
      <c r="CH594" s="14">
        <f t="shared" ca="1" si="529"/>
        <v>1533.7043503563282</v>
      </c>
      <c r="CI594" s="14">
        <f t="shared" ca="1" si="530"/>
        <v>1533.7043503563282</v>
      </c>
      <c r="CJ594" s="14">
        <f t="shared" ca="1" si="506"/>
        <v>1341287.2951667549</v>
      </c>
      <c r="CK594" s="15">
        <f ca="1">SUM(CI$12:CI594)</f>
        <v>688698.94551915082</v>
      </c>
      <c r="CL594" s="16">
        <f ca="1">SUM(CG$12:CG594)+SUMIF(CH$12:CH594, "&lt;0")</f>
        <v>652588.34964760393</v>
      </c>
    </row>
    <row r="595" spans="1:90" x14ac:dyDescent="0.2">
      <c r="A595" s="24">
        <v>44766</v>
      </c>
      <c r="B595" s="54">
        <f ca="1">IF($A595&gt;= $C$5,$C$6, INDEX('Historical Data'!$D$2:$D$745, MATCH(A595, 'Historical Data'!$B$2:$B$745, 0)))</f>
        <v>1295.6389999999997</v>
      </c>
      <c r="C595" s="14">
        <f t="shared" ref="C595:C658" ca="1" si="539">AVERAGE(B589:B595)</f>
        <v>1295.6389999999994</v>
      </c>
      <c r="D595" s="14">
        <f t="shared" ca="1" si="507"/>
        <v>0</v>
      </c>
      <c r="E595" s="14">
        <f t="shared" ca="1" si="516"/>
        <v>1295.6389999999997</v>
      </c>
      <c r="F595" s="14">
        <f t="shared" ca="1" si="508"/>
        <v>1295.6389999999997</v>
      </c>
      <c r="G595" s="14">
        <f t="shared" ca="1" si="531"/>
        <v>733719.03199999896</v>
      </c>
      <c r="H595" s="15">
        <f ca="1">SUM(F$12:F595)</f>
        <v>376266.06100000016</v>
      </c>
      <c r="I595" s="16">
        <f ca="1">SUM(D$12:D595)+SUMIF(E$12:E595, "&lt;0")</f>
        <v>357452.9709999999</v>
      </c>
      <c r="J595" s="15"/>
      <c r="K595" s="9">
        <v>44766</v>
      </c>
      <c r="L595" s="14">
        <f t="shared" ca="1" si="532"/>
        <v>1788.5130798771124</v>
      </c>
      <c r="M595" s="14">
        <f t="shared" ref="M595:M658" ca="1" si="540">AVERAGE(L589:L595)</f>
        <v>1788.5130798771129</v>
      </c>
      <c r="N595" s="14">
        <f t="shared" ca="1" si="493"/>
        <v>164.89807987711447</v>
      </c>
      <c r="O595" s="14">
        <f t="shared" ca="1" si="517"/>
        <v>1623.614999999998</v>
      </c>
      <c r="P595" s="14">
        <f t="shared" ca="1" si="518"/>
        <v>1623.614999999998</v>
      </c>
      <c r="Q595" s="14">
        <f t="shared" ca="1" si="501"/>
        <v>987549.18313671823</v>
      </c>
      <c r="R595" s="15">
        <f ca="1">SUM(P$12:P595)</f>
        <v>506712.79408755706</v>
      </c>
      <c r="S595" s="16">
        <f ca="1">SUM(N$12:N595)+SUMIF(O$12:O595, "&lt;0")</f>
        <v>480836.38904915459</v>
      </c>
      <c r="U595" s="9">
        <v>44766</v>
      </c>
      <c r="V595" s="14">
        <f t="shared" ca="1" si="533"/>
        <v>1250</v>
      </c>
      <c r="W595" s="14">
        <f t="shared" ref="W595:W658" ca="1" si="541">AVERAGE(V589:V595)</f>
        <v>1250</v>
      </c>
      <c r="X595" s="14">
        <f t="shared" ca="1" si="494"/>
        <v>0</v>
      </c>
      <c r="Y595" s="14">
        <f t="shared" ca="1" si="519"/>
        <v>1250</v>
      </c>
      <c r="Z595" s="14">
        <f t="shared" ca="1" si="520"/>
        <v>1250</v>
      </c>
      <c r="AA595" s="14">
        <f t="shared" ca="1" si="502"/>
        <v>710214.94699999993</v>
      </c>
      <c r="AB595" s="15">
        <f ca="1">SUM(Z$12:Z595)</f>
        <v>364171.72599999997</v>
      </c>
      <c r="AC595" s="16">
        <f ca="1">SUM(X$12:X595)+SUMIF(Y$12:Y595, "&lt;0")</f>
        <v>346043.22100000008</v>
      </c>
      <c r="AE595" s="9">
        <v>44766</v>
      </c>
      <c r="AF595" s="14">
        <f t="shared" ca="1" si="509"/>
        <v>2000</v>
      </c>
      <c r="AG595" s="14">
        <f t="shared" ca="1" si="537"/>
        <v>2000</v>
      </c>
      <c r="AH595" s="14">
        <f t="shared" ca="1" si="495"/>
        <v>376.38500000000204</v>
      </c>
      <c r="AI595" s="14">
        <f t="shared" ca="1" si="510"/>
        <v>1623.614999999998</v>
      </c>
      <c r="AJ595" s="14">
        <f t="shared" ca="1" si="511"/>
        <v>1623.614999999998</v>
      </c>
      <c r="AK595" s="14">
        <f t="shared" ca="1" si="521"/>
        <v>1095489.5629979603</v>
      </c>
      <c r="AL595" s="15">
        <f ca="1">SUM(AJ$12:AJ595)</f>
        <v>562545.34100000025</v>
      </c>
      <c r="AM595" s="16">
        <f ca="1">SUM(AH$12:AH595)+SUMIF(AI$12:AI595, "&lt;0")</f>
        <v>532944.22199796024</v>
      </c>
      <c r="AO595" s="9">
        <v>44766</v>
      </c>
      <c r="AP595" s="14">
        <f t="shared" ca="1" si="512"/>
        <v>3000</v>
      </c>
      <c r="AQ595" s="14">
        <f t="shared" ref="AQ595:AQ658" ca="1" si="542">ROUND(AVERAGE(AP589:AP595), 0)</f>
        <v>3000</v>
      </c>
      <c r="AR595" s="14">
        <f t="shared" ca="1" si="496"/>
        <v>757.71948062249976</v>
      </c>
      <c r="AS595" s="14">
        <f t="shared" ca="1" si="522"/>
        <v>2242.2805193775002</v>
      </c>
      <c r="AT595" s="14">
        <f t="shared" ca="1" si="523"/>
        <v>2242.2805193775002</v>
      </c>
      <c r="AU595" s="14">
        <f t="shared" ca="1" si="503"/>
        <v>1582390.7878561858</v>
      </c>
      <c r="AV595" s="15">
        <f ca="1">SUM(AT$12:AT595)</f>
        <v>811389.62910304463</v>
      </c>
      <c r="AW595" s="16">
        <f ca="1">SUM(AR$12:AR595)+SUMIF(AS$12:AS595, "&lt;0")</f>
        <v>771001.15875314118</v>
      </c>
      <c r="AX595" s="15"/>
      <c r="AZ595" s="9">
        <v>44766</v>
      </c>
      <c r="BA595" s="14">
        <f t="shared" ca="1" si="534"/>
        <v>1500</v>
      </c>
      <c r="BB595" s="14">
        <f t="shared" ref="BB595:BB658" ca="1" si="543">AVERAGE(BA589:BA595)</f>
        <v>1500</v>
      </c>
      <c r="BC595" s="14">
        <f t="shared" ca="1" si="497"/>
        <v>0</v>
      </c>
      <c r="BD595" s="14">
        <f t="shared" ca="1" si="524"/>
        <v>1500</v>
      </c>
      <c r="BE595" s="14">
        <f t="shared" ca="1" si="525"/>
        <v>1500</v>
      </c>
      <c r="BF595" s="14">
        <f t="shared" ca="1" si="504"/>
        <v>838964.94699999993</v>
      </c>
      <c r="BG595" s="15">
        <f ca="1">SUM(BE$12:BE595)</f>
        <v>430421.72600000008</v>
      </c>
      <c r="BH595" s="16">
        <f ca="1">SUM(BC$12:BC595)+SUMIF(BD$12:BD595, "&lt;0")</f>
        <v>408543.22099999996</v>
      </c>
      <c r="BJ595" s="9">
        <v>44766</v>
      </c>
      <c r="BK595" s="14">
        <f t="shared" ca="1" si="535"/>
        <v>1750</v>
      </c>
      <c r="BL595" s="14">
        <f t="shared" ref="BL595:BL658" ca="1" si="544">AVERAGE(BK589:BK595)</f>
        <v>1750</v>
      </c>
      <c r="BM595" s="14">
        <f t="shared" ca="1" si="498"/>
        <v>126.38500000000204</v>
      </c>
      <c r="BN595" s="14">
        <f t="shared" ca="1" si="526"/>
        <v>1623.614999999998</v>
      </c>
      <c r="BO595" s="14">
        <f t="shared" ca="1" si="527"/>
        <v>1623.614999999998</v>
      </c>
      <c r="BP595" s="14">
        <f t="shared" ca="1" si="505"/>
        <v>967714.94699999993</v>
      </c>
      <c r="BQ595" s="15">
        <f ca="1">SUM(BO$12:BO595)</f>
        <v>496545.34099999996</v>
      </c>
      <c r="BR595" s="16">
        <f ca="1">SUM(BM$12:BM595)+SUMIF(BN$12:BN595, "&lt;0")</f>
        <v>471169.60599999991</v>
      </c>
      <c r="BT595" s="9">
        <v>44766</v>
      </c>
      <c r="BU595" s="14">
        <f t="shared" ca="1" si="513"/>
        <v>2000</v>
      </c>
      <c r="BV595" s="14">
        <f t="shared" ca="1" si="538"/>
        <v>2000</v>
      </c>
      <c r="BW595" s="14">
        <f t="shared" ca="1" si="499"/>
        <v>376.38500000000204</v>
      </c>
      <c r="BX595" s="14">
        <f t="shared" ca="1" si="514"/>
        <v>1623.614999999998</v>
      </c>
      <c r="BY595" s="14">
        <f t="shared" ca="1" si="515"/>
        <v>1623.614999999998</v>
      </c>
      <c r="BZ595" s="14">
        <f t="shared" ca="1" si="528"/>
        <v>1095489.5629979603</v>
      </c>
      <c r="CA595" s="15">
        <f ca="1">SUM(BY$12:BY595)</f>
        <v>562545.34100000025</v>
      </c>
      <c r="CB595" s="16">
        <f ca="1">SUM(BW$12:BW595)+SUMIF(BX$12:BX595, "&lt;0")</f>
        <v>532944.22199796024</v>
      </c>
      <c r="CD595" s="9">
        <v>44766</v>
      </c>
      <c r="CE595" s="14">
        <f t="shared" ca="1" si="536"/>
        <v>2500</v>
      </c>
      <c r="CF595" s="14">
        <f t="shared" ref="CF595:CF658" ca="1" si="545">AVERAGE(CE589:CE595)</f>
        <v>2500</v>
      </c>
      <c r="CG595" s="14">
        <f t="shared" ca="1" si="500"/>
        <v>422.67537961774087</v>
      </c>
      <c r="CH595" s="14">
        <f t="shared" ca="1" si="529"/>
        <v>2077.3246203822591</v>
      </c>
      <c r="CI595" s="14">
        <f t="shared" ca="1" si="530"/>
        <v>2077.3246203822591</v>
      </c>
      <c r="CJ595" s="14">
        <f t="shared" ca="1" si="506"/>
        <v>1343787.2951667549</v>
      </c>
      <c r="CK595" s="15">
        <f ca="1">SUM(CI$12:CI595)</f>
        <v>690776.2701395331</v>
      </c>
      <c r="CL595" s="16">
        <f ca="1">SUM(CG$12:CG595)+SUMIF(CH$12:CH595, "&lt;0")</f>
        <v>653011.02502722165</v>
      </c>
    </row>
    <row r="596" spans="1:90" x14ac:dyDescent="0.2">
      <c r="A596" s="24">
        <v>44767</v>
      </c>
      <c r="B596" s="54">
        <f ca="1">IF($A596&gt;= $C$5,$C$6, INDEX('Historical Data'!$D$2:$D$745, MATCH(A596, 'Historical Data'!$B$2:$B$745, 0)))</f>
        <v>1295.6389999999997</v>
      </c>
      <c r="C596" s="14">
        <f t="shared" ca="1" si="539"/>
        <v>1295.6389999999994</v>
      </c>
      <c r="D596" s="14">
        <f t="shared" ca="1" si="507"/>
        <v>0</v>
      </c>
      <c r="E596" s="14">
        <f t="shared" ca="1" si="516"/>
        <v>1295.6389999999997</v>
      </c>
      <c r="F596" s="14">
        <f t="shared" ca="1" si="508"/>
        <v>1295.6389999999997</v>
      </c>
      <c r="G596" s="14">
        <f t="shared" ca="1" si="531"/>
        <v>735014.67099999893</v>
      </c>
      <c r="H596" s="15">
        <f ca="1">SUM(F$12:F596)</f>
        <v>377561.70000000019</v>
      </c>
      <c r="I596" s="16">
        <f ca="1">SUM(D$12:D596)+SUMIF(E$12:E596, "&lt;0")</f>
        <v>357452.9709999999</v>
      </c>
      <c r="J596" s="15"/>
      <c r="K596" s="9">
        <v>44767</v>
      </c>
      <c r="L596" s="14">
        <f t="shared" ca="1" si="532"/>
        <v>1788.5130798771124</v>
      </c>
      <c r="M596" s="14">
        <f t="shared" ca="1" si="540"/>
        <v>1788.5130798771129</v>
      </c>
      <c r="N596" s="14">
        <f t="shared" ca="1" si="493"/>
        <v>0</v>
      </c>
      <c r="O596" s="14">
        <f t="shared" ca="1" si="517"/>
        <v>1788.5130798771124</v>
      </c>
      <c r="P596" s="14">
        <f t="shared" ca="1" si="518"/>
        <v>1788.5130798771124</v>
      </c>
      <c r="Q596" s="14">
        <f t="shared" ca="1" si="501"/>
        <v>989337.69621659536</v>
      </c>
      <c r="R596" s="15">
        <f ca="1">SUM(P$12:P596)</f>
        <v>508501.30716743419</v>
      </c>
      <c r="S596" s="16">
        <f ca="1">SUM(N$12:N596)+SUMIF(O$12:O596, "&lt;0")</f>
        <v>480836.38904915459</v>
      </c>
      <c r="U596" s="9">
        <v>44767</v>
      </c>
      <c r="V596" s="14">
        <f t="shared" ca="1" si="533"/>
        <v>1250</v>
      </c>
      <c r="W596" s="14">
        <f t="shared" ca="1" si="541"/>
        <v>1250</v>
      </c>
      <c r="X596" s="14">
        <f t="shared" ca="1" si="494"/>
        <v>0</v>
      </c>
      <c r="Y596" s="14">
        <f t="shared" ca="1" si="519"/>
        <v>1250</v>
      </c>
      <c r="Z596" s="14">
        <f t="shared" ca="1" si="520"/>
        <v>1250</v>
      </c>
      <c r="AA596" s="14">
        <f t="shared" ca="1" si="502"/>
        <v>711464.94699999993</v>
      </c>
      <c r="AB596" s="15">
        <f ca="1">SUM(Z$12:Z596)</f>
        <v>365421.72599999997</v>
      </c>
      <c r="AC596" s="16">
        <f ca="1">SUM(X$12:X596)+SUMIF(Y$12:Y596, "&lt;0")</f>
        <v>346043.22100000008</v>
      </c>
      <c r="AE596" s="9">
        <v>44767</v>
      </c>
      <c r="AF596" s="14">
        <f t="shared" ca="1" si="509"/>
        <v>2000</v>
      </c>
      <c r="AG596" s="14">
        <f t="shared" ca="1" si="537"/>
        <v>2000</v>
      </c>
      <c r="AH596" s="14">
        <f t="shared" ca="1" si="495"/>
        <v>118.97699999999895</v>
      </c>
      <c r="AI596" s="14">
        <f t="shared" ca="1" si="510"/>
        <v>1881.023000000001</v>
      </c>
      <c r="AJ596" s="14">
        <f t="shared" ca="1" si="511"/>
        <v>1881.023000000001</v>
      </c>
      <c r="AK596" s="14">
        <f t="shared" ca="1" si="521"/>
        <v>1097489.5629979603</v>
      </c>
      <c r="AL596" s="15">
        <f ca="1">SUM(AJ$12:AJ596)</f>
        <v>564426.36400000029</v>
      </c>
      <c r="AM596" s="16">
        <f ca="1">SUM(AH$12:AH596)+SUMIF(AI$12:AI596, "&lt;0")</f>
        <v>533063.19899796019</v>
      </c>
      <c r="AO596" s="9">
        <v>44767</v>
      </c>
      <c r="AP596" s="14">
        <f t="shared" ca="1" si="512"/>
        <v>3000</v>
      </c>
      <c r="AQ596" s="14">
        <f t="shared" ca="1" si="542"/>
        <v>3000</v>
      </c>
      <c r="AR596" s="14">
        <f t="shared" ca="1" si="496"/>
        <v>500.31148062249622</v>
      </c>
      <c r="AS596" s="14">
        <f t="shared" ca="1" si="522"/>
        <v>2499.6885193775038</v>
      </c>
      <c r="AT596" s="14">
        <f t="shared" ca="1" si="523"/>
        <v>2499.6885193775038</v>
      </c>
      <c r="AU596" s="14">
        <f t="shared" ca="1" si="503"/>
        <v>1585390.7878561858</v>
      </c>
      <c r="AV596" s="15">
        <f ca="1">SUM(AT$12:AT596)</f>
        <v>813889.31762242212</v>
      </c>
      <c r="AW596" s="16">
        <f ca="1">SUM(AR$12:AR596)+SUMIF(AS$12:AS596, "&lt;0")</f>
        <v>771501.47023376368</v>
      </c>
      <c r="AX596" s="15"/>
      <c r="AZ596" s="9">
        <v>44767</v>
      </c>
      <c r="BA596" s="14">
        <f t="shared" ca="1" si="534"/>
        <v>1500</v>
      </c>
      <c r="BB596" s="14">
        <f t="shared" ca="1" si="543"/>
        <v>1500</v>
      </c>
      <c r="BC596" s="14">
        <f t="shared" ca="1" si="497"/>
        <v>0</v>
      </c>
      <c r="BD596" s="14">
        <f t="shared" ca="1" si="524"/>
        <v>1500</v>
      </c>
      <c r="BE596" s="14">
        <f t="shared" ca="1" si="525"/>
        <v>1500</v>
      </c>
      <c r="BF596" s="14">
        <f t="shared" ca="1" si="504"/>
        <v>840464.94699999993</v>
      </c>
      <c r="BG596" s="15">
        <f ca="1">SUM(BE$12:BE596)</f>
        <v>431921.72600000008</v>
      </c>
      <c r="BH596" s="16">
        <f ca="1">SUM(BC$12:BC596)+SUMIF(BD$12:BD596, "&lt;0")</f>
        <v>408543.22099999996</v>
      </c>
      <c r="BJ596" s="9">
        <v>44767</v>
      </c>
      <c r="BK596" s="14">
        <f t="shared" ca="1" si="535"/>
        <v>1750</v>
      </c>
      <c r="BL596" s="14">
        <f t="shared" ca="1" si="544"/>
        <v>1750</v>
      </c>
      <c r="BM596" s="14">
        <f t="shared" ca="1" si="498"/>
        <v>0</v>
      </c>
      <c r="BN596" s="14">
        <f t="shared" ca="1" si="526"/>
        <v>1750</v>
      </c>
      <c r="BO596" s="14">
        <f t="shared" ca="1" si="527"/>
        <v>1750</v>
      </c>
      <c r="BP596" s="14">
        <f t="shared" ca="1" si="505"/>
        <v>969464.94699999993</v>
      </c>
      <c r="BQ596" s="15">
        <f ca="1">SUM(BO$12:BO596)</f>
        <v>498295.34099999996</v>
      </c>
      <c r="BR596" s="16">
        <f ca="1">SUM(BM$12:BM596)+SUMIF(BN$12:BN596, "&lt;0")</f>
        <v>471169.60599999991</v>
      </c>
      <c r="BT596" s="9">
        <v>44767</v>
      </c>
      <c r="BU596" s="14">
        <f t="shared" ca="1" si="513"/>
        <v>2000</v>
      </c>
      <c r="BV596" s="14">
        <f t="shared" ca="1" si="538"/>
        <v>2000</v>
      </c>
      <c r="BW596" s="14">
        <f t="shared" ca="1" si="499"/>
        <v>118.97699999999895</v>
      </c>
      <c r="BX596" s="14">
        <f t="shared" ca="1" si="514"/>
        <v>1881.023000000001</v>
      </c>
      <c r="BY596" s="14">
        <f t="shared" ca="1" si="515"/>
        <v>1881.023000000001</v>
      </c>
      <c r="BZ596" s="14">
        <f t="shared" ca="1" si="528"/>
        <v>1097489.5629979603</v>
      </c>
      <c r="CA596" s="15">
        <f ca="1">SUM(BY$12:BY596)</f>
        <v>564426.36400000029</v>
      </c>
      <c r="CB596" s="16">
        <f ca="1">SUM(BW$12:BW596)+SUMIF(BX$12:BX596, "&lt;0")</f>
        <v>533063.19899796019</v>
      </c>
      <c r="CD596" s="9">
        <v>44767</v>
      </c>
      <c r="CE596" s="14">
        <f t="shared" ca="1" si="536"/>
        <v>2500</v>
      </c>
      <c r="CF596" s="14">
        <f t="shared" ca="1" si="545"/>
        <v>2500</v>
      </c>
      <c r="CG596" s="14">
        <f t="shared" ca="1" si="500"/>
        <v>191.04510959180016</v>
      </c>
      <c r="CH596" s="14">
        <f t="shared" ca="1" si="529"/>
        <v>2308.9548904081998</v>
      </c>
      <c r="CI596" s="14">
        <f t="shared" ca="1" si="530"/>
        <v>2308.9548904081998</v>
      </c>
      <c r="CJ596" s="14">
        <f t="shared" ca="1" si="506"/>
        <v>1346287.2951667549</v>
      </c>
      <c r="CK596" s="15">
        <f ca="1">SUM(CI$12:CI596)</f>
        <v>693085.2250299413</v>
      </c>
      <c r="CL596" s="16">
        <f ca="1">SUM(CG$12:CG596)+SUMIF(CH$12:CH596, "&lt;0")</f>
        <v>653202.07013681345</v>
      </c>
    </row>
    <row r="597" spans="1:90" x14ac:dyDescent="0.2">
      <c r="A597" s="24">
        <v>44768</v>
      </c>
      <c r="B597" s="54">
        <f ca="1">IF($A597&gt;= $C$5,$C$6, INDEX('Historical Data'!$D$2:$D$745, MATCH(A597, 'Historical Data'!$B$2:$B$745, 0)))</f>
        <v>1295.6389999999997</v>
      </c>
      <c r="C597" s="14">
        <f t="shared" ca="1" si="539"/>
        <v>1295.6389999999994</v>
      </c>
      <c r="D597" s="14">
        <f t="shared" ca="1" si="507"/>
        <v>4.6250000000050022</v>
      </c>
      <c r="E597" s="14">
        <f t="shared" ca="1" si="516"/>
        <v>1291.0139999999947</v>
      </c>
      <c r="F597" s="14">
        <f t="shared" ca="1" si="508"/>
        <v>1291.0139999999947</v>
      </c>
      <c r="G597" s="14">
        <f t="shared" ca="1" si="531"/>
        <v>736310.30999999889</v>
      </c>
      <c r="H597" s="15">
        <f ca="1">SUM(F$12:F597)</f>
        <v>378852.71400000015</v>
      </c>
      <c r="I597" s="16">
        <f ca="1">SUM(D$12:D597)+SUMIF(E$12:E597, "&lt;0")</f>
        <v>357457.5959999999</v>
      </c>
      <c r="J597" s="15"/>
      <c r="K597" s="9">
        <v>44768</v>
      </c>
      <c r="L597" s="14">
        <f t="shared" ca="1" si="532"/>
        <v>1788.5130798771124</v>
      </c>
      <c r="M597" s="14">
        <f t="shared" ca="1" si="540"/>
        <v>1788.5130798771129</v>
      </c>
      <c r="N597" s="14">
        <f t="shared" ca="1" si="493"/>
        <v>1318.3491597542288</v>
      </c>
      <c r="O597" s="14">
        <f t="shared" ca="1" si="517"/>
        <v>470.16392012288361</v>
      </c>
      <c r="P597" s="14">
        <f t="shared" ca="1" si="518"/>
        <v>470.16392012288361</v>
      </c>
      <c r="Q597" s="14">
        <f t="shared" ca="1" si="501"/>
        <v>991126.20929647249</v>
      </c>
      <c r="R597" s="15">
        <f ca="1">SUM(P$12:P597)</f>
        <v>508971.47108755709</v>
      </c>
      <c r="S597" s="16">
        <f ca="1">SUM(N$12:N597)+SUMIF(O$12:O597, "&lt;0")</f>
        <v>482154.73820890882</v>
      </c>
      <c r="U597" s="9">
        <v>44768</v>
      </c>
      <c r="V597" s="14">
        <f t="shared" ca="1" si="533"/>
        <v>1250</v>
      </c>
      <c r="W597" s="14">
        <f t="shared" ca="1" si="541"/>
        <v>1250</v>
      </c>
      <c r="X597" s="14">
        <f t="shared" ca="1" si="494"/>
        <v>0</v>
      </c>
      <c r="Y597" s="14">
        <f t="shared" ca="1" si="519"/>
        <v>1250</v>
      </c>
      <c r="Z597" s="14">
        <f t="shared" ca="1" si="520"/>
        <v>1250</v>
      </c>
      <c r="AA597" s="14">
        <f t="shared" ca="1" si="502"/>
        <v>712714.94699999993</v>
      </c>
      <c r="AB597" s="15">
        <f ca="1">SUM(Z$12:Z597)</f>
        <v>366671.72599999997</v>
      </c>
      <c r="AC597" s="16">
        <f ca="1">SUM(X$12:X597)+SUMIF(Y$12:Y597, "&lt;0")</f>
        <v>346043.22100000008</v>
      </c>
      <c r="AE597" s="9">
        <v>44768</v>
      </c>
      <c r="AF597" s="14">
        <f t="shared" ca="1" si="509"/>
        <v>2000</v>
      </c>
      <c r="AG597" s="14">
        <f t="shared" ca="1" si="537"/>
        <v>2000</v>
      </c>
      <c r="AH597" s="14">
        <f t="shared" ca="1" si="495"/>
        <v>1622.346000000005</v>
      </c>
      <c r="AI597" s="14">
        <f t="shared" ca="1" si="510"/>
        <v>377.65399999999499</v>
      </c>
      <c r="AJ597" s="14">
        <f t="shared" ca="1" si="511"/>
        <v>377.65399999999499</v>
      </c>
      <c r="AK597" s="14">
        <f t="shared" ca="1" si="521"/>
        <v>1099489.5629979603</v>
      </c>
      <c r="AL597" s="15">
        <f ca="1">SUM(AJ$12:AJ597)</f>
        <v>564804.01800000027</v>
      </c>
      <c r="AM597" s="16">
        <f ca="1">SUM(AH$12:AH597)+SUMIF(AI$12:AI597, "&lt;0")</f>
        <v>534685.54499796021</v>
      </c>
      <c r="AO597" s="9">
        <v>44768</v>
      </c>
      <c r="AP597" s="14">
        <f t="shared" ca="1" si="512"/>
        <v>3000</v>
      </c>
      <c r="AQ597" s="14">
        <f t="shared" ca="1" si="542"/>
        <v>3000</v>
      </c>
      <c r="AR597" s="14">
        <f t="shared" ca="1" si="496"/>
        <v>2003.6804806225018</v>
      </c>
      <c r="AS597" s="14">
        <f t="shared" ca="1" si="522"/>
        <v>996.31951937749818</v>
      </c>
      <c r="AT597" s="14">
        <f t="shared" ca="1" si="523"/>
        <v>996.31951937749818</v>
      </c>
      <c r="AU597" s="14">
        <f t="shared" ca="1" si="503"/>
        <v>1588390.7878561858</v>
      </c>
      <c r="AV597" s="15">
        <f ca="1">SUM(AT$12:AT597)</f>
        <v>814885.63714179967</v>
      </c>
      <c r="AW597" s="16">
        <f ca="1">SUM(AR$12:AR597)+SUMIF(AS$12:AS597, "&lt;0")</f>
        <v>773505.15071438614</v>
      </c>
      <c r="AX597" s="15"/>
      <c r="AZ597" s="9">
        <v>44768</v>
      </c>
      <c r="BA597" s="14">
        <f t="shared" ca="1" si="534"/>
        <v>1500</v>
      </c>
      <c r="BB597" s="14">
        <f t="shared" ca="1" si="543"/>
        <v>1500</v>
      </c>
      <c r="BC597" s="14">
        <f t="shared" ca="1" si="497"/>
        <v>617.708000000006</v>
      </c>
      <c r="BD597" s="14">
        <f t="shared" ca="1" si="524"/>
        <v>882.291999999994</v>
      </c>
      <c r="BE597" s="14">
        <f t="shared" ca="1" si="525"/>
        <v>882.291999999994</v>
      </c>
      <c r="BF597" s="14">
        <f t="shared" ca="1" si="504"/>
        <v>841964.94699999993</v>
      </c>
      <c r="BG597" s="15">
        <f ca="1">SUM(BE$12:BE597)</f>
        <v>432804.0180000001</v>
      </c>
      <c r="BH597" s="16">
        <f ca="1">SUM(BC$12:BC597)+SUMIF(BD$12:BD597, "&lt;0")</f>
        <v>409160.92899999995</v>
      </c>
      <c r="BJ597" s="9">
        <v>44768</v>
      </c>
      <c r="BK597" s="14">
        <f t="shared" ca="1" si="535"/>
        <v>1750</v>
      </c>
      <c r="BL597" s="14">
        <f t="shared" ca="1" si="544"/>
        <v>1750</v>
      </c>
      <c r="BM597" s="14">
        <f t="shared" ca="1" si="498"/>
        <v>1241.323000000004</v>
      </c>
      <c r="BN597" s="14">
        <f t="shared" ca="1" si="526"/>
        <v>508.67699999999604</v>
      </c>
      <c r="BO597" s="14">
        <f t="shared" ca="1" si="527"/>
        <v>508.67699999999604</v>
      </c>
      <c r="BP597" s="14">
        <f t="shared" ca="1" si="505"/>
        <v>971214.94699999993</v>
      </c>
      <c r="BQ597" s="15">
        <f ca="1">SUM(BO$12:BO597)</f>
        <v>498804.01799999992</v>
      </c>
      <c r="BR597" s="16">
        <f ca="1">SUM(BM$12:BM597)+SUMIF(BN$12:BN597, "&lt;0")</f>
        <v>472410.929</v>
      </c>
      <c r="BT597" s="9">
        <v>44768</v>
      </c>
      <c r="BU597" s="14">
        <f t="shared" ca="1" si="513"/>
        <v>2000</v>
      </c>
      <c r="BV597" s="14">
        <f t="shared" ca="1" si="538"/>
        <v>2000</v>
      </c>
      <c r="BW597" s="14">
        <f t="shared" ca="1" si="499"/>
        <v>1622.346000000005</v>
      </c>
      <c r="BX597" s="14">
        <f t="shared" ca="1" si="514"/>
        <v>377.65399999999499</v>
      </c>
      <c r="BY597" s="14">
        <f t="shared" ca="1" si="515"/>
        <v>377.65399999999499</v>
      </c>
      <c r="BZ597" s="14">
        <f t="shared" ca="1" si="528"/>
        <v>1099489.5629979603</v>
      </c>
      <c r="CA597" s="15">
        <f ca="1">SUM(BY$12:BY597)</f>
        <v>564804.01800000027</v>
      </c>
      <c r="CB597" s="16">
        <f ca="1">SUM(BW$12:BW597)+SUMIF(BX$12:BX597, "&lt;0")</f>
        <v>534685.54499796021</v>
      </c>
      <c r="CD597" s="9">
        <v>44768</v>
      </c>
      <c r="CE597" s="14">
        <f t="shared" ca="1" si="536"/>
        <v>2500</v>
      </c>
      <c r="CF597" s="14">
        <f t="shared" ca="1" si="545"/>
        <v>2500</v>
      </c>
      <c r="CG597" s="14">
        <f t="shared" ca="1" si="500"/>
        <v>1720.1918395658686</v>
      </c>
      <c r="CH597" s="14">
        <f t="shared" ca="1" si="529"/>
        <v>779.80816043413142</v>
      </c>
      <c r="CI597" s="14">
        <f t="shared" ca="1" si="530"/>
        <v>779.80816043413142</v>
      </c>
      <c r="CJ597" s="14">
        <f t="shared" ca="1" si="506"/>
        <v>1348787.2951667549</v>
      </c>
      <c r="CK597" s="15">
        <f ca="1">SUM(CI$12:CI597)</f>
        <v>693865.03319037543</v>
      </c>
      <c r="CL597" s="16">
        <f ca="1">SUM(CG$12:CG597)+SUMIF(CH$12:CH597, "&lt;0")</f>
        <v>654922.26197637932</v>
      </c>
    </row>
    <row r="598" spans="1:90" x14ac:dyDescent="0.2">
      <c r="A598" s="24">
        <v>44769</v>
      </c>
      <c r="B598" s="54">
        <f ca="1">IF($A598&gt;= $C$5,$C$6, INDEX('Historical Data'!$D$2:$D$745, MATCH(A598, 'Historical Data'!$B$2:$B$745, 0)))</f>
        <v>1295.6389999999997</v>
      </c>
      <c r="C598" s="14">
        <f t="shared" ca="1" si="539"/>
        <v>1295.6389999999994</v>
      </c>
      <c r="D598" s="14">
        <f t="shared" ca="1" si="507"/>
        <v>628.47899999999618</v>
      </c>
      <c r="E598" s="14">
        <f t="shared" ca="1" si="516"/>
        <v>667.16000000000349</v>
      </c>
      <c r="F598" s="14">
        <f t="shared" ca="1" si="508"/>
        <v>667.16000000000349</v>
      </c>
      <c r="G598" s="14">
        <f t="shared" ca="1" si="531"/>
        <v>737605.94899999886</v>
      </c>
      <c r="H598" s="15">
        <f ca="1">SUM(F$12:F598)</f>
        <v>379519.87400000019</v>
      </c>
      <c r="I598" s="16">
        <f ca="1">SUM(D$12:D598)+SUMIF(E$12:E598, "&lt;0")</f>
        <v>358086.0749999999</v>
      </c>
      <c r="J598" s="15"/>
      <c r="K598" s="9">
        <v>44769</v>
      </c>
      <c r="L598" s="14">
        <f t="shared" ca="1" si="532"/>
        <v>1788.5130798771124</v>
      </c>
      <c r="M598" s="14">
        <f t="shared" ca="1" si="540"/>
        <v>1788.5130798771129</v>
      </c>
      <c r="N598" s="14">
        <f t="shared" ca="1" si="493"/>
        <v>1121.3530798771089</v>
      </c>
      <c r="O598" s="14">
        <f t="shared" ca="1" si="517"/>
        <v>667.16000000000349</v>
      </c>
      <c r="P598" s="14">
        <f t="shared" ca="1" si="518"/>
        <v>667.16000000000349</v>
      </c>
      <c r="Q598" s="14">
        <f t="shared" ca="1" si="501"/>
        <v>992914.72237634961</v>
      </c>
      <c r="R598" s="15">
        <f ca="1">SUM(P$12:P598)</f>
        <v>509638.63108755706</v>
      </c>
      <c r="S598" s="16">
        <f ca="1">SUM(N$12:N598)+SUMIF(O$12:O598, "&lt;0")</f>
        <v>483276.09128878592</v>
      </c>
      <c r="U598" s="9">
        <v>44769</v>
      </c>
      <c r="V598" s="14">
        <f t="shared" ca="1" si="533"/>
        <v>1250</v>
      </c>
      <c r="W598" s="14">
        <f t="shared" ca="1" si="541"/>
        <v>1250</v>
      </c>
      <c r="X598" s="14">
        <f t="shared" ca="1" si="494"/>
        <v>450.5480000000025</v>
      </c>
      <c r="Y598" s="14">
        <f t="shared" ca="1" si="519"/>
        <v>799.4519999999975</v>
      </c>
      <c r="Z598" s="14">
        <f t="shared" ca="1" si="520"/>
        <v>799.4519999999975</v>
      </c>
      <c r="AA598" s="14">
        <f t="shared" ca="1" si="502"/>
        <v>713964.94699999993</v>
      </c>
      <c r="AB598" s="15">
        <f ca="1">SUM(Z$12:Z598)</f>
        <v>367471.17799999996</v>
      </c>
      <c r="AC598" s="16">
        <f ca="1">SUM(X$12:X598)+SUMIF(Y$12:Y598, "&lt;0")</f>
        <v>346493.76900000009</v>
      </c>
      <c r="AE598" s="9">
        <v>44769</v>
      </c>
      <c r="AF598" s="14">
        <f t="shared" ca="1" si="509"/>
        <v>2000</v>
      </c>
      <c r="AG598" s="14">
        <f t="shared" ca="1" si="537"/>
        <v>2000</v>
      </c>
      <c r="AH598" s="14">
        <f t="shared" ca="1" si="495"/>
        <v>1332.8399999999965</v>
      </c>
      <c r="AI598" s="14">
        <f t="shared" ca="1" si="510"/>
        <v>667.16000000000349</v>
      </c>
      <c r="AJ598" s="14">
        <f t="shared" ca="1" si="511"/>
        <v>667.16000000000349</v>
      </c>
      <c r="AK598" s="14">
        <f t="shared" ca="1" si="521"/>
        <v>1101489.5629979603</v>
      </c>
      <c r="AL598" s="15">
        <f ca="1">SUM(AJ$12:AJ598)</f>
        <v>565471.17800000031</v>
      </c>
      <c r="AM598" s="16">
        <f ca="1">SUM(AH$12:AH598)+SUMIF(AI$12:AI598, "&lt;0")</f>
        <v>536018.38499796018</v>
      </c>
      <c r="AO598" s="9">
        <v>44769</v>
      </c>
      <c r="AP598" s="14">
        <f t="shared" ca="1" si="512"/>
        <v>3000</v>
      </c>
      <c r="AQ598" s="14">
        <f t="shared" ca="1" si="542"/>
        <v>3000</v>
      </c>
      <c r="AR598" s="14">
        <f t="shared" ca="1" si="496"/>
        <v>1714.1744806224938</v>
      </c>
      <c r="AS598" s="14">
        <f t="shared" ca="1" si="522"/>
        <v>1285.8255193775062</v>
      </c>
      <c r="AT598" s="14">
        <f t="shared" ca="1" si="523"/>
        <v>1285.8255193775062</v>
      </c>
      <c r="AU598" s="14">
        <f t="shared" ca="1" si="503"/>
        <v>1591390.7878561858</v>
      </c>
      <c r="AV598" s="15">
        <f ca="1">SUM(AT$12:AT598)</f>
        <v>816171.46266117715</v>
      </c>
      <c r="AW598" s="16">
        <f ca="1">SUM(AR$12:AR598)+SUMIF(AS$12:AS598, "&lt;0")</f>
        <v>775219.32519500866</v>
      </c>
      <c r="AX598" s="15"/>
      <c r="AZ598" s="9">
        <v>44769</v>
      </c>
      <c r="BA598" s="14">
        <f t="shared" ca="1" si="534"/>
        <v>1500</v>
      </c>
      <c r="BB598" s="14">
        <f t="shared" ca="1" si="543"/>
        <v>1500</v>
      </c>
      <c r="BC598" s="14">
        <f t="shared" ca="1" si="497"/>
        <v>832.83999999999651</v>
      </c>
      <c r="BD598" s="14">
        <f t="shared" ca="1" si="524"/>
        <v>667.16000000000349</v>
      </c>
      <c r="BE598" s="14">
        <f t="shared" ca="1" si="525"/>
        <v>667.16000000000349</v>
      </c>
      <c r="BF598" s="14">
        <f t="shared" ca="1" si="504"/>
        <v>843464.94699999993</v>
      </c>
      <c r="BG598" s="15">
        <f ca="1">SUM(BE$12:BE598)</f>
        <v>433471.17800000007</v>
      </c>
      <c r="BH598" s="16">
        <f ca="1">SUM(BC$12:BC598)+SUMIF(BD$12:BD598, "&lt;0")</f>
        <v>409993.76899999997</v>
      </c>
      <c r="BJ598" s="9">
        <v>44769</v>
      </c>
      <c r="BK598" s="14">
        <f t="shared" ca="1" si="535"/>
        <v>1750</v>
      </c>
      <c r="BL598" s="14">
        <f t="shared" ca="1" si="544"/>
        <v>1750</v>
      </c>
      <c r="BM598" s="14">
        <f t="shared" ca="1" si="498"/>
        <v>1082.8399999999965</v>
      </c>
      <c r="BN598" s="14">
        <f t="shared" ca="1" si="526"/>
        <v>667.16000000000349</v>
      </c>
      <c r="BO598" s="14">
        <f t="shared" ca="1" si="527"/>
        <v>667.16000000000349</v>
      </c>
      <c r="BP598" s="14">
        <f t="shared" ca="1" si="505"/>
        <v>972964.94699999993</v>
      </c>
      <c r="BQ598" s="15">
        <f ca="1">SUM(BO$12:BO598)</f>
        <v>499471.17799999996</v>
      </c>
      <c r="BR598" s="16">
        <f ca="1">SUM(BM$12:BM598)+SUMIF(BN$12:BN598, "&lt;0")</f>
        <v>473493.76899999997</v>
      </c>
      <c r="BT598" s="9">
        <v>44769</v>
      </c>
      <c r="BU598" s="14">
        <f t="shared" ca="1" si="513"/>
        <v>2000</v>
      </c>
      <c r="BV598" s="14">
        <f t="shared" ca="1" si="538"/>
        <v>2000</v>
      </c>
      <c r="BW598" s="14">
        <f t="shared" ca="1" si="499"/>
        <v>1332.8399999999965</v>
      </c>
      <c r="BX598" s="14">
        <f t="shared" ca="1" si="514"/>
        <v>667.16000000000349</v>
      </c>
      <c r="BY598" s="14">
        <f t="shared" ca="1" si="515"/>
        <v>667.16000000000349</v>
      </c>
      <c r="BZ598" s="14">
        <f t="shared" ca="1" si="528"/>
        <v>1101489.5629979603</v>
      </c>
      <c r="CA598" s="15">
        <f ca="1">SUM(BY$12:BY598)</f>
        <v>565471.17800000031</v>
      </c>
      <c r="CB598" s="16">
        <f ca="1">SUM(BW$12:BW598)+SUMIF(BX$12:BX598, "&lt;0")</f>
        <v>536018.38499796018</v>
      </c>
      <c r="CD598" s="9">
        <v>44769</v>
      </c>
      <c r="CE598" s="14">
        <f t="shared" ca="1" si="536"/>
        <v>2500</v>
      </c>
      <c r="CF598" s="14">
        <f t="shared" ca="1" si="545"/>
        <v>2500</v>
      </c>
      <c r="CG598" s="14">
        <f t="shared" ca="1" si="500"/>
        <v>1456.4635695399229</v>
      </c>
      <c r="CH598" s="14">
        <f t="shared" ca="1" si="529"/>
        <v>1043.5364304600771</v>
      </c>
      <c r="CI598" s="14">
        <f t="shared" ca="1" si="530"/>
        <v>1043.5364304600771</v>
      </c>
      <c r="CJ598" s="14">
        <f t="shared" ca="1" si="506"/>
        <v>1351287.2951667549</v>
      </c>
      <c r="CK598" s="15">
        <f ca="1">SUM(CI$12:CI598)</f>
        <v>694908.56962083548</v>
      </c>
      <c r="CL598" s="16">
        <f ca="1">SUM(CG$12:CG598)+SUMIF(CH$12:CH598, "&lt;0")</f>
        <v>656378.72554591927</v>
      </c>
    </row>
    <row r="599" spans="1:90" x14ac:dyDescent="0.2">
      <c r="A599" s="24">
        <v>44770</v>
      </c>
      <c r="B599" s="54">
        <f ca="1">IF($A599&gt;= $C$5,$C$6, INDEX('Historical Data'!$D$2:$D$745, MATCH(A599, 'Historical Data'!$B$2:$B$745, 0)))</f>
        <v>1295.6389999999997</v>
      </c>
      <c r="C599" s="14">
        <f t="shared" ca="1" si="539"/>
        <v>1295.6389999999994</v>
      </c>
      <c r="D599" s="14">
        <f t="shared" ca="1" si="507"/>
        <v>1295.6389999999997</v>
      </c>
      <c r="E599" s="14">
        <f t="shared" ca="1" si="516"/>
        <v>0</v>
      </c>
      <c r="F599" s="14">
        <f t="shared" ca="1" si="508"/>
        <v>0</v>
      </c>
      <c r="G599" s="14">
        <f t="shared" ca="1" si="531"/>
        <v>738901.58799999882</v>
      </c>
      <c r="H599" s="15">
        <f ca="1">SUM(F$12:F599)</f>
        <v>379519.87400000019</v>
      </c>
      <c r="I599" s="16">
        <f ca="1">SUM(D$12:D599)+SUMIF(E$12:E599, "&lt;0")</f>
        <v>359381.71399999992</v>
      </c>
      <c r="J599" s="15"/>
      <c r="K599" s="9">
        <v>44770</v>
      </c>
      <c r="L599" s="14">
        <f t="shared" ca="1" si="532"/>
        <v>1788.5130798771124</v>
      </c>
      <c r="M599" s="14">
        <f t="shared" ca="1" si="540"/>
        <v>1788.5130798771129</v>
      </c>
      <c r="N599" s="14">
        <f t="shared" ca="1" si="493"/>
        <v>1788.5130798771124</v>
      </c>
      <c r="O599" s="14">
        <f t="shared" ca="1" si="517"/>
        <v>0</v>
      </c>
      <c r="P599" s="14">
        <f t="shared" ca="1" si="518"/>
        <v>0</v>
      </c>
      <c r="Q599" s="14">
        <f t="shared" ca="1" si="501"/>
        <v>994703.23545622674</v>
      </c>
      <c r="R599" s="15">
        <f ca="1">SUM(P$12:P599)</f>
        <v>509638.63108755706</v>
      </c>
      <c r="S599" s="16">
        <f ca="1">SUM(N$12:N599)+SUMIF(O$12:O599, "&lt;0")</f>
        <v>485064.60436866304</v>
      </c>
      <c r="U599" s="9">
        <v>44770</v>
      </c>
      <c r="V599" s="14">
        <f t="shared" ca="1" si="533"/>
        <v>1250</v>
      </c>
      <c r="W599" s="14">
        <f t="shared" ca="1" si="541"/>
        <v>1250</v>
      </c>
      <c r="X599" s="14">
        <f t="shared" ca="1" si="494"/>
        <v>1250</v>
      </c>
      <c r="Y599" s="14">
        <f t="shared" ca="1" si="519"/>
        <v>0</v>
      </c>
      <c r="Z599" s="14">
        <f t="shared" ca="1" si="520"/>
        <v>0</v>
      </c>
      <c r="AA599" s="14">
        <f t="shared" ca="1" si="502"/>
        <v>715214.94699999993</v>
      </c>
      <c r="AB599" s="15">
        <f ca="1">SUM(Z$12:Z599)</f>
        <v>367471.17799999996</v>
      </c>
      <c r="AC599" s="16">
        <f ca="1">SUM(X$12:X599)+SUMIF(Y$12:Y599, "&lt;0")</f>
        <v>347743.76900000009</v>
      </c>
      <c r="AE599" s="9">
        <v>44770</v>
      </c>
      <c r="AF599" s="14">
        <f t="shared" ca="1" si="509"/>
        <v>2000</v>
      </c>
      <c r="AG599" s="14">
        <f t="shared" ca="1" si="537"/>
        <v>2000</v>
      </c>
      <c r="AH599" s="14">
        <f t="shared" ca="1" si="495"/>
        <v>2000</v>
      </c>
      <c r="AI599" s="14">
        <f t="shared" ca="1" si="510"/>
        <v>0</v>
      </c>
      <c r="AJ599" s="14">
        <f t="shared" ca="1" si="511"/>
        <v>0</v>
      </c>
      <c r="AK599" s="14">
        <f t="shared" ca="1" si="521"/>
        <v>1103489.5629979603</v>
      </c>
      <c r="AL599" s="15">
        <f ca="1">SUM(AJ$12:AJ599)</f>
        <v>565471.17800000031</v>
      </c>
      <c r="AM599" s="16">
        <f ca="1">SUM(AH$12:AH599)+SUMIF(AI$12:AI599, "&lt;0")</f>
        <v>538018.38499796018</v>
      </c>
      <c r="AO599" s="9">
        <v>44770</v>
      </c>
      <c r="AP599" s="14">
        <f t="shared" ca="1" si="512"/>
        <v>3000</v>
      </c>
      <c r="AQ599" s="14">
        <f t="shared" ca="1" si="542"/>
        <v>3000</v>
      </c>
      <c r="AR599" s="14">
        <f t="shared" ca="1" si="496"/>
        <v>2381.3344806224973</v>
      </c>
      <c r="AS599" s="14">
        <f t="shared" ca="1" si="522"/>
        <v>618.66551937750273</v>
      </c>
      <c r="AT599" s="14">
        <f t="shared" ca="1" si="523"/>
        <v>618.66551937750273</v>
      </c>
      <c r="AU599" s="14">
        <f t="shared" ca="1" si="503"/>
        <v>1594390.7878561858</v>
      </c>
      <c r="AV599" s="15">
        <f ca="1">SUM(AT$12:AT599)</f>
        <v>816790.1281805546</v>
      </c>
      <c r="AW599" s="16">
        <f ca="1">SUM(AR$12:AR599)+SUMIF(AS$12:AS599, "&lt;0")</f>
        <v>777600.65967563121</v>
      </c>
      <c r="AX599" s="15"/>
      <c r="AZ599" s="9">
        <v>44770</v>
      </c>
      <c r="BA599" s="14">
        <f t="shared" ca="1" si="534"/>
        <v>1500</v>
      </c>
      <c r="BB599" s="14">
        <f t="shared" ca="1" si="543"/>
        <v>1500</v>
      </c>
      <c r="BC599" s="14">
        <f t="shared" ca="1" si="497"/>
        <v>1500</v>
      </c>
      <c r="BD599" s="14">
        <f t="shared" ca="1" si="524"/>
        <v>0</v>
      </c>
      <c r="BE599" s="14">
        <f t="shared" ca="1" si="525"/>
        <v>0</v>
      </c>
      <c r="BF599" s="14">
        <f t="shared" ca="1" si="504"/>
        <v>844964.94699999993</v>
      </c>
      <c r="BG599" s="15">
        <f ca="1">SUM(BE$12:BE599)</f>
        <v>433471.17800000007</v>
      </c>
      <c r="BH599" s="16">
        <f ca="1">SUM(BC$12:BC599)+SUMIF(BD$12:BD599, "&lt;0")</f>
        <v>411493.76899999997</v>
      </c>
      <c r="BJ599" s="9">
        <v>44770</v>
      </c>
      <c r="BK599" s="14">
        <f t="shared" ca="1" si="535"/>
        <v>1750</v>
      </c>
      <c r="BL599" s="14">
        <f t="shared" ca="1" si="544"/>
        <v>1750</v>
      </c>
      <c r="BM599" s="14">
        <f t="shared" ca="1" si="498"/>
        <v>1750</v>
      </c>
      <c r="BN599" s="14">
        <f t="shared" ca="1" si="526"/>
        <v>0</v>
      </c>
      <c r="BO599" s="14">
        <f t="shared" ca="1" si="527"/>
        <v>0</v>
      </c>
      <c r="BP599" s="14">
        <f t="shared" ca="1" si="505"/>
        <v>974714.94699999993</v>
      </c>
      <c r="BQ599" s="15">
        <f ca="1">SUM(BO$12:BO599)</f>
        <v>499471.17799999996</v>
      </c>
      <c r="BR599" s="16">
        <f ca="1">SUM(BM$12:BM599)+SUMIF(BN$12:BN599, "&lt;0")</f>
        <v>475243.76899999997</v>
      </c>
      <c r="BT599" s="9">
        <v>44770</v>
      </c>
      <c r="BU599" s="14">
        <f t="shared" ca="1" si="513"/>
        <v>2000</v>
      </c>
      <c r="BV599" s="14">
        <f t="shared" ca="1" si="538"/>
        <v>2000</v>
      </c>
      <c r="BW599" s="14">
        <f t="shared" ca="1" si="499"/>
        <v>2000</v>
      </c>
      <c r="BX599" s="14">
        <f t="shared" ca="1" si="514"/>
        <v>0</v>
      </c>
      <c r="BY599" s="14">
        <f t="shared" ca="1" si="515"/>
        <v>0</v>
      </c>
      <c r="BZ599" s="14">
        <f t="shared" ca="1" si="528"/>
        <v>1103489.5629979603</v>
      </c>
      <c r="CA599" s="15">
        <f ca="1">SUM(BY$12:BY599)</f>
        <v>565471.17800000031</v>
      </c>
      <c r="CB599" s="16">
        <f ca="1">SUM(BW$12:BW599)+SUMIF(BX$12:BX599, "&lt;0")</f>
        <v>538018.38499796018</v>
      </c>
      <c r="CD599" s="9">
        <v>44770</v>
      </c>
      <c r="CE599" s="14">
        <f t="shared" ca="1" si="536"/>
        <v>2500</v>
      </c>
      <c r="CF599" s="14">
        <f t="shared" ca="1" si="545"/>
        <v>2500</v>
      </c>
      <c r="CG599" s="14">
        <f t="shared" ca="1" si="500"/>
        <v>2149.4012995139892</v>
      </c>
      <c r="CH599" s="14">
        <f t="shared" ca="1" si="529"/>
        <v>350.59870048601078</v>
      </c>
      <c r="CI599" s="14">
        <f t="shared" ca="1" si="530"/>
        <v>350.59870048601078</v>
      </c>
      <c r="CJ599" s="14">
        <f t="shared" ca="1" si="506"/>
        <v>1353787.2951667549</v>
      </c>
      <c r="CK599" s="15">
        <f ca="1">SUM(CI$12:CI599)</f>
        <v>695259.16832132149</v>
      </c>
      <c r="CL599" s="16">
        <f ca="1">SUM(CG$12:CG599)+SUMIF(CH$12:CH599, "&lt;0")</f>
        <v>658528.12684543326</v>
      </c>
    </row>
    <row r="600" spans="1:90" x14ac:dyDescent="0.2">
      <c r="A600" s="24">
        <v>44771</v>
      </c>
      <c r="B600" s="54">
        <f ca="1">IF($A600&gt;= $C$5,$C$6, INDEX('Historical Data'!$D$2:$D$745, MATCH(A600, 'Historical Data'!$B$2:$B$745, 0)))</f>
        <v>1295.6389999999997</v>
      </c>
      <c r="C600" s="14">
        <f t="shared" ca="1" si="539"/>
        <v>1295.6389999999994</v>
      </c>
      <c r="D600" s="14">
        <f t="shared" ca="1" si="507"/>
        <v>697.48800000000165</v>
      </c>
      <c r="E600" s="14">
        <f t="shared" ca="1" si="516"/>
        <v>598.15099999999802</v>
      </c>
      <c r="F600" s="14">
        <f t="shared" ca="1" si="508"/>
        <v>598.15099999999802</v>
      </c>
      <c r="G600" s="14">
        <f t="shared" ca="1" si="531"/>
        <v>740197.22699999879</v>
      </c>
      <c r="H600" s="15">
        <f ca="1">SUM(F$12:F600)</f>
        <v>380118.0250000002</v>
      </c>
      <c r="I600" s="16">
        <f ca="1">SUM(D$12:D600)+SUMIF(E$12:E600, "&lt;0")</f>
        <v>360079.20199999993</v>
      </c>
      <c r="J600" s="15"/>
      <c r="K600" s="9">
        <v>44771</v>
      </c>
      <c r="L600" s="14">
        <f t="shared" ca="1" si="532"/>
        <v>1788.5130798771124</v>
      </c>
      <c r="M600" s="14">
        <f t="shared" ca="1" si="540"/>
        <v>1788.5130798771129</v>
      </c>
      <c r="N600" s="14">
        <f t="shared" ca="1" si="493"/>
        <v>1190.3620798771144</v>
      </c>
      <c r="O600" s="14">
        <f t="shared" ca="1" si="517"/>
        <v>598.15099999999802</v>
      </c>
      <c r="P600" s="14">
        <f t="shared" ca="1" si="518"/>
        <v>598.15099999999802</v>
      </c>
      <c r="Q600" s="14">
        <f t="shared" ca="1" si="501"/>
        <v>996491.74853610387</v>
      </c>
      <c r="R600" s="15">
        <f ca="1">SUM(P$12:P600)</f>
        <v>510236.78208755708</v>
      </c>
      <c r="S600" s="16">
        <f ca="1">SUM(N$12:N600)+SUMIF(O$12:O600, "&lt;0")</f>
        <v>486254.96644854016</v>
      </c>
      <c r="U600" s="9">
        <v>44771</v>
      </c>
      <c r="V600" s="14">
        <f t="shared" ca="1" si="533"/>
        <v>1250</v>
      </c>
      <c r="W600" s="14">
        <f t="shared" ca="1" si="541"/>
        <v>1250</v>
      </c>
      <c r="X600" s="14">
        <f t="shared" ca="1" si="494"/>
        <v>651.84900000000198</v>
      </c>
      <c r="Y600" s="14">
        <f t="shared" ca="1" si="519"/>
        <v>598.15099999999802</v>
      </c>
      <c r="Z600" s="14">
        <f t="shared" ca="1" si="520"/>
        <v>598.15099999999802</v>
      </c>
      <c r="AA600" s="14">
        <f t="shared" ca="1" si="502"/>
        <v>716464.94699999993</v>
      </c>
      <c r="AB600" s="15">
        <f ca="1">SUM(Z$12:Z600)</f>
        <v>368069.32899999997</v>
      </c>
      <c r="AC600" s="16">
        <f ca="1">SUM(X$12:X600)+SUMIF(Y$12:Y600, "&lt;0")</f>
        <v>348395.61800000007</v>
      </c>
      <c r="AE600" s="9">
        <v>44771</v>
      </c>
      <c r="AF600" s="14">
        <f t="shared" ca="1" si="509"/>
        <v>2000</v>
      </c>
      <c r="AG600" s="14">
        <f t="shared" ca="1" si="537"/>
        <v>2000</v>
      </c>
      <c r="AH600" s="14">
        <f t="shared" ca="1" si="495"/>
        <v>1401.849000000002</v>
      </c>
      <c r="AI600" s="14">
        <f t="shared" ca="1" si="510"/>
        <v>598.15099999999802</v>
      </c>
      <c r="AJ600" s="14">
        <f t="shared" ca="1" si="511"/>
        <v>598.15099999999802</v>
      </c>
      <c r="AK600" s="14">
        <f t="shared" ca="1" si="521"/>
        <v>1105489.5629979603</v>
      </c>
      <c r="AL600" s="15">
        <f ca="1">SUM(AJ$12:AJ600)</f>
        <v>566069.32900000026</v>
      </c>
      <c r="AM600" s="16">
        <f ca="1">SUM(AH$12:AH600)+SUMIF(AI$12:AI600, "&lt;0")</f>
        <v>539420.23399796023</v>
      </c>
      <c r="AO600" s="9">
        <v>44771</v>
      </c>
      <c r="AP600" s="14">
        <f t="shared" ca="1" si="512"/>
        <v>3000</v>
      </c>
      <c r="AQ600" s="14">
        <f t="shared" ca="1" si="542"/>
        <v>3000</v>
      </c>
      <c r="AR600" s="14">
        <f t="shared" ca="1" si="496"/>
        <v>1783.1834806224992</v>
      </c>
      <c r="AS600" s="14">
        <f t="shared" ca="1" si="522"/>
        <v>1216.8165193775008</v>
      </c>
      <c r="AT600" s="14">
        <f t="shared" ca="1" si="523"/>
        <v>1216.8165193775008</v>
      </c>
      <c r="AU600" s="14">
        <f t="shared" ca="1" si="503"/>
        <v>1597390.7878561858</v>
      </c>
      <c r="AV600" s="15">
        <f ca="1">SUM(AT$12:AT600)</f>
        <v>818006.94469993212</v>
      </c>
      <c r="AW600" s="16">
        <f ca="1">SUM(AR$12:AR600)+SUMIF(AS$12:AS600, "&lt;0")</f>
        <v>779383.84315625369</v>
      </c>
      <c r="AX600" s="15"/>
      <c r="AZ600" s="9">
        <v>44771</v>
      </c>
      <c r="BA600" s="14">
        <f t="shared" ca="1" si="534"/>
        <v>1500</v>
      </c>
      <c r="BB600" s="14">
        <f t="shared" ca="1" si="543"/>
        <v>1500</v>
      </c>
      <c r="BC600" s="14">
        <f t="shared" ca="1" si="497"/>
        <v>901.84900000000198</v>
      </c>
      <c r="BD600" s="14">
        <f t="shared" ca="1" si="524"/>
        <v>598.15099999999802</v>
      </c>
      <c r="BE600" s="14">
        <f t="shared" ca="1" si="525"/>
        <v>598.15099999999802</v>
      </c>
      <c r="BF600" s="14">
        <f t="shared" ca="1" si="504"/>
        <v>846464.94699999993</v>
      </c>
      <c r="BG600" s="15">
        <f ca="1">SUM(BE$12:BE600)</f>
        <v>434069.32900000009</v>
      </c>
      <c r="BH600" s="16">
        <f ca="1">SUM(BC$12:BC600)+SUMIF(BD$12:BD600, "&lt;0")</f>
        <v>412395.61799999996</v>
      </c>
      <c r="BJ600" s="9">
        <v>44771</v>
      </c>
      <c r="BK600" s="14">
        <f t="shared" ca="1" si="535"/>
        <v>1750</v>
      </c>
      <c r="BL600" s="14">
        <f t="shared" ca="1" si="544"/>
        <v>1750</v>
      </c>
      <c r="BM600" s="14">
        <f t="shared" ca="1" si="498"/>
        <v>1151.849000000002</v>
      </c>
      <c r="BN600" s="14">
        <f t="shared" ca="1" si="526"/>
        <v>598.15099999999802</v>
      </c>
      <c r="BO600" s="14">
        <f t="shared" ca="1" si="527"/>
        <v>598.15099999999802</v>
      </c>
      <c r="BP600" s="14">
        <f t="shared" ca="1" si="505"/>
        <v>976464.94699999993</v>
      </c>
      <c r="BQ600" s="15">
        <f ca="1">SUM(BO$12:BO600)</f>
        <v>500069.32899999997</v>
      </c>
      <c r="BR600" s="16">
        <f ca="1">SUM(BM$12:BM600)+SUMIF(BN$12:BN600, "&lt;0")</f>
        <v>476395.6179999999</v>
      </c>
      <c r="BT600" s="9">
        <v>44771</v>
      </c>
      <c r="BU600" s="14">
        <f t="shared" ca="1" si="513"/>
        <v>2000</v>
      </c>
      <c r="BV600" s="14">
        <f t="shared" ca="1" si="538"/>
        <v>2000</v>
      </c>
      <c r="BW600" s="14">
        <f t="shared" ca="1" si="499"/>
        <v>1401.849000000002</v>
      </c>
      <c r="BX600" s="14">
        <f t="shared" ca="1" si="514"/>
        <v>598.15099999999802</v>
      </c>
      <c r="BY600" s="14">
        <f t="shared" ca="1" si="515"/>
        <v>598.15099999999802</v>
      </c>
      <c r="BZ600" s="14">
        <f t="shared" ca="1" si="528"/>
        <v>1105489.5629979603</v>
      </c>
      <c r="CA600" s="15">
        <f ca="1">SUM(BY$12:BY600)</f>
        <v>566069.32900000026</v>
      </c>
      <c r="CB600" s="16">
        <f ca="1">SUM(BW$12:BW600)+SUMIF(BX$12:BX600, "&lt;0")</f>
        <v>539420.23399796023</v>
      </c>
      <c r="CD600" s="9">
        <v>44771</v>
      </c>
      <c r="CE600" s="14">
        <f t="shared" ca="1" si="536"/>
        <v>2500</v>
      </c>
      <c r="CF600" s="14">
        <f t="shared" ca="1" si="545"/>
        <v>2500</v>
      </c>
      <c r="CG600" s="14">
        <f t="shared" ca="1" si="500"/>
        <v>1577.0280294880536</v>
      </c>
      <c r="CH600" s="14">
        <f t="shared" ca="1" si="529"/>
        <v>922.97197051194644</v>
      </c>
      <c r="CI600" s="14">
        <f t="shared" ca="1" si="530"/>
        <v>922.97197051194644</v>
      </c>
      <c r="CJ600" s="14">
        <f t="shared" ca="1" si="506"/>
        <v>1356287.2951667549</v>
      </c>
      <c r="CK600" s="15">
        <f ca="1">SUM(CI$12:CI600)</f>
        <v>696182.14029183344</v>
      </c>
      <c r="CL600" s="16">
        <f ca="1">SUM(CG$12:CG600)+SUMIF(CH$12:CH600, "&lt;0")</f>
        <v>660105.15487492131</v>
      </c>
    </row>
    <row r="601" spans="1:90" x14ac:dyDescent="0.2">
      <c r="A601" s="24">
        <v>44772</v>
      </c>
      <c r="B601" s="54">
        <f ca="1">IF($A601&gt;= $C$5,$C$6, INDEX('Historical Data'!$D$2:$D$745, MATCH(A601, 'Historical Data'!$B$2:$B$745, 0)))</f>
        <v>1295.6389999999997</v>
      </c>
      <c r="C601" s="14">
        <f t="shared" ca="1" si="539"/>
        <v>1295.6389999999994</v>
      </c>
      <c r="D601" s="14">
        <f t="shared" ca="1" si="507"/>
        <v>1203.1669999999945</v>
      </c>
      <c r="E601" s="14">
        <f t="shared" ca="1" si="516"/>
        <v>92.47200000000521</v>
      </c>
      <c r="F601" s="14">
        <f t="shared" ca="1" si="508"/>
        <v>92.47200000000521</v>
      </c>
      <c r="G601" s="14">
        <f t="shared" ca="1" si="531"/>
        <v>741492.86599999876</v>
      </c>
      <c r="H601" s="15">
        <f ca="1">SUM(F$12:F601)</f>
        <v>380210.49700000021</v>
      </c>
      <c r="I601" s="16">
        <f ca="1">SUM(D$12:D601)+SUMIF(E$12:E601, "&lt;0")</f>
        <v>361282.36899999995</v>
      </c>
      <c r="J601" s="15"/>
      <c r="K601" s="9">
        <v>44772</v>
      </c>
      <c r="L601" s="14">
        <f t="shared" ca="1" si="532"/>
        <v>1788.5130798771124</v>
      </c>
      <c r="M601" s="14">
        <f t="shared" ca="1" si="540"/>
        <v>1788.5130798771129</v>
      </c>
      <c r="N601" s="14">
        <f t="shared" ca="1" si="493"/>
        <v>1696.0410798771072</v>
      </c>
      <c r="O601" s="14">
        <f t="shared" ca="1" si="517"/>
        <v>92.47200000000521</v>
      </c>
      <c r="P601" s="14">
        <f t="shared" ca="1" si="518"/>
        <v>92.47200000000521</v>
      </c>
      <c r="Q601" s="14">
        <f t="shared" ca="1" si="501"/>
        <v>998280.261615981</v>
      </c>
      <c r="R601" s="15">
        <f ca="1">SUM(P$12:P601)</f>
        <v>510329.25408755708</v>
      </c>
      <c r="S601" s="16">
        <f ca="1">SUM(N$12:N601)+SUMIF(O$12:O601, "&lt;0")</f>
        <v>487951.00752841728</v>
      </c>
      <c r="U601" s="9">
        <v>44772</v>
      </c>
      <c r="V601" s="14">
        <f t="shared" ca="1" si="533"/>
        <v>1250</v>
      </c>
      <c r="W601" s="14">
        <f t="shared" ca="1" si="541"/>
        <v>1250</v>
      </c>
      <c r="X601" s="14">
        <f t="shared" ca="1" si="494"/>
        <v>1157.5279999999948</v>
      </c>
      <c r="Y601" s="14">
        <f t="shared" ca="1" si="519"/>
        <v>92.47200000000521</v>
      </c>
      <c r="Z601" s="14">
        <f t="shared" ca="1" si="520"/>
        <v>92.47200000000521</v>
      </c>
      <c r="AA601" s="14">
        <f t="shared" ca="1" si="502"/>
        <v>717714.94699999993</v>
      </c>
      <c r="AB601" s="15">
        <f ca="1">SUM(Z$12:Z601)</f>
        <v>368161.80099999998</v>
      </c>
      <c r="AC601" s="16">
        <f ca="1">SUM(X$12:X601)+SUMIF(Y$12:Y601, "&lt;0")</f>
        <v>349553.14600000007</v>
      </c>
      <c r="AE601" s="9">
        <v>44772</v>
      </c>
      <c r="AF601" s="14">
        <f t="shared" ca="1" si="509"/>
        <v>2000</v>
      </c>
      <c r="AG601" s="14">
        <f t="shared" ca="1" si="537"/>
        <v>2000</v>
      </c>
      <c r="AH601" s="14">
        <f t="shared" ca="1" si="495"/>
        <v>1907.5279999999948</v>
      </c>
      <c r="AI601" s="14">
        <f t="shared" ca="1" si="510"/>
        <v>92.47200000000521</v>
      </c>
      <c r="AJ601" s="14">
        <f t="shared" ca="1" si="511"/>
        <v>92.47200000000521</v>
      </c>
      <c r="AK601" s="14">
        <f t="shared" ca="1" si="521"/>
        <v>1107489.5629979603</v>
      </c>
      <c r="AL601" s="15">
        <f ca="1">SUM(AJ$12:AJ601)</f>
        <v>566161.80100000021</v>
      </c>
      <c r="AM601" s="16">
        <f ca="1">SUM(AH$12:AH601)+SUMIF(AI$12:AI601, "&lt;0")</f>
        <v>541327.76199796028</v>
      </c>
      <c r="AO601" s="9">
        <v>44772</v>
      </c>
      <c r="AP601" s="14">
        <f t="shared" ca="1" si="512"/>
        <v>3000</v>
      </c>
      <c r="AQ601" s="14">
        <f t="shared" ca="1" si="542"/>
        <v>3000</v>
      </c>
      <c r="AR601" s="14">
        <f t="shared" ca="1" si="496"/>
        <v>2288.8624806224921</v>
      </c>
      <c r="AS601" s="14">
        <f t="shared" ca="1" si="522"/>
        <v>711.13751937750794</v>
      </c>
      <c r="AT601" s="14">
        <f t="shared" ca="1" si="523"/>
        <v>711.13751937750794</v>
      </c>
      <c r="AU601" s="14">
        <f t="shared" ca="1" si="503"/>
        <v>1600390.7878561858</v>
      </c>
      <c r="AV601" s="15">
        <f ca="1">SUM(AT$12:AT601)</f>
        <v>818718.08221930964</v>
      </c>
      <c r="AW601" s="16">
        <f ca="1">SUM(AR$12:AR601)+SUMIF(AS$12:AS601, "&lt;0")</f>
        <v>781672.70563687617</v>
      </c>
      <c r="AX601" s="15"/>
      <c r="AZ601" s="9">
        <v>44772</v>
      </c>
      <c r="BA601" s="14">
        <f t="shared" ca="1" si="534"/>
        <v>1500</v>
      </c>
      <c r="BB601" s="14">
        <f t="shared" ca="1" si="543"/>
        <v>1500</v>
      </c>
      <c r="BC601" s="14">
        <f t="shared" ca="1" si="497"/>
        <v>1407.5279999999948</v>
      </c>
      <c r="BD601" s="14">
        <f t="shared" ca="1" si="524"/>
        <v>92.47200000000521</v>
      </c>
      <c r="BE601" s="14">
        <f t="shared" ca="1" si="525"/>
        <v>92.47200000000521</v>
      </c>
      <c r="BF601" s="14">
        <f t="shared" ca="1" si="504"/>
        <v>847964.94699999993</v>
      </c>
      <c r="BG601" s="15">
        <f ca="1">SUM(BE$12:BE601)</f>
        <v>434161.80100000009</v>
      </c>
      <c r="BH601" s="16">
        <f ca="1">SUM(BC$12:BC601)+SUMIF(BD$12:BD601, "&lt;0")</f>
        <v>413803.14599999995</v>
      </c>
      <c r="BJ601" s="9">
        <v>44772</v>
      </c>
      <c r="BK601" s="14">
        <f t="shared" ca="1" si="535"/>
        <v>1750</v>
      </c>
      <c r="BL601" s="14">
        <f t="shared" ca="1" si="544"/>
        <v>1750</v>
      </c>
      <c r="BM601" s="14">
        <f t="shared" ca="1" si="498"/>
        <v>1657.5279999999948</v>
      </c>
      <c r="BN601" s="14">
        <f t="shared" ca="1" si="526"/>
        <v>92.47200000000521</v>
      </c>
      <c r="BO601" s="14">
        <f t="shared" ca="1" si="527"/>
        <v>92.47200000000521</v>
      </c>
      <c r="BP601" s="14">
        <f t="shared" ca="1" si="505"/>
        <v>978214.94699999993</v>
      </c>
      <c r="BQ601" s="15">
        <f ca="1">SUM(BO$12:BO601)</f>
        <v>500161.80099999998</v>
      </c>
      <c r="BR601" s="16">
        <f ca="1">SUM(BM$12:BM601)+SUMIF(BN$12:BN601, "&lt;0")</f>
        <v>478053.14599999995</v>
      </c>
      <c r="BT601" s="9">
        <v>44772</v>
      </c>
      <c r="BU601" s="14">
        <f t="shared" ca="1" si="513"/>
        <v>2000</v>
      </c>
      <c r="BV601" s="14">
        <f t="shared" ca="1" si="538"/>
        <v>2000</v>
      </c>
      <c r="BW601" s="14">
        <f t="shared" ca="1" si="499"/>
        <v>1907.5279999999948</v>
      </c>
      <c r="BX601" s="14">
        <f t="shared" ca="1" si="514"/>
        <v>92.47200000000521</v>
      </c>
      <c r="BY601" s="14">
        <f t="shared" ca="1" si="515"/>
        <v>92.47200000000521</v>
      </c>
      <c r="BZ601" s="14">
        <f t="shared" ca="1" si="528"/>
        <v>1107489.5629979603</v>
      </c>
      <c r="CA601" s="15">
        <f ca="1">SUM(BY$12:BY601)</f>
        <v>566161.80100000021</v>
      </c>
      <c r="CB601" s="16">
        <f ca="1">SUM(BW$12:BW601)+SUMIF(BX$12:BX601, "&lt;0")</f>
        <v>541327.76199796028</v>
      </c>
      <c r="CD601" s="9">
        <v>44772</v>
      </c>
      <c r="CE601" s="14">
        <f t="shared" ca="1" si="536"/>
        <v>2500</v>
      </c>
      <c r="CF601" s="14">
        <f t="shared" ca="1" si="545"/>
        <v>2500</v>
      </c>
      <c r="CG601" s="14">
        <f t="shared" ca="1" si="500"/>
        <v>2108.4847594621092</v>
      </c>
      <c r="CH601" s="14">
        <f t="shared" ca="1" si="529"/>
        <v>391.5152405378908</v>
      </c>
      <c r="CI601" s="14">
        <f t="shared" ca="1" si="530"/>
        <v>391.5152405378908</v>
      </c>
      <c r="CJ601" s="14">
        <f t="shared" ca="1" si="506"/>
        <v>1358787.2951667549</v>
      </c>
      <c r="CK601" s="15">
        <f ca="1">SUM(CI$12:CI601)</f>
        <v>696573.65553237137</v>
      </c>
      <c r="CL601" s="16">
        <f ca="1">SUM(CG$12:CG601)+SUMIF(CH$12:CH601, "&lt;0")</f>
        <v>662213.63963438338</v>
      </c>
    </row>
    <row r="602" spans="1:90" x14ac:dyDescent="0.2">
      <c r="A602" s="24">
        <v>44773</v>
      </c>
      <c r="B602" s="54">
        <f ca="1">IF($A602&gt;= $C$5,$C$6, INDEX('Historical Data'!$D$2:$D$745, MATCH(A602, 'Historical Data'!$B$2:$B$745, 0)))</f>
        <v>1295.6389999999997</v>
      </c>
      <c r="C602" s="14">
        <f t="shared" ca="1" si="539"/>
        <v>1295.6389999999994</v>
      </c>
      <c r="D602" s="14">
        <f t="shared" ca="1" si="507"/>
        <v>354.55500000000075</v>
      </c>
      <c r="E602" s="14">
        <f t="shared" ca="1" si="516"/>
        <v>941.08399999999892</v>
      </c>
      <c r="F602" s="14">
        <f t="shared" ca="1" si="508"/>
        <v>941.08399999999892</v>
      </c>
      <c r="G602" s="14">
        <f t="shared" ca="1" si="531"/>
        <v>742788.50499999872</v>
      </c>
      <c r="H602" s="15">
        <f ca="1">SUM(F$12:F602)</f>
        <v>381151.58100000018</v>
      </c>
      <c r="I602" s="16">
        <f ca="1">SUM(D$12:D602)+SUMIF(E$12:E602, "&lt;0")</f>
        <v>361636.92399999994</v>
      </c>
      <c r="J602" s="15"/>
      <c r="K602" s="9">
        <v>44773</v>
      </c>
      <c r="L602" s="14">
        <f t="shared" ca="1" si="532"/>
        <v>1788.5130798771124</v>
      </c>
      <c r="M602" s="14">
        <f t="shared" ca="1" si="540"/>
        <v>1788.5130798771129</v>
      </c>
      <c r="N602" s="14">
        <f t="shared" ca="1" si="493"/>
        <v>847.42907987711351</v>
      </c>
      <c r="O602" s="14">
        <f t="shared" ca="1" si="517"/>
        <v>941.08399999999892</v>
      </c>
      <c r="P602" s="14">
        <f t="shared" ca="1" si="518"/>
        <v>941.08399999999892</v>
      </c>
      <c r="Q602" s="14">
        <f t="shared" ca="1" si="501"/>
        <v>1000068.7746958581</v>
      </c>
      <c r="R602" s="15">
        <f ca="1">SUM(P$12:P602)</f>
        <v>511270.33808755706</v>
      </c>
      <c r="S602" s="16">
        <f ca="1">SUM(N$12:N602)+SUMIF(O$12:O602, "&lt;0")</f>
        <v>488798.43660829437</v>
      </c>
      <c r="U602" s="9">
        <v>44773</v>
      </c>
      <c r="V602" s="14">
        <f t="shared" ca="1" si="533"/>
        <v>1250</v>
      </c>
      <c r="W602" s="14">
        <f t="shared" ca="1" si="541"/>
        <v>1250</v>
      </c>
      <c r="X602" s="14">
        <f t="shared" ca="1" si="494"/>
        <v>308.91600000000108</v>
      </c>
      <c r="Y602" s="14">
        <f t="shared" ca="1" si="519"/>
        <v>941.08399999999892</v>
      </c>
      <c r="Z602" s="14">
        <f t="shared" ca="1" si="520"/>
        <v>941.08399999999892</v>
      </c>
      <c r="AA602" s="14">
        <f t="shared" ca="1" si="502"/>
        <v>718964.94699999993</v>
      </c>
      <c r="AB602" s="15">
        <f ca="1">SUM(Z$12:Z602)</f>
        <v>369102.88499999995</v>
      </c>
      <c r="AC602" s="16">
        <f ca="1">SUM(X$12:X602)+SUMIF(Y$12:Y602, "&lt;0")</f>
        <v>349862.06200000009</v>
      </c>
      <c r="AE602" s="9">
        <v>44773</v>
      </c>
      <c r="AF602" s="14">
        <f t="shared" ca="1" si="509"/>
        <v>2000</v>
      </c>
      <c r="AG602" s="14">
        <f t="shared" ca="1" si="537"/>
        <v>2000</v>
      </c>
      <c r="AH602" s="14">
        <f t="shared" ca="1" si="495"/>
        <v>1058.9160000000011</v>
      </c>
      <c r="AI602" s="14">
        <f t="shared" ca="1" si="510"/>
        <v>941.08399999999892</v>
      </c>
      <c r="AJ602" s="14">
        <f t="shared" ca="1" si="511"/>
        <v>941.08399999999892</v>
      </c>
      <c r="AK602" s="14">
        <f t="shared" ca="1" si="521"/>
        <v>1109489.5629979603</v>
      </c>
      <c r="AL602" s="15">
        <f ca="1">SUM(AJ$12:AJ602)</f>
        <v>567102.88500000024</v>
      </c>
      <c r="AM602" s="16">
        <f ca="1">SUM(AH$12:AH602)+SUMIF(AI$12:AI602, "&lt;0")</f>
        <v>542386.67799796024</v>
      </c>
      <c r="AO602" s="9">
        <v>44773</v>
      </c>
      <c r="AP602" s="14">
        <f t="shared" ca="1" si="512"/>
        <v>3000</v>
      </c>
      <c r="AQ602" s="14">
        <f t="shared" ca="1" si="542"/>
        <v>3000</v>
      </c>
      <c r="AR602" s="14">
        <f t="shared" ca="1" si="496"/>
        <v>1440.2504806224979</v>
      </c>
      <c r="AS602" s="14">
        <f t="shared" ca="1" si="522"/>
        <v>1559.7495193775021</v>
      </c>
      <c r="AT602" s="14">
        <f t="shared" ca="1" si="523"/>
        <v>1559.7495193775021</v>
      </c>
      <c r="AU602" s="14">
        <f t="shared" ca="1" si="503"/>
        <v>1603390.7878561858</v>
      </c>
      <c r="AV602" s="15">
        <f ca="1">SUM(AT$12:AT602)</f>
        <v>820277.83173868712</v>
      </c>
      <c r="AW602" s="16">
        <f ca="1">SUM(AR$12:AR602)+SUMIF(AS$12:AS602, "&lt;0")</f>
        <v>783112.95611749869</v>
      </c>
      <c r="AX602" s="15"/>
      <c r="AZ602" s="9">
        <v>44773</v>
      </c>
      <c r="BA602" s="14">
        <f t="shared" ca="1" si="534"/>
        <v>1500</v>
      </c>
      <c r="BB602" s="14">
        <f t="shared" ca="1" si="543"/>
        <v>1500</v>
      </c>
      <c r="BC602" s="14">
        <f t="shared" ca="1" si="497"/>
        <v>558.91600000000108</v>
      </c>
      <c r="BD602" s="14">
        <f t="shared" ca="1" si="524"/>
        <v>941.08399999999892</v>
      </c>
      <c r="BE602" s="14">
        <f t="shared" ca="1" si="525"/>
        <v>941.08399999999892</v>
      </c>
      <c r="BF602" s="14">
        <f t="shared" ca="1" si="504"/>
        <v>849464.94699999993</v>
      </c>
      <c r="BG602" s="15">
        <f ca="1">SUM(BE$12:BE602)</f>
        <v>435102.88500000007</v>
      </c>
      <c r="BH602" s="16">
        <f ca="1">SUM(BC$12:BC602)+SUMIF(BD$12:BD602, "&lt;0")</f>
        <v>414362.06199999998</v>
      </c>
      <c r="BJ602" s="9">
        <v>44773</v>
      </c>
      <c r="BK602" s="14">
        <f t="shared" ca="1" si="535"/>
        <v>1750</v>
      </c>
      <c r="BL602" s="14">
        <f t="shared" ca="1" si="544"/>
        <v>1750</v>
      </c>
      <c r="BM602" s="14">
        <f t="shared" ca="1" si="498"/>
        <v>808.91600000000108</v>
      </c>
      <c r="BN602" s="14">
        <f t="shared" ca="1" si="526"/>
        <v>941.08399999999892</v>
      </c>
      <c r="BO602" s="14">
        <f t="shared" ca="1" si="527"/>
        <v>941.08399999999892</v>
      </c>
      <c r="BP602" s="14">
        <f t="shared" ca="1" si="505"/>
        <v>979964.94699999993</v>
      </c>
      <c r="BQ602" s="15">
        <f ca="1">SUM(BO$12:BO602)</f>
        <v>501102.88499999995</v>
      </c>
      <c r="BR602" s="16">
        <f ca="1">SUM(BM$12:BM602)+SUMIF(BN$12:BN602, "&lt;0")</f>
        <v>478862.06199999992</v>
      </c>
      <c r="BT602" s="9">
        <v>44773</v>
      </c>
      <c r="BU602" s="14">
        <f t="shared" ca="1" si="513"/>
        <v>2000</v>
      </c>
      <c r="BV602" s="14">
        <f t="shared" ca="1" si="538"/>
        <v>2000</v>
      </c>
      <c r="BW602" s="14">
        <f t="shared" ca="1" si="499"/>
        <v>1058.9160000000011</v>
      </c>
      <c r="BX602" s="14">
        <f t="shared" ca="1" si="514"/>
        <v>941.08399999999892</v>
      </c>
      <c r="BY602" s="14">
        <f t="shared" ca="1" si="515"/>
        <v>941.08399999999892</v>
      </c>
      <c r="BZ602" s="14">
        <f t="shared" ca="1" si="528"/>
        <v>1109489.5629979603</v>
      </c>
      <c r="CA602" s="15">
        <f ca="1">SUM(BY$12:BY602)</f>
        <v>567102.88500000024</v>
      </c>
      <c r="CB602" s="16">
        <f ca="1">SUM(BW$12:BW602)+SUMIF(BX$12:BX602, "&lt;0")</f>
        <v>542386.67799796024</v>
      </c>
      <c r="CD602" s="9">
        <v>44773</v>
      </c>
      <c r="CE602" s="14">
        <f t="shared" ca="1" si="536"/>
        <v>2500</v>
      </c>
      <c r="CF602" s="14">
        <f t="shared" ca="1" si="545"/>
        <v>2500</v>
      </c>
      <c r="CG602" s="14">
        <f t="shared" ca="1" si="500"/>
        <v>1285.6504894361778</v>
      </c>
      <c r="CH602" s="14">
        <f t="shared" ca="1" si="529"/>
        <v>1214.3495105638222</v>
      </c>
      <c r="CI602" s="14">
        <f t="shared" ca="1" si="530"/>
        <v>1214.3495105638222</v>
      </c>
      <c r="CJ602" s="14">
        <f t="shared" ca="1" si="506"/>
        <v>1361287.2951667549</v>
      </c>
      <c r="CK602" s="15">
        <f ca="1">SUM(CI$12:CI602)</f>
        <v>697788.00504293514</v>
      </c>
      <c r="CL602" s="16">
        <f ca="1">SUM(CG$12:CG602)+SUMIF(CH$12:CH602, "&lt;0")</f>
        <v>663499.29012381961</v>
      </c>
    </row>
    <row r="603" spans="1:90" x14ac:dyDescent="0.2">
      <c r="A603" s="24">
        <v>44774</v>
      </c>
      <c r="B603" s="54">
        <f ca="1">IF($A603&gt;= $C$5,$C$6, INDEX('Historical Data'!$D$2:$D$745, MATCH(A603, 'Historical Data'!$B$2:$B$745, 0)))</f>
        <v>1295.6389999999997</v>
      </c>
      <c r="C603" s="14">
        <f t="shared" ca="1" si="539"/>
        <v>1295.6389999999994</v>
      </c>
      <c r="D603" s="14">
        <f t="shared" ca="1" si="507"/>
        <v>590.49500000000307</v>
      </c>
      <c r="E603" s="14">
        <f t="shared" ca="1" si="516"/>
        <v>705.14399999999659</v>
      </c>
      <c r="F603" s="14">
        <f t="shared" ca="1" si="508"/>
        <v>705.14399999999659</v>
      </c>
      <c r="G603" s="14">
        <f t="shared" ca="1" si="531"/>
        <v>744084.14399999869</v>
      </c>
      <c r="H603" s="15">
        <f ca="1">SUM(F$12:F603)</f>
        <v>381856.72500000015</v>
      </c>
      <c r="I603" s="16">
        <f ca="1">SUM(D$12:D603)+SUMIF(E$12:E603, "&lt;0")</f>
        <v>362227.41899999994</v>
      </c>
      <c r="J603" s="15"/>
      <c r="K603" s="9">
        <v>44774</v>
      </c>
      <c r="L603" s="14">
        <f t="shared" ca="1" si="532"/>
        <v>1788.5130798771124</v>
      </c>
      <c r="M603" s="14">
        <f t="shared" ca="1" si="540"/>
        <v>1788.5130798771129</v>
      </c>
      <c r="N603" s="14">
        <f t="shared" ca="1" si="493"/>
        <v>1083.3690798771158</v>
      </c>
      <c r="O603" s="14">
        <f t="shared" ca="1" si="517"/>
        <v>705.14399999999659</v>
      </c>
      <c r="P603" s="14">
        <f t="shared" ca="1" si="518"/>
        <v>705.14399999999659</v>
      </c>
      <c r="Q603" s="14">
        <f t="shared" ca="1" si="501"/>
        <v>1001857.2877757353</v>
      </c>
      <c r="R603" s="15">
        <f ca="1">SUM(P$12:P603)</f>
        <v>511975.48208755703</v>
      </c>
      <c r="S603" s="16">
        <f ca="1">SUM(N$12:N603)+SUMIF(O$12:O603, "&lt;0")</f>
        <v>489881.80568817147</v>
      </c>
      <c r="U603" s="9">
        <v>44774</v>
      </c>
      <c r="V603" s="14">
        <f t="shared" ca="1" si="533"/>
        <v>1250</v>
      </c>
      <c r="W603" s="14">
        <f t="shared" ca="1" si="541"/>
        <v>1250</v>
      </c>
      <c r="X603" s="14">
        <f t="shared" ca="1" si="494"/>
        <v>544.85600000000341</v>
      </c>
      <c r="Y603" s="14">
        <f t="shared" ca="1" si="519"/>
        <v>705.14399999999659</v>
      </c>
      <c r="Z603" s="14">
        <f t="shared" ca="1" si="520"/>
        <v>705.14399999999659</v>
      </c>
      <c r="AA603" s="14">
        <f t="shared" ca="1" si="502"/>
        <v>720214.94699999993</v>
      </c>
      <c r="AB603" s="15">
        <f ca="1">SUM(Z$12:Z603)</f>
        <v>369808.02899999992</v>
      </c>
      <c r="AC603" s="16">
        <f ca="1">SUM(X$12:X603)+SUMIF(Y$12:Y603, "&lt;0")</f>
        <v>350406.91800000012</v>
      </c>
      <c r="AE603" s="9">
        <v>44774</v>
      </c>
      <c r="AF603" s="14">
        <f t="shared" ca="1" si="509"/>
        <v>2000</v>
      </c>
      <c r="AG603" s="14">
        <f t="shared" ca="1" si="537"/>
        <v>2000</v>
      </c>
      <c r="AH603" s="14">
        <f t="shared" ca="1" si="495"/>
        <v>1294.8560000000034</v>
      </c>
      <c r="AI603" s="14">
        <f t="shared" ca="1" si="510"/>
        <v>705.14399999999659</v>
      </c>
      <c r="AJ603" s="14">
        <f t="shared" ca="1" si="511"/>
        <v>705.14399999999659</v>
      </c>
      <c r="AK603" s="14">
        <f t="shared" ca="1" si="521"/>
        <v>1111489.5629979603</v>
      </c>
      <c r="AL603" s="15">
        <f ca="1">SUM(AJ$12:AJ603)</f>
        <v>567808.02900000021</v>
      </c>
      <c r="AM603" s="16">
        <f ca="1">SUM(AH$12:AH603)+SUMIF(AI$12:AI603, "&lt;0")</f>
        <v>543681.53399796027</v>
      </c>
      <c r="AO603" s="9">
        <v>44774</v>
      </c>
      <c r="AP603" s="14">
        <f t="shared" ca="1" si="512"/>
        <v>3000</v>
      </c>
      <c r="AQ603" s="14">
        <f t="shared" ca="1" si="542"/>
        <v>3000</v>
      </c>
      <c r="AR603" s="14">
        <f t="shared" ca="1" si="496"/>
        <v>1676.1904806225007</v>
      </c>
      <c r="AS603" s="14">
        <f t="shared" ca="1" si="522"/>
        <v>1323.8095193774993</v>
      </c>
      <c r="AT603" s="14">
        <f t="shared" ca="1" si="523"/>
        <v>1323.8095193774993</v>
      </c>
      <c r="AU603" s="14">
        <f t="shared" ca="1" si="503"/>
        <v>1606390.7878561858</v>
      </c>
      <c r="AV603" s="15">
        <f ca="1">SUM(AT$12:AT603)</f>
        <v>821601.64125806466</v>
      </c>
      <c r="AW603" s="16">
        <f ca="1">SUM(AR$12:AR603)+SUMIF(AS$12:AS603, "&lt;0")</f>
        <v>784789.14659812115</v>
      </c>
      <c r="AX603" s="15"/>
      <c r="AZ603" s="9">
        <v>44774</v>
      </c>
      <c r="BA603" s="14">
        <f t="shared" ca="1" si="534"/>
        <v>1500</v>
      </c>
      <c r="BB603" s="14">
        <f t="shared" ca="1" si="543"/>
        <v>1500</v>
      </c>
      <c r="BC603" s="14">
        <f t="shared" ca="1" si="497"/>
        <v>794.85600000000341</v>
      </c>
      <c r="BD603" s="14">
        <f t="shared" ca="1" si="524"/>
        <v>705.14399999999659</v>
      </c>
      <c r="BE603" s="14">
        <f t="shared" ca="1" si="525"/>
        <v>705.14399999999659</v>
      </c>
      <c r="BF603" s="14">
        <f t="shared" ca="1" si="504"/>
        <v>850964.94699999993</v>
      </c>
      <c r="BG603" s="15">
        <f ca="1">SUM(BE$12:BE603)</f>
        <v>435808.02900000004</v>
      </c>
      <c r="BH603" s="16">
        <f ca="1">SUM(BC$12:BC603)+SUMIF(BD$12:BD603, "&lt;0")</f>
        <v>415156.91800000001</v>
      </c>
      <c r="BJ603" s="9">
        <v>44774</v>
      </c>
      <c r="BK603" s="14">
        <f t="shared" ca="1" si="535"/>
        <v>1750</v>
      </c>
      <c r="BL603" s="14">
        <f t="shared" ca="1" si="544"/>
        <v>1750</v>
      </c>
      <c r="BM603" s="14">
        <f t="shared" ca="1" si="498"/>
        <v>1044.8560000000034</v>
      </c>
      <c r="BN603" s="14">
        <f t="shared" ca="1" si="526"/>
        <v>705.14399999999659</v>
      </c>
      <c r="BO603" s="14">
        <f t="shared" ca="1" si="527"/>
        <v>705.14399999999659</v>
      </c>
      <c r="BP603" s="14">
        <f t="shared" ca="1" si="505"/>
        <v>981714.94699999993</v>
      </c>
      <c r="BQ603" s="15">
        <f ca="1">SUM(BO$12:BO603)</f>
        <v>501808.02899999992</v>
      </c>
      <c r="BR603" s="16">
        <f ca="1">SUM(BM$12:BM603)+SUMIF(BN$12:BN603, "&lt;0")</f>
        <v>479906.91799999995</v>
      </c>
      <c r="BT603" s="9">
        <v>44774</v>
      </c>
      <c r="BU603" s="14">
        <f t="shared" ca="1" si="513"/>
        <v>2000</v>
      </c>
      <c r="BV603" s="14">
        <f t="shared" ca="1" si="538"/>
        <v>2000</v>
      </c>
      <c r="BW603" s="14">
        <f t="shared" ca="1" si="499"/>
        <v>1294.8560000000034</v>
      </c>
      <c r="BX603" s="14">
        <f t="shared" ca="1" si="514"/>
        <v>705.14399999999659</v>
      </c>
      <c r="BY603" s="14">
        <f t="shared" ca="1" si="515"/>
        <v>705.14399999999659</v>
      </c>
      <c r="BZ603" s="14">
        <f t="shared" ca="1" si="528"/>
        <v>1111489.5629979603</v>
      </c>
      <c r="CA603" s="15">
        <f ca="1">SUM(BY$12:BY603)</f>
        <v>567808.02900000021</v>
      </c>
      <c r="CB603" s="16">
        <f ca="1">SUM(BW$12:BW603)+SUMIF(BX$12:BX603, "&lt;0")</f>
        <v>543681.53399796027</v>
      </c>
      <c r="CD603" s="9">
        <v>44774</v>
      </c>
      <c r="CE603" s="14">
        <f t="shared" ca="1" si="536"/>
        <v>2500</v>
      </c>
      <c r="CF603" s="14">
        <f t="shared" ca="1" si="545"/>
        <v>2500</v>
      </c>
      <c r="CG603" s="14">
        <f t="shared" ca="1" si="500"/>
        <v>1547.368219410243</v>
      </c>
      <c r="CH603" s="14">
        <f t="shared" ca="1" si="529"/>
        <v>952.631780589757</v>
      </c>
      <c r="CI603" s="14">
        <f t="shared" ca="1" si="530"/>
        <v>952.631780589757</v>
      </c>
      <c r="CJ603" s="14">
        <f t="shared" ca="1" si="506"/>
        <v>1363787.2951667549</v>
      </c>
      <c r="CK603" s="15">
        <f ca="1">SUM(CI$12:CI603)</f>
        <v>698740.63682352495</v>
      </c>
      <c r="CL603" s="16">
        <f ca="1">SUM(CG$12:CG603)+SUMIF(CH$12:CH603, "&lt;0")</f>
        <v>665046.65834322979</v>
      </c>
    </row>
    <row r="604" spans="1:90" x14ac:dyDescent="0.2">
      <c r="A604" s="24">
        <v>44775</v>
      </c>
      <c r="B604" s="54">
        <f ca="1">IF($A604&gt;= $C$5,$C$6, INDEX('Historical Data'!$D$2:$D$745, MATCH(A604, 'Historical Data'!$B$2:$B$745, 0)))</f>
        <v>1295.6389999999997</v>
      </c>
      <c r="C604" s="14">
        <f t="shared" ca="1" si="539"/>
        <v>1295.6389999999994</v>
      </c>
      <c r="D604" s="14">
        <f t="shared" ca="1" si="507"/>
        <v>1295.6389999999997</v>
      </c>
      <c r="E604" s="14">
        <f t="shared" ca="1" si="516"/>
        <v>0</v>
      </c>
      <c r="F604" s="14">
        <f t="shared" ca="1" si="508"/>
        <v>0</v>
      </c>
      <c r="G604" s="14">
        <f t="shared" ca="1" si="531"/>
        <v>745379.78299999866</v>
      </c>
      <c r="H604" s="15">
        <f ca="1">SUM(F$12:F604)</f>
        <v>381856.72500000015</v>
      </c>
      <c r="I604" s="16">
        <f ca="1">SUM(D$12:D604)+SUMIF(E$12:E604, "&lt;0")</f>
        <v>363523.05799999996</v>
      </c>
      <c r="J604" s="15"/>
      <c r="K604" s="9">
        <v>44775</v>
      </c>
      <c r="L604" s="14">
        <f t="shared" ca="1" si="532"/>
        <v>1788.5130798771124</v>
      </c>
      <c r="M604" s="14">
        <f t="shared" ca="1" si="540"/>
        <v>1788.5130798771129</v>
      </c>
      <c r="N604" s="14">
        <f t="shared" ca="1" si="493"/>
        <v>1788.5130798771124</v>
      </c>
      <c r="O604" s="14">
        <f t="shared" ca="1" si="517"/>
        <v>0</v>
      </c>
      <c r="P604" s="14">
        <f t="shared" ca="1" si="518"/>
        <v>0</v>
      </c>
      <c r="Q604" s="14">
        <f t="shared" ca="1" si="501"/>
        <v>1003645.8008556124</v>
      </c>
      <c r="R604" s="15">
        <f ca="1">SUM(P$12:P604)</f>
        <v>511975.48208755703</v>
      </c>
      <c r="S604" s="16">
        <f ca="1">SUM(N$12:N604)+SUMIF(O$12:O604, "&lt;0")</f>
        <v>491670.3187680486</v>
      </c>
      <c r="U604" s="9">
        <v>44775</v>
      </c>
      <c r="V604" s="14">
        <f t="shared" ca="1" si="533"/>
        <v>1250</v>
      </c>
      <c r="W604" s="14">
        <f t="shared" ca="1" si="541"/>
        <v>1250</v>
      </c>
      <c r="X604" s="14">
        <f t="shared" ca="1" si="494"/>
        <v>1250</v>
      </c>
      <c r="Y604" s="14">
        <f t="shared" ca="1" si="519"/>
        <v>0</v>
      </c>
      <c r="Z604" s="14">
        <f t="shared" ca="1" si="520"/>
        <v>0</v>
      </c>
      <c r="AA604" s="14">
        <f t="shared" ca="1" si="502"/>
        <v>721464.94699999993</v>
      </c>
      <c r="AB604" s="15">
        <f ca="1">SUM(Z$12:Z604)</f>
        <v>369808.02899999992</v>
      </c>
      <c r="AC604" s="16">
        <f ca="1">SUM(X$12:X604)+SUMIF(Y$12:Y604, "&lt;0")</f>
        <v>351656.91800000012</v>
      </c>
      <c r="AE604" s="9">
        <v>44775</v>
      </c>
      <c r="AF604" s="14">
        <f t="shared" ca="1" si="509"/>
        <v>2000</v>
      </c>
      <c r="AG604" s="14">
        <f t="shared" ca="1" si="537"/>
        <v>2000</v>
      </c>
      <c r="AH604" s="14">
        <f t="shared" ca="1" si="495"/>
        <v>2000</v>
      </c>
      <c r="AI604" s="14">
        <f t="shared" ca="1" si="510"/>
        <v>0</v>
      </c>
      <c r="AJ604" s="14">
        <f t="shared" ca="1" si="511"/>
        <v>0</v>
      </c>
      <c r="AK604" s="14">
        <f t="shared" ca="1" si="521"/>
        <v>1113489.5629979603</v>
      </c>
      <c r="AL604" s="15">
        <f ca="1">SUM(AJ$12:AJ604)</f>
        <v>567808.02900000021</v>
      </c>
      <c r="AM604" s="16">
        <f ca="1">SUM(AH$12:AH604)+SUMIF(AI$12:AI604, "&lt;0")</f>
        <v>545681.53399796027</v>
      </c>
      <c r="AO604" s="9">
        <v>44775</v>
      </c>
      <c r="AP604" s="14">
        <f t="shared" ca="1" si="512"/>
        <v>3000</v>
      </c>
      <c r="AQ604" s="14">
        <f t="shared" ca="1" si="542"/>
        <v>3000</v>
      </c>
      <c r="AR604" s="14">
        <f t="shared" ca="1" si="496"/>
        <v>2381.3344806224973</v>
      </c>
      <c r="AS604" s="14">
        <f t="shared" ca="1" si="522"/>
        <v>618.66551937750273</v>
      </c>
      <c r="AT604" s="14">
        <f t="shared" ca="1" si="523"/>
        <v>618.66551937750273</v>
      </c>
      <c r="AU604" s="14">
        <f t="shared" ca="1" si="503"/>
        <v>1609390.7878561858</v>
      </c>
      <c r="AV604" s="15">
        <f ca="1">SUM(AT$12:AT604)</f>
        <v>822220.30677744211</v>
      </c>
      <c r="AW604" s="16">
        <f ca="1">SUM(AR$12:AR604)+SUMIF(AS$12:AS604, "&lt;0")</f>
        <v>787170.4810787437</v>
      </c>
      <c r="AX604" s="15"/>
      <c r="AZ604" s="9">
        <v>44775</v>
      </c>
      <c r="BA604" s="14">
        <f t="shared" ca="1" si="534"/>
        <v>1500</v>
      </c>
      <c r="BB604" s="14">
        <f t="shared" ca="1" si="543"/>
        <v>1500</v>
      </c>
      <c r="BC604" s="14">
        <f t="shared" ca="1" si="497"/>
        <v>1500</v>
      </c>
      <c r="BD604" s="14">
        <f t="shared" ca="1" si="524"/>
        <v>0</v>
      </c>
      <c r="BE604" s="14">
        <f t="shared" ca="1" si="525"/>
        <v>0</v>
      </c>
      <c r="BF604" s="14">
        <f t="shared" ca="1" si="504"/>
        <v>852464.94699999993</v>
      </c>
      <c r="BG604" s="15">
        <f ca="1">SUM(BE$12:BE604)</f>
        <v>435808.02900000004</v>
      </c>
      <c r="BH604" s="16">
        <f ca="1">SUM(BC$12:BC604)+SUMIF(BD$12:BD604, "&lt;0")</f>
        <v>416656.91800000001</v>
      </c>
      <c r="BJ604" s="9">
        <v>44775</v>
      </c>
      <c r="BK604" s="14">
        <f t="shared" ca="1" si="535"/>
        <v>1750</v>
      </c>
      <c r="BL604" s="14">
        <f t="shared" ca="1" si="544"/>
        <v>1750</v>
      </c>
      <c r="BM604" s="14">
        <f t="shared" ca="1" si="498"/>
        <v>1750</v>
      </c>
      <c r="BN604" s="14">
        <f t="shared" ca="1" si="526"/>
        <v>0</v>
      </c>
      <c r="BO604" s="14">
        <f t="shared" ca="1" si="527"/>
        <v>0</v>
      </c>
      <c r="BP604" s="14">
        <f t="shared" ca="1" si="505"/>
        <v>983464.94699999993</v>
      </c>
      <c r="BQ604" s="15">
        <f ca="1">SUM(BO$12:BO604)</f>
        <v>501808.02899999992</v>
      </c>
      <c r="BR604" s="16">
        <f ca="1">SUM(BM$12:BM604)+SUMIF(BN$12:BN604, "&lt;0")</f>
        <v>481656.91799999995</v>
      </c>
      <c r="BT604" s="9">
        <v>44775</v>
      </c>
      <c r="BU604" s="14">
        <f t="shared" ca="1" si="513"/>
        <v>2000</v>
      </c>
      <c r="BV604" s="14">
        <f t="shared" ca="1" si="538"/>
        <v>2000</v>
      </c>
      <c r="BW604" s="14">
        <f t="shared" ca="1" si="499"/>
        <v>2000</v>
      </c>
      <c r="BX604" s="14">
        <f t="shared" ca="1" si="514"/>
        <v>0</v>
      </c>
      <c r="BY604" s="14">
        <f t="shared" ca="1" si="515"/>
        <v>0</v>
      </c>
      <c r="BZ604" s="14">
        <f t="shared" ca="1" si="528"/>
        <v>1113489.5629979603</v>
      </c>
      <c r="CA604" s="15">
        <f ca="1">SUM(BY$12:BY604)</f>
        <v>567808.02900000021</v>
      </c>
      <c r="CB604" s="16">
        <f ca="1">SUM(BW$12:BW604)+SUMIF(BX$12:BX604, "&lt;0")</f>
        <v>545681.53399796027</v>
      </c>
      <c r="CD604" s="9">
        <v>44775</v>
      </c>
      <c r="CE604" s="14">
        <f t="shared" ca="1" si="536"/>
        <v>2500</v>
      </c>
      <c r="CF604" s="14">
        <f t="shared" ca="1" si="545"/>
        <v>2500</v>
      </c>
      <c r="CG604" s="14">
        <f t="shared" ca="1" si="500"/>
        <v>2278.289949384302</v>
      </c>
      <c r="CH604" s="14">
        <f t="shared" ca="1" si="529"/>
        <v>221.71005061569804</v>
      </c>
      <c r="CI604" s="14">
        <f t="shared" ca="1" si="530"/>
        <v>221.71005061569804</v>
      </c>
      <c r="CJ604" s="14">
        <f t="shared" ca="1" si="506"/>
        <v>1366287.2951667549</v>
      </c>
      <c r="CK604" s="15">
        <f ca="1">SUM(CI$12:CI604)</f>
        <v>698962.34687414067</v>
      </c>
      <c r="CL604" s="16">
        <f ca="1">SUM(CG$12:CG604)+SUMIF(CH$12:CH604, "&lt;0")</f>
        <v>667324.94829261408</v>
      </c>
    </row>
    <row r="605" spans="1:90" x14ac:dyDescent="0.2">
      <c r="A605" s="24">
        <v>44776</v>
      </c>
      <c r="B605" s="54">
        <f ca="1">IF($A605&gt;= $C$5,$C$6, INDEX('Historical Data'!$D$2:$D$745, MATCH(A605, 'Historical Data'!$B$2:$B$745, 0)))</f>
        <v>1295.6389999999997</v>
      </c>
      <c r="C605" s="14">
        <f t="shared" ca="1" si="539"/>
        <v>1295.6389999999994</v>
      </c>
      <c r="D605" s="14">
        <f t="shared" ca="1" si="507"/>
        <v>1120.8479999999986</v>
      </c>
      <c r="E605" s="14">
        <f t="shared" ca="1" si="516"/>
        <v>174.79100000000108</v>
      </c>
      <c r="F605" s="14">
        <f t="shared" ca="1" si="508"/>
        <v>174.79100000000108</v>
      </c>
      <c r="G605" s="14">
        <f t="shared" ca="1" si="531"/>
        <v>746675.42199999862</v>
      </c>
      <c r="H605" s="15">
        <f ca="1">SUM(F$12:F605)</f>
        <v>382031.51600000018</v>
      </c>
      <c r="I605" s="16">
        <f ca="1">SUM(D$12:D605)+SUMIF(E$12:E605, "&lt;0")</f>
        <v>364643.90599999996</v>
      </c>
      <c r="J605" s="15"/>
      <c r="K605" s="9">
        <v>44776</v>
      </c>
      <c r="L605" s="14">
        <f t="shared" ca="1" si="532"/>
        <v>1788.5130798771124</v>
      </c>
      <c r="M605" s="14">
        <f t="shared" ca="1" si="540"/>
        <v>1788.5130798771129</v>
      </c>
      <c r="N605" s="14">
        <f t="shared" ca="1" si="493"/>
        <v>1613.7220798771114</v>
      </c>
      <c r="O605" s="14">
        <f t="shared" ca="1" si="517"/>
        <v>174.79100000000108</v>
      </c>
      <c r="P605" s="14">
        <f t="shared" ca="1" si="518"/>
        <v>174.79100000000108</v>
      </c>
      <c r="Q605" s="14">
        <f t="shared" ca="1" si="501"/>
        <v>1005434.3139354895</v>
      </c>
      <c r="R605" s="15">
        <f ca="1">SUM(P$12:P605)</f>
        <v>512150.27308755706</v>
      </c>
      <c r="S605" s="16">
        <f ca="1">SUM(N$12:N605)+SUMIF(O$12:O605, "&lt;0")</f>
        <v>493284.0408479257</v>
      </c>
      <c r="U605" s="9">
        <v>44776</v>
      </c>
      <c r="V605" s="14">
        <f t="shared" ca="1" si="533"/>
        <v>1250</v>
      </c>
      <c r="W605" s="14">
        <f t="shared" ca="1" si="541"/>
        <v>1250</v>
      </c>
      <c r="X605" s="14">
        <f t="shared" ca="1" si="494"/>
        <v>1075.2089999999989</v>
      </c>
      <c r="Y605" s="14">
        <f t="shared" ca="1" si="519"/>
        <v>174.79100000000108</v>
      </c>
      <c r="Z605" s="14">
        <f t="shared" ca="1" si="520"/>
        <v>174.79100000000108</v>
      </c>
      <c r="AA605" s="14">
        <f t="shared" ca="1" si="502"/>
        <v>722714.94699999993</v>
      </c>
      <c r="AB605" s="15">
        <f ca="1">SUM(Z$12:Z605)</f>
        <v>369982.81999999995</v>
      </c>
      <c r="AC605" s="16">
        <f ca="1">SUM(X$12:X605)+SUMIF(Y$12:Y605, "&lt;0")</f>
        <v>352732.12700000009</v>
      </c>
      <c r="AE605" s="9">
        <v>44776</v>
      </c>
      <c r="AF605" s="14">
        <f t="shared" ca="1" si="509"/>
        <v>2000</v>
      </c>
      <c r="AG605" s="14">
        <f t="shared" ca="1" si="537"/>
        <v>2000</v>
      </c>
      <c r="AH605" s="14">
        <f t="shared" ca="1" si="495"/>
        <v>1825.2089999999989</v>
      </c>
      <c r="AI605" s="14">
        <f t="shared" ca="1" si="510"/>
        <v>174.79100000000108</v>
      </c>
      <c r="AJ605" s="14">
        <f t="shared" ca="1" si="511"/>
        <v>174.79100000000108</v>
      </c>
      <c r="AK605" s="14">
        <f t="shared" ca="1" si="521"/>
        <v>1115489.5629979603</v>
      </c>
      <c r="AL605" s="15">
        <f ca="1">SUM(AJ$12:AJ605)</f>
        <v>567982.82000000018</v>
      </c>
      <c r="AM605" s="16">
        <f ca="1">SUM(AH$12:AH605)+SUMIF(AI$12:AI605, "&lt;0")</f>
        <v>547506.7429979603</v>
      </c>
      <c r="AO605" s="9">
        <v>44776</v>
      </c>
      <c r="AP605" s="14">
        <f t="shared" ca="1" si="512"/>
        <v>3000</v>
      </c>
      <c r="AQ605" s="14">
        <f t="shared" ca="1" si="542"/>
        <v>3000</v>
      </c>
      <c r="AR605" s="14">
        <f t="shared" ca="1" si="496"/>
        <v>2206.5434806224962</v>
      </c>
      <c r="AS605" s="14">
        <f t="shared" ca="1" si="522"/>
        <v>793.45651937750381</v>
      </c>
      <c r="AT605" s="14">
        <f t="shared" ca="1" si="523"/>
        <v>793.45651937750381</v>
      </c>
      <c r="AU605" s="14">
        <f t="shared" ca="1" si="503"/>
        <v>1612390.7878561858</v>
      </c>
      <c r="AV605" s="15">
        <f ca="1">SUM(AT$12:AT605)</f>
        <v>823013.76329681964</v>
      </c>
      <c r="AW605" s="16">
        <f ca="1">SUM(AR$12:AR605)+SUMIF(AS$12:AS605, "&lt;0")</f>
        <v>789377.02455936617</v>
      </c>
      <c r="AX605" s="15"/>
      <c r="AZ605" s="9">
        <v>44776</v>
      </c>
      <c r="BA605" s="14">
        <f t="shared" ca="1" si="534"/>
        <v>1500</v>
      </c>
      <c r="BB605" s="14">
        <f t="shared" ca="1" si="543"/>
        <v>1500</v>
      </c>
      <c r="BC605" s="14">
        <f t="shared" ca="1" si="497"/>
        <v>1325.2089999999989</v>
      </c>
      <c r="BD605" s="14">
        <f t="shared" ca="1" si="524"/>
        <v>174.79100000000108</v>
      </c>
      <c r="BE605" s="14">
        <f t="shared" ca="1" si="525"/>
        <v>174.79100000000108</v>
      </c>
      <c r="BF605" s="14">
        <f t="shared" ca="1" si="504"/>
        <v>853964.94699999993</v>
      </c>
      <c r="BG605" s="15">
        <f ca="1">SUM(BE$12:BE605)</f>
        <v>435982.82000000007</v>
      </c>
      <c r="BH605" s="16">
        <f ca="1">SUM(BC$12:BC605)+SUMIF(BD$12:BD605, "&lt;0")</f>
        <v>417982.12699999998</v>
      </c>
      <c r="BJ605" s="9">
        <v>44776</v>
      </c>
      <c r="BK605" s="14">
        <f t="shared" ca="1" si="535"/>
        <v>1750</v>
      </c>
      <c r="BL605" s="14">
        <f t="shared" ca="1" si="544"/>
        <v>1750</v>
      </c>
      <c r="BM605" s="14">
        <f t="shared" ca="1" si="498"/>
        <v>1575.2089999999989</v>
      </c>
      <c r="BN605" s="14">
        <f t="shared" ca="1" si="526"/>
        <v>174.79100000000108</v>
      </c>
      <c r="BO605" s="14">
        <f t="shared" ca="1" si="527"/>
        <v>174.79100000000108</v>
      </c>
      <c r="BP605" s="14">
        <f t="shared" ca="1" si="505"/>
        <v>985214.94699999993</v>
      </c>
      <c r="BQ605" s="15">
        <f ca="1">SUM(BO$12:BO605)</f>
        <v>501982.81999999995</v>
      </c>
      <c r="BR605" s="16">
        <f ca="1">SUM(BM$12:BM605)+SUMIF(BN$12:BN605, "&lt;0")</f>
        <v>483232.12699999998</v>
      </c>
      <c r="BT605" s="9">
        <v>44776</v>
      </c>
      <c r="BU605" s="14">
        <f t="shared" ca="1" si="513"/>
        <v>2000</v>
      </c>
      <c r="BV605" s="14">
        <f t="shared" ca="1" si="538"/>
        <v>2000</v>
      </c>
      <c r="BW605" s="14">
        <f t="shared" ca="1" si="499"/>
        <v>1825.2089999999989</v>
      </c>
      <c r="BX605" s="14">
        <f t="shared" ca="1" si="514"/>
        <v>174.79100000000108</v>
      </c>
      <c r="BY605" s="14">
        <f t="shared" ca="1" si="515"/>
        <v>174.79100000000108</v>
      </c>
      <c r="BZ605" s="14">
        <f t="shared" ca="1" si="528"/>
        <v>1115489.5629979603</v>
      </c>
      <c r="CA605" s="15">
        <f ca="1">SUM(BY$12:BY605)</f>
        <v>567982.82000000018</v>
      </c>
      <c r="CB605" s="16">
        <f ca="1">SUM(BW$12:BW605)+SUMIF(BX$12:BX605, "&lt;0")</f>
        <v>547506.7429979603</v>
      </c>
      <c r="CD605" s="9">
        <v>44776</v>
      </c>
      <c r="CE605" s="14">
        <f t="shared" ca="1" si="536"/>
        <v>2500</v>
      </c>
      <c r="CF605" s="14">
        <f t="shared" ca="1" si="545"/>
        <v>2500</v>
      </c>
      <c r="CG605" s="14">
        <f t="shared" ca="1" si="500"/>
        <v>2129.2766793583637</v>
      </c>
      <c r="CH605" s="14">
        <f t="shared" ca="1" si="529"/>
        <v>370.72332064163629</v>
      </c>
      <c r="CI605" s="14">
        <f t="shared" ca="1" si="530"/>
        <v>370.72332064163629</v>
      </c>
      <c r="CJ605" s="14">
        <f t="shared" ca="1" si="506"/>
        <v>1368787.2951667549</v>
      </c>
      <c r="CK605" s="15">
        <f ca="1">SUM(CI$12:CI605)</f>
        <v>699333.07019478234</v>
      </c>
      <c r="CL605" s="16">
        <f ca="1">SUM(CG$12:CG605)+SUMIF(CH$12:CH605, "&lt;0")</f>
        <v>669454.22497197241</v>
      </c>
    </row>
    <row r="606" spans="1:90" x14ac:dyDescent="0.2">
      <c r="A606" s="24">
        <v>44777</v>
      </c>
      <c r="B606" s="54">
        <f ca="1">IF($A606&gt;= $C$5,$C$6, INDEX('Historical Data'!$D$2:$D$745, MATCH(A606, 'Historical Data'!$B$2:$B$745, 0)))</f>
        <v>1295.6389999999997</v>
      </c>
      <c r="C606" s="14">
        <f t="shared" ca="1" si="539"/>
        <v>1295.6389999999994</v>
      </c>
      <c r="D606" s="14">
        <f t="shared" ca="1" si="507"/>
        <v>1295.6389999999997</v>
      </c>
      <c r="E606" s="14">
        <f t="shared" ca="1" si="516"/>
        <v>0</v>
      </c>
      <c r="F606" s="14">
        <f t="shared" ca="1" si="508"/>
        <v>0</v>
      </c>
      <c r="G606" s="14">
        <f t="shared" ca="1" si="531"/>
        <v>747971.06099999859</v>
      </c>
      <c r="H606" s="15">
        <f ca="1">SUM(F$12:F606)</f>
        <v>382031.51600000018</v>
      </c>
      <c r="I606" s="16">
        <f ca="1">SUM(D$12:D606)+SUMIF(E$12:E606, "&lt;0")</f>
        <v>365939.54499999998</v>
      </c>
      <c r="J606" s="15"/>
      <c r="K606" s="9">
        <v>44777</v>
      </c>
      <c r="L606" s="14">
        <f t="shared" ca="1" si="532"/>
        <v>1788.5130798771124</v>
      </c>
      <c r="M606" s="14">
        <f t="shared" ca="1" si="540"/>
        <v>1788.5130798771129</v>
      </c>
      <c r="N606" s="14">
        <f t="shared" ca="1" si="493"/>
        <v>1788.5130798771124</v>
      </c>
      <c r="O606" s="14">
        <f t="shared" ca="1" si="517"/>
        <v>0</v>
      </c>
      <c r="P606" s="14">
        <f t="shared" ca="1" si="518"/>
        <v>0</v>
      </c>
      <c r="Q606" s="14">
        <f t="shared" ca="1" si="501"/>
        <v>1007222.8270153666</v>
      </c>
      <c r="R606" s="15">
        <f ca="1">SUM(P$12:P606)</f>
        <v>512150.27308755706</v>
      </c>
      <c r="S606" s="16">
        <f ca="1">SUM(N$12:N606)+SUMIF(O$12:O606, "&lt;0")</f>
        <v>495072.55392780283</v>
      </c>
      <c r="U606" s="9">
        <v>44777</v>
      </c>
      <c r="V606" s="14">
        <f t="shared" ca="1" si="533"/>
        <v>1250</v>
      </c>
      <c r="W606" s="14">
        <f t="shared" ca="1" si="541"/>
        <v>1250</v>
      </c>
      <c r="X606" s="14">
        <f t="shared" ca="1" si="494"/>
        <v>1250</v>
      </c>
      <c r="Y606" s="14">
        <f t="shared" ca="1" si="519"/>
        <v>0</v>
      </c>
      <c r="Z606" s="14">
        <f t="shared" ca="1" si="520"/>
        <v>0</v>
      </c>
      <c r="AA606" s="14">
        <f t="shared" ca="1" si="502"/>
        <v>723964.94699999993</v>
      </c>
      <c r="AB606" s="15">
        <f ca="1">SUM(Z$12:Z606)</f>
        <v>369982.81999999995</v>
      </c>
      <c r="AC606" s="16">
        <f ca="1">SUM(X$12:X606)+SUMIF(Y$12:Y606, "&lt;0")</f>
        <v>353982.12700000009</v>
      </c>
      <c r="AE606" s="9">
        <v>44777</v>
      </c>
      <c r="AF606" s="14">
        <f t="shared" ca="1" si="509"/>
        <v>2000</v>
      </c>
      <c r="AG606" s="14">
        <f t="shared" ca="1" si="537"/>
        <v>2000</v>
      </c>
      <c r="AH606" s="14">
        <f t="shared" ca="1" si="495"/>
        <v>2000</v>
      </c>
      <c r="AI606" s="14">
        <f t="shared" ca="1" si="510"/>
        <v>0</v>
      </c>
      <c r="AJ606" s="14">
        <f t="shared" ca="1" si="511"/>
        <v>0</v>
      </c>
      <c r="AK606" s="14">
        <f t="shared" ca="1" si="521"/>
        <v>1117489.5629979603</v>
      </c>
      <c r="AL606" s="15">
        <f ca="1">SUM(AJ$12:AJ606)</f>
        <v>567982.82000000018</v>
      </c>
      <c r="AM606" s="16">
        <f ca="1">SUM(AH$12:AH606)+SUMIF(AI$12:AI606, "&lt;0")</f>
        <v>549506.7429979603</v>
      </c>
      <c r="AO606" s="9">
        <v>44777</v>
      </c>
      <c r="AP606" s="14">
        <f t="shared" ca="1" si="512"/>
        <v>3000</v>
      </c>
      <c r="AQ606" s="14">
        <f t="shared" ca="1" si="542"/>
        <v>3000</v>
      </c>
      <c r="AR606" s="14">
        <f t="shared" ca="1" si="496"/>
        <v>2381.3344806224968</v>
      </c>
      <c r="AS606" s="14">
        <f t="shared" ca="1" si="522"/>
        <v>618.66551937750319</v>
      </c>
      <c r="AT606" s="14">
        <f t="shared" ca="1" si="523"/>
        <v>618.66551937750319</v>
      </c>
      <c r="AU606" s="14">
        <f t="shared" ca="1" si="503"/>
        <v>1615390.7878561858</v>
      </c>
      <c r="AV606" s="15">
        <f ca="1">SUM(AT$12:AT606)</f>
        <v>823632.42881619709</v>
      </c>
      <c r="AW606" s="16">
        <f ca="1">SUM(AR$12:AR606)+SUMIF(AS$12:AS606, "&lt;0")</f>
        <v>791758.35903998872</v>
      </c>
      <c r="AX606" s="15"/>
      <c r="AZ606" s="9">
        <v>44777</v>
      </c>
      <c r="BA606" s="14">
        <f t="shared" ca="1" si="534"/>
        <v>1500</v>
      </c>
      <c r="BB606" s="14">
        <f t="shared" ca="1" si="543"/>
        <v>1500</v>
      </c>
      <c r="BC606" s="14">
        <f t="shared" ca="1" si="497"/>
        <v>1500</v>
      </c>
      <c r="BD606" s="14">
        <f t="shared" ca="1" si="524"/>
        <v>0</v>
      </c>
      <c r="BE606" s="14">
        <f t="shared" ca="1" si="525"/>
        <v>0</v>
      </c>
      <c r="BF606" s="14">
        <f t="shared" ca="1" si="504"/>
        <v>855464.94699999993</v>
      </c>
      <c r="BG606" s="15">
        <f ca="1">SUM(BE$12:BE606)</f>
        <v>435982.82000000007</v>
      </c>
      <c r="BH606" s="16">
        <f ca="1">SUM(BC$12:BC606)+SUMIF(BD$12:BD606, "&lt;0")</f>
        <v>419482.12699999998</v>
      </c>
      <c r="BJ606" s="9">
        <v>44777</v>
      </c>
      <c r="BK606" s="14">
        <f t="shared" ca="1" si="535"/>
        <v>1750</v>
      </c>
      <c r="BL606" s="14">
        <f t="shared" ca="1" si="544"/>
        <v>1750</v>
      </c>
      <c r="BM606" s="14">
        <f t="shared" ca="1" si="498"/>
        <v>1750</v>
      </c>
      <c r="BN606" s="14">
        <f t="shared" ca="1" si="526"/>
        <v>0</v>
      </c>
      <c r="BO606" s="14">
        <f t="shared" ca="1" si="527"/>
        <v>0</v>
      </c>
      <c r="BP606" s="14">
        <f t="shared" ca="1" si="505"/>
        <v>986964.94699999993</v>
      </c>
      <c r="BQ606" s="15">
        <f ca="1">SUM(BO$12:BO606)</f>
        <v>501982.81999999995</v>
      </c>
      <c r="BR606" s="16">
        <f ca="1">SUM(BM$12:BM606)+SUMIF(BN$12:BN606, "&lt;0")</f>
        <v>484982.12699999998</v>
      </c>
      <c r="BT606" s="9">
        <v>44777</v>
      </c>
      <c r="BU606" s="14">
        <f t="shared" ca="1" si="513"/>
        <v>2000</v>
      </c>
      <c r="BV606" s="14">
        <f t="shared" ca="1" si="538"/>
        <v>2000</v>
      </c>
      <c r="BW606" s="14">
        <f t="shared" ca="1" si="499"/>
        <v>2000</v>
      </c>
      <c r="BX606" s="14">
        <f t="shared" ca="1" si="514"/>
        <v>0</v>
      </c>
      <c r="BY606" s="14">
        <f t="shared" ca="1" si="515"/>
        <v>0</v>
      </c>
      <c r="BZ606" s="14">
        <f t="shared" ca="1" si="528"/>
        <v>1117489.5629979603</v>
      </c>
      <c r="CA606" s="15">
        <f ca="1">SUM(BY$12:BY606)</f>
        <v>567982.82000000018</v>
      </c>
      <c r="CB606" s="16">
        <f ca="1">SUM(BW$12:BW606)+SUMIF(BX$12:BX606, "&lt;0")</f>
        <v>549506.7429979603</v>
      </c>
      <c r="CD606" s="9">
        <v>44777</v>
      </c>
      <c r="CE606" s="14">
        <f t="shared" ca="1" si="536"/>
        <v>2500</v>
      </c>
      <c r="CF606" s="14">
        <f t="shared" ca="1" si="545"/>
        <v>2500</v>
      </c>
      <c r="CG606" s="14">
        <f t="shared" ca="1" si="500"/>
        <v>2329.8454093324272</v>
      </c>
      <c r="CH606" s="14">
        <f t="shared" ca="1" si="529"/>
        <v>170.15459066757285</v>
      </c>
      <c r="CI606" s="14">
        <f t="shared" ca="1" si="530"/>
        <v>170.15459066757285</v>
      </c>
      <c r="CJ606" s="14">
        <f t="shared" ca="1" si="506"/>
        <v>1371287.2951667549</v>
      </c>
      <c r="CK606" s="15">
        <f ca="1">SUM(CI$12:CI606)</f>
        <v>699503.22478544991</v>
      </c>
      <c r="CL606" s="16">
        <f ca="1">SUM(CG$12:CG606)+SUMIF(CH$12:CH606, "&lt;0")</f>
        <v>671784.07038130483</v>
      </c>
    </row>
    <row r="607" spans="1:90" x14ac:dyDescent="0.2">
      <c r="A607" s="24">
        <v>44778</v>
      </c>
      <c r="B607" s="54">
        <f ca="1">IF($A607&gt;= $C$5,$C$6, INDEX('Historical Data'!$D$2:$D$745, MATCH(A607, 'Historical Data'!$B$2:$B$745, 0)))</f>
        <v>1295.6389999999997</v>
      </c>
      <c r="C607" s="14">
        <f t="shared" ca="1" si="539"/>
        <v>1295.6389999999994</v>
      </c>
      <c r="D607" s="14">
        <f t="shared" ca="1" si="507"/>
        <v>1295.6389999999997</v>
      </c>
      <c r="E607" s="14">
        <f t="shared" ca="1" si="516"/>
        <v>0</v>
      </c>
      <c r="F607" s="14">
        <f t="shared" ca="1" si="508"/>
        <v>0</v>
      </c>
      <c r="G607" s="14">
        <f t="shared" ca="1" si="531"/>
        <v>749266.69999999856</v>
      </c>
      <c r="H607" s="15">
        <f ca="1">SUM(F$12:F607)</f>
        <v>382031.51600000018</v>
      </c>
      <c r="I607" s="16">
        <f ca="1">SUM(D$12:D607)+SUMIF(E$12:E607, "&lt;0")</f>
        <v>367235.18400000001</v>
      </c>
      <c r="J607" s="15"/>
      <c r="K607" s="9">
        <v>44778</v>
      </c>
      <c r="L607" s="14">
        <f t="shared" ca="1" si="532"/>
        <v>1788.5130798771124</v>
      </c>
      <c r="M607" s="14">
        <f t="shared" ca="1" si="540"/>
        <v>1788.5130798771129</v>
      </c>
      <c r="N607" s="14">
        <f t="shared" ca="1" si="493"/>
        <v>1788.5130798771124</v>
      </c>
      <c r="O607" s="14">
        <f t="shared" ca="1" si="517"/>
        <v>0</v>
      </c>
      <c r="P607" s="14">
        <f t="shared" ca="1" si="518"/>
        <v>0</v>
      </c>
      <c r="Q607" s="14">
        <f t="shared" ca="1" si="501"/>
        <v>1009011.3400952438</v>
      </c>
      <c r="R607" s="15">
        <f ca="1">SUM(P$12:P607)</f>
        <v>512150.27308755706</v>
      </c>
      <c r="S607" s="16">
        <f ca="1">SUM(N$12:N607)+SUMIF(O$12:O607, "&lt;0")</f>
        <v>496861.06700767996</v>
      </c>
      <c r="U607" s="9">
        <v>44778</v>
      </c>
      <c r="V607" s="14">
        <f t="shared" ca="1" si="533"/>
        <v>1250</v>
      </c>
      <c r="W607" s="14">
        <f t="shared" ca="1" si="541"/>
        <v>1250</v>
      </c>
      <c r="X607" s="14">
        <f t="shared" ca="1" si="494"/>
        <v>1250</v>
      </c>
      <c r="Y607" s="14">
        <f t="shared" ca="1" si="519"/>
        <v>0</v>
      </c>
      <c r="Z607" s="14">
        <f t="shared" ca="1" si="520"/>
        <v>0</v>
      </c>
      <c r="AA607" s="14">
        <f t="shared" ca="1" si="502"/>
        <v>725214.94699999993</v>
      </c>
      <c r="AB607" s="15">
        <f ca="1">SUM(Z$12:Z607)</f>
        <v>369982.81999999995</v>
      </c>
      <c r="AC607" s="16">
        <f ca="1">SUM(X$12:X607)+SUMIF(Y$12:Y607, "&lt;0")</f>
        <v>355232.12700000009</v>
      </c>
      <c r="AE607" s="9">
        <v>44778</v>
      </c>
      <c r="AF607" s="14">
        <f t="shared" ca="1" si="509"/>
        <v>2000</v>
      </c>
      <c r="AG607" s="14">
        <f t="shared" ca="1" si="537"/>
        <v>2000</v>
      </c>
      <c r="AH607" s="14">
        <f t="shared" ca="1" si="495"/>
        <v>2000</v>
      </c>
      <c r="AI607" s="14">
        <f t="shared" ca="1" si="510"/>
        <v>0</v>
      </c>
      <c r="AJ607" s="14">
        <f t="shared" ca="1" si="511"/>
        <v>0</v>
      </c>
      <c r="AK607" s="14">
        <f t="shared" ca="1" si="521"/>
        <v>1119489.5629979603</v>
      </c>
      <c r="AL607" s="15">
        <f ca="1">SUM(AJ$12:AJ607)</f>
        <v>567982.82000000018</v>
      </c>
      <c r="AM607" s="16">
        <f ca="1">SUM(AH$12:AH607)+SUMIF(AI$12:AI607, "&lt;0")</f>
        <v>551506.7429979603</v>
      </c>
      <c r="AO607" s="9">
        <v>44778</v>
      </c>
      <c r="AP607" s="14">
        <f t="shared" ca="1" si="512"/>
        <v>3000</v>
      </c>
      <c r="AQ607" s="14">
        <f t="shared" ca="1" si="542"/>
        <v>3000</v>
      </c>
      <c r="AR607" s="14">
        <f t="shared" ca="1" si="496"/>
        <v>2381.3344806224973</v>
      </c>
      <c r="AS607" s="14">
        <f t="shared" ca="1" si="522"/>
        <v>618.66551937750273</v>
      </c>
      <c r="AT607" s="14">
        <f t="shared" ca="1" si="523"/>
        <v>618.66551937750273</v>
      </c>
      <c r="AU607" s="14">
        <f t="shared" ca="1" si="503"/>
        <v>1618390.7878561858</v>
      </c>
      <c r="AV607" s="15">
        <f ca="1">SUM(AT$12:AT607)</f>
        <v>824251.09433557454</v>
      </c>
      <c r="AW607" s="16">
        <f ca="1">SUM(AR$12:AR607)+SUMIF(AS$12:AS607, "&lt;0")</f>
        <v>794139.69352061127</v>
      </c>
      <c r="AX607" s="15"/>
      <c r="AZ607" s="9">
        <v>44778</v>
      </c>
      <c r="BA607" s="14">
        <f t="shared" ca="1" si="534"/>
        <v>1500</v>
      </c>
      <c r="BB607" s="14">
        <f t="shared" ca="1" si="543"/>
        <v>1500</v>
      </c>
      <c r="BC607" s="14">
        <f t="shared" ca="1" si="497"/>
        <v>1500</v>
      </c>
      <c r="BD607" s="14">
        <f t="shared" ca="1" si="524"/>
        <v>0</v>
      </c>
      <c r="BE607" s="14">
        <f t="shared" ca="1" si="525"/>
        <v>0</v>
      </c>
      <c r="BF607" s="14">
        <f t="shared" ca="1" si="504"/>
        <v>856964.94699999993</v>
      </c>
      <c r="BG607" s="15">
        <f ca="1">SUM(BE$12:BE607)</f>
        <v>435982.82000000007</v>
      </c>
      <c r="BH607" s="16">
        <f ca="1">SUM(BC$12:BC607)+SUMIF(BD$12:BD607, "&lt;0")</f>
        <v>420982.12699999998</v>
      </c>
      <c r="BJ607" s="9">
        <v>44778</v>
      </c>
      <c r="BK607" s="14">
        <f t="shared" ca="1" si="535"/>
        <v>1750</v>
      </c>
      <c r="BL607" s="14">
        <f t="shared" ca="1" si="544"/>
        <v>1750</v>
      </c>
      <c r="BM607" s="14">
        <f t="shared" ca="1" si="498"/>
        <v>1750</v>
      </c>
      <c r="BN607" s="14">
        <f t="shared" ca="1" si="526"/>
        <v>0</v>
      </c>
      <c r="BO607" s="14">
        <f t="shared" ca="1" si="527"/>
        <v>0</v>
      </c>
      <c r="BP607" s="14">
        <f t="shared" ca="1" si="505"/>
        <v>988714.94699999993</v>
      </c>
      <c r="BQ607" s="15">
        <f ca="1">SUM(BO$12:BO607)</f>
        <v>501982.81999999995</v>
      </c>
      <c r="BR607" s="16">
        <f ca="1">SUM(BM$12:BM607)+SUMIF(BN$12:BN607, "&lt;0")</f>
        <v>486732.12699999998</v>
      </c>
      <c r="BT607" s="9">
        <v>44778</v>
      </c>
      <c r="BU607" s="14">
        <f t="shared" ca="1" si="513"/>
        <v>2000</v>
      </c>
      <c r="BV607" s="14">
        <f t="shared" ca="1" si="538"/>
        <v>2000</v>
      </c>
      <c r="BW607" s="14">
        <f t="shared" ca="1" si="499"/>
        <v>2000</v>
      </c>
      <c r="BX607" s="14">
        <f t="shared" ca="1" si="514"/>
        <v>0</v>
      </c>
      <c r="BY607" s="14">
        <f t="shared" ca="1" si="515"/>
        <v>0</v>
      </c>
      <c r="BZ607" s="14">
        <f t="shared" ca="1" si="528"/>
        <v>1119489.5629979603</v>
      </c>
      <c r="CA607" s="15">
        <f ca="1">SUM(BY$12:BY607)</f>
        <v>567982.82000000018</v>
      </c>
      <c r="CB607" s="16">
        <f ca="1">SUM(BW$12:BW607)+SUMIF(BX$12:BX607, "&lt;0")</f>
        <v>551506.7429979603</v>
      </c>
      <c r="CD607" s="9">
        <v>44778</v>
      </c>
      <c r="CE607" s="14">
        <f t="shared" ca="1" si="536"/>
        <v>2500</v>
      </c>
      <c r="CF607" s="14">
        <f t="shared" ca="1" si="545"/>
        <v>2500</v>
      </c>
      <c r="CG607" s="14">
        <f t="shared" ca="1" si="500"/>
        <v>2355.62313930649</v>
      </c>
      <c r="CH607" s="14">
        <f t="shared" ca="1" si="529"/>
        <v>144.37686069351003</v>
      </c>
      <c r="CI607" s="14">
        <f t="shared" ca="1" si="530"/>
        <v>144.37686069351003</v>
      </c>
      <c r="CJ607" s="14">
        <f t="shared" ca="1" si="506"/>
        <v>1373787.2951667549</v>
      </c>
      <c r="CK607" s="15">
        <f ca="1">SUM(CI$12:CI607)</f>
        <v>699647.60164614348</v>
      </c>
      <c r="CL607" s="16">
        <f ca="1">SUM(CG$12:CG607)+SUMIF(CH$12:CH607, "&lt;0")</f>
        <v>674139.69352061127</v>
      </c>
    </row>
    <row r="608" spans="1:90" x14ac:dyDescent="0.2">
      <c r="A608" s="24">
        <v>44779</v>
      </c>
      <c r="B608" s="54">
        <f ca="1">IF($A608&gt;= $C$5,$C$6, INDEX('Historical Data'!$D$2:$D$745, MATCH(A608, 'Historical Data'!$B$2:$B$745, 0)))</f>
        <v>1295.6389999999997</v>
      </c>
      <c r="C608" s="14">
        <f t="shared" ca="1" si="539"/>
        <v>1295.6389999999994</v>
      </c>
      <c r="D608" s="14">
        <f t="shared" ca="1" si="507"/>
        <v>863.32699999999795</v>
      </c>
      <c r="E608" s="14">
        <f t="shared" ca="1" si="516"/>
        <v>432.31200000000172</v>
      </c>
      <c r="F608" s="14">
        <f t="shared" ca="1" si="508"/>
        <v>432.31200000000172</v>
      </c>
      <c r="G608" s="14">
        <f t="shared" ca="1" si="531"/>
        <v>750562.33899999852</v>
      </c>
      <c r="H608" s="15">
        <f ca="1">SUM(F$12:F608)</f>
        <v>382463.82800000015</v>
      </c>
      <c r="I608" s="16">
        <f ca="1">SUM(D$12:D608)+SUMIF(E$12:E608, "&lt;0")</f>
        <v>368098.511</v>
      </c>
      <c r="J608" s="15"/>
      <c r="K608" s="9">
        <v>44779</v>
      </c>
      <c r="L608" s="14">
        <f t="shared" ca="1" si="532"/>
        <v>1788.5130798771124</v>
      </c>
      <c r="M608" s="14">
        <f t="shared" ca="1" si="540"/>
        <v>1788.5130798771129</v>
      </c>
      <c r="N608" s="14">
        <f t="shared" ca="1" si="493"/>
        <v>1356.2010798771107</v>
      </c>
      <c r="O608" s="14">
        <f t="shared" ca="1" si="517"/>
        <v>432.31200000000172</v>
      </c>
      <c r="P608" s="14">
        <f t="shared" ca="1" si="518"/>
        <v>432.31200000000172</v>
      </c>
      <c r="Q608" s="14">
        <f t="shared" ca="1" si="501"/>
        <v>1010799.8531751209</v>
      </c>
      <c r="R608" s="15">
        <f ca="1">SUM(P$12:P608)</f>
        <v>512582.58508755703</v>
      </c>
      <c r="S608" s="16">
        <f ca="1">SUM(N$12:N608)+SUMIF(O$12:O608, "&lt;0")</f>
        <v>498217.26808755705</v>
      </c>
      <c r="U608" s="9">
        <v>44779</v>
      </c>
      <c r="V608" s="14">
        <f t="shared" ca="1" si="533"/>
        <v>1250</v>
      </c>
      <c r="W608" s="14">
        <f t="shared" ca="1" si="541"/>
        <v>1250</v>
      </c>
      <c r="X608" s="14">
        <f t="shared" ca="1" si="494"/>
        <v>817.68799999999828</v>
      </c>
      <c r="Y608" s="14">
        <f t="shared" ca="1" si="519"/>
        <v>432.31200000000172</v>
      </c>
      <c r="Z608" s="14">
        <f t="shared" ca="1" si="520"/>
        <v>432.31200000000172</v>
      </c>
      <c r="AA608" s="14">
        <f t="shared" ca="1" si="502"/>
        <v>726464.94699999993</v>
      </c>
      <c r="AB608" s="15">
        <f ca="1">SUM(Z$12:Z608)</f>
        <v>370415.13199999993</v>
      </c>
      <c r="AC608" s="16">
        <f ca="1">SUM(X$12:X608)+SUMIF(Y$12:Y608, "&lt;0")</f>
        <v>356049.81500000012</v>
      </c>
      <c r="AE608" s="9">
        <v>44779</v>
      </c>
      <c r="AF608" s="14">
        <f t="shared" ca="1" si="509"/>
        <v>2000</v>
      </c>
      <c r="AG608" s="14">
        <f t="shared" ca="1" si="537"/>
        <v>2000</v>
      </c>
      <c r="AH608" s="14">
        <f t="shared" ca="1" si="495"/>
        <v>1567.6879999999983</v>
      </c>
      <c r="AI608" s="14">
        <f t="shared" ca="1" si="510"/>
        <v>432.31200000000172</v>
      </c>
      <c r="AJ608" s="14">
        <f t="shared" ca="1" si="511"/>
        <v>432.31200000000172</v>
      </c>
      <c r="AK608" s="14">
        <f t="shared" ca="1" si="521"/>
        <v>1121489.5629979603</v>
      </c>
      <c r="AL608" s="15">
        <f ca="1">SUM(AJ$12:AJ608)</f>
        <v>568415.13200000022</v>
      </c>
      <c r="AM608" s="16">
        <f ca="1">SUM(AH$12:AH608)+SUMIF(AI$12:AI608, "&lt;0")</f>
        <v>553074.43099796027</v>
      </c>
      <c r="AO608" s="9">
        <v>44779</v>
      </c>
      <c r="AP608" s="14">
        <f t="shared" ca="1" si="512"/>
        <v>3000</v>
      </c>
      <c r="AQ608" s="14">
        <f t="shared" ca="1" si="542"/>
        <v>3000</v>
      </c>
      <c r="AR608" s="14">
        <f t="shared" ca="1" si="496"/>
        <v>1949.0888692805511</v>
      </c>
      <c r="AS608" s="14">
        <f t="shared" ca="1" si="522"/>
        <v>1050.9111307194489</v>
      </c>
      <c r="AT608" s="14">
        <f t="shared" ca="1" si="523"/>
        <v>1050.9111307194489</v>
      </c>
      <c r="AU608" s="14">
        <f t="shared" ca="1" si="503"/>
        <v>1621390.7878561858</v>
      </c>
      <c r="AV608" s="15">
        <f ca="1">SUM(AT$12:AT608)</f>
        <v>825302.00546629401</v>
      </c>
      <c r="AW608" s="16">
        <f ca="1">SUM(AR$12:AR608)+SUMIF(AS$12:AS608, "&lt;0")</f>
        <v>796088.7823898918</v>
      </c>
      <c r="AX608" s="15"/>
      <c r="AZ608" s="9">
        <v>44779</v>
      </c>
      <c r="BA608" s="14">
        <f t="shared" ca="1" si="534"/>
        <v>1500</v>
      </c>
      <c r="BB608" s="14">
        <f t="shared" ca="1" si="543"/>
        <v>1500</v>
      </c>
      <c r="BC608" s="14">
        <f t="shared" ca="1" si="497"/>
        <v>1067.6879999999983</v>
      </c>
      <c r="BD608" s="14">
        <f t="shared" ca="1" si="524"/>
        <v>432.31200000000172</v>
      </c>
      <c r="BE608" s="14">
        <f t="shared" ca="1" si="525"/>
        <v>432.31200000000172</v>
      </c>
      <c r="BF608" s="14">
        <f t="shared" ca="1" si="504"/>
        <v>858464.94699999993</v>
      </c>
      <c r="BG608" s="15">
        <f ca="1">SUM(BE$12:BE608)</f>
        <v>436415.13200000004</v>
      </c>
      <c r="BH608" s="16">
        <f ca="1">SUM(BC$12:BC608)+SUMIF(BD$12:BD608, "&lt;0")</f>
        <v>422049.815</v>
      </c>
      <c r="BJ608" s="9">
        <v>44779</v>
      </c>
      <c r="BK608" s="14">
        <f t="shared" ca="1" si="535"/>
        <v>1750</v>
      </c>
      <c r="BL608" s="14">
        <f t="shared" ca="1" si="544"/>
        <v>1750</v>
      </c>
      <c r="BM608" s="14">
        <f t="shared" ca="1" si="498"/>
        <v>1317.6879999999983</v>
      </c>
      <c r="BN608" s="14">
        <f t="shared" ca="1" si="526"/>
        <v>432.31200000000172</v>
      </c>
      <c r="BO608" s="14">
        <f t="shared" ca="1" si="527"/>
        <v>432.31200000000172</v>
      </c>
      <c r="BP608" s="14">
        <f t="shared" ca="1" si="505"/>
        <v>990464.94699999993</v>
      </c>
      <c r="BQ608" s="15">
        <f ca="1">SUM(BO$12:BO608)</f>
        <v>502415.13199999993</v>
      </c>
      <c r="BR608" s="16">
        <f ca="1">SUM(BM$12:BM608)+SUMIF(BN$12:BN608, "&lt;0")</f>
        <v>488049.81499999994</v>
      </c>
      <c r="BT608" s="9">
        <v>44779</v>
      </c>
      <c r="BU608" s="14">
        <f t="shared" ca="1" si="513"/>
        <v>2000</v>
      </c>
      <c r="BV608" s="14">
        <f t="shared" ca="1" si="538"/>
        <v>2000</v>
      </c>
      <c r="BW608" s="14">
        <f t="shared" ca="1" si="499"/>
        <v>1567.6879999999983</v>
      </c>
      <c r="BX608" s="14">
        <f t="shared" ca="1" si="514"/>
        <v>432.31200000000172</v>
      </c>
      <c r="BY608" s="14">
        <f t="shared" ca="1" si="515"/>
        <v>432.31200000000172</v>
      </c>
      <c r="BZ608" s="14">
        <f t="shared" ca="1" si="528"/>
        <v>1121489.5629979603</v>
      </c>
      <c r="CA608" s="15">
        <f ca="1">SUM(BY$12:BY608)</f>
        <v>568415.13200000022</v>
      </c>
      <c r="CB608" s="16">
        <f ca="1">SUM(BW$12:BW608)+SUMIF(BX$12:BX608, "&lt;0")</f>
        <v>553074.43099796027</v>
      </c>
      <c r="CD608" s="9">
        <v>44779</v>
      </c>
      <c r="CE608" s="14">
        <f t="shared" ca="1" si="536"/>
        <v>2500</v>
      </c>
      <c r="CF608" s="14">
        <f t="shared" ca="1" si="545"/>
        <v>2500</v>
      </c>
      <c r="CG608" s="14">
        <f t="shared" ca="1" si="500"/>
        <v>1949.0888692805511</v>
      </c>
      <c r="CH608" s="14">
        <f t="shared" ca="1" si="529"/>
        <v>550.91113071944892</v>
      </c>
      <c r="CI608" s="14">
        <f t="shared" ca="1" si="530"/>
        <v>550.91113071944892</v>
      </c>
      <c r="CJ608" s="14">
        <f t="shared" ca="1" si="506"/>
        <v>1376287.2951667549</v>
      </c>
      <c r="CK608" s="15">
        <f ca="1">SUM(CI$12:CI608)</f>
        <v>700198.51277686295</v>
      </c>
      <c r="CL608" s="16">
        <f ca="1">SUM(CG$12:CG608)+SUMIF(CH$12:CH608, "&lt;0")</f>
        <v>676088.7823898918</v>
      </c>
    </row>
    <row r="609" spans="1:90" x14ac:dyDescent="0.2">
      <c r="A609" s="24">
        <v>44780</v>
      </c>
      <c r="B609" s="54">
        <f ca="1">IF($A609&gt;= $C$5,$C$6, INDEX('Historical Data'!$D$2:$D$745, MATCH(A609, 'Historical Data'!$B$2:$B$745, 0)))</f>
        <v>1295.6389999999997</v>
      </c>
      <c r="C609" s="14">
        <f t="shared" ca="1" si="539"/>
        <v>1295.6389999999994</v>
      </c>
      <c r="D609" s="14">
        <f t="shared" ca="1" si="507"/>
        <v>212.36700000000201</v>
      </c>
      <c r="E609" s="14">
        <f t="shared" ca="1" si="516"/>
        <v>1083.2719999999977</v>
      </c>
      <c r="F609" s="14">
        <f t="shared" ca="1" si="508"/>
        <v>1083.2719999999977</v>
      </c>
      <c r="G609" s="14">
        <f t="shared" ca="1" si="531"/>
        <v>751857.97799999849</v>
      </c>
      <c r="H609" s="15">
        <f ca="1">SUM(F$12:F609)</f>
        <v>383547.10000000015</v>
      </c>
      <c r="I609" s="16">
        <f ca="1">SUM(D$12:D609)+SUMIF(E$12:E609, "&lt;0")</f>
        <v>368310.87800000003</v>
      </c>
      <c r="J609" s="15"/>
      <c r="K609" s="9">
        <v>44780</v>
      </c>
      <c r="L609" s="14">
        <f t="shared" ca="1" si="532"/>
        <v>1788.5130798771124</v>
      </c>
      <c r="M609" s="14">
        <f t="shared" ca="1" si="540"/>
        <v>1788.5130798771129</v>
      </c>
      <c r="N609" s="14">
        <f t="shared" ca="1" si="493"/>
        <v>212.36700000000201</v>
      </c>
      <c r="O609" s="14">
        <f t="shared" ca="1" si="517"/>
        <v>1576.1460798771104</v>
      </c>
      <c r="P609" s="14">
        <f t="shared" ca="1" si="518"/>
        <v>1576.1460798771104</v>
      </c>
      <c r="Q609" s="14">
        <f t="shared" ca="1" si="501"/>
        <v>1012588.366254998</v>
      </c>
      <c r="R609" s="15">
        <f ca="1">SUM(P$12:P609)</f>
        <v>514158.73116743413</v>
      </c>
      <c r="S609" s="16">
        <f ca="1">SUM(N$12:N609)+SUMIF(O$12:O609, "&lt;0")</f>
        <v>498429.63508755708</v>
      </c>
      <c r="U609" s="9">
        <v>44780</v>
      </c>
      <c r="V609" s="14">
        <f t="shared" ca="1" si="533"/>
        <v>1250</v>
      </c>
      <c r="W609" s="14">
        <f t="shared" ca="1" si="541"/>
        <v>1250</v>
      </c>
      <c r="X609" s="14">
        <f t="shared" ca="1" si="494"/>
        <v>212.36700000000201</v>
      </c>
      <c r="Y609" s="14">
        <f t="shared" ca="1" si="519"/>
        <v>1037.632999999998</v>
      </c>
      <c r="Z609" s="14">
        <f t="shared" ca="1" si="520"/>
        <v>1037.632999999998</v>
      </c>
      <c r="AA609" s="14">
        <f t="shared" ca="1" si="502"/>
        <v>727714.94699999993</v>
      </c>
      <c r="AB609" s="15">
        <f ca="1">SUM(Z$12:Z609)</f>
        <v>371452.7649999999</v>
      </c>
      <c r="AC609" s="16">
        <f ca="1">SUM(X$12:X609)+SUMIF(Y$12:Y609, "&lt;0")</f>
        <v>356262.18200000015</v>
      </c>
      <c r="AE609" s="9">
        <v>44780</v>
      </c>
      <c r="AF609" s="14">
        <f t="shared" ca="1" si="509"/>
        <v>2000</v>
      </c>
      <c r="AG609" s="14">
        <f t="shared" ca="1" si="537"/>
        <v>2000</v>
      </c>
      <c r="AH609" s="14">
        <f t="shared" ca="1" si="495"/>
        <v>423.85392012288958</v>
      </c>
      <c r="AI609" s="14">
        <f t="shared" ca="1" si="510"/>
        <v>1576.1460798771104</v>
      </c>
      <c r="AJ609" s="14">
        <f t="shared" ca="1" si="511"/>
        <v>1576.1460798771104</v>
      </c>
      <c r="AK609" s="14">
        <f t="shared" ca="1" si="521"/>
        <v>1123489.5629979603</v>
      </c>
      <c r="AL609" s="15">
        <f ca="1">SUM(AJ$12:AJ609)</f>
        <v>569991.27807987737</v>
      </c>
      <c r="AM609" s="16">
        <f ca="1">SUM(AH$12:AH609)+SUMIF(AI$12:AI609, "&lt;0")</f>
        <v>553498.28491808311</v>
      </c>
      <c r="AO609" s="9">
        <v>44780</v>
      </c>
      <c r="AP609" s="14">
        <f t="shared" ca="1" si="512"/>
        <v>3000</v>
      </c>
      <c r="AQ609" s="14">
        <f t="shared" ca="1" si="542"/>
        <v>3000</v>
      </c>
      <c r="AR609" s="14">
        <f t="shared" ca="1" si="496"/>
        <v>831.03251937750474</v>
      </c>
      <c r="AS609" s="14">
        <f t="shared" ca="1" si="522"/>
        <v>2168.9674806224953</v>
      </c>
      <c r="AT609" s="14">
        <f t="shared" ca="1" si="523"/>
        <v>2168.9674806224953</v>
      </c>
      <c r="AU609" s="14">
        <f t="shared" ca="1" si="503"/>
        <v>1624390.7878561858</v>
      </c>
      <c r="AV609" s="15">
        <f ca="1">SUM(AT$12:AT609)</f>
        <v>827470.97294691647</v>
      </c>
      <c r="AW609" s="16">
        <f ca="1">SUM(AR$12:AR609)+SUMIF(AS$12:AS609, "&lt;0")</f>
        <v>796919.81490926933</v>
      </c>
      <c r="AX609" s="15"/>
      <c r="AZ609" s="9">
        <v>44780</v>
      </c>
      <c r="BA609" s="14">
        <f t="shared" ca="1" si="534"/>
        <v>1500</v>
      </c>
      <c r="BB609" s="14">
        <f t="shared" ca="1" si="543"/>
        <v>1500</v>
      </c>
      <c r="BC609" s="14">
        <f t="shared" ca="1" si="497"/>
        <v>212.36700000000201</v>
      </c>
      <c r="BD609" s="14">
        <f t="shared" ca="1" si="524"/>
        <v>1287.632999999998</v>
      </c>
      <c r="BE609" s="14">
        <f t="shared" ca="1" si="525"/>
        <v>1287.632999999998</v>
      </c>
      <c r="BF609" s="14">
        <f t="shared" ca="1" si="504"/>
        <v>859964.94699999993</v>
      </c>
      <c r="BG609" s="15">
        <f ca="1">SUM(BE$12:BE609)</f>
        <v>437702.76500000001</v>
      </c>
      <c r="BH609" s="16">
        <f ca="1">SUM(BC$12:BC609)+SUMIF(BD$12:BD609, "&lt;0")</f>
        <v>422262.18200000003</v>
      </c>
      <c r="BJ609" s="9">
        <v>44780</v>
      </c>
      <c r="BK609" s="14">
        <f t="shared" ca="1" si="535"/>
        <v>1750</v>
      </c>
      <c r="BL609" s="14">
        <f t="shared" ca="1" si="544"/>
        <v>1750</v>
      </c>
      <c r="BM609" s="14">
        <f t="shared" ca="1" si="498"/>
        <v>212.36700000000201</v>
      </c>
      <c r="BN609" s="14">
        <f t="shared" ca="1" si="526"/>
        <v>1537.632999999998</v>
      </c>
      <c r="BO609" s="14">
        <f t="shared" ca="1" si="527"/>
        <v>1537.632999999998</v>
      </c>
      <c r="BP609" s="14">
        <f t="shared" ca="1" si="505"/>
        <v>992214.94699999993</v>
      </c>
      <c r="BQ609" s="15">
        <f ca="1">SUM(BO$12:BO609)</f>
        <v>503952.7649999999</v>
      </c>
      <c r="BR609" s="16">
        <f ca="1">SUM(BM$12:BM609)+SUMIF(BN$12:BN609, "&lt;0")</f>
        <v>488262.18200000003</v>
      </c>
      <c r="BT609" s="9">
        <v>44780</v>
      </c>
      <c r="BU609" s="14">
        <f t="shared" ca="1" si="513"/>
        <v>2000</v>
      </c>
      <c r="BV609" s="14">
        <f t="shared" ca="1" si="538"/>
        <v>2000</v>
      </c>
      <c r="BW609" s="14">
        <f t="shared" ca="1" si="499"/>
        <v>423.85392012288958</v>
      </c>
      <c r="BX609" s="14">
        <f t="shared" ca="1" si="514"/>
        <v>1576.1460798771104</v>
      </c>
      <c r="BY609" s="14">
        <f t="shared" ca="1" si="515"/>
        <v>1576.1460798771104</v>
      </c>
      <c r="BZ609" s="14">
        <f t="shared" ca="1" si="528"/>
        <v>1123489.5629979603</v>
      </c>
      <c r="CA609" s="15">
        <f ca="1">SUM(BY$12:BY609)</f>
        <v>569991.27807987737</v>
      </c>
      <c r="CB609" s="16">
        <f ca="1">SUM(BW$12:BW609)+SUMIF(BX$12:BX609, "&lt;0")</f>
        <v>553498.28491808311</v>
      </c>
      <c r="CD609" s="9">
        <v>44780</v>
      </c>
      <c r="CE609" s="14">
        <f t="shared" ca="1" si="536"/>
        <v>2500</v>
      </c>
      <c r="CF609" s="14">
        <f t="shared" ca="1" si="545"/>
        <v>2500</v>
      </c>
      <c r="CG609" s="14">
        <f t="shared" ca="1" si="500"/>
        <v>831.03251937750474</v>
      </c>
      <c r="CH609" s="14">
        <f t="shared" ca="1" si="529"/>
        <v>1668.9674806224953</v>
      </c>
      <c r="CI609" s="14">
        <f t="shared" ca="1" si="530"/>
        <v>1668.9674806224953</v>
      </c>
      <c r="CJ609" s="14">
        <f t="shared" ca="1" si="506"/>
        <v>1378787.2951667549</v>
      </c>
      <c r="CK609" s="15">
        <f ca="1">SUM(CI$12:CI609)</f>
        <v>701867.48025748541</v>
      </c>
      <c r="CL609" s="16">
        <f ca="1">SUM(CG$12:CG609)+SUMIF(CH$12:CH609, "&lt;0")</f>
        <v>676919.81490926933</v>
      </c>
    </row>
    <row r="610" spans="1:90" x14ac:dyDescent="0.2">
      <c r="A610" s="24">
        <v>44781</v>
      </c>
      <c r="B610" s="54">
        <f ca="1">IF($A610&gt;= $C$5,$C$6, INDEX('Historical Data'!$D$2:$D$745, MATCH(A610, 'Historical Data'!$B$2:$B$745, 0)))</f>
        <v>1295.6389999999997</v>
      </c>
      <c r="C610" s="14">
        <f t="shared" ca="1" si="539"/>
        <v>1295.6389999999994</v>
      </c>
      <c r="D610" s="14">
        <f t="shared" ca="1" si="507"/>
        <v>195</v>
      </c>
      <c r="E610" s="14">
        <f t="shared" ca="1" si="516"/>
        <v>1100.6389999999997</v>
      </c>
      <c r="F610" s="14">
        <f t="shared" ca="1" si="508"/>
        <v>1100.6389999999997</v>
      </c>
      <c r="G610" s="14">
        <f t="shared" ca="1" si="531"/>
        <v>753153.61699999846</v>
      </c>
      <c r="H610" s="15">
        <f ca="1">SUM(F$12:F610)</f>
        <v>384647.73900000018</v>
      </c>
      <c r="I610" s="16">
        <f ca="1">SUM(D$12:D610)+SUMIF(E$12:E610, "&lt;0")</f>
        <v>368505.87800000003</v>
      </c>
      <c r="J610" s="15"/>
      <c r="K610" s="9">
        <v>44781</v>
      </c>
      <c r="L610" s="14">
        <f t="shared" ca="1" si="532"/>
        <v>1788.5130798771124</v>
      </c>
      <c r="M610" s="14">
        <f t="shared" ca="1" si="540"/>
        <v>1788.5130798771129</v>
      </c>
      <c r="N610" s="14">
        <f t="shared" ca="1" si="493"/>
        <v>195</v>
      </c>
      <c r="O610" s="14">
        <f t="shared" ca="1" si="517"/>
        <v>1593.5130798771124</v>
      </c>
      <c r="P610" s="14">
        <f t="shared" ca="1" si="518"/>
        <v>1593.5130798771124</v>
      </c>
      <c r="Q610" s="14">
        <f t="shared" ca="1" si="501"/>
        <v>1014376.8793348751</v>
      </c>
      <c r="R610" s="15">
        <f ca="1">SUM(P$12:P610)</f>
        <v>515752.24424731126</v>
      </c>
      <c r="S610" s="16">
        <f ca="1">SUM(N$12:N610)+SUMIF(O$12:O610, "&lt;0")</f>
        <v>498624.63508755708</v>
      </c>
      <c r="U610" s="9">
        <v>44781</v>
      </c>
      <c r="V610" s="14">
        <f t="shared" ca="1" si="533"/>
        <v>1250</v>
      </c>
      <c r="W610" s="14">
        <f t="shared" ca="1" si="541"/>
        <v>1250</v>
      </c>
      <c r="X610" s="14">
        <f t="shared" ca="1" si="494"/>
        <v>195</v>
      </c>
      <c r="Y610" s="14">
        <f t="shared" ca="1" si="519"/>
        <v>1055</v>
      </c>
      <c r="Z610" s="14">
        <f t="shared" ca="1" si="520"/>
        <v>1055</v>
      </c>
      <c r="AA610" s="14">
        <f t="shared" ca="1" si="502"/>
        <v>728964.94699999993</v>
      </c>
      <c r="AB610" s="15">
        <f ca="1">SUM(Z$12:Z610)</f>
        <v>372507.7649999999</v>
      </c>
      <c r="AC610" s="16">
        <f ca="1">SUM(X$12:X610)+SUMIF(Y$12:Y610, "&lt;0")</f>
        <v>356457.18200000015</v>
      </c>
      <c r="AE610" s="9">
        <v>44781</v>
      </c>
      <c r="AF610" s="14">
        <f t="shared" ca="1" si="509"/>
        <v>2000</v>
      </c>
      <c r="AG610" s="14">
        <f t="shared" ca="1" si="537"/>
        <v>2000</v>
      </c>
      <c r="AH610" s="14">
        <f t="shared" ca="1" si="495"/>
        <v>380.70919014882497</v>
      </c>
      <c r="AI610" s="14">
        <f t="shared" ca="1" si="510"/>
        <v>1619.290809851175</v>
      </c>
      <c r="AJ610" s="14">
        <f t="shared" ca="1" si="511"/>
        <v>1619.290809851175</v>
      </c>
      <c r="AK610" s="14">
        <f t="shared" ca="1" si="521"/>
        <v>1125489.5629979603</v>
      </c>
      <c r="AL610" s="15">
        <f ca="1">SUM(AJ$12:AJ610)</f>
        <v>571610.56888972851</v>
      </c>
      <c r="AM610" s="16">
        <f ca="1">SUM(AH$12:AH610)+SUMIF(AI$12:AI610, "&lt;0")</f>
        <v>553878.99410823197</v>
      </c>
      <c r="AO610" s="9">
        <v>44781</v>
      </c>
      <c r="AP610" s="14">
        <f t="shared" ca="1" si="512"/>
        <v>3000</v>
      </c>
      <c r="AQ610" s="14">
        <f t="shared" ca="1" si="542"/>
        <v>3000</v>
      </c>
      <c r="AR610" s="14">
        <f t="shared" ca="1" si="496"/>
        <v>813.66551937750319</v>
      </c>
      <c r="AS610" s="14">
        <f t="shared" ca="1" si="522"/>
        <v>2186.3344806224968</v>
      </c>
      <c r="AT610" s="14">
        <f t="shared" ca="1" si="523"/>
        <v>2186.3344806224968</v>
      </c>
      <c r="AU610" s="14">
        <f t="shared" ca="1" si="503"/>
        <v>1627390.7878561858</v>
      </c>
      <c r="AV610" s="15">
        <f ca="1">SUM(AT$12:AT610)</f>
        <v>829657.30742753902</v>
      </c>
      <c r="AW610" s="16">
        <f ca="1">SUM(AR$12:AR610)+SUMIF(AS$12:AS610, "&lt;0")</f>
        <v>797733.48042864678</v>
      </c>
      <c r="AX610" s="15"/>
      <c r="AZ610" s="9">
        <v>44781</v>
      </c>
      <c r="BA610" s="14">
        <f t="shared" ca="1" si="534"/>
        <v>1500</v>
      </c>
      <c r="BB610" s="14">
        <f t="shared" ca="1" si="543"/>
        <v>1500</v>
      </c>
      <c r="BC610" s="14">
        <f t="shared" ca="1" si="497"/>
        <v>195</v>
      </c>
      <c r="BD610" s="14">
        <f t="shared" ca="1" si="524"/>
        <v>1305</v>
      </c>
      <c r="BE610" s="14">
        <f t="shared" ca="1" si="525"/>
        <v>1305</v>
      </c>
      <c r="BF610" s="14">
        <f t="shared" ca="1" si="504"/>
        <v>861464.94699999993</v>
      </c>
      <c r="BG610" s="15">
        <f ca="1">SUM(BE$12:BE610)</f>
        <v>439007.76500000001</v>
      </c>
      <c r="BH610" s="16">
        <f ca="1">SUM(BC$12:BC610)+SUMIF(BD$12:BD610, "&lt;0")</f>
        <v>422457.18200000003</v>
      </c>
      <c r="BJ610" s="9">
        <v>44781</v>
      </c>
      <c r="BK610" s="14">
        <f t="shared" ca="1" si="535"/>
        <v>1750</v>
      </c>
      <c r="BL610" s="14">
        <f t="shared" ca="1" si="544"/>
        <v>1750</v>
      </c>
      <c r="BM610" s="14">
        <f t="shared" ca="1" si="498"/>
        <v>195</v>
      </c>
      <c r="BN610" s="14">
        <f t="shared" ca="1" si="526"/>
        <v>1555</v>
      </c>
      <c r="BO610" s="14">
        <f t="shared" ca="1" si="527"/>
        <v>1555</v>
      </c>
      <c r="BP610" s="14">
        <f t="shared" ca="1" si="505"/>
        <v>993964.94699999993</v>
      </c>
      <c r="BQ610" s="15">
        <f ca="1">SUM(BO$12:BO610)</f>
        <v>505507.7649999999</v>
      </c>
      <c r="BR610" s="16">
        <f ca="1">SUM(BM$12:BM610)+SUMIF(BN$12:BN610, "&lt;0")</f>
        <v>488457.18200000003</v>
      </c>
      <c r="BT610" s="9">
        <v>44781</v>
      </c>
      <c r="BU610" s="14">
        <f t="shared" ca="1" si="513"/>
        <v>2000</v>
      </c>
      <c r="BV610" s="14">
        <f t="shared" ca="1" si="538"/>
        <v>2000</v>
      </c>
      <c r="BW610" s="14">
        <f t="shared" ca="1" si="499"/>
        <v>380.70919014882497</v>
      </c>
      <c r="BX610" s="14">
        <f t="shared" ca="1" si="514"/>
        <v>1619.290809851175</v>
      </c>
      <c r="BY610" s="14">
        <f t="shared" ca="1" si="515"/>
        <v>1619.290809851175</v>
      </c>
      <c r="BZ610" s="14">
        <f t="shared" ca="1" si="528"/>
        <v>1125489.5629979603</v>
      </c>
      <c r="CA610" s="15">
        <f ca="1">SUM(BY$12:BY610)</f>
        <v>571610.56888972851</v>
      </c>
      <c r="CB610" s="16">
        <f ca="1">SUM(BW$12:BW610)+SUMIF(BX$12:BX610, "&lt;0")</f>
        <v>553878.99410823197</v>
      </c>
      <c r="CD610" s="9">
        <v>44781</v>
      </c>
      <c r="CE610" s="14">
        <f t="shared" ca="1" si="536"/>
        <v>2500</v>
      </c>
      <c r="CF610" s="14">
        <f t="shared" ca="1" si="545"/>
        <v>2500</v>
      </c>
      <c r="CG610" s="14">
        <f t="shared" ca="1" si="500"/>
        <v>813.66551937750296</v>
      </c>
      <c r="CH610" s="14">
        <f t="shared" ca="1" si="529"/>
        <v>1686.334480622497</v>
      </c>
      <c r="CI610" s="14">
        <f t="shared" ca="1" si="530"/>
        <v>1686.334480622497</v>
      </c>
      <c r="CJ610" s="14">
        <f t="shared" ca="1" si="506"/>
        <v>1381287.2951667549</v>
      </c>
      <c r="CK610" s="15">
        <f ca="1">SUM(CI$12:CI610)</f>
        <v>703553.81473810796</v>
      </c>
      <c r="CL610" s="16">
        <f ca="1">SUM(CG$12:CG610)+SUMIF(CH$12:CH610, "&lt;0")</f>
        <v>677733.48042864678</v>
      </c>
    </row>
    <row r="611" spans="1:90" x14ac:dyDescent="0.2">
      <c r="A611" s="24">
        <v>44782</v>
      </c>
      <c r="B611" s="54">
        <f ca="1">IF($A611&gt;= $C$5,$C$6, INDEX('Historical Data'!$D$2:$D$745, MATCH(A611, 'Historical Data'!$B$2:$B$745, 0)))</f>
        <v>1295.6389999999997</v>
      </c>
      <c r="C611" s="14">
        <f t="shared" ca="1" si="539"/>
        <v>1295.6389999999994</v>
      </c>
      <c r="D611" s="14">
        <f t="shared" ca="1" si="507"/>
        <v>517.01900000000023</v>
      </c>
      <c r="E611" s="14">
        <f t="shared" ca="1" si="516"/>
        <v>778.61999999999944</v>
      </c>
      <c r="F611" s="14">
        <f t="shared" ca="1" si="508"/>
        <v>778.61999999999944</v>
      </c>
      <c r="G611" s="14">
        <f t="shared" ca="1" si="531"/>
        <v>754449.25599999842</v>
      </c>
      <c r="H611" s="15">
        <f ca="1">SUM(F$12:F611)</f>
        <v>385426.35900000017</v>
      </c>
      <c r="I611" s="16">
        <f ca="1">SUM(D$12:D611)+SUMIF(E$12:E611, "&lt;0")</f>
        <v>369022.897</v>
      </c>
      <c r="J611" s="15"/>
      <c r="K611" s="9">
        <v>44782</v>
      </c>
      <c r="L611" s="14">
        <f t="shared" ca="1" si="532"/>
        <v>1788.5130798771124</v>
      </c>
      <c r="M611" s="14">
        <f t="shared" ca="1" si="540"/>
        <v>1788.5130798771129</v>
      </c>
      <c r="N611" s="14">
        <f t="shared" ca="1" si="493"/>
        <v>517.01900000000023</v>
      </c>
      <c r="O611" s="14">
        <f t="shared" ca="1" si="517"/>
        <v>1271.4940798771122</v>
      </c>
      <c r="P611" s="14">
        <f t="shared" ca="1" si="518"/>
        <v>1271.4940798771122</v>
      </c>
      <c r="Q611" s="14">
        <f t="shared" ca="1" si="501"/>
        <v>1016165.3924147523</v>
      </c>
      <c r="R611" s="15">
        <f ca="1">SUM(P$12:P611)</f>
        <v>517023.73832718836</v>
      </c>
      <c r="S611" s="16">
        <f ca="1">SUM(N$12:N611)+SUMIF(O$12:O611, "&lt;0")</f>
        <v>499141.65408755705</v>
      </c>
      <c r="U611" s="9">
        <v>44782</v>
      </c>
      <c r="V611" s="14">
        <f t="shared" ca="1" si="533"/>
        <v>1250</v>
      </c>
      <c r="W611" s="14">
        <f t="shared" ca="1" si="541"/>
        <v>1250</v>
      </c>
      <c r="X611" s="14">
        <f t="shared" ca="1" si="494"/>
        <v>517.01900000000023</v>
      </c>
      <c r="Y611" s="14">
        <f t="shared" ca="1" si="519"/>
        <v>732.98099999999977</v>
      </c>
      <c r="Z611" s="14">
        <f t="shared" ca="1" si="520"/>
        <v>732.98099999999977</v>
      </c>
      <c r="AA611" s="14">
        <f t="shared" ca="1" si="502"/>
        <v>730214.94699999993</v>
      </c>
      <c r="AB611" s="15">
        <f ca="1">SUM(Z$12:Z611)</f>
        <v>373240.74599999993</v>
      </c>
      <c r="AC611" s="16">
        <f ca="1">SUM(X$12:X611)+SUMIF(Y$12:Y611, "&lt;0")</f>
        <v>356974.20100000012</v>
      </c>
      <c r="AE611" s="9">
        <v>44782</v>
      </c>
      <c r="AF611" s="14">
        <f t="shared" ca="1" si="509"/>
        <v>2000</v>
      </c>
      <c r="AG611" s="14">
        <f t="shared" ca="1" si="537"/>
        <v>2000</v>
      </c>
      <c r="AH611" s="14">
        <f t="shared" ca="1" si="495"/>
        <v>676.95046017476261</v>
      </c>
      <c r="AI611" s="14">
        <f t="shared" ca="1" si="510"/>
        <v>1323.0495398252374</v>
      </c>
      <c r="AJ611" s="14">
        <f t="shared" ca="1" si="511"/>
        <v>1323.0495398252374</v>
      </c>
      <c r="AK611" s="14">
        <f t="shared" ca="1" si="521"/>
        <v>1127489.5629979603</v>
      </c>
      <c r="AL611" s="15">
        <f ca="1">SUM(AJ$12:AJ611)</f>
        <v>572933.6184295537</v>
      </c>
      <c r="AM611" s="16">
        <f ca="1">SUM(AH$12:AH611)+SUMIF(AI$12:AI611, "&lt;0")</f>
        <v>554555.94456840679</v>
      </c>
      <c r="AO611" s="9">
        <v>44782</v>
      </c>
      <c r="AP611" s="14">
        <f t="shared" ca="1" si="512"/>
        <v>3000</v>
      </c>
      <c r="AQ611" s="14">
        <f t="shared" ca="1" si="542"/>
        <v>3000</v>
      </c>
      <c r="AR611" s="14">
        <f t="shared" ca="1" si="496"/>
        <v>1135.684519377503</v>
      </c>
      <c r="AS611" s="14">
        <f t="shared" ca="1" si="522"/>
        <v>1864.315480622497</v>
      </c>
      <c r="AT611" s="14">
        <f t="shared" ca="1" si="523"/>
        <v>1864.315480622497</v>
      </c>
      <c r="AU611" s="14">
        <f t="shared" ca="1" si="503"/>
        <v>1630390.7878561858</v>
      </c>
      <c r="AV611" s="15">
        <f ca="1">SUM(AT$12:AT611)</f>
        <v>831521.62290816149</v>
      </c>
      <c r="AW611" s="16">
        <f ca="1">SUM(AR$12:AR611)+SUMIF(AS$12:AS611, "&lt;0")</f>
        <v>798869.16494802432</v>
      </c>
      <c r="AX611" s="15"/>
      <c r="AZ611" s="9">
        <v>44782</v>
      </c>
      <c r="BA611" s="14">
        <f t="shared" ca="1" si="534"/>
        <v>1500</v>
      </c>
      <c r="BB611" s="14">
        <f t="shared" ca="1" si="543"/>
        <v>1500</v>
      </c>
      <c r="BC611" s="14">
        <f t="shared" ca="1" si="497"/>
        <v>517.01900000000023</v>
      </c>
      <c r="BD611" s="14">
        <f t="shared" ca="1" si="524"/>
        <v>982.98099999999977</v>
      </c>
      <c r="BE611" s="14">
        <f t="shared" ca="1" si="525"/>
        <v>982.98099999999977</v>
      </c>
      <c r="BF611" s="14">
        <f t="shared" ca="1" si="504"/>
        <v>862964.94699999993</v>
      </c>
      <c r="BG611" s="15">
        <f ca="1">SUM(BE$12:BE611)</f>
        <v>439990.74600000004</v>
      </c>
      <c r="BH611" s="16">
        <f ca="1">SUM(BC$12:BC611)+SUMIF(BD$12:BD611, "&lt;0")</f>
        <v>422974.201</v>
      </c>
      <c r="BJ611" s="9">
        <v>44782</v>
      </c>
      <c r="BK611" s="14">
        <f t="shared" ca="1" si="535"/>
        <v>1750</v>
      </c>
      <c r="BL611" s="14">
        <f t="shared" ca="1" si="544"/>
        <v>1750</v>
      </c>
      <c r="BM611" s="14">
        <f t="shared" ca="1" si="498"/>
        <v>517.01900000000023</v>
      </c>
      <c r="BN611" s="14">
        <f t="shared" ca="1" si="526"/>
        <v>1232.9809999999998</v>
      </c>
      <c r="BO611" s="14">
        <f t="shared" ca="1" si="527"/>
        <v>1232.9809999999998</v>
      </c>
      <c r="BP611" s="14">
        <f t="shared" ca="1" si="505"/>
        <v>995714.94699999993</v>
      </c>
      <c r="BQ611" s="15">
        <f ca="1">SUM(BO$12:BO611)</f>
        <v>506740.74599999993</v>
      </c>
      <c r="BR611" s="16">
        <f ca="1">SUM(BM$12:BM611)+SUMIF(BN$12:BN611, "&lt;0")</f>
        <v>488974.201</v>
      </c>
      <c r="BT611" s="9">
        <v>44782</v>
      </c>
      <c r="BU611" s="14">
        <f t="shared" ca="1" si="513"/>
        <v>2000</v>
      </c>
      <c r="BV611" s="14">
        <f t="shared" ca="1" si="538"/>
        <v>2000</v>
      </c>
      <c r="BW611" s="14">
        <f t="shared" ca="1" si="499"/>
        <v>676.95046017476261</v>
      </c>
      <c r="BX611" s="14">
        <f t="shared" ca="1" si="514"/>
        <v>1323.0495398252374</v>
      </c>
      <c r="BY611" s="14">
        <f t="shared" ca="1" si="515"/>
        <v>1323.0495398252374</v>
      </c>
      <c r="BZ611" s="14">
        <f t="shared" ca="1" si="528"/>
        <v>1127489.5629979603</v>
      </c>
      <c r="CA611" s="15">
        <f ca="1">SUM(BY$12:BY611)</f>
        <v>572933.6184295537</v>
      </c>
      <c r="CB611" s="16">
        <f ca="1">SUM(BW$12:BW611)+SUMIF(BX$12:BX611, "&lt;0")</f>
        <v>554555.94456840679</v>
      </c>
      <c r="CD611" s="9">
        <v>44782</v>
      </c>
      <c r="CE611" s="14">
        <f t="shared" ca="1" si="536"/>
        <v>2500</v>
      </c>
      <c r="CF611" s="14">
        <f t="shared" ca="1" si="545"/>
        <v>2500</v>
      </c>
      <c r="CG611" s="14">
        <f t="shared" ca="1" si="500"/>
        <v>1135.684519377503</v>
      </c>
      <c r="CH611" s="14">
        <f t="shared" ca="1" si="529"/>
        <v>1364.315480622497</v>
      </c>
      <c r="CI611" s="14">
        <f t="shared" ca="1" si="530"/>
        <v>1364.315480622497</v>
      </c>
      <c r="CJ611" s="14">
        <f t="shared" ca="1" si="506"/>
        <v>1383787.2951667549</v>
      </c>
      <c r="CK611" s="15">
        <f ca="1">SUM(CI$12:CI611)</f>
        <v>704918.13021873042</v>
      </c>
      <c r="CL611" s="16">
        <f ca="1">SUM(CG$12:CG611)+SUMIF(CH$12:CH611, "&lt;0")</f>
        <v>678869.16494802432</v>
      </c>
    </row>
    <row r="612" spans="1:90" x14ac:dyDescent="0.2">
      <c r="A612" s="24">
        <v>44783</v>
      </c>
      <c r="B612" s="54">
        <f ca="1">IF($A612&gt;= $C$5,$C$6, INDEX('Historical Data'!$D$2:$D$745, MATCH(A612, 'Historical Data'!$B$2:$B$745, 0)))</f>
        <v>1295.6389999999997</v>
      </c>
      <c r="C612" s="14">
        <f t="shared" ca="1" si="539"/>
        <v>1295.6389999999994</v>
      </c>
      <c r="D612" s="14">
        <f t="shared" ca="1" si="507"/>
        <v>561.28600000000006</v>
      </c>
      <c r="E612" s="14">
        <f t="shared" ca="1" si="516"/>
        <v>734.35299999999961</v>
      </c>
      <c r="F612" s="14">
        <f t="shared" ca="1" si="508"/>
        <v>734.35299999999961</v>
      </c>
      <c r="G612" s="14">
        <f t="shared" ca="1" si="531"/>
        <v>755744.89499999839</v>
      </c>
      <c r="H612" s="15">
        <f ca="1">SUM(F$12:F612)</f>
        <v>386160.71200000017</v>
      </c>
      <c r="I612" s="16">
        <f ca="1">SUM(D$12:D612)+SUMIF(E$12:E612, "&lt;0")</f>
        <v>369584.18300000002</v>
      </c>
      <c r="J612" s="15"/>
      <c r="K612" s="9">
        <v>44783</v>
      </c>
      <c r="L612" s="14">
        <f t="shared" ca="1" si="532"/>
        <v>1788.5130798771124</v>
      </c>
      <c r="M612" s="14">
        <f t="shared" ca="1" si="540"/>
        <v>1788.5130798771129</v>
      </c>
      <c r="N612" s="14">
        <f t="shared" ref="N612:N675" ca="1" si="546" xml:space="preserve"> P588 + IF(O611 &lt; 0, -O611, 0)</f>
        <v>561.28600000000006</v>
      </c>
      <c r="O612" s="14">
        <f t="shared" ca="1" si="517"/>
        <v>1227.2270798771124</v>
      </c>
      <c r="P612" s="14">
        <f t="shared" ca="1" si="518"/>
        <v>1227.2270798771124</v>
      </c>
      <c r="Q612" s="14">
        <f t="shared" ca="1" si="501"/>
        <v>1017953.9054946294</v>
      </c>
      <c r="R612" s="15">
        <f ca="1">SUM(P$12:P612)</f>
        <v>518250.96540706547</v>
      </c>
      <c r="S612" s="16">
        <f ca="1">SUM(N$12:N612)+SUMIF(O$12:O612, "&lt;0")</f>
        <v>499702.94008755707</v>
      </c>
      <c r="U612" s="9">
        <v>44783</v>
      </c>
      <c r="V612" s="14">
        <f t="shared" ca="1" si="533"/>
        <v>1250</v>
      </c>
      <c r="W612" s="14">
        <f t="shared" ca="1" si="541"/>
        <v>1250</v>
      </c>
      <c r="X612" s="14">
        <f t="shared" ref="X612:X675" ca="1" si="547" xml:space="preserve"> Z588 + IF(Y611 &lt; 0, -Y611, 0)</f>
        <v>561.28600000000006</v>
      </c>
      <c r="Y612" s="14">
        <f t="shared" ca="1" si="519"/>
        <v>688.71399999999994</v>
      </c>
      <c r="Z612" s="14">
        <f t="shared" ca="1" si="520"/>
        <v>688.71399999999994</v>
      </c>
      <c r="AA612" s="14">
        <f t="shared" ca="1" si="502"/>
        <v>731464.94699999993</v>
      </c>
      <c r="AB612" s="15">
        <f ca="1">SUM(Z$12:Z612)</f>
        <v>373929.4599999999</v>
      </c>
      <c r="AC612" s="16">
        <f ca="1">SUM(X$12:X612)+SUMIF(Y$12:Y612, "&lt;0")</f>
        <v>357535.48700000014</v>
      </c>
      <c r="AE612" s="9">
        <v>44783</v>
      </c>
      <c r="AF612" s="14">
        <f t="shared" ca="1" si="509"/>
        <v>2000</v>
      </c>
      <c r="AG612" s="14">
        <f t="shared" ca="1" si="537"/>
        <v>2000</v>
      </c>
      <c r="AH612" s="14">
        <f t="shared" ref="AH612:AH675" ca="1" si="548" xml:space="preserve"> AJ588 + IF(AI611 &lt; 0, -AI611, 0)</f>
        <v>695.43973020069984</v>
      </c>
      <c r="AI612" s="14">
        <f t="shared" ca="1" si="510"/>
        <v>1304.5602697993002</v>
      </c>
      <c r="AJ612" s="14">
        <f t="shared" ca="1" si="511"/>
        <v>1304.5602697993002</v>
      </c>
      <c r="AK612" s="14">
        <f t="shared" ca="1" si="521"/>
        <v>1129489.5629979603</v>
      </c>
      <c r="AL612" s="15">
        <f ca="1">SUM(AJ$12:AJ612)</f>
        <v>574238.17869935301</v>
      </c>
      <c r="AM612" s="16">
        <f ca="1">SUM(AH$12:AH612)+SUMIF(AI$12:AI612, "&lt;0")</f>
        <v>555251.38429860747</v>
      </c>
      <c r="AO612" s="9">
        <v>44783</v>
      </c>
      <c r="AP612" s="14">
        <f t="shared" ca="1" si="512"/>
        <v>3000</v>
      </c>
      <c r="AQ612" s="14">
        <f t="shared" ca="1" si="542"/>
        <v>3000</v>
      </c>
      <c r="AR612" s="14">
        <f t="shared" ref="AR612:AR675" ca="1" si="549" xml:space="preserve"> AT588 + IF(AS611 &lt; 0, -AS611, 0)</f>
        <v>1179.951519377503</v>
      </c>
      <c r="AS612" s="14">
        <f t="shared" ca="1" si="522"/>
        <v>1820.048480622497</v>
      </c>
      <c r="AT612" s="14">
        <f t="shared" ca="1" si="523"/>
        <v>1820.048480622497</v>
      </c>
      <c r="AU612" s="14">
        <f t="shared" ca="1" si="503"/>
        <v>1633390.7878561858</v>
      </c>
      <c r="AV612" s="15">
        <f ca="1">SUM(AT$12:AT612)</f>
        <v>833341.67138878396</v>
      </c>
      <c r="AW612" s="16">
        <f ca="1">SUM(AR$12:AR612)+SUMIF(AS$12:AS612, "&lt;0")</f>
        <v>800049.11646740185</v>
      </c>
      <c r="AX612" s="15"/>
      <c r="AZ612" s="9">
        <v>44783</v>
      </c>
      <c r="BA612" s="14">
        <f t="shared" ca="1" si="534"/>
        <v>1500</v>
      </c>
      <c r="BB612" s="14">
        <f t="shared" ca="1" si="543"/>
        <v>1500</v>
      </c>
      <c r="BC612" s="14">
        <f t="shared" ref="BC612:BC675" ca="1" si="550" xml:space="preserve"> BE588 + IF(BD611 &lt; 0, -BD611, 0)</f>
        <v>561.28600000000006</v>
      </c>
      <c r="BD612" s="14">
        <f t="shared" ca="1" si="524"/>
        <v>938.71399999999994</v>
      </c>
      <c r="BE612" s="14">
        <f t="shared" ca="1" si="525"/>
        <v>938.71399999999994</v>
      </c>
      <c r="BF612" s="14">
        <f t="shared" ca="1" si="504"/>
        <v>864464.94699999993</v>
      </c>
      <c r="BG612" s="15">
        <f ca="1">SUM(BE$12:BE612)</f>
        <v>440929.46</v>
      </c>
      <c r="BH612" s="16">
        <f ca="1">SUM(BC$12:BC612)+SUMIF(BD$12:BD612, "&lt;0")</f>
        <v>423535.48700000002</v>
      </c>
      <c r="BJ612" s="9">
        <v>44783</v>
      </c>
      <c r="BK612" s="14">
        <f t="shared" ca="1" si="535"/>
        <v>1750</v>
      </c>
      <c r="BL612" s="14">
        <f t="shared" ca="1" si="544"/>
        <v>1750</v>
      </c>
      <c r="BM612" s="14">
        <f t="shared" ref="BM612:BM675" ca="1" si="551" xml:space="preserve"> BO588 + IF(BN611 &lt; 0, -BN611, 0)</f>
        <v>561.28600000000006</v>
      </c>
      <c r="BN612" s="14">
        <f t="shared" ca="1" si="526"/>
        <v>1188.7139999999999</v>
      </c>
      <c r="BO612" s="14">
        <f t="shared" ca="1" si="527"/>
        <v>1188.7139999999999</v>
      </c>
      <c r="BP612" s="14">
        <f t="shared" ca="1" si="505"/>
        <v>997464.94699999993</v>
      </c>
      <c r="BQ612" s="15">
        <f ca="1">SUM(BO$12:BO612)</f>
        <v>507929.4599999999</v>
      </c>
      <c r="BR612" s="16">
        <f ca="1">SUM(BM$12:BM612)+SUMIF(BN$12:BN612, "&lt;0")</f>
        <v>489535.48699999996</v>
      </c>
      <c r="BT612" s="9">
        <v>44783</v>
      </c>
      <c r="BU612" s="14">
        <f t="shared" ca="1" si="513"/>
        <v>2000</v>
      </c>
      <c r="BV612" s="14">
        <f t="shared" ca="1" si="538"/>
        <v>2000</v>
      </c>
      <c r="BW612" s="14">
        <f t="shared" ref="BW612:BW675" ca="1" si="552" xml:space="preserve"> BY588 + IF(BX611 &lt; 0, -BX611, 0)</f>
        <v>695.43973020069984</v>
      </c>
      <c r="BX612" s="14">
        <f t="shared" ca="1" si="514"/>
        <v>1304.5602697993002</v>
      </c>
      <c r="BY612" s="14">
        <f t="shared" ca="1" si="515"/>
        <v>1304.5602697993002</v>
      </c>
      <c r="BZ612" s="14">
        <f t="shared" ca="1" si="528"/>
        <v>1129489.5629979603</v>
      </c>
      <c r="CA612" s="15">
        <f ca="1">SUM(BY$12:BY612)</f>
        <v>574238.17869935301</v>
      </c>
      <c r="CB612" s="16">
        <f ca="1">SUM(BW$12:BW612)+SUMIF(BX$12:BX612, "&lt;0")</f>
        <v>555251.38429860747</v>
      </c>
      <c r="CD612" s="9">
        <v>44783</v>
      </c>
      <c r="CE612" s="14">
        <f t="shared" ca="1" si="536"/>
        <v>2500</v>
      </c>
      <c r="CF612" s="14">
        <f t="shared" ca="1" si="545"/>
        <v>2500</v>
      </c>
      <c r="CG612" s="14">
        <f t="shared" ref="CG612:CG675" ca="1" si="553" xml:space="preserve"> CI588 + IF(CH611 &lt; 0, -CH611, 0)</f>
        <v>1179.951519377503</v>
      </c>
      <c r="CH612" s="14">
        <f t="shared" ca="1" si="529"/>
        <v>1320.048480622497</v>
      </c>
      <c r="CI612" s="14">
        <f t="shared" ca="1" si="530"/>
        <v>1320.048480622497</v>
      </c>
      <c r="CJ612" s="14">
        <f t="shared" ca="1" si="506"/>
        <v>1386287.2951667549</v>
      </c>
      <c r="CK612" s="15">
        <f ca="1">SUM(CI$12:CI612)</f>
        <v>706238.17869935289</v>
      </c>
      <c r="CL612" s="16">
        <f ca="1">SUM(CG$12:CG612)+SUMIF(CH$12:CH612, "&lt;0")</f>
        <v>680049.11646740185</v>
      </c>
    </row>
    <row r="613" spans="1:90" x14ac:dyDescent="0.2">
      <c r="A613" s="24">
        <v>44784</v>
      </c>
      <c r="B613" s="54">
        <f ca="1">IF($A613&gt;= $C$5,$C$6, INDEX('Historical Data'!$D$2:$D$745, MATCH(A613, 'Historical Data'!$B$2:$B$745, 0)))</f>
        <v>1295.6389999999997</v>
      </c>
      <c r="C613" s="14">
        <f t="shared" ca="1" si="539"/>
        <v>1295.6389999999994</v>
      </c>
      <c r="D613" s="14">
        <f t="shared" ca="1" si="507"/>
        <v>1197.1200000000026</v>
      </c>
      <c r="E613" s="14">
        <f t="shared" ca="1" si="516"/>
        <v>98.51899999999705</v>
      </c>
      <c r="F613" s="14">
        <f t="shared" ca="1" si="508"/>
        <v>98.51899999999705</v>
      </c>
      <c r="G613" s="14">
        <f t="shared" ca="1" si="531"/>
        <v>757040.53399999836</v>
      </c>
      <c r="H613" s="15">
        <f ca="1">SUM(F$12:F613)</f>
        <v>386259.23100000015</v>
      </c>
      <c r="I613" s="16">
        <f ca="1">SUM(D$12:D613)+SUMIF(E$12:E613, "&lt;0")</f>
        <v>370781.30300000001</v>
      </c>
      <c r="J613" s="15"/>
      <c r="K613" s="9">
        <v>44784</v>
      </c>
      <c r="L613" s="14">
        <f t="shared" ca="1" si="532"/>
        <v>1788.5130798771124</v>
      </c>
      <c r="M613" s="14">
        <f t="shared" ca="1" si="540"/>
        <v>1788.5130798771129</v>
      </c>
      <c r="N613" s="14">
        <f t="shared" ca="1" si="546"/>
        <v>1197.1200000000026</v>
      </c>
      <c r="O613" s="14">
        <f t="shared" ca="1" si="517"/>
        <v>591.39307987710981</v>
      </c>
      <c r="P613" s="14">
        <f t="shared" ca="1" si="518"/>
        <v>591.39307987710981</v>
      </c>
      <c r="Q613" s="14">
        <f t="shared" ca="1" si="501"/>
        <v>1019742.4185745065</v>
      </c>
      <c r="R613" s="15">
        <f ca="1">SUM(P$12:P613)</f>
        <v>518842.3584869426</v>
      </c>
      <c r="S613" s="16">
        <f ca="1">SUM(N$12:N613)+SUMIF(O$12:O613, "&lt;0")</f>
        <v>500900.06008755707</v>
      </c>
      <c r="U613" s="9">
        <v>44784</v>
      </c>
      <c r="V613" s="14">
        <f t="shared" ca="1" si="533"/>
        <v>1250</v>
      </c>
      <c r="W613" s="14">
        <f t="shared" ca="1" si="541"/>
        <v>1250</v>
      </c>
      <c r="X613" s="14">
        <f t="shared" ca="1" si="547"/>
        <v>1197.1200000000026</v>
      </c>
      <c r="Y613" s="14">
        <f t="shared" ca="1" si="519"/>
        <v>52.879999999997381</v>
      </c>
      <c r="Z613" s="14">
        <f t="shared" ca="1" si="520"/>
        <v>52.879999999997381</v>
      </c>
      <c r="AA613" s="14">
        <f t="shared" ca="1" si="502"/>
        <v>732714.94699999993</v>
      </c>
      <c r="AB613" s="15">
        <f ca="1">SUM(Z$12:Z613)</f>
        <v>373982.33999999991</v>
      </c>
      <c r="AC613" s="16">
        <f ca="1">SUM(X$12:X613)+SUMIF(Y$12:Y613, "&lt;0")</f>
        <v>358732.60700000013</v>
      </c>
      <c r="AE613" s="9">
        <v>44784</v>
      </c>
      <c r="AF613" s="14">
        <f t="shared" ca="1" si="509"/>
        <v>2000</v>
      </c>
      <c r="AG613" s="14">
        <f t="shared" ca="1" si="537"/>
        <v>2000</v>
      </c>
      <c r="AH613" s="14">
        <f t="shared" ca="1" si="548"/>
        <v>1305.4960002266398</v>
      </c>
      <c r="AI613" s="14">
        <f t="shared" ca="1" si="510"/>
        <v>694.50399977336019</v>
      </c>
      <c r="AJ613" s="14">
        <f t="shared" ca="1" si="511"/>
        <v>694.50399977336019</v>
      </c>
      <c r="AK613" s="14">
        <f t="shared" ca="1" si="521"/>
        <v>1131489.5629979603</v>
      </c>
      <c r="AL613" s="15">
        <f ca="1">SUM(AJ$12:AJ613)</f>
        <v>574932.68269912642</v>
      </c>
      <c r="AM613" s="16">
        <f ca="1">SUM(AH$12:AH613)+SUMIF(AI$12:AI613, "&lt;0")</f>
        <v>556556.88029883406</v>
      </c>
      <c r="AO613" s="9">
        <v>44784</v>
      </c>
      <c r="AP613" s="14">
        <f t="shared" ca="1" si="512"/>
        <v>3000</v>
      </c>
      <c r="AQ613" s="14">
        <f t="shared" ca="1" si="542"/>
        <v>3000</v>
      </c>
      <c r="AR613" s="14">
        <f t="shared" ca="1" si="549"/>
        <v>1815.7855193775054</v>
      </c>
      <c r="AS613" s="14">
        <f t="shared" ca="1" si="522"/>
        <v>1184.2144806224946</v>
      </c>
      <c r="AT613" s="14">
        <f t="shared" ca="1" si="523"/>
        <v>1184.2144806224946</v>
      </c>
      <c r="AU613" s="14">
        <f t="shared" ca="1" si="503"/>
        <v>1636390.7878561858</v>
      </c>
      <c r="AV613" s="15">
        <f ca="1">SUM(AT$12:AT613)</f>
        <v>834525.8858694064</v>
      </c>
      <c r="AW613" s="16">
        <f ca="1">SUM(AR$12:AR613)+SUMIF(AS$12:AS613, "&lt;0")</f>
        <v>801864.90198677941</v>
      </c>
      <c r="AX613" s="15"/>
      <c r="AZ613" s="9">
        <v>44784</v>
      </c>
      <c r="BA613" s="14">
        <f t="shared" ca="1" si="534"/>
        <v>1500</v>
      </c>
      <c r="BB613" s="14">
        <f t="shared" ca="1" si="543"/>
        <v>1500</v>
      </c>
      <c r="BC613" s="14">
        <f t="shared" ca="1" si="550"/>
        <v>1197.1200000000026</v>
      </c>
      <c r="BD613" s="14">
        <f t="shared" ca="1" si="524"/>
        <v>302.87999999999738</v>
      </c>
      <c r="BE613" s="14">
        <f t="shared" ca="1" si="525"/>
        <v>302.87999999999738</v>
      </c>
      <c r="BF613" s="14">
        <f t="shared" ca="1" si="504"/>
        <v>865964.94699999993</v>
      </c>
      <c r="BG613" s="15">
        <f ca="1">SUM(BE$12:BE613)</f>
        <v>441232.34</v>
      </c>
      <c r="BH613" s="16">
        <f ca="1">SUM(BC$12:BC613)+SUMIF(BD$12:BD613, "&lt;0")</f>
        <v>424732.60700000002</v>
      </c>
      <c r="BJ613" s="9">
        <v>44784</v>
      </c>
      <c r="BK613" s="14">
        <f t="shared" ca="1" si="535"/>
        <v>1750</v>
      </c>
      <c r="BL613" s="14">
        <f t="shared" ca="1" si="544"/>
        <v>1750</v>
      </c>
      <c r="BM613" s="14">
        <f t="shared" ca="1" si="551"/>
        <v>1197.1200000000026</v>
      </c>
      <c r="BN613" s="14">
        <f t="shared" ca="1" si="526"/>
        <v>552.87999999999738</v>
      </c>
      <c r="BO613" s="14">
        <f t="shared" ca="1" si="527"/>
        <v>552.87999999999738</v>
      </c>
      <c r="BP613" s="14">
        <f t="shared" ca="1" si="505"/>
        <v>999214.94699999993</v>
      </c>
      <c r="BQ613" s="15">
        <f ca="1">SUM(BO$12:BO613)</f>
        <v>508482.33999999991</v>
      </c>
      <c r="BR613" s="16">
        <f ca="1">SUM(BM$12:BM613)+SUMIF(BN$12:BN613, "&lt;0")</f>
        <v>490732.60699999996</v>
      </c>
      <c r="BT613" s="9">
        <v>44784</v>
      </c>
      <c r="BU613" s="14">
        <f t="shared" ca="1" si="513"/>
        <v>2000</v>
      </c>
      <c r="BV613" s="14">
        <f t="shared" ca="1" si="538"/>
        <v>2000</v>
      </c>
      <c r="BW613" s="14">
        <f t="shared" ca="1" si="552"/>
        <v>1305.4960002266398</v>
      </c>
      <c r="BX613" s="14">
        <f t="shared" ca="1" si="514"/>
        <v>694.50399977336019</v>
      </c>
      <c r="BY613" s="14">
        <f t="shared" ca="1" si="515"/>
        <v>694.50399977336019</v>
      </c>
      <c r="BZ613" s="14">
        <f t="shared" ca="1" si="528"/>
        <v>1131489.5629979603</v>
      </c>
      <c r="CA613" s="15">
        <f ca="1">SUM(BY$12:BY613)</f>
        <v>574932.68269912642</v>
      </c>
      <c r="CB613" s="16">
        <f ca="1">SUM(BW$12:BW613)+SUMIF(BX$12:BX613, "&lt;0")</f>
        <v>556556.88029883406</v>
      </c>
      <c r="CD613" s="9">
        <v>44784</v>
      </c>
      <c r="CE613" s="14">
        <f t="shared" ca="1" si="536"/>
        <v>2500</v>
      </c>
      <c r="CF613" s="14">
        <f t="shared" ca="1" si="545"/>
        <v>2500</v>
      </c>
      <c r="CG613" s="14">
        <f t="shared" ca="1" si="553"/>
        <v>1805.4960002266398</v>
      </c>
      <c r="CH613" s="14">
        <f t="shared" ca="1" si="529"/>
        <v>694.50399977336019</v>
      </c>
      <c r="CI613" s="14">
        <f t="shared" ca="1" si="530"/>
        <v>694.50399977336019</v>
      </c>
      <c r="CJ613" s="14">
        <f t="shared" ca="1" si="506"/>
        <v>1388787.2951667549</v>
      </c>
      <c r="CK613" s="15">
        <f ca="1">SUM(CI$12:CI613)</f>
        <v>706932.68269912631</v>
      </c>
      <c r="CL613" s="16">
        <f ca="1">SUM(CG$12:CG613)+SUMIF(CH$12:CH613, "&lt;0")</f>
        <v>681854.61246762844</v>
      </c>
    </row>
    <row r="614" spans="1:90" x14ac:dyDescent="0.2">
      <c r="A614" s="24">
        <v>44785</v>
      </c>
      <c r="B614" s="54">
        <f ca="1">IF($A614&gt;= $C$5,$C$6, INDEX('Historical Data'!$D$2:$D$745, MATCH(A614, 'Historical Data'!$B$2:$B$745, 0)))</f>
        <v>1295.6389999999997</v>
      </c>
      <c r="C614" s="14">
        <f t="shared" ca="1" si="539"/>
        <v>1295.6389999999994</v>
      </c>
      <c r="D614" s="14">
        <f t="shared" ca="1" si="507"/>
        <v>1295.6389999999997</v>
      </c>
      <c r="E614" s="14">
        <f t="shared" ca="1" si="516"/>
        <v>0</v>
      </c>
      <c r="F614" s="14">
        <f t="shared" ca="1" si="508"/>
        <v>0</v>
      </c>
      <c r="G614" s="14">
        <f t="shared" ca="1" si="531"/>
        <v>758336.17299999832</v>
      </c>
      <c r="H614" s="15">
        <f ca="1">SUM(F$12:F614)</f>
        <v>386259.23100000015</v>
      </c>
      <c r="I614" s="16">
        <f ca="1">SUM(D$12:D614)+SUMIF(E$12:E614, "&lt;0")</f>
        <v>372076.94200000004</v>
      </c>
      <c r="J614" s="15"/>
      <c r="K614" s="9">
        <v>44785</v>
      </c>
      <c r="L614" s="14">
        <f t="shared" ca="1" si="532"/>
        <v>1788.5130798771124</v>
      </c>
      <c r="M614" s="14">
        <f t="shared" ca="1" si="540"/>
        <v>1788.5130798771129</v>
      </c>
      <c r="N614" s="14">
        <f t="shared" ca="1" si="546"/>
        <v>1558.7949999999983</v>
      </c>
      <c r="O614" s="14">
        <f t="shared" ca="1" si="517"/>
        <v>229.71807987711418</v>
      </c>
      <c r="P614" s="14">
        <f t="shared" ca="1" si="518"/>
        <v>229.71807987711418</v>
      </c>
      <c r="Q614" s="14">
        <f t="shared" ca="1" si="501"/>
        <v>1021530.9316543837</v>
      </c>
      <c r="R614" s="15">
        <f ca="1">SUM(P$12:P614)</f>
        <v>519072.07656681968</v>
      </c>
      <c r="S614" s="16">
        <f ca="1">SUM(N$12:N614)+SUMIF(O$12:O614, "&lt;0")</f>
        <v>502458.85508755705</v>
      </c>
      <c r="U614" s="9">
        <v>44785</v>
      </c>
      <c r="V614" s="14">
        <f t="shared" ca="1" si="533"/>
        <v>1250</v>
      </c>
      <c r="W614" s="14">
        <f t="shared" ca="1" si="541"/>
        <v>1250</v>
      </c>
      <c r="X614" s="14">
        <f t="shared" ca="1" si="547"/>
        <v>1250</v>
      </c>
      <c r="Y614" s="14">
        <f t="shared" ca="1" si="519"/>
        <v>0</v>
      </c>
      <c r="Z614" s="14">
        <f t="shared" ca="1" si="520"/>
        <v>0</v>
      </c>
      <c r="AA614" s="14">
        <f t="shared" ca="1" si="502"/>
        <v>733964.94699999993</v>
      </c>
      <c r="AB614" s="15">
        <f ca="1">SUM(Z$12:Z614)</f>
        <v>373982.33999999991</v>
      </c>
      <c r="AC614" s="16">
        <f ca="1">SUM(X$12:X614)+SUMIF(Y$12:Y614, "&lt;0")</f>
        <v>359982.60700000013</v>
      </c>
      <c r="AE614" s="9">
        <v>44785</v>
      </c>
      <c r="AF614" s="14">
        <f t="shared" ca="1" si="509"/>
        <v>2000</v>
      </c>
      <c r="AG614" s="14">
        <f t="shared" ca="1" si="537"/>
        <v>2000</v>
      </c>
      <c r="AH614" s="14">
        <f t="shared" ca="1" si="548"/>
        <v>1641.3932702525726</v>
      </c>
      <c r="AI614" s="14">
        <f t="shared" ca="1" si="510"/>
        <v>358.60672974742738</v>
      </c>
      <c r="AJ614" s="14">
        <f t="shared" ca="1" si="511"/>
        <v>358.60672974742738</v>
      </c>
      <c r="AK614" s="14">
        <f t="shared" ca="1" si="521"/>
        <v>1133489.5629979603</v>
      </c>
      <c r="AL614" s="15">
        <f ca="1">SUM(AJ$12:AJ614)</f>
        <v>575291.2894288738</v>
      </c>
      <c r="AM614" s="16">
        <f ca="1">SUM(AH$12:AH614)+SUMIF(AI$12:AI614, "&lt;0")</f>
        <v>558198.27356908668</v>
      </c>
      <c r="AO614" s="9">
        <v>44785</v>
      </c>
      <c r="AP614" s="14">
        <f t="shared" ca="1" si="512"/>
        <v>3000</v>
      </c>
      <c r="AQ614" s="14">
        <f t="shared" ca="1" si="542"/>
        <v>3000</v>
      </c>
      <c r="AR614" s="14">
        <f t="shared" ca="1" si="549"/>
        <v>2177.460519377501</v>
      </c>
      <c r="AS614" s="14">
        <f t="shared" ca="1" si="522"/>
        <v>822.53948062249901</v>
      </c>
      <c r="AT614" s="14">
        <f t="shared" ca="1" si="523"/>
        <v>822.53948062249901</v>
      </c>
      <c r="AU614" s="14">
        <f t="shared" ca="1" si="503"/>
        <v>1639390.7878561858</v>
      </c>
      <c r="AV614" s="15">
        <f ca="1">SUM(AT$12:AT614)</f>
        <v>835348.42535002891</v>
      </c>
      <c r="AW614" s="16">
        <f ca="1">SUM(AR$12:AR614)+SUMIF(AS$12:AS614, "&lt;0")</f>
        <v>804042.3625061569</v>
      </c>
      <c r="AX614" s="15"/>
      <c r="AZ614" s="9">
        <v>44785</v>
      </c>
      <c r="BA614" s="14">
        <f t="shared" ca="1" si="534"/>
        <v>1500</v>
      </c>
      <c r="BB614" s="14">
        <f t="shared" ca="1" si="543"/>
        <v>1500</v>
      </c>
      <c r="BC614" s="14">
        <f t="shared" ca="1" si="550"/>
        <v>1500</v>
      </c>
      <c r="BD614" s="14">
        <f t="shared" ca="1" si="524"/>
        <v>0</v>
      </c>
      <c r="BE614" s="14">
        <f t="shared" ca="1" si="525"/>
        <v>0</v>
      </c>
      <c r="BF614" s="14">
        <f t="shared" ca="1" si="504"/>
        <v>867464.94699999993</v>
      </c>
      <c r="BG614" s="15">
        <f ca="1">SUM(BE$12:BE614)</f>
        <v>441232.34</v>
      </c>
      <c r="BH614" s="16">
        <f ca="1">SUM(BC$12:BC614)+SUMIF(BD$12:BD614, "&lt;0")</f>
        <v>426232.60700000002</v>
      </c>
      <c r="BJ614" s="9">
        <v>44785</v>
      </c>
      <c r="BK614" s="14">
        <f t="shared" ca="1" si="535"/>
        <v>1750</v>
      </c>
      <c r="BL614" s="14">
        <f t="shared" ca="1" si="544"/>
        <v>1750</v>
      </c>
      <c r="BM614" s="14">
        <f t="shared" ca="1" si="551"/>
        <v>1558.7949999999983</v>
      </c>
      <c r="BN614" s="14">
        <f t="shared" ca="1" si="526"/>
        <v>191.20500000000175</v>
      </c>
      <c r="BO614" s="14">
        <f t="shared" ca="1" si="527"/>
        <v>191.20500000000175</v>
      </c>
      <c r="BP614" s="14">
        <f t="shared" ca="1" si="505"/>
        <v>1000964.9469999999</v>
      </c>
      <c r="BQ614" s="15">
        <f ca="1">SUM(BO$12:BO614)</f>
        <v>508673.54499999993</v>
      </c>
      <c r="BR614" s="16">
        <f ca="1">SUM(BM$12:BM614)+SUMIF(BN$12:BN614, "&lt;0")</f>
        <v>492291.402</v>
      </c>
      <c r="BT614" s="9">
        <v>44785</v>
      </c>
      <c r="BU614" s="14">
        <f t="shared" ca="1" si="513"/>
        <v>2000</v>
      </c>
      <c r="BV614" s="14">
        <f t="shared" ca="1" si="538"/>
        <v>2000</v>
      </c>
      <c r="BW614" s="14">
        <f t="shared" ca="1" si="552"/>
        <v>1641.3932702525726</v>
      </c>
      <c r="BX614" s="14">
        <f t="shared" ca="1" si="514"/>
        <v>358.60672974742738</v>
      </c>
      <c r="BY614" s="14">
        <f t="shared" ca="1" si="515"/>
        <v>358.60672974742738</v>
      </c>
      <c r="BZ614" s="14">
        <f t="shared" ca="1" si="528"/>
        <v>1133489.5629979603</v>
      </c>
      <c r="CA614" s="15">
        <f ca="1">SUM(BY$12:BY614)</f>
        <v>575291.2894288738</v>
      </c>
      <c r="CB614" s="16">
        <f ca="1">SUM(BW$12:BW614)+SUMIF(BX$12:BX614, "&lt;0")</f>
        <v>558198.27356908668</v>
      </c>
      <c r="CD614" s="9">
        <v>44785</v>
      </c>
      <c r="CE614" s="14">
        <f t="shared" ca="1" si="536"/>
        <v>2500</v>
      </c>
      <c r="CF614" s="14">
        <f t="shared" ca="1" si="545"/>
        <v>2500</v>
      </c>
      <c r="CG614" s="14">
        <f t="shared" ca="1" si="553"/>
        <v>2141.3932702525726</v>
      </c>
      <c r="CH614" s="14">
        <f t="shared" ca="1" si="529"/>
        <v>358.60672974742738</v>
      </c>
      <c r="CI614" s="14">
        <f t="shared" ca="1" si="530"/>
        <v>358.60672974742738</v>
      </c>
      <c r="CJ614" s="14">
        <f t="shared" ca="1" si="506"/>
        <v>1391287.2951667549</v>
      </c>
      <c r="CK614" s="15">
        <f ca="1">SUM(CI$12:CI614)</f>
        <v>707291.28942887369</v>
      </c>
      <c r="CL614" s="16">
        <f ca="1">SUM(CG$12:CG614)+SUMIF(CH$12:CH614, "&lt;0")</f>
        <v>683996.00573788106</v>
      </c>
    </row>
    <row r="615" spans="1:90" x14ac:dyDescent="0.2">
      <c r="A615" s="24">
        <v>44786</v>
      </c>
      <c r="B615" s="54">
        <f ca="1">IF($A615&gt;= $C$5,$C$6, INDEX('Historical Data'!$D$2:$D$745, MATCH(A615, 'Historical Data'!$B$2:$B$745, 0)))</f>
        <v>1295.6389999999997</v>
      </c>
      <c r="C615" s="14">
        <f t="shared" ca="1" si="539"/>
        <v>1295.6389999999994</v>
      </c>
      <c r="D615" s="14">
        <f t="shared" ca="1" si="507"/>
        <v>742.27499999999736</v>
      </c>
      <c r="E615" s="14">
        <f t="shared" ca="1" si="516"/>
        <v>553.36400000000231</v>
      </c>
      <c r="F615" s="14">
        <f t="shared" ca="1" si="508"/>
        <v>553.36400000000231</v>
      </c>
      <c r="G615" s="14">
        <f t="shared" ca="1" si="531"/>
        <v>759631.81199999829</v>
      </c>
      <c r="H615" s="15">
        <f ca="1">SUM(F$12:F615)</f>
        <v>386812.59500000015</v>
      </c>
      <c r="I615" s="16">
        <f ca="1">SUM(D$12:D615)+SUMIF(E$12:E615, "&lt;0")</f>
        <v>372819.21700000006</v>
      </c>
      <c r="J615" s="15"/>
      <c r="K615" s="9">
        <v>44786</v>
      </c>
      <c r="L615" s="14">
        <f t="shared" ca="1" si="532"/>
        <v>1788.5130798771124</v>
      </c>
      <c r="M615" s="14">
        <f t="shared" ca="1" si="540"/>
        <v>1788.5130798771129</v>
      </c>
      <c r="N615" s="14">
        <f t="shared" ca="1" si="546"/>
        <v>479.11899999999878</v>
      </c>
      <c r="O615" s="14">
        <f t="shared" ca="1" si="517"/>
        <v>1309.3940798771137</v>
      </c>
      <c r="P615" s="14">
        <f t="shared" ca="1" si="518"/>
        <v>1309.3940798771137</v>
      </c>
      <c r="Q615" s="14">
        <f t="shared" ca="1" si="501"/>
        <v>1023319.4447342608</v>
      </c>
      <c r="R615" s="15">
        <f ca="1">SUM(P$12:P615)</f>
        <v>520381.47064669681</v>
      </c>
      <c r="S615" s="16">
        <f ca="1">SUM(N$12:N615)+SUMIF(O$12:O615, "&lt;0")</f>
        <v>502937.97408755706</v>
      </c>
      <c r="U615" s="9">
        <v>44786</v>
      </c>
      <c r="V615" s="14">
        <f t="shared" ca="1" si="533"/>
        <v>1250</v>
      </c>
      <c r="W615" s="14">
        <f t="shared" ca="1" si="541"/>
        <v>1250</v>
      </c>
      <c r="X615" s="14">
        <f t="shared" ca="1" si="547"/>
        <v>787.91399999999703</v>
      </c>
      <c r="Y615" s="14">
        <f t="shared" ca="1" si="519"/>
        <v>462.08600000000297</v>
      </c>
      <c r="Z615" s="14">
        <f t="shared" ca="1" si="520"/>
        <v>462.08600000000297</v>
      </c>
      <c r="AA615" s="14">
        <f t="shared" ca="1" si="502"/>
        <v>735214.94699999993</v>
      </c>
      <c r="AB615" s="15">
        <f ca="1">SUM(Z$12:Z615)</f>
        <v>374444.42599999992</v>
      </c>
      <c r="AC615" s="16">
        <f ca="1">SUM(X$12:X615)+SUMIF(Y$12:Y615, "&lt;0")</f>
        <v>360770.52100000012</v>
      </c>
      <c r="AE615" s="9">
        <v>44786</v>
      </c>
      <c r="AF615" s="14">
        <f t="shared" ca="1" si="509"/>
        <v>2000</v>
      </c>
      <c r="AG615" s="14">
        <f t="shared" ca="1" si="537"/>
        <v>2000</v>
      </c>
      <c r="AH615" s="14">
        <f t="shared" ca="1" si="548"/>
        <v>535.93954027851078</v>
      </c>
      <c r="AI615" s="14">
        <f t="shared" ca="1" si="510"/>
        <v>1464.0604597214892</v>
      </c>
      <c r="AJ615" s="14">
        <f t="shared" ca="1" si="511"/>
        <v>1464.0604597214892</v>
      </c>
      <c r="AK615" s="14">
        <f t="shared" ca="1" si="521"/>
        <v>1135489.5629979603</v>
      </c>
      <c r="AL615" s="15">
        <f ca="1">SUM(AJ$12:AJ615)</f>
        <v>576755.34988859529</v>
      </c>
      <c r="AM615" s="16">
        <f ca="1">SUM(AH$12:AH615)+SUMIF(AI$12:AI615, "&lt;0")</f>
        <v>558734.2131093652</v>
      </c>
      <c r="AO615" s="9">
        <v>44786</v>
      </c>
      <c r="AP615" s="14">
        <f t="shared" ca="1" si="512"/>
        <v>3000</v>
      </c>
      <c r="AQ615" s="14">
        <f t="shared" ca="1" si="542"/>
        <v>3000</v>
      </c>
      <c r="AR615" s="14">
        <f t="shared" ca="1" si="549"/>
        <v>1097.7845193775015</v>
      </c>
      <c r="AS615" s="14">
        <f t="shared" ca="1" si="522"/>
        <v>1902.2154806224985</v>
      </c>
      <c r="AT615" s="14">
        <f t="shared" ca="1" si="523"/>
        <v>1902.2154806224985</v>
      </c>
      <c r="AU615" s="14">
        <f t="shared" ca="1" si="503"/>
        <v>1642390.7878561858</v>
      </c>
      <c r="AV615" s="15">
        <f ca="1">SUM(AT$12:AT615)</f>
        <v>837250.64083065139</v>
      </c>
      <c r="AW615" s="16">
        <f ca="1">SUM(AR$12:AR615)+SUMIF(AS$12:AS615, "&lt;0")</f>
        <v>805140.14702553442</v>
      </c>
      <c r="AX615" s="15"/>
      <c r="AZ615" s="9">
        <v>44786</v>
      </c>
      <c r="BA615" s="14">
        <f t="shared" ca="1" si="534"/>
        <v>1500</v>
      </c>
      <c r="BB615" s="14">
        <f t="shared" ca="1" si="543"/>
        <v>1500</v>
      </c>
      <c r="BC615" s="14">
        <f t="shared" ca="1" si="550"/>
        <v>537.91399999999703</v>
      </c>
      <c r="BD615" s="14">
        <f t="shared" ca="1" si="524"/>
        <v>962.08600000000297</v>
      </c>
      <c r="BE615" s="14">
        <f t="shared" ca="1" si="525"/>
        <v>962.08600000000297</v>
      </c>
      <c r="BF615" s="14">
        <f t="shared" ca="1" si="504"/>
        <v>868964.94699999993</v>
      </c>
      <c r="BG615" s="15">
        <f ca="1">SUM(BE$12:BE615)</f>
        <v>442194.42600000004</v>
      </c>
      <c r="BH615" s="16">
        <f ca="1">SUM(BC$12:BC615)+SUMIF(BD$12:BD615, "&lt;0")</f>
        <v>426770.52100000001</v>
      </c>
      <c r="BJ615" s="9">
        <v>44786</v>
      </c>
      <c r="BK615" s="14">
        <f t="shared" ca="1" si="535"/>
        <v>1750</v>
      </c>
      <c r="BL615" s="14">
        <f t="shared" ca="1" si="544"/>
        <v>1750</v>
      </c>
      <c r="BM615" s="14">
        <f t="shared" ca="1" si="551"/>
        <v>479.11899999999878</v>
      </c>
      <c r="BN615" s="14">
        <f t="shared" ca="1" si="526"/>
        <v>1270.8810000000012</v>
      </c>
      <c r="BO615" s="14">
        <f t="shared" ca="1" si="527"/>
        <v>1270.8810000000012</v>
      </c>
      <c r="BP615" s="14">
        <f t="shared" ca="1" si="505"/>
        <v>1002714.9469999999</v>
      </c>
      <c r="BQ615" s="15">
        <f ca="1">SUM(BO$12:BO615)</f>
        <v>509944.42599999992</v>
      </c>
      <c r="BR615" s="16">
        <f ca="1">SUM(BM$12:BM615)+SUMIF(BN$12:BN615, "&lt;0")</f>
        <v>492770.52099999995</v>
      </c>
      <c r="BT615" s="9">
        <v>44786</v>
      </c>
      <c r="BU615" s="14">
        <f t="shared" ca="1" si="513"/>
        <v>2000</v>
      </c>
      <c r="BV615" s="14">
        <f t="shared" ca="1" si="538"/>
        <v>2000</v>
      </c>
      <c r="BW615" s="14">
        <f t="shared" ca="1" si="552"/>
        <v>535.93954027851078</v>
      </c>
      <c r="BX615" s="14">
        <f t="shared" ca="1" si="514"/>
        <v>1464.0604597214892</v>
      </c>
      <c r="BY615" s="14">
        <f t="shared" ca="1" si="515"/>
        <v>1464.0604597214892</v>
      </c>
      <c r="BZ615" s="14">
        <f t="shared" ca="1" si="528"/>
        <v>1135489.5629979603</v>
      </c>
      <c r="CA615" s="15">
        <f ca="1">SUM(BY$12:BY615)</f>
        <v>576755.34988859529</v>
      </c>
      <c r="CB615" s="16">
        <f ca="1">SUM(BW$12:BW615)+SUMIF(BX$12:BX615, "&lt;0")</f>
        <v>558734.2131093652</v>
      </c>
      <c r="CD615" s="9">
        <v>44786</v>
      </c>
      <c r="CE615" s="14">
        <f t="shared" ca="1" si="536"/>
        <v>2500</v>
      </c>
      <c r="CF615" s="14">
        <f t="shared" ca="1" si="545"/>
        <v>2500</v>
      </c>
      <c r="CG615" s="14">
        <f t="shared" ca="1" si="553"/>
        <v>1035.9395402785108</v>
      </c>
      <c r="CH615" s="14">
        <f t="shared" ca="1" si="529"/>
        <v>1464.0604597214892</v>
      </c>
      <c r="CI615" s="14">
        <f t="shared" ca="1" si="530"/>
        <v>1464.0604597214892</v>
      </c>
      <c r="CJ615" s="14">
        <f t="shared" ca="1" si="506"/>
        <v>1393787.2951667549</v>
      </c>
      <c r="CK615" s="15">
        <f ca="1">SUM(CI$12:CI615)</f>
        <v>708755.34988859517</v>
      </c>
      <c r="CL615" s="16">
        <f ca="1">SUM(CG$12:CG615)+SUMIF(CH$12:CH615, "&lt;0")</f>
        <v>685031.94527815958</v>
      </c>
    </row>
    <row r="616" spans="1:90" x14ac:dyDescent="0.2">
      <c r="A616" s="24">
        <v>44787</v>
      </c>
      <c r="B616" s="54">
        <f ca="1">IF($A616&gt;= $C$5,$C$6, INDEX('Historical Data'!$D$2:$D$745, MATCH(A616, 'Historical Data'!$B$2:$B$745, 0)))</f>
        <v>1295.6389999999997</v>
      </c>
      <c r="C616" s="14">
        <f t="shared" ca="1" si="539"/>
        <v>1295.6389999999994</v>
      </c>
      <c r="D616" s="14">
        <f t="shared" ca="1" si="507"/>
        <v>174.07800000000134</v>
      </c>
      <c r="E616" s="14">
        <f t="shared" ca="1" si="516"/>
        <v>1121.5609999999983</v>
      </c>
      <c r="F616" s="14">
        <f t="shared" ca="1" si="508"/>
        <v>1121.5609999999983</v>
      </c>
      <c r="G616" s="14">
        <f t="shared" ca="1" si="531"/>
        <v>760927.45099999825</v>
      </c>
      <c r="H616" s="15">
        <f ca="1">SUM(F$12:F616)</f>
        <v>387934.15600000013</v>
      </c>
      <c r="I616" s="16">
        <f ca="1">SUM(D$12:D616)+SUMIF(E$12:E616, "&lt;0")</f>
        <v>372993.29500000004</v>
      </c>
      <c r="J616" s="15"/>
      <c r="K616" s="9">
        <v>44787</v>
      </c>
      <c r="L616" s="14">
        <f t="shared" ca="1" si="532"/>
        <v>1788.5130798771124</v>
      </c>
      <c r="M616" s="14">
        <f t="shared" ca="1" si="540"/>
        <v>1788.5130798771129</v>
      </c>
      <c r="N616" s="14">
        <f t="shared" ca="1" si="546"/>
        <v>174.07800000000134</v>
      </c>
      <c r="O616" s="14">
        <f t="shared" ca="1" si="517"/>
        <v>1614.4350798771111</v>
      </c>
      <c r="P616" s="14">
        <f t="shared" ca="1" si="518"/>
        <v>1614.4350798771111</v>
      </c>
      <c r="Q616" s="14">
        <f t="shared" ca="1" si="501"/>
        <v>1025107.9578141379</v>
      </c>
      <c r="R616" s="15">
        <f ca="1">SUM(P$12:P616)</f>
        <v>521995.9057265739</v>
      </c>
      <c r="S616" s="16">
        <f ca="1">SUM(N$12:N616)+SUMIF(O$12:O616, "&lt;0")</f>
        <v>503112.05208755704</v>
      </c>
      <c r="U616" s="9">
        <v>44787</v>
      </c>
      <c r="V616" s="14">
        <f t="shared" ca="1" si="533"/>
        <v>1250</v>
      </c>
      <c r="W616" s="14">
        <f t="shared" ca="1" si="541"/>
        <v>1250</v>
      </c>
      <c r="X616" s="14">
        <f t="shared" ca="1" si="547"/>
        <v>174.07800000000134</v>
      </c>
      <c r="Y616" s="14">
        <f t="shared" ca="1" si="519"/>
        <v>1075.9219999999987</v>
      </c>
      <c r="Z616" s="14">
        <f t="shared" ca="1" si="520"/>
        <v>1075.9219999999987</v>
      </c>
      <c r="AA616" s="14">
        <f t="shared" ca="1" si="502"/>
        <v>736464.94699999993</v>
      </c>
      <c r="AB616" s="15">
        <f ca="1">SUM(Z$12:Z616)</f>
        <v>375520.34799999994</v>
      </c>
      <c r="AC616" s="16">
        <f ca="1">SUM(X$12:X616)+SUMIF(Y$12:Y616, "&lt;0")</f>
        <v>360944.5990000001</v>
      </c>
      <c r="AE616" s="9">
        <v>44787</v>
      </c>
      <c r="AF616" s="14">
        <f t="shared" ca="1" si="509"/>
        <v>2000</v>
      </c>
      <c r="AG616" s="14">
        <f t="shared" ca="1" si="537"/>
        <v>2000</v>
      </c>
      <c r="AH616" s="14">
        <f t="shared" ca="1" si="548"/>
        <v>205.12081030445052</v>
      </c>
      <c r="AI616" s="14">
        <f t="shared" ca="1" si="510"/>
        <v>1794.8791896955495</v>
      </c>
      <c r="AJ616" s="14">
        <f t="shared" ca="1" si="511"/>
        <v>1794.8791896955495</v>
      </c>
      <c r="AK616" s="14">
        <f t="shared" ca="1" si="521"/>
        <v>1137489.5629979603</v>
      </c>
      <c r="AL616" s="15">
        <f ca="1">SUM(AJ$12:AJ616)</f>
        <v>578550.22907829087</v>
      </c>
      <c r="AM616" s="16">
        <f ca="1">SUM(AH$12:AH616)+SUMIF(AI$12:AI616, "&lt;0")</f>
        <v>558939.33391966962</v>
      </c>
      <c r="AO616" s="9">
        <v>44787</v>
      </c>
      <c r="AP616" s="14">
        <f t="shared" ca="1" si="512"/>
        <v>3000</v>
      </c>
      <c r="AQ616" s="14">
        <f t="shared" ca="1" si="542"/>
        <v>3000</v>
      </c>
      <c r="AR616" s="14">
        <f t="shared" ca="1" si="549"/>
        <v>792.74351937750407</v>
      </c>
      <c r="AS616" s="14">
        <f t="shared" ca="1" si="522"/>
        <v>2207.2564806224959</v>
      </c>
      <c r="AT616" s="14">
        <f t="shared" ca="1" si="523"/>
        <v>2207.2564806224959</v>
      </c>
      <c r="AU616" s="14">
        <f t="shared" ca="1" si="503"/>
        <v>1645390.7878561858</v>
      </c>
      <c r="AV616" s="15">
        <f ca="1">SUM(AT$12:AT616)</f>
        <v>839457.89731127385</v>
      </c>
      <c r="AW616" s="16">
        <f ca="1">SUM(AR$12:AR616)+SUMIF(AS$12:AS616, "&lt;0")</f>
        <v>805932.89054491196</v>
      </c>
      <c r="AX616" s="15"/>
      <c r="AZ616" s="9">
        <v>44787</v>
      </c>
      <c r="BA616" s="14">
        <f t="shared" ca="1" si="534"/>
        <v>1500</v>
      </c>
      <c r="BB616" s="14">
        <f t="shared" ca="1" si="543"/>
        <v>1500</v>
      </c>
      <c r="BC616" s="14">
        <f t="shared" ca="1" si="550"/>
        <v>174.07800000000134</v>
      </c>
      <c r="BD616" s="14">
        <f t="shared" ca="1" si="524"/>
        <v>1325.9219999999987</v>
      </c>
      <c r="BE616" s="14">
        <f t="shared" ca="1" si="525"/>
        <v>1325.9219999999987</v>
      </c>
      <c r="BF616" s="14">
        <f t="shared" ca="1" si="504"/>
        <v>870464.94699999993</v>
      </c>
      <c r="BG616" s="15">
        <f ca="1">SUM(BE$12:BE616)</f>
        <v>443520.34800000006</v>
      </c>
      <c r="BH616" s="16">
        <f ca="1">SUM(BC$12:BC616)+SUMIF(BD$12:BD616, "&lt;0")</f>
        <v>426944.59899999999</v>
      </c>
      <c r="BJ616" s="9">
        <v>44787</v>
      </c>
      <c r="BK616" s="14">
        <f t="shared" ca="1" si="535"/>
        <v>1750</v>
      </c>
      <c r="BL616" s="14">
        <f t="shared" ca="1" si="544"/>
        <v>1750</v>
      </c>
      <c r="BM616" s="14">
        <f t="shared" ca="1" si="551"/>
        <v>174.07800000000134</v>
      </c>
      <c r="BN616" s="14">
        <f t="shared" ca="1" si="526"/>
        <v>1575.9219999999987</v>
      </c>
      <c r="BO616" s="14">
        <f t="shared" ca="1" si="527"/>
        <v>1575.9219999999987</v>
      </c>
      <c r="BP616" s="14">
        <f t="shared" ca="1" si="505"/>
        <v>1004464.9469999999</v>
      </c>
      <c r="BQ616" s="15">
        <f ca="1">SUM(BO$12:BO616)</f>
        <v>511520.34799999994</v>
      </c>
      <c r="BR616" s="16">
        <f ca="1">SUM(BM$12:BM616)+SUMIF(BN$12:BN616, "&lt;0")</f>
        <v>492944.59899999993</v>
      </c>
      <c r="BT616" s="9">
        <v>44787</v>
      </c>
      <c r="BU616" s="14">
        <f t="shared" ca="1" si="513"/>
        <v>2000</v>
      </c>
      <c r="BV616" s="14">
        <f t="shared" ca="1" si="538"/>
        <v>2000</v>
      </c>
      <c r="BW616" s="14">
        <f t="shared" ca="1" si="552"/>
        <v>205.12081030445052</v>
      </c>
      <c r="BX616" s="14">
        <f t="shared" ca="1" si="514"/>
        <v>1794.8791896955495</v>
      </c>
      <c r="BY616" s="14">
        <f t="shared" ca="1" si="515"/>
        <v>1794.8791896955495</v>
      </c>
      <c r="BZ616" s="14">
        <f t="shared" ca="1" si="528"/>
        <v>1137489.5629979603</v>
      </c>
      <c r="CA616" s="15">
        <f ca="1">SUM(BY$12:BY616)</f>
        <v>578550.22907829087</v>
      </c>
      <c r="CB616" s="16">
        <f ca="1">SUM(BW$12:BW616)+SUMIF(BX$12:BX616, "&lt;0")</f>
        <v>558939.33391966962</v>
      </c>
      <c r="CD616" s="9">
        <v>44787</v>
      </c>
      <c r="CE616" s="14">
        <f t="shared" ca="1" si="536"/>
        <v>2500</v>
      </c>
      <c r="CF616" s="14">
        <f t="shared" ca="1" si="545"/>
        <v>2500</v>
      </c>
      <c r="CG616" s="14">
        <f t="shared" ca="1" si="553"/>
        <v>705.12081030445052</v>
      </c>
      <c r="CH616" s="14">
        <f t="shared" ca="1" si="529"/>
        <v>1794.8791896955495</v>
      </c>
      <c r="CI616" s="14">
        <f t="shared" ca="1" si="530"/>
        <v>1794.8791896955495</v>
      </c>
      <c r="CJ616" s="14">
        <f t="shared" ca="1" si="506"/>
        <v>1396287.2951667549</v>
      </c>
      <c r="CK616" s="15">
        <f ca="1">SUM(CI$12:CI616)</f>
        <v>710550.22907829075</v>
      </c>
      <c r="CL616" s="16">
        <f ca="1">SUM(CG$12:CG616)+SUMIF(CH$12:CH616, "&lt;0")</f>
        <v>685737.06608846399</v>
      </c>
    </row>
    <row r="617" spans="1:90" x14ac:dyDescent="0.2">
      <c r="A617" s="24">
        <v>44788</v>
      </c>
      <c r="B617" s="54">
        <f ca="1">IF($A617&gt;= $C$5,$C$6, INDEX('Historical Data'!$D$2:$D$745, MATCH(A617, 'Historical Data'!$B$2:$B$745, 0)))</f>
        <v>1295.6389999999997</v>
      </c>
      <c r="C617" s="14">
        <f t="shared" ca="1" si="539"/>
        <v>1295.6389999999994</v>
      </c>
      <c r="D617" s="14">
        <f t="shared" ca="1" si="507"/>
        <v>922.90999999999622</v>
      </c>
      <c r="E617" s="14">
        <f t="shared" ca="1" si="516"/>
        <v>372.72900000000345</v>
      </c>
      <c r="F617" s="14">
        <f t="shared" ca="1" si="508"/>
        <v>372.72900000000345</v>
      </c>
      <c r="G617" s="14">
        <f t="shared" ca="1" si="531"/>
        <v>762223.08999999822</v>
      </c>
      <c r="H617" s="15">
        <f ca="1">SUM(F$12:F617)</f>
        <v>388306.88500000013</v>
      </c>
      <c r="I617" s="16">
        <f ca="1">SUM(D$12:D617)+SUMIF(E$12:E617, "&lt;0")</f>
        <v>373916.20500000002</v>
      </c>
      <c r="J617" s="15"/>
      <c r="K617" s="9">
        <v>44788</v>
      </c>
      <c r="L617" s="14">
        <f t="shared" ca="1" si="532"/>
        <v>1788.5130798771124</v>
      </c>
      <c r="M617" s="14">
        <f t="shared" ca="1" si="540"/>
        <v>1788.5130798771129</v>
      </c>
      <c r="N617" s="14">
        <f t="shared" ca="1" si="546"/>
        <v>922.90999999999622</v>
      </c>
      <c r="O617" s="14">
        <f t="shared" ca="1" si="517"/>
        <v>865.60307987711622</v>
      </c>
      <c r="P617" s="14">
        <f t="shared" ca="1" si="518"/>
        <v>865.60307987711622</v>
      </c>
      <c r="Q617" s="14">
        <f t="shared" ca="1" si="501"/>
        <v>1026896.470894015</v>
      </c>
      <c r="R617" s="15">
        <f ca="1">SUM(P$12:P617)</f>
        <v>522861.50880645099</v>
      </c>
      <c r="S617" s="16">
        <f ca="1">SUM(N$12:N617)+SUMIF(O$12:O617, "&lt;0")</f>
        <v>504034.96208755701</v>
      </c>
      <c r="U617" s="9">
        <v>44788</v>
      </c>
      <c r="V617" s="14">
        <f t="shared" ca="1" si="533"/>
        <v>1250</v>
      </c>
      <c r="W617" s="14">
        <f t="shared" ca="1" si="541"/>
        <v>1250</v>
      </c>
      <c r="X617" s="14">
        <f t="shared" ca="1" si="547"/>
        <v>922.90999999999622</v>
      </c>
      <c r="Y617" s="14">
        <f t="shared" ca="1" si="519"/>
        <v>327.09000000000378</v>
      </c>
      <c r="Z617" s="14">
        <f t="shared" ca="1" si="520"/>
        <v>327.09000000000378</v>
      </c>
      <c r="AA617" s="14">
        <f t="shared" ca="1" si="502"/>
        <v>737714.94699999993</v>
      </c>
      <c r="AB617" s="15">
        <f ca="1">SUM(Z$12:Z617)</f>
        <v>375847.43799999997</v>
      </c>
      <c r="AC617" s="16">
        <f ca="1">SUM(X$12:X617)+SUMIF(Y$12:Y617, "&lt;0")</f>
        <v>361867.50900000008</v>
      </c>
      <c r="AE617" s="9">
        <v>44788</v>
      </c>
      <c r="AF617" s="14">
        <f t="shared" ca="1" si="509"/>
        <v>2000</v>
      </c>
      <c r="AG617" s="14">
        <f t="shared" ca="1" si="537"/>
        <v>2000</v>
      </c>
      <c r="AH617" s="14">
        <f t="shared" ca="1" si="548"/>
        <v>928.1750803303828</v>
      </c>
      <c r="AI617" s="14">
        <f t="shared" ca="1" si="510"/>
        <v>1071.8249196696172</v>
      </c>
      <c r="AJ617" s="14">
        <f t="shared" ca="1" si="511"/>
        <v>1071.8249196696172</v>
      </c>
      <c r="AK617" s="14">
        <f t="shared" ca="1" si="521"/>
        <v>1139489.5629979603</v>
      </c>
      <c r="AL617" s="15">
        <f ca="1">SUM(AJ$12:AJ617)</f>
        <v>579622.05399796052</v>
      </c>
      <c r="AM617" s="16">
        <f ca="1">SUM(AH$12:AH617)+SUMIF(AI$12:AI617, "&lt;0")</f>
        <v>559867.50899999996</v>
      </c>
      <c r="AO617" s="9">
        <v>44788</v>
      </c>
      <c r="AP617" s="14">
        <f t="shared" ca="1" si="512"/>
        <v>3000</v>
      </c>
      <c r="AQ617" s="14">
        <f t="shared" ca="1" si="542"/>
        <v>3000</v>
      </c>
      <c r="AR617" s="14">
        <f t="shared" ca="1" si="549"/>
        <v>1541.5755193774992</v>
      </c>
      <c r="AS617" s="14">
        <f t="shared" ca="1" si="522"/>
        <v>1458.4244806225008</v>
      </c>
      <c r="AT617" s="14">
        <f t="shared" ca="1" si="523"/>
        <v>1458.4244806225008</v>
      </c>
      <c r="AU617" s="14">
        <f t="shared" ca="1" si="503"/>
        <v>1648390.7878561858</v>
      </c>
      <c r="AV617" s="15">
        <f ca="1">SUM(AT$12:AT617)</f>
        <v>840916.32179189636</v>
      </c>
      <c r="AW617" s="16">
        <f ca="1">SUM(AR$12:AR617)+SUMIF(AS$12:AS617, "&lt;0")</f>
        <v>807474.46606428945</v>
      </c>
      <c r="AX617" s="15"/>
      <c r="AZ617" s="9">
        <v>44788</v>
      </c>
      <c r="BA617" s="14">
        <f t="shared" ca="1" si="534"/>
        <v>1500</v>
      </c>
      <c r="BB617" s="14">
        <f t="shared" ca="1" si="543"/>
        <v>1500</v>
      </c>
      <c r="BC617" s="14">
        <f t="shared" ca="1" si="550"/>
        <v>922.90999999999622</v>
      </c>
      <c r="BD617" s="14">
        <f t="shared" ca="1" si="524"/>
        <v>577.09000000000378</v>
      </c>
      <c r="BE617" s="14">
        <f t="shared" ca="1" si="525"/>
        <v>577.09000000000378</v>
      </c>
      <c r="BF617" s="14">
        <f t="shared" ca="1" si="504"/>
        <v>871964.94699999993</v>
      </c>
      <c r="BG617" s="15">
        <f ca="1">SUM(BE$12:BE617)</f>
        <v>444097.43800000008</v>
      </c>
      <c r="BH617" s="16">
        <f ca="1">SUM(BC$12:BC617)+SUMIF(BD$12:BD617, "&lt;0")</f>
        <v>427867.50899999996</v>
      </c>
      <c r="BJ617" s="9">
        <v>44788</v>
      </c>
      <c r="BK617" s="14">
        <f t="shared" ca="1" si="535"/>
        <v>1750</v>
      </c>
      <c r="BL617" s="14">
        <f t="shared" ca="1" si="544"/>
        <v>1750</v>
      </c>
      <c r="BM617" s="14">
        <f t="shared" ca="1" si="551"/>
        <v>922.90999999999622</v>
      </c>
      <c r="BN617" s="14">
        <f t="shared" ca="1" si="526"/>
        <v>827.09000000000378</v>
      </c>
      <c r="BO617" s="14">
        <f t="shared" ca="1" si="527"/>
        <v>827.09000000000378</v>
      </c>
      <c r="BP617" s="14">
        <f t="shared" ca="1" si="505"/>
        <v>1006214.9469999999</v>
      </c>
      <c r="BQ617" s="15">
        <f ca="1">SUM(BO$12:BO617)</f>
        <v>512347.43799999997</v>
      </c>
      <c r="BR617" s="16">
        <f ca="1">SUM(BM$12:BM617)+SUMIF(BN$12:BN617, "&lt;0")</f>
        <v>493867.50899999996</v>
      </c>
      <c r="BT617" s="9">
        <v>44788</v>
      </c>
      <c r="BU617" s="14">
        <f t="shared" ca="1" si="513"/>
        <v>2000</v>
      </c>
      <c r="BV617" s="14">
        <f t="shared" ca="1" si="538"/>
        <v>2000</v>
      </c>
      <c r="BW617" s="14">
        <f t="shared" ca="1" si="552"/>
        <v>928.1750803303828</v>
      </c>
      <c r="BX617" s="14">
        <f t="shared" ca="1" si="514"/>
        <v>1071.8249196696172</v>
      </c>
      <c r="BY617" s="14">
        <f t="shared" ca="1" si="515"/>
        <v>1071.8249196696172</v>
      </c>
      <c r="BZ617" s="14">
        <f t="shared" ca="1" si="528"/>
        <v>1139489.5629979603</v>
      </c>
      <c r="CA617" s="15">
        <f ca="1">SUM(BY$12:BY617)</f>
        <v>579622.05399796052</v>
      </c>
      <c r="CB617" s="16">
        <f ca="1">SUM(BW$12:BW617)+SUMIF(BX$12:BX617, "&lt;0")</f>
        <v>559867.50899999996</v>
      </c>
      <c r="CD617" s="9">
        <v>44788</v>
      </c>
      <c r="CE617" s="14">
        <f t="shared" ca="1" si="536"/>
        <v>2500</v>
      </c>
      <c r="CF617" s="14">
        <f t="shared" ca="1" si="545"/>
        <v>2500</v>
      </c>
      <c r="CG617" s="14">
        <f t="shared" ca="1" si="553"/>
        <v>1428.1750803303828</v>
      </c>
      <c r="CH617" s="14">
        <f t="shared" ca="1" si="529"/>
        <v>1071.8249196696172</v>
      </c>
      <c r="CI617" s="14">
        <f t="shared" ca="1" si="530"/>
        <v>1071.8249196696172</v>
      </c>
      <c r="CJ617" s="14">
        <f t="shared" ca="1" si="506"/>
        <v>1398787.2951667549</v>
      </c>
      <c r="CK617" s="15">
        <f ca="1">SUM(CI$12:CI617)</f>
        <v>711622.05399796041</v>
      </c>
      <c r="CL617" s="16">
        <f ca="1">SUM(CG$12:CG617)+SUMIF(CH$12:CH617, "&lt;0")</f>
        <v>687165.24116879434</v>
      </c>
    </row>
    <row r="618" spans="1:90" x14ac:dyDescent="0.2">
      <c r="A618" s="24">
        <v>44789</v>
      </c>
      <c r="B618" s="54">
        <f ca="1">IF($A618&gt;= $C$5,$C$6, INDEX('Historical Data'!$D$2:$D$745, MATCH(A618, 'Historical Data'!$B$2:$B$745, 0)))</f>
        <v>1295.6389999999997</v>
      </c>
      <c r="C618" s="14">
        <f t="shared" ca="1" si="539"/>
        <v>1295.6389999999994</v>
      </c>
      <c r="D618" s="14">
        <f t="shared" ca="1" si="507"/>
        <v>1054.2170000000042</v>
      </c>
      <c r="E618" s="14">
        <f t="shared" ca="1" si="516"/>
        <v>241.42199999999548</v>
      </c>
      <c r="F618" s="14">
        <f t="shared" ca="1" si="508"/>
        <v>241.42199999999548</v>
      </c>
      <c r="G618" s="14">
        <f t="shared" ca="1" si="531"/>
        <v>763518.72899999819</v>
      </c>
      <c r="H618" s="15">
        <f ca="1">SUM(F$12:F618)</f>
        <v>388548.30700000015</v>
      </c>
      <c r="I618" s="16">
        <f ca="1">SUM(D$12:D618)+SUMIF(E$12:E618, "&lt;0")</f>
        <v>374970.42200000002</v>
      </c>
      <c r="J618" s="15"/>
      <c r="K618" s="9">
        <v>44789</v>
      </c>
      <c r="L618" s="14">
        <f t="shared" ca="1" si="532"/>
        <v>1788.5130798771124</v>
      </c>
      <c r="M618" s="14">
        <f t="shared" ca="1" si="540"/>
        <v>1788.5130798771129</v>
      </c>
      <c r="N618" s="14">
        <f t="shared" ca="1" si="546"/>
        <v>1054.2170000000042</v>
      </c>
      <c r="O618" s="14">
        <f t="shared" ca="1" si="517"/>
        <v>734.29607987710824</v>
      </c>
      <c r="P618" s="14">
        <f t="shared" ca="1" si="518"/>
        <v>734.29607987710824</v>
      </c>
      <c r="Q618" s="14">
        <f t="shared" ca="1" si="501"/>
        <v>1028684.9839738922</v>
      </c>
      <c r="R618" s="15">
        <f ca="1">SUM(P$12:P618)</f>
        <v>523595.80488632811</v>
      </c>
      <c r="S618" s="16">
        <f ca="1">SUM(N$12:N618)+SUMIF(O$12:O618, "&lt;0")</f>
        <v>505089.17908755702</v>
      </c>
      <c r="U618" s="9">
        <v>44789</v>
      </c>
      <c r="V618" s="14">
        <f t="shared" ca="1" si="533"/>
        <v>1250</v>
      </c>
      <c r="W618" s="14">
        <f t="shared" ca="1" si="541"/>
        <v>1250</v>
      </c>
      <c r="X618" s="14">
        <f t="shared" ca="1" si="547"/>
        <v>1054.2170000000042</v>
      </c>
      <c r="Y618" s="14">
        <f t="shared" ca="1" si="519"/>
        <v>195.78299999999581</v>
      </c>
      <c r="Z618" s="14">
        <f t="shared" ca="1" si="520"/>
        <v>195.78299999999581</v>
      </c>
      <c r="AA618" s="14">
        <f t="shared" ca="1" si="502"/>
        <v>738964.94699999993</v>
      </c>
      <c r="AB618" s="15">
        <f ca="1">SUM(Z$12:Z618)</f>
        <v>376043.22099999996</v>
      </c>
      <c r="AC618" s="16">
        <f ca="1">SUM(X$12:X618)+SUMIF(Y$12:Y618, "&lt;0")</f>
        <v>362921.72600000008</v>
      </c>
      <c r="AE618" s="9">
        <v>44789</v>
      </c>
      <c r="AF618" s="14">
        <f t="shared" ca="1" si="509"/>
        <v>2000</v>
      </c>
      <c r="AG618" s="14">
        <f t="shared" ca="1" si="537"/>
        <v>2000</v>
      </c>
      <c r="AH618" s="14">
        <f t="shared" ca="1" si="548"/>
        <v>1054.2170000000042</v>
      </c>
      <c r="AI618" s="14">
        <f t="shared" ca="1" si="510"/>
        <v>945.78299999999581</v>
      </c>
      <c r="AJ618" s="14">
        <f t="shared" ca="1" si="511"/>
        <v>945.78299999999581</v>
      </c>
      <c r="AK618" s="14">
        <f t="shared" ca="1" si="521"/>
        <v>1141489.5629979603</v>
      </c>
      <c r="AL618" s="15">
        <f ca="1">SUM(AJ$12:AJ618)</f>
        <v>580567.83699796046</v>
      </c>
      <c r="AM618" s="16">
        <f ca="1">SUM(AH$12:AH618)+SUMIF(AI$12:AI618, "&lt;0")</f>
        <v>560921.72600000002</v>
      </c>
      <c r="AO618" s="9">
        <v>44789</v>
      </c>
      <c r="AP618" s="14">
        <f t="shared" ca="1" si="512"/>
        <v>3000</v>
      </c>
      <c r="AQ618" s="14">
        <f t="shared" ca="1" si="542"/>
        <v>3000</v>
      </c>
      <c r="AR618" s="14">
        <f t="shared" ca="1" si="549"/>
        <v>1672.8825193775069</v>
      </c>
      <c r="AS618" s="14">
        <f t="shared" ca="1" si="522"/>
        <v>1327.1174806224931</v>
      </c>
      <c r="AT618" s="14">
        <f t="shared" ca="1" si="523"/>
        <v>1327.1174806224931</v>
      </c>
      <c r="AU618" s="14">
        <f t="shared" ca="1" si="503"/>
        <v>1651390.7878561858</v>
      </c>
      <c r="AV618" s="15">
        <f ca="1">SUM(AT$12:AT618)</f>
        <v>842243.43927251885</v>
      </c>
      <c r="AW618" s="16">
        <f ca="1">SUM(AR$12:AR618)+SUMIF(AS$12:AS618, "&lt;0")</f>
        <v>809147.34858366696</v>
      </c>
      <c r="AX618" s="15"/>
      <c r="AZ618" s="9">
        <v>44789</v>
      </c>
      <c r="BA618" s="14">
        <f t="shared" ca="1" si="534"/>
        <v>1500</v>
      </c>
      <c r="BB618" s="14">
        <f t="shared" ca="1" si="543"/>
        <v>1500</v>
      </c>
      <c r="BC618" s="14">
        <f t="shared" ca="1" si="550"/>
        <v>1054.2170000000042</v>
      </c>
      <c r="BD618" s="14">
        <f t="shared" ca="1" si="524"/>
        <v>445.78299999999581</v>
      </c>
      <c r="BE618" s="14">
        <f t="shared" ca="1" si="525"/>
        <v>445.78299999999581</v>
      </c>
      <c r="BF618" s="14">
        <f t="shared" ca="1" si="504"/>
        <v>873464.94699999993</v>
      </c>
      <c r="BG618" s="15">
        <f ca="1">SUM(BE$12:BE618)</f>
        <v>444543.22100000008</v>
      </c>
      <c r="BH618" s="16">
        <f ca="1">SUM(BC$12:BC618)+SUMIF(BD$12:BD618, "&lt;0")</f>
        <v>428921.72599999997</v>
      </c>
      <c r="BJ618" s="9">
        <v>44789</v>
      </c>
      <c r="BK618" s="14">
        <f t="shared" ca="1" si="535"/>
        <v>1750</v>
      </c>
      <c r="BL618" s="14">
        <f t="shared" ca="1" si="544"/>
        <v>1750</v>
      </c>
      <c r="BM618" s="14">
        <f t="shared" ca="1" si="551"/>
        <v>1054.2170000000042</v>
      </c>
      <c r="BN618" s="14">
        <f t="shared" ca="1" si="526"/>
        <v>695.78299999999581</v>
      </c>
      <c r="BO618" s="14">
        <f t="shared" ca="1" si="527"/>
        <v>695.78299999999581</v>
      </c>
      <c r="BP618" s="14">
        <f t="shared" ca="1" si="505"/>
        <v>1007964.9469999999</v>
      </c>
      <c r="BQ618" s="15">
        <f ca="1">SUM(BO$12:BO618)</f>
        <v>513043.22099999996</v>
      </c>
      <c r="BR618" s="16">
        <f ca="1">SUM(BM$12:BM618)+SUMIF(BN$12:BN618, "&lt;0")</f>
        <v>494921.72599999991</v>
      </c>
      <c r="BT618" s="9">
        <v>44789</v>
      </c>
      <c r="BU618" s="14">
        <f t="shared" ca="1" si="513"/>
        <v>2000</v>
      </c>
      <c r="BV618" s="14">
        <f t="shared" ca="1" si="538"/>
        <v>2000</v>
      </c>
      <c r="BW618" s="14">
        <f t="shared" ca="1" si="552"/>
        <v>1054.2170000000042</v>
      </c>
      <c r="BX618" s="14">
        <f t="shared" ca="1" si="514"/>
        <v>945.78299999999581</v>
      </c>
      <c r="BY618" s="14">
        <f t="shared" ca="1" si="515"/>
        <v>945.78299999999581</v>
      </c>
      <c r="BZ618" s="14">
        <f t="shared" ca="1" si="528"/>
        <v>1141489.5629979603</v>
      </c>
      <c r="CA618" s="15">
        <f ca="1">SUM(BY$12:BY618)</f>
        <v>580567.83699796046</v>
      </c>
      <c r="CB618" s="16">
        <f ca="1">SUM(BW$12:BW618)+SUMIF(BX$12:BX618, "&lt;0")</f>
        <v>560921.72600000002</v>
      </c>
      <c r="CD618" s="9">
        <v>44789</v>
      </c>
      <c r="CE618" s="14">
        <f t="shared" ca="1" si="536"/>
        <v>2500</v>
      </c>
      <c r="CF618" s="14">
        <f t="shared" ca="1" si="545"/>
        <v>2500</v>
      </c>
      <c r="CG618" s="14">
        <f t="shared" ca="1" si="553"/>
        <v>1533.7043503563282</v>
      </c>
      <c r="CH618" s="14">
        <f t="shared" ca="1" si="529"/>
        <v>966.29564964367182</v>
      </c>
      <c r="CI618" s="14">
        <f t="shared" ca="1" si="530"/>
        <v>966.29564964367182</v>
      </c>
      <c r="CJ618" s="14">
        <f t="shared" ca="1" si="506"/>
        <v>1401287.2951667549</v>
      </c>
      <c r="CK618" s="15">
        <f ca="1">SUM(CI$12:CI618)</f>
        <v>712588.34964760405</v>
      </c>
      <c r="CL618" s="16">
        <f ca="1">SUM(CG$12:CG618)+SUMIF(CH$12:CH618, "&lt;0")</f>
        <v>688698.9455191507</v>
      </c>
    </row>
    <row r="619" spans="1:90" x14ac:dyDescent="0.2">
      <c r="A619" s="24">
        <v>44790</v>
      </c>
      <c r="B619" s="54">
        <f ca="1">IF($A619&gt;= $C$5,$C$6, INDEX('Historical Data'!$D$2:$D$745, MATCH(A619, 'Historical Data'!$B$2:$B$745, 0)))</f>
        <v>1295.6389999999997</v>
      </c>
      <c r="C619" s="14">
        <f t="shared" ca="1" si="539"/>
        <v>1295.6389999999994</v>
      </c>
      <c r="D619" s="14">
        <f t="shared" ca="1" si="507"/>
        <v>1295.6389999999997</v>
      </c>
      <c r="E619" s="14">
        <f t="shared" ca="1" si="516"/>
        <v>0</v>
      </c>
      <c r="F619" s="14">
        <f t="shared" ca="1" si="508"/>
        <v>0</v>
      </c>
      <c r="G619" s="14">
        <f t="shared" ca="1" si="531"/>
        <v>764814.36799999815</v>
      </c>
      <c r="H619" s="15">
        <f ca="1">SUM(F$12:F619)</f>
        <v>388548.30700000015</v>
      </c>
      <c r="I619" s="16">
        <f ca="1">SUM(D$12:D619)+SUMIF(E$12:E619, "&lt;0")</f>
        <v>376266.06100000005</v>
      </c>
      <c r="J619" s="15"/>
      <c r="K619" s="9">
        <v>44790</v>
      </c>
      <c r="L619" s="14">
        <f t="shared" ca="1" si="532"/>
        <v>1788.5130798771124</v>
      </c>
      <c r="M619" s="14">
        <f t="shared" ca="1" si="540"/>
        <v>1788.5130798771129</v>
      </c>
      <c r="N619" s="14">
        <f t="shared" ca="1" si="546"/>
        <v>1623.614999999998</v>
      </c>
      <c r="O619" s="14">
        <f t="shared" ca="1" si="517"/>
        <v>164.89807987711447</v>
      </c>
      <c r="P619" s="14">
        <f t="shared" ca="1" si="518"/>
        <v>164.89807987711447</v>
      </c>
      <c r="Q619" s="14">
        <f t="shared" ca="1" si="501"/>
        <v>1030473.4970537693</v>
      </c>
      <c r="R619" s="15">
        <f ca="1">SUM(P$12:P619)</f>
        <v>523760.70296620525</v>
      </c>
      <c r="S619" s="16">
        <f ca="1">SUM(N$12:N619)+SUMIF(O$12:O619, "&lt;0")</f>
        <v>506712.79408755701</v>
      </c>
      <c r="U619" s="9">
        <v>44790</v>
      </c>
      <c r="V619" s="14">
        <f t="shared" ca="1" si="533"/>
        <v>1250</v>
      </c>
      <c r="W619" s="14">
        <f t="shared" ca="1" si="541"/>
        <v>1250</v>
      </c>
      <c r="X619" s="14">
        <f t="shared" ca="1" si="547"/>
        <v>1250</v>
      </c>
      <c r="Y619" s="14">
        <f t="shared" ca="1" si="519"/>
        <v>0</v>
      </c>
      <c r="Z619" s="14">
        <f t="shared" ca="1" si="520"/>
        <v>0</v>
      </c>
      <c r="AA619" s="14">
        <f t="shared" ca="1" si="502"/>
        <v>740214.94699999993</v>
      </c>
      <c r="AB619" s="15">
        <f ca="1">SUM(Z$12:Z619)</f>
        <v>376043.22099999996</v>
      </c>
      <c r="AC619" s="16">
        <f ca="1">SUM(X$12:X619)+SUMIF(Y$12:Y619, "&lt;0")</f>
        <v>364171.72600000008</v>
      </c>
      <c r="AE619" s="9">
        <v>44790</v>
      </c>
      <c r="AF619" s="14">
        <f t="shared" ca="1" si="509"/>
        <v>2000</v>
      </c>
      <c r="AG619" s="14">
        <f t="shared" ca="1" si="537"/>
        <v>2000</v>
      </c>
      <c r="AH619" s="14">
        <f t="shared" ca="1" si="548"/>
        <v>1623.614999999998</v>
      </c>
      <c r="AI619" s="14">
        <f t="shared" ca="1" si="510"/>
        <v>376.38500000000204</v>
      </c>
      <c r="AJ619" s="14">
        <f t="shared" ca="1" si="511"/>
        <v>376.38500000000204</v>
      </c>
      <c r="AK619" s="14">
        <f t="shared" ca="1" si="521"/>
        <v>1143489.5629979603</v>
      </c>
      <c r="AL619" s="15">
        <f ca="1">SUM(AJ$12:AJ619)</f>
        <v>580944.22199796047</v>
      </c>
      <c r="AM619" s="16">
        <f ca="1">SUM(AH$12:AH619)+SUMIF(AI$12:AI619, "&lt;0")</f>
        <v>562545.34100000001</v>
      </c>
      <c r="AO619" s="9">
        <v>44790</v>
      </c>
      <c r="AP619" s="14">
        <f t="shared" ca="1" si="512"/>
        <v>3000</v>
      </c>
      <c r="AQ619" s="14">
        <f t="shared" ca="1" si="542"/>
        <v>3000</v>
      </c>
      <c r="AR619" s="14">
        <f t="shared" ca="1" si="549"/>
        <v>2242.2805193775002</v>
      </c>
      <c r="AS619" s="14">
        <f t="shared" ca="1" si="522"/>
        <v>757.71948062249976</v>
      </c>
      <c r="AT619" s="14">
        <f t="shared" ca="1" si="523"/>
        <v>757.71948062249976</v>
      </c>
      <c r="AU619" s="14">
        <f t="shared" ca="1" si="503"/>
        <v>1654390.7878561858</v>
      </c>
      <c r="AV619" s="15">
        <f ca="1">SUM(AT$12:AT619)</f>
        <v>843001.1587531413</v>
      </c>
      <c r="AW619" s="16">
        <f ca="1">SUM(AR$12:AR619)+SUMIF(AS$12:AS619, "&lt;0")</f>
        <v>811389.62910304451</v>
      </c>
      <c r="AX619" s="15"/>
      <c r="AZ619" s="9">
        <v>44790</v>
      </c>
      <c r="BA619" s="14">
        <f t="shared" ca="1" si="534"/>
        <v>1500</v>
      </c>
      <c r="BB619" s="14">
        <f t="shared" ca="1" si="543"/>
        <v>1500</v>
      </c>
      <c r="BC619" s="14">
        <f t="shared" ca="1" si="550"/>
        <v>1500</v>
      </c>
      <c r="BD619" s="14">
        <f t="shared" ca="1" si="524"/>
        <v>0</v>
      </c>
      <c r="BE619" s="14">
        <f t="shared" ca="1" si="525"/>
        <v>0</v>
      </c>
      <c r="BF619" s="14">
        <f t="shared" ca="1" si="504"/>
        <v>874964.94699999993</v>
      </c>
      <c r="BG619" s="15">
        <f ca="1">SUM(BE$12:BE619)</f>
        <v>444543.22100000008</v>
      </c>
      <c r="BH619" s="16">
        <f ca="1">SUM(BC$12:BC619)+SUMIF(BD$12:BD619, "&lt;0")</f>
        <v>430421.72599999997</v>
      </c>
      <c r="BJ619" s="9">
        <v>44790</v>
      </c>
      <c r="BK619" s="14">
        <f t="shared" ca="1" si="535"/>
        <v>1750</v>
      </c>
      <c r="BL619" s="14">
        <f t="shared" ca="1" si="544"/>
        <v>1750</v>
      </c>
      <c r="BM619" s="14">
        <f t="shared" ca="1" si="551"/>
        <v>1623.614999999998</v>
      </c>
      <c r="BN619" s="14">
        <f t="shared" ca="1" si="526"/>
        <v>126.38500000000204</v>
      </c>
      <c r="BO619" s="14">
        <f t="shared" ca="1" si="527"/>
        <v>126.38500000000204</v>
      </c>
      <c r="BP619" s="14">
        <f t="shared" ca="1" si="505"/>
        <v>1009714.9469999999</v>
      </c>
      <c r="BQ619" s="15">
        <f ca="1">SUM(BO$12:BO619)</f>
        <v>513169.60599999997</v>
      </c>
      <c r="BR619" s="16">
        <f ca="1">SUM(BM$12:BM619)+SUMIF(BN$12:BN619, "&lt;0")</f>
        <v>496545.3409999999</v>
      </c>
      <c r="BT619" s="9">
        <v>44790</v>
      </c>
      <c r="BU619" s="14">
        <f t="shared" ca="1" si="513"/>
        <v>2000</v>
      </c>
      <c r="BV619" s="14">
        <f t="shared" ca="1" si="538"/>
        <v>2000</v>
      </c>
      <c r="BW619" s="14">
        <f t="shared" ca="1" si="552"/>
        <v>1623.614999999998</v>
      </c>
      <c r="BX619" s="14">
        <f t="shared" ca="1" si="514"/>
        <v>376.38500000000204</v>
      </c>
      <c r="BY619" s="14">
        <f t="shared" ca="1" si="515"/>
        <v>376.38500000000204</v>
      </c>
      <c r="BZ619" s="14">
        <f t="shared" ca="1" si="528"/>
        <v>1143489.5629979603</v>
      </c>
      <c r="CA619" s="15">
        <f ca="1">SUM(BY$12:BY619)</f>
        <v>580944.22199796047</v>
      </c>
      <c r="CB619" s="16">
        <f ca="1">SUM(BW$12:BW619)+SUMIF(BX$12:BX619, "&lt;0")</f>
        <v>562545.34100000001</v>
      </c>
      <c r="CD619" s="9">
        <v>44790</v>
      </c>
      <c r="CE619" s="14">
        <f t="shared" ca="1" si="536"/>
        <v>2500</v>
      </c>
      <c r="CF619" s="14">
        <f t="shared" ca="1" si="545"/>
        <v>2500</v>
      </c>
      <c r="CG619" s="14">
        <f t="shared" ca="1" si="553"/>
        <v>2077.3246203822591</v>
      </c>
      <c r="CH619" s="14">
        <f t="shared" ca="1" si="529"/>
        <v>422.67537961774087</v>
      </c>
      <c r="CI619" s="14">
        <f t="shared" ca="1" si="530"/>
        <v>422.67537961774087</v>
      </c>
      <c r="CJ619" s="14">
        <f t="shared" ca="1" si="506"/>
        <v>1403787.2951667549</v>
      </c>
      <c r="CK619" s="15">
        <f ca="1">SUM(CI$12:CI619)</f>
        <v>713011.02502722177</v>
      </c>
      <c r="CL619" s="16">
        <f ca="1">SUM(CG$12:CG619)+SUMIF(CH$12:CH619, "&lt;0")</f>
        <v>690776.27013953298</v>
      </c>
    </row>
    <row r="620" spans="1:90" x14ac:dyDescent="0.2">
      <c r="A620" s="24">
        <v>44791</v>
      </c>
      <c r="B620" s="54">
        <f ca="1">IF($A620&gt;= $C$5,$C$6, INDEX('Historical Data'!$D$2:$D$745, MATCH(A620, 'Historical Data'!$B$2:$B$745, 0)))</f>
        <v>1295.6389999999997</v>
      </c>
      <c r="C620" s="14">
        <f t="shared" ca="1" si="539"/>
        <v>1295.6389999999994</v>
      </c>
      <c r="D620" s="14">
        <f t="shared" ca="1" si="507"/>
        <v>1295.6389999999997</v>
      </c>
      <c r="E620" s="14">
        <f t="shared" ca="1" si="516"/>
        <v>0</v>
      </c>
      <c r="F620" s="14">
        <f t="shared" ca="1" si="508"/>
        <v>0</v>
      </c>
      <c r="G620" s="14">
        <f t="shared" ca="1" si="531"/>
        <v>766110.00699999812</v>
      </c>
      <c r="H620" s="15">
        <f ca="1">SUM(F$12:F620)</f>
        <v>388548.30700000015</v>
      </c>
      <c r="I620" s="16">
        <f ca="1">SUM(D$12:D620)+SUMIF(E$12:E620, "&lt;0")</f>
        <v>377561.70000000007</v>
      </c>
      <c r="J620" s="15"/>
      <c r="K620" s="9">
        <v>44791</v>
      </c>
      <c r="L620" s="14">
        <f t="shared" ca="1" si="532"/>
        <v>1788.5130798771124</v>
      </c>
      <c r="M620" s="14">
        <f t="shared" ca="1" si="540"/>
        <v>1788.5130798771129</v>
      </c>
      <c r="N620" s="14">
        <f t="shared" ca="1" si="546"/>
        <v>1788.5130798771124</v>
      </c>
      <c r="O620" s="14">
        <f t="shared" ca="1" si="517"/>
        <v>0</v>
      </c>
      <c r="P620" s="14">
        <f t="shared" ca="1" si="518"/>
        <v>0</v>
      </c>
      <c r="Q620" s="14">
        <f t="shared" ca="1" si="501"/>
        <v>1032262.0101336464</v>
      </c>
      <c r="R620" s="15">
        <f ca="1">SUM(P$12:P620)</f>
        <v>523760.70296620525</v>
      </c>
      <c r="S620" s="16">
        <f ca="1">SUM(N$12:N620)+SUMIF(O$12:O620, "&lt;0")</f>
        <v>508501.30716743413</v>
      </c>
      <c r="U620" s="9">
        <v>44791</v>
      </c>
      <c r="V620" s="14">
        <f t="shared" ca="1" si="533"/>
        <v>1250</v>
      </c>
      <c r="W620" s="14">
        <f t="shared" ca="1" si="541"/>
        <v>1250</v>
      </c>
      <c r="X620" s="14">
        <f t="shared" ca="1" si="547"/>
        <v>1250</v>
      </c>
      <c r="Y620" s="14">
        <f t="shared" ca="1" si="519"/>
        <v>0</v>
      </c>
      <c r="Z620" s="14">
        <f t="shared" ca="1" si="520"/>
        <v>0</v>
      </c>
      <c r="AA620" s="14">
        <f t="shared" ca="1" si="502"/>
        <v>741464.94699999993</v>
      </c>
      <c r="AB620" s="15">
        <f ca="1">SUM(Z$12:Z620)</f>
        <v>376043.22099999996</v>
      </c>
      <c r="AC620" s="16">
        <f ca="1">SUM(X$12:X620)+SUMIF(Y$12:Y620, "&lt;0")</f>
        <v>365421.72600000008</v>
      </c>
      <c r="AE620" s="9">
        <v>44791</v>
      </c>
      <c r="AF620" s="14">
        <f t="shared" ca="1" si="509"/>
        <v>2000</v>
      </c>
      <c r="AG620" s="14">
        <f t="shared" ca="1" si="537"/>
        <v>2000</v>
      </c>
      <c r="AH620" s="14">
        <f t="shared" ca="1" si="548"/>
        <v>1881.023000000001</v>
      </c>
      <c r="AI620" s="14">
        <f t="shared" ca="1" si="510"/>
        <v>118.97699999999895</v>
      </c>
      <c r="AJ620" s="14">
        <f t="shared" ca="1" si="511"/>
        <v>118.97699999999895</v>
      </c>
      <c r="AK620" s="14">
        <f t="shared" ca="1" si="521"/>
        <v>1145489.5629979603</v>
      </c>
      <c r="AL620" s="15">
        <f ca="1">SUM(AJ$12:AJ620)</f>
        <v>581063.19899796043</v>
      </c>
      <c r="AM620" s="16">
        <f ca="1">SUM(AH$12:AH620)+SUMIF(AI$12:AI620, "&lt;0")</f>
        <v>564426.36400000006</v>
      </c>
      <c r="AO620" s="9">
        <v>44791</v>
      </c>
      <c r="AP620" s="14">
        <f t="shared" ca="1" si="512"/>
        <v>3000</v>
      </c>
      <c r="AQ620" s="14">
        <f t="shared" ca="1" si="542"/>
        <v>3000</v>
      </c>
      <c r="AR620" s="14">
        <f t="shared" ca="1" si="549"/>
        <v>2499.6885193775038</v>
      </c>
      <c r="AS620" s="14">
        <f t="shared" ca="1" si="522"/>
        <v>500.31148062249622</v>
      </c>
      <c r="AT620" s="14">
        <f t="shared" ca="1" si="523"/>
        <v>500.31148062249622</v>
      </c>
      <c r="AU620" s="14">
        <f t="shared" ca="1" si="503"/>
        <v>1657390.7878561858</v>
      </c>
      <c r="AV620" s="15">
        <f ca="1">SUM(AT$12:AT620)</f>
        <v>843501.4702337638</v>
      </c>
      <c r="AW620" s="16">
        <f ca="1">SUM(AR$12:AR620)+SUMIF(AS$12:AS620, "&lt;0")</f>
        <v>813889.31762242201</v>
      </c>
      <c r="AX620" s="15"/>
      <c r="AZ620" s="9">
        <v>44791</v>
      </c>
      <c r="BA620" s="14">
        <f t="shared" ca="1" si="534"/>
        <v>1500</v>
      </c>
      <c r="BB620" s="14">
        <f t="shared" ca="1" si="543"/>
        <v>1500</v>
      </c>
      <c r="BC620" s="14">
        <f t="shared" ca="1" si="550"/>
        <v>1500</v>
      </c>
      <c r="BD620" s="14">
        <f t="shared" ca="1" si="524"/>
        <v>0</v>
      </c>
      <c r="BE620" s="14">
        <f t="shared" ca="1" si="525"/>
        <v>0</v>
      </c>
      <c r="BF620" s="14">
        <f t="shared" ca="1" si="504"/>
        <v>876464.94699999993</v>
      </c>
      <c r="BG620" s="15">
        <f ca="1">SUM(BE$12:BE620)</f>
        <v>444543.22100000008</v>
      </c>
      <c r="BH620" s="16">
        <f ca="1">SUM(BC$12:BC620)+SUMIF(BD$12:BD620, "&lt;0")</f>
        <v>431921.72599999997</v>
      </c>
      <c r="BJ620" s="9">
        <v>44791</v>
      </c>
      <c r="BK620" s="14">
        <f t="shared" ca="1" si="535"/>
        <v>1750</v>
      </c>
      <c r="BL620" s="14">
        <f t="shared" ca="1" si="544"/>
        <v>1750</v>
      </c>
      <c r="BM620" s="14">
        <f t="shared" ca="1" si="551"/>
        <v>1750</v>
      </c>
      <c r="BN620" s="14">
        <f t="shared" ca="1" si="526"/>
        <v>0</v>
      </c>
      <c r="BO620" s="14">
        <f t="shared" ca="1" si="527"/>
        <v>0</v>
      </c>
      <c r="BP620" s="14">
        <f t="shared" ca="1" si="505"/>
        <v>1011464.9469999999</v>
      </c>
      <c r="BQ620" s="15">
        <f ca="1">SUM(BO$12:BO620)</f>
        <v>513169.60599999997</v>
      </c>
      <c r="BR620" s="16">
        <f ca="1">SUM(BM$12:BM620)+SUMIF(BN$12:BN620, "&lt;0")</f>
        <v>498295.3409999999</v>
      </c>
      <c r="BT620" s="9">
        <v>44791</v>
      </c>
      <c r="BU620" s="14">
        <f t="shared" ca="1" si="513"/>
        <v>2000</v>
      </c>
      <c r="BV620" s="14">
        <f t="shared" ca="1" si="538"/>
        <v>2000</v>
      </c>
      <c r="BW620" s="14">
        <f t="shared" ca="1" si="552"/>
        <v>1881.023000000001</v>
      </c>
      <c r="BX620" s="14">
        <f t="shared" ca="1" si="514"/>
        <v>118.97699999999895</v>
      </c>
      <c r="BY620" s="14">
        <f t="shared" ca="1" si="515"/>
        <v>118.97699999999895</v>
      </c>
      <c r="BZ620" s="14">
        <f t="shared" ca="1" si="528"/>
        <v>1145489.5629979603</v>
      </c>
      <c r="CA620" s="15">
        <f ca="1">SUM(BY$12:BY620)</f>
        <v>581063.19899796043</v>
      </c>
      <c r="CB620" s="16">
        <f ca="1">SUM(BW$12:BW620)+SUMIF(BX$12:BX620, "&lt;0")</f>
        <v>564426.36400000006</v>
      </c>
      <c r="CD620" s="9">
        <v>44791</v>
      </c>
      <c r="CE620" s="14">
        <f t="shared" ca="1" si="536"/>
        <v>2500</v>
      </c>
      <c r="CF620" s="14">
        <f t="shared" ca="1" si="545"/>
        <v>2500</v>
      </c>
      <c r="CG620" s="14">
        <f t="shared" ca="1" si="553"/>
        <v>2308.9548904081998</v>
      </c>
      <c r="CH620" s="14">
        <f t="shared" ca="1" si="529"/>
        <v>191.04510959180016</v>
      </c>
      <c r="CI620" s="14">
        <f t="shared" ca="1" si="530"/>
        <v>191.04510959180016</v>
      </c>
      <c r="CJ620" s="14">
        <f t="shared" ca="1" si="506"/>
        <v>1406287.2951667549</v>
      </c>
      <c r="CK620" s="15">
        <f ca="1">SUM(CI$12:CI620)</f>
        <v>713202.07013681356</v>
      </c>
      <c r="CL620" s="16">
        <f ca="1">SUM(CG$12:CG620)+SUMIF(CH$12:CH620, "&lt;0")</f>
        <v>693085.22502994118</v>
      </c>
    </row>
    <row r="621" spans="1:90" x14ac:dyDescent="0.2">
      <c r="A621" s="24">
        <v>44792</v>
      </c>
      <c r="B621" s="54">
        <f ca="1">IF($A621&gt;= $C$5,$C$6, INDEX('Historical Data'!$D$2:$D$745, MATCH(A621, 'Historical Data'!$B$2:$B$745, 0)))</f>
        <v>1295.6389999999997</v>
      </c>
      <c r="C621" s="14">
        <f t="shared" ca="1" si="539"/>
        <v>1295.6389999999994</v>
      </c>
      <c r="D621" s="14">
        <f t="shared" ca="1" si="507"/>
        <v>1291.0139999999947</v>
      </c>
      <c r="E621" s="14">
        <f t="shared" ca="1" si="516"/>
        <v>4.6250000000050022</v>
      </c>
      <c r="F621" s="14">
        <f t="shared" ca="1" si="508"/>
        <v>4.6250000000050022</v>
      </c>
      <c r="G621" s="14">
        <f t="shared" ca="1" si="531"/>
        <v>767405.64599999809</v>
      </c>
      <c r="H621" s="15">
        <f ca="1">SUM(F$12:F621)</f>
        <v>388552.93200000015</v>
      </c>
      <c r="I621" s="16">
        <f ca="1">SUM(D$12:D621)+SUMIF(E$12:E621, "&lt;0")</f>
        <v>378852.71400000004</v>
      </c>
      <c r="J621" s="15"/>
      <c r="K621" s="9">
        <v>44792</v>
      </c>
      <c r="L621" s="14">
        <f t="shared" ca="1" si="532"/>
        <v>1788.5130798771124</v>
      </c>
      <c r="M621" s="14">
        <f t="shared" ca="1" si="540"/>
        <v>1788.5130798771129</v>
      </c>
      <c r="N621" s="14">
        <f t="shared" ca="1" si="546"/>
        <v>470.16392012288361</v>
      </c>
      <c r="O621" s="14">
        <f t="shared" ca="1" si="517"/>
        <v>1318.3491597542288</v>
      </c>
      <c r="P621" s="14">
        <f t="shared" ca="1" si="518"/>
        <v>1318.3491597542288</v>
      </c>
      <c r="Q621" s="14">
        <f t="shared" ca="1" si="501"/>
        <v>1034050.5232135236</v>
      </c>
      <c r="R621" s="15">
        <f ca="1">SUM(P$12:P621)</f>
        <v>525079.05212595942</v>
      </c>
      <c r="S621" s="16">
        <f ca="1">SUM(N$12:N621)+SUMIF(O$12:O621, "&lt;0")</f>
        <v>508971.47108755703</v>
      </c>
      <c r="U621" s="9">
        <v>44792</v>
      </c>
      <c r="V621" s="14">
        <f t="shared" ca="1" si="533"/>
        <v>1250</v>
      </c>
      <c r="W621" s="14">
        <f t="shared" ca="1" si="541"/>
        <v>1250</v>
      </c>
      <c r="X621" s="14">
        <f t="shared" ca="1" si="547"/>
        <v>1250</v>
      </c>
      <c r="Y621" s="14">
        <f t="shared" ca="1" si="519"/>
        <v>0</v>
      </c>
      <c r="Z621" s="14">
        <f t="shared" ca="1" si="520"/>
        <v>0</v>
      </c>
      <c r="AA621" s="14">
        <f t="shared" ca="1" si="502"/>
        <v>742714.94699999993</v>
      </c>
      <c r="AB621" s="15">
        <f ca="1">SUM(Z$12:Z621)</f>
        <v>376043.22099999996</v>
      </c>
      <c r="AC621" s="16">
        <f ca="1">SUM(X$12:X621)+SUMIF(Y$12:Y621, "&lt;0")</f>
        <v>366671.72600000008</v>
      </c>
      <c r="AE621" s="9">
        <v>44792</v>
      </c>
      <c r="AF621" s="14">
        <f t="shared" ca="1" si="509"/>
        <v>2000</v>
      </c>
      <c r="AG621" s="14">
        <f t="shared" ca="1" si="537"/>
        <v>2000</v>
      </c>
      <c r="AH621" s="14">
        <f t="shared" ca="1" si="548"/>
        <v>377.65399999999499</v>
      </c>
      <c r="AI621" s="14">
        <f t="shared" ca="1" si="510"/>
        <v>1622.346000000005</v>
      </c>
      <c r="AJ621" s="14">
        <f t="shared" ca="1" si="511"/>
        <v>1622.346000000005</v>
      </c>
      <c r="AK621" s="14">
        <f t="shared" ca="1" si="521"/>
        <v>1147489.5629979603</v>
      </c>
      <c r="AL621" s="15">
        <f ca="1">SUM(AJ$12:AJ621)</f>
        <v>582685.54499796045</v>
      </c>
      <c r="AM621" s="16">
        <f ca="1">SUM(AH$12:AH621)+SUMIF(AI$12:AI621, "&lt;0")</f>
        <v>564804.01800000004</v>
      </c>
      <c r="AO621" s="9">
        <v>44792</v>
      </c>
      <c r="AP621" s="14">
        <f t="shared" ca="1" si="512"/>
        <v>3000</v>
      </c>
      <c r="AQ621" s="14">
        <f t="shared" ca="1" si="542"/>
        <v>3000</v>
      </c>
      <c r="AR621" s="14">
        <f t="shared" ca="1" si="549"/>
        <v>996.31951937749818</v>
      </c>
      <c r="AS621" s="14">
        <f t="shared" ca="1" si="522"/>
        <v>2003.6804806225018</v>
      </c>
      <c r="AT621" s="14">
        <f t="shared" ca="1" si="523"/>
        <v>2003.6804806225018</v>
      </c>
      <c r="AU621" s="14">
        <f t="shared" ca="1" si="503"/>
        <v>1660390.7878561858</v>
      </c>
      <c r="AV621" s="15">
        <f ca="1">SUM(AT$12:AT621)</f>
        <v>845505.15071438625</v>
      </c>
      <c r="AW621" s="16">
        <f ca="1">SUM(AR$12:AR621)+SUMIF(AS$12:AS621, "&lt;0")</f>
        <v>814885.63714179955</v>
      </c>
      <c r="AX621" s="15"/>
      <c r="AZ621" s="9">
        <v>44792</v>
      </c>
      <c r="BA621" s="14">
        <f t="shared" ca="1" si="534"/>
        <v>1500</v>
      </c>
      <c r="BB621" s="14">
        <f t="shared" ca="1" si="543"/>
        <v>1500</v>
      </c>
      <c r="BC621" s="14">
        <f t="shared" ca="1" si="550"/>
        <v>882.291999999994</v>
      </c>
      <c r="BD621" s="14">
        <f t="shared" ca="1" si="524"/>
        <v>617.708000000006</v>
      </c>
      <c r="BE621" s="14">
        <f t="shared" ca="1" si="525"/>
        <v>617.708000000006</v>
      </c>
      <c r="BF621" s="14">
        <f t="shared" ca="1" si="504"/>
        <v>877964.94699999993</v>
      </c>
      <c r="BG621" s="15">
        <f ca="1">SUM(BE$12:BE621)</f>
        <v>445160.92900000006</v>
      </c>
      <c r="BH621" s="16">
        <f ca="1">SUM(BC$12:BC621)+SUMIF(BD$12:BD621, "&lt;0")</f>
        <v>432804.01799999998</v>
      </c>
      <c r="BJ621" s="9">
        <v>44792</v>
      </c>
      <c r="BK621" s="14">
        <f t="shared" ca="1" si="535"/>
        <v>1750</v>
      </c>
      <c r="BL621" s="14">
        <f t="shared" ca="1" si="544"/>
        <v>1750</v>
      </c>
      <c r="BM621" s="14">
        <f t="shared" ca="1" si="551"/>
        <v>508.67699999999604</v>
      </c>
      <c r="BN621" s="14">
        <f t="shared" ca="1" si="526"/>
        <v>1241.323000000004</v>
      </c>
      <c r="BO621" s="14">
        <f t="shared" ca="1" si="527"/>
        <v>1241.323000000004</v>
      </c>
      <c r="BP621" s="14">
        <f t="shared" ca="1" si="505"/>
        <v>1013214.9469999999</v>
      </c>
      <c r="BQ621" s="15">
        <f ca="1">SUM(BO$12:BO621)</f>
        <v>514410.929</v>
      </c>
      <c r="BR621" s="16">
        <f ca="1">SUM(BM$12:BM621)+SUMIF(BN$12:BN621, "&lt;0")</f>
        <v>498804.01799999992</v>
      </c>
      <c r="BT621" s="9">
        <v>44792</v>
      </c>
      <c r="BU621" s="14">
        <f t="shared" ca="1" si="513"/>
        <v>2000</v>
      </c>
      <c r="BV621" s="14">
        <f t="shared" ca="1" si="538"/>
        <v>2000</v>
      </c>
      <c r="BW621" s="14">
        <f t="shared" ca="1" si="552"/>
        <v>377.65399999999499</v>
      </c>
      <c r="BX621" s="14">
        <f t="shared" ca="1" si="514"/>
        <v>1622.346000000005</v>
      </c>
      <c r="BY621" s="14">
        <f t="shared" ca="1" si="515"/>
        <v>1622.346000000005</v>
      </c>
      <c r="BZ621" s="14">
        <f t="shared" ca="1" si="528"/>
        <v>1147489.5629979603</v>
      </c>
      <c r="CA621" s="15">
        <f ca="1">SUM(BY$12:BY621)</f>
        <v>582685.54499796045</v>
      </c>
      <c r="CB621" s="16">
        <f ca="1">SUM(BW$12:BW621)+SUMIF(BX$12:BX621, "&lt;0")</f>
        <v>564804.01800000004</v>
      </c>
      <c r="CD621" s="9">
        <v>44792</v>
      </c>
      <c r="CE621" s="14">
        <f t="shared" ca="1" si="536"/>
        <v>2500</v>
      </c>
      <c r="CF621" s="14">
        <f t="shared" ca="1" si="545"/>
        <v>2500</v>
      </c>
      <c r="CG621" s="14">
        <f t="shared" ca="1" si="553"/>
        <v>779.80816043413142</v>
      </c>
      <c r="CH621" s="14">
        <f t="shared" ca="1" si="529"/>
        <v>1720.1918395658686</v>
      </c>
      <c r="CI621" s="14">
        <f t="shared" ca="1" si="530"/>
        <v>1720.1918395658686</v>
      </c>
      <c r="CJ621" s="14">
        <f t="shared" ca="1" si="506"/>
        <v>1408787.2951667549</v>
      </c>
      <c r="CK621" s="15">
        <f ca="1">SUM(CI$12:CI621)</f>
        <v>714922.26197637944</v>
      </c>
      <c r="CL621" s="16">
        <f ca="1">SUM(CG$12:CG621)+SUMIF(CH$12:CH621, "&lt;0")</f>
        <v>693865.03319037531</v>
      </c>
    </row>
    <row r="622" spans="1:90" x14ac:dyDescent="0.2">
      <c r="A622" s="24">
        <v>44793</v>
      </c>
      <c r="B622" s="54">
        <f ca="1">IF($A622&gt;= $C$5,$C$6, INDEX('Historical Data'!$D$2:$D$745, MATCH(A622, 'Historical Data'!$B$2:$B$745, 0)))</f>
        <v>1295.6389999999997</v>
      </c>
      <c r="C622" s="14">
        <f t="shared" ca="1" si="539"/>
        <v>1295.6389999999994</v>
      </c>
      <c r="D622" s="14">
        <f t="shared" ca="1" si="507"/>
        <v>667.16000000000349</v>
      </c>
      <c r="E622" s="14">
        <f t="shared" ca="1" si="516"/>
        <v>628.47899999999618</v>
      </c>
      <c r="F622" s="14">
        <f t="shared" ca="1" si="508"/>
        <v>628.47899999999618</v>
      </c>
      <c r="G622" s="14">
        <f t="shared" ca="1" si="531"/>
        <v>768701.28499999805</v>
      </c>
      <c r="H622" s="15">
        <f ca="1">SUM(F$12:F622)</f>
        <v>389181.41100000014</v>
      </c>
      <c r="I622" s="16">
        <f ca="1">SUM(D$12:D622)+SUMIF(E$12:E622, "&lt;0")</f>
        <v>379519.87400000007</v>
      </c>
      <c r="J622" s="15"/>
      <c r="K622" s="9">
        <v>44793</v>
      </c>
      <c r="L622" s="14">
        <f t="shared" ca="1" si="532"/>
        <v>1788.5130798771124</v>
      </c>
      <c r="M622" s="14">
        <f t="shared" ca="1" si="540"/>
        <v>1788.5130798771129</v>
      </c>
      <c r="N622" s="14">
        <f t="shared" ca="1" si="546"/>
        <v>667.16000000000349</v>
      </c>
      <c r="O622" s="14">
        <f t="shared" ca="1" si="517"/>
        <v>1121.3530798771089</v>
      </c>
      <c r="P622" s="14">
        <f t="shared" ca="1" si="518"/>
        <v>1121.3530798771089</v>
      </c>
      <c r="Q622" s="14">
        <f t="shared" ca="1" si="501"/>
        <v>1035839.0362934007</v>
      </c>
      <c r="R622" s="15">
        <f ca="1">SUM(P$12:P622)</f>
        <v>526200.40520583652</v>
      </c>
      <c r="S622" s="16">
        <f ca="1">SUM(N$12:N622)+SUMIF(O$12:O622, "&lt;0")</f>
        <v>509638.63108755701</v>
      </c>
      <c r="U622" s="9">
        <v>44793</v>
      </c>
      <c r="V622" s="14">
        <f t="shared" ca="1" si="533"/>
        <v>1250</v>
      </c>
      <c r="W622" s="14">
        <f t="shared" ca="1" si="541"/>
        <v>1250</v>
      </c>
      <c r="X622" s="14">
        <f t="shared" ca="1" si="547"/>
        <v>799.4519999999975</v>
      </c>
      <c r="Y622" s="14">
        <f t="shared" ca="1" si="519"/>
        <v>450.5480000000025</v>
      </c>
      <c r="Z622" s="14">
        <f t="shared" ca="1" si="520"/>
        <v>450.5480000000025</v>
      </c>
      <c r="AA622" s="14">
        <f t="shared" ca="1" si="502"/>
        <v>743964.94699999993</v>
      </c>
      <c r="AB622" s="15">
        <f ca="1">SUM(Z$12:Z622)</f>
        <v>376493.76899999997</v>
      </c>
      <c r="AC622" s="16">
        <f ca="1">SUM(X$12:X622)+SUMIF(Y$12:Y622, "&lt;0")</f>
        <v>367471.17800000007</v>
      </c>
      <c r="AE622" s="9">
        <v>44793</v>
      </c>
      <c r="AF622" s="14">
        <f t="shared" ca="1" si="509"/>
        <v>2000</v>
      </c>
      <c r="AG622" s="14">
        <f t="shared" ca="1" si="537"/>
        <v>2000</v>
      </c>
      <c r="AH622" s="14">
        <f t="shared" ca="1" si="548"/>
        <v>667.16000000000349</v>
      </c>
      <c r="AI622" s="14">
        <f t="shared" ca="1" si="510"/>
        <v>1332.8399999999965</v>
      </c>
      <c r="AJ622" s="14">
        <f t="shared" ca="1" si="511"/>
        <v>1332.8399999999965</v>
      </c>
      <c r="AK622" s="14">
        <f t="shared" ca="1" si="521"/>
        <v>1149489.5629979603</v>
      </c>
      <c r="AL622" s="15">
        <f ca="1">SUM(AJ$12:AJ622)</f>
        <v>584018.38499796041</v>
      </c>
      <c r="AM622" s="16">
        <f ca="1">SUM(AH$12:AH622)+SUMIF(AI$12:AI622, "&lt;0")</f>
        <v>565471.17800000007</v>
      </c>
      <c r="AO622" s="9">
        <v>44793</v>
      </c>
      <c r="AP622" s="14">
        <f t="shared" ca="1" si="512"/>
        <v>3000</v>
      </c>
      <c r="AQ622" s="14">
        <f t="shared" ca="1" si="542"/>
        <v>3000</v>
      </c>
      <c r="AR622" s="14">
        <f t="shared" ca="1" si="549"/>
        <v>1285.8255193775062</v>
      </c>
      <c r="AS622" s="14">
        <f t="shared" ca="1" si="522"/>
        <v>1714.1744806224938</v>
      </c>
      <c r="AT622" s="14">
        <f t="shared" ca="1" si="523"/>
        <v>1714.1744806224938</v>
      </c>
      <c r="AU622" s="14">
        <f t="shared" ca="1" si="503"/>
        <v>1663390.7878561858</v>
      </c>
      <c r="AV622" s="15">
        <f ca="1">SUM(AT$12:AT622)</f>
        <v>847219.32519500877</v>
      </c>
      <c r="AW622" s="16">
        <f ca="1">SUM(AR$12:AR622)+SUMIF(AS$12:AS622, "&lt;0")</f>
        <v>816171.46266117704</v>
      </c>
      <c r="AX622" s="15"/>
      <c r="AZ622" s="9">
        <v>44793</v>
      </c>
      <c r="BA622" s="14">
        <f t="shared" ca="1" si="534"/>
        <v>1500</v>
      </c>
      <c r="BB622" s="14">
        <f t="shared" ca="1" si="543"/>
        <v>1500</v>
      </c>
      <c r="BC622" s="14">
        <f t="shared" ca="1" si="550"/>
        <v>667.16000000000349</v>
      </c>
      <c r="BD622" s="14">
        <f t="shared" ca="1" si="524"/>
        <v>832.83999999999651</v>
      </c>
      <c r="BE622" s="14">
        <f t="shared" ca="1" si="525"/>
        <v>832.83999999999651</v>
      </c>
      <c r="BF622" s="14">
        <f t="shared" ca="1" si="504"/>
        <v>879464.94699999993</v>
      </c>
      <c r="BG622" s="15">
        <f ca="1">SUM(BE$12:BE622)</f>
        <v>445993.76900000009</v>
      </c>
      <c r="BH622" s="16">
        <f ca="1">SUM(BC$12:BC622)+SUMIF(BD$12:BD622, "&lt;0")</f>
        <v>433471.17799999996</v>
      </c>
      <c r="BJ622" s="9">
        <v>44793</v>
      </c>
      <c r="BK622" s="14">
        <f t="shared" ca="1" si="535"/>
        <v>1750</v>
      </c>
      <c r="BL622" s="14">
        <f t="shared" ca="1" si="544"/>
        <v>1750</v>
      </c>
      <c r="BM622" s="14">
        <f t="shared" ca="1" si="551"/>
        <v>667.16000000000349</v>
      </c>
      <c r="BN622" s="14">
        <f t="shared" ca="1" si="526"/>
        <v>1082.8399999999965</v>
      </c>
      <c r="BO622" s="14">
        <f t="shared" ca="1" si="527"/>
        <v>1082.8399999999965</v>
      </c>
      <c r="BP622" s="14">
        <f t="shared" ca="1" si="505"/>
        <v>1014964.9469999999</v>
      </c>
      <c r="BQ622" s="15">
        <f ca="1">SUM(BO$12:BO622)</f>
        <v>515493.76899999997</v>
      </c>
      <c r="BR622" s="16">
        <f ca="1">SUM(BM$12:BM622)+SUMIF(BN$12:BN622, "&lt;0")</f>
        <v>499471.17799999996</v>
      </c>
      <c r="BT622" s="9">
        <v>44793</v>
      </c>
      <c r="BU622" s="14">
        <f t="shared" ca="1" si="513"/>
        <v>2000</v>
      </c>
      <c r="BV622" s="14">
        <f t="shared" ca="1" si="538"/>
        <v>2000</v>
      </c>
      <c r="BW622" s="14">
        <f t="shared" ca="1" si="552"/>
        <v>667.16000000000349</v>
      </c>
      <c r="BX622" s="14">
        <f t="shared" ca="1" si="514"/>
        <v>1332.8399999999965</v>
      </c>
      <c r="BY622" s="14">
        <f t="shared" ca="1" si="515"/>
        <v>1332.8399999999965</v>
      </c>
      <c r="BZ622" s="14">
        <f t="shared" ca="1" si="528"/>
        <v>1149489.5629979603</v>
      </c>
      <c r="CA622" s="15">
        <f ca="1">SUM(BY$12:BY622)</f>
        <v>584018.38499796041</v>
      </c>
      <c r="CB622" s="16">
        <f ca="1">SUM(BW$12:BW622)+SUMIF(BX$12:BX622, "&lt;0")</f>
        <v>565471.17800000007</v>
      </c>
      <c r="CD622" s="9">
        <v>44793</v>
      </c>
      <c r="CE622" s="14">
        <f t="shared" ca="1" si="536"/>
        <v>2500</v>
      </c>
      <c r="CF622" s="14">
        <f t="shared" ca="1" si="545"/>
        <v>2500</v>
      </c>
      <c r="CG622" s="14">
        <f t="shared" ca="1" si="553"/>
        <v>1043.5364304600771</v>
      </c>
      <c r="CH622" s="14">
        <f t="shared" ca="1" si="529"/>
        <v>1456.4635695399229</v>
      </c>
      <c r="CI622" s="14">
        <f t="shared" ca="1" si="530"/>
        <v>1456.4635695399229</v>
      </c>
      <c r="CJ622" s="14">
        <f t="shared" ca="1" si="506"/>
        <v>1411287.2951667549</v>
      </c>
      <c r="CK622" s="15">
        <f ca="1">SUM(CI$12:CI622)</f>
        <v>716378.72554591938</v>
      </c>
      <c r="CL622" s="16">
        <f ca="1">SUM(CG$12:CG622)+SUMIF(CH$12:CH622, "&lt;0")</f>
        <v>694908.56962083536</v>
      </c>
    </row>
    <row r="623" spans="1:90" x14ac:dyDescent="0.2">
      <c r="A623" s="24">
        <v>44794</v>
      </c>
      <c r="B623" s="54">
        <f ca="1">IF($A623&gt;= $C$5,$C$6, INDEX('Historical Data'!$D$2:$D$745, MATCH(A623, 'Historical Data'!$B$2:$B$745, 0)))</f>
        <v>1295.6389999999997</v>
      </c>
      <c r="C623" s="14">
        <f t="shared" ca="1" si="539"/>
        <v>1295.6389999999994</v>
      </c>
      <c r="D623" s="14">
        <f t="shared" ca="1" si="507"/>
        <v>0</v>
      </c>
      <c r="E623" s="14">
        <f t="shared" ca="1" si="516"/>
        <v>1295.6389999999997</v>
      </c>
      <c r="F623" s="14">
        <f t="shared" ca="1" si="508"/>
        <v>1295.6389999999997</v>
      </c>
      <c r="G623" s="14">
        <f t="shared" ca="1" si="531"/>
        <v>769996.92399999802</v>
      </c>
      <c r="H623" s="15">
        <f ca="1">SUM(F$12:F623)</f>
        <v>390477.05000000016</v>
      </c>
      <c r="I623" s="16">
        <f ca="1">SUM(D$12:D623)+SUMIF(E$12:E623, "&lt;0")</f>
        <v>379519.87400000007</v>
      </c>
      <c r="J623" s="15"/>
      <c r="K623" s="9">
        <v>44794</v>
      </c>
      <c r="L623" s="14">
        <f t="shared" ca="1" si="532"/>
        <v>1788.5130798771124</v>
      </c>
      <c r="M623" s="14">
        <f t="shared" ca="1" si="540"/>
        <v>1788.5130798771129</v>
      </c>
      <c r="N623" s="14">
        <f t="shared" ca="1" si="546"/>
        <v>0</v>
      </c>
      <c r="O623" s="14">
        <f t="shared" ca="1" si="517"/>
        <v>1788.5130798771124</v>
      </c>
      <c r="P623" s="14">
        <f t="shared" ca="1" si="518"/>
        <v>1788.5130798771124</v>
      </c>
      <c r="Q623" s="14">
        <f t="shared" ca="1" si="501"/>
        <v>1037627.5493732778</v>
      </c>
      <c r="R623" s="15">
        <f ca="1">SUM(P$12:P623)</f>
        <v>527988.91828571365</v>
      </c>
      <c r="S623" s="16">
        <f ca="1">SUM(N$12:N623)+SUMIF(O$12:O623, "&lt;0")</f>
        <v>509638.63108755701</v>
      </c>
      <c r="U623" s="9">
        <v>44794</v>
      </c>
      <c r="V623" s="14">
        <f t="shared" ca="1" si="533"/>
        <v>1250</v>
      </c>
      <c r="W623" s="14">
        <f t="shared" ca="1" si="541"/>
        <v>1250</v>
      </c>
      <c r="X623" s="14">
        <f t="shared" ca="1" si="547"/>
        <v>0</v>
      </c>
      <c r="Y623" s="14">
        <f t="shared" ca="1" si="519"/>
        <v>1250</v>
      </c>
      <c r="Z623" s="14">
        <f t="shared" ca="1" si="520"/>
        <v>1250</v>
      </c>
      <c r="AA623" s="14">
        <f t="shared" ca="1" si="502"/>
        <v>745214.94699999993</v>
      </c>
      <c r="AB623" s="15">
        <f ca="1">SUM(Z$12:Z623)</f>
        <v>377743.76899999997</v>
      </c>
      <c r="AC623" s="16">
        <f ca="1">SUM(X$12:X623)+SUMIF(Y$12:Y623, "&lt;0")</f>
        <v>367471.17800000007</v>
      </c>
      <c r="AE623" s="9">
        <v>44794</v>
      </c>
      <c r="AF623" s="14">
        <f t="shared" ca="1" si="509"/>
        <v>2000</v>
      </c>
      <c r="AG623" s="14">
        <f t="shared" ca="1" si="537"/>
        <v>2000</v>
      </c>
      <c r="AH623" s="14">
        <f t="shared" ca="1" si="548"/>
        <v>0</v>
      </c>
      <c r="AI623" s="14">
        <f t="shared" ca="1" si="510"/>
        <v>2000</v>
      </c>
      <c r="AJ623" s="14">
        <f t="shared" ca="1" si="511"/>
        <v>2000</v>
      </c>
      <c r="AK623" s="14">
        <f t="shared" ca="1" si="521"/>
        <v>1151489.5629979603</v>
      </c>
      <c r="AL623" s="15">
        <f ca="1">SUM(AJ$12:AJ623)</f>
        <v>586018.38499796041</v>
      </c>
      <c r="AM623" s="16">
        <f ca="1">SUM(AH$12:AH623)+SUMIF(AI$12:AI623, "&lt;0")</f>
        <v>565471.17800000007</v>
      </c>
      <c r="AO623" s="9">
        <v>44794</v>
      </c>
      <c r="AP623" s="14">
        <f t="shared" ca="1" si="512"/>
        <v>3000</v>
      </c>
      <c r="AQ623" s="14">
        <f t="shared" ca="1" si="542"/>
        <v>3000</v>
      </c>
      <c r="AR623" s="14">
        <f t="shared" ca="1" si="549"/>
        <v>618.66551937750273</v>
      </c>
      <c r="AS623" s="14">
        <f t="shared" ca="1" si="522"/>
        <v>2381.3344806224973</v>
      </c>
      <c r="AT623" s="14">
        <f t="shared" ca="1" si="523"/>
        <v>2381.3344806224973</v>
      </c>
      <c r="AU623" s="14">
        <f t="shared" ca="1" si="503"/>
        <v>1666390.7878561858</v>
      </c>
      <c r="AV623" s="15">
        <f ca="1">SUM(AT$12:AT623)</f>
        <v>849600.65967563132</v>
      </c>
      <c r="AW623" s="16">
        <f ca="1">SUM(AR$12:AR623)+SUMIF(AS$12:AS623, "&lt;0")</f>
        <v>816790.12818055449</v>
      </c>
      <c r="AX623" s="15"/>
      <c r="AZ623" s="9">
        <v>44794</v>
      </c>
      <c r="BA623" s="14">
        <f t="shared" ca="1" si="534"/>
        <v>1500</v>
      </c>
      <c r="BB623" s="14">
        <f t="shared" ca="1" si="543"/>
        <v>1500</v>
      </c>
      <c r="BC623" s="14">
        <f t="shared" ca="1" si="550"/>
        <v>0</v>
      </c>
      <c r="BD623" s="14">
        <f t="shared" ca="1" si="524"/>
        <v>1500</v>
      </c>
      <c r="BE623" s="14">
        <f t="shared" ca="1" si="525"/>
        <v>1500</v>
      </c>
      <c r="BF623" s="14">
        <f t="shared" ca="1" si="504"/>
        <v>880964.94699999993</v>
      </c>
      <c r="BG623" s="15">
        <f ca="1">SUM(BE$12:BE623)</f>
        <v>447493.76900000009</v>
      </c>
      <c r="BH623" s="16">
        <f ca="1">SUM(BC$12:BC623)+SUMIF(BD$12:BD623, "&lt;0")</f>
        <v>433471.17799999996</v>
      </c>
      <c r="BJ623" s="9">
        <v>44794</v>
      </c>
      <c r="BK623" s="14">
        <f t="shared" ca="1" si="535"/>
        <v>1750</v>
      </c>
      <c r="BL623" s="14">
        <f t="shared" ca="1" si="544"/>
        <v>1750</v>
      </c>
      <c r="BM623" s="14">
        <f t="shared" ca="1" si="551"/>
        <v>0</v>
      </c>
      <c r="BN623" s="14">
        <f t="shared" ca="1" si="526"/>
        <v>1750</v>
      </c>
      <c r="BO623" s="14">
        <f t="shared" ca="1" si="527"/>
        <v>1750</v>
      </c>
      <c r="BP623" s="14">
        <f t="shared" ca="1" si="505"/>
        <v>1016714.9469999999</v>
      </c>
      <c r="BQ623" s="15">
        <f ca="1">SUM(BO$12:BO623)</f>
        <v>517243.76899999997</v>
      </c>
      <c r="BR623" s="16">
        <f ca="1">SUM(BM$12:BM623)+SUMIF(BN$12:BN623, "&lt;0")</f>
        <v>499471.17799999996</v>
      </c>
      <c r="BT623" s="9">
        <v>44794</v>
      </c>
      <c r="BU623" s="14">
        <f t="shared" ca="1" si="513"/>
        <v>2000</v>
      </c>
      <c r="BV623" s="14">
        <f t="shared" ca="1" si="538"/>
        <v>2000</v>
      </c>
      <c r="BW623" s="14">
        <f t="shared" ca="1" si="552"/>
        <v>0</v>
      </c>
      <c r="BX623" s="14">
        <f t="shared" ca="1" si="514"/>
        <v>2000</v>
      </c>
      <c r="BY623" s="14">
        <f t="shared" ca="1" si="515"/>
        <v>2000</v>
      </c>
      <c r="BZ623" s="14">
        <f t="shared" ca="1" si="528"/>
        <v>1151489.5629979603</v>
      </c>
      <c r="CA623" s="15">
        <f ca="1">SUM(BY$12:BY623)</f>
        <v>586018.38499796041</v>
      </c>
      <c r="CB623" s="16">
        <f ca="1">SUM(BW$12:BW623)+SUMIF(BX$12:BX623, "&lt;0")</f>
        <v>565471.17800000007</v>
      </c>
      <c r="CD623" s="9">
        <v>44794</v>
      </c>
      <c r="CE623" s="14">
        <f t="shared" ca="1" si="536"/>
        <v>2500</v>
      </c>
      <c r="CF623" s="14">
        <f t="shared" ca="1" si="545"/>
        <v>2500</v>
      </c>
      <c r="CG623" s="14">
        <f t="shared" ca="1" si="553"/>
        <v>350.59870048601078</v>
      </c>
      <c r="CH623" s="14">
        <f t="shared" ca="1" si="529"/>
        <v>2149.4012995139892</v>
      </c>
      <c r="CI623" s="14">
        <f t="shared" ca="1" si="530"/>
        <v>2149.4012995139892</v>
      </c>
      <c r="CJ623" s="14">
        <f t="shared" ca="1" si="506"/>
        <v>1413787.2951667549</v>
      </c>
      <c r="CK623" s="15">
        <f ca="1">SUM(CI$12:CI623)</f>
        <v>718528.12684543338</v>
      </c>
      <c r="CL623" s="16">
        <f ca="1">SUM(CG$12:CG623)+SUMIF(CH$12:CH623, "&lt;0")</f>
        <v>695259.16832132137</v>
      </c>
    </row>
    <row r="624" spans="1:90" x14ac:dyDescent="0.2">
      <c r="A624" s="24">
        <v>44795</v>
      </c>
      <c r="B624" s="54">
        <f ca="1">IF($A624&gt;= $C$5,$C$6, INDEX('Historical Data'!$D$2:$D$745, MATCH(A624, 'Historical Data'!$B$2:$B$745, 0)))</f>
        <v>1295.6389999999997</v>
      </c>
      <c r="C624" s="14">
        <f t="shared" ca="1" si="539"/>
        <v>1295.6389999999994</v>
      </c>
      <c r="D624" s="14">
        <f t="shared" ca="1" si="507"/>
        <v>598.15099999999802</v>
      </c>
      <c r="E624" s="14">
        <f t="shared" ca="1" si="516"/>
        <v>697.48800000000165</v>
      </c>
      <c r="F624" s="14">
        <f t="shared" ca="1" si="508"/>
        <v>697.48800000000165</v>
      </c>
      <c r="G624" s="14">
        <f t="shared" ca="1" si="531"/>
        <v>771292.56299999799</v>
      </c>
      <c r="H624" s="15">
        <f ca="1">SUM(F$12:F624)</f>
        <v>391174.53800000018</v>
      </c>
      <c r="I624" s="16">
        <f ca="1">SUM(D$12:D624)+SUMIF(E$12:E624, "&lt;0")</f>
        <v>380118.02500000008</v>
      </c>
      <c r="J624" s="15"/>
      <c r="K624" s="9">
        <v>44795</v>
      </c>
      <c r="L624" s="14">
        <f t="shared" ca="1" si="532"/>
        <v>1788.5130798771124</v>
      </c>
      <c r="M624" s="14">
        <f t="shared" ca="1" si="540"/>
        <v>1788.5130798771129</v>
      </c>
      <c r="N624" s="14">
        <f t="shared" ca="1" si="546"/>
        <v>598.15099999999802</v>
      </c>
      <c r="O624" s="14">
        <f t="shared" ca="1" si="517"/>
        <v>1190.3620798771144</v>
      </c>
      <c r="P624" s="14">
        <f t="shared" ca="1" si="518"/>
        <v>1190.3620798771144</v>
      </c>
      <c r="Q624" s="14">
        <f t="shared" ref="Q624:Q687" ca="1" si="554">L624+Q623</f>
        <v>1039416.0624531549</v>
      </c>
      <c r="R624" s="15">
        <f ca="1">SUM(P$12:P624)</f>
        <v>529179.2803655907</v>
      </c>
      <c r="S624" s="16">
        <f ca="1">SUM(N$12:N624)+SUMIF(O$12:O624, "&lt;0")</f>
        <v>510236.78208755702</v>
      </c>
      <c r="U624" s="9">
        <v>44795</v>
      </c>
      <c r="V624" s="14">
        <f t="shared" ca="1" si="533"/>
        <v>1250</v>
      </c>
      <c r="W624" s="14">
        <f t="shared" ca="1" si="541"/>
        <v>1250</v>
      </c>
      <c r="X624" s="14">
        <f t="shared" ca="1" si="547"/>
        <v>598.15099999999802</v>
      </c>
      <c r="Y624" s="14">
        <f t="shared" ca="1" si="519"/>
        <v>651.84900000000198</v>
      </c>
      <c r="Z624" s="14">
        <f t="shared" ca="1" si="520"/>
        <v>651.84900000000198</v>
      </c>
      <c r="AA624" s="14">
        <f t="shared" ref="AA624:AA687" ca="1" si="555">V624+AA623</f>
        <v>746464.94699999993</v>
      </c>
      <c r="AB624" s="15">
        <f ca="1">SUM(Z$12:Z624)</f>
        <v>378395.61799999996</v>
      </c>
      <c r="AC624" s="16">
        <f ca="1">SUM(X$12:X624)+SUMIF(Y$12:Y624, "&lt;0")</f>
        <v>368069.32900000009</v>
      </c>
      <c r="AE624" s="9">
        <v>44795</v>
      </c>
      <c r="AF624" s="14">
        <f t="shared" ca="1" si="509"/>
        <v>2000</v>
      </c>
      <c r="AG624" s="14">
        <f t="shared" ca="1" si="537"/>
        <v>2000</v>
      </c>
      <c r="AH624" s="14">
        <f t="shared" ca="1" si="548"/>
        <v>598.15099999999802</v>
      </c>
      <c r="AI624" s="14">
        <f t="shared" ca="1" si="510"/>
        <v>1401.849000000002</v>
      </c>
      <c r="AJ624" s="14">
        <f t="shared" ca="1" si="511"/>
        <v>1401.849000000002</v>
      </c>
      <c r="AK624" s="14">
        <f t="shared" ca="1" si="521"/>
        <v>1153489.5629979603</v>
      </c>
      <c r="AL624" s="15">
        <f ca="1">SUM(AJ$12:AJ624)</f>
        <v>587420.23399796046</v>
      </c>
      <c r="AM624" s="16">
        <f ca="1">SUM(AH$12:AH624)+SUMIF(AI$12:AI624, "&lt;0")</f>
        <v>566069.32900000003</v>
      </c>
      <c r="AO624" s="9">
        <v>44795</v>
      </c>
      <c r="AP624" s="14">
        <f t="shared" ca="1" si="512"/>
        <v>3000</v>
      </c>
      <c r="AQ624" s="14">
        <f t="shared" ca="1" si="542"/>
        <v>3000</v>
      </c>
      <c r="AR624" s="14">
        <f t="shared" ca="1" si="549"/>
        <v>1216.8165193775008</v>
      </c>
      <c r="AS624" s="14">
        <f t="shared" ca="1" si="522"/>
        <v>1783.1834806224992</v>
      </c>
      <c r="AT624" s="14">
        <f t="shared" ca="1" si="523"/>
        <v>1783.1834806224992</v>
      </c>
      <c r="AU624" s="14">
        <f t="shared" ref="AU624:AU687" ca="1" si="556">AP624+AU623</f>
        <v>1669390.7878561858</v>
      </c>
      <c r="AV624" s="15">
        <f ca="1">SUM(AT$12:AT624)</f>
        <v>851383.8431562538</v>
      </c>
      <c r="AW624" s="16">
        <f ca="1">SUM(AR$12:AR624)+SUMIF(AS$12:AS624, "&lt;0")</f>
        <v>818006.94469993201</v>
      </c>
      <c r="AX624" s="15"/>
      <c r="AZ624" s="9">
        <v>44795</v>
      </c>
      <c r="BA624" s="14">
        <f t="shared" ca="1" si="534"/>
        <v>1500</v>
      </c>
      <c r="BB624" s="14">
        <f t="shared" ca="1" si="543"/>
        <v>1500</v>
      </c>
      <c r="BC624" s="14">
        <f t="shared" ca="1" si="550"/>
        <v>598.15099999999802</v>
      </c>
      <c r="BD624" s="14">
        <f t="shared" ca="1" si="524"/>
        <v>901.84900000000198</v>
      </c>
      <c r="BE624" s="14">
        <f t="shared" ca="1" si="525"/>
        <v>901.84900000000198</v>
      </c>
      <c r="BF624" s="14">
        <f t="shared" ref="BF624:BF687" ca="1" si="557">BA624+BF623</f>
        <v>882464.94699999993</v>
      </c>
      <c r="BG624" s="15">
        <f ca="1">SUM(BE$12:BE624)</f>
        <v>448395.61800000007</v>
      </c>
      <c r="BH624" s="16">
        <f ca="1">SUM(BC$12:BC624)+SUMIF(BD$12:BD624, "&lt;0")</f>
        <v>434069.32899999997</v>
      </c>
      <c r="BJ624" s="9">
        <v>44795</v>
      </c>
      <c r="BK624" s="14">
        <f t="shared" ca="1" si="535"/>
        <v>1750</v>
      </c>
      <c r="BL624" s="14">
        <f t="shared" ca="1" si="544"/>
        <v>1750</v>
      </c>
      <c r="BM624" s="14">
        <f t="shared" ca="1" si="551"/>
        <v>598.15099999999802</v>
      </c>
      <c r="BN624" s="14">
        <f t="shared" ca="1" si="526"/>
        <v>1151.849000000002</v>
      </c>
      <c r="BO624" s="14">
        <f t="shared" ca="1" si="527"/>
        <v>1151.849000000002</v>
      </c>
      <c r="BP624" s="14">
        <f t="shared" ref="BP624:BP687" ca="1" si="558">BK624+BP623</f>
        <v>1018464.9469999999</v>
      </c>
      <c r="BQ624" s="15">
        <f ca="1">SUM(BO$12:BO624)</f>
        <v>518395.61799999996</v>
      </c>
      <c r="BR624" s="16">
        <f ca="1">SUM(BM$12:BM624)+SUMIF(BN$12:BN624, "&lt;0")</f>
        <v>500069.32899999991</v>
      </c>
      <c r="BT624" s="9">
        <v>44795</v>
      </c>
      <c r="BU624" s="14">
        <f t="shared" ca="1" si="513"/>
        <v>2000</v>
      </c>
      <c r="BV624" s="14">
        <f t="shared" ca="1" si="538"/>
        <v>2000</v>
      </c>
      <c r="BW624" s="14">
        <f t="shared" ca="1" si="552"/>
        <v>598.15099999999802</v>
      </c>
      <c r="BX624" s="14">
        <f t="shared" ca="1" si="514"/>
        <v>1401.849000000002</v>
      </c>
      <c r="BY624" s="14">
        <f t="shared" ca="1" si="515"/>
        <v>1401.849000000002</v>
      </c>
      <c r="BZ624" s="14">
        <f t="shared" ca="1" si="528"/>
        <v>1153489.5629979603</v>
      </c>
      <c r="CA624" s="15">
        <f ca="1">SUM(BY$12:BY624)</f>
        <v>587420.23399796046</v>
      </c>
      <c r="CB624" s="16">
        <f ca="1">SUM(BW$12:BW624)+SUMIF(BX$12:BX624, "&lt;0")</f>
        <v>566069.32900000003</v>
      </c>
      <c r="CD624" s="9">
        <v>44795</v>
      </c>
      <c r="CE624" s="14">
        <f t="shared" ca="1" si="536"/>
        <v>2500</v>
      </c>
      <c r="CF624" s="14">
        <f t="shared" ca="1" si="545"/>
        <v>2500</v>
      </c>
      <c r="CG624" s="14">
        <f t="shared" ca="1" si="553"/>
        <v>922.97197051194644</v>
      </c>
      <c r="CH624" s="14">
        <f t="shared" ca="1" si="529"/>
        <v>1577.0280294880536</v>
      </c>
      <c r="CI624" s="14">
        <f t="shared" ca="1" si="530"/>
        <v>1577.0280294880536</v>
      </c>
      <c r="CJ624" s="14">
        <f t="shared" ref="CJ624:CJ687" ca="1" si="559">CE624+CJ623</f>
        <v>1416287.2951667549</v>
      </c>
      <c r="CK624" s="15">
        <f ca="1">SUM(CI$12:CI624)</f>
        <v>720105.15487492143</v>
      </c>
      <c r="CL624" s="16">
        <f ca="1">SUM(CG$12:CG624)+SUMIF(CH$12:CH624, "&lt;0")</f>
        <v>696182.14029183332</v>
      </c>
    </row>
    <row r="625" spans="1:90" x14ac:dyDescent="0.2">
      <c r="A625" s="24">
        <v>44796</v>
      </c>
      <c r="B625" s="54">
        <f ca="1">IF($A625&gt;= $C$5,$C$6, INDEX('Historical Data'!$D$2:$D$745, MATCH(A625, 'Historical Data'!$B$2:$B$745, 0)))</f>
        <v>1295.6389999999997</v>
      </c>
      <c r="C625" s="14">
        <f t="shared" ca="1" si="539"/>
        <v>1295.6389999999994</v>
      </c>
      <c r="D625" s="14">
        <f t="shared" ca="1" si="507"/>
        <v>92.47200000000521</v>
      </c>
      <c r="E625" s="14">
        <f t="shared" ca="1" si="516"/>
        <v>1203.1669999999945</v>
      </c>
      <c r="F625" s="14">
        <f t="shared" ca="1" si="508"/>
        <v>1203.1669999999945</v>
      </c>
      <c r="G625" s="14">
        <f t="shared" ca="1" si="531"/>
        <v>772588.20199999795</v>
      </c>
      <c r="H625" s="15">
        <f ca="1">SUM(F$12:F625)</f>
        <v>392377.70500000019</v>
      </c>
      <c r="I625" s="16">
        <f ca="1">SUM(D$12:D625)+SUMIF(E$12:E625, "&lt;0")</f>
        <v>380210.49700000009</v>
      </c>
      <c r="J625" s="15"/>
      <c r="K625" s="9">
        <v>44796</v>
      </c>
      <c r="L625" s="14">
        <f t="shared" ca="1" si="532"/>
        <v>1788.5130798771124</v>
      </c>
      <c r="M625" s="14">
        <f t="shared" ca="1" si="540"/>
        <v>1788.5130798771129</v>
      </c>
      <c r="N625" s="14">
        <f t="shared" ca="1" si="546"/>
        <v>92.47200000000521</v>
      </c>
      <c r="O625" s="14">
        <f t="shared" ca="1" si="517"/>
        <v>1696.0410798771072</v>
      </c>
      <c r="P625" s="14">
        <f t="shared" ca="1" si="518"/>
        <v>1696.0410798771072</v>
      </c>
      <c r="Q625" s="14">
        <f t="shared" ca="1" si="554"/>
        <v>1041204.5755330321</v>
      </c>
      <c r="R625" s="15">
        <f ca="1">SUM(P$12:P625)</f>
        <v>530875.32144546777</v>
      </c>
      <c r="S625" s="16">
        <f ca="1">SUM(N$12:N625)+SUMIF(O$12:O625, "&lt;0")</f>
        <v>510329.25408755703</v>
      </c>
      <c r="U625" s="9">
        <v>44796</v>
      </c>
      <c r="V625" s="14">
        <f t="shared" ca="1" si="533"/>
        <v>1250</v>
      </c>
      <c r="W625" s="14">
        <f t="shared" ca="1" si="541"/>
        <v>1250</v>
      </c>
      <c r="X625" s="14">
        <f t="shared" ca="1" si="547"/>
        <v>92.47200000000521</v>
      </c>
      <c r="Y625" s="14">
        <f t="shared" ca="1" si="519"/>
        <v>1157.5279999999948</v>
      </c>
      <c r="Z625" s="14">
        <f t="shared" ca="1" si="520"/>
        <v>1157.5279999999948</v>
      </c>
      <c r="AA625" s="14">
        <f t="shared" ca="1" si="555"/>
        <v>747714.94699999993</v>
      </c>
      <c r="AB625" s="15">
        <f ca="1">SUM(Z$12:Z625)</f>
        <v>379553.14599999995</v>
      </c>
      <c r="AC625" s="16">
        <f ca="1">SUM(X$12:X625)+SUMIF(Y$12:Y625, "&lt;0")</f>
        <v>368161.80100000009</v>
      </c>
      <c r="AE625" s="9">
        <v>44796</v>
      </c>
      <c r="AF625" s="14">
        <f t="shared" ca="1" si="509"/>
        <v>2000</v>
      </c>
      <c r="AG625" s="14">
        <f t="shared" ca="1" si="537"/>
        <v>2000</v>
      </c>
      <c r="AH625" s="14">
        <f t="shared" ca="1" si="548"/>
        <v>92.47200000000521</v>
      </c>
      <c r="AI625" s="14">
        <f t="shared" ca="1" si="510"/>
        <v>1907.5279999999948</v>
      </c>
      <c r="AJ625" s="14">
        <f t="shared" ca="1" si="511"/>
        <v>1907.5279999999948</v>
      </c>
      <c r="AK625" s="14">
        <f t="shared" ca="1" si="521"/>
        <v>1155489.5629979603</v>
      </c>
      <c r="AL625" s="15">
        <f ca="1">SUM(AJ$12:AJ625)</f>
        <v>589327.76199796051</v>
      </c>
      <c r="AM625" s="16">
        <f ca="1">SUM(AH$12:AH625)+SUMIF(AI$12:AI625, "&lt;0")</f>
        <v>566161.80099999998</v>
      </c>
      <c r="AO625" s="9">
        <v>44796</v>
      </c>
      <c r="AP625" s="14">
        <f t="shared" ca="1" si="512"/>
        <v>3000</v>
      </c>
      <c r="AQ625" s="14">
        <f t="shared" ca="1" si="542"/>
        <v>3000</v>
      </c>
      <c r="AR625" s="14">
        <f t="shared" ca="1" si="549"/>
        <v>711.13751937750794</v>
      </c>
      <c r="AS625" s="14">
        <f t="shared" ca="1" si="522"/>
        <v>2288.8624806224921</v>
      </c>
      <c r="AT625" s="14">
        <f t="shared" ca="1" si="523"/>
        <v>2288.8624806224921</v>
      </c>
      <c r="AU625" s="14">
        <f t="shared" ca="1" si="556"/>
        <v>1672390.7878561858</v>
      </c>
      <c r="AV625" s="15">
        <f ca="1">SUM(AT$12:AT625)</f>
        <v>853672.70563687629</v>
      </c>
      <c r="AW625" s="16">
        <f ca="1">SUM(AR$12:AR625)+SUMIF(AS$12:AS625, "&lt;0")</f>
        <v>818718.08221930952</v>
      </c>
      <c r="AX625" s="15"/>
      <c r="AZ625" s="9">
        <v>44796</v>
      </c>
      <c r="BA625" s="14">
        <f t="shared" ca="1" si="534"/>
        <v>1500</v>
      </c>
      <c r="BB625" s="14">
        <f t="shared" ca="1" si="543"/>
        <v>1500</v>
      </c>
      <c r="BC625" s="14">
        <f t="shared" ca="1" si="550"/>
        <v>92.47200000000521</v>
      </c>
      <c r="BD625" s="14">
        <f t="shared" ca="1" si="524"/>
        <v>1407.5279999999948</v>
      </c>
      <c r="BE625" s="14">
        <f t="shared" ca="1" si="525"/>
        <v>1407.5279999999948</v>
      </c>
      <c r="BF625" s="14">
        <f t="shared" ca="1" si="557"/>
        <v>883964.94699999993</v>
      </c>
      <c r="BG625" s="15">
        <f ca="1">SUM(BE$12:BE625)</f>
        <v>449803.14600000007</v>
      </c>
      <c r="BH625" s="16">
        <f ca="1">SUM(BC$12:BC625)+SUMIF(BD$12:BD625, "&lt;0")</f>
        <v>434161.80099999998</v>
      </c>
      <c r="BJ625" s="9">
        <v>44796</v>
      </c>
      <c r="BK625" s="14">
        <f t="shared" ca="1" si="535"/>
        <v>1750</v>
      </c>
      <c r="BL625" s="14">
        <f t="shared" ca="1" si="544"/>
        <v>1750</v>
      </c>
      <c r="BM625" s="14">
        <f t="shared" ca="1" si="551"/>
        <v>92.47200000000521</v>
      </c>
      <c r="BN625" s="14">
        <f t="shared" ca="1" si="526"/>
        <v>1657.5279999999948</v>
      </c>
      <c r="BO625" s="14">
        <f t="shared" ca="1" si="527"/>
        <v>1657.5279999999948</v>
      </c>
      <c r="BP625" s="14">
        <f t="shared" ca="1" si="558"/>
        <v>1020214.9469999999</v>
      </c>
      <c r="BQ625" s="15">
        <f ca="1">SUM(BO$12:BO625)</f>
        <v>520053.14599999995</v>
      </c>
      <c r="BR625" s="16">
        <f ca="1">SUM(BM$12:BM625)+SUMIF(BN$12:BN625, "&lt;0")</f>
        <v>500161.80099999998</v>
      </c>
      <c r="BT625" s="9">
        <v>44796</v>
      </c>
      <c r="BU625" s="14">
        <f t="shared" ca="1" si="513"/>
        <v>2000</v>
      </c>
      <c r="BV625" s="14">
        <f t="shared" ca="1" si="538"/>
        <v>2000</v>
      </c>
      <c r="BW625" s="14">
        <f t="shared" ca="1" si="552"/>
        <v>92.47200000000521</v>
      </c>
      <c r="BX625" s="14">
        <f t="shared" ca="1" si="514"/>
        <v>1907.5279999999948</v>
      </c>
      <c r="BY625" s="14">
        <f t="shared" ca="1" si="515"/>
        <v>1907.5279999999948</v>
      </c>
      <c r="BZ625" s="14">
        <f t="shared" ca="1" si="528"/>
        <v>1155489.5629979603</v>
      </c>
      <c r="CA625" s="15">
        <f ca="1">SUM(BY$12:BY625)</f>
        <v>589327.76199796051</v>
      </c>
      <c r="CB625" s="16">
        <f ca="1">SUM(BW$12:BW625)+SUMIF(BX$12:BX625, "&lt;0")</f>
        <v>566161.80099999998</v>
      </c>
      <c r="CD625" s="9">
        <v>44796</v>
      </c>
      <c r="CE625" s="14">
        <f t="shared" ca="1" si="536"/>
        <v>2500</v>
      </c>
      <c r="CF625" s="14">
        <f t="shared" ca="1" si="545"/>
        <v>2500</v>
      </c>
      <c r="CG625" s="14">
        <f t="shared" ca="1" si="553"/>
        <v>391.5152405378908</v>
      </c>
      <c r="CH625" s="14">
        <f t="shared" ca="1" si="529"/>
        <v>2108.4847594621092</v>
      </c>
      <c r="CI625" s="14">
        <f t="shared" ca="1" si="530"/>
        <v>2108.4847594621092</v>
      </c>
      <c r="CJ625" s="14">
        <f t="shared" ca="1" si="559"/>
        <v>1418787.2951667549</v>
      </c>
      <c r="CK625" s="15">
        <f ca="1">SUM(CI$12:CI625)</f>
        <v>722213.63963438349</v>
      </c>
      <c r="CL625" s="16">
        <f ca="1">SUM(CG$12:CG625)+SUMIF(CH$12:CH625, "&lt;0")</f>
        <v>696573.65553237125</v>
      </c>
    </row>
    <row r="626" spans="1:90" x14ac:dyDescent="0.2">
      <c r="A626" s="24">
        <v>44797</v>
      </c>
      <c r="B626" s="54">
        <f ca="1">IF($A626&gt;= $C$5,$C$6, INDEX('Historical Data'!$D$2:$D$745, MATCH(A626, 'Historical Data'!$B$2:$B$745, 0)))</f>
        <v>1295.6389999999997</v>
      </c>
      <c r="C626" s="14">
        <f t="shared" ca="1" si="539"/>
        <v>1295.6389999999994</v>
      </c>
      <c r="D626" s="14">
        <f t="shared" ca="1" si="507"/>
        <v>941.08399999999892</v>
      </c>
      <c r="E626" s="14">
        <f t="shared" ca="1" si="516"/>
        <v>354.55500000000075</v>
      </c>
      <c r="F626" s="14">
        <f t="shared" ca="1" si="508"/>
        <v>354.55500000000075</v>
      </c>
      <c r="G626" s="14">
        <f t="shared" ca="1" si="531"/>
        <v>773883.84099999792</v>
      </c>
      <c r="H626" s="15">
        <f ca="1">SUM(F$12:F626)</f>
        <v>392732.26000000018</v>
      </c>
      <c r="I626" s="16">
        <f ca="1">SUM(D$12:D626)+SUMIF(E$12:E626, "&lt;0")</f>
        <v>381151.58100000006</v>
      </c>
      <c r="J626" s="15"/>
      <c r="K626" s="9">
        <v>44797</v>
      </c>
      <c r="L626" s="14">
        <f t="shared" ca="1" si="532"/>
        <v>1788.5130798771124</v>
      </c>
      <c r="M626" s="14">
        <f t="shared" ca="1" si="540"/>
        <v>1788.5130798771129</v>
      </c>
      <c r="N626" s="14">
        <f t="shared" ca="1" si="546"/>
        <v>941.08399999999892</v>
      </c>
      <c r="O626" s="14">
        <f t="shared" ca="1" si="517"/>
        <v>847.42907987711351</v>
      </c>
      <c r="P626" s="14">
        <f t="shared" ca="1" si="518"/>
        <v>847.42907987711351</v>
      </c>
      <c r="Q626" s="14">
        <f t="shared" ca="1" si="554"/>
        <v>1042993.0886129092</v>
      </c>
      <c r="R626" s="15">
        <f ca="1">SUM(P$12:P626)</f>
        <v>531722.75052534486</v>
      </c>
      <c r="S626" s="16">
        <f ca="1">SUM(N$12:N626)+SUMIF(O$12:O626, "&lt;0")</f>
        <v>511270.338087557</v>
      </c>
      <c r="U626" s="9">
        <v>44797</v>
      </c>
      <c r="V626" s="14">
        <f t="shared" ca="1" si="533"/>
        <v>1250</v>
      </c>
      <c r="W626" s="14">
        <f t="shared" ca="1" si="541"/>
        <v>1250</v>
      </c>
      <c r="X626" s="14">
        <f t="shared" ca="1" si="547"/>
        <v>941.08399999999892</v>
      </c>
      <c r="Y626" s="14">
        <f t="shared" ca="1" si="519"/>
        <v>308.91600000000108</v>
      </c>
      <c r="Z626" s="14">
        <f t="shared" ca="1" si="520"/>
        <v>308.91600000000108</v>
      </c>
      <c r="AA626" s="14">
        <f t="shared" ca="1" si="555"/>
        <v>748964.94699999993</v>
      </c>
      <c r="AB626" s="15">
        <f ca="1">SUM(Z$12:Z626)</f>
        <v>379862.06199999998</v>
      </c>
      <c r="AC626" s="16">
        <f ca="1">SUM(X$12:X626)+SUMIF(Y$12:Y626, "&lt;0")</f>
        <v>369102.88500000007</v>
      </c>
      <c r="AE626" s="9">
        <v>44797</v>
      </c>
      <c r="AF626" s="14">
        <f t="shared" ca="1" si="509"/>
        <v>2000</v>
      </c>
      <c r="AG626" s="14">
        <f t="shared" ca="1" si="537"/>
        <v>2000</v>
      </c>
      <c r="AH626" s="14">
        <f t="shared" ca="1" si="548"/>
        <v>941.08399999999892</v>
      </c>
      <c r="AI626" s="14">
        <f t="shared" ca="1" si="510"/>
        <v>1058.9160000000011</v>
      </c>
      <c r="AJ626" s="14">
        <f t="shared" ca="1" si="511"/>
        <v>1058.9160000000011</v>
      </c>
      <c r="AK626" s="14">
        <f t="shared" ca="1" si="521"/>
        <v>1157489.5629979603</v>
      </c>
      <c r="AL626" s="15">
        <f ca="1">SUM(AJ$12:AJ626)</f>
        <v>590386.67799796048</v>
      </c>
      <c r="AM626" s="16">
        <f ca="1">SUM(AH$12:AH626)+SUMIF(AI$12:AI626, "&lt;0")</f>
        <v>567102.88500000001</v>
      </c>
      <c r="AO626" s="9">
        <v>44797</v>
      </c>
      <c r="AP626" s="14">
        <f t="shared" ca="1" si="512"/>
        <v>3000</v>
      </c>
      <c r="AQ626" s="14">
        <f t="shared" ca="1" si="542"/>
        <v>3000</v>
      </c>
      <c r="AR626" s="14">
        <f t="shared" ca="1" si="549"/>
        <v>1559.7495193775021</v>
      </c>
      <c r="AS626" s="14">
        <f t="shared" ca="1" si="522"/>
        <v>1440.2504806224979</v>
      </c>
      <c r="AT626" s="14">
        <f t="shared" ca="1" si="523"/>
        <v>1440.2504806224979</v>
      </c>
      <c r="AU626" s="14">
        <f t="shared" ca="1" si="556"/>
        <v>1675390.7878561858</v>
      </c>
      <c r="AV626" s="15">
        <f ca="1">SUM(AT$12:AT626)</f>
        <v>855112.9561174988</v>
      </c>
      <c r="AW626" s="16">
        <f ca="1">SUM(AR$12:AR626)+SUMIF(AS$12:AS626, "&lt;0")</f>
        <v>820277.831738687</v>
      </c>
      <c r="AX626" s="15"/>
      <c r="AZ626" s="9">
        <v>44797</v>
      </c>
      <c r="BA626" s="14">
        <f t="shared" ca="1" si="534"/>
        <v>1500</v>
      </c>
      <c r="BB626" s="14">
        <f t="shared" ca="1" si="543"/>
        <v>1500</v>
      </c>
      <c r="BC626" s="14">
        <f t="shared" ca="1" si="550"/>
        <v>941.08399999999892</v>
      </c>
      <c r="BD626" s="14">
        <f t="shared" ca="1" si="524"/>
        <v>558.91600000000108</v>
      </c>
      <c r="BE626" s="14">
        <f t="shared" ca="1" si="525"/>
        <v>558.91600000000108</v>
      </c>
      <c r="BF626" s="14">
        <f t="shared" ca="1" si="557"/>
        <v>885464.94699999993</v>
      </c>
      <c r="BG626" s="15">
        <f ca="1">SUM(BE$12:BE626)</f>
        <v>450362.06200000009</v>
      </c>
      <c r="BH626" s="16">
        <f ca="1">SUM(BC$12:BC626)+SUMIF(BD$12:BD626, "&lt;0")</f>
        <v>435102.88499999995</v>
      </c>
      <c r="BJ626" s="9">
        <v>44797</v>
      </c>
      <c r="BK626" s="14">
        <f t="shared" ca="1" si="535"/>
        <v>1750</v>
      </c>
      <c r="BL626" s="14">
        <f t="shared" ca="1" si="544"/>
        <v>1750</v>
      </c>
      <c r="BM626" s="14">
        <f t="shared" ca="1" si="551"/>
        <v>941.08399999999892</v>
      </c>
      <c r="BN626" s="14">
        <f t="shared" ca="1" si="526"/>
        <v>808.91600000000108</v>
      </c>
      <c r="BO626" s="14">
        <f t="shared" ca="1" si="527"/>
        <v>808.91600000000108</v>
      </c>
      <c r="BP626" s="14">
        <f t="shared" ca="1" si="558"/>
        <v>1021964.9469999999</v>
      </c>
      <c r="BQ626" s="15">
        <f ca="1">SUM(BO$12:BO626)</f>
        <v>520862.06199999998</v>
      </c>
      <c r="BR626" s="16">
        <f ca="1">SUM(BM$12:BM626)+SUMIF(BN$12:BN626, "&lt;0")</f>
        <v>501102.88499999989</v>
      </c>
      <c r="BT626" s="9">
        <v>44797</v>
      </c>
      <c r="BU626" s="14">
        <f t="shared" ca="1" si="513"/>
        <v>2000</v>
      </c>
      <c r="BV626" s="14">
        <f t="shared" ca="1" si="538"/>
        <v>2000</v>
      </c>
      <c r="BW626" s="14">
        <f t="shared" ca="1" si="552"/>
        <v>941.08399999999892</v>
      </c>
      <c r="BX626" s="14">
        <f t="shared" ca="1" si="514"/>
        <v>1058.9160000000011</v>
      </c>
      <c r="BY626" s="14">
        <f t="shared" ca="1" si="515"/>
        <v>1058.9160000000011</v>
      </c>
      <c r="BZ626" s="14">
        <f t="shared" ca="1" si="528"/>
        <v>1157489.5629979603</v>
      </c>
      <c r="CA626" s="15">
        <f ca="1">SUM(BY$12:BY626)</f>
        <v>590386.67799796048</v>
      </c>
      <c r="CB626" s="16">
        <f ca="1">SUM(BW$12:BW626)+SUMIF(BX$12:BX626, "&lt;0")</f>
        <v>567102.88500000001</v>
      </c>
      <c r="CD626" s="9">
        <v>44797</v>
      </c>
      <c r="CE626" s="14">
        <f t="shared" ca="1" si="536"/>
        <v>2500</v>
      </c>
      <c r="CF626" s="14">
        <f t="shared" ca="1" si="545"/>
        <v>2500</v>
      </c>
      <c r="CG626" s="14">
        <f t="shared" ca="1" si="553"/>
        <v>1214.3495105638222</v>
      </c>
      <c r="CH626" s="14">
        <f t="shared" ca="1" si="529"/>
        <v>1285.6504894361778</v>
      </c>
      <c r="CI626" s="14">
        <f t="shared" ca="1" si="530"/>
        <v>1285.6504894361778</v>
      </c>
      <c r="CJ626" s="14">
        <f t="shared" ca="1" si="559"/>
        <v>1421287.2951667549</v>
      </c>
      <c r="CK626" s="15">
        <f ca="1">SUM(CI$12:CI626)</f>
        <v>723499.29012381972</v>
      </c>
      <c r="CL626" s="16">
        <f ca="1">SUM(CG$12:CG626)+SUMIF(CH$12:CH626, "&lt;0")</f>
        <v>697788.00504293502</v>
      </c>
    </row>
    <row r="627" spans="1:90" x14ac:dyDescent="0.2">
      <c r="A627" s="24">
        <v>44798</v>
      </c>
      <c r="B627" s="54">
        <f ca="1">IF($A627&gt;= $C$5,$C$6, INDEX('Historical Data'!$D$2:$D$745, MATCH(A627, 'Historical Data'!$B$2:$B$745, 0)))</f>
        <v>1295.6389999999997</v>
      </c>
      <c r="C627" s="14">
        <f t="shared" ca="1" si="539"/>
        <v>1295.6389999999994</v>
      </c>
      <c r="D627" s="14">
        <f t="shared" ca="1" si="507"/>
        <v>705.14399999999659</v>
      </c>
      <c r="E627" s="14">
        <f t="shared" ca="1" si="516"/>
        <v>590.49500000000307</v>
      </c>
      <c r="F627" s="14">
        <f t="shared" ca="1" si="508"/>
        <v>590.49500000000307</v>
      </c>
      <c r="G627" s="14">
        <f t="shared" ca="1" si="531"/>
        <v>775179.47999999789</v>
      </c>
      <c r="H627" s="15">
        <f ca="1">SUM(F$12:F627)</f>
        <v>393322.75500000018</v>
      </c>
      <c r="I627" s="16">
        <f ca="1">SUM(D$12:D627)+SUMIF(E$12:E627, "&lt;0")</f>
        <v>381856.72500000003</v>
      </c>
      <c r="J627" s="15"/>
      <c r="K627" s="9">
        <v>44798</v>
      </c>
      <c r="L627" s="14">
        <f t="shared" ca="1" si="532"/>
        <v>1788.5130798771124</v>
      </c>
      <c r="M627" s="14">
        <f t="shared" ca="1" si="540"/>
        <v>1788.5130798771129</v>
      </c>
      <c r="N627" s="14">
        <f t="shared" ca="1" si="546"/>
        <v>705.14399999999659</v>
      </c>
      <c r="O627" s="14">
        <f t="shared" ca="1" si="517"/>
        <v>1083.3690798771158</v>
      </c>
      <c r="P627" s="14">
        <f t="shared" ca="1" si="518"/>
        <v>1083.3690798771158</v>
      </c>
      <c r="Q627" s="14">
        <f t="shared" ca="1" si="554"/>
        <v>1044781.6016927863</v>
      </c>
      <c r="R627" s="15">
        <f ca="1">SUM(P$12:P627)</f>
        <v>532806.11960522202</v>
      </c>
      <c r="S627" s="16">
        <f ca="1">SUM(N$12:N627)+SUMIF(O$12:O627, "&lt;0")</f>
        <v>511975.48208755697</v>
      </c>
      <c r="U627" s="9">
        <v>44798</v>
      </c>
      <c r="V627" s="14">
        <f t="shared" ca="1" si="533"/>
        <v>1250</v>
      </c>
      <c r="W627" s="14">
        <f t="shared" ca="1" si="541"/>
        <v>1250</v>
      </c>
      <c r="X627" s="14">
        <f t="shared" ca="1" si="547"/>
        <v>705.14399999999659</v>
      </c>
      <c r="Y627" s="14">
        <f t="shared" ca="1" si="519"/>
        <v>544.85600000000341</v>
      </c>
      <c r="Z627" s="14">
        <f t="shared" ca="1" si="520"/>
        <v>544.85600000000341</v>
      </c>
      <c r="AA627" s="14">
        <f t="shared" ca="1" si="555"/>
        <v>750214.94699999993</v>
      </c>
      <c r="AB627" s="15">
        <f ca="1">SUM(Z$12:Z627)</f>
        <v>380406.91800000001</v>
      </c>
      <c r="AC627" s="16">
        <f ca="1">SUM(X$12:X627)+SUMIF(Y$12:Y627, "&lt;0")</f>
        <v>369808.02900000004</v>
      </c>
      <c r="AE627" s="9">
        <v>44798</v>
      </c>
      <c r="AF627" s="14">
        <f t="shared" ca="1" si="509"/>
        <v>2000</v>
      </c>
      <c r="AG627" s="14">
        <f t="shared" ca="1" si="537"/>
        <v>2000</v>
      </c>
      <c r="AH627" s="14">
        <f t="shared" ca="1" si="548"/>
        <v>705.14399999999659</v>
      </c>
      <c r="AI627" s="14">
        <f t="shared" ca="1" si="510"/>
        <v>1294.8560000000034</v>
      </c>
      <c r="AJ627" s="14">
        <f t="shared" ca="1" si="511"/>
        <v>1294.8560000000034</v>
      </c>
      <c r="AK627" s="14">
        <f t="shared" ca="1" si="521"/>
        <v>1159489.5629979603</v>
      </c>
      <c r="AL627" s="15">
        <f ca="1">SUM(AJ$12:AJ627)</f>
        <v>591681.53399796051</v>
      </c>
      <c r="AM627" s="16">
        <f ca="1">SUM(AH$12:AH627)+SUMIF(AI$12:AI627, "&lt;0")</f>
        <v>567808.02899999998</v>
      </c>
      <c r="AO627" s="9">
        <v>44798</v>
      </c>
      <c r="AP627" s="14">
        <f t="shared" ca="1" si="512"/>
        <v>3000</v>
      </c>
      <c r="AQ627" s="14">
        <f t="shared" ca="1" si="542"/>
        <v>3000</v>
      </c>
      <c r="AR627" s="14">
        <f t="shared" ca="1" si="549"/>
        <v>1323.8095193774993</v>
      </c>
      <c r="AS627" s="14">
        <f t="shared" ca="1" si="522"/>
        <v>1676.1904806225007</v>
      </c>
      <c r="AT627" s="14">
        <f t="shared" ca="1" si="523"/>
        <v>1676.1904806225007</v>
      </c>
      <c r="AU627" s="14">
        <f t="shared" ca="1" si="556"/>
        <v>1678390.7878561858</v>
      </c>
      <c r="AV627" s="15">
        <f ca="1">SUM(AT$12:AT627)</f>
        <v>856789.14659812127</v>
      </c>
      <c r="AW627" s="16">
        <f ca="1">SUM(AR$12:AR627)+SUMIF(AS$12:AS627, "&lt;0")</f>
        <v>821601.64125806454</v>
      </c>
      <c r="AX627" s="15"/>
      <c r="AZ627" s="9">
        <v>44798</v>
      </c>
      <c r="BA627" s="14">
        <f t="shared" ca="1" si="534"/>
        <v>1500</v>
      </c>
      <c r="BB627" s="14">
        <f t="shared" ca="1" si="543"/>
        <v>1500</v>
      </c>
      <c r="BC627" s="14">
        <f t="shared" ca="1" si="550"/>
        <v>705.14399999999659</v>
      </c>
      <c r="BD627" s="14">
        <f t="shared" ca="1" si="524"/>
        <v>794.85600000000341</v>
      </c>
      <c r="BE627" s="14">
        <f t="shared" ca="1" si="525"/>
        <v>794.85600000000341</v>
      </c>
      <c r="BF627" s="14">
        <f t="shared" ca="1" si="557"/>
        <v>886964.94699999993</v>
      </c>
      <c r="BG627" s="15">
        <f ca="1">SUM(BE$12:BE627)</f>
        <v>451156.91800000012</v>
      </c>
      <c r="BH627" s="16">
        <f ca="1">SUM(BC$12:BC627)+SUMIF(BD$12:BD627, "&lt;0")</f>
        <v>435808.02899999992</v>
      </c>
      <c r="BJ627" s="9">
        <v>44798</v>
      </c>
      <c r="BK627" s="14">
        <f t="shared" ca="1" si="535"/>
        <v>1750</v>
      </c>
      <c r="BL627" s="14">
        <f t="shared" ca="1" si="544"/>
        <v>1750</v>
      </c>
      <c r="BM627" s="14">
        <f t="shared" ca="1" si="551"/>
        <v>705.14399999999659</v>
      </c>
      <c r="BN627" s="14">
        <f t="shared" ca="1" si="526"/>
        <v>1044.8560000000034</v>
      </c>
      <c r="BO627" s="14">
        <f t="shared" ca="1" si="527"/>
        <v>1044.8560000000034</v>
      </c>
      <c r="BP627" s="14">
        <f t="shared" ca="1" si="558"/>
        <v>1023714.9469999999</v>
      </c>
      <c r="BQ627" s="15">
        <f ca="1">SUM(BO$12:BO627)</f>
        <v>521906.91800000001</v>
      </c>
      <c r="BR627" s="16">
        <f ca="1">SUM(BM$12:BM627)+SUMIF(BN$12:BN627, "&lt;0")</f>
        <v>501808.02899999986</v>
      </c>
      <c r="BT627" s="9">
        <v>44798</v>
      </c>
      <c r="BU627" s="14">
        <f t="shared" ca="1" si="513"/>
        <v>2000</v>
      </c>
      <c r="BV627" s="14">
        <f t="shared" ca="1" si="538"/>
        <v>2000</v>
      </c>
      <c r="BW627" s="14">
        <f t="shared" ca="1" si="552"/>
        <v>705.14399999999659</v>
      </c>
      <c r="BX627" s="14">
        <f t="shared" ca="1" si="514"/>
        <v>1294.8560000000034</v>
      </c>
      <c r="BY627" s="14">
        <f t="shared" ca="1" si="515"/>
        <v>1294.8560000000034</v>
      </c>
      <c r="BZ627" s="14">
        <f t="shared" ca="1" si="528"/>
        <v>1159489.5629979603</v>
      </c>
      <c r="CA627" s="15">
        <f ca="1">SUM(BY$12:BY627)</f>
        <v>591681.53399796051</v>
      </c>
      <c r="CB627" s="16">
        <f ca="1">SUM(BW$12:BW627)+SUMIF(BX$12:BX627, "&lt;0")</f>
        <v>567808.02899999998</v>
      </c>
      <c r="CD627" s="9">
        <v>44798</v>
      </c>
      <c r="CE627" s="14">
        <f t="shared" ca="1" si="536"/>
        <v>2500</v>
      </c>
      <c r="CF627" s="14">
        <f t="shared" ca="1" si="545"/>
        <v>2500</v>
      </c>
      <c r="CG627" s="14">
        <f t="shared" ca="1" si="553"/>
        <v>952.631780589757</v>
      </c>
      <c r="CH627" s="14">
        <f t="shared" ca="1" si="529"/>
        <v>1547.368219410243</v>
      </c>
      <c r="CI627" s="14">
        <f t="shared" ca="1" si="530"/>
        <v>1547.368219410243</v>
      </c>
      <c r="CJ627" s="14">
        <f t="shared" ca="1" si="559"/>
        <v>1423787.2951667549</v>
      </c>
      <c r="CK627" s="15">
        <f ca="1">SUM(CI$12:CI627)</f>
        <v>725046.65834322991</v>
      </c>
      <c r="CL627" s="16">
        <f ca="1">SUM(CG$12:CG627)+SUMIF(CH$12:CH627, "&lt;0")</f>
        <v>698740.63682352484</v>
      </c>
    </row>
    <row r="628" spans="1:90" x14ac:dyDescent="0.2">
      <c r="A628" s="24">
        <v>44799</v>
      </c>
      <c r="B628" s="54">
        <f ca="1">IF($A628&gt;= $C$5,$C$6, INDEX('Historical Data'!$D$2:$D$745, MATCH(A628, 'Historical Data'!$B$2:$B$745, 0)))</f>
        <v>1295.6389999999997</v>
      </c>
      <c r="C628" s="14">
        <f t="shared" ca="1" si="539"/>
        <v>1295.6389999999994</v>
      </c>
      <c r="D628" s="14">
        <f t="shared" ca="1" si="507"/>
        <v>0</v>
      </c>
      <c r="E628" s="14">
        <f t="shared" ca="1" si="516"/>
        <v>1295.6389999999997</v>
      </c>
      <c r="F628" s="14">
        <f t="shared" ca="1" si="508"/>
        <v>1295.6389999999997</v>
      </c>
      <c r="G628" s="14">
        <f t="shared" ca="1" si="531"/>
        <v>776475.11899999785</v>
      </c>
      <c r="H628" s="15">
        <f ca="1">SUM(F$12:F628)</f>
        <v>394618.3940000002</v>
      </c>
      <c r="I628" s="16">
        <f ca="1">SUM(D$12:D628)+SUMIF(E$12:E628, "&lt;0")</f>
        <v>381856.72500000003</v>
      </c>
      <c r="J628" s="15"/>
      <c r="K628" s="9">
        <v>44799</v>
      </c>
      <c r="L628" s="14">
        <f t="shared" ca="1" si="532"/>
        <v>1788.5130798771124</v>
      </c>
      <c r="M628" s="14">
        <f t="shared" ca="1" si="540"/>
        <v>1788.5130798771129</v>
      </c>
      <c r="N628" s="14">
        <f t="shared" ca="1" si="546"/>
        <v>0</v>
      </c>
      <c r="O628" s="14">
        <f t="shared" ca="1" si="517"/>
        <v>1788.5130798771124</v>
      </c>
      <c r="P628" s="14">
        <f t="shared" ca="1" si="518"/>
        <v>1788.5130798771124</v>
      </c>
      <c r="Q628" s="14">
        <f t="shared" ca="1" si="554"/>
        <v>1046570.1147726635</v>
      </c>
      <c r="R628" s="15">
        <f ca="1">SUM(P$12:P628)</f>
        <v>534594.63268509915</v>
      </c>
      <c r="S628" s="16">
        <f ca="1">SUM(N$12:N628)+SUMIF(O$12:O628, "&lt;0")</f>
        <v>511975.48208755697</v>
      </c>
      <c r="U628" s="9">
        <v>44799</v>
      </c>
      <c r="V628" s="14">
        <f t="shared" ca="1" si="533"/>
        <v>1250</v>
      </c>
      <c r="W628" s="14">
        <f t="shared" ca="1" si="541"/>
        <v>1250</v>
      </c>
      <c r="X628" s="14">
        <f t="shared" ca="1" si="547"/>
        <v>0</v>
      </c>
      <c r="Y628" s="14">
        <f t="shared" ca="1" si="519"/>
        <v>1250</v>
      </c>
      <c r="Z628" s="14">
        <f t="shared" ca="1" si="520"/>
        <v>1250</v>
      </c>
      <c r="AA628" s="14">
        <f t="shared" ca="1" si="555"/>
        <v>751464.94699999993</v>
      </c>
      <c r="AB628" s="15">
        <f ca="1">SUM(Z$12:Z628)</f>
        <v>381656.91800000001</v>
      </c>
      <c r="AC628" s="16">
        <f ca="1">SUM(X$12:X628)+SUMIF(Y$12:Y628, "&lt;0")</f>
        <v>369808.02900000004</v>
      </c>
      <c r="AE628" s="9">
        <v>44799</v>
      </c>
      <c r="AF628" s="14">
        <f t="shared" ca="1" si="509"/>
        <v>2000</v>
      </c>
      <c r="AG628" s="14">
        <f t="shared" ca="1" si="537"/>
        <v>2000</v>
      </c>
      <c r="AH628" s="14">
        <f t="shared" ca="1" si="548"/>
        <v>0</v>
      </c>
      <c r="AI628" s="14">
        <f t="shared" ca="1" si="510"/>
        <v>2000</v>
      </c>
      <c r="AJ628" s="14">
        <f t="shared" ca="1" si="511"/>
        <v>2000</v>
      </c>
      <c r="AK628" s="14">
        <f t="shared" ca="1" si="521"/>
        <v>1161489.5629979603</v>
      </c>
      <c r="AL628" s="15">
        <f ca="1">SUM(AJ$12:AJ628)</f>
        <v>593681.53399796051</v>
      </c>
      <c r="AM628" s="16">
        <f ca="1">SUM(AH$12:AH628)+SUMIF(AI$12:AI628, "&lt;0")</f>
        <v>567808.02899999998</v>
      </c>
      <c r="AO628" s="9">
        <v>44799</v>
      </c>
      <c r="AP628" s="14">
        <f t="shared" ca="1" si="512"/>
        <v>3000</v>
      </c>
      <c r="AQ628" s="14">
        <f t="shared" ca="1" si="542"/>
        <v>3000</v>
      </c>
      <c r="AR628" s="14">
        <f t="shared" ca="1" si="549"/>
        <v>618.66551937750273</v>
      </c>
      <c r="AS628" s="14">
        <f t="shared" ca="1" si="522"/>
        <v>2381.3344806224973</v>
      </c>
      <c r="AT628" s="14">
        <f t="shared" ca="1" si="523"/>
        <v>2381.3344806224973</v>
      </c>
      <c r="AU628" s="14">
        <f t="shared" ca="1" si="556"/>
        <v>1681390.7878561858</v>
      </c>
      <c r="AV628" s="15">
        <f ca="1">SUM(AT$12:AT628)</f>
        <v>859170.48107874382</v>
      </c>
      <c r="AW628" s="16">
        <f ca="1">SUM(AR$12:AR628)+SUMIF(AS$12:AS628, "&lt;0")</f>
        <v>822220.30677744199</v>
      </c>
      <c r="AX628" s="15"/>
      <c r="AZ628" s="9">
        <v>44799</v>
      </c>
      <c r="BA628" s="14">
        <f t="shared" ca="1" si="534"/>
        <v>1500</v>
      </c>
      <c r="BB628" s="14">
        <f t="shared" ca="1" si="543"/>
        <v>1500</v>
      </c>
      <c r="BC628" s="14">
        <f t="shared" ca="1" si="550"/>
        <v>0</v>
      </c>
      <c r="BD628" s="14">
        <f t="shared" ca="1" si="524"/>
        <v>1500</v>
      </c>
      <c r="BE628" s="14">
        <f t="shared" ca="1" si="525"/>
        <v>1500</v>
      </c>
      <c r="BF628" s="14">
        <f t="shared" ca="1" si="557"/>
        <v>888464.94699999993</v>
      </c>
      <c r="BG628" s="15">
        <f ca="1">SUM(BE$12:BE628)</f>
        <v>452656.91800000012</v>
      </c>
      <c r="BH628" s="16">
        <f ca="1">SUM(BC$12:BC628)+SUMIF(BD$12:BD628, "&lt;0")</f>
        <v>435808.02899999992</v>
      </c>
      <c r="BJ628" s="9">
        <v>44799</v>
      </c>
      <c r="BK628" s="14">
        <f t="shared" ca="1" si="535"/>
        <v>1750</v>
      </c>
      <c r="BL628" s="14">
        <f t="shared" ca="1" si="544"/>
        <v>1750</v>
      </c>
      <c r="BM628" s="14">
        <f t="shared" ca="1" si="551"/>
        <v>0</v>
      </c>
      <c r="BN628" s="14">
        <f t="shared" ca="1" si="526"/>
        <v>1750</v>
      </c>
      <c r="BO628" s="14">
        <f t="shared" ca="1" si="527"/>
        <v>1750</v>
      </c>
      <c r="BP628" s="14">
        <f t="shared" ca="1" si="558"/>
        <v>1025464.9469999999</v>
      </c>
      <c r="BQ628" s="15">
        <f ca="1">SUM(BO$12:BO628)</f>
        <v>523656.91800000001</v>
      </c>
      <c r="BR628" s="16">
        <f ca="1">SUM(BM$12:BM628)+SUMIF(BN$12:BN628, "&lt;0")</f>
        <v>501808.02899999986</v>
      </c>
      <c r="BT628" s="9">
        <v>44799</v>
      </c>
      <c r="BU628" s="14">
        <f t="shared" ca="1" si="513"/>
        <v>2000</v>
      </c>
      <c r="BV628" s="14">
        <f t="shared" ca="1" si="538"/>
        <v>2000</v>
      </c>
      <c r="BW628" s="14">
        <f t="shared" ca="1" si="552"/>
        <v>0</v>
      </c>
      <c r="BX628" s="14">
        <f t="shared" ca="1" si="514"/>
        <v>2000</v>
      </c>
      <c r="BY628" s="14">
        <f t="shared" ca="1" si="515"/>
        <v>2000</v>
      </c>
      <c r="BZ628" s="14">
        <f t="shared" ca="1" si="528"/>
        <v>1161489.5629979603</v>
      </c>
      <c r="CA628" s="15">
        <f ca="1">SUM(BY$12:BY628)</f>
        <v>593681.53399796051</v>
      </c>
      <c r="CB628" s="16">
        <f ca="1">SUM(BW$12:BW628)+SUMIF(BX$12:BX628, "&lt;0")</f>
        <v>567808.02899999998</v>
      </c>
      <c r="CD628" s="9">
        <v>44799</v>
      </c>
      <c r="CE628" s="14">
        <f t="shared" ca="1" si="536"/>
        <v>2500</v>
      </c>
      <c r="CF628" s="14">
        <f t="shared" ca="1" si="545"/>
        <v>2500</v>
      </c>
      <c r="CG628" s="14">
        <f t="shared" ca="1" si="553"/>
        <v>221.71005061569804</v>
      </c>
      <c r="CH628" s="14">
        <f t="shared" ca="1" si="529"/>
        <v>2278.289949384302</v>
      </c>
      <c r="CI628" s="14">
        <f t="shared" ca="1" si="530"/>
        <v>2278.289949384302</v>
      </c>
      <c r="CJ628" s="14">
        <f t="shared" ca="1" si="559"/>
        <v>1426287.2951667549</v>
      </c>
      <c r="CK628" s="15">
        <f ca="1">SUM(CI$12:CI628)</f>
        <v>727324.94829261419</v>
      </c>
      <c r="CL628" s="16">
        <f ca="1">SUM(CG$12:CG628)+SUMIF(CH$12:CH628, "&lt;0")</f>
        <v>698962.34687414055</v>
      </c>
    </row>
    <row r="629" spans="1:90" x14ac:dyDescent="0.2">
      <c r="A629" s="24">
        <v>44800</v>
      </c>
      <c r="B629" s="54">
        <f ca="1">IF($A629&gt;= $C$5,$C$6, INDEX('Historical Data'!$D$2:$D$745, MATCH(A629, 'Historical Data'!$B$2:$B$745, 0)))</f>
        <v>1295.6389999999997</v>
      </c>
      <c r="C629" s="14">
        <f t="shared" ca="1" si="539"/>
        <v>1295.6389999999994</v>
      </c>
      <c r="D629" s="14">
        <f t="shared" ca="1" si="507"/>
        <v>174.79100000000108</v>
      </c>
      <c r="E629" s="14">
        <f t="shared" ca="1" si="516"/>
        <v>1120.8479999999986</v>
      </c>
      <c r="F629" s="14">
        <f t="shared" ca="1" si="508"/>
        <v>1120.8479999999986</v>
      </c>
      <c r="G629" s="14">
        <f t="shared" ca="1" si="531"/>
        <v>777770.75799999782</v>
      </c>
      <c r="H629" s="15">
        <f ca="1">SUM(F$12:F629)</f>
        <v>395739.2420000002</v>
      </c>
      <c r="I629" s="16">
        <f ca="1">SUM(D$12:D629)+SUMIF(E$12:E629, "&lt;0")</f>
        <v>382031.51600000006</v>
      </c>
      <c r="J629" s="15"/>
      <c r="K629" s="9">
        <v>44800</v>
      </c>
      <c r="L629" s="14">
        <f t="shared" ca="1" si="532"/>
        <v>1788.5130798771124</v>
      </c>
      <c r="M629" s="14">
        <f t="shared" ca="1" si="540"/>
        <v>1788.5130798771129</v>
      </c>
      <c r="N629" s="14">
        <f t="shared" ca="1" si="546"/>
        <v>174.79100000000108</v>
      </c>
      <c r="O629" s="14">
        <f t="shared" ca="1" si="517"/>
        <v>1613.7220798771114</v>
      </c>
      <c r="P629" s="14">
        <f t="shared" ca="1" si="518"/>
        <v>1613.7220798771114</v>
      </c>
      <c r="Q629" s="14">
        <f t="shared" ca="1" si="554"/>
        <v>1048358.6278525406</v>
      </c>
      <c r="R629" s="15">
        <f ca="1">SUM(P$12:P629)</f>
        <v>536208.35476497631</v>
      </c>
      <c r="S629" s="16">
        <f ca="1">SUM(N$12:N629)+SUMIF(O$12:O629, "&lt;0")</f>
        <v>512150.273087557</v>
      </c>
      <c r="U629" s="9">
        <v>44800</v>
      </c>
      <c r="V629" s="14">
        <f t="shared" ca="1" si="533"/>
        <v>1250</v>
      </c>
      <c r="W629" s="14">
        <f t="shared" ca="1" si="541"/>
        <v>1250</v>
      </c>
      <c r="X629" s="14">
        <f t="shared" ca="1" si="547"/>
        <v>174.79100000000108</v>
      </c>
      <c r="Y629" s="14">
        <f t="shared" ca="1" si="519"/>
        <v>1075.2089999999989</v>
      </c>
      <c r="Z629" s="14">
        <f t="shared" ca="1" si="520"/>
        <v>1075.2089999999989</v>
      </c>
      <c r="AA629" s="14">
        <f t="shared" ca="1" si="555"/>
        <v>752714.94699999993</v>
      </c>
      <c r="AB629" s="15">
        <f ca="1">SUM(Z$12:Z629)</f>
        <v>382732.12699999998</v>
      </c>
      <c r="AC629" s="16">
        <f ca="1">SUM(X$12:X629)+SUMIF(Y$12:Y629, "&lt;0")</f>
        <v>369982.82000000007</v>
      </c>
      <c r="AE629" s="9">
        <v>44800</v>
      </c>
      <c r="AF629" s="14">
        <f t="shared" ca="1" si="509"/>
        <v>2000</v>
      </c>
      <c r="AG629" s="14">
        <f t="shared" ca="1" si="537"/>
        <v>2000</v>
      </c>
      <c r="AH629" s="14">
        <f t="shared" ca="1" si="548"/>
        <v>174.79100000000108</v>
      </c>
      <c r="AI629" s="14">
        <f t="shared" ca="1" si="510"/>
        <v>1825.2089999999989</v>
      </c>
      <c r="AJ629" s="14">
        <f t="shared" ca="1" si="511"/>
        <v>1825.2089999999989</v>
      </c>
      <c r="AK629" s="14">
        <f t="shared" ca="1" si="521"/>
        <v>1163489.5629979603</v>
      </c>
      <c r="AL629" s="15">
        <f ca="1">SUM(AJ$12:AJ629)</f>
        <v>595506.74299796054</v>
      </c>
      <c r="AM629" s="16">
        <f ca="1">SUM(AH$12:AH629)+SUMIF(AI$12:AI629, "&lt;0")</f>
        <v>567982.81999999995</v>
      </c>
      <c r="AO629" s="9">
        <v>44800</v>
      </c>
      <c r="AP629" s="14">
        <f t="shared" ca="1" si="512"/>
        <v>3000</v>
      </c>
      <c r="AQ629" s="14">
        <f t="shared" ca="1" si="542"/>
        <v>3000</v>
      </c>
      <c r="AR629" s="14">
        <f t="shared" ca="1" si="549"/>
        <v>793.45651937750381</v>
      </c>
      <c r="AS629" s="14">
        <f t="shared" ca="1" si="522"/>
        <v>2206.5434806224962</v>
      </c>
      <c r="AT629" s="14">
        <f t="shared" ca="1" si="523"/>
        <v>2206.5434806224962</v>
      </c>
      <c r="AU629" s="14">
        <f t="shared" ca="1" si="556"/>
        <v>1684390.7878561858</v>
      </c>
      <c r="AV629" s="15">
        <f ca="1">SUM(AT$12:AT629)</f>
        <v>861377.02455936628</v>
      </c>
      <c r="AW629" s="16">
        <f ca="1">SUM(AR$12:AR629)+SUMIF(AS$12:AS629, "&lt;0")</f>
        <v>823013.76329681952</v>
      </c>
      <c r="AX629" s="15"/>
      <c r="AZ629" s="9">
        <v>44800</v>
      </c>
      <c r="BA629" s="14">
        <f t="shared" ca="1" si="534"/>
        <v>1500</v>
      </c>
      <c r="BB629" s="14">
        <f t="shared" ca="1" si="543"/>
        <v>1500</v>
      </c>
      <c r="BC629" s="14">
        <f t="shared" ca="1" si="550"/>
        <v>174.79100000000108</v>
      </c>
      <c r="BD629" s="14">
        <f t="shared" ca="1" si="524"/>
        <v>1325.2089999999989</v>
      </c>
      <c r="BE629" s="14">
        <f t="shared" ca="1" si="525"/>
        <v>1325.2089999999989</v>
      </c>
      <c r="BF629" s="14">
        <f t="shared" ca="1" si="557"/>
        <v>889964.94699999993</v>
      </c>
      <c r="BG629" s="15">
        <f ca="1">SUM(BE$12:BE629)</f>
        <v>453982.12700000009</v>
      </c>
      <c r="BH629" s="16">
        <f ca="1">SUM(BC$12:BC629)+SUMIF(BD$12:BD629, "&lt;0")</f>
        <v>435982.81999999995</v>
      </c>
      <c r="BJ629" s="9">
        <v>44800</v>
      </c>
      <c r="BK629" s="14">
        <f t="shared" ca="1" si="535"/>
        <v>1750</v>
      </c>
      <c r="BL629" s="14">
        <f t="shared" ca="1" si="544"/>
        <v>1750</v>
      </c>
      <c r="BM629" s="14">
        <f t="shared" ca="1" si="551"/>
        <v>174.79100000000108</v>
      </c>
      <c r="BN629" s="14">
        <f t="shared" ca="1" si="526"/>
        <v>1575.2089999999989</v>
      </c>
      <c r="BO629" s="14">
        <f t="shared" ca="1" si="527"/>
        <v>1575.2089999999989</v>
      </c>
      <c r="BP629" s="14">
        <f t="shared" ca="1" si="558"/>
        <v>1027214.9469999999</v>
      </c>
      <c r="BQ629" s="15">
        <f ca="1">SUM(BO$12:BO629)</f>
        <v>525232.12699999998</v>
      </c>
      <c r="BR629" s="16">
        <f ca="1">SUM(BM$12:BM629)+SUMIF(BN$12:BN629, "&lt;0")</f>
        <v>501982.81999999995</v>
      </c>
      <c r="BT629" s="9">
        <v>44800</v>
      </c>
      <c r="BU629" s="14">
        <f t="shared" ca="1" si="513"/>
        <v>2000</v>
      </c>
      <c r="BV629" s="14">
        <f t="shared" ca="1" si="538"/>
        <v>2000</v>
      </c>
      <c r="BW629" s="14">
        <f t="shared" ca="1" si="552"/>
        <v>174.79100000000108</v>
      </c>
      <c r="BX629" s="14">
        <f t="shared" ca="1" si="514"/>
        <v>1825.2089999999989</v>
      </c>
      <c r="BY629" s="14">
        <f t="shared" ca="1" si="515"/>
        <v>1825.2089999999989</v>
      </c>
      <c r="BZ629" s="14">
        <f t="shared" ca="1" si="528"/>
        <v>1163489.5629979603</v>
      </c>
      <c r="CA629" s="15">
        <f ca="1">SUM(BY$12:BY629)</f>
        <v>595506.74299796054</v>
      </c>
      <c r="CB629" s="16">
        <f ca="1">SUM(BW$12:BW629)+SUMIF(BX$12:BX629, "&lt;0")</f>
        <v>567982.81999999995</v>
      </c>
      <c r="CD629" s="9">
        <v>44800</v>
      </c>
      <c r="CE629" s="14">
        <f t="shared" ca="1" si="536"/>
        <v>2500</v>
      </c>
      <c r="CF629" s="14">
        <f t="shared" ca="1" si="545"/>
        <v>2500</v>
      </c>
      <c r="CG629" s="14">
        <f t="shared" ca="1" si="553"/>
        <v>370.72332064163629</v>
      </c>
      <c r="CH629" s="14">
        <f t="shared" ca="1" si="529"/>
        <v>2129.2766793583637</v>
      </c>
      <c r="CI629" s="14">
        <f t="shared" ca="1" si="530"/>
        <v>2129.2766793583637</v>
      </c>
      <c r="CJ629" s="14">
        <f t="shared" ca="1" si="559"/>
        <v>1428787.2951667549</v>
      </c>
      <c r="CK629" s="15">
        <f ca="1">SUM(CI$12:CI629)</f>
        <v>729454.22497197252</v>
      </c>
      <c r="CL629" s="16">
        <f ca="1">SUM(CG$12:CG629)+SUMIF(CH$12:CH629, "&lt;0")</f>
        <v>699333.07019478222</v>
      </c>
    </row>
    <row r="630" spans="1:90" x14ac:dyDescent="0.2">
      <c r="A630" s="24">
        <v>44801</v>
      </c>
      <c r="B630" s="54">
        <f ca="1">IF($A630&gt;= $C$5,$C$6, INDEX('Historical Data'!$D$2:$D$745, MATCH(A630, 'Historical Data'!$B$2:$B$745, 0)))</f>
        <v>1295.6389999999997</v>
      </c>
      <c r="C630" s="14">
        <f t="shared" ca="1" si="539"/>
        <v>1295.6389999999994</v>
      </c>
      <c r="D630" s="14">
        <f t="shared" ca="1" si="507"/>
        <v>0</v>
      </c>
      <c r="E630" s="14">
        <f t="shared" ca="1" si="516"/>
        <v>1295.6389999999997</v>
      </c>
      <c r="F630" s="14">
        <f t="shared" ca="1" si="508"/>
        <v>1295.6389999999997</v>
      </c>
      <c r="G630" s="14">
        <f t="shared" ca="1" si="531"/>
        <v>779066.39699999779</v>
      </c>
      <c r="H630" s="15">
        <f ca="1">SUM(F$12:F630)</f>
        <v>397034.88100000023</v>
      </c>
      <c r="I630" s="16">
        <f ca="1">SUM(D$12:D630)+SUMIF(E$12:E630, "&lt;0")</f>
        <v>382031.51600000006</v>
      </c>
      <c r="J630" s="15"/>
      <c r="K630" s="9">
        <v>44801</v>
      </c>
      <c r="L630" s="14">
        <f t="shared" ca="1" si="532"/>
        <v>1788.5130798771124</v>
      </c>
      <c r="M630" s="14">
        <f t="shared" ca="1" si="540"/>
        <v>1788.5130798771129</v>
      </c>
      <c r="N630" s="14">
        <f t="shared" ca="1" si="546"/>
        <v>0</v>
      </c>
      <c r="O630" s="14">
        <f t="shared" ca="1" si="517"/>
        <v>1788.5130798771124</v>
      </c>
      <c r="P630" s="14">
        <f t="shared" ca="1" si="518"/>
        <v>1788.5130798771124</v>
      </c>
      <c r="Q630" s="14">
        <f t="shared" ca="1" si="554"/>
        <v>1050147.1409324177</v>
      </c>
      <c r="R630" s="15">
        <f ca="1">SUM(P$12:P630)</f>
        <v>537996.86784485343</v>
      </c>
      <c r="S630" s="16">
        <f ca="1">SUM(N$12:N630)+SUMIF(O$12:O630, "&lt;0")</f>
        <v>512150.273087557</v>
      </c>
      <c r="U630" s="9">
        <v>44801</v>
      </c>
      <c r="V630" s="14">
        <f t="shared" ca="1" si="533"/>
        <v>1250</v>
      </c>
      <c r="W630" s="14">
        <f t="shared" ca="1" si="541"/>
        <v>1250</v>
      </c>
      <c r="X630" s="14">
        <f t="shared" ca="1" si="547"/>
        <v>0</v>
      </c>
      <c r="Y630" s="14">
        <f t="shared" ca="1" si="519"/>
        <v>1250</v>
      </c>
      <c r="Z630" s="14">
        <f t="shared" ca="1" si="520"/>
        <v>1250</v>
      </c>
      <c r="AA630" s="14">
        <f t="shared" ca="1" si="555"/>
        <v>753964.94699999993</v>
      </c>
      <c r="AB630" s="15">
        <f ca="1">SUM(Z$12:Z630)</f>
        <v>383982.12699999998</v>
      </c>
      <c r="AC630" s="16">
        <f ca="1">SUM(X$12:X630)+SUMIF(Y$12:Y630, "&lt;0")</f>
        <v>369982.82000000007</v>
      </c>
      <c r="AE630" s="9">
        <v>44801</v>
      </c>
      <c r="AF630" s="14">
        <f t="shared" ca="1" si="509"/>
        <v>2000</v>
      </c>
      <c r="AG630" s="14">
        <f t="shared" ca="1" si="537"/>
        <v>2000</v>
      </c>
      <c r="AH630" s="14">
        <f t="shared" ca="1" si="548"/>
        <v>0</v>
      </c>
      <c r="AI630" s="14">
        <f t="shared" ca="1" si="510"/>
        <v>2000</v>
      </c>
      <c r="AJ630" s="14">
        <f t="shared" ca="1" si="511"/>
        <v>2000</v>
      </c>
      <c r="AK630" s="14">
        <f t="shared" ca="1" si="521"/>
        <v>1165489.5629979603</v>
      </c>
      <c r="AL630" s="15">
        <f ca="1">SUM(AJ$12:AJ630)</f>
        <v>597506.74299796054</v>
      </c>
      <c r="AM630" s="16">
        <f ca="1">SUM(AH$12:AH630)+SUMIF(AI$12:AI630, "&lt;0")</f>
        <v>567982.81999999995</v>
      </c>
      <c r="AO630" s="9">
        <v>44801</v>
      </c>
      <c r="AP630" s="14">
        <f t="shared" ca="1" si="512"/>
        <v>3000</v>
      </c>
      <c r="AQ630" s="14">
        <f t="shared" ca="1" si="542"/>
        <v>3000</v>
      </c>
      <c r="AR630" s="14">
        <f t="shared" ca="1" si="549"/>
        <v>618.66551937750319</v>
      </c>
      <c r="AS630" s="14">
        <f t="shared" ca="1" si="522"/>
        <v>2381.3344806224968</v>
      </c>
      <c r="AT630" s="14">
        <f t="shared" ca="1" si="523"/>
        <v>2381.3344806224968</v>
      </c>
      <c r="AU630" s="14">
        <f t="shared" ca="1" si="556"/>
        <v>1687390.7878561858</v>
      </c>
      <c r="AV630" s="15">
        <f ca="1">SUM(AT$12:AT630)</f>
        <v>863758.35903998883</v>
      </c>
      <c r="AW630" s="16">
        <f ca="1">SUM(AR$12:AR630)+SUMIF(AS$12:AS630, "&lt;0")</f>
        <v>823632.42881619697</v>
      </c>
      <c r="AX630" s="15"/>
      <c r="AZ630" s="9">
        <v>44801</v>
      </c>
      <c r="BA630" s="14">
        <f t="shared" ca="1" si="534"/>
        <v>1500</v>
      </c>
      <c r="BB630" s="14">
        <f t="shared" ca="1" si="543"/>
        <v>1500</v>
      </c>
      <c r="BC630" s="14">
        <f t="shared" ca="1" si="550"/>
        <v>0</v>
      </c>
      <c r="BD630" s="14">
        <f t="shared" ca="1" si="524"/>
        <v>1500</v>
      </c>
      <c r="BE630" s="14">
        <f t="shared" ca="1" si="525"/>
        <v>1500</v>
      </c>
      <c r="BF630" s="14">
        <f t="shared" ca="1" si="557"/>
        <v>891464.94699999993</v>
      </c>
      <c r="BG630" s="15">
        <f ca="1">SUM(BE$12:BE630)</f>
        <v>455482.12700000009</v>
      </c>
      <c r="BH630" s="16">
        <f ca="1">SUM(BC$12:BC630)+SUMIF(BD$12:BD630, "&lt;0")</f>
        <v>435982.81999999995</v>
      </c>
      <c r="BJ630" s="9">
        <v>44801</v>
      </c>
      <c r="BK630" s="14">
        <f t="shared" ca="1" si="535"/>
        <v>1750</v>
      </c>
      <c r="BL630" s="14">
        <f t="shared" ca="1" si="544"/>
        <v>1750</v>
      </c>
      <c r="BM630" s="14">
        <f t="shared" ca="1" si="551"/>
        <v>0</v>
      </c>
      <c r="BN630" s="14">
        <f t="shared" ca="1" si="526"/>
        <v>1750</v>
      </c>
      <c r="BO630" s="14">
        <f t="shared" ca="1" si="527"/>
        <v>1750</v>
      </c>
      <c r="BP630" s="14">
        <f t="shared" ca="1" si="558"/>
        <v>1028964.9469999999</v>
      </c>
      <c r="BQ630" s="15">
        <f ca="1">SUM(BO$12:BO630)</f>
        <v>526982.12699999998</v>
      </c>
      <c r="BR630" s="16">
        <f ca="1">SUM(BM$12:BM630)+SUMIF(BN$12:BN630, "&lt;0")</f>
        <v>501982.81999999995</v>
      </c>
      <c r="BT630" s="9">
        <v>44801</v>
      </c>
      <c r="BU630" s="14">
        <f t="shared" ca="1" si="513"/>
        <v>2000</v>
      </c>
      <c r="BV630" s="14">
        <f t="shared" ca="1" si="538"/>
        <v>2000</v>
      </c>
      <c r="BW630" s="14">
        <f t="shared" ca="1" si="552"/>
        <v>0</v>
      </c>
      <c r="BX630" s="14">
        <f t="shared" ca="1" si="514"/>
        <v>2000</v>
      </c>
      <c r="BY630" s="14">
        <f t="shared" ca="1" si="515"/>
        <v>2000</v>
      </c>
      <c r="BZ630" s="14">
        <f t="shared" ca="1" si="528"/>
        <v>1165489.5629979603</v>
      </c>
      <c r="CA630" s="15">
        <f ca="1">SUM(BY$12:BY630)</f>
        <v>597506.74299796054</v>
      </c>
      <c r="CB630" s="16">
        <f ca="1">SUM(BW$12:BW630)+SUMIF(BX$12:BX630, "&lt;0")</f>
        <v>567982.81999999995</v>
      </c>
      <c r="CD630" s="9">
        <v>44801</v>
      </c>
      <c r="CE630" s="14">
        <f t="shared" ca="1" si="536"/>
        <v>2500</v>
      </c>
      <c r="CF630" s="14">
        <f t="shared" ca="1" si="545"/>
        <v>2500</v>
      </c>
      <c r="CG630" s="14">
        <f t="shared" ca="1" si="553"/>
        <v>170.15459066757285</v>
      </c>
      <c r="CH630" s="14">
        <f t="shared" ca="1" si="529"/>
        <v>2329.8454093324272</v>
      </c>
      <c r="CI630" s="14">
        <f t="shared" ca="1" si="530"/>
        <v>2329.8454093324272</v>
      </c>
      <c r="CJ630" s="14">
        <f t="shared" ca="1" si="559"/>
        <v>1431287.2951667549</v>
      </c>
      <c r="CK630" s="15">
        <f ca="1">SUM(CI$12:CI630)</f>
        <v>731784.07038130495</v>
      </c>
      <c r="CL630" s="16">
        <f ca="1">SUM(CG$12:CG630)+SUMIF(CH$12:CH630, "&lt;0")</f>
        <v>699503.2247854498</v>
      </c>
    </row>
    <row r="631" spans="1:90" x14ac:dyDescent="0.2">
      <c r="A631" s="24">
        <v>44802</v>
      </c>
      <c r="B631" s="54">
        <f ca="1">IF($A631&gt;= $C$5,$C$6, INDEX('Historical Data'!$D$2:$D$745, MATCH(A631, 'Historical Data'!$B$2:$B$745, 0)))</f>
        <v>1295.6389999999997</v>
      </c>
      <c r="C631" s="14">
        <f t="shared" ca="1" si="539"/>
        <v>1295.6389999999994</v>
      </c>
      <c r="D631" s="14">
        <f t="shared" ca="1" si="507"/>
        <v>0</v>
      </c>
      <c r="E631" s="14">
        <f t="shared" ca="1" si="516"/>
        <v>1295.6389999999997</v>
      </c>
      <c r="F631" s="14">
        <f t="shared" ca="1" si="508"/>
        <v>1295.6389999999997</v>
      </c>
      <c r="G631" s="14">
        <f t="shared" ca="1" si="531"/>
        <v>780362.03599999775</v>
      </c>
      <c r="H631" s="15">
        <f ca="1">SUM(F$12:F631)</f>
        <v>398330.52000000025</v>
      </c>
      <c r="I631" s="16">
        <f ca="1">SUM(D$12:D631)+SUMIF(E$12:E631, "&lt;0")</f>
        <v>382031.51600000006</v>
      </c>
      <c r="J631" s="15"/>
      <c r="K631" s="9">
        <v>44802</v>
      </c>
      <c r="L631" s="14">
        <f t="shared" ca="1" si="532"/>
        <v>1788.5130798771124</v>
      </c>
      <c r="M631" s="14">
        <f t="shared" ca="1" si="540"/>
        <v>1788.5130798771129</v>
      </c>
      <c r="N631" s="14">
        <f t="shared" ca="1" si="546"/>
        <v>0</v>
      </c>
      <c r="O631" s="14">
        <f t="shared" ca="1" si="517"/>
        <v>1788.5130798771124</v>
      </c>
      <c r="P631" s="14">
        <f t="shared" ca="1" si="518"/>
        <v>1788.5130798771124</v>
      </c>
      <c r="Q631" s="14">
        <f t="shared" ca="1" si="554"/>
        <v>1051935.6540122947</v>
      </c>
      <c r="R631" s="15">
        <f ca="1">SUM(P$12:P631)</f>
        <v>539785.38092473056</v>
      </c>
      <c r="S631" s="16">
        <f ca="1">SUM(N$12:N631)+SUMIF(O$12:O631, "&lt;0")</f>
        <v>512150.273087557</v>
      </c>
      <c r="U631" s="9">
        <v>44802</v>
      </c>
      <c r="V631" s="14">
        <f t="shared" ca="1" si="533"/>
        <v>1250</v>
      </c>
      <c r="W631" s="14">
        <f t="shared" ca="1" si="541"/>
        <v>1250</v>
      </c>
      <c r="X631" s="14">
        <f t="shared" ca="1" si="547"/>
        <v>0</v>
      </c>
      <c r="Y631" s="14">
        <f t="shared" ca="1" si="519"/>
        <v>1250</v>
      </c>
      <c r="Z631" s="14">
        <f t="shared" ca="1" si="520"/>
        <v>1250</v>
      </c>
      <c r="AA631" s="14">
        <f t="shared" ca="1" si="555"/>
        <v>755214.94699999993</v>
      </c>
      <c r="AB631" s="15">
        <f ca="1">SUM(Z$12:Z631)</f>
        <v>385232.12699999998</v>
      </c>
      <c r="AC631" s="16">
        <f ca="1">SUM(X$12:X631)+SUMIF(Y$12:Y631, "&lt;0")</f>
        <v>369982.82000000007</v>
      </c>
      <c r="AE631" s="9">
        <v>44802</v>
      </c>
      <c r="AF631" s="14">
        <f t="shared" ca="1" si="509"/>
        <v>2000</v>
      </c>
      <c r="AG631" s="14">
        <f t="shared" ca="1" si="537"/>
        <v>2000</v>
      </c>
      <c r="AH631" s="14">
        <f t="shared" ca="1" si="548"/>
        <v>0</v>
      </c>
      <c r="AI631" s="14">
        <f t="shared" ca="1" si="510"/>
        <v>2000</v>
      </c>
      <c r="AJ631" s="14">
        <f t="shared" ca="1" si="511"/>
        <v>2000</v>
      </c>
      <c r="AK631" s="14">
        <f t="shared" ca="1" si="521"/>
        <v>1167489.5629979603</v>
      </c>
      <c r="AL631" s="15">
        <f ca="1">SUM(AJ$12:AJ631)</f>
        <v>599506.74299796054</v>
      </c>
      <c r="AM631" s="16">
        <f ca="1">SUM(AH$12:AH631)+SUMIF(AI$12:AI631, "&lt;0")</f>
        <v>567982.81999999995</v>
      </c>
      <c r="AO631" s="9">
        <v>44802</v>
      </c>
      <c r="AP631" s="14">
        <f t="shared" ca="1" si="512"/>
        <v>3000</v>
      </c>
      <c r="AQ631" s="14">
        <f t="shared" ca="1" si="542"/>
        <v>3000</v>
      </c>
      <c r="AR631" s="14">
        <f t="shared" ca="1" si="549"/>
        <v>618.66551937750273</v>
      </c>
      <c r="AS631" s="14">
        <f t="shared" ca="1" si="522"/>
        <v>2381.3344806224973</v>
      </c>
      <c r="AT631" s="14">
        <f t="shared" ca="1" si="523"/>
        <v>2381.3344806224973</v>
      </c>
      <c r="AU631" s="14">
        <f t="shared" ca="1" si="556"/>
        <v>1690390.7878561858</v>
      </c>
      <c r="AV631" s="15">
        <f ca="1">SUM(AT$12:AT631)</f>
        <v>866139.69352061138</v>
      </c>
      <c r="AW631" s="16">
        <f ca="1">SUM(AR$12:AR631)+SUMIF(AS$12:AS631, "&lt;0")</f>
        <v>824251.09433557442</v>
      </c>
      <c r="AX631" s="15"/>
      <c r="AZ631" s="9">
        <v>44802</v>
      </c>
      <c r="BA631" s="14">
        <f t="shared" ca="1" si="534"/>
        <v>1500</v>
      </c>
      <c r="BB631" s="14">
        <f t="shared" ca="1" si="543"/>
        <v>1500</v>
      </c>
      <c r="BC631" s="14">
        <f t="shared" ca="1" si="550"/>
        <v>0</v>
      </c>
      <c r="BD631" s="14">
        <f t="shared" ca="1" si="524"/>
        <v>1500</v>
      </c>
      <c r="BE631" s="14">
        <f t="shared" ca="1" si="525"/>
        <v>1500</v>
      </c>
      <c r="BF631" s="14">
        <f t="shared" ca="1" si="557"/>
        <v>892964.94699999993</v>
      </c>
      <c r="BG631" s="15">
        <f ca="1">SUM(BE$12:BE631)</f>
        <v>456982.12700000009</v>
      </c>
      <c r="BH631" s="16">
        <f ca="1">SUM(BC$12:BC631)+SUMIF(BD$12:BD631, "&lt;0")</f>
        <v>435982.81999999995</v>
      </c>
      <c r="BJ631" s="9">
        <v>44802</v>
      </c>
      <c r="BK631" s="14">
        <f t="shared" ca="1" si="535"/>
        <v>1750</v>
      </c>
      <c r="BL631" s="14">
        <f t="shared" ca="1" si="544"/>
        <v>1750</v>
      </c>
      <c r="BM631" s="14">
        <f t="shared" ca="1" si="551"/>
        <v>0</v>
      </c>
      <c r="BN631" s="14">
        <f t="shared" ca="1" si="526"/>
        <v>1750</v>
      </c>
      <c r="BO631" s="14">
        <f t="shared" ca="1" si="527"/>
        <v>1750</v>
      </c>
      <c r="BP631" s="14">
        <f t="shared" ca="1" si="558"/>
        <v>1030714.9469999999</v>
      </c>
      <c r="BQ631" s="15">
        <f ca="1">SUM(BO$12:BO631)</f>
        <v>528732.12699999998</v>
      </c>
      <c r="BR631" s="16">
        <f ca="1">SUM(BM$12:BM631)+SUMIF(BN$12:BN631, "&lt;0")</f>
        <v>501982.81999999995</v>
      </c>
      <c r="BT631" s="9">
        <v>44802</v>
      </c>
      <c r="BU631" s="14">
        <f t="shared" ca="1" si="513"/>
        <v>2000</v>
      </c>
      <c r="BV631" s="14">
        <f t="shared" ca="1" si="538"/>
        <v>2000</v>
      </c>
      <c r="BW631" s="14">
        <f t="shared" ca="1" si="552"/>
        <v>0</v>
      </c>
      <c r="BX631" s="14">
        <f t="shared" ca="1" si="514"/>
        <v>2000</v>
      </c>
      <c r="BY631" s="14">
        <f t="shared" ca="1" si="515"/>
        <v>2000</v>
      </c>
      <c r="BZ631" s="14">
        <f t="shared" ca="1" si="528"/>
        <v>1167489.5629979603</v>
      </c>
      <c r="CA631" s="15">
        <f ca="1">SUM(BY$12:BY631)</f>
        <v>599506.74299796054</v>
      </c>
      <c r="CB631" s="16">
        <f ca="1">SUM(BW$12:BW631)+SUMIF(BX$12:BX631, "&lt;0")</f>
        <v>567982.81999999995</v>
      </c>
      <c r="CD631" s="9">
        <v>44802</v>
      </c>
      <c r="CE631" s="14">
        <f t="shared" ca="1" si="536"/>
        <v>2500</v>
      </c>
      <c r="CF631" s="14">
        <f t="shared" ca="1" si="545"/>
        <v>2500</v>
      </c>
      <c r="CG631" s="14">
        <f t="shared" ca="1" si="553"/>
        <v>144.37686069351003</v>
      </c>
      <c r="CH631" s="14">
        <f t="shared" ca="1" si="529"/>
        <v>2355.62313930649</v>
      </c>
      <c r="CI631" s="14">
        <f t="shared" ca="1" si="530"/>
        <v>2355.62313930649</v>
      </c>
      <c r="CJ631" s="14">
        <f t="shared" ca="1" si="559"/>
        <v>1433787.2951667549</v>
      </c>
      <c r="CK631" s="15">
        <f ca="1">SUM(CI$12:CI631)</f>
        <v>734139.69352061138</v>
      </c>
      <c r="CL631" s="16">
        <f ca="1">SUM(CG$12:CG631)+SUMIF(CH$12:CH631, "&lt;0")</f>
        <v>699647.60164614336</v>
      </c>
    </row>
    <row r="632" spans="1:90" x14ac:dyDescent="0.2">
      <c r="A632" s="24">
        <v>44803</v>
      </c>
      <c r="B632" s="54">
        <f ca="1">IF($A632&gt;= $C$5,$C$6, INDEX('Historical Data'!$D$2:$D$745, MATCH(A632, 'Historical Data'!$B$2:$B$745, 0)))</f>
        <v>1295.6389999999997</v>
      </c>
      <c r="C632" s="14">
        <f t="shared" ca="1" si="539"/>
        <v>1295.6389999999994</v>
      </c>
      <c r="D632" s="14">
        <f t="shared" ca="1" si="507"/>
        <v>432.31200000000172</v>
      </c>
      <c r="E632" s="14">
        <f t="shared" ca="1" si="516"/>
        <v>863.32699999999795</v>
      </c>
      <c r="F632" s="14">
        <f t="shared" ca="1" si="508"/>
        <v>863.32699999999795</v>
      </c>
      <c r="G632" s="14">
        <f t="shared" ca="1" si="531"/>
        <v>781657.67499999772</v>
      </c>
      <c r="H632" s="15">
        <f ca="1">SUM(F$12:F632)</f>
        <v>399193.84700000024</v>
      </c>
      <c r="I632" s="16">
        <f ca="1">SUM(D$12:D632)+SUMIF(E$12:E632, "&lt;0")</f>
        <v>382463.82800000004</v>
      </c>
      <c r="J632" s="15"/>
      <c r="K632" s="9">
        <v>44803</v>
      </c>
      <c r="L632" s="14">
        <f t="shared" ca="1" si="532"/>
        <v>1788.5130798771124</v>
      </c>
      <c r="M632" s="14">
        <f t="shared" ca="1" si="540"/>
        <v>1788.5130798771129</v>
      </c>
      <c r="N632" s="14">
        <f t="shared" ca="1" si="546"/>
        <v>432.31200000000172</v>
      </c>
      <c r="O632" s="14">
        <f t="shared" ca="1" si="517"/>
        <v>1356.2010798771107</v>
      </c>
      <c r="P632" s="14">
        <f t="shared" ca="1" si="518"/>
        <v>1356.2010798771107</v>
      </c>
      <c r="Q632" s="14">
        <f t="shared" ca="1" si="554"/>
        <v>1053724.1670921717</v>
      </c>
      <c r="R632" s="15">
        <f ca="1">SUM(P$12:P632)</f>
        <v>541141.58200460766</v>
      </c>
      <c r="S632" s="16">
        <f ca="1">SUM(N$12:N632)+SUMIF(O$12:O632, "&lt;0")</f>
        <v>512582.58508755697</v>
      </c>
      <c r="U632" s="9">
        <v>44803</v>
      </c>
      <c r="V632" s="14">
        <f t="shared" ca="1" si="533"/>
        <v>1250</v>
      </c>
      <c r="W632" s="14">
        <f t="shared" ca="1" si="541"/>
        <v>1250</v>
      </c>
      <c r="X632" s="14">
        <f t="shared" ca="1" si="547"/>
        <v>432.31200000000172</v>
      </c>
      <c r="Y632" s="14">
        <f t="shared" ca="1" si="519"/>
        <v>817.68799999999828</v>
      </c>
      <c r="Z632" s="14">
        <f t="shared" ca="1" si="520"/>
        <v>817.68799999999828</v>
      </c>
      <c r="AA632" s="14">
        <f t="shared" ca="1" si="555"/>
        <v>756464.94699999993</v>
      </c>
      <c r="AB632" s="15">
        <f ca="1">SUM(Z$12:Z632)</f>
        <v>386049.815</v>
      </c>
      <c r="AC632" s="16">
        <f ca="1">SUM(X$12:X632)+SUMIF(Y$12:Y632, "&lt;0")</f>
        <v>370415.13200000004</v>
      </c>
      <c r="AE632" s="9">
        <v>44803</v>
      </c>
      <c r="AF632" s="14">
        <f t="shared" ca="1" si="509"/>
        <v>2000</v>
      </c>
      <c r="AG632" s="14">
        <f t="shared" ca="1" si="537"/>
        <v>2000</v>
      </c>
      <c r="AH632" s="14">
        <f t="shared" ca="1" si="548"/>
        <v>432.31200000000172</v>
      </c>
      <c r="AI632" s="14">
        <f t="shared" ca="1" si="510"/>
        <v>1567.6879999999983</v>
      </c>
      <c r="AJ632" s="14">
        <f t="shared" ca="1" si="511"/>
        <v>1567.6879999999983</v>
      </c>
      <c r="AK632" s="14">
        <f t="shared" ca="1" si="521"/>
        <v>1169489.5629979603</v>
      </c>
      <c r="AL632" s="15">
        <f ca="1">SUM(AJ$12:AJ632)</f>
        <v>601074.4309979605</v>
      </c>
      <c r="AM632" s="16">
        <f ca="1">SUM(AH$12:AH632)+SUMIF(AI$12:AI632, "&lt;0")</f>
        <v>568415.13199999998</v>
      </c>
      <c r="AO632" s="9">
        <v>44803</v>
      </c>
      <c r="AP632" s="14">
        <f t="shared" ca="1" si="512"/>
        <v>3000</v>
      </c>
      <c r="AQ632" s="14">
        <f t="shared" ca="1" si="542"/>
        <v>3000</v>
      </c>
      <c r="AR632" s="14">
        <f t="shared" ca="1" si="549"/>
        <v>1050.9111307194489</v>
      </c>
      <c r="AS632" s="14">
        <f t="shared" ca="1" si="522"/>
        <v>1949.0888692805511</v>
      </c>
      <c r="AT632" s="14">
        <f t="shared" ca="1" si="523"/>
        <v>1949.0888692805511</v>
      </c>
      <c r="AU632" s="14">
        <f t="shared" ca="1" si="556"/>
        <v>1693390.7878561858</v>
      </c>
      <c r="AV632" s="15">
        <f ca="1">SUM(AT$12:AT632)</f>
        <v>868088.78238989192</v>
      </c>
      <c r="AW632" s="16">
        <f ca="1">SUM(AR$12:AR632)+SUMIF(AS$12:AS632, "&lt;0")</f>
        <v>825302.00546629389</v>
      </c>
      <c r="AX632" s="15"/>
      <c r="AZ632" s="9">
        <v>44803</v>
      </c>
      <c r="BA632" s="14">
        <f t="shared" ca="1" si="534"/>
        <v>1500</v>
      </c>
      <c r="BB632" s="14">
        <f t="shared" ca="1" si="543"/>
        <v>1500</v>
      </c>
      <c r="BC632" s="14">
        <f t="shared" ca="1" si="550"/>
        <v>432.31200000000172</v>
      </c>
      <c r="BD632" s="14">
        <f t="shared" ca="1" si="524"/>
        <v>1067.6879999999983</v>
      </c>
      <c r="BE632" s="14">
        <f t="shared" ca="1" si="525"/>
        <v>1067.6879999999983</v>
      </c>
      <c r="BF632" s="14">
        <f t="shared" ca="1" si="557"/>
        <v>894464.94699999993</v>
      </c>
      <c r="BG632" s="15">
        <f ca="1">SUM(BE$12:BE632)</f>
        <v>458049.81500000012</v>
      </c>
      <c r="BH632" s="16">
        <f ca="1">SUM(BC$12:BC632)+SUMIF(BD$12:BD632, "&lt;0")</f>
        <v>436415.13199999993</v>
      </c>
      <c r="BJ632" s="9">
        <v>44803</v>
      </c>
      <c r="BK632" s="14">
        <f t="shared" ca="1" si="535"/>
        <v>1750</v>
      </c>
      <c r="BL632" s="14">
        <f t="shared" ca="1" si="544"/>
        <v>1750</v>
      </c>
      <c r="BM632" s="14">
        <f t="shared" ca="1" si="551"/>
        <v>432.31200000000172</v>
      </c>
      <c r="BN632" s="14">
        <f t="shared" ca="1" si="526"/>
        <v>1317.6879999999983</v>
      </c>
      <c r="BO632" s="14">
        <f t="shared" ca="1" si="527"/>
        <v>1317.6879999999983</v>
      </c>
      <c r="BP632" s="14">
        <f t="shared" ca="1" si="558"/>
        <v>1032464.9469999999</v>
      </c>
      <c r="BQ632" s="15">
        <f ca="1">SUM(BO$12:BO632)</f>
        <v>530049.81499999994</v>
      </c>
      <c r="BR632" s="16">
        <f ca="1">SUM(BM$12:BM632)+SUMIF(BN$12:BN632, "&lt;0")</f>
        <v>502415.13199999987</v>
      </c>
      <c r="BT632" s="9">
        <v>44803</v>
      </c>
      <c r="BU632" s="14">
        <f t="shared" ca="1" si="513"/>
        <v>2000</v>
      </c>
      <c r="BV632" s="14">
        <f t="shared" ca="1" si="538"/>
        <v>2000</v>
      </c>
      <c r="BW632" s="14">
        <f t="shared" ca="1" si="552"/>
        <v>432.31200000000172</v>
      </c>
      <c r="BX632" s="14">
        <f t="shared" ca="1" si="514"/>
        <v>1567.6879999999983</v>
      </c>
      <c r="BY632" s="14">
        <f t="shared" ca="1" si="515"/>
        <v>1567.6879999999983</v>
      </c>
      <c r="BZ632" s="14">
        <f t="shared" ca="1" si="528"/>
        <v>1169489.5629979603</v>
      </c>
      <c r="CA632" s="15">
        <f ca="1">SUM(BY$12:BY632)</f>
        <v>601074.4309979605</v>
      </c>
      <c r="CB632" s="16">
        <f ca="1">SUM(BW$12:BW632)+SUMIF(BX$12:BX632, "&lt;0")</f>
        <v>568415.13199999998</v>
      </c>
      <c r="CD632" s="9">
        <v>44803</v>
      </c>
      <c r="CE632" s="14">
        <f t="shared" ca="1" si="536"/>
        <v>2500</v>
      </c>
      <c r="CF632" s="14">
        <f t="shared" ca="1" si="545"/>
        <v>2500</v>
      </c>
      <c r="CG632" s="14">
        <f t="shared" ca="1" si="553"/>
        <v>550.91113071944892</v>
      </c>
      <c r="CH632" s="14">
        <f t="shared" ca="1" si="529"/>
        <v>1949.0888692805511</v>
      </c>
      <c r="CI632" s="14">
        <f t="shared" ca="1" si="530"/>
        <v>1949.0888692805511</v>
      </c>
      <c r="CJ632" s="14">
        <f t="shared" ca="1" si="559"/>
        <v>1436287.2951667549</v>
      </c>
      <c r="CK632" s="15">
        <f ca="1">SUM(CI$12:CI632)</f>
        <v>736088.78238989192</v>
      </c>
      <c r="CL632" s="16">
        <f ca="1">SUM(CG$12:CG632)+SUMIF(CH$12:CH632, "&lt;0")</f>
        <v>700198.51277686283</v>
      </c>
    </row>
    <row r="633" spans="1:90" x14ac:dyDescent="0.2">
      <c r="A633" s="24">
        <v>44804</v>
      </c>
      <c r="B633" s="54">
        <f ca="1">IF($A633&gt;= $C$5,$C$6, INDEX('Historical Data'!$D$2:$D$745, MATCH(A633, 'Historical Data'!$B$2:$B$745, 0)))</f>
        <v>1295.6389999999997</v>
      </c>
      <c r="C633" s="14">
        <f t="shared" ca="1" si="539"/>
        <v>1295.6389999999994</v>
      </c>
      <c r="D633" s="14">
        <f t="shared" ca="1" si="507"/>
        <v>1083.2719999999977</v>
      </c>
      <c r="E633" s="14">
        <f t="shared" ca="1" si="516"/>
        <v>212.36700000000201</v>
      </c>
      <c r="F633" s="14">
        <f t="shared" ca="1" si="508"/>
        <v>212.36700000000201</v>
      </c>
      <c r="G633" s="14">
        <f t="shared" ca="1" si="531"/>
        <v>782953.31399999768</v>
      </c>
      <c r="H633" s="15">
        <f ca="1">SUM(F$12:F633)</f>
        <v>399406.21400000027</v>
      </c>
      <c r="I633" s="16">
        <f ca="1">SUM(D$12:D633)+SUMIF(E$12:E633, "&lt;0")</f>
        <v>383547.10000000003</v>
      </c>
      <c r="J633" s="15"/>
      <c r="K633" s="9">
        <v>44804</v>
      </c>
      <c r="L633" s="14">
        <f t="shared" ca="1" si="532"/>
        <v>1788.5130798771124</v>
      </c>
      <c r="M633" s="14">
        <f t="shared" ca="1" si="540"/>
        <v>1788.5130798771129</v>
      </c>
      <c r="N633" s="14">
        <f t="shared" ca="1" si="546"/>
        <v>1576.1460798771104</v>
      </c>
      <c r="O633" s="14">
        <f t="shared" ca="1" si="517"/>
        <v>212.36700000000201</v>
      </c>
      <c r="P633" s="14">
        <f t="shared" ca="1" si="518"/>
        <v>212.36700000000201</v>
      </c>
      <c r="Q633" s="14">
        <f t="shared" ca="1" si="554"/>
        <v>1055512.6801720487</v>
      </c>
      <c r="R633" s="15">
        <f ca="1">SUM(P$12:P633)</f>
        <v>541353.94900460762</v>
      </c>
      <c r="S633" s="16">
        <f ca="1">SUM(N$12:N633)+SUMIF(O$12:O633, "&lt;0")</f>
        <v>514158.73116743407</v>
      </c>
      <c r="U633" s="9">
        <v>44804</v>
      </c>
      <c r="V633" s="14">
        <f t="shared" ca="1" si="533"/>
        <v>1250</v>
      </c>
      <c r="W633" s="14">
        <f t="shared" ca="1" si="541"/>
        <v>1250</v>
      </c>
      <c r="X633" s="14">
        <f t="shared" ca="1" si="547"/>
        <v>1037.632999999998</v>
      </c>
      <c r="Y633" s="14">
        <f t="shared" ca="1" si="519"/>
        <v>212.36700000000201</v>
      </c>
      <c r="Z633" s="14">
        <f t="shared" ca="1" si="520"/>
        <v>212.36700000000201</v>
      </c>
      <c r="AA633" s="14">
        <f t="shared" ca="1" si="555"/>
        <v>757714.94699999993</v>
      </c>
      <c r="AB633" s="15">
        <f ca="1">SUM(Z$12:Z633)</f>
        <v>386262.18200000003</v>
      </c>
      <c r="AC633" s="16">
        <f ca="1">SUM(X$12:X633)+SUMIF(Y$12:Y633, "&lt;0")</f>
        <v>371452.76500000001</v>
      </c>
      <c r="AE633" s="9">
        <v>44804</v>
      </c>
      <c r="AF633" s="14">
        <f t="shared" ca="1" si="509"/>
        <v>2000</v>
      </c>
      <c r="AG633" s="14">
        <f t="shared" ca="1" si="537"/>
        <v>2000</v>
      </c>
      <c r="AH633" s="14">
        <f t="shared" ca="1" si="548"/>
        <v>1576.1460798771104</v>
      </c>
      <c r="AI633" s="14">
        <f t="shared" ca="1" si="510"/>
        <v>423.85392012288958</v>
      </c>
      <c r="AJ633" s="14">
        <f t="shared" ca="1" si="511"/>
        <v>423.85392012288958</v>
      </c>
      <c r="AK633" s="14">
        <f t="shared" ca="1" si="521"/>
        <v>1171489.5629979603</v>
      </c>
      <c r="AL633" s="15">
        <f ca="1">SUM(AJ$12:AJ633)</f>
        <v>601498.28491808334</v>
      </c>
      <c r="AM633" s="16">
        <f ca="1">SUM(AH$12:AH633)+SUMIF(AI$12:AI633, "&lt;0")</f>
        <v>569991.27807987714</v>
      </c>
      <c r="AO633" s="9">
        <v>44804</v>
      </c>
      <c r="AP633" s="14">
        <f t="shared" ca="1" si="512"/>
        <v>3000</v>
      </c>
      <c r="AQ633" s="14">
        <f t="shared" ca="1" si="542"/>
        <v>3000</v>
      </c>
      <c r="AR633" s="14">
        <f t="shared" ca="1" si="549"/>
        <v>2168.9674806224953</v>
      </c>
      <c r="AS633" s="14">
        <f t="shared" ca="1" si="522"/>
        <v>831.03251937750474</v>
      </c>
      <c r="AT633" s="14">
        <f t="shared" ca="1" si="523"/>
        <v>831.03251937750474</v>
      </c>
      <c r="AU633" s="14">
        <f t="shared" ca="1" si="556"/>
        <v>1696390.7878561858</v>
      </c>
      <c r="AV633" s="15">
        <f ca="1">SUM(AT$12:AT633)</f>
        <v>868919.81490926945</v>
      </c>
      <c r="AW633" s="16">
        <f ca="1">SUM(AR$12:AR633)+SUMIF(AS$12:AS633, "&lt;0")</f>
        <v>827470.97294691636</v>
      </c>
      <c r="AX633" s="15"/>
      <c r="AZ633" s="9">
        <v>44804</v>
      </c>
      <c r="BA633" s="14">
        <f t="shared" ca="1" si="534"/>
        <v>1500</v>
      </c>
      <c r="BB633" s="14">
        <f t="shared" ca="1" si="543"/>
        <v>1500</v>
      </c>
      <c r="BC633" s="14">
        <f t="shared" ca="1" si="550"/>
        <v>1287.632999999998</v>
      </c>
      <c r="BD633" s="14">
        <f t="shared" ca="1" si="524"/>
        <v>212.36700000000201</v>
      </c>
      <c r="BE633" s="14">
        <f t="shared" ca="1" si="525"/>
        <v>212.36700000000201</v>
      </c>
      <c r="BF633" s="14">
        <f t="shared" ca="1" si="557"/>
        <v>895964.94699999993</v>
      </c>
      <c r="BG633" s="15">
        <f ca="1">SUM(BE$12:BE633)</f>
        <v>458262.18200000015</v>
      </c>
      <c r="BH633" s="16">
        <f ca="1">SUM(BC$12:BC633)+SUMIF(BD$12:BD633, "&lt;0")</f>
        <v>437702.7649999999</v>
      </c>
      <c r="BJ633" s="9">
        <v>44804</v>
      </c>
      <c r="BK633" s="14">
        <f t="shared" ca="1" si="535"/>
        <v>1750</v>
      </c>
      <c r="BL633" s="14">
        <f t="shared" ca="1" si="544"/>
        <v>1750</v>
      </c>
      <c r="BM633" s="14">
        <f t="shared" ca="1" si="551"/>
        <v>1537.632999999998</v>
      </c>
      <c r="BN633" s="14">
        <f t="shared" ca="1" si="526"/>
        <v>212.36700000000201</v>
      </c>
      <c r="BO633" s="14">
        <f t="shared" ca="1" si="527"/>
        <v>212.36700000000201</v>
      </c>
      <c r="BP633" s="14">
        <f t="shared" ca="1" si="558"/>
        <v>1034214.9469999999</v>
      </c>
      <c r="BQ633" s="15">
        <f ca="1">SUM(BO$12:BO633)</f>
        <v>530262.18199999991</v>
      </c>
      <c r="BR633" s="16">
        <f ca="1">SUM(BM$12:BM633)+SUMIF(BN$12:BN633, "&lt;0")</f>
        <v>503952.7649999999</v>
      </c>
      <c r="BT633" s="9">
        <v>44804</v>
      </c>
      <c r="BU633" s="14">
        <f t="shared" ca="1" si="513"/>
        <v>2000</v>
      </c>
      <c r="BV633" s="14">
        <f t="shared" ca="1" si="538"/>
        <v>2000</v>
      </c>
      <c r="BW633" s="14">
        <f t="shared" ca="1" si="552"/>
        <v>1576.1460798771104</v>
      </c>
      <c r="BX633" s="14">
        <f t="shared" ca="1" si="514"/>
        <v>423.85392012288958</v>
      </c>
      <c r="BY633" s="14">
        <f t="shared" ca="1" si="515"/>
        <v>423.85392012288958</v>
      </c>
      <c r="BZ633" s="14">
        <f t="shared" ca="1" si="528"/>
        <v>1171489.5629979603</v>
      </c>
      <c r="CA633" s="15">
        <f ca="1">SUM(BY$12:BY633)</f>
        <v>601498.28491808334</v>
      </c>
      <c r="CB633" s="16">
        <f ca="1">SUM(BW$12:BW633)+SUMIF(BX$12:BX633, "&lt;0")</f>
        <v>569991.27807987714</v>
      </c>
      <c r="CD633" s="9">
        <v>44804</v>
      </c>
      <c r="CE633" s="14">
        <f t="shared" ca="1" si="536"/>
        <v>2500</v>
      </c>
      <c r="CF633" s="14">
        <f t="shared" ca="1" si="545"/>
        <v>2500</v>
      </c>
      <c r="CG633" s="14">
        <f t="shared" ca="1" si="553"/>
        <v>1668.9674806224953</v>
      </c>
      <c r="CH633" s="14">
        <f t="shared" ca="1" si="529"/>
        <v>831.03251937750474</v>
      </c>
      <c r="CI633" s="14">
        <f t="shared" ca="1" si="530"/>
        <v>831.03251937750474</v>
      </c>
      <c r="CJ633" s="14">
        <f t="shared" ca="1" si="559"/>
        <v>1438787.2951667549</v>
      </c>
      <c r="CK633" s="15">
        <f ca="1">SUM(CI$12:CI633)</f>
        <v>736919.81490926945</v>
      </c>
      <c r="CL633" s="16">
        <f ca="1">SUM(CG$12:CG633)+SUMIF(CH$12:CH633, "&lt;0")</f>
        <v>701867.48025748529</v>
      </c>
    </row>
    <row r="634" spans="1:90" x14ac:dyDescent="0.2">
      <c r="A634" s="24">
        <v>44805</v>
      </c>
      <c r="B634" s="54">
        <f ca="1">IF($A634&gt;= $C$5,$C$6, INDEX('Historical Data'!$D$2:$D$745, MATCH(A634, 'Historical Data'!$B$2:$B$745, 0)))</f>
        <v>1295.6389999999997</v>
      </c>
      <c r="C634" s="14">
        <f t="shared" ca="1" si="539"/>
        <v>1295.6389999999994</v>
      </c>
      <c r="D634" s="14">
        <f t="shared" ca="1" si="507"/>
        <v>1100.6389999999997</v>
      </c>
      <c r="E634" s="14">
        <f t="shared" ca="1" si="516"/>
        <v>195</v>
      </c>
      <c r="F634" s="14">
        <f t="shared" ca="1" si="508"/>
        <v>195</v>
      </c>
      <c r="G634" s="14">
        <f t="shared" ca="1" si="531"/>
        <v>784248.95299999765</v>
      </c>
      <c r="H634" s="15">
        <f ca="1">SUM(F$12:F634)</f>
        <v>399601.21400000027</v>
      </c>
      <c r="I634" s="16">
        <f ca="1">SUM(D$12:D634)+SUMIF(E$12:E634, "&lt;0")</f>
        <v>384647.73900000006</v>
      </c>
      <c r="J634" s="15"/>
      <c r="K634" s="9">
        <v>44805</v>
      </c>
      <c r="L634" s="14">
        <f t="shared" ca="1" si="532"/>
        <v>1788.5130798771124</v>
      </c>
      <c r="M634" s="14">
        <f t="shared" ca="1" si="540"/>
        <v>1788.5130798771129</v>
      </c>
      <c r="N634" s="14">
        <f t="shared" ca="1" si="546"/>
        <v>1593.5130798771124</v>
      </c>
      <c r="O634" s="14">
        <f t="shared" ca="1" si="517"/>
        <v>195</v>
      </c>
      <c r="P634" s="14">
        <f t="shared" ca="1" si="518"/>
        <v>195</v>
      </c>
      <c r="Q634" s="14">
        <f t="shared" ca="1" si="554"/>
        <v>1057301.1932519258</v>
      </c>
      <c r="R634" s="15">
        <f ca="1">SUM(P$12:P634)</f>
        <v>541548.94900460762</v>
      </c>
      <c r="S634" s="16">
        <f ca="1">SUM(N$12:N634)+SUMIF(O$12:O634, "&lt;0")</f>
        <v>515752.2442473112</v>
      </c>
      <c r="U634" s="9">
        <v>44805</v>
      </c>
      <c r="V634" s="14">
        <f t="shared" ca="1" si="533"/>
        <v>1250</v>
      </c>
      <c r="W634" s="14">
        <f t="shared" ca="1" si="541"/>
        <v>1250</v>
      </c>
      <c r="X634" s="14">
        <f t="shared" ca="1" si="547"/>
        <v>1055</v>
      </c>
      <c r="Y634" s="14">
        <f t="shared" ca="1" si="519"/>
        <v>195</v>
      </c>
      <c r="Z634" s="14">
        <f t="shared" ca="1" si="520"/>
        <v>195</v>
      </c>
      <c r="AA634" s="14">
        <f t="shared" ca="1" si="555"/>
        <v>758964.94699999993</v>
      </c>
      <c r="AB634" s="15">
        <f ca="1">SUM(Z$12:Z634)</f>
        <v>386457.18200000003</v>
      </c>
      <c r="AC634" s="16">
        <f ca="1">SUM(X$12:X634)+SUMIF(Y$12:Y634, "&lt;0")</f>
        <v>372507.76500000001</v>
      </c>
      <c r="AE634" s="9">
        <v>44805</v>
      </c>
      <c r="AF634" s="14">
        <f t="shared" ca="1" si="509"/>
        <v>2000</v>
      </c>
      <c r="AG634" s="14">
        <f t="shared" ca="1" si="537"/>
        <v>2000</v>
      </c>
      <c r="AH634" s="14">
        <f t="shared" ca="1" si="548"/>
        <v>1619.290809851175</v>
      </c>
      <c r="AI634" s="14">
        <f t="shared" ca="1" si="510"/>
        <v>380.70919014882497</v>
      </c>
      <c r="AJ634" s="14">
        <f t="shared" ca="1" si="511"/>
        <v>380.70919014882497</v>
      </c>
      <c r="AK634" s="14">
        <f t="shared" ca="1" si="521"/>
        <v>1173489.5629979603</v>
      </c>
      <c r="AL634" s="15">
        <f ca="1">SUM(AJ$12:AJ634)</f>
        <v>601878.9941082322</v>
      </c>
      <c r="AM634" s="16">
        <f ca="1">SUM(AH$12:AH634)+SUMIF(AI$12:AI634, "&lt;0")</f>
        <v>571610.56888972828</v>
      </c>
      <c r="AO634" s="9">
        <v>44805</v>
      </c>
      <c r="AP634" s="14">
        <f t="shared" ca="1" si="512"/>
        <v>3000</v>
      </c>
      <c r="AQ634" s="14">
        <f t="shared" ca="1" si="542"/>
        <v>3000</v>
      </c>
      <c r="AR634" s="14">
        <f t="shared" ca="1" si="549"/>
        <v>2186.3344806224968</v>
      </c>
      <c r="AS634" s="14">
        <f t="shared" ca="1" si="522"/>
        <v>813.66551937750319</v>
      </c>
      <c r="AT634" s="14">
        <f t="shared" ca="1" si="523"/>
        <v>813.66551937750319</v>
      </c>
      <c r="AU634" s="14">
        <f t="shared" ca="1" si="556"/>
        <v>1699390.7878561858</v>
      </c>
      <c r="AV634" s="15">
        <f ca="1">SUM(AT$12:AT634)</f>
        <v>869733.4804286469</v>
      </c>
      <c r="AW634" s="16">
        <f ca="1">SUM(AR$12:AR634)+SUMIF(AS$12:AS634, "&lt;0")</f>
        <v>829657.30742753891</v>
      </c>
      <c r="AX634" s="15"/>
      <c r="AZ634" s="9">
        <v>44805</v>
      </c>
      <c r="BA634" s="14">
        <f t="shared" ca="1" si="534"/>
        <v>1500</v>
      </c>
      <c r="BB634" s="14">
        <f t="shared" ca="1" si="543"/>
        <v>1500</v>
      </c>
      <c r="BC634" s="14">
        <f t="shared" ca="1" si="550"/>
        <v>1305</v>
      </c>
      <c r="BD634" s="14">
        <f t="shared" ca="1" si="524"/>
        <v>195</v>
      </c>
      <c r="BE634" s="14">
        <f t="shared" ca="1" si="525"/>
        <v>195</v>
      </c>
      <c r="BF634" s="14">
        <f t="shared" ca="1" si="557"/>
        <v>897464.94699999993</v>
      </c>
      <c r="BG634" s="15">
        <f ca="1">SUM(BE$12:BE634)</f>
        <v>458457.18200000015</v>
      </c>
      <c r="BH634" s="16">
        <f ca="1">SUM(BC$12:BC634)+SUMIF(BD$12:BD634, "&lt;0")</f>
        <v>439007.7649999999</v>
      </c>
      <c r="BJ634" s="9">
        <v>44805</v>
      </c>
      <c r="BK634" s="14">
        <f t="shared" ca="1" si="535"/>
        <v>1750</v>
      </c>
      <c r="BL634" s="14">
        <f t="shared" ca="1" si="544"/>
        <v>1750</v>
      </c>
      <c r="BM634" s="14">
        <f t="shared" ca="1" si="551"/>
        <v>1555</v>
      </c>
      <c r="BN634" s="14">
        <f t="shared" ca="1" si="526"/>
        <v>195</v>
      </c>
      <c r="BO634" s="14">
        <f t="shared" ca="1" si="527"/>
        <v>195</v>
      </c>
      <c r="BP634" s="14">
        <f t="shared" ca="1" si="558"/>
        <v>1035964.9469999999</v>
      </c>
      <c r="BQ634" s="15">
        <f ca="1">SUM(BO$12:BO634)</f>
        <v>530457.18199999991</v>
      </c>
      <c r="BR634" s="16">
        <f ca="1">SUM(BM$12:BM634)+SUMIF(BN$12:BN634, "&lt;0")</f>
        <v>505507.7649999999</v>
      </c>
      <c r="BT634" s="9">
        <v>44805</v>
      </c>
      <c r="BU634" s="14">
        <f t="shared" ca="1" si="513"/>
        <v>2000</v>
      </c>
      <c r="BV634" s="14">
        <f t="shared" ca="1" si="538"/>
        <v>2000</v>
      </c>
      <c r="BW634" s="14">
        <f t="shared" ca="1" si="552"/>
        <v>1619.290809851175</v>
      </c>
      <c r="BX634" s="14">
        <f t="shared" ca="1" si="514"/>
        <v>380.70919014882497</v>
      </c>
      <c r="BY634" s="14">
        <f t="shared" ca="1" si="515"/>
        <v>380.70919014882497</v>
      </c>
      <c r="BZ634" s="14">
        <f t="shared" ca="1" si="528"/>
        <v>1173489.5629979603</v>
      </c>
      <c r="CA634" s="15">
        <f ca="1">SUM(BY$12:BY634)</f>
        <v>601878.9941082322</v>
      </c>
      <c r="CB634" s="16">
        <f ca="1">SUM(BW$12:BW634)+SUMIF(BX$12:BX634, "&lt;0")</f>
        <v>571610.56888972828</v>
      </c>
      <c r="CD634" s="9">
        <v>44805</v>
      </c>
      <c r="CE634" s="14">
        <f t="shared" ca="1" si="536"/>
        <v>2500</v>
      </c>
      <c r="CF634" s="14">
        <f t="shared" ca="1" si="545"/>
        <v>2500</v>
      </c>
      <c r="CG634" s="14">
        <f t="shared" ca="1" si="553"/>
        <v>1686.334480622497</v>
      </c>
      <c r="CH634" s="14">
        <f t="shared" ca="1" si="529"/>
        <v>813.66551937750296</v>
      </c>
      <c r="CI634" s="14">
        <f t="shared" ca="1" si="530"/>
        <v>813.66551937750296</v>
      </c>
      <c r="CJ634" s="14">
        <f t="shared" ca="1" si="559"/>
        <v>1441287.2951667549</v>
      </c>
      <c r="CK634" s="15">
        <f ca="1">SUM(CI$12:CI634)</f>
        <v>737733.4804286469</v>
      </c>
      <c r="CL634" s="16">
        <f ca="1">SUM(CG$12:CG634)+SUMIF(CH$12:CH634, "&lt;0")</f>
        <v>703553.81473810785</v>
      </c>
    </row>
    <row r="635" spans="1:90" x14ac:dyDescent="0.2">
      <c r="A635" s="24">
        <v>44806</v>
      </c>
      <c r="B635" s="54">
        <f ca="1">IF($A635&gt;= $C$5,$C$6, INDEX('Historical Data'!$D$2:$D$745, MATCH(A635, 'Historical Data'!$B$2:$B$745, 0)))</f>
        <v>1295.6389999999997</v>
      </c>
      <c r="C635" s="14">
        <f t="shared" ca="1" si="539"/>
        <v>1295.6389999999994</v>
      </c>
      <c r="D635" s="14">
        <f t="shared" ca="1" si="507"/>
        <v>778.61999999999944</v>
      </c>
      <c r="E635" s="14">
        <f t="shared" ca="1" si="516"/>
        <v>517.01900000000023</v>
      </c>
      <c r="F635" s="14">
        <f t="shared" ca="1" si="508"/>
        <v>517.01900000000023</v>
      </c>
      <c r="G635" s="14">
        <f t="shared" ca="1" si="531"/>
        <v>785544.59199999762</v>
      </c>
      <c r="H635" s="15">
        <f ca="1">SUM(F$12:F635)</f>
        <v>400118.23300000024</v>
      </c>
      <c r="I635" s="16">
        <f ca="1">SUM(D$12:D635)+SUMIF(E$12:E635, "&lt;0")</f>
        <v>385426.35900000005</v>
      </c>
      <c r="J635" s="15"/>
      <c r="K635" s="9">
        <v>44806</v>
      </c>
      <c r="L635" s="14">
        <f t="shared" ca="1" si="532"/>
        <v>1788.5130798771124</v>
      </c>
      <c r="M635" s="14">
        <f t="shared" ca="1" si="540"/>
        <v>1788.5130798771129</v>
      </c>
      <c r="N635" s="14">
        <f t="shared" ca="1" si="546"/>
        <v>1271.4940798771122</v>
      </c>
      <c r="O635" s="14">
        <f t="shared" ca="1" si="517"/>
        <v>517.01900000000023</v>
      </c>
      <c r="P635" s="14">
        <f t="shared" ca="1" si="518"/>
        <v>517.01900000000023</v>
      </c>
      <c r="Q635" s="14">
        <f t="shared" ca="1" si="554"/>
        <v>1059089.7063318028</v>
      </c>
      <c r="R635" s="15">
        <f ca="1">SUM(P$12:P635)</f>
        <v>542065.9680046076</v>
      </c>
      <c r="S635" s="16">
        <f ca="1">SUM(N$12:N635)+SUMIF(O$12:O635, "&lt;0")</f>
        <v>517023.7383271883</v>
      </c>
      <c r="U635" s="9">
        <v>44806</v>
      </c>
      <c r="V635" s="14">
        <f t="shared" ca="1" si="533"/>
        <v>1250</v>
      </c>
      <c r="W635" s="14">
        <f t="shared" ca="1" si="541"/>
        <v>1250</v>
      </c>
      <c r="X635" s="14">
        <f t="shared" ca="1" si="547"/>
        <v>732.98099999999977</v>
      </c>
      <c r="Y635" s="14">
        <f t="shared" ca="1" si="519"/>
        <v>517.01900000000023</v>
      </c>
      <c r="Z635" s="14">
        <f t="shared" ca="1" si="520"/>
        <v>517.01900000000023</v>
      </c>
      <c r="AA635" s="14">
        <f t="shared" ca="1" si="555"/>
        <v>760214.94699999993</v>
      </c>
      <c r="AB635" s="15">
        <f ca="1">SUM(Z$12:Z635)</f>
        <v>386974.201</v>
      </c>
      <c r="AC635" s="16">
        <f ca="1">SUM(X$12:X635)+SUMIF(Y$12:Y635, "&lt;0")</f>
        <v>373240.74600000004</v>
      </c>
      <c r="AE635" s="9">
        <v>44806</v>
      </c>
      <c r="AF635" s="14">
        <f t="shared" ca="1" si="509"/>
        <v>2000</v>
      </c>
      <c r="AG635" s="14">
        <f t="shared" ca="1" si="537"/>
        <v>2000</v>
      </c>
      <c r="AH635" s="14">
        <f t="shared" ca="1" si="548"/>
        <v>1323.0495398252374</v>
      </c>
      <c r="AI635" s="14">
        <f t="shared" ca="1" si="510"/>
        <v>676.95046017476261</v>
      </c>
      <c r="AJ635" s="14">
        <f t="shared" ca="1" si="511"/>
        <v>676.95046017476261</v>
      </c>
      <c r="AK635" s="14">
        <f t="shared" ca="1" si="521"/>
        <v>1175489.5629979603</v>
      </c>
      <c r="AL635" s="15">
        <f ca="1">SUM(AJ$12:AJ635)</f>
        <v>602555.94456840702</v>
      </c>
      <c r="AM635" s="16">
        <f ca="1">SUM(AH$12:AH635)+SUMIF(AI$12:AI635, "&lt;0")</f>
        <v>572933.61842955346</v>
      </c>
      <c r="AO635" s="9">
        <v>44806</v>
      </c>
      <c r="AP635" s="14">
        <f t="shared" ca="1" si="512"/>
        <v>3000</v>
      </c>
      <c r="AQ635" s="14">
        <f t="shared" ca="1" si="542"/>
        <v>3000</v>
      </c>
      <c r="AR635" s="14">
        <f t="shared" ca="1" si="549"/>
        <v>1864.315480622497</v>
      </c>
      <c r="AS635" s="14">
        <f t="shared" ca="1" si="522"/>
        <v>1135.684519377503</v>
      </c>
      <c r="AT635" s="14">
        <f t="shared" ca="1" si="523"/>
        <v>1135.684519377503</v>
      </c>
      <c r="AU635" s="14">
        <f t="shared" ca="1" si="556"/>
        <v>1702390.7878561858</v>
      </c>
      <c r="AV635" s="15">
        <f ca="1">SUM(AT$12:AT635)</f>
        <v>870869.16494802444</v>
      </c>
      <c r="AW635" s="16">
        <f ca="1">SUM(AR$12:AR635)+SUMIF(AS$12:AS635, "&lt;0")</f>
        <v>831521.62290816137</v>
      </c>
      <c r="AX635" s="15"/>
      <c r="AZ635" s="9">
        <v>44806</v>
      </c>
      <c r="BA635" s="14">
        <f t="shared" ca="1" si="534"/>
        <v>1500</v>
      </c>
      <c r="BB635" s="14">
        <f t="shared" ca="1" si="543"/>
        <v>1500</v>
      </c>
      <c r="BC635" s="14">
        <f t="shared" ca="1" si="550"/>
        <v>982.98099999999977</v>
      </c>
      <c r="BD635" s="14">
        <f t="shared" ca="1" si="524"/>
        <v>517.01900000000023</v>
      </c>
      <c r="BE635" s="14">
        <f t="shared" ca="1" si="525"/>
        <v>517.01900000000023</v>
      </c>
      <c r="BF635" s="14">
        <f t="shared" ca="1" si="557"/>
        <v>898964.94699999993</v>
      </c>
      <c r="BG635" s="15">
        <f ca="1">SUM(BE$12:BE635)</f>
        <v>458974.20100000012</v>
      </c>
      <c r="BH635" s="16">
        <f ca="1">SUM(BC$12:BC635)+SUMIF(BD$12:BD635, "&lt;0")</f>
        <v>439990.74599999993</v>
      </c>
      <c r="BJ635" s="9">
        <v>44806</v>
      </c>
      <c r="BK635" s="14">
        <f t="shared" ca="1" si="535"/>
        <v>1750</v>
      </c>
      <c r="BL635" s="14">
        <f t="shared" ca="1" si="544"/>
        <v>1750</v>
      </c>
      <c r="BM635" s="14">
        <f t="shared" ca="1" si="551"/>
        <v>1232.9809999999998</v>
      </c>
      <c r="BN635" s="14">
        <f t="shared" ca="1" si="526"/>
        <v>517.01900000000023</v>
      </c>
      <c r="BO635" s="14">
        <f t="shared" ca="1" si="527"/>
        <v>517.01900000000023</v>
      </c>
      <c r="BP635" s="14">
        <f t="shared" ca="1" si="558"/>
        <v>1037714.9469999999</v>
      </c>
      <c r="BQ635" s="15">
        <f ca="1">SUM(BO$12:BO635)</f>
        <v>530974.20099999988</v>
      </c>
      <c r="BR635" s="16">
        <f ca="1">SUM(BM$12:BM635)+SUMIF(BN$12:BN635, "&lt;0")</f>
        <v>506740.74599999993</v>
      </c>
      <c r="BT635" s="9">
        <v>44806</v>
      </c>
      <c r="BU635" s="14">
        <f t="shared" ca="1" si="513"/>
        <v>2000</v>
      </c>
      <c r="BV635" s="14">
        <f t="shared" ca="1" si="538"/>
        <v>2000</v>
      </c>
      <c r="BW635" s="14">
        <f t="shared" ca="1" si="552"/>
        <v>1323.0495398252374</v>
      </c>
      <c r="BX635" s="14">
        <f t="shared" ca="1" si="514"/>
        <v>676.95046017476261</v>
      </c>
      <c r="BY635" s="14">
        <f t="shared" ca="1" si="515"/>
        <v>676.95046017476261</v>
      </c>
      <c r="BZ635" s="14">
        <f t="shared" ca="1" si="528"/>
        <v>1175489.5629979603</v>
      </c>
      <c r="CA635" s="15">
        <f ca="1">SUM(BY$12:BY635)</f>
        <v>602555.94456840702</v>
      </c>
      <c r="CB635" s="16">
        <f ca="1">SUM(BW$12:BW635)+SUMIF(BX$12:BX635, "&lt;0")</f>
        <v>572933.61842955346</v>
      </c>
      <c r="CD635" s="9">
        <v>44806</v>
      </c>
      <c r="CE635" s="14">
        <f t="shared" ca="1" si="536"/>
        <v>2500</v>
      </c>
      <c r="CF635" s="14">
        <f t="shared" ca="1" si="545"/>
        <v>2500</v>
      </c>
      <c r="CG635" s="14">
        <f t="shared" ca="1" si="553"/>
        <v>1364.315480622497</v>
      </c>
      <c r="CH635" s="14">
        <f t="shared" ca="1" si="529"/>
        <v>1135.684519377503</v>
      </c>
      <c r="CI635" s="14">
        <f t="shared" ca="1" si="530"/>
        <v>1135.684519377503</v>
      </c>
      <c r="CJ635" s="14">
        <f t="shared" ca="1" si="559"/>
        <v>1443787.2951667549</v>
      </c>
      <c r="CK635" s="15">
        <f ca="1">SUM(CI$12:CI635)</f>
        <v>738869.16494802444</v>
      </c>
      <c r="CL635" s="16">
        <f ca="1">SUM(CG$12:CG635)+SUMIF(CH$12:CH635, "&lt;0")</f>
        <v>704918.13021873031</v>
      </c>
    </row>
    <row r="636" spans="1:90" x14ac:dyDescent="0.2">
      <c r="A636" s="24">
        <v>44807</v>
      </c>
      <c r="B636" s="54">
        <f ca="1">IF($A636&gt;= $C$5,$C$6, INDEX('Historical Data'!$D$2:$D$745, MATCH(A636, 'Historical Data'!$B$2:$B$745, 0)))</f>
        <v>1295.6389999999997</v>
      </c>
      <c r="C636" s="14">
        <f t="shared" ca="1" si="539"/>
        <v>1295.6389999999994</v>
      </c>
      <c r="D636" s="14">
        <f t="shared" ca="1" si="507"/>
        <v>734.35299999999961</v>
      </c>
      <c r="E636" s="14">
        <f t="shared" ca="1" si="516"/>
        <v>561.28600000000006</v>
      </c>
      <c r="F636" s="14">
        <f t="shared" ca="1" si="508"/>
        <v>561.28600000000006</v>
      </c>
      <c r="G636" s="14">
        <f t="shared" ca="1" si="531"/>
        <v>786840.23099999758</v>
      </c>
      <c r="H636" s="15">
        <f ca="1">SUM(F$12:F636)</f>
        <v>400679.51900000026</v>
      </c>
      <c r="I636" s="16">
        <f ca="1">SUM(D$12:D636)+SUMIF(E$12:E636, "&lt;0")</f>
        <v>386160.71200000006</v>
      </c>
      <c r="J636" s="15"/>
      <c r="K636" s="9">
        <v>44807</v>
      </c>
      <c r="L636" s="14">
        <f t="shared" ca="1" si="532"/>
        <v>1788.5130798771124</v>
      </c>
      <c r="M636" s="14">
        <f t="shared" ca="1" si="540"/>
        <v>1788.5130798771129</v>
      </c>
      <c r="N636" s="14">
        <f t="shared" ca="1" si="546"/>
        <v>1227.2270798771124</v>
      </c>
      <c r="O636" s="14">
        <f t="shared" ca="1" si="517"/>
        <v>561.28600000000006</v>
      </c>
      <c r="P636" s="14">
        <f t="shared" ca="1" si="518"/>
        <v>561.28600000000006</v>
      </c>
      <c r="Q636" s="14">
        <f t="shared" ca="1" si="554"/>
        <v>1060878.2194116798</v>
      </c>
      <c r="R636" s="15">
        <f ca="1">SUM(P$12:P636)</f>
        <v>542627.25400460756</v>
      </c>
      <c r="S636" s="16">
        <f ca="1">SUM(N$12:N636)+SUMIF(O$12:O636, "&lt;0")</f>
        <v>518250.96540706541</v>
      </c>
      <c r="U636" s="9">
        <v>44807</v>
      </c>
      <c r="V636" s="14">
        <f t="shared" ca="1" si="533"/>
        <v>1250</v>
      </c>
      <c r="W636" s="14">
        <f t="shared" ca="1" si="541"/>
        <v>1250</v>
      </c>
      <c r="X636" s="14">
        <f t="shared" ca="1" si="547"/>
        <v>688.71399999999994</v>
      </c>
      <c r="Y636" s="14">
        <f t="shared" ca="1" si="519"/>
        <v>561.28600000000006</v>
      </c>
      <c r="Z636" s="14">
        <f t="shared" ca="1" si="520"/>
        <v>561.28600000000006</v>
      </c>
      <c r="AA636" s="14">
        <f t="shared" ca="1" si="555"/>
        <v>761464.94699999993</v>
      </c>
      <c r="AB636" s="15">
        <f ca="1">SUM(Z$12:Z636)</f>
        <v>387535.48700000002</v>
      </c>
      <c r="AC636" s="16">
        <f ca="1">SUM(X$12:X636)+SUMIF(Y$12:Y636, "&lt;0")</f>
        <v>373929.46</v>
      </c>
      <c r="AE636" s="9">
        <v>44807</v>
      </c>
      <c r="AF636" s="14">
        <f t="shared" ca="1" si="509"/>
        <v>2000</v>
      </c>
      <c r="AG636" s="14">
        <f t="shared" ca="1" si="537"/>
        <v>2000</v>
      </c>
      <c r="AH636" s="14">
        <f t="shared" ca="1" si="548"/>
        <v>1304.5602697993002</v>
      </c>
      <c r="AI636" s="14">
        <f t="shared" ca="1" si="510"/>
        <v>695.43973020069984</v>
      </c>
      <c r="AJ636" s="14">
        <f t="shared" ca="1" si="511"/>
        <v>695.43973020069984</v>
      </c>
      <c r="AK636" s="14">
        <f t="shared" ca="1" si="521"/>
        <v>1177489.5629979603</v>
      </c>
      <c r="AL636" s="15">
        <f ca="1">SUM(AJ$12:AJ636)</f>
        <v>603251.38429860771</v>
      </c>
      <c r="AM636" s="16">
        <f ca="1">SUM(AH$12:AH636)+SUMIF(AI$12:AI636, "&lt;0")</f>
        <v>574238.17869935278</v>
      </c>
      <c r="AO636" s="9">
        <v>44807</v>
      </c>
      <c r="AP636" s="14">
        <f t="shared" ca="1" si="512"/>
        <v>3000</v>
      </c>
      <c r="AQ636" s="14">
        <f t="shared" ca="1" si="542"/>
        <v>3000</v>
      </c>
      <c r="AR636" s="14">
        <f t="shared" ca="1" si="549"/>
        <v>1820.048480622497</v>
      </c>
      <c r="AS636" s="14">
        <f t="shared" ca="1" si="522"/>
        <v>1179.951519377503</v>
      </c>
      <c r="AT636" s="14">
        <f t="shared" ca="1" si="523"/>
        <v>1179.951519377503</v>
      </c>
      <c r="AU636" s="14">
        <f t="shared" ca="1" si="556"/>
        <v>1705390.7878561858</v>
      </c>
      <c r="AV636" s="15">
        <f ca="1">SUM(AT$12:AT636)</f>
        <v>872049.11646740197</v>
      </c>
      <c r="AW636" s="16">
        <f ca="1">SUM(AR$12:AR636)+SUMIF(AS$12:AS636, "&lt;0")</f>
        <v>833341.67138878384</v>
      </c>
      <c r="AX636" s="15"/>
      <c r="AZ636" s="9">
        <v>44807</v>
      </c>
      <c r="BA636" s="14">
        <f t="shared" ca="1" si="534"/>
        <v>1500</v>
      </c>
      <c r="BB636" s="14">
        <f t="shared" ca="1" si="543"/>
        <v>1500</v>
      </c>
      <c r="BC636" s="14">
        <f t="shared" ca="1" si="550"/>
        <v>938.71399999999994</v>
      </c>
      <c r="BD636" s="14">
        <f t="shared" ca="1" si="524"/>
        <v>561.28600000000006</v>
      </c>
      <c r="BE636" s="14">
        <f t="shared" ca="1" si="525"/>
        <v>561.28600000000006</v>
      </c>
      <c r="BF636" s="14">
        <f t="shared" ca="1" si="557"/>
        <v>900464.94699999993</v>
      </c>
      <c r="BG636" s="15">
        <f ca="1">SUM(BE$12:BE636)</f>
        <v>459535.48700000014</v>
      </c>
      <c r="BH636" s="16">
        <f ca="1">SUM(BC$12:BC636)+SUMIF(BD$12:BD636, "&lt;0")</f>
        <v>440929.4599999999</v>
      </c>
      <c r="BJ636" s="9">
        <v>44807</v>
      </c>
      <c r="BK636" s="14">
        <f t="shared" ca="1" si="535"/>
        <v>1750</v>
      </c>
      <c r="BL636" s="14">
        <f t="shared" ca="1" si="544"/>
        <v>1750</v>
      </c>
      <c r="BM636" s="14">
        <f t="shared" ca="1" si="551"/>
        <v>1188.7139999999999</v>
      </c>
      <c r="BN636" s="14">
        <f t="shared" ca="1" si="526"/>
        <v>561.28600000000006</v>
      </c>
      <c r="BO636" s="14">
        <f t="shared" ca="1" si="527"/>
        <v>561.28600000000006</v>
      </c>
      <c r="BP636" s="14">
        <f t="shared" ca="1" si="558"/>
        <v>1039464.9469999999</v>
      </c>
      <c r="BQ636" s="15">
        <f ca="1">SUM(BO$12:BO636)</f>
        <v>531535.48699999985</v>
      </c>
      <c r="BR636" s="16">
        <f ca="1">SUM(BM$12:BM636)+SUMIF(BN$12:BN636, "&lt;0")</f>
        <v>507929.45999999985</v>
      </c>
      <c r="BT636" s="9">
        <v>44807</v>
      </c>
      <c r="BU636" s="14">
        <f t="shared" ca="1" si="513"/>
        <v>2000</v>
      </c>
      <c r="BV636" s="14">
        <f t="shared" ca="1" si="538"/>
        <v>2000</v>
      </c>
      <c r="BW636" s="14">
        <f t="shared" ca="1" si="552"/>
        <v>1304.5602697993002</v>
      </c>
      <c r="BX636" s="14">
        <f t="shared" ca="1" si="514"/>
        <v>695.43973020069984</v>
      </c>
      <c r="BY636" s="14">
        <f t="shared" ca="1" si="515"/>
        <v>695.43973020069984</v>
      </c>
      <c r="BZ636" s="14">
        <f t="shared" ca="1" si="528"/>
        <v>1177489.5629979603</v>
      </c>
      <c r="CA636" s="15">
        <f ca="1">SUM(BY$12:BY636)</f>
        <v>603251.38429860771</v>
      </c>
      <c r="CB636" s="16">
        <f ca="1">SUM(BW$12:BW636)+SUMIF(BX$12:BX636, "&lt;0")</f>
        <v>574238.17869935278</v>
      </c>
      <c r="CD636" s="9">
        <v>44807</v>
      </c>
      <c r="CE636" s="14">
        <f t="shared" ca="1" si="536"/>
        <v>2500</v>
      </c>
      <c r="CF636" s="14">
        <f t="shared" ca="1" si="545"/>
        <v>2500</v>
      </c>
      <c r="CG636" s="14">
        <f t="shared" ca="1" si="553"/>
        <v>1320.048480622497</v>
      </c>
      <c r="CH636" s="14">
        <f t="shared" ca="1" si="529"/>
        <v>1179.951519377503</v>
      </c>
      <c r="CI636" s="14">
        <f t="shared" ca="1" si="530"/>
        <v>1179.951519377503</v>
      </c>
      <c r="CJ636" s="14">
        <f t="shared" ca="1" si="559"/>
        <v>1446287.2951667549</v>
      </c>
      <c r="CK636" s="15">
        <f ca="1">SUM(CI$12:CI636)</f>
        <v>740049.11646740197</v>
      </c>
      <c r="CL636" s="16">
        <f ca="1">SUM(CG$12:CG636)+SUMIF(CH$12:CH636, "&lt;0")</f>
        <v>706238.17869935278</v>
      </c>
    </row>
    <row r="637" spans="1:90" x14ac:dyDescent="0.2">
      <c r="A637" s="24">
        <v>44808</v>
      </c>
      <c r="B637" s="54">
        <f ca="1">IF($A637&gt;= $C$5,$C$6, INDEX('Historical Data'!$D$2:$D$745, MATCH(A637, 'Historical Data'!$B$2:$B$745, 0)))</f>
        <v>1295.6389999999997</v>
      </c>
      <c r="C637" s="14">
        <f t="shared" ca="1" si="539"/>
        <v>1295.6389999999994</v>
      </c>
      <c r="D637" s="14">
        <f t="shared" ca="1" si="507"/>
        <v>98.51899999999705</v>
      </c>
      <c r="E637" s="14">
        <f t="shared" ca="1" si="516"/>
        <v>1197.1200000000026</v>
      </c>
      <c r="F637" s="14">
        <f t="shared" ca="1" si="508"/>
        <v>1197.1200000000026</v>
      </c>
      <c r="G637" s="14">
        <f t="shared" ca="1" si="531"/>
        <v>788135.86999999755</v>
      </c>
      <c r="H637" s="15">
        <f ca="1">SUM(F$12:F637)</f>
        <v>401876.63900000026</v>
      </c>
      <c r="I637" s="16">
        <f ca="1">SUM(D$12:D637)+SUMIF(E$12:E637, "&lt;0")</f>
        <v>386259.23100000003</v>
      </c>
      <c r="J637" s="15"/>
      <c r="K637" s="9">
        <v>44808</v>
      </c>
      <c r="L637" s="14">
        <f t="shared" ca="1" si="532"/>
        <v>1788.5130798771124</v>
      </c>
      <c r="M637" s="14">
        <f t="shared" ca="1" si="540"/>
        <v>1788.5130798771129</v>
      </c>
      <c r="N637" s="14">
        <f t="shared" ca="1" si="546"/>
        <v>591.39307987710981</v>
      </c>
      <c r="O637" s="14">
        <f t="shared" ca="1" si="517"/>
        <v>1197.1200000000026</v>
      </c>
      <c r="P637" s="14">
        <f t="shared" ca="1" si="518"/>
        <v>1197.1200000000026</v>
      </c>
      <c r="Q637" s="14">
        <f t="shared" ca="1" si="554"/>
        <v>1062666.7324915568</v>
      </c>
      <c r="R637" s="15">
        <f ca="1">SUM(P$12:P637)</f>
        <v>543824.37400460755</v>
      </c>
      <c r="S637" s="16">
        <f ca="1">SUM(N$12:N637)+SUMIF(O$12:O637, "&lt;0")</f>
        <v>518842.35848694254</v>
      </c>
      <c r="U637" s="9">
        <v>44808</v>
      </c>
      <c r="V637" s="14">
        <f t="shared" ca="1" si="533"/>
        <v>1250</v>
      </c>
      <c r="W637" s="14">
        <f t="shared" ca="1" si="541"/>
        <v>1250</v>
      </c>
      <c r="X637" s="14">
        <f t="shared" ca="1" si="547"/>
        <v>52.879999999997381</v>
      </c>
      <c r="Y637" s="14">
        <f t="shared" ca="1" si="519"/>
        <v>1197.1200000000026</v>
      </c>
      <c r="Z637" s="14">
        <f t="shared" ca="1" si="520"/>
        <v>1197.1200000000026</v>
      </c>
      <c r="AA637" s="14">
        <f t="shared" ca="1" si="555"/>
        <v>762714.94699999993</v>
      </c>
      <c r="AB637" s="15">
        <f ca="1">SUM(Z$12:Z637)</f>
        <v>388732.60700000002</v>
      </c>
      <c r="AC637" s="16">
        <f ca="1">SUM(X$12:X637)+SUMIF(Y$12:Y637, "&lt;0")</f>
        <v>373982.34</v>
      </c>
      <c r="AE637" s="9">
        <v>44808</v>
      </c>
      <c r="AF637" s="14">
        <f t="shared" ca="1" si="509"/>
        <v>2000</v>
      </c>
      <c r="AG637" s="14">
        <f t="shared" ca="1" si="537"/>
        <v>2000</v>
      </c>
      <c r="AH637" s="14">
        <f t="shared" ca="1" si="548"/>
        <v>694.50399977336019</v>
      </c>
      <c r="AI637" s="14">
        <f t="shared" ca="1" si="510"/>
        <v>1305.4960002266398</v>
      </c>
      <c r="AJ637" s="14">
        <f t="shared" ca="1" si="511"/>
        <v>1305.4960002266398</v>
      </c>
      <c r="AK637" s="14">
        <f t="shared" ca="1" si="521"/>
        <v>1179489.5629979603</v>
      </c>
      <c r="AL637" s="15">
        <f ca="1">SUM(AJ$12:AJ637)</f>
        <v>604556.88029883429</v>
      </c>
      <c r="AM637" s="16">
        <f ca="1">SUM(AH$12:AH637)+SUMIF(AI$12:AI637, "&lt;0")</f>
        <v>574932.68269912619</v>
      </c>
      <c r="AO637" s="9">
        <v>44808</v>
      </c>
      <c r="AP637" s="14">
        <f t="shared" ca="1" si="512"/>
        <v>3000</v>
      </c>
      <c r="AQ637" s="14">
        <f t="shared" ca="1" si="542"/>
        <v>3000</v>
      </c>
      <c r="AR637" s="14">
        <f t="shared" ca="1" si="549"/>
        <v>1184.2144806224946</v>
      </c>
      <c r="AS637" s="14">
        <f t="shared" ca="1" si="522"/>
        <v>1815.7855193775054</v>
      </c>
      <c r="AT637" s="14">
        <f t="shared" ca="1" si="523"/>
        <v>1815.7855193775054</v>
      </c>
      <c r="AU637" s="14">
        <f t="shared" ca="1" si="556"/>
        <v>1708390.7878561858</v>
      </c>
      <c r="AV637" s="15">
        <f ca="1">SUM(AT$12:AT637)</f>
        <v>873864.90198677953</v>
      </c>
      <c r="AW637" s="16">
        <f ca="1">SUM(AR$12:AR637)+SUMIF(AS$12:AS637, "&lt;0")</f>
        <v>834525.88586940628</v>
      </c>
      <c r="AX637" s="15"/>
      <c r="AZ637" s="9">
        <v>44808</v>
      </c>
      <c r="BA637" s="14">
        <f t="shared" ca="1" si="534"/>
        <v>1500</v>
      </c>
      <c r="BB637" s="14">
        <f t="shared" ca="1" si="543"/>
        <v>1500</v>
      </c>
      <c r="BC637" s="14">
        <f t="shared" ca="1" si="550"/>
        <v>302.87999999999738</v>
      </c>
      <c r="BD637" s="14">
        <f t="shared" ca="1" si="524"/>
        <v>1197.1200000000026</v>
      </c>
      <c r="BE637" s="14">
        <f t="shared" ca="1" si="525"/>
        <v>1197.1200000000026</v>
      </c>
      <c r="BF637" s="14">
        <f t="shared" ca="1" si="557"/>
        <v>901964.94699999993</v>
      </c>
      <c r="BG637" s="15">
        <f ca="1">SUM(BE$12:BE637)</f>
        <v>460732.60700000013</v>
      </c>
      <c r="BH637" s="16">
        <f ca="1">SUM(BC$12:BC637)+SUMIF(BD$12:BD637, "&lt;0")</f>
        <v>441232.33999999991</v>
      </c>
      <c r="BJ637" s="9">
        <v>44808</v>
      </c>
      <c r="BK637" s="14">
        <f t="shared" ca="1" si="535"/>
        <v>1750</v>
      </c>
      <c r="BL637" s="14">
        <f t="shared" ca="1" si="544"/>
        <v>1750</v>
      </c>
      <c r="BM637" s="14">
        <f t="shared" ca="1" si="551"/>
        <v>552.87999999999738</v>
      </c>
      <c r="BN637" s="14">
        <f t="shared" ca="1" si="526"/>
        <v>1197.1200000000026</v>
      </c>
      <c r="BO637" s="14">
        <f t="shared" ca="1" si="527"/>
        <v>1197.1200000000026</v>
      </c>
      <c r="BP637" s="14">
        <f t="shared" ca="1" si="558"/>
        <v>1041214.9469999999</v>
      </c>
      <c r="BQ637" s="15">
        <f ca="1">SUM(BO$12:BO637)</f>
        <v>532732.60699999984</v>
      </c>
      <c r="BR637" s="16">
        <f ca="1">SUM(BM$12:BM637)+SUMIF(BN$12:BN637, "&lt;0")</f>
        <v>508482.33999999985</v>
      </c>
      <c r="BT637" s="9">
        <v>44808</v>
      </c>
      <c r="BU637" s="14">
        <f t="shared" ca="1" si="513"/>
        <v>2000</v>
      </c>
      <c r="BV637" s="14">
        <f t="shared" ca="1" si="538"/>
        <v>2000</v>
      </c>
      <c r="BW637" s="14">
        <f t="shared" ca="1" si="552"/>
        <v>694.50399977336019</v>
      </c>
      <c r="BX637" s="14">
        <f t="shared" ca="1" si="514"/>
        <v>1305.4960002266398</v>
      </c>
      <c r="BY637" s="14">
        <f t="shared" ca="1" si="515"/>
        <v>1305.4960002266398</v>
      </c>
      <c r="BZ637" s="14">
        <f t="shared" ca="1" si="528"/>
        <v>1179489.5629979603</v>
      </c>
      <c r="CA637" s="15">
        <f ca="1">SUM(BY$12:BY637)</f>
        <v>604556.88029883429</v>
      </c>
      <c r="CB637" s="16">
        <f ca="1">SUM(BW$12:BW637)+SUMIF(BX$12:BX637, "&lt;0")</f>
        <v>574932.68269912619</v>
      </c>
      <c r="CD637" s="9">
        <v>44808</v>
      </c>
      <c r="CE637" s="14">
        <f t="shared" ca="1" si="536"/>
        <v>2500</v>
      </c>
      <c r="CF637" s="14">
        <f t="shared" ca="1" si="545"/>
        <v>2500</v>
      </c>
      <c r="CG637" s="14">
        <f t="shared" ca="1" si="553"/>
        <v>694.50399977336019</v>
      </c>
      <c r="CH637" s="14">
        <f t="shared" ca="1" si="529"/>
        <v>1805.4960002266398</v>
      </c>
      <c r="CI637" s="14">
        <f t="shared" ca="1" si="530"/>
        <v>1805.4960002266398</v>
      </c>
      <c r="CJ637" s="14">
        <f t="shared" ca="1" si="559"/>
        <v>1448787.2951667549</v>
      </c>
      <c r="CK637" s="15">
        <f ca="1">SUM(CI$12:CI637)</f>
        <v>741854.61246762855</v>
      </c>
      <c r="CL637" s="16">
        <f ca="1">SUM(CG$12:CG637)+SUMIF(CH$12:CH637, "&lt;0")</f>
        <v>706932.68269912619</v>
      </c>
    </row>
    <row r="638" spans="1:90" x14ac:dyDescent="0.2">
      <c r="A638" s="24">
        <v>44809</v>
      </c>
      <c r="B638" s="54">
        <f ca="1">IF($A638&gt;= $C$5,$C$6, INDEX('Historical Data'!$D$2:$D$745, MATCH(A638, 'Historical Data'!$B$2:$B$745, 0)))</f>
        <v>1295.6389999999997</v>
      </c>
      <c r="C638" s="14">
        <f t="shared" ca="1" si="539"/>
        <v>1295.6389999999994</v>
      </c>
      <c r="D638" s="14">
        <f t="shared" ca="1" si="507"/>
        <v>0</v>
      </c>
      <c r="E638" s="14">
        <f t="shared" ca="1" si="516"/>
        <v>1295.6389999999997</v>
      </c>
      <c r="F638" s="14">
        <f t="shared" ca="1" si="508"/>
        <v>1295.6389999999997</v>
      </c>
      <c r="G638" s="14">
        <f t="shared" ca="1" si="531"/>
        <v>789431.50899999752</v>
      </c>
      <c r="H638" s="15">
        <f ca="1">SUM(F$12:F638)</f>
        <v>403172.27800000028</v>
      </c>
      <c r="I638" s="16">
        <f ca="1">SUM(D$12:D638)+SUMIF(E$12:E638, "&lt;0")</f>
        <v>386259.23100000003</v>
      </c>
      <c r="J638" s="15"/>
      <c r="K638" s="9">
        <v>44809</v>
      </c>
      <c r="L638" s="14">
        <f t="shared" ca="1" si="532"/>
        <v>1788.5130798771124</v>
      </c>
      <c r="M638" s="14">
        <f t="shared" ca="1" si="540"/>
        <v>1788.5130798771129</v>
      </c>
      <c r="N638" s="14">
        <f t="shared" ca="1" si="546"/>
        <v>229.71807987711418</v>
      </c>
      <c r="O638" s="14">
        <f t="shared" ca="1" si="517"/>
        <v>1558.7949999999983</v>
      </c>
      <c r="P638" s="14">
        <f t="shared" ca="1" si="518"/>
        <v>1558.7949999999983</v>
      </c>
      <c r="Q638" s="14">
        <f t="shared" ca="1" si="554"/>
        <v>1064455.2455714338</v>
      </c>
      <c r="R638" s="15">
        <f ca="1">SUM(P$12:P638)</f>
        <v>545383.1690046076</v>
      </c>
      <c r="S638" s="16">
        <f ca="1">SUM(N$12:N638)+SUMIF(O$12:O638, "&lt;0")</f>
        <v>519072.07656681963</v>
      </c>
      <c r="U638" s="9">
        <v>44809</v>
      </c>
      <c r="V638" s="14">
        <f t="shared" ca="1" si="533"/>
        <v>1250</v>
      </c>
      <c r="W638" s="14">
        <f t="shared" ca="1" si="541"/>
        <v>1250</v>
      </c>
      <c r="X638" s="14">
        <f t="shared" ca="1" si="547"/>
        <v>0</v>
      </c>
      <c r="Y638" s="14">
        <f t="shared" ca="1" si="519"/>
        <v>1250</v>
      </c>
      <c r="Z638" s="14">
        <f t="shared" ca="1" si="520"/>
        <v>1250</v>
      </c>
      <c r="AA638" s="14">
        <f t="shared" ca="1" si="555"/>
        <v>763964.94699999993</v>
      </c>
      <c r="AB638" s="15">
        <f ca="1">SUM(Z$12:Z638)</f>
        <v>389982.60700000002</v>
      </c>
      <c r="AC638" s="16">
        <f ca="1">SUM(X$12:X638)+SUMIF(Y$12:Y638, "&lt;0")</f>
        <v>373982.34</v>
      </c>
      <c r="AE638" s="9">
        <v>44809</v>
      </c>
      <c r="AF638" s="14">
        <f t="shared" ca="1" si="509"/>
        <v>2000</v>
      </c>
      <c r="AG638" s="14">
        <f t="shared" ca="1" si="537"/>
        <v>2000</v>
      </c>
      <c r="AH638" s="14">
        <f t="shared" ca="1" si="548"/>
        <v>358.60672974742738</v>
      </c>
      <c r="AI638" s="14">
        <f t="shared" ca="1" si="510"/>
        <v>1641.3932702525726</v>
      </c>
      <c r="AJ638" s="14">
        <f t="shared" ca="1" si="511"/>
        <v>1641.3932702525726</v>
      </c>
      <c r="AK638" s="14">
        <f t="shared" ca="1" si="521"/>
        <v>1181489.5629979603</v>
      </c>
      <c r="AL638" s="15">
        <f ca="1">SUM(AJ$12:AJ638)</f>
        <v>606198.27356908692</v>
      </c>
      <c r="AM638" s="16">
        <f ca="1">SUM(AH$12:AH638)+SUMIF(AI$12:AI638, "&lt;0")</f>
        <v>575291.28942887357</v>
      </c>
      <c r="AO638" s="9">
        <v>44809</v>
      </c>
      <c r="AP638" s="14">
        <f t="shared" ca="1" si="512"/>
        <v>3000</v>
      </c>
      <c r="AQ638" s="14">
        <f t="shared" ca="1" si="542"/>
        <v>3000</v>
      </c>
      <c r="AR638" s="14">
        <f t="shared" ca="1" si="549"/>
        <v>822.53948062249901</v>
      </c>
      <c r="AS638" s="14">
        <f t="shared" ca="1" si="522"/>
        <v>2177.460519377501</v>
      </c>
      <c r="AT638" s="14">
        <f t="shared" ca="1" si="523"/>
        <v>2177.460519377501</v>
      </c>
      <c r="AU638" s="14">
        <f t="shared" ca="1" si="556"/>
        <v>1711390.7878561858</v>
      </c>
      <c r="AV638" s="15">
        <f ca="1">SUM(AT$12:AT638)</f>
        <v>876042.36250615702</v>
      </c>
      <c r="AW638" s="16">
        <f ca="1">SUM(AR$12:AR638)+SUMIF(AS$12:AS638, "&lt;0")</f>
        <v>835348.42535002879</v>
      </c>
      <c r="AX638" s="15"/>
      <c r="AZ638" s="9">
        <v>44809</v>
      </c>
      <c r="BA638" s="14">
        <f t="shared" ca="1" si="534"/>
        <v>1500</v>
      </c>
      <c r="BB638" s="14">
        <f t="shared" ca="1" si="543"/>
        <v>1500</v>
      </c>
      <c r="BC638" s="14">
        <f t="shared" ca="1" si="550"/>
        <v>0</v>
      </c>
      <c r="BD638" s="14">
        <f t="shared" ca="1" si="524"/>
        <v>1500</v>
      </c>
      <c r="BE638" s="14">
        <f t="shared" ca="1" si="525"/>
        <v>1500</v>
      </c>
      <c r="BF638" s="14">
        <f t="shared" ca="1" si="557"/>
        <v>903464.94699999993</v>
      </c>
      <c r="BG638" s="15">
        <f ca="1">SUM(BE$12:BE638)</f>
        <v>462232.60700000013</v>
      </c>
      <c r="BH638" s="16">
        <f ca="1">SUM(BC$12:BC638)+SUMIF(BD$12:BD638, "&lt;0")</f>
        <v>441232.33999999991</v>
      </c>
      <c r="BJ638" s="9">
        <v>44809</v>
      </c>
      <c r="BK638" s="14">
        <f t="shared" ca="1" si="535"/>
        <v>1750</v>
      </c>
      <c r="BL638" s="14">
        <f t="shared" ca="1" si="544"/>
        <v>1750</v>
      </c>
      <c r="BM638" s="14">
        <f t="shared" ca="1" si="551"/>
        <v>191.20500000000175</v>
      </c>
      <c r="BN638" s="14">
        <f t="shared" ca="1" si="526"/>
        <v>1558.7949999999983</v>
      </c>
      <c r="BO638" s="14">
        <f t="shared" ca="1" si="527"/>
        <v>1558.7949999999983</v>
      </c>
      <c r="BP638" s="14">
        <f t="shared" ca="1" si="558"/>
        <v>1042964.9469999999</v>
      </c>
      <c r="BQ638" s="15">
        <f ca="1">SUM(BO$12:BO638)</f>
        <v>534291.40199999989</v>
      </c>
      <c r="BR638" s="16">
        <f ca="1">SUM(BM$12:BM638)+SUMIF(BN$12:BN638, "&lt;0")</f>
        <v>508673.54499999993</v>
      </c>
      <c r="BT638" s="9">
        <v>44809</v>
      </c>
      <c r="BU638" s="14">
        <f t="shared" ca="1" si="513"/>
        <v>2000</v>
      </c>
      <c r="BV638" s="14">
        <f t="shared" ca="1" si="538"/>
        <v>2000</v>
      </c>
      <c r="BW638" s="14">
        <f t="shared" ca="1" si="552"/>
        <v>358.60672974742738</v>
      </c>
      <c r="BX638" s="14">
        <f t="shared" ca="1" si="514"/>
        <v>1641.3932702525726</v>
      </c>
      <c r="BY638" s="14">
        <f t="shared" ca="1" si="515"/>
        <v>1641.3932702525726</v>
      </c>
      <c r="BZ638" s="14">
        <f t="shared" ca="1" si="528"/>
        <v>1181489.5629979603</v>
      </c>
      <c r="CA638" s="15">
        <f ca="1">SUM(BY$12:BY638)</f>
        <v>606198.27356908692</v>
      </c>
      <c r="CB638" s="16">
        <f ca="1">SUM(BW$12:BW638)+SUMIF(BX$12:BX638, "&lt;0")</f>
        <v>575291.28942887357</v>
      </c>
      <c r="CD638" s="9">
        <v>44809</v>
      </c>
      <c r="CE638" s="14">
        <f t="shared" ca="1" si="536"/>
        <v>2500</v>
      </c>
      <c r="CF638" s="14">
        <f t="shared" ca="1" si="545"/>
        <v>2500</v>
      </c>
      <c r="CG638" s="14">
        <f t="shared" ca="1" si="553"/>
        <v>358.60672974742738</v>
      </c>
      <c r="CH638" s="14">
        <f t="shared" ca="1" si="529"/>
        <v>2141.3932702525726</v>
      </c>
      <c r="CI638" s="14">
        <f t="shared" ca="1" si="530"/>
        <v>2141.3932702525726</v>
      </c>
      <c r="CJ638" s="14">
        <f t="shared" ca="1" si="559"/>
        <v>1451287.2951667549</v>
      </c>
      <c r="CK638" s="15">
        <f ca="1">SUM(CI$12:CI638)</f>
        <v>743996.00573788118</v>
      </c>
      <c r="CL638" s="16">
        <f ca="1">SUM(CG$12:CG638)+SUMIF(CH$12:CH638, "&lt;0")</f>
        <v>707291.28942887357</v>
      </c>
    </row>
    <row r="639" spans="1:90" x14ac:dyDescent="0.2">
      <c r="A639" s="24">
        <v>44810</v>
      </c>
      <c r="B639" s="54">
        <f ca="1">IF($A639&gt;= $C$5,$C$6, INDEX('Historical Data'!$D$2:$D$745, MATCH(A639, 'Historical Data'!$B$2:$B$745, 0)))</f>
        <v>1295.6389999999997</v>
      </c>
      <c r="C639" s="14">
        <f t="shared" ca="1" si="539"/>
        <v>1295.6389999999994</v>
      </c>
      <c r="D639" s="14">
        <f t="shared" ca="1" si="507"/>
        <v>553.36400000000231</v>
      </c>
      <c r="E639" s="14">
        <f t="shared" ca="1" si="516"/>
        <v>742.27499999999736</v>
      </c>
      <c r="F639" s="14">
        <f t="shared" ca="1" si="508"/>
        <v>742.27499999999736</v>
      </c>
      <c r="G639" s="14">
        <f t="shared" ca="1" si="531"/>
        <v>790727.14799999748</v>
      </c>
      <c r="H639" s="15">
        <f ca="1">SUM(F$12:F639)</f>
        <v>403914.55300000031</v>
      </c>
      <c r="I639" s="16">
        <f ca="1">SUM(D$12:D639)+SUMIF(E$12:E639, "&lt;0")</f>
        <v>386812.59500000003</v>
      </c>
      <c r="J639" s="15"/>
      <c r="K639" s="9">
        <v>44810</v>
      </c>
      <c r="L639" s="14">
        <f t="shared" ca="1" si="532"/>
        <v>1788.5130798771124</v>
      </c>
      <c r="M639" s="14">
        <f t="shared" ca="1" si="540"/>
        <v>1788.5130798771129</v>
      </c>
      <c r="N639" s="14">
        <f t="shared" ca="1" si="546"/>
        <v>1309.3940798771137</v>
      </c>
      <c r="O639" s="14">
        <f t="shared" ca="1" si="517"/>
        <v>479.11899999999878</v>
      </c>
      <c r="P639" s="14">
        <f t="shared" ca="1" si="518"/>
        <v>479.11899999999878</v>
      </c>
      <c r="Q639" s="14">
        <f t="shared" ca="1" si="554"/>
        <v>1066243.7586513108</v>
      </c>
      <c r="R639" s="15">
        <f ca="1">SUM(P$12:P639)</f>
        <v>545862.28800460754</v>
      </c>
      <c r="S639" s="16">
        <f ca="1">SUM(N$12:N639)+SUMIF(O$12:O639, "&lt;0")</f>
        <v>520381.47064669675</v>
      </c>
      <c r="U639" s="9">
        <v>44810</v>
      </c>
      <c r="V639" s="14">
        <f t="shared" ca="1" si="533"/>
        <v>1250</v>
      </c>
      <c r="W639" s="14">
        <f t="shared" ca="1" si="541"/>
        <v>1250</v>
      </c>
      <c r="X639" s="14">
        <f t="shared" ca="1" si="547"/>
        <v>462.08600000000297</v>
      </c>
      <c r="Y639" s="14">
        <f t="shared" ca="1" si="519"/>
        <v>787.91399999999703</v>
      </c>
      <c r="Z639" s="14">
        <f t="shared" ca="1" si="520"/>
        <v>787.91399999999703</v>
      </c>
      <c r="AA639" s="14">
        <f t="shared" ca="1" si="555"/>
        <v>765214.94699999993</v>
      </c>
      <c r="AB639" s="15">
        <f ca="1">SUM(Z$12:Z639)</f>
        <v>390770.52100000001</v>
      </c>
      <c r="AC639" s="16">
        <f ca="1">SUM(X$12:X639)+SUMIF(Y$12:Y639, "&lt;0")</f>
        <v>374444.42600000004</v>
      </c>
      <c r="AE639" s="9">
        <v>44810</v>
      </c>
      <c r="AF639" s="14">
        <f t="shared" ca="1" si="509"/>
        <v>2000</v>
      </c>
      <c r="AG639" s="14">
        <f t="shared" ca="1" si="537"/>
        <v>2000</v>
      </c>
      <c r="AH639" s="14">
        <f t="shared" ca="1" si="548"/>
        <v>1464.0604597214892</v>
      </c>
      <c r="AI639" s="14">
        <f t="shared" ca="1" si="510"/>
        <v>535.93954027851078</v>
      </c>
      <c r="AJ639" s="14">
        <f t="shared" ca="1" si="511"/>
        <v>535.93954027851078</v>
      </c>
      <c r="AK639" s="14">
        <f t="shared" ca="1" si="521"/>
        <v>1183489.5629979603</v>
      </c>
      <c r="AL639" s="15">
        <f ca="1">SUM(AJ$12:AJ639)</f>
        <v>606734.21310936543</v>
      </c>
      <c r="AM639" s="16">
        <f ca="1">SUM(AH$12:AH639)+SUMIF(AI$12:AI639, "&lt;0")</f>
        <v>576755.34988859505</v>
      </c>
      <c r="AO639" s="9">
        <v>44810</v>
      </c>
      <c r="AP639" s="14">
        <f t="shared" ca="1" si="512"/>
        <v>3000</v>
      </c>
      <c r="AQ639" s="14">
        <f t="shared" ca="1" si="542"/>
        <v>3000</v>
      </c>
      <c r="AR639" s="14">
        <f t="shared" ca="1" si="549"/>
        <v>1902.2154806224985</v>
      </c>
      <c r="AS639" s="14">
        <f t="shared" ca="1" si="522"/>
        <v>1097.7845193775015</v>
      </c>
      <c r="AT639" s="14">
        <f t="shared" ca="1" si="523"/>
        <v>1097.7845193775015</v>
      </c>
      <c r="AU639" s="14">
        <f t="shared" ca="1" si="556"/>
        <v>1714390.7878561858</v>
      </c>
      <c r="AV639" s="15">
        <f ca="1">SUM(AT$12:AT639)</f>
        <v>877140.14702553453</v>
      </c>
      <c r="AW639" s="16">
        <f ca="1">SUM(AR$12:AR639)+SUMIF(AS$12:AS639, "&lt;0")</f>
        <v>837250.64083065127</v>
      </c>
      <c r="AX639" s="15"/>
      <c r="AZ639" s="9">
        <v>44810</v>
      </c>
      <c r="BA639" s="14">
        <f t="shared" ca="1" si="534"/>
        <v>1500</v>
      </c>
      <c r="BB639" s="14">
        <f t="shared" ca="1" si="543"/>
        <v>1500</v>
      </c>
      <c r="BC639" s="14">
        <f t="shared" ca="1" si="550"/>
        <v>962.08600000000297</v>
      </c>
      <c r="BD639" s="14">
        <f t="shared" ca="1" si="524"/>
        <v>537.91399999999703</v>
      </c>
      <c r="BE639" s="14">
        <f t="shared" ca="1" si="525"/>
        <v>537.91399999999703</v>
      </c>
      <c r="BF639" s="14">
        <f t="shared" ca="1" si="557"/>
        <v>904964.94699999993</v>
      </c>
      <c r="BG639" s="15">
        <f ca="1">SUM(BE$12:BE639)</f>
        <v>462770.52100000012</v>
      </c>
      <c r="BH639" s="16">
        <f ca="1">SUM(BC$12:BC639)+SUMIF(BD$12:BD639, "&lt;0")</f>
        <v>442194.42599999992</v>
      </c>
      <c r="BJ639" s="9">
        <v>44810</v>
      </c>
      <c r="BK639" s="14">
        <f t="shared" ca="1" si="535"/>
        <v>1750</v>
      </c>
      <c r="BL639" s="14">
        <f t="shared" ca="1" si="544"/>
        <v>1750</v>
      </c>
      <c r="BM639" s="14">
        <f t="shared" ca="1" si="551"/>
        <v>1270.8810000000012</v>
      </c>
      <c r="BN639" s="14">
        <f t="shared" ca="1" si="526"/>
        <v>479.11899999999878</v>
      </c>
      <c r="BO639" s="14">
        <f t="shared" ca="1" si="527"/>
        <v>479.11899999999878</v>
      </c>
      <c r="BP639" s="14">
        <f t="shared" ca="1" si="558"/>
        <v>1044714.9469999999</v>
      </c>
      <c r="BQ639" s="15">
        <f ca="1">SUM(BO$12:BO639)</f>
        <v>534770.52099999983</v>
      </c>
      <c r="BR639" s="16">
        <f ca="1">SUM(BM$12:BM639)+SUMIF(BN$12:BN639, "&lt;0")</f>
        <v>509944.42599999986</v>
      </c>
      <c r="BT639" s="9">
        <v>44810</v>
      </c>
      <c r="BU639" s="14">
        <f t="shared" ca="1" si="513"/>
        <v>2000</v>
      </c>
      <c r="BV639" s="14">
        <f t="shared" ca="1" si="538"/>
        <v>2000</v>
      </c>
      <c r="BW639" s="14">
        <f t="shared" ca="1" si="552"/>
        <v>1464.0604597214892</v>
      </c>
      <c r="BX639" s="14">
        <f t="shared" ca="1" si="514"/>
        <v>535.93954027851078</v>
      </c>
      <c r="BY639" s="14">
        <f t="shared" ca="1" si="515"/>
        <v>535.93954027851078</v>
      </c>
      <c r="BZ639" s="14">
        <f t="shared" ca="1" si="528"/>
        <v>1183489.5629979603</v>
      </c>
      <c r="CA639" s="15">
        <f ca="1">SUM(BY$12:BY639)</f>
        <v>606734.21310936543</v>
      </c>
      <c r="CB639" s="16">
        <f ca="1">SUM(BW$12:BW639)+SUMIF(BX$12:BX639, "&lt;0")</f>
        <v>576755.34988859505</v>
      </c>
      <c r="CD639" s="9">
        <v>44810</v>
      </c>
      <c r="CE639" s="14">
        <f t="shared" ca="1" si="536"/>
        <v>2500</v>
      </c>
      <c r="CF639" s="14">
        <f t="shared" ca="1" si="545"/>
        <v>2500</v>
      </c>
      <c r="CG639" s="14">
        <f t="shared" ca="1" si="553"/>
        <v>1464.0604597214892</v>
      </c>
      <c r="CH639" s="14">
        <f t="shared" ca="1" si="529"/>
        <v>1035.9395402785108</v>
      </c>
      <c r="CI639" s="14">
        <f t="shared" ca="1" si="530"/>
        <v>1035.9395402785108</v>
      </c>
      <c r="CJ639" s="14">
        <f t="shared" ca="1" si="559"/>
        <v>1453787.2951667549</v>
      </c>
      <c r="CK639" s="15">
        <f ca="1">SUM(CI$12:CI639)</f>
        <v>745031.94527815969</v>
      </c>
      <c r="CL639" s="16">
        <f ca="1">SUM(CG$12:CG639)+SUMIF(CH$12:CH639, "&lt;0")</f>
        <v>708755.34988859505</v>
      </c>
    </row>
    <row r="640" spans="1:90" x14ac:dyDescent="0.2">
      <c r="A640" s="24">
        <v>44811</v>
      </c>
      <c r="B640" s="54">
        <f ca="1">IF($A640&gt;= $C$5,$C$6, INDEX('Historical Data'!$D$2:$D$745, MATCH(A640, 'Historical Data'!$B$2:$B$745, 0)))</f>
        <v>1295.6389999999997</v>
      </c>
      <c r="C640" s="14">
        <f t="shared" ca="1" si="539"/>
        <v>1295.6389999999994</v>
      </c>
      <c r="D640" s="14">
        <f t="shared" ca="1" si="507"/>
        <v>1121.5609999999983</v>
      </c>
      <c r="E640" s="14">
        <f t="shared" ca="1" si="516"/>
        <v>174.07800000000134</v>
      </c>
      <c r="F640" s="14">
        <f t="shared" ca="1" si="508"/>
        <v>174.07800000000134</v>
      </c>
      <c r="G640" s="14">
        <f t="shared" ca="1" si="531"/>
        <v>792022.78699999745</v>
      </c>
      <c r="H640" s="15">
        <f ca="1">SUM(F$12:F640)</f>
        <v>404088.63100000028</v>
      </c>
      <c r="I640" s="16">
        <f ca="1">SUM(D$12:D640)+SUMIF(E$12:E640, "&lt;0")</f>
        <v>387934.15600000002</v>
      </c>
      <c r="J640" s="15"/>
      <c r="K640" s="9">
        <v>44811</v>
      </c>
      <c r="L640" s="14">
        <f t="shared" ca="1" si="532"/>
        <v>1788.5130798771124</v>
      </c>
      <c r="M640" s="14">
        <f t="shared" ca="1" si="540"/>
        <v>1788.5130798771129</v>
      </c>
      <c r="N640" s="14">
        <f t="shared" ca="1" si="546"/>
        <v>1614.4350798771111</v>
      </c>
      <c r="O640" s="14">
        <f t="shared" ca="1" si="517"/>
        <v>174.07800000000134</v>
      </c>
      <c r="P640" s="14">
        <f t="shared" ca="1" si="518"/>
        <v>174.07800000000134</v>
      </c>
      <c r="Q640" s="14">
        <f t="shared" ca="1" si="554"/>
        <v>1068032.2717311878</v>
      </c>
      <c r="R640" s="15">
        <f ca="1">SUM(P$12:P640)</f>
        <v>546036.36600460752</v>
      </c>
      <c r="S640" s="16">
        <f ca="1">SUM(N$12:N640)+SUMIF(O$12:O640, "&lt;0")</f>
        <v>521995.90572657384</v>
      </c>
      <c r="U640" s="9">
        <v>44811</v>
      </c>
      <c r="V640" s="14">
        <f t="shared" ca="1" si="533"/>
        <v>1250</v>
      </c>
      <c r="W640" s="14">
        <f t="shared" ca="1" si="541"/>
        <v>1250</v>
      </c>
      <c r="X640" s="14">
        <f t="shared" ca="1" si="547"/>
        <v>1075.9219999999987</v>
      </c>
      <c r="Y640" s="14">
        <f t="shared" ca="1" si="519"/>
        <v>174.07800000000134</v>
      </c>
      <c r="Z640" s="14">
        <f t="shared" ca="1" si="520"/>
        <v>174.07800000000134</v>
      </c>
      <c r="AA640" s="14">
        <f t="shared" ca="1" si="555"/>
        <v>766464.94699999993</v>
      </c>
      <c r="AB640" s="15">
        <f ca="1">SUM(Z$12:Z640)</f>
        <v>390944.59899999999</v>
      </c>
      <c r="AC640" s="16">
        <f ca="1">SUM(X$12:X640)+SUMIF(Y$12:Y640, "&lt;0")</f>
        <v>375520.34800000006</v>
      </c>
      <c r="AE640" s="9">
        <v>44811</v>
      </c>
      <c r="AF640" s="14">
        <f t="shared" ca="1" si="509"/>
        <v>2000</v>
      </c>
      <c r="AG640" s="14">
        <f t="shared" ca="1" si="537"/>
        <v>2000</v>
      </c>
      <c r="AH640" s="14">
        <f t="shared" ca="1" si="548"/>
        <v>1794.8791896955495</v>
      </c>
      <c r="AI640" s="14">
        <f t="shared" ca="1" si="510"/>
        <v>205.12081030445052</v>
      </c>
      <c r="AJ640" s="14">
        <f t="shared" ca="1" si="511"/>
        <v>205.12081030445052</v>
      </c>
      <c r="AK640" s="14">
        <f t="shared" ca="1" si="521"/>
        <v>1185489.5629979603</v>
      </c>
      <c r="AL640" s="15">
        <f ca="1">SUM(AJ$12:AJ640)</f>
        <v>606939.33391966985</v>
      </c>
      <c r="AM640" s="16">
        <f ca="1">SUM(AH$12:AH640)+SUMIF(AI$12:AI640, "&lt;0")</f>
        <v>578550.22907829063</v>
      </c>
      <c r="AO640" s="9">
        <v>44811</v>
      </c>
      <c r="AP640" s="14">
        <f t="shared" ca="1" si="512"/>
        <v>3000</v>
      </c>
      <c r="AQ640" s="14">
        <f t="shared" ca="1" si="542"/>
        <v>3000</v>
      </c>
      <c r="AR640" s="14">
        <f t="shared" ca="1" si="549"/>
        <v>2207.2564806224959</v>
      </c>
      <c r="AS640" s="14">
        <f t="shared" ca="1" si="522"/>
        <v>792.74351937750407</v>
      </c>
      <c r="AT640" s="14">
        <f t="shared" ca="1" si="523"/>
        <v>792.74351937750407</v>
      </c>
      <c r="AU640" s="14">
        <f t="shared" ca="1" si="556"/>
        <v>1717390.7878561858</v>
      </c>
      <c r="AV640" s="15">
        <f ca="1">SUM(AT$12:AT640)</f>
        <v>877932.89054491208</v>
      </c>
      <c r="AW640" s="16">
        <f ca="1">SUM(AR$12:AR640)+SUMIF(AS$12:AS640, "&lt;0")</f>
        <v>839457.89731127373</v>
      </c>
      <c r="AX640" s="15"/>
      <c r="AZ640" s="9">
        <v>44811</v>
      </c>
      <c r="BA640" s="14">
        <f t="shared" ca="1" si="534"/>
        <v>1500</v>
      </c>
      <c r="BB640" s="14">
        <f t="shared" ca="1" si="543"/>
        <v>1500</v>
      </c>
      <c r="BC640" s="14">
        <f t="shared" ca="1" si="550"/>
        <v>1325.9219999999987</v>
      </c>
      <c r="BD640" s="14">
        <f t="shared" ca="1" si="524"/>
        <v>174.07800000000134</v>
      </c>
      <c r="BE640" s="14">
        <f t="shared" ca="1" si="525"/>
        <v>174.07800000000134</v>
      </c>
      <c r="BF640" s="14">
        <f t="shared" ca="1" si="557"/>
        <v>906464.94699999993</v>
      </c>
      <c r="BG640" s="15">
        <f ca="1">SUM(BE$12:BE640)</f>
        <v>462944.5990000001</v>
      </c>
      <c r="BH640" s="16">
        <f ca="1">SUM(BC$12:BC640)+SUMIF(BD$12:BD640, "&lt;0")</f>
        <v>443520.34799999994</v>
      </c>
      <c r="BJ640" s="9">
        <v>44811</v>
      </c>
      <c r="BK640" s="14">
        <f t="shared" ca="1" si="535"/>
        <v>1750</v>
      </c>
      <c r="BL640" s="14">
        <f t="shared" ca="1" si="544"/>
        <v>1750</v>
      </c>
      <c r="BM640" s="14">
        <f t="shared" ca="1" si="551"/>
        <v>1575.9219999999987</v>
      </c>
      <c r="BN640" s="14">
        <f t="shared" ca="1" si="526"/>
        <v>174.07800000000134</v>
      </c>
      <c r="BO640" s="14">
        <f t="shared" ca="1" si="527"/>
        <v>174.07800000000134</v>
      </c>
      <c r="BP640" s="14">
        <f t="shared" ca="1" si="558"/>
        <v>1046464.9469999999</v>
      </c>
      <c r="BQ640" s="15">
        <f ca="1">SUM(BO$12:BO640)</f>
        <v>534944.59899999981</v>
      </c>
      <c r="BR640" s="16">
        <f ca="1">SUM(BM$12:BM640)+SUMIF(BN$12:BN640, "&lt;0")</f>
        <v>511520.34799999988</v>
      </c>
      <c r="BT640" s="9">
        <v>44811</v>
      </c>
      <c r="BU640" s="14">
        <f t="shared" ca="1" si="513"/>
        <v>2000</v>
      </c>
      <c r="BV640" s="14">
        <f t="shared" ca="1" si="538"/>
        <v>2000</v>
      </c>
      <c r="BW640" s="14">
        <f t="shared" ca="1" si="552"/>
        <v>1794.8791896955495</v>
      </c>
      <c r="BX640" s="14">
        <f t="shared" ca="1" si="514"/>
        <v>205.12081030445052</v>
      </c>
      <c r="BY640" s="14">
        <f t="shared" ca="1" si="515"/>
        <v>205.12081030445052</v>
      </c>
      <c r="BZ640" s="14">
        <f t="shared" ca="1" si="528"/>
        <v>1185489.5629979603</v>
      </c>
      <c r="CA640" s="15">
        <f ca="1">SUM(BY$12:BY640)</f>
        <v>606939.33391966985</v>
      </c>
      <c r="CB640" s="16">
        <f ca="1">SUM(BW$12:BW640)+SUMIF(BX$12:BX640, "&lt;0")</f>
        <v>578550.22907829063</v>
      </c>
      <c r="CD640" s="9">
        <v>44811</v>
      </c>
      <c r="CE640" s="14">
        <f t="shared" ca="1" si="536"/>
        <v>2500</v>
      </c>
      <c r="CF640" s="14">
        <f t="shared" ca="1" si="545"/>
        <v>2500</v>
      </c>
      <c r="CG640" s="14">
        <f t="shared" ca="1" si="553"/>
        <v>1794.8791896955495</v>
      </c>
      <c r="CH640" s="14">
        <f t="shared" ca="1" si="529"/>
        <v>705.12081030445052</v>
      </c>
      <c r="CI640" s="14">
        <f t="shared" ca="1" si="530"/>
        <v>705.12081030445052</v>
      </c>
      <c r="CJ640" s="14">
        <f t="shared" ca="1" si="559"/>
        <v>1456287.2951667549</v>
      </c>
      <c r="CK640" s="15">
        <f ca="1">SUM(CI$12:CI640)</f>
        <v>745737.06608846411</v>
      </c>
      <c r="CL640" s="16">
        <f ca="1">SUM(CG$12:CG640)+SUMIF(CH$12:CH640, "&lt;0")</f>
        <v>710550.22907829063</v>
      </c>
    </row>
    <row r="641" spans="1:90" x14ac:dyDescent="0.2">
      <c r="A641" s="24">
        <v>44812</v>
      </c>
      <c r="B641" s="54">
        <f ca="1">IF($A641&gt;= $C$5,$C$6, INDEX('Historical Data'!$D$2:$D$745, MATCH(A641, 'Historical Data'!$B$2:$B$745, 0)))</f>
        <v>1295.6389999999997</v>
      </c>
      <c r="C641" s="14">
        <f t="shared" ca="1" si="539"/>
        <v>1295.6389999999994</v>
      </c>
      <c r="D641" s="14">
        <f t="shared" ca="1" si="507"/>
        <v>372.72900000000345</v>
      </c>
      <c r="E641" s="14">
        <f t="shared" ca="1" si="516"/>
        <v>922.90999999999622</v>
      </c>
      <c r="F641" s="14">
        <f t="shared" ca="1" si="508"/>
        <v>922.90999999999622</v>
      </c>
      <c r="G641" s="14">
        <f t="shared" ca="1" si="531"/>
        <v>793318.42599999742</v>
      </c>
      <c r="H641" s="15">
        <f ca="1">SUM(F$12:F641)</f>
        <v>405011.54100000026</v>
      </c>
      <c r="I641" s="16">
        <f ca="1">SUM(D$12:D641)+SUMIF(E$12:E641, "&lt;0")</f>
        <v>388306.88500000001</v>
      </c>
      <c r="J641" s="15"/>
      <c r="K641" s="9">
        <v>44812</v>
      </c>
      <c r="L641" s="14">
        <f t="shared" ca="1" si="532"/>
        <v>1788.5130798771124</v>
      </c>
      <c r="M641" s="14">
        <f t="shared" ca="1" si="540"/>
        <v>1788.5130798771129</v>
      </c>
      <c r="N641" s="14">
        <f t="shared" ca="1" si="546"/>
        <v>865.60307987711622</v>
      </c>
      <c r="O641" s="14">
        <f t="shared" ca="1" si="517"/>
        <v>922.90999999999622</v>
      </c>
      <c r="P641" s="14">
        <f t="shared" ca="1" si="518"/>
        <v>922.90999999999622</v>
      </c>
      <c r="Q641" s="14">
        <f t="shared" ca="1" si="554"/>
        <v>1069820.7848110648</v>
      </c>
      <c r="R641" s="15">
        <f ca="1">SUM(P$12:P641)</f>
        <v>546959.27600460756</v>
      </c>
      <c r="S641" s="16">
        <f ca="1">SUM(N$12:N641)+SUMIF(O$12:O641, "&lt;0")</f>
        <v>522861.50880645093</v>
      </c>
      <c r="U641" s="9">
        <v>44812</v>
      </c>
      <c r="V641" s="14">
        <f t="shared" ca="1" si="533"/>
        <v>1250</v>
      </c>
      <c r="W641" s="14">
        <f t="shared" ca="1" si="541"/>
        <v>1250</v>
      </c>
      <c r="X641" s="14">
        <f t="shared" ca="1" si="547"/>
        <v>327.09000000000378</v>
      </c>
      <c r="Y641" s="14">
        <f t="shared" ca="1" si="519"/>
        <v>922.90999999999622</v>
      </c>
      <c r="Z641" s="14">
        <f t="shared" ca="1" si="520"/>
        <v>922.90999999999622</v>
      </c>
      <c r="AA641" s="14">
        <f t="shared" ca="1" si="555"/>
        <v>767714.94699999993</v>
      </c>
      <c r="AB641" s="15">
        <f ca="1">SUM(Z$12:Z641)</f>
        <v>391867.50899999996</v>
      </c>
      <c r="AC641" s="16">
        <f ca="1">SUM(X$12:X641)+SUMIF(Y$12:Y641, "&lt;0")</f>
        <v>375847.43800000008</v>
      </c>
      <c r="AE641" s="9">
        <v>44812</v>
      </c>
      <c r="AF641" s="14">
        <f t="shared" ca="1" si="509"/>
        <v>2000</v>
      </c>
      <c r="AG641" s="14">
        <f t="shared" ca="1" si="537"/>
        <v>2000</v>
      </c>
      <c r="AH641" s="14">
        <f t="shared" ca="1" si="548"/>
        <v>1071.8249196696172</v>
      </c>
      <c r="AI641" s="14">
        <f t="shared" ca="1" si="510"/>
        <v>928.1750803303828</v>
      </c>
      <c r="AJ641" s="14">
        <f t="shared" ca="1" si="511"/>
        <v>928.1750803303828</v>
      </c>
      <c r="AK641" s="14">
        <f t="shared" ca="1" si="521"/>
        <v>1187489.5629979603</v>
      </c>
      <c r="AL641" s="15">
        <f ca="1">SUM(AJ$12:AJ641)</f>
        <v>607867.50900000019</v>
      </c>
      <c r="AM641" s="16">
        <f ca="1">SUM(AH$12:AH641)+SUMIF(AI$12:AI641, "&lt;0")</f>
        <v>579622.05399796029</v>
      </c>
      <c r="AO641" s="9">
        <v>44812</v>
      </c>
      <c r="AP641" s="14">
        <f t="shared" ca="1" si="512"/>
        <v>3000</v>
      </c>
      <c r="AQ641" s="14">
        <f t="shared" ca="1" si="542"/>
        <v>3000</v>
      </c>
      <c r="AR641" s="14">
        <f t="shared" ca="1" si="549"/>
        <v>1458.4244806225008</v>
      </c>
      <c r="AS641" s="14">
        <f t="shared" ca="1" si="522"/>
        <v>1541.5755193774992</v>
      </c>
      <c r="AT641" s="14">
        <f t="shared" ca="1" si="523"/>
        <v>1541.5755193774992</v>
      </c>
      <c r="AU641" s="14">
        <f t="shared" ca="1" si="556"/>
        <v>1720390.7878561858</v>
      </c>
      <c r="AV641" s="15">
        <f ca="1">SUM(AT$12:AT641)</f>
        <v>879474.46606428956</v>
      </c>
      <c r="AW641" s="16">
        <f ca="1">SUM(AR$12:AR641)+SUMIF(AS$12:AS641, "&lt;0")</f>
        <v>840916.32179189625</v>
      </c>
      <c r="AX641" s="15"/>
      <c r="AZ641" s="9">
        <v>44812</v>
      </c>
      <c r="BA641" s="14">
        <f t="shared" ca="1" si="534"/>
        <v>1500</v>
      </c>
      <c r="BB641" s="14">
        <f t="shared" ca="1" si="543"/>
        <v>1500</v>
      </c>
      <c r="BC641" s="14">
        <f t="shared" ca="1" si="550"/>
        <v>577.09000000000378</v>
      </c>
      <c r="BD641" s="14">
        <f t="shared" ca="1" si="524"/>
        <v>922.90999999999622</v>
      </c>
      <c r="BE641" s="14">
        <f t="shared" ca="1" si="525"/>
        <v>922.90999999999622</v>
      </c>
      <c r="BF641" s="14">
        <f t="shared" ca="1" si="557"/>
        <v>907964.94699999993</v>
      </c>
      <c r="BG641" s="15">
        <f ca="1">SUM(BE$12:BE641)</f>
        <v>463867.50900000008</v>
      </c>
      <c r="BH641" s="16">
        <f ca="1">SUM(BC$12:BC641)+SUMIF(BD$12:BD641, "&lt;0")</f>
        <v>444097.43799999997</v>
      </c>
      <c r="BJ641" s="9">
        <v>44812</v>
      </c>
      <c r="BK641" s="14">
        <f t="shared" ca="1" si="535"/>
        <v>1750</v>
      </c>
      <c r="BL641" s="14">
        <f t="shared" ca="1" si="544"/>
        <v>1750</v>
      </c>
      <c r="BM641" s="14">
        <f t="shared" ca="1" si="551"/>
        <v>827.09000000000378</v>
      </c>
      <c r="BN641" s="14">
        <f t="shared" ca="1" si="526"/>
        <v>922.90999999999622</v>
      </c>
      <c r="BO641" s="14">
        <f t="shared" ca="1" si="527"/>
        <v>922.90999999999622</v>
      </c>
      <c r="BP641" s="14">
        <f t="shared" ca="1" si="558"/>
        <v>1048214.9469999999</v>
      </c>
      <c r="BQ641" s="15">
        <f ca="1">SUM(BO$12:BO641)</f>
        <v>535867.50899999985</v>
      </c>
      <c r="BR641" s="16">
        <f ca="1">SUM(BM$12:BM641)+SUMIF(BN$12:BN641, "&lt;0")</f>
        <v>512347.43799999997</v>
      </c>
      <c r="BT641" s="9">
        <v>44812</v>
      </c>
      <c r="BU641" s="14">
        <f t="shared" ca="1" si="513"/>
        <v>2000</v>
      </c>
      <c r="BV641" s="14">
        <f t="shared" ca="1" si="538"/>
        <v>2000</v>
      </c>
      <c r="BW641" s="14">
        <f t="shared" ca="1" si="552"/>
        <v>1071.8249196696172</v>
      </c>
      <c r="BX641" s="14">
        <f t="shared" ca="1" si="514"/>
        <v>928.1750803303828</v>
      </c>
      <c r="BY641" s="14">
        <f t="shared" ca="1" si="515"/>
        <v>928.1750803303828</v>
      </c>
      <c r="BZ641" s="14">
        <f t="shared" ca="1" si="528"/>
        <v>1187489.5629979603</v>
      </c>
      <c r="CA641" s="15">
        <f ca="1">SUM(BY$12:BY641)</f>
        <v>607867.50900000019</v>
      </c>
      <c r="CB641" s="16">
        <f ca="1">SUM(BW$12:BW641)+SUMIF(BX$12:BX641, "&lt;0")</f>
        <v>579622.05399796029</v>
      </c>
      <c r="CD641" s="9">
        <v>44812</v>
      </c>
      <c r="CE641" s="14">
        <f t="shared" ca="1" si="536"/>
        <v>2500</v>
      </c>
      <c r="CF641" s="14">
        <f t="shared" ca="1" si="545"/>
        <v>2500</v>
      </c>
      <c r="CG641" s="14">
        <f t="shared" ca="1" si="553"/>
        <v>1071.8249196696172</v>
      </c>
      <c r="CH641" s="14">
        <f t="shared" ca="1" si="529"/>
        <v>1428.1750803303828</v>
      </c>
      <c r="CI641" s="14">
        <f t="shared" ca="1" si="530"/>
        <v>1428.1750803303828</v>
      </c>
      <c r="CJ641" s="14">
        <f t="shared" ca="1" si="559"/>
        <v>1458787.2951667549</v>
      </c>
      <c r="CK641" s="15">
        <f ca="1">SUM(CI$12:CI641)</f>
        <v>747165.24116879446</v>
      </c>
      <c r="CL641" s="16">
        <f ca="1">SUM(CG$12:CG641)+SUMIF(CH$12:CH641, "&lt;0")</f>
        <v>711622.05399796029</v>
      </c>
    </row>
    <row r="642" spans="1:90" x14ac:dyDescent="0.2">
      <c r="A642" s="24">
        <v>44813</v>
      </c>
      <c r="B642" s="54">
        <f ca="1">IF($A642&gt;= $C$5,$C$6, INDEX('Historical Data'!$D$2:$D$745, MATCH(A642, 'Historical Data'!$B$2:$B$745, 0)))</f>
        <v>1295.6389999999997</v>
      </c>
      <c r="C642" s="14">
        <f t="shared" ca="1" si="539"/>
        <v>1295.6389999999994</v>
      </c>
      <c r="D642" s="14">
        <f t="shared" ca="1" si="507"/>
        <v>241.42199999999548</v>
      </c>
      <c r="E642" s="14">
        <f t="shared" ca="1" si="516"/>
        <v>1054.2170000000042</v>
      </c>
      <c r="F642" s="14">
        <f t="shared" ca="1" si="508"/>
        <v>1054.2170000000042</v>
      </c>
      <c r="G642" s="14">
        <f t="shared" ca="1" si="531"/>
        <v>794614.06499999738</v>
      </c>
      <c r="H642" s="15">
        <f ca="1">SUM(F$12:F642)</f>
        <v>406065.75800000026</v>
      </c>
      <c r="I642" s="16">
        <f ca="1">SUM(D$12:D642)+SUMIF(E$12:E642, "&lt;0")</f>
        <v>388548.30700000003</v>
      </c>
      <c r="J642" s="15"/>
      <c r="K642" s="9">
        <v>44813</v>
      </c>
      <c r="L642" s="14">
        <f t="shared" ca="1" si="532"/>
        <v>1788.5130798771124</v>
      </c>
      <c r="M642" s="14">
        <f t="shared" ca="1" si="540"/>
        <v>1788.5130798771129</v>
      </c>
      <c r="N642" s="14">
        <f t="shared" ca="1" si="546"/>
        <v>734.29607987710824</v>
      </c>
      <c r="O642" s="14">
        <f t="shared" ca="1" si="517"/>
        <v>1054.2170000000042</v>
      </c>
      <c r="P642" s="14">
        <f t="shared" ca="1" si="518"/>
        <v>1054.2170000000042</v>
      </c>
      <c r="Q642" s="14">
        <f t="shared" ca="1" si="554"/>
        <v>1071609.2978909418</v>
      </c>
      <c r="R642" s="15">
        <f ca="1">SUM(P$12:P642)</f>
        <v>548013.4930046075</v>
      </c>
      <c r="S642" s="16">
        <f ca="1">SUM(N$12:N642)+SUMIF(O$12:O642, "&lt;0")</f>
        <v>523595.804886328</v>
      </c>
      <c r="U642" s="9">
        <v>44813</v>
      </c>
      <c r="V642" s="14">
        <f t="shared" ca="1" si="533"/>
        <v>1250</v>
      </c>
      <c r="W642" s="14">
        <f t="shared" ca="1" si="541"/>
        <v>1250</v>
      </c>
      <c r="X642" s="14">
        <f t="shared" ca="1" si="547"/>
        <v>195.78299999999581</v>
      </c>
      <c r="Y642" s="14">
        <f t="shared" ca="1" si="519"/>
        <v>1054.2170000000042</v>
      </c>
      <c r="Z642" s="14">
        <f t="shared" ca="1" si="520"/>
        <v>1054.2170000000042</v>
      </c>
      <c r="AA642" s="14">
        <f t="shared" ca="1" si="555"/>
        <v>768964.94699999993</v>
      </c>
      <c r="AB642" s="15">
        <f ca="1">SUM(Z$12:Z642)</f>
        <v>392921.72599999997</v>
      </c>
      <c r="AC642" s="16">
        <f ca="1">SUM(X$12:X642)+SUMIF(Y$12:Y642, "&lt;0")</f>
        <v>376043.22100000008</v>
      </c>
      <c r="AE642" s="9">
        <v>44813</v>
      </c>
      <c r="AF642" s="14">
        <f t="shared" ca="1" si="509"/>
        <v>2000</v>
      </c>
      <c r="AG642" s="14">
        <f t="shared" ca="1" si="537"/>
        <v>2000</v>
      </c>
      <c r="AH642" s="14">
        <f t="shared" ca="1" si="548"/>
        <v>945.78299999999581</v>
      </c>
      <c r="AI642" s="14">
        <f t="shared" ca="1" si="510"/>
        <v>1054.2170000000042</v>
      </c>
      <c r="AJ642" s="14">
        <f t="shared" ca="1" si="511"/>
        <v>1054.2170000000042</v>
      </c>
      <c r="AK642" s="14">
        <f t="shared" ca="1" si="521"/>
        <v>1189489.5629979603</v>
      </c>
      <c r="AL642" s="15">
        <f ca="1">SUM(AJ$12:AJ642)</f>
        <v>608921.72600000026</v>
      </c>
      <c r="AM642" s="16">
        <f ca="1">SUM(AH$12:AH642)+SUMIF(AI$12:AI642, "&lt;0")</f>
        <v>580567.83699796023</v>
      </c>
      <c r="AO642" s="9">
        <v>44813</v>
      </c>
      <c r="AP642" s="14">
        <f t="shared" ca="1" si="512"/>
        <v>3000</v>
      </c>
      <c r="AQ642" s="14">
        <f t="shared" ca="1" si="542"/>
        <v>3000</v>
      </c>
      <c r="AR642" s="14">
        <f t="shared" ca="1" si="549"/>
        <v>1327.1174806224931</v>
      </c>
      <c r="AS642" s="14">
        <f t="shared" ca="1" si="522"/>
        <v>1672.8825193775069</v>
      </c>
      <c r="AT642" s="14">
        <f t="shared" ca="1" si="523"/>
        <v>1672.8825193775069</v>
      </c>
      <c r="AU642" s="14">
        <f t="shared" ca="1" si="556"/>
        <v>1723390.7878561858</v>
      </c>
      <c r="AV642" s="15">
        <f ca="1">SUM(AT$12:AT642)</f>
        <v>881147.34858366707</v>
      </c>
      <c r="AW642" s="16">
        <f ca="1">SUM(AR$12:AR642)+SUMIF(AS$12:AS642, "&lt;0")</f>
        <v>842243.43927251874</v>
      </c>
      <c r="AX642" s="15"/>
      <c r="AZ642" s="9">
        <v>44813</v>
      </c>
      <c r="BA642" s="14">
        <f t="shared" ca="1" si="534"/>
        <v>1500</v>
      </c>
      <c r="BB642" s="14">
        <f t="shared" ca="1" si="543"/>
        <v>1500</v>
      </c>
      <c r="BC642" s="14">
        <f t="shared" ca="1" si="550"/>
        <v>445.78299999999581</v>
      </c>
      <c r="BD642" s="14">
        <f t="shared" ca="1" si="524"/>
        <v>1054.2170000000042</v>
      </c>
      <c r="BE642" s="14">
        <f t="shared" ca="1" si="525"/>
        <v>1054.2170000000042</v>
      </c>
      <c r="BF642" s="14">
        <f t="shared" ca="1" si="557"/>
        <v>909464.94699999993</v>
      </c>
      <c r="BG642" s="15">
        <f ca="1">SUM(BE$12:BE642)</f>
        <v>464921.72600000008</v>
      </c>
      <c r="BH642" s="16">
        <f ca="1">SUM(BC$12:BC642)+SUMIF(BD$12:BD642, "&lt;0")</f>
        <v>444543.22099999996</v>
      </c>
      <c r="BJ642" s="9">
        <v>44813</v>
      </c>
      <c r="BK642" s="14">
        <f t="shared" ca="1" si="535"/>
        <v>1750</v>
      </c>
      <c r="BL642" s="14">
        <f t="shared" ca="1" si="544"/>
        <v>1750</v>
      </c>
      <c r="BM642" s="14">
        <f t="shared" ca="1" si="551"/>
        <v>695.78299999999581</v>
      </c>
      <c r="BN642" s="14">
        <f t="shared" ca="1" si="526"/>
        <v>1054.2170000000042</v>
      </c>
      <c r="BO642" s="14">
        <f t="shared" ca="1" si="527"/>
        <v>1054.2170000000042</v>
      </c>
      <c r="BP642" s="14">
        <f t="shared" ca="1" si="558"/>
        <v>1049964.9469999999</v>
      </c>
      <c r="BQ642" s="15">
        <f ca="1">SUM(BO$12:BO642)</f>
        <v>536921.72599999979</v>
      </c>
      <c r="BR642" s="16">
        <f ca="1">SUM(BM$12:BM642)+SUMIF(BN$12:BN642, "&lt;0")</f>
        <v>513043.2209999999</v>
      </c>
      <c r="BT642" s="9">
        <v>44813</v>
      </c>
      <c r="BU642" s="14">
        <f t="shared" ca="1" si="513"/>
        <v>2000</v>
      </c>
      <c r="BV642" s="14">
        <f t="shared" ca="1" si="538"/>
        <v>2000</v>
      </c>
      <c r="BW642" s="14">
        <f t="shared" ca="1" si="552"/>
        <v>945.78299999999581</v>
      </c>
      <c r="BX642" s="14">
        <f t="shared" ca="1" si="514"/>
        <v>1054.2170000000042</v>
      </c>
      <c r="BY642" s="14">
        <f t="shared" ca="1" si="515"/>
        <v>1054.2170000000042</v>
      </c>
      <c r="BZ642" s="14">
        <f t="shared" ca="1" si="528"/>
        <v>1189489.5629979603</v>
      </c>
      <c r="CA642" s="15">
        <f ca="1">SUM(BY$12:BY642)</f>
        <v>608921.72600000026</v>
      </c>
      <c r="CB642" s="16">
        <f ca="1">SUM(BW$12:BW642)+SUMIF(BX$12:BX642, "&lt;0")</f>
        <v>580567.83699796023</v>
      </c>
      <c r="CD642" s="9">
        <v>44813</v>
      </c>
      <c r="CE642" s="14">
        <f t="shared" ca="1" si="536"/>
        <v>2500</v>
      </c>
      <c r="CF642" s="14">
        <f t="shared" ca="1" si="545"/>
        <v>2500</v>
      </c>
      <c r="CG642" s="14">
        <f t="shared" ca="1" si="553"/>
        <v>966.29564964367182</v>
      </c>
      <c r="CH642" s="14">
        <f t="shared" ca="1" si="529"/>
        <v>1533.7043503563282</v>
      </c>
      <c r="CI642" s="14">
        <f t="shared" ca="1" si="530"/>
        <v>1533.7043503563282</v>
      </c>
      <c r="CJ642" s="14">
        <f t="shared" ca="1" si="559"/>
        <v>1461287.2951667549</v>
      </c>
      <c r="CK642" s="15">
        <f ca="1">SUM(CI$12:CI642)</f>
        <v>748698.94551915082</v>
      </c>
      <c r="CL642" s="16">
        <f ca="1">SUM(CG$12:CG642)+SUMIF(CH$12:CH642, "&lt;0")</f>
        <v>712588.34964760393</v>
      </c>
    </row>
    <row r="643" spans="1:90" x14ac:dyDescent="0.2">
      <c r="A643" s="24">
        <v>44814</v>
      </c>
      <c r="B643" s="54">
        <f ca="1">IF($A643&gt;= $C$5,$C$6, INDEX('Historical Data'!$D$2:$D$745, MATCH(A643, 'Historical Data'!$B$2:$B$745, 0)))</f>
        <v>1295.6389999999997</v>
      </c>
      <c r="C643" s="14">
        <f t="shared" ca="1" si="539"/>
        <v>1295.6389999999994</v>
      </c>
      <c r="D643" s="14">
        <f t="shared" ca="1" si="507"/>
        <v>0</v>
      </c>
      <c r="E643" s="14">
        <f t="shared" ca="1" si="516"/>
        <v>1295.6389999999997</v>
      </c>
      <c r="F643" s="14">
        <f t="shared" ca="1" si="508"/>
        <v>1295.6389999999997</v>
      </c>
      <c r="G643" s="14">
        <f t="shared" ca="1" si="531"/>
        <v>795909.70399999735</v>
      </c>
      <c r="H643" s="15">
        <f ca="1">SUM(F$12:F643)</f>
        <v>407361.39700000029</v>
      </c>
      <c r="I643" s="16">
        <f ca="1">SUM(D$12:D643)+SUMIF(E$12:E643, "&lt;0")</f>
        <v>388548.30700000003</v>
      </c>
      <c r="J643" s="15"/>
      <c r="K643" s="9">
        <v>44814</v>
      </c>
      <c r="L643" s="14">
        <f t="shared" ca="1" si="532"/>
        <v>1788.5130798771124</v>
      </c>
      <c r="M643" s="14">
        <f t="shared" ca="1" si="540"/>
        <v>1788.5130798771129</v>
      </c>
      <c r="N643" s="14">
        <f t="shared" ca="1" si="546"/>
        <v>164.89807987711447</v>
      </c>
      <c r="O643" s="14">
        <f t="shared" ca="1" si="517"/>
        <v>1623.614999999998</v>
      </c>
      <c r="P643" s="14">
        <f t="shared" ca="1" si="518"/>
        <v>1623.614999999998</v>
      </c>
      <c r="Q643" s="14">
        <f t="shared" ca="1" si="554"/>
        <v>1073397.8109708189</v>
      </c>
      <c r="R643" s="15">
        <f ca="1">SUM(P$12:P643)</f>
        <v>549637.10800460749</v>
      </c>
      <c r="S643" s="16">
        <f ca="1">SUM(N$12:N643)+SUMIF(O$12:O643, "&lt;0")</f>
        <v>523760.70296620514</v>
      </c>
      <c r="U643" s="9">
        <v>44814</v>
      </c>
      <c r="V643" s="14">
        <f t="shared" ca="1" si="533"/>
        <v>1250</v>
      </c>
      <c r="W643" s="14">
        <f t="shared" ca="1" si="541"/>
        <v>1250</v>
      </c>
      <c r="X643" s="14">
        <f t="shared" ca="1" si="547"/>
        <v>0</v>
      </c>
      <c r="Y643" s="14">
        <f t="shared" ca="1" si="519"/>
        <v>1250</v>
      </c>
      <c r="Z643" s="14">
        <f t="shared" ca="1" si="520"/>
        <v>1250</v>
      </c>
      <c r="AA643" s="14">
        <f t="shared" ca="1" si="555"/>
        <v>770214.94699999993</v>
      </c>
      <c r="AB643" s="15">
        <f ca="1">SUM(Z$12:Z643)</f>
        <v>394171.72599999997</v>
      </c>
      <c r="AC643" s="16">
        <f ca="1">SUM(X$12:X643)+SUMIF(Y$12:Y643, "&lt;0")</f>
        <v>376043.22100000008</v>
      </c>
      <c r="AE643" s="9">
        <v>44814</v>
      </c>
      <c r="AF643" s="14">
        <f t="shared" ca="1" si="509"/>
        <v>2000</v>
      </c>
      <c r="AG643" s="14">
        <f t="shared" ca="1" si="537"/>
        <v>2000</v>
      </c>
      <c r="AH643" s="14">
        <f t="shared" ca="1" si="548"/>
        <v>376.38500000000204</v>
      </c>
      <c r="AI643" s="14">
        <f t="shared" ca="1" si="510"/>
        <v>1623.614999999998</v>
      </c>
      <c r="AJ643" s="14">
        <f t="shared" ca="1" si="511"/>
        <v>1623.614999999998</v>
      </c>
      <c r="AK643" s="14">
        <f t="shared" ca="1" si="521"/>
        <v>1191489.5629979603</v>
      </c>
      <c r="AL643" s="15">
        <f ca="1">SUM(AJ$12:AJ643)</f>
        <v>610545.34100000025</v>
      </c>
      <c r="AM643" s="16">
        <f ca="1">SUM(AH$12:AH643)+SUMIF(AI$12:AI643, "&lt;0")</f>
        <v>580944.22199796024</v>
      </c>
      <c r="AO643" s="9">
        <v>44814</v>
      </c>
      <c r="AP643" s="14">
        <f t="shared" ca="1" si="512"/>
        <v>3000</v>
      </c>
      <c r="AQ643" s="14">
        <f t="shared" ca="1" si="542"/>
        <v>3000</v>
      </c>
      <c r="AR643" s="14">
        <f t="shared" ca="1" si="549"/>
        <v>757.71948062249976</v>
      </c>
      <c r="AS643" s="14">
        <f t="shared" ca="1" si="522"/>
        <v>2242.2805193775002</v>
      </c>
      <c r="AT643" s="14">
        <f t="shared" ca="1" si="523"/>
        <v>2242.2805193775002</v>
      </c>
      <c r="AU643" s="14">
        <f t="shared" ca="1" si="556"/>
        <v>1726390.7878561858</v>
      </c>
      <c r="AV643" s="15">
        <f ca="1">SUM(AT$12:AT643)</f>
        <v>883389.62910304463</v>
      </c>
      <c r="AW643" s="16">
        <f ca="1">SUM(AR$12:AR643)+SUMIF(AS$12:AS643, "&lt;0")</f>
        <v>843001.15875314118</v>
      </c>
      <c r="AX643" s="15"/>
      <c r="AZ643" s="9">
        <v>44814</v>
      </c>
      <c r="BA643" s="14">
        <f t="shared" ca="1" si="534"/>
        <v>1500</v>
      </c>
      <c r="BB643" s="14">
        <f t="shared" ca="1" si="543"/>
        <v>1500</v>
      </c>
      <c r="BC643" s="14">
        <f t="shared" ca="1" si="550"/>
        <v>0</v>
      </c>
      <c r="BD643" s="14">
        <f t="shared" ca="1" si="524"/>
        <v>1500</v>
      </c>
      <c r="BE643" s="14">
        <f t="shared" ca="1" si="525"/>
        <v>1500</v>
      </c>
      <c r="BF643" s="14">
        <f t="shared" ca="1" si="557"/>
        <v>910964.94699999993</v>
      </c>
      <c r="BG643" s="15">
        <f ca="1">SUM(BE$12:BE643)</f>
        <v>466421.72600000008</v>
      </c>
      <c r="BH643" s="16">
        <f ca="1">SUM(BC$12:BC643)+SUMIF(BD$12:BD643, "&lt;0")</f>
        <v>444543.22099999996</v>
      </c>
      <c r="BJ643" s="9">
        <v>44814</v>
      </c>
      <c r="BK643" s="14">
        <f t="shared" ca="1" si="535"/>
        <v>1750</v>
      </c>
      <c r="BL643" s="14">
        <f t="shared" ca="1" si="544"/>
        <v>1750</v>
      </c>
      <c r="BM643" s="14">
        <f t="shared" ca="1" si="551"/>
        <v>126.38500000000204</v>
      </c>
      <c r="BN643" s="14">
        <f t="shared" ca="1" si="526"/>
        <v>1623.614999999998</v>
      </c>
      <c r="BO643" s="14">
        <f t="shared" ca="1" si="527"/>
        <v>1623.614999999998</v>
      </c>
      <c r="BP643" s="14">
        <f t="shared" ca="1" si="558"/>
        <v>1051714.9469999999</v>
      </c>
      <c r="BQ643" s="15">
        <f ca="1">SUM(BO$12:BO643)</f>
        <v>538545.34099999978</v>
      </c>
      <c r="BR643" s="16">
        <f ca="1">SUM(BM$12:BM643)+SUMIF(BN$12:BN643, "&lt;0")</f>
        <v>513169.60599999991</v>
      </c>
      <c r="BT643" s="9">
        <v>44814</v>
      </c>
      <c r="BU643" s="14">
        <f t="shared" ca="1" si="513"/>
        <v>2000</v>
      </c>
      <c r="BV643" s="14">
        <f t="shared" ca="1" si="538"/>
        <v>2000</v>
      </c>
      <c r="BW643" s="14">
        <f t="shared" ca="1" si="552"/>
        <v>376.38500000000204</v>
      </c>
      <c r="BX643" s="14">
        <f t="shared" ca="1" si="514"/>
        <v>1623.614999999998</v>
      </c>
      <c r="BY643" s="14">
        <f t="shared" ca="1" si="515"/>
        <v>1623.614999999998</v>
      </c>
      <c r="BZ643" s="14">
        <f t="shared" ca="1" si="528"/>
        <v>1191489.5629979603</v>
      </c>
      <c r="CA643" s="15">
        <f ca="1">SUM(BY$12:BY643)</f>
        <v>610545.34100000025</v>
      </c>
      <c r="CB643" s="16">
        <f ca="1">SUM(BW$12:BW643)+SUMIF(BX$12:BX643, "&lt;0")</f>
        <v>580944.22199796024</v>
      </c>
      <c r="CD643" s="9">
        <v>44814</v>
      </c>
      <c r="CE643" s="14">
        <f t="shared" ca="1" si="536"/>
        <v>2500</v>
      </c>
      <c r="CF643" s="14">
        <f t="shared" ca="1" si="545"/>
        <v>2500</v>
      </c>
      <c r="CG643" s="14">
        <f t="shared" ca="1" si="553"/>
        <v>422.67537961774087</v>
      </c>
      <c r="CH643" s="14">
        <f t="shared" ca="1" si="529"/>
        <v>2077.3246203822591</v>
      </c>
      <c r="CI643" s="14">
        <f t="shared" ca="1" si="530"/>
        <v>2077.3246203822591</v>
      </c>
      <c r="CJ643" s="14">
        <f t="shared" ca="1" si="559"/>
        <v>1463787.2951667549</v>
      </c>
      <c r="CK643" s="15">
        <f ca="1">SUM(CI$12:CI643)</f>
        <v>750776.2701395331</v>
      </c>
      <c r="CL643" s="16">
        <f ca="1">SUM(CG$12:CG643)+SUMIF(CH$12:CH643, "&lt;0")</f>
        <v>713011.02502722165</v>
      </c>
    </row>
    <row r="644" spans="1:90" x14ac:dyDescent="0.2">
      <c r="A644" s="24">
        <v>44815</v>
      </c>
      <c r="B644" s="54">
        <f ca="1">IF($A644&gt;= $C$5,$C$6, INDEX('Historical Data'!$D$2:$D$745, MATCH(A644, 'Historical Data'!$B$2:$B$745, 0)))</f>
        <v>1295.6389999999997</v>
      </c>
      <c r="C644" s="14">
        <f t="shared" ca="1" si="539"/>
        <v>1295.6389999999994</v>
      </c>
      <c r="D644" s="14">
        <f t="shared" ca="1" si="507"/>
        <v>0</v>
      </c>
      <c r="E644" s="14">
        <f t="shared" ca="1" si="516"/>
        <v>1295.6389999999997</v>
      </c>
      <c r="F644" s="14">
        <f t="shared" ca="1" si="508"/>
        <v>1295.6389999999997</v>
      </c>
      <c r="G644" s="14">
        <f t="shared" ca="1" si="531"/>
        <v>797205.34299999732</v>
      </c>
      <c r="H644" s="15">
        <f ca="1">SUM(F$12:F644)</f>
        <v>408657.03600000031</v>
      </c>
      <c r="I644" s="16">
        <f ca="1">SUM(D$12:D644)+SUMIF(E$12:E644, "&lt;0")</f>
        <v>388548.30700000003</v>
      </c>
      <c r="J644" s="15"/>
      <c r="K644" s="9">
        <v>44815</v>
      </c>
      <c r="L644" s="14">
        <f t="shared" ca="1" si="532"/>
        <v>1788.5130798771124</v>
      </c>
      <c r="M644" s="14">
        <f t="shared" ca="1" si="540"/>
        <v>1788.5130798771129</v>
      </c>
      <c r="N644" s="14">
        <f t="shared" ca="1" si="546"/>
        <v>0</v>
      </c>
      <c r="O644" s="14">
        <f t="shared" ca="1" si="517"/>
        <v>1788.5130798771124</v>
      </c>
      <c r="P644" s="14">
        <f t="shared" ca="1" si="518"/>
        <v>1788.5130798771124</v>
      </c>
      <c r="Q644" s="14">
        <f t="shared" ca="1" si="554"/>
        <v>1075186.3240506959</v>
      </c>
      <c r="R644" s="15">
        <f ca="1">SUM(P$12:P644)</f>
        <v>551425.62108448462</v>
      </c>
      <c r="S644" s="16">
        <f ca="1">SUM(N$12:N644)+SUMIF(O$12:O644, "&lt;0")</f>
        <v>523760.70296620514</v>
      </c>
      <c r="U644" s="9">
        <v>44815</v>
      </c>
      <c r="V644" s="14">
        <f t="shared" ca="1" si="533"/>
        <v>1250</v>
      </c>
      <c r="W644" s="14">
        <f t="shared" ca="1" si="541"/>
        <v>1250</v>
      </c>
      <c r="X644" s="14">
        <f t="shared" ca="1" si="547"/>
        <v>0</v>
      </c>
      <c r="Y644" s="14">
        <f t="shared" ca="1" si="519"/>
        <v>1250</v>
      </c>
      <c r="Z644" s="14">
        <f t="shared" ca="1" si="520"/>
        <v>1250</v>
      </c>
      <c r="AA644" s="14">
        <f t="shared" ca="1" si="555"/>
        <v>771464.94699999993</v>
      </c>
      <c r="AB644" s="15">
        <f ca="1">SUM(Z$12:Z644)</f>
        <v>395421.72599999997</v>
      </c>
      <c r="AC644" s="16">
        <f ca="1">SUM(X$12:X644)+SUMIF(Y$12:Y644, "&lt;0")</f>
        <v>376043.22100000008</v>
      </c>
      <c r="AE644" s="9">
        <v>44815</v>
      </c>
      <c r="AF644" s="14">
        <f t="shared" ca="1" si="509"/>
        <v>2000</v>
      </c>
      <c r="AG644" s="14">
        <f t="shared" ca="1" si="537"/>
        <v>2000</v>
      </c>
      <c r="AH644" s="14">
        <f t="shared" ca="1" si="548"/>
        <v>118.97699999999895</v>
      </c>
      <c r="AI644" s="14">
        <f t="shared" ca="1" si="510"/>
        <v>1881.023000000001</v>
      </c>
      <c r="AJ644" s="14">
        <f t="shared" ca="1" si="511"/>
        <v>1881.023000000001</v>
      </c>
      <c r="AK644" s="14">
        <f t="shared" ca="1" si="521"/>
        <v>1193489.5629979603</v>
      </c>
      <c r="AL644" s="15">
        <f ca="1">SUM(AJ$12:AJ644)</f>
        <v>612426.36400000029</v>
      </c>
      <c r="AM644" s="16">
        <f ca="1">SUM(AH$12:AH644)+SUMIF(AI$12:AI644, "&lt;0")</f>
        <v>581063.19899796019</v>
      </c>
      <c r="AO644" s="9">
        <v>44815</v>
      </c>
      <c r="AP644" s="14">
        <f t="shared" ca="1" si="512"/>
        <v>3000</v>
      </c>
      <c r="AQ644" s="14">
        <f t="shared" ca="1" si="542"/>
        <v>3000</v>
      </c>
      <c r="AR644" s="14">
        <f t="shared" ca="1" si="549"/>
        <v>500.31148062249622</v>
      </c>
      <c r="AS644" s="14">
        <f t="shared" ca="1" si="522"/>
        <v>2499.6885193775038</v>
      </c>
      <c r="AT644" s="14">
        <f t="shared" ca="1" si="523"/>
        <v>2499.6885193775038</v>
      </c>
      <c r="AU644" s="14">
        <f t="shared" ca="1" si="556"/>
        <v>1729390.7878561858</v>
      </c>
      <c r="AV644" s="15">
        <f ca="1">SUM(AT$12:AT644)</f>
        <v>885889.31762242212</v>
      </c>
      <c r="AW644" s="16">
        <f ca="1">SUM(AR$12:AR644)+SUMIF(AS$12:AS644, "&lt;0")</f>
        <v>843501.47023376368</v>
      </c>
      <c r="AX644" s="15"/>
      <c r="AZ644" s="9">
        <v>44815</v>
      </c>
      <c r="BA644" s="14">
        <f t="shared" ca="1" si="534"/>
        <v>1500</v>
      </c>
      <c r="BB644" s="14">
        <f t="shared" ca="1" si="543"/>
        <v>1500</v>
      </c>
      <c r="BC644" s="14">
        <f t="shared" ca="1" si="550"/>
        <v>0</v>
      </c>
      <c r="BD644" s="14">
        <f t="shared" ca="1" si="524"/>
        <v>1500</v>
      </c>
      <c r="BE644" s="14">
        <f t="shared" ca="1" si="525"/>
        <v>1500</v>
      </c>
      <c r="BF644" s="14">
        <f t="shared" ca="1" si="557"/>
        <v>912464.94699999993</v>
      </c>
      <c r="BG644" s="15">
        <f ca="1">SUM(BE$12:BE644)</f>
        <v>467921.72600000008</v>
      </c>
      <c r="BH644" s="16">
        <f ca="1">SUM(BC$12:BC644)+SUMIF(BD$12:BD644, "&lt;0")</f>
        <v>444543.22099999996</v>
      </c>
      <c r="BJ644" s="9">
        <v>44815</v>
      </c>
      <c r="BK644" s="14">
        <f t="shared" ca="1" si="535"/>
        <v>1750</v>
      </c>
      <c r="BL644" s="14">
        <f t="shared" ca="1" si="544"/>
        <v>1750</v>
      </c>
      <c r="BM644" s="14">
        <f t="shared" ca="1" si="551"/>
        <v>0</v>
      </c>
      <c r="BN644" s="14">
        <f t="shared" ca="1" si="526"/>
        <v>1750</v>
      </c>
      <c r="BO644" s="14">
        <f t="shared" ca="1" si="527"/>
        <v>1750</v>
      </c>
      <c r="BP644" s="14">
        <f t="shared" ca="1" si="558"/>
        <v>1053464.9469999999</v>
      </c>
      <c r="BQ644" s="15">
        <f ca="1">SUM(BO$12:BO644)</f>
        <v>540295.34099999978</v>
      </c>
      <c r="BR644" s="16">
        <f ca="1">SUM(BM$12:BM644)+SUMIF(BN$12:BN644, "&lt;0")</f>
        <v>513169.60599999991</v>
      </c>
      <c r="BT644" s="9">
        <v>44815</v>
      </c>
      <c r="BU644" s="14">
        <f t="shared" ca="1" si="513"/>
        <v>2000</v>
      </c>
      <c r="BV644" s="14">
        <f t="shared" ca="1" si="538"/>
        <v>2000</v>
      </c>
      <c r="BW644" s="14">
        <f t="shared" ca="1" si="552"/>
        <v>118.97699999999895</v>
      </c>
      <c r="BX644" s="14">
        <f t="shared" ca="1" si="514"/>
        <v>1881.023000000001</v>
      </c>
      <c r="BY644" s="14">
        <f t="shared" ca="1" si="515"/>
        <v>1881.023000000001</v>
      </c>
      <c r="BZ644" s="14">
        <f t="shared" ca="1" si="528"/>
        <v>1193489.5629979603</v>
      </c>
      <c r="CA644" s="15">
        <f ca="1">SUM(BY$12:BY644)</f>
        <v>612426.36400000029</v>
      </c>
      <c r="CB644" s="16">
        <f ca="1">SUM(BW$12:BW644)+SUMIF(BX$12:BX644, "&lt;0")</f>
        <v>581063.19899796019</v>
      </c>
      <c r="CD644" s="9">
        <v>44815</v>
      </c>
      <c r="CE644" s="14">
        <f t="shared" ca="1" si="536"/>
        <v>2500</v>
      </c>
      <c r="CF644" s="14">
        <f t="shared" ca="1" si="545"/>
        <v>2500</v>
      </c>
      <c r="CG644" s="14">
        <f t="shared" ca="1" si="553"/>
        <v>191.04510959180016</v>
      </c>
      <c r="CH644" s="14">
        <f t="shared" ca="1" si="529"/>
        <v>2308.9548904081998</v>
      </c>
      <c r="CI644" s="14">
        <f t="shared" ca="1" si="530"/>
        <v>2308.9548904081998</v>
      </c>
      <c r="CJ644" s="14">
        <f t="shared" ca="1" si="559"/>
        <v>1466287.2951667549</v>
      </c>
      <c r="CK644" s="15">
        <f ca="1">SUM(CI$12:CI644)</f>
        <v>753085.2250299413</v>
      </c>
      <c r="CL644" s="16">
        <f ca="1">SUM(CG$12:CG644)+SUMIF(CH$12:CH644, "&lt;0")</f>
        <v>713202.07013681345</v>
      </c>
    </row>
    <row r="645" spans="1:90" x14ac:dyDescent="0.2">
      <c r="A645" s="24">
        <v>44816</v>
      </c>
      <c r="B645" s="54">
        <f ca="1">IF($A645&gt;= $C$5,$C$6, INDEX('Historical Data'!$D$2:$D$745, MATCH(A645, 'Historical Data'!$B$2:$B$745, 0)))</f>
        <v>1295.6389999999997</v>
      </c>
      <c r="C645" s="14">
        <f t="shared" ca="1" si="539"/>
        <v>1295.6389999999994</v>
      </c>
      <c r="D645" s="14">
        <f t="shared" ca="1" si="507"/>
        <v>4.6250000000050022</v>
      </c>
      <c r="E645" s="14">
        <f t="shared" ca="1" si="516"/>
        <v>1291.0139999999947</v>
      </c>
      <c r="F645" s="14">
        <f t="shared" ca="1" si="508"/>
        <v>1291.0139999999947</v>
      </c>
      <c r="G645" s="14">
        <f t="shared" ca="1" si="531"/>
        <v>798500.98199999728</v>
      </c>
      <c r="H645" s="15">
        <f ca="1">SUM(F$12:F645)</f>
        <v>409948.05000000028</v>
      </c>
      <c r="I645" s="16">
        <f ca="1">SUM(D$12:D645)+SUMIF(E$12:E645, "&lt;0")</f>
        <v>388552.93200000003</v>
      </c>
      <c r="J645" s="15"/>
      <c r="K645" s="9">
        <v>44816</v>
      </c>
      <c r="L645" s="14">
        <f t="shared" ca="1" si="532"/>
        <v>1788.5130798771124</v>
      </c>
      <c r="M645" s="14">
        <f t="shared" ca="1" si="540"/>
        <v>1788.5130798771129</v>
      </c>
      <c r="N645" s="14">
        <f t="shared" ca="1" si="546"/>
        <v>1318.3491597542288</v>
      </c>
      <c r="O645" s="14">
        <f t="shared" ca="1" si="517"/>
        <v>470.16392012288361</v>
      </c>
      <c r="P645" s="14">
        <f t="shared" ca="1" si="518"/>
        <v>470.16392012288361</v>
      </c>
      <c r="Q645" s="14">
        <f t="shared" ca="1" si="554"/>
        <v>1076974.8371305729</v>
      </c>
      <c r="R645" s="15">
        <f ca="1">SUM(P$12:P645)</f>
        <v>551895.78500460752</v>
      </c>
      <c r="S645" s="16">
        <f ca="1">SUM(N$12:N645)+SUMIF(O$12:O645, "&lt;0")</f>
        <v>525079.05212595942</v>
      </c>
      <c r="U645" s="9">
        <v>44816</v>
      </c>
      <c r="V645" s="14">
        <f t="shared" ca="1" si="533"/>
        <v>1250</v>
      </c>
      <c r="W645" s="14">
        <f t="shared" ca="1" si="541"/>
        <v>1250</v>
      </c>
      <c r="X645" s="14">
        <f t="shared" ca="1" si="547"/>
        <v>0</v>
      </c>
      <c r="Y645" s="14">
        <f t="shared" ca="1" si="519"/>
        <v>1250</v>
      </c>
      <c r="Z645" s="14">
        <f t="shared" ca="1" si="520"/>
        <v>1250</v>
      </c>
      <c r="AA645" s="14">
        <f t="shared" ca="1" si="555"/>
        <v>772714.94699999993</v>
      </c>
      <c r="AB645" s="15">
        <f ca="1">SUM(Z$12:Z645)</f>
        <v>396671.72599999997</v>
      </c>
      <c r="AC645" s="16">
        <f ca="1">SUM(X$12:X645)+SUMIF(Y$12:Y645, "&lt;0")</f>
        <v>376043.22100000008</v>
      </c>
      <c r="AE645" s="9">
        <v>44816</v>
      </c>
      <c r="AF645" s="14">
        <f t="shared" ca="1" si="509"/>
        <v>2000</v>
      </c>
      <c r="AG645" s="14">
        <f t="shared" ca="1" si="537"/>
        <v>2000</v>
      </c>
      <c r="AH645" s="14">
        <f t="shared" ca="1" si="548"/>
        <v>1622.346000000005</v>
      </c>
      <c r="AI645" s="14">
        <f t="shared" ca="1" si="510"/>
        <v>377.65399999999499</v>
      </c>
      <c r="AJ645" s="14">
        <f t="shared" ca="1" si="511"/>
        <v>377.65399999999499</v>
      </c>
      <c r="AK645" s="14">
        <f t="shared" ca="1" si="521"/>
        <v>1195489.5629979603</v>
      </c>
      <c r="AL645" s="15">
        <f ca="1">SUM(AJ$12:AJ645)</f>
        <v>612804.01800000027</v>
      </c>
      <c r="AM645" s="16">
        <f ca="1">SUM(AH$12:AH645)+SUMIF(AI$12:AI645, "&lt;0")</f>
        <v>582685.54499796021</v>
      </c>
      <c r="AO645" s="9">
        <v>44816</v>
      </c>
      <c r="AP645" s="14">
        <f t="shared" ca="1" si="512"/>
        <v>3000</v>
      </c>
      <c r="AQ645" s="14">
        <f t="shared" ca="1" si="542"/>
        <v>3000</v>
      </c>
      <c r="AR645" s="14">
        <f t="shared" ca="1" si="549"/>
        <v>2003.6804806225018</v>
      </c>
      <c r="AS645" s="14">
        <f t="shared" ca="1" si="522"/>
        <v>996.31951937749818</v>
      </c>
      <c r="AT645" s="14">
        <f t="shared" ca="1" si="523"/>
        <v>996.31951937749818</v>
      </c>
      <c r="AU645" s="14">
        <f t="shared" ca="1" si="556"/>
        <v>1732390.7878561858</v>
      </c>
      <c r="AV645" s="15">
        <f ca="1">SUM(AT$12:AT645)</f>
        <v>886885.63714179967</v>
      </c>
      <c r="AW645" s="16">
        <f ca="1">SUM(AR$12:AR645)+SUMIF(AS$12:AS645, "&lt;0")</f>
        <v>845505.15071438614</v>
      </c>
      <c r="AX645" s="15"/>
      <c r="AZ645" s="9">
        <v>44816</v>
      </c>
      <c r="BA645" s="14">
        <f t="shared" ca="1" si="534"/>
        <v>1500</v>
      </c>
      <c r="BB645" s="14">
        <f t="shared" ca="1" si="543"/>
        <v>1500</v>
      </c>
      <c r="BC645" s="14">
        <f t="shared" ca="1" si="550"/>
        <v>617.708000000006</v>
      </c>
      <c r="BD645" s="14">
        <f t="shared" ca="1" si="524"/>
        <v>882.291999999994</v>
      </c>
      <c r="BE645" s="14">
        <f t="shared" ca="1" si="525"/>
        <v>882.291999999994</v>
      </c>
      <c r="BF645" s="14">
        <f t="shared" ca="1" si="557"/>
        <v>913964.94699999993</v>
      </c>
      <c r="BG645" s="15">
        <f ca="1">SUM(BE$12:BE645)</f>
        <v>468804.0180000001</v>
      </c>
      <c r="BH645" s="16">
        <f ca="1">SUM(BC$12:BC645)+SUMIF(BD$12:BD645, "&lt;0")</f>
        <v>445160.92899999995</v>
      </c>
      <c r="BJ645" s="9">
        <v>44816</v>
      </c>
      <c r="BK645" s="14">
        <f t="shared" ca="1" si="535"/>
        <v>1750</v>
      </c>
      <c r="BL645" s="14">
        <f t="shared" ca="1" si="544"/>
        <v>1750</v>
      </c>
      <c r="BM645" s="14">
        <f t="shared" ca="1" si="551"/>
        <v>1241.323000000004</v>
      </c>
      <c r="BN645" s="14">
        <f t="shared" ca="1" si="526"/>
        <v>508.67699999999604</v>
      </c>
      <c r="BO645" s="14">
        <f t="shared" ca="1" si="527"/>
        <v>508.67699999999604</v>
      </c>
      <c r="BP645" s="14">
        <f t="shared" ca="1" si="558"/>
        <v>1055214.9469999999</v>
      </c>
      <c r="BQ645" s="15">
        <f ca="1">SUM(BO$12:BO645)</f>
        <v>540804.01799999981</v>
      </c>
      <c r="BR645" s="16">
        <f ca="1">SUM(BM$12:BM645)+SUMIF(BN$12:BN645, "&lt;0")</f>
        <v>514410.929</v>
      </c>
      <c r="BT645" s="9">
        <v>44816</v>
      </c>
      <c r="BU645" s="14">
        <f t="shared" ca="1" si="513"/>
        <v>2000</v>
      </c>
      <c r="BV645" s="14">
        <f t="shared" ca="1" si="538"/>
        <v>2000</v>
      </c>
      <c r="BW645" s="14">
        <f t="shared" ca="1" si="552"/>
        <v>1622.346000000005</v>
      </c>
      <c r="BX645" s="14">
        <f t="shared" ca="1" si="514"/>
        <v>377.65399999999499</v>
      </c>
      <c r="BY645" s="14">
        <f t="shared" ca="1" si="515"/>
        <v>377.65399999999499</v>
      </c>
      <c r="BZ645" s="14">
        <f t="shared" ca="1" si="528"/>
        <v>1195489.5629979603</v>
      </c>
      <c r="CA645" s="15">
        <f ca="1">SUM(BY$12:BY645)</f>
        <v>612804.01800000027</v>
      </c>
      <c r="CB645" s="16">
        <f ca="1">SUM(BW$12:BW645)+SUMIF(BX$12:BX645, "&lt;0")</f>
        <v>582685.54499796021</v>
      </c>
      <c r="CD645" s="9">
        <v>44816</v>
      </c>
      <c r="CE645" s="14">
        <f t="shared" ca="1" si="536"/>
        <v>2500</v>
      </c>
      <c r="CF645" s="14">
        <f t="shared" ca="1" si="545"/>
        <v>2500</v>
      </c>
      <c r="CG645" s="14">
        <f t="shared" ca="1" si="553"/>
        <v>1720.1918395658686</v>
      </c>
      <c r="CH645" s="14">
        <f t="shared" ca="1" si="529"/>
        <v>779.80816043413142</v>
      </c>
      <c r="CI645" s="14">
        <f t="shared" ca="1" si="530"/>
        <v>779.80816043413142</v>
      </c>
      <c r="CJ645" s="14">
        <f t="shared" ca="1" si="559"/>
        <v>1468787.2951667549</v>
      </c>
      <c r="CK645" s="15">
        <f ca="1">SUM(CI$12:CI645)</f>
        <v>753865.03319037543</v>
      </c>
      <c r="CL645" s="16">
        <f ca="1">SUM(CG$12:CG645)+SUMIF(CH$12:CH645, "&lt;0")</f>
        <v>714922.26197637932</v>
      </c>
    </row>
    <row r="646" spans="1:90" x14ac:dyDescent="0.2">
      <c r="A646" s="24">
        <v>44817</v>
      </c>
      <c r="B646" s="54">
        <f ca="1">IF($A646&gt;= $C$5,$C$6, INDEX('Historical Data'!$D$2:$D$745, MATCH(A646, 'Historical Data'!$B$2:$B$745, 0)))</f>
        <v>1295.6389999999997</v>
      </c>
      <c r="C646" s="14">
        <f t="shared" ca="1" si="539"/>
        <v>1295.6389999999994</v>
      </c>
      <c r="D646" s="14">
        <f t="shared" ca="1" si="507"/>
        <v>628.47899999999618</v>
      </c>
      <c r="E646" s="14">
        <f t="shared" ca="1" si="516"/>
        <v>667.16000000000349</v>
      </c>
      <c r="F646" s="14">
        <f t="shared" ca="1" si="508"/>
        <v>667.16000000000349</v>
      </c>
      <c r="G646" s="14">
        <f t="shared" ca="1" si="531"/>
        <v>799796.62099999725</v>
      </c>
      <c r="H646" s="15">
        <f ca="1">SUM(F$12:F646)</f>
        <v>410615.21000000031</v>
      </c>
      <c r="I646" s="16">
        <f ca="1">SUM(D$12:D646)+SUMIF(E$12:E646, "&lt;0")</f>
        <v>389181.41100000002</v>
      </c>
      <c r="J646" s="15"/>
      <c r="K646" s="9">
        <v>44817</v>
      </c>
      <c r="L646" s="14">
        <f t="shared" ca="1" si="532"/>
        <v>1788.5130798771124</v>
      </c>
      <c r="M646" s="14">
        <f t="shared" ca="1" si="540"/>
        <v>1788.5130798771129</v>
      </c>
      <c r="N646" s="14">
        <f t="shared" ca="1" si="546"/>
        <v>1121.3530798771089</v>
      </c>
      <c r="O646" s="14">
        <f t="shared" ca="1" si="517"/>
        <v>667.16000000000349</v>
      </c>
      <c r="P646" s="14">
        <f t="shared" ca="1" si="518"/>
        <v>667.16000000000349</v>
      </c>
      <c r="Q646" s="14">
        <f t="shared" ca="1" si="554"/>
        <v>1078763.3502104499</v>
      </c>
      <c r="R646" s="15">
        <f ca="1">SUM(P$12:P646)</f>
        <v>552562.94500460755</v>
      </c>
      <c r="S646" s="16">
        <f ca="1">SUM(N$12:N646)+SUMIF(O$12:O646, "&lt;0")</f>
        <v>526200.40520583652</v>
      </c>
      <c r="U646" s="9">
        <v>44817</v>
      </c>
      <c r="V646" s="14">
        <f t="shared" ca="1" si="533"/>
        <v>1250</v>
      </c>
      <c r="W646" s="14">
        <f t="shared" ca="1" si="541"/>
        <v>1250</v>
      </c>
      <c r="X646" s="14">
        <f t="shared" ca="1" si="547"/>
        <v>450.5480000000025</v>
      </c>
      <c r="Y646" s="14">
        <f t="shared" ca="1" si="519"/>
        <v>799.4519999999975</v>
      </c>
      <c r="Z646" s="14">
        <f t="shared" ca="1" si="520"/>
        <v>799.4519999999975</v>
      </c>
      <c r="AA646" s="14">
        <f t="shared" ca="1" si="555"/>
        <v>773964.94699999993</v>
      </c>
      <c r="AB646" s="15">
        <f ca="1">SUM(Z$12:Z646)</f>
        <v>397471.17799999996</v>
      </c>
      <c r="AC646" s="16">
        <f ca="1">SUM(X$12:X646)+SUMIF(Y$12:Y646, "&lt;0")</f>
        <v>376493.76900000009</v>
      </c>
      <c r="AE646" s="9">
        <v>44817</v>
      </c>
      <c r="AF646" s="14">
        <f t="shared" ca="1" si="509"/>
        <v>2000</v>
      </c>
      <c r="AG646" s="14">
        <f t="shared" ca="1" si="537"/>
        <v>2000</v>
      </c>
      <c r="AH646" s="14">
        <f t="shared" ca="1" si="548"/>
        <v>1332.8399999999965</v>
      </c>
      <c r="AI646" s="14">
        <f t="shared" ca="1" si="510"/>
        <v>667.16000000000349</v>
      </c>
      <c r="AJ646" s="14">
        <f t="shared" ca="1" si="511"/>
        <v>667.16000000000349</v>
      </c>
      <c r="AK646" s="14">
        <f t="shared" ca="1" si="521"/>
        <v>1197489.5629979603</v>
      </c>
      <c r="AL646" s="15">
        <f ca="1">SUM(AJ$12:AJ646)</f>
        <v>613471.17800000031</v>
      </c>
      <c r="AM646" s="16">
        <f ca="1">SUM(AH$12:AH646)+SUMIF(AI$12:AI646, "&lt;0")</f>
        <v>584018.38499796018</v>
      </c>
      <c r="AO646" s="9">
        <v>44817</v>
      </c>
      <c r="AP646" s="14">
        <f t="shared" ca="1" si="512"/>
        <v>3000</v>
      </c>
      <c r="AQ646" s="14">
        <f t="shared" ca="1" si="542"/>
        <v>3000</v>
      </c>
      <c r="AR646" s="14">
        <f t="shared" ca="1" si="549"/>
        <v>1714.1744806224938</v>
      </c>
      <c r="AS646" s="14">
        <f t="shared" ca="1" si="522"/>
        <v>1285.8255193775062</v>
      </c>
      <c r="AT646" s="14">
        <f t="shared" ca="1" si="523"/>
        <v>1285.8255193775062</v>
      </c>
      <c r="AU646" s="14">
        <f t="shared" ca="1" si="556"/>
        <v>1735390.7878561858</v>
      </c>
      <c r="AV646" s="15">
        <f ca="1">SUM(AT$12:AT646)</f>
        <v>888171.46266117715</v>
      </c>
      <c r="AW646" s="16">
        <f ca="1">SUM(AR$12:AR646)+SUMIF(AS$12:AS646, "&lt;0")</f>
        <v>847219.32519500866</v>
      </c>
      <c r="AX646" s="15"/>
      <c r="AZ646" s="9">
        <v>44817</v>
      </c>
      <c r="BA646" s="14">
        <f t="shared" ca="1" si="534"/>
        <v>1500</v>
      </c>
      <c r="BB646" s="14">
        <f t="shared" ca="1" si="543"/>
        <v>1500</v>
      </c>
      <c r="BC646" s="14">
        <f t="shared" ca="1" si="550"/>
        <v>832.83999999999651</v>
      </c>
      <c r="BD646" s="14">
        <f t="shared" ca="1" si="524"/>
        <v>667.16000000000349</v>
      </c>
      <c r="BE646" s="14">
        <f t="shared" ca="1" si="525"/>
        <v>667.16000000000349</v>
      </c>
      <c r="BF646" s="14">
        <f t="shared" ca="1" si="557"/>
        <v>915464.94699999993</v>
      </c>
      <c r="BG646" s="15">
        <f ca="1">SUM(BE$12:BE646)</f>
        <v>469471.17800000007</v>
      </c>
      <c r="BH646" s="16">
        <f ca="1">SUM(BC$12:BC646)+SUMIF(BD$12:BD646, "&lt;0")</f>
        <v>445993.76899999997</v>
      </c>
      <c r="BJ646" s="9">
        <v>44817</v>
      </c>
      <c r="BK646" s="14">
        <f t="shared" ca="1" si="535"/>
        <v>1750</v>
      </c>
      <c r="BL646" s="14">
        <f t="shared" ca="1" si="544"/>
        <v>1750</v>
      </c>
      <c r="BM646" s="14">
        <f t="shared" ca="1" si="551"/>
        <v>1082.8399999999965</v>
      </c>
      <c r="BN646" s="14">
        <f t="shared" ca="1" si="526"/>
        <v>667.16000000000349</v>
      </c>
      <c r="BO646" s="14">
        <f t="shared" ca="1" si="527"/>
        <v>667.16000000000349</v>
      </c>
      <c r="BP646" s="14">
        <f t="shared" ca="1" si="558"/>
        <v>1056964.9469999999</v>
      </c>
      <c r="BQ646" s="15">
        <f ca="1">SUM(BO$12:BO646)</f>
        <v>541471.17799999984</v>
      </c>
      <c r="BR646" s="16">
        <f ca="1">SUM(BM$12:BM646)+SUMIF(BN$12:BN646, "&lt;0")</f>
        <v>515493.76899999997</v>
      </c>
      <c r="BT646" s="9">
        <v>44817</v>
      </c>
      <c r="BU646" s="14">
        <f t="shared" ca="1" si="513"/>
        <v>2000</v>
      </c>
      <c r="BV646" s="14">
        <f t="shared" ca="1" si="538"/>
        <v>2000</v>
      </c>
      <c r="BW646" s="14">
        <f t="shared" ca="1" si="552"/>
        <v>1332.8399999999965</v>
      </c>
      <c r="BX646" s="14">
        <f t="shared" ca="1" si="514"/>
        <v>667.16000000000349</v>
      </c>
      <c r="BY646" s="14">
        <f t="shared" ca="1" si="515"/>
        <v>667.16000000000349</v>
      </c>
      <c r="BZ646" s="14">
        <f t="shared" ca="1" si="528"/>
        <v>1197489.5629979603</v>
      </c>
      <c r="CA646" s="15">
        <f ca="1">SUM(BY$12:BY646)</f>
        <v>613471.17800000031</v>
      </c>
      <c r="CB646" s="16">
        <f ca="1">SUM(BW$12:BW646)+SUMIF(BX$12:BX646, "&lt;0")</f>
        <v>584018.38499796018</v>
      </c>
      <c r="CD646" s="9">
        <v>44817</v>
      </c>
      <c r="CE646" s="14">
        <f t="shared" ca="1" si="536"/>
        <v>2500</v>
      </c>
      <c r="CF646" s="14">
        <f t="shared" ca="1" si="545"/>
        <v>2500</v>
      </c>
      <c r="CG646" s="14">
        <f t="shared" ca="1" si="553"/>
        <v>1456.4635695399229</v>
      </c>
      <c r="CH646" s="14">
        <f t="shared" ca="1" si="529"/>
        <v>1043.5364304600771</v>
      </c>
      <c r="CI646" s="14">
        <f t="shared" ca="1" si="530"/>
        <v>1043.5364304600771</v>
      </c>
      <c r="CJ646" s="14">
        <f t="shared" ca="1" si="559"/>
        <v>1471287.2951667549</v>
      </c>
      <c r="CK646" s="15">
        <f ca="1">SUM(CI$12:CI646)</f>
        <v>754908.56962083548</v>
      </c>
      <c r="CL646" s="16">
        <f ca="1">SUM(CG$12:CG646)+SUMIF(CH$12:CH646, "&lt;0")</f>
        <v>716378.72554591927</v>
      </c>
    </row>
    <row r="647" spans="1:90" x14ac:dyDescent="0.2">
      <c r="A647" s="24">
        <v>44818</v>
      </c>
      <c r="B647" s="54">
        <f ca="1">IF($A647&gt;= $C$5,$C$6, INDEX('Historical Data'!$D$2:$D$745, MATCH(A647, 'Historical Data'!$B$2:$B$745, 0)))</f>
        <v>1295.6389999999997</v>
      </c>
      <c r="C647" s="14">
        <f t="shared" ca="1" si="539"/>
        <v>1295.6389999999994</v>
      </c>
      <c r="D647" s="14">
        <f t="shared" ref="D647:D710" ca="1" si="560" xml:space="preserve"> F623 + IF(E646 &lt; 0, -E646, 0)</f>
        <v>1295.6389999999997</v>
      </c>
      <c r="E647" s="14">
        <f t="shared" ca="1" si="516"/>
        <v>0</v>
      </c>
      <c r="F647" s="14">
        <f t="shared" ref="F647:F710" ca="1" si="561">IF(E647 &gt; 0, E647, 0)</f>
        <v>0</v>
      </c>
      <c r="G647" s="14">
        <f t="shared" ca="1" si="531"/>
        <v>801092.25999999722</v>
      </c>
      <c r="H647" s="15">
        <f ca="1">SUM(F$12:F647)</f>
        <v>410615.21000000031</v>
      </c>
      <c r="I647" s="16">
        <f ca="1">SUM(D$12:D647)+SUMIF(E$12:E647, "&lt;0")</f>
        <v>390477.05000000005</v>
      </c>
      <c r="J647" s="15"/>
      <c r="K647" s="9">
        <v>44818</v>
      </c>
      <c r="L647" s="14">
        <f t="shared" ca="1" si="532"/>
        <v>1788.5130798771124</v>
      </c>
      <c r="M647" s="14">
        <f t="shared" ca="1" si="540"/>
        <v>1788.5130798771129</v>
      </c>
      <c r="N647" s="14">
        <f t="shared" ca="1" si="546"/>
        <v>1788.5130798771124</v>
      </c>
      <c r="O647" s="14">
        <f t="shared" ca="1" si="517"/>
        <v>0</v>
      </c>
      <c r="P647" s="14">
        <f t="shared" ca="1" si="518"/>
        <v>0</v>
      </c>
      <c r="Q647" s="14">
        <f t="shared" ca="1" si="554"/>
        <v>1080551.8632903269</v>
      </c>
      <c r="R647" s="15">
        <f ca="1">SUM(P$12:P647)</f>
        <v>552562.94500460755</v>
      </c>
      <c r="S647" s="16">
        <f ca="1">SUM(N$12:N647)+SUMIF(O$12:O647, "&lt;0")</f>
        <v>527988.91828571365</v>
      </c>
      <c r="U647" s="9">
        <v>44818</v>
      </c>
      <c r="V647" s="14">
        <f t="shared" ca="1" si="533"/>
        <v>1250</v>
      </c>
      <c r="W647" s="14">
        <f t="shared" ca="1" si="541"/>
        <v>1250</v>
      </c>
      <c r="X647" s="14">
        <f t="shared" ca="1" si="547"/>
        <v>1250</v>
      </c>
      <c r="Y647" s="14">
        <f t="shared" ca="1" si="519"/>
        <v>0</v>
      </c>
      <c r="Z647" s="14">
        <f t="shared" ca="1" si="520"/>
        <v>0</v>
      </c>
      <c r="AA647" s="14">
        <f t="shared" ca="1" si="555"/>
        <v>775214.94699999993</v>
      </c>
      <c r="AB647" s="15">
        <f ca="1">SUM(Z$12:Z647)</f>
        <v>397471.17799999996</v>
      </c>
      <c r="AC647" s="16">
        <f ca="1">SUM(X$12:X647)+SUMIF(Y$12:Y647, "&lt;0")</f>
        <v>377743.76900000009</v>
      </c>
      <c r="AE647" s="9">
        <v>44818</v>
      </c>
      <c r="AF647" s="14">
        <f t="shared" ca="1" si="509"/>
        <v>2000</v>
      </c>
      <c r="AG647" s="14">
        <f t="shared" ca="1" si="537"/>
        <v>2000</v>
      </c>
      <c r="AH647" s="14">
        <f t="shared" ca="1" si="548"/>
        <v>2000</v>
      </c>
      <c r="AI647" s="14">
        <f t="shared" ca="1" si="510"/>
        <v>0</v>
      </c>
      <c r="AJ647" s="14">
        <f t="shared" ca="1" si="511"/>
        <v>0</v>
      </c>
      <c r="AK647" s="14">
        <f t="shared" ca="1" si="521"/>
        <v>1199489.5629979603</v>
      </c>
      <c r="AL647" s="15">
        <f ca="1">SUM(AJ$12:AJ647)</f>
        <v>613471.17800000031</v>
      </c>
      <c r="AM647" s="16">
        <f ca="1">SUM(AH$12:AH647)+SUMIF(AI$12:AI647, "&lt;0")</f>
        <v>586018.38499796018</v>
      </c>
      <c r="AO647" s="9">
        <v>44818</v>
      </c>
      <c r="AP647" s="14">
        <f t="shared" ca="1" si="512"/>
        <v>3000</v>
      </c>
      <c r="AQ647" s="14">
        <f t="shared" ca="1" si="542"/>
        <v>3000</v>
      </c>
      <c r="AR647" s="14">
        <f t="shared" ca="1" si="549"/>
        <v>2381.3344806224973</v>
      </c>
      <c r="AS647" s="14">
        <f t="shared" ca="1" si="522"/>
        <v>618.66551937750273</v>
      </c>
      <c r="AT647" s="14">
        <f t="shared" ca="1" si="523"/>
        <v>618.66551937750273</v>
      </c>
      <c r="AU647" s="14">
        <f t="shared" ca="1" si="556"/>
        <v>1738390.7878561858</v>
      </c>
      <c r="AV647" s="15">
        <f ca="1">SUM(AT$12:AT647)</f>
        <v>888790.1281805546</v>
      </c>
      <c r="AW647" s="16">
        <f ca="1">SUM(AR$12:AR647)+SUMIF(AS$12:AS647, "&lt;0")</f>
        <v>849600.65967563121</v>
      </c>
      <c r="AX647" s="15"/>
      <c r="AZ647" s="9">
        <v>44818</v>
      </c>
      <c r="BA647" s="14">
        <f t="shared" ca="1" si="534"/>
        <v>1500</v>
      </c>
      <c r="BB647" s="14">
        <f t="shared" ca="1" si="543"/>
        <v>1500</v>
      </c>
      <c r="BC647" s="14">
        <f t="shared" ca="1" si="550"/>
        <v>1500</v>
      </c>
      <c r="BD647" s="14">
        <f t="shared" ca="1" si="524"/>
        <v>0</v>
      </c>
      <c r="BE647" s="14">
        <f t="shared" ca="1" si="525"/>
        <v>0</v>
      </c>
      <c r="BF647" s="14">
        <f t="shared" ca="1" si="557"/>
        <v>916964.94699999993</v>
      </c>
      <c r="BG647" s="15">
        <f ca="1">SUM(BE$12:BE647)</f>
        <v>469471.17800000007</v>
      </c>
      <c r="BH647" s="16">
        <f ca="1">SUM(BC$12:BC647)+SUMIF(BD$12:BD647, "&lt;0")</f>
        <v>447493.76899999997</v>
      </c>
      <c r="BJ647" s="9">
        <v>44818</v>
      </c>
      <c r="BK647" s="14">
        <f t="shared" ca="1" si="535"/>
        <v>1750</v>
      </c>
      <c r="BL647" s="14">
        <f t="shared" ca="1" si="544"/>
        <v>1750</v>
      </c>
      <c r="BM647" s="14">
        <f t="shared" ca="1" si="551"/>
        <v>1750</v>
      </c>
      <c r="BN647" s="14">
        <f t="shared" ca="1" si="526"/>
        <v>0</v>
      </c>
      <c r="BO647" s="14">
        <f t="shared" ca="1" si="527"/>
        <v>0</v>
      </c>
      <c r="BP647" s="14">
        <f t="shared" ca="1" si="558"/>
        <v>1058714.9469999999</v>
      </c>
      <c r="BQ647" s="15">
        <f ca="1">SUM(BO$12:BO647)</f>
        <v>541471.17799999984</v>
      </c>
      <c r="BR647" s="16">
        <f ca="1">SUM(BM$12:BM647)+SUMIF(BN$12:BN647, "&lt;0")</f>
        <v>517243.76899999997</v>
      </c>
      <c r="BT647" s="9">
        <v>44818</v>
      </c>
      <c r="BU647" s="14">
        <f t="shared" ca="1" si="513"/>
        <v>2000</v>
      </c>
      <c r="BV647" s="14">
        <f t="shared" ca="1" si="538"/>
        <v>2000</v>
      </c>
      <c r="BW647" s="14">
        <f t="shared" ca="1" si="552"/>
        <v>2000</v>
      </c>
      <c r="BX647" s="14">
        <f t="shared" ca="1" si="514"/>
        <v>0</v>
      </c>
      <c r="BY647" s="14">
        <f t="shared" ca="1" si="515"/>
        <v>0</v>
      </c>
      <c r="BZ647" s="14">
        <f t="shared" ca="1" si="528"/>
        <v>1199489.5629979603</v>
      </c>
      <c r="CA647" s="15">
        <f ca="1">SUM(BY$12:BY647)</f>
        <v>613471.17800000031</v>
      </c>
      <c r="CB647" s="16">
        <f ca="1">SUM(BW$12:BW647)+SUMIF(BX$12:BX647, "&lt;0")</f>
        <v>586018.38499796018</v>
      </c>
      <c r="CD647" s="9">
        <v>44818</v>
      </c>
      <c r="CE647" s="14">
        <f t="shared" ca="1" si="536"/>
        <v>2500</v>
      </c>
      <c r="CF647" s="14">
        <f t="shared" ca="1" si="545"/>
        <v>2500</v>
      </c>
      <c r="CG647" s="14">
        <f t="shared" ca="1" si="553"/>
        <v>2149.4012995139892</v>
      </c>
      <c r="CH647" s="14">
        <f t="shared" ca="1" si="529"/>
        <v>350.59870048601078</v>
      </c>
      <c r="CI647" s="14">
        <f t="shared" ca="1" si="530"/>
        <v>350.59870048601078</v>
      </c>
      <c r="CJ647" s="14">
        <f t="shared" ca="1" si="559"/>
        <v>1473787.2951667549</v>
      </c>
      <c r="CK647" s="15">
        <f ca="1">SUM(CI$12:CI647)</f>
        <v>755259.16832132149</v>
      </c>
      <c r="CL647" s="16">
        <f ca="1">SUM(CG$12:CG647)+SUMIF(CH$12:CH647, "&lt;0")</f>
        <v>718528.12684543326</v>
      </c>
    </row>
    <row r="648" spans="1:90" x14ac:dyDescent="0.2">
      <c r="A648" s="24">
        <v>44819</v>
      </c>
      <c r="B648" s="54">
        <f ca="1">IF($A648&gt;= $C$5,$C$6, INDEX('Historical Data'!$D$2:$D$745, MATCH(A648, 'Historical Data'!$B$2:$B$745, 0)))</f>
        <v>1295.6389999999997</v>
      </c>
      <c r="C648" s="14">
        <f t="shared" ca="1" si="539"/>
        <v>1295.6389999999994</v>
      </c>
      <c r="D648" s="14">
        <f t="shared" ca="1" si="560"/>
        <v>697.48800000000165</v>
      </c>
      <c r="E648" s="14">
        <f t="shared" ca="1" si="516"/>
        <v>598.15099999999802</v>
      </c>
      <c r="F648" s="14">
        <f t="shared" ca="1" si="561"/>
        <v>598.15099999999802</v>
      </c>
      <c r="G648" s="14">
        <f t="shared" ca="1" si="531"/>
        <v>802387.89899999718</v>
      </c>
      <c r="H648" s="15">
        <f ca="1">SUM(F$12:F648)</f>
        <v>411213.36100000032</v>
      </c>
      <c r="I648" s="16">
        <f ca="1">SUM(D$12:D648)+SUMIF(E$12:E648, "&lt;0")</f>
        <v>391174.53800000006</v>
      </c>
      <c r="J648" s="15"/>
      <c r="K648" s="9">
        <v>44819</v>
      </c>
      <c r="L648" s="14">
        <f t="shared" ca="1" si="532"/>
        <v>1788.5130798771124</v>
      </c>
      <c r="M648" s="14">
        <f t="shared" ca="1" si="540"/>
        <v>1788.5130798771129</v>
      </c>
      <c r="N648" s="14">
        <f t="shared" ca="1" si="546"/>
        <v>1190.3620798771144</v>
      </c>
      <c r="O648" s="14">
        <f t="shared" ca="1" si="517"/>
        <v>598.15099999999802</v>
      </c>
      <c r="P648" s="14">
        <f t="shared" ca="1" si="518"/>
        <v>598.15099999999802</v>
      </c>
      <c r="Q648" s="14">
        <f t="shared" ca="1" si="554"/>
        <v>1082340.3763702039</v>
      </c>
      <c r="R648" s="15">
        <f ca="1">SUM(P$12:P648)</f>
        <v>553161.09600460751</v>
      </c>
      <c r="S648" s="16">
        <f ca="1">SUM(N$12:N648)+SUMIF(O$12:O648, "&lt;0")</f>
        <v>529179.2803655907</v>
      </c>
      <c r="U648" s="9">
        <v>44819</v>
      </c>
      <c r="V648" s="14">
        <f t="shared" ca="1" si="533"/>
        <v>1250</v>
      </c>
      <c r="W648" s="14">
        <f t="shared" ca="1" si="541"/>
        <v>1250</v>
      </c>
      <c r="X648" s="14">
        <f t="shared" ca="1" si="547"/>
        <v>651.84900000000198</v>
      </c>
      <c r="Y648" s="14">
        <f t="shared" ca="1" si="519"/>
        <v>598.15099999999802</v>
      </c>
      <c r="Z648" s="14">
        <f t="shared" ca="1" si="520"/>
        <v>598.15099999999802</v>
      </c>
      <c r="AA648" s="14">
        <f t="shared" ca="1" si="555"/>
        <v>776464.94699999993</v>
      </c>
      <c r="AB648" s="15">
        <f ca="1">SUM(Z$12:Z648)</f>
        <v>398069.32899999997</v>
      </c>
      <c r="AC648" s="16">
        <f ca="1">SUM(X$12:X648)+SUMIF(Y$12:Y648, "&lt;0")</f>
        <v>378395.61800000007</v>
      </c>
      <c r="AE648" s="9">
        <v>44819</v>
      </c>
      <c r="AF648" s="14">
        <f t="shared" ca="1" si="509"/>
        <v>2000</v>
      </c>
      <c r="AG648" s="14">
        <f t="shared" ca="1" si="537"/>
        <v>2000</v>
      </c>
      <c r="AH648" s="14">
        <f t="shared" ca="1" si="548"/>
        <v>1401.849000000002</v>
      </c>
      <c r="AI648" s="14">
        <f t="shared" ca="1" si="510"/>
        <v>598.15099999999802</v>
      </c>
      <c r="AJ648" s="14">
        <f t="shared" ca="1" si="511"/>
        <v>598.15099999999802</v>
      </c>
      <c r="AK648" s="14">
        <f t="shared" ca="1" si="521"/>
        <v>1201489.5629979603</v>
      </c>
      <c r="AL648" s="15">
        <f ca="1">SUM(AJ$12:AJ648)</f>
        <v>614069.32900000026</v>
      </c>
      <c r="AM648" s="16">
        <f ca="1">SUM(AH$12:AH648)+SUMIF(AI$12:AI648, "&lt;0")</f>
        <v>587420.23399796023</v>
      </c>
      <c r="AO648" s="9">
        <v>44819</v>
      </c>
      <c r="AP648" s="14">
        <f t="shared" ca="1" si="512"/>
        <v>3000</v>
      </c>
      <c r="AQ648" s="14">
        <f t="shared" ca="1" si="542"/>
        <v>3000</v>
      </c>
      <c r="AR648" s="14">
        <f t="shared" ca="1" si="549"/>
        <v>1783.1834806224992</v>
      </c>
      <c r="AS648" s="14">
        <f t="shared" ca="1" si="522"/>
        <v>1216.8165193775008</v>
      </c>
      <c r="AT648" s="14">
        <f t="shared" ca="1" si="523"/>
        <v>1216.8165193775008</v>
      </c>
      <c r="AU648" s="14">
        <f t="shared" ca="1" si="556"/>
        <v>1741390.7878561858</v>
      </c>
      <c r="AV648" s="15">
        <f ca="1">SUM(AT$12:AT648)</f>
        <v>890006.94469993212</v>
      </c>
      <c r="AW648" s="16">
        <f ca="1">SUM(AR$12:AR648)+SUMIF(AS$12:AS648, "&lt;0")</f>
        <v>851383.84315625369</v>
      </c>
      <c r="AX648" s="15"/>
      <c r="AZ648" s="9">
        <v>44819</v>
      </c>
      <c r="BA648" s="14">
        <f t="shared" ca="1" si="534"/>
        <v>1500</v>
      </c>
      <c r="BB648" s="14">
        <f t="shared" ca="1" si="543"/>
        <v>1500</v>
      </c>
      <c r="BC648" s="14">
        <f t="shared" ca="1" si="550"/>
        <v>901.84900000000198</v>
      </c>
      <c r="BD648" s="14">
        <f t="shared" ca="1" si="524"/>
        <v>598.15099999999802</v>
      </c>
      <c r="BE648" s="14">
        <f t="shared" ca="1" si="525"/>
        <v>598.15099999999802</v>
      </c>
      <c r="BF648" s="14">
        <f t="shared" ca="1" si="557"/>
        <v>918464.94699999993</v>
      </c>
      <c r="BG648" s="15">
        <f ca="1">SUM(BE$12:BE648)</f>
        <v>470069.32900000009</v>
      </c>
      <c r="BH648" s="16">
        <f ca="1">SUM(BC$12:BC648)+SUMIF(BD$12:BD648, "&lt;0")</f>
        <v>448395.61799999996</v>
      </c>
      <c r="BJ648" s="9">
        <v>44819</v>
      </c>
      <c r="BK648" s="14">
        <f t="shared" ca="1" si="535"/>
        <v>1750</v>
      </c>
      <c r="BL648" s="14">
        <f t="shared" ca="1" si="544"/>
        <v>1750</v>
      </c>
      <c r="BM648" s="14">
        <f t="shared" ca="1" si="551"/>
        <v>1151.849000000002</v>
      </c>
      <c r="BN648" s="14">
        <f t="shared" ca="1" si="526"/>
        <v>598.15099999999802</v>
      </c>
      <c r="BO648" s="14">
        <f t="shared" ca="1" si="527"/>
        <v>598.15099999999802</v>
      </c>
      <c r="BP648" s="14">
        <f t="shared" ca="1" si="558"/>
        <v>1060464.9469999999</v>
      </c>
      <c r="BQ648" s="15">
        <f ca="1">SUM(BO$12:BO648)</f>
        <v>542069.32899999979</v>
      </c>
      <c r="BR648" s="16">
        <f ca="1">SUM(BM$12:BM648)+SUMIF(BN$12:BN648, "&lt;0")</f>
        <v>518395.6179999999</v>
      </c>
      <c r="BT648" s="9">
        <v>44819</v>
      </c>
      <c r="BU648" s="14">
        <f t="shared" ca="1" si="513"/>
        <v>2000</v>
      </c>
      <c r="BV648" s="14">
        <f t="shared" ca="1" si="538"/>
        <v>2000</v>
      </c>
      <c r="BW648" s="14">
        <f t="shared" ca="1" si="552"/>
        <v>1401.849000000002</v>
      </c>
      <c r="BX648" s="14">
        <f t="shared" ca="1" si="514"/>
        <v>598.15099999999802</v>
      </c>
      <c r="BY648" s="14">
        <f t="shared" ca="1" si="515"/>
        <v>598.15099999999802</v>
      </c>
      <c r="BZ648" s="14">
        <f t="shared" ca="1" si="528"/>
        <v>1201489.5629979603</v>
      </c>
      <c r="CA648" s="15">
        <f ca="1">SUM(BY$12:BY648)</f>
        <v>614069.32900000026</v>
      </c>
      <c r="CB648" s="16">
        <f ca="1">SUM(BW$12:BW648)+SUMIF(BX$12:BX648, "&lt;0")</f>
        <v>587420.23399796023</v>
      </c>
      <c r="CD648" s="9">
        <v>44819</v>
      </c>
      <c r="CE648" s="14">
        <f t="shared" ca="1" si="536"/>
        <v>2500</v>
      </c>
      <c r="CF648" s="14">
        <f t="shared" ca="1" si="545"/>
        <v>2500</v>
      </c>
      <c r="CG648" s="14">
        <f t="shared" ca="1" si="553"/>
        <v>1577.0280294880536</v>
      </c>
      <c r="CH648" s="14">
        <f t="shared" ca="1" si="529"/>
        <v>922.97197051194644</v>
      </c>
      <c r="CI648" s="14">
        <f t="shared" ca="1" si="530"/>
        <v>922.97197051194644</v>
      </c>
      <c r="CJ648" s="14">
        <f t="shared" ca="1" si="559"/>
        <v>1476287.2951667549</v>
      </c>
      <c r="CK648" s="15">
        <f ca="1">SUM(CI$12:CI648)</f>
        <v>756182.14029183344</v>
      </c>
      <c r="CL648" s="16">
        <f ca="1">SUM(CG$12:CG648)+SUMIF(CH$12:CH648, "&lt;0")</f>
        <v>720105.15487492131</v>
      </c>
    </row>
    <row r="649" spans="1:90" x14ac:dyDescent="0.2">
      <c r="A649" s="24">
        <v>44820</v>
      </c>
      <c r="B649" s="54">
        <f ca="1">IF($A649&gt;= $C$5,$C$6, INDEX('Historical Data'!$D$2:$D$745, MATCH(A649, 'Historical Data'!$B$2:$B$745, 0)))</f>
        <v>1295.6389999999997</v>
      </c>
      <c r="C649" s="14">
        <f t="shared" ca="1" si="539"/>
        <v>1295.6389999999994</v>
      </c>
      <c r="D649" s="14">
        <f t="shared" ca="1" si="560"/>
        <v>1203.1669999999945</v>
      </c>
      <c r="E649" s="14">
        <f t="shared" ca="1" si="516"/>
        <v>92.47200000000521</v>
      </c>
      <c r="F649" s="14">
        <f t="shared" ca="1" si="561"/>
        <v>92.47200000000521</v>
      </c>
      <c r="G649" s="14">
        <f t="shared" ca="1" si="531"/>
        <v>803683.53799999715</v>
      </c>
      <c r="H649" s="15">
        <f ca="1">SUM(F$12:F649)</f>
        <v>411305.83300000033</v>
      </c>
      <c r="I649" s="16">
        <f ca="1">SUM(D$12:D649)+SUMIF(E$12:E649, "&lt;0")</f>
        <v>392377.70500000007</v>
      </c>
      <c r="J649" s="15"/>
      <c r="K649" s="9">
        <v>44820</v>
      </c>
      <c r="L649" s="14">
        <f t="shared" ca="1" si="532"/>
        <v>1788.5130798771124</v>
      </c>
      <c r="M649" s="14">
        <f t="shared" ca="1" si="540"/>
        <v>1788.5130798771129</v>
      </c>
      <c r="N649" s="14">
        <f t="shared" ca="1" si="546"/>
        <v>1696.0410798771072</v>
      </c>
      <c r="O649" s="14">
        <f t="shared" ca="1" si="517"/>
        <v>92.47200000000521</v>
      </c>
      <c r="P649" s="14">
        <f t="shared" ca="1" si="518"/>
        <v>92.47200000000521</v>
      </c>
      <c r="Q649" s="14">
        <f t="shared" ca="1" si="554"/>
        <v>1084128.8894500809</v>
      </c>
      <c r="R649" s="15">
        <f ca="1">SUM(P$12:P649)</f>
        <v>553253.56800460746</v>
      </c>
      <c r="S649" s="16">
        <f ca="1">SUM(N$12:N649)+SUMIF(O$12:O649, "&lt;0")</f>
        <v>530875.32144546777</v>
      </c>
      <c r="U649" s="9">
        <v>44820</v>
      </c>
      <c r="V649" s="14">
        <f t="shared" ca="1" si="533"/>
        <v>1250</v>
      </c>
      <c r="W649" s="14">
        <f t="shared" ca="1" si="541"/>
        <v>1250</v>
      </c>
      <c r="X649" s="14">
        <f t="shared" ca="1" si="547"/>
        <v>1157.5279999999948</v>
      </c>
      <c r="Y649" s="14">
        <f t="shared" ca="1" si="519"/>
        <v>92.47200000000521</v>
      </c>
      <c r="Z649" s="14">
        <f t="shared" ca="1" si="520"/>
        <v>92.47200000000521</v>
      </c>
      <c r="AA649" s="14">
        <f t="shared" ca="1" si="555"/>
        <v>777714.94699999993</v>
      </c>
      <c r="AB649" s="15">
        <f ca="1">SUM(Z$12:Z649)</f>
        <v>398161.80099999998</v>
      </c>
      <c r="AC649" s="16">
        <f ca="1">SUM(X$12:X649)+SUMIF(Y$12:Y649, "&lt;0")</f>
        <v>379553.14600000007</v>
      </c>
      <c r="AE649" s="9">
        <v>44820</v>
      </c>
      <c r="AF649" s="14">
        <f t="shared" ca="1" si="509"/>
        <v>2000</v>
      </c>
      <c r="AG649" s="14">
        <f t="shared" ca="1" si="537"/>
        <v>2000</v>
      </c>
      <c r="AH649" s="14">
        <f t="shared" ca="1" si="548"/>
        <v>1907.5279999999948</v>
      </c>
      <c r="AI649" s="14">
        <f t="shared" ca="1" si="510"/>
        <v>92.47200000000521</v>
      </c>
      <c r="AJ649" s="14">
        <f t="shared" ca="1" si="511"/>
        <v>92.47200000000521</v>
      </c>
      <c r="AK649" s="14">
        <f t="shared" ca="1" si="521"/>
        <v>1203489.5629979603</v>
      </c>
      <c r="AL649" s="15">
        <f ca="1">SUM(AJ$12:AJ649)</f>
        <v>614161.80100000021</v>
      </c>
      <c r="AM649" s="16">
        <f ca="1">SUM(AH$12:AH649)+SUMIF(AI$12:AI649, "&lt;0")</f>
        <v>589327.76199796028</v>
      </c>
      <c r="AO649" s="9">
        <v>44820</v>
      </c>
      <c r="AP649" s="14">
        <f t="shared" ca="1" si="512"/>
        <v>3000</v>
      </c>
      <c r="AQ649" s="14">
        <f t="shared" ca="1" si="542"/>
        <v>3000</v>
      </c>
      <c r="AR649" s="14">
        <f t="shared" ca="1" si="549"/>
        <v>2288.8624806224921</v>
      </c>
      <c r="AS649" s="14">
        <f t="shared" ca="1" si="522"/>
        <v>711.13751937750794</v>
      </c>
      <c r="AT649" s="14">
        <f t="shared" ca="1" si="523"/>
        <v>711.13751937750794</v>
      </c>
      <c r="AU649" s="14">
        <f t="shared" ca="1" si="556"/>
        <v>1744390.7878561858</v>
      </c>
      <c r="AV649" s="15">
        <f ca="1">SUM(AT$12:AT649)</f>
        <v>890718.08221930964</v>
      </c>
      <c r="AW649" s="16">
        <f ca="1">SUM(AR$12:AR649)+SUMIF(AS$12:AS649, "&lt;0")</f>
        <v>853672.70563687617</v>
      </c>
      <c r="AX649" s="15"/>
      <c r="AZ649" s="9">
        <v>44820</v>
      </c>
      <c r="BA649" s="14">
        <f t="shared" ca="1" si="534"/>
        <v>1500</v>
      </c>
      <c r="BB649" s="14">
        <f t="shared" ca="1" si="543"/>
        <v>1500</v>
      </c>
      <c r="BC649" s="14">
        <f t="shared" ca="1" si="550"/>
        <v>1407.5279999999948</v>
      </c>
      <c r="BD649" s="14">
        <f t="shared" ca="1" si="524"/>
        <v>92.47200000000521</v>
      </c>
      <c r="BE649" s="14">
        <f t="shared" ca="1" si="525"/>
        <v>92.47200000000521</v>
      </c>
      <c r="BF649" s="14">
        <f t="shared" ca="1" si="557"/>
        <v>919964.94699999993</v>
      </c>
      <c r="BG649" s="15">
        <f ca="1">SUM(BE$12:BE649)</f>
        <v>470161.80100000009</v>
      </c>
      <c r="BH649" s="16">
        <f ca="1">SUM(BC$12:BC649)+SUMIF(BD$12:BD649, "&lt;0")</f>
        <v>449803.14599999995</v>
      </c>
      <c r="BJ649" s="9">
        <v>44820</v>
      </c>
      <c r="BK649" s="14">
        <f t="shared" ca="1" si="535"/>
        <v>1750</v>
      </c>
      <c r="BL649" s="14">
        <f t="shared" ca="1" si="544"/>
        <v>1750</v>
      </c>
      <c r="BM649" s="14">
        <f t="shared" ca="1" si="551"/>
        <v>1657.5279999999948</v>
      </c>
      <c r="BN649" s="14">
        <f t="shared" ca="1" si="526"/>
        <v>92.47200000000521</v>
      </c>
      <c r="BO649" s="14">
        <f t="shared" ca="1" si="527"/>
        <v>92.47200000000521</v>
      </c>
      <c r="BP649" s="14">
        <f t="shared" ca="1" si="558"/>
        <v>1062214.9469999999</v>
      </c>
      <c r="BQ649" s="15">
        <f ca="1">SUM(BO$12:BO649)</f>
        <v>542161.80099999974</v>
      </c>
      <c r="BR649" s="16">
        <f ca="1">SUM(BM$12:BM649)+SUMIF(BN$12:BN649, "&lt;0")</f>
        <v>520053.14599999995</v>
      </c>
      <c r="BT649" s="9">
        <v>44820</v>
      </c>
      <c r="BU649" s="14">
        <f t="shared" ca="1" si="513"/>
        <v>2000</v>
      </c>
      <c r="BV649" s="14">
        <f t="shared" ca="1" si="538"/>
        <v>2000</v>
      </c>
      <c r="BW649" s="14">
        <f t="shared" ca="1" si="552"/>
        <v>1907.5279999999948</v>
      </c>
      <c r="BX649" s="14">
        <f t="shared" ca="1" si="514"/>
        <v>92.47200000000521</v>
      </c>
      <c r="BY649" s="14">
        <f t="shared" ca="1" si="515"/>
        <v>92.47200000000521</v>
      </c>
      <c r="BZ649" s="14">
        <f t="shared" ca="1" si="528"/>
        <v>1203489.5629979603</v>
      </c>
      <c r="CA649" s="15">
        <f ca="1">SUM(BY$12:BY649)</f>
        <v>614161.80100000021</v>
      </c>
      <c r="CB649" s="16">
        <f ca="1">SUM(BW$12:BW649)+SUMIF(BX$12:BX649, "&lt;0")</f>
        <v>589327.76199796028</v>
      </c>
      <c r="CD649" s="9">
        <v>44820</v>
      </c>
      <c r="CE649" s="14">
        <f t="shared" ca="1" si="536"/>
        <v>2500</v>
      </c>
      <c r="CF649" s="14">
        <f t="shared" ca="1" si="545"/>
        <v>2500</v>
      </c>
      <c r="CG649" s="14">
        <f t="shared" ca="1" si="553"/>
        <v>2108.4847594621092</v>
      </c>
      <c r="CH649" s="14">
        <f t="shared" ca="1" si="529"/>
        <v>391.5152405378908</v>
      </c>
      <c r="CI649" s="14">
        <f t="shared" ca="1" si="530"/>
        <v>391.5152405378908</v>
      </c>
      <c r="CJ649" s="14">
        <f t="shared" ca="1" si="559"/>
        <v>1478787.2951667549</v>
      </c>
      <c r="CK649" s="15">
        <f ca="1">SUM(CI$12:CI649)</f>
        <v>756573.65553237137</v>
      </c>
      <c r="CL649" s="16">
        <f ca="1">SUM(CG$12:CG649)+SUMIF(CH$12:CH649, "&lt;0")</f>
        <v>722213.63963438338</v>
      </c>
    </row>
    <row r="650" spans="1:90" x14ac:dyDescent="0.2">
      <c r="A650" s="24">
        <v>44821</v>
      </c>
      <c r="B650" s="54">
        <f ca="1">IF($A650&gt;= $C$5,$C$6, INDEX('Historical Data'!$D$2:$D$745, MATCH(A650, 'Historical Data'!$B$2:$B$745, 0)))</f>
        <v>1295.6389999999997</v>
      </c>
      <c r="C650" s="14">
        <f t="shared" ca="1" si="539"/>
        <v>1295.6389999999994</v>
      </c>
      <c r="D650" s="14">
        <f t="shared" ca="1" si="560"/>
        <v>354.55500000000075</v>
      </c>
      <c r="E650" s="14">
        <f t="shared" ca="1" si="516"/>
        <v>941.08399999999892</v>
      </c>
      <c r="F650" s="14">
        <f t="shared" ca="1" si="561"/>
        <v>941.08399999999892</v>
      </c>
      <c r="G650" s="14">
        <f t="shared" ca="1" si="531"/>
        <v>804979.17699999711</v>
      </c>
      <c r="H650" s="15">
        <f ca="1">SUM(F$12:F650)</f>
        <v>412246.91700000031</v>
      </c>
      <c r="I650" s="16">
        <f ca="1">SUM(D$12:D650)+SUMIF(E$12:E650, "&lt;0")</f>
        <v>392732.26000000007</v>
      </c>
      <c r="J650" s="15"/>
      <c r="K650" s="9">
        <v>44821</v>
      </c>
      <c r="L650" s="14">
        <f t="shared" ca="1" si="532"/>
        <v>1788.5130798771124</v>
      </c>
      <c r="M650" s="14">
        <f t="shared" ca="1" si="540"/>
        <v>1788.5130798771129</v>
      </c>
      <c r="N650" s="14">
        <f t="shared" ca="1" si="546"/>
        <v>847.42907987711351</v>
      </c>
      <c r="O650" s="14">
        <f t="shared" ca="1" si="517"/>
        <v>941.08399999999892</v>
      </c>
      <c r="P650" s="14">
        <f t="shared" ca="1" si="518"/>
        <v>941.08399999999892</v>
      </c>
      <c r="Q650" s="14">
        <f t="shared" ca="1" si="554"/>
        <v>1085917.4025299579</v>
      </c>
      <c r="R650" s="15">
        <f ca="1">SUM(P$12:P650)</f>
        <v>554194.65200460749</v>
      </c>
      <c r="S650" s="16">
        <f ca="1">SUM(N$12:N650)+SUMIF(O$12:O650, "&lt;0")</f>
        <v>531722.75052534486</v>
      </c>
      <c r="U650" s="9">
        <v>44821</v>
      </c>
      <c r="V650" s="14">
        <f t="shared" ca="1" si="533"/>
        <v>1250</v>
      </c>
      <c r="W650" s="14">
        <f t="shared" ca="1" si="541"/>
        <v>1250</v>
      </c>
      <c r="X650" s="14">
        <f t="shared" ca="1" si="547"/>
        <v>308.91600000000108</v>
      </c>
      <c r="Y650" s="14">
        <f t="shared" ca="1" si="519"/>
        <v>941.08399999999892</v>
      </c>
      <c r="Z650" s="14">
        <f t="shared" ca="1" si="520"/>
        <v>941.08399999999892</v>
      </c>
      <c r="AA650" s="14">
        <f t="shared" ca="1" si="555"/>
        <v>778964.94699999993</v>
      </c>
      <c r="AB650" s="15">
        <f ca="1">SUM(Z$12:Z650)</f>
        <v>399102.88499999995</v>
      </c>
      <c r="AC650" s="16">
        <f ca="1">SUM(X$12:X650)+SUMIF(Y$12:Y650, "&lt;0")</f>
        <v>379862.06200000009</v>
      </c>
      <c r="AE650" s="9">
        <v>44821</v>
      </c>
      <c r="AF650" s="14">
        <f t="shared" ca="1" si="509"/>
        <v>2000</v>
      </c>
      <c r="AG650" s="14">
        <f t="shared" ca="1" si="537"/>
        <v>2000</v>
      </c>
      <c r="AH650" s="14">
        <f t="shared" ca="1" si="548"/>
        <v>1058.9160000000011</v>
      </c>
      <c r="AI650" s="14">
        <f t="shared" ca="1" si="510"/>
        <v>941.08399999999892</v>
      </c>
      <c r="AJ650" s="14">
        <f t="shared" ca="1" si="511"/>
        <v>941.08399999999892</v>
      </c>
      <c r="AK650" s="14">
        <f t="shared" ca="1" si="521"/>
        <v>1205489.5629979603</v>
      </c>
      <c r="AL650" s="15">
        <f ca="1">SUM(AJ$12:AJ650)</f>
        <v>615102.88500000024</v>
      </c>
      <c r="AM650" s="16">
        <f ca="1">SUM(AH$12:AH650)+SUMIF(AI$12:AI650, "&lt;0")</f>
        <v>590386.67799796024</v>
      </c>
      <c r="AO650" s="9">
        <v>44821</v>
      </c>
      <c r="AP650" s="14">
        <f t="shared" ca="1" si="512"/>
        <v>3000</v>
      </c>
      <c r="AQ650" s="14">
        <f t="shared" ca="1" si="542"/>
        <v>3000</v>
      </c>
      <c r="AR650" s="14">
        <f t="shared" ca="1" si="549"/>
        <v>1440.2504806224979</v>
      </c>
      <c r="AS650" s="14">
        <f t="shared" ca="1" si="522"/>
        <v>1559.7495193775021</v>
      </c>
      <c r="AT650" s="14">
        <f t="shared" ca="1" si="523"/>
        <v>1559.7495193775021</v>
      </c>
      <c r="AU650" s="14">
        <f t="shared" ca="1" si="556"/>
        <v>1747390.7878561858</v>
      </c>
      <c r="AV650" s="15">
        <f ca="1">SUM(AT$12:AT650)</f>
        <v>892277.83173868712</v>
      </c>
      <c r="AW650" s="16">
        <f ca="1">SUM(AR$12:AR650)+SUMIF(AS$12:AS650, "&lt;0")</f>
        <v>855112.95611749869</v>
      </c>
      <c r="AX650" s="15"/>
      <c r="AZ650" s="9">
        <v>44821</v>
      </c>
      <c r="BA650" s="14">
        <f t="shared" ca="1" si="534"/>
        <v>1500</v>
      </c>
      <c r="BB650" s="14">
        <f t="shared" ca="1" si="543"/>
        <v>1500</v>
      </c>
      <c r="BC650" s="14">
        <f t="shared" ca="1" si="550"/>
        <v>558.91600000000108</v>
      </c>
      <c r="BD650" s="14">
        <f t="shared" ca="1" si="524"/>
        <v>941.08399999999892</v>
      </c>
      <c r="BE650" s="14">
        <f t="shared" ca="1" si="525"/>
        <v>941.08399999999892</v>
      </c>
      <c r="BF650" s="14">
        <f t="shared" ca="1" si="557"/>
        <v>921464.94699999993</v>
      </c>
      <c r="BG650" s="15">
        <f ca="1">SUM(BE$12:BE650)</f>
        <v>471102.88500000007</v>
      </c>
      <c r="BH650" s="16">
        <f ca="1">SUM(BC$12:BC650)+SUMIF(BD$12:BD650, "&lt;0")</f>
        <v>450362.06199999998</v>
      </c>
      <c r="BJ650" s="9">
        <v>44821</v>
      </c>
      <c r="BK650" s="14">
        <f t="shared" ca="1" si="535"/>
        <v>1750</v>
      </c>
      <c r="BL650" s="14">
        <f t="shared" ca="1" si="544"/>
        <v>1750</v>
      </c>
      <c r="BM650" s="14">
        <f t="shared" ca="1" si="551"/>
        <v>808.91600000000108</v>
      </c>
      <c r="BN650" s="14">
        <f t="shared" ca="1" si="526"/>
        <v>941.08399999999892</v>
      </c>
      <c r="BO650" s="14">
        <f t="shared" ca="1" si="527"/>
        <v>941.08399999999892</v>
      </c>
      <c r="BP650" s="14">
        <f t="shared" ca="1" si="558"/>
        <v>1063964.9469999999</v>
      </c>
      <c r="BQ650" s="15">
        <f ca="1">SUM(BO$12:BO650)</f>
        <v>543102.88499999978</v>
      </c>
      <c r="BR650" s="16">
        <f ca="1">SUM(BM$12:BM650)+SUMIF(BN$12:BN650, "&lt;0")</f>
        <v>520862.06199999992</v>
      </c>
      <c r="BT650" s="9">
        <v>44821</v>
      </c>
      <c r="BU650" s="14">
        <f t="shared" ca="1" si="513"/>
        <v>2000</v>
      </c>
      <c r="BV650" s="14">
        <f t="shared" ca="1" si="538"/>
        <v>2000</v>
      </c>
      <c r="BW650" s="14">
        <f t="shared" ca="1" si="552"/>
        <v>1058.9160000000011</v>
      </c>
      <c r="BX650" s="14">
        <f t="shared" ca="1" si="514"/>
        <v>941.08399999999892</v>
      </c>
      <c r="BY650" s="14">
        <f t="shared" ca="1" si="515"/>
        <v>941.08399999999892</v>
      </c>
      <c r="BZ650" s="14">
        <f t="shared" ca="1" si="528"/>
        <v>1205489.5629979603</v>
      </c>
      <c r="CA650" s="15">
        <f ca="1">SUM(BY$12:BY650)</f>
        <v>615102.88500000024</v>
      </c>
      <c r="CB650" s="16">
        <f ca="1">SUM(BW$12:BW650)+SUMIF(BX$12:BX650, "&lt;0")</f>
        <v>590386.67799796024</v>
      </c>
      <c r="CD650" s="9">
        <v>44821</v>
      </c>
      <c r="CE650" s="14">
        <f t="shared" ca="1" si="536"/>
        <v>2500</v>
      </c>
      <c r="CF650" s="14">
        <f t="shared" ca="1" si="545"/>
        <v>2500</v>
      </c>
      <c r="CG650" s="14">
        <f t="shared" ca="1" si="553"/>
        <v>1285.6504894361778</v>
      </c>
      <c r="CH650" s="14">
        <f t="shared" ca="1" si="529"/>
        <v>1214.3495105638222</v>
      </c>
      <c r="CI650" s="14">
        <f t="shared" ca="1" si="530"/>
        <v>1214.3495105638222</v>
      </c>
      <c r="CJ650" s="14">
        <f t="shared" ca="1" si="559"/>
        <v>1481287.2951667549</v>
      </c>
      <c r="CK650" s="15">
        <f ca="1">SUM(CI$12:CI650)</f>
        <v>757788.00504293514</v>
      </c>
      <c r="CL650" s="16">
        <f ca="1">SUM(CG$12:CG650)+SUMIF(CH$12:CH650, "&lt;0")</f>
        <v>723499.29012381961</v>
      </c>
    </row>
    <row r="651" spans="1:90" x14ac:dyDescent="0.2">
      <c r="A651" s="24">
        <v>44822</v>
      </c>
      <c r="B651" s="54">
        <f ca="1">IF($A651&gt;= $C$5,$C$6, INDEX('Historical Data'!$D$2:$D$745, MATCH(A651, 'Historical Data'!$B$2:$B$745, 0)))</f>
        <v>1295.6389999999997</v>
      </c>
      <c r="C651" s="14">
        <f t="shared" ca="1" si="539"/>
        <v>1295.6389999999994</v>
      </c>
      <c r="D651" s="14">
        <f t="shared" ca="1" si="560"/>
        <v>590.49500000000307</v>
      </c>
      <c r="E651" s="14">
        <f t="shared" ca="1" si="516"/>
        <v>705.14399999999659</v>
      </c>
      <c r="F651" s="14">
        <f t="shared" ca="1" si="561"/>
        <v>705.14399999999659</v>
      </c>
      <c r="G651" s="14">
        <f t="shared" ca="1" si="531"/>
        <v>806274.81599999708</v>
      </c>
      <c r="H651" s="15">
        <f ca="1">SUM(F$12:F651)</f>
        <v>412952.06100000028</v>
      </c>
      <c r="I651" s="16">
        <f ca="1">SUM(D$12:D651)+SUMIF(E$12:E651, "&lt;0")</f>
        <v>393322.75500000006</v>
      </c>
      <c r="J651" s="15"/>
      <c r="K651" s="9">
        <v>44822</v>
      </c>
      <c r="L651" s="14">
        <f t="shared" ca="1" si="532"/>
        <v>1788.5130798771124</v>
      </c>
      <c r="M651" s="14">
        <f t="shared" ca="1" si="540"/>
        <v>1788.5130798771129</v>
      </c>
      <c r="N651" s="14">
        <f t="shared" ca="1" si="546"/>
        <v>1083.3690798771158</v>
      </c>
      <c r="O651" s="14">
        <f t="shared" ca="1" si="517"/>
        <v>705.14399999999659</v>
      </c>
      <c r="P651" s="14">
        <f t="shared" ca="1" si="518"/>
        <v>705.14399999999659</v>
      </c>
      <c r="Q651" s="14">
        <f t="shared" ca="1" si="554"/>
        <v>1087705.9156098349</v>
      </c>
      <c r="R651" s="15">
        <f ca="1">SUM(P$12:P651)</f>
        <v>554899.79600460746</v>
      </c>
      <c r="S651" s="16">
        <f ca="1">SUM(N$12:N651)+SUMIF(O$12:O651, "&lt;0")</f>
        <v>532806.11960522202</v>
      </c>
      <c r="U651" s="9">
        <v>44822</v>
      </c>
      <c r="V651" s="14">
        <f t="shared" ca="1" si="533"/>
        <v>1250</v>
      </c>
      <c r="W651" s="14">
        <f t="shared" ca="1" si="541"/>
        <v>1250</v>
      </c>
      <c r="X651" s="14">
        <f t="shared" ca="1" si="547"/>
        <v>544.85600000000341</v>
      </c>
      <c r="Y651" s="14">
        <f t="shared" ca="1" si="519"/>
        <v>705.14399999999659</v>
      </c>
      <c r="Z651" s="14">
        <f t="shared" ca="1" si="520"/>
        <v>705.14399999999659</v>
      </c>
      <c r="AA651" s="14">
        <f t="shared" ca="1" si="555"/>
        <v>780214.94699999993</v>
      </c>
      <c r="AB651" s="15">
        <f ca="1">SUM(Z$12:Z651)</f>
        <v>399808.02899999992</v>
      </c>
      <c r="AC651" s="16">
        <f ca="1">SUM(X$12:X651)+SUMIF(Y$12:Y651, "&lt;0")</f>
        <v>380406.91800000012</v>
      </c>
      <c r="AE651" s="9">
        <v>44822</v>
      </c>
      <c r="AF651" s="14">
        <f t="shared" ca="1" si="509"/>
        <v>2000</v>
      </c>
      <c r="AG651" s="14">
        <f t="shared" ca="1" si="537"/>
        <v>2000</v>
      </c>
      <c r="AH651" s="14">
        <f t="shared" ca="1" si="548"/>
        <v>1294.8560000000034</v>
      </c>
      <c r="AI651" s="14">
        <f t="shared" ca="1" si="510"/>
        <v>705.14399999999659</v>
      </c>
      <c r="AJ651" s="14">
        <f t="shared" ca="1" si="511"/>
        <v>705.14399999999659</v>
      </c>
      <c r="AK651" s="14">
        <f t="shared" ca="1" si="521"/>
        <v>1207489.5629979603</v>
      </c>
      <c r="AL651" s="15">
        <f ca="1">SUM(AJ$12:AJ651)</f>
        <v>615808.02900000021</v>
      </c>
      <c r="AM651" s="16">
        <f ca="1">SUM(AH$12:AH651)+SUMIF(AI$12:AI651, "&lt;0")</f>
        <v>591681.53399796027</v>
      </c>
      <c r="AO651" s="9">
        <v>44822</v>
      </c>
      <c r="AP651" s="14">
        <f t="shared" ca="1" si="512"/>
        <v>3000</v>
      </c>
      <c r="AQ651" s="14">
        <f t="shared" ca="1" si="542"/>
        <v>3000</v>
      </c>
      <c r="AR651" s="14">
        <f t="shared" ca="1" si="549"/>
        <v>1676.1904806225007</v>
      </c>
      <c r="AS651" s="14">
        <f t="shared" ca="1" si="522"/>
        <v>1323.8095193774993</v>
      </c>
      <c r="AT651" s="14">
        <f t="shared" ca="1" si="523"/>
        <v>1323.8095193774993</v>
      </c>
      <c r="AU651" s="14">
        <f t="shared" ca="1" si="556"/>
        <v>1750390.7878561858</v>
      </c>
      <c r="AV651" s="15">
        <f ca="1">SUM(AT$12:AT651)</f>
        <v>893601.64125806466</v>
      </c>
      <c r="AW651" s="16">
        <f ca="1">SUM(AR$12:AR651)+SUMIF(AS$12:AS651, "&lt;0")</f>
        <v>856789.14659812115</v>
      </c>
      <c r="AX651" s="15"/>
      <c r="AZ651" s="9">
        <v>44822</v>
      </c>
      <c r="BA651" s="14">
        <f t="shared" ca="1" si="534"/>
        <v>1500</v>
      </c>
      <c r="BB651" s="14">
        <f t="shared" ca="1" si="543"/>
        <v>1500</v>
      </c>
      <c r="BC651" s="14">
        <f t="shared" ca="1" si="550"/>
        <v>794.85600000000341</v>
      </c>
      <c r="BD651" s="14">
        <f t="shared" ca="1" si="524"/>
        <v>705.14399999999659</v>
      </c>
      <c r="BE651" s="14">
        <f t="shared" ca="1" si="525"/>
        <v>705.14399999999659</v>
      </c>
      <c r="BF651" s="14">
        <f t="shared" ca="1" si="557"/>
        <v>922964.94699999993</v>
      </c>
      <c r="BG651" s="15">
        <f ca="1">SUM(BE$12:BE651)</f>
        <v>471808.02900000004</v>
      </c>
      <c r="BH651" s="16">
        <f ca="1">SUM(BC$12:BC651)+SUMIF(BD$12:BD651, "&lt;0")</f>
        <v>451156.91800000001</v>
      </c>
      <c r="BJ651" s="9">
        <v>44822</v>
      </c>
      <c r="BK651" s="14">
        <f t="shared" ca="1" si="535"/>
        <v>1750</v>
      </c>
      <c r="BL651" s="14">
        <f t="shared" ca="1" si="544"/>
        <v>1750</v>
      </c>
      <c r="BM651" s="14">
        <f t="shared" ca="1" si="551"/>
        <v>1044.8560000000034</v>
      </c>
      <c r="BN651" s="14">
        <f t="shared" ca="1" si="526"/>
        <v>705.14399999999659</v>
      </c>
      <c r="BO651" s="14">
        <f t="shared" ca="1" si="527"/>
        <v>705.14399999999659</v>
      </c>
      <c r="BP651" s="14">
        <f t="shared" ca="1" si="558"/>
        <v>1065714.9469999999</v>
      </c>
      <c r="BQ651" s="15">
        <f ca="1">SUM(BO$12:BO651)</f>
        <v>543808.02899999975</v>
      </c>
      <c r="BR651" s="16">
        <f ca="1">SUM(BM$12:BM651)+SUMIF(BN$12:BN651, "&lt;0")</f>
        <v>521906.91799999995</v>
      </c>
      <c r="BT651" s="9">
        <v>44822</v>
      </c>
      <c r="BU651" s="14">
        <f t="shared" ca="1" si="513"/>
        <v>2000</v>
      </c>
      <c r="BV651" s="14">
        <f t="shared" ca="1" si="538"/>
        <v>2000</v>
      </c>
      <c r="BW651" s="14">
        <f t="shared" ca="1" si="552"/>
        <v>1294.8560000000034</v>
      </c>
      <c r="BX651" s="14">
        <f t="shared" ca="1" si="514"/>
        <v>705.14399999999659</v>
      </c>
      <c r="BY651" s="14">
        <f t="shared" ca="1" si="515"/>
        <v>705.14399999999659</v>
      </c>
      <c r="BZ651" s="14">
        <f t="shared" ca="1" si="528"/>
        <v>1207489.5629979603</v>
      </c>
      <c r="CA651" s="15">
        <f ca="1">SUM(BY$12:BY651)</f>
        <v>615808.02900000021</v>
      </c>
      <c r="CB651" s="16">
        <f ca="1">SUM(BW$12:BW651)+SUMIF(BX$12:BX651, "&lt;0")</f>
        <v>591681.53399796027</v>
      </c>
      <c r="CD651" s="9">
        <v>44822</v>
      </c>
      <c r="CE651" s="14">
        <f t="shared" ca="1" si="536"/>
        <v>2500</v>
      </c>
      <c r="CF651" s="14">
        <f t="shared" ca="1" si="545"/>
        <v>2500</v>
      </c>
      <c r="CG651" s="14">
        <f t="shared" ca="1" si="553"/>
        <v>1547.368219410243</v>
      </c>
      <c r="CH651" s="14">
        <f t="shared" ca="1" si="529"/>
        <v>952.631780589757</v>
      </c>
      <c r="CI651" s="14">
        <f t="shared" ca="1" si="530"/>
        <v>952.631780589757</v>
      </c>
      <c r="CJ651" s="14">
        <f t="shared" ca="1" si="559"/>
        <v>1483787.2951667549</v>
      </c>
      <c r="CK651" s="15">
        <f ca="1">SUM(CI$12:CI651)</f>
        <v>758740.63682352495</v>
      </c>
      <c r="CL651" s="16">
        <f ca="1">SUM(CG$12:CG651)+SUMIF(CH$12:CH651, "&lt;0")</f>
        <v>725046.65834322979</v>
      </c>
    </row>
    <row r="652" spans="1:90" x14ac:dyDescent="0.2">
      <c r="A652" s="24">
        <v>44823</v>
      </c>
      <c r="B652" s="54">
        <f ca="1">IF($A652&gt;= $C$5,$C$6, INDEX('Historical Data'!$D$2:$D$745, MATCH(A652, 'Historical Data'!$B$2:$B$745, 0)))</f>
        <v>1295.6389999999997</v>
      </c>
      <c r="C652" s="14">
        <f t="shared" ca="1" si="539"/>
        <v>1295.6389999999994</v>
      </c>
      <c r="D652" s="14">
        <f t="shared" ca="1" si="560"/>
        <v>1295.6389999999997</v>
      </c>
      <c r="E652" s="14">
        <f t="shared" ca="1" si="516"/>
        <v>0</v>
      </c>
      <c r="F652" s="14">
        <f t="shared" ca="1" si="561"/>
        <v>0</v>
      </c>
      <c r="G652" s="14">
        <f t="shared" ca="1" si="531"/>
        <v>807570.45499999705</v>
      </c>
      <c r="H652" s="15">
        <f ca="1">SUM(F$12:F652)</f>
        <v>412952.06100000028</v>
      </c>
      <c r="I652" s="16">
        <f ca="1">SUM(D$12:D652)+SUMIF(E$12:E652, "&lt;0")</f>
        <v>394618.39400000009</v>
      </c>
      <c r="J652" s="15"/>
      <c r="K652" s="9">
        <v>44823</v>
      </c>
      <c r="L652" s="14">
        <f t="shared" ca="1" si="532"/>
        <v>1788.5130798771124</v>
      </c>
      <c r="M652" s="14">
        <f t="shared" ca="1" si="540"/>
        <v>1788.5130798771129</v>
      </c>
      <c r="N652" s="14">
        <f t="shared" ca="1" si="546"/>
        <v>1788.5130798771124</v>
      </c>
      <c r="O652" s="14">
        <f t="shared" ca="1" si="517"/>
        <v>0</v>
      </c>
      <c r="P652" s="14">
        <f t="shared" ca="1" si="518"/>
        <v>0</v>
      </c>
      <c r="Q652" s="14">
        <f t="shared" ca="1" si="554"/>
        <v>1089494.428689712</v>
      </c>
      <c r="R652" s="15">
        <f ca="1">SUM(P$12:P652)</f>
        <v>554899.79600460746</v>
      </c>
      <c r="S652" s="16">
        <f ca="1">SUM(N$12:N652)+SUMIF(O$12:O652, "&lt;0")</f>
        <v>534594.63268509915</v>
      </c>
      <c r="U652" s="9">
        <v>44823</v>
      </c>
      <c r="V652" s="14">
        <f t="shared" ca="1" si="533"/>
        <v>1250</v>
      </c>
      <c r="W652" s="14">
        <f t="shared" ca="1" si="541"/>
        <v>1250</v>
      </c>
      <c r="X652" s="14">
        <f t="shared" ca="1" si="547"/>
        <v>1250</v>
      </c>
      <c r="Y652" s="14">
        <f t="shared" ca="1" si="519"/>
        <v>0</v>
      </c>
      <c r="Z652" s="14">
        <f t="shared" ca="1" si="520"/>
        <v>0</v>
      </c>
      <c r="AA652" s="14">
        <f t="shared" ca="1" si="555"/>
        <v>781464.94699999993</v>
      </c>
      <c r="AB652" s="15">
        <f ca="1">SUM(Z$12:Z652)</f>
        <v>399808.02899999992</v>
      </c>
      <c r="AC652" s="16">
        <f ca="1">SUM(X$12:X652)+SUMIF(Y$12:Y652, "&lt;0")</f>
        <v>381656.91800000012</v>
      </c>
      <c r="AE652" s="9">
        <v>44823</v>
      </c>
      <c r="AF652" s="14">
        <f t="shared" ref="AF652:AF715" ca="1" si="562">IF(AE652&lt;AG$5, $B652, MIN(AG$7, AG$9 + $C$8*(AE652-AG$5)))</f>
        <v>2000</v>
      </c>
      <c r="AG652" s="14">
        <f t="shared" ca="1" si="537"/>
        <v>2000</v>
      </c>
      <c r="AH652" s="14">
        <f t="shared" ca="1" si="548"/>
        <v>2000</v>
      </c>
      <c r="AI652" s="14">
        <f t="shared" ref="AI652:AI715" ca="1" si="563">AF652-AH652</f>
        <v>0</v>
      </c>
      <c r="AJ652" s="14">
        <f t="shared" ref="AJ652:AJ715" ca="1" si="564">IF(AI652 &gt; 0, AI652, 0)</f>
        <v>0</v>
      </c>
      <c r="AK652" s="14">
        <f t="shared" ca="1" si="521"/>
        <v>1209489.5629979603</v>
      </c>
      <c r="AL652" s="15">
        <f ca="1">SUM(AJ$12:AJ652)</f>
        <v>615808.02900000021</v>
      </c>
      <c r="AM652" s="16">
        <f ca="1">SUM(AH$12:AH652)+SUMIF(AI$12:AI652, "&lt;0")</f>
        <v>593681.53399796027</v>
      </c>
      <c r="AO652" s="9">
        <v>44823</v>
      </c>
      <c r="AP652" s="14">
        <f t="shared" ref="AP652:AP715" ca="1" si="565">IF(AO652&lt;AQ$5, $B652, MIN(AQ$7, AQ$9 + $C$8*(AO652-AQ$5)))</f>
        <v>3000</v>
      </c>
      <c r="AQ652" s="14">
        <f t="shared" ca="1" si="542"/>
        <v>3000</v>
      </c>
      <c r="AR652" s="14">
        <f t="shared" ca="1" si="549"/>
        <v>2381.3344806224973</v>
      </c>
      <c r="AS652" s="14">
        <f t="shared" ca="1" si="522"/>
        <v>618.66551937750273</v>
      </c>
      <c r="AT652" s="14">
        <f t="shared" ca="1" si="523"/>
        <v>618.66551937750273</v>
      </c>
      <c r="AU652" s="14">
        <f t="shared" ca="1" si="556"/>
        <v>1753390.7878561858</v>
      </c>
      <c r="AV652" s="15">
        <f ca="1">SUM(AT$12:AT652)</f>
        <v>894220.30677744211</v>
      </c>
      <c r="AW652" s="16">
        <f ca="1">SUM(AR$12:AR652)+SUMIF(AS$12:AS652, "&lt;0")</f>
        <v>859170.4810787437</v>
      </c>
      <c r="AX652" s="15"/>
      <c r="AZ652" s="9">
        <v>44823</v>
      </c>
      <c r="BA652" s="14">
        <f t="shared" ca="1" si="534"/>
        <v>1500</v>
      </c>
      <c r="BB652" s="14">
        <f t="shared" ca="1" si="543"/>
        <v>1500</v>
      </c>
      <c r="BC652" s="14">
        <f t="shared" ca="1" si="550"/>
        <v>1500</v>
      </c>
      <c r="BD652" s="14">
        <f t="shared" ca="1" si="524"/>
        <v>0</v>
      </c>
      <c r="BE652" s="14">
        <f t="shared" ca="1" si="525"/>
        <v>0</v>
      </c>
      <c r="BF652" s="14">
        <f t="shared" ca="1" si="557"/>
        <v>924464.94699999993</v>
      </c>
      <c r="BG652" s="15">
        <f ca="1">SUM(BE$12:BE652)</f>
        <v>471808.02900000004</v>
      </c>
      <c r="BH652" s="16">
        <f ca="1">SUM(BC$12:BC652)+SUMIF(BD$12:BD652, "&lt;0")</f>
        <v>452656.91800000001</v>
      </c>
      <c r="BJ652" s="9">
        <v>44823</v>
      </c>
      <c r="BK652" s="14">
        <f t="shared" ca="1" si="535"/>
        <v>1750</v>
      </c>
      <c r="BL652" s="14">
        <f t="shared" ca="1" si="544"/>
        <v>1750</v>
      </c>
      <c r="BM652" s="14">
        <f t="shared" ca="1" si="551"/>
        <v>1750</v>
      </c>
      <c r="BN652" s="14">
        <f t="shared" ca="1" si="526"/>
        <v>0</v>
      </c>
      <c r="BO652" s="14">
        <f t="shared" ca="1" si="527"/>
        <v>0</v>
      </c>
      <c r="BP652" s="14">
        <f t="shared" ca="1" si="558"/>
        <v>1067464.9469999999</v>
      </c>
      <c r="BQ652" s="15">
        <f ca="1">SUM(BO$12:BO652)</f>
        <v>543808.02899999975</v>
      </c>
      <c r="BR652" s="16">
        <f ca="1">SUM(BM$12:BM652)+SUMIF(BN$12:BN652, "&lt;0")</f>
        <v>523656.91799999995</v>
      </c>
      <c r="BT652" s="9">
        <v>44823</v>
      </c>
      <c r="BU652" s="14">
        <f t="shared" ref="BU652:BU715" ca="1" si="566">IF(BT652&lt;BV$5, $B652, MIN(BV$7, BV$9 + $C$8*(BT652-BV$5)))</f>
        <v>2000</v>
      </c>
      <c r="BV652" s="14">
        <f t="shared" ca="1" si="538"/>
        <v>2000</v>
      </c>
      <c r="BW652" s="14">
        <f t="shared" ca="1" si="552"/>
        <v>2000</v>
      </c>
      <c r="BX652" s="14">
        <f t="shared" ref="BX652:BX715" ca="1" si="567">BU652-BW652</f>
        <v>0</v>
      </c>
      <c r="BY652" s="14">
        <f t="shared" ref="BY652:BY715" ca="1" si="568">IF(BX652 &gt; 0, BX652, 0)</f>
        <v>0</v>
      </c>
      <c r="BZ652" s="14">
        <f t="shared" ca="1" si="528"/>
        <v>1209489.5629979603</v>
      </c>
      <c r="CA652" s="15">
        <f ca="1">SUM(BY$12:BY652)</f>
        <v>615808.02900000021</v>
      </c>
      <c r="CB652" s="16">
        <f ca="1">SUM(BW$12:BW652)+SUMIF(BX$12:BX652, "&lt;0")</f>
        <v>593681.53399796027</v>
      </c>
      <c r="CD652" s="9">
        <v>44823</v>
      </c>
      <c r="CE652" s="14">
        <f t="shared" ca="1" si="536"/>
        <v>2500</v>
      </c>
      <c r="CF652" s="14">
        <f t="shared" ca="1" si="545"/>
        <v>2500</v>
      </c>
      <c r="CG652" s="14">
        <f t="shared" ca="1" si="553"/>
        <v>2278.289949384302</v>
      </c>
      <c r="CH652" s="14">
        <f t="shared" ca="1" si="529"/>
        <v>221.71005061569804</v>
      </c>
      <c r="CI652" s="14">
        <f t="shared" ca="1" si="530"/>
        <v>221.71005061569804</v>
      </c>
      <c r="CJ652" s="14">
        <f t="shared" ca="1" si="559"/>
        <v>1486287.2951667549</v>
      </c>
      <c r="CK652" s="15">
        <f ca="1">SUM(CI$12:CI652)</f>
        <v>758962.34687414067</v>
      </c>
      <c r="CL652" s="16">
        <f ca="1">SUM(CG$12:CG652)+SUMIF(CH$12:CH652, "&lt;0")</f>
        <v>727324.94829261408</v>
      </c>
    </row>
    <row r="653" spans="1:90" x14ac:dyDescent="0.2">
      <c r="A653" s="24">
        <v>44824</v>
      </c>
      <c r="B653" s="54">
        <f ca="1">IF($A653&gt;= $C$5,$C$6, INDEX('Historical Data'!$D$2:$D$745, MATCH(A653, 'Historical Data'!$B$2:$B$745, 0)))</f>
        <v>1295.6389999999997</v>
      </c>
      <c r="C653" s="14">
        <f t="shared" ca="1" si="539"/>
        <v>1295.6389999999994</v>
      </c>
      <c r="D653" s="14">
        <f t="shared" ca="1" si="560"/>
        <v>1120.8479999999986</v>
      </c>
      <c r="E653" s="14">
        <f t="shared" ref="E653:E716" ca="1" si="569">B653-D653</f>
        <v>174.79100000000108</v>
      </c>
      <c r="F653" s="14">
        <f t="shared" ca="1" si="561"/>
        <v>174.79100000000108</v>
      </c>
      <c r="G653" s="14">
        <f t="shared" ca="1" si="531"/>
        <v>808866.09399999701</v>
      </c>
      <c r="H653" s="15">
        <f ca="1">SUM(F$12:F653)</f>
        <v>413126.8520000003</v>
      </c>
      <c r="I653" s="16">
        <f ca="1">SUM(D$12:D653)+SUMIF(E$12:E653, "&lt;0")</f>
        <v>395739.24200000009</v>
      </c>
      <c r="J653" s="15"/>
      <c r="K653" s="9">
        <v>44824</v>
      </c>
      <c r="L653" s="14">
        <f t="shared" ca="1" si="532"/>
        <v>1788.5130798771124</v>
      </c>
      <c r="M653" s="14">
        <f t="shared" ca="1" si="540"/>
        <v>1788.5130798771129</v>
      </c>
      <c r="N653" s="14">
        <f t="shared" ca="1" si="546"/>
        <v>1613.7220798771114</v>
      </c>
      <c r="O653" s="14">
        <f t="shared" ref="O653:O716" ca="1" si="570">L653-N653</f>
        <v>174.79100000000108</v>
      </c>
      <c r="P653" s="14">
        <f t="shared" ref="P653:P716" ca="1" si="571">IF(O653 &gt; 0, O653, 0)</f>
        <v>174.79100000000108</v>
      </c>
      <c r="Q653" s="14">
        <f t="shared" ca="1" si="554"/>
        <v>1091282.941769589</v>
      </c>
      <c r="R653" s="15">
        <f ca="1">SUM(P$12:P653)</f>
        <v>555074.58700460743</v>
      </c>
      <c r="S653" s="16">
        <f ca="1">SUM(N$12:N653)+SUMIF(O$12:O653, "&lt;0")</f>
        <v>536208.35476497631</v>
      </c>
      <c r="U653" s="9">
        <v>44824</v>
      </c>
      <c r="V653" s="14">
        <f t="shared" ca="1" si="533"/>
        <v>1250</v>
      </c>
      <c r="W653" s="14">
        <f t="shared" ca="1" si="541"/>
        <v>1250</v>
      </c>
      <c r="X653" s="14">
        <f t="shared" ca="1" si="547"/>
        <v>1075.2089999999989</v>
      </c>
      <c r="Y653" s="14">
        <f t="shared" ref="Y653:Y716" ca="1" si="572">V653-X653</f>
        <v>174.79100000000108</v>
      </c>
      <c r="Z653" s="14">
        <f t="shared" ref="Z653:Z716" ca="1" si="573">IF(Y653 &gt; 0, Y653, 0)</f>
        <v>174.79100000000108</v>
      </c>
      <c r="AA653" s="14">
        <f t="shared" ca="1" si="555"/>
        <v>782714.94699999993</v>
      </c>
      <c r="AB653" s="15">
        <f ca="1">SUM(Z$12:Z653)</f>
        <v>399982.81999999995</v>
      </c>
      <c r="AC653" s="16">
        <f ca="1">SUM(X$12:X653)+SUMIF(Y$12:Y653, "&lt;0")</f>
        <v>382732.12700000009</v>
      </c>
      <c r="AE653" s="9">
        <v>44824</v>
      </c>
      <c r="AF653" s="14">
        <f t="shared" ca="1" si="562"/>
        <v>2000</v>
      </c>
      <c r="AG653" s="14">
        <f t="shared" ca="1" si="537"/>
        <v>2000</v>
      </c>
      <c r="AH653" s="14">
        <f t="shared" ca="1" si="548"/>
        <v>1825.2089999999989</v>
      </c>
      <c r="AI653" s="14">
        <f t="shared" ca="1" si="563"/>
        <v>174.79100000000108</v>
      </c>
      <c r="AJ653" s="14">
        <f t="shared" ca="1" si="564"/>
        <v>174.79100000000108</v>
      </c>
      <c r="AK653" s="14">
        <f t="shared" ref="AK653:AK716" ca="1" si="574">AF653+AK652</f>
        <v>1211489.5629979603</v>
      </c>
      <c r="AL653" s="15">
        <f ca="1">SUM(AJ$12:AJ653)</f>
        <v>615982.82000000018</v>
      </c>
      <c r="AM653" s="16">
        <f ca="1">SUM(AH$12:AH653)+SUMIF(AI$12:AI653, "&lt;0")</f>
        <v>595506.7429979603</v>
      </c>
      <c r="AO653" s="9">
        <v>44824</v>
      </c>
      <c r="AP653" s="14">
        <f t="shared" ca="1" si="565"/>
        <v>3000</v>
      </c>
      <c r="AQ653" s="14">
        <f t="shared" ca="1" si="542"/>
        <v>3000</v>
      </c>
      <c r="AR653" s="14">
        <f t="shared" ca="1" si="549"/>
        <v>2206.5434806224962</v>
      </c>
      <c r="AS653" s="14">
        <f t="shared" ref="AS653:AS716" ca="1" si="575">AP653-AR653</f>
        <v>793.45651937750381</v>
      </c>
      <c r="AT653" s="14">
        <f t="shared" ref="AT653:AT716" ca="1" si="576">IF(AS653 &gt; 0, AS653, 0)</f>
        <v>793.45651937750381</v>
      </c>
      <c r="AU653" s="14">
        <f t="shared" ca="1" si="556"/>
        <v>1756390.7878561858</v>
      </c>
      <c r="AV653" s="15">
        <f ca="1">SUM(AT$12:AT653)</f>
        <v>895013.76329681964</v>
      </c>
      <c r="AW653" s="16">
        <f ca="1">SUM(AR$12:AR653)+SUMIF(AS$12:AS653, "&lt;0")</f>
        <v>861377.02455936617</v>
      </c>
      <c r="AX653" s="15"/>
      <c r="AZ653" s="9">
        <v>44824</v>
      </c>
      <c r="BA653" s="14">
        <f t="shared" ca="1" si="534"/>
        <v>1500</v>
      </c>
      <c r="BB653" s="14">
        <f t="shared" ca="1" si="543"/>
        <v>1500</v>
      </c>
      <c r="BC653" s="14">
        <f t="shared" ca="1" si="550"/>
        <v>1325.2089999999989</v>
      </c>
      <c r="BD653" s="14">
        <f t="shared" ref="BD653:BD716" ca="1" si="577">BA653-BC653</f>
        <v>174.79100000000108</v>
      </c>
      <c r="BE653" s="14">
        <f t="shared" ref="BE653:BE716" ca="1" si="578">IF(BD653 &gt; 0, BD653, 0)</f>
        <v>174.79100000000108</v>
      </c>
      <c r="BF653" s="14">
        <f t="shared" ca="1" si="557"/>
        <v>925964.94699999993</v>
      </c>
      <c r="BG653" s="15">
        <f ca="1">SUM(BE$12:BE653)</f>
        <v>471982.82000000007</v>
      </c>
      <c r="BH653" s="16">
        <f ca="1">SUM(BC$12:BC653)+SUMIF(BD$12:BD653, "&lt;0")</f>
        <v>453982.12699999998</v>
      </c>
      <c r="BJ653" s="9">
        <v>44824</v>
      </c>
      <c r="BK653" s="14">
        <f t="shared" ca="1" si="535"/>
        <v>1750</v>
      </c>
      <c r="BL653" s="14">
        <f t="shared" ca="1" si="544"/>
        <v>1750</v>
      </c>
      <c r="BM653" s="14">
        <f t="shared" ca="1" si="551"/>
        <v>1575.2089999999989</v>
      </c>
      <c r="BN653" s="14">
        <f t="shared" ref="BN653:BN716" ca="1" si="579">BK653-BM653</f>
        <v>174.79100000000108</v>
      </c>
      <c r="BO653" s="14">
        <f t="shared" ref="BO653:BO716" ca="1" si="580">IF(BN653 &gt; 0, BN653, 0)</f>
        <v>174.79100000000108</v>
      </c>
      <c r="BP653" s="14">
        <f t="shared" ca="1" si="558"/>
        <v>1069214.9469999999</v>
      </c>
      <c r="BQ653" s="15">
        <f ca="1">SUM(BO$12:BO653)</f>
        <v>543982.81999999972</v>
      </c>
      <c r="BR653" s="16">
        <f ca="1">SUM(BM$12:BM653)+SUMIF(BN$12:BN653, "&lt;0")</f>
        <v>525232.12699999998</v>
      </c>
      <c r="BT653" s="9">
        <v>44824</v>
      </c>
      <c r="BU653" s="14">
        <f t="shared" ca="1" si="566"/>
        <v>2000</v>
      </c>
      <c r="BV653" s="14">
        <f t="shared" ca="1" si="538"/>
        <v>2000</v>
      </c>
      <c r="BW653" s="14">
        <f t="shared" ca="1" si="552"/>
        <v>1825.2089999999989</v>
      </c>
      <c r="BX653" s="14">
        <f t="shared" ca="1" si="567"/>
        <v>174.79100000000108</v>
      </c>
      <c r="BY653" s="14">
        <f t="shared" ca="1" si="568"/>
        <v>174.79100000000108</v>
      </c>
      <c r="BZ653" s="14">
        <f t="shared" ref="BZ653:BZ716" ca="1" si="581">BU653+BZ652</f>
        <v>1211489.5629979603</v>
      </c>
      <c r="CA653" s="15">
        <f ca="1">SUM(BY$12:BY653)</f>
        <v>615982.82000000018</v>
      </c>
      <c r="CB653" s="16">
        <f ca="1">SUM(BW$12:BW653)+SUMIF(BX$12:BX653, "&lt;0")</f>
        <v>595506.7429979603</v>
      </c>
      <c r="CD653" s="9">
        <v>44824</v>
      </c>
      <c r="CE653" s="14">
        <f t="shared" ca="1" si="536"/>
        <v>2500</v>
      </c>
      <c r="CF653" s="14">
        <f t="shared" ca="1" si="545"/>
        <v>2500</v>
      </c>
      <c r="CG653" s="14">
        <f t="shared" ca="1" si="553"/>
        <v>2129.2766793583637</v>
      </c>
      <c r="CH653" s="14">
        <f t="shared" ref="CH653:CH716" ca="1" si="582">CE653-CG653</f>
        <v>370.72332064163629</v>
      </c>
      <c r="CI653" s="14">
        <f t="shared" ref="CI653:CI716" ca="1" si="583">IF(CH653 &gt; 0, CH653, 0)</f>
        <v>370.72332064163629</v>
      </c>
      <c r="CJ653" s="14">
        <f t="shared" ca="1" si="559"/>
        <v>1488787.2951667549</v>
      </c>
      <c r="CK653" s="15">
        <f ca="1">SUM(CI$12:CI653)</f>
        <v>759333.07019478234</v>
      </c>
      <c r="CL653" s="16">
        <f ca="1">SUM(CG$12:CG653)+SUMIF(CH$12:CH653, "&lt;0")</f>
        <v>729454.22497197241</v>
      </c>
    </row>
    <row r="654" spans="1:90" x14ac:dyDescent="0.2">
      <c r="A654" s="24">
        <v>44825</v>
      </c>
      <c r="B654" s="54">
        <f ca="1">IF($A654&gt;= $C$5,$C$6, INDEX('Historical Data'!$D$2:$D$745, MATCH(A654, 'Historical Data'!$B$2:$B$745, 0)))</f>
        <v>1295.6389999999997</v>
      </c>
      <c r="C654" s="14">
        <f t="shared" ca="1" si="539"/>
        <v>1295.6389999999994</v>
      </c>
      <c r="D654" s="14">
        <f t="shared" ca="1" si="560"/>
        <v>1295.6389999999997</v>
      </c>
      <c r="E654" s="14">
        <f t="shared" ca="1" si="569"/>
        <v>0</v>
      </c>
      <c r="F654" s="14">
        <f t="shared" ca="1" si="561"/>
        <v>0</v>
      </c>
      <c r="G654" s="14">
        <f t="shared" ref="G654:G717" ca="1" si="584">B654+G653</f>
        <v>810161.73299999698</v>
      </c>
      <c r="H654" s="15">
        <f ca="1">SUM(F$12:F654)</f>
        <v>413126.8520000003</v>
      </c>
      <c r="I654" s="16">
        <f ca="1">SUM(D$12:D654)+SUMIF(E$12:E654, "&lt;0")</f>
        <v>397034.88100000011</v>
      </c>
      <c r="J654" s="15"/>
      <c r="K654" s="9">
        <v>44825</v>
      </c>
      <c r="L654" s="14">
        <f t="shared" ca="1" si="532"/>
        <v>1788.5130798771124</v>
      </c>
      <c r="M654" s="14">
        <f t="shared" ca="1" si="540"/>
        <v>1788.5130798771129</v>
      </c>
      <c r="N654" s="14">
        <f t="shared" ca="1" si="546"/>
        <v>1788.5130798771124</v>
      </c>
      <c r="O654" s="14">
        <f t="shared" ca="1" si="570"/>
        <v>0</v>
      </c>
      <c r="P654" s="14">
        <f t="shared" ca="1" si="571"/>
        <v>0</v>
      </c>
      <c r="Q654" s="14">
        <f t="shared" ca="1" si="554"/>
        <v>1093071.454849466</v>
      </c>
      <c r="R654" s="15">
        <f ca="1">SUM(P$12:P654)</f>
        <v>555074.58700460743</v>
      </c>
      <c r="S654" s="16">
        <f ca="1">SUM(N$12:N654)+SUMIF(O$12:O654, "&lt;0")</f>
        <v>537996.86784485343</v>
      </c>
      <c r="U654" s="9">
        <v>44825</v>
      </c>
      <c r="V654" s="14">
        <f t="shared" ca="1" si="533"/>
        <v>1250</v>
      </c>
      <c r="W654" s="14">
        <f t="shared" ca="1" si="541"/>
        <v>1250</v>
      </c>
      <c r="X654" s="14">
        <f t="shared" ca="1" si="547"/>
        <v>1250</v>
      </c>
      <c r="Y654" s="14">
        <f t="shared" ca="1" si="572"/>
        <v>0</v>
      </c>
      <c r="Z654" s="14">
        <f t="shared" ca="1" si="573"/>
        <v>0</v>
      </c>
      <c r="AA654" s="14">
        <f t="shared" ca="1" si="555"/>
        <v>783964.94699999993</v>
      </c>
      <c r="AB654" s="15">
        <f ca="1">SUM(Z$12:Z654)</f>
        <v>399982.81999999995</v>
      </c>
      <c r="AC654" s="16">
        <f ca="1">SUM(X$12:X654)+SUMIF(Y$12:Y654, "&lt;0")</f>
        <v>383982.12700000009</v>
      </c>
      <c r="AE654" s="9">
        <v>44825</v>
      </c>
      <c r="AF654" s="14">
        <f t="shared" ca="1" si="562"/>
        <v>2000</v>
      </c>
      <c r="AG654" s="14">
        <f t="shared" ca="1" si="537"/>
        <v>2000</v>
      </c>
      <c r="AH654" s="14">
        <f t="shared" ca="1" si="548"/>
        <v>2000</v>
      </c>
      <c r="AI654" s="14">
        <f t="shared" ca="1" si="563"/>
        <v>0</v>
      </c>
      <c r="AJ654" s="14">
        <f t="shared" ca="1" si="564"/>
        <v>0</v>
      </c>
      <c r="AK654" s="14">
        <f t="shared" ca="1" si="574"/>
        <v>1213489.5629979603</v>
      </c>
      <c r="AL654" s="15">
        <f ca="1">SUM(AJ$12:AJ654)</f>
        <v>615982.82000000018</v>
      </c>
      <c r="AM654" s="16">
        <f ca="1">SUM(AH$12:AH654)+SUMIF(AI$12:AI654, "&lt;0")</f>
        <v>597506.7429979603</v>
      </c>
      <c r="AO654" s="9">
        <v>44825</v>
      </c>
      <c r="AP654" s="14">
        <f t="shared" ca="1" si="565"/>
        <v>3000</v>
      </c>
      <c r="AQ654" s="14">
        <f t="shared" ca="1" si="542"/>
        <v>3000</v>
      </c>
      <c r="AR654" s="14">
        <f t="shared" ca="1" si="549"/>
        <v>2381.3344806224968</v>
      </c>
      <c r="AS654" s="14">
        <f t="shared" ca="1" si="575"/>
        <v>618.66551937750319</v>
      </c>
      <c r="AT654" s="14">
        <f t="shared" ca="1" si="576"/>
        <v>618.66551937750319</v>
      </c>
      <c r="AU654" s="14">
        <f t="shared" ca="1" si="556"/>
        <v>1759390.7878561858</v>
      </c>
      <c r="AV654" s="15">
        <f ca="1">SUM(AT$12:AT654)</f>
        <v>895632.42881619709</v>
      </c>
      <c r="AW654" s="16">
        <f ca="1">SUM(AR$12:AR654)+SUMIF(AS$12:AS654, "&lt;0")</f>
        <v>863758.35903998872</v>
      </c>
      <c r="AX654" s="15"/>
      <c r="AZ654" s="9">
        <v>44825</v>
      </c>
      <c r="BA654" s="14">
        <f t="shared" ca="1" si="534"/>
        <v>1500</v>
      </c>
      <c r="BB654" s="14">
        <f t="shared" ca="1" si="543"/>
        <v>1500</v>
      </c>
      <c r="BC654" s="14">
        <f t="shared" ca="1" si="550"/>
        <v>1500</v>
      </c>
      <c r="BD654" s="14">
        <f t="shared" ca="1" si="577"/>
        <v>0</v>
      </c>
      <c r="BE654" s="14">
        <f t="shared" ca="1" si="578"/>
        <v>0</v>
      </c>
      <c r="BF654" s="14">
        <f t="shared" ca="1" si="557"/>
        <v>927464.94699999993</v>
      </c>
      <c r="BG654" s="15">
        <f ca="1">SUM(BE$12:BE654)</f>
        <v>471982.82000000007</v>
      </c>
      <c r="BH654" s="16">
        <f ca="1">SUM(BC$12:BC654)+SUMIF(BD$12:BD654, "&lt;0")</f>
        <v>455482.12699999998</v>
      </c>
      <c r="BJ654" s="9">
        <v>44825</v>
      </c>
      <c r="BK654" s="14">
        <f t="shared" ca="1" si="535"/>
        <v>1750</v>
      </c>
      <c r="BL654" s="14">
        <f t="shared" ca="1" si="544"/>
        <v>1750</v>
      </c>
      <c r="BM654" s="14">
        <f t="shared" ca="1" si="551"/>
        <v>1750</v>
      </c>
      <c r="BN654" s="14">
        <f t="shared" ca="1" si="579"/>
        <v>0</v>
      </c>
      <c r="BO654" s="14">
        <f t="shared" ca="1" si="580"/>
        <v>0</v>
      </c>
      <c r="BP654" s="14">
        <f t="shared" ca="1" si="558"/>
        <v>1070964.9469999999</v>
      </c>
      <c r="BQ654" s="15">
        <f ca="1">SUM(BO$12:BO654)</f>
        <v>543982.81999999972</v>
      </c>
      <c r="BR654" s="16">
        <f ca="1">SUM(BM$12:BM654)+SUMIF(BN$12:BN654, "&lt;0")</f>
        <v>526982.12699999998</v>
      </c>
      <c r="BT654" s="9">
        <v>44825</v>
      </c>
      <c r="BU654" s="14">
        <f t="shared" ca="1" si="566"/>
        <v>2000</v>
      </c>
      <c r="BV654" s="14">
        <f t="shared" ca="1" si="538"/>
        <v>2000</v>
      </c>
      <c r="BW654" s="14">
        <f t="shared" ca="1" si="552"/>
        <v>2000</v>
      </c>
      <c r="BX654" s="14">
        <f t="shared" ca="1" si="567"/>
        <v>0</v>
      </c>
      <c r="BY654" s="14">
        <f t="shared" ca="1" si="568"/>
        <v>0</v>
      </c>
      <c r="BZ654" s="14">
        <f t="shared" ca="1" si="581"/>
        <v>1213489.5629979603</v>
      </c>
      <c r="CA654" s="15">
        <f ca="1">SUM(BY$12:BY654)</f>
        <v>615982.82000000018</v>
      </c>
      <c r="CB654" s="16">
        <f ca="1">SUM(BW$12:BW654)+SUMIF(BX$12:BX654, "&lt;0")</f>
        <v>597506.7429979603</v>
      </c>
      <c r="CD654" s="9">
        <v>44825</v>
      </c>
      <c r="CE654" s="14">
        <f t="shared" ca="1" si="536"/>
        <v>2500</v>
      </c>
      <c r="CF654" s="14">
        <f t="shared" ca="1" si="545"/>
        <v>2500</v>
      </c>
      <c r="CG654" s="14">
        <f t="shared" ca="1" si="553"/>
        <v>2329.8454093324272</v>
      </c>
      <c r="CH654" s="14">
        <f t="shared" ca="1" si="582"/>
        <v>170.15459066757285</v>
      </c>
      <c r="CI654" s="14">
        <f t="shared" ca="1" si="583"/>
        <v>170.15459066757285</v>
      </c>
      <c r="CJ654" s="14">
        <f t="shared" ca="1" si="559"/>
        <v>1491287.2951667549</v>
      </c>
      <c r="CK654" s="15">
        <f ca="1">SUM(CI$12:CI654)</f>
        <v>759503.22478544991</v>
      </c>
      <c r="CL654" s="16">
        <f ca="1">SUM(CG$12:CG654)+SUMIF(CH$12:CH654, "&lt;0")</f>
        <v>731784.07038130483</v>
      </c>
    </row>
    <row r="655" spans="1:90" x14ac:dyDescent="0.2">
      <c r="A655" s="24">
        <v>44826</v>
      </c>
      <c r="B655" s="54">
        <f ca="1">IF($A655&gt;= $C$5,$C$6, INDEX('Historical Data'!$D$2:$D$745, MATCH(A655, 'Historical Data'!$B$2:$B$745, 0)))</f>
        <v>1295.6389999999997</v>
      </c>
      <c r="C655" s="14">
        <f t="shared" ca="1" si="539"/>
        <v>1295.6389999999994</v>
      </c>
      <c r="D655" s="14">
        <f t="shared" ca="1" si="560"/>
        <v>1295.6389999999997</v>
      </c>
      <c r="E655" s="14">
        <f t="shared" ca="1" si="569"/>
        <v>0</v>
      </c>
      <c r="F655" s="14">
        <f t="shared" ca="1" si="561"/>
        <v>0</v>
      </c>
      <c r="G655" s="14">
        <f t="shared" ca="1" si="584"/>
        <v>811457.37199999695</v>
      </c>
      <c r="H655" s="15">
        <f ca="1">SUM(F$12:F655)</f>
        <v>413126.8520000003</v>
      </c>
      <c r="I655" s="16">
        <f ca="1">SUM(D$12:D655)+SUMIF(E$12:E655, "&lt;0")</f>
        <v>398330.52000000014</v>
      </c>
      <c r="J655" s="15"/>
      <c r="K655" s="9">
        <v>44826</v>
      </c>
      <c r="L655" s="14">
        <f t="shared" ref="L655:L718" ca="1" si="585">IF(K655&lt;M$5, $B655, MIN(M$7, M$9 + $C$8*(K655-M$5)))</f>
        <v>1788.5130798771124</v>
      </c>
      <c r="M655" s="14">
        <f t="shared" ca="1" si="540"/>
        <v>1788.5130798771129</v>
      </c>
      <c r="N655" s="14">
        <f t="shared" ca="1" si="546"/>
        <v>1788.5130798771124</v>
      </c>
      <c r="O655" s="14">
        <f t="shared" ca="1" si="570"/>
        <v>0</v>
      </c>
      <c r="P655" s="14">
        <f t="shared" ca="1" si="571"/>
        <v>0</v>
      </c>
      <c r="Q655" s="14">
        <f t="shared" ca="1" si="554"/>
        <v>1094859.967929343</v>
      </c>
      <c r="R655" s="15">
        <f ca="1">SUM(P$12:P655)</f>
        <v>555074.58700460743</v>
      </c>
      <c r="S655" s="16">
        <f ca="1">SUM(N$12:N655)+SUMIF(O$12:O655, "&lt;0")</f>
        <v>539785.38092473056</v>
      </c>
      <c r="U655" s="9">
        <v>44826</v>
      </c>
      <c r="V655" s="14">
        <f t="shared" ref="V655:V718" ca="1" si="586">IF(U655&lt;W$5, $B655, MIN(W$7, W$9 + $C$8*(U655-W$5)))</f>
        <v>1250</v>
      </c>
      <c r="W655" s="14">
        <f t="shared" ca="1" si="541"/>
        <v>1250</v>
      </c>
      <c r="X655" s="14">
        <f t="shared" ca="1" si="547"/>
        <v>1250</v>
      </c>
      <c r="Y655" s="14">
        <f t="shared" ca="1" si="572"/>
        <v>0</v>
      </c>
      <c r="Z655" s="14">
        <f t="shared" ca="1" si="573"/>
        <v>0</v>
      </c>
      <c r="AA655" s="14">
        <f t="shared" ca="1" si="555"/>
        <v>785214.94699999993</v>
      </c>
      <c r="AB655" s="15">
        <f ca="1">SUM(Z$12:Z655)</f>
        <v>399982.81999999995</v>
      </c>
      <c r="AC655" s="16">
        <f ca="1">SUM(X$12:X655)+SUMIF(Y$12:Y655, "&lt;0")</f>
        <v>385232.12700000009</v>
      </c>
      <c r="AE655" s="9">
        <v>44826</v>
      </c>
      <c r="AF655" s="14">
        <f t="shared" ca="1" si="562"/>
        <v>2000</v>
      </c>
      <c r="AG655" s="14">
        <f t="shared" ca="1" si="537"/>
        <v>2000</v>
      </c>
      <c r="AH655" s="14">
        <f t="shared" ca="1" si="548"/>
        <v>2000</v>
      </c>
      <c r="AI655" s="14">
        <f t="shared" ca="1" si="563"/>
        <v>0</v>
      </c>
      <c r="AJ655" s="14">
        <f t="shared" ca="1" si="564"/>
        <v>0</v>
      </c>
      <c r="AK655" s="14">
        <f t="shared" ca="1" si="574"/>
        <v>1215489.5629979603</v>
      </c>
      <c r="AL655" s="15">
        <f ca="1">SUM(AJ$12:AJ655)</f>
        <v>615982.82000000018</v>
      </c>
      <c r="AM655" s="16">
        <f ca="1">SUM(AH$12:AH655)+SUMIF(AI$12:AI655, "&lt;0")</f>
        <v>599506.7429979603</v>
      </c>
      <c r="AO655" s="9">
        <v>44826</v>
      </c>
      <c r="AP655" s="14">
        <f t="shared" ca="1" si="565"/>
        <v>3000</v>
      </c>
      <c r="AQ655" s="14">
        <f t="shared" ca="1" si="542"/>
        <v>3000</v>
      </c>
      <c r="AR655" s="14">
        <f t="shared" ca="1" si="549"/>
        <v>2381.3344806224973</v>
      </c>
      <c r="AS655" s="14">
        <f t="shared" ca="1" si="575"/>
        <v>618.66551937750273</v>
      </c>
      <c r="AT655" s="14">
        <f t="shared" ca="1" si="576"/>
        <v>618.66551937750273</v>
      </c>
      <c r="AU655" s="14">
        <f t="shared" ca="1" si="556"/>
        <v>1762390.7878561858</v>
      </c>
      <c r="AV655" s="15">
        <f ca="1">SUM(AT$12:AT655)</f>
        <v>896251.09433557454</v>
      </c>
      <c r="AW655" s="16">
        <f ca="1">SUM(AR$12:AR655)+SUMIF(AS$12:AS655, "&lt;0")</f>
        <v>866139.69352061127</v>
      </c>
      <c r="AX655" s="15"/>
      <c r="AZ655" s="9">
        <v>44826</v>
      </c>
      <c r="BA655" s="14">
        <f t="shared" ref="BA655:BA718" ca="1" si="587">IF(AZ655&lt;BB$5, $B655, MIN(BB$7, BB$9 + $C$8*(AZ655-BB$5)))</f>
        <v>1500</v>
      </c>
      <c r="BB655" s="14">
        <f t="shared" ca="1" si="543"/>
        <v>1500</v>
      </c>
      <c r="BC655" s="14">
        <f t="shared" ca="1" si="550"/>
        <v>1500</v>
      </c>
      <c r="BD655" s="14">
        <f t="shared" ca="1" si="577"/>
        <v>0</v>
      </c>
      <c r="BE655" s="14">
        <f t="shared" ca="1" si="578"/>
        <v>0</v>
      </c>
      <c r="BF655" s="14">
        <f t="shared" ca="1" si="557"/>
        <v>928964.94699999993</v>
      </c>
      <c r="BG655" s="15">
        <f ca="1">SUM(BE$12:BE655)</f>
        <v>471982.82000000007</v>
      </c>
      <c r="BH655" s="16">
        <f ca="1">SUM(BC$12:BC655)+SUMIF(BD$12:BD655, "&lt;0")</f>
        <v>456982.12699999998</v>
      </c>
      <c r="BJ655" s="9">
        <v>44826</v>
      </c>
      <c r="BK655" s="14">
        <f t="shared" ref="BK655:BK718" ca="1" si="588">IF(BJ655&lt;BL$5, $B655, MIN(BL$7, BL$9 + $C$8*(BJ655-BL$5)))</f>
        <v>1750</v>
      </c>
      <c r="BL655" s="14">
        <f t="shared" ca="1" si="544"/>
        <v>1750</v>
      </c>
      <c r="BM655" s="14">
        <f t="shared" ca="1" si="551"/>
        <v>1750</v>
      </c>
      <c r="BN655" s="14">
        <f t="shared" ca="1" si="579"/>
        <v>0</v>
      </c>
      <c r="BO655" s="14">
        <f t="shared" ca="1" si="580"/>
        <v>0</v>
      </c>
      <c r="BP655" s="14">
        <f t="shared" ca="1" si="558"/>
        <v>1072714.9469999999</v>
      </c>
      <c r="BQ655" s="15">
        <f ca="1">SUM(BO$12:BO655)</f>
        <v>543982.81999999972</v>
      </c>
      <c r="BR655" s="16">
        <f ca="1">SUM(BM$12:BM655)+SUMIF(BN$12:BN655, "&lt;0")</f>
        <v>528732.12699999998</v>
      </c>
      <c r="BT655" s="9">
        <v>44826</v>
      </c>
      <c r="BU655" s="14">
        <f t="shared" ca="1" si="566"/>
        <v>2000</v>
      </c>
      <c r="BV655" s="14">
        <f t="shared" ca="1" si="538"/>
        <v>2000</v>
      </c>
      <c r="BW655" s="14">
        <f t="shared" ca="1" si="552"/>
        <v>2000</v>
      </c>
      <c r="BX655" s="14">
        <f t="shared" ca="1" si="567"/>
        <v>0</v>
      </c>
      <c r="BY655" s="14">
        <f t="shared" ca="1" si="568"/>
        <v>0</v>
      </c>
      <c r="BZ655" s="14">
        <f t="shared" ca="1" si="581"/>
        <v>1215489.5629979603</v>
      </c>
      <c r="CA655" s="15">
        <f ca="1">SUM(BY$12:BY655)</f>
        <v>615982.82000000018</v>
      </c>
      <c r="CB655" s="16">
        <f ca="1">SUM(BW$12:BW655)+SUMIF(BX$12:BX655, "&lt;0")</f>
        <v>599506.7429979603</v>
      </c>
      <c r="CD655" s="9">
        <v>44826</v>
      </c>
      <c r="CE655" s="14">
        <f t="shared" ref="CE655:CE718" ca="1" si="589">IF(CD655&lt;CF$5, $B655, MIN(CF$7, CF$9 + $C$8*(CD655-CF$5)))</f>
        <v>2500</v>
      </c>
      <c r="CF655" s="14">
        <f t="shared" ca="1" si="545"/>
        <v>2500</v>
      </c>
      <c r="CG655" s="14">
        <f t="shared" ca="1" si="553"/>
        <v>2355.62313930649</v>
      </c>
      <c r="CH655" s="14">
        <f t="shared" ca="1" si="582"/>
        <v>144.37686069351003</v>
      </c>
      <c r="CI655" s="14">
        <f t="shared" ca="1" si="583"/>
        <v>144.37686069351003</v>
      </c>
      <c r="CJ655" s="14">
        <f t="shared" ca="1" si="559"/>
        <v>1493787.2951667549</v>
      </c>
      <c r="CK655" s="15">
        <f ca="1">SUM(CI$12:CI655)</f>
        <v>759647.60164614348</v>
      </c>
      <c r="CL655" s="16">
        <f ca="1">SUM(CG$12:CG655)+SUMIF(CH$12:CH655, "&lt;0")</f>
        <v>734139.69352061127</v>
      </c>
    </row>
    <row r="656" spans="1:90" x14ac:dyDescent="0.2">
      <c r="A656" s="24">
        <v>44827</v>
      </c>
      <c r="B656" s="54">
        <f ca="1">IF($A656&gt;= $C$5,$C$6, INDEX('Historical Data'!$D$2:$D$745, MATCH(A656, 'Historical Data'!$B$2:$B$745, 0)))</f>
        <v>1295.6389999999997</v>
      </c>
      <c r="C656" s="14">
        <f t="shared" ca="1" si="539"/>
        <v>1295.6389999999994</v>
      </c>
      <c r="D656" s="14">
        <f t="shared" ca="1" si="560"/>
        <v>863.32699999999795</v>
      </c>
      <c r="E656" s="14">
        <f t="shared" ca="1" si="569"/>
        <v>432.31200000000172</v>
      </c>
      <c r="F656" s="14">
        <f t="shared" ca="1" si="561"/>
        <v>432.31200000000172</v>
      </c>
      <c r="G656" s="14">
        <f t="shared" ca="1" si="584"/>
        <v>812753.01099999691</v>
      </c>
      <c r="H656" s="15">
        <f ca="1">SUM(F$12:F656)</f>
        <v>413559.16400000028</v>
      </c>
      <c r="I656" s="16">
        <f ca="1">SUM(D$12:D656)+SUMIF(E$12:E656, "&lt;0")</f>
        <v>399193.84700000013</v>
      </c>
      <c r="J656" s="15"/>
      <c r="K656" s="9">
        <v>44827</v>
      </c>
      <c r="L656" s="14">
        <f t="shared" ca="1" si="585"/>
        <v>1788.5130798771124</v>
      </c>
      <c r="M656" s="14">
        <f t="shared" ca="1" si="540"/>
        <v>1788.5130798771129</v>
      </c>
      <c r="N656" s="14">
        <f t="shared" ca="1" si="546"/>
        <v>1356.2010798771107</v>
      </c>
      <c r="O656" s="14">
        <f t="shared" ca="1" si="570"/>
        <v>432.31200000000172</v>
      </c>
      <c r="P656" s="14">
        <f t="shared" ca="1" si="571"/>
        <v>432.31200000000172</v>
      </c>
      <c r="Q656" s="14">
        <f t="shared" ca="1" si="554"/>
        <v>1096648.48100922</v>
      </c>
      <c r="R656" s="15">
        <f ca="1">SUM(P$12:P656)</f>
        <v>555506.89900460746</v>
      </c>
      <c r="S656" s="16">
        <f ca="1">SUM(N$12:N656)+SUMIF(O$12:O656, "&lt;0")</f>
        <v>541141.58200460766</v>
      </c>
      <c r="U656" s="9">
        <v>44827</v>
      </c>
      <c r="V656" s="14">
        <f t="shared" ca="1" si="586"/>
        <v>1250</v>
      </c>
      <c r="W656" s="14">
        <f t="shared" ca="1" si="541"/>
        <v>1250</v>
      </c>
      <c r="X656" s="14">
        <f t="shared" ca="1" si="547"/>
        <v>817.68799999999828</v>
      </c>
      <c r="Y656" s="14">
        <f t="shared" ca="1" si="572"/>
        <v>432.31200000000172</v>
      </c>
      <c r="Z656" s="14">
        <f t="shared" ca="1" si="573"/>
        <v>432.31200000000172</v>
      </c>
      <c r="AA656" s="14">
        <f t="shared" ca="1" si="555"/>
        <v>786464.94699999993</v>
      </c>
      <c r="AB656" s="15">
        <f ca="1">SUM(Z$12:Z656)</f>
        <v>400415.13199999993</v>
      </c>
      <c r="AC656" s="16">
        <f ca="1">SUM(X$12:X656)+SUMIF(Y$12:Y656, "&lt;0")</f>
        <v>386049.81500000012</v>
      </c>
      <c r="AE656" s="9">
        <v>44827</v>
      </c>
      <c r="AF656" s="14">
        <f t="shared" ca="1" si="562"/>
        <v>2000</v>
      </c>
      <c r="AG656" s="14">
        <f t="shared" ca="1" si="537"/>
        <v>2000</v>
      </c>
      <c r="AH656" s="14">
        <f t="shared" ca="1" si="548"/>
        <v>1567.6879999999983</v>
      </c>
      <c r="AI656" s="14">
        <f t="shared" ca="1" si="563"/>
        <v>432.31200000000172</v>
      </c>
      <c r="AJ656" s="14">
        <f t="shared" ca="1" si="564"/>
        <v>432.31200000000172</v>
      </c>
      <c r="AK656" s="14">
        <f t="shared" ca="1" si="574"/>
        <v>1217489.5629979603</v>
      </c>
      <c r="AL656" s="15">
        <f ca="1">SUM(AJ$12:AJ656)</f>
        <v>616415.13200000022</v>
      </c>
      <c r="AM656" s="16">
        <f ca="1">SUM(AH$12:AH656)+SUMIF(AI$12:AI656, "&lt;0")</f>
        <v>601074.43099796027</v>
      </c>
      <c r="AO656" s="9">
        <v>44827</v>
      </c>
      <c r="AP656" s="14">
        <f t="shared" ca="1" si="565"/>
        <v>3000</v>
      </c>
      <c r="AQ656" s="14">
        <f t="shared" ca="1" si="542"/>
        <v>3000</v>
      </c>
      <c r="AR656" s="14">
        <f t="shared" ca="1" si="549"/>
        <v>1949.0888692805511</v>
      </c>
      <c r="AS656" s="14">
        <f t="shared" ca="1" si="575"/>
        <v>1050.9111307194489</v>
      </c>
      <c r="AT656" s="14">
        <f t="shared" ca="1" si="576"/>
        <v>1050.9111307194489</v>
      </c>
      <c r="AU656" s="14">
        <f t="shared" ca="1" si="556"/>
        <v>1765390.7878561858</v>
      </c>
      <c r="AV656" s="15">
        <f ca="1">SUM(AT$12:AT656)</f>
        <v>897302.00546629401</v>
      </c>
      <c r="AW656" s="16">
        <f ca="1">SUM(AR$12:AR656)+SUMIF(AS$12:AS656, "&lt;0")</f>
        <v>868088.7823898918</v>
      </c>
      <c r="AX656" s="15"/>
      <c r="AZ656" s="9">
        <v>44827</v>
      </c>
      <c r="BA656" s="14">
        <f t="shared" ca="1" si="587"/>
        <v>1500</v>
      </c>
      <c r="BB656" s="14">
        <f t="shared" ca="1" si="543"/>
        <v>1500</v>
      </c>
      <c r="BC656" s="14">
        <f t="shared" ca="1" si="550"/>
        <v>1067.6879999999983</v>
      </c>
      <c r="BD656" s="14">
        <f t="shared" ca="1" si="577"/>
        <v>432.31200000000172</v>
      </c>
      <c r="BE656" s="14">
        <f t="shared" ca="1" si="578"/>
        <v>432.31200000000172</v>
      </c>
      <c r="BF656" s="14">
        <f t="shared" ca="1" si="557"/>
        <v>930464.94699999993</v>
      </c>
      <c r="BG656" s="15">
        <f ca="1">SUM(BE$12:BE656)</f>
        <v>472415.13200000004</v>
      </c>
      <c r="BH656" s="16">
        <f ca="1">SUM(BC$12:BC656)+SUMIF(BD$12:BD656, "&lt;0")</f>
        <v>458049.815</v>
      </c>
      <c r="BJ656" s="9">
        <v>44827</v>
      </c>
      <c r="BK656" s="14">
        <f t="shared" ca="1" si="588"/>
        <v>1750</v>
      </c>
      <c r="BL656" s="14">
        <f t="shared" ca="1" si="544"/>
        <v>1750</v>
      </c>
      <c r="BM656" s="14">
        <f t="shared" ca="1" si="551"/>
        <v>1317.6879999999983</v>
      </c>
      <c r="BN656" s="14">
        <f t="shared" ca="1" si="579"/>
        <v>432.31200000000172</v>
      </c>
      <c r="BO656" s="14">
        <f t="shared" ca="1" si="580"/>
        <v>432.31200000000172</v>
      </c>
      <c r="BP656" s="14">
        <f t="shared" ca="1" si="558"/>
        <v>1074464.9469999999</v>
      </c>
      <c r="BQ656" s="15">
        <f ca="1">SUM(BO$12:BO656)</f>
        <v>544415.13199999975</v>
      </c>
      <c r="BR656" s="16">
        <f ca="1">SUM(BM$12:BM656)+SUMIF(BN$12:BN656, "&lt;0")</f>
        <v>530049.81499999994</v>
      </c>
      <c r="BT656" s="9">
        <v>44827</v>
      </c>
      <c r="BU656" s="14">
        <f t="shared" ca="1" si="566"/>
        <v>2000</v>
      </c>
      <c r="BV656" s="14">
        <f t="shared" ca="1" si="538"/>
        <v>2000</v>
      </c>
      <c r="BW656" s="14">
        <f t="shared" ca="1" si="552"/>
        <v>1567.6879999999983</v>
      </c>
      <c r="BX656" s="14">
        <f t="shared" ca="1" si="567"/>
        <v>432.31200000000172</v>
      </c>
      <c r="BY656" s="14">
        <f t="shared" ca="1" si="568"/>
        <v>432.31200000000172</v>
      </c>
      <c r="BZ656" s="14">
        <f t="shared" ca="1" si="581"/>
        <v>1217489.5629979603</v>
      </c>
      <c r="CA656" s="15">
        <f ca="1">SUM(BY$12:BY656)</f>
        <v>616415.13200000022</v>
      </c>
      <c r="CB656" s="16">
        <f ca="1">SUM(BW$12:BW656)+SUMIF(BX$12:BX656, "&lt;0")</f>
        <v>601074.43099796027</v>
      </c>
      <c r="CD656" s="9">
        <v>44827</v>
      </c>
      <c r="CE656" s="14">
        <f t="shared" ca="1" si="589"/>
        <v>2500</v>
      </c>
      <c r="CF656" s="14">
        <f t="shared" ca="1" si="545"/>
        <v>2500</v>
      </c>
      <c r="CG656" s="14">
        <f t="shared" ca="1" si="553"/>
        <v>1949.0888692805511</v>
      </c>
      <c r="CH656" s="14">
        <f t="shared" ca="1" si="582"/>
        <v>550.91113071944892</v>
      </c>
      <c r="CI656" s="14">
        <f t="shared" ca="1" si="583"/>
        <v>550.91113071944892</v>
      </c>
      <c r="CJ656" s="14">
        <f t="shared" ca="1" si="559"/>
        <v>1496287.2951667549</v>
      </c>
      <c r="CK656" s="15">
        <f ca="1">SUM(CI$12:CI656)</f>
        <v>760198.51277686295</v>
      </c>
      <c r="CL656" s="16">
        <f ca="1">SUM(CG$12:CG656)+SUMIF(CH$12:CH656, "&lt;0")</f>
        <v>736088.7823898918</v>
      </c>
    </row>
    <row r="657" spans="1:90" x14ac:dyDescent="0.2">
      <c r="A657" s="24">
        <v>44828</v>
      </c>
      <c r="B657" s="54">
        <f ca="1">IF($A657&gt;= $C$5,$C$6, INDEX('Historical Data'!$D$2:$D$745, MATCH(A657, 'Historical Data'!$B$2:$B$745, 0)))</f>
        <v>1295.6389999999997</v>
      </c>
      <c r="C657" s="14">
        <f t="shared" ca="1" si="539"/>
        <v>1295.6389999999994</v>
      </c>
      <c r="D657" s="14">
        <f t="shared" ca="1" si="560"/>
        <v>212.36700000000201</v>
      </c>
      <c r="E657" s="14">
        <f t="shared" ca="1" si="569"/>
        <v>1083.2719999999977</v>
      </c>
      <c r="F657" s="14">
        <f t="shared" ca="1" si="561"/>
        <v>1083.2719999999977</v>
      </c>
      <c r="G657" s="14">
        <f t="shared" ca="1" si="584"/>
        <v>814048.64999999688</v>
      </c>
      <c r="H657" s="15">
        <f ca="1">SUM(F$12:F657)</f>
        <v>414642.43600000028</v>
      </c>
      <c r="I657" s="16">
        <f ca="1">SUM(D$12:D657)+SUMIF(E$12:E657, "&lt;0")</f>
        <v>399406.21400000015</v>
      </c>
      <c r="J657" s="15"/>
      <c r="K657" s="9">
        <v>44828</v>
      </c>
      <c r="L657" s="14">
        <f t="shared" ca="1" si="585"/>
        <v>1788.5130798771124</v>
      </c>
      <c r="M657" s="14">
        <f t="shared" ca="1" si="540"/>
        <v>1788.5130798771129</v>
      </c>
      <c r="N657" s="14">
        <f t="shared" ca="1" si="546"/>
        <v>212.36700000000201</v>
      </c>
      <c r="O657" s="14">
        <f t="shared" ca="1" si="570"/>
        <v>1576.1460798771104</v>
      </c>
      <c r="P657" s="14">
        <f t="shared" ca="1" si="571"/>
        <v>1576.1460798771104</v>
      </c>
      <c r="Q657" s="14">
        <f t="shared" ca="1" si="554"/>
        <v>1098436.994089097</v>
      </c>
      <c r="R657" s="15">
        <f ca="1">SUM(P$12:P657)</f>
        <v>557083.04508448462</v>
      </c>
      <c r="S657" s="16">
        <f ca="1">SUM(N$12:N657)+SUMIF(O$12:O657, "&lt;0")</f>
        <v>541353.94900460762</v>
      </c>
      <c r="U657" s="9">
        <v>44828</v>
      </c>
      <c r="V657" s="14">
        <f t="shared" ca="1" si="586"/>
        <v>1250</v>
      </c>
      <c r="W657" s="14">
        <f t="shared" ca="1" si="541"/>
        <v>1250</v>
      </c>
      <c r="X657" s="14">
        <f t="shared" ca="1" si="547"/>
        <v>212.36700000000201</v>
      </c>
      <c r="Y657" s="14">
        <f t="shared" ca="1" si="572"/>
        <v>1037.632999999998</v>
      </c>
      <c r="Z657" s="14">
        <f t="shared" ca="1" si="573"/>
        <v>1037.632999999998</v>
      </c>
      <c r="AA657" s="14">
        <f t="shared" ca="1" si="555"/>
        <v>787714.94699999993</v>
      </c>
      <c r="AB657" s="15">
        <f ca="1">SUM(Z$12:Z657)</f>
        <v>401452.7649999999</v>
      </c>
      <c r="AC657" s="16">
        <f ca="1">SUM(X$12:X657)+SUMIF(Y$12:Y657, "&lt;0")</f>
        <v>386262.18200000015</v>
      </c>
      <c r="AE657" s="9">
        <v>44828</v>
      </c>
      <c r="AF657" s="14">
        <f t="shared" ca="1" si="562"/>
        <v>2000</v>
      </c>
      <c r="AG657" s="14">
        <f t="shared" ca="1" si="537"/>
        <v>2000</v>
      </c>
      <c r="AH657" s="14">
        <f t="shared" ca="1" si="548"/>
        <v>423.85392012288958</v>
      </c>
      <c r="AI657" s="14">
        <f t="shared" ca="1" si="563"/>
        <v>1576.1460798771104</v>
      </c>
      <c r="AJ657" s="14">
        <f t="shared" ca="1" si="564"/>
        <v>1576.1460798771104</v>
      </c>
      <c r="AK657" s="14">
        <f t="shared" ca="1" si="574"/>
        <v>1219489.5629979603</v>
      </c>
      <c r="AL657" s="15">
        <f ca="1">SUM(AJ$12:AJ657)</f>
        <v>617991.27807987737</v>
      </c>
      <c r="AM657" s="16">
        <f ca="1">SUM(AH$12:AH657)+SUMIF(AI$12:AI657, "&lt;0")</f>
        <v>601498.28491808311</v>
      </c>
      <c r="AO657" s="9">
        <v>44828</v>
      </c>
      <c r="AP657" s="14">
        <f t="shared" ca="1" si="565"/>
        <v>3000</v>
      </c>
      <c r="AQ657" s="14">
        <f t="shared" ca="1" si="542"/>
        <v>3000</v>
      </c>
      <c r="AR657" s="14">
        <f t="shared" ca="1" si="549"/>
        <v>831.03251937750474</v>
      </c>
      <c r="AS657" s="14">
        <f t="shared" ca="1" si="575"/>
        <v>2168.9674806224953</v>
      </c>
      <c r="AT657" s="14">
        <f t="shared" ca="1" si="576"/>
        <v>2168.9674806224953</v>
      </c>
      <c r="AU657" s="14">
        <f t="shared" ca="1" si="556"/>
        <v>1768390.7878561858</v>
      </c>
      <c r="AV657" s="15">
        <f ca="1">SUM(AT$12:AT657)</f>
        <v>899470.97294691647</v>
      </c>
      <c r="AW657" s="16">
        <f ca="1">SUM(AR$12:AR657)+SUMIF(AS$12:AS657, "&lt;0")</f>
        <v>868919.81490926933</v>
      </c>
      <c r="AX657" s="15"/>
      <c r="AZ657" s="9">
        <v>44828</v>
      </c>
      <c r="BA657" s="14">
        <f t="shared" ca="1" si="587"/>
        <v>1500</v>
      </c>
      <c r="BB657" s="14">
        <f t="shared" ca="1" si="543"/>
        <v>1500</v>
      </c>
      <c r="BC657" s="14">
        <f t="shared" ca="1" si="550"/>
        <v>212.36700000000201</v>
      </c>
      <c r="BD657" s="14">
        <f t="shared" ca="1" si="577"/>
        <v>1287.632999999998</v>
      </c>
      <c r="BE657" s="14">
        <f t="shared" ca="1" si="578"/>
        <v>1287.632999999998</v>
      </c>
      <c r="BF657" s="14">
        <f t="shared" ca="1" si="557"/>
        <v>931964.94699999993</v>
      </c>
      <c r="BG657" s="15">
        <f ca="1">SUM(BE$12:BE657)</f>
        <v>473702.76500000001</v>
      </c>
      <c r="BH657" s="16">
        <f ca="1">SUM(BC$12:BC657)+SUMIF(BD$12:BD657, "&lt;0")</f>
        <v>458262.18200000003</v>
      </c>
      <c r="BJ657" s="9">
        <v>44828</v>
      </c>
      <c r="BK657" s="14">
        <f t="shared" ca="1" si="588"/>
        <v>1750</v>
      </c>
      <c r="BL657" s="14">
        <f t="shared" ca="1" si="544"/>
        <v>1750</v>
      </c>
      <c r="BM657" s="14">
        <f t="shared" ca="1" si="551"/>
        <v>212.36700000000201</v>
      </c>
      <c r="BN657" s="14">
        <f t="shared" ca="1" si="579"/>
        <v>1537.632999999998</v>
      </c>
      <c r="BO657" s="14">
        <f t="shared" ca="1" si="580"/>
        <v>1537.632999999998</v>
      </c>
      <c r="BP657" s="14">
        <f t="shared" ca="1" si="558"/>
        <v>1076214.9469999999</v>
      </c>
      <c r="BQ657" s="15">
        <f ca="1">SUM(BO$12:BO657)</f>
        <v>545952.76499999978</v>
      </c>
      <c r="BR657" s="16">
        <f ca="1">SUM(BM$12:BM657)+SUMIF(BN$12:BN657, "&lt;0")</f>
        <v>530262.18199999991</v>
      </c>
      <c r="BT657" s="9">
        <v>44828</v>
      </c>
      <c r="BU657" s="14">
        <f t="shared" ca="1" si="566"/>
        <v>2000</v>
      </c>
      <c r="BV657" s="14">
        <f t="shared" ca="1" si="538"/>
        <v>2000</v>
      </c>
      <c r="BW657" s="14">
        <f t="shared" ca="1" si="552"/>
        <v>423.85392012288958</v>
      </c>
      <c r="BX657" s="14">
        <f t="shared" ca="1" si="567"/>
        <v>1576.1460798771104</v>
      </c>
      <c r="BY657" s="14">
        <f t="shared" ca="1" si="568"/>
        <v>1576.1460798771104</v>
      </c>
      <c r="BZ657" s="14">
        <f t="shared" ca="1" si="581"/>
        <v>1219489.5629979603</v>
      </c>
      <c r="CA657" s="15">
        <f ca="1">SUM(BY$12:BY657)</f>
        <v>617991.27807987737</v>
      </c>
      <c r="CB657" s="16">
        <f ca="1">SUM(BW$12:BW657)+SUMIF(BX$12:BX657, "&lt;0")</f>
        <v>601498.28491808311</v>
      </c>
      <c r="CD657" s="9">
        <v>44828</v>
      </c>
      <c r="CE657" s="14">
        <f t="shared" ca="1" si="589"/>
        <v>2500</v>
      </c>
      <c r="CF657" s="14">
        <f t="shared" ca="1" si="545"/>
        <v>2500</v>
      </c>
      <c r="CG657" s="14">
        <f t="shared" ca="1" si="553"/>
        <v>831.03251937750474</v>
      </c>
      <c r="CH657" s="14">
        <f t="shared" ca="1" si="582"/>
        <v>1668.9674806224953</v>
      </c>
      <c r="CI657" s="14">
        <f t="shared" ca="1" si="583"/>
        <v>1668.9674806224953</v>
      </c>
      <c r="CJ657" s="14">
        <f t="shared" ca="1" si="559"/>
        <v>1498787.2951667549</v>
      </c>
      <c r="CK657" s="15">
        <f ca="1">SUM(CI$12:CI657)</f>
        <v>761867.48025748541</v>
      </c>
      <c r="CL657" s="16">
        <f ca="1">SUM(CG$12:CG657)+SUMIF(CH$12:CH657, "&lt;0")</f>
        <v>736919.81490926933</v>
      </c>
    </row>
    <row r="658" spans="1:90" x14ac:dyDescent="0.2">
      <c r="A658" s="24">
        <v>44829</v>
      </c>
      <c r="B658" s="54">
        <f ca="1">IF($A658&gt;= $C$5,$C$6, INDEX('Historical Data'!$D$2:$D$745, MATCH(A658, 'Historical Data'!$B$2:$B$745, 0)))</f>
        <v>1295.6389999999997</v>
      </c>
      <c r="C658" s="14">
        <f t="shared" ca="1" si="539"/>
        <v>1295.6389999999994</v>
      </c>
      <c r="D658" s="14">
        <f t="shared" ca="1" si="560"/>
        <v>195</v>
      </c>
      <c r="E658" s="14">
        <f t="shared" ca="1" si="569"/>
        <v>1100.6389999999997</v>
      </c>
      <c r="F658" s="14">
        <f t="shared" ca="1" si="561"/>
        <v>1100.6389999999997</v>
      </c>
      <c r="G658" s="14">
        <f t="shared" ca="1" si="584"/>
        <v>815344.28899999685</v>
      </c>
      <c r="H658" s="15">
        <f ca="1">SUM(F$12:F658)</f>
        <v>415743.0750000003</v>
      </c>
      <c r="I658" s="16">
        <f ca="1">SUM(D$12:D658)+SUMIF(E$12:E658, "&lt;0")</f>
        <v>399601.21400000015</v>
      </c>
      <c r="J658" s="15"/>
      <c r="K658" s="9">
        <v>44829</v>
      </c>
      <c r="L658" s="14">
        <f t="shared" ca="1" si="585"/>
        <v>1788.5130798771124</v>
      </c>
      <c r="M658" s="14">
        <f t="shared" ca="1" si="540"/>
        <v>1788.5130798771129</v>
      </c>
      <c r="N658" s="14">
        <f t="shared" ca="1" si="546"/>
        <v>195</v>
      </c>
      <c r="O658" s="14">
        <f t="shared" ca="1" si="570"/>
        <v>1593.5130798771124</v>
      </c>
      <c r="P658" s="14">
        <f t="shared" ca="1" si="571"/>
        <v>1593.5130798771124</v>
      </c>
      <c r="Q658" s="14">
        <f t="shared" ca="1" si="554"/>
        <v>1100225.507168974</v>
      </c>
      <c r="R658" s="15">
        <f ca="1">SUM(P$12:P658)</f>
        <v>558676.55816436175</v>
      </c>
      <c r="S658" s="16">
        <f ca="1">SUM(N$12:N658)+SUMIF(O$12:O658, "&lt;0")</f>
        <v>541548.94900460762</v>
      </c>
      <c r="U658" s="9">
        <v>44829</v>
      </c>
      <c r="V658" s="14">
        <f t="shared" ca="1" si="586"/>
        <v>1250</v>
      </c>
      <c r="W658" s="14">
        <f t="shared" ca="1" si="541"/>
        <v>1250</v>
      </c>
      <c r="X658" s="14">
        <f t="shared" ca="1" si="547"/>
        <v>195</v>
      </c>
      <c r="Y658" s="14">
        <f t="shared" ca="1" si="572"/>
        <v>1055</v>
      </c>
      <c r="Z658" s="14">
        <f t="shared" ca="1" si="573"/>
        <v>1055</v>
      </c>
      <c r="AA658" s="14">
        <f t="shared" ca="1" si="555"/>
        <v>788964.94699999993</v>
      </c>
      <c r="AB658" s="15">
        <f ca="1">SUM(Z$12:Z658)</f>
        <v>402507.7649999999</v>
      </c>
      <c r="AC658" s="16">
        <f ca="1">SUM(X$12:X658)+SUMIF(Y$12:Y658, "&lt;0")</f>
        <v>386457.18200000015</v>
      </c>
      <c r="AE658" s="9">
        <v>44829</v>
      </c>
      <c r="AF658" s="14">
        <f t="shared" ca="1" si="562"/>
        <v>2000</v>
      </c>
      <c r="AG658" s="14">
        <f t="shared" ref="AG658:AG721" ca="1" si="590">AVERAGE(AF652:AF658)</f>
        <v>2000</v>
      </c>
      <c r="AH658" s="14">
        <f t="shared" ca="1" si="548"/>
        <v>380.70919014882497</v>
      </c>
      <c r="AI658" s="14">
        <f t="shared" ca="1" si="563"/>
        <v>1619.290809851175</v>
      </c>
      <c r="AJ658" s="14">
        <f t="shared" ca="1" si="564"/>
        <v>1619.290809851175</v>
      </c>
      <c r="AK658" s="14">
        <f t="shared" ca="1" si="574"/>
        <v>1221489.5629979603</v>
      </c>
      <c r="AL658" s="15">
        <f ca="1">SUM(AJ$12:AJ658)</f>
        <v>619610.56888972851</v>
      </c>
      <c r="AM658" s="16">
        <f ca="1">SUM(AH$12:AH658)+SUMIF(AI$12:AI658, "&lt;0")</f>
        <v>601878.99410823197</v>
      </c>
      <c r="AO658" s="9">
        <v>44829</v>
      </c>
      <c r="AP658" s="14">
        <f t="shared" ca="1" si="565"/>
        <v>3000</v>
      </c>
      <c r="AQ658" s="14">
        <f t="shared" ca="1" si="542"/>
        <v>3000</v>
      </c>
      <c r="AR658" s="14">
        <f t="shared" ca="1" si="549"/>
        <v>813.66551937750319</v>
      </c>
      <c r="AS658" s="14">
        <f t="shared" ca="1" si="575"/>
        <v>2186.3344806224968</v>
      </c>
      <c r="AT658" s="14">
        <f t="shared" ca="1" si="576"/>
        <v>2186.3344806224968</v>
      </c>
      <c r="AU658" s="14">
        <f t="shared" ca="1" si="556"/>
        <v>1771390.7878561858</v>
      </c>
      <c r="AV658" s="15">
        <f ca="1">SUM(AT$12:AT658)</f>
        <v>901657.30742753902</v>
      </c>
      <c r="AW658" s="16">
        <f ca="1">SUM(AR$12:AR658)+SUMIF(AS$12:AS658, "&lt;0")</f>
        <v>869733.48042864678</v>
      </c>
      <c r="AX658" s="15"/>
      <c r="AZ658" s="9">
        <v>44829</v>
      </c>
      <c r="BA658" s="14">
        <f t="shared" ca="1" si="587"/>
        <v>1500</v>
      </c>
      <c r="BB658" s="14">
        <f t="shared" ca="1" si="543"/>
        <v>1500</v>
      </c>
      <c r="BC658" s="14">
        <f t="shared" ca="1" si="550"/>
        <v>195</v>
      </c>
      <c r="BD658" s="14">
        <f t="shared" ca="1" si="577"/>
        <v>1305</v>
      </c>
      <c r="BE658" s="14">
        <f t="shared" ca="1" si="578"/>
        <v>1305</v>
      </c>
      <c r="BF658" s="14">
        <f t="shared" ca="1" si="557"/>
        <v>933464.94699999993</v>
      </c>
      <c r="BG658" s="15">
        <f ca="1">SUM(BE$12:BE658)</f>
        <v>475007.76500000001</v>
      </c>
      <c r="BH658" s="16">
        <f ca="1">SUM(BC$12:BC658)+SUMIF(BD$12:BD658, "&lt;0")</f>
        <v>458457.18200000003</v>
      </c>
      <c r="BJ658" s="9">
        <v>44829</v>
      </c>
      <c r="BK658" s="14">
        <f t="shared" ca="1" si="588"/>
        <v>1750</v>
      </c>
      <c r="BL658" s="14">
        <f t="shared" ca="1" si="544"/>
        <v>1750</v>
      </c>
      <c r="BM658" s="14">
        <f t="shared" ca="1" si="551"/>
        <v>195</v>
      </c>
      <c r="BN658" s="14">
        <f t="shared" ca="1" si="579"/>
        <v>1555</v>
      </c>
      <c r="BO658" s="14">
        <f t="shared" ca="1" si="580"/>
        <v>1555</v>
      </c>
      <c r="BP658" s="14">
        <f t="shared" ca="1" si="558"/>
        <v>1077964.9469999999</v>
      </c>
      <c r="BQ658" s="15">
        <f ca="1">SUM(BO$12:BO658)</f>
        <v>547507.76499999978</v>
      </c>
      <c r="BR658" s="16">
        <f ca="1">SUM(BM$12:BM658)+SUMIF(BN$12:BN658, "&lt;0")</f>
        <v>530457.18199999991</v>
      </c>
      <c r="BT658" s="9">
        <v>44829</v>
      </c>
      <c r="BU658" s="14">
        <f t="shared" ca="1" si="566"/>
        <v>2000</v>
      </c>
      <c r="BV658" s="14">
        <f t="shared" ref="BV658:BV721" ca="1" si="591">AVERAGE(BU652:BU658)</f>
        <v>2000</v>
      </c>
      <c r="BW658" s="14">
        <f t="shared" ca="1" si="552"/>
        <v>380.70919014882497</v>
      </c>
      <c r="BX658" s="14">
        <f t="shared" ca="1" si="567"/>
        <v>1619.290809851175</v>
      </c>
      <c r="BY658" s="14">
        <f t="shared" ca="1" si="568"/>
        <v>1619.290809851175</v>
      </c>
      <c r="BZ658" s="14">
        <f t="shared" ca="1" si="581"/>
        <v>1221489.5629979603</v>
      </c>
      <c r="CA658" s="15">
        <f ca="1">SUM(BY$12:BY658)</f>
        <v>619610.56888972851</v>
      </c>
      <c r="CB658" s="16">
        <f ca="1">SUM(BW$12:BW658)+SUMIF(BX$12:BX658, "&lt;0")</f>
        <v>601878.99410823197</v>
      </c>
      <c r="CD658" s="9">
        <v>44829</v>
      </c>
      <c r="CE658" s="14">
        <f t="shared" ca="1" si="589"/>
        <v>2500</v>
      </c>
      <c r="CF658" s="14">
        <f t="shared" ca="1" si="545"/>
        <v>2500</v>
      </c>
      <c r="CG658" s="14">
        <f t="shared" ca="1" si="553"/>
        <v>813.66551937750296</v>
      </c>
      <c r="CH658" s="14">
        <f t="shared" ca="1" si="582"/>
        <v>1686.334480622497</v>
      </c>
      <c r="CI658" s="14">
        <f t="shared" ca="1" si="583"/>
        <v>1686.334480622497</v>
      </c>
      <c r="CJ658" s="14">
        <f t="shared" ca="1" si="559"/>
        <v>1501287.2951667549</v>
      </c>
      <c r="CK658" s="15">
        <f ca="1">SUM(CI$12:CI658)</f>
        <v>763553.81473810796</v>
      </c>
      <c r="CL658" s="16">
        <f ca="1">SUM(CG$12:CG658)+SUMIF(CH$12:CH658, "&lt;0")</f>
        <v>737733.48042864678</v>
      </c>
    </row>
    <row r="659" spans="1:90" x14ac:dyDescent="0.2">
      <c r="A659" s="24">
        <v>44830</v>
      </c>
      <c r="B659" s="54">
        <f ca="1">IF($A659&gt;= $C$5,$C$6, INDEX('Historical Data'!$D$2:$D$745, MATCH(A659, 'Historical Data'!$B$2:$B$745, 0)))</f>
        <v>1295.6389999999997</v>
      </c>
      <c r="C659" s="14">
        <f t="shared" ref="C659:C722" ca="1" si="592">AVERAGE(B653:B659)</f>
        <v>1295.6389999999994</v>
      </c>
      <c r="D659" s="14">
        <f t="shared" ca="1" si="560"/>
        <v>517.01900000000023</v>
      </c>
      <c r="E659" s="14">
        <f t="shared" ca="1" si="569"/>
        <v>778.61999999999944</v>
      </c>
      <c r="F659" s="14">
        <f t="shared" ca="1" si="561"/>
        <v>778.61999999999944</v>
      </c>
      <c r="G659" s="14">
        <f t="shared" ca="1" si="584"/>
        <v>816639.92799999681</v>
      </c>
      <c r="H659" s="15">
        <f ca="1">SUM(F$12:F659)</f>
        <v>416521.6950000003</v>
      </c>
      <c r="I659" s="16">
        <f ca="1">SUM(D$12:D659)+SUMIF(E$12:E659, "&lt;0")</f>
        <v>400118.23300000012</v>
      </c>
      <c r="J659" s="15"/>
      <c r="K659" s="9">
        <v>44830</v>
      </c>
      <c r="L659" s="14">
        <f t="shared" ca="1" si="585"/>
        <v>1788.5130798771124</v>
      </c>
      <c r="M659" s="14">
        <f t="shared" ref="M659:M722" ca="1" si="593">AVERAGE(L653:L659)</f>
        <v>1788.5130798771129</v>
      </c>
      <c r="N659" s="14">
        <f t="shared" ca="1" si="546"/>
        <v>517.01900000000023</v>
      </c>
      <c r="O659" s="14">
        <f t="shared" ca="1" si="570"/>
        <v>1271.4940798771122</v>
      </c>
      <c r="P659" s="14">
        <f t="shared" ca="1" si="571"/>
        <v>1271.4940798771122</v>
      </c>
      <c r="Q659" s="14">
        <f t="shared" ca="1" si="554"/>
        <v>1102014.020248851</v>
      </c>
      <c r="R659" s="15">
        <f ca="1">SUM(P$12:P659)</f>
        <v>559948.0522442389</v>
      </c>
      <c r="S659" s="16">
        <f ca="1">SUM(N$12:N659)+SUMIF(O$12:O659, "&lt;0")</f>
        <v>542065.9680046076</v>
      </c>
      <c r="U659" s="9">
        <v>44830</v>
      </c>
      <c r="V659" s="14">
        <f t="shared" ca="1" si="586"/>
        <v>1250</v>
      </c>
      <c r="W659" s="14">
        <f t="shared" ref="W659:W722" ca="1" si="594">AVERAGE(V653:V659)</f>
        <v>1250</v>
      </c>
      <c r="X659" s="14">
        <f t="shared" ca="1" si="547"/>
        <v>517.01900000000023</v>
      </c>
      <c r="Y659" s="14">
        <f t="shared" ca="1" si="572"/>
        <v>732.98099999999977</v>
      </c>
      <c r="Z659" s="14">
        <f t="shared" ca="1" si="573"/>
        <v>732.98099999999977</v>
      </c>
      <c r="AA659" s="14">
        <f t="shared" ca="1" si="555"/>
        <v>790214.94699999993</v>
      </c>
      <c r="AB659" s="15">
        <f ca="1">SUM(Z$12:Z659)</f>
        <v>403240.74599999993</v>
      </c>
      <c r="AC659" s="16">
        <f ca="1">SUM(X$12:X659)+SUMIF(Y$12:Y659, "&lt;0")</f>
        <v>386974.20100000012</v>
      </c>
      <c r="AE659" s="9">
        <v>44830</v>
      </c>
      <c r="AF659" s="14">
        <f t="shared" ca="1" si="562"/>
        <v>2000</v>
      </c>
      <c r="AG659" s="14">
        <f t="shared" ca="1" si="590"/>
        <v>2000</v>
      </c>
      <c r="AH659" s="14">
        <f t="shared" ca="1" si="548"/>
        <v>676.95046017476261</v>
      </c>
      <c r="AI659" s="14">
        <f t="shared" ca="1" si="563"/>
        <v>1323.0495398252374</v>
      </c>
      <c r="AJ659" s="14">
        <f t="shared" ca="1" si="564"/>
        <v>1323.0495398252374</v>
      </c>
      <c r="AK659" s="14">
        <f t="shared" ca="1" si="574"/>
        <v>1223489.5629979603</v>
      </c>
      <c r="AL659" s="15">
        <f ca="1">SUM(AJ$12:AJ659)</f>
        <v>620933.6184295537</v>
      </c>
      <c r="AM659" s="16">
        <f ca="1">SUM(AH$12:AH659)+SUMIF(AI$12:AI659, "&lt;0")</f>
        <v>602555.94456840679</v>
      </c>
      <c r="AO659" s="9">
        <v>44830</v>
      </c>
      <c r="AP659" s="14">
        <f t="shared" ca="1" si="565"/>
        <v>3000</v>
      </c>
      <c r="AQ659" s="14">
        <f t="shared" ref="AQ659:AQ722" ca="1" si="595">ROUND(AVERAGE(AP653:AP659), 0)</f>
        <v>3000</v>
      </c>
      <c r="AR659" s="14">
        <f t="shared" ca="1" si="549"/>
        <v>1135.684519377503</v>
      </c>
      <c r="AS659" s="14">
        <f t="shared" ca="1" si="575"/>
        <v>1864.315480622497</v>
      </c>
      <c r="AT659" s="14">
        <f t="shared" ca="1" si="576"/>
        <v>1864.315480622497</v>
      </c>
      <c r="AU659" s="14">
        <f t="shared" ca="1" si="556"/>
        <v>1774390.7878561858</v>
      </c>
      <c r="AV659" s="15">
        <f ca="1">SUM(AT$12:AT659)</f>
        <v>903521.62290816149</v>
      </c>
      <c r="AW659" s="16">
        <f ca="1">SUM(AR$12:AR659)+SUMIF(AS$12:AS659, "&lt;0")</f>
        <v>870869.16494802432</v>
      </c>
      <c r="AX659" s="15"/>
      <c r="AZ659" s="9">
        <v>44830</v>
      </c>
      <c r="BA659" s="14">
        <f t="shared" ca="1" si="587"/>
        <v>1500</v>
      </c>
      <c r="BB659" s="14">
        <f t="shared" ref="BB659:BB722" ca="1" si="596">AVERAGE(BA653:BA659)</f>
        <v>1500</v>
      </c>
      <c r="BC659" s="14">
        <f t="shared" ca="1" si="550"/>
        <v>517.01900000000023</v>
      </c>
      <c r="BD659" s="14">
        <f t="shared" ca="1" si="577"/>
        <v>982.98099999999977</v>
      </c>
      <c r="BE659" s="14">
        <f t="shared" ca="1" si="578"/>
        <v>982.98099999999977</v>
      </c>
      <c r="BF659" s="14">
        <f t="shared" ca="1" si="557"/>
        <v>934964.94699999993</v>
      </c>
      <c r="BG659" s="15">
        <f ca="1">SUM(BE$12:BE659)</f>
        <v>475990.74600000004</v>
      </c>
      <c r="BH659" s="16">
        <f ca="1">SUM(BC$12:BC659)+SUMIF(BD$12:BD659, "&lt;0")</f>
        <v>458974.201</v>
      </c>
      <c r="BJ659" s="9">
        <v>44830</v>
      </c>
      <c r="BK659" s="14">
        <f t="shared" ca="1" si="588"/>
        <v>1750</v>
      </c>
      <c r="BL659" s="14">
        <f t="shared" ref="BL659:BL722" ca="1" si="597">AVERAGE(BK653:BK659)</f>
        <v>1750</v>
      </c>
      <c r="BM659" s="14">
        <f t="shared" ca="1" si="551"/>
        <v>517.01900000000023</v>
      </c>
      <c r="BN659" s="14">
        <f t="shared" ca="1" si="579"/>
        <v>1232.9809999999998</v>
      </c>
      <c r="BO659" s="14">
        <f t="shared" ca="1" si="580"/>
        <v>1232.9809999999998</v>
      </c>
      <c r="BP659" s="14">
        <f t="shared" ca="1" si="558"/>
        <v>1079714.9469999999</v>
      </c>
      <c r="BQ659" s="15">
        <f ca="1">SUM(BO$12:BO659)</f>
        <v>548740.74599999981</v>
      </c>
      <c r="BR659" s="16">
        <f ca="1">SUM(BM$12:BM659)+SUMIF(BN$12:BN659, "&lt;0")</f>
        <v>530974.20099999988</v>
      </c>
      <c r="BT659" s="9">
        <v>44830</v>
      </c>
      <c r="BU659" s="14">
        <f t="shared" ca="1" si="566"/>
        <v>2000</v>
      </c>
      <c r="BV659" s="14">
        <f t="shared" ca="1" si="591"/>
        <v>2000</v>
      </c>
      <c r="BW659" s="14">
        <f t="shared" ca="1" si="552"/>
        <v>676.95046017476261</v>
      </c>
      <c r="BX659" s="14">
        <f t="shared" ca="1" si="567"/>
        <v>1323.0495398252374</v>
      </c>
      <c r="BY659" s="14">
        <f t="shared" ca="1" si="568"/>
        <v>1323.0495398252374</v>
      </c>
      <c r="BZ659" s="14">
        <f t="shared" ca="1" si="581"/>
        <v>1223489.5629979603</v>
      </c>
      <c r="CA659" s="15">
        <f ca="1">SUM(BY$12:BY659)</f>
        <v>620933.6184295537</v>
      </c>
      <c r="CB659" s="16">
        <f ca="1">SUM(BW$12:BW659)+SUMIF(BX$12:BX659, "&lt;0")</f>
        <v>602555.94456840679</v>
      </c>
      <c r="CD659" s="9">
        <v>44830</v>
      </c>
      <c r="CE659" s="14">
        <f t="shared" ca="1" si="589"/>
        <v>2500</v>
      </c>
      <c r="CF659" s="14">
        <f t="shared" ref="CF659:CF722" ca="1" si="598">AVERAGE(CE653:CE659)</f>
        <v>2500</v>
      </c>
      <c r="CG659" s="14">
        <f t="shared" ca="1" si="553"/>
        <v>1135.684519377503</v>
      </c>
      <c r="CH659" s="14">
        <f t="shared" ca="1" si="582"/>
        <v>1364.315480622497</v>
      </c>
      <c r="CI659" s="14">
        <f t="shared" ca="1" si="583"/>
        <v>1364.315480622497</v>
      </c>
      <c r="CJ659" s="14">
        <f t="shared" ca="1" si="559"/>
        <v>1503787.2951667549</v>
      </c>
      <c r="CK659" s="15">
        <f ca="1">SUM(CI$12:CI659)</f>
        <v>764918.13021873042</v>
      </c>
      <c r="CL659" s="16">
        <f ca="1">SUM(CG$12:CG659)+SUMIF(CH$12:CH659, "&lt;0")</f>
        <v>738869.16494802432</v>
      </c>
    </row>
    <row r="660" spans="1:90" x14ac:dyDescent="0.2">
      <c r="A660" s="24">
        <v>44831</v>
      </c>
      <c r="B660" s="54">
        <f ca="1">IF($A660&gt;= $C$5,$C$6, INDEX('Historical Data'!$D$2:$D$745, MATCH(A660, 'Historical Data'!$B$2:$B$745, 0)))</f>
        <v>1295.6389999999997</v>
      </c>
      <c r="C660" s="14">
        <f t="shared" ca="1" si="592"/>
        <v>1295.6389999999994</v>
      </c>
      <c r="D660" s="14">
        <f t="shared" ca="1" si="560"/>
        <v>561.28600000000006</v>
      </c>
      <c r="E660" s="14">
        <f t="shared" ca="1" si="569"/>
        <v>734.35299999999961</v>
      </c>
      <c r="F660" s="14">
        <f t="shared" ca="1" si="561"/>
        <v>734.35299999999961</v>
      </c>
      <c r="G660" s="14">
        <f t="shared" ca="1" si="584"/>
        <v>817935.56699999678</v>
      </c>
      <c r="H660" s="15">
        <f ca="1">SUM(F$12:F660)</f>
        <v>417256.0480000003</v>
      </c>
      <c r="I660" s="16">
        <f ca="1">SUM(D$12:D660)+SUMIF(E$12:E660, "&lt;0")</f>
        <v>400679.51900000015</v>
      </c>
      <c r="J660" s="15"/>
      <c r="K660" s="9">
        <v>44831</v>
      </c>
      <c r="L660" s="14">
        <f t="shared" ca="1" si="585"/>
        <v>1788.5130798771124</v>
      </c>
      <c r="M660" s="14">
        <f t="shared" ca="1" si="593"/>
        <v>1788.5130798771129</v>
      </c>
      <c r="N660" s="14">
        <f t="shared" ca="1" si="546"/>
        <v>561.28600000000006</v>
      </c>
      <c r="O660" s="14">
        <f t="shared" ca="1" si="570"/>
        <v>1227.2270798771124</v>
      </c>
      <c r="P660" s="14">
        <f t="shared" ca="1" si="571"/>
        <v>1227.2270798771124</v>
      </c>
      <c r="Q660" s="14">
        <f t="shared" ca="1" si="554"/>
        <v>1103802.5333287281</v>
      </c>
      <c r="R660" s="15">
        <f ca="1">SUM(P$12:P660)</f>
        <v>561175.27932411607</v>
      </c>
      <c r="S660" s="16">
        <f ca="1">SUM(N$12:N660)+SUMIF(O$12:O660, "&lt;0")</f>
        <v>542627.25400460756</v>
      </c>
      <c r="U660" s="9">
        <v>44831</v>
      </c>
      <c r="V660" s="14">
        <f t="shared" ca="1" si="586"/>
        <v>1250</v>
      </c>
      <c r="W660" s="14">
        <f t="shared" ca="1" si="594"/>
        <v>1250</v>
      </c>
      <c r="X660" s="14">
        <f t="shared" ca="1" si="547"/>
        <v>561.28600000000006</v>
      </c>
      <c r="Y660" s="14">
        <f t="shared" ca="1" si="572"/>
        <v>688.71399999999994</v>
      </c>
      <c r="Z660" s="14">
        <f t="shared" ca="1" si="573"/>
        <v>688.71399999999994</v>
      </c>
      <c r="AA660" s="14">
        <f t="shared" ca="1" si="555"/>
        <v>791464.94699999993</v>
      </c>
      <c r="AB660" s="15">
        <f ca="1">SUM(Z$12:Z660)</f>
        <v>403929.4599999999</v>
      </c>
      <c r="AC660" s="16">
        <f ca="1">SUM(X$12:X660)+SUMIF(Y$12:Y660, "&lt;0")</f>
        <v>387535.48700000014</v>
      </c>
      <c r="AE660" s="9">
        <v>44831</v>
      </c>
      <c r="AF660" s="14">
        <f t="shared" ca="1" si="562"/>
        <v>2000</v>
      </c>
      <c r="AG660" s="14">
        <f t="shared" ca="1" si="590"/>
        <v>2000</v>
      </c>
      <c r="AH660" s="14">
        <f t="shared" ca="1" si="548"/>
        <v>695.43973020069984</v>
      </c>
      <c r="AI660" s="14">
        <f t="shared" ca="1" si="563"/>
        <v>1304.5602697993002</v>
      </c>
      <c r="AJ660" s="14">
        <f t="shared" ca="1" si="564"/>
        <v>1304.5602697993002</v>
      </c>
      <c r="AK660" s="14">
        <f t="shared" ca="1" si="574"/>
        <v>1225489.5629979603</v>
      </c>
      <c r="AL660" s="15">
        <f ca="1">SUM(AJ$12:AJ660)</f>
        <v>622238.17869935301</v>
      </c>
      <c r="AM660" s="16">
        <f ca="1">SUM(AH$12:AH660)+SUMIF(AI$12:AI660, "&lt;0")</f>
        <v>603251.38429860747</v>
      </c>
      <c r="AO660" s="9">
        <v>44831</v>
      </c>
      <c r="AP660" s="14">
        <f t="shared" ca="1" si="565"/>
        <v>3000</v>
      </c>
      <c r="AQ660" s="14">
        <f t="shared" ca="1" si="595"/>
        <v>3000</v>
      </c>
      <c r="AR660" s="14">
        <f t="shared" ca="1" si="549"/>
        <v>1179.951519377503</v>
      </c>
      <c r="AS660" s="14">
        <f t="shared" ca="1" si="575"/>
        <v>1820.048480622497</v>
      </c>
      <c r="AT660" s="14">
        <f t="shared" ca="1" si="576"/>
        <v>1820.048480622497</v>
      </c>
      <c r="AU660" s="14">
        <f t="shared" ca="1" si="556"/>
        <v>1777390.7878561858</v>
      </c>
      <c r="AV660" s="15">
        <f ca="1">SUM(AT$12:AT660)</f>
        <v>905341.67138878396</v>
      </c>
      <c r="AW660" s="16">
        <f ca="1">SUM(AR$12:AR660)+SUMIF(AS$12:AS660, "&lt;0")</f>
        <v>872049.11646740185</v>
      </c>
      <c r="AX660" s="15"/>
      <c r="AZ660" s="9">
        <v>44831</v>
      </c>
      <c r="BA660" s="14">
        <f t="shared" ca="1" si="587"/>
        <v>1500</v>
      </c>
      <c r="BB660" s="14">
        <f t="shared" ca="1" si="596"/>
        <v>1500</v>
      </c>
      <c r="BC660" s="14">
        <f t="shared" ca="1" si="550"/>
        <v>561.28600000000006</v>
      </c>
      <c r="BD660" s="14">
        <f t="shared" ca="1" si="577"/>
        <v>938.71399999999994</v>
      </c>
      <c r="BE660" s="14">
        <f t="shared" ca="1" si="578"/>
        <v>938.71399999999994</v>
      </c>
      <c r="BF660" s="14">
        <f t="shared" ca="1" si="557"/>
        <v>936464.94699999993</v>
      </c>
      <c r="BG660" s="15">
        <f ca="1">SUM(BE$12:BE660)</f>
        <v>476929.46</v>
      </c>
      <c r="BH660" s="16">
        <f ca="1">SUM(BC$12:BC660)+SUMIF(BD$12:BD660, "&lt;0")</f>
        <v>459535.48700000002</v>
      </c>
      <c r="BJ660" s="9">
        <v>44831</v>
      </c>
      <c r="BK660" s="14">
        <f t="shared" ca="1" si="588"/>
        <v>1750</v>
      </c>
      <c r="BL660" s="14">
        <f t="shared" ca="1" si="597"/>
        <v>1750</v>
      </c>
      <c r="BM660" s="14">
        <f t="shared" ca="1" si="551"/>
        <v>561.28600000000006</v>
      </c>
      <c r="BN660" s="14">
        <f t="shared" ca="1" si="579"/>
        <v>1188.7139999999999</v>
      </c>
      <c r="BO660" s="14">
        <f t="shared" ca="1" si="580"/>
        <v>1188.7139999999999</v>
      </c>
      <c r="BP660" s="14">
        <f t="shared" ca="1" si="558"/>
        <v>1081464.9469999999</v>
      </c>
      <c r="BQ660" s="15">
        <f ca="1">SUM(BO$12:BO660)</f>
        <v>549929.45999999985</v>
      </c>
      <c r="BR660" s="16">
        <f ca="1">SUM(BM$12:BM660)+SUMIF(BN$12:BN660, "&lt;0")</f>
        <v>531535.48699999985</v>
      </c>
      <c r="BT660" s="9">
        <v>44831</v>
      </c>
      <c r="BU660" s="14">
        <f t="shared" ca="1" si="566"/>
        <v>2000</v>
      </c>
      <c r="BV660" s="14">
        <f t="shared" ca="1" si="591"/>
        <v>2000</v>
      </c>
      <c r="BW660" s="14">
        <f t="shared" ca="1" si="552"/>
        <v>695.43973020069984</v>
      </c>
      <c r="BX660" s="14">
        <f t="shared" ca="1" si="567"/>
        <v>1304.5602697993002</v>
      </c>
      <c r="BY660" s="14">
        <f t="shared" ca="1" si="568"/>
        <v>1304.5602697993002</v>
      </c>
      <c r="BZ660" s="14">
        <f t="shared" ca="1" si="581"/>
        <v>1225489.5629979603</v>
      </c>
      <c r="CA660" s="15">
        <f ca="1">SUM(BY$12:BY660)</f>
        <v>622238.17869935301</v>
      </c>
      <c r="CB660" s="16">
        <f ca="1">SUM(BW$12:BW660)+SUMIF(BX$12:BX660, "&lt;0")</f>
        <v>603251.38429860747</v>
      </c>
      <c r="CD660" s="9">
        <v>44831</v>
      </c>
      <c r="CE660" s="14">
        <f t="shared" ca="1" si="589"/>
        <v>2500</v>
      </c>
      <c r="CF660" s="14">
        <f t="shared" ca="1" si="598"/>
        <v>2500</v>
      </c>
      <c r="CG660" s="14">
        <f t="shared" ca="1" si="553"/>
        <v>1179.951519377503</v>
      </c>
      <c r="CH660" s="14">
        <f t="shared" ca="1" si="582"/>
        <v>1320.048480622497</v>
      </c>
      <c r="CI660" s="14">
        <f t="shared" ca="1" si="583"/>
        <v>1320.048480622497</v>
      </c>
      <c r="CJ660" s="14">
        <f t="shared" ca="1" si="559"/>
        <v>1506287.2951667549</v>
      </c>
      <c r="CK660" s="15">
        <f ca="1">SUM(CI$12:CI660)</f>
        <v>766238.17869935289</v>
      </c>
      <c r="CL660" s="16">
        <f ca="1">SUM(CG$12:CG660)+SUMIF(CH$12:CH660, "&lt;0")</f>
        <v>740049.11646740185</v>
      </c>
    </row>
    <row r="661" spans="1:90" x14ac:dyDescent="0.2">
      <c r="A661" s="24">
        <v>44832</v>
      </c>
      <c r="B661" s="54">
        <f ca="1">IF($A661&gt;= $C$5,$C$6, INDEX('Historical Data'!$D$2:$D$745, MATCH(A661, 'Historical Data'!$B$2:$B$745, 0)))</f>
        <v>1295.6389999999997</v>
      </c>
      <c r="C661" s="14">
        <f t="shared" ca="1" si="592"/>
        <v>1295.6389999999994</v>
      </c>
      <c r="D661" s="14">
        <f t="shared" ca="1" si="560"/>
        <v>1197.1200000000026</v>
      </c>
      <c r="E661" s="14">
        <f t="shared" ca="1" si="569"/>
        <v>98.51899999999705</v>
      </c>
      <c r="F661" s="14">
        <f t="shared" ca="1" si="561"/>
        <v>98.51899999999705</v>
      </c>
      <c r="G661" s="14">
        <f t="shared" ca="1" si="584"/>
        <v>819231.20599999675</v>
      </c>
      <c r="H661" s="15">
        <f ca="1">SUM(F$12:F661)</f>
        <v>417354.56700000027</v>
      </c>
      <c r="I661" s="16">
        <f ca="1">SUM(D$12:D661)+SUMIF(E$12:E661, "&lt;0")</f>
        <v>401876.63900000014</v>
      </c>
      <c r="J661" s="15"/>
      <c r="K661" s="9">
        <v>44832</v>
      </c>
      <c r="L661" s="14">
        <f t="shared" ca="1" si="585"/>
        <v>1788.5130798771124</v>
      </c>
      <c r="M661" s="14">
        <f t="shared" ca="1" si="593"/>
        <v>1788.5130798771129</v>
      </c>
      <c r="N661" s="14">
        <f t="shared" ca="1" si="546"/>
        <v>1197.1200000000026</v>
      </c>
      <c r="O661" s="14">
        <f t="shared" ca="1" si="570"/>
        <v>591.39307987710981</v>
      </c>
      <c r="P661" s="14">
        <f t="shared" ca="1" si="571"/>
        <v>591.39307987710981</v>
      </c>
      <c r="Q661" s="14">
        <f t="shared" ca="1" si="554"/>
        <v>1105591.0464086051</v>
      </c>
      <c r="R661" s="15">
        <f ca="1">SUM(P$12:P661)</f>
        <v>561766.6724039932</v>
      </c>
      <c r="S661" s="16">
        <f ca="1">SUM(N$12:N661)+SUMIF(O$12:O661, "&lt;0")</f>
        <v>543824.37400460755</v>
      </c>
      <c r="U661" s="9">
        <v>44832</v>
      </c>
      <c r="V661" s="14">
        <f t="shared" ca="1" si="586"/>
        <v>1250</v>
      </c>
      <c r="W661" s="14">
        <f t="shared" ca="1" si="594"/>
        <v>1250</v>
      </c>
      <c r="X661" s="14">
        <f t="shared" ca="1" si="547"/>
        <v>1197.1200000000026</v>
      </c>
      <c r="Y661" s="14">
        <f t="shared" ca="1" si="572"/>
        <v>52.879999999997381</v>
      </c>
      <c r="Z661" s="14">
        <f t="shared" ca="1" si="573"/>
        <v>52.879999999997381</v>
      </c>
      <c r="AA661" s="14">
        <f t="shared" ca="1" si="555"/>
        <v>792714.94699999993</v>
      </c>
      <c r="AB661" s="15">
        <f ca="1">SUM(Z$12:Z661)</f>
        <v>403982.33999999991</v>
      </c>
      <c r="AC661" s="16">
        <f ca="1">SUM(X$12:X661)+SUMIF(Y$12:Y661, "&lt;0")</f>
        <v>388732.60700000013</v>
      </c>
      <c r="AE661" s="9">
        <v>44832</v>
      </c>
      <c r="AF661" s="14">
        <f t="shared" ca="1" si="562"/>
        <v>2000</v>
      </c>
      <c r="AG661" s="14">
        <f t="shared" ca="1" si="590"/>
        <v>2000</v>
      </c>
      <c r="AH661" s="14">
        <f t="shared" ca="1" si="548"/>
        <v>1305.4960002266398</v>
      </c>
      <c r="AI661" s="14">
        <f t="shared" ca="1" si="563"/>
        <v>694.50399977336019</v>
      </c>
      <c r="AJ661" s="14">
        <f t="shared" ca="1" si="564"/>
        <v>694.50399977336019</v>
      </c>
      <c r="AK661" s="14">
        <f t="shared" ca="1" si="574"/>
        <v>1227489.5629979603</v>
      </c>
      <c r="AL661" s="15">
        <f ca="1">SUM(AJ$12:AJ661)</f>
        <v>622932.68269912642</v>
      </c>
      <c r="AM661" s="16">
        <f ca="1">SUM(AH$12:AH661)+SUMIF(AI$12:AI661, "&lt;0")</f>
        <v>604556.88029883406</v>
      </c>
      <c r="AO661" s="9">
        <v>44832</v>
      </c>
      <c r="AP661" s="14">
        <f t="shared" ca="1" si="565"/>
        <v>3000</v>
      </c>
      <c r="AQ661" s="14">
        <f t="shared" ca="1" si="595"/>
        <v>3000</v>
      </c>
      <c r="AR661" s="14">
        <f t="shared" ca="1" si="549"/>
        <v>1815.7855193775054</v>
      </c>
      <c r="AS661" s="14">
        <f t="shared" ca="1" si="575"/>
        <v>1184.2144806224946</v>
      </c>
      <c r="AT661" s="14">
        <f t="shared" ca="1" si="576"/>
        <v>1184.2144806224946</v>
      </c>
      <c r="AU661" s="14">
        <f t="shared" ca="1" si="556"/>
        <v>1780390.7878561858</v>
      </c>
      <c r="AV661" s="15">
        <f ca="1">SUM(AT$12:AT661)</f>
        <v>906525.8858694064</v>
      </c>
      <c r="AW661" s="16">
        <f ca="1">SUM(AR$12:AR661)+SUMIF(AS$12:AS661, "&lt;0")</f>
        <v>873864.90198677941</v>
      </c>
      <c r="AX661" s="15"/>
      <c r="AZ661" s="9">
        <v>44832</v>
      </c>
      <c r="BA661" s="14">
        <f t="shared" ca="1" si="587"/>
        <v>1500</v>
      </c>
      <c r="BB661" s="14">
        <f t="shared" ca="1" si="596"/>
        <v>1500</v>
      </c>
      <c r="BC661" s="14">
        <f t="shared" ca="1" si="550"/>
        <v>1197.1200000000026</v>
      </c>
      <c r="BD661" s="14">
        <f t="shared" ca="1" si="577"/>
        <v>302.87999999999738</v>
      </c>
      <c r="BE661" s="14">
        <f t="shared" ca="1" si="578"/>
        <v>302.87999999999738</v>
      </c>
      <c r="BF661" s="14">
        <f t="shared" ca="1" si="557"/>
        <v>937964.94699999993</v>
      </c>
      <c r="BG661" s="15">
        <f ca="1">SUM(BE$12:BE661)</f>
        <v>477232.34</v>
      </c>
      <c r="BH661" s="16">
        <f ca="1">SUM(BC$12:BC661)+SUMIF(BD$12:BD661, "&lt;0")</f>
        <v>460732.60700000002</v>
      </c>
      <c r="BJ661" s="9">
        <v>44832</v>
      </c>
      <c r="BK661" s="14">
        <f t="shared" ca="1" si="588"/>
        <v>1750</v>
      </c>
      <c r="BL661" s="14">
        <f t="shared" ca="1" si="597"/>
        <v>1750</v>
      </c>
      <c r="BM661" s="14">
        <f t="shared" ca="1" si="551"/>
        <v>1197.1200000000026</v>
      </c>
      <c r="BN661" s="14">
        <f t="shared" ca="1" si="579"/>
        <v>552.87999999999738</v>
      </c>
      <c r="BO661" s="14">
        <f t="shared" ca="1" si="580"/>
        <v>552.87999999999738</v>
      </c>
      <c r="BP661" s="14">
        <f t="shared" ca="1" si="558"/>
        <v>1083214.9469999999</v>
      </c>
      <c r="BQ661" s="15">
        <f ca="1">SUM(BO$12:BO661)</f>
        <v>550482.33999999985</v>
      </c>
      <c r="BR661" s="16">
        <f ca="1">SUM(BM$12:BM661)+SUMIF(BN$12:BN661, "&lt;0")</f>
        <v>532732.60699999984</v>
      </c>
      <c r="BT661" s="9">
        <v>44832</v>
      </c>
      <c r="BU661" s="14">
        <f t="shared" ca="1" si="566"/>
        <v>2000</v>
      </c>
      <c r="BV661" s="14">
        <f t="shared" ca="1" si="591"/>
        <v>2000</v>
      </c>
      <c r="BW661" s="14">
        <f t="shared" ca="1" si="552"/>
        <v>1305.4960002266398</v>
      </c>
      <c r="BX661" s="14">
        <f t="shared" ca="1" si="567"/>
        <v>694.50399977336019</v>
      </c>
      <c r="BY661" s="14">
        <f t="shared" ca="1" si="568"/>
        <v>694.50399977336019</v>
      </c>
      <c r="BZ661" s="14">
        <f t="shared" ca="1" si="581"/>
        <v>1227489.5629979603</v>
      </c>
      <c r="CA661" s="15">
        <f ca="1">SUM(BY$12:BY661)</f>
        <v>622932.68269912642</v>
      </c>
      <c r="CB661" s="16">
        <f ca="1">SUM(BW$12:BW661)+SUMIF(BX$12:BX661, "&lt;0")</f>
        <v>604556.88029883406</v>
      </c>
      <c r="CD661" s="9">
        <v>44832</v>
      </c>
      <c r="CE661" s="14">
        <f t="shared" ca="1" si="589"/>
        <v>2500</v>
      </c>
      <c r="CF661" s="14">
        <f t="shared" ca="1" si="598"/>
        <v>2500</v>
      </c>
      <c r="CG661" s="14">
        <f t="shared" ca="1" si="553"/>
        <v>1805.4960002266398</v>
      </c>
      <c r="CH661" s="14">
        <f t="shared" ca="1" si="582"/>
        <v>694.50399977336019</v>
      </c>
      <c r="CI661" s="14">
        <f t="shared" ca="1" si="583"/>
        <v>694.50399977336019</v>
      </c>
      <c r="CJ661" s="14">
        <f t="shared" ca="1" si="559"/>
        <v>1508787.2951667549</v>
      </c>
      <c r="CK661" s="15">
        <f ca="1">SUM(CI$12:CI661)</f>
        <v>766932.68269912631</v>
      </c>
      <c r="CL661" s="16">
        <f ca="1">SUM(CG$12:CG661)+SUMIF(CH$12:CH661, "&lt;0")</f>
        <v>741854.61246762844</v>
      </c>
    </row>
    <row r="662" spans="1:90" x14ac:dyDescent="0.2">
      <c r="A662" s="24">
        <v>44833</v>
      </c>
      <c r="B662" s="54">
        <f ca="1">IF($A662&gt;= $C$5,$C$6, INDEX('Historical Data'!$D$2:$D$745, MATCH(A662, 'Historical Data'!$B$2:$B$745, 0)))</f>
        <v>1295.6389999999997</v>
      </c>
      <c r="C662" s="14">
        <f t="shared" ca="1" si="592"/>
        <v>1295.6389999999994</v>
      </c>
      <c r="D662" s="14">
        <f t="shared" ca="1" si="560"/>
        <v>1295.6389999999997</v>
      </c>
      <c r="E662" s="14">
        <f t="shared" ca="1" si="569"/>
        <v>0</v>
      </c>
      <c r="F662" s="14">
        <f t="shared" ca="1" si="561"/>
        <v>0</v>
      </c>
      <c r="G662" s="14">
        <f t="shared" ca="1" si="584"/>
        <v>820526.84499999671</v>
      </c>
      <c r="H662" s="15">
        <f ca="1">SUM(F$12:F662)</f>
        <v>417354.56700000027</v>
      </c>
      <c r="I662" s="16">
        <f ca="1">SUM(D$12:D662)+SUMIF(E$12:E662, "&lt;0")</f>
        <v>403172.27800000017</v>
      </c>
      <c r="J662" s="15"/>
      <c r="K662" s="9">
        <v>44833</v>
      </c>
      <c r="L662" s="14">
        <f t="shared" ca="1" si="585"/>
        <v>1788.5130798771124</v>
      </c>
      <c r="M662" s="14">
        <f t="shared" ca="1" si="593"/>
        <v>1788.5130798771129</v>
      </c>
      <c r="N662" s="14">
        <f t="shared" ca="1" si="546"/>
        <v>1558.7949999999983</v>
      </c>
      <c r="O662" s="14">
        <f t="shared" ca="1" si="570"/>
        <v>229.71807987711418</v>
      </c>
      <c r="P662" s="14">
        <f t="shared" ca="1" si="571"/>
        <v>229.71807987711418</v>
      </c>
      <c r="Q662" s="14">
        <f t="shared" ca="1" si="554"/>
        <v>1107379.5594884821</v>
      </c>
      <c r="R662" s="15">
        <f ca="1">SUM(P$12:P662)</f>
        <v>561996.39048387029</v>
      </c>
      <c r="S662" s="16">
        <f ca="1">SUM(N$12:N662)+SUMIF(O$12:O662, "&lt;0")</f>
        <v>545383.1690046076</v>
      </c>
      <c r="U662" s="9">
        <v>44833</v>
      </c>
      <c r="V662" s="14">
        <f t="shared" ca="1" si="586"/>
        <v>1250</v>
      </c>
      <c r="W662" s="14">
        <f t="shared" ca="1" si="594"/>
        <v>1250</v>
      </c>
      <c r="X662" s="14">
        <f t="shared" ca="1" si="547"/>
        <v>1250</v>
      </c>
      <c r="Y662" s="14">
        <f t="shared" ca="1" si="572"/>
        <v>0</v>
      </c>
      <c r="Z662" s="14">
        <f t="shared" ca="1" si="573"/>
        <v>0</v>
      </c>
      <c r="AA662" s="14">
        <f t="shared" ca="1" si="555"/>
        <v>793964.94699999993</v>
      </c>
      <c r="AB662" s="15">
        <f ca="1">SUM(Z$12:Z662)</f>
        <v>403982.33999999991</v>
      </c>
      <c r="AC662" s="16">
        <f ca="1">SUM(X$12:X662)+SUMIF(Y$12:Y662, "&lt;0")</f>
        <v>389982.60700000013</v>
      </c>
      <c r="AE662" s="9">
        <v>44833</v>
      </c>
      <c r="AF662" s="14">
        <f t="shared" ca="1" si="562"/>
        <v>2000</v>
      </c>
      <c r="AG662" s="14">
        <f t="shared" ca="1" si="590"/>
        <v>2000</v>
      </c>
      <c r="AH662" s="14">
        <f t="shared" ca="1" si="548"/>
        <v>1641.3932702525726</v>
      </c>
      <c r="AI662" s="14">
        <f t="shared" ca="1" si="563"/>
        <v>358.60672974742738</v>
      </c>
      <c r="AJ662" s="14">
        <f t="shared" ca="1" si="564"/>
        <v>358.60672974742738</v>
      </c>
      <c r="AK662" s="14">
        <f t="shared" ca="1" si="574"/>
        <v>1229489.5629979603</v>
      </c>
      <c r="AL662" s="15">
        <f ca="1">SUM(AJ$12:AJ662)</f>
        <v>623291.2894288738</v>
      </c>
      <c r="AM662" s="16">
        <f ca="1">SUM(AH$12:AH662)+SUMIF(AI$12:AI662, "&lt;0")</f>
        <v>606198.27356908668</v>
      </c>
      <c r="AO662" s="9">
        <v>44833</v>
      </c>
      <c r="AP662" s="14">
        <f t="shared" ca="1" si="565"/>
        <v>3000</v>
      </c>
      <c r="AQ662" s="14">
        <f t="shared" ca="1" si="595"/>
        <v>3000</v>
      </c>
      <c r="AR662" s="14">
        <f t="shared" ca="1" si="549"/>
        <v>2177.460519377501</v>
      </c>
      <c r="AS662" s="14">
        <f t="shared" ca="1" si="575"/>
        <v>822.53948062249901</v>
      </c>
      <c r="AT662" s="14">
        <f t="shared" ca="1" si="576"/>
        <v>822.53948062249901</v>
      </c>
      <c r="AU662" s="14">
        <f t="shared" ca="1" si="556"/>
        <v>1783390.7878561858</v>
      </c>
      <c r="AV662" s="15">
        <f ca="1">SUM(AT$12:AT662)</f>
        <v>907348.42535002891</v>
      </c>
      <c r="AW662" s="16">
        <f ca="1">SUM(AR$12:AR662)+SUMIF(AS$12:AS662, "&lt;0")</f>
        <v>876042.3625061569</v>
      </c>
      <c r="AX662" s="15"/>
      <c r="AZ662" s="9">
        <v>44833</v>
      </c>
      <c r="BA662" s="14">
        <f t="shared" ca="1" si="587"/>
        <v>1500</v>
      </c>
      <c r="BB662" s="14">
        <f t="shared" ca="1" si="596"/>
        <v>1500</v>
      </c>
      <c r="BC662" s="14">
        <f t="shared" ca="1" si="550"/>
        <v>1500</v>
      </c>
      <c r="BD662" s="14">
        <f t="shared" ca="1" si="577"/>
        <v>0</v>
      </c>
      <c r="BE662" s="14">
        <f t="shared" ca="1" si="578"/>
        <v>0</v>
      </c>
      <c r="BF662" s="14">
        <f t="shared" ca="1" si="557"/>
        <v>939464.94699999993</v>
      </c>
      <c r="BG662" s="15">
        <f ca="1">SUM(BE$12:BE662)</f>
        <v>477232.34</v>
      </c>
      <c r="BH662" s="16">
        <f ca="1">SUM(BC$12:BC662)+SUMIF(BD$12:BD662, "&lt;0")</f>
        <v>462232.60700000002</v>
      </c>
      <c r="BJ662" s="9">
        <v>44833</v>
      </c>
      <c r="BK662" s="14">
        <f t="shared" ca="1" si="588"/>
        <v>1750</v>
      </c>
      <c r="BL662" s="14">
        <f t="shared" ca="1" si="597"/>
        <v>1750</v>
      </c>
      <c r="BM662" s="14">
        <f t="shared" ca="1" si="551"/>
        <v>1558.7949999999983</v>
      </c>
      <c r="BN662" s="14">
        <f t="shared" ca="1" si="579"/>
        <v>191.20500000000175</v>
      </c>
      <c r="BO662" s="14">
        <f t="shared" ca="1" si="580"/>
        <v>191.20500000000175</v>
      </c>
      <c r="BP662" s="14">
        <f t="shared" ca="1" si="558"/>
        <v>1084964.9469999999</v>
      </c>
      <c r="BQ662" s="15">
        <f ca="1">SUM(BO$12:BO662)</f>
        <v>550673.54499999981</v>
      </c>
      <c r="BR662" s="16">
        <f ca="1">SUM(BM$12:BM662)+SUMIF(BN$12:BN662, "&lt;0")</f>
        <v>534291.40199999989</v>
      </c>
      <c r="BT662" s="9">
        <v>44833</v>
      </c>
      <c r="BU662" s="14">
        <f t="shared" ca="1" si="566"/>
        <v>2000</v>
      </c>
      <c r="BV662" s="14">
        <f t="shared" ca="1" si="591"/>
        <v>2000</v>
      </c>
      <c r="BW662" s="14">
        <f t="shared" ca="1" si="552"/>
        <v>1641.3932702525726</v>
      </c>
      <c r="BX662" s="14">
        <f t="shared" ca="1" si="567"/>
        <v>358.60672974742738</v>
      </c>
      <c r="BY662" s="14">
        <f t="shared" ca="1" si="568"/>
        <v>358.60672974742738</v>
      </c>
      <c r="BZ662" s="14">
        <f t="shared" ca="1" si="581"/>
        <v>1229489.5629979603</v>
      </c>
      <c r="CA662" s="15">
        <f ca="1">SUM(BY$12:BY662)</f>
        <v>623291.2894288738</v>
      </c>
      <c r="CB662" s="16">
        <f ca="1">SUM(BW$12:BW662)+SUMIF(BX$12:BX662, "&lt;0")</f>
        <v>606198.27356908668</v>
      </c>
      <c r="CD662" s="9">
        <v>44833</v>
      </c>
      <c r="CE662" s="14">
        <f t="shared" ca="1" si="589"/>
        <v>2500</v>
      </c>
      <c r="CF662" s="14">
        <f t="shared" ca="1" si="598"/>
        <v>2500</v>
      </c>
      <c r="CG662" s="14">
        <f t="shared" ca="1" si="553"/>
        <v>2141.3932702525726</v>
      </c>
      <c r="CH662" s="14">
        <f t="shared" ca="1" si="582"/>
        <v>358.60672974742738</v>
      </c>
      <c r="CI662" s="14">
        <f t="shared" ca="1" si="583"/>
        <v>358.60672974742738</v>
      </c>
      <c r="CJ662" s="14">
        <f t="shared" ca="1" si="559"/>
        <v>1511287.2951667549</v>
      </c>
      <c r="CK662" s="15">
        <f ca="1">SUM(CI$12:CI662)</f>
        <v>767291.28942887369</v>
      </c>
      <c r="CL662" s="16">
        <f ca="1">SUM(CG$12:CG662)+SUMIF(CH$12:CH662, "&lt;0")</f>
        <v>743996.00573788106</v>
      </c>
    </row>
    <row r="663" spans="1:90" x14ac:dyDescent="0.2">
      <c r="A663" s="24">
        <v>44834</v>
      </c>
      <c r="B663" s="54">
        <f ca="1">IF($A663&gt;= $C$5,$C$6, INDEX('Historical Data'!$D$2:$D$745, MATCH(A663, 'Historical Data'!$B$2:$B$745, 0)))</f>
        <v>1295.6389999999997</v>
      </c>
      <c r="C663" s="14">
        <f t="shared" ca="1" si="592"/>
        <v>1295.6389999999994</v>
      </c>
      <c r="D663" s="14">
        <f t="shared" ca="1" si="560"/>
        <v>742.27499999999736</v>
      </c>
      <c r="E663" s="14">
        <f t="shared" ca="1" si="569"/>
        <v>553.36400000000231</v>
      </c>
      <c r="F663" s="14">
        <f t="shared" ca="1" si="561"/>
        <v>553.36400000000231</v>
      </c>
      <c r="G663" s="14">
        <f t="shared" ca="1" si="584"/>
        <v>821822.48399999668</v>
      </c>
      <c r="H663" s="15">
        <f ca="1">SUM(F$12:F663)</f>
        <v>417907.93100000027</v>
      </c>
      <c r="I663" s="16">
        <f ca="1">SUM(D$12:D663)+SUMIF(E$12:E663, "&lt;0")</f>
        <v>403914.55300000019</v>
      </c>
      <c r="J663" s="15"/>
      <c r="K663" s="9">
        <v>44834</v>
      </c>
      <c r="L663" s="14">
        <f t="shared" ca="1" si="585"/>
        <v>1788.5130798771124</v>
      </c>
      <c r="M663" s="14">
        <f t="shared" ca="1" si="593"/>
        <v>1788.5130798771129</v>
      </c>
      <c r="N663" s="14">
        <f t="shared" ca="1" si="546"/>
        <v>479.11899999999878</v>
      </c>
      <c r="O663" s="14">
        <f t="shared" ca="1" si="570"/>
        <v>1309.3940798771137</v>
      </c>
      <c r="P663" s="14">
        <f t="shared" ca="1" si="571"/>
        <v>1309.3940798771137</v>
      </c>
      <c r="Q663" s="14">
        <f t="shared" ca="1" si="554"/>
        <v>1109168.0725683591</v>
      </c>
      <c r="R663" s="15">
        <f ca="1">SUM(P$12:P663)</f>
        <v>563305.78456374735</v>
      </c>
      <c r="S663" s="16">
        <f ca="1">SUM(N$12:N663)+SUMIF(O$12:O663, "&lt;0")</f>
        <v>545862.28800460754</v>
      </c>
      <c r="U663" s="9">
        <v>44834</v>
      </c>
      <c r="V663" s="14">
        <f t="shared" ca="1" si="586"/>
        <v>1250</v>
      </c>
      <c r="W663" s="14">
        <f t="shared" ca="1" si="594"/>
        <v>1250</v>
      </c>
      <c r="X663" s="14">
        <f t="shared" ca="1" si="547"/>
        <v>787.91399999999703</v>
      </c>
      <c r="Y663" s="14">
        <f t="shared" ca="1" si="572"/>
        <v>462.08600000000297</v>
      </c>
      <c r="Z663" s="14">
        <f t="shared" ca="1" si="573"/>
        <v>462.08600000000297</v>
      </c>
      <c r="AA663" s="14">
        <f t="shared" ca="1" si="555"/>
        <v>795214.94699999993</v>
      </c>
      <c r="AB663" s="15">
        <f ca="1">SUM(Z$12:Z663)</f>
        <v>404444.42599999992</v>
      </c>
      <c r="AC663" s="16">
        <f ca="1">SUM(X$12:X663)+SUMIF(Y$12:Y663, "&lt;0")</f>
        <v>390770.52100000012</v>
      </c>
      <c r="AE663" s="9">
        <v>44834</v>
      </c>
      <c r="AF663" s="14">
        <f t="shared" ca="1" si="562"/>
        <v>2000</v>
      </c>
      <c r="AG663" s="14">
        <f t="shared" ca="1" si="590"/>
        <v>2000</v>
      </c>
      <c r="AH663" s="14">
        <f t="shared" ca="1" si="548"/>
        <v>535.93954027851078</v>
      </c>
      <c r="AI663" s="14">
        <f t="shared" ca="1" si="563"/>
        <v>1464.0604597214892</v>
      </c>
      <c r="AJ663" s="14">
        <f t="shared" ca="1" si="564"/>
        <v>1464.0604597214892</v>
      </c>
      <c r="AK663" s="14">
        <f t="shared" ca="1" si="574"/>
        <v>1231489.5629979603</v>
      </c>
      <c r="AL663" s="15">
        <f ca="1">SUM(AJ$12:AJ663)</f>
        <v>624755.34988859529</v>
      </c>
      <c r="AM663" s="16">
        <f ca="1">SUM(AH$12:AH663)+SUMIF(AI$12:AI663, "&lt;0")</f>
        <v>606734.2131093652</v>
      </c>
      <c r="AO663" s="9">
        <v>44834</v>
      </c>
      <c r="AP663" s="14">
        <f t="shared" ca="1" si="565"/>
        <v>3000</v>
      </c>
      <c r="AQ663" s="14">
        <f t="shared" ca="1" si="595"/>
        <v>3000</v>
      </c>
      <c r="AR663" s="14">
        <f t="shared" ca="1" si="549"/>
        <v>1097.7845193775015</v>
      </c>
      <c r="AS663" s="14">
        <f t="shared" ca="1" si="575"/>
        <v>1902.2154806224985</v>
      </c>
      <c r="AT663" s="14">
        <f t="shared" ca="1" si="576"/>
        <v>1902.2154806224985</v>
      </c>
      <c r="AU663" s="14">
        <f t="shared" ca="1" si="556"/>
        <v>1786390.7878561858</v>
      </c>
      <c r="AV663" s="15">
        <f ca="1">SUM(AT$12:AT663)</f>
        <v>909250.64083065139</v>
      </c>
      <c r="AW663" s="16">
        <f ca="1">SUM(AR$12:AR663)+SUMIF(AS$12:AS663, "&lt;0")</f>
        <v>877140.14702553442</v>
      </c>
      <c r="AX663" s="15"/>
      <c r="AZ663" s="9">
        <v>44834</v>
      </c>
      <c r="BA663" s="14">
        <f t="shared" ca="1" si="587"/>
        <v>1500</v>
      </c>
      <c r="BB663" s="14">
        <f t="shared" ca="1" si="596"/>
        <v>1500</v>
      </c>
      <c r="BC663" s="14">
        <f t="shared" ca="1" si="550"/>
        <v>537.91399999999703</v>
      </c>
      <c r="BD663" s="14">
        <f t="shared" ca="1" si="577"/>
        <v>962.08600000000297</v>
      </c>
      <c r="BE663" s="14">
        <f t="shared" ca="1" si="578"/>
        <v>962.08600000000297</v>
      </c>
      <c r="BF663" s="14">
        <f t="shared" ca="1" si="557"/>
        <v>940964.94699999993</v>
      </c>
      <c r="BG663" s="15">
        <f ca="1">SUM(BE$12:BE663)</f>
        <v>478194.42600000004</v>
      </c>
      <c r="BH663" s="16">
        <f ca="1">SUM(BC$12:BC663)+SUMIF(BD$12:BD663, "&lt;0")</f>
        <v>462770.52100000001</v>
      </c>
      <c r="BJ663" s="9">
        <v>44834</v>
      </c>
      <c r="BK663" s="14">
        <f t="shared" ca="1" si="588"/>
        <v>1750</v>
      </c>
      <c r="BL663" s="14">
        <f t="shared" ca="1" si="597"/>
        <v>1750</v>
      </c>
      <c r="BM663" s="14">
        <f t="shared" ca="1" si="551"/>
        <v>479.11899999999878</v>
      </c>
      <c r="BN663" s="14">
        <f t="shared" ca="1" si="579"/>
        <v>1270.8810000000012</v>
      </c>
      <c r="BO663" s="14">
        <f t="shared" ca="1" si="580"/>
        <v>1270.8810000000012</v>
      </c>
      <c r="BP663" s="14">
        <f t="shared" ca="1" si="558"/>
        <v>1086714.9469999999</v>
      </c>
      <c r="BQ663" s="15">
        <f ca="1">SUM(BO$12:BO663)</f>
        <v>551944.42599999986</v>
      </c>
      <c r="BR663" s="16">
        <f ca="1">SUM(BM$12:BM663)+SUMIF(BN$12:BN663, "&lt;0")</f>
        <v>534770.52099999983</v>
      </c>
      <c r="BT663" s="9">
        <v>44834</v>
      </c>
      <c r="BU663" s="14">
        <f t="shared" ca="1" si="566"/>
        <v>2000</v>
      </c>
      <c r="BV663" s="14">
        <f t="shared" ca="1" si="591"/>
        <v>2000</v>
      </c>
      <c r="BW663" s="14">
        <f t="shared" ca="1" si="552"/>
        <v>535.93954027851078</v>
      </c>
      <c r="BX663" s="14">
        <f t="shared" ca="1" si="567"/>
        <v>1464.0604597214892</v>
      </c>
      <c r="BY663" s="14">
        <f t="shared" ca="1" si="568"/>
        <v>1464.0604597214892</v>
      </c>
      <c r="BZ663" s="14">
        <f t="shared" ca="1" si="581"/>
        <v>1231489.5629979603</v>
      </c>
      <c r="CA663" s="15">
        <f ca="1">SUM(BY$12:BY663)</f>
        <v>624755.34988859529</v>
      </c>
      <c r="CB663" s="16">
        <f ca="1">SUM(BW$12:BW663)+SUMIF(BX$12:BX663, "&lt;0")</f>
        <v>606734.2131093652</v>
      </c>
      <c r="CD663" s="9">
        <v>44834</v>
      </c>
      <c r="CE663" s="14">
        <f t="shared" ca="1" si="589"/>
        <v>2500</v>
      </c>
      <c r="CF663" s="14">
        <f t="shared" ca="1" si="598"/>
        <v>2500</v>
      </c>
      <c r="CG663" s="14">
        <f t="shared" ca="1" si="553"/>
        <v>1035.9395402785108</v>
      </c>
      <c r="CH663" s="14">
        <f t="shared" ca="1" si="582"/>
        <v>1464.0604597214892</v>
      </c>
      <c r="CI663" s="14">
        <f t="shared" ca="1" si="583"/>
        <v>1464.0604597214892</v>
      </c>
      <c r="CJ663" s="14">
        <f t="shared" ca="1" si="559"/>
        <v>1513787.2951667549</v>
      </c>
      <c r="CK663" s="15">
        <f ca="1">SUM(CI$12:CI663)</f>
        <v>768755.34988859517</v>
      </c>
      <c r="CL663" s="16">
        <f ca="1">SUM(CG$12:CG663)+SUMIF(CH$12:CH663, "&lt;0")</f>
        <v>745031.94527815958</v>
      </c>
    </row>
    <row r="664" spans="1:90" x14ac:dyDescent="0.2">
      <c r="A664" s="24">
        <v>44835</v>
      </c>
      <c r="B664" s="54">
        <f ca="1">IF($A664&gt;= $C$5,$C$6, INDEX('Historical Data'!$D$2:$D$745, MATCH(A664, 'Historical Data'!$B$2:$B$745, 0)))</f>
        <v>1295.6389999999997</v>
      </c>
      <c r="C664" s="14">
        <f t="shared" ca="1" si="592"/>
        <v>1295.6389999999994</v>
      </c>
      <c r="D664" s="14">
        <f t="shared" ca="1" si="560"/>
        <v>174.07800000000134</v>
      </c>
      <c r="E664" s="14">
        <f t="shared" ca="1" si="569"/>
        <v>1121.5609999999983</v>
      </c>
      <c r="F664" s="14">
        <f t="shared" ca="1" si="561"/>
        <v>1121.5609999999983</v>
      </c>
      <c r="G664" s="14">
        <f t="shared" ca="1" si="584"/>
        <v>823118.12299999665</v>
      </c>
      <c r="H664" s="15">
        <f ca="1">SUM(F$12:F664)</f>
        <v>419029.49200000026</v>
      </c>
      <c r="I664" s="16">
        <f ca="1">SUM(D$12:D664)+SUMIF(E$12:E664, "&lt;0")</f>
        <v>404088.63100000017</v>
      </c>
      <c r="J664" s="15"/>
      <c r="K664" s="9">
        <v>44835</v>
      </c>
      <c r="L664" s="14">
        <f t="shared" ca="1" si="585"/>
        <v>1788.5130798771124</v>
      </c>
      <c r="M664" s="14">
        <f t="shared" ca="1" si="593"/>
        <v>1788.5130798771129</v>
      </c>
      <c r="N664" s="14">
        <f t="shared" ca="1" si="546"/>
        <v>174.07800000000134</v>
      </c>
      <c r="O664" s="14">
        <f t="shared" ca="1" si="570"/>
        <v>1614.4350798771111</v>
      </c>
      <c r="P664" s="14">
        <f t="shared" ca="1" si="571"/>
        <v>1614.4350798771111</v>
      </c>
      <c r="Q664" s="14">
        <f t="shared" ca="1" si="554"/>
        <v>1110956.5856482361</v>
      </c>
      <c r="R664" s="15">
        <f ca="1">SUM(P$12:P664)</f>
        <v>564920.2196436245</v>
      </c>
      <c r="S664" s="16">
        <f ca="1">SUM(N$12:N664)+SUMIF(O$12:O664, "&lt;0")</f>
        <v>546036.36600460752</v>
      </c>
      <c r="U664" s="9">
        <v>44835</v>
      </c>
      <c r="V664" s="14">
        <f t="shared" ca="1" si="586"/>
        <v>1250</v>
      </c>
      <c r="W664" s="14">
        <f t="shared" ca="1" si="594"/>
        <v>1250</v>
      </c>
      <c r="X664" s="14">
        <f t="shared" ca="1" si="547"/>
        <v>174.07800000000134</v>
      </c>
      <c r="Y664" s="14">
        <f t="shared" ca="1" si="572"/>
        <v>1075.9219999999987</v>
      </c>
      <c r="Z664" s="14">
        <f t="shared" ca="1" si="573"/>
        <v>1075.9219999999987</v>
      </c>
      <c r="AA664" s="14">
        <f t="shared" ca="1" si="555"/>
        <v>796464.94699999993</v>
      </c>
      <c r="AB664" s="15">
        <f ca="1">SUM(Z$12:Z664)</f>
        <v>405520.34799999994</v>
      </c>
      <c r="AC664" s="16">
        <f ca="1">SUM(X$12:X664)+SUMIF(Y$12:Y664, "&lt;0")</f>
        <v>390944.5990000001</v>
      </c>
      <c r="AE664" s="9">
        <v>44835</v>
      </c>
      <c r="AF664" s="14">
        <f t="shared" ca="1" si="562"/>
        <v>2000</v>
      </c>
      <c r="AG664" s="14">
        <f t="shared" ca="1" si="590"/>
        <v>2000</v>
      </c>
      <c r="AH664" s="14">
        <f t="shared" ca="1" si="548"/>
        <v>205.12081030445052</v>
      </c>
      <c r="AI664" s="14">
        <f t="shared" ca="1" si="563"/>
        <v>1794.8791896955495</v>
      </c>
      <c r="AJ664" s="14">
        <f t="shared" ca="1" si="564"/>
        <v>1794.8791896955495</v>
      </c>
      <c r="AK664" s="14">
        <f t="shared" ca="1" si="574"/>
        <v>1233489.5629979603</v>
      </c>
      <c r="AL664" s="15">
        <f ca="1">SUM(AJ$12:AJ664)</f>
        <v>626550.22907829087</v>
      </c>
      <c r="AM664" s="16">
        <f ca="1">SUM(AH$12:AH664)+SUMIF(AI$12:AI664, "&lt;0")</f>
        <v>606939.33391966962</v>
      </c>
      <c r="AO664" s="9">
        <v>44835</v>
      </c>
      <c r="AP664" s="14">
        <f t="shared" ca="1" si="565"/>
        <v>3000</v>
      </c>
      <c r="AQ664" s="14">
        <f t="shared" ca="1" si="595"/>
        <v>3000</v>
      </c>
      <c r="AR664" s="14">
        <f t="shared" ca="1" si="549"/>
        <v>792.74351937750407</v>
      </c>
      <c r="AS664" s="14">
        <f t="shared" ca="1" si="575"/>
        <v>2207.2564806224959</v>
      </c>
      <c r="AT664" s="14">
        <f t="shared" ca="1" si="576"/>
        <v>2207.2564806224959</v>
      </c>
      <c r="AU664" s="14">
        <f t="shared" ca="1" si="556"/>
        <v>1789390.7878561858</v>
      </c>
      <c r="AV664" s="15">
        <f ca="1">SUM(AT$12:AT664)</f>
        <v>911457.89731127385</v>
      </c>
      <c r="AW664" s="16">
        <f ca="1">SUM(AR$12:AR664)+SUMIF(AS$12:AS664, "&lt;0")</f>
        <v>877932.89054491196</v>
      </c>
      <c r="AX664" s="15"/>
      <c r="AZ664" s="9">
        <v>44835</v>
      </c>
      <c r="BA664" s="14">
        <f t="shared" ca="1" si="587"/>
        <v>1500</v>
      </c>
      <c r="BB664" s="14">
        <f t="shared" ca="1" si="596"/>
        <v>1500</v>
      </c>
      <c r="BC664" s="14">
        <f t="shared" ca="1" si="550"/>
        <v>174.07800000000134</v>
      </c>
      <c r="BD664" s="14">
        <f t="shared" ca="1" si="577"/>
        <v>1325.9219999999987</v>
      </c>
      <c r="BE664" s="14">
        <f t="shared" ca="1" si="578"/>
        <v>1325.9219999999987</v>
      </c>
      <c r="BF664" s="14">
        <f t="shared" ca="1" si="557"/>
        <v>942464.94699999993</v>
      </c>
      <c r="BG664" s="15">
        <f ca="1">SUM(BE$12:BE664)</f>
        <v>479520.34800000006</v>
      </c>
      <c r="BH664" s="16">
        <f ca="1">SUM(BC$12:BC664)+SUMIF(BD$12:BD664, "&lt;0")</f>
        <v>462944.59899999999</v>
      </c>
      <c r="BJ664" s="9">
        <v>44835</v>
      </c>
      <c r="BK664" s="14">
        <f t="shared" ca="1" si="588"/>
        <v>1750</v>
      </c>
      <c r="BL664" s="14">
        <f t="shared" ca="1" si="597"/>
        <v>1750</v>
      </c>
      <c r="BM664" s="14">
        <f t="shared" ca="1" si="551"/>
        <v>174.07800000000134</v>
      </c>
      <c r="BN664" s="14">
        <f t="shared" ca="1" si="579"/>
        <v>1575.9219999999987</v>
      </c>
      <c r="BO664" s="14">
        <f t="shared" ca="1" si="580"/>
        <v>1575.9219999999987</v>
      </c>
      <c r="BP664" s="14">
        <f t="shared" ca="1" si="558"/>
        <v>1088464.9469999999</v>
      </c>
      <c r="BQ664" s="15">
        <f ca="1">SUM(BO$12:BO664)</f>
        <v>553520.34799999988</v>
      </c>
      <c r="BR664" s="16">
        <f ca="1">SUM(BM$12:BM664)+SUMIF(BN$12:BN664, "&lt;0")</f>
        <v>534944.59899999981</v>
      </c>
      <c r="BT664" s="9">
        <v>44835</v>
      </c>
      <c r="BU664" s="14">
        <f t="shared" ca="1" si="566"/>
        <v>2000</v>
      </c>
      <c r="BV664" s="14">
        <f t="shared" ca="1" si="591"/>
        <v>2000</v>
      </c>
      <c r="BW664" s="14">
        <f t="shared" ca="1" si="552"/>
        <v>205.12081030445052</v>
      </c>
      <c r="BX664" s="14">
        <f t="shared" ca="1" si="567"/>
        <v>1794.8791896955495</v>
      </c>
      <c r="BY664" s="14">
        <f t="shared" ca="1" si="568"/>
        <v>1794.8791896955495</v>
      </c>
      <c r="BZ664" s="14">
        <f t="shared" ca="1" si="581"/>
        <v>1233489.5629979603</v>
      </c>
      <c r="CA664" s="15">
        <f ca="1">SUM(BY$12:BY664)</f>
        <v>626550.22907829087</v>
      </c>
      <c r="CB664" s="16">
        <f ca="1">SUM(BW$12:BW664)+SUMIF(BX$12:BX664, "&lt;0")</f>
        <v>606939.33391966962</v>
      </c>
      <c r="CD664" s="9">
        <v>44835</v>
      </c>
      <c r="CE664" s="14">
        <f t="shared" ca="1" si="589"/>
        <v>2500</v>
      </c>
      <c r="CF664" s="14">
        <f t="shared" ca="1" si="598"/>
        <v>2500</v>
      </c>
      <c r="CG664" s="14">
        <f t="shared" ca="1" si="553"/>
        <v>705.12081030445052</v>
      </c>
      <c r="CH664" s="14">
        <f t="shared" ca="1" si="582"/>
        <v>1794.8791896955495</v>
      </c>
      <c r="CI664" s="14">
        <f t="shared" ca="1" si="583"/>
        <v>1794.8791896955495</v>
      </c>
      <c r="CJ664" s="14">
        <f t="shared" ca="1" si="559"/>
        <v>1516287.2951667549</v>
      </c>
      <c r="CK664" s="15">
        <f ca="1">SUM(CI$12:CI664)</f>
        <v>770550.22907829075</v>
      </c>
      <c r="CL664" s="16">
        <f ca="1">SUM(CG$12:CG664)+SUMIF(CH$12:CH664, "&lt;0")</f>
        <v>745737.06608846399</v>
      </c>
    </row>
    <row r="665" spans="1:90" x14ac:dyDescent="0.2">
      <c r="A665" s="24">
        <v>44836</v>
      </c>
      <c r="B665" s="54">
        <f ca="1">IF($A665&gt;= $C$5,$C$6, INDEX('Historical Data'!$D$2:$D$745, MATCH(A665, 'Historical Data'!$B$2:$B$745, 0)))</f>
        <v>1295.6389999999997</v>
      </c>
      <c r="C665" s="14">
        <f t="shared" ca="1" si="592"/>
        <v>1295.6389999999994</v>
      </c>
      <c r="D665" s="14">
        <f t="shared" ca="1" si="560"/>
        <v>922.90999999999622</v>
      </c>
      <c r="E665" s="14">
        <f t="shared" ca="1" si="569"/>
        <v>372.72900000000345</v>
      </c>
      <c r="F665" s="14">
        <f t="shared" ca="1" si="561"/>
        <v>372.72900000000345</v>
      </c>
      <c r="G665" s="14">
        <f t="shared" ca="1" si="584"/>
        <v>824413.76199999661</v>
      </c>
      <c r="H665" s="15">
        <f ca="1">SUM(F$12:F665)</f>
        <v>419402.22100000025</v>
      </c>
      <c r="I665" s="16">
        <f ca="1">SUM(D$12:D665)+SUMIF(E$12:E665, "&lt;0")</f>
        <v>405011.54100000014</v>
      </c>
      <c r="J665" s="15"/>
      <c r="K665" s="9">
        <v>44836</v>
      </c>
      <c r="L665" s="14">
        <f t="shared" ca="1" si="585"/>
        <v>1788.5130798771124</v>
      </c>
      <c r="M665" s="14">
        <f t="shared" ca="1" si="593"/>
        <v>1788.5130798771129</v>
      </c>
      <c r="N665" s="14">
        <f t="shared" ca="1" si="546"/>
        <v>922.90999999999622</v>
      </c>
      <c r="O665" s="14">
        <f t="shared" ca="1" si="570"/>
        <v>865.60307987711622</v>
      </c>
      <c r="P665" s="14">
        <f t="shared" ca="1" si="571"/>
        <v>865.60307987711622</v>
      </c>
      <c r="Q665" s="14">
        <f t="shared" ca="1" si="554"/>
        <v>1112745.0987281131</v>
      </c>
      <c r="R665" s="15">
        <f ca="1">SUM(P$12:P665)</f>
        <v>565785.82272350159</v>
      </c>
      <c r="S665" s="16">
        <f ca="1">SUM(N$12:N665)+SUMIF(O$12:O665, "&lt;0")</f>
        <v>546959.27600460756</v>
      </c>
      <c r="U665" s="9">
        <v>44836</v>
      </c>
      <c r="V665" s="14">
        <f t="shared" ca="1" si="586"/>
        <v>1250</v>
      </c>
      <c r="W665" s="14">
        <f t="shared" ca="1" si="594"/>
        <v>1250</v>
      </c>
      <c r="X665" s="14">
        <f t="shared" ca="1" si="547"/>
        <v>922.90999999999622</v>
      </c>
      <c r="Y665" s="14">
        <f t="shared" ca="1" si="572"/>
        <v>327.09000000000378</v>
      </c>
      <c r="Z665" s="14">
        <f t="shared" ca="1" si="573"/>
        <v>327.09000000000378</v>
      </c>
      <c r="AA665" s="14">
        <f t="shared" ca="1" si="555"/>
        <v>797714.94699999993</v>
      </c>
      <c r="AB665" s="15">
        <f ca="1">SUM(Z$12:Z665)</f>
        <v>405847.43799999997</v>
      </c>
      <c r="AC665" s="16">
        <f ca="1">SUM(X$12:X665)+SUMIF(Y$12:Y665, "&lt;0")</f>
        <v>391867.50900000008</v>
      </c>
      <c r="AE665" s="9">
        <v>44836</v>
      </c>
      <c r="AF665" s="14">
        <f t="shared" ca="1" si="562"/>
        <v>2000</v>
      </c>
      <c r="AG665" s="14">
        <f t="shared" ca="1" si="590"/>
        <v>2000</v>
      </c>
      <c r="AH665" s="14">
        <f t="shared" ca="1" si="548"/>
        <v>928.1750803303828</v>
      </c>
      <c r="AI665" s="14">
        <f t="shared" ca="1" si="563"/>
        <v>1071.8249196696172</v>
      </c>
      <c r="AJ665" s="14">
        <f t="shared" ca="1" si="564"/>
        <v>1071.8249196696172</v>
      </c>
      <c r="AK665" s="14">
        <f t="shared" ca="1" si="574"/>
        <v>1235489.5629979603</v>
      </c>
      <c r="AL665" s="15">
        <f ca="1">SUM(AJ$12:AJ665)</f>
        <v>627622.05399796052</v>
      </c>
      <c r="AM665" s="16">
        <f ca="1">SUM(AH$12:AH665)+SUMIF(AI$12:AI665, "&lt;0")</f>
        <v>607867.50899999996</v>
      </c>
      <c r="AO665" s="9">
        <v>44836</v>
      </c>
      <c r="AP665" s="14">
        <f t="shared" ca="1" si="565"/>
        <v>3000</v>
      </c>
      <c r="AQ665" s="14">
        <f t="shared" ca="1" si="595"/>
        <v>3000</v>
      </c>
      <c r="AR665" s="14">
        <f t="shared" ca="1" si="549"/>
        <v>1541.5755193774992</v>
      </c>
      <c r="AS665" s="14">
        <f t="shared" ca="1" si="575"/>
        <v>1458.4244806225008</v>
      </c>
      <c r="AT665" s="14">
        <f t="shared" ca="1" si="576"/>
        <v>1458.4244806225008</v>
      </c>
      <c r="AU665" s="14">
        <f t="shared" ca="1" si="556"/>
        <v>1792390.7878561858</v>
      </c>
      <c r="AV665" s="15">
        <f ca="1">SUM(AT$12:AT665)</f>
        <v>912916.32179189636</v>
      </c>
      <c r="AW665" s="16">
        <f ca="1">SUM(AR$12:AR665)+SUMIF(AS$12:AS665, "&lt;0")</f>
        <v>879474.46606428945</v>
      </c>
      <c r="AX665" s="15"/>
      <c r="AZ665" s="9">
        <v>44836</v>
      </c>
      <c r="BA665" s="14">
        <f t="shared" ca="1" si="587"/>
        <v>1500</v>
      </c>
      <c r="BB665" s="14">
        <f t="shared" ca="1" si="596"/>
        <v>1500</v>
      </c>
      <c r="BC665" s="14">
        <f t="shared" ca="1" si="550"/>
        <v>922.90999999999622</v>
      </c>
      <c r="BD665" s="14">
        <f t="shared" ca="1" si="577"/>
        <v>577.09000000000378</v>
      </c>
      <c r="BE665" s="14">
        <f t="shared" ca="1" si="578"/>
        <v>577.09000000000378</v>
      </c>
      <c r="BF665" s="14">
        <f t="shared" ca="1" si="557"/>
        <v>943964.94699999993</v>
      </c>
      <c r="BG665" s="15">
        <f ca="1">SUM(BE$12:BE665)</f>
        <v>480097.43800000008</v>
      </c>
      <c r="BH665" s="16">
        <f ca="1">SUM(BC$12:BC665)+SUMIF(BD$12:BD665, "&lt;0")</f>
        <v>463867.50899999996</v>
      </c>
      <c r="BJ665" s="9">
        <v>44836</v>
      </c>
      <c r="BK665" s="14">
        <f t="shared" ca="1" si="588"/>
        <v>1750</v>
      </c>
      <c r="BL665" s="14">
        <f t="shared" ca="1" si="597"/>
        <v>1750</v>
      </c>
      <c r="BM665" s="14">
        <f t="shared" ca="1" si="551"/>
        <v>922.90999999999622</v>
      </c>
      <c r="BN665" s="14">
        <f t="shared" ca="1" si="579"/>
        <v>827.09000000000378</v>
      </c>
      <c r="BO665" s="14">
        <f t="shared" ca="1" si="580"/>
        <v>827.09000000000378</v>
      </c>
      <c r="BP665" s="14">
        <f t="shared" ca="1" si="558"/>
        <v>1090214.9469999999</v>
      </c>
      <c r="BQ665" s="15">
        <f ca="1">SUM(BO$12:BO665)</f>
        <v>554347.43799999985</v>
      </c>
      <c r="BR665" s="16">
        <f ca="1">SUM(BM$12:BM665)+SUMIF(BN$12:BN665, "&lt;0")</f>
        <v>535867.50899999985</v>
      </c>
      <c r="BT665" s="9">
        <v>44836</v>
      </c>
      <c r="BU665" s="14">
        <f t="shared" ca="1" si="566"/>
        <v>2000</v>
      </c>
      <c r="BV665" s="14">
        <f t="shared" ca="1" si="591"/>
        <v>2000</v>
      </c>
      <c r="BW665" s="14">
        <f t="shared" ca="1" si="552"/>
        <v>928.1750803303828</v>
      </c>
      <c r="BX665" s="14">
        <f t="shared" ca="1" si="567"/>
        <v>1071.8249196696172</v>
      </c>
      <c r="BY665" s="14">
        <f t="shared" ca="1" si="568"/>
        <v>1071.8249196696172</v>
      </c>
      <c r="BZ665" s="14">
        <f t="shared" ca="1" si="581"/>
        <v>1235489.5629979603</v>
      </c>
      <c r="CA665" s="15">
        <f ca="1">SUM(BY$12:BY665)</f>
        <v>627622.05399796052</v>
      </c>
      <c r="CB665" s="16">
        <f ca="1">SUM(BW$12:BW665)+SUMIF(BX$12:BX665, "&lt;0")</f>
        <v>607867.50899999996</v>
      </c>
      <c r="CD665" s="9">
        <v>44836</v>
      </c>
      <c r="CE665" s="14">
        <f t="shared" ca="1" si="589"/>
        <v>2500</v>
      </c>
      <c r="CF665" s="14">
        <f t="shared" ca="1" si="598"/>
        <v>2500</v>
      </c>
      <c r="CG665" s="14">
        <f t="shared" ca="1" si="553"/>
        <v>1428.1750803303828</v>
      </c>
      <c r="CH665" s="14">
        <f t="shared" ca="1" si="582"/>
        <v>1071.8249196696172</v>
      </c>
      <c r="CI665" s="14">
        <f t="shared" ca="1" si="583"/>
        <v>1071.8249196696172</v>
      </c>
      <c r="CJ665" s="14">
        <f t="shared" ca="1" si="559"/>
        <v>1518787.2951667549</v>
      </c>
      <c r="CK665" s="15">
        <f ca="1">SUM(CI$12:CI665)</f>
        <v>771622.05399796041</v>
      </c>
      <c r="CL665" s="16">
        <f ca="1">SUM(CG$12:CG665)+SUMIF(CH$12:CH665, "&lt;0")</f>
        <v>747165.24116879434</v>
      </c>
    </row>
    <row r="666" spans="1:90" x14ac:dyDescent="0.2">
      <c r="A666" s="24">
        <v>44837</v>
      </c>
      <c r="B666" s="54">
        <f ca="1">IF($A666&gt;= $C$5,$C$6, INDEX('Historical Data'!$D$2:$D$745, MATCH(A666, 'Historical Data'!$B$2:$B$745, 0)))</f>
        <v>1295.6389999999997</v>
      </c>
      <c r="C666" s="14">
        <f t="shared" ca="1" si="592"/>
        <v>1295.6389999999994</v>
      </c>
      <c r="D666" s="14">
        <f t="shared" ca="1" si="560"/>
        <v>1054.2170000000042</v>
      </c>
      <c r="E666" s="14">
        <f t="shared" ca="1" si="569"/>
        <v>241.42199999999548</v>
      </c>
      <c r="F666" s="14">
        <f t="shared" ca="1" si="561"/>
        <v>241.42199999999548</v>
      </c>
      <c r="G666" s="14">
        <f t="shared" ca="1" si="584"/>
        <v>825709.40099999658</v>
      </c>
      <c r="H666" s="15">
        <f ca="1">SUM(F$12:F666)</f>
        <v>419643.64300000027</v>
      </c>
      <c r="I666" s="16">
        <f ca="1">SUM(D$12:D666)+SUMIF(E$12:E666, "&lt;0")</f>
        <v>406065.75800000015</v>
      </c>
      <c r="J666" s="15"/>
      <c r="K666" s="9">
        <v>44837</v>
      </c>
      <c r="L666" s="14">
        <f t="shared" ca="1" si="585"/>
        <v>1788.5130798771124</v>
      </c>
      <c r="M666" s="14">
        <f t="shared" ca="1" si="593"/>
        <v>1788.5130798771129</v>
      </c>
      <c r="N666" s="14">
        <f t="shared" ca="1" si="546"/>
        <v>1054.2170000000042</v>
      </c>
      <c r="O666" s="14">
        <f t="shared" ca="1" si="570"/>
        <v>734.29607987710824</v>
      </c>
      <c r="P666" s="14">
        <f t="shared" ca="1" si="571"/>
        <v>734.29607987710824</v>
      </c>
      <c r="Q666" s="14">
        <f t="shared" ca="1" si="554"/>
        <v>1114533.6118079901</v>
      </c>
      <c r="R666" s="15">
        <f ca="1">SUM(P$12:P666)</f>
        <v>566520.11880337866</v>
      </c>
      <c r="S666" s="16">
        <f ca="1">SUM(N$12:N666)+SUMIF(O$12:O666, "&lt;0")</f>
        <v>548013.4930046075</v>
      </c>
      <c r="U666" s="9">
        <v>44837</v>
      </c>
      <c r="V666" s="14">
        <f t="shared" ca="1" si="586"/>
        <v>1250</v>
      </c>
      <c r="W666" s="14">
        <f t="shared" ca="1" si="594"/>
        <v>1250</v>
      </c>
      <c r="X666" s="14">
        <f t="shared" ca="1" si="547"/>
        <v>1054.2170000000042</v>
      </c>
      <c r="Y666" s="14">
        <f t="shared" ca="1" si="572"/>
        <v>195.78299999999581</v>
      </c>
      <c r="Z666" s="14">
        <f t="shared" ca="1" si="573"/>
        <v>195.78299999999581</v>
      </c>
      <c r="AA666" s="14">
        <f t="shared" ca="1" si="555"/>
        <v>798964.94699999993</v>
      </c>
      <c r="AB666" s="15">
        <f ca="1">SUM(Z$12:Z666)</f>
        <v>406043.22099999996</v>
      </c>
      <c r="AC666" s="16">
        <f ca="1">SUM(X$12:X666)+SUMIF(Y$12:Y666, "&lt;0")</f>
        <v>392921.72600000008</v>
      </c>
      <c r="AE666" s="9">
        <v>44837</v>
      </c>
      <c r="AF666" s="14">
        <f t="shared" ca="1" si="562"/>
        <v>2000</v>
      </c>
      <c r="AG666" s="14">
        <f t="shared" ca="1" si="590"/>
        <v>2000</v>
      </c>
      <c r="AH666" s="14">
        <f t="shared" ca="1" si="548"/>
        <v>1054.2170000000042</v>
      </c>
      <c r="AI666" s="14">
        <f t="shared" ca="1" si="563"/>
        <v>945.78299999999581</v>
      </c>
      <c r="AJ666" s="14">
        <f t="shared" ca="1" si="564"/>
        <v>945.78299999999581</v>
      </c>
      <c r="AK666" s="14">
        <f t="shared" ca="1" si="574"/>
        <v>1237489.5629979603</v>
      </c>
      <c r="AL666" s="15">
        <f ca="1">SUM(AJ$12:AJ666)</f>
        <v>628567.83699796046</v>
      </c>
      <c r="AM666" s="16">
        <f ca="1">SUM(AH$12:AH666)+SUMIF(AI$12:AI666, "&lt;0")</f>
        <v>608921.72600000002</v>
      </c>
      <c r="AO666" s="9">
        <v>44837</v>
      </c>
      <c r="AP666" s="14">
        <f t="shared" ca="1" si="565"/>
        <v>3000</v>
      </c>
      <c r="AQ666" s="14">
        <f t="shared" ca="1" si="595"/>
        <v>3000</v>
      </c>
      <c r="AR666" s="14">
        <f t="shared" ca="1" si="549"/>
        <v>1672.8825193775069</v>
      </c>
      <c r="AS666" s="14">
        <f t="shared" ca="1" si="575"/>
        <v>1327.1174806224931</v>
      </c>
      <c r="AT666" s="14">
        <f t="shared" ca="1" si="576"/>
        <v>1327.1174806224931</v>
      </c>
      <c r="AU666" s="14">
        <f t="shared" ca="1" si="556"/>
        <v>1795390.7878561858</v>
      </c>
      <c r="AV666" s="15">
        <f ca="1">SUM(AT$12:AT666)</f>
        <v>914243.43927251885</v>
      </c>
      <c r="AW666" s="16">
        <f ca="1">SUM(AR$12:AR666)+SUMIF(AS$12:AS666, "&lt;0")</f>
        <v>881147.34858366696</v>
      </c>
      <c r="AX666" s="15"/>
      <c r="AZ666" s="9">
        <v>44837</v>
      </c>
      <c r="BA666" s="14">
        <f t="shared" ca="1" si="587"/>
        <v>1500</v>
      </c>
      <c r="BB666" s="14">
        <f t="shared" ca="1" si="596"/>
        <v>1500</v>
      </c>
      <c r="BC666" s="14">
        <f t="shared" ca="1" si="550"/>
        <v>1054.2170000000042</v>
      </c>
      <c r="BD666" s="14">
        <f t="shared" ca="1" si="577"/>
        <v>445.78299999999581</v>
      </c>
      <c r="BE666" s="14">
        <f t="shared" ca="1" si="578"/>
        <v>445.78299999999581</v>
      </c>
      <c r="BF666" s="14">
        <f t="shared" ca="1" si="557"/>
        <v>945464.94699999993</v>
      </c>
      <c r="BG666" s="15">
        <f ca="1">SUM(BE$12:BE666)</f>
        <v>480543.22100000008</v>
      </c>
      <c r="BH666" s="16">
        <f ca="1">SUM(BC$12:BC666)+SUMIF(BD$12:BD666, "&lt;0")</f>
        <v>464921.72599999997</v>
      </c>
      <c r="BJ666" s="9">
        <v>44837</v>
      </c>
      <c r="BK666" s="14">
        <f t="shared" ca="1" si="588"/>
        <v>1750</v>
      </c>
      <c r="BL666" s="14">
        <f t="shared" ca="1" si="597"/>
        <v>1750</v>
      </c>
      <c r="BM666" s="14">
        <f t="shared" ca="1" si="551"/>
        <v>1054.2170000000042</v>
      </c>
      <c r="BN666" s="14">
        <f t="shared" ca="1" si="579"/>
        <v>695.78299999999581</v>
      </c>
      <c r="BO666" s="14">
        <f t="shared" ca="1" si="580"/>
        <v>695.78299999999581</v>
      </c>
      <c r="BP666" s="14">
        <f t="shared" ca="1" si="558"/>
        <v>1091964.9469999999</v>
      </c>
      <c r="BQ666" s="15">
        <f ca="1">SUM(BO$12:BO666)</f>
        <v>555043.2209999999</v>
      </c>
      <c r="BR666" s="16">
        <f ca="1">SUM(BM$12:BM666)+SUMIF(BN$12:BN666, "&lt;0")</f>
        <v>536921.72599999991</v>
      </c>
      <c r="BT666" s="9">
        <v>44837</v>
      </c>
      <c r="BU666" s="14">
        <f t="shared" ca="1" si="566"/>
        <v>2000</v>
      </c>
      <c r="BV666" s="14">
        <f t="shared" ca="1" si="591"/>
        <v>2000</v>
      </c>
      <c r="BW666" s="14">
        <f t="shared" ca="1" si="552"/>
        <v>1054.2170000000042</v>
      </c>
      <c r="BX666" s="14">
        <f t="shared" ca="1" si="567"/>
        <v>945.78299999999581</v>
      </c>
      <c r="BY666" s="14">
        <f t="shared" ca="1" si="568"/>
        <v>945.78299999999581</v>
      </c>
      <c r="BZ666" s="14">
        <f t="shared" ca="1" si="581"/>
        <v>1237489.5629979603</v>
      </c>
      <c r="CA666" s="15">
        <f ca="1">SUM(BY$12:BY666)</f>
        <v>628567.83699796046</v>
      </c>
      <c r="CB666" s="16">
        <f ca="1">SUM(BW$12:BW666)+SUMIF(BX$12:BX666, "&lt;0")</f>
        <v>608921.72600000002</v>
      </c>
      <c r="CD666" s="9">
        <v>44837</v>
      </c>
      <c r="CE666" s="14">
        <f t="shared" ca="1" si="589"/>
        <v>2500</v>
      </c>
      <c r="CF666" s="14">
        <f t="shared" ca="1" si="598"/>
        <v>2500</v>
      </c>
      <c r="CG666" s="14">
        <f t="shared" ca="1" si="553"/>
        <v>1533.7043503563282</v>
      </c>
      <c r="CH666" s="14">
        <f t="shared" ca="1" si="582"/>
        <v>966.29564964367182</v>
      </c>
      <c r="CI666" s="14">
        <f t="shared" ca="1" si="583"/>
        <v>966.29564964367182</v>
      </c>
      <c r="CJ666" s="14">
        <f t="shared" ca="1" si="559"/>
        <v>1521287.2951667549</v>
      </c>
      <c r="CK666" s="15">
        <f ca="1">SUM(CI$12:CI666)</f>
        <v>772588.34964760405</v>
      </c>
      <c r="CL666" s="16">
        <f ca="1">SUM(CG$12:CG666)+SUMIF(CH$12:CH666, "&lt;0")</f>
        <v>748698.9455191507</v>
      </c>
    </row>
    <row r="667" spans="1:90" x14ac:dyDescent="0.2">
      <c r="A667" s="24">
        <v>44838</v>
      </c>
      <c r="B667" s="54">
        <f ca="1">IF($A667&gt;= $C$5,$C$6, INDEX('Historical Data'!$D$2:$D$745, MATCH(A667, 'Historical Data'!$B$2:$B$745, 0)))</f>
        <v>1295.6389999999997</v>
      </c>
      <c r="C667" s="14">
        <f t="shared" ca="1" si="592"/>
        <v>1295.6389999999994</v>
      </c>
      <c r="D667" s="14">
        <f t="shared" ca="1" si="560"/>
        <v>1295.6389999999997</v>
      </c>
      <c r="E667" s="14">
        <f t="shared" ca="1" si="569"/>
        <v>0</v>
      </c>
      <c r="F667" s="14">
        <f t="shared" ca="1" si="561"/>
        <v>0</v>
      </c>
      <c r="G667" s="14">
        <f t="shared" ca="1" si="584"/>
        <v>827005.03999999654</v>
      </c>
      <c r="H667" s="15">
        <f ca="1">SUM(F$12:F667)</f>
        <v>419643.64300000027</v>
      </c>
      <c r="I667" s="16">
        <f ca="1">SUM(D$12:D667)+SUMIF(E$12:E667, "&lt;0")</f>
        <v>407361.39700000017</v>
      </c>
      <c r="J667" s="15"/>
      <c r="K667" s="9">
        <v>44838</v>
      </c>
      <c r="L667" s="14">
        <f t="shared" ca="1" si="585"/>
        <v>1788.5130798771124</v>
      </c>
      <c r="M667" s="14">
        <f t="shared" ca="1" si="593"/>
        <v>1788.5130798771129</v>
      </c>
      <c r="N667" s="14">
        <f t="shared" ca="1" si="546"/>
        <v>1623.614999999998</v>
      </c>
      <c r="O667" s="14">
        <f t="shared" ca="1" si="570"/>
        <v>164.89807987711447</v>
      </c>
      <c r="P667" s="14">
        <f t="shared" ca="1" si="571"/>
        <v>164.89807987711447</v>
      </c>
      <c r="Q667" s="14">
        <f t="shared" ca="1" si="554"/>
        <v>1116322.1248878671</v>
      </c>
      <c r="R667" s="15">
        <f ca="1">SUM(P$12:P667)</f>
        <v>566685.0168832558</v>
      </c>
      <c r="S667" s="16">
        <f ca="1">SUM(N$12:N667)+SUMIF(O$12:O667, "&lt;0")</f>
        <v>549637.10800460749</v>
      </c>
      <c r="U667" s="9">
        <v>44838</v>
      </c>
      <c r="V667" s="14">
        <f t="shared" ca="1" si="586"/>
        <v>1250</v>
      </c>
      <c r="W667" s="14">
        <f t="shared" ca="1" si="594"/>
        <v>1250</v>
      </c>
      <c r="X667" s="14">
        <f t="shared" ca="1" si="547"/>
        <v>1250</v>
      </c>
      <c r="Y667" s="14">
        <f t="shared" ca="1" si="572"/>
        <v>0</v>
      </c>
      <c r="Z667" s="14">
        <f t="shared" ca="1" si="573"/>
        <v>0</v>
      </c>
      <c r="AA667" s="14">
        <f t="shared" ca="1" si="555"/>
        <v>800214.94699999993</v>
      </c>
      <c r="AB667" s="15">
        <f ca="1">SUM(Z$12:Z667)</f>
        <v>406043.22099999996</v>
      </c>
      <c r="AC667" s="16">
        <f ca="1">SUM(X$12:X667)+SUMIF(Y$12:Y667, "&lt;0")</f>
        <v>394171.72600000008</v>
      </c>
      <c r="AE667" s="9">
        <v>44838</v>
      </c>
      <c r="AF667" s="14">
        <f t="shared" ca="1" si="562"/>
        <v>2000</v>
      </c>
      <c r="AG667" s="14">
        <f t="shared" ca="1" si="590"/>
        <v>2000</v>
      </c>
      <c r="AH667" s="14">
        <f t="shared" ca="1" si="548"/>
        <v>1623.614999999998</v>
      </c>
      <c r="AI667" s="14">
        <f t="shared" ca="1" si="563"/>
        <v>376.38500000000204</v>
      </c>
      <c r="AJ667" s="14">
        <f t="shared" ca="1" si="564"/>
        <v>376.38500000000204</v>
      </c>
      <c r="AK667" s="14">
        <f t="shared" ca="1" si="574"/>
        <v>1239489.5629979603</v>
      </c>
      <c r="AL667" s="15">
        <f ca="1">SUM(AJ$12:AJ667)</f>
        <v>628944.22199796047</v>
      </c>
      <c r="AM667" s="16">
        <f ca="1">SUM(AH$12:AH667)+SUMIF(AI$12:AI667, "&lt;0")</f>
        <v>610545.34100000001</v>
      </c>
      <c r="AO667" s="9">
        <v>44838</v>
      </c>
      <c r="AP667" s="14">
        <f t="shared" ca="1" si="565"/>
        <v>3000</v>
      </c>
      <c r="AQ667" s="14">
        <f t="shared" ca="1" si="595"/>
        <v>3000</v>
      </c>
      <c r="AR667" s="14">
        <f t="shared" ca="1" si="549"/>
        <v>2242.2805193775002</v>
      </c>
      <c r="AS667" s="14">
        <f t="shared" ca="1" si="575"/>
        <v>757.71948062249976</v>
      </c>
      <c r="AT667" s="14">
        <f t="shared" ca="1" si="576"/>
        <v>757.71948062249976</v>
      </c>
      <c r="AU667" s="14">
        <f t="shared" ca="1" si="556"/>
        <v>1798390.7878561858</v>
      </c>
      <c r="AV667" s="15">
        <f ca="1">SUM(AT$12:AT667)</f>
        <v>915001.1587531413</v>
      </c>
      <c r="AW667" s="16">
        <f ca="1">SUM(AR$12:AR667)+SUMIF(AS$12:AS667, "&lt;0")</f>
        <v>883389.62910304451</v>
      </c>
      <c r="AX667" s="15"/>
      <c r="AZ667" s="9">
        <v>44838</v>
      </c>
      <c r="BA667" s="14">
        <f t="shared" ca="1" si="587"/>
        <v>1500</v>
      </c>
      <c r="BB667" s="14">
        <f t="shared" ca="1" si="596"/>
        <v>1500</v>
      </c>
      <c r="BC667" s="14">
        <f t="shared" ca="1" si="550"/>
        <v>1500</v>
      </c>
      <c r="BD667" s="14">
        <f t="shared" ca="1" si="577"/>
        <v>0</v>
      </c>
      <c r="BE667" s="14">
        <f t="shared" ca="1" si="578"/>
        <v>0</v>
      </c>
      <c r="BF667" s="14">
        <f t="shared" ca="1" si="557"/>
        <v>946964.94699999993</v>
      </c>
      <c r="BG667" s="15">
        <f ca="1">SUM(BE$12:BE667)</f>
        <v>480543.22100000008</v>
      </c>
      <c r="BH667" s="16">
        <f ca="1">SUM(BC$12:BC667)+SUMIF(BD$12:BD667, "&lt;0")</f>
        <v>466421.72599999997</v>
      </c>
      <c r="BJ667" s="9">
        <v>44838</v>
      </c>
      <c r="BK667" s="14">
        <f t="shared" ca="1" si="588"/>
        <v>1750</v>
      </c>
      <c r="BL667" s="14">
        <f t="shared" ca="1" si="597"/>
        <v>1750</v>
      </c>
      <c r="BM667" s="14">
        <f t="shared" ca="1" si="551"/>
        <v>1623.614999999998</v>
      </c>
      <c r="BN667" s="14">
        <f t="shared" ca="1" si="579"/>
        <v>126.38500000000204</v>
      </c>
      <c r="BO667" s="14">
        <f t="shared" ca="1" si="580"/>
        <v>126.38500000000204</v>
      </c>
      <c r="BP667" s="14">
        <f t="shared" ca="1" si="558"/>
        <v>1093714.9469999999</v>
      </c>
      <c r="BQ667" s="15">
        <f ca="1">SUM(BO$12:BO667)</f>
        <v>555169.60599999991</v>
      </c>
      <c r="BR667" s="16">
        <f ca="1">SUM(BM$12:BM667)+SUMIF(BN$12:BN667, "&lt;0")</f>
        <v>538545.3409999999</v>
      </c>
      <c r="BT667" s="9">
        <v>44838</v>
      </c>
      <c r="BU667" s="14">
        <f t="shared" ca="1" si="566"/>
        <v>2000</v>
      </c>
      <c r="BV667" s="14">
        <f t="shared" ca="1" si="591"/>
        <v>2000</v>
      </c>
      <c r="BW667" s="14">
        <f t="shared" ca="1" si="552"/>
        <v>1623.614999999998</v>
      </c>
      <c r="BX667" s="14">
        <f t="shared" ca="1" si="567"/>
        <v>376.38500000000204</v>
      </c>
      <c r="BY667" s="14">
        <f t="shared" ca="1" si="568"/>
        <v>376.38500000000204</v>
      </c>
      <c r="BZ667" s="14">
        <f t="shared" ca="1" si="581"/>
        <v>1239489.5629979603</v>
      </c>
      <c r="CA667" s="15">
        <f ca="1">SUM(BY$12:BY667)</f>
        <v>628944.22199796047</v>
      </c>
      <c r="CB667" s="16">
        <f ca="1">SUM(BW$12:BW667)+SUMIF(BX$12:BX667, "&lt;0")</f>
        <v>610545.34100000001</v>
      </c>
      <c r="CD667" s="9">
        <v>44838</v>
      </c>
      <c r="CE667" s="14">
        <f t="shared" ca="1" si="589"/>
        <v>2500</v>
      </c>
      <c r="CF667" s="14">
        <f t="shared" ca="1" si="598"/>
        <v>2500</v>
      </c>
      <c r="CG667" s="14">
        <f t="shared" ca="1" si="553"/>
        <v>2077.3246203822591</v>
      </c>
      <c r="CH667" s="14">
        <f t="shared" ca="1" si="582"/>
        <v>422.67537961774087</v>
      </c>
      <c r="CI667" s="14">
        <f t="shared" ca="1" si="583"/>
        <v>422.67537961774087</v>
      </c>
      <c r="CJ667" s="14">
        <f t="shared" ca="1" si="559"/>
        <v>1523787.2951667549</v>
      </c>
      <c r="CK667" s="15">
        <f ca="1">SUM(CI$12:CI667)</f>
        <v>773011.02502722177</v>
      </c>
      <c r="CL667" s="16">
        <f ca="1">SUM(CG$12:CG667)+SUMIF(CH$12:CH667, "&lt;0")</f>
        <v>750776.27013953298</v>
      </c>
    </row>
    <row r="668" spans="1:90" x14ac:dyDescent="0.2">
      <c r="A668" s="24">
        <v>44839</v>
      </c>
      <c r="B668" s="54">
        <f ca="1">IF($A668&gt;= $C$5,$C$6, INDEX('Historical Data'!$D$2:$D$745, MATCH(A668, 'Historical Data'!$B$2:$B$745, 0)))</f>
        <v>1295.6389999999997</v>
      </c>
      <c r="C668" s="14">
        <f t="shared" ca="1" si="592"/>
        <v>1295.6389999999994</v>
      </c>
      <c r="D668" s="14">
        <f t="shared" ca="1" si="560"/>
        <v>1295.6389999999997</v>
      </c>
      <c r="E668" s="14">
        <f t="shared" ca="1" si="569"/>
        <v>0</v>
      </c>
      <c r="F668" s="14">
        <f t="shared" ca="1" si="561"/>
        <v>0</v>
      </c>
      <c r="G668" s="14">
        <f t="shared" ca="1" si="584"/>
        <v>828300.67899999651</v>
      </c>
      <c r="H668" s="15">
        <f ca="1">SUM(F$12:F668)</f>
        <v>419643.64300000027</v>
      </c>
      <c r="I668" s="16">
        <f ca="1">SUM(D$12:D668)+SUMIF(E$12:E668, "&lt;0")</f>
        <v>408657.0360000002</v>
      </c>
      <c r="J668" s="15"/>
      <c r="K668" s="9">
        <v>44839</v>
      </c>
      <c r="L668" s="14">
        <f t="shared" ca="1" si="585"/>
        <v>1788.5130798771124</v>
      </c>
      <c r="M668" s="14">
        <f t="shared" ca="1" si="593"/>
        <v>1788.5130798771129</v>
      </c>
      <c r="N668" s="14">
        <f t="shared" ca="1" si="546"/>
        <v>1788.5130798771124</v>
      </c>
      <c r="O668" s="14">
        <f t="shared" ca="1" si="570"/>
        <v>0</v>
      </c>
      <c r="P668" s="14">
        <f t="shared" ca="1" si="571"/>
        <v>0</v>
      </c>
      <c r="Q668" s="14">
        <f t="shared" ca="1" si="554"/>
        <v>1118110.6379677441</v>
      </c>
      <c r="R668" s="15">
        <f ca="1">SUM(P$12:P668)</f>
        <v>566685.0168832558</v>
      </c>
      <c r="S668" s="16">
        <f ca="1">SUM(N$12:N668)+SUMIF(O$12:O668, "&lt;0")</f>
        <v>551425.62108448462</v>
      </c>
      <c r="U668" s="9">
        <v>44839</v>
      </c>
      <c r="V668" s="14">
        <f t="shared" ca="1" si="586"/>
        <v>1250</v>
      </c>
      <c r="W668" s="14">
        <f t="shared" ca="1" si="594"/>
        <v>1250</v>
      </c>
      <c r="X668" s="14">
        <f t="shared" ca="1" si="547"/>
        <v>1250</v>
      </c>
      <c r="Y668" s="14">
        <f t="shared" ca="1" si="572"/>
        <v>0</v>
      </c>
      <c r="Z668" s="14">
        <f t="shared" ca="1" si="573"/>
        <v>0</v>
      </c>
      <c r="AA668" s="14">
        <f t="shared" ca="1" si="555"/>
        <v>801464.94699999993</v>
      </c>
      <c r="AB668" s="15">
        <f ca="1">SUM(Z$12:Z668)</f>
        <v>406043.22099999996</v>
      </c>
      <c r="AC668" s="16">
        <f ca="1">SUM(X$12:X668)+SUMIF(Y$12:Y668, "&lt;0")</f>
        <v>395421.72600000008</v>
      </c>
      <c r="AE668" s="9">
        <v>44839</v>
      </c>
      <c r="AF668" s="14">
        <f t="shared" ca="1" si="562"/>
        <v>2000</v>
      </c>
      <c r="AG668" s="14">
        <f t="shared" ca="1" si="590"/>
        <v>2000</v>
      </c>
      <c r="AH668" s="14">
        <f t="shared" ca="1" si="548"/>
        <v>1881.023000000001</v>
      </c>
      <c r="AI668" s="14">
        <f t="shared" ca="1" si="563"/>
        <v>118.97699999999895</v>
      </c>
      <c r="AJ668" s="14">
        <f t="shared" ca="1" si="564"/>
        <v>118.97699999999895</v>
      </c>
      <c r="AK668" s="14">
        <f t="shared" ca="1" si="574"/>
        <v>1241489.5629979603</v>
      </c>
      <c r="AL668" s="15">
        <f ca="1">SUM(AJ$12:AJ668)</f>
        <v>629063.19899796043</v>
      </c>
      <c r="AM668" s="16">
        <f ca="1">SUM(AH$12:AH668)+SUMIF(AI$12:AI668, "&lt;0")</f>
        <v>612426.36400000006</v>
      </c>
      <c r="AO668" s="9">
        <v>44839</v>
      </c>
      <c r="AP668" s="14">
        <f t="shared" ca="1" si="565"/>
        <v>3000</v>
      </c>
      <c r="AQ668" s="14">
        <f t="shared" ca="1" si="595"/>
        <v>3000</v>
      </c>
      <c r="AR668" s="14">
        <f t="shared" ca="1" si="549"/>
        <v>2499.6885193775038</v>
      </c>
      <c r="AS668" s="14">
        <f t="shared" ca="1" si="575"/>
        <v>500.31148062249622</v>
      </c>
      <c r="AT668" s="14">
        <f t="shared" ca="1" si="576"/>
        <v>500.31148062249622</v>
      </c>
      <c r="AU668" s="14">
        <f t="shared" ca="1" si="556"/>
        <v>1801390.7878561858</v>
      </c>
      <c r="AV668" s="15">
        <f ca="1">SUM(AT$12:AT668)</f>
        <v>915501.4702337638</v>
      </c>
      <c r="AW668" s="16">
        <f ca="1">SUM(AR$12:AR668)+SUMIF(AS$12:AS668, "&lt;0")</f>
        <v>885889.31762242201</v>
      </c>
      <c r="AX668" s="15"/>
      <c r="AZ668" s="9">
        <v>44839</v>
      </c>
      <c r="BA668" s="14">
        <f t="shared" ca="1" si="587"/>
        <v>1500</v>
      </c>
      <c r="BB668" s="14">
        <f t="shared" ca="1" si="596"/>
        <v>1500</v>
      </c>
      <c r="BC668" s="14">
        <f t="shared" ca="1" si="550"/>
        <v>1500</v>
      </c>
      <c r="BD668" s="14">
        <f t="shared" ca="1" si="577"/>
        <v>0</v>
      </c>
      <c r="BE668" s="14">
        <f t="shared" ca="1" si="578"/>
        <v>0</v>
      </c>
      <c r="BF668" s="14">
        <f t="shared" ca="1" si="557"/>
        <v>948464.94699999993</v>
      </c>
      <c r="BG668" s="15">
        <f ca="1">SUM(BE$12:BE668)</f>
        <v>480543.22100000008</v>
      </c>
      <c r="BH668" s="16">
        <f ca="1">SUM(BC$12:BC668)+SUMIF(BD$12:BD668, "&lt;0")</f>
        <v>467921.72599999997</v>
      </c>
      <c r="BJ668" s="9">
        <v>44839</v>
      </c>
      <c r="BK668" s="14">
        <f t="shared" ca="1" si="588"/>
        <v>1750</v>
      </c>
      <c r="BL668" s="14">
        <f t="shared" ca="1" si="597"/>
        <v>1750</v>
      </c>
      <c r="BM668" s="14">
        <f t="shared" ca="1" si="551"/>
        <v>1750</v>
      </c>
      <c r="BN668" s="14">
        <f t="shared" ca="1" si="579"/>
        <v>0</v>
      </c>
      <c r="BO668" s="14">
        <f t="shared" ca="1" si="580"/>
        <v>0</v>
      </c>
      <c r="BP668" s="14">
        <f t="shared" ca="1" si="558"/>
        <v>1095464.9469999999</v>
      </c>
      <c r="BQ668" s="15">
        <f ca="1">SUM(BO$12:BO668)</f>
        <v>555169.60599999991</v>
      </c>
      <c r="BR668" s="16">
        <f ca="1">SUM(BM$12:BM668)+SUMIF(BN$12:BN668, "&lt;0")</f>
        <v>540295.3409999999</v>
      </c>
      <c r="BT668" s="9">
        <v>44839</v>
      </c>
      <c r="BU668" s="14">
        <f t="shared" ca="1" si="566"/>
        <v>2000</v>
      </c>
      <c r="BV668" s="14">
        <f t="shared" ca="1" si="591"/>
        <v>2000</v>
      </c>
      <c r="BW668" s="14">
        <f t="shared" ca="1" si="552"/>
        <v>1881.023000000001</v>
      </c>
      <c r="BX668" s="14">
        <f t="shared" ca="1" si="567"/>
        <v>118.97699999999895</v>
      </c>
      <c r="BY668" s="14">
        <f t="shared" ca="1" si="568"/>
        <v>118.97699999999895</v>
      </c>
      <c r="BZ668" s="14">
        <f t="shared" ca="1" si="581"/>
        <v>1241489.5629979603</v>
      </c>
      <c r="CA668" s="15">
        <f ca="1">SUM(BY$12:BY668)</f>
        <v>629063.19899796043</v>
      </c>
      <c r="CB668" s="16">
        <f ca="1">SUM(BW$12:BW668)+SUMIF(BX$12:BX668, "&lt;0")</f>
        <v>612426.36400000006</v>
      </c>
      <c r="CD668" s="9">
        <v>44839</v>
      </c>
      <c r="CE668" s="14">
        <f t="shared" ca="1" si="589"/>
        <v>2500</v>
      </c>
      <c r="CF668" s="14">
        <f t="shared" ca="1" si="598"/>
        <v>2500</v>
      </c>
      <c r="CG668" s="14">
        <f t="shared" ca="1" si="553"/>
        <v>2308.9548904081998</v>
      </c>
      <c r="CH668" s="14">
        <f t="shared" ca="1" si="582"/>
        <v>191.04510959180016</v>
      </c>
      <c r="CI668" s="14">
        <f t="shared" ca="1" si="583"/>
        <v>191.04510959180016</v>
      </c>
      <c r="CJ668" s="14">
        <f t="shared" ca="1" si="559"/>
        <v>1526287.2951667549</v>
      </c>
      <c r="CK668" s="15">
        <f ca="1">SUM(CI$12:CI668)</f>
        <v>773202.07013681356</v>
      </c>
      <c r="CL668" s="16">
        <f ca="1">SUM(CG$12:CG668)+SUMIF(CH$12:CH668, "&lt;0")</f>
        <v>753085.22502994118</v>
      </c>
    </row>
    <row r="669" spans="1:90" x14ac:dyDescent="0.2">
      <c r="A669" s="24">
        <v>44840</v>
      </c>
      <c r="B669" s="54">
        <f ca="1">IF($A669&gt;= $C$5,$C$6, INDEX('Historical Data'!$D$2:$D$745, MATCH(A669, 'Historical Data'!$B$2:$B$745, 0)))</f>
        <v>1295.6389999999997</v>
      </c>
      <c r="C669" s="14">
        <f t="shared" ca="1" si="592"/>
        <v>1295.6389999999994</v>
      </c>
      <c r="D669" s="14">
        <f t="shared" ca="1" si="560"/>
        <v>1291.0139999999947</v>
      </c>
      <c r="E669" s="14">
        <f t="shared" ca="1" si="569"/>
        <v>4.6250000000050022</v>
      </c>
      <c r="F669" s="14">
        <f t="shared" ca="1" si="561"/>
        <v>4.6250000000050022</v>
      </c>
      <c r="G669" s="14">
        <f t="shared" ca="1" si="584"/>
        <v>829596.31799999648</v>
      </c>
      <c r="H669" s="15">
        <f ca="1">SUM(F$12:F669)</f>
        <v>419648.26800000027</v>
      </c>
      <c r="I669" s="16">
        <f ca="1">SUM(D$12:D669)+SUMIF(E$12:E669, "&lt;0")</f>
        <v>409948.05000000016</v>
      </c>
      <c r="J669" s="15"/>
      <c r="K669" s="9">
        <v>44840</v>
      </c>
      <c r="L669" s="14">
        <f t="shared" ca="1" si="585"/>
        <v>1788.5130798771124</v>
      </c>
      <c r="M669" s="14">
        <f t="shared" ca="1" si="593"/>
        <v>1788.5130798771129</v>
      </c>
      <c r="N669" s="14">
        <f t="shared" ca="1" si="546"/>
        <v>470.16392012288361</v>
      </c>
      <c r="O669" s="14">
        <f t="shared" ca="1" si="570"/>
        <v>1318.3491597542288</v>
      </c>
      <c r="P669" s="14">
        <f t="shared" ca="1" si="571"/>
        <v>1318.3491597542288</v>
      </c>
      <c r="Q669" s="14">
        <f t="shared" ca="1" si="554"/>
        <v>1119899.1510476212</v>
      </c>
      <c r="R669" s="15">
        <f ca="1">SUM(P$12:P669)</f>
        <v>568003.36604301003</v>
      </c>
      <c r="S669" s="16">
        <f ca="1">SUM(N$12:N669)+SUMIF(O$12:O669, "&lt;0")</f>
        <v>551895.78500460752</v>
      </c>
      <c r="U669" s="9">
        <v>44840</v>
      </c>
      <c r="V669" s="14">
        <f t="shared" ca="1" si="586"/>
        <v>1250</v>
      </c>
      <c r="W669" s="14">
        <f t="shared" ca="1" si="594"/>
        <v>1250</v>
      </c>
      <c r="X669" s="14">
        <f t="shared" ca="1" si="547"/>
        <v>1250</v>
      </c>
      <c r="Y669" s="14">
        <f t="shared" ca="1" si="572"/>
        <v>0</v>
      </c>
      <c r="Z669" s="14">
        <f t="shared" ca="1" si="573"/>
        <v>0</v>
      </c>
      <c r="AA669" s="14">
        <f t="shared" ca="1" si="555"/>
        <v>802714.94699999993</v>
      </c>
      <c r="AB669" s="15">
        <f ca="1">SUM(Z$12:Z669)</f>
        <v>406043.22099999996</v>
      </c>
      <c r="AC669" s="16">
        <f ca="1">SUM(X$12:X669)+SUMIF(Y$12:Y669, "&lt;0")</f>
        <v>396671.72600000008</v>
      </c>
      <c r="AE669" s="9">
        <v>44840</v>
      </c>
      <c r="AF669" s="14">
        <f t="shared" ca="1" si="562"/>
        <v>2000</v>
      </c>
      <c r="AG669" s="14">
        <f t="shared" ca="1" si="590"/>
        <v>2000</v>
      </c>
      <c r="AH669" s="14">
        <f t="shared" ca="1" si="548"/>
        <v>377.65399999999499</v>
      </c>
      <c r="AI669" s="14">
        <f t="shared" ca="1" si="563"/>
        <v>1622.346000000005</v>
      </c>
      <c r="AJ669" s="14">
        <f t="shared" ca="1" si="564"/>
        <v>1622.346000000005</v>
      </c>
      <c r="AK669" s="14">
        <f t="shared" ca="1" si="574"/>
        <v>1243489.5629979603</v>
      </c>
      <c r="AL669" s="15">
        <f ca="1">SUM(AJ$12:AJ669)</f>
        <v>630685.54499796045</v>
      </c>
      <c r="AM669" s="16">
        <f ca="1">SUM(AH$12:AH669)+SUMIF(AI$12:AI669, "&lt;0")</f>
        <v>612804.01800000004</v>
      </c>
      <c r="AO669" s="9">
        <v>44840</v>
      </c>
      <c r="AP669" s="14">
        <f t="shared" ca="1" si="565"/>
        <v>3000</v>
      </c>
      <c r="AQ669" s="14">
        <f t="shared" ca="1" si="595"/>
        <v>3000</v>
      </c>
      <c r="AR669" s="14">
        <f t="shared" ca="1" si="549"/>
        <v>996.31951937749818</v>
      </c>
      <c r="AS669" s="14">
        <f t="shared" ca="1" si="575"/>
        <v>2003.6804806225018</v>
      </c>
      <c r="AT669" s="14">
        <f t="shared" ca="1" si="576"/>
        <v>2003.6804806225018</v>
      </c>
      <c r="AU669" s="14">
        <f t="shared" ca="1" si="556"/>
        <v>1804390.7878561858</v>
      </c>
      <c r="AV669" s="15">
        <f ca="1">SUM(AT$12:AT669)</f>
        <v>917505.15071438625</v>
      </c>
      <c r="AW669" s="16">
        <f ca="1">SUM(AR$12:AR669)+SUMIF(AS$12:AS669, "&lt;0")</f>
        <v>886885.63714179955</v>
      </c>
      <c r="AX669" s="15"/>
      <c r="AZ669" s="9">
        <v>44840</v>
      </c>
      <c r="BA669" s="14">
        <f t="shared" ca="1" si="587"/>
        <v>1500</v>
      </c>
      <c r="BB669" s="14">
        <f t="shared" ca="1" si="596"/>
        <v>1500</v>
      </c>
      <c r="BC669" s="14">
        <f t="shared" ca="1" si="550"/>
        <v>882.291999999994</v>
      </c>
      <c r="BD669" s="14">
        <f t="shared" ca="1" si="577"/>
        <v>617.708000000006</v>
      </c>
      <c r="BE669" s="14">
        <f t="shared" ca="1" si="578"/>
        <v>617.708000000006</v>
      </c>
      <c r="BF669" s="14">
        <f t="shared" ca="1" si="557"/>
        <v>949964.94699999993</v>
      </c>
      <c r="BG669" s="15">
        <f ca="1">SUM(BE$12:BE669)</f>
        <v>481160.92900000006</v>
      </c>
      <c r="BH669" s="16">
        <f ca="1">SUM(BC$12:BC669)+SUMIF(BD$12:BD669, "&lt;0")</f>
        <v>468804.01799999998</v>
      </c>
      <c r="BJ669" s="9">
        <v>44840</v>
      </c>
      <c r="BK669" s="14">
        <f t="shared" ca="1" si="588"/>
        <v>1750</v>
      </c>
      <c r="BL669" s="14">
        <f t="shared" ca="1" si="597"/>
        <v>1750</v>
      </c>
      <c r="BM669" s="14">
        <f t="shared" ca="1" si="551"/>
        <v>508.67699999999604</v>
      </c>
      <c r="BN669" s="14">
        <f t="shared" ca="1" si="579"/>
        <v>1241.323000000004</v>
      </c>
      <c r="BO669" s="14">
        <f t="shared" ca="1" si="580"/>
        <v>1241.323000000004</v>
      </c>
      <c r="BP669" s="14">
        <f t="shared" ca="1" si="558"/>
        <v>1097214.9469999999</v>
      </c>
      <c r="BQ669" s="15">
        <f ca="1">SUM(BO$12:BO669)</f>
        <v>556410.92899999989</v>
      </c>
      <c r="BR669" s="16">
        <f ca="1">SUM(BM$12:BM669)+SUMIF(BN$12:BN669, "&lt;0")</f>
        <v>540804.01799999992</v>
      </c>
      <c r="BT669" s="9">
        <v>44840</v>
      </c>
      <c r="BU669" s="14">
        <f t="shared" ca="1" si="566"/>
        <v>2000</v>
      </c>
      <c r="BV669" s="14">
        <f t="shared" ca="1" si="591"/>
        <v>2000</v>
      </c>
      <c r="BW669" s="14">
        <f t="shared" ca="1" si="552"/>
        <v>377.65399999999499</v>
      </c>
      <c r="BX669" s="14">
        <f t="shared" ca="1" si="567"/>
        <v>1622.346000000005</v>
      </c>
      <c r="BY669" s="14">
        <f t="shared" ca="1" si="568"/>
        <v>1622.346000000005</v>
      </c>
      <c r="BZ669" s="14">
        <f t="shared" ca="1" si="581"/>
        <v>1243489.5629979603</v>
      </c>
      <c r="CA669" s="15">
        <f ca="1">SUM(BY$12:BY669)</f>
        <v>630685.54499796045</v>
      </c>
      <c r="CB669" s="16">
        <f ca="1">SUM(BW$12:BW669)+SUMIF(BX$12:BX669, "&lt;0")</f>
        <v>612804.01800000004</v>
      </c>
      <c r="CD669" s="9">
        <v>44840</v>
      </c>
      <c r="CE669" s="14">
        <f t="shared" ca="1" si="589"/>
        <v>2500</v>
      </c>
      <c r="CF669" s="14">
        <f t="shared" ca="1" si="598"/>
        <v>2500</v>
      </c>
      <c r="CG669" s="14">
        <f t="shared" ca="1" si="553"/>
        <v>779.80816043413142</v>
      </c>
      <c r="CH669" s="14">
        <f t="shared" ca="1" si="582"/>
        <v>1720.1918395658686</v>
      </c>
      <c r="CI669" s="14">
        <f t="shared" ca="1" si="583"/>
        <v>1720.1918395658686</v>
      </c>
      <c r="CJ669" s="14">
        <f t="shared" ca="1" si="559"/>
        <v>1528787.2951667549</v>
      </c>
      <c r="CK669" s="15">
        <f ca="1">SUM(CI$12:CI669)</f>
        <v>774922.26197637944</v>
      </c>
      <c r="CL669" s="16">
        <f ca="1">SUM(CG$12:CG669)+SUMIF(CH$12:CH669, "&lt;0")</f>
        <v>753865.03319037531</v>
      </c>
    </row>
    <row r="670" spans="1:90" x14ac:dyDescent="0.2">
      <c r="A670" s="24">
        <v>44841</v>
      </c>
      <c r="B670" s="54">
        <f ca="1">IF($A670&gt;= $C$5,$C$6, INDEX('Historical Data'!$D$2:$D$745, MATCH(A670, 'Historical Data'!$B$2:$B$745, 0)))</f>
        <v>1295.6389999999997</v>
      </c>
      <c r="C670" s="14">
        <f t="shared" ca="1" si="592"/>
        <v>1295.6389999999994</v>
      </c>
      <c r="D670" s="14">
        <f t="shared" ca="1" si="560"/>
        <v>667.16000000000349</v>
      </c>
      <c r="E670" s="14">
        <f t="shared" ca="1" si="569"/>
        <v>628.47899999999618</v>
      </c>
      <c r="F670" s="14">
        <f t="shared" ca="1" si="561"/>
        <v>628.47899999999618</v>
      </c>
      <c r="G670" s="14">
        <f t="shared" ca="1" si="584"/>
        <v>830891.95699999644</v>
      </c>
      <c r="H670" s="15">
        <f ca="1">SUM(F$12:F670)</f>
        <v>420276.74700000026</v>
      </c>
      <c r="I670" s="16">
        <f ca="1">SUM(D$12:D670)+SUMIF(E$12:E670, "&lt;0")</f>
        <v>410615.2100000002</v>
      </c>
      <c r="J670" s="15"/>
      <c r="K670" s="9">
        <v>44841</v>
      </c>
      <c r="L670" s="14">
        <f t="shared" ca="1" si="585"/>
        <v>1788.5130798771124</v>
      </c>
      <c r="M670" s="14">
        <f t="shared" ca="1" si="593"/>
        <v>1788.5130798771129</v>
      </c>
      <c r="N670" s="14">
        <f t="shared" ca="1" si="546"/>
        <v>667.16000000000349</v>
      </c>
      <c r="O670" s="14">
        <f t="shared" ca="1" si="570"/>
        <v>1121.3530798771089</v>
      </c>
      <c r="P670" s="14">
        <f t="shared" ca="1" si="571"/>
        <v>1121.3530798771089</v>
      </c>
      <c r="Q670" s="14">
        <f t="shared" ca="1" si="554"/>
        <v>1121687.6641274982</v>
      </c>
      <c r="R670" s="15">
        <f ca="1">SUM(P$12:P670)</f>
        <v>569124.71912288712</v>
      </c>
      <c r="S670" s="16">
        <f ca="1">SUM(N$12:N670)+SUMIF(O$12:O670, "&lt;0")</f>
        <v>552562.94500460755</v>
      </c>
      <c r="U670" s="9">
        <v>44841</v>
      </c>
      <c r="V670" s="14">
        <f t="shared" ca="1" si="586"/>
        <v>1250</v>
      </c>
      <c r="W670" s="14">
        <f t="shared" ca="1" si="594"/>
        <v>1250</v>
      </c>
      <c r="X670" s="14">
        <f t="shared" ca="1" si="547"/>
        <v>799.4519999999975</v>
      </c>
      <c r="Y670" s="14">
        <f t="shared" ca="1" si="572"/>
        <v>450.5480000000025</v>
      </c>
      <c r="Z670" s="14">
        <f t="shared" ca="1" si="573"/>
        <v>450.5480000000025</v>
      </c>
      <c r="AA670" s="14">
        <f t="shared" ca="1" si="555"/>
        <v>803964.94699999993</v>
      </c>
      <c r="AB670" s="15">
        <f ca="1">SUM(Z$12:Z670)</f>
        <v>406493.76899999997</v>
      </c>
      <c r="AC670" s="16">
        <f ca="1">SUM(X$12:X670)+SUMIF(Y$12:Y670, "&lt;0")</f>
        <v>397471.17800000007</v>
      </c>
      <c r="AE670" s="9">
        <v>44841</v>
      </c>
      <c r="AF670" s="14">
        <f t="shared" ca="1" si="562"/>
        <v>2000</v>
      </c>
      <c r="AG670" s="14">
        <f t="shared" ca="1" si="590"/>
        <v>2000</v>
      </c>
      <c r="AH670" s="14">
        <f t="shared" ca="1" si="548"/>
        <v>667.16000000000349</v>
      </c>
      <c r="AI670" s="14">
        <f t="shared" ca="1" si="563"/>
        <v>1332.8399999999965</v>
      </c>
      <c r="AJ670" s="14">
        <f t="shared" ca="1" si="564"/>
        <v>1332.8399999999965</v>
      </c>
      <c r="AK670" s="14">
        <f t="shared" ca="1" si="574"/>
        <v>1245489.5629979603</v>
      </c>
      <c r="AL670" s="15">
        <f ca="1">SUM(AJ$12:AJ670)</f>
        <v>632018.38499796041</v>
      </c>
      <c r="AM670" s="16">
        <f ca="1">SUM(AH$12:AH670)+SUMIF(AI$12:AI670, "&lt;0")</f>
        <v>613471.17800000007</v>
      </c>
      <c r="AO670" s="9">
        <v>44841</v>
      </c>
      <c r="AP670" s="14">
        <f t="shared" ca="1" si="565"/>
        <v>3000</v>
      </c>
      <c r="AQ670" s="14">
        <f t="shared" ca="1" si="595"/>
        <v>3000</v>
      </c>
      <c r="AR670" s="14">
        <f t="shared" ca="1" si="549"/>
        <v>1285.8255193775062</v>
      </c>
      <c r="AS670" s="14">
        <f t="shared" ca="1" si="575"/>
        <v>1714.1744806224938</v>
      </c>
      <c r="AT670" s="14">
        <f t="shared" ca="1" si="576"/>
        <v>1714.1744806224938</v>
      </c>
      <c r="AU670" s="14">
        <f t="shared" ca="1" si="556"/>
        <v>1807390.7878561858</v>
      </c>
      <c r="AV670" s="15">
        <f ca="1">SUM(AT$12:AT670)</f>
        <v>919219.32519500877</v>
      </c>
      <c r="AW670" s="16">
        <f ca="1">SUM(AR$12:AR670)+SUMIF(AS$12:AS670, "&lt;0")</f>
        <v>888171.46266117704</v>
      </c>
      <c r="AX670" s="15"/>
      <c r="AZ670" s="9">
        <v>44841</v>
      </c>
      <c r="BA670" s="14">
        <f t="shared" ca="1" si="587"/>
        <v>1500</v>
      </c>
      <c r="BB670" s="14">
        <f t="shared" ca="1" si="596"/>
        <v>1500</v>
      </c>
      <c r="BC670" s="14">
        <f t="shared" ca="1" si="550"/>
        <v>667.16000000000349</v>
      </c>
      <c r="BD670" s="14">
        <f t="shared" ca="1" si="577"/>
        <v>832.83999999999651</v>
      </c>
      <c r="BE670" s="14">
        <f t="shared" ca="1" si="578"/>
        <v>832.83999999999651</v>
      </c>
      <c r="BF670" s="14">
        <f t="shared" ca="1" si="557"/>
        <v>951464.94699999993</v>
      </c>
      <c r="BG670" s="15">
        <f ca="1">SUM(BE$12:BE670)</f>
        <v>481993.76900000009</v>
      </c>
      <c r="BH670" s="16">
        <f ca="1">SUM(BC$12:BC670)+SUMIF(BD$12:BD670, "&lt;0")</f>
        <v>469471.17799999996</v>
      </c>
      <c r="BJ670" s="9">
        <v>44841</v>
      </c>
      <c r="BK670" s="14">
        <f t="shared" ca="1" si="588"/>
        <v>1750</v>
      </c>
      <c r="BL670" s="14">
        <f t="shared" ca="1" si="597"/>
        <v>1750</v>
      </c>
      <c r="BM670" s="14">
        <f t="shared" ca="1" si="551"/>
        <v>667.16000000000349</v>
      </c>
      <c r="BN670" s="14">
        <f t="shared" ca="1" si="579"/>
        <v>1082.8399999999965</v>
      </c>
      <c r="BO670" s="14">
        <f t="shared" ca="1" si="580"/>
        <v>1082.8399999999965</v>
      </c>
      <c r="BP670" s="14">
        <f t="shared" ca="1" si="558"/>
        <v>1098964.9469999999</v>
      </c>
      <c r="BQ670" s="15">
        <f ca="1">SUM(BO$12:BO670)</f>
        <v>557493.76899999985</v>
      </c>
      <c r="BR670" s="16">
        <f ca="1">SUM(BM$12:BM670)+SUMIF(BN$12:BN670, "&lt;0")</f>
        <v>541471.17799999996</v>
      </c>
      <c r="BT670" s="9">
        <v>44841</v>
      </c>
      <c r="BU670" s="14">
        <f t="shared" ca="1" si="566"/>
        <v>2000</v>
      </c>
      <c r="BV670" s="14">
        <f t="shared" ca="1" si="591"/>
        <v>2000</v>
      </c>
      <c r="BW670" s="14">
        <f t="shared" ca="1" si="552"/>
        <v>667.16000000000349</v>
      </c>
      <c r="BX670" s="14">
        <f t="shared" ca="1" si="567"/>
        <v>1332.8399999999965</v>
      </c>
      <c r="BY670" s="14">
        <f t="shared" ca="1" si="568"/>
        <v>1332.8399999999965</v>
      </c>
      <c r="BZ670" s="14">
        <f t="shared" ca="1" si="581"/>
        <v>1245489.5629979603</v>
      </c>
      <c r="CA670" s="15">
        <f ca="1">SUM(BY$12:BY670)</f>
        <v>632018.38499796041</v>
      </c>
      <c r="CB670" s="16">
        <f ca="1">SUM(BW$12:BW670)+SUMIF(BX$12:BX670, "&lt;0")</f>
        <v>613471.17800000007</v>
      </c>
      <c r="CD670" s="9">
        <v>44841</v>
      </c>
      <c r="CE670" s="14">
        <f t="shared" ca="1" si="589"/>
        <v>2500</v>
      </c>
      <c r="CF670" s="14">
        <f t="shared" ca="1" si="598"/>
        <v>2500</v>
      </c>
      <c r="CG670" s="14">
        <f t="shared" ca="1" si="553"/>
        <v>1043.5364304600771</v>
      </c>
      <c r="CH670" s="14">
        <f t="shared" ca="1" si="582"/>
        <v>1456.4635695399229</v>
      </c>
      <c r="CI670" s="14">
        <f t="shared" ca="1" si="583"/>
        <v>1456.4635695399229</v>
      </c>
      <c r="CJ670" s="14">
        <f t="shared" ca="1" si="559"/>
        <v>1531287.2951667549</v>
      </c>
      <c r="CK670" s="15">
        <f ca="1">SUM(CI$12:CI670)</f>
        <v>776378.72554591938</v>
      </c>
      <c r="CL670" s="16">
        <f ca="1">SUM(CG$12:CG670)+SUMIF(CH$12:CH670, "&lt;0")</f>
        <v>754908.56962083536</v>
      </c>
    </row>
    <row r="671" spans="1:90" x14ac:dyDescent="0.2">
      <c r="A671" s="24">
        <v>44842</v>
      </c>
      <c r="B671" s="54">
        <f ca="1">IF($A671&gt;= $C$5,$C$6, INDEX('Historical Data'!$D$2:$D$745, MATCH(A671, 'Historical Data'!$B$2:$B$745, 0)))</f>
        <v>1295.6389999999997</v>
      </c>
      <c r="C671" s="14">
        <f t="shared" ca="1" si="592"/>
        <v>1295.6389999999994</v>
      </c>
      <c r="D671" s="14">
        <f t="shared" ca="1" si="560"/>
        <v>0</v>
      </c>
      <c r="E671" s="14">
        <f t="shared" ca="1" si="569"/>
        <v>1295.6389999999997</v>
      </c>
      <c r="F671" s="14">
        <f t="shared" ca="1" si="561"/>
        <v>1295.6389999999997</v>
      </c>
      <c r="G671" s="14">
        <f t="shared" ca="1" si="584"/>
        <v>832187.59599999641</v>
      </c>
      <c r="H671" s="15">
        <f ca="1">SUM(F$12:F671)</f>
        <v>421572.38600000029</v>
      </c>
      <c r="I671" s="16">
        <f ca="1">SUM(D$12:D671)+SUMIF(E$12:E671, "&lt;0")</f>
        <v>410615.2100000002</v>
      </c>
      <c r="J671" s="15"/>
      <c r="K671" s="9">
        <v>44842</v>
      </c>
      <c r="L671" s="14">
        <f t="shared" ca="1" si="585"/>
        <v>1788.5130798771124</v>
      </c>
      <c r="M671" s="14">
        <f t="shared" ca="1" si="593"/>
        <v>1788.5130798771129</v>
      </c>
      <c r="N671" s="14">
        <f t="shared" ca="1" si="546"/>
        <v>0</v>
      </c>
      <c r="O671" s="14">
        <f t="shared" ca="1" si="570"/>
        <v>1788.5130798771124</v>
      </c>
      <c r="P671" s="14">
        <f t="shared" ca="1" si="571"/>
        <v>1788.5130798771124</v>
      </c>
      <c r="Q671" s="14">
        <f t="shared" ca="1" si="554"/>
        <v>1123476.1772073752</v>
      </c>
      <c r="R671" s="15">
        <f ca="1">SUM(P$12:P671)</f>
        <v>570913.23220276425</v>
      </c>
      <c r="S671" s="16">
        <f ca="1">SUM(N$12:N671)+SUMIF(O$12:O671, "&lt;0")</f>
        <v>552562.94500460755</v>
      </c>
      <c r="U671" s="9">
        <v>44842</v>
      </c>
      <c r="V671" s="14">
        <f t="shared" ca="1" si="586"/>
        <v>1250</v>
      </c>
      <c r="W671" s="14">
        <f t="shared" ca="1" si="594"/>
        <v>1250</v>
      </c>
      <c r="X671" s="14">
        <f t="shared" ca="1" si="547"/>
        <v>0</v>
      </c>
      <c r="Y671" s="14">
        <f t="shared" ca="1" si="572"/>
        <v>1250</v>
      </c>
      <c r="Z671" s="14">
        <f t="shared" ca="1" si="573"/>
        <v>1250</v>
      </c>
      <c r="AA671" s="14">
        <f t="shared" ca="1" si="555"/>
        <v>805214.94699999993</v>
      </c>
      <c r="AB671" s="15">
        <f ca="1">SUM(Z$12:Z671)</f>
        <v>407743.76899999997</v>
      </c>
      <c r="AC671" s="16">
        <f ca="1">SUM(X$12:X671)+SUMIF(Y$12:Y671, "&lt;0")</f>
        <v>397471.17800000007</v>
      </c>
      <c r="AE671" s="9">
        <v>44842</v>
      </c>
      <c r="AF671" s="14">
        <f t="shared" ca="1" si="562"/>
        <v>2000</v>
      </c>
      <c r="AG671" s="14">
        <f t="shared" ca="1" si="590"/>
        <v>2000</v>
      </c>
      <c r="AH671" s="14">
        <f t="shared" ca="1" si="548"/>
        <v>0</v>
      </c>
      <c r="AI671" s="14">
        <f t="shared" ca="1" si="563"/>
        <v>2000</v>
      </c>
      <c r="AJ671" s="14">
        <f t="shared" ca="1" si="564"/>
        <v>2000</v>
      </c>
      <c r="AK671" s="14">
        <f t="shared" ca="1" si="574"/>
        <v>1247489.5629979603</v>
      </c>
      <c r="AL671" s="15">
        <f ca="1">SUM(AJ$12:AJ671)</f>
        <v>634018.38499796041</v>
      </c>
      <c r="AM671" s="16">
        <f ca="1">SUM(AH$12:AH671)+SUMIF(AI$12:AI671, "&lt;0")</f>
        <v>613471.17800000007</v>
      </c>
      <c r="AO671" s="9">
        <v>44842</v>
      </c>
      <c r="AP671" s="14">
        <f t="shared" ca="1" si="565"/>
        <v>3000</v>
      </c>
      <c r="AQ671" s="14">
        <f t="shared" ca="1" si="595"/>
        <v>3000</v>
      </c>
      <c r="AR671" s="14">
        <f t="shared" ca="1" si="549"/>
        <v>618.66551937750273</v>
      </c>
      <c r="AS671" s="14">
        <f t="shared" ca="1" si="575"/>
        <v>2381.3344806224973</v>
      </c>
      <c r="AT671" s="14">
        <f t="shared" ca="1" si="576"/>
        <v>2381.3344806224973</v>
      </c>
      <c r="AU671" s="14">
        <f t="shared" ca="1" si="556"/>
        <v>1810390.7878561858</v>
      </c>
      <c r="AV671" s="15">
        <f ca="1">SUM(AT$12:AT671)</f>
        <v>921600.65967563132</v>
      </c>
      <c r="AW671" s="16">
        <f ca="1">SUM(AR$12:AR671)+SUMIF(AS$12:AS671, "&lt;0")</f>
        <v>888790.12818055449</v>
      </c>
      <c r="AX671" s="15"/>
      <c r="AZ671" s="9">
        <v>44842</v>
      </c>
      <c r="BA671" s="14">
        <f t="shared" ca="1" si="587"/>
        <v>1500</v>
      </c>
      <c r="BB671" s="14">
        <f t="shared" ca="1" si="596"/>
        <v>1500</v>
      </c>
      <c r="BC671" s="14">
        <f t="shared" ca="1" si="550"/>
        <v>0</v>
      </c>
      <c r="BD671" s="14">
        <f t="shared" ca="1" si="577"/>
        <v>1500</v>
      </c>
      <c r="BE671" s="14">
        <f t="shared" ca="1" si="578"/>
        <v>1500</v>
      </c>
      <c r="BF671" s="14">
        <f t="shared" ca="1" si="557"/>
        <v>952964.94699999993</v>
      </c>
      <c r="BG671" s="15">
        <f ca="1">SUM(BE$12:BE671)</f>
        <v>483493.76900000009</v>
      </c>
      <c r="BH671" s="16">
        <f ca="1">SUM(BC$12:BC671)+SUMIF(BD$12:BD671, "&lt;0")</f>
        <v>469471.17799999996</v>
      </c>
      <c r="BJ671" s="9">
        <v>44842</v>
      </c>
      <c r="BK671" s="14">
        <f t="shared" ca="1" si="588"/>
        <v>1750</v>
      </c>
      <c r="BL671" s="14">
        <f t="shared" ca="1" si="597"/>
        <v>1750</v>
      </c>
      <c r="BM671" s="14">
        <f t="shared" ca="1" si="551"/>
        <v>0</v>
      </c>
      <c r="BN671" s="14">
        <f t="shared" ca="1" si="579"/>
        <v>1750</v>
      </c>
      <c r="BO671" s="14">
        <f t="shared" ca="1" si="580"/>
        <v>1750</v>
      </c>
      <c r="BP671" s="14">
        <f t="shared" ca="1" si="558"/>
        <v>1100714.9469999999</v>
      </c>
      <c r="BQ671" s="15">
        <f ca="1">SUM(BO$12:BO671)</f>
        <v>559243.76899999985</v>
      </c>
      <c r="BR671" s="16">
        <f ca="1">SUM(BM$12:BM671)+SUMIF(BN$12:BN671, "&lt;0")</f>
        <v>541471.17799999996</v>
      </c>
      <c r="BT671" s="9">
        <v>44842</v>
      </c>
      <c r="BU671" s="14">
        <f t="shared" ca="1" si="566"/>
        <v>2000</v>
      </c>
      <c r="BV671" s="14">
        <f t="shared" ca="1" si="591"/>
        <v>2000</v>
      </c>
      <c r="BW671" s="14">
        <f t="shared" ca="1" si="552"/>
        <v>0</v>
      </c>
      <c r="BX671" s="14">
        <f t="shared" ca="1" si="567"/>
        <v>2000</v>
      </c>
      <c r="BY671" s="14">
        <f t="shared" ca="1" si="568"/>
        <v>2000</v>
      </c>
      <c r="BZ671" s="14">
        <f t="shared" ca="1" si="581"/>
        <v>1247489.5629979603</v>
      </c>
      <c r="CA671" s="15">
        <f ca="1">SUM(BY$12:BY671)</f>
        <v>634018.38499796041</v>
      </c>
      <c r="CB671" s="16">
        <f ca="1">SUM(BW$12:BW671)+SUMIF(BX$12:BX671, "&lt;0")</f>
        <v>613471.17800000007</v>
      </c>
      <c r="CD671" s="9">
        <v>44842</v>
      </c>
      <c r="CE671" s="14">
        <f t="shared" ca="1" si="589"/>
        <v>2500</v>
      </c>
      <c r="CF671" s="14">
        <f t="shared" ca="1" si="598"/>
        <v>2500</v>
      </c>
      <c r="CG671" s="14">
        <f t="shared" ca="1" si="553"/>
        <v>350.59870048601078</v>
      </c>
      <c r="CH671" s="14">
        <f t="shared" ca="1" si="582"/>
        <v>2149.4012995139892</v>
      </c>
      <c r="CI671" s="14">
        <f t="shared" ca="1" si="583"/>
        <v>2149.4012995139892</v>
      </c>
      <c r="CJ671" s="14">
        <f t="shared" ca="1" si="559"/>
        <v>1533787.2951667549</v>
      </c>
      <c r="CK671" s="15">
        <f ca="1">SUM(CI$12:CI671)</f>
        <v>778528.12684543338</v>
      </c>
      <c r="CL671" s="16">
        <f ca="1">SUM(CG$12:CG671)+SUMIF(CH$12:CH671, "&lt;0")</f>
        <v>755259.16832132137</v>
      </c>
    </row>
    <row r="672" spans="1:90" x14ac:dyDescent="0.2">
      <c r="A672" s="24">
        <v>44843</v>
      </c>
      <c r="B672" s="54">
        <f ca="1">IF($A672&gt;= $C$5,$C$6, INDEX('Historical Data'!$D$2:$D$745, MATCH(A672, 'Historical Data'!$B$2:$B$745, 0)))</f>
        <v>1295.6389999999997</v>
      </c>
      <c r="C672" s="14">
        <f t="shared" ca="1" si="592"/>
        <v>1295.6389999999994</v>
      </c>
      <c r="D672" s="14">
        <f t="shared" ca="1" si="560"/>
        <v>598.15099999999802</v>
      </c>
      <c r="E672" s="14">
        <f t="shared" ca="1" si="569"/>
        <v>697.48800000000165</v>
      </c>
      <c r="F672" s="14">
        <f t="shared" ca="1" si="561"/>
        <v>697.48800000000165</v>
      </c>
      <c r="G672" s="14">
        <f t="shared" ca="1" si="584"/>
        <v>833483.23499999638</v>
      </c>
      <c r="H672" s="15">
        <f ca="1">SUM(F$12:F672)</f>
        <v>422269.8740000003</v>
      </c>
      <c r="I672" s="16">
        <f ca="1">SUM(D$12:D672)+SUMIF(E$12:E672, "&lt;0")</f>
        <v>411213.36100000021</v>
      </c>
      <c r="J672" s="15"/>
      <c r="K672" s="9">
        <v>44843</v>
      </c>
      <c r="L672" s="14">
        <f t="shared" ca="1" si="585"/>
        <v>1788.5130798771124</v>
      </c>
      <c r="M672" s="14">
        <f t="shared" ca="1" si="593"/>
        <v>1788.5130798771129</v>
      </c>
      <c r="N672" s="14">
        <f t="shared" ca="1" si="546"/>
        <v>598.15099999999802</v>
      </c>
      <c r="O672" s="14">
        <f t="shared" ca="1" si="570"/>
        <v>1190.3620798771144</v>
      </c>
      <c r="P672" s="14">
        <f t="shared" ca="1" si="571"/>
        <v>1190.3620798771144</v>
      </c>
      <c r="Q672" s="14">
        <f t="shared" ca="1" si="554"/>
        <v>1125264.6902872522</v>
      </c>
      <c r="R672" s="15">
        <f ca="1">SUM(P$12:P672)</f>
        <v>572103.59428264131</v>
      </c>
      <c r="S672" s="16">
        <f ca="1">SUM(N$12:N672)+SUMIF(O$12:O672, "&lt;0")</f>
        <v>553161.09600460751</v>
      </c>
      <c r="U672" s="9">
        <v>44843</v>
      </c>
      <c r="V672" s="14">
        <f t="shared" ca="1" si="586"/>
        <v>1250</v>
      </c>
      <c r="W672" s="14">
        <f t="shared" ca="1" si="594"/>
        <v>1250</v>
      </c>
      <c r="X672" s="14">
        <f t="shared" ca="1" si="547"/>
        <v>598.15099999999802</v>
      </c>
      <c r="Y672" s="14">
        <f t="shared" ca="1" si="572"/>
        <v>651.84900000000198</v>
      </c>
      <c r="Z672" s="14">
        <f t="shared" ca="1" si="573"/>
        <v>651.84900000000198</v>
      </c>
      <c r="AA672" s="14">
        <f t="shared" ca="1" si="555"/>
        <v>806464.94699999993</v>
      </c>
      <c r="AB672" s="15">
        <f ca="1">SUM(Z$12:Z672)</f>
        <v>408395.61799999996</v>
      </c>
      <c r="AC672" s="16">
        <f ca="1">SUM(X$12:X672)+SUMIF(Y$12:Y672, "&lt;0")</f>
        <v>398069.32900000009</v>
      </c>
      <c r="AE672" s="9">
        <v>44843</v>
      </c>
      <c r="AF672" s="14">
        <f t="shared" ca="1" si="562"/>
        <v>2000</v>
      </c>
      <c r="AG672" s="14">
        <f t="shared" ca="1" si="590"/>
        <v>2000</v>
      </c>
      <c r="AH672" s="14">
        <f t="shared" ca="1" si="548"/>
        <v>598.15099999999802</v>
      </c>
      <c r="AI672" s="14">
        <f t="shared" ca="1" si="563"/>
        <v>1401.849000000002</v>
      </c>
      <c r="AJ672" s="14">
        <f t="shared" ca="1" si="564"/>
        <v>1401.849000000002</v>
      </c>
      <c r="AK672" s="14">
        <f t="shared" ca="1" si="574"/>
        <v>1249489.5629979603</v>
      </c>
      <c r="AL672" s="15">
        <f ca="1">SUM(AJ$12:AJ672)</f>
        <v>635420.23399796046</v>
      </c>
      <c r="AM672" s="16">
        <f ca="1">SUM(AH$12:AH672)+SUMIF(AI$12:AI672, "&lt;0")</f>
        <v>614069.32900000003</v>
      </c>
      <c r="AO672" s="9">
        <v>44843</v>
      </c>
      <c r="AP672" s="14">
        <f t="shared" ca="1" si="565"/>
        <v>3000</v>
      </c>
      <c r="AQ672" s="14">
        <f t="shared" ca="1" si="595"/>
        <v>3000</v>
      </c>
      <c r="AR672" s="14">
        <f t="shared" ca="1" si="549"/>
        <v>1216.8165193775008</v>
      </c>
      <c r="AS672" s="14">
        <f t="shared" ca="1" si="575"/>
        <v>1783.1834806224992</v>
      </c>
      <c r="AT672" s="14">
        <f t="shared" ca="1" si="576"/>
        <v>1783.1834806224992</v>
      </c>
      <c r="AU672" s="14">
        <f t="shared" ca="1" si="556"/>
        <v>1813390.7878561858</v>
      </c>
      <c r="AV672" s="15">
        <f ca="1">SUM(AT$12:AT672)</f>
        <v>923383.8431562538</v>
      </c>
      <c r="AW672" s="16">
        <f ca="1">SUM(AR$12:AR672)+SUMIF(AS$12:AS672, "&lt;0")</f>
        <v>890006.94469993201</v>
      </c>
      <c r="AX672" s="15"/>
      <c r="AZ672" s="9">
        <v>44843</v>
      </c>
      <c r="BA672" s="14">
        <f t="shared" ca="1" si="587"/>
        <v>1500</v>
      </c>
      <c r="BB672" s="14">
        <f t="shared" ca="1" si="596"/>
        <v>1500</v>
      </c>
      <c r="BC672" s="14">
        <f t="shared" ca="1" si="550"/>
        <v>598.15099999999802</v>
      </c>
      <c r="BD672" s="14">
        <f t="shared" ca="1" si="577"/>
        <v>901.84900000000198</v>
      </c>
      <c r="BE672" s="14">
        <f t="shared" ca="1" si="578"/>
        <v>901.84900000000198</v>
      </c>
      <c r="BF672" s="14">
        <f t="shared" ca="1" si="557"/>
        <v>954464.94699999993</v>
      </c>
      <c r="BG672" s="15">
        <f ca="1">SUM(BE$12:BE672)</f>
        <v>484395.61800000007</v>
      </c>
      <c r="BH672" s="16">
        <f ca="1">SUM(BC$12:BC672)+SUMIF(BD$12:BD672, "&lt;0")</f>
        <v>470069.32899999997</v>
      </c>
      <c r="BJ672" s="9">
        <v>44843</v>
      </c>
      <c r="BK672" s="14">
        <f t="shared" ca="1" si="588"/>
        <v>1750</v>
      </c>
      <c r="BL672" s="14">
        <f t="shared" ca="1" si="597"/>
        <v>1750</v>
      </c>
      <c r="BM672" s="14">
        <f t="shared" ca="1" si="551"/>
        <v>598.15099999999802</v>
      </c>
      <c r="BN672" s="14">
        <f t="shared" ca="1" si="579"/>
        <v>1151.849000000002</v>
      </c>
      <c r="BO672" s="14">
        <f t="shared" ca="1" si="580"/>
        <v>1151.849000000002</v>
      </c>
      <c r="BP672" s="14">
        <f t="shared" ca="1" si="558"/>
        <v>1102464.9469999999</v>
      </c>
      <c r="BQ672" s="15">
        <f ca="1">SUM(BO$12:BO672)</f>
        <v>560395.6179999999</v>
      </c>
      <c r="BR672" s="16">
        <f ca="1">SUM(BM$12:BM672)+SUMIF(BN$12:BN672, "&lt;0")</f>
        <v>542069.32899999991</v>
      </c>
      <c r="BT672" s="9">
        <v>44843</v>
      </c>
      <c r="BU672" s="14">
        <f t="shared" ca="1" si="566"/>
        <v>2000</v>
      </c>
      <c r="BV672" s="14">
        <f t="shared" ca="1" si="591"/>
        <v>2000</v>
      </c>
      <c r="BW672" s="14">
        <f t="shared" ca="1" si="552"/>
        <v>598.15099999999802</v>
      </c>
      <c r="BX672" s="14">
        <f t="shared" ca="1" si="567"/>
        <v>1401.849000000002</v>
      </c>
      <c r="BY672" s="14">
        <f t="shared" ca="1" si="568"/>
        <v>1401.849000000002</v>
      </c>
      <c r="BZ672" s="14">
        <f t="shared" ca="1" si="581"/>
        <v>1249489.5629979603</v>
      </c>
      <c r="CA672" s="15">
        <f ca="1">SUM(BY$12:BY672)</f>
        <v>635420.23399796046</v>
      </c>
      <c r="CB672" s="16">
        <f ca="1">SUM(BW$12:BW672)+SUMIF(BX$12:BX672, "&lt;0")</f>
        <v>614069.32900000003</v>
      </c>
      <c r="CD672" s="9">
        <v>44843</v>
      </c>
      <c r="CE672" s="14">
        <f t="shared" ca="1" si="589"/>
        <v>2500</v>
      </c>
      <c r="CF672" s="14">
        <f t="shared" ca="1" si="598"/>
        <v>2500</v>
      </c>
      <c r="CG672" s="14">
        <f t="shared" ca="1" si="553"/>
        <v>922.97197051194644</v>
      </c>
      <c r="CH672" s="14">
        <f t="shared" ca="1" si="582"/>
        <v>1577.0280294880536</v>
      </c>
      <c r="CI672" s="14">
        <f t="shared" ca="1" si="583"/>
        <v>1577.0280294880536</v>
      </c>
      <c r="CJ672" s="14">
        <f t="shared" ca="1" si="559"/>
        <v>1536287.2951667549</v>
      </c>
      <c r="CK672" s="15">
        <f ca="1">SUM(CI$12:CI672)</f>
        <v>780105.15487492143</v>
      </c>
      <c r="CL672" s="16">
        <f ca="1">SUM(CG$12:CG672)+SUMIF(CH$12:CH672, "&lt;0")</f>
        <v>756182.14029183332</v>
      </c>
    </row>
    <row r="673" spans="1:90" x14ac:dyDescent="0.2">
      <c r="A673" s="24">
        <v>44844</v>
      </c>
      <c r="B673" s="54">
        <f ca="1">IF($A673&gt;= $C$5,$C$6, INDEX('Historical Data'!$D$2:$D$745, MATCH(A673, 'Historical Data'!$B$2:$B$745, 0)))</f>
        <v>1295.6389999999997</v>
      </c>
      <c r="C673" s="14">
        <f t="shared" ca="1" si="592"/>
        <v>1295.6389999999994</v>
      </c>
      <c r="D673" s="14">
        <f t="shared" ca="1" si="560"/>
        <v>92.47200000000521</v>
      </c>
      <c r="E673" s="14">
        <f t="shared" ca="1" si="569"/>
        <v>1203.1669999999945</v>
      </c>
      <c r="F673" s="14">
        <f t="shared" ca="1" si="561"/>
        <v>1203.1669999999945</v>
      </c>
      <c r="G673" s="14">
        <f t="shared" ca="1" si="584"/>
        <v>834778.87399999634</v>
      </c>
      <c r="H673" s="15">
        <f ca="1">SUM(F$12:F673)</f>
        <v>423473.04100000032</v>
      </c>
      <c r="I673" s="16">
        <f ca="1">SUM(D$12:D673)+SUMIF(E$12:E673, "&lt;0")</f>
        <v>411305.83300000022</v>
      </c>
      <c r="J673" s="15"/>
      <c r="K673" s="9">
        <v>44844</v>
      </c>
      <c r="L673" s="14">
        <f t="shared" ca="1" si="585"/>
        <v>1788.5130798771124</v>
      </c>
      <c r="M673" s="14">
        <f t="shared" ca="1" si="593"/>
        <v>1788.5130798771129</v>
      </c>
      <c r="N673" s="14">
        <f t="shared" ca="1" si="546"/>
        <v>92.47200000000521</v>
      </c>
      <c r="O673" s="14">
        <f t="shared" ca="1" si="570"/>
        <v>1696.0410798771072</v>
      </c>
      <c r="P673" s="14">
        <f t="shared" ca="1" si="571"/>
        <v>1696.0410798771072</v>
      </c>
      <c r="Q673" s="14">
        <f t="shared" ca="1" si="554"/>
        <v>1127053.2033671292</v>
      </c>
      <c r="R673" s="15">
        <f ca="1">SUM(P$12:P673)</f>
        <v>573799.63536251837</v>
      </c>
      <c r="S673" s="16">
        <f ca="1">SUM(N$12:N673)+SUMIF(O$12:O673, "&lt;0")</f>
        <v>553253.56800460746</v>
      </c>
      <c r="U673" s="9">
        <v>44844</v>
      </c>
      <c r="V673" s="14">
        <f t="shared" ca="1" si="586"/>
        <v>1250</v>
      </c>
      <c r="W673" s="14">
        <f t="shared" ca="1" si="594"/>
        <v>1250</v>
      </c>
      <c r="X673" s="14">
        <f t="shared" ca="1" si="547"/>
        <v>92.47200000000521</v>
      </c>
      <c r="Y673" s="14">
        <f t="shared" ca="1" si="572"/>
        <v>1157.5279999999948</v>
      </c>
      <c r="Z673" s="14">
        <f t="shared" ca="1" si="573"/>
        <v>1157.5279999999948</v>
      </c>
      <c r="AA673" s="14">
        <f t="shared" ca="1" si="555"/>
        <v>807714.94699999993</v>
      </c>
      <c r="AB673" s="15">
        <f ca="1">SUM(Z$12:Z673)</f>
        <v>409553.14599999995</v>
      </c>
      <c r="AC673" s="16">
        <f ca="1">SUM(X$12:X673)+SUMIF(Y$12:Y673, "&lt;0")</f>
        <v>398161.80100000009</v>
      </c>
      <c r="AE673" s="9">
        <v>44844</v>
      </c>
      <c r="AF673" s="14">
        <f t="shared" ca="1" si="562"/>
        <v>2000</v>
      </c>
      <c r="AG673" s="14">
        <f t="shared" ca="1" si="590"/>
        <v>2000</v>
      </c>
      <c r="AH673" s="14">
        <f t="shared" ca="1" si="548"/>
        <v>92.47200000000521</v>
      </c>
      <c r="AI673" s="14">
        <f t="shared" ca="1" si="563"/>
        <v>1907.5279999999948</v>
      </c>
      <c r="AJ673" s="14">
        <f t="shared" ca="1" si="564"/>
        <v>1907.5279999999948</v>
      </c>
      <c r="AK673" s="14">
        <f t="shared" ca="1" si="574"/>
        <v>1251489.5629979603</v>
      </c>
      <c r="AL673" s="15">
        <f ca="1">SUM(AJ$12:AJ673)</f>
        <v>637327.76199796051</v>
      </c>
      <c r="AM673" s="16">
        <f ca="1">SUM(AH$12:AH673)+SUMIF(AI$12:AI673, "&lt;0")</f>
        <v>614161.80099999998</v>
      </c>
      <c r="AO673" s="9">
        <v>44844</v>
      </c>
      <c r="AP673" s="14">
        <f t="shared" ca="1" si="565"/>
        <v>3000</v>
      </c>
      <c r="AQ673" s="14">
        <f t="shared" ca="1" si="595"/>
        <v>3000</v>
      </c>
      <c r="AR673" s="14">
        <f t="shared" ca="1" si="549"/>
        <v>711.13751937750794</v>
      </c>
      <c r="AS673" s="14">
        <f t="shared" ca="1" si="575"/>
        <v>2288.8624806224921</v>
      </c>
      <c r="AT673" s="14">
        <f t="shared" ca="1" si="576"/>
        <v>2288.8624806224921</v>
      </c>
      <c r="AU673" s="14">
        <f t="shared" ca="1" si="556"/>
        <v>1816390.7878561858</v>
      </c>
      <c r="AV673" s="15">
        <f ca="1">SUM(AT$12:AT673)</f>
        <v>925672.70563687629</v>
      </c>
      <c r="AW673" s="16">
        <f ca="1">SUM(AR$12:AR673)+SUMIF(AS$12:AS673, "&lt;0")</f>
        <v>890718.08221930952</v>
      </c>
      <c r="AX673" s="15"/>
      <c r="AZ673" s="9">
        <v>44844</v>
      </c>
      <c r="BA673" s="14">
        <f t="shared" ca="1" si="587"/>
        <v>1500</v>
      </c>
      <c r="BB673" s="14">
        <f t="shared" ca="1" si="596"/>
        <v>1500</v>
      </c>
      <c r="BC673" s="14">
        <f t="shared" ca="1" si="550"/>
        <v>92.47200000000521</v>
      </c>
      <c r="BD673" s="14">
        <f t="shared" ca="1" si="577"/>
        <v>1407.5279999999948</v>
      </c>
      <c r="BE673" s="14">
        <f t="shared" ca="1" si="578"/>
        <v>1407.5279999999948</v>
      </c>
      <c r="BF673" s="14">
        <f t="shared" ca="1" si="557"/>
        <v>955964.94699999993</v>
      </c>
      <c r="BG673" s="15">
        <f ca="1">SUM(BE$12:BE673)</f>
        <v>485803.14600000007</v>
      </c>
      <c r="BH673" s="16">
        <f ca="1">SUM(BC$12:BC673)+SUMIF(BD$12:BD673, "&lt;0")</f>
        <v>470161.80099999998</v>
      </c>
      <c r="BJ673" s="9">
        <v>44844</v>
      </c>
      <c r="BK673" s="14">
        <f t="shared" ca="1" si="588"/>
        <v>1750</v>
      </c>
      <c r="BL673" s="14">
        <f t="shared" ca="1" si="597"/>
        <v>1750</v>
      </c>
      <c r="BM673" s="14">
        <f t="shared" ca="1" si="551"/>
        <v>92.47200000000521</v>
      </c>
      <c r="BN673" s="14">
        <f t="shared" ca="1" si="579"/>
        <v>1657.5279999999948</v>
      </c>
      <c r="BO673" s="14">
        <f t="shared" ca="1" si="580"/>
        <v>1657.5279999999948</v>
      </c>
      <c r="BP673" s="14">
        <f t="shared" ca="1" si="558"/>
        <v>1104214.9469999999</v>
      </c>
      <c r="BQ673" s="15">
        <f ca="1">SUM(BO$12:BO673)</f>
        <v>562053.14599999995</v>
      </c>
      <c r="BR673" s="16">
        <f ca="1">SUM(BM$12:BM673)+SUMIF(BN$12:BN673, "&lt;0")</f>
        <v>542161.80099999986</v>
      </c>
      <c r="BT673" s="9">
        <v>44844</v>
      </c>
      <c r="BU673" s="14">
        <f t="shared" ca="1" si="566"/>
        <v>2000</v>
      </c>
      <c r="BV673" s="14">
        <f t="shared" ca="1" si="591"/>
        <v>2000</v>
      </c>
      <c r="BW673" s="14">
        <f t="shared" ca="1" si="552"/>
        <v>92.47200000000521</v>
      </c>
      <c r="BX673" s="14">
        <f t="shared" ca="1" si="567"/>
        <v>1907.5279999999948</v>
      </c>
      <c r="BY673" s="14">
        <f t="shared" ca="1" si="568"/>
        <v>1907.5279999999948</v>
      </c>
      <c r="BZ673" s="14">
        <f t="shared" ca="1" si="581"/>
        <v>1251489.5629979603</v>
      </c>
      <c r="CA673" s="15">
        <f ca="1">SUM(BY$12:BY673)</f>
        <v>637327.76199796051</v>
      </c>
      <c r="CB673" s="16">
        <f ca="1">SUM(BW$12:BW673)+SUMIF(BX$12:BX673, "&lt;0")</f>
        <v>614161.80099999998</v>
      </c>
      <c r="CD673" s="9">
        <v>44844</v>
      </c>
      <c r="CE673" s="14">
        <f t="shared" ca="1" si="589"/>
        <v>2500</v>
      </c>
      <c r="CF673" s="14">
        <f t="shared" ca="1" si="598"/>
        <v>2500</v>
      </c>
      <c r="CG673" s="14">
        <f t="shared" ca="1" si="553"/>
        <v>391.5152405378908</v>
      </c>
      <c r="CH673" s="14">
        <f t="shared" ca="1" si="582"/>
        <v>2108.4847594621092</v>
      </c>
      <c r="CI673" s="14">
        <f t="shared" ca="1" si="583"/>
        <v>2108.4847594621092</v>
      </c>
      <c r="CJ673" s="14">
        <f t="shared" ca="1" si="559"/>
        <v>1538787.2951667549</v>
      </c>
      <c r="CK673" s="15">
        <f ca="1">SUM(CI$12:CI673)</f>
        <v>782213.63963438349</v>
      </c>
      <c r="CL673" s="16">
        <f ca="1">SUM(CG$12:CG673)+SUMIF(CH$12:CH673, "&lt;0")</f>
        <v>756573.65553237125</v>
      </c>
    </row>
    <row r="674" spans="1:90" x14ac:dyDescent="0.2">
      <c r="A674" s="24">
        <v>44845</v>
      </c>
      <c r="B674" s="54">
        <f ca="1">IF($A674&gt;= $C$5,$C$6, INDEX('Historical Data'!$D$2:$D$745, MATCH(A674, 'Historical Data'!$B$2:$B$745, 0)))</f>
        <v>1295.6389999999997</v>
      </c>
      <c r="C674" s="14">
        <f t="shared" ca="1" si="592"/>
        <v>1295.6389999999994</v>
      </c>
      <c r="D674" s="14">
        <f t="shared" ca="1" si="560"/>
        <v>941.08399999999892</v>
      </c>
      <c r="E674" s="14">
        <f t="shared" ca="1" si="569"/>
        <v>354.55500000000075</v>
      </c>
      <c r="F674" s="14">
        <f t="shared" ca="1" si="561"/>
        <v>354.55500000000075</v>
      </c>
      <c r="G674" s="14">
        <f t="shared" ca="1" si="584"/>
        <v>836074.51299999631</v>
      </c>
      <c r="H674" s="15">
        <f ca="1">SUM(F$12:F674)</f>
        <v>423827.59600000031</v>
      </c>
      <c r="I674" s="16">
        <f ca="1">SUM(D$12:D674)+SUMIF(E$12:E674, "&lt;0")</f>
        <v>412246.91700000019</v>
      </c>
      <c r="J674" s="15"/>
      <c r="K674" s="9">
        <v>44845</v>
      </c>
      <c r="L674" s="14">
        <f t="shared" ca="1" si="585"/>
        <v>1788.5130798771124</v>
      </c>
      <c r="M674" s="14">
        <f t="shared" ca="1" si="593"/>
        <v>1788.5130798771129</v>
      </c>
      <c r="N674" s="14">
        <f t="shared" ca="1" si="546"/>
        <v>941.08399999999892</v>
      </c>
      <c r="O674" s="14">
        <f t="shared" ca="1" si="570"/>
        <v>847.42907987711351</v>
      </c>
      <c r="P674" s="14">
        <f t="shared" ca="1" si="571"/>
        <v>847.42907987711351</v>
      </c>
      <c r="Q674" s="14">
        <f t="shared" ca="1" si="554"/>
        <v>1128841.7164470062</v>
      </c>
      <c r="R674" s="15">
        <f ca="1">SUM(P$12:P674)</f>
        <v>574647.06444239547</v>
      </c>
      <c r="S674" s="16">
        <f ca="1">SUM(N$12:N674)+SUMIF(O$12:O674, "&lt;0")</f>
        <v>554194.65200460749</v>
      </c>
      <c r="U674" s="9">
        <v>44845</v>
      </c>
      <c r="V674" s="14">
        <f t="shared" ca="1" si="586"/>
        <v>1250</v>
      </c>
      <c r="W674" s="14">
        <f t="shared" ca="1" si="594"/>
        <v>1250</v>
      </c>
      <c r="X674" s="14">
        <f t="shared" ca="1" si="547"/>
        <v>941.08399999999892</v>
      </c>
      <c r="Y674" s="14">
        <f t="shared" ca="1" si="572"/>
        <v>308.91600000000108</v>
      </c>
      <c r="Z674" s="14">
        <f t="shared" ca="1" si="573"/>
        <v>308.91600000000108</v>
      </c>
      <c r="AA674" s="14">
        <f t="shared" ca="1" si="555"/>
        <v>808964.94699999993</v>
      </c>
      <c r="AB674" s="15">
        <f ca="1">SUM(Z$12:Z674)</f>
        <v>409862.06199999998</v>
      </c>
      <c r="AC674" s="16">
        <f ca="1">SUM(X$12:X674)+SUMIF(Y$12:Y674, "&lt;0")</f>
        <v>399102.88500000007</v>
      </c>
      <c r="AE674" s="9">
        <v>44845</v>
      </c>
      <c r="AF674" s="14">
        <f t="shared" ca="1" si="562"/>
        <v>2000</v>
      </c>
      <c r="AG674" s="14">
        <f t="shared" ca="1" si="590"/>
        <v>2000</v>
      </c>
      <c r="AH674" s="14">
        <f t="shared" ca="1" si="548"/>
        <v>941.08399999999892</v>
      </c>
      <c r="AI674" s="14">
        <f t="shared" ca="1" si="563"/>
        <v>1058.9160000000011</v>
      </c>
      <c r="AJ674" s="14">
        <f t="shared" ca="1" si="564"/>
        <v>1058.9160000000011</v>
      </c>
      <c r="AK674" s="14">
        <f t="shared" ca="1" si="574"/>
        <v>1253489.5629979603</v>
      </c>
      <c r="AL674" s="15">
        <f ca="1">SUM(AJ$12:AJ674)</f>
        <v>638386.67799796048</v>
      </c>
      <c r="AM674" s="16">
        <f ca="1">SUM(AH$12:AH674)+SUMIF(AI$12:AI674, "&lt;0")</f>
        <v>615102.88500000001</v>
      </c>
      <c r="AO674" s="9">
        <v>44845</v>
      </c>
      <c r="AP674" s="14">
        <f t="shared" ca="1" si="565"/>
        <v>3000</v>
      </c>
      <c r="AQ674" s="14">
        <f t="shared" ca="1" si="595"/>
        <v>3000</v>
      </c>
      <c r="AR674" s="14">
        <f t="shared" ca="1" si="549"/>
        <v>1559.7495193775021</v>
      </c>
      <c r="AS674" s="14">
        <f t="shared" ca="1" si="575"/>
        <v>1440.2504806224979</v>
      </c>
      <c r="AT674" s="14">
        <f t="shared" ca="1" si="576"/>
        <v>1440.2504806224979</v>
      </c>
      <c r="AU674" s="14">
        <f t="shared" ca="1" si="556"/>
        <v>1819390.7878561858</v>
      </c>
      <c r="AV674" s="15">
        <f ca="1">SUM(AT$12:AT674)</f>
        <v>927112.9561174988</v>
      </c>
      <c r="AW674" s="16">
        <f ca="1">SUM(AR$12:AR674)+SUMIF(AS$12:AS674, "&lt;0")</f>
        <v>892277.831738687</v>
      </c>
      <c r="AX674" s="15"/>
      <c r="AZ674" s="9">
        <v>44845</v>
      </c>
      <c r="BA674" s="14">
        <f t="shared" ca="1" si="587"/>
        <v>1500</v>
      </c>
      <c r="BB674" s="14">
        <f t="shared" ca="1" si="596"/>
        <v>1500</v>
      </c>
      <c r="BC674" s="14">
        <f t="shared" ca="1" si="550"/>
        <v>941.08399999999892</v>
      </c>
      <c r="BD674" s="14">
        <f t="shared" ca="1" si="577"/>
        <v>558.91600000000108</v>
      </c>
      <c r="BE674" s="14">
        <f t="shared" ca="1" si="578"/>
        <v>558.91600000000108</v>
      </c>
      <c r="BF674" s="14">
        <f t="shared" ca="1" si="557"/>
        <v>957464.94699999993</v>
      </c>
      <c r="BG674" s="15">
        <f ca="1">SUM(BE$12:BE674)</f>
        <v>486362.06200000009</v>
      </c>
      <c r="BH674" s="16">
        <f ca="1">SUM(BC$12:BC674)+SUMIF(BD$12:BD674, "&lt;0")</f>
        <v>471102.88499999995</v>
      </c>
      <c r="BJ674" s="9">
        <v>44845</v>
      </c>
      <c r="BK674" s="14">
        <f t="shared" ca="1" si="588"/>
        <v>1750</v>
      </c>
      <c r="BL674" s="14">
        <f t="shared" ca="1" si="597"/>
        <v>1750</v>
      </c>
      <c r="BM674" s="14">
        <f t="shared" ca="1" si="551"/>
        <v>941.08399999999892</v>
      </c>
      <c r="BN674" s="14">
        <f t="shared" ca="1" si="579"/>
        <v>808.91600000000108</v>
      </c>
      <c r="BO674" s="14">
        <f t="shared" ca="1" si="580"/>
        <v>808.91600000000108</v>
      </c>
      <c r="BP674" s="14">
        <f t="shared" ca="1" si="558"/>
        <v>1105964.9469999999</v>
      </c>
      <c r="BQ674" s="15">
        <f ca="1">SUM(BO$12:BO674)</f>
        <v>562862.06199999992</v>
      </c>
      <c r="BR674" s="16">
        <f ca="1">SUM(BM$12:BM674)+SUMIF(BN$12:BN674, "&lt;0")</f>
        <v>543102.88499999989</v>
      </c>
      <c r="BT674" s="9">
        <v>44845</v>
      </c>
      <c r="BU674" s="14">
        <f t="shared" ca="1" si="566"/>
        <v>2000</v>
      </c>
      <c r="BV674" s="14">
        <f t="shared" ca="1" si="591"/>
        <v>2000</v>
      </c>
      <c r="BW674" s="14">
        <f t="shared" ca="1" si="552"/>
        <v>941.08399999999892</v>
      </c>
      <c r="BX674" s="14">
        <f t="shared" ca="1" si="567"/>
        <v>1058.9160000000011</v>
      </c>
      <c r="BY674" s="14">
        <f t="shared" ca="1" si="568"/>
        <v>1058.9160000000011</v>
      </c>
      <c r="BZ674" s="14">
        <f t="shared" ca="1" si="581"/>
        <v>1253489.5629979603</v>
      </c>
      <c r="CA674" s="15">
        <f ca="1">SUM(BY$12:BY674)</f>
        <v>638386.67799796048</v>
      </c>
      <c r="CB674" s="16">
        <f ca="1">SUM(BW$12:BW674)+SUMIF(BX$12:BX674, "&lt;0")</f>
        <v>615102.88500000001</v>
      </c>
      <c r="CD674" s="9">
        <v>44845</v>
      </c>
      <c r="CE674" s="14">
        <f t="shared" ca="1" si="589"/>
        <v>2500</v>
      </c>
      <c r="CF674" s="14">
        <f t="shared" ca="1" si="598"/>
        <v>2500</v>
      </c>
      <c r="CG674" s="14">
        <f t="shared" ca="1" si="553"/>
        <v>1214.3495105638222</v>
      </c>
      <c r="CH674" s="14">
        <f t="shared" ca="1" si="582"/>
        <v>1285.6504894361778</v>
      </c>
      <c r="CI674" s="14">
        <f t="shared" ca="1" si="583"/>
        <v>1285.6504894361778</v>
      </c>
      <c r="CJ674" s="14">
        <f t="shared" ca="1" si="559"/>
        <v>1541287.2951667549</v>
      </c>
      <c r="CK674" s="15">
        <f ca="1">SUM(CI$12:CI674)</f>
        <v>783499.29012381972</v>
      </c>
      <c r="CL674" s="16">
        <f ca="1">SUM(CG$12:CG674)+SUMIF(CH$12:CH674, "&lt;0")</f>
        <v>757788.00504293502</v>
      </c>
    </row>
    <row r="675" spans="1:90" x14ac:dyDescent="0.2">
      <c r="A675" s="24">
        <v>44846</v>
      </c>
      <c r="B675" s="54">
        <f ca="1">IF($A675&gt;= $C$5,$C$6, INDEX('Historical Data'!$D$2:$D$745, MATCH(A675, 'Historical Data'!$B$2:$B$745, 0)))</f>
        <v>1295.6389999999997</v>
      </c>
      <c r="C675" s="14">
        <f t="shared" ca="1" si="592"/>
        <v>1295.6389999999994</v>
      </c>
      <c r="D675" s="14">
        <f t="shared" ca="1" si="560"/>
        <v>705.14399999999659</v>
      </c>
      <c r="E675" s="14">
        <f t="shared" ca="1" si="569"/>
        <v>590.49500000000307</v>
      </c>
      <c r="F675" s="14">
        <f t="shared" ca="1" si="561"/>
        <v>590.49500000000307</v>
      </c>
      <c r="G675" s="14">
        <f t="shared" ca="1" si="584"/>
        <v>837370.15199999628</v>
      </c>
      <c r="H675" s="15">
        <f ca="1">SUM(F$12:F675)</f>
        <v>424418.09100000031</v>
      </c>
      <c r="I675" s="16">
        <f ca="1">SUM(D$12:D675)+SUMIF(E$12:E675, "&lt;0")</f>
        <v>412952.06100000016</v>
      </c>
      <c r="J675" s="15"/>
      <c r="K675" s="9">
        <v>44846</v>
      </c>
      <c r="L675" s="14">
        <f t="shared" ca="1" si="585"/>
        <v>1788.5130798771124</v>
      </c>
      <c r="M675" s="14">
        <f t="shared" ca="1" si="593"/>
        <v>1788.5130798771129</v>
      </c>
      <c r="N675" s="14">
        <f t="shared" ca="1" si="546"/>
        <v>705.14399999999659</v>
      </c>
      <c r="O675" s="14">
        <f t="shared" ca="1" si="570"/>
        <v>1083.3690798771158</v>
      </c>
      <c r="P675" s="14">
        <f t="shared" ca="1" si="571"/>
        <v>1083.3690798771158</v>
      </c>
      <c r="Q675" s="14">
        <f t="shared" ca="1" si="554"/>
        <v>1130630.2295268832</v>
      </c>
      <c r="R675" s="15">
        <f ca="1">SUM(P$12:P675)</f>
        <v>575730.43352227262</v>
      </c>
      <c r="S675" s="16">
        <f ca="1">SUM(N$12:N675)+SUMIF(O$12:O675, "&lt;0")</f>
        <v>554899.79600460746</v>
      </c>
      <c r="U675" s="9">
        <v>44846</v>
      </c>
      <c r="V675" s="14">
        <f t="shared" ca="1" si="586"/>
        <v>1250</v>
      </c>
      <c r="W675" s="14">
        <f t="shared" ca="1" si="594"/>
        <v>1250</v>
      </c>
      <c r="X675" s="14">
        <f t="shared" ca="1" si="547"/>
        <v>705.14399999999659</v>
      </c>
      <c r="Y675" s="14">
        <f t="shared" ca="1" si="572"/>
        <v>544.85600000000341</v>
      </c>
      <c r="Z675" s="14">
        <f t="shared" ca="1" si="573"/>
        <v>544.85600000000341</v>
      </c>
      <c r="AA675" s="14">
        <f t="shared" ca="1" si="555"/>
        <v>810214.94699999993</v>
      </c>
      <c r="AB675" s="15">
        <f ca="1">SUM(Z$12:Z675)</f>
        <v>410406.91800000001</v>
      </c>
      <c r="AC675" s="16">
        <f ca="1">SUM(X$12:X675)+SUMIF(Y$12:Y675, "&lt;0")</f>
        <v>399808.02900000004</v>
      </c>
      <c r="AE675" s="9">
        <v>44846</v>
      </c>
      <c r="AF675" s="14">
        <f t="shared" ca="1" si="562"/>
        <v>2000</v>
      </c>
      <c r="AG675" s="14">
        <f t="shared" ca="1" si="590"/>
        <v>2000</v>
      </c>
      <c r="AH675" s="14">
        <f t="shared" ca="1" si="548"/>
        <v>705.14399999999659</v>
      </c>
      <c r="AI675" s="14">
        <f t="shared" ca="1" si="563"/>
        <v>1294.8560000000034</v>
      </c>
      <c r="AJ675" s="14">
        <f t="shared" ca="1" si="564"/>
        <v>1294.8560000000034</v>
      </c>
      <c r="AK675" s="14">
        <f t="shared" ca="1" si="574"/>
        <v>1255489.5629979603</v>
      </c>
      <c r="AL675" s="15">
        <f ca="1">SUM(AJ$12:AJ675)</f>
        <v>639681.53399796051</v>
      </c>
      <c r="AM675" s="16">
        <f ca="1">SUM(AH$12:AH675)+SUMIF(AI$12:AI675, "&lt;0")</f>
        <v>615808.02899999998</v>
      </c>
      <c r="AO675" s="9">
        <v>44846</v>
      </c>
      <c r="AP675" s="14">
        <f t="shared" ca="1" si="565"/>
        <v>3000</v>
      </c>
      <c r="AQ675" s="14">
        <f t="shared" ca="1" si="595"/>
        <v>3000</v>
      </c>
      <c r="AR675" s="14">
        <f t="shared" ca="1" si="549"/>
        <v>1323.8095193774993</v>
      </c>
      <c r="AS675" s="14">
        <f t="shared" ca="1" si="575"/>
        <v>1676.1904806225007</v>
      </c>
      <c r="AT675" s="14">
        <f t="shared" ca="1" si="576"/>
        <v>1676.1904806225007</v>
      </c>
      <c r="AU675" s="14">
        <f t="shared" ca="1" si="556"/>
        <v>1822390.7878561858</v>
      </c>
      <c r="AV675" s="15">
        <f ca="1">SUM(AT$12:AT675)</f>
        <v>928789.14659812127</v>
      </c>
      <c r="AW675" s="16">
        <f ca="1">SUM(AR$12:AR675)+SUMIF(AS$12:AS675, "&lt;0")</f>
        <v>893601.64125806454</v>
      </c>
      <c r="AX675" s="15"/>
      <c r="AZ675" s="9">
        <v>44846</v>
      </c>
      <c r="BA675" s="14">
        <f t="shared" ca="1" si="587"/>
        <v>1500</v>
      </c>
      <c r="BB675" s="14">
        <f t="shared" ca="1" si="596"/>
        <v>1500</v>
      </c>
      <c r="BC675" s="14">
        <f t="shared" ca="1" si="550"/>
        <v>705.14399999999659</v>
      </c>
      <c r="BD675" s="14">
        <f t="shared" ca="1" si="577"/>
        <v>794.85600000000341</v>
      </c>
      <c r="BE675" s="14">
        <f t="shared" ca="1" si="578"/>
        <v>794.85600000000341</v>
      </c>
      <c r="BF675" s="14">
        <f t="shared" ca="1" si="557"/>
        <v>958964.94699999993</v>
      </c>
      <c r="BG675" s="15">
        <f ca="1">SUM(BE$12:BE675)</f>
        <v>487156.91800000012</v>
      </c>
      <c r="BH675" s="16">
        <f ca="1">SUM(BC$12:BC675)+SUMIF(BD$12:BD675, "&lt;0")</f>
        <v>471808.02899999992</v>
      </c>
      <c r="BJ675" s="9">
        <v>44846</v>
      </c>
      <c r="BK675" s="14">
        <f t="shared" ca="1" si="588"/>
        <v>1750</v>
      </c>
      <c r="BL675" s="14">
        <f t="shared" ca="1" si="597"/>
        <v>1750</v>
      </c>
      <c r="BM675" s="14">
        <f t="shared" ca="1" si="551"/>
        <v>705.14399999999659</v>
      </c>
      <c r="BN675" s="14">
        <f t="shared" ca="1" si="579"/>
        <v>1044.8560000000034</v>
      </c>
      <c r="BO675" s="14">
        <f t="shared" ca="1" si="580"/>
        <v>1044.8560000000034</v>
      </c>
      <c r="BP675" s="14">
        <f t="shared" ca="1" si="558"/>
        <v>1107714.9469999999</v>
      </c>
      <c r="BQ675" s="15">
        <f ca="1">SUM(BO$12:BO675)</f>
        <v>563906.91799999995</v>
      </c>
      <c r="BR675" s="16">
        <f ca="1">SUM(BM$12:BM675)+SUMIF(BN$12:BN675, "&lt;0")</f>
        <v>543808.02899999986</v>
      </c>
      <c r="BT675" s="9">
        <v>44846</v>
      </c>
      <c r="BU675" s="14">
        <f t="shared" ca="1" si="566"/>
        <v>2000</v>
      </c>
      <c r="BV675" s="14">
        <f t="shared" ca="1" si="591"/>
        <v>2000</v>
      </c>
      <c r="BW675" s="14">
        <f t="shared" ca="1" si="552"/>
        <v>705.14399999999659</v>
      </c>
      <c r="BX675" s="14">
        <f t="shared" ca="1" si="567"/>
        <v>1294.8560000000034</v>
      </c>
      <c r="BY675" s="14">
        <f t="shared" ca="1" si="568"/>
        <v>1294.8560000000034</v>
      </c>
      <c r="BZ675" s="14">
        <f t="shared" ca="1" si="581"/>
        <v>1255489.5629979603</v>
      </c>
      <c r="CA675" s="15">
        <f ca="1">SUM(BY$12:BY675)</f>
        <v>639681.53399796051</v>
      </c>
      <c r="CB675" s="16">
        <f ca="1">SUM(BW$12:BW675)+SUMIF(BX$12:BX675, "&lt;0")</f>
        <v>615808.02899999998</v>
      </c>
      <c r="CD675" s="9">
        <v>44846</v>
      </c>
      <c r="CE675" s="14">
        <f t="shared" ca="1" si="589"/>
        <v>2500</v>
      </c>
      <c r="CF675" s="14">
        <f t="shared" ca="1" si="598"/>
        <v>2500</v>
      </c>
      <c r="CG675" s="14">
        <f t="shared" ca="1" si="553"/>
        <v>952.631780589757</v>
      </c>
      <c r="CH675" s="14">
        <f t="shared" ca="1" si="582"/>
        <v>1547.368219410243</v>
      </c>
      <c r="CI675" s="14">
        <f t="shared" ca="1" si="583"/>
        <v>1547.368219410243</v>
      </c>
      <c r="CJ675" s="14">
        <f t="shared" ca="1" si="559"/>
        <v>1543787.2951667549</v>
      </c>
      <c r="CK675" s="15">
        <f ca="1">SUM(CI$12:CI675)</f>
        <v>785046.65834322991</v>
      </c>
      <c r="CL675" s="16">
        <f ca="1">SUM(CG$12:CG675)+SUMIF(CH$12:CH675, "&lt;0")</f>
        <v>758740.63682352484</v>
      </c>
    </row>
    <row r="676" spans="1:90" x14ac:dyDescent="0.2">
      <c r="A676" s="24">
        <v>44847</v>
      </c>
      <c r="B676" s="54">
        <f ca="1">IF($A676&gt;= $C$5,$C$6, INDEX('Historical Data'!$D$2:$D$745, MATCH(A676, 'Historical Data'!$B$2:$B$745, 0)))</f>
        <v>1295.6389999999997</v>
      </c>
      <c r="C676" s="14">
        <f t="shared" ca="1" si="592"/>
        <v>1295.6389999999994</v>
      </c>
      <c r="D676" s="14">
        <f t="shared" ca="1" si="560"/>
        <v>0</v>
      </c>
      <c r="E676" s="14">
        <f t="shared" ca="1" si="569"/>
        <v>1295.6389999999997</v>
      </c>
      <c r="F676" s="14">
        <f t="shared" ca="1" si="561"/>
        <v>1295.6389999999997</v>
      </c>
      <c r="G676" s="14">
        <f t="shared" ca="1" si="584"/>
        <v>838665.79099999624</v>
      </c>
      <c r="H676" s="15">
        <f ca="1">SUM(F$12:F676)</f>
        <v>425713.73000000033</v>
      </c>
      <c r="I676" s="16">
        <f ca="1">SUM(D$12:D676)+SUMIF(E$12:E676, "&lt;0")</f>
        <v>412952.06100000016</v>
      </c>
      <c r="J676" s="15"/>
      <c r="K676" s="9">
        <v>44847</v>
      </c>
      <c r="L676" s="14">
        <f t="shared" ca="1" si="585"/>
        <v>1788.5130798771124</v>
      </c>
      <c r="M676" s="14">
        <f t="shared" ca="1" si="593"/>
        <v>1788.5130798771129</v>
      </c>
      <c r="N676" s="14">
        <f t="shared" ref="N676:N739" ca="1" si="599" xml:space="preserve"> P652 + IF(O675 &lt; 0, -O675, 0)</f>
        <v>0</v>
      </c>
      <c r="O676" s="14">
        <f t="shared" ca="1" si="570"/>
        <v>1788.5130798771124</v>
      </c>
      <c r="P676" s="14">
        <f t="shared" ca="1" si="571"/>
        <v>1788.5130798771124</v>
      </c>
      <c r="Q676" s="14">
        <f t="shared" ca="1" si="554"/>
        <v>1132418.7426067602</v>
      </c>
      <c r="R676" s="15">
        <f ca="1">SUM(P$12:P676)</f>
        <v>577518.94660214975</v>
      </c>
      <c r="S676" s="16">
        <f ca="1">SUM(N$12:N676)+SUMIF(O$12:O676, "&lt;0")</f>
        <v>554899.79600460746</v>
      </c>
      <c r="U676" s="9">
        <v>44847</v>
      </c>
      <c r="V676" s="14">
        <f t="shared" ca="1" si="586"/>
        <v>1250</v>
      </c>
      <c r="W676" s="14">
        <f t="shared" ca="1" si="594"/>
        <v>1250</v>
      </c>
      <c r="X676" s="14">
        <f t="shared" ref="X676:X739" ca="1" si="600" xml:space="preserve"> Z652 + IF(Y675 &lt; 0, -Y675, 0)</f>
        <v>0</v>
      </c>
      <c r="Y676" s="14">
        <f t="shared" ca="1" si="572"/>
        <v>1250</v>
      </c>
      <c r="Z676" s="14">
        <f t="shared" ca="1" si="573"/>
        <v>1250</v>
      </c>
      <c r="AA676" s="14">
        <f t="shared" ca="1" si="555"/>
        <v>811464.94699999993</v>
      </c>
      <c r="AB676" s="15">
        <f ca="1">SUM(Z$12:Z676)</f>
        <v>411656.91800000001</v>
      </c>
      <c r="AC676" s="16">
        <f ca="1">SUM(X$12:X676)+SUMIF(Y$12:Y676, "&lt;0")</f>
        <v>399808.02900000004</v>
      </c>
      <c r="AE676" s="9">
        <v>44847</v>
      </c>
      <c r="AF676" s="14">
        <f t="shared" ca="1" si="562"/>
        <v>2000</v>
      </c>
      <c r="AG676" s="14">
        <f t="shared" ca="1" si="590"/>
        <v>2000</v>
      </c>
      <c r="AH676" s="14">
        <f t="shared" ref="AH676:AH739" ca="1" si="601" xml:space="preserve"> AJ652 + IF(AI675 &lt; 0, -AI675, 0)</f>
        <v>0</v>
      </c>
      <c r="AI676" s="14">
        <f t="shared" ca="1" si="563"/>
        <v>2000</v>
      </c>
      <c r="AJ676" s="14">
        <f t="shared" ca="1" si="564"/>
        <v>2000</v>
      </c>
      <c r="AK676" s="14">
        <f t="shared" ca="1" si="574"/>
        <v>1257489.5629979603</v>
      </c>
      <c r="AL676" s="15">
        <f ca="1">SUM(AJ$12:AJ676)</f>
        <v>641681.53399796051</v>
      </c>
      <c r="AM676" s="16">
        <f ca="1">SUM(AH$12:AH676)+SUMIF(AI$12:AI676, "&lt;0")</f>
        <v>615808.02899999998</v>
      </c>
      <c r="AO676" s="9">
        <v>44847</v>
      </c>
      <c r="AP676" s="14">
        <f t="shared" ca="1" si="565"/>
        <v>3000</v>
      </c>
      <c r="AQ676" s="14">
        <f t="shared" ca="1" si="595"/>
        <v>3000</v>
      </c>
      <c r="AR676" s="14">
        <f t="shared" ref="AR676:AR739" ca="1" si="602" xml:space="preserve"> AT652 + IF(AS675 &lt; 0, -AS675, 0)</f>
        <v>618.66551937750273</v>
      </c>
      <c r="AS676" s="14">
        <f t="shared" ca="1" si="575"/>
        <v>2381.3344806224973</v>
      </c>
      <c r="AT676" s="14">
        <f t="shared" ca="1" si="576"/>
        <v>2381.3344806224973</v>
      </c>
      <c r="AU676" s="14">
        <f t="shared" ca="1" si="556"/>
        <v>1825390.7878561858</v>
      </c>
      <c r="AV676" s="15">
        <f ca="1">SUM(AT$12:AT676)</f>
        <v>931170.48107874382</v>
      </c>
      <c r="AW676" s="16">
        <f ca="1">SUM(AR$12:AR676)+SUMIF(AS$12:AS676, "&lt;0")</f>
        <v>894220.30677744199</v>
      </c>
      <c r="AX676" s="15"/>
      <c r="AZ676" s="9">
        <v>44847</v>
      </c>
      <c r="BA676" s="14">
        <f t="shared" ca="1" si="587"/>
        <v>1500</v>
      </c>
      <c r="BB676" s="14">
        <f t="shared" ca="1" si="596"/>
        <v>1500</v>
      </c>
      <c r="BC676" s="14">
        <f t="shared" ref="BC676:BC739" ca="1" si="603" xml:space="preserve"> BE652 + IF(BD675 &lt; 0, -BD675, 0)</f>
        <v>0</v>
      </c>
      <c r="BD676" s="14">
        <f t="shared" ca="1" si="577"/>
        <v>1500</v>
      </c>
      <c r="BE676" s="14">
        <f t="shared" ca="1" si="578"/>
        <v>1500</v>
      </c>
      <c r="BF676" s="14">
        <f t="shared" ca="1" si="557"/>
        <v>960464.94699999993</v>
      </c>
      <c r="BG676" s="15">
        <f ca="1">SUM(BE$12:BE676)</f>
        <v>488656.91800000012</v>
      </c>
      <c r="BH676" s="16">
        <f ca="1">SUM(BC$12:BC676)+SUMIF(BD$12:BD676, "&lt;0")</f>
        <v>471808.02899999992</v>
      </c>
      <c r="BJ676" s="9">
        <v>44847</v>
      </c>
      <c r="BK676" s="14">
        <f t="shared" ca="1" si="588"/>
        <v>1750</v>
      </c>
      <c r="BL676" s="14">
        <f t="shared" ca="1" si="597"/>
        <v>1750</v>
      </c>
      <c r="BM676" s="14">
        <f t="shared" ref="BM676:BM739" ca="1" si="604" xml:space="preserve"> BO652 + IF(BN675 &lt; 0, -BN675, 0)</f>
        <v>0</v>
      </c>
      <c r="BN676" s="14">
        <f t="shared" ca="1" si="579"/>
        <v>1750</v>
      </c>
      <c r="BO676" s="14">
        <f t="shared" ca="1" si="580"/>
        <v>1750</v>
      </c>
      <c r="BP676" s="14">
        <f t="shared" ca="1" si="558"/>
        <v>1109464.9469999999</v>
      </c>
      <c r="BQ676" s="15">
        <f ca="1">SUM(BO$12:BO676)</f>
        <v>565656.91799999995</v>
      </c>
      <c r="BR676" s="16">
        <f ca="1">SUM(BM$12:BM676)+SUMIF(BN$12:BN676, "&lt;0")</f>
        <v>543808.02899999986</v>
      </c>
      <c r="BT676" s="9">
        <v>44847</v>
      </c>
      <c r="BU676" s="14">
        <f t="shared" ca="1" si="566"/>
        <v>2000</v>
      </c>
      <c r="BV676" s="14">
        <f t="shared" ca="1" si="591"/>
        <v>2000</v>
      </c>
      <c r="BW676" s="14">
        <f t="shared" ref="BW676:BW739" ca="1" si="605" xml:space="preserve"> BY652 + IF(BX675 &lt; 0, -BX675, 0)</f>
        <v>0</v>
      </c>
      <c r="BX676" s="14">
        <f t="shared" ca="1" si="567"/>
        <v>2000</v>
      </c>
      <c r="BY676" s="14">
        <f t="shared" ca="1" si="568"/>
        <v>2000</v>
      </c>
      <c r="BZ676" s="14">
        <f t="shared" ca="1" si="581"/>
        <v>1257489.5629979603</v>
      </c>
      <c r="CA676" s="15">
        <f ca="1">SUM(BY$12:BY676)</f>
        <v>641681.53399796051</v>
      </c>
      <c r="CB676" s="16">
        <f ca="1">SUM(BW$12:BW676)+SUMIF(BX$12:BX676, "&lt;0")</f>
        <v>615808.02899999998</v>
      </c>
      <c r="CD676" s="9">
        <v>44847</v>
      </c>
      <c r="CE676" s="14">
        <f t="shared" ca="1" si="589"/>
        <v>2500</v>
      </c>
      <c r="CF676" s="14">
        <f t="shared" ca="1" si="598"/>
        <v>2500</v>
      </c>
      <c r="CG676" s="14">
        <f t="shared" ref="CG676:CG739" ca="1" si="606" xml:space="preserve"> CI652 + IF(CH675 &lt; 0, -CH675, 0)</f>
        <v>221.71005061569804</v>
      </c>
      <c r="CH676" s="14">
        <f t="shared" ca="1" si="582"/>
        <v>2278.289949384302</v>
      </c>
      <c r="CI676" s="14">
        <f t="shared" ca="1" si="583"/>
        <v>2278.289949384302</v>
      </c>
      <c r="CJ676" s="14">
        <f t="shared" ca="1" si="559"/>
        <v>1546287.2951667549</v>
      </c>
      <c r="CK676" s="15">
        <f ca="1">SUM(CI$12:CI676)</f>
        <v>787324.94829261419</v>
      </c>
      <c r="CL676" s="16">
        <f ca="1">SUM(CG$12:CG676)+SUMIF(CH$12:CH676, "&lt;0")</f>
        <v>758962.34687414055</v>
      </c>
    </row>
    <row r="677" spans="1:90" x14ac:dyDescent="0.2">
      <c r="A677" s="24">
        <v>44848</v>
      </c>
      <c r="B677" s="54">
        <f ca="1">IF($A677&gt;= $C$5,$C$6, INDEX('Historical Data'!$D$2:$D$745, MATCH(A677, 'Historical Data'!$B$2:$B$745, 0)))</f>
        <v>1295.6389999999997</v>
      </c>
      <c r="C677" s="14">
        <f t="shared" ca="1" si="592"/>
        <v>1295.6389999999994</v>
      </c>
      <c r="D677" s="14">
        <f t="shared" ca="1" si="560"/>
        <v>174.79100000000108</v>
      </c>
      <c r="E677" s="14">
        <f t="shared" ca="1" si="569"/>
        <v>1120.8479999999986</v>
      </c>
      <c r="F677" s="14">
        <f t="shared" ca="1" si="561"/>
        <v>1120.8479999999986</v>
      </c>
      <c r="G677" s="14">
        <f t="shared" ca="1" si="584"/>
        <v>839961.42999999621</v>
      </c>
      <c r="H677" s="15">
        <f ca="1">SUM(F$12:F677)</f>
        <v>426834.57800000033</v>
      </c>
      <c r="I677" s="16">
        <f ca="1">SUM(D$12:D677)+SUMIF(E$12:E677, "&lt;0")</f>
        <v>413126.85200000019</v>
      </c>
      <c r="J677" s="15"/>
      <c r="K677" s="9">
        <v>44848</v>
      </c>
      <c r="L677" s="14">
        <f t="shared" ca="1" si="585"/>
        <v>1788.5130798771124</v>
      </c>
      <c r="M677" s="14">
        <f t="shared" ca="1" si="593"/>
        <v>1788.5130798771129</v>
      </c>
      <c r="N677" s="14">
        <f t="shared" ca="1" si="599"/>
        <v>174.79100000000108</v>
      </c>
      <c r="O677" s="14">
        <f t="shared" ca="1" si="570"/>
        <v>1613.7220798771114</v>
      </c>
      <c r="P677" s="14">
        <f t="shared" ca="1" si="571"/>
        <v>1613.7220798771114</v>
      </c>
      <c r="Q677" s="14">
        <f t="shared" ca="1" si="554"/>
        <v>1134207.2556866372</v>
      </c>
      <c r="R677" s="15">
        <f ca="1">SUM(P$12:P677)</f>
        <v>579132.66868202691</v>
      </c>
      <c r="S677" s="16">
        <f ca="1">SUM(N$12:N677)+SUMIF(O$12:O677, "&lt;0")</f>
        <v>555074.58700460743</v>
      </c>
      <c r="U677" s="9">
        <v>44848</v>
      </c>
      <c r="V677" s="14">
        <f t="shared" ca="1" si="586"/>
        <v>1250</v>
      </c>
      <c r="W677" s="14">
        <f t="shared" ca="1" si="594"/>
        <v>1250</v>
      </c>
      <c r="X677" s="14">
        <f t="shared" ca="1" si="600"/>
        <v>174.79100000000108</v>
      </c>
      <c r="Y677" s="14">
        <f t="shared" ca="1" si="572"/>
        <v>1075.2089999999989</v>
      </c>
      <c r="Z677" s="14">
        <f t="shared" ca="1" si="573"/>
        <v>1075.2089999999989</v>
      </c>
      <c r="AA677" s="14">
        <f t="shared" ca="1" si="555"/>
        <v>812714.94699999993</v>
      </c>
      <c r="AB677" s="15">
        <f ca="1">SUM(Z$12:Z677)</f>
        <v>412732.12699999998</v>
      </c>
      <c r="AC677" s="16">
        <f ca="1">SUM(X$12:X677)+SUMIF(Y$12:Y677, "&lt;0")</f>
        <v>399982.82000000007</v>
      </c>
      <c r="AE677" s="9">
        <v>44848</v>
      </c>
      <c r="AF677" s="14">
        <f t="shared" ca="1" si="562"/>
        <v>2000</v>
      </c>
      <c r="AG677" s="14">
        <f t="shared" ca="1" si="590"/>
        <v>2000</v>
      </c>
      <c r="AH677" s="14">
        <f t="shared" ca="1" si="601"/>
        <v>174.79100000000108</v>
      </c>
      <c r="AI677" s="14">
        <f t="shared" ca="1" si="563"/>
        <v>1825.2089999999989</v>
      </c>
      <c r="AJ677" s="14">
        <f t="shared" ca="1" si="564"/>
        <v>1825.2089999999989</v>
      </c>
      <c r="AK677" s="14">
        <f t="shared" ca="1" si="574"/>
        <v>1259489.5629979603</v>
      </c>
      <c r="AL677" s="15">
        <f ca="1">SUM(AJ$12:AJ677)</f>
        <v>643506.74299796054</v>
      </c>
      <c r="AM677" s="16">
        <f ca="1">SUM(AH$12:AH677)+SUMIF(AI$12:AI677, "&lt;0")</f>
        <v>615982.81999999995</v>
      </c>
      <c r="AO677" s="9">
        <v>44848</v>
      </c>
      <c r="AP677" s="14">
        <f t="shared" ca="1" si="565"/>
        <v>3000</v>
      </c>
      <c r="AQ677" s="14">
        <f t="shared" ca="1" si="595"/>
        <v>3000</v>
      </c>
      <c r="AR677" s="14">
        <f t="shared" ca="1" si="602"/>
        <v>793.45651937750381</v>
      </c>
      <c r="AS677" s="14">
        <f t="shared" ca="1" si="575"/>
        <v>2206.5434806224962</v>
      </c>
      <c r="AT677" s="14">
        <f t="shared" ca="1" si="576"/>
        <v>2206.5434806224962</v>
      </c>
      <c r="AU677" s="14">
        <f t="shared" ca="1" si="556"/>
        <v>1828390.7878561858</v>
      </c>
      <c r="AV677" s="15">
        <f ca="1">SUM(AT$12:AT677)</f>
        <v>933377.02455936628</v>
      </c>
      <c r="AW677" s="16">
        <f ca="1">SUM(AR$12:AR677)+SUMIF(AS$12:AS677, "&lt;0")</f>
        <v>895013.76329681952</v>
      </c>
      <c r="AX677" s="15"/>
      <c r="AZ677" s="9">
        <v>44848</v>
      </c>
      <c r="BA677" s="14">
        <f t="shared" ca="1" si="587"/>
        <v>1500</v>
      </c>
      <c r="BB677" s="14">
        <f t="shared" ca="1" si="596"/>
        <v>1500</v>
      </c>
      <c r="BC677" s="14">
        <f t="shared" ca="1" si="603"/>
        <v>174.79100000000108</v>
      </c>
      <c r="BD677" s="14">
        <f t="shared" ca="1" si="577"/>
        <v>1325.2089999999989</v>
      </c>
      <c r="BE677" s="14">
        <f t="shared" ca="1" si="578"/>
        <v>1325.2089999999989</v>
      </c>
      <c r="BF677" s="14">
        <f t="shared" ca="1" si="557"/>
        <v>961964.94699999993</v>
      </c>
      <c r="BG677" s="15">
        <f ca="1">SUM(BE$12:BE677)</f>
        <v>489982.12700000009</v>
      </c>
      <c r="BH677" s="16">
        <f ca="1">SUM(BC$12:BC677)+SUMIF(BD$12:BD677, "&lt;0")</f>
        <v>471982.81999999995</v>
      </c>
      <c r="BJ677" s="9">
        <v>44848</v>
      </c>
      <c r="BK677" s="14">
        <f t="shared" ca="1" si="588"/>
        <v>1750</v>
      </c>
      <c r="BL677" s="14">
        <f t="shared" ca="1" si="597"/>
        <v>1750</v>
      </c>
      <c r="BM677" s="14">
        <f t="shared" ca="1" si="604"/>
        <v>174.79100000000108</v>
      </c>
      <c r="BN677" s="14">
        <f t="shared" ca="1" si="579"/>
        <v>1575.2089999999989</v>
      </c>
      <c r="BO677" s="14">
        <f t="shared" ca="1" si="580"/>
        <v>1575.2089999999989</v>
      </c>
      <c r="BP677" s="14">
        <f t="shared" ca="1" si="558"/>
        <v>1111214.9469999999</v>
      </c>
      <c r="BQ677" s="15">
        <f ca="1">SUM(BO$12:BO677)</f>
        <v>567232.12699999998</v>
      </c>
      <c r="BR677" s="16">
        <f ca="1">SUM(BM$12:BM677)+SUMIF(BN$12:BN677, "&lt;0")</f>
        <v>543982.81999999983</v>
      </c>
      <c r="BT677" s="9">
        <v>44848</v>
      </c>
      <c r="BU677" s="14">
        <f t="shared" ca="1" si="566"/>
        <v>2000</v>
      </c>
      <c r="BV677" s="14">
        <f t="shared" ca="1" si="591"/>
        <v>2000</v>
      </c>
      <c r="BW677" s="14">
        <f t="shared" ca="1" si="605"/>
        <v>174.79100000000108</v>
      </c>
      <c r="BX677" s="14">
        <f t="shared" ca="1" si="567"/>
        <v>1825.2089999999989</v>
      </c>
      <c r="BY677" s="14">
        <f t="shared" ca="1" si="568"/>
        <v>1825.2089999999989</v>
      </c>
      <c r="BZ677" s="14">
        <f t="shared" ca="1" si="581"/>
        <v>1259489.5629979603</v>
      </c>
      <c r="CA677" s="15">
        <f ca="1">SUM(BY$12:BY677)</f>
        <v>643506.74299796054</v>
      </c>
      <c r="CB677" s="16">
        <f ca="1">SUM(BW$12:BW677)+SUMIF(BX$12:BX677, "&lt;0")</f>
        <v>615982.81999999995</v>
      </c>
      <c r="CD677" s="9">
        <v>44848</v>
      </c>
      <c r="CE677" s="14">
        <f t="shared" ca="1" si="589"/>
        <v>2500</v>
      </c>
      <c r="CF677" s="14">
        <f t="shared" ca="1" si="598"/>
        <v>2500</v>
      </c>
      <c r="CG677" s="14">
        <f t="shared" ca="1" si="606"/>
        <v>370.72332064163629</v>
      </c>
      <c r="CH677" s="14">
        <f t="shared" ca="1" si="582"/>
        <v>2129.2766793583637</v>
      </c>
      <c r="CI677" s="14">
        <f t="shared" ca="1" si="583"/>
        <v>2129.2766793583637</v>
      </c>
      <c r="CJ677" s="14">
        <f t="shared" ca="1" si="559"/>
        <v>1548787.2951667549</v>
      </c>
      <c r="CK677" s="15">
        <f ca="1">SUM(CI$12:CI677)</f>
        <v>789454.22497197252</v>
      </c>
      <c r="CL677" s="16">
        <f ca="1">SUM(CG$12:CG677)+SUMIF(CH$12:CH677, "&lt;0")</f>
        <v>759333.07019478222</v>
      </c>
    </row>
    <row r="678" spans="1:90" x14ac:dyDescent="0.2">
      <c r="A678" s="24">
        <v>44849</v>
      </c>
      <c r="B678" s="54">
        <f ca="1">IF($A678&gt;= $C$5,$C$6, INDEX('Historical Data'!$D$2:$D$745, MATCH(A678, 'Historical Data'!$B$2:$B$745, 0)))</f>
        <v>1295.6389999999997</v>
      </c>
      <c r="C678" s="14">
        <f t="shared" ca="1" si="592"/>
        <v>1295.6389999999994</v>
      </c>
      <c r="D678" s="14">
        <f t="shared" ca="1" si="560"/>
        <v>0</v>
      </c>
      <c r="E678" s="14">
        <f t="shared" ca="1" si="569"/>
        <v>1295.6389999999997</v>
      </c>
      <c r="F678" s="14">
        <f t="shared" ca="1" si="561"/>
        <v>1295.6389999999997</v>
      </c>
      <c r="G678" s="14">
        <f t="shared" ca="1" si="584"/>
        <v>841257.06899999618</v>
      </c>
      <c r="H678" s="15">
        <f ca="1">SUM(F$12:F678)</f>
        <v>428130.21700000035</v>
      </c>
      <c r="I678" s="16">
        <f ca="1">SUM(D$12:D678)+SUMIF(E$12:E678, "&lt;0")</f>
        <v>413126.85200000019</v>
      </c>
      <c r="J678" s="15"/>
      <c r="K678" s="9">
        <v>44849</v>
      </c>
      <c r="L678" s="14">
        <f t="shared" ca="1" si="585"/>
        <v>1788.5130798771124</v>
      </c>
      <c r="M678" s="14">
        <f t="shared" ca="1" si="593"/>
        <v>1788.5130798771129</v>
      </c>
      <c r="N678" s="14">
        <f t="shared" ca="1" si="599"/>
        <v>0</v>
      </c>
      <c r="O678" s="14">
        <f t="shared" ca="1" si="570"/>
        <v>1788.5130798771124</v>
      </c>
      <c r="P678" s="14">
        <f t="shared" ca="1" si="571"/>
        <v>1788.5130798771124</v>
      </c>
      <c r="Q678" s="14">
        <f t="shared" ca="1" si="554"/>
        <v>1135995.7687665143</v>
      </c>
      <c r="R678" s="15">
        <f ca="1">SUM(P$12:P678)</f>
        <v>580921.18176190404</v>
      </c>
      <c r="S678" s="16">
        <f ca="1">SUM(N$12:N678)+SUMIF(O$12:O678, "&lt;0")</f>
        <v>555074.58700460743</v>
      </c>
      <c r="U678" s="9">
        <v>44849</v>
      </c>
      <c r="V678" s="14">
        <f t="shared" ca="1" si="586"/>
        <v>1250</v>
      </c>
      <c r="W678" s="14">
        <f t="shared" ca="1" si="594"/>
        <v>1250</v>
      </c>
      <c r="X678" s="14">
        <f t="shared" ca="1" si="600"/>
        <v>0</v>
      </c>
      <c r="Y678" s="14">
        <f t="shared" ca="1" si="572"/>
        <v>1250</v>
      </c>
      <c r="Z678" s="14">
        <f t="shared" ca="1" si="573"/>
        <v>1250</v>
      </c>
      <c r="AA678" s="14">
        <f t="shared" ca="1" si="555"/>
        <v>813964.94699999993</v>
      </c>
      <c r="AB678" s="15">
        <f ca="1">SUM(Z$12:Z678)</f>
        <v>413982.12699999998</v>
      </c>
      <c r="AC678" s="16">
        <f ca="1">SUM(X$12:X678)+SUMIF(Y$12:Y678, "&lt;0")</f>
        <v>399982.82000000007</v>
      </c>
      <c r="AE678" s="9">
        <v>44849</v>
      </c>
      <c r="AF678" s="14">
        <f t="shared" ca="1" si="562"/>
        <v>2000</v>
      </c>
      <c r="AG678" s="14">
        <f t="shared" ca="1" si="590"/>
        <v>2000</v>
      </c>
      <c r="AH678" s="14">
        <f t="shared" ca="1" si="601"/>
        <v>0</v>
      </c>
      <c r="AI678" s="14">
        <f t="shared" ca="1" si="563"/>
        <v>2000</v>
      </c>
      <c r="AJ678" s="14">
        <f t="shared" ca="1" si="564"/>
        <v>2000</v>
      </c>
      <c r="AK678" s="14">
        <f t="shared" ca="1" si="574"/>
        <v>1261489.5629979603</v>
      </c>
      <c r="AL678" s="15">
        <f ca="1">SUM(AJ$12:AJ678)</f>
        <v>645506.74299796054</v>
      </c>
      <c r="AM678" s="16">
        <f ca="1">SUM(AH$12:AH678)+SUMIF(AI$12:AI678, "&lt;0")</f>
        <v>615982.81999999995</v>
      </c>
      <c r="AO678" s="9">
        <v>44849</v>
      </c>
      <c r="AP678" s="14">
        <f t="shared" ca="1" si="565"/>
        <v>3000</v>
      </c>
      <c r="AQ678" s="14">
        <f t="shared" ca="1" si="595"/>
        <v>3000</v>
      </c>
      <c r="AR678" s="14">
        <f t="shared" ca="1" si="602"/>
        <v>618.66551937750319</v>
      </c>
      <c r="AS678" s="14">
        <f t="shared" ca="1" si="575"/>
        <v>2381.3344806224968</v>
      </c>
      <c r="AT678" s="14">
        <f t="shared" ca="1" si="576"/>
        <v>2381.3344806224968</v>
      </c>
      <c r="AU678" s="14">
        <f t="shared" ca="1" si="556"/>
        <v>1831390.7878561858</v>
      </c>
      <c r="AV678" s="15">
        <f ca="1">SUM(AT$12:AT678)</f>
        <v>935758.35903998883</v>
      </c>
      <c r="AW678" s="16">
        <f ca="1">SUM(AR$12:AR678)+SUMIF(AS$12:AS678, "&lt;0")</f>
        <v>895632.42881619697</v>
      </c>
      <c r="AX678" s="15"/>
      <c r="AZ678" s="9">
        <v>44849</v>
      </c>
      <c r="BA678" s="14">
        <f t="shared" ca="1" si="587"/>
        <v>1500</v>
      </c>
      <c r="BB678" s="14">
        <f t="shared" ca="1" si="596"/>
        <v>1500</v>
      </c>
      <c r="BC678" s="14">
        <f t="shared" ca="1" si="603"/>
        <v>0</v>
      </c>
      <c r="BD678" s="14">
        <f t="shared" ca="1" si="577"/>
        <v>1500</v>
      </c>
      <c r="BE678" s="14">
        <f t="shared" ca="1" si="578"/>
        <v>1500</v>
      </c>
      <c r="BF678" s="14">
        <f t="shared" ca="1" si="557"/>
        <v>963464.94699999993</v>
      </c>
      <c r="BG678" s="15">
        <f ca="1">SUM(BE$12:BE678)</f>
        <v>491482.12700000009</v>
      </c>
      <c r="BH678" s="16">
        <f ca="1">SUM(BC$12:BC678)+SUMIF(BD$12:BD678, "&lt;0")</f>
        <v>471982.81999999995</v>
      </c>
      <c r="BJ678" s="9">
        <v>44849</v>
      </c>
      <c r="BK678" s="14">
        <f t="shared" ca="1" si="588"/>
        <v>1750</v>
      </c>
      <c r="BL678" s="14">
        <f t="shared" ca="1" si="597"/>
        <v>1750</v>
      </c>
      <c r="BM678" s="14">
        <f t="shared" ca="1" si="604"/>
        <v>0</v>
      </c>
      <c r="BN678" s="14">
        <f t="shared" ca="1" si="579"/>
        <v>1750</v>
      </c>
      <c r="BO678" s="14">
        <f t="shared" ca="1" si="580"/>
        <v>1750</v>
      </c>
      <c r="BP678" s="14">
        <f t="shared" ca="1" si="558"/>
        <v>1112964.9469999999</v>
      </c>
      <c r="BQ678" s="15">
        <f ca="1">SUM(BO$12:BO678)</f>
        <v>568982.12699999998</v>
      </c>
      <c r="BR678" s="16">
        <f ca="1">SUM(BM$12:BM678)+SUMIF(BN$12:BN678, "&lt;0")</f>
        <v>543982.81999999983</v>
      </c>
      <c r="BT678" s="9">
        <v>44849</v>
      </c>
      <c r="BU678" s="14">
        <f t="shared" ca="1" si="566"/>
        <v>2000</v>
      </c>
      <c r="BV678" s="14">
        <f t="shared" ca="1" si="591"/>
        <v>2000</v>
      </c>
      <c r="BW678" s="14">
        <f t="shared" ca="1" si="605"/>
        <v>0</v>
      </c>
      <c r="BX678" s="14">
        <f t="shared" ca="1" si="567"/>
        <v>2000</v>
      </c>
      <c r="BY678" s="14">
        <f t="shared" ca="1" si="568"/>
        <v>2000</v>
      </c>
      <c r="BZ678" s="14">
        <f t="shared" ca="1" si="581"/>
        <v>1261489.5629979603</v>
      </c>
      <c r="CA678" s="15">
        <f ca="1">SUM(BY$12:BY678)</f>
        <v>645506.74299796054</v>
      </c>
      <c r="CB678" s="16">
        <f ca="1">SUM(BW$12:BW678)+SUMIF(BX$12:BX678, "&lt;0")</f>
        <v>615982.81999999995</v>
      </c>
      <c r="CD678" s="9">
        <v>44849</v>
      </c>
      <c r="CE678" s="14">
        <f t="shared" ca="1" si="589"/>
        <v>2500</v>
      </c>
      <c r="CF678" s="14">
        <f t="shared" ca="1" si="598"/>
        <v>2500</v>
      </c>
      <c r="CG678" s="14">
        <f t="shared" ca="1" si="606"/>
        <v>170.15459066757285</v>
      </c>
      <c r="CH678" s="14">
        <f t="shared" ca="1" si="582"/>
        <v>2329.8454093324272</v>
      </c>
      <c r="CI678" s="14">
        <f t="shared" ca="1" si="583"/>
        <v>2329.8454093324272</v>
      </c>
      <c r="CJ678" s="14">
        <f t="shared" ca="1" si="559"/>
        <v>1551287.2951667549</v>
      </c>
      <c r="CK678" s="15">
        <f ca="1">SUM(CI$12:CI678)</f>
        <v>791784.07038130495</v>
      </c>
      <c r="CL678" s="16">
        <f ca="1">SUM(CG$12:CG678)+SUMIF(CH$12:CH678, "&lt;0")</f>
        <v>759503.2247854498</v>
      </c>
    </row>
    <row r="679" spans="1:90" x14ac:dyDescent="0.2">
      <c r="A679" s="24">
        <v>44850</v>
      </c>
      <c r="B679" s="54">
        <f ca="1">IF($A679&gt;= $C$5,$C$6, INDEX('Historical Data'!$D$2:$D$745, MATCH(A679, 'Historical Data'!$B$2:$B$745, 0)))</f>
        <v>1295.6389999999997</v>
      </c>
      <c r="C679" s="14">
        <f t="shared" ca="1" si="592"/>
        <v>1295.6389999999994</v>
      </c>
      <c r="D679" s="14">
        <f t="shared" ca="1" si="560"/>
        <v>0</v>
      </c>
      <c r="E679" s="14">
        <f t="shared" ca="1" si="569"/>
        <v>1295.6389999999997</v>
      </c>
      <c r="F679" s="14">
        <f t="shared" ca="1" si="561"/>
        <v>1295.6389999999997</v>
      </c>
      <c r="G679" s="14">
        <f t="shared" ca="1" si="584"/>
        <v>842552.70799999614</v>
      </c>
      <c r="H679" s="15">
        <f ca="1">SUM(F$12:F679)</f>
        <v>429425.85600000038</v>
      </c>
      <c r="I679" s="16">
        <f ca="1">SUM(D$12:D679)+SUMIF(E$12:E679, "&lt;0")</f>
        <v>413126.85200000019</v>
      </c>
      <c r="J679" s="15"/>
      <c r="K679" s="9">
        <v>44850</v>
      </c>
      <c r="L679" s="14">
        <f t="shared" ca="1" si="585"/>
        <v>1788.5130798771124</v>
      </c>
      <c r="M679" s="14">
        <f t="shared" ca="1" si="593"/>
        <v>1788.5130798771129</v>
      </c>
      <c r="N679" s="14">
        <f t="shared" ca="1" si="599"/>
        <v>0</v>
      </c>
      <c r="O679" s="14">
        <f t="shared" ca="1" si="570"/>
        <v>1788.5130798771124</v>
      </c>
      <c r="P679" s="14">
        <f t="shared" ca="1" si="571"/>
        <v>1788.5130798771124</v>
      </c>
      <c r="Q679" s="14">
        <f t="shared" ca="1" si="554"/>
        <v>1137784.2818463913</v>
      </c>
      <c r="R679" s="15">
        <f ca="1">SUM(P$12:P679)</f>
        <v>582709.69484178117</v>
      </c>
      <c r="S679" s="16">
        <f ca="1">SUM(N$12:N679)+SUMIF(O$12:O679, "&lt;0")</f>
        <v>555074.58700460743</v>
      </c>
      <c r="U679" s="9">
        <v>44850</v>
      </c>
      <c r="V679" s="14">
        <f t="shared" ca="1" si="586"/>
        <v>1250</v>
      </c>
      <c r="W679" s="14">
        <f t="shared" ca="1" si="594"/>
        <v>1250</v>
      </c>
      <c r="X679" s="14">
        <f t="shared" ca="1" si="600"/>
        <v>0</v>
      </c>
      <c r="Y679" s="14">
        <f t="shared" ca="1" si="572"/>
        <v>1250</v>
      </c>
      <c r="Z679" s="14">
        <f t="shared" ca="1" si="573"/>
        <v>1250</v>
      </c>
      <c r="AA679" s="14">
        <f t="shared" ca="1" si="555"/>
        <v>815214.94699999993</v>
      </c>
      <c r="AB679" s="15">
        <f ca="1">SUM(Z$12:Z679)</f>
        <v>415232.12699999998</v>
      </c>
      <c r="AC679" s="16">
        <f ca="1">SUM(X$12:X679)+SUMIF(Y$12:Y679, "&lt;0")</f>
        <v>399982.82000000007</v>
      </c>
      <c r="AE679" s="9">
        <v>44850</v>
      </c>
      <c r="AF679" s="14">
        <f t="shared" ca="1" si="562"/>
        <v>2000</v>
      </c>
      <c r="AG679" s="14">
        <f t="shared" ca="1" si="590"/>
        <v>2000</v>
      </c>
      <c r="AH679" s="14">
        <f t="shared" ca="1" si="601"/>
        <v>0</v>
      </c>
      <c r="AI679" s="14">
        <f t="shared" ca="1" si="563"/>
        <v>2000</v>
      </c>
      <c r="AJ679" s="14">
        <f t="shared" ca="1" si="564"/>
        <v>2000</v>
      </c>
      <c r="AK679" s="14">
        <f t="shared" ca="1" si="574"/>
        <v>1263489.5629979603</v>
      </c>
      <c r="AL679" s="15">
        <f ca="1">SUM(AJ$12:AJ679)</f>
        <v>647506.74299796054</v>
      </c>
      <c r="AM679" s="16">
        <f ca="1">SUM(AH$12:AH679)+SUMIF(AI$12:AI679, "&lt;0")</f>
        <v>615982.81999999995</v>
      </c>
      <c r="AO679" s="9">
        <v>44850</v>
      </c>
      <c r="AP679" s="14">
        <f t="shared" ca="1" si="565"/>
        <v>3000</v>
      </c>
      <c r="AQ679" s="14">
        <f t="shared" ca="1" si="595"/>
        <v>3000</v>
      </c>
      <c r="AR679" s="14">
        <f t="shared" ca="1" si="602"/>
        <v>618.66551937750273</v>
      </c>
      <c r="AS679" s="14">
        <f t="shared" ca="1" si="575"/>
        <v>2381.3344806224973</v>
      </c>
      <c r="AT679" s="14">
        <f t="shared" ca="1" si="576"/>
        <v>2381.3344806224973</v>
      </c>
      <c r="AU679" s="14">
        <f t="shared" ca="1" si="556"/>
        <v>1834390.7878561858</v>
      </c>
      <c r="AV679" s="15">
        <f ca="1">SUM(AT$12:AT679)</f>
        <v>938139.69352061138</v>
      </c>
      <c r="AW679" s="16">
        <f ca="1">SUM(AR$12:AR679)+SUMIF(AS$12:AS679, "&lt;0")</f>
        <v>896251.09433557442</v>
      </c>
      <c r="AX679" s="15"/>
      <c r="AZ679" s="9">
        <v>44850</v>
      </c>
      <c r="BA679" s="14">
        <f t="shared" ca="1" si="587"/>
        <v>1500</v>
      </c>
      <c r="BB679" s="14">
        <f t="shared" ca="1" si="596"/>
        <v>1500</v>
      </c>
      <c r="BC679" s="14">
        <f t="shared" ca="1" si="603"/>
        <v>0</v>
      </c>
      <c r="BD679" s="14">
        <f t="shared" ca="1" si="577"/>
        <v>1500</v>
      </c>
      <c r="BE679" s="14">
        <f t="shared" ca="1" si="578"/>
        <v>1500</v>
      </c>
      <c r="BF679" s="14">
        <f t="shared" ca="1" si="557"/>
        <v>964964.94699999993</v>
      </c>
      <c r="BG679" s="15">
        <f ca="1">SUM(BE$12:BE679)</f>
        <v>492982.12700000009</v>
      </c>
      <c r="BH679" s="16">
        <f ca="1">SUM(BC$12:BC679)+SUMIF(BD$12:BD679, "&lt;0")</f>
        <v>471982.81999999995</v>
      </c>
      <c r="BJ679" s="9">
        <v>44850</v>
      </c>
      <c r="BK679" s="14">
        <f t="shared" ca="1" si="588"/>
        <v>1750</v>
      </c>
      <c r="BL679" s="14">
        <f t="shared" ca="1" si="597"/>
        <v>1750</v>
      </c>
      <c r="BM679" s="14">
        <f t="shared" ca="1" si="604"/>
        <v>0</v>
      </c>
      <c r="BN679" s="14">
        <f t="shared" ca="1" si="579"/>
        <v>1750</v>
      </c>
      <c r="BO679" s="14">
        <f t="shared" ca="1" si="580"/>
        <v>1750</v>
      </c>
      <c r="BP679" s="14">
        <f t="shared" ca="1" si="558"/>
        <v>1114714.9469999999</v>
      </c>
      <c r="BQ679" s="15">
        <f ca="1">SUM(BO$12:BO679)</f>
        <v>570732.12699999998</v>
      </c>
      <c r="BR679" s="16">
        <f ca="1">SUM(BM$12:BM679)+SUMIF(BN$12:BN679, "&lt;0")</f>
        <v>543982.81999999983</v>
      </c>
      <c r="BT679" s="9">
        <v>44850</v>
      </c>
      <c r="BU679" s="14">
        <f t="shared" ca="1" si="566"/>
        <v>2000</v>
      </c>
      <c r="BV679" s="14">
        <f t="shared" ca="1" si="591"/>
        <v>2000</v>
      </c>
      <c r="BW679" s="14">
        <f t="shared" ca="1" si="605"/>
        <v>0</v>
      </c>
      <c r="BX679" s="14">
        <f t="shared" ca="1" si="567"/>
        <v>2000</v>
      </c>
      <c r="BY679" s="14">
        <f t="shared" ca="1" si="568"/>
        <v>2000</v>
      </c>
      <c r="BZ679" s="14">
        <f t="shared" ca="1" si="581"/>
        <v>1263489.5629979603</v>
      </c>
      <c r="CA679" s="15">
        <f ca="1">SUM(BY$12:BY679)</f>
        <v>647506.74299796054</v>
      </c>
      <c r="CB679" s="16">
        <f ca="1">SUM(BW$12:BW679)+SUMIF(BX$12:BX679, "&lt;0")</f>
        <v>615982.81999999995</v>
      </c>
      <c r="CD679" s="9">
        <v>44850</v>
      </c>
      <c r="CE679" s="14">
        <f t="shared" ca="1" si="589"/>
        <v>2500</v>
      </c>
      <c r="CF679" s="14">
        <f t="shared" ca="1" si="598"/>
        <v>2500</v>
      </c>
      <c r="CG679" s="14">
        <f t="shared" ca="1" si="606"/>
        <v>144.37686069351003</v>
      </c>
      <c r="CH679" s="14">
        <f t="shared" ca="1" si="582"/>
        <v>2355.62313930649</v>
      </c>
      <c r="CI679" s="14">
        <f t="shared" ca="1" si="583"/>
        <v>2355.62313930649</v>
      </c>
      <c r="CJ679" s="14">
        <f t="shared" ca="1" si="559"/>
        <v>1553787.2951667549</v>
      </c>
      <c r="CK679" s="15">
        <f ca="1">SUM(CI$12:CI679)</f>
        <v>794139.69352061138</v>
      </c>
      <c r="CL679" s="16">
        <f ca="1">SUM(CG$12:CG679)+SUMIF(CH$12:CH679, "&lt;0")</f>
        <v>759647.60164614336</v>
      </c>
    </row>
    <row r="680" spans="1:90" x14ac:dyDescent="0.2">
      <c r="A680" s="24">
        <v>44851</v>
      </c>
      <c r="B680" s="54">
        <f ca="1">IF($A680&gt;= $C$5,$C$6, INDEX('Historical Data'!$D$2:$D$745, MATCH(A680, 'Historical Data'!$B$2:$B$745, 0)))</f>
        <v>1295.6389999999997</v>
      </c>
      <c r="C680" s="14">
        <f t="shared" ca="1" si="592"/>
        <v>1295.6389999999994</v>
      </c>
      <c r="D680" s="14">
        <f t="shared" ca="1" si="560"/>
        <v>432.31200000000172</v>
      </c>
      <c r="E680" s="14">
        <f t="shared" ca="1" si="569"/>
        <v>863.32699999999795</v>
      </c>
      <c r="F680" s="14">
        <f t="shared" ca="1" si="561"/>
        <v>863.32699999999795</v>
      </c>
      <c r="G680" s="14">
        <f t="shared" ca="1" si="584"/>
        <v>843848.34699999611</v>
      </c>
      <c r="H680" s="15">
        <f ca="1">SUM(F$12:F680)</f>
        <v>430289.18300000037</v>
      </c>
      <c r="I680" s="16">
        <f ca="1">SUM(D$12:D680)+SUMIF(E$12:E680, "&lt;0")</f>
        <v>413559.16400000016</v>
      </c>
      <c r="J680" s="15"/>
      <c r="K680" s="9">
        <v>44851</v>
      </c>
      <c r="L680" s="14">
        <f t="shared" ca="1" si="585"/>
        <v>1788.5130798771124</v>
      </c>
      <c r="M680" s="14">
        <f t="shared" ca="1" si="593"/>
        <v>1788.5130798771129</v>
      </c>
      <c r="N680" s="14">
        <f t="shared" ca="1" si="599"/>
        <v>432.31200000000172</v>
      </c>
      <c r="O680" s="14">
        <f t="shared" ca="1" si="570"/>
        <v>1356.2010798771107</v>
      </c>
      <c r="P680" s="14">
        <f t="shared" ca="1" si="571"/>
        <v>1356.2010798771107</v>
      </c>
      <c r="Q680" s="14">
        <f t="shared" ca="1" si="554"/>
        <v>1139572.7949262683</v>
      </c>
      <c r="R680" s="15">
        <f ca="1">SUM(P$12:P680)</f>
        <v>584065.89592165826</v>
      </c>
      <c r="S680" s="16">
        <f ca="1">SUM(N$12:N680)+SUMIF(O$12:O680, "&lt;0")</f>
        <v>555506.89900460746</v>
      </c>
      <c r="U680" s="9">
        <v>44851</v>
      </c>
      <c r="V680" s="14">
        <f t="shared" ca="1" si="586"/>
        <v>1250</v>
      </c>
      <c r="W680" s="14">
        <f t="shared" ca="1" si="594"/>
        <v>1250</v>
      </c>
      <c r="X680" s="14">
        <f t="shared" ca="1" si="600"/>
        <v>432.31200000000172</v>
      </c>
      <c r="Y680" s="14">
        <f t="shared" ca="1" si="572"/>
        <v>817.68799999999828</v>
      </c>
      <c r="Z680" s="14">
        <f t="shared" ca="1" si="573"/>
        <v>817.68799999999828</v>
      </c>
      <c r="AA680" s="14">
        <f t="shared" ca="1" si="555"/>
        <v>816464.94699999993</v>
      </c>
      <c r="AB680" s="15">
        <f ca="1">SUM(Z$12:Z680)</f>
        <v>416049.815</v>
      </c>
      <c r="AC680" s="16">
        <f ca="1">SUM(X$12:X680)+SUMIF(Y$12:Y680, "&lt;0")</f>
        <v>400415.13200000004</v>
      </c>
      <c r="AE680" s="9">
        <v>44851</v>
      </c>
      <c r="AF680" s="14">
        <f t="shared" ca="1" si="562"/>
        <v>2000</v>
      </c>
      <c r="AG680" s="14">
        <f t="shared" ca="1" si="590"/>
        <v>2000</v>
      </c>
      <c r="AH680" s="14">
        <f t="shared" ca="1" si="601"/>
        <v>432.31200000000172</v>
      </c>
      <c r="AI680" s="14">
        <f t="shared" ca="1" si="563"/>
        <v>1567.6879999999983</v>
      </c>
      <c r="AJ680" s="14">
        <f t="shared" ca="1" si="564"/>
        <v>1567.6879999999983</v>
      </c>
      <c r="AK680" s="14">
        <f t="shared" ca="1" si="574"/>
        <v>1265489.5629979603</v>
      </c>
      <c r="AL680" s="15">
        <f ca="1">SUM(AJ$12:AJ680)</f>
        <v>649074.4309979605</v>
      </c>
      <c r="AM680" s="16">
        <f ca="1">SUM(AH$12:AH680)+SUMIF(AI$12:AI680, "&lt;0")</f>
        <v>616415.13199999998</v>
      </c>
      <c r="AO680" s="9">
        <v>44851</v>
      </c>
      <c r="AP680" s="14">
        <f t="shared" ca="1" si="565"/>
        <v>3000</v>
      </c>
      <c r="AQ680" s="14">
        <f t="shared" ca="1" si="595"/>
        <v>3000</v>
      </c>
      <c r="AR680" s="14">
        <f t="shared" ca="1" si="602"/>
        <v>1050.9111307194489</v>
      </c>
      <c r="AS680" s="14">
        <f t="shared" ca="1" si="575"/>
        <v>1949.0888692805511</v>
      </c>
      <c r="AT680" s="14">
        <f t="shared" ca="1" si="576"/>
        <v>1949.0888692805511</v>
      </c>
      <c r="AU680" s="14">
        <f t="shared" ca="1" si="556"/>
        <v>1837390.7878561858</v>
      </c>
      <c r="AV680" s="15">
        <f ca="1">SUM(AT$12:AT680)</f>
        <v>940088.78238989192</v>
      </c>
      <c r="AW680" s="16">
        <f ca="1">SUM(AR$12:AR680)+SUMIF(AS$12:AS680, "&lt;0")</f>
        <v>897302.00546629389</v>
      </c>
      <c r="AX680" s="15"/>
      <c r="AZ680" s="9">
        <v>44851</v>
      </c>
      <c r="BA680" s="14">
        <f t="shared" ca="1" si="587"/>
        <v>1500</v>
      </c>
      <c r="BB680" s="14">
        <f t="shared" ca="1" si="596"/>
        <v>1500</v>
      </c>
      <c r="BC680" s="14">
        <f t="shared" ca="1" si="603"/>
        <v>432.31200000000172</v>
      </c>
      <c r="BD680" s="14">
        <f t="shared" ca="1" si="577"/>
        <v>1067.6879999999983</v>
      </c>
      <c r="BE680" s="14">
        <f t="shared" ca="1" si="578"/>
        <v>1067.6879999999983</v>
      </c>
      <c r="BF680" s="14">
        <f t="shared" ca="1" si="557"/>
        <v>966464.94699999993</v>
      </c>
      <c r="BG680" s="15">
        <f ca="1">SUM(BE$12:BE680)</f>
        <v>494049.81500000012</v>
      </c>
      <c r="BH680" s="16">
        <f ca="1">SUM(BC$12:BC680)+SUMIF(BD$12:BD680, "&lt;0")</f>
        <v>472415.13199999993</v>
      </c>
      <c r="BJ680" s="9">
        <v>44851</v>
      </c>
      <c r="BK680" s="14">
        <f t="shared" ca="1" si="588"/>
        <v>1750</v>
      </c>
      <c r="BL680" s="14">
        <f t="shared" ca="1" si="597"/>
        <v>1750</v>
      </c>
      <c r="BM680" s="14">
        <f t="shared" ca="1" si="604"/>
        <v>432.31200000000172</v>
      </c>
      <c r="BN680" s="14">
        <f t="shared" ca="1" si="579"/>
        <v>1317.6879999999983</v>
      </c>
      <c r="BO680" s="14">
        <f t="shared" ca="1" si="580"/>
        <v>1317.6879999999983</v>
      </c>
      <c r="BP680" s="14">
        <f t="shared" ca="1" si="558"/>
        <v>1116464.9469999999</v>
      </c>
      <c r="BQ680" s="15">
        <f ca="1">SUM(BO$12:BO680)</f>
        <v>572049.81499999994</v>
      </c>
      <c r="BR680" s="16">
        <f ca="1">SUM(BM$12:BM680)+SUMIF(BN$12:BN680, "&lt;0")</f>
        <v>544415.13199999987</v>
      </c>
      <c r="BT680" s="9">
        <v>44851</v>
      </c>
      <c r="BU680" s="14">
        <f t="shared" ca="1" si="566"/>
        <v>2000</v>
      </c>
      <c r="BV680" s="14">
        <f t="shared" ca="1" si="591"/>
        <v>2000</v>
      </c>
      <c r="BW680" s="14">
        <f t="shared" ca="1" si="605"/>
        <v>432.31200000000172</v>
      </c>
      <c r="BX680" s="14">
        <f t="shared" ca="1" si="567"/>
        <v>1567.6879999999983</v>
      </c>
      <c r="BY680" s="14">
        <f t="shared" ca="1" si="568"/>
        <v>1567.6879999999983</v>
      </c>
      <c r="BZ680" s="14">
        <f t="shared" ca="1" si="581"/>
        <v>1265489.5629979603</v>
      </c>
      <c r="CA680" s="15">
        <f ca="1">SUM(BY$12:BY680)</f>
        <v>649074.4309979605</v>
      </c>
      <c r="CB680" s="16">
        <f ca="1">SUM(BW$12:BW680)+SUMIF(BX$12:BX680, "&lt;0")</f>
        <v>616415.13199999998</v>
      </c>
      <c r="CD680" s="9">
        <v>44851</v>
      </c>
      <c r="CE680" s="14">
        <f t="shared" ca="1" si="589"/>
        <v>2500</v>
      </c>
      <c r="CF680" s="14">
        <f t="shared" ca="1" si="598"/>
        <v>2500</v>
      </c>
      <c r="CG680" s="14">
        <f t="shared" ca="1" si="606"/>
        <v>550.91113071944892</v>
      </c>
      <c r="CH680" s="14">
        <f t="shared" ca="1" si="582"/>
        <v>1949.0888692805511</v>
      </c>
      <c r="CI680" s="14">
        <f t="shared" ca="1" si="583"/>
        <v>1949.0888692805511</v>
      </c>
      <c r="CJ680" s="14">
        <f t="shared" ca="1" si="559"/>
        <v>1556287.2951667549</v>
      </c>
      <c r="CK680" s="15">
        <f ca="1">SUM(CI$12:CI680)</f>
        <v>796088.78238989192</v>
      </c>
      <c r="CL680" s="16">
        <f ca="1">SUM(CG$12:CG680)+SUMIF(CH$12:CH680, "&lt;0")</f>
        <v>760198.51277686283</v>
      </c>
    </row>
    <row r="681" spans="1:90" x14ac:dyDescent="0.2">
      <c r="A681" s="24">
        <v>44852</v>
      </c>
      <c r="B681" s="54">
        <f ca="1">IF($A681&gt;= $C$5,$C$6, INDEX('Historical Data'!$D$2:$D$745, MATCH(A681, 'Historical Data'!$B$2:$B$745, 0)))</f>
        <v>1295.6389999999997</v>
      </c>
      <c r="C681" s="14">
        <f t="shared" ca="1" si="592"/>
        <v>1295.6389999999994</v>
      </c>
      <c r="D681" s="14">
        <f t="shared" ca="1" si="560"/>
        <v>1083.2719999999977</v>
      </c>
      <c r="E681" s="14">
        <f t="shared" ca="1" si="569"/>
        <v>212.36700000000201</v>
      </c>
      <c r="F681" s="14">
        <f t="shared" ca="1" si="561"/>
        <v>212.36700000000201</v>
      </c>
      <c r="G681" s="14">
        <f t="shared" ca="1" si="584"/>
        <v>845143.98599999608</v>
      </c>
      <c r="H681" s="15">
        <f ca="1">SUM(F$12:F681)</f>
        <v>430501.5500000004</v>
      </c>
      <c r="I681" s="16">
        <f ca="1">SUM(D$12:D681)+SUMIF(E$12:E681, "&lt;0")</f>
        <v>414642.43600000016</v>
      </c>
      <c r="J681" s="15"/>
      <c r="K681" s="9">
        <v>44852</v>
      </c>
      <c r="L681" s="14">
        <f t="shared" ca="1" si="585"/>
        <v>1788.5130798771124</v>
      </c>
      <c r="M681" s="14">
        <f t="shared" ca="1" si="593"/>
        <v>1788.5130798771129</v>
      </c>
      <c r="N681" s="14">
        <f t="shared" ca="1" si="599"/>
        <v>1576.1460798771104</v>
      </c>
      <c r="O681" s="14">
        <f t="shared" ca="1" si="570"/>
        <v>212.36700000000201</v>
      </c>
      <c r="P681" s="14">
        <f t="shared" ca="1" si="571"/>
        <v>212.36700000000201</v>
      </c>
      <c r="Q681" s="14">
        <f t="shared" ca="1" si="554"/>
        <v>1141361.3080061453</v>
      </c>
      <c r="R681" s="15">
        <f ca="1">SUM(P$12:P681)</f>
        <v>584278.26292165823</v>
      </c>
      <c r="S681" s="16">
        <f ca="1">SUM(N$12:N681)+SUMIF(O$12:O681, "&lt;0")</f>
        <v>557083.04508448462</v>
      </c>
      <c r="U681" s="9">
        <v>44852</v>
      </c>
      <c r="V681" s="14">
        <f t="shared" ca="1" si="586"/>
        <v>1250</v>
      </c>
      <c r="W681" s="14">
        <f t="shared" ca="1" si="594"/>
        <v>1250</v>
      </c>
      <c r="X681" s="14">
        <f t="shared" ca="1" si="600"/>
        <v>1037.632999999998</v>
      </c>
      <c r="Y681" s="14">
        <f t="shared" ca="1" si="572"/>
        <v>212.36700000000201</v>
      </c>
      <c r="Z681" s="14">
        <f t="shared" ca="1" si="573"/>
        <v>212.36700000000201</v>
      </c>
      <c r="AA681" s="14">
        <f t="shared" ca="1" si="555"/>
        <v>817714.94699999993</v>
      </c>
      <c r="AB681" s="15">
        <f ca="1">SUM(Z$12:Z681)</f>
        <v>416262.18200000003</v>
      </c>
      <c r="AC681" s="16">
        <f ca="1">SUM(X$12:X681)+SUMIF(Y$12:Y681, "&lt;0")</f>
        <v>401452.76500000001</v>
      </c>
      <c r="AE681" s="9">
        <v>44852</v>
      </c>
      <c r="AF681" s="14">
        <f t="shared" ca="1" si="562"/>
        <v>2000</v>
      </c>
      <c r="AG681" s="14">
        <f t="shared" ca="1" si="590"/>
        <v>2000</v>
      </c>
      <c r="AH681" s="14">
        <f t="shared" ca="1" si="601"/>
        <v>1576.1460798771104</v>
      </c>
      <c r="AI681" s="14">
        <f t="shared" ca="1" si="563"/>
        <v>423.85392012288958</v>
      </c>
      <c r="AJ681" s="14">
        <f t="shared" ca="1" si="564"/>
        <v>423.85392012288958</v>
      </c>
      <c r="AK681" s="14">
        <f t="shared" ca="1" si="574"/>
        <v>1267489.5629979603</v>
      </c>
      <c r="AL681" s="15">
        <f ca="1">SUM(AJ$12:AJ681)</f>
        <v>649498.28491808334</v>
      </c>
      <c r="AM681" s="16">
        <f ca="1">SUM(AH$12:AH681)+SUMIF(AI$12:AI681, "&lt;0")</f>
        <v>617991.27807987714</v>
      </c>
      <c r="AO681" s="9">
        <v>44852</v>
      </c>
      <c r="AP681" s="14">
        <f t="shared" ca="1" si="565"/>
        <v>3000</v>
      </c>
      <c r="AQ681" s="14">
        <f t="shared" ca="1" si="595"/>
        <v>3000</v>
      </c>
      <c r="AR681" s="14">
        <f t="shared" ca="1" si="602"/>
        <v>2168.9674806224953</v>
      </c>
      <c r="AS681" s="14">
        <f t="shared" ca="1" si="575"/>
        <v>831.03251937750474</v>
      </c>
      <c r="AT681" s="14">
        <f t="shared" ca="1" si="576"/>
        <v>831.03251937750474</v>
      </c>
      <c r="AU681" s="14">
        <f t="shared" ca="1" si="556"/>
        <v>1840390.7878561858</v>
      </c>
      <c r="AV681" s="15">
        <f ca="1">SUM(AT$12:AT681)</f>
        <v>940919.81490926945</v>
      </c>
      <c r="AW681" s="16">
        <f ca="1">SUM(AR$12:AR681)+SUMIF(AS$12:AS681, "&lt;0")</f>
        <v>899470.97294691636</v>
      </c>
      <c r="AX681" s="15"/>
      <c r="AZ681" s="9">
        <v>44852</v>
      </c>
      <c r="BA681" s="14">
        <f t="shared" ca="1" si="587"/>
        <v>1500</v>
      </c>
      <c r="BB681" s="14">
        <f t="shared" ca="1" si="596"/>
        <v>1500</v>
      </c>
      <c r="BC681" s="14">
        <f t="shared" ca="1" si="603"/>
        <v>1287.632999999998</v>
      </c>
      <c r="BD681" s="14">
        <f t="shared" ca="1" si="577"/>
        <v>212.36700000000201</v>
      </c>
      <c r="BE681" s="14">
        <f t="shared" ca="1" si="578"/>
        <v>212.36700000000201</v>
      </c>
      <c r="BF681" s="14">
        <f t="shared" ca="1" si="557"/>
        <v>967964.94699999993</v>
      </c>
      <c r="BG681" s="15">
        <f ca="1">SUM(BE$12:BE681)</f>
        <v>494262.18200000015</v>
      </c>
      <c r="BH681" s="16">
        <f ca="1">SUM(BC$12:BC681)+SUMIF(BD$12:BD681, "&lt;0")</f>
        <v>473702.7649999999</v>
      </c>
      <c r="BJ681" s="9">
        <v>44852</v>
      </c>
      <c r="BK681" s="14">
        <f t="shared" ca="1" si="588"/>
        <v>1750</v>
      </c>
      <c r="BL681" s="14">
        <f t="shared" ca="1" si="597"/>
        <v>1750</v>
      </c>
      <c r="BM681" s="14">
        <f t="shared" ca="1" si="604"/>
        <v>1537.632999999998</v>
      </c>
      <c r="BN681" s="14">
        <f t="shared" ca="1" si="579"/>
        <v>212.36700000000201</v>
      </c>
      <c r="BO681" s="14">
        <f t="shared" ca="1" si="580"/>
        <v>212.36700000000201</v>
      </c>
      <c r="BP681" s="14">
        <f t="shared" ca="1" si="558"/>
        <v>1118214.9469999999</v>
      </c>
      <c r="BQ681" s="15">
        <f ca="1">SUM(BO$12:BO681)</f>
        <v>572262.18199999991</v>
      </c>
      <c r="BR681" s="16">
        <f ca="1">SUM(BM$12:BM681)+SUMIF(BN$12:BN681, "&lt;0")</f>
        <v>545952.7649999999</v>
      </c>
      <c r="BT681" s="9">
        <v>44852</v>
      </c>
      <c r="BU681" s="14">
        <f t="shared" ca="1" si="566"/>
        <v>2000</v>
      </c>
      <c r="BV681" s="14">
        <f t="shared" ca="1" si="591"/>
        <v>2000</v>
      </c>
      <c r="BW681" s="14">
        <f t="shared" ca="1" si="605"/>
        <v>1576.1460798771104</v>
      </c>
      <c r="BX681" s="14">
        <f t="shared" ca="1" si="567"/>
        <v>423.85392012288958</v>
      </c>
      <c r="BY681" s="14">
        <f t="shared" ca="1" si="568"/>
        <v>423.85392012288958</v>
      </c>
      <c r="BZ681" s="14">
        <f t="shared" ca="1" si="581"/>
        <v>1267489.5629979603</v>
      </c>
      <c r="CA681" s="15">
        <f ca="1">SUM(BY$12:BY681)</f>
        <v>649498.28491808334</v>
      </c>
      <c r="CB681" s="16">
        <f ca="1">SUM(BW$12:BW681)+SUMIF(BX$12:BX681, "&lt;0")</f>
        <v>617991.27807987714</v>
      </c>
      <c r="CD681" s="9">
        <v>44852</v>
      </c>
      <c r="CE681" s="14">
        <f t="shared" ca="1" si="589"/>
        <v>2500</v>
      </c>
      <c r="CF681" s="14">
        <f t="shared" ca="1" si="598"/>
        <v>2500</v>
      </c>
      <c r="CG681" s="14">
        <f t="shared" ca="1" si="606"/>
        <v>1668.9674806224953</v>
      </c>
      <c r="CH681" s="14">
        <f t="shared" ca="1" si="582"/>
        <v>831.03251937750474</v>
      </c>
      <c r="CI681" s="14">
        <f t="shared" ca="1" si="583"/>
        <v>831.03251937750474</v>
      </c>
      <c r="CJ681" s="14">
        <f t="shared" ca="1" si="559"/>
        <v>1558787.2951667549</v>
      </c>
      <c r="CK681" s="15">
        <f ca="1">SUM(CI$12:CI681)</f>
        <v>796919.81490926945</v>
      </c>
      <c r="CL681" s="16">
        <f ca="1">SUM(CG$12:CG681)+SUMIF(CH$12:CH681, "&lt;0")</f>
        <v>761867.48025748529</v>
      </c>
    </row>
    <row r="682" spans="1:90" x14ac:dyDescent="0.2">
      <c r="A682" s="24">
        <v>44853</v>
      </c>
      <c r="B682" s="54">
        <f ca="1">IF($A682&gt;= $C$5,$C$6, INDEX('Historical Data'!$D$2:$D$745, MATCH(A682, 'Historical Data'!$B$2:$B$745, 0)))</f>
        <v>1295.6389999999997</v>
      </c>
      <c r="C682" s="14">
        <f t="shared" ca="1" si="592"/>
        <v>1295.6389999999994</v>
      </c>
      <c r="D682" s="14">
        <f t="shared" ca="1" si="560"/>
        <v>1100.6389999999997</v>
      </c>
      <c r="E682" s="14">
        <f t="shared" ca="1" si="569"/>
        <v>195</v>
      </c>
      <c r="F682" s="14">
        <f t="shared" ca="1" si="561"/>
        <v>195</v>
      </c>
      <c r="G682" s="14">
        <f t="shared" ca="1" si="584"/>
        <v>846439.62499999604</v>
      </c>
      <c r="H682" s="15">
        <f ca="1">SUM(F$12:F682)</f>
        <v>430696.5500000004</v>
      </c>
      <c r="I682" s="16">
        <f ca="1">SUM(D$12:D682)+SUMIF(E$12:E682, "&lt;0")</f>
        <v>415743.07500000019</v>
      </c>
      <c r="J682" s="15"/>
      <c r="K682" s="9">
        <v>44853</v>
      </c>
      <c r="L682" s="14">
        <f t="shared" ca="1" si="585"/>
        <v>1788.5130798771124</v>
      </c>
      <c r="M682" s="14">
        <f t="shared" ca="1" si="593"/>
        <v>1788.5130798771129</v>
      </c>
      <c r="N682" s="14">
        <f t="shared" ca="1" si="599"/>
        <v>1593.5130798771124</v>
      </c>
      <c r="O682" s="14">
        <f t="shared" ca="1" si="570"/>
        <v>195</v>
      </c>
      <c r="P682" s="14">
        <f t="shared" ca="1" si="571"/>
        <v>195</v>
      </c>
      <c r="Q682" s="14">
        <f t="shared" ca="1" si="554"/>
        <v>1143149.8210860223</v>
      </c>
      <c r="R682" s="15">
        <f ca="1">SUM(P$12:P682)</f>
        <v>584473.26292165823</v>
      </c>
      <c r="S682" s="16">
        <f ca="1">SUM(N$12:N682)+SUMIF(O$12:O682, "&lt;0")</f>
        <v>558676.55816436175</v>
      </c>
      <c r="U682" s="9">
        <v>44853</v>
      </c>
      <c r="V682" s="14">
        <f t="shared" ca="1" si="586"/>
        <v>1250</v>
      </c>
      <c r="W682" s="14">
        <f t="shared" ca="1" si="594"/>
        <v>1250</v>
      </c>
      <c r="X682" s="14">
        <f t="shared" ca="1" si="600"/>
        <v>1055</v>
      </c>
      <c r="Y682" s="14">
        <f t="shared" ca="1" si="572"/>
        <v>195</v>
      </c>
      <c r="Z682" s="14">
        <f t="shared" ca="1" si="573"/>
        <v>195</v>
      </c>
      <c r="AA682" s="14">
        <f t="shared" ca="1" si="555"/>
        <v>818964.94699999993</v>
      </c>
      <c r="AB682" s="15">
        <f ca="1">SUM(Z$12:Z682)</f>
        <v>416457.18200000003</v>
      </c>
      <c r="AC682" s="16">
        <f ca="1">SUM(X$12:X682)+SUMIF(Y$12:Y682, "&lt;0")</f>
        <v>402507.76500000001</v>
      </c>
      <c r="AE682" s="9">
        <v>44853</v>
      </c>
      <c r="AF682" s="14">
        <f t="shared" ca="1" si="562"/>
        <v>2000</v>
      </c>
      <c r="AG682" s="14">
        <f t="shared" ca="1" si="590"/>
        <v>2000</v>
      </c>
      <c r="AH682" s="14">
        <f t="shared" ca="1" si="601"/>
        <v>1619.290809851175</v>
      </c>
      <c r="AI682" s="14">
        <f t="shared" ca="1" si="563"/>
        <v>380.70919014882497</v>
      </c>
      <c r="AJ682" s="14">
        <f t="shared" ca="1" si="564"/>
        <v>380.70919014882497</v>
      </c>
      <c r="AK682" s="14">
        <f t="shared" ca="1" si="574"/>
        <v>1269489.5629979603</v>
      </c>
      <c r="AL682" s="15">
        <f ca="1">SUM(AJ$12:AJ682)</f>
        <v>649878.9941082322</v>
      </c>
      <c r="AM682" s="16">
        <f ca="1">SUM(AH$12:AH682)+SUMIF(AI$12:AI682, "&lt;0")</f>
        <v>619610.56888972828</v>
      </c>
      <c r="AO682" s="9">
        <v>44853</v>
      </c>
      <c r="AP682" s="14">
        <f t="shared" ca="1" si="565"/>
        <v>3000</v>
      </c>
      <c r="AQ682" s="14">
        <f t="shared" ca="1" si="595"/>
        <v>3000</v>
      </c>
      <c r="AR682" s="14">
        <f t="shared" ca="1" si="602"/>
        <v>2186.3344806224968</v>
      </c>
      <c r="AS682" s="14">
        <f t="shared" ca="1" si="575"/>
        <v>813.66551937750319</v>
      </c>
      <c r="AT682" s="14">
        <f t="shared" ca="1" si="576"/>
        <v>813.66551937750319</v>
      </c>
      <c r="AU682" s="14">
        <f t="shared" ca="1" si="556"/>
        <v>1843390.7878561858</v>
      </c>
      <c r="AV682" s="15">
        <f ca="1">SUM(AT$12:AT682)</f>
        <v>941733.4804286469</v>
      </c>
      <c r="AW682" s="16">
        <f ca="1">SUM(AR$12:AR682)+SUMIF(AS$12:AS682, "&lt;0")</f>
        <v>901657.30742753891</v>
      </c>
      <c r="AX682" s="15"/>
      <c r="AZ682" s="9">
        <v>44853</v>
      </c>
      <c r="BA682" s="14">
        <f t="shared" ca="1" si="587"/>
        <v>1500</v>
      </c>
      <c r="BB682" s="14">
        <f t="shared" ca="1" si="596"/>
        <v>1500</v>
      </c>
      <c r="BC682" s="14">
        <f t="shared" ca="1" si="603"/>
        <v>1305</v>
      </c>
      <c r="BD682" s="14">
        <f t="shared" ca="1" si="577"/>
        <v>195</v>
      </c>
      <c r="BE682" s="14">
        <f t="shared" ca="1" si="578"/>
        <v>195</v>
      </c>
      <c r="BF682" s="14">
        <f t="shared" ca="1" si="557"/>
        <v>969464.94699999993</v>
      </c>
      <c r="BG682" s="15">
        <f ca="1">SUM(BE$12:BE682)</f>
        <v>494457.18200000015</v>
      </c>
      <c r="BH682" s="16">
        <f ca="1">SUM(BC$12:BC682)+SUMIF(BD$12:BD682, "&lt;0")</f>
        <v>475007.7649999999</v>
      </c>
      <c r="BJ682" s="9">
        <v>44853</v>
      </c>
      <c r="BK682" s="14">
        <f t="shared" ca="1" si="588"/>
        <v>1750</v>
      </c>
      <c r="BL682" s="14">
        <f t="shared" ca="1" si="597"/>
        <v>1750</v>
      </c>
      <c r="BM682" s="14">
        <f t="shared" ca="1" si="604"/>
        <v>1555</v>
      </c>
      <c r="BN682" s="14">
        <f t="shared" ca="1" si="579"/>
        <v>195</v>
      </c>
      <c r="BO682" s="14">
        <f t="shared" ca="1" si="580"/>
        <v>195</v>
      </c>
      <c r="BP682" s="14">
        <f t="shared" ca="1" si="558"/>
        <v>1119964.9469999999</v>
      </c>
      <c r="BQ682" s="15">
        <f ca="1">SUM(BO$12:BO682)</f>
        <v>572457.18199999991</v>
      </c>
      <c r="BR682" s="16">
        <f ca="1">SUM(BM$12:BM682)+SUMIF(BN$12:BN682, "&lt;0")</f>
        <v>547507.7649999999</v>
      </c>
      <c r="BT682" s="9">
        <v>44853</v>
      </c>
      <c r="BU682" s="14">
        <f t="shared" ca="1" si="566"/>
        <v>2000</v>
      </c>
      <c r="BV682" s="14">
        <f t="shared" ca="1" si="591"/>
        <v>2000</v>
      </c>
      <c r="BW682" s="14">
        <f t="shared" ca="1" si="605"/>
        <v>1619.290809851175</v>
      </c>
      <c r="BX682" s="14">
        <f t="shared" ca="1" si="567"/>
        <v>380.70919014882497</v>
      </c>
      <c r="BY682" s="14">
        <f t="shared" ca="1" si="568"/>
        <v>380.70919014882497</v>
      </c>
      <c r="BZ682" s="14">
        <f t="shared" ca="1" si="581"/>
        <v>1269489.5629979603</v>
      </c>
      <c r="CA682" s="15">
        <f ca="1">SUM(BY$12:BY682)</f>
        <v>649878.9941082322</v>
      </c>
      <c r="CB682" s="16">
        <f ca="1">SUM(BW$12:BW682)+SUMIF(BX$12:BX682, "&lt;0")</f>
        <v>619610.56888972828</v>
      </c>
      <c r="CD682" s="9">
        <v>44853</v>
      </c>
      <c r="CE682" s="14">
        <f t="shared" ca="1" si="589"/>
        <v>2500</v>
      </c>
      <c r="CF682" s="14">
        <f t="shared" ca="1" si="598"/>
        <v>2500</v>
      </c>
      <c r="CG682" s="14">
        <f t="shared" ca="1" si="606"/>
        <v>1686.334480622497</v>
      </c>
      <c r="CH682" s="14">
        <f t="shared" ca="1" si="582"/>
        <v>813.66551937750296</v>
      </c>
      <c r="CI682" s="14">
        <f t="shared" ca="1" si="583"/>
        <v>813.66551937750296</v>
      </c>
      <c r="CJ682" s="14">
        <f t="shared" ca="1" si="559"/>
        <v>1561287.2951667549</v>
      </c>
      <c r="CK682" s="15">
        <f ca="1">SUM(CI$12:CI682)</f>
        <v>797733.4804286469</v>
      </c>
      <c r="CL682" s="16">
        <f ca="1">SUM(CG$12:CG682)+SUMIF(CH$12:CH682, "&lt;0")</f>
        <v>763553.81473810785</v>
      </c>
    </row>
    <row r="683" spans="1:90" x14ac:dyDescent="0.2">
      <c r="A683" s="24">
        <v>44854</v>
      </c>
      <c r="B683" s="54">
        <f ca="1">IF($A683&gt;= $C$5,$C$6, INDEX('Historical Data'!$D$2:$D$745, MATCH(A683, 'Historical Data'!$B$2:$B$745, 0)))</f>
        <v>1295.6389999999997</v>
      </c>
      <c r="C683" s="14">
        <f t="shared" ca="1" si="592"/>
        <v>1295.6389999999994</v>
      </c>
      <c r="D683" s="14">
        <f t="shared" ca="1" si="560"/>
        <v>778.61999999999944</v>
      </c>
      <c r="E683" s="14">
        <f t="shared" ca="1" si="569"/>
        <v>517.01900000000023</v>
      </c>
      <c r="F683" s="14">
        <f t="shared" ca="1" si="561"/>
        <v>517.01900000000023</v>
      </c>
      <c r="G683" s="14">
        <f t="shared" ca="1" si="584"/>
        <v>847735.26399999601</v>
      </c>
      <c r="H683" s="15">
        <f ca="1">SUM(F$12:F683)</f>
        <v>431213.56900000037</v>
      </c>
      <c r="I683" s="16">
        <f ca="1">SUM(D$12:D683)+SUMIF(E$12:E683, "&lt;0")</f>
        <v>416521.69500000018</v>
      </c>
      <c r="J683" s="15"/>
      <c r="K683" s="9">
        <v>44854</v>
      </c>
      <c r="L683" s="14">
        <f t="shared" ca="1" si="585"/>
        <v>1788.5130798771124</v>
      </c>
      <c r="M683" s="14">
        <f t="shared" ca="1" si="593"/>
        <v>1788.5130798771129</v>
      </c>
      <c r="N683" s="14">
        <f t="shared" ca="1" si="599"/>
        <v>1271.4940798771122</v>
      </c>
      <c r="O683" s="14">
        <f t="shared" ca="1" si="570"/>
        <v>517.01900000000023</v>
      </c>
      <c r="P683" s="14">
        <f t="shared" ca="1" si="571"/>
        <v>517.01900000000023</v>
      </c>
      <c r="Q683" s="14">
        <f t="shared" ca="1" si="554"/>
        <v>1144938.3341658993</v>
      </c>
      <c r="R683" s="15">
        <f ca="1">SUM(P$12:P683)</f>
        <v>584990.2819216582</v>
      </c>
      <c r="S683" s="16">
        <f ca="1">SUM(N$12:N683)+SUMIF(O$12:O683, "&lt;0")</f>
        <v>559948.0522442389</v>
      </c>
      <c r="U683" s="9">
        <v>44854</v>
      </c>
      <c r="V683" s="14">
        <f t="shared" ca="1" si="586"/>
        <v>1250</v>
      </c>
      <c r="W683" s="14">
        <f t="shared" ca="1" si="594"/>
        <v>1250</v>
      </c>
      <c r="X683" s="14">
        <f t="shared" ca="1" si="600"/>
        <v>732.98099999999977</v>
      </c>
      <c r="Y683" s="14">
        <f t="shared" ca="1" si="572"/>
        <v>517.01900000000023</v>
      </c>
      <c r="Z683" s="14">
        <f t="shared" ca="1" si="573"/>
        <v>517.01900000000023</v>
      </c>
      <c r="AA683" s="14">
        <f t="shared" ca="1" si="555"/>
        <v>820214.94699999993</v>
      </c>
      <c r="AB683" s="15">
        <f ca="1">SUM(Z$12:Z683)</f>
        <v>416974.201</v>
      </c>
      <c r="AC683" s="16">
        <f ca="1">SUM(X$12:X683)+SUMIF(Y$12:Y683, "&lt;0")</f>
        <v>403240.74600000004</v>
      </c>
      <c r="AE683" s="9">
        <v>44854</v>
      </c>
      <c r="AF683" s="14">
        <f t="shared" ca="1" si="562"/>
        <v>2000</v>
      </c>
      <c r="AG683" s="14">
        <f t="shared" ca="1" si="590"/>
        <v>2000</v>
      </c>
      <c r="AH683" s="14">
        <f t="shared" ca="1" si="601"/>
        <v>1323.0495398252374</v>
      </c>
      <c r="AI683" s="14">
        <f t="shared" ca="1" si="563"/>
        <v>676.95046017476261</v>
      </c>
      <c r="AJ683" s="14">
        <f t="shared" ca="1" si="564"/>
        <v>676.95046017476261</v>
      </c>
      <c r="AK683" s="14">
        <f t="shared" ca="1" si="574"/>
        <v>1271489.5629979603</v>
      </c>
      <c r="AL683" s="15">
        <f ca="1">SUM(AJ$12:AJ683)</f>
        <v>650555.94456840702</v>
      </c>
      <c r="AM683" s="16">
        <f ca="1">SUM(AH$12:AH683)+SUMIF(AI$12:AI683, "&lt;0")</f>
        <v>620933.61842955346</v>
      </c>
      <c r="AO683" s="9">
        <v>44854</v>
      </c>
      <c r="AP683" s="14">
        <f t="shared" ca="1" si="565"/>
        <v>3000</v>
      </c>
      <c r="AQ683" s="14">
        <f t="shared" ca="1" si="595"/>
        <v>3000</v>
      </c>
      <c r="AR683" s="14">
        <f t="shared" ca="1" si="602"/>
        <v>1864.315480622497</v>
      </c>
      <c r="AS683" s="14">
        <f t="shared" ca="1" si="575"/>
        <v>1135.684519377503</v>
      </c>
      <c r="AT683" s="14">
        <f t="shared" ca="1" si="576"/>
        <v>1135.684519377503</v>
      </c>
      <c r="AU683" s="14">
        <f t="shared" ca="1" si="556"/>
        <v>1846390.7878561858</v>
      </c>
      <c r="AV683" s="15">
        <f ca="1">SUM(AT$12:AT683)</f>
        <v>942869.16494802444</v>
      </c>
      <c r="AW683" s="16">
        <f ca="1">SUM(AR$12:AR683)+SUMIF(AS$12:AS683, "&lt;0")</f>
        <v>903521.62290816137</v>
      </c>
      <c r="AX683" s="15"/>
      <c r="AZ683" s="9">
        <v>44854</v>
      </c>
      <c r="BA683" s="14">
        <f t="shared" ca="1" si="587"/>
        <v>1500</v>
      </c>
      <c r="BB683" s="14">
        <f t="shared" ca="1" si="596"/>
        <v>1500</v>
      </c>
      <c r="BC683" s="14">
        <f t="shared" ca="1" si="603"/>
        <v>982.98099999999977</v>
      </c>
      <c r="BD683" s="14">
        <f t="shared" ca="1" si="577"/>
        <v>517.01900000000023</v>
      </c>
      <c r="BE683" s="14">
        <f t="shared" ca="1" si="578"/>
        <v>517.01900000000023</v>
      </c>
      <c r="BF683" s="14">
        <f t="shared" ca="1" si="557"/>
        <v>970964.94699999993</v>
      </c>
      <c r="BG683" s="15">
        <f ca="1">SUM(BE$12:BE683)</f>
        <v>494974.20100000012</v>
      </c>
      <c r="BH683" s="16">
        <f ca="1">SUM(BC$12:BC683)+SUMIF(BD$12:BD683, "&lt;0")</f>
        <v>475990.74599999993</v>
      </c>
      <c r="BJ683" s="9">
        <v>44854</v>
      </c>
      <c r="BK683" s="14">
        <f t="shared" ca="1" si="588"/>
        <v>1750</v>
      </c>
      <c r="BL683" s="14">
        <f t="shared" ca="1" si="597"/>
        <v>1750</v>
      </c>
      <c r="BM683" s="14">
        <f t="shared" ca="1" si="604"/>
        <v>1232.9809999999998</v>
      </c>
      <c r="BN683" s="14">
        <f t="shared" ca="1" si="579"/>
        <v>517.01900000000023</v>
      </c>
      <c r="BO683" s="14">
        <f t="shared" ca="1" si="580"/>
        <v>517.01900000000023</v>
      </c>
      <c r="BP683" s="14">
        <f t="shared" ca="1" si="558"/>
        <v>1121714.9469999999</v>
      </c>
      <c r="BQ683" s="15">
        <f ca="1">SUM(BO$12:BO683)</f>
        <v>572974.20099999988</v>
      </c>
      <c r="BR683" s="16">
        <f ca="1">SUM(BM$12:BM683)+SUMIF(BN$12:BN683, "&lt;0")</f>
        <v>548740.74599999993</v>
      </c>
      <c r="BT683" s="9">
        <v>44854</v>
      </c>
      <c r="BU683" s="14">
        <f t="shared" ca="1" si="566"/>
        <v>2000</v>
      </c>
      <c r="BV683" s="14">
        <f t="shared" ca="1" si="591"/>
        <v>2000</v>
      </c>
      <c r="BW683" s="14">
        <f t="shared" ca="1" si="605"/>
        <v>1323.0495398252374</v>
      </c>
      <c r="BX683" s="14">
        <f t="shared" ca="1" si="567"/>
        <v>676.95046017476261</v>
      </c>
      <c r="BY683" s="14">
        <f t="shared" ca="1" si="568"/>
        <v>676.95046017476261</v>
      </c>
      <c r="BZ683" s="14">
        <f t="shared" ca="1" si="581"/>
        <v>1271489.5629979603</v>
      </c>
      <c r="CA683" s="15">
        <f ca="1">SUM(BY$12:BY683)</f>
        <v>650555.94456840702</v>
      </c>
      <c r="CB683" s="16">
        <f ca="1">SUM(BW$12:BW683)+SUMIF(BX$12:BX683, "&lt;0")</f>
        <v>620933.61842955346</v>
      </c>
      <c r="CD683" s="9">
        <v>44854</v>
      </c>
      <c r="CE683" s="14">
        <f t="shared" ca="1" si="589"/>
        <v>2500</v>
      </c>
      <c r="CF683" s="14">
        <f t="shared" ca="1" si="598"/>
        <v>2500</v>
      </c>
      <c r="CG683" s="14">
        <f t="shared" ca="1" si="606"/>
        <v>1364.315480622497</v>
      </c>
      <c r="CH683" s="14">
        <f t="shared" ca="1" si="582"/>
        <v>1135.684519377503</v>
      </c>
      <c r="CI683" s="14">
        <f t="shared" ca="1" si="583"/>
        <v>1135.684519377503</v>
      </c>
      <c r="CJ683" s="14">
        <f t="shared" ca="1" si="559"/>
        <v>1563787.2951667549</v>
      </c>
      <c r="CK683" s="15">
        <f ca="1">SUM(CI$12:CI683)</f>
        <v>798869.16494802444</v>
      </c>
      <c r="CL683" s="16">
        <f ca="1">SUM(CG$12:CG683)+SUMIF(CH$12:CH683, "&lt;0")</f>
        <v>764918.13021873031</v>
      </c>
    </row>
    <row r="684" spans="1:90" x14ac:dyDescent="0.2">
      <c r="A684" s="24">
        <v>44855</v>
      </c>
      <c r="B684" s="54">
        <f ca="1">IF($A684&gt;= $C$5,$C$6, INDEX('Historical Data'!$D$2:$D$745, MATCH(A684, 'Historical Data'!$B$2:$B$745, 0)))</f>
        <v>1295.6389999999997</v>
      </c>
      <c r="C684" s="14">
        <f t="shared" ca="1" si="592"/>
        <v>1295.6389999999994</v>
      </c>
      <c r="D684" s="14">
        <f t="shared" ca="1" si="560"/>
        <v>734.35299999999961</v>
      </c>
      <c r="E684" s="14">
        <f t="shared" ca="1" si="569"/>
        <v>561.28600000000006</v>
      </c>
      <c r="F684" s="14">
        <f t="shared" ca="1" si="561"/>
        <v>561.28600000000006</v>
      </c>
      <c r="G684" s="14">
        <f t="shared" ca="1" si="584"/>
        <v>849030.90299999597</v>
      </c>
      <c r="H684" s="15">
        <f ca="1">SUM(F$12:F684)</f>
        <v>431774.85500000039</v>
      </c>
      <c r="I684" s="16">
        <f ca="1">SUM(D$12:D684)+SUMIF(E$12:E684, "&lt;0")</f>
        <v>417256.04800000018</v>
      </c>
      <c r="J684" s="15"/>
      <c r="K684" s="9">
        <v>44855</v>
      </c>
      <c r="L684" s="14">
        <f t="shared" ca="1" si="585"/>
        <v>1788.5130798771124</v>
      </c>
      <c r="M684" s="14">
        <f t="shared" ca="1" si="593"/>
        <v>1788.5130798771129</v>
      </c>
      <c r="N684" s="14">
        <f t="shared" ca="1" si="599"/>
        <v>1227.2270798771124</v>
      </c>
      <c r="O684" s="14">
        <f t="shared" ca="1" si="570"/>
        <v>561.28600000000006</v>
      </c>
      <c r="P684" s="14">
        <f t="shared" ca="1" si="571"/>
        <v>561.28600000000006</v>
      </c>
      <c r="Q684" s="14">
        <f t="shared" ca="1" si="554"/>
        <v>1146726.8472457763</v>
      </c>
      <c r="R684" s="15">
        <f ca="1">SUM(P$12:P684)</f>
        <v>585551.56792165816</v>
      </c>
      <c r="S684" s="16">
        <f ca="1">SUM(N$12:N684)+SUMIF(O$12:O684, "&lt;0")</f>
        <v>561175.27932411607</v>
      </c>
      <c r="U684" s="9">
        <v>44855</v>
      </c>
      <c r="V684" s="14">
        <f t="shared" ca="1" si="586"/>
        <v>1250</v>
      </c>
      <c r="W684" s="14">
        <f t="shared" ca="1" si="594"/>
        <v>1250</v>
      </c>
      <c r="X684" s="14">
        <f t="shared" ca="1" si="600"/>
        <v>688.71399999999994</v>
      </c>
      <c r="Y684" s="14">
        <f t="shared" ca="1" si="572"/>
        <v>561.28600000000006</v>
      </c>
      <c r="Z684" s="14">
        <f t="shared" ca="1" si="573"/>
        <v>561.28600000000006</v>
      </c>
      <c r="AA684" s="14">
        <f t="shared" ca="1" si="555"/>
        <v>821464.94699999993</v>
      </c>
      <c r="AB684" s="15">
        <f ca="1">SUM(Z$12:Z684)</f>
        <v>417535.48700000002</v>
      </c>
      <c r="AC684" s="16">
        <f ca="1">SUM(X$12:X684)+SUMIF(Y$12:Y684, "&lt;0")</f>
        <v>403929.46</v>
      </c>
      <c r="AE684" s="9">
        <v>44855</v>
      </c>
      <c r="AF684" s="14">
        <f t="shared" ca="1" si="562"/>
        <v>2000</v>
      </c>
      <c r="AG684" s="14">
        <f t="shared" ca="1" si="590"/>
        <v>2000</v>
      </c>
      <c r="AH684" s="14">
        <f t="shared" ca="1" si="601"/>
        <v>1304.5602697993002</v>
      </c>
      <c r="AI684" s="14">
        <f t="shared" ca="1" si="563"/>
        <v>695.43973020069984</v>
      </c>
      <c r="AJ684" s="14">
        <f t="shared" ca="1" si="564"/>
        <v>695.43973020069984</v>
      </c>
      <c r="AK684" s="14">
        <f t="shared" ca="1" si="574"/>
        <v>1273489.5629979603</v>
      </c>
      <c r="AL684" s="15">
        <f ca="1">SUM(AJ$12:AJ684)</f>
        <v>651251.38429860771</v>
      </c>
      <c r="AM684" s="16">
        <f ca="1">SUM(AH$12:AH684)+SUMIF(AI$12:AI684, "&lt;0")</f>
        <v>622238.17869935278</v>
      </c>
      <c r="AO684" s="9">
        <v>44855</v>
      </c>
      <c r="AP684" s="14">
        <f t="shared" ca="1" si="565"/>
        <v>3000</v>
      </c>
      <c r="AQ684" s="14">
        <f t="shared" ca="1" si="595"/>
        <v>3000</v>
      </c>
      <c r="AR684" s="14">
        <f t="shared" ca="1" si="602"/>
        <v>1820.048480622497</v>
      </c>
      <c r="AS684" s="14">
        <f t="shared" ca="1" si="575"/>
        <v>1179.951519377503</v>
      </c>
      <c r="AT684" s="14">
        <f t="shared" ca="1" si="576"/>
        <v>1179.951519377503</v>
      </c>
      <c r="AU684" s="14">
        <f t="shared" ca="1" si="556"/>
        <v>1849390.7878561858</v>
      </c>
      <c r="AV684" s="15">
        <f ca="1">SUM(AT$12:AT684)</f>
        <v>944049.11646740197</v>
      </c>
      <c r="AW684" s="16">
        <f ca="1">SUM(AR$12:AR684)+SUMIF(AS$12:AS684, "&lt;0")</f>
        <v>905341.67138878384</v>
      </c>
      <c r="AX684" s="15"/>
      <c r="AZ684" s="9">
        <v>44855</v>
      </c>
      <c r="BA684" s="14">
        <f t="shared" ca="1" si="587"/>
        <v>1500</v>
      </c>
      <c r="BB684" s="14">
        <f t="shared" ca="1" si="596"/>
        <v>1500</v>
      </c>
      <c r="BC684" s="14">
        <f t="shared" ca="1" si="603"/>
        <v>938.71399999999994</v>
      </c>
      <c r="BD684" s="14">
        <f t="shared" ca="1" si="577"/>
        <v>561.28600000000006</v>
      </c>
      <c r="BE684" s="14">
        <f t="shared" ca="1" si="578"/>
        <v>561.28600000000006</v>
      </c>
      <c r="BF684" s="14">
        <f t="shared" ca="1" si="557"/>
        <v>972464.94699999993</v>
      </c>
      <c r="BG684" s="15">
        <f ca="1">SUM(BE$12:BE684)</f>
        <v>495535.48700000014</v>
      </c>
      <c r="BH684" s="16">
        <f ca="1">SUM(BC$12:BC684)+SUMIF(BD$12:BD684, "&lt;0")</f>
        <v>476929.4599999999</v>
      </c>
      <c r="BJ684" s="9">
        <v>44855</v>
      </c>
      <c r="BK684" s="14">
        <f t="shared" ca="1" si="588"/>
        <v>1750</v>
      </c>
      <c r="BL684" s="14">
        <f t="shared" ca="1" si="597"/>
        <v>1750</v>
      </c>
      <c r="BM684" s="14">
        <f t="shared" ca="1" si="604"/>
        <v>1188.7139999999999</v>
      </c>
      <c r="BN684" s="14">
        <f t="shared" ca="1" si="579"/>
        <v>561.28600000000006</v>
      </c>
      <c r="BO684" s="14">
        <f t="shared" ca="1" si="580"/>
        <v>561.28600000000006</v>
      </c>
      <c r="BP684" s="14">
        <f t="shared" ca="1" si="558"/>
        <v>1123464.9469999999</v>
      </c>
      <c r="BQ684" s="15">
        <f ca="1">SUM(BO$12:BO684)</f>
        <v>573535.48699999985</v>
      </c>
      <c r="BR684" s="16">
        <f ca="1">SUM(BM$12:BM684)+SUMIF(BN$12:BN684, "&lt;0")</f>
        <v>549929.46</v>
      </c>
      <c r="BT684" s="9">
        <v>44855</v>
      </c>
      <c r="BU684" s="14">
        <f t="shared" ca="1" si="566"/>
        <v>2000</v>
      </c>
      <c r="BV684" s="14">
        <f t="shared" ca="1" si="591"/>
        <v>2000</v>
      </c>
      <c r="BW684" s="14">
        <f t="shared" ca="1" si="605"/>
        <v>1304.5602697993002</v>
      </c>
      <c r="BX684" s="14">
        <f t="shared" ca="1" si="567"/>
        <v>695.43973020069984</v>
      </c>
      <c r="BY684" s="14">
        <f t="shared" ca="1" si="568"/>
        <v>695.43973020069984</v>
      </c>
      <c r="BZ684" s="14">
        <f t="shared" ca="1" si="581"/>
        <v>1273489.5629979603</v>
      </c>
      <c r="CA684" s="15">
        <f ca="1">SUM(BY$12:BY684)</f>
        <v>651251.38429860771</v>
      </c>
      <c r="CB684" s="16">
        <f ca="1">SUM(BW$12:BW684)+SUMIF(BX$12:BX684, "&lt;0")</f>
        <v>622238.17869935278</v>
      </c>
      <c r="CD684" s="9">
        <v>44855</v>
      </c>
      <c r="CE684" s="14">
        <f t="shared" ca="1" si="589"/>
        <v>2500</v>
      </c>
      <c r="CF684" s="14">
        <f t="shared" ca="1" si="598"/>
        <v>2500</v>
      </c>
      <c r="CG684" s="14">
        <f t="shared" ca="1" si="606"/>
        <v>1320.048480622497</v>
      </c>
      <c r="CH684" s="14">
        <f t="shared" ca="1" si="582"/>
        <v>1179.951519377503</v>
      </c>
      <c r="CI684" s="14">
        <f t="shared" ca="1" si="583"/>
        <v>1179.951519377503</v>
      </c>
      <c r="CJ684" s="14">
        <f t="shared" ca="1" si="559"/>
        <v>1566287.2951667549</v>
      </c>
      <c r="CK684" s="15">
        <f ca="1">SUM(CI$12:CI684)</f>
        <v>800049.11646740197</v>
      </c>
      <c r="CL684" s="16">
        <f ca="1">SUM(CG$12:CG684)+SUMIF(CH$12:CH684, "&lt;0")</f>
        <v>766238.17869935278</v>
      </c>
    </row>
    <row r="685" spans="1:90" x14ac:dyDescent="0.2">
      <c r="A685" s="24">
        <v>44856</v>
      </c>
      <c r="B685" s="54">
        <f ca="1">IF($A685&gt;= $C$5,$C$6, INDEX('Historical Data'!$D$2:$D$745, MATCH(A685, 'Historical Data'!$B$2:$B$745, 0)))</f>
        <v>1295.6389999999997</v>
      </c>
      <c r="C685" s="14">
        <f t="shared" ca="1" si="592"/>
        <v>1295.6389999999994</v>
      </c>
      <c r="D685" s="14">
        <f t="shared" ca="1" si="560"/>
        <v>98.51899999999705</v>
      </c>
      <c r="E685" s="14">
        <f t="shared" ca="1" si="569"/>
        <v>1197.1200000000026</v>
      </c>
      <c r="F685" s="14">
        <f t="shared" ca="1" si="561"/>
        <v>1197.1200000000026</v>
      </c>
      <c r="G685" s="14">
        <f t="shared" ca="1" si="584"/>
        <v>850326.54199999594</v>
      </c>
      <c r="H685" s="15">
        <f ca="1">SUM(F$12:F685)</f>
        <v>432971.97500000038</v>
      </c>
      <c r="I685" s="16">
        <f ca="1">SUM(D$12:D685)+SUMIF(E$12:E685, "&lt;0")</f>
        <v>417354.56700000016</v>
      </c>
      <c r="J685" s="15"/>
      <c r="K685" s="9">
        <v>44856</v>
      </c>
      <c r="L685" s="14">
        <f t="shared" ca="1" si="585"/>
        <v>1788.5130798771124</v>
      </c>
      <c r="M685" s="14">
        <f t="shared" ca="1" si="593"/>
        <v>1788.5130798771129</v>
      </c>
      <c r="N685" s="14">
        <f t="shared" ca="1" si="599"/>
        <v>591.39307987710981</v>
      </c>
      <c r="O685" s="14">
        <f t="shared" ca="1" si="570"/>
        <v>1197.1200000000026</v>
      </c>
      <c r="P685" s="14">
        <f t="shared" ca="1" si="571"/>
        <v>1197.1200000000026</v>
      </c>
      <c r="Q685" s="14">
        <f t="shared" ca="1" si="554"/>
        <v>1148515.3603256533</v>
      </c>
      <c r="R685" s="15">
        <f ca="1">SUM(P$12:P685)</f>
        <v>586748.68792165816</v>
      </c>
      <c r="S685" s="16">
        <f ca="1">SUM(N$12:N685)+SUMIF(O$12:O685, "&lt;0")</f>
        <v>561766.6724039932</v>
      </c>
      <c r="U685" s="9">
        <v>44856</v>
      </c>
      <c r="V685" s="14">
        <f t="shared" ca="1" si="586"/>
        <v>1250</v>
      </c>
      <c r="W685" s="14">
        <f t="shared" ca="1" si="594"/>
        <v>1250</v>
      </c>
      <c r="X685" s="14">
        <f t="shared" ca="1" si="600"/>
        <v>52.879999999997381</v>
      </c>
      <c r="Y685" s="14">
        <f t="shared" ca="1" si="572"/>
        <v>1197.1200000000026</v>
      </c>
      <c r="Z685" s="14">
        <f t="shared" ca="1" si="573"/>
        <v>1197.1200000000026</v>
      </c>
      <c r="AA685" s="14">
        <f t="shared" ca="1" si="555"/>
        <v>822714.94699999993</v>
      </c>
      <c r="AB685" s="15">
        <f ca="1">SUM(Z$12:Z685)</f>
        <v>418732.60700000002</v>
      </c>
      <c r="AC685" s="16">
        <f ca="1">SUM(X$12:X685)+SUMIF(Y$12:Y685, "&lt;0")</f>
        <v>403982.34</v>
      </c>
      <c r="AE685" s="9">
        <v>44856</v>
      </c>
      <c r="AF685" s="14">
        <f t="shared" ca="1" si="562"/>
        <v>2000</v>
      </c>
      <c r="AG685" s="14">
        <f t="shared" ca="1" si="590"/>
        <v>2000</v>
      </c>
      <c r="AH685" s="14">
        <f t="shared" ca="1" si="601"/>
        <v>694.50399977336019</v>
      </c>
      <c r="AI685" s="14">
        <f t="shared" ca="1" si="563"/>
        <v>1305.4960002266398</v>
      </c>
      <c r="AJ685" s="14">
        <f t="shared" ca="1" si="564"/>
        <v>1305.4960002266398</v>
      </c>
      <c r="AK685" s="14">
        <f t="shared" ca="1" si="574"/>
        <v>1275489.5629979603</v>
      </c>
      <c r="AL685" s="15">
        <f ca="1">SUM(AJ$12:AJ685)</f>
        <v>652556.88029883429</v>
      </c>
      <c r="AM685" s="16">
        <f ca="1">SUM(AH$12:AH685)+SUMIF(AI$12:AI685, "&lt;0")</f>
        <v>622932.68269912619</v>
      </c>
      <c r="AO685" s="9">
        <v>44856</v>
      </c>
      <c r="AP685" s="14">
        <f t="shared" ca="1" si="565"/>
        <v>3000</v>
      </c>
      <c r="AQ685" s="14">
        <f t="shared" ca="1" si="595"/>
        <v>3000</v>
      </c>
      <c r="AR685" s="14">
        <f t="shared" ca="1" si="602"/>
        <v>1184.2144806224946</v>
      </c>
      <c r="AS685" s="14">
        <f t="shared" ca="1" si="575"/>
        <v>1815.7855193775054</v>
      </c>
      <c r="AT685" s="14">
        <f t="shared" ca="1" si="576"/>
        <v>1815.7855193775054</v>
      </c>
      <c r="AU685" s="14">
        <f t="shared" ca="1" si="556"/>
        <v>1852390.7878561858</v>
      </c>
      <c r="AV685" s="15">
        <f ca="1">SUM(AT$12:AT685)</f>
        <v>945864.90198677953</v>
      </c>
      <c r="AW685" s="16">
        <f ca="1">SUM(AR$12:AR685)+SUMIF(AS$12:AS685, "&lt;0")</f>
        <v>906525.88586940628</v>
      </c>
      <c r="AX685" s="15"/>
      <c r="AZ685" s="9">
        <v>44856</v>
      </c>
      <c r="BA685" s="14">
        <f t="shared" ca="1" si="587"/>
        <v>1500</v>
      </c>
      <c r="BB685" s="14">
        <f t="shared" ca="1" si="596"/>
        <v>1500</v>
      </c>
      <c r="BC685" s="14">
        <f t="shared" ca="1" si="603"/>
        <v>302.87999999999738</v>
      </c>
      <c r="BD685" s="14">
        <f t="shared" ca="1" si="577"/>
        <v>1197.1200000000026</v>
      </c>
      <c r="BE685" s="14">
        <f t="shared" ca="1" si="578"/>
        <v>1197.1200000000026</v>
      </c>
      <c r="BF685" s="14">
        <f t="shared" ca="1" si="557"/>
        <v>973964.94699999993</v>
      </c>
      <c r="BG685" s="15">
        <f ca="1">SUM(BE$12:BE685)</f>
        <v>496732.60700000013</v>
      </c>
      <c r="BH685" s="16">
        <f ca="1">SUM(BC$12:BC685)+SUMIF(BD$12:BD685, "&lt;0")</f>
        <v>477232.33999999991</v>
      </c>
      <c r="BJ685" s="9">
        <v>44856</v>
      </c>
      <c r="BK685" s="14">
        <f t="shared" ca="1" si="588"/>
        <v>1750</v>
      </c>
      <c r="BL685" s="14">
        <f t="shared" ca="1" si="597"/>
        <v>1750</v>
      </c>
      <c r="BM685" s="14">
        <f t="shared" ca="1" si="604"/>
        <v>552.87999999999738</v>
      </c>
      <c r="BN685" s="14">
        <f t="shared" ca="1" si="579"/>
        <v>1197.1200000000026</v>
      </c>
      <c r="BO685" s="14">
        <f t="shared" ca="1" si="580"/>
        <v>1197.1200000000026</v>
      </c>
      <c r="BP685" s="14">
        <f t="shared" ca="1" si="558"/>
        <v>1125214.9469999999</v>
      </c>
      <c r="BQ685" s="15">
        <f ca="1">SUM(BO$12:BO685)</f>
        <v>574732.60699999984</v>
      </c>
      <c r="BR685" s="16">
        <f ca="1">SUM(BM$12:BM685)+SUMIF(BN$12:BN685, "&lt;0")</f>
        <v>550482.34</v>
      </c>
      <c r="BT685" s="9">
        <v>44856</v>
      </c>
      <c r="BU685" s="14">
        <f t="shared" ca="1" si="566"/>
        <v>2000</v>
      </c>
      <c r="BV685" s="14">
        <f t="shared" ca="1" si="591"/>
        <v>2000</v>
      </c>
      <c r="BW685" s="14">
        <f t="shared" ca="1" si="605"/>
        <v>694.50399977336019</v>
      </c>
      <c r="BX685" s="14">
        <f t="shared" ca="1" si="567"/>
        <v>1305.4960002266398</v>
      </c>
      <c r="BY685" s="14">
        <f t="shared" ca="1" si="568"/>
        <v>1305.4960002266398</v>
      </c>
      <c r="BZ685" s="14">
        <f t="shared" ca="1" si="581"/>
        <v>1275489.5629979603</v>
      </c>
      <c r="CA685" s="15">
        <f ca="1">SUM(BY$12:BY685)</f>
        <v>652556.88029883429</v>
      </c>
      <c r="CB685" s="16">
        <f ca="1">SUM(BW$12:BW685)+SUMIF(BX$12:BX685, "&lt;0")</f>
        <v>622932.68269912619</v>
      </c>
      <c r="CD685" s="9">
        <v>44856</v>
      </c>
      <c r="CE685" s="14">
        <f t="shared" ca="1" si="589"/>
        <v>2500</v>
      </c>
      <c r="CF685" s="14">
        <f t="shared" ca="1" si="598"/>
        <v>2500</v>
      </c>
      <c r="CG685" s="14">
        <f t="shared" ca="1" si="606"/>
        <v>694.50399977336019</v>
      </c>
      <c r="CH685" s="14">
        <f t="shared" ca="1" si="582"/>
        <v>1805.4960002266398</v>
      </c>
      <c r="CI685" s="14">
        <f t="shared" ca="1" si="583"/>
        <v>1805.4960002266398</v>
      </c>
      <c r="CJ685" s="14">
        <f t="shared" ca="1" si="559"/>
        <v>1568787.2951667549</v>
      </c>
      <c r="CK685" s="15">
        <f ca="1">SUM(CI$12:CI685)</f>
        <v>801854.61246762855</v>
      </c>
      <c r="CL685" s="16">
        <f ca="1">SUM(CG$12:CG685)+SUMIF(CH$12:CH685, "&lt;0")</f>
        <v>766932.68269912619</v>
      </c>
    </row>
    <row r="686" spans="1:90" x14ac:dyDescent="0.2">
      <c r="A686" s="24">
        <v>44857</v>
      </c>
      <c r="B686" s="54">
        <f ca="1">IF($A686&gt;= $C$5,$C$6, INDEX('Historical Data'!$D$2:$D$745, MATCH(A686, 'Historical Data'!$B$2:$B$745, 0)))</f>
        <v>1295.6389999999997</v>
      </c>
      <c r="C686" s="14">
        <f t="shared" ca="1" si="592"/>
        <v>1295.6389999999994</v>
      </c>
      <c r="D686" s="14">
        <f t="shared" ca="1" si="560"/>
        <v>0</v>
      </c>
      <c r="E686" s="14">
        <f t="shared" ca="1" si="569"/>
        <v>1295.6389999999997</v>
      </c>
      <c r="F686" s="14">
        <f t="shared" ca="1" si="561"/>
        <v>1295.6389999999997</v>
      </c>
      <c r="G686" s="14">
        <f t="shared" ca="1" si="584"/>
        <v>851622.18099999591</v>
      </c>
      <c r="H686" s="15">
        <f ca="1">SUM(F$12:F686)</f>
        <v>434267.61400000041</v>
      </c>
      <c r="I686" s="16">
        <f ca="1">SUM(D$12:D686)+SUMIF(E$12:E686, "&lt;0")</f>
        <v>417354.56700000016</v>
      </c>
      <c r="J686" s="15"/>
      <c r="K686" s="9">
        <v>44857</v>
      </c>
      <c r="L686" s="14">
        <f t="shared" ca="1" si="585"/>
        <v>1788.5130798771124</v>
      </c>
      <c r="M686" s="14">
        <f t="shared" ca="1" si="593"/>
        <v>1788.5130798771129</v>
      </c>
      <c r="N686" s="14">
        <f t="shared" ca="1" si="599"/>
        <v>229.71807987711418</v>
      </c>
      <c r="O686" s="14">
        <f t="shared" ca="1" si="570"/>
        <v>1558.7949999999983</v>
      </c>
      <c r="P686" s="14">
        <f t="shared" ca="1" si="571"/>
        <v>1558.7949999999983</v>
      </c>
      <c r="Q686" s="14">
        <f t="shared" ca="1" si="554"/>
        <v>1150303.8734055304</v>
      </c>
      <c r="R686" s="15">
        <f ca="1">SUM(P$12:P686)</f>
        <v>588307.4829216582</v>
      </c>
      <c r="S686" s="16">
        <f ca="1">SUM(N$12:N686)+SUMIF(O$12:O686, "&lt;0")</f>
        <v>561996.39048387029</v>
      </c>
      <c r="U686" s="9">
        <v>44857</v>
      </c>
      <c r="V686" s="14">
        <f t="shared" ca="1" si="586"/>
        <v>1250</v>
      </c>
      <c r="W686" s="14">
        <f t="shared" ca="1" si="594"/>
        <v>1250</v>
      </c>
      <c r="X686" s="14">
        <f t="shared" ca="1" si="600"/>
        <v>0</v>
      </c>
      <c r="Y686" s="14">
        <f t="shared" ca="1" si="572"/>
        <v>1250</v>
      </c>
      <c r="Z686" s="14">
        <f t="shared" ca="1" si="573"/>
        <v>1250</v>
      </c>
      <c r="AA686" s="14">
        <f t="shared" ca="1" si="555"/>
        <v>823964.94699999993</v>
      </c>
      <c r="AB686" s="15">
        <f ca="1">SUM(Z$12:Z686)</f>
        <v>419982.60700000002</v>
      </c>
      <c r="AC686" s="16">
        <f ca="1">SUM(X$12:X686)+SUMIF(Y$12:Y686, "&lt;0")</f>
        <v>403982.34</v>
      </c>
      <c r="AE686" s="9">
        <v>44857</v>
      </c>
      <c r="AF686" s="14">
        <f t="shared" ca="1" si="562"/>
        <v>2000</v>
      </c>
      <c r="AG686" s="14">
        <f t="shared" ca="1" si="590"/>
        <v>2000</v>
      </c>
      <c r="AH686" s="14">
        <f t="shared" ca="1" si="601"/>
        <v>358.60672974742738</v>
      </c>
      <c r="AI686" s="14">
        <f t="shared" ca="1" si="563"/>
        <v>1641.3932702525726</v>
      </c>
      <c r="AJ686" s="14">
        <f t="shared" ca="1" si="564"/>
        <v>1641.3932702525726</v>
      </c>
      <c r="AK686" s="14">
        <f t="shared" ca="1" si="574"/>
        <v>1277489.5629979603</v>
      </c>
      <c r="AL686" s="15">
        <f ca="1">SUM(AJ$12:AJ686)</f>
        <v>654198.27356908692</v>
      </c>
      <c r="AM686" s="16">
        <f ca="1">SUM(AH$12:AH686)+SUMIF(AI$12:AI686, "&lt;0")</f>
        <v>623291.28942887357</v>
      </c>
      <c r="AO686" s="9">
        <v>44857</v>
      </c>
      <c r="AP686" s="14">
        <f t="shared" ca="1" si="565"/>
        <v>3000</v>
      </c>
      <c r="AQ686" s="14">
        <f t="shared" ca="1" si="595"/>
        <v>3000</v>
      </c>
      <c r="AR686" s="14">
        <f t="shared" ca="1" si="602"/>
        <v>822.53948062249901</v>
      </c>
      <c r="AS686" s="14">
        <f t="shared" ca="1" si="575"/>
        <v>2177.460519377501</v>
      </c>
      <c r="AT686" s="14">
        <f t="shared" ca="1" si="576"/>
        <v>2177.460519377501</v>
      </c>
      <c r="AU686" s="14">
        <f t="shared" ca="1" si="556"/>
        <v>1855390.7878561858</v>
      </c>
      <c r="AV686" s="15">
        <f ca="1">SUM(AT$12:AT686)</f>
        <v>948042.36250615702</v>
      </c>
      <c r="AW686" s="16">
        <f ca="1">SUM(AR$12:AR686)+SUMIF(AS$12:AS686, "&lt;0")</f>
        <v>907348.42535002879</v>
      </c>
      <c r="AX686" s="15"/>
      <c r="AZ686" s="9">
        <v>44857</v>
      </c>
      <c r="BA686" s="14">
        <f t="shared" ca="1" si="587"/>
        <v>1500</v>
      </c>
      <c r="BB686" s="14">
        <f t="shared" ca="1" si="596"/>
        <v>1500</v>
      </c>
      <c r="BC686" s="14">
        <f t="shared" ca="1" si="603"/>
        <v>0</v>
      </c>
      <c r="BD686" s="14">
        <f t="shared" ca="1" si="577"/>
        <v>1500</v>
      </c>
      <c r="BE686" s="14">
        <f t="shared" ca="1" si="578"/>
        <v>1500</v>
      </c>
      <c r="BF686" s="14">
        <f t="shared" ca="1" si="557"/>
        <v>975464.94699999993</v>
      </c>
      <c r="BG686" s="15">
        <f ca="1">SUM(BE$12:BE686)</f>
        <v>498232.60700000013</v>
      </c>
      <c r="BH686" s="16">
        <f ca="1">SUM(BC$12:BC686)+SUMIF(BD$12:BD686, "&lt;0")</f>
        <v>477232.33999999991</v>
      </c>
      <c r="BJ686" s="9">
        <v>44857</v>
      </c>
      <c r="BK686" s="14">
        <f t="shared" ca="1" si="588"/>
        <v>1750</v>
      </c>
      <c r="BL686" s="14">
        <f t="shared" ca="1" si="597"/>
        <v>1750</v>
      </c>
      <c r="BM686" s="14">
        <f t="shared" ca="1" si="604"/>
        <v>191.20500000000175</v>
      </c>
      <c r="BN686" s="14">
        <f t="shared" ca="1" si="579"/>
        <v>1558.7949999999983</v>
      </c>
      <c r="BO686" s="14">
        <f t="shared" ca="1" si="580"/>
        <v>1558.7949999999983</v>
      </c>
      <c r="BP686" s="14">
        <f t="shared" ca="1" si="558"/>
        <v>1126964.9469999999</v>
      </c>
      <c r="BQ686" s="15">
        <f ca="1">SUM(BO$12:BO686)</f>
        <v>576291.40199999989</v>
      </c>
      <c r="BR686" s="16">
        <f ca="1">SUM(BM$12:BM686)+SUMIF(BN$12:BN686, "&lt;0")</f>
        <v>550673.54499999993</v>
      </c>
      <c r="BT686" s="9">
        <v>44857</v>
      </c>
      <c r="BU686" s="14">
        <f t="shared" ca="1" si="566"/>
        <v>2000</v>
      </c>
      <c r="BV686" s="14">
        <f t="shared" ca="1" si="591"/>
        <v>2000</v>
      </c>
      <c r="BW686" s="14">
        <f t="shared" ca="1" si="605"/>
        <v>358.60672974742738</v>
      </c>
      <c r="BX686" s="14">
        <f t="shared" ca="1" si="567"/>
        <v>1641.3932702525726</v>
      </c>
      <c r="BY686" s="14">
        <f t="shared" ca="1" si="568"/>
        <v>1641.3932702525726</v>
      </c>
      <c r="BZ686" s="14">
        <f t="shared" ca="1" si="581"/>
        <v>1277489.5629979603</v>
      </c>
      <c r="CA686" s="15">
        <f ca="1">SUM(BY$12:BY686)</f>
        <v>654198.27356908692</v>
      </c>
      <c r="CB686" s="16">
        <f ca="1">SUM(BW$12:BW686)+SUMIF(BX$12:BX686, "&lt;0")</f>
        <v>623291.28942887357</v>
      </c>
      <c r="CD686" s="9">
        <v>44857</v>
      </c>
      <c r="CE686" s="14">
        <f t="shared" ca="1" si="589"/>
        <v>2500</v>
      </c>
      <c r="CF686" s="14">
        <f t="shared" ca="1" si="598"/>
        <v>2500</v>
      </c>
      <c r="CG686" s="14">
        <f t="shared" ca="1" si="606"/>
        <v>358.60672974742738</v>
      </c>
      <c r="CH686" s="14">
        <f t="shared" ca="1" si="582"/>
        <v>2141.3932702525726</v>
      </c>
      <c r="CI686" s="14">
        <f t="shared" ca="1" si="583"/>
        <v>2141.3932702525726</v>
      </c>
      <c r="CJ686" s="14">
        <f t="shared" ca="1" si="559"/>
        <v>1571287.2951667549</v>
      </c>
      <c r="CK686" s="15">
        <f ca="1">SUM(CI$12:CI686)</f>
        <v>803996.00573788118</v>
      </c>
      <c r="CL686" s="16">
        <f ca="1">SUM(CG$12:CG686)+SUMIF(CH$12:CH686, "&lt;0")</f>
        <v>767291.28942887357</v>
      </c>
    </row>
    <row r="687" spans="1:90" x14ac:dyDescent="0.2">
      <c r="A687" s="24">
        <v>44858</v>
      </c>
      <c r="B687" s="54">
        <f ca="1">IF($A687&gt;= $C$5,$C$6, INDEX('Historical Data'!$D$2:$D$745, MATCH(A687, 'Historical Data'!$B$2:$B$745, 0)))</f>
        <v>1295.6389999999997</v>
      </c>
      <c r="C687" s="14">
        <f t="shared" ca="1" si="592"/>
        <v>1295.6389999999994</v>
      </c>
      <c r="D687" s="14">
        <f t="shared" ca="1" si="560"/>
        <v>553.36400000000231</v>
      </c>
      <c r="E687" s="14">
        <f t="shared" ca="1" si="569"/>
        <v>742.27499999999736</v>
      </c>
      <c r="F687" s="14">
        <f t="shared" ca="1" si="561"/>
        <v>742.27499999999736</v>
      </c>
      <c r="G687" s="14">
        <f t="shared" ca="1" si="584"/>
        <v>852917.81999999587</v>
      </c>
      <c r="H687" s="15">
        <f ca="1">SUM(F$12:F687)</f>
        <v>435009.88900000043</v>
      </c>
      <c r="I687" s="16">
        <f ca="1">SUM(D$12:D687)+SUMIF(E$12:E687, "&lt;0")</f>
        <v>417907.93100000016</v>
      </c>
      <c r="J687" s="15"/>
      <c r="K687" s="9">
        <v>44858</v>
      </c>
      <c r="L687" s="14">
        <f t="shared" ca="1" si="585"/>
        <v>1788.5130798771124</v>
      </c>
      <c r="M687" s="14">
        <f t="shared" ca="1" si="593"/>
        <v>1788.5130798771129</v>
      </c>
      <c r="N687" s="14">
        <f t="shared" ca="1" si="599"/>
        <v>1309.3940798771137</v>
      </c>
      <c r="O687" s="14">
        <f t="shared" ca="1" si="570"/>
        <v>479.11899999999878</v>
      </c>
      <c r="P687" s="14">
        <f t="shared" ca="1" si="571"/>
        <v>479.11899999999878</v>
      </c>
      <c r="Q687" s="14">
        <f t="shared" ca="1" si="554"/>
        <v>1152092.3864854074</v>
      </c>
      <c r="R687" s="15">
        <f ca="1">SUM(P$12:P687)</f>
        <v>588786.60192165815</v>
      </c>
      <c r="S687" s="16">
        <f ca="1">SUM(N$12:N687)+SUMIF(O$12:O687, "&lt;0")</f>
        <v>563305.78456374735</v>
      </c>
      <c r="U687" s="9">
        <v>44858</v>
      </c>
      <c r="V687" s="14">
        <f t="shared" ca="1" si="586"/>
        <v>1250</v>
      </c>
      <c r="W687" s="14">
        <f t="shared" ca="1" si="594"/>
        <v>1250</v>
      </c>
      <c r="X687" s="14">
        <f t="shared" ca="1" si="600"/>
        <v>462.08600000000297</v>
      </c>
      <c r="Y687" s="14">
        <f t="shared" ca="1" si="572"/>
        <v>787.91399999999703</v>
      </c>
      <c r="Z687" s="14">
        <f t="shared" ca="1" si="573"/>
        <v>787.91399999999703</v>
      </c>
      <c r="AA687" s="14">
        <f t="shared" ca="1" si="555"/>
        <v>825214.94699999993</v>
      </c>
      <c r="AB687" s="15">
        <f ca="1">SUM(Z$12:Z687)</f>
        <v>420770.52100000001</v>
      </c>
      <c r="AC687" s="16">
        <f ca="1">SUM(X$12:X687)+SUMIF(Y$12:Y687, "&lt;0")</f>
        <v>404444.42600000004</v>
      </c>
      <c r="AE687" s="9">
        <v>44858</v>
      </c>
      <c r="AF687" s="14">
        <f t="shared" ca="1" si="562"/>
        <v>2000</v>
      </c>
      <c r="AG687" s="14">
        <f t="shared" ca="1" si="590"/>
        <v>2000</v>
      </c>
      <c r="AH687" s="14">
        <f t="shared" ca="1" si="601"/>
        <v>1464.0604597214892</v>
      </c>
      <c r="AI687" s="14">
        <f t="shared" ca="1" si="563"/>
        <v>535.93954027851078</v>
      </c>
      <c r="AJ687" s="14">
        <f t="shared" ca="1" si="564"/>
        <v>535.93954027851078</v>
      </c>
      <c r="AK687" s="14">
        <f t="shared" ca="1" si="574"/>
        <v>1279489.5629979603</v>
      </c>
      <c r="AL687" s="15">
        <f ca="1">SUM(AJ$12:AJ687)</f>
        <v>654734.21310936543</v>
      </c>
      <c r="AM687" s="16">
        <f ca="1">SUM(AH$12:AH687)+SUMIF(AI$12:AI687, "&lt;0")</f>
        <v>624755.34988859505</v>
      </c>
      <c r="AO687" s="9">
        <v>44858</v>
      </c>
      <c r="AP687" s="14">
        <f t="shared" ca="1" si="565"/>
        <v>3000</v>
      </c>
      <c r="AQ687" s="14">
        <f t="shared" ca="1" si="595"/>
        <v>3000</v>
      </c>
      <c r="AR687" s="14">
        <f t="shared" ca="1" si="602"/>
        <v>1902.2154806224985</v>
      </c>
      <c r="AS687" s="14">
        <f t="shared" ca="1" si="575"/>
        <v>1097.7845193775015</v>
      </c>
      <c r="AT687" s="14">
        <f t="shared" ca="1" si="576"/>
        <v>1097.7845193775015</v>
      </c>
      <c r="AU687" s="14">
        <f t="shared" ca="1" si="556"/>
        <v>1858390.7878561858</v>
      </c>
      <c r="AV687" s="15">
        <f ca="1">SUM(AT$12:AT687)</f>
        <v>949140.14702553453</v>
      </c>
      <c r="AW687" s="16">
        <f ca="1">SUM(AR$12:AR687)+SUMIF(AS$12:AS687, "&lt;0")</f>
        <v>909250.64083065127</v>
      </c>
      <c r="AX687" s="15"/>
      <c r="AZ687" s="9">
        <v>44858</v>
      </c>
      <c r="BA687" s="14">
        <f t="shared" ca="1" si="587"/>
        <v>1500</v>
      </c>
      <c r="BB687" s="14">
        <f t="shared" ca="1" si="596"/>
        <v>1500</v>
      </c>
      <c r="BC687" s="14">
        <f t="shared" ca="1" si="603"/>
        <v>962.08600000000297</v>
      </c>
      <c r="BD687" s="14">
        <f t="shared" ca="1" si="577"/>
        <v>537.91399999999703</v>
      </c>
      <c r="BE687" s="14">
        <f t="shared" ca="1" si="578"/>
        <v>537.91399999999703</v>
      </c>
      <c r="BF687" s="14">
        <f t="shared" ca="1" si="557"/>
        <v>976964.94699999993</v>
      </c>
      <c r="BG687" s="15">
        <f ca="1">SUM(BE$12:BE687)</f>
        <v>498770.52100000012</v>
      </c>
      <c r="BH687" s="16">
        <f ca="1">SUM(BC$12:BC687)+SUMIF(BD$12:BD687, "&lt;0")</f>
        <v>478194.42599999992</v>
      </c>
      <c r="BJ687" s="9">
        <v>44858</v>
      </c>
      <c r="BK687" s="14">
        <f t="shared" ca="1" si="588"/>
        <v>1750</v>
      </c>
      <c r="BL687" s="14">
        <f t="shared" ca="1" si="597"/>
        <v>1750</v>
      </c>
      <c r="BM687" s="14">
        <f t="shared" ca="1" si="604"/>
        <v>1270.8810000000012</v>
      </c>
      <c r="BN687" s="14">
        <f t="shared" ca="1" si="579"/>
        <v>479.11899999999878</v>
      </c>
      <c r="BO687" s="14">
        <f t="shared" ca="1" si="580"/>
        <v>479.11899999999878</v>
      </c>
      <c r="BP687" s="14">
        <f t="shared" ca="1" si="558"/>
        <v>1128714.9469999999</v>
      </c>
      <c r="BQ687" s="15">
        <f ca="1">SUM(BO$12:BO687)</f>
        <v>576770.52099999983</v>
      </c>
      <c r="BR687" s="16">
        <f ca="1">SUM(BM$12:BM687)+SUMIF(BN$12:BN687, "&lt;0")</f>
        <v>551944.42599999998</v>
      </c>
      <c r="BT687" s="9">
        <v>44858</v>
      </c>
      <c r="BU687" s="14">
        <f t="shared" ca="1" si="566"/>
        <v>2000</v>
      </c>
      <c r="BV687" s="14">
        <f t="shared" ca="1" si="591"/>
        <v>2000</v>
      </c>
      <c r="BW687" s="14">
        <f t="shared" ca="1" si="605"/>
        <v>1464.0604597214892</v>
      </c>
      <c r="BX687" s="14">
        <f t="shared" ca="1" si="567"/>
        <v>535.93954027851078</v>
      </c>
      <c r="BY687" s="14">
        <f t="shared" ca="1" si="568"/>
        <v>535.93954027851078</v>
      </c>
      <c r="BZ687" s="14">
        <f t="shared" ca="1" si="581"/>
        <v>1279489.5629979603</v>
      </c>
      <c r="CA687" s="15">
        <f ca="1">SUM(BY$12:BY687)</f>
        <v>654734.21310936543</v>
      </c>
      <c r="CB687" s="16">
        <f ca="1">SUM(BW$12:BW687)+SUMIF(BX$12:BX687, "&lt;0")</f>
        <v>624755.34988859505</v>
      </c>
      <c r="CD687" s="9">
        <v>44858</v>
      </c>
      <c r="CE687" s="14">
        <f t="shared" ca="1" si="589"/>
        <v>2500</v>
      </c>
      <c r="CF687" s="14">
        <f t="shared" ca="1" si="598"/>
        <v>2500</v>
      </c>
      <c r="CG687" s="14">
        <f t="shared" ca="1" si="606"/>
        <v>1464.0604597214892</v>
      </c>
      <c r="CH687" s="14">
        <f t="shared" ca="1" si="582"/>
        <v>1035.9395402785108</v>
      </c>
      <c r="CI687" s="14">
        <f t="shared" ca="1" si="583"/>
        <v>1035.9395402785108</v>
      </c>
      <c r="CJ687" s="14">
        <f t="shared" ca="1" si="559"/>
        <v>1573787.2951667549</v>
      </c>
      <c r="CK687" s="15">
        <f ca="1">SUM(CI$12:CI687)</f>
        <v>805031.94527815969</v>
      </c>
      <c r="CL687" s="16">
        <f ca="1">SUM(CG$12:CG687)+SUMIF(CH$12:CH687, "&lt;0")</f>
        <v>768755.34988859505</v>
      </c>
    </row>
    <row r="688" spans="1:90" x14ac:dyDescent="0.2">
      <c r="A688" s="24">
        <v>44859</v>
      </c>
      <c r="B688" s="54">
        <f ca="1">IF($A688&gt;= $C$5,$C$6, INDEX('Historical Data'!$D$2:$D$745, MATCH(A688, 'Historical Data'!$B$2:$B$745, 0)))</f>
        <v>1295.6389999999997</v>
      </c>
      <c r="C688" s="14">
        <f t="shared" ca="1" si="592"/>
        <v>1295.6389999999994</v>
      </c>
      <c r="D688" s="14">
        <f t="shared" ca="1" si="560"/>
        <v>1121.5609999999983</v>
      </c>
      <c r="E688" s="14">
        <f t="shared" ca="1" si="569"/>
        <v>174.07800000000134</v>
      </c>
      <c r="F688" s="14">
        <f t="shared" ca="1" si="561"/>
        <v>174.07800000000134</v>
      </c>
      <c r="G688" s="14">
        <f t="shared" ca="1" si="584"/>
        <v>854213.45899999584</v>
      </c>
      <c r="H688" s="15">
        <f ca="1">SUM(F$12:F688)</f>
        <v>435183.96700000041</v>
      </c>
      <c r="I688" s="16">
        <f ca="1">SUM(D$12:D688)+SUMIF(E$12:E688, "&lt;0")</f>
        <v>419029.49200000014</v>
      </c>
      <c r="J688" s="15"/>
      <c r="K688" s="9">
        <v>44859</v>
      </c>
      <c r="L688" s="14">
        <f t="shared" ca="1" si="585"/>
        <v>1788.5130798771124</v>
      </c>
      <c r="M688" s="14">
        <f t="shared" ca="1" si="593"/>
        <v>1788.5130798771129</v>
      </c>
      <c r="N688" s="14">
        <f t="shared" ca="1" si="599"/>
        <v>1614.4350798771111</v>
      </c>
      <c r="O688" s="14">
        <f t="shared" ca="1" si="570"/>
        <v>174.07800000000134</v>
      </c>
      <c r="P688" s="14">
        <f t="shared" ca="1" si="571"/>
        <v>174.07800000000134</v>
      </c>
      <c r="Q688" s="14">
        <f t="shared" ref="Q688:Q751" ca="1" si="607">L688+Q687</f>
        <v>1153880.8995652844</v>
      </c>
      <c r="R688" s="15">
        <f ca="1">SUM(P$12:P688)</f>
        <v>588960.67992165813</v>
      </c>
      <c r="S688" s="16">
        <f ca="1">SUM(N$12:N688)+SUMIF(O$12:O688, "&lt;0")</f>
        <v>564920.2196436245</v>
      </c>
      <c r="U688" s="9">
        <v>44859</v>
      </c>
      <c r="V688" s="14">
        <f t="shared" ca="1" si="586"/>
        <v>1250</v>
      </c>
      <c r="W688" s="14">
        <f t="shared" ca="1" si="594"/>
        <v>1250</v>
      </c>
      <c r="X688" s="14">
        <f t="shared" ca="1" si="600"/>
        <v>1075.9219999999987</v>
      </c>
      <c r="Y688" s="14">
        <f t="shared" ca="1" si="572"/>
        <v>174.07800000000134</v>
      </c>
      <c r="Z688" s="14">
        <f t="shared" ca="1" si="573"/>
        <v>174.07800000000134</v>
      </c>
      <c r="AA688" s="14">
        <f t="shared" ref="AA688:AA751" ca="1" si="608">V688+AA687</f>
        <v>826464.94699999993</v>
      </c>
      <c r="AB688" s="15">
        <f ca="1">SUM(Z$12:Z688)</f>
        <v>420944.59899999999</v>
      </c>
      <c r="AC688" s="16">
        <f ca="1">SUM(X$12:X688)+SUMIF(Y$12:Y688, "&lt;0")</f>
        <v>405520.34800000006</v>
      </c>
      <c r="AE688" s="9">
        <v>44859</v>
      </c>
      <c r="AF688" s="14">
        <f t="shared" ca="1" si="562"/>
        <v>2000</v>
      </c>
      <c r="AG688" s="14">
        <f t="shared" ca="1" si="590"/>
        <v>2000</v>
      </c>
      <c r="AH688" s="14">
        <f t="shared" ca="1" si="601"/>
        <v>1794.8791896955495</v>
      </c>
      <c r="AI688" s="14">
        <f t="shared" ca="1" si="563"/>
        <v>205.12081030445052</v>
      </c>
      <c r="AJ688" s="14">
        <f t="shared" ca="1" si="564"/>
        <v>205.12081030445052</v>
      </c>
      <c r="AK688" s="14">
        <f t="shared" ca="1" si="574"/>
        <v>1281489.5629979603</v>
      </c>
      <c r="AL688" s="15">
        <f ca="1">SUM(AJ$12:AJ688)</f>
        <v>654939.33391966985</v>
      </c>
      <c r="AM688" s="16">
        <f ca="1">SUM(AH$12:AH688)+SUMIF(AI$12:AI688, "&lt;0")</f>
        <v>626550.22907829063</v>
      </c>
      <c r="AO688" s="9">
        <v>44859</v>
      </c>
      <c r="AP688" s="14">
        <f t="shared" ca="1" si="565"/>
        <v>3000</v>
      </c>
      <c r="AQ688" s="14">
        <f t="shared" ca="1" si="595"/>
        <v>3000</v>
      </c>
      <c r="AR688" s="14">
        <f t="shared" ca="1" si="602"/>
        <v>2207.2564806224959</v>
      </c>
      <c r="AS688" s="14">
        <f t="shared" ca="1" si="575"/>
        <v>792.74351937750407</v>
      </c>
      <c r="AT688" s="14">
        <f t="shared" ca="1" si="576"/>
        <v>792.74351937750407</v>
      </c>
      <c r="AU688" s="14">
        <f t="shared" ref="AU688:AU751" ca="1" si="609">AP688+AU687</f>
        <v>1861390.7878561858</v>
      </c>
      <c r="AV688" s="15">
        <f ca="1">SUM(AT$12:AT688)</f>
        <v>949932.89054491208</v>
      </c>
      <c r="AW688" s="16">
        <f ca="1">SUM(AR$12:AR688)+SUMIF(AS$12:AS688, "&lt;0")</f>
        <v>911457.89731127373</v>
      </c>
      <c r="AX688" s="15"/>
      <c r="AZ688" s="9">
        <v>44859</v>
      </c>
      <c r="BA688" s="14">
        <f t="shared" ca="1" si="587"/>
        <v>1500</v>
      </c>
      <c r="BB688" s="14">
        <f t="shared" ca="1" si="596"/>
        <v>1500</v>
      </c>
      <c r="BC688" s="14">
        <f t="shared" ca="1" si="603"/>
        <v>1325.9219999999987</v>
      </c>
      <c r="BD688" s="14">
        <f t="shared" ca="1" si="577"/>
        <v>174.07800000000134</v>
      </c>
      <c r="BE688" s="14">
        <f t="shared" ca="1" si="578"/>
        <v>174.07800000000134</v>
      </c>
      <c r="BF688" s="14">
        <f t="shared" ref="BF688:BF751" ca="1" si="610">BA688+BF687</f>
        <v>978464.94699999993</v>
      </c>
      <c r="BG688" s="15">
        <f ca="1">SUM(BE$12:BE688)</f>
        <v>498944.5990000001</v>
      </c>
      <c r="BH688" s="16">
        <f ca="1">SUM(BC$12:BC688)+SUMIF(BD$12:BD688, "&lt;0")</f>
        <v>479520.34799999994</v>
      </c>
      <c r="BJ688" s="9">
        <v>44859</v>
      </c>
      <c r="BK688" s="14">
        <f t="shared" ca="1" si="588"/>
        <v>1750</v>
      </c>
      <c r="BL688" s="14">
        <f t="shared" ca="1" si="597"/>
        <v>1750</v>
      </c>
      <c r="BM688" s="14">
        <f t="shared" ca="1" si="604"/>
        <v>1575.9219999999987</v>
      </c>
      <c r="BN688" s="14">
        <f t="shared" ca="1" si="579"/>
        <v>174.07800000000134</v>
      </c>
      <c r="BO688" s="14">
        <f t="shared" ca="1" si="580"/>
        <v>174.07800000000134</v>
      </c>
      <c r="BP688" s="14">
        <f t="shared" ref="BP688:BP751" ca="1" si="611">BK688+BP687</f>
        <v>1130464.9469999999</v>
      </c>
      <c r="BQ688" s="15">
        <f ca="1">SUM(BO$12:BO688)</f>
        <v>576944.59899999981</v>
      </c>
      <c r="BR688" s="16">
        <f ca="1">SUM(BM$12:BM688)+SUMIF(BN$12:BN688, "&lt;0")</f>
        <v>553520.348</v>
      </c>
      <c r="BT688" s="9">
        <v>44859</v>
      </c>
      <c r="BU688" s="14">
        <f t="shared" ca="1" si="566"/>
        <v>2000</v>
      </c>
      <c r="BV688" s="14">
        <f t="shared" ca="1" si="591"/>
        <v>2000</v>
      </c>
      <c r="BW688" s="14">
        <f t="shared" ca="1" si="605"/>
        <v>1794.8791896955495</v>
      </c>
      <c r="BX688" s="14">
        <f t="shared" ca="1" si="567"/>
        <v>205.12081030445052</v>
      </c>
      <c r="BY688" s="14">
        <f t="shared" ca="1" si="568"/>
        <v>205.12081030445052</v>
      </c>
      <c r="BZ688" s="14">
        <f t="shared" ca="1" si="581"/>
        <v>1281489.5629979603</v>
      </c>
      <c r="CA688" s="15">
        <f ca="1">SUM(BY$12:BY688)</f>
        <v>654939.33391966985</v>
      </c>
      <c r="CB688" s="16">
        <f ca="1">SUM(BW$12:BW688)+SUMIF(BX$12:BX688, "&lt;0")</f>
        <v>626550.22907829063</v>
      </c>
      <c r="CD688" s="9">
        <v>44859</v>
      </c>
      <c r="CE688" s="14">
        <f t="shared" ca="1" si="589"/>
        <v>2500</v>
      </c>
      <c r="CF688" s="14">
        <f t="shared" ca="1" si="598"/>
        <v>2500</v>
      </c>
      <c r="CG688" s="14">
        <f t="shared" ca="1" si="606"/>
        <v>1794.8791896955495</v>
      </c>
      <c r="CH688" s="14">
        <f t="shared" ca="1" si="582"/>
        <v>705.12081030445052</v>
      </c>
      <c r="CI688" s="14">
        <f t="shared" ca="1" si="583"/>
        <v>705.12081030445052</v>
      </c>
      <c r="CJ688" s="14">
        <f t="shared" ref="CJ688:CJ751" ca="1" si="612">CE688+CJ687</f>
        <v>1576287.2951667549</v>
      </c>
      <c r="CK688" s="15">
        <f ca="1">SUM(CI$12:CI688)</f>
        <v>805737.06608846411</v>
      </c>
      <c r="CL688" s="16">
        <f ca="1">SUM(CG$12:CG688)+SUMIF(CH$12:CH688, "&lt;0")</f>
        <v>770550.22907829063</v>
      </c>
    </row>
    <row r="689" spans="1:90" x14ac:dyDescent="0.2">
      <c r="A689" s="24">
        <v>44860</v>
      </c>
      <c r="B689" s="54">
        <f ca="1">IF($A689&gt;= $C$5,$C$6, INDEX('Historical Data'!$D$2:$D$745, MATCH(A689, 'Historical Data'!$B$2:$B$745, 0)))</f>
        <v>1295.6389999999997</v>
      </c>
      <c r="C689" s="14">
        <f t="shared" ca="1" si="592"/>
        <v>1295.6389999999994</v>
      </c>
      <c r="D689" s="14">
        <f t="shared" ca="1" si="560"/>
        <v>372.72900000000345</v>
      </c>
      <c r="E689" s="14">
        <f t="shared" ca="1" si="569"/>
        <v>922.90999999999622</v>
      </c>
      <c r="F689" s="14">
        <f t="shared" ca="1" si="561"/>
        <v>922.90999999999622</v>
      </c>
      <c r="G689" s="14">
        <f t="shared" ca="1" si="584"/>
        <v>855509.09799999581</v>
      </c>
      <c r="H689" s="15">
        <f ca="1">SUM(F$12:F689)</f>
        <v>436106.87700000039</v>
      </c>
      <c r="I689" s="16">
        <f ca="1">SUM(D$12:D689)+SUMIF(E$12:E689, "&lt;0")</f>
        <v>419402.22100000014</v>
      </c>
      <c r="J689" s="15"/>
      <c r="K689" s="9">
        <v>44860</v>
      </c>
      <c r="L689" s="14">
        <f t="shared" ca="1" si="585"/>
        <v>1788.5130798771124</v>
      </c>
      <c r="M689" s="14">
        <f t="shared" ca="1" si="593"/>
        <v>1788.5130798771129</v>
      </c>
      <c r="N689" s="14">
        <f t="shared" ca="1" si="599"/>
        <v>865.60307987711622</v>
      </c>
      <c r="O689" s="14">
        <f t="shared" ca="1" si="570"/>
        <v>922.90999999999622</v>
      </c>
      <c r="P689" s="14">
        <f t="shared" ca="1" si="571"/>
        <v>922.90999999999622</v>
      </c>
      <c r="Q689" s="14">
        <f t="shared" ca="1" si="607"/>
        <v>1155669.4126451614</v>
      </c>
      <c r="R689" s="15">
        <f ca="1">SUM(P$12:P689)</f>
        <v>589883.58992165816</v>
      </c>
      <c r="S689" s="16">
        <f ca="1">SUM(N$12:N689)+SUMIF(O$12:O689, "&lt;0")</f>
        <v>565785.82272350159</v>
      </c>
      <c r="U689" s="9">
        <v>44860</v>
      </c>
      <c r="V689" s="14">
        <f t="shared" ca="1" si="586"/>
        <v>1250</v>
      </c>
      <c r="W689" s="14">
        <f t="shared" ca="1" si="594"/>
        <v>1250</v>
      </c>
      <c r="X689" s="14">
        <f t="shared" ca="1" si="600"/>
        <v>327.09000000000378</v>
      </c>
      <c r="Y689" s="14">
        <f t="shared" ca="1" si="572"/>
        <v>922.90999999999622</v>
      </c>
      <c r="Z689" s="14">
        <f t="shared" ca="1" si="573"/>
        <v>922.90999999999622</v>
      </c>
      <c r="AA689" s="14">
        <f t="shared" ca="1" si="608"/>
        <v>827714.94699999993</v>
      </c>
      <c r="AB689" s="15">
        <f ca="1">SUM(Z$12:Z689)</f>
        <v>421867.50899999996</v>
      </c>
      <c r="AC689" s="16">
        <f ca="1">SUM(X$12:X689)+SUMIF(Y$12:Y689, "&lt;0")</f>
        <v>405847.43800000008</v>
      </c>
      <c r="AE689" s="9">
        <v>44860</v>
      </c>
      <c r="AF689" s="14">
        <f t="shared" ca="1" si="562"/>
        <v>2000</v>
      </c>
      <c r="AG689" s="14">
        <f t="shared" ca="1" si="590"/>
        <v>2000</v>
      </c>
      <c r="AH689" s="14">
        <f t="shared" ca="1" si="601"/>
        <v>1071.8249196696172</v>
      </c>
      <c r="AI689" s="14">
        <f t="shared" ca="1" si="563"/>
        <v>928.1750803303828</v>
      </c>
      <c r="AJ689" s="14">
        <f t="shared" ca="1" si="564"/>
        <v>928.1750803303828</v>
      </c>
      <c r="AK689" s="14">
        <f t="shared" ca="1" si="574"/>
        <v>1283489.5629979603</v>
      </c>
      <c r="AL689" s="15">
        <f ca="1">SUM(AJ$12:AJ689)</f>
        <v>655867.50900000019</v>
      </c>
      <c r="AM689" s="16">
        <f ca="1">SUM(AH$12:AH689)+SUMIF(AI$12:AI689, "&lt;0")</f>
        <v>627622.05399796029</v>
      </c>
      <c r="AO689" s="9">
        <v>44860</v>
      </c>
      <c r="AP689" s="14">
        <f t="shared" ca="1" si="565"/>
        <v>3000</v>
      </c>
      <c r="AQ689" s="14">
        <f t="shared" ca="1" si="595"/>
        <v>3000</v>
      </c>
      <c r="AR689" s="14">
        <f t="shared" ca="1" si="602"/>
        <v>1458.4244806225008</v>
      </c>
      <c r="AS689" s="14">
        <f t="shared" ca="1" si="575"/>
        <v>1541.5755193774992</v>
      </c>
      <c r="AT689" s="14">
        <f t="shared" ca="1" si="576"/>
        <v>1541.5755193774992</v>
      </c>
      <c r="AU689" s="14">
        <f t="shared" ca="1" si="609"/>
        <v>1864390.7878561858</v>
      </c>
      <c r="AV689" s="15">
        <f ca="1">SUM(AT$12:AT689)</f>
        <v>951474.46606428956</v>
      </c>
      <c r="AW689" s="16">
        <f ca="1">SUM(AR$12:AR689)+SUMIF(AS$12:AS689, "&lt;0")</f>
        <v>912916.32179189625</v>
      </c>
      <c r="AX689" s="15"/>
      <c r="AZ689" s="9">
        <v>44860</v>
      </c>
      <c r="BA689" s="14">
        <f t="shared" ca="1" si="587"/>
        <v>1500</v>
      </c>
      <c r="BB689" s="14">
        <f t="shared" ca="1" si="596"/>
        <v>1500</v>
      </c>
      <c r="BC689" s="14">
        <f t="shared" ca="1" si="603"/>
        <v>577.09000000000378</v>
      </c>
      <c r="BD689" s="14">
        <f t="shared" ca="1" si="577"/>
        <v>922.90999999999622</v>
      </c>
      <c r="BE689" s="14">
        <f t="shared" ca="1" si="578"/>
        <v>922.90999999999622</v>
      </c>
      <c r="BF689" s="14">
        <f t="shared" ca="1" si="610"/>
        <v>979964.94699999993</v>
      </c>
      <c r="BG689" s="15">
        <f ca="1">SUM(BE$12:BE689)</f>
        <v>499867.50900000008</v>
      </c>
      <c r="BH689" s="16">
        <f ca="1">SUM(BC$12:BC689)+SUMIF(BD$12:BD689, "&lt;0")</f>
        <v>480097.43799999997</v>
      </c>
      <c r="BJ689" s="9">
        <v>44860</v>
      </c>
      <c r="BK689" s="14">
        <f t="shared" ca="1" si="588"/>
        <v>1750</v>
      </c>
      <c r="BL689" s="14">
        <f t="shared" ca="1" si="597"/>
        <v>1750</v>
      </c>
      <c r="BM689" s="14">
        <f t="shared" ca="1" si="604"/>
        <v>827.09000000000378</v>
      </c>
      <c r="BN689" s="14">
        <f t="shared" ca="1" si="579"/>
        <v>922.90999999999622</v>
      </c>
      <c r="BO689" s="14">
        <f t="shared" ca="1" si="580"/>
        <v>922.90999999999622</v>
      </c>
      <c r="BP689" s="14">
        <f t="shared" ca="1" si="611"/>
        <v>1132214.9469999999</v>
      </c>
      <c r="BQ689" s="15">
        <f ca="1">SUM(BO$12:BO689)</f>
        <v>577867.50899999985</v>
      </c>
      <c r="BR689" s="16">
        <f ca="1">SUM(BM$12:BM689)+SUMIF(BN$12:BN689, "&lt;0")</f>
        <v>554347.43799999997</v>
      </c>
      <c r="BT689" s="9">
        <v>44860</v>
      </c>
      <c r="BU689" s="14">
        <f t="shared" ca="1" si="566"/>
        <v>2000</v>
      </c>
      <c r="BV689" s="14">
        <f t="shared" ca="1" si="591"/>
        <v>2000</v>
      </c>
      <c r="BW689" s="14">
        <f t="shared" ca="1" si="605"/>
        <v>1071.8249196696172</v>
      </c>
      <c r="BX689" s="14">
        <f t="shared" ca="1" si="567"/>
        <v>928.1750803303828</v>
      </c>
      <c r="BY689" s="14">
        <f t="shared" ca="1" si="568"/>
        <v>928.1750803303828</v>
      </c>
      <c r="BZ689" s="14">
        <f t="shared" ca="1" si="581"/>
        <v>1283489.5629979603</v>
      </c>
      <c r="CA689" s="15">
        <f ca="1">SUM(BY$12:BY689)</f>
        <v>655867.50900000019</v>
      </c>
      <c r="CB689" s="16">
        <f ca="1">SUM(BW$12:BW689)+SUMIF(BX$12:BX689, "&lt;0")</f>
        <v>627622.05399796029</v>
      </c>
      <c r="CD689" s="9">
        <v>44860</v>
      </c>
      <c r="CE689" s="14">
        <f t="shared" ca="1" si="589"/>
        <v>2500</v>
      </c>
      <c r="CF689" s="14">
        <f t="shared" ca="1" si="598"/>
        <v>2500</v>
      </c>
      <c r="CG689" s="14">
        <f t="shared" ca="1" si="606"/>
        <v>1071.8249196696172</v>
      </c>
      <c r="CH689" s="14">
        <f t="shared" ca="1" si="582"/>
        <v>1428.1750803303828</v>
      </c>
      <c r="CI689" s="14">
        <f t="shared" ca="1" si="583"/>
        <v>1428.1750803303828</v>
      </c>
      <c r="CJ689" s="14">
        <f t="shared" ca="1" si="612"/>
        <v>1578787.2951667549</v>
      </c>
      <c r="CK689" s="15">
        <f ca="1">SUM(CI$12:CI689)</f>
        <v>807165.24116879446</v>
      </c>
      <c r="CL689" s="16">
        <f ca="1">SUM(CG$12:CG689)+SUMIF(CH$12:CH689, "&lt;0")</f>
        <v>771622.05399796029</v>
      </c>
    </row>
    <row r="690" spans="1:90" x14ac:dyDescent="0.2">
      <c r="A690" s="24">
        <v>44861</v>
      </c>
      <c r="B690" s="54">
        <f ca="1">IF($A690&gt;= $C$5,$C$6, INDEX('Historical Data'!$D$2:$D$745, MATCH(A690, 'Historical Data'!$B$2:$B$745, 0)))</f>
        <v>1295.6389999999997</v>
      </c>
      <c r="C690" s="14">
        <f t="shared" ca="1" si="592"/>
        <v>1295.6389999999994</v>
      </c>
      <c r="D690" s="14">
        <f t="shared" ca="1" si="560"/>
        <v>241.42199999999548</v>
      </c>
      <c r="E690" s="14">
        <f t="shared" ca="1" si="569"/>
        <v>1054.2170000000042</v>
      </c>
      <c r="F690" s="14">
        <f t="shared" ca="1" si="561"/>
        <v>1054.2170000000042</v>
      </c>
      <c r="G690" s="14">
        <f t="shared" ca="1" si="584"/>
        <v>856804.73699999577</v>
      </c>
      <c r="H690" s="15">
        <f ca="1">SUM(F$12:F690)</f>
        <v>437161.09400000039</v>
      </c>
      <c r="I690" s="16">
        <f ca="1">SUM(D$12:D690)+SUMIF(E$12:E690, "&lt;0")</f>
        <v>419643.64300000016</v>
      </c>
      <c r="J690" s="15"/>
      <c r="K690" s="9">
        <v>44861</v>
      </c>
      <c r="L690" s="14">
        <f t="shared" ca="1" si="585"/>
        <v>1788.5130798771124</v>
      </c>
      <c r="M690" s="14">
        <f t="shared" ca="1" si="593"/>
        <v>1788.5130798771129</v>
      </c>
      <c r="N690" s="14">
        <f t="shared" ca="1" si="599"/>
        <v>734.29607987710824</v>
      </c>
      <c r="O690" s="14">
        <f t="shared" ca="1" si="570"/>
        <v>1054.2170000000042</v>
      </c>
      <c r="P690" s="14">
        <f t="shared" ca="1" si="571"/>
        <v>1054.2170000000042</v>
      </c>
      <c r="Q690" s="14">
        <f t="shared" ca="1" si="607"/>
        <v>1157457.9257250384</v>
      </c>
      <c r="R690" s="15">
        <f ca="1">SUM(P$12:P690)</f>
        <v>590937.80692165811</v>
      </c>
      <c r="S690" s="16">
        <f ca="1">SUM(N$12:N690)+SUMIF(O$12:O690, "&lt;0")</f>
        <v>566520.11880337866</v>
      </c>
      <c r="U690" s="9">
        <v>44861</v>
      </c>
      <c r="V690" s="14">
        <f t="shared" ca="1" si="586"/>
        <v>1250</v>
      </c>
      <c r="W690" s="14">
        <f t="shared" ca="1" si="594"/>
        <v>1250</v>
      </c>
      <c r="X690" s="14">
        <f t="shared" ca="1" si="600"/>
        <v>195.78299999999581</v>
      </c>
      <c r="Y690" s="14">
        <f t="shared" ca="1" si="572"/>
        <v>1054.2170000000042</v>
      </c>
      <c r="Z690" s="14">
        <f t="shared" ca="1" si="573"/>
        <v>1054.2170000000042</v>
      </c>
      <c r="AA690" s="14">
        <f t="shared" ca="1" si="608"/>
        <v>828964.94699999993</v>
      </c>
      <c r="AB690" s="15">
        <f ca="1">SUM(Z$12:Z690)</f>
        <v>422921.72599999997</v>
      </c>
      <c r="AC690" s="16">
        <f ca="1">SUM(X$12:X690)+SUMIF(Y$12:Y690, "&lt;0")</f>
        <v>406043.22100000008</v>
      </c>
      <c r="AE690" s="9">
        <v>44861</v>
      </c>
      <c r="AF690" s="14">
        <f t="shared" ca="1" si="562"/>
        <v>2000</v>
      </c>
      <c r="AG690" s="14">
        <f t="shared" ca="1" si="590"/>
        <v>2000</v>
      </c>
      <c r="AH690" s="14">
        <f t="shared" ca="1" si="601"/>
        <v>945.78299999999581</v>
      </c>
      <c r="AI690" s="14">
        <f t="shared" ca="1" si="563"/>
        <v>1054.2170000000042</v>
      </c>
      <c r="AJ690" s="14">
        <f t="shared" ca="1" si="564"/>
        <v>1054.2170000000042</v>
      </c>
      <c r="AK690" s="14">
        <f t="shared" ca="1" si="574"/>
        <v>1285489.5629979603</v>
      </c>
      <c r="AL690" s="15">
        <f ca="1">SUM(AJ$12:AJ690)</f>
        <v>656921.72600000026</v>
      </c>
      <c r="AM690" s="16">
        <f ca="1">SUM(AH$12:AH690)+SUMIF(AI$12:AI690, "&lt;0")</f>
        <v>628567.83699796023</v>
      </c>
      <c r="AO690" s="9">
        <v>44861</v>
      </c>
      <c r="AP690" s="14">
        <f t="shared" ca="1" si="565"/>
        <v>3000</v>
      </c>
      <c r="AQ690" s="14">
        <f t="shared" ca="1" si="595"/>
        <v>3000</v>
      </c>
      <c r="AR690" s="14">
        <f t="shared" ca="1" si="602"/>
        <v>1327.1174806224931</v>
      </c>
      <c r="AS690" s="14">
        <f t="shared" ca="1" si="575"/>
        <v>1672.8825193775069</v>
      </c>
      <c r="AT690" s="14">
        <f t="shared" ca="1" si="576"/>
        <v>1672.8825193775069</v>
      </c>
      <c r="AU690" s="14">
        <f t="shared" ca="1" si="609"/>
        <v>1867390.7878561858</v>
      </c>
      <c r="AV690" s="15">
        <f ca="1">SUM(AT$12:AT690)</f>
        <v>953147.34858366707</v>
      </c>
      <c r="AW690" s="16">
        <f ca="1">SUM(AR$12:AR690)+SUMIF(AS$12:AS690, "&lt;0")</f>
        <v>914243.43927251874</v>
      </c>
      <c r="AX690" s="15"/>
      <c r="AZ690" s="9">
        <v>44861</v>
      </c>
      <c r="BA690" s="14">
        <f t="shared" ca="1" si="587"/>
        <v>1500</v>
      </c>
      <c r="BB690" s="14">
        <f t="shared" ca="1" si="596"/>
        <v>1500</v>
      </c>
      <c r="BC690" s="14">
        <f t="shared" ca="1" si="603"/>
        <v>445.78299999999581</v>
      </c>
      <c r="BD690" s="14">
        <f t="shared" ca="1" si="577"/>
        <v>1054.2170000000042</v>
      </c>
      <c r="BE690" s="14">
        <f t="shared" ca="1" si="578"/>
        <v>1054.2170000000042</v>
      </c>
      <c r="BF690" s="14">
        <f t="shared" ca="1" si="610"/>
        <v>981464.94699999993</v>
      </c>
      <c r="BG690" s="15">
        <f ca="1">SUM(BE$12:BE690)</f>
        <v>500921.72600000008</v>
      </c>
      <c r="BH690" s="16">
        <f ca="1">SUM(BC$12:BC690)+SUMIF(BD$12:BD690, "&lt;0")</f>
        <v>480543.22099999996</v>
      </c>
      <c r="BJ690" s="9">
        <v>44861</v>
      </c>
      <c r="BK690" s="14">
        <f t="shared" ca="1" si="588"/>
        <v>1750</v>
      </c>
      <c r="BL690" s="14">
        <f t="shared" ca="1" si="597"/>
        <v>1750</v>
      </c>
      <c r="BM690" s="14">
        <f t="shared" ca="1" si="604"/>
        <v>695.78299999999581</v>
      </c>
      <c r="BN690" s="14">
        <f t="shared" ca="1" si="579"/>
        <v>1054.2170000000042</v>
      </c>
      <c r="BO690" s="14">
        <f t="shared" ca="1" si="580"/>
        <v>1054.2170000000042</v>
      </c>
      <c r="BP690" s="14">
        <f t="shared" ca="1" si="611"/>
        <v>1133964.9469999999</v>
      </c>
      <c r="BQ690" s="15">
        <f ca="1">SUM(BO$12:BO690)</f>
        <v>578921.72599999979</v>
      </c>
      <c r="BR690" s="16">
        <f ca="1">SUM(BM$12:BM690)+SUMIF(BN$12:BN690, "&lt;0")</f>
        <v>555043.22100000002</v>
      </c>
      <c r="BT690" s="9">
        <v>44861</v>
      </c>
      <c r="BU690" s="14">
        <f t="shared" ca="1" si="566"/>
        <v>2000</v>
      </c>
      <c r="BV690" s="14">
        <f t="shared" ca="1" si="591"/>
        <v>2000</v>
      </c>
      <c r="BW690" s="14">
        <f t="shared" ca="1" si="605"/>
        <v>945.78299999999581</v>
      </c>
      <c r="BX690" s="14">
        <f t="shared" ca="1" si="567"/>
        <v>1054.2170000000042</v>
      </c>
      <c r="BY690" s="14">
        <f t="shared" ca="1" si="568"/>
        <v>1054.2170000000042</v>
      </c>
      <c r="BZ690" s="14">
        <f t="shared" ca="1" si="581"/>
        <v>1285489.5629979603</v>
      </c>
      <c r="CA690" s="15">
        <f ca="1">SUM(BY$12:BY690)</f>
        <v>656921.72600000026</v>
      </c>
      <c r="CB690" s="16">
        <f ca="1">SUM(BW$12:BW690)+SUMIF(BX$12:BX690, "&lt;0")</f>
        <v>628567.83699796023</v>
      </c>
      <c r="CD690" s="9">
        <v>44861</v>
      </c>
      <c r="CE690" s="14">
        <f t="shared" ca="1" si="589"/>
        <v>2500</v>
      </c>
      <c r="CF690" s="14">
        <f t="shared" ca="1" si="598"/>
        <v>2500</v>
      </c>
      <c r="CG690" s="14">
        <f t="shared" ca="1" si="606"/>
        <v>966.29564964367182</v>
      </c>
      <c r="CH690" s="14">
        <f t="shared" ca="1" si="582"/>
        <v>1533.7043503563282</v>
      </c>
      <c r="CI690" s="14">
        <f t="shared" ca="1" si="583"/>
        <v>1533.7043503563282</v>
      </c>
      <c r="CJ690" s="14">
        <f t="shared" ca="1" si="612"/>
        <v>1581287.2951667549</v>
      </c>
      <c r="CK690" s="15">
        <f ca="1">SUM(CI$12:CI690)</f>
        <v>808698.94551915082</v>
      </c>
      <c r="CL690" s="16">
        <f ca="1">SUM(CG$12:CG690)+SUMIF(CH$12:CH690, "&lt;0")</f>
        <v>772588.34964760393</v>
      </c>
    </row>
    <row r="691" spans="1:90" x14ac:dyDescent="0.2">
      <c r="A691" s="24">
        <v>44862</v>
      </c>
      <c r="B691" s="54">
        <f ca="1">IF($A691&gt;= $C$5,$C$6, INDEX('Historical Data'!$D$2:$D$745, MATCH(A691, 'Historical Data'!$B$2:$B$745, 0)))</f>
        <v>1295.6389999999997</v>
      </c>
      <c r="C691" s="14">
        <f t="shared" ca="1" si="592"/>
        <v>1295.6389999999994</v>
      </c>
      <c r="D691" s="14">
        <f t="shared" ca="1" si="560"/>
        <v>0</v>
      </c>
      <c r="E691" s="14">
        <f t="shared" ca="1" si="569"/>
        <v>1295.6389999999997</v>
      </c>
      <c r="F691" s="14">
        <f t="shared" ca="1" si="561"/>
        <v>1295.6389999999997</v>
      </c>
      <c r="G691" s="14">
        <f t="shared" ca="1" si="584"/>
        <v>858100.37599999574</v>
      </c>
      <c r="H691" s="15">
        <f ca="1">SUM(F$12:F691)</f>
        <v>438456.73300000041</v>
      </c>
      <c r="I691" s="16">
        <f ca="1">SUM(D$12:D691)+SUMIF(E$12:E691, "&lt;0")</f>
        <v>419643.64300000016</v>
      </c>
      <c r="J691" s="15"/>
      <c r="K691" s="9">
        <v>44862</v>
      </c>
      <c r="L691" s="14">
        <f t="shared" ca="1" si="585"/>
        <v>1788.5130798771124</v>
      </c>
      <c r="M691" s="14">
        <f t="shared" ca="1" si="593"/>
        <v>1788.5130798771129</v>
      </c>
      <c r="N691" s="14">
        <f t="shared" ca="1" si="599"/>
        <v>164.89807987711447</v>
      </c>
      <c r="O691" s="14">
        <f t="shared" ca="1" si="570"/>
        <v>1623.614999999998</v>
      </c>
      <c r="P691" s="14">
        <f t="shared" ca="1" si="571"/>
        <v>1623.614999999998</v>
      </c>
      <c r="Q691" s="14">
        <f t="shared" ca="1" si="607"/>
        <v>1159246.4388049154</v>
      </c>
      <c r="R691" s="15">
        <f ca="1">SUM(P$12:P691)</f>
        <v>592561.4219216581</v>
      </c>
      <c r="S691" s="16">
        <f ca="1">SUM(N$12:N691)+SUMIF(O$12:O691, "&lt;0")</f>
        <v>566685.0168832558</v>
      </c>
      <c r="U691" s="9">
        <v>44862</v>
      </c>
      <c r="V691" s="14">
        <f t="shared" ca="1" si="586"/>
        <v>1250</v>
      </c>
      <c r="W691" s="14">
        <f t="shared" ca="1" si="594"/>
        <v>1250</v>
      </c>
      <c r="X691" s="14">
        <f t="shared" ca="1" si="600"/>
        <v>0</v>
      </c>
      <c r="Y691" s="14">
        <f t="shared" ca="1" si="572"/>
        <v>1250</v>
      </c>
      <c r="Z691" s="14">
        <f t="shared" ca="1" si="573"/>
        <v>1250</v>
      </c>
      <c r="AA691" s="14">
        <f t="shared" ca="1" si="608"/>
        <v>830214.94699999993</v>
      </c>
      <c r="AB691" s="15">
        <f ca="1">SUM(Z$12:Z691)</f>
        <v>424171.72599999997</v>
      </c>
      <c r="AC691" s="16">
        <f ca="1">SUM(X$12:X691)+SUMIF(Y$12:Y691, "&lt;0")</f>
        <v>406043.22100000008</v>
      </c>
      <c r="AE691" s="9">
        <v>44862</v>
      </c>
      <c r="AF691" s="14">
        <f t="shared" ca="1" si="562"/>
        <v>2000</v>
      </c>
      <c r="AG691" s="14">
        <f t="shared" ca="1" si="590"/>
        <v>2000</v>
      </c>
      <c r="AH691" s="14">
        <f t="shared" ca="1" si="601"/>
        <v>376.38500000000204</v>
      </c>
      <c r="AI691" s="14">
        <f t="shared" ca="1" si="563"/>
        <v>1623.614999999998</v>
      </c>
      <c r="AJ691" s="14">
        <f t="shared" ca="1" si="564"/>
        <v>1623.614999999998</v>
      </c>
      <c r="AK691" s="14">
        <f t="shared" ca="1" si="574"/>
        <v>1287489.5629979603</v>
      </c>
      <c r="AL691" s="15">
        <f ca="1">SUM(AJ$12:AJ691)</f>
        <v>658545.34100000025</v>
      </c>
      <c r="AM691" s="16">
        <f ca="1">SUM(AH$12:AH691)+SUMIF(AI$12:AI691, "&lt;0")</f>
        <v>628944.22199796024</v>
      </c>
      <c r="AO691" s="9">
        <v>44862</v>
      </c>
      <c r="AP691" s="14">
        <f t="shared" ca="1" si="565"/>
        <v>3000</v>
      </c>
      <c r="AQ691" s="14">
        <f t="shared" ca="1" si="595"/>
        <v>3000</v>
      </c>
      <c r="AR691" s="14">
        <f t="shared" ca="1" si="602"/>
        <v>757.71948062249976</v>
      </c>
      <c r="AS691" s="14">
        <f t="shared" ca="1" si="575"/>
        <v>2242.2805193775002</v>
      </c>
      <c r="AT691" s="14">
        <f t="shared" ca="1" si="576"/>
        <v>2242.2805193775002</v>
      </c>
      <c r="AU691" s="14">
        <f t="shared" ca="1" si="609"/>
        <v>1870390.7878561858</v>
      </c>
      <c r="AV691" s="15">
        <f ca="1">SUM(AT$12:AT691)</f>
        <v>955389.62910304463</v>
      </c>
      <c r="AW691" s="16">
        <f ca="1">SUM(AR$12:AR691)+SUMIF(AS$12:AS691, "&lt;0")</f>
        <v>915001.15875314118</v>
      </c>
      <c r="AX691" s="15"/>
      <c r="AZ691" s="9">
        <v>44862</v>
      </c>
      <c r="BA691" s="14">
        <f t="shared" ca="1" si="587"/>
        <v>1500</v>
      </c>
      <c r="BB691" s="14">
        <f t="shared" ca="1" si="596"/>
        <v>1500</v>
      </c>
      <c r="BC691" s="14">
        <f t="shared" ca="1" si="603"/>
        <v>0</v>
      </c>
      <c r="BD691" s="14">
        <f t="shared" ca="1" si="577"/>
        <v>1500</v>
      </c>
      <c r="BE691" s="14">
        <f t="shared" ca="1" si="578"/>
        <v>1500</v>
      </c>
      <c r="BF691" s="14">
        <f t="shared" ca="1" si="610"/>
        <v>982964.94699999993</v>
      </c>
      <c r="BG691" s="15">
        <f ca="1">SUM(BE$12:BE691)</f>
        <v>502421.72600000008</v>
      </c>
      <c r="BH691" s="16">
        <f ca="1">SUM(BC$12:BC691)+SUMIF(BD$12:BD691, "&lt;0")</f>
        <v>480543.22099999996</v>
      </c>
      <c r="BJ691" s="9">
        <v>44862</v>
      </c>
      <c r="BK691" s="14">
        <f t="shared" ca="1" si="588"/>
        <v>1750</v>
      </c>
      <c r="BL691" s="14">
        <f t="shared" ca="1" si="597"/>
        <v>1750</v>
      </c>
      <c r="BM691" s="14">
        <f t="shared" ca="1" si="604"/>
        <v>126.38500000000204</v>
      </c>
      <c r="BN691" s="14">
        <f t="shared" ca="1" si="579"/>
        <v>1623.614999999998</v>
      </c>
      <c r="BO691" s="14">
        <f t="shared" ca="1" si="580"/>
        <v>1623.614999999998</v>
      </c>
      <c r="BP691" s="14">
        <f t="shared" ca="1" si="611"/>
        <v>1135714.9469999999</v>
      </c>
      <c r="BQ691" s="15">
        <f ca="1">SUM(BO$12:BO691)</f>
        <v>580545.34099999978</v>
      </c>
      <c r="BR691" s="16">
        <f ca="1">SUM(BM$12:BM691)+SUMIF(BN$12:BN691, "&lt;0")</f>
        <v>555169.60600000003</v>
      </c>
      <c r="BT691" s="9">
        <v>44862</v>
      </c>
      <c r="BU691" s="14">
        <f t="shared" ca="1" si="566"/>
        <v>2000</v>
      </c>
      <c r="BV691" s="14">
        <f t="shared" ca="1" si="591"/>
        <v>2000</v>
      </c>
      <c r="BW691" s="14">
        <f t="shared" ca="1" si="605"/>
        <v>376.38500000000204</v>
      </c>
      <c r="BX691" s="14">
        <f t="shared" ca="1" si="567"/>
        <v>1623.614999999998</v>
      </c>
      <c r="BY691" s="14">
        <f t="shared" ca="1" si="568"/>
        <v>1623.614999999998</v>
      </c>
      <c r="BZ691" s="14">
        <f t="shared" ca="1" si="581"/>
        <v>1287489.5629979603</v>
      </c>
      <c r="CA691" s="15">
        <f ca="1">SUM(BY$12:BY691)</f>
        <v>658545.34100000025</v>
      </c>
      <c r="CB691" s="16">
        <f ca="1">SUM(BW$12:BW691)+SUMIF(BX$12:BX691, "&lt;0")</f>
        <v>628944.22199796024</v>
      </c>
      <c r="CD691" s="9">
        <v>44862</v>
      </c>
      <c r="CE691" s="14">
        <f t="shared" ca="1" si="589"/>
        <v>2500</v>
      </c>
      <c r="CF691" s="14">
        <f t="shared" ca="1" si="598"/>
        <v>2500</v>
      </c>
      <c r="CG691" s="14">
        <f t="shared" ca="1" si="606"/>
        <v>422.67537961774087</v>
      </c>
      <c r="CH691" s="14">
        <f t="shared" ca="1" si="582"/>
        <v>2077.3246203822591</v>
      </c>
      <c r="CI691" s="14">
        <f t="shared" ca="1" si="583"/>
        <v>2077.3246203822591</v>
      </c>
      <c r="CJ691" s="14">
        <f t="shared" ca="1" si="612"/>
        <v>1583787.2951667549</v>
      </c>
      <c r="CK691" s="15">
        <f ca="1">SUM(CI$12:CI691)</f>
        <v>810776.2701395331</v>
      </c>
      <c r="CL691" s="16">
        <f ca="1">SUM(CG$12:CG691)+SUMIF(CH$12:CH691, "&lt;0")</f>
        <v>773011.02502722165</v>
      </c>
    </row>
    <row r="692" spans="1:90" x14ac:dyDescent="0.2">
      <c r="A692" s="24">
        <v>44863</v>
      </c>
      <c r="B692" s="54">
        <f ca="1">IF($A692&gt;= $C$5,$C$6, INDEX('Historical Data'!$D$2:$D$745, MATCH(A692, 'Historical Data'!$B$2:$B$745, 0)))</f>
        <v>1295.6389999999997</v>
      </c>
      <c r="C692" s="14">
        <f t="shared" ca="1" si="592"/>
        <v>1295.6389999999994</v>
      </c>
      <c r="D692" s="14">
        <f t="shared" ca="1" si="560"/>
        <v>0</v>
      </c>
      <c r="E692" s="14">
        <f t="shared" ca="1" si="569"/>
        <v>1295.6389999999997</v>
      </c>
      <c r="F692" s="14">
        <f t="shared" ca="1" si="561"/>
        <v>1295.6389999999997</v>
      </c>
      <c r="G692" s="14">
        <f t="shared" ca="1" si="584"/>
        <v>859396.01499999571</v>
      </c>
      <c r="H692" s="15">
        <f ca="1">SUM(F$12:F692)</f>
        <v>439752.37200000044</v>
      </c>
      <c r="I692" s="16">
        <f ca="1">SUM(D$12:D692)+SUMIF(E$12:E692, "&lt;0")</f>
        <v>419643.64300000016</v>
      </c>
      <c r="J692" s="15"/>
      <c r="K692" s="9">
        <v>44863</v>
      </c>
      <c r="L692" s="14">
        <f t="shared" ca="1" si="585"/>
        <v>1788.5130798771124</v>
      </c>
      <c r="M692" s="14">
        <f t="shared" ca="1" si="593"/>
        <v>1788.5130798771129</v>
      </c>
      <c r="N692" s="14">
        <f t="shared" ca="1" si="599"/>
        <v>0</v>
      </c>
      <c r="O692" s="14">
        <f t="shared" ca="1" si="570"/>
        <v>1788.5130798771124</v>
      </c>
      <c r="P692" s="14">
        <f t="shared" ca="1" si="571"/>
        <v>1788.5130798771124</v>
      </c>
      <c r="Q692" s="14">
        <f t="shared" ca="1" si="607"/>
        <v>1161034.9518847924</v>
      </c>
      <c r="R692" s="15">
        <f ca="1">SUM(P$12:P692)</f>
        <v>594349.93500153522</v>
      </c>
      <c r="S692" s="16">
        <f ca="1">SUM(N$12:N692)+SUMIF(O$12:O692, "&lt;0")</f>
        <v>566685.0168832558</v>
      </c>
      <c r="U692" s="9">
        <v>44863</v>
      </c>
      <c r="V692" s="14">
        <f t="shared" ca="1" si="586"/>
        <v>1250</v>
      </c>
      <c r="W692" s="14">
        <f t="shared" ca="1" si="594"/>
        <v>1250</v>
      </c>
      <c r="X692" s="14">
        <f t="shared" ca="1" si="600"/>
        <v>0</v>
      </c>
      <c r="Y692" s="14">
        <f t="shared" ca="1" si="572"/>
        <v>1250</v>
      </c>
      <c r="Z692" s="14">
        <f t="shared" ca="1" si="573"/>
        <v>1250</v>
      </c>
      <c r="AA692" s="14">
        <f t="shared" ca="1" si="608"/>
        <v>831464.94699999993</v>
      </c>
      <c r="AB692" s="15">
        <f ca="1">SUM(Z$12:Z692)</f>
        <v>425421.72599999997</v>
      </c>
      <c r="AC692" s="16">
        <f ca="1">SUM(X$12:X692)+SUMIF(Y$12:Y692, "&lt;0")</f>
        <v>406043.22100000008</v>
      </c>
      <c r="AE692" s="9">
        <v>44863</v>
      </c>
      <c r="AF692" s="14">
        <f t="shared" ca="1" si="562"/>
        <v>2000</v>
      </c>
      <c r="AG692" s="14">
        <f t="shared" ca="1" si="590"/>
        <v>2000</v>
      </c>
      <c r="AH692" s="14">
        <f t="shared" ca="1" si="601"/>
        <v>118.97699999999895</v>
      </c>
      <c r="AI692" s="14">
        <f t="shared" ca="1" si="563"/>
        <v>1881.023000000001</v>
      </c>
      <c r="AJ692" s="14">
        <f t="shared" ca="1" si="564"/>
        <v>1881.023000000001</v>
      </c>
      <c r="AK692" s="14">
        <f t="shared" ca="1" si="574"/>
        <v>1289489.5629979603</v>
      </c>
      <c r="AL692" s="15">
        <f ca="1">SUM(AJ$12:AJ692)</f>
        <v>660426.36400000029</v>
      </c>
      <c r="AM692" s="16">
        <f ca="1">SUM(AH$12:AH692)+SUMIF(AI$12:AI692, "&lt;0")</f>
        <v>629063.19899796019</v>
      </c>
      <c r="AO692" s="9">
        <v>44863</v>
      </c>
      <c r="AP692" s="14">
        <f t="shared" ca="1" si="565"/>
        <v>3000</v>
      </c>
      <c r="AQ692" s="14">
        <f t="shared" ca="1" si="595"/>
        <v>3000</v>
      </c>
      <c r="AR692" s="14">
        <f t="shared" ca="1" si="602"/>
        <v>500.31148062249622</v>
      </c>
      <c r="AS692" s="14">
        <f t="shared" ca="1" si="575"/>
        <v>2499.6885193775038</v>
      </c>
      <c r="AT692" s="14">
        <f t="shared" ca="1" si="576"/>
        <v>2499.6885193775038</v>
      </c>
      <c r="AU692" s="14">
        <f t="shared" ca="1" si="609"/>
        <v>1873390.7878561858</v>
      </c>
      <c r="AV692" s="15">
        <f ca="1">SUM(AT$12:AT692)</f>
        <v>957889.31762242212</v>
      </c>
      <c r="AW692" s="16">
        <f ca="1">SUM(AR$12:AR692)+SUMIF(AS$12:AS692, "&lt;0")</f>
        <v>915501.47023376368</v>
      </c>
      <c r="AX692" s="15"/>
      <c r="AZ692" s="9">
        <v>44863</v>
      </c>
      <c r="BA692" s="14">
        <f t="shared" ca="1" si="587"/>
        <v>1500</v>
      </c>
      <c r="BB692" s="14">
        <f t="shared" ca="1" si="596"/>
        <v>1500</v>
      </c>
      <c r="BC692" s="14">
        <f t="shared" ca="1" si="603"/>
        <v>0</v>
      </c>
      <c r="BD692" s="14">
        <f t="shared" ca="1" si="577"/>
        <v>1500</v>
      </c>
      <c r="BE692" s="14">
        <f t="shared" ca="1" si="578"/>
        <v>1500</v>
      </c>
      <c r="BF692" s="14">
        <f t="shared" ca="1" si="610"/>
        <v>984464.94699999993</v>
      </c>
      <c r="BG692" s="15">
        <f ca="1">SUM(BE$12:BE692)</f>
        <v>503921.72600000008</v>
      </c>
      <c r="BH692" s="16">
        <f ca="1">SUM(BC$12:BC692)+SUMIF(BD$12:BD692, "&lt;0")</f>
        <v>480543.22099999996</v>
      </c>
      <c r="BJ692" s="9">
        <v>44863</v>
      </c>
      <c r="BK692" s="14">
        <f t="shared" ca="1" si="588"/>
        <v>1750</v>
      </c>
      <c r="BL692" s="14">
        <f t="shared" ca="1" si="597"/>
        <v>1750</v>
      </c>
      <c r="BM692" s="14">
        <f t="shared" ca="1" si="604"/>
        <v>0</v>
      </c>
      <c r="BN692" s="14">
        <f t="shared" ca="1" si="579"/>
        <v>1750</v>
      </c>
      <c r="BO692" s="14">
        <f t="shared" ca="1" si="580"/>
        <v>1750</v>
      </c>
      <c r="BP692" s="14">
        <f t="shared" ca="1" si="611"/>
        <v>1137464.9469999999</v>
      </c>
      <c r="BQ692" s="15">
        <f ca="1">SUM(BO$12:BO692)</f>
        <v>582295.34099999978</v>
      </c>
      <c r="BR692" s="16">
        <f ca="1">SUM(BM$12:BM692)+SUMIF(BN$12:BN692, "&lt;0")</f>
        <v>555169.60600000003</v>
      </c>
      <c r="BT692" s="9">
        <v>44863</v>
      </c>
      <c r="BU692" s="14">
        <f t="shared" ca="1" si="566"/>
        <v>2000</v>
      </c>
      <c r="BV692" s="14">
        <f t="shared" ca="1" si="591"/>
        <v>2000</v>
      </c>
      <c r="BW692" s="14">
        <f t="shared" ca="1" si="605"/>
        <v>118.97699999999895</v>
      </c>
      <c r="BX692" s="14">
        <f t="shared" ca="1" si="567"/>
        <v>1881.023000000001</v>
      </c>
      <c r="BY692" s="14">
        <f t="shared" ca="1" si="568"/>
        <v>1881.023000000001</v>
      </c>
      <c r="BZ692" s="14">
        <f t="shared" ca="1" si="581"/>
        <v>1289489.5629979603</v>
      </c>
      <c r="CA692" s="15">
        <f ca="1">SUM(BY$12:BY692)</f>
        <v>660426.36400000029</v>
      </c>
      <c r="CB692" s="16">
        <f ca="1">SUM(BW$12:BW692)+SUMIF(BX$12:BX692, "&lt;0")</f>
        <v>629063.19899796019</v>
      </c>
      <c r="CD692" s="9">
        <v>44863</v>
      </c>
      <c r="CE692" s="14">
        <f t="shared" ca="1" si="589"/>
        <v>2500</v>
      </c>
      <c r="CF692" s="14">
        <f t="shared" ca="1" si="598"/>
        <v>2500</v>
      </c>
      <c r="CG692" s="14">
        <f t="shared" ca="1" si="606"/>
        <v>191.04510959180016</v>
      </c>
      <c r="CH692" s="14">
        <f t="shared" ca="1" si="582"/>
        <v>2308.9548904081998</v>
      </c>
      <c r="CI692" s="14">
        <f t="shared" ca="1" si="583"/>
        <v>2308.9548904081998</v>
      </c>
      <c r="CJ692" s="14">
        <f t="shared" ca="1" si="612"/>
        <v>1586287.2951667549</v>
      </c>
      <c r="CK692" s="15">
        <f ca="1">SUM(CI$12:CI692)</f>
        <v>813085.2250299413</v>
      </c>
      <c r="CL692" s="16">
        <f ca="1">SUM(CG$12:CG692)+SUMIF(CH$12:CH692, "&lt;0")</f>
        <v>773202.07013681345</v>
      </c>
    </row>
    <row r="693" spans="1:90" x14ac:dyDescent="0.2">
      <c r="A693" s="24">
        <v>44864</v>
      </c>
      <c r="B693" s="54">
        <f ca="1">IF($A693&gt;= $C$5,$C$6, INDEX('Historical Data'!$D$2:$D$745, MATCH(A693, 'Historical Data'!$B$2:$B$745, 0)))</f>
        <v>1295.6389999999997</v>
      </c>
      <c r="C693" s="14">
        <f t="shared" ca="1" si="592"/>
        <v>1295.6389999999994</v>
      </c>
      <c r="D693" s="14">
        <f t="shared" ca="1" si="560"/>
        <v>4.6250000000050022</v>
      </c>
      <c r="E693" s="14">
        <f t="shared" ca="1" si="569"/>
        <v>1291.0139999999947</v>
      </c>
      <c r="F693" s="14">
        <f t="shared" ca="1" si="561"/>
        <v>1291.0139999999947</v>
      </c>
      <c r="G693" s="14">
        <f t="shared" ca="1" si="584"/>
        <v>860691.65399999567</v>
      </c>
      <c r="H693" s="15">
        <f ca="1">SUM(F$12:F693)</f>
        <v>441043.38600000041</v>
      </c>
      <c r="I693" s="16">
        <f ca="1">SUM(D$12:D693)+SUMIF(E$12:E693, "&lt;0")</f>
        <v>419648.26800000016</v>
      </c>
      <c r="J693" s="15"/>
      <c r="K693" s="9">
        <v>44864</v>
      </c>
      <c r="L693" s="14">
        <f t="shared" ca="1" si="585"/>
        <v>1788.5130798771124</v>
      </c>
      <c r="M693" s="14">
        <f t="shared" ca="1" si="593"/>
        <v>1788.5130798771129</v>
      </c>
      <c r="N693" s="14">
        <f t="shared" ca="1" si="599"/>
        <v>1318.3491597542288</v>
      </c>
      <c r="O693" s="14">
        <f t="shared" ca="1" si="570"/>
        <v>470.16392012288361</v>
      </c>
      <c r="P693" s="14">
        <f t="shared" ca="1" si="571"/>
        <v>470.16392012288361</v>
      </c>
      <c r="Q693" s="14">
        <f t="shared" ca="1" si="607"/>
        <v>1162823.4649646694</v>
      </c>
      <c r="R693" s="15">
        <f ca="1">SUM(P$12:P693)</f>
        <v>594820.09892165812</v>
      </c>
      <c r="S693" s="16">
        <f ca="1">SUM(N$12:N693)+SUMIF(O$12:O693, "&lt;0")</f>
        <v>568003.36604301003</v>
      </c>
      <c r="U693" s="9">
        <v>44864</v>
      </c>
      <c r="V693" s="14">
        <f t="shared" ca="1" si="586"/>
        <v>1250</v>
      </c>
      <c r="W693" s="14">
        <f t="shared" ca="1" si="594"/>
        <v>1250</v>
      </c>
      <c r="X693" s="14">
        <f t="shared" ca="1" si="600"/>
        <v>0</v>
      </c>
      <c r="Y693" s="14">
        <f t="shared" ca="1" si="572"/>
        <v>1250</v>
      </c>
      <c r="Z693" s="14">
        <f t="shared" ca="1" si="573"/>
        <v>1250</v>
      </c>
      <c r="AA693" s="14">
        <f t="shared" ca="1" si="608"/>
        <v>832714.94699999993</v>
      </c>
      <c r="AB693" s="15">
        <f ca="1">SUM(Z$12:Z693)</f>
        <v>426671.72599999997</v>
      </c>
      <c r="AC693" s="16">
        <f ca="1">SUM(X$12:X693)+SUMIF(Y$12:Y693, "&lt;0")</f>
        <v>406043.22100000008</v>
      </c>
      <c r="AE693" s="9">
        <v>44864</v>
      </c>
      <c r="AF693" s="14">
        <f t="shared" ca="1" si="562"/>
        <v>2000</v>
      </c>
      <c r="AG693" s="14">
        <f t="shared" ca="1" si="590"/>
        <v>2000</v>
      </c>
      <c r="AH693" s="14">
        <f t="shared" ca="1" si="601"/>
        <v>1622.346000000005</v>
      </c>
      <c r="AI693" s="14">
        <f t="shared" ca="1" si="563"/>
        <v>377.65399999999499</v>
      </c>
      <c r="AJ693" s="14">
        <f t="shared" ca="1" si="564"/>
        <v>377.65399999999499</v>
      </c>
      <c r="AK693" s="14">
        <f t="shared" ca="1" si="574"/>
        <v>1291489.5629979603</v>
      </c>
      <c r="AL693" s="15">
        <f ca="1">SUM(AJ$12:AJ693)</f>
        <v>660804.01800000027</v>
      </c>
      <c r="AM693" s="16">
        <f ca="1">SUM(AH$12:AH693)+SUMIF(AI$12:AI693, "&lt;0")</f>
        <v>630685.54499796021</v>
      </c>
      <c r="AO693" s="9">
        <v>44864</v>
      </c>
      <c r="AP693" s="14">
        <f t="shared" ca="1" si="565"/>
        <v>3000</v>
      </c>
      <c r="AQ693" s="14">
        <f t="shared" ca="1" si="595"/>
        <v>3000</v>
      </c>
      <c r="AR693" s="14">
        <f t="shared" ca="1" si="602"/>
        <v>2003.6804806225018</v>
      </c>
      <c r="AS693" s="14">
        <f t="shared" ca="1" si="575"/>
        <v>996.31951937749818</v>
      </c>
      <c r="AT693" s="14">
        <f t="shared" ca="1" si="576"/>
        <v>996.31951937749818</v>
      </c>
      <c r="AU693" s="14">
        <f t="shared" ca="1" si="609"/>
        <v>1876390.7878561858</v>
      </c>
      <c r="AV693" s="15">
        <f ca="1">SUM(AT$12:AT693)</f>
        <v>958885.63714179967</v>
      </c>
      <c r="AW693" s="16">
        <f ca="1">SUM(AR$12:AR693)+SUMIF(AS$12:AS693, "&lt;0")</f>
        <v>917505.15071438614</v>
      </c>
      <c r="AX693" s="15"/>
      <c r="AZ693" s="9">
        <v>44864</v>
      </c>
      <c r="BA693" s="14">
        <f t="shared" ca="1" si="587"/>
        <v>1500</v>
      </c>
      <c r="BB693" s="14">
        <f t="shared" ca="1" si="596"/>
        <v>1500</v>
      </c>
      <c r="BC693" s="14">
        <f t="shared" ca="1" si="603"/>
        <v>617.708000000006</v>
      </c>
      <c r="BD693" s="14">
        <f t="shared" ca="1" si="577"/>
        <v>882.291999999994</v>
      </c>
      <c r="BE693" s="14">
        <f t="shared" ca="1" si="578"/>
        <v>882.291999999994</v>
      </c>
      <c r="BF693" s="14">
        <f t="shared" ca="1" si="610"/>
        <v>985964.94699999993</v>
      </c>
      <c r="BG693" s="15">
        <f ca="1">SUM(BE$12:BE693)</f>
        <v>504804.0180000001</v>
      </c>
      <c r="BH693" s="16">
        <f ca="1">SUM(BC$12:BC693)+SUMIF(BD$12:BD693, "&lt;0")</f>
        <v>481160.92899999995</v>
      </c>
      <c r="BJ693" s="9">
        <v>44864</v>
      </c>
      <c r="BK693" s="14">
        <f t="shared" ca="1" si="588"/>
        <v>1750</v>
      </c>
      <c r="BL693" s="14">
        <f t="shared" ca="1" si="597"/>
        <v>1750</v>
      </c>
      <c r="BM693" s="14">
        <f t="shared" ca="1" si="604"/>
        <v>1241.323000000004</v>
      </c>
      <c r="BN693" s="14">
        <f t="shared" ca="1" si="579"/>
        <v>508.67699999999604</v>
      </c>
      <c r="BO693" s="14">
        <f t="shared" ca="1" si="580"/>
        <v>508.67699999999604</v>
      </c>
      <c r="BP693" s="14">
        <f t="shared" ca="1" si="611"/>
        <v>1139214.9469999999</v>
      </c>
      <c r="BQ693" s="15">
        <f ca="1">SUM(BO$12:BO693)</f>
        <v>582804.01799999981</v>
      </c>
      <c r="BR693" s="16">
        <f ca="1">SUM(BM$12:BM693)+SUMIF(BN$12:BN693, "&lt;0")</f>
        <v>556410.929</v>
      </c>
      <c r="BT693" s="9">
        <v>44864</v>
      </c>
      <c r="BU693" s="14">
        <f t="shared" ca="1" si="566"/>
        <v>2000</v>
      </c>
      <c r="BV693" s="14">
        <f t="shared" ca="1" si="591"/>
        <v>2000</v>
      </c>
      <c r="BW693" s="14">
        <f t="shared" ca="1" si="605"/>
        <v>1622.346000000005</v>
      </c>
      <c r="BX693" s="14">
        <f t="shared" ca="1" si="567"/>
        <v>377.65399999999499</v>
      </c>
      <c r="BY693" s="14">
        <f t="shared" ca="1" si="568"/>
        <v>377.65399999999499</v>
      </c>
      <c r="BZ693" s="14">
        <f t="shared" ca="1" si="581"/>
        <v>1291489.5629979603</v>
      </c>
      <c r="CA693" s="15">
        <f ca="1">SUM(BY$12:BY693)</f>
        <v>660804.01800000027</v>
      </c>
      <c r="CB693" s="16">
        <f ca="1">SUM(BW$12:BW693)+SUMIF(BX$12:BX693, "&lt;0")</f>
        <v>630685.54499796021</v>
      </c>
      <c r="CD693" s="9">
        <v>44864</v>
      </c>
      <c r="CE693" s="14">
        <f t="shared" ca="1" si="589"/>
        <v>2500</v>
      </c>
      <c r="CF693" s="14">
        <f t="shared" ca="1" si="598"/>
        <v>2500</v>
      </c>
      <c r="CG693" s="14">
        <f t="shared" ca="1" si="606"/>
        <v>1720.1918395658686</v>
      </c>
      <c r="CH693" s="14">
        <f t="shared" ca="1" si="582"/>
        <v>779.80816043413142</v>
      </c>
      <c r="CI693" s="14">
        <f t="shared" ca="1" si="583"/>
        <v>779.80816043413142</v>
      </c>
      <c r="CJ693" s="14">
        <f t="shared" ca="1" si="612"/>
        <v>1588787.2951667549</v>
      </c>
      <c r="CK693" s="15">
        <f ca="1">SUM(CI$12:CI693)</f>
        <v>813865.03319037543</v>
      </c>
      <c r="CL693" s="16">
        <f ca="1">SUM(CG$12:CG693)+SUMIF(CH$12:CH693, "&lt;0")</f>
        <v>774922.26197637932</v>
      </c>
    </row>
    <row r="694" spans="1:90" x14ac:dyDescent="0.2">
      <c r="A694" s="24">
        <v>44865</v>
      </c>
      <c r="B694" s="54">
        <f ca="1">IF($A694&gt;= $C$5,$C$6, INDEX('Historical Data'!$D$2:$D$745, MATCH(A694, 'Historical Data'!$B$2:$B$745, 0)))</f>
        <v>1295.6389999999997</v>
      </c>
      <c r="C694" s="14">
        <f t="shared" ca="1" si="592"/>
        <v>1295.6389999999994</v>
      </c>
      <c r="D694" s="14">
        <f t="shared" ca="1" si="560"/>
        <v>628.47899999999618</v>
      </c>
      <c r="E694" s="14">
        <f t="shared" ca="1" si="569"/>
        <v>667.16000000000349</v>
      </c>
      <c r="F694" s="14">
        <f t="shared" ca="1" si="561"/>
        <v>667.16000000000349</v>
      </c>
      <c r="G694" s="14">
        <f t="shared" ca="1" si="584"/>
        <v>861987.29299999564</v>
      </c>
      <c r="H694" s="15">
        <f ca="1">SUM(F$12:F694)</f>
        <v>441710.54600000044</v>
      </c>
      <c r="I694" s="16">
        <f ca="1">SUM(D$12:D694)+SUMIF(E$12:E694, "&lt;0")</f>
        <v>420276.74700000015</v>
      </c>
      <c r="J694" s="15"/>
      <c r="K694" s="9">
        <v>44865</v>
      </c>
      <c r="L694" s="14">
        <f t="shared" ca="1" si="585"/>
        <v>1788.5130798771124</v>
      </c>
      <c r="M694" s="14">
        <f t="shared" ca="1" si="593"/>
        <v>1788.5130798771129</v>
      </c>
      <c r="N694" s="14">
        <f t="shared" ca="1" si="599"/>
        <v>1121.3530798771089</v>
      </c>
      <c r="O694" s="14">
        <f t="shared" ca="1" si="570"/>
        <v>667.16000000000349</v>
      </c>
      <c r="P694" s="14">
        <f t="shared" ca="1" si="571"/>
        <v>667.16000000000349</v>
      </c>
      <c r="Q694" s="14">
        <f t="shared" ca="1" si="607"/>
        <v>1164611.9780445464</v>
      </c>
      <c r="R694" s="15">
        <f ca="1">SUM(P$12:P694)</f>
        <v>595487.25892165815</v>
      </c>
      <c r="S694" s="16">
        <f ca="1">SUM(N$12:N694)+SUMIF(O$12:O694, "&lt;0")</f>
        <v>569124.71912288712</v>
      </c>
      <c r="U694" s="9">
        <v>44865</v>
      </c>
      <c r="V694" s="14">
        <f t="shared" ca="1" si="586"/>
        <v>1250</v>
      </c>
      <c r="W694" s="14">
        <f t="shared" ca="1" si="594"/>
        <v>1250</v>
      </c>
      <c r="X694" s="14">
        <f t="shared" ca="1" si="600"/>
        <v>450.5480000000025</v>
      </c>
      <c r="Y694" s="14">
        <f t="shared" ca="1" si="572"/>
        <v>799.4519999999975</v>
      </c>
      <c r="Z694" s="14">
        <f t="shared" ca="1" si="573"/>
        <v>799.4519999999975</v>
      </c>
      <c r="AA694" s="14">
        <f t="shared" ca="1" si="608"/>
        <v>833964.94699999993</v>
      </c>
      <c r="AB694" s="15">
        <f ca="1">SUM(Z$12:Z694)</f>
        <v>427471.17799999996</v>
      </c>
      <c r="AC694" s="16">
        <f ca="1">SUM(X$12:X694)+SUMIF(Y$12:Y694, "&lt;0")</f>
        <v>406493.76900000009</v>
      </c>
      <c r="AE694" s="9">
        <v>44865</v>
      </c>
      <c r="AF694" s="14">
        <f t="shared" ca="1" si="562"/>
        <v>2000</v>
      </c>
      <c r="AG694" s="14">
        <f t="shared" ca="1" si="590"/>
        <v>2000</v>
      </c>
      <c r="AH694" s="14">
        <f t="shared" ca="1" si="601"/>
        <v>1332.8399999999965</v>
      </c>
      <c r="AI694" s="14">
        <f t="shared" ca="1" si="563"/>
        <v>667.16000000000349</v>
      </c>
      <c r="AJ694" s="14">
        <f t="shared" ca="1" si="564"/>
        <v>667.16000000000349</v>
      </c>
      <c r="AK694" s="14">
        <f t="shared" ca="1" si="574"/>
        <v>1293489.5629979603</v>
      </c>
      <c r="AL694" s="15">
        <f ca="1">SUM(AJ$12:AJ694)</f>
        <v>661471.17800000031</v>
      </c>
      <c r="AM694" s="16">
        <f ca="1">SUM(AH$12:AH694)+SUMIF(AI$12:AI694, "&lt;0")</f>
        <v>632018.38499796018</v>
      </c>
      <c r="AO694" s="9">
        <v>44865</v>
      </c>
      <c r="AP694" s="14">
        <f t="shared" ca="1" si="565"/>
        <v>3000</v>
      </c>
      <c r="AQ694" s="14">
        <f t="shared" ca="1" si="595"/>
        <v>3000</v>
      </c>
      <c r="AR694" s="14">
        <f t="shared" ca="1" si="602"/>
        <v>1714.1744806224938</v>
      </c>
      <c r="AS694" s="14">
        <f t="shared" ca="1" si="575"/>
        <v>1285.8255193775062</v>
      </c>
      <c r="AT694" s="14">
        <f t="shared" ca="1" si="576"/>
        <v>1285.8255193775062</v>
      </c>
      <c r="AU694" s="14">
        <f t="shared" ca="1" si="609"/>
        <v>1879390.7878561858</v>
      </c>
      <c r="AV694" s="15">
        <f ca="1">SUM(AT$12:AT694)</f>
        <v>960171.46266117715</v>
      </c>
      <c r="AW694" s="16">
        <f ca="1">SUM(AR$12:AR694)+SUMIF(AS$12:AS694, "&lt;0")</f>
        <v>919219.32519500866</v>
      </c>
      <c r="AX694" s="15"/>
      <c r="AZ694" s="9">
        <v>44865</v>
      </c>
      <c r="BA694" s="14">
        <f t="shared" ca="1" si="587"/>
        <v>1500</v>
      </c>
      <c r="BB694" s="14">
        <f t="shared" ca="1" si="596"/>
        <v>1500</v>
      </c>
      <c r="BC694" s="14">
        <f t="shared" ca="1" si="603"/>
        <v>832.83999999999651</v>
      </c>
      <c r="BD694" s="14">
        <f t="shared" ca="1" si="577"/>
        <v>667.16000000000349</v>
      </c>
      <c r="BE694" s="14">
        <f t="shared" ca="1" si="578"/>
        <v>667.16000000000349</v>
      </c>
      <c r="BF694" s="14">
        <f t="shared" ca="1" si="610"/>
        <v>987464.94699999993</v>
      </c>
      <c r="BG694" s="15">
        <f ca="1">SUM(BE$12:BE694)</f>
        <v>505471.17800000007</v>
      </c>
      <c r="BH694" s="16">
        <f ca="1">SUM(BC$12:BC694)+SUMIF(BD$12:BD694, "&lt;0")</f>
        <v>481993.76899999997</v>
      </c>
      <c r="BJ694" s="9">
        <v>44865</v>
      </c>
      <c r="BK694" s="14">
        <f t="shared" ca="1" si="588"/>
        <v>1750</v>
      </c>
      <c r="BL694" s="14">
        <f t="shared" ca="1" si="597"/>
        <v>1750</v>
      </c>
      <c r="BM694" s="14">
        <f t="shared" ca="1" si="604"/>
        <v>1082.8399999999965</v>
      </c>
      <c r="BN694" s="14">
        <f t="shared" ca="1" si="579"/>
        <v>667.16000000000349</v>
      </c>
      <c r="BO694" s="14">
        <f t="shared" ca="1" si="580"/>
        <v>667.16000000000349</v>
      </c>
      <c r="BP694" s="14">
        <f t="shared" ca="1" si="611"/>
        <v>1140964.9469999999</v>
      </c>
      <c r="BQ694" s="15">
        <f ca="1">SUM(BO$12:BO694)</f>
        <v>583471.17799999984</v>
      </c>
      <c r="BR694" s="16">
        <f ca="1">SUM(BM$12:BM694)+SUMIF(BN$12:BN694, "&lt;0")</f>
        <v>557493.76899999997</v>
      </c>
      <c r="BT694" s="9">
        <v>44865</v>
      </c>
      <c r="BU694" s="14">
        <f t="shared" ca="1" si="566"/>
        <v>2000</v>
      </c>
      <c r="BV694" s="14">
        <f t="shared" ca="1" si="591"/>
        <v>2000</v>
      </c>
      <c r="BW694" s="14">
        <f t="shared" ca="1" si="605"/>
        <v>1332.8399999999965</v>
      </c>
      <c r="BX694" s="14">
        <f t="shared" ca="1" si="567"/>
        <v>667.16000000000349</v>
      </c>
      <c r="BY694" s="14">
        <f t="shared" ca="1" si="568"/>
        <v>667.16000000000349</v>
      </c>
      <c r="BZ694" s="14">
        <f t="shared" ca="1" si="581"/>
        <v>1293489.5629979603</v>
      </c>
      <c r="CA694" s="15">
        <f ca="1">SUM(BY$12:BY694)</f>
        <v>661471.17800000031</v>
      </c>
      <c r="CB694" s="16">
        <f ca="1">SUM(BW$12:BW694)+SUMIF(BX$12:BX694, "&lt;0")</f>
        <v>632018.38499796018</v>
      </c>
      <c r="CD694" s="9">
        <v>44865</v>
      </c>
      <c r="CE694" s="14">
        <f t="shared" ca="1" si="589"/>
        <v>2500</v>
      </c>
      <c r="CF694" s="14">
        <f t="shared" ca="1" si="598"/>
        <v>2500</v>
      </c>
      <c r="CG694" s="14">
        <f t="shared" ca="1" si="606"/>
        <v>1456.4635695399229</v>
      </c>
      <c r="CH694" s="14">
        <f t="shared" ca="1" si="582"/>
        <v>1043.5364304600771</v>
      </c>
      <c r="CI694" s="14">
        <f t="shared" ca="1" si="583"/>
        <v>1043.5364304600771</v>
      </c>
      <c r="CJ694" s="14">
        <f t="shared" ca="1" si="612"/>
        <v>1591287.2951667549</v>
      </c>
      <c r="CK694" s="15">
        <f ca="1">SUM(CI$12:CI694)</f>
        <v>814908.56962083548</v>
      </c>
      <c r="CL694" s="16">
        <f ca="1">SUM(CG$12:CG694)+SUMIF(CH$12:CH694, "&lt;0")</f>
        <v>776378.72554591927</v>
      </c>
    </row>
    <row r="695" spans="1:90" x14ac:dyDescent="0.2">
      <c r="A695" s="24">
        <v>44866</v>
      </c>
      <c r="B695" s="54">
        <f ca="1">IF($A695&gt;= $C$5,$C$6, INDEX('Historical Data'!$D$2:$D$745, MATCH(A695, 'Historical Data'!$B$2:$B$745, 0)))</f>
        <v>1295.6389999999997</v>
      </c>
      <c r="C695" s="14">
        <f t="shared" ca="1" si="592"/>
        <v>1295.6389999999994</v>
      </c>
      <c r="D695" s="14">
        <f t="shared" ca="1" si="560"/>
        <v>1295.6389999999997</v>
      </c>
      <c r="E695" s="14">
        <f t="shared" ca="1" si="569"/>
        <v>0</v>
      </c>
      <c r="F695" s="14">
        <f t="shared" ca="1" si="561"/>
        <v>0</v>
      </c>
      <c r="G695" s="14">
        <f t="shared" ca="1" si="584"/>
        <v>863282.93199999561</v>
      </c>
      <c r="H695" s="15">
        <f ca="1">SUM(F$12:F695)</f>
        <v>441710.54600000044</v>
      </c>
      <c r="I695" s="16">
        <f ca="1">SUM(D$12:D695)+SUMIF(E$12:E695, "&lt;0")</f>
        <v>421572.38600000017</v>
      </c>
      <c r="J695" s="15"/>
      <c r="K695" s="9">
        <v>44866</v>
      </c>
      <c r="L695" s="14">
        <f t="shared" ca="1" si="585"/>
        <v>1788.5130798771124</v>
      </c>
      <c r="M695" s="14">
        <f t="shared" ca="1" si="593"/>
        <v>1788.5130798771129</v>
      </c>
      <c r="N695" s="14">
        <f t="shared" ca="1" si="599"/>
        <v>1788.5130798771124</v>
      </c>
      <c r="O695" s="14">
        <f t="shared" ca="1" si="570"/>
        <v>0</v>
      </c>
      <c r="P695" s="14">
        <f t="shared" ca="1" si="571"/>
        <v>0</v>
      </c>
      <c r="Q695" s="14">
        <f t="shared" ca="1" si="607"/>
        <v>1166400.4911244235</v>
      </c>
      <c r="R695" s="15">
        <f ca="1">SUM(P$12:P695)</f>
        <v>595487.25892165815</v>
      </c>
      <c r="S695" s="16">
        <f ca="1">SUM(N$12:N695)+SUMIF(O$12:O695, "&lt;0")</f>
        <v>570913.23220276425</v>
      </c>
      <c r="U695" s="9">
        <v>44866</v>
      </c>
      <c r="V695" s="14">
        <f t="shared" ca="1" si="586"/>
        <v>1250</v>
      </c>
      <c r="W695" s="14">
        <f t="shared" ca="1" si="594"/>
        <v>1250</v>
      </c>
      <c r="X695" s="14">
        <f t="shared" ca="1" si="600"/>
        <v>1250</v>
      </c>
      <c r="Y695" s="14">
        <f t="shared" ca="1" si="572"/>
        <v>0</v>
      </c>
      <c r="Z695" s="14">
        <f t="shared" ca="1" si="573"/>
        <v>0</v>
      </c>
      <c r="AA695" s="14">
        <f t="shared" ca="1" si="608"/>
        <v>835214.94699999993</v>
      </c>
      <c r="AB695" s="15">
        <f ca="1">SUM(Z$12:Z695)</f>
        <v>427471.17799999996</v>
      </c>
      <c r="AC695" s="16">
        <f ca="1">SUM(X$12:X695)+SUMIF(Y$12:Y695, "&lt;0")</f>
        <v>407743.76900000009</v>
      </c>
      <c r="AE695" s="9">
        <v>44866</v>
      </c>
      <c r="AF695" s="14">
        <f t="shared" ca="1" si="562"/>
        <v>2000</v>
      </c>
      <c r="AG695" s="14">
        <f t="shared" ca="1" si="590"/>
        <v>2000</v>
      </c>
      <c r="AH695" s="14">
        <f t="shared" ca="1" si="601"/>
        <v>2000</v>
      </c>
      <c r="AI695" s="14">
        <f t="shared" ca="1" si="563"/>
        <v>0</v>
      </c>
      <c r="AJ695" s="14">
        <f t="shared" ca="1" si="564"/>
        <v>0</v>
      </c>
      <c r="AK695" s="14">
        <f t="shared" ca="1" si="574"/>
        <v>1295489.5629979603</v>
      </c>
      <c r="AL695" s="15">
        <f ca="1">SUM(AJ$12:AJ695)</f>
        <v>661471.17800000031</v>
      </c>
      <c r="AM695" s="16">
        <f ca="1">SUM(AH$12:AH695)+SUMIF(AI$12:AI695, "&lt;0")</f>
        <v>634018.38499796018</v>
      </c>
      <c r="AO695" s="9">
        <v>44866</v>
      </c>
      <c r="AP695" s="14">
        <f t="shared" ca="1" si="565"/>
        <v>3000</v>
      </c>
      <c r="AQ695" s="14">
        <f t="shared" ca="1" si="595"/>
        <v>3000</v>
      </c>
      <c r="AR695" s="14">
        <f t="shared" ca="1" si="602"/>
        <v>2381.3344806224973</v>
      </c>
      <c r="AS695" s="14">
        <f t="shared" ca="1" si="575"/>
        <v>618.66551937750273</v>
      </c>
      <c r="AT695" s="14">
        <f t="shared" ca="1" si="576"/>
        <v>618.66551937750273</v>
      </c>
      <c r="AU695" s="14">
        <f t="shared" ca="1" si="609"/>
        <v>1882390.7878561858</v>
      </c>
      <c r="AV695" s="15">
        <f ca="1">SUM(AT$12:AT695)</f>
        <v>960790.1281805546</v>
      </c>
      <c r="AW695" s="16">
        <f ca="1">SUM(AR$12:AR695)+SUMIF(AS$12:AS695, "&lt;0")</f>
        <v>921600.65967563121</v>
      </c>
      <c r="AX695" s="15"/>
      <c r="AZ695" s="9">
        <v>44866</v>
      </c>
      <c r="BA695" s="14">
        <f t="shared" ca="1" si="587"/>
        <v>1500</v>
      </c>
      <c r="BB695" s="14">
        <f t="shared" ca="1" si="596"/>
        <v>1500</v>
      </c>
      <c r="BC695" s="14">
        <f t="shared" ca="1" si="603"/>
        <v>1500</v>
      </c>
      <c r="BD695" s="14">
        <f t="shared" ca="1" si="577"/>
        <v>0</v>
      </c>
      <c r="BE695" s="14">
        <f t="shared" ca="1" si="578"/>
        <v>0</v>
      </c>
      <c r="BF695" s="14">
        <f t="shared" ca="1" si="610"/>
        <v>988964.94699999993</v>
      </c>
      <c r="BG695" s="15">
        <f ca="1">SUM(BE$12:BE695)</f>
        <v>505471.17800000007</v>
      </c>
      <c r="BH695" s="16">
        <f ca="1">SUM(BC$12:BC695)+SUMIF(BD$12:BD695, "&lt;0")</f>
        <v>483493.76899999997</v>
      </c>
      <c r="BJ695" s="9">
        <v>44866</v>
      </c>
      <c r="BK695" s="14">
        <f t="shared" ca="1" si="588"/>
        <v>1750</v>
      </c>
      <c r="BL695" s="14">
        <f t="shared" ca="1" si="597"/>
        <v>1750</v>
      </c>
      <c r="BM695" s="14">
        <f t="shared" ca="1" si="604"/>
        <v>1750</v>
      </c>
      <c r="BN695" s="14">
        <f t="shared" ca="1" si="579"/>
        <v>0</v>
      </c>
      <c r="BO695" s="14">
        <f t="shared" ca="1" si="580"/>
        <v>0</v>
      </c>
      <c r="BP695" s="14">
        <f t="shared" ca="1" si="611"/>
        <v>1142714.9469999999</v>
      </c>
      <c r="BQ695" s="15">
        <f ca="1">SUM(BO$12:BO695)</f>
        <v>583471.17799999984</v>
      </c>
      <c r="BR695" s="16">
        <f ca="1">SUM(BM$12:BM695)+SUMIF(BN$12:BN695, "&lt;0")</f>
        <v>559243.76899999997</v>
      </c>
      <c r="BT695" s="9">
        <v>44866</v>
      </c>
      <c r="BU695" s="14">
        <f t="shared" ca="1" si="566"/>
        <v>2000</v>
      </c>
      <c r="BV695" s="14">
        <f t="shared" ca="1" si="591"/>
        <v>2000</v>
      </c>
      <c r="BW695" s="14">
        <f t="shared" ca="1" si="605"/>
        <v>2000</v>
      </c>
      <c r="BX695" s="14">
        <f t="shared" ca="1" si="567"/>
        <v>0</v>
      </c>
      <c r="BY695" s="14">
        <f t="shared" ca="1" si="568"/>
        <v>0</v>
      </c>
      <c r="BZ695" s="14">
        <f t="shared" ca="1" si="581"/>
        <v>1295489.5629979603</v>
      </c>
      <c r="CA695" s="15">
        <f ca="1">SUM(BY$12:BY695)</f>
        <v>661471.17800000031</v>
      </c>
      <c r="CB695" s="16">
        <f ca="1">SUM(BW$12:BW695)+SUMIF(BX$12:BX695, "&lt;0")</f>
        <v>634018.38499796018</v>
      </c>
      <c r="CD695" s="9">
        <v>44866</v>
      </c>
      <c r="CE695" s="14">
        <f t="shared" ca="1" si="589"/>
        <v>2500</v>
      </c>
      <c r="CF695" s="14">
        <f t="shared" ca="1" si="598"/>
        <v>2500</v>
      </c>
      <c r="CG695" s="14">
        <f t="shared" ca="1" si="606"/>
        <v>2149.4012995139892</v>
      </c>
      <c r="CH695" s="14">
        <f t="shared" ca="1" si="582"/>
        <v>350.59870048601078</v>
      </c>
      <c r="CI695" s="14">
        <f t="shared" ca="1" si="583"/>
        <v>350.59870048601078</v>
      </c>
      <c r="CJ695" s="14">
        <f t="shared" ca="1" si="612"/>
        <v>1593787.2951667549</v>
      </c>
      <c r="CK695" s="15">
        <f ca="1">SUM(CI$12:CI695)</f>
        <v>815259.16832132149</v>
      </c>
      <c r="CL695" s="16">
        <f ca="1">SUM(CG$12:CG695)+SUMIF(CH$12:CH695, "&lt;0")</f>
        <v>778528.12684543326</v>
      </c>
    </row>
    <row r="696" spans="1:90" x14ac:dyDescent="0.2">
      <c r="A696" s="24">
        <v>44867</v>
      </c>
      <c r="B696" s="54">
        <f ca="1">IF($A696&gt;= $C$5,$C$6, INDEX('Historical Data'!$D$2:$D$745, MATCH(A696, 'Historical Data'!$B$2:$B$745, 0)))</f>
        <v>1295.6389999999997</v>
      </c>
      <c r="C696" s="14">
        <f t="shared" ca="1" si="592"/>
        <v>1295.6389999999994</v>
      </c>
      <c r="D696" s="14">
        <f t="shared" ca="1" si="560"/>
        <v>697.48800000000165</v>
      </c>
      <c r="E696" s="14">
        <f t="shared" ca="1" si="569"/>
        <v>598.15099999999802</v>
      </c>
      <c r="F696" s="14">
        <f t="shared" ca="1" si="561"/>
        <v>598.15099999999802</v>
      </c>
      <c r="G696" s="14">
        <f t="shared" ca="1" si="584"/>
        <v>864578.57099999557</v>
      </c>
      <c r="H696" s="15">
        <f ca="1">SUM(F$12:F696)</f>
        <v>442308.69700000045</v>
      </c>
      <c r="I696" s="16">
        <f ca="1">SUM(D$12:D696)+SUMIF(E$12:E696, "&lt;0")</f>
        <v>422269.87400000019</v>
      </c>
      <c r="J696" s="15"/>
      <c r="K696" s="9">
        <v>44867</v>
      </c>
      <c r="L696" s="14">
        <f t="shared" ca="1" si="585"/>
        <v>1788.5130798771124</v>
      </c>
      <c r="M696" s="14">
        <f t="shared" ca="1" si="593"/>
        <v>1788.5130798771129</v>
      </c>
      <c r="N696" s="14">
        <f t="shared" ca="1" si="599"/>
        <v>1190.3620798771144</v>
      </c>
      <c r="O696" s="14">
        <f t="shared" ca="1" si="570"/>
        <v>598.15099999999802</v>
      </c>
      <c r="P696" s="14">
        <f t="shared" ca="1" si="571"/>
        <v>598.15099999999802</v>
      </c>
      <c r="Q696" s="14">
        <f t="shared" ca="1" si="607"/>
        <v>1168189.0042043005</v>
      </c>
      <c r="R696" s="15">
        <f ca="1">SUM(P$12:P696)</f>
        <v>596085.40992165811</v>
      </c>
      <c r="S696" s="16">
        <f ca="1">SUM(N$12:N696)+SUMIF(O$12:O696, "&lt;0")</f>
        <v>572103.59428264131</v>
      </c>
      <c r="U696" s="9">
        <v>44867</v>
      </c>
      <c r="V696" s="14">
        <f t="shared" ca="1" si="586"/>
        <v>1250</v>
      </c>
      <c r="W696" s="14">
        <f t="shared" ca="1" si="594"/>
        <v>1250</v>
      </c>
      <c r="X696" s="14">
        <f t="shared" ca="1" si="600"/>
        <v>651.84900000000198</v>
      </c>
      <c r="Y696" s="14">
        <f t="shared" ca="1" si="572"/>
        <v>598.15099999999802</v>
      </c>
      <c r="Z696" s="14">
        <f t="shared" ca="1" si="573"/>
        <v>598.15099999999802</v>
      </c>
      <c r="AA696" s="14">
        <f t="shared" ca="1" si="608"/>
        <v>836464.94699999993</v>
      </c>
      <c r="AB696" s="15">
        <f ca="1">SUM(Z$12:Z696)</f>
        <v>428069.32899999997</v>
      </c>
      <c r="AC696" s="16">
        <f ca="1">SUM(X$12:X696)+SUMIF(Y$12:Y696, "&lt;0")</f>
        <v>408395.61800000007</v>
      </c>
      <c r="AE696" s="9">
        <v>44867</v>
      </c>
      <c r="AF696" s="14">
        <f t="shared" ca="1" si="562"/>
        <v>2000</v>
      </c>
      <c r="AG696" s="14">
        <f t="shared" ca="1" si="590"/>
        <v>2000</v>
      </c>
      <c r="AH696" s="14">
        <f t="shared" ca="1" si="601"/>
        <v>1401.849000000002</v>
      </c>
      <c r="AI696" s="14">
        <f t="shared" ca="1" si="563"/>
        <v>598.15099999999802</v>
      </c>
      <c r="AJ696" s="14">
        <f t="shared" ca="1" si="564"/>
        <v>598.15099999999802</v>
      </c>
      <c r="AK696" s="14">
        <f t="shared" ca="1" si="574"/>
        <v>1297489.5629979603</v>
      </c>
      <c r="AL696" s="15">
        <f ca="1">SUM(AJ$12:AJ696)</f>
        <v>662069.32900000026</v>
      </c>
      <c r="AM696" s="16">
        <f ca="1">SUM(AH$12:AH696)+SUMIF(AI$12:AI696, "&lt;0")</f>
        <v>635420.23399796023</v>
      </c>
      <c r="AO696" s="9">
        <v>44867</v>
      </c>
      <c r="AP696" s="14">
        <f t="shared" ca="1" si="565"/>
        <v>3000</v>
      </c>
      <c r="AQ696" s="14">
        <f t="shared" ca="1" si="595"/>
        <v>3000</v>
      </c>
      <c r="AR696" s="14">
        <f t="shared" ca="1" si="602"/>
        <v>1783.1834806224992</v>
      </c>
      <c r="AS696" s="14">
        <f t="shared" ca="1" si="575"/>
        <v>1216.8165193775008</v>
      </c>
      <c r="AT696" s="14">
        <f t="shared" ca="1" si="576"/>
        <v>1216.8165193775008</v>
      </c>
      <c r="AU696" s="14">
        <f t="shared" ca="1" si="609"/>
        <v>1885390.7878561858</v>
      </c>
      <c r="AV696" s="15">
        <f ca="1">SUM(AT$12:AT696)</f>
        <v>962006.94469993212</v>
      </c>
      <c r="AW696" s="16">
        <f ca="1">SUM(AR$12:AR696)+SUMIF(AS$12:AS696, "&lt;0")</f>
        <v>923383.84315625369</v>
      </c>
      <c r="AX696" s="15"/>
      <c r="AZ696" s="9">
        <v>44867</v>
      </c>
      <c r="BA696" s="14">
        <f t="shared" ca="1" si="587"/>
        <v>1500</v>
      </c>
      <c r="BB696" s="14">
        <f t="shared" ca="1" si="596"/>
        <v>1500</v>
      </c>
      <c r="BC696" s="14">
        <f t="shared" ca="1" si="603"/>
        <v>901.84900000000198</v>
      </c>
      <c r="BD696" s="14">
        <f t="shared" ca="1" si="577"/>
        <v>598.15099999999802</v>
      </c>
      <c r="BE696" s="14">
        <f t="shared" ca="1" si="578"/>
        <v>598.15099999999802</v>
      </c>
      <c r="BF696" s="14">
        <f t="shared" ca="1" si="610"/>
        <v>990464.94699999993</v>
      </c>
      <c r="BG696" s="15">
        <f ca="1">SUM(BE$12:BE696)</f>
        <v>506069.32900000009</v>
      </c>
      <c r="BH696" s="16">
        <f ca="1">SUM(BC$12:BC696)+SUMIF(BD$12:BD696, "&lt;0")</f>
        <v>484395.61799999996</v>
      </c>
      <c r="BJ696" s="9">
        <v>44867</v>
      </c>
      <c r="BK696" s="14">
        <f t="shared" ca="1" si="588"/>
        <v>1750</v>
      </c>
      <c r="BL696" s="14">
        <f t="shared" ca="1" si="597"/>
        <v>1750</v>
      </c>
      <c r="BM696" s="14">
        <f t="shared" ca="1" si="604"/>
        <v>1151.849000000002</v>
      </c>
      <c r="BN696" s="14">
        <f t="shared" ca="1" si="579"/>
        <v>598.15099999999802</v>
      </c>
      <c r="BO696" s="14">
        <f t="shared" ca="1" si="580"/>
        <v>598.15099999999802</v>
      </c>
      <c r="BP696" s="14">
        <f t="shared" ca="1" si="611"/>
        <v>1144464.9469999999</v>
      </c>
      <c r="BQ696" s="15">
        <f ca="1">SUM(BO$12:BO696)</f>
        <v>584069.32899999979</v>
      </c>
      <c r="BR696" s="16">
        <f ca="1">SUM(BM$12:BM696)+SUMIF(BN$12:BN696, "&lt;0")</f>
        <v>560395.61800000002</v>
      </c>
      <c r="BT696" s="9">
        <v>44867</v>
      </c>
      <c r="BU696" s="14">
        <f t="shared" ca="1" si="566"/>
        <v>2000</v>
      </c>
      <c r="BV696" s="14">
        <f t="shared" ca="1" si="591"/>
        <v>2000</v>
      </c>
      <c r="BW696" s="14">
        <f t="shared" ca="1" si="605"/>
        <v>1401.849000000002</v>
      </c>
      <c r="BX696" s="14">
        <f t="shared" ca="1" si="567"/>
        <v>598.15099999999802</v>
      </c>
      <c r="BY696" s="14">
        <f t="shared" ca="1" si="568"/>
        <v>598.15099999999802</v>
      </c>
      <c r="BZ696" s="14">
        <f t="shared" ca="1" si="581"/>
        <v>1297489.5629979603</v>
      </c>
      <c r="CA696" s="15">
        <f ca="1">SUM(BY$12:BY696)</f>
        <v>662069.32900000026</v>
      </c>
      <c r="CB696" s="16">
        <f ca="1">SUM(BW$12:BW696)+SUMIF(BX$12:BX696, "&lt;0")</f>
        <v>635420.23399796023</v>
      </c>
      <c r="CD696" s="9">
        <v>44867</v>
      </c>
      <c r="CE696" s="14">
        <f t="shared" ca="1" si="589"/>
        <v>2500</v>
      </c>
      <c r="CF696" s="14">
        <f t="shared" ca="1" si="598"/>
        <v>2500</v>
      </c>
      <c r="CG696" s="14">
        <f t="shared" ca="1" si="606"/>
        <v>1577.0280294880536</v>
      </c>
      <c r="CH696" s="14">
        <f t="shared" ca="1" si="582"/>
        <v>922.97197051194644</v>
      </c>
      <c r="CI696" s="14">
        <f t="shared" ca="1" si="583"/>
        <v>922.97197051194644</v>
      </c>
      <c r="CJ696" s="14">
        <f t="shared" ca="1" si="612"/>
        <v>1596287.2951667549</v>
      </c>
      <c r="CK696" s="15">
        <f ca="1">SUM(CI$12:CI696)</f>
        <v>816182.14029183344</v>
      </c>
      <c r="CL696" s="16">
        <f ca="1">SUM(CG$12:CG696)+SUMIF(CH$12:CH696, "&lt;0")</f>
        <v>780105.15487492131</v>
      </c>
    </row>
    <row r="697" spans="1:90" x14ac:dyDescent="0.2">
      <c r="A697" s="24">
        <v>44868</v>
      </c>
      <c r="B697" s="54">
        <f ca="1">IF($A697&gt;= $C$5,$C$6, INDEX('Historical Data'!$D$2:$D$745, MATCH(A697, 'Historical Data'!$B$2:$B$745, 0)))</f>
        <v>1295.6389999999997</v>
      </c>
      <c r="C697" s="14">
        <f t="shared" ca="1" si="592"/>
        <v>1295.6389999999994</v>
      </c>
      <c r="D697" s="14">
        <f t="shared" ca="1" si="560"/>
        <v>1203.1669999999945</v>
      </c>
      <c r="E697" s="14">
        <f t="shared" ca="1" si="569"/>
        <v>92.47200000000521</v>
      </c>
      <c r="F697" s="14">
        <f t="shared" ca="1" si="561"/>
        <v>92.47200000000521</v>
      </c>
      <c r="G697" s="14">
        <f t="shared" ca="1" si="584"/>
        <v>865874.20999999554</v>
      </c>
      <c r="H697" s="15">
        <f ca="1">SUM(F$12:F697)</f>
        <v>442401.16900000046</v>
      </c>
      <c r="I697" s="16">
        <f ca="1">SUM(D$12:D697)+SUMIF(E$12:E697, "&lt;0")</f>
        <v>423473.0410000002</v>
      </c>
      <c r="J697" s="15"/>
      <c r="K697" s="9">
        <v>44868</v>
      </c>
      <c r="L697" s="14">
        <f t="shared" ca="1" si="585"/>
        <v>1788.5130798771124</v>
      </c>
      <c r="M697" s="14">
        <f t="shared" ca="1" si="593"/>
        <v>1788.5130798771129</v>
      </c>
      <c r="N697" s="14">
        <f t="shared" ca="1" si="599"/>
        <v>1696.0410798771072</v>
      </c>
      <c r="O697" s="14">
        <f t="shared" ca="1" si="570"/>
        <v>92.47200000000521</v>
      </c>
      <c r="P697" s="14">
        <f t="shared" ca="1" si="571"/>
        <v>92.47200000000521</v>
      </c>
      <c r="Q697" s="14">
        <f t="shared" ca="1" si="607"/>
        <v>1169977.5172841775</v>
      </c>
      <c r="R697" s="15">
        <f ca="1">SUM(P$12:P697)</f>
        <v>596177.88192165806</v>
      </c>
      <c r="S697" s="16">
        <f ca="1">SUM(N$12:N697)+SUMIF(O$12:O697, "&lt;0")</f>
        <v>573799.63536251837</v>
      </c>
      <c r="U697" s="9">
        <v>44868</v>
      </c>
      <c r="V697" s="14">
        <f t="shared" ca="1" si="586"/>
        <v>1250</v>
      </c>
      <c r="W697" s="14">
        <f t="shared" ca="1" si="594"/>
        <v>1250</v>
      </c>
      <c r="X697" s="14">
        <f t="shared" ca="1" si="600"/>
        <v>1157.5279999999948</v>
      </c>
      <c r="Y697" s="14">
        <f t="shared" ca="1" si="572"/>
        <v>92.47200000000521</v>
      </c>
      <c r="Z697" s="14">
        <f t="shared" ca="1" si="573"/>
        <v>92.47200000000521</v>
      </c>
      <c r="AA697" s="14">
        <f t="shared" ca="1" si="608"/>
        <v>837714.94699999993</v>
      </c>
      <c r="AB697" s="15">
        <f ca="1">SUM(Z$12:Z697)</f>
        <v>428161.80099999998</v>
      </c>
      <c r="AC697" s="16">
        <f ca="1">SUM(X$12:X697)+SUMIF(Y$12:Y697, "&lt;0")</f>
        <v>409553.14600000007</v>
      </c>
      <c r="AE697" s="9">
        <v>44868</v>
      </c>
      <c r="AF697" s="14">
        <f t="shared" ca="1" si="562"/>
        <v>2000</v>
      </c>
      <c r="AG697" s="14">
        <f t="shared" ca="1" si="590"/>
        <v>2000</v>
      </c>
      <c r="AH697" s="14">
        <f t="shared" ca="1" si="601"/>
        <v>1907.5279999999948</v>
      </c>
      <c r="AI697" s="14">
        <f t="shared" ca="1" si="563"/>
        <v>92.47200000000521</v>
      </c>
      <c r="AJ697" s="14">
        <f t="shared" ca="1" si="564"/>
        <v>92.47200000000521</v>
      </c>
      <c r="AK697" s="14">
        <f t="shared" ca="1" si="574"/>
        <v>1299489.5629979603</v>
      </c>
      <c r="AL697" s="15">
        <f ca="1">SUM(AJ$12:AJ697)</f>
        <v>662161.80100000021</v>
      </c>
      <c r="AM697" s="16">
        <f ca="1">SUM(AH$12:AH697)+SUMIF(AI$12:AI697, "&lt;0")</f>
        <v>637327.76199796028</v>
      </c>
      <c r="AO697" s="9">
        <v>44868</v>
      </c>
      <c r="AP697" s="14">
        <f t="shared" ca="1" si="565"/>
        <v>3000</v>
      </c>
      <c r="AQ697" s="14">
        <f t="shared" ca="1" si="595"/>
        <v>3000</v>
      </c>
      <c r="AR697" s="14">
        <f t="shared" ca="1" si="602"/>
        <v>2288.8624806224921</v>
      </c>
      <c r="AS697" s="14">
        <f t="shared" ca="1" si="575"/>
        <v>711.13751937750794</v>
      </c>
      <c r="AT697" s="14">
        <f t="shared" ca="1" si="576"/>
        <v>711.13751937750794</v>
      </c>
      <c r="AU697" s="14">
        <f t="shared" ca="1" si="609"/>
        <v>1888390.7878561858</v>
      </c>
      <c r="AV697" s="15">
        <f ca="1">SUM(AT$12:AT697)</f>
        <v>962718.08221930964</v>
      </c>
      <c r="AW697" s="16">
        <f ca="1">SUM(AR$12:AR697)+SUMIF(AS$12:AS697, "&lt;0")</f>
        <v>925672.70563687617</v>
      </c>
      <c r="AX697" s="15"/>
      <c r="AZ697" s="9">
        <v>44868</v>
      </c>
      <c r="BA697" s="14">
        <f t="shared" ca="1" si="587"/>
        <v>1500</v>
      </c>
      <c r="BB697" s="14">
        <f t="shared" ca="1" si="596"/>
        <v>1500</v>
      </c>
      <c r="BC697" s="14">
        <f t="shared" ca="1" si="603"/>
        <v>1407.5279999999948</v>
      </c>
      <c r="BD697" s="14">
        <f t="shared" ca="1" si="577"/>
        <v>92.47200000000521</v>
      </c>
      <c r="BE697" s="14">
        <f t="shared" ca="1" si="578"/>
        <v>92.47200000000521</v>
      </c>
      <c r="BF697" s="14">
        <f t="shared" ca="1" si="610"/>
        <v>991964.94699999993</v>
      </c>
      <c r="BG697" s="15">
        <f ca="1">SUM(BE$12:BE697)</f>
        <v>506161.80100000009</v>
      </c>
      <c r="BH697" s="16">
        <f ca="1">SUM(BC$12:BC697)+SUMIF(BD$12:BD697, "&lt;0")</f>
        <v>485803.14599999995</v>
      </c>
      <c r="BJ697" s="9">
        <v>44868</v>
      </c>
      <c r="BK697" s="14">
        <f t="shared" ca="1" si="588"/>
        <v>1750</v>
      </c>
      <c r="BL697" s="14">
        <f t="shared" ca="1" si="597"/>
        <v>1750</v>
      </c>
      <c r="BM697" s="14">
        <f t="shared" ca="1" si="604"/>
        <v>1657.5279999999948</v>
      </c>
      <c r="BN697" s="14">
        <f t="shared" ca="1" si="579"/>
        <v>92.47200000000521</v>
      </c>
      <c r="BO697" s="14">
        <f t="shared" ca="1" si="580"/>
        <v>92.47200000000521</v>
      </c>
      <c r="BP697" s="14">
        <f t="shared" ca="1" si="611"/>
        <v>1146214.9469999999</v>
      </c>
      <c r="BQ697" s="15">
        <f ca="1">SUM(BO$12:BO697)</f>
        <v>584161.80099999974</v>
      </c>
      <c r="BR697" s="16">
        <f ca="1">SUM(BM$12:BM697)+SUMIF(BN$12:BN697, "&lt;0")</f>
        <v>562053.14600000007</v>
      </c>
      <c r="BT697" s="9">
        <v>44868</v>
      </c>
      <c r="BU697" s="14">
        <f t="shared" ca="1" si="566"/>
        <v>2000</v>
      </c>
      <c r="BV697" s="14">
        <f t="shared" ca="1" si="591"/>
        <v>2000</v>
      </c>
      <c r="BW697" s="14">
        <f t="shared" ca="1" si="605"/>
        <v>1907.5279999999948</v>
      </c>
      <c r="BX697" s="14">
        <f t="shared" ca="1" si="567"/>
        <v>92.47200000000521</v>
      </c>
      <c r="BY697" s="14">
        <f t="shared" ca="1" si="568"/>
        <v>92.47200000000521</v>
      </c>
      <c r="BZ697" s="14">
        <f t="shared" ca="1" si="581"/>
        <v>1299489.5629979603</v>
      </c>
      <c r="CA697" s="15">
        <f ca="1">SUM(BY$12:BY697)</f>
        <v>662161.80100000021</v>
      </c>
      <c r="CB697" s="16">
        <f ca="1">SUM(BW$12:BW697)+SUMIF(BX$12:BX697, "&lt;0")</f>
        <v>637327.76199796028</v>
      </c>
      <c r="CD697" s="9">
        <v>44868</v>
      </c>
      <c r="CE697" s="14">
        <f t="shared" ca="1" si="589"/>
        <v>2500</v>
      </c>
      <c r="CF697" s="14">
        <f t="shared" ca="1" si="598"/>
        <v>2500</v>
      </c>
      <c r="CG697" s="14">
        <f t="shared" ca="1" si="606"/>
        <v>2108.4847594621092</v>
      </c>
      <c r="CH697" s="14">
        <f t="shared" ca="1" si="582"/>
        <v>391.5152405378908</v>
      </c>
      <c r="CI697" s="14">
        <f t="shared" ca="1" si="583"/>
        <v>391.5152405378908</v>
      </c>
      <c r="CJ697" s="14">
        <f t="shared" ca="1" si="612"/>
        <v>1598787.2951667549</v>
      </c>
      <c r="CK697" s="15">
        <f ca="1">SUM(CI$12:CI697)</f>
        <v>816573.65553237137</v>
      </c>
      <c r="CL697" s="16">
        <f ca="1">SUM(CG$12:CG697)+SUMIF(CH$12:CH697, "&lt;0")</f>
        <v>782213.63963438338</v>
      </c>
    </row>
    <row r="698" spans="1:90" x14ac:dyDescent="0.2">
      <c r="A698" s="24">
        <v>44869</v>
      </c>
      <c r="B698" s="54">
        <f ca="1">IF($A698&gt;= $C$5,$C$6, INDEX('Historical Data'!$D$2:$D$745, MATCH(A698, 'Historical Data'!$B$2:$B$745, 0)))</f>
        <v>1295.6389999999997</v>
      </c>
      <c r="C698" s="14">
        <f t="shared" ca="1" si="592"/>
        <v>1295.6389999999994</v>
      </c>
      <c r="D698" s="14">
        <f t="shared" ca="1" si="560"/>
        <v>354.55500000000075</v>
      </c>
      <c r="E698" s="14">
        <f t="shared" ca="1" si="569"/>
        <v>941.08399999999892</v>
      </c>
      <c r="F698" s="14">
        <f t="shared" ca="1" si="561"/>
        <v>941.08399999999892</v>
      </c>
      <c r="G698" s="14">
        <f t="shared" ca="1" si="584"/>
        <v>867169.84899999551</v>
      </c>
      <c r="H698" s="15">
        <f ca="1">SUM(F$12:F698)</f>
        <v>443342.25300000043</v>
      </c>
      <c r="I698" s="16">
        <f ca="1">SUM(D$12:D698)+SUMIF(E$12:E698, "&lt;0")</f>
        <v>423827.59600000019</v>
      </c>
      <c r="J698" s="15"/>
      <c r="K698" s="9">
        <v>44869</v>
      </c>
      <c r="L698" s="14">
        <f t="shared" ca="1" si="585"/>
        <v>1788.5130798771124</v>
      </c>
      <c r="M698" s="14">
        <f t="shared" ca="1" si="593"/>
        <v>1788.5130798771129</v>
      </c>
      <c r="N698" s="14">
        <f t="shared" ca="1" si="599"/>
        <v>847.42907987711351</v>
      </c>
      <c r="O698" s="14">
        <f t="shared" ca="1" si="570"/>
        <v>941.08399999999892</v>
      </c>
      <c r="P698" s="14">
        <f t="shared" ca="1" si="571"/>
        <v>941.08399999999892</v>
      </c>
      <c r="Q698" s="14">
        <f t="shared" ca="1" si="607"/>
        <v>1171766.0303640545</v>
      </c>
      <c r="R698" s="15">
        <f ca="1">SUM(P$12:P698)</f>
        <v>597118.96592165809</v>
      </c>
      <c r="S698" s="16">
        <f ca="1">SUM(N$12:N698)+SUMIF(O$12:O698, "&lt;0")</f>
        <v>574647.06444239547</v>
      </c>
      <c r="U698" s="9">
        <v>44869</v>
      </c>
      <c r="V698" s="14">
        <f t="shared" ca="1" si="586"/>
        <v>1250</v>
      </c>
      <c r="W698" s="14">
        <f t="shared" ca="1" si="594"/>
        <v>1250</v>
      </c>
      <c r="X698" s="14">
        <f t="shared" ca="1" si="600"/>
        <v>308.91600000000108</v>
      </c>
      <c r="Y698" s="14">
        <f t="shared" ca="1" si="572"/>
        <v>941.08399999999892</v>
      </c>
      <c r="Z698" s="14">
        <f t="shared" ca="1" si="573"/>
        <v>941.08399999999892</v>
      </c>
      <c r="AA698" s="14">
        <f t="shared" ca="1" si="608"/>
        <v>838964.94699999993</v>
      </c>
      <c r="AB698" s="15">
        <f ca="1">SUM(Z$12:Z698)</f>
        <v>429102.88499999995</v>
      </c>
      <c r="AC698" s="16">
        <f ca="1">SUM(X$12:X698)+SUMIF(Y$12:Y698, "&lt;0")</f>
        <v>409862.06200000009</v>
      </c>
      <c r="AE698" s="9">
        <v>44869</v>
      </c>
      <c r="AF698" s="14">
        <f t="shared" ca="1" si="562"/>
        <v>2000</v>
      </c>
      <c r="AG698" s="14">
        <f t="shared" ca="1" si="590"/>
        <v>2000</v>
      </c>
      <c r="AH698" s="14">
        <f t="shared" ca="1" si="601"/>
        <v>1058.9160000000011</v>
      </c>
      <c r="AI698" s="14">
        <f t="shared" ca="1" si="563"/>
        <v>941.08399999999892</v>
      </c>
      <c r="AJ698" s="14">
        <f t="shared" ca="1" si="564"/>
        <v>941.08399999999892</v>
      </c>
      <c r="AK698" s="14">
        <f t="shared" ca="1" si="574"/>
        <v>1301489.5629979603</v>
      </c>
      <c r="AL698" s="15">
        <f ca="1">SUM(AJ$12:AJ698)</f>
        <v>663102.88500000024</v>
      </c>
      <c r="AM698" s="16">
        <f ca="1">SUM(AH$12:AH698)+SUMIF(AI$12:AI698, "&lt;0")</f>
        <v>638386.67799796024</v>
      </c>
      <c r="AO698" s="9">
        <v>44869</v>
      </c>
      <c r="AP698" s="14">
        <f t="shared" ca="1" si="565"/>
        <v>3000</v>
      </c>
      <c r="AQ698" s="14">
        <f t="shared" ca="1" si="595"/>
        <v>3000</v>
      </c>
      <c r="AR698" s="14">
        <f t="shared" ca="1" si="602"/>
        <v>1440.2504806224979</v>
      </c>
      <c r="AS698" s="14">
        <f t="shared" ca="1" si="575"/>
        <v>1559.7495193775021</v>
      </c>
      <c r="AT698" s="14">
        <f t="shared" ca="1" si="576"/>
        <v>1559.7495193775021</v>
      </c>
      <c r="AU698" s="14">
        <f t="shared" ca="1" si="609"/>
        <v>1891390.7878561858</v>
      </c>
      <c r="AV698" s="15">
        <f ca="1">SUM(AT$12:AT698)</f>
        <v>964277.83173868712</v>
      </c>
      <c r="AW698" s="16">
        <f ca="1">SUM(AR$12:AR698)+SUMIF(AS$12:AS698, "&lt;0")</f>
        <v>927112.95611749869</v>
      </c>
      <c r="AX698" s="15"/>
      <c r="AZ698" s="9">
        <v>44869</v>
      </c>
      <c r="BA698" s="14">
        <f t="shared" ca="1" si="587"/>
        <v>1500</v>
      </c>
      <c r="BB698" s="14">
        <f t="shared" ca="1" si="596"/>
        <v>1500</v>
      </c>
      <c r="BC698" s="14">
        <f t="shared" ca="1" si="603"/>
        <v>558.91600000000108</v>
      </c>
      <c r="BD698" s="14">
        <f t="shared" ca="1" si="577"/>
        <v>941.08399999999892</v>
      </c>
      <c r="BE698" s="14">
        <f t="shared" ca="1" si="578"/>
        <v>941.08399999999892</v>
      </c>
      <c r="BF698" s="14">
        <f t="shared" ca="1" si="610"/>
        <v>993464.94699999993</v>
      </c>
      <c r="BG698" s="15">
        <f ca="1">SUM(BE$12:BE698)</f>
        <v>507102.88500000007</v>
      </c>
      <c r="BH698" s="16">
        <f ca="1">SUM(BC$12:BC698)+SUMIF(BD$12:BD698, "&lt;0")</f>
        <v>486362.06199999998</v>
      </c>
      <c r="BJ698" s="9">
        <v>44869</v>
      </c>
      <c r="BK698" s="14">
        <f t="shared" ca="1" si="588"/>
        <v>1750</v>
      </c>
      <c r="BL698" s="14">
        <f t="shared" ca="1" si="597"/>
        <v>1750</v>
      </c>
      <c r="BM698" s="14">
        <f t="shared" ca="1" si="604"/>
        <v>808.91600000000108</v>
      </c>
      <c r="BN698" s="14">
        <f t="shared" ca="1" si="579"/>
        <v>941.08399999999892</v>
      </c>
      <c r="BO698" s="14">
        <f t="shared" ca="1" si="580"/>
        <v>941.08399999999892</v>
      </c>
      <c r="BP698" s="14">
        <f t="shared" ca="1" si="611"/>
        <v>1147964.9469999999</v>
      </c>
      <c r="BQ698" s="15">
        <f ca="1">SUM(BO$12:BO698)</f>
        <v>585102.88499999978</v>
      </c>
      <c r="BR698" s="16">
        <f ca="1">SUM(BM$12:BM698)+SUMIF(BN$12:BN698, "&lt;0")</f>
        <v>562862.06200000003</v>
      </c>
      <c r="BT698" s="9">
        <v>44869</v>
      </c>
      <c r="BU698" s="14">
        <f t="shared" ca="1" si="566"/>
        <v>2000</v>
      </c>
      <c r="BV698" s="14">
        <f t="shared" ca="1" si="591"/>
        <v>2000</v>
      </c>
      <c r="BW698" s="14">
        <f t="shared" ca="1" si="605"/>
        <v>1058.9160000000011</v>
      </c>
      <c r="BX698" s="14">
        <f t="shared" ca="1" si="567"/>
        <v>941.08399999999892</v>
      </c>
      <c r="BY698" s="14">
        <f t="shared" ca="1" si="568"/>
        <v>941.08399999999892</v>
      </c>
      <c r="BZ698" s="14">
        <f t="shared" ca="1" si="581"/>
        <v>1301489.5629979603</v>
      </c>
      <c r="CA698" s="15">
        <f ca="1">SUM(BY$12:BY698)</f>
        <v>663102.88500000024</v>
      </c>
      <c r="CB698" s="16">
        <f ca="1">SUM(BW$12:BW698)+SUMIF(BX$12:BX698, "&lt;0")</f>
        <v>638386.67799796024</v>
      </c>
      <c r="CD698" s="9">
        <v>44869</v>
      </c>
      <c r="CE698" s="14">
        <f t="shared" ca="1" si="589"/>
        <v>2500</v>
      </c>
      <c r="CF698" s="14">
        <f t="shared" ca="1" si="598"/>
        <v>2500</v>
      </c>
      <c r="CG698" s="14">
        <f t="shared" ca="1" si="606"/>
        <v>1285.6504894361778</v>
      </c>
      <c r="CH698" s="14">
        <f t="shared" ca="1" si="582"/>
        <v>1214.3495105638222</v>
      </c>
      <c r="CI698" s="14">
        <f t="shared" ca="1" si="583"/>
        <v>1214.3495105638222</v>
      </c>
      <c r="CJ698" s="14">
        <f t="shared" ca="1" si="612"/>
        <v>1601287.2951667549</v>
      </c>
      <c r="CK698" s="15">
        <f ca="1">SUM(CI$12:CI698)</f>
        <v>817788.00504293514</v>
      </c>
      <c r="CL698" s="16">
        <f ca="1">SUM(CG$12:CG698)+SUMIF(CH$12:CH698, "&lt;0")</f>
        <v>783499.29012381961</v>
      </c>
    </row>
    <row r="699" spans="1:90" x14ac:dyDescent="0.2">
      <c r="A699" s="24">
        <v>44870</v>
      </c>
      <c r="B699" s="54">
        <f ca="1">IF($A699&gt;= $C$5,$C$6, INDEX('Historical Data'!$D$2:$D$745, MATCH(A699, 'Historical Data'!$B$2:$B$745, 0)))</f>
        <v>1295.6389999999997</v>
      </c>
      <c r="C699" s="14">
        <f t="shared" ca="1" si="592"/>
        <v>1295.6389999999994</v>
      </c>
      <c r="D699" s="14">
        <f t="shared" ca="1" si="560"/>
        <v>590.49500000000307</v>
      </c>
      <c r="E699" s="14">
        <f t="shared" ca="1" si="569"/>
        <v>705.14399999999659</v>
      </c>
      <c r="F699" s="14">
        <f t="shared" ca="1" si="561"/>
        <v>705.14399999999659</v>
      </c>
      <c r="G699" s="14">
        <f t="shared" ca="1" si="584"/>
        <v>868465.48799999547</v>
      </c>
      <c r="H699" s="15">
        <f ca="1">SUM(F$12:F699)</f>
        <v>444047.3970000004</v>
      </c>
      <c r="I699" s="16">
        <f ca="1">SUM(D$12:D699)+SUMIF(E$12:E699, "&lt;0")</f>
        <v>424418.09100000019</v>
      </c>
      <c r="J699" s="15"/>
      <c r="K699" s="9">
        <v>44870</v>
      </c>
      <c r="L699" s="14">
        <f t="shared" ca="1" si="585"/>
        <v>1788.5130798771124</v>
      </c>
      <c r="M699" s="14">
        <f t="shared" ca="1" si="593"/>
        <v>1788.5130798771129</v>
      </c>
      <c r="N699" s="14">
        <f t="shared" ca="1" si="599"/>
        <v>1083.3690798771158</v>
      </c>
      <c r="O699" s="14">
        <f t="shared" ca="1" si="570"/>
        <v>705.14399999999659</v>
      </c>
      <c r="P699" s="14">
        <f t="shared" ca="1" si="571"/>
        <v>705.14399999999659</v>
      </c>
      <c r="Q699" s="14">
        <f t="shared" ca="1" si="607"/>
        <v>1173554.5434439315</v>
      </c>
      <c r="R699" s="15">
        <f ca="1">SUM(P$12:P699)</f>
        <v>597824.10992165806</v>
      </c>
      <c r="S699" s="16">
        <f ca="1">SUM(N$12:N699)+SUMIF(O$12:O699, "&lt;0")</f>
        <v>575730.43352227262</v>
      </c>
      <c r="U699" s="9">
        <v>44870</v>
      </c>
      <c r="V699" s="14">
        <f t="shared" ca="1" si="586"/>
        <v>1250</v>
      </c>
      <c r="W699" s="14">
        <f t="shared" ca="1" si="594"/>
        <v>1250</v>
      </c>
      <c r="X699" s="14">
        <f t="shared" ca="1" si="600"/>
        <v>544.85600000000341</v>
      </c>
      <c r="Y699" s="14">
        <f t="shared" ca="1" si="572"/>
        <v>705.14399999999659</v>
      </c>
      <c r="Z699" s="14">
        <f t="shared" ca="1" si="573"/>
        <v>705.14399999999659</v>
      </c>
      <c r="AA699" s="14">
        <f t="shared" ca="1" si="608"/>
        <v>840214.94699999993</v>
      </c>
      <c r="AB699" s="15">
        <f ca="1">SUM(Z$12:Z699)</f>
        <v>429808.02899999992</v>
      </c>
      <c r="AC699" s="16">
        <f ca="1">SUM(X$12:X699)+SUMIF(Y$12:Y699, "&lt;0")</f>
        <v>410406.91800000012</v>
      </c>
      <c r="AE699" s="9">
        <v>44870</v>
      </c>
      <c r="AF699" s="14">
        <f t="shared" ca="1" si="562"/>
        <v>2000</v>
      </c>
      <c r="AG699" s="14">
        <f t="shared" ca="1" si="590"/>
        <v>2000</v>
      </c>
      <c r="AH699" s="14">
        <f t="shared" ca="1" si="601"/>
        <v>1294.8560000000034</v>
      </c>
      <c r="AI699" s="14">
        <f t="shared" ca="1" si="563"/>
        <v>705.14399999999659</v>
      </c>
      <c r="AJ699" s="14">
        <f t="shared" ca="1" si="564"/>
        <v>705.14399999999659</v>
      </c>
      <c r="AK699" s="14">
        <f t="shared" ca="1" si="574"/>
        <v>1303489.5629979603</v>
      </c>
      <c r="AL699" s="15">
        <f ca="1">SUM(AJ$12:AJ699)</f>
        <v>663808.02900000021</v>
      </c>
      <c r="AM699" s="16">
        <f ca="1">SUM(AH$12:AH699)+SUMIF(AI$12:AI699, "&lt;0")</f>
        <v>639681.53399796027</v>
      </c>
      <c r="AO699" s="9">
        <v>44870</v>
      </c>
      <c r="AP699" s="14">
        <f t="shared" ca="1" si="565"/>
        <v>3000</v>
      </c>
      <c r="AQ699" s="14">
        <f t="shared" ca="1" si="595"/>
        <v>3000</v>
      </c>
      <c r="AR699" s="14">
        <f t="shared" ca="1" si="602"/>
        <v>1676.1904806225007</v>
      </c>
      <c r="AS699" s="14">
        <f t="shared" ca="1" si="575"/>
        <v>1323.8095193774993</v>
      </c>
      <c r="AT699" s="14">
        <f t="shared" ca="1" si="576"/>
        <v>1323.8095193774993</v>
      </c>
      <c r="AU699" s="14">
        <f t="shared" ca="1" si="609"/>
        <v>1894390.7878561858</v>
      </c>
      <c r="AV699" s="15">
        <f ca="1">SUM(AT$12:AT699)</f>
        <v>965601.64125806466</v>
      </c>
      <c r="AW699" s="16">
        <f ca="1">SUM(AR$12:AR699)+SUMIF(AS$12:AS699, "&lt;0")</f>
        <v>928789.14659812115</v>
      </c>
      <c r="AX699" s="15"/>
      <c r="AZ699" s="9">
        <v>44870</v>
      </c>
      <c r="BA699" s="14">
        <f t="shared" ca="1" si="587"/>
        <v>1500</v>
      </c>
      <c r="BB699" s="14">
        <f t="shared" ca="1" si="596"/>
        <v>1500</v>
      </c>
      <c r="BC699" s="14">
        <f t="shared" ca="1" si="603"/>
        <v>794.85600000000341</v>
      </c>
      <c r="BD699" s="14">
        <f t="shared" ca="1" si="577"/>
        <v>705.14399999999659</v>
      </c>
      <c r="BE699" s="14">
        <f t="shared" ca="1" si="578"/>
        <v>705.14399999999659</v>
      </c>
      <c r="BF699" s="14">
        <f t="shared" ca="1" si="610"/>
        <v>994964.94699999993</v>
      </c>
      <c r="BG699" s="15">
        <f ca="1">SUM(BE$12:BE699)</f>
        <v>507808.02900000004</v>
      </c>
      <c r="BH699" s="16">
        <f ca="1">SUM(BC$12:BC699)+SUMIF(BD$12:BD699, "&lt;0")</f>
        <v>487156.91800000001</v>
      </c>
      <c r="BJ699" s="9">
        <v>44870</v>
      </c>
      <c r="BK699" s="14">
        <f t="shared" ca="1" si="588"/>
        <v>1750</v>
      </c>
      <c r="BL699" s="14">
        <f t="shared" ca="1" si="597"/>
        <v>1750</v>
      </c>
      <c r="BM699" s="14">
        <f t="shared" ca="1" si="604"/>
        <v>1044.8560000000034</v>
      </c>
      <c r="BN699" s="14">
        <f t="shared" ca="1" si="579"/>
        <v>705.14399999999659</v>
      </c>
      <c r="BO699" s="14">
        <f t="shared" ca="1" si="580"/>
        <v>705.14399999999659</v>
      </c>
      <c r="BP699" s="14">
        <f t="shared" ca="1" si="611"/>
        <v>1149714.9469999999</v>
      </c>
      <c r="BQ699" s="15">
        <f ca="1">SUM(BO$12:BO699)</f>
        <v>585808.02899999975</v>
      </c>
      <c r="BR699" s="16">
        <f ca="1">SUM(BM$12:BM699)+SUMIF(BN$12:BN699, "&lt;0")</f>
        <v>563906.91800000006</v>
      </c>
      <c r="BT699" s="9">
        <v>44870</v>
      </c>
      <c r="BU699" s="14">
        <f t="shared" ca="1" si="566"/>
        <v>2000</v>
      </c>
      <c r="BV699" s="14">
        <f t="shared" ca="1" si="591"/>
        <v>2000</v>
      </c>
      <c r="BW699" s="14">
        <f t="shared" ca="1" si="605"/>
        <v>1294.8560000000034</v>
      </c>
      <c r="BX699" s="14">
        <f t="shared" ca="1" si="567"/>
        <v>705.14399999999659</v>
      </c>
      <c r="BY699" s="14">
        <f t="shared" ca="1" si="568"/>
        <v>705.14399999999659</v>
      </c>
      <c r="BZ699" s="14">
        <f t="shared" ca="1" si="581"/>
        <v>1303489.5629979603</v>
      </c>
      <c r="CA699" s="15">
        <f ca="1">SUM(BY$12:BY699)</f>
        <v>663808.02900000021</v>
      </c>
      <c r="CB699" s="16">
        <f ca="1">SUM(BW$12:BW699)+SUMIF(BX$12:BX699, "&lt;0")</f>
        <v>639681.53399796027</v>
      </c>
      <c r="CD699" s="9">
        <v>44870</v>
      </c>
      <c r="CE699" s="14">
        <f t="shared" ca="1" si="589"/>
        <v>2500</v>
      </c>
      <c r="CF699" s="14">
        <f t="shared" ca="1" si="598"/>
        <v>2500</v>
      </c>
      <c r="CG699" s="14">
        <f t="shared" ca="1" si="606"/>
        <v>1547.368219410243</v>
      </c>
      <c r="CH699" s="14">
        <f t="shared" ca="1" si="582"/>
        <v>952.631780589757</v>
      </c>
      <c r="CI699" s="14">
        <f t="shared" ca="1" si="583"/>
        <v>952.631780589757</v>
      </c>
      <c r="CJ699" s="14">
        <f t="shared" ca="1" si="612"/>
        <v>1603787.2951667549</v>
      </c>
      <c r="CK699" s="15">
        <f ca="1">SUM(CI$12:CI699)</f>
        <v>818740.63682352495</v>
      </c>
      <c r="CL699" s="16">
        <f ca="1">SUM(CG$12:CG699)+SUMIF(CH$12:CH699, "&lt;0")</f>
        <v>785046.65834322979</v>
      </c>
    </row>
    <row r="700" spans="1:90" x14ac:dyDescent="0.2">
      <c r="A700" s="24">
        <v>44871</v>
      </c>
      <c r="B700" s="54">
        <f ca="1">IF($A700&gt;= $C$5,$C$6, INDEX('Historical Data'!$D$2:$D$745, MATCH(A700, 'Historical Data'!$B$2:$B$745, 0)))</f>
        <v>1295.6389999999997</v>
      </c>
      <c r="C700" s="14">
        <f t="shared" ca="1" si="592"/>
        <v>1295.6389999999994</v>
      </c>
      <c r="D700" s="14">
        <f t="shared" ca="1" si="560"/>
        <v>1295.6389999999997</v>
      </c>
      <c r="E700" s="14">
        <f t="shared" ca="1" si="569"/>
        <v>0</v>
      </c>
      <c r="F700" s="14">
        <f t="shared" ca="1" si="561"/>
        <v>0</v>
      </c>
      <c r="G700" s="14">
        <f t="shared" ca="1" si="584"/>
        <v>869761.12699999544</v>
      </c>
      <c r="H700" s="15">
        <f ca="1">SUM(F$12:F700)</f>
        <v>444047.3970000004</v>
      </c>
      <c r="I700" s="16">
        <f ca="1">SUM(D$12:D700)+SUMIF(E$12:E700, "&lt;0")</f>
        <v>425713.73000000021</v>
      </c>
      <c r="J700" s="15"/>
      <c r="K700" s="9">
        <v>44871</v>
      </c>
      <c r="L700" s="14">
        <f t="shared" ca="1" si="585"/>
        <v>1788.5130798771124</v>
      </c>
      <c r="M700" s="14">
        <f t="shared" ca="1" si="593"/>
        <v>1788.5130798771129</v>
      </c>
      <c r="N700" s="14">
        <f t="shared" ca="1" si="599"/>
        <v>1788.5130798771124</v>
      </c>
      <c r="O700" s="14">
        <f t="shared" ca="1" si="570"/>
        <v>0</v>
      </c>
      <c r="P700" s="14">
        <f t="shared" ca="1" si="571"/>
        <v>0</v>
      </c>
      <c r="Q700" s="14">
        <f t="shared" ca="1" si="607"/>
        <v>1175343.0565238085</v>
      </c>
      <c r="R700" s="15">
        <f ca="1">SUM(P$12:P700)</f>
        <v>597824.10992165806</v>
      </c>
      <c r="S700" s="16">
        <f ca="1">SUM(N$12:N700)+SUMIF(O$12:O700, "&lt;0")</f>
        <v>577518.94660214975</v>
      </c>
      <c r="U700" s="9">
        <v>44871</v>
      </c>
      <c r="V700" s="14">
        <f t="shared" ca="1" si="586"/>
        <v>1250</v>
      </c>
      <c r="W700" s="14">
        <f t="shared" ca="1" si="594"/>
        <v>1250</v>
      </c>
      <c r="X700" s="14">
        <f t="shared" ca="1" si="600"/>
        <v>1250</v>
      </c>
      <c r="Y700" s="14">
        <f t="shared" ca="1" si="572"/>
        <v>0</v>
      </c>
      <c r="Z700" s="14">
        <f t="shared" ca="1" si="573"/>
        <v>0</v>
      </c>
      <c r="AA700" s="14">
        <f t="shared" ca="1" si="608"/>
        <v>841464.94699999993</v>
      </c>
      <c r="AB700" s="15">
        <f ca="1">SUM(Z$12:Z700)</f>
        <v>429808.02899999992</v>
      </c>
      <c r="AC700" s="16">
        <f ca="1">SUM(X$12:X700)+SUMIF(Y$12:Y700, "&lt;0")</f>
        <v>411656.91800000012</v>
      </c>
      <c r="AE700" s="9">
        <v>44871</v>
      </c>
      <c r="AF700" s="14">
        <f t="shared" ca="1" si="562"/>
        <v>2000</v>
      </c>
      <c r="AG700" s="14">
        <f t="shared" ca="1" si="590"/>
        <v>2000</v>
      </c>
      <c r="AH700" s="14">
        <f t="shared" ca="1" si="601"/>
        <v>2000</v>
      </c>
      <c r="AI700" s="14">
        <f t="shared" ca="1" si="563"/>
        <v>0</v>
      </c>
      <c r="AJ700" s="14">
        <f t="shared" ca="1" si="564"/>
        <v>0</v>
      </c>
      <c r="AK700" s="14">
        <f t="shared" ca="1" si="574"/>
        <v>1305489.5629979603</v>
      </c>
      <c r="AL700" s="15">
        <f ca="1">SUM(AJ$12:AJ700)</f>
        <v>663808.02900000021</v>
      </c>
      <c r="AM700" s="16">
        <f ca="1">SUM(AH$12:AH700)+SUMIF(AI$12:AI700, "&lt;0")</f>
        <v>641681.53399796027</v>
      </c>
      <c r="AO700" s="9">
        <v>44871</v>
      </c>
      <c r="AP700" s="14">
        <f t="shared" ca="1" si="565"/>
        <v>3000</v>
      </c>
      <c r="AQ700" s="14">
        <f t="shared" ca="1" si="595"/>
        <v>3000</v>
      </c>
      <c r="AR700" s="14">
        <f t="shared" ca="1" si="602"/>
        <v>2381.3344806224973</v>
      </c>
      <c r="AS700" s="14">
        <f t="shared" ca="1" si="575"/>
        <v>618.66551937750273</v>
      </c>
      <c r="AT700" s="14">
        <f t="shared" ca="1" si="576"/>
        <v>618.66551937750273</v>
      </c>
      <c r="AU700" s="14">
        <f t="shared" ca="1" si="609"/>
        <v>1897390.7878561858</v>
      </c>
      <c r="AV700" s="15">
        <f ca="1">SUM(AT$12:AT700)</f>
        <v>966220.30677744211</v>
      </c>
      <c r="AW700" s="16">
        <f ca="1">SUM(AR$12:AR700)+SUMIF(AS$12:AS700, "&lt;0")</f>
        <v>931170.4810787437</v>
      </c>
      <c r="AX700" s="15"/>
      <c r="AZ700" s="9">
        <v>44871</v>
      </c>
      <c r="BA700" s="14">
        <f t="shared" ca="1" si="587"/>
        <v>1500</v>
      </c>
      <c r="BB700" s="14">
        <f t="shared" ca="1" si="596"/>
        <v>1500</v>
      </c>
      <c r="BC700" s="14">
        <f t="shared" ca="1" si="603"/>
        <v>1500</v>
      </c>
      <c r="BD700" s="14">
        <f t="shared" ca="1" si="577"/>
        <v>0</v>
      </c>
      <c r="BE700" s="14">
        <f t="shared" ca="1" si="578"/>
        <v>0</v>
      </c>
      <c r="BF700" s="14">
        <f t="shared" ca="1" si="610"/>
        <v>996464.94699999993</v>
      </c>
      <c r="BG700" s="15">
        <f ca="1">SUM(BE$12:BE700)</f>
        <v>507808.02900000004</v>
      </c>
      <c r="BH700" s="16">
        <f ca="1">SUM(BC$12:BC700)+SUMIF(BD$12:BD700, "&lt;0")</f>
        <v>488656.91800000001</v>
      </c>
      <c r="BJ700" s="9">
        <v>44871</v>
      </c>
      <c r="BK700" s="14">
        <f t="shared" ca="1" si="588"/>
        <v>1750</v>
      </c>
      <c r="BL700" s="14">
        <f t="shared" ca="1" si="597"/>
        <v>1750</v>
      </c>
      <c r="BM700" s="14">
        <f t="shared" ca="1" si="604"/>
        <v>1750</v>
      </c>
      <c r="BN700" s="14">
        <f t="shared" ca="1" si="579"/>
        <v>0</v>
      </c>
      <c r="BO700" s="14">
        <f t="shared" ca="1" si="580"/>
        <v>0</v>
      </c>
      <c r="BP700" s="14">
        <f t="shared" ca="1" si="611"/>
        <v>1151464.9469999999</v>
      </c>
      <c r="BQ700" s="15">
        <f ca="1">SUM(BO$12:BO700)</f>
        <v>585808.02899999975</v>
      </c>
      <c r="BR700" s="16">
        <f ca="1">SUM(BM$12:BM700)+SUMIF(BN$12:BN700, "&lt;0")</f>
        <v>565656.91800000006</v>
      </c>
      <c r="BT700" s="9">
        <v>44871</v>
      </c>
      <c r="BU700" s="14">
        <f t="shared" ca="1" si="566"/>
        <v>2000</v>
      </c>
      <c r="BV700" s="14">
        <f t="shared" ca="1" si="591"/>
        <v>2000</v>
      </c>
      <c r="BW700" s="14">
        <f t="shared" ca="1" si="605"/>
        <v>2000</v>
      </c>
      <c r="BX700" s="14">
        <f t="shared" ca="1" si="567"/>
        <v>0</v>
      </c>
      <c r="BY700" s="14">
        <f t="shared" ca="1" si="568"/>
        <v>0</v>
      </c>
      <c r="BZ700" s="14">
        <f t="shared" ca="1" si="581"/>
        <v>1305489.5629979603</v>
      </c>
      <c r="CA700" s="15">
        <f ca="1">SUM(BY$12:BY700)</f>
        <v>663808.02900000021</v>
      </c>
      <c r="CB700" s="16">
        <f ca="1">SUM(BW$12:BW700)+SUMIF(BX$12:BX700, "&lt;0")</f>
        <v>641681.53399796027</v>
      </c>
      <c r="CD700" s="9">
        <v>44871</v>
      </c>
      <c r="CE700" s="14">
        <f t="shared" ca="1" si="589"/>
        <v>2500</v>
      </c>
      <c r="CF700" s="14">
        <f t="shared" ca="1" si="598"/>
        <v>2500</v>
      </c>
      <c r="CG700" s="14">
        <f t="shared" ca="1" si="606"/>
        <v>2278.289949384302</v>
      </c>
      <c r="CH700" s="14">
        <f t="shared" ca="1" si="582"/>
        <v>221.71005061569804</v>
      </c>
      <c r="CI700" s="14">
        <f t="shared" ca="1" si="583"/>
        <v>221.71005061569804</v>
      </c>
      <c r="CJ700" s="14">
        <f t="shared" ca="1" si="612"/>
        <v>1606287.2951667549</v>
      </c>
      <c r="CK700" s="15">
        <f ca="1">SUM(CI$12:CI700)</f>
        <v>818962.34687414067</v>
      </c>
      <c r="CL700" s="16">
        <f ca="1">SUM(CG$12:CG700)+SUMIF(CH$12:CH700, "&lt;0")</f>
        <v>787324.94829261408</v>
      </c>
    </row>
    <row r="701" spans="1:90" x14ac:dyDescent="0.2">
      <c r="A701" s="24">
        <v>44872</v>
      </c>
      <c r="B701" s="54">
        <f ca="1">IF($A701&gt;= $C$5,$C$6, INDEX('Historical Data'!$D$2:$D$745, MATCH(A701, 'Historical Data'!$B$2:$B$745, 0)))</f>
        <v>1295.6389999999997</v>
      </c>
      <c r="C701" s="14">
        <f t="shared" ca="1" si="592"/>
        <v>1295.6389999999994</v>
      </c>
      <c r="D701" s="14">
        <f t="shared" ca="1" si="560"/>
        <v>1120.8479999999986</v>
      </c>
      <c r="E701" s="14">
        <f t="shared" ca="1" si="569"/>
        <v>174.79100000000108</v>
      </c>
      <c r="F701" s="14">
        <f t="shared" ca="1" si="561"/>
        <v>174.79100000000108</v>
      </c>
      <c r="G701" s="14">
        <f t="shared" ca="1" si="584"/>
        <v>871056.7659999954</v>
      </c>
      <c r="H701" s="15">
        <f ca="1">SUM(F$12:F701)</f>
        <v>444222.18800000043</v>
      </c>
      <c r="I701" s="16">
        <f ca="1">SUM(D$12:D701)+SUMIF(E$12:E701, "&lt;0")</f>
        <v>426834.57800000021</v>
      </c>
      <c r="J701" s="15"/>
      <c r="K701" s="9">
        <v>44872</v>
      </c>
      <c r="L701" s="14">
        <f t="shared" ca="1" si="585"/>
        <v>1788.5130798771124</v>
      </c>
      <c r="M701" s="14">
        <f t="shared" ca="1" si="593"/>
        <v>1788.5130798771129</v>
      </c>
      <c r="N701" s="14">
        <f t="shared" ca="1" si="599"/>
        <v>1613.7220798771114</v>
      </c>
      <c r="O701" s="14">
        <f t="shared" ca="1" si="570"/>
        <v>174.79100000000108</v>
      </c>
      <c r="P701" s="14">
        <f t="shared" ca="1" si="571"/>
        <v>174.79100000000108</v>
      </c>
      <c r="Q701" s="14">
        <f t="shared" ca="1" si="607"/>
        <v>1177131.5696036855</v>
      </c>
      <c r="R701" s="15">
        <f ca="1">SUM(P$12:P701)</f>
        <v>597998.90092165803</v>
      </c>
      <c r="S701" s="16">
        <f ca="1">SUM(N$12:N701)+SUMIF(O$12:O701, "&lt;0")</f>
        <v>579132.66868202691</v>
      </c>
      <c r="U701" s="9">
        <v>44872</v>
      </c>
      <c r="V701" s="14">
        <f t="shared" ca="1" si="586"/>
        <v>1250</v>
      </c>
      <c r="W701" s="14">
        <f t="shared" ca="1" si="594"/>
        <v>1250</v>
      </c>
      <c r="X701" s="14">
        <f t="shared" ca="1" si="600"/>
        <v>1075.2089999999989</v>
      </c>
      <c r="Y701" s="14">
        <f t="shared" ca="1" si="572"/>
        <v>174.79100000000108</v>
      </c>
      <c r="Z701" s="14">
        <f t="shared" ca="1" si="573"/>
        <v>174.79100000000108</v>
      </c>
      <c r="AA701" s="14">
        <f t="shared" ca="1" si="608"/>
        <v>842714.94699999993</v>
      </c>
      <c r="AB701" s="15">
        <f ca="1">SUM(Z$12:Z701)</f>
        <v>429982.81999999995</v>
      </c>
      <c r="AC701" s="16">
        <f ca="1">SUM(X$12:X701)+SUMIF(Y$12:Y701, "&lt;0")</f>
        <v>412732.12700000009</v>
      </c>
      <c r="AE701" s="9">
        <v>44872</v>
      </c>
      <c r="AF701" s="14">
        <f t="shared" ca="1" si="562"/>
        <v>2000</v>
      </c>
      <c r="AG701" s="14">
        <f t="shared" ca="1" si="590"/>
        <v>2000</v>
      </c>
      <c r="AH701" s="14">
        <f t="shared" ca="1" si="601"/>
        <v>1825.2089999999989</v>
      </c>
      <c r="AI701" s="14">
        <f t="shared" ca="1" si="563"/>
        <v>174.79100000000108</v>
      </c>
      <c r="AJ701" s="14">
        <f t="shared" ca="1" si="564"/>
        <v>174.79100000000108</v>
      </c>
      <c r="AK701" s="14">
        <f t="shared" ca="1" si="574"/>
        <v>1307489.5629979603</v>
      </c>
      <c r="AL701" s="15">
        <f ca="1">SUM(AJ$12:AJ701)</f>
        <v>663982.82000000018</v>
      </c>
      <c r="AM701" s="16">
        <f ca="1">SUM(AH$12:AH701)+SUMIF(AI$12:AI701, "&lt;0")</f>
        <v>643506.7429979603</v>
      </c>
      <c r="AO701" s="9">
        <v>44872</v>
      </c>
      <c r="AP701" s="14">
        <f t="shared" ca="1" si="565"/>
        <v>3000</v>
      </c>
      <c r="AQ701" s="14">
        <f t="shared" ca="1" si="595"/>
        <v>3000</v>
      </c>
      <c r="AR701" s="14">
        <f t="shared" ca="1" si="602"/>
        <v>2206.5434806224962</v>
      </c>
      <c r="AS701" s="14">
        <f t="shared" ca="1" si="575"/>
        <v>793.45651937750381</v>
      </c>
      <c r="AT701" s="14">
        <f t="shared" ca="1" si="576"/>
        <v>793.45651937750381</v>
      </c>
      <c r="AU701" s="14">
        <f t="shared" ca="1" si="609"/>
        <v>1900390.7878561858</v>
      </c>
      <c r="AV701" s="15">
        <f ca="1">SUM(AT$12:AT701)</f>
        <v>967013.76329681964</v>
      </c>
      <c r="AW701" s="16">
        <f ca="1">SUM(AR$12:AR701)+SUMIF(AS$12:AS701, "&lt;0")</f>
        <v>933377.02455936617</v>
      </c>
      <c r="AX701" s="15"/>
      <c r="AZ701" s="9">
        <v>44872</v>
      </c>
      <c r="BA701" s="14">
        <f t="shared" ca="1" si="587"/>
        <v>1500</v>
      </c>
      <c r="BB701" s="14">
        <f t="shared" ca="1" si="596"/>
        <v>1500</v>
      </c>
      <c r="BC701" s="14">
        <f t="shared" ca="1" si="603"/>
        <v>1325.2089999999989</v>
      </c>
      <c r="BD701" s="14">
        <f t="shared" ca="1" si="577"/>
        <v>174.79100000000108</v>
      </c>
      <c r="BE701" s="14">
        <f t="shared" ca="1" si="578"/>
        <v>174.79100000000108</v>
      </c>
      <c r="BF701" s="14">
        <f t="shared" ca="1" si="610"/>
        <v>997964.94699999993</v>
      </c>
      <c r="BG701" s="15">
        <f ca="1">SUM(BE$12:BE701)</f>
        <v>507982.82000000007</v>
      </c>
      <c r="BH701" s="16">
        <f ca="1">SUM(BC$12:BC701)+SUMIF(BD$12:BD701, "&lt;0")</f>
        <v>489982.12699999998</v>
      </c>
      <c r="BJ701" s="9">
        <v>44872</v>
      </c>
      <c r="BK701" s="14">
        <f t="shared" ca="1" si="588"/>
        <v>1750</v>
      </c>
      <c r="BL701" s="14">
        <f t="shared" ca="1" si="597"/>
        <v>1750</v>
      </c>
      <c r="BM701" s="14">
        <f t="shared" ca="1" si="604"/>
        <v>1575.2089999999989</v>
      </c>
      <c r="BN701" s="14">
        <f t="shared" ca="1" si="579"/>
        <v>174.79100000000108</v>
      </c>
      <c r="BO701" s="14">
        <f t="shared" ca="1" si="580"/>
        <v>174.79100000000108</v>
      </c>
      <c r="BP701" s="14">
        <f t="shared" ca="1" si="611"/>
        <v>1153214.9469999999</v>
      </c>
      <c r="BQ701" s="15">
        <f ca="1">SUM(BO$12:BO701)</f>
        <v>585982.81999999972</v>
      </c>
      <c r="BR701" s="16">
        <f ca="1">SUM(BM$12:BM701)+SUMIF(BN$12:BN701, "&lt;0")</f>
        <v>567232.12700000009</v>
      </c>
      <c r="BT701" s="9">
        <v>44872</v>
      </c>
      <c r="BU701" s="14">
        <f t="shared" ca="1" si="566"/>
        <v>2000</v>
      </c>
      <c r="BV701" s="14">
        <f t="shared" ca="1" si="591"/>
        <v>2000</v>
      </c>
      <c r="BW701" s="14">
        <f t="shared" ca="1" si="605"/>
        <v>1825.2089999999989</v>
      </c>
      <c r="BX701" s="14">
        <f t="shared" ca="1" si="567"/>
        <v>174.79100000000108</v>
      </c>
      <c r="BY701" s="14">
        <f t="shared" ca="1" si="568"/>
        <v>174.79100000000108</v>
      </c>
      <c r="BZ701" s="14">
        <f t="shared" ca="1" si="581"/>
        <v>1307489.5629979603</v>
      </c>
      <c r="CA701" s="15">
        <f ca="1">SUM(BY$12:BY701)</f>
        <v>663982.82000000018</v>
      </c>
      <c r="CB701" s="16">
        <f ca="1">SUM(BW$12:BW701)+SUMIF(BX$12:BX701, "&lt;0")</f>
        <v>643506.7429979603</v>
      </c>
      <c r="CD701" s="9">
        <v>44872</v>
      </c>
      <c r="CE701" s="14">
        <f t="shared" ca="1" si="589"/>
        <v>2500</v>
      </c>
      <c r="CF701" s="14">
        <f t="shared" ca="1" si="598"/>
        <v>2500</v>
      </c>
      <c r="CG701" s="14">
        <f t="shared" ca="1" si="606"/>
        <v>2129.2766793583637</v>
      </c>
      <c r="CH701" s="14">
        <f t="shared" ca="1" si="582"/>
        <v>370.72332064163629</v>
      </c>
      <c r="CI701" s="14">
        <f t="shared" ca="1" si="583"/>
        <v>370.72332064163629</v>
      </c>
      <c r="CJ701" s="14">
        <f t="shared" ca="1" si="612"/>
        <v>1608787.2951667549</v>
      </c>
      <c r="CK701" s="15">
        <f ca="1">SUM(CI$12:CI701)</f>
        <v>819333.07019478234</v>
      </c>
      <c r="CL701" s="16">
        <f ca="1">SUM(CG$12:CG701)+SUMIF(CH$12:CH701, "&lt;0")</f>
        <v>789454.22497197241</v>
      </c>
    </row>
    <row r="702" spans="1:90" x14ac:dyDescent="0.2">
      <c r="A702" s="24">
        <v>44873</v>
      </c>
      <c r="B702" s="54">
        <f ca="1">IF($A702&gt;= $C$5,$C$6, INDEX('Historical Data'!$D$2:$D$745, MATCH(A702, 'Historical Data'!$B$2:$B$745, 0)))</f>
        <v>1295.6389999999997</v>
      </c>
      <c r="C702" s="14">
        <f t="shared" ca="1" si="592"/>
        <v>1295.6389999999994</v>
      </c>
      <c r="D702" s="14">
        <f t="shared" ca="1" si="560"/>
        <v>1295.6389999999997</v>
      </c>
      <c r="E702" s="14">
        <f t="shared" ca="1" si="569"/>
        <v>0</v>
      </c>
      <c r="F702" s="14">
        <f t="shared" ca="1" si="561"/>
        <v>0</v>
      </c>
      <c r="G702" s="14">
        <f t="shared" ca="1" si="584"/>
        <v>872352.40499999537</v>
      </c>
      <c r="H702" s="15">
        <f ca="1">SUM(F$12:F702)</f>
        <v>444222.18800000043</v>
      </c>
      <c r="I702" s="16">
        <f ca="1">SUM(D$12:D702)+SUMIF(E$12:E702, "&lt;0")</f>
        <v>428130.21700000024</v>
      </c>
      <c r="J702" s="15"/>
      <c r="K702" s="9">
        <v>44873</v>
      </c>
      <c r="L702" s="14">
        <f t="shared" ca="1" si="585"/>
        <v>1788.5130798771124</v>
      </c>
      <c r="M702" s="14">
        <f t="shared" ca="1" si="593"/>
        <v>1788.5130798771129</v>
      </c>
      <c r="N702" s="14">
        <f t="shared" ca="1" si="599"/>
        <v>1788.5130798771124</v>
      </c>
      <c r="O702" s="14">
        <f t="shared" ca="1" si="570"/>
        <v>0</v>
      </c>
      <c r="P702" s="14">
        <f t="shared" ca="1" si="571"/>
        <v>0</v>
      </c>
      <c r="Q702" s="14">
        <f t="shared" ca="1" si="607"/>
        <v>1178920.0826835625</v>
      </c>
      <c r="R702" s="15">
        <f ca="1">SUM(P$12:P702)</f>
        <v>597998.90092165803</v>
      </c>
      <c r="S702" s="16">
        <f ca="1">SUM(N$12:N702)+SUMIF(O$12:O702, "&lt;0")</f>
        <v>580921.18176190404</v>
      </c>
      <c r="U702" s="9">
        <v>44873</v>
      </c>
      <c r="V702" s="14">
        <f t="shared" ca="1" si="586"/>
        <v>1250</v>
      </c>
      <c r="W702" s="14">
        <f t="shared" ca="1" si="594"/>
        <v>1250</v>
      </c>
      <c r="X702" s="14">
        <f t="shared" ca="1" si="600"/>
        <v>1250</v>
      </c>
      <c r="Y702" s="14">
        <f t="shared" ca="1" si="572"/>
        <v>0</v>
      </c>
      <c r="Z702" s="14">
        <f t="shared" ca="1" si="573"/>
        <v>0</v>
      </c>
      <c r="AA702" s="14">
        <f t="shared" ca="1" si="608"/>
        <v>843964.94699999993</v>
      </c>
      <c r="AB702" s="15">
        <f ca="1">SUM(Z$12:Z702)</f>
        <v>429982.81999999995</v>
      </c>
      <c r="AC702" s="16">
        <f ca="1">SUM(X$12:X702)+SUMIF(Y$12:Y702, "&lt;0")</f>
        <v>413982.12700000009</v>
      </c>
      <c r="AE702" s="9">
        <v>44873</v>
      </c>
      <c r="AF702" s="14">
        <f t="shared" ca="1" si="562"/>
        <v>2000</v>
      </c>
      <c r="AG702" s="14">
        <f t="shared" ca="1" si="590"/>
        <v>2000</v>
      </c>
      <c r="AH702" s="14">
        <f t="shared" ca="1" si="601"/>
        <v>2000</v>
      </c>
      <c r="AI702" s="14">
        <f t="shared" ca="1" si="563"/>
        <v>0</v>
      </c>
      <c r="AJ702" s="14">
        <f t="shared" ca="1" si="564"/>
        <v>0</v>
      </c>
      <c r="AK702" s="14">
        <f t="shared" ca="1" si="574"/>
        <v>1309489.5629979603</v>
      </c>
      <c r="AL702" s="15">
        <f ca="1">SUM(AJ$12:AJ702)</f>
        <v>663982.82000000018</v>
      </c>
      <c r="AM702" s="16">
        <f ca="1">SUM(AH$12:AH702)+SUMIF(AI$12:AI702, "&lt;0")</f>
        <v>645506.7429979603</v>
      </c>
      <c r="AO702" s="9">
        <v>44873</v>
      </c>
      <c r="AP702" s="14">
        <f t="shared" ca="1" si="565"/>
        <v>3000</v>
      </c>
      <c r="AQ702" s="14">
        <f t="shared" ca="1" si="595"/>
        <v>3000</v>
      </c>
      <c r="AR702" s="14">
        <f t="shared" ca="1" si="602"/>
        <v>2381.3344806224968</v>
      </c>
      <c r="AS702" s="14">
        <f t="shared" ca="1" si="575"/>
        <v>618.66551937750319</v>
      </c>
      <c r="AT702" s="14">
        <f t="shared" ca="1" si="576"/>
        <v>618.66551937750319</v>
      </c>
      <c r="AU702" s="14">
        <f t="shared" ca="1" si="609"/>
        <v>1903390.7878561858</v>
      </c>
      <c r="AV702" s="15">
        <f ca="1">SUM(AT$12:AT702)</f>
        <v>967632.42881619709</v>
      </c>
      <c r="AW702" s="16">
        <f ca="1">SUM(AR$12:AR702)+SUMIF(AS$12:AS702, "&lt;0")</f>
        <v>935758.35903998872</v>
      </c>
      <c r="AX702" s="15"/>
      <c r="AZ702" s="9">
        <v>44873</v>
      </c>
      <c r="BA702" s="14">
        <f t="shared" ca="1" si="587"/>
        <v>1500</v>
      </c>
      <c r="BB702" s="14">
        <f t="shared" ca="1" si="596"/>
        <v>1500</v>
      </c>
      <c r="BC702" s="14">
        <f t="shared" ca="1" si="603"/>
        <v>1500</v>
      </c>
      <c r="BD702" s="14">
        <f t="shared" ca="1" si="577"/>
        <v>0</v>
      </c>
      <c r="BE702" s="14">
        <f t="shared" ca="1" si="578"/>
        <v>0</v>
      </c>
      <c r="BF702" s="14">
        <f t="shared" ca="1" si="610"/>
        <v>999464.94699999993</v>
      </c>
      <c r="BG702" s="15">
        <f ca="1">SUM(BE$12:BE702)</f>
        <v>507982.82000000007</v>
      </c>
      <c r="BH702" s="16">
        <f ca="1">SUM(BC$12:BC702)+SUMIF(BD$12:BD702, "&lt;0")</f>
        <v>491482.12699999998</v>
      </c>
      <c r="BJ702" s="9">
        <v>44873</v>
      </c>
      <c r="BK702" s="14">
        <f t="shared" ca="1" si="588"/>
        <v>1750</v>
      </c>
      <c r="BL702" s="14">
        <f t="shared" ca="1" si="597"/>
        <v>1750</v>
      </c>
      <c r="BM702" s="14">
        <f t="shared" ca="1" si="604"/>
        <v>1750</v>
      </c>
      <c r="BN702" s="14">
        <f t="shared" ca="1" si="579"/>
        <v>0</v>
      </c>
      <c r="BO702" s="14">
        <f t="shared" ca="1" si="580"/>
        <v>0</v>
      </c>
      <c r="BP702" s="14">
        <f t="shared" ca="1" si="611"/>
        <v>1154964.9469999999</v>
      </c>
      <c r="BQ702" s="15">
        <f ca="1">SUM(BO$12:BO702)</f>
        <v>585982.81999999972</v>
      </c>
      <c r="BR702" s="16">
        <f ca="1">SUM(BM$12:BM702)+SUMIF(BN$12:BN702, "&lt;0")</f>
        <v>568982.12700000009</v>
      </c>
      <c r="BT702" s="9">
        <v>44873</v>
      </c>
      <c r="BU702" s="14">
        <f t="shared" ca="1" si="566"/>
        <v>2000</v>
      </c>
      <c r="BV702" s="14">
        <f t="shared" ca="1" si="591"/>
        <v>2000</v>
      </c>
      <c r="BW702" s="14">
        <f t="shared" ca="1" si="605"/>
        <v>2000</v>
      </c>
      <c r="BX702" s="14">
        <f t="shared" ca="1" si="567"/>
        <v>0</v>
      </c>
      <c r="BY702" s="14">
        <f t="shared" ca="1" si="568"/>
        <v>0</v>
      </c>
      <c r="BZ702" s="14">
        <f t="shared" ca="1" si="581"/>
        <v>1309489.5629979603</v>
      </c>
      <c r="CA702" s="15">
        <f ca="1">SUM(BY$12:BY702)</f>
        <v>663982.82000000018</v>
      </c>
      <c r="CB702" s="16">
        <f ca="1">SUM(BW$12:BW702)+SUMIF(BX$12:BX702, "&lt;0")</f>
        <v>645506.7429979603</v>
      </c>
      <c r="CD702" s="9">
        <v>44873</v>
      </c>
      <c r="CE702" s="14">
        <f t="shared" ca="1" si="589"/>
        <v>2500</v>
      </c>
      <c r="CF702" s="14">
        <f t="shared" ca="1" si="598"/>
        <v>2500</v>
      </c>
      <c r="CG702" s="14">
        <f t="shared" ca="1" si="606"/>
        <v>2329.8454093324272</v>
      </c>
      <c r="CH702" s="14">
        <f t="shared" ca="1" si="582"/>
        <v>170.15459066757285</v>
      </c>
      <c r="CI702" s="14">
        <f t="shared" ca="1" si="583"/>
        <v>170.15459066757285</v>
      </c>
      <c r="CJ702" s="14">
        <f t="shared" ca="1" si="612"/>
        <v>1611287.2951667549</v>
      </c>
      <c r="CK702" s="15">
        <f ca="1">SUM(CI$12:CI702)</f>
        <v>819503.22478544991</v>
      </c>
      <c r="CL702" s="16">
        <f ca="1">SUM(CG$12:CG702)+SUMIF(CH$12:CH702, "&lt;0")</f>
        <v>791784.07038130483</v>
      </c>
    </row>
    <row r="703" spans="1:90" x14ac:dyDescent="0.2">
      <c r="A703" s="24">
        <v>44874</v>
      </c>
      <c r="B703" s="54">
        <f ca="1">IF($A703&gt;= $C$5,$C$6, INDEX('Historical Data'!$D$2:$D$745, MATCH(A703, 'Historical Data'!$B$2:$B$745, 0)))</f>
        <v>1295.6389999999997</v>
      </c>
      <c r="C703" s="14">
        <f t="shared" ca="1" si="592"/>
        <v>1295.6389999999994</v>
      </c>
      <c r="D703" s="14">
        <f t="shared" ca="1" si="560"/>
        <v>1295.6389999999997</v>
      </c>
      <c r="E703" s="14">
        <f t="shared" ca="1" si="569"/>
        <v>0</v>
      </c>
      <c r="F703" s="14">
        <f t="shared" ca="1" si="561"/>
        <v>0</v>
      </c>
      <c r="G703" s="14">
        <f t="shared" ca="1" si="584"/>
        <v>873648.04399999534</v>
      </c>
      <c r="H703" s="15">
        <f ca="1">SUM(F$12:F703)</f>
        <v>444222.18800000043</v>
      </c>
      <c r="I703" s="16">
        <f ca="1">SUM(D$12:D703)+SUMIF(E$12:E703, "&lt;0")</f>
        <v>429425.85600000026</v>
      </c>
      <c r="J703" s="15"/>
      <c r="K703" s="9">
        <v>44874</v>
      </c>
      <c r="L703" s="14">
        <f t="shared" ca="1" si="585"/>
        <v>1788.5130798771124</v>
      </c>
      <c r="M703" s="14">
        <f t="shared" ca="1" si="593"/>
        <v>1788.5130798771129</v>
      </c>
      <c r="N703" s="14">
        <f t="shared" ca="1" si="599"/>
        <v>1788.5130798771124</v>
      </c>
      <c r="O703" s="14">
        <f t="shared" ca="1" si="570"/>
        <v>0</v>
      </c>
      <c r="P703" s="14">
        <f t="shared" ca="1" si="571"/>
        <v>0</v>
      </c>
      <c r="Q703" s="14">
        <f t="shared" ca="1" si="607"/>
        <v>1180708.5957634395</v>
      </c>
      <c r="R703" s="15">
        <f ca="1">SUM(P$12:P703)</f>
        <v>597998.90092165803</v>
      </c>
      <c r="S703" s="16">
        <f ca="1">SUM(N$12:N703)+SUMIF(O$12:O703, "&lt;0")</f>
        <v>582709.69484178117</v>
      </c>
      <c r="U703" s="9">
        <v>44874</v>
      </c>
      <c r="V703" s="14">
        <f t="shared" ca="1" si="586"/>
        <v>1250</v>
      </c>
      <c r="W703" s="14">
        <f t="shared" ca="1" si="594"/>
        <v>1250</v>
      </c>
      <c r="X703" s="14">
        <f t="shared" ca="1" si="600"/>
        <v>1250</v>
      </c>
      <c r="Y703" s="14">
        <f t="shared" ca="1" si="572"/>
        <v>0</v>
      </c>
      <c r="Z703" s="14">
        <f t="shared" ca="1" si="573"/>
        <v>0</v>
      </c>
      <c r="AA703" s="14">
        <f t="shared" ca="1" si="608"/>
        <v>845214.94699999993</v>
      </c>
      <c r="AB703" s="15">
        <f ca="1">SUM(Z$12:Z703)</f>
        <v>429982.81999999995</v>
      </c>
      <c r="AC703" s="16">
        <f ca="1">SUM(X$12:X703)+SUMIF(Y$12:Y703, "&lt;0")</f>
        <v>415232.12700000009</v>
      </c>
      <c r="AE703" s="9">
        <v>44874</v>
      </c>
      <c r="AF703" s="14">
        <f t="shared" ca="1" si="562"/>
        <v>2000</v>
      </c>
      <c r="AG703" s="14">
        <f t="shared" ca="1" si="590"/>
        <v>2000</v>
      </c>
      <c r="AH703" s="14">
        <f t="shared" ca="1" si="601"/>
        <v>2000</v>
      </c>
      <c r="AI703" s="14">
        <f t="shared" ca="1" si="563"/>
        <v>0</v>
      </c>
      <c r="AJ703" s="14">
        <f t="shared" ca="1" si="564"/>
        <v>0</v>
      </c>
      <c r="AK703" s="14">
        <f t="shared" ca="1" si="574"/>
        <v>1311489.5629979603</v>
      </c>
      <c r="AL703" s="15">
        <f ca="1">SUM(AJ$12:AJ703)</f>
        <v>663982.82000000018</v>
      </c>
      <c r="AM703" s="16">
        <f ca="1">SUM(AH$12:AH703)+SUMIF(AI$12:AI703, "&lt;0")</f>
        <v>647506.7429979603</v>
      </c>
      <c r="AO703" s="9">
        <v>44874</v>
      </c>
      <c r="AP703" s="14">
        <f t="shared" ca="1" si="565"/>
        <v>3000</v>
      </c>
      <c r="AQ703" s="14">
        <f t="shared" ca="1" si="595"/>
        <v>3000</v>
      </c>
      <c r="AR703" s="14">
        <f t="shared" ca="1" si="602"/>
        <v>2381.3344806224973</v>
      </c>
      <c r="AS703" s="14">
        <f t="shared" ca="1" si="575"/>
        <v>618.66551937750273</v>
      </c>
      <c r="AT703" s="14">
        <f t="shared" ca="1" si="576"/>
        <v>618.66551937750273</v>
      </c>
      <c r="AU703" s="14">
        <f t="shared" ca="1" si="609"/>
        <v>1906390.7878561858</v>
      </c>
      <c r="AV703" s="15">
        <f ca="1">SUM(AT$12:AT703)</f>
        <v>968251.09433557454</v>
      </c>
      <c r="AW703" s="16">
        <f ca="1">SUM(AR$12:AR703)+SUMIF(AS$12:AS703, "&lt;0")</f>
        <v>938139.69352061127</v>
      </c>
      <c r="AX703" s="15"/>
      <c r="AZ703" s="9">
        <v>44874</v>
      </c>
      <c r="BA703" s="14">
        <f t="shared" ca="1" si="587"/>
        <v>1500</v>
      </c>
      <c r="BB703" s="14">
        <f t="shared" ca="1" si="596"/>
        <v>1500</v>
      </c>
      <c r="BC703" s="14">
        <f t="shared" ca="1" si="603"/>
        <v>1500</v>
      </c>
      <c r="BD703" s="14">
        <f t="shared" ca="1" si="577"/>
        <v>0</v>
      </c>
      <c r="BE703" s="14">
        <f t="shared" ca="1" si="578"/>
        <v>0</v>
      </c>
      <c r="BF703" s="14">
        <f t="shared" ca="1" si="610"/>
        <v>1000964.9469999999</v>
      </c>
      <c r="BG703" s="15">
        <f ca="1">SUM(BE$12:BE703)</f>
        <v>507982.82000000007</v>
      </c>
      <c r="BH703" s="16">
        <f ca="1">SUM(BC$12:BC703)+SUMIF(BD$12:BD703, "&lt;0")</f>
        <v>492982.12699999998</v>
      </c>
      <c r="BJ703" s="9">
        <v>44874</v>
      </c>
      <c r="BK703" s="14">
        <f t="shared" ca="1" si="588"/>
        <v>1750</v>
      </c>
      <c r="BL703" s="14">
        <f t="shared" ca="1" si="597"/>
        <v>1750</v>
      </c>
      <c r="BM703" s="14">
        <f t="shared" ca="1" si="604"/>
        <v>1750</v>
      </c>
      <c r="BN703" s="14">
        <f t="shared" ca="1" si="579"/>
        <v>0</v>
      </c>
      <c r="BO703" s="14">
        <f t="shared" ca="1" si="580"/>
        <v>0</v>
      </c>
      <c r="BP703" s="14">
        <f t="shared" ca="1" si="611"/>
        <v>1156714.9469999999</v>
      </c>
      <c r="BQ703" s="15">
        <f ca="1">SUM(BO$12:BO703)</f>
        <v>585982.81999999972</v>
      </c>
      <c r="BR703" s="16">
        <f ca="1">SUM(BM$12:BM703)+SUMIF(BN$12:BN703, "&lt;0")</f>
        <v>570732.12700000009</v>
      </c>
      <c r="BT703" s="9">
        <v>44874</v>
      </c>
      <c r="BU703" s="14">
        <f t="shared" ca="1" si="566"/>
        <v>2000</v>
      </c>
      <c r="BV703" s="14">
        <f t="shared" ca="1" si="591"/>
        <v>2000</v>
      </c>
      <c r="BW703" s="14">
        <f t="shared" ca="1" si="605"/>
        <v>2000</v>
      </c>
      <c r="BX703" s="14">
        <f t="shared" ca="1" si="567"/>
        <v>0</v>
      </c>
      <c r="BY703" s="14">
        <f t="shared" ca="1" si="568"/>
        <v>0</v>
      </c>
      <c r="BZ703" s="14">
        <f t="shared" ca="1" si="581"/>
        <v>1311489.5629979603</v>
      </c>
      <c r="CA703" s="15">
        <f ca="1">SUM(BY$12:BY703)</f>
        <v>663982.82000000018</v>
      </c>
      <c r="CB703" s="16">
        <f ca="1">SUM(BW$12:BW703)+SUMIF(BX$12:BX703, "&lt;0")</f>
        <v>647506.7429979603</v>
      </c>
      <c r="CD703" s="9">
        <v>44874</v>
      </c>
      <c r="CE703" s="14">
        <f t="shared" ca="1" si="589"/>
        <v>2500</v>
      </c>
      <c r="CF703" s="14">
        <f t="shared" ca="1" si="598"/>
        <v>2500</v>
      </c>
      <c r="CG703" s="14">
        <f t="shared" ca="1" si="606"/>
        <v>2355.62313930649</v>
      </c>
      <c r="CH703" s="14">
        <f t="shared" ca="1" si="582"/>
        <v>144.37686069351003</v>
      </c>
      <c r="CI703" s="14">
        <f t="shared" ca="1" si="583"/>
        <v>144.37686069351003</v>
      </c>
      <c r="CJ703" s="14">
        <f t="shared" ca="1" si="612"/>
        <v>1613787.2951667549</v>
      </c>
      <c r="CK703" s="15">
        <f ca="1">SUM(CI$12:CI703)</f>
        <v>819647.60164614348</v>
      </c>
      <c r="CL703" s="16">
        <f ca="1">SUM(CG$12:CG703)+SUMIF(CH$12:CH703, "&lt;0")</f>
        <v>794139.69352061127</v>
      </c>
    </row>
    <row r="704" spans="1:90" x14ac:dyDescent="0.2">
      <c r="A704" s="24">
        <v>44875</v>
      </c>
      <c r="B704" s="54">
        <f ca="1">IF($A704&gt;= $C$5,$C$6, INDEX('Historical Data'!$D$2:$D$745, MATCH(A704, 'Historical Data'!$B$2:$B$745, 0)))</f>
        <v>1295.6389999999997</v>
      </c>
      <c r="C704" s="14">
        <f t="shared" ca="1" si="592"/>
        <v>1295.6389999999994</v>
      </c>
      <c r="D704" s="14">
        <f t="shared" ca="1" si="560"/>
        <v>863.32699999999795</v>
      </c>
      <c r="E704" s="14">
        <f t="shared" ca="1" si="569"/>
        <v>432.31200000000172</v>
      </c>
      <c r="F704" s="14">
        <f t="shared" ca="1" si="561"/>
        <v>432.31200000000172</v>
      </c>
      <c r="G704" s="14">
        <f t="shared" ca="1" si="584"/>
        <v>874943.6829999953</v>
      </c>
      <c r="H704" s="15">
        <f ca="1">SUM(F$12:F704)</f>
        <v>444654.50000000041</v>
      </c>
      <c r="I704" s="16">
        <f ca="1">SUM(D$12:D704)+SUMIF(E$12:E704, "&lt;0")</f>
        <v>430289.18300000025</v>
      </c>
      <c r="J704" s="15"/>
      <c r="K704" s="9">
        <v>44875</v>
      </c>
      <c r="L704" s="14">
        <f t="shared" ca="1" si="585"/>
        <v>1788.5130798771124</v>
      </c>
      <c r="M704" s="14">
        <f t="shared" ca="1" si="593"/>
        <v>1788.5130798771129</v>
      </c>
      <c r="N704" s="14">
        <f t="shared" ca="1" si="599"/>
        <v>1356.2010798771107</v>
      </c>
      <c r="O704" s="14">
        <f t="shared" ca="1" si="570"/>
        <v>432.31200000000172</v>
      </c>
      <c r="P704" s="14">
        <f t="shared" ca="1" si="571"/>
        <v>432.31200000000172</v>
      </c>
      <c r="Q704" s="14">
        <f t="shared" ca="1" si="607"/>
        <v>1182497.1088433166</v>
      </c>
      <c r="R704" s="15">
        <f ca="1">SUM(P$12:P704)</f>
        <v>598431.21292165807</v>
      </c>
      <c r="S704" s="16">
        <f ca="1">SUM(N$12:N704)+SUMIF(O$12:O704, "&lt;0")</f>
        <v>584065.89592165826</v>
      </c>
      <c r="U704" s="9">
        <v>44875</v>
      </c>
      <c r="V704" s="14">
        <f t="shared" ca="1" si="586"/>
        <v>1250</v>
      </c>
      <c r="W704" s="14">
        <f t="shared" ca="1" si="594"/>
        <v>1250</v>
      </c>
      <c r="X704" s="14">
        <f t="shared" ca="1" si="600"/>
        <v>817.68799999999828</v>
      </c>
      <c r="Y704" s="14">
        <f t="shared" ca="1" si="572"/>
        <v>432.31200000000172</v>
      </c>
      <c r="Z704" s="14">
        <f t="shared" ca="1" si="573"/>
        <v>432.31200000000172</v>
      </c>
      <c r="AA704" s="14">
        <f t="shared" ca="1" si="608"/>
        <v>846464.94699999993</v>
      </c>
      <c r="AB704" s="15">
        <f ca="1">SUM(Z$12:Z704)</f>
        <v>430415.13199999993</v>
      </c>
      <c r="AC704" s="16">
        <f ca="1">SUM(X$12:X704)+SUMIF(Y$12:Y704, "&lt;0")</f>
        <v>416049.81500000012</v>
      </c>
      <c r="AE704" s="9">
        <v>44875</v>
      </c>
      <c r="AF704" s="14">
        <f t="shared" ca="1" si="562"/>
        <v>2000</v>
      </c>
      <c r="AG704" s="14">
        <f t="shared" ca="1" si="590"/>
        <v>2000</v>
      </c>
      <c r="AH704" s="14">
        <f t="shared" ca="1" si="601"/>
        <v>1567.6879999999983</v>
      </c>
      <c r="AI704" s="14">
        <f t="shared" ca="1" si="563"/>
        <v>432.31200000000172</v>
      </c>
      <c r="AJ704" s="14">
        <f t="shared" ca="1" si="564"/>
        <v>432.31200000000172</v>
      </c>
      <c r="AK704" s="14">
        <f t="shared" ca="1" si="574"/>
        <v>1313489.5629979603</v>
      </c>
      <c r="AL704" s="15">
        <f ca="1">SUM(AJ$12:AJ704)</f>
        <v>664415.13200000022</v>
      </c>
      <c r="AM704" s="16">
        <f ca="1">SUM(AH$12:AH704)+SUMIF(AI$12:AI704, "&lt;0")</f>
        <v>649074.43099796027</v>
      </c>
      <c r="AO704" s="9">
        <v>44875</v>
      </c>
      <c r="AP704" s="14">
        <f t="shared" ca="1" si="565"/>
        <v>3000</v>
      </c>
      <c r="AQ704" s="14">
        <f t="shared" ca="1" si="595"/>
        <v>3000</v>
      </c>
      <c r="AR704" s="14">
        <f t="shared" ca="1" si="602"/>
        <v>1949.0888692805511</v>
      </c>
      <c r="AS704" s="14">
        <f t="shared" ca="1" si="575"/>
        <v>1050.9111307194489</v>
      </c>
      <c r="AT704" s="14">
        <f t="shared" ca="1" si="576"/>
        <v>1050.9111307194489</v>
      </c>
      <c r="AU704" s="14">
        <f t="shared" ca="1" si="609"/>
        <v>1909390.7878561858</v>
      </c>
      <c r="AV704" s="15">
        <f ca="1">SUM(AT$12:AT704)</f>
        <v>969302.00546629401</v>
      </c>
      <c r="AW704" s="16">
        <f ca="1">SUM(AR$12:AR704)+SUMIF(AS$12:AS704, "&lt;0")</f>
        <v>940088.7823898918</v>
      </c>
      <c r="AX704" s="15"/>
      <c r="AZ704" s="9">
        <v>44875</v>
      </c>
      <c r="BA704" s="14">
        <f t="shared" ca="1" si="587"/>
        <v>1500</v>
      </c>
      <c r="BB704" s="14">
        <f t="shared" ca="1" si="596"/>
        <v>1500</v>
      </c>
      <c r="BC704" s="14">
        <f t="shared" ca="1" si="603"/>
        <v>1067.6879999999983</v>
      </c>
      <c r="BD704" s="14">
        <f t="shared" ca="1" si="577"/>
        <v>432.31200000000172</v>
      </c>
      <c r="BE704" s="14">
        <f t="shared" ca="1" si="578"/>
        <v>432.31200000000172</v>
      </c>
      <c r="BF704" s="14">
        <f t="shared" ca="1" si="610"/>
        <v>1002464.9469999999</v>
      </c>
      <c r="BG704" s="15">
        <f ca="1">SUM(BE$12:BE704)</f>
        <v>508415.13200000004</v>
      </c>
      <c r="BH704" s="16">
        <f ca="1">SUM(BC$12:BC704)+SUMIF(BD$12:BD704, "&lt;0")</f>
        <v>494049.815</v>
      </c>
      <c r="BJ704" s="9">
        <v>44875</v>
      </c>
      <c r="BK704" s="14">
        <f t="shared" ca="1" si="588"/>
        <v>1750</v>
      </c>
      <c r="BL704" s="14">
        <f t="shared" ca="1" si="597"/>
        <v>1750</v>
      </c>
      <c r="BM704" s="14">
        <f t="shared" ca="1" si="604"/>
        <v>1317.6879999999983</v>
      </c>
      <c r="BN704" s="14">
        <f t="shared" ca="1" si="579"/>
        <v>432.31200000000172</v>
      </c>
      <c r="BO704" s="14">
        <f t="shared" ca="1" si="580"/>
        <v>432.31200000000172</v>
      </c>
      <c r="BP704" s="14">
        <f t="shared" ca="1" si="611"/>
        <v>1158464.9469999999</v>
      </c>
      <c r="BQ704" s="15">
        <f ca="1">SUM(BO$12:BO704)</f>
        <v>586415.13199999975</v>
      </c>
      <c r="BR704" s="16">
        <f ca="1">SUM(BM$12:BM704)+SUMIF(BN$12:BN704, "&lt;0")</f>
        <v>572049.81500000006</v>
      </c>
      <c r="BT704" s="9">
        <v>44875</v>
      </c>
      <c r="BU704" s="14">
        <f t="shared" ca="1" si="566"/>
        <v>2000</v>
      </c>
      <c r="BV704" s="14">
        <f t="shared" ca="1" si="591"/>
        <v>2000</v>
      </c>
      <c r="BW704" s="14">
        <f t="shared" ca="1" si="605"/>
        <v>1567.6879999999983</v>
      </c>
      <c r="BX704" s="14">
        <f t="shared" ca="1" si="567"/>
        <v>432.31200000000172</v>
      </c>
      <c r="BY704" s="14">
        <f t="shared" ca="1" si="568"/>
        <v>432.31200000000172</v>
      </c>
      <c r="BZ704" s="14">
        <f t="shared" ca="1" si="581"/>
        <v>1313489.5629979603</v>
      </c>
      <c r="CA704" s="15">
        <f ca="1">SUM(BY$12:BY704)</f>
        <v>664415.13200000022</v>
      </c>
      <c r="CB704" s="16">
        <f ca="1">SUM(BW$12:BW704)+SUMIF(BX$12:BX704, "&lt;0")</f>
        <v>649074.43099796027</v>
      </c>
      <c r="CD704" s="9">
        <v>44875</v>
      </c>
      <c r="CE704" s="14">
        <f t="shared" ca="1" si="589"/>
        <v>2500</v>
      </c>
      <c r="CF704" s="14">
        <f t="shared" ca="1" si="598"/>
        <v>2500</v>
      </c>
      <c r="CG704" s="14">
        <f t="shared" ca="1" si="606"/>
        <v>1949.0888692805511</v>
      </c>
      <c r="CH704" s="14">
        <f t="shared" ca="1" si="582"/>
        <v>550.91113071944892</v>
      </c>
      <c r="CI704" s="14">
        <f t="shared" ca="1" si="583"/>
        <v>550.91113071944892</v>
      </c>
      <c r="CJ704" s="14">
        <f t="shared" ca="1" si="612"/>
        <v>1616287.2951667549</v>
      </c>
      <c r="CK704" s="15">
        <f ca="1">SUM(CI$12:CI704)</f>
        <v>820198.51277686295</v>
      </c>
      <c r="CL704" s="16">
        <f ca="1">SUM(CG$12:CG704)+SUMIF(CH$12:CH704, "&lt;0")</f>
        <v>796088.7823898918</v>
      </c>
    </row>
    <row r="705" spans="1:90" x14ac:dyDescent="0.2">
      <c r="A705" s="24">
        <v>44876</v>
      </c>
      <c r="B705" s="54">
        <f ca="1">IF($A705&gt;= $C$5,$C$6, INDEX('Historical Data'!$D$2:$D$745, MATCH(A705, 'Historical Data'!$B$2:$B$745, 0)))</f>
        <v>1295.6389999999997</v>
      </c>
      <c r="C705" s="14">
        <f t="shared" ca="1" si="592"/>
        <v>1295.6389999999994</v>
      </c>
      <c r="D705" s="14">
        <f t="shared" ca="1" si="560"/>
        <v>212.36700000000201</v>
      </c>
      <c r="E705" s="14">
        <f t="shared" ca="1" si="569"/>
        <v>1083.2719999999977</v>
      </c>
      <c r="F705" s="14">
        <f t="shared" ca="1" si="561"/>
        <v>1083.2719999999977</v>
      </c>
      <c r="G705" s="14">
        <f t="shared" ca="1" si="584"/>
        <v>876239.32199999527</v>
      </c>
      <c r="H705" s="15">
        <f ca="1">SUM(F$12:F705)</f>
        <v>445737.7720000004</v>
      </c>
      <c r="I705" s="16">
        <f ca="1">SUM(D$12:D705)+SUMIF(E$12:E705, "&lt;0")</f>
        <v>430501.55000000028</v>
      </c>
      <c r="J705" s="15"/>
      <c r="K705" s="9">
        <v>44876</v>
      </c>
      <c r="L705" s="14">
        <f t="shared" ca="1" si="585"/>
        <v>1788.5130798771124</v>
      </c>
      <c r="M705" s="14">
        <f t="shared" ca="1" si="593"/>
        <v>1788.5130798771129</v>
      </c>
      <c r="N705" s="14">
        <f t="shared" ca="1" si="599"/>
        <v>212.36700000000201</v>
      </c>
      <c r="O705" s="14">
        <f t="shared" ca="1" si="570"/>
        <v>1576.1460798771104</v>
      </c>
      <c r="P705" s="14">
        <f t="shared" ca="1" si="571"/>
        <v>1576.1460798771104</v>
      </c>
      <c r="Q705" s="14">
        <f t="shared" ca="1" si="607"/>
        <v>1184285.6219231936</v>
      </c>
      <c r="R705" s="15">
        <f ca="1">SUM(P$12:P705)</f>
        <v>600007.35900153522</v>
      </c>
      <c r="S705" s="16">
        <f ca="1">SUM(N$12:N705)+SUMIF(O$12:O705, "&lt;0")</f>
        <v>584278.26292165823</v>
      </c>
      <c r="U705" s="9">
        <v>44876</v>
      </c>
      <c r="V705" s="14">
        <f t="shared" ca="1" si="586"/>
        <v>1250</v>
      </c>
      <c r="W705" s="14">
        <f t="shared" ca="1" si="594"/>
        <v>1250</v>
      </c>
      <c r="X705" s="14">
        <f t="shared" ca="1" si="600"/>
        <v>212.36700000000201</v>
      </c>
      <c r="Y705" s="14">
        <f t="shared" ca="1" si="572"/>
        <v>1037.632999999998</v>
      </c>
      <c r="Z705" s="14">
        <f t="shared" ca="1" si="573"/>
        <v>1037.632999999998</v>
      </c>
      <c r="AA705" s="14">
        <f t="shared" ca="1" si="608"/>
        <v>847714.94699999993</v>
      </c>
      <c r="AB705" s="15">
        <f ca="1">SUM(Z$12:Z705)</f>
        <v>431452.7649999999</v>
      </c>
      <c r="AC705" s="16">
        <f ca="1">SUM(X$12:X705)+SUMIF(Y$12:Y705, "&lt;0")</f>
        <v>416262.18200000015</v>
      </c>
      <c r="AE705" s="9">
        <v>44876</v>
      </c>
      <c r="AF705" s="14">
        <f t="shared" ca="1" si="562"/>
        <v>2000</v>
      </c>
      <c r="AG705" s="14">
        <f t="shared" ca="1" si="590"/>
        <v>2000</v>
      </c>
      <c r="AH705" s="14">
        <f t="shared" ca="1" si="601"/>
        <v>423.85392012288958</v>
      </c>
      <c r="AI705" s="14">
        <f t="shared" ca="1" si="563"/>
        <v>1576.1460798771104</v>
      </c>
      <c r="AJ705" s="14">
        <f t="shared" ca="1" si="564"/>
        <v>1576.1460798771104</v>
      </c>
      <c r="AK705" s="14">
        <f t="shared" ca="1" si="574"/>
        <v>1315489.5629979603</v>
      </c>
      <c r="AL705" s="15">
        <f ca="1">SUM(AJ$12:AJ705)</f>
        <v>665991.27807987737</v>
      </c>
      <c r="AM705" s="16">
        <f ca="1">SUM(AH$12:AH705)+SUMIF(AI$12:AI705, "&lt;0")</f>
        <v>649498.28491808311</v>
      </c>
      <c r="AO705" s="9">
        <v>44876</v>
      </c>
      <c r="AP705" s="14">
        <f t="shared" ca="1" si="565"/>
        <v>3000</v>
      </c>
      <c r="AQ705" s="14">
        <f t="shared" ca="1" si="595"/>
        <v>3000</v>
      </c>
      <c r="AR705" s="14">
        <f t="shared" ca="1" si="602"/>
        <v>831.03251937750474</v>
      </c>
      <c r="AS705" s="14">
        <f t="shared" ca="1" si="575"/>
        <v>2168.9674806224953</v>
      </c>
      <c r="AT705" s="14">
        <f t="shared" ca="1" si="576"/>
        <v>2168.9674806224953</v>
      </c>
      <c r="AU705" s="14">
        <f t="shared" ca="1" si="609"/>
        <v>1912390.7878561858</v>
      </c>
      <c r="AV705" s="15">
        <f ca="1">SUM(AT$12:AT705)</f>
        <v>971470.97294691647</v>
      </c>
      <c r="AW705" s="16">
        <f ca="1">SUM(AR$12:AR705)+SUMIF(AS$12:AS705, "&lt;0")</f>
        <v>940919.81490926933</v>
      </c>
      <c r="AX705" s="15"/>
      <c r="AZ705" s="9">
        <v>44876</v>
      </c>
      <c r="BA705" s="14">
        <f t="shared" ca="1" si="587"/>
        <v>1500</v>
      </c>
      <c r="BB705" s="14">
        <f t="shared" ca="1" si="596"/>
        <v>1500</v>
      </c>
      <c r="BC705" s="14">
        <f t="shared" ca="1" si="603"/>
        <v>212.36700000000201</v>
      </c>
      <c r="BD705" s="14">
        <f t="shared" ca="1" si="577"/>
        <v>1287.632999999998</v>
      </c>
      <c r="BE705" s="14">
        <f t="shared" ca="1" si="578"/>
        <v>1287.632999999998</v>
      </c>
      <c r="BF705" s="14">
        <f t="shared" ca="1" si="610"/>
        <v>1003964.9469999999</v>
      </c>
      <c r="BG705" s="15">
        <f ca="1">SUM(BE$12:BE705)</f>
        <v>509702.76500000001</v>
      </c>
      <c r="BH705" s="16">
        <f ca="1">SUM(BC$12:BC705)+SUMIF(BD$12:BD705, "&lt;0")</f>
        <v>494262.18200000003</v>
      </c>
      <c r="BJ705" s="9">
        <v>44876</v>
      </c>
      <c r="BK705" s="14">
        <f t="shared" ca="1" si="588"/>
        <v>1750</v>
      </c>
      <c r="BL705" s="14">
        <f t="shared" ca="1" si="597"/>
        <v>1750</v>
      </c>
      <c r="BM705" s="14">
        <f t="shared" ca="1" si="604"/>
        <v>212.36700000000201</v>
      </c>
      <c r="BN705" s="14">
        <f t="shared" ca="1" si="579"/>
        <v>1537.632999999998</v>
      </c>
      <c r="BO705" s="14">
        <f t="shared" ca="1" si="580"/>
        <v>1537.632999999998</v>
      </c>
      <c r="BP705" s="14">
        <f t="shared" ca="1" si="611"/>
        <v>1160214.9469999999</v>
      </c>
      <c r="BQ705" s="15">
        <f ca="1">SUM(BO$12:BO705)</f>
        <v>587952.76499999978</v>
      </c>
      <c r="BR705" s="16">
        <f ca="1">SUM(BM$12:BM705)+SUMIF(BN$12:BN705, "&lt;0")</f>
        <v>572262.18200000003</v>
      </c>
      <c r="BT705" s="9">
        <v>44876</v>
      </c>
      <c r="BU705" s="14">
        <f t="shared" ca="1" si="566"/>
        <v>2000</v>
      </c>
      <c r="BV705" s="14">
        <f t="shared" ca="1" si="591"/>
        <v>2000</v>
      </c>
      <c r="BW705" s="14">
        <f t="shared" ca="1" si="605"/>
        <v>423.85392012288958</v>
      </c>
      <c r="BX705" s="14">
        <f t="shared" ca="1" si="567"/>
        <v>1576.1460798771104</v>
      </c>
      <c r="BY705" s="14">
        <f t="shared" ca="1" si="568"/>
        <v>1576.1460798771104</v>
      </c>
      <c r="BZ705" s="14">
        <f t="shared" ca="1" si="581"/>
        <v>1315489.5629979603</v>
      </c>
      <c r="CA705" s="15">
        <f ca="1">SUM(BY$12:BY705)</f>
        <v>665991.27807987737</v>
      </c>
      <c r="CB705" s="16">
        <f ca="1">SUM(BW$12:BW705)+SUMIF(BX$12:BX705, "&lt;0")</f>
        <v>649498.28491808311</v>
      </c>
      <c r="CD705" s="9">
        <v>44876</v>
      </c>
      <c r="CE705" s="14">
        <f t="shared" ca="1" si="589"/>
        <v>2500</v>
      </c>
      <c r="CF705" s="14">
        <f t="shared" ca="1" si="598"/>
        <v>2500</v>
      </c>
      <c r="CG705" s="14">
        <f t="shared" ca="1" si="606"/>
        <v>831.03251937750474</v>
      </c>
      <c r="CH705" s="14">
        <f t="shared" ca="1" si="582"/>
        <v>1668.9674806224953</v>
      </c>
      <c r="CI705" s="14">
        <f t="shared" ca="1" si="583"/>
        <v>1668.9674806224953</v>
      </c>
      <c r="CJ705" s="14">
        <f t="shared" ca="1" si="612"/>
        <v>1618787.2951667549</v>
      </c>
      <c r="CK705" s="15">
        <f ca="1">SUM(CI$12:CI705)</f>
        <v>821867.48025748541</v>
      </c>
      <c r="CL705" s="16">
        <f ca="1">SUM(CG$12:CG705)+SUMIF(CH$12:CH705, "&lt;0")</f>
        <v>796919.81490926933</v>
      </c>
    </row>
    <row r="706" spans="1:90" x14ac:dyDescent="0.2">
      <c r="A706" s="24">
        <v>44877</v>
      </c>
      <c r="B706" s="54">
        <f ca="1">IF($A706&gt;= $C$5,$C$6, INDEX('Historical Data'!$D$2:$D$745, MATCH(A706, 'Historical Data'!$B$2:$B$745, 0)))</f>
        <v>1295.6389999999997</v>
      </c>
      <c r="C706" s="14">
        <f t="shared" ca="1" si="592"/>
        <v>1295.6389999999994</v>
      </c>
      <c r="D706" s="14">
        <f t="shared" ca="1" si="560"/>
        <v>195</v>
      </c>
      <c r="E706" s="14">
        <f t="shared" ca="1" si="569"/>
        <v>1100.6389999999997</v>
      </c>
      <c r="F706" s="14">
        <f t="shared" ca="1" si="561"/>
        <v>1100.6389999999997</v>
      </c>
      <c r="G706" s="14">
        <f t="shared" ca="1" si="584"/>
        <v>877534.96099999524</v>
      </c>
      <c r="H706" s="15">
        <f ca="1">SUM(F$12:F706)</f>
        <v>446838.41100000043</v>
      </c>
      <c r="I706" s="16">
        <f ca="1">SUM(D$12:D706)+SUMIF(E$12:E706, "&lt;0")</f>
        <v>430696.55000000028</v>
      </c>
      <c r="J706" s="15"/>
      <c r="K706" s="9">
        <v>44877</v>
      </c>
      <c r="L706" s="14">
        <f t="shared" ca="1" si="585"/>
        <v>1788.5130798771124</v>
      </c>
      <c r="M706" s="14">
        <f t="shared" ca="1" si="593"/>
        <v>1788.5130798771129</v>
      </c>
      <c r="N706" s="14">
        <f t="shared" ca="1" si="599"/>
        <v>195</v>
      </c>
      <c r="O706" s="14">
        <f t="shared" ca="1" si="570"/>
        <v>1593.5130798771124</v>
      </c>
      <c r="P706" s="14">
        <f t="shared" ca="1" si="571"/>
        <v>1593.5130798771124</v>
      </c>
      <c r="Q706" s="14">
        <f t="shared" ca="1" si="607"/>
        <v>1186074.1350030706</v>
      </c>
      <c r="R706" s="15">
        <f ca="1">SUM(P$12:P706)</f>
        <v>601600.87208141235</v>
      </c>
      <c r="S706" s="16">
        <f ca="1">SUM(N$12:N706)+SUMIF(O$12:O706, "&lt;0")</f>
        <v>584473.26292165823</v>
      </c>
      <c r="U706" s="9">
        <v>44877</v>
      </c>
      <c r="V706" s="14">
        <f t="shared" ca="1" si="586"/>
        <v>1250</v>
      </c>
      <c r="W706" s="14">
        <f t="shared" ca="1" si="594"/>
        <v>1250</v>
      </c>
      <c r="X706" s="14">
        <f t="shared" ca="1" si="600"/>
        <v>195</v>
      </c>
      <c r="Y706" s="14">
        <f t="shared" ca="1" si="572"/>
        <v>1055</v>
      </c>
      <c r="Z706" s="14">
        <f t="shared" ca="1" si="573"/>
        <v>1055</v>
      </c>
      <c r="AA706" s="14">
        <f t="shared" ca="1" si="608"/>
        <v>848964.94699999993</v>
      </c>
      <c r="AB706" s="15">
        <f ca="1">SUM(Z$12:Z706)</f>
        <v>432507.7649999999</v>
      </c>
      <c r="AC706" s="16">
        <f ca="1">SUM(X$12:X706)+SUMIF(Y$12:Y706, "&lt;0")</f>
        <v>416457.18200000015</v>
      </c>
      <c r="AE706" s="9">
        <v>44877</v>
      </c>
      <c r="AF706" s="14">
        <f t="shared" ca="1" si="562"/>
        <v>2000</v>
      </c>
      <c r="AG706" s="14">
        <f t="shared" ca="1" si="590"/>
        <v>2000</v>
      </c>
      <c r="AH706" s="14">
        <f t="shared" ca="1" si="601"/>
        <v>380.70919014882497</v>
      </c>
      <c r="AI706" s="14">
        <f t="shared" ca="1" si="563"/>
        <v>1619.290809851175</v>
      </c>
      <c r="AJ706" s="14">
        <f t="shared" ca="1" si="564"/>
        <v>1619.290809851175</v>
      </c>
      <c r="AK706" s="14">
        <f t="shared" ca="1" si="574"/>
        <v>1317489.5629979603</v>
      </c>
      <c r="AL706" s="15">
        <f ca="1">SUM(AJ$12:AJ706)</f>
        <v>667610.56888972851</v>
      </c>
      <c r="AM706" s="16">
        <f ca="1">SUM(AH$12:AH706)+SUMIF(AI$12:AI706, "&lt;0")</f>
        <v>649878.99410823197</v>
      </c>
      <c r="AO706" s="9">
        <v>44877</v>
      </c>
      <c r="AP706" s="14">
        <f t="shared" ca="1" si="565"/>
        <v>3000</v>
      </c>
      <c r="AQ706" s="14">
        <f t="shared" ca="1" si="595"/>
        <v>3000</v>
      </c>
      <c r="AR706" s="14">
        <f t="shared" ca="1" si="602"/>
        <v>813.66551937750319</v>
      </c>
      <c r="AS706" s="14">
        <f t="shared" ca="1" si="575"/>
        <v>2186.3344806224968</v>
      </c>
      <c r="AT706" s="14">
        <f t="shared" ca="1" si="576"/>
        <v>2186.3344806224968</v>
      </c>
      <c r="AU706" s="14">
        <f t="shared" ca="1" si="609"/>
        <v>1915390.7878561858</v>
      </c>
      <c r="AV706" s="15">
        <f ca="1">SUM(AT$12:AT706)</f>
        <v>973657.30742753902</v>
      </c>
      <c r="AW706" s="16">
        <f ca="1">SUM(AR$12:AR706)+SUMIF(AS$12:AS706, "&lt;0")</f>
        <v>941733.48042864678</v>
      </c>
      <c r="AX706" s="15"/>
      <c r="AZ706" s="9">
        <v>44877</v>
      </c>
      <c r="BA706" s="14">
        <f t="shared" ca="1" si="587"/>
        <v>1500</v>
      </c>
      <c r="BB706" s="14">
        <f t="shared" ca="1" si="596"/>
        <v>1500</v>
      </c>
      <c r="BC706" s="14">
        <f t="shared" ca="1" si="603"/>
        <v>195</v>
      </c>
      <c r="BD706" s="14">
        <f t="shared" ca="1" si="577"/>
        <v>1305</v>
      </c>
      <c r="BE706" s="14">
        <f t="shared" ca="1" si="578"/>
        <v>1305</v>
      </c>
      <c r="BF706" s="14">
        <f t="shared" ca="1" si="610"/>
        <v>1005464.9469999999</v>
      </c>
      <c r="BG706" s="15">
        <f ca="1">SUM(BE$12:BE706)</f>
        <v>511007.76500000001</v>
      </c>
      <c r="BH706" s="16">
        <f ca="1">SUM(BC$12:BC706)+SUMIF(BD$12:BD706, "&lt;0")</f>
        <v>494457.18200000003</v>
      </c>
      <c r="BJ706" s="9">
        <v>44877</v>
      </c>
      <c r="BK706" s="14">
        <f t="shared" ca="1" si="588"/>
        <v>1750</v>
      </c>
      <c r="BL706" s="14">
        <f t="shared" ca="1" si="597"/>
        <v>1750</v>
      </c>
      <c r="BM706" s="14">
        <f t="shared" ca="1" si="604"/>
        <v>195</v>
      </c>
      <c r="BN706" s="14">
        <f t="shared" ca="1" si="579"/>
        <v>1555</v>
      </c>
      <c r="BO706" s="14">
        <f t="shared" ca="1" si="580"/>
        <v>1555</v>
      </c>
      <c r="BP706" s="14">
        <f t="shared" ca="1" si="611"/>
        <v>1161964.9469999999</v>
      </c>
      <c r="BQ706" s="15">
        <f ca="1">SUM(BO$12:BO706)</f>
        <v>589507.76499999978</v>
      </c>
      <c r="BR706" s="16">
        <f ca="1">SUM(BM$12:BM706)+SUMIF(BN$12:BN706, "&lt;0")</f>
        <v>572457.18200000003</v>
      </c>
      <c r="BT706" s="9">
        <v>44877</v>
      </c>
      <c r="BU706" s="14">
        <f t="shared" ca="1" si="566"/>
        <v>2000</v>
      </c>
      <c r="BV706" s="14">
        <f t="shared" ca="1" si="591"/>
        <v>2000</v>
      </c>
      <c r="BW706" s="14">
        <f t="shared" ca="1" si="605"/>
        <v>380.70919014882497</v>
      </c>
      <c r="BX706" s="14">
        <f t="shared" ca="1" si="567"/>
        <v>1619.290809851175</v>
      </c>
      <c r="BY706" s="14">
        <f t="shared" ca="1" si="568"/>
        <v>1619.290809851175</v>
      </c>
      <c r="BZ706" s="14">
        <f t="shared" ca="1" si="581"/>
        <v>1317489.5629979603</v>
      </c>
      <c r="CA706" s="15">
        <f ca="1">SUM(BY$12:BY706)</f>
        <v>667610.56888972851</v>
      </c>
      <c r="CB706" s="16">
        <f ca="1">SUM(BW$12:BW706)+SUMIF(BX$12:BX706, "&lt;0")</f>
        <v>649878.99410823197</v>
      </c>
      <c r="CD706" s="9">
        <v>44877</v>
      </c>
      <c r="CE706" s="14">
        <f t="shared" ca="1" si="589"/>
        <v>2500</v>
      </c>
      <c r="CF706" s="14">
        <f t="shared" ca="1" si="598"/>
        <v>2500</v>
      </c>
      <c r="CG706" s="14">
        <f t="shared" ca="1" si="606"/>
        <v>813.66551937750296</v>
      </c>
      <c r="CH706" s="14">
        <f t="shared" ca="1" si="582"/>
        <v>1686.334480622497</v>
      </c>
      <c r="CI706" s="14">
        <f t="shared" ca="1" si="583"/>
        <v>1686.334480622497</v>
      </c>
      <c r="CJ706" s="14">
        <f t="shared" ca="1" si="612"/>
        <v>1621287.2951667549</v>
      </c>
      <c r="CK706" s="15">
        <f ca="1">SUM(CI$12:CI706)</f>
        <v>823553.81473810796</v>
      </c>
      <c r="CL706" s="16">
        <f ca="1">SUM(CG$12:CG706)+SUMIF(CH$12:CH706, "&lt;0")</f>
        <v>797733.48042864678</v>
      </c>
    </row>
    <row r="707" spans="1:90" x14ac:dyDescent="0.2">
      <c r="A707" s="24">
        <v>44878</v>
      </c>
      <c r="B707" s="54">
        <f ca="1">IF($A707&gt;= $C$5,$C$6, INDEX('Historical Data'!$D$2:$D$745, MATCH(A707, 'Historical Data'!$B$2:$B$745, 0)))</f>
        <v>1295.6389999999997</v>
      </c>
      <c r="C707" s="14">
        <f t="shared" ca="1" si="592"/>
        <v>1295.6389999999994</v>
      </c>
      <c r="D707" s="14">
        <f t="shared" ca="1" si="560"/>
        <v>517.01900000000023</v>
      </c>
      <c r="E707" s="14">
        <f t="shared" ca="1" si="569"/>
        <v>778.61999999999944</v>
      </c>
      <c r="F707" s="14">
        <f t="shared" ca="1" si="561"/>
        <v>778.61999999999944</v>
      </c>
      <c r="G707" s="14">
        <f t="shared" ca="1" si="584"/>
        <v>878830.5999999952</v>
      </c>
      <c r="H707" s="15">
        <f ca="1">SUM(F$12:F707)</f>
        <v>447617.03100000042</v>
      </c>
      <c r="I707" s="16">
        <f ca="1">SUM(D$12:D707)+SUMIF(E$12:E707, "&lt;0")</f>
        <v>431213.56900000025</v>
      </c>
      <c r="J707" s="15"/>
      <c r="K707" s="9">
        <v>44878</v>
      </c>
      <c r="L707" s="14">
        <f t="shared" ca="1" si="585"/>
        <v>1788.5130798771124</v>
      </c>
      <c r="M707" s="14">
        <f t="shared" ca="1" si="593"/>
        <v>1788.5130798771129</v>
      </c>
      <c r="N707" s="14">
        <f t="shared" ca="1" si="599"/>
        <v>517.01900000000023</v>
      </c>
      <c r="O707" s="14">
        <f t="shared" ca="1" si="570"/>
        <v>1271.4940798771122</v>
      </c>
      <c r="P707" s="14">
        <f t="shared" ca="1" si="571"/>
        <v>1271.4940798771122</v>
      </c>
      <c r="Q707" s="14">
        <f t="shared" ca="1" si="607"/>
        <v>1187862.6480829476</v>
      </c>
      <c r="R707" s="15">
        <f ca="1">SUM(P$12:P707)</f>
        <v>602872.36616128951</v>
      </c>
      <c r="S707" s="16">
        <f ca="1">SUM(N$12:N707)+SUMIF(O$12:O707, "&lt;0")</f>
        <v>584990.2819216582</v>
      </c>
      <c r="U707" s="9">
        <v>44878</v>
      </c>
      <c r="V707" s="14">
        <f t="shared" ca="1" si="586"/>
        <v>1250</v>
      </c>
      <c r="W707" s="14">
        <f t="shared" ca="1" si="594"/>
        <v>1250</v>
      </c>
      <c r="X707" s="14">
        <f t="shared" ca="1" si="600"/>
        <v>517.01900000000023</v>
      </c>
      <c r="Y707" s="14">
        <f t="shared" ca="1" si="572"/>
        <v>732.98099999999977</v>
      </c>
      <c r="Z707" s="14">
        <f t="shared" ca="1" si="573"/>
        <v>732.98099999999977</v>
      </c>
      <c r="AA707" s="14">
        <f t="shared" ca="1" si="608"/>
        <v>850214.94699999993</v>
      </c>
      <c r="AB707" s="15">
        <f ca="1">SUM(Z$12:Z707)</f>
        <v>433240.74599999993</v>
      </c>
      <c r="AC707" s="16">
        <f ca="1">SUM(X$12:X707)+SUMIF(Y$12:Y707, "&lt;0")</f>
        <v>416974.20100000012</v>
      </c>
      <c r="AE707" s="9">
        <v>44878</v>
      </c>
      <c r="AF707" s="14">
        <f t="shared" ca="1" si="562"/>
        <v>2000</v>
      </c>
      <c r="AG707" s="14">
        <f t="shared" ca="1" si="590"/>
        <v>2000</v>
      </c>
      <c r="AH707" s="14">
        <f t="shared" ca="1" si="601"/>
        <v>676.95046017476261</v>
      </c>
      <c r="AI707" s="14">
        <f t="shared" ca="1" si="563"/>
        <v>1323.0495398252374</v>
      </c>
      <c r="AJ707" s="14">
        <f t="shared" ca="1" si="564"/>
        <v>1323.0495398252374</v>
      </c>
      <c r="AK707" s="14">
        <f t="shared" ca="1" si="574"/>
        <v>1319489.5629979603</v>
      </c>
      <c r="AL707" s="15">
        <f ca="1">SUM(AJ$12:AJ707)</f>
        <v>668933.6184295537</v>
      </c>
      <c r="AM707" s="16">
        <f ca="1">SUM(AH$12:AH707)+SUMIF(AI$12:AI707, "&lt;0")</f>
        <v>650555.94456840679</v>
      </c>
      <c r="AO707" s="9">
        <v>44878</v>
      </c>
      <c r="AP707" s="14">
        <f t="shared" ca="1" si="565"/>
        <v>3000</v>
      </c>
      <c r="AQ707" s="14">
        <f t="shared" ca="1" si="595"/>
        <v>3000</v>
      </c>
      <c r="AR707" s="14">
        <f t="shared" ca="1" si="602"/>
        <v>1135.684519377503</v>
      </c>
      <c r="AS707" s="14">
        <f t="shared" ca="1" si="575"/>
        <v>1864.315480622497</v>
      </c>
      <c r="AT707" s="14">
        <f t="shared" ca="1" si="576"/>
        <v>1864.315480622497</v>
      </c>
      <c r="AU707" s="14">
        <f t="shared" ca="1" si="609"/>
        <v>1918390.7878561858</v>
      </c>
      <c r="AV707" s="15">
        <f ca="1">SUM(AT$12:AT707)</f>
        <v>975521.62290816149</v>
      </c>
      <c r="AW707" s="16">
        <f ca="1">SUM(AR$12:AR707)+SUMIF(AS$12:AS707, "&lt;0")</f>
        <v>942869.16494802432</v>
      </c>
      <c r="AX707" s="15"/>
      <c r="AZ707" s="9">
        <v>44878</v>
      </c>
      <c r="BA707" s="14">
        <f t="shared" ca="1" si="587"/>
        <v>1500</v>
      </c>
      <c r="BB707" s="14">
        <f t="shared" ca="1" si="596"/>
        <v>1500</v>
      </c>
      <c r="BC707" s="14">
        <f t="shared" ca="1" si="603"/>
        <v>517.01900000000023</v>
      </c>
      <c r="BD707" s="14">
        <f t="shared" ca="1" si="577"/>
        <v>982.98099999999977</v>
      </c>
      <c r="BE707" s="14">
        <f t="shared" ca="1" si="578"/>
        <v>982.98099999999977</v>
      </c>
      <c r="BF707" s="14">
        <f t="shared" ca="1" si="610"/>
        <v>1006964.9469999999</v>
      </c>
      <c r="BG707" s="15">
        <f ca="1">SUM(BE$12:BE707)</f>
        <v>511990.74600000004</v>
      </c>
      <c r="BH707" s="16">
        <f ca="1">SUM(BC$12:BC707)+SUMIF(BD$12:BD707, "&lt;0")</f>
        <v>494974.201</v>
      </c>
      <c r="BJ707" s="9">
        <v>44878</v>
      </c>
      <c r="BK707" s="14">
        <f t="shared" ca="1" si="588"/>
        <v>1750</v>
      </c>
      <c r="BL707" s="14">
        <f t="shared" ca="1" si="597"/>
        <v>1750</v>
      </c>
      <c r="BM707" s="14">
        <f t="shared" ca="1" si="604"/>
        <v>517.01900000000023</v>
      </c>
      <c r="BN707" s="14">
        <f t="shared" ca="1" si="579"/>
        <v>1232.9809999999998</v>
      </c>
      <c r="BO707" s="14">
        <f t="shared" ca="1" si="580"/>
        <v>1232.9809999999998</v>
      </c>
      <c r="BP707" s="14">
        <f t="shared" ca="1" si="611"/>
        <v>1163714.9469999999</v>
      </c>
      <c r="BQ707" s="15">
        <f ca="1">SUM(BO$12:BO707)</f>
        <v>590740.74599999981</v>
      </c>
      <c r="BR707" s="16">
        <f ca="1">SUM(BM$12:BM707)+SUMIF(BN$12:BN707, "&lt;0")</f>
        <v>572974.201</v>
      </c>
      <c r="BT707" s="9">
        <v>44878</v>
      </c>
      <c r="BU707" s="14">
        <f t="shared" ca="1" si="566"/>
        <v>2000</v>
      </c>
      <c r="BV707" s="14">
        <f t="shared" ca="1" si="591"/>
        <v>2000</v>
      </c>
      <c r="BW707" s="14">
        <f t="shared" ca="1" si="605"/>
        <v>676.95046017476261</v>
      </c>
      <c r="BX707" s="14">
        <f t="shared" ca="1" si="567"/>
        <v>1323.0495398252374</v>
      </c>
      <c r="BY707" s="14">
        <f t="shared" ca="1" si="568"/>
        <v>1323.0495398252374</v>
      </c>
      <c r="BZ707" s="14">
        <f t="shared" ca="1" si="581"/>
        <v>1319489.5629979603</v>
      </c>
      <c r="CA707" s="15">
        <f ca="1">SUM(BY$12:BY707)</f>
        <v>668933.6184295537</v>
      </c>
      <c r="CB707" s="16">
        <f ca="1">SUM(BW$12:BW707)+SUMIF(BX$12:BX707, "&lt;0")</f>
        <v>650555.94456840679</v>
      </c>
      <c r="CD707" s="9">
        <v>44878</v>
      </c>
      <c r="CE707" s="14">
        <f t="shared" ca="1" si="589"/>
        <v>2500</v>
      </c>
      <c r="CF707" s="14">
        <f t="shared" ca="1" si="598"/>
        <v>2500</v>
      </c>
      <c r="CG707" s="14">
        <f t="shared" ca="1" si="606"/>
        <v>1135.684519377503</v>
      </c>
      <c r="CH707" s="14">
        <f t="shared" ca="1" si="582"/>
        <v>1364.315480622497</v>
      </c>
      <c r="CI707" s="14">
        <f t="shared" ca="1" si="583"/>
        <v>1364.315480622497</v>
      </c>
      <c r="CJ707" s="14">
        <f t="shared" ca="1" si="612"/>
        <v>1623787.2951667549</v>
      </c>
      <c r="CK707" s="15">
        <f ca="1">SUM(CI$12:CI707)</f>
        <v>824918.13021873042</v>
      </c>
      <c r="CL707" s="16">
        <f ca="1">SUM(CG$12:CG707)+SUMIF(CH$12:CH707, "&lt;0")</f>
        <v>798869.16494802432</v>
      </c>
    </row>
    <row r="708" spans="1:90" x14ac:dyDescent="0.2">
      <c r="A708" s="24">
        <v>44879</v>
      </c>
      <c r="B708" s="54">
        <f ca="1">IF($A708&gt;= $C$5,$C$6, INDEX('Historical Data'!$D$2:$D$745, MATCH(A708, 'Historical Data'!$B$2:$B$745, 0)))</f>
        <v>1295.6389999999997</v>
      </c>
      <c r="C708" s="14">
        <f t="shared" ca="1" si="592"/>
        <v>1295.6389999999994</v>
      </c>
      <c r="D708" s="14">
        <f t="shared" ca="1" si="560"/>
        <v>561.28600000000006</v>
      </c>
      <c r="E708" s="14">
        <f t="shared" ca="1" si="569"/>
        <v>734.35299999999961</v>
      </c>
      <c r="F708" s="14">
        <f t="shared" ca="1" si="561"/>
        <v>734.35299999999961</v>
      </c>
      <c r="G708" s="14">
        <f t="shared" ca="1" si="584"/>
        <v>880126.23899999517</v>
      </c>
      <c r="H708" s="15">
        <f ca="1">SUM(F$12:F708)</f>
        <v>448351.38400000043</v>
      </c>
      <c r="I708" s="16">
        <f ca="1">SUM(D$12:D708)+SUMIF(E$12:E708, "&lt;0")</f>
        <v>431774.85500000027</v>
      </c>
      <c r="J708" s="15"/>
      <c r="K708" s="9">
        <v>44879</v>
      </c>
      <c r="L708" s="14">
        <f t="shared" ca="1" si="585"/>
        <v>1788.5130798771124</v>
      </c>
      <c r="M708" s="14">
        <f t="shared" ca="1" si="593"/>
        <v>1788.5130798771129</v>
      </c>
      <c r="N708" s="14">
        <f t="shared" ca="1" si="599"/>
        <v>561.28600000000006</v>
      </c>
      <c r="O708" s="14">
        <f t="shared" ca="1" si="570"/>
        <v>1227.2270798771124</v>
      </c>
      <c r="P708" s="14">
        <f t="shared" ca="1" si="571"/>
        <v>1227.2270798771124</v>
      </c>
      <c r="Q708" s="14">
        <f t="shared" ca="1" si="607"/>
        <v>1189651.1611628246</v>
      </c>
      <c r="R708" s="15">
        <f ca="1">SUM(P$12:P708)</f>
        <v>604099.59324116667</v>
      </c>
      <c r="S708" s="16">
        <f ca="1">SUM(N$12:N708)+SUMIF(O$12:O708, "&lt;0")</f>
        <v>585551.56792165816</v>
      </c>
      <c r="U708" s="9">
        <v>44879</v>
      </c>
      <c r="V708" s="14">
        <f t="shared" ca="1" si="586"/>
        <v>1250</v>
      </c>
      <c r="W708" s="14">
        <f t="shared" ca="1" si="594"/>
        <v>1250</v>
      </c>
      <c r="X708" s="14">
        <f t="shared" ca="1" si="600"/>
        <v>561.28600000000006</v>
      </c>
      <c r="Y708" s="14">
        <f t="shared" ca="1" si="572"/>
        <v>688.71399999999994</v>
      </c>
      <c r="Z708" s="14">
        <f t="shared" ca="1" si="573"/>
        <v>688.71399999999994</v>
      </c>
      <c r="AA708" s="14">
        <f t="shared" ca="1" si="608"/>
        <v>851464.94699999993</v>
      </c>
      <c r="AB708" s="15">
        <f ca="1">SUM(Z$12:Z708)</f>
        <v>433929.4599999999</v>
      </c>
      <c r="AC708" s="16">
        <f ca="1">SUM(X$12:X708)+SUMIF(Y$12:Y708, "&lt;0")</f>
        <v>417535.48700000014</v>
      </c>
      <c r="AE708" s="9">
        <v>44879</v>
      </c>
      <c r="AF708" s="14">
        <f t="shared" ca="1" si="562"/>
        <v>2000</v>
      </c>
      <c r="AG708" s="14">
        <f t="shared" ca="1" si="590"/>
        <v>2000</v>
      </c>
      <c r="AH708" s="14">
        <f t="shared" ca="1" si="601"/>
        <v>695.43973020069984</v>
      </c>
      <c r="AI708" s="14">
        <f t="shared" ca="1" si="563"/>
        <v>1304.5602697993002</v>
      </c>
      <c r="AJ708" s="14">
        <f t="shared" ca="1" si="564"/>
        <v>1304.5602697993002</v>
      </c>
      <c r="AK708" s="14">
        <f t="shared" ca="1" si="574"/>
        <v>1321489.5629979603</v>
      </c>
      <c r="AL708" s="15">
        <f ca="1">SUM(AJ$12:AJ708)</f>
        <v>670238.17869935301</v>
      </c>
      <c r="AM708" s="16">
        <f ca="1">SUM(AH$12:AH708)+SUMIF(AI$12:AI708, "&lt;0")</f>
        <v>651251.38429860747</v>
      </c>
      <c r="AO708" s="9">
        <v>44879</v>
      </c>
      <c r="AP708" s="14">
        <f t="shared" ca="1" si="565"/>
        <v>3000</v>
      </c>
      <c r="AQ708" s="14">
        <f t="shared" ca="1" si="595"/>
        <v>3000</v>
      </c>
      <c r="AR708" s="14">
        <f t="shared" ca="1" si="602"/>
        <v>1179.951519377503</v>
      </c>
      <c r="AS708" s="14">
        <f t="shared" ca="1" si="575"/>
        <v>1820.048480622497</v>
      </c>
      <c r="AT708" s="14">
        <f t="shared" ca="1" si="576"/>
        <v>1820.048480622497</v>
      </c>
      <c r="AU708" s="14">
        <f t="shared" ca="1" si="609"/>
        <v>1921390.7878561858</v>
      </c>
      <c r="AV708" s="15">
        <f ca="1">SUM(AT$12:AT708)</f>
        <v>977341.67138878396</v>
      </c>
      <c r="AW708" s="16">
        <f ca="1">SUM(AR$12:AR708)+SUMIF(AS$12:AS708, "&lt;0")</f>
        <v>944049.11646740185</v>
      </c>
      <c r="AX708" s="15"/>
      <c r="AZ708" s="9">
        <v>44879</v>
      </c>
      <c r="BA708" s="14">
        <f t="shared" ca="1" si="587"/>
        <v>1500</v>
      </c>
      <c r="BB708" s="14">
        <f t="shared" ca="1" si="596"/>
        <v>1500</v>
      </c>
      <c r="BC708" s="14">
        <f t="shared" ca="1" si="603"/>
        <v>561.28600000000006</v>
      </c>
      <c r="BD708" s="14">
        <f t="shared" ca="1" si="577"/>
        <v>938.71399999999994</v>
      </c>
      <c r="BE708" s="14">
        <f t="shared" ca="1" si="578"/>
        <v>938.71399999999994</v>
      </c>
      <c r="BF708" s="14">
        <f t="shared" ca="1" si="610"/>
        <v>1008464.9469999999</v>
      </c>
      <c r="BG708" s="15">
        <f ca="1">SUM(BE$12:BE708)</f>
        <v>512929.46</v>
      </c>
      <c r="BH708" s="16">
        <f ca="1">SUM(BC$12:BC708)+SUMIF(BD$12:BD708, "&lt;0")</f>
        <v>495535.48700000002</v>
      </c>
      <c r="BJ708" s="9">
        <v>44879</v>
      </c>
      <c r="BK708" s="14">
        <f t="shared" ca="1" si="588"/>
        <v>1750</v>
      </c>
      <c r="BL708" s="14">
        <f t="shared" ca="1" si="597"/>
        <v>1750</v>
      </c>
      <c r="BM708" s="14">
        <f t="shared" ca="1" si="604"/>
        <v>561.28600000000006</v>
      </c>
      <c r="BN708" s="14">
        <f t="shared" ca="1" si="579"/>
        <v>1188.7139999999999</v>
      </c>
      <c r="BO708" s="14">
        <f t="shared" ca="1" si="580"/>
        <v>1188.7139999999999</v>
      </c>
      <c r="BP708" s="14">
        <f t="shared" ca="1" si="611"/>
        <v>1165464.9469999999</v>
      </c>
      <c r="BQ708" s="15">
        <f ca="1">SUM(BO$12:BO708)</f>
        <v>591929.45999999985</v>
      </c>
      <c r="BR708" s="16">
        <f ca="1">SUM(BM$12:BM708)+SUMIF(BN$12:BN708, "&lt;0")</f>
        <v>573535.48699999996</v>
      </c>
      <c r="BT708" s="9">
        <v>44879</v>
      </c>
      <c r="BU708" s="14">
        <f t="shared" ca="1" si="566"/>
        <v>2000</v>
      </c>
      <c r="BV708" s="14">
        <f t="shared" ca="1" si="591"/>
        <v>2000</v>
      </c>
      <c r="BW708" s="14">
        <f t="shared" ca="1" si="605"/>
        <v>695.43973020069984</v>
      </c>
      <c r="BX708" s="14">
        <f t="shared" ca="1" si="567"/>
        <v>1304.5602697993002</v>
      </c>
      <c r="BY708" s="14">
        <f t="shared" ca="1" si="568"/>
        <v>1304.5602697993002</v>
      </c>
      <c r="BZ708" s="14">
        <f t="shared" ca="1" si="581"/>
        <v>1321489.5629979603</v>
      </c>
      <c r="CA708" s="15">
        <f ca="1">SUM(BY$12:BY708)</f>
        <v>670238.17869935301</v>
      </c>
      <c r="CB708" s="16">
        <f ca="1">SUM(BW$12:BW708)+SUMIF(BX$12:BX708, "&lt;0")</f>
        <v>651251.38429860747</v>
      </c>
      <c r="CD708" s="9">
        <v>44879</v>
      </c>
      <c r="CE708" s="14">
        <f t="shared" ca="1" si="589"/>
        <v>2500</v>
      </c>
      <c r="CF708" s="14">
        <f t="shared" ca="1" si="598"/>
        <v>2500</v>
      </c>
      <c r="CG708" s="14">
        <f t="shared" ca="1" si="606"/>
        <v>1179.951519377503</v>
      </c>
      <c r="CH708" s="14">
        <f t="shared" ca="1" si="582"/>
        <v>1320.048480622497</v>
      </c>
      <c r="CI708" s="14">
        <f t="shared" ca="1" si="583"/>
        <v>1320.048480622497</v>
      </c>
      <c r="CJ708" s="14">
        <f t="shared" ca="1" si="612"/>
        <v>1626287.2951667549</v>
      </c>
      <c r="CK708" s="15">
        <f ca="1">SUM(CI$12:CI708)</f>
        <v>826238.17869935289</v>
      </c>
      <c r="CL708" s="16">
        <f ca="1">SUM(CG$12:CG708)+SUMIF(CH$12:CH708, "&lt;0")</f>
        <v>800049.11646740185</v>
      </c>
    </row>
    <row r="709" spans="1:90" x14ac:dyDescent="0.2">
      <c r="A709" s="24">
        <v>44880</v>
      </c>
      <c r="B709" s="54">
        <f ca="1">IF($A709&gt;= $C$5,$C$6, INDEX('Historical Data'!$D$2:$D$745, MATCH(A709, 'Historical Data'!$B$2:$B$745, 0)))</f>
        <v>1295.6389999999997</v>
      </c>
      <c r="C709" s="14">
        <f t="shared" ca="1" si="592"/>
        <v>1295.6389999999994</v>
      </c>
      <c r="D709" s="14">
        <f t="shared" ca="1" si="560"/>
        <v>1197.1200000000026</v>
      </c>
      <c r="E709" s="14">
        <f t="shared" ca="1" si="569"/>
        <v>98.51899999999705</v>
      </c>
      <c r="F709" s="14">
        <f t="shared" ca="1" si="561"/>
        <v>98.51899999999705</v>
      </c>
      <c r="G709" s="14">
        <f t="shared" ca="1" si="584"/>
        <v>881421.87799999514</v>
      </c>
      <c r="H709" s="15">
        <f ca="1">SUM(F$12:F709)</f>
        <v>448449.9030000004</v>
      </c>
      <c r="I709" s="16">
        <f ca="1">SUM(D$12:D709)+SUMIF(E$12:E709, "&lt;0")</f>
        <v>432971.97500000027</v>
      </c>
      <c r="J709" s="15"/>
      <c r="K709" s="9">
        <v>44880</v>
      </c>
      <c r="L709" s="14">
        <f t="shared" ca="1" si="585"/>
        <v>1788.5130798771124</v>
      </c>
      <c r="M709" s="14">
        <f t="shared" ca="1" si="593"/>
        <v>1788.5130798771129</v>
      </c>
      <c r="N709" s="14">
        <f t="shared" ca="1" si="599"/>
        <v>1197.1200000000026</v>
      </c>
      <c r="O709" s="14">
        <f t="shared" ca="1" si="570"/>
        <v>591.39307987710981</v>
      </c>
      <c r="P709" s="14">
        <f t="shared" ca="1" si="571"/>
        <v>591.39307987710981</v>
      </c>
      <c r="Q709" s="14">
        <f t="shared" ca="1" si="607"/>
        <v>1191439.6742427016</v>
      </c>
      <c r="R709" s="15">
        <f ca="1">SUM(P$12:P709)</f>
        <v>604690.98632104381</v>
      </c>
      <c r="S709" s="16">
        <f ca="1">SUM(N$12:N709)+SUMIF(O$12:O709, "&lt;0")</f>
        <v>586748.68792165816</v>
      </c>
      <c r="U709" s="9">
        <v>44880</v>
      </c>
      <c r="V709" s="14">
        <f t="shared" ca="1" si="586"/>
        <v>1250</v>
      </c>
      <c r="W709" s="14">
        <f t="shared" ca="1" si="594"/>
        <v>1250</v>
      </c>
      <c r="X709" s="14">
        <f t="shared" ca="1" si="600"/>
        <v>1197.1200000000026</v>
      </c>
      <c r="Y709" s="14">
        <f t="shared" ca="1" si="572"/>
        <v>52.879999999997381</v>
      </c>
      <c r="Z709" s="14">
        <f t="shared" ca="1" si="573"/>
        <v>52.879999999997381</v>
      </c>
      <c r="AA709" s="14">
        <f t="shared" ca="1" si="608"/>
        <v>852714.94699999993</v>
      </c>
      <c r="AB709" s="15">
        <f ca="1">SUM(Z$12:Z709)</f>
        <v>433982.33999999991</v>
      </c>
      <c r="AC709" s="16">
        <f ca="1">SUM(X$12:X709)+SUMIF(Y$12:Y709, "&lt;0")</f>
        <v>418732.60700000013</v>
      </c>
      <c r="AE709" s="9">
        <v>44880</v>
      </c>
      <c r="AF709" s="14">
        <f t="shared" ca="1" si="562"/>
        <v>2000</v>
      </c>
      <c r="AG709" s="14">
        <f t="shared" ca="1" si="590"/>
        <v>2000</v>
      </c>
      <c r="AH709" s="14">
        <f t="shared" ca="1" si="601"/>
        <v>1305.4960002266398</v>
      </c>
      <c r="AI709" s="14">
        <f t="shared" ca="1" si="563"/>
        <v>694.50399977336019</v>
      </c>
      <c r="AJ709" s="14">
        <f t="shared" ca="1" si="564"/>
        <v>694.50399977336019</v>
      </c>
      <c r="AK709" s="14">
        <f t="shared" ca="1" si="574"/>
        <v>1323489.5629979603</v>
      </c>
      <c r="AL709" s="15">
        <f ca="1">SUM(AJ$12:AJ709)</f>
        <v>670932.68269912642</v>
      </c>
      <c r="AM709" s="16">
        <f ca="1">SUM(AH$12:AH709)+SUMIF(AI$12:AI709, "&lt;0")</f>
        <v>652556.88029883406</v>
      </c>
      <c r="AO709" s="9">
        <v>44880</v>
      </c>
      <c r="AP709" s="14">
        <f t="shared" ca="1" si="565"/>
        <v>3000</v>
      </c>
      <c r="AQ709" s="14">
        <f t="shared" ca="1" si="595"/>
        <v>3000</v>
      </c>
      <c r="AR709" s="14">
        <f t="shared" ca="1" si="602"/>
        <v>1815.7855193775054</v>
      </c>
      <c r="AS709" s="14">
        <f t="shared" ca="1" si="575"/>
        <v>1184.2144806224946</v>
      </c>
      <c r="AT709" s="14">
        <f t="shared" ca="1" si="576"/>
        <v>1184.2144806224946</v>
      </c>
      <c r="AU709" s="14">
        <f t="shared" ca="1" si="609"/>
        <v>1924390.7878561858</v>
      </c>
      <c r="AV709" s="15">
        <f ca="1">SUM(AT$12:AT709)</f>
        <v>978525.8858694064</v>
      </c>
      <c r="AW709" s="16">
        <f ca="1">SUM(AR$12:AR709)+SUMIF(AS$12:AS709, "&lt;0")</f>
        <v>945864.90198677941</v>
      </c>
      <c r="AX709" s="15"/>
      <c r="AZ709" s="9">
        <v>44880</v>
      </c>
      <c r="BA709" s="14">
        <f t="shared" ca="1" si="587"/>
        <v>1500</v>
      </c>
      <c r="BB709" s="14">
        <f t="shared" ca="1" si="596"/>
        <v>1500</v>
      </c>
      <c r="BC709" s="14">
        <f t="shared" ca="1" si="603"/>
        <v>1197.1200000000026</v>
      </c>
      <c r="BD709" s="14">
        <f t="shared" ca="1" si="577"/>
        <v>302.87999999999738</v>
      </c>
      <c r="BE709" s="14">
        <f t="shared" ca="1" si="578"/>
        <v>302.87999999999738</v>
      </c>
      <c r="BF709" s="14">
        <f t="shared" ca="1" si="610"/>
        <v>1009964.9469999999</v>
      </c>
      <c r="BG709" s="15">
        <f ca="1">SUM(BE$12:BE709)</f>
        <v>513232.34</v>
      </c>
      <c r="BH709" s="16">
        <f ca="1">SUM(BC$12:BC709)+SUMIF(BD$12:BD709, "&lt;0")</f>
        <v>496732.60700000002</v>
      </c>
      <c r="BJ709" s="9">
        <v>44880</v>
      </c>
      <c r="BK709" s="14">
        <f t="shared" ca="1" si="588"/>
        <v>1750</v>
      </c>
      <c r="BL709" s="14">
        <f t="shared" ca="1" si="597"/>
        <v>1750</v>
      </c>
      <c r="BM709" s="14">
        <f t="shared" ca="1" si="604"/>
        <v>1197.1200000000026</v>
      </c>
      <c r="BN709" s="14">
        <f t="shared" ca="1" si="579"/>
        <v>552.87999999999738</v>
      </c>
      <c r="BO709" s="14">
        <f t="shared" ca="1" si="580"/>
        <v>552.87999999999738</v>
      </c>
      <c r="BP709" s="14">
        <f t="shared" ca="1" si="611"/>
        <v>1167214.9469999999</v>
      </c>
      <c r="BQ709" s="15">
        <f ca="1">SUM(BO$12:BO709)</f>
        <v>592482.33999999985</v>
      </c>
      <c r="BR709" s="16">
        <f ca="1">SUM(BM$12:BM709)+SUMIF(BN$12:BN709, "&lt;0")</f>
        <v>574732.60699999996</v>
      </c>
      <c r="BT709" s="9">
        <v>44880</v>
      </c>
      <c r="BU709" s="14">
        <f t="shared" ca="1" si="566"/>
        <v>2000</v>
      </c>
      <c r="BV709" s="14">
        <f t="shared" ca="1" si="591"/>
        <v>2000</v>
      </c>
      <c r="BW709" s="14">
        <f t="shared" ca="1" si="605"/>
        <v>1305.4960002266398</v>
      </c>
      <c r="BX709" s="14">
        <f t="shared" ca="1" si="567"/>
        <v>694.50399977336019</v>
      </c>
      <c r="BY709" s="14">
        <f t="shared" ca="1" si="568"/>
        <v>694.50399977336019</v>
      </c>
      <c r="BZ709" s="14">
        <f t="shared" ca="1" si="581"/>
        <v>1323489.5629979603</v>
      </c>
      <c r="CA709" s="15">
        <f ca="1">SUM(BY$12:BY709)</f>
        <v>670932.68269912642</v>
      </c>
      <c r="CB709" s="16">
        <f ca="1">SUM(BW$12:BW709)+SUMIF(BX$12:BX709, "&lt;0")</f>
        <v>652556.88029883406</v>
      </c>
      <c r="CD709" s="9">
        <v>44880</v>
      </c>
      <c r="CE709" s="14">
        <f t="shared" ca="1" si="589"/>
        <v>2500</v>
      </c>
      <c r="CF709" s="14">
        <f t="shared" ca="1" si="598"/>
        <v>2500</v>
      </c>
      <c r="CG709" s="14">
        <f t="shared" ca="1" si="606"/>
        <v>1805.4960002266398</v>
      </c>
      <c r="CH709" s="14">
        <f t="shared" ca="1" si="582"/>
        <v>694.50399977336019</v>
      </c>
      <c r="CI709" s="14">
        <f t="shared" ca="1" si="583"/>
        <v>694.50399977336019</v>
      </c>
      <c r="CJ709" s="14">
        <f t="shared" ca="1" si="612"/>
        <v>1628787.2951667549</v>
      </c>
      <c r="CK709" s="15">
        <f ca="1">SUM(CI$12:CI709)</f>
        <v>826932.68269912631</v>
      </c>
      <c r="CL709" s="16">
        <f ca="1">SUM(CG$12:CG709)+SUMIF(CH$12:CH709, "&lt;0")</f>
        <v>801854.61246762844</v>
      </c>
    </row>
    <row r="710" spans="1:90" x14ac:dyDescent="0.2">
      <c r="A710" s="24">
        <v>44881</v>
      </c>
      <c r="B710" s="54">
        <f ca="1">IF($A710&gt;= $C$5,$C$6, INDEX('Historical Data'!$D$2:$D$745, MATCH(A710, 'Historical Data'!$B$2:$B$745, 0)))</f>
        <v>1295.6389999999997</v>
      </c>
      <c r="C710" s="14">
        <f t="shared" ca="1" si="592"/>
        <v>1295.6389999999994</v>
      </c>
      <c r="D710" s="14">
        <f t="shared" ca="1" si="560"/>
        <v>1295.6389999999997</v>
      </c>
      <c r="E710" s="14">
        <f t="shared" ca="1" si="569"/>
        <v>0</v>
      </c>
      <c r="F710" s="14">
        <f t="shared" ca="1" si="561"/>
        <v>0</v>
      </c>
      <c r="G710" s="14">
        <f t="shared" ca="1" si="584"/>
        <v>882717.5169999951</v>
      </c>
      <c r="H710" s="15">
        <f ca="1">SUM(F$12:F710)</f>
        <v>448449.9030000004</v>
      </c>
      <c r="I710" s="16">
        <f ca="1">SUM(D$12:D710)+SUMIF(E$12:E710, "&lt;0")</f>
        <v>434267.61400000029</v>
      </c>
      <c r="J710" s="15"/>
      <c r="K710" s="9">
        <v>44881</v>
      </c>
      <c r="L710" s="14">
        <f t="shared" ca="1" si="585"/>
        <v>1788.5130798771124</v>
      </c>
      <c r="M710" s="14">
        <f t="shared" ca="1" si="593"/>
        <v>1788.5130798771129</v>
      </c>
      <c r="N710" s="14">
        <f t="shared" ca="1" si="599"/>
        <v>1558.7949999999983</v>
      </c>
      <c r="O710" s="14">
        <f t="shared" ca="1" si="570"/>
        <v>229.71807987711418</v>
      </c>
      <c r="P710" s="14">
        <f t="shared" ca="1" si="571"/>
        <v>229.71807987711418</v>
      </c>
      <c r="Q710" s="14">
        <f t="shared" ca="1" si="607"/>
        <v>1193228.1873225786</v>
      </c>
      <c r="R710" s="15">
        <f ca="1">SUM(P$12:P710)</f>
        <v>604920.70440092089</v>
      </c>
      <c r="S710" s="16">
        <f ca="1">SUM(N$12:N710)+SUMIF(O$12:O710, "&lt;0")</f>
        <v>588307.4829216582</v>
      </c>
      <c r="U710" s="9">
        <v>44881</v>
      </c>
      <c r="V710" s="14">
        <f t="shared" ca="1" si="586"/>
        <v>1250</v>
      </c>
      <c r="W710" s="14">
        <f t="shared" ca="1" si="594"/>
        <v>1250</v>
      </c>
      <c r="X710" s="14">
        <f t="shared" ca="1" si="600"/>
        <v>1250</v>
      </c>
      <c r="Y710" s="14">
        <f t="shared" ca="1" si="572"/>
        <v>0</v>
      </c>
      <c r="Z710" s="14">
        <f t="shared" ca="1" si="573"/>
        <v>0</v>
      </c>
      <c r="AA710" s="14">
        <f t="shared" ca="1" si="608"/>
        <v>853964.94699999993</v>
      </c>
      <c r="AB710" s="15">
        <f ca="1">SUM(Z$12:Z710)</f>
        <v>433982.33999999991</v>
      </c>
      <c r="AC710" s="16">
        <f ca="1">SUM(X$12:X710)+SUMIF(Y$12:Y710, "&lt;0")</f>
        <v>419982.60700000013</v>
      </c>
      <c r="AE710" s="9">
        <v>44881</v>
      </c>
      <c r="AF710" s="14">
        <f t="shared" ca="1" si="562"/>
        <v>2000</v>
      </c>
      <c r="AG710" s="14">
        <f t="shared" ca="1" si="590"/>
        <v>2000</v>
      </c>
      <c r="AH710" s="14">
        <f t="shared" ca="1" si="601"/>
        <v>1641.3932702525726</v>
      </c>
      <c r="AI710" s="14">
        <f t="shared" ca="1" si="563"/>
        <v>358.60672974742738</v>
      </c>
      <c r="AJ710" s="14">
        <f t="shared" ca="1" si="564"/>
        <v>358.60672974742738</v>
      </c>
      <c r="AK710" s="14">
        <f t="shared" ca="1" si="574"/>
        <v>1325489.5629979603</v>
      </c>
      <c r="AL710" s="15">
        <f ca="1">SUM(AJ$12:AJ710)</f>
        <v>671291.2894288738</v>
      </c>
      <c r="AM710" s="16">
        <f ca="1">SUM(AH$12:AH710)+SUMIF(AI$12:AI710, "&lt;0")</f>
        <v>654198.27356908668</v>
      </c>
      <c r="AO710" s="9">
        <v>44881</v>
      </c>
      <c r="AP710" s="14">
        <f t="shared" ca="1" si="565"/>
        <v>3000</v>
      </c>
      <c r="AQ710" s="14">
        <f t="shared" ca="1" si="595"/>
        <v>3000</v>
      </c>
      <c r="AR710" s="14">
        <f t="shared" ca="1" si="602"/>
        <v>2177.460519377501</v>
      </c>
      <c r="AS710" s="14">
        <f t="shared" ca="1" si="575"/>
        <v>822.53948062249901</v>
      </c>
      <c r="AT710" s="14">
        <f t="shared" ca="1" si="576"/>
        <v>822.53948062249901</v>
      </c>
      <c r="AU710" s="14">
        <f t="shared" ca="1" si="609"/>
        <v>1927390.7878561858</v>
      </c>
      <c r="AV710" s="15">
        <f ca="1">SUM(AT$12:AT710)</f>
        <v>979348.42535002891</v>
      </c>
      <c r="AW710" s="16">
        <f ca="1">SUM(AR$12:AR710)+SUMIF(AS$12:AS710, "&lt;0")</f>
        <v>948042.3625061569</v>
      </c>
      <c r="AX710" s="15"/>
      <c r="AZ710" s="9">
        <v>44881</v>
      </c>
      <c r="BA710" s="14">
        <f t="shared" ca="1" si="587"/>
        <v>1500</v>
      </c>
      <c r="BB710" s="14">
        <f t="shared" ca="1" si="596"/>
        <v>1500</v>
      </c>
      <c r="BC710" s="14">
        <f t="shared" ca="1" si="603"/>
        <v>1500</v>
      </c>
      <c r="BD710" s="14">
        <f t="shared" ca="1" si="577"/>
        <v>0</v>
      </c>
      <c r="BE710" s="14">
        <f t="shared" ca="1" si="578"/>
        <v>0</v>
      </c>
      <c r="BF710" s="14">
        <f t="shared" ca="1" si="610"/>
        <v>1011464.9469999999</v>
      </c>
      <c r="BG710" s="15">
        <f ca="1">SUM(BE$12:BE710)</f>
        <v>513232.34</v>
      </c>
      <c r="BH710" s="16">
        <f ca="1">SUM(BC$12:BC710)+SUMIF(BD$12:BD710, "&lt;0")</f>
        <v>498232.60700000002</v>
      </c>
      <c r="BJ710" s="9">
        <v>44881</v>
      </c>
      <c r="BK710" s="14">
        <f t="shared" ca="1" si="588"/>
        <v>1750</v>
      </c>
      <c r="BL710" s="14">
        <f t="shared" ca="1" si="597"/>
        <v>1750</v>
      </c>
      <c r="BM710" s="14">
        <f t="shared" ca="1" si="604"/>
        <v>1558.7949999999983</v>
      </c>
      <c r="BN710" s="14">
        <f t="shared" ca="1" si="579"/>
        <v>191.20500000000175</v>
      </c>
      <c r="BO710" s="14">
        <f t="shared" ca="1" si="580"/>
        <v>191.20500000000175</v>
      </c>
      <c r="BP710" s="14">
        <f t="shared" ca="1" si="611"/>
        <v>1168964.9469999999</v>
      </c>
      <c r="BQ710" s="15">
        <f ca="1">SUM(BO$12:BO710)</f>
        <v>592673.54499999981</v>
      </c>
      <c r="BR710" s="16">
        <f ca="1">SUM(BM$12:BM710)+SUMIF(BN$12:BN710, "&lt;0")</f>
        <v>576291.402</v>
      </c>
      <c r="BT710" s="9">
        <v>44881</v>
      </c>
      <c r="BU710" s="14">
        <f t="shared" ca="1" si="566"/>
        <v>2000</v>
      </c>
      <c r="BV710" s="14">
        <f t="shared" ca="1" si="591"/>
        <v>2000</v>
      </c>
      <c r="BW710" s="14">
        <f t="shared" ca="1" si="605"/>
        <v>1641.3932702525726</v>
      </c>
      <c r="BX710" s="14">
        <f t="shared" ca="1" si="567"/>
        <v>358.60672974742738</v>
      </c>
      <c r="BY710" s="14">
        <f t="shared" ca="1" si="568"/>
        <v>358.60672974742738</v>
      </c>
      <c r="BZ710" s="14">
        <f t="shared" ca="1" si="581"/>
        <v>1325489.5629979603</v>
      </c>
      <c r="CA710" s="15">
        <f ca="1">SUM(BY$12:BY710)</f>
        <v>671291.2894288738</v>
      </c>
      <c r="CB710" s="16">
        <f ca="1">SUM(BW$12:BW710)+SUMIF(BX$12:BX710, "&lt;0")</f>
        <v>654198.27356908668</v>
      </c>
      <c r="CD710" s="9">
        <v>44881</v>
      </c>
      <c r="CE710" s="14">
        <f t="shared" ca="1" si="589"/>
        <v>2500</v>
      </c>
      <c r="CF710" s="14">
        <f t="shared" ca="1" si="598"/>
        <v>2500</v>
      </c>
      <c r="CG710" s="14">
        <f t="shared" ca="1" si="606"/>
        <v>2141.3932702525726</v>
      </c>
      <c r="CH710" s="14">
        <f t="shared" ca="1" si="582"/>
        <v>358.60672974742738</v>
      </c>
      <c r="CI710" s="14">
        <f t="shared" ca="1" si="583"/>
        <v>358.60672974742738</v>
      </c>
      <c r="CJ710" s="14">
        <f t="shared" ca="1" si="612"/>
        <v>1631287.2951667549</v>
      </c>
      <c r="CK710" s="15">
        <f ca="1">SUM(CI$12:CI710)</f>
        <v>827291.28942887369</v>
      </c>
      <c r="CL710" s="16">
        <f ca="1">SUM(CG$12:CG710)+SUMIF(CH$12:CH710, "&lt;0")</f>
        <v>803996.00573788106</v>
      </c>
    </row>
    <row r="711" spans="1:90" x14ac:dyDescent="0.2">
      <c r="A711" s="24">
        <v>44882</v>
      </c>
      <c r="B711" s="54">
        <f ca="1">IF($A711&gt;= $C$5,$C$6, INDEX('Historical Data'!$D$2:$D$745, MATCH(A711, 'Historical Data'!$B$2:$B$745, 0)))</f>
        <v>1295.6389999999997</v>
      </c>
      <c r="C711" s="14">
        <f t="shared" ca="1" si="592"/>
        <v>1295.6389999999994</v>
      </c>
      <c r="D711" s="14">
        <f t="shared" ref="D711:D755" ca="1" si="613" xml:space="preserve"> F687 + IF(E710 &lt; 0, -E710, 0)</f>
        <v>742.27499999999736</v>
      </c>
      <c r="E711" s="14">
        <f t="shared" ca="1" si="569"/>
        <v>553.36400000000231</v>
      </c>
      <c r="F711" s="14">
        <f t="shared" ref="F711:F755" ca="1" si="614">IF(E711 &gt; 0, E711, 0)</f>
        <v>553.36400000000231</v>
      </c>
      <c r="G711" s="14">
        <f t="shared" ca="1" si="584"/>
        <v>884013.15599999507</v>
      </c>
      <c r="H711" s="15">
        <f ca="1">SUM(F$12:F711)</f>
        <v>449003.2670000004</v>
      </c>
      <c r="I711" s="16">
        <f ca="1">SUM(D$12:D711)+SUMIF(E$12:E711, "&lt;0")</f>
        <v>435009.88900000032</v>
      </c>
      <c r="J711" s="15"/>
      <c r="K711" s="9">
        <v>44882</v>
      </c>
      <c r="L711" s="14">
        <f t="shared" ca="1" si="585"/>
        <v>1788.5130798771124</v>
      </c>
      <c r="M711" s="14">
        <f t="shared" ca="1" si="593"/>
        <v>1788.5130798771129</v>
      </c>
      <c r="N711" s="14">
        <f t="shared" ca="1" si="599"/>
        <v>479.11899999999878</v>
      </c>
      <c r="O711" s="14">
        <f t="shared" ca="1" si="570"/>
        <v>1309.3940798771137</v>
      </c>
      <c r="P711" s="14">
        <f t="shared" ca="1" si="571"/>
        <v>1309.3940798771137</v>
      </c>
      <c r="Q711" s="14">
        <f t="shared" ca="1" si="607"/>
        <v>1195016.7004024556</v>
      </c>
      <c r="R711" s="15">
        <f ca="1">SUM(P$12:P711)</f>
        <v>606230.09848079795</v>
      </c>
      <c r="S711" s="16">
        <f ca="1">SUM(N$12:N711)+SUMIF(O$12:O711, "&lt;0")</f>
        <v>588786.60192165815</v>
      </c>
      <c r="U711" s="9">
        <v>44882</v>
      </c>
      <c r="V711" s="14">
        <f t="shared" ca="1" si="586"/>
        <v>1250</v>
      </c>
      <c r="W711" s="14">
        <f t="shared" ca="1" si="594"/>
        <v>1250</v>
      </c>
      <c r="X711" s="14">
        <f t="shared" ca="1" si="600"/>
        <v>787.91399999999703</v>
      </c>
      <c r="Y711" s="14">
        <f t="shared" ca="1" si="572"/>
        <v>462.08600000000297</v>
      </c>
      <c r="Z711" s="14">
        <f t="shared" ca="1" si="573"/>
        <v>462.08600000000297</v>
      </c>
      <c r="AA711" s="14">
        <f t="shared" ca="1" si="608"/>
        <v>855214.94699999993</v>
      </c>
      <c r="AB711" s="15">
        <f ca="1">SUM(Z$12:Z711)</f>
        <v>434444.42599999992</v>
      </c>
      <c r="AC711" s="16">
        <f ca="1">SUM(X$12:X711)+SUMIF(Y$12:Y711, "&lt;0")</f>
        <v>420770.52100000012</v>
      </c>
      <c r="AE711" s="9">
        <v>44882</v>
      </c>
      <c r="AF711" s="14">
        <f t="shared" ca="1" si="562"/>
        <v>2000</v>
      </c>
      <c r="AG711" s="14">
        <f t="shared" ca="1" si="590"/>
        <v>2000</v>
      </c>
      <c r="AH711" s="14">
        <f t="shared" ca="1" si="601"/>
        <v>535.93954027851078</v>
      </c>
      <c r="AI711" s="14">
        <f t="shared" ca="1" si="563"/>
        <v>1464.0604597214892</v>
      </c>
      <c r="AJ711" s="14">
        <f t="shared" ca="1" si="564"/>
        <v>1464.0604597214892</v>
      </c>
      <c r="AK711" s="14">
        <f t="shared" ca="1" si="574"/>
        <v>1327489.5629979603</v>
      </c>
      <c r="AL711" s="15">
        <f ca="1">SUM(AJ$12:AJ711)</f>
        <v>672755.34988859529</v>
      </c>
      <c r="AM711" s="16">
        <f ca="1">SUM(AH$12:AH711)+SUMIF(AI$12:AI711, "&lt;0")</f>
        <v>654734.2131093652</v>
      </c>
      <c r="AO711" s="9">
        <v>44882</v>
      </c>
      <c r="AP711" s="14">
        <f t="shared" ca="1" si="565"/>
        <v>3000</v>
      </c>
      <c r="AQ711" s="14">
        <f t="shared" ca="1" si="595"/>
        <v>3000</v>
      </c>
      <c r="AR711" s="14">
        <f t="shared" ca="1" si="602"/>
        <v>1097.7845193775015</v>
      </c>
      <c r="AS711" s="14">
        <f t="shared" ca="1" si="575"/>
        <v>1902.2154806224985</v>
      </c>
      <c r="AT711" s="14">
        <f t="shared" ca="1" si="576"/>
        <v>1902.2154806224985</v>
      </c>
      <c r="AU711" s="14">
        <f t="shared" ca="1" si="609"/>
        <v>1930390.7878561858</v>
      </c>
      <c r="AV711" s="15">
        <f ca="1">SUM(AT$12:AT711)</f>
        <v>981250.64083065139</v>
      </c>
      <c r="AW711" s="16">
        <f ca="1">SUM(AR$12:AR711)+SUMIF(AS$12:AS711, "&lt;0")</f>
        <v>949140.14702553442</v>
      </c>
      <c r="AX711" s="15"/>
      <c r="AZ711" s="9">
        <v>44882</v>
      </c>
      <c r="BA711" s="14">
        <f t="shared" ca="1" si="587"/>
        <v>1500</v>
      </c>
      <c r="BB711" s="14">
        <f t="shared" ca="1" si="596"/>
        <v>1500</v>
      </c>
      <c r="BC711" s="14">
        <f t="shared" ca="1" si="603"/>
        <v>537.91399999999703</v>
      </c>
      <c r="BD711" s="14">
        <f t="shared" ca="1" si="577"/>
        <v>962.08600000000297</v>
      </c>
      <c r="BE711" s="14">
        <f t="shared" ca="1" si="578"/>
        <v>962.08600000000297</v>
      </c>
      <c r="BF711" s="14">
        <f t="shared" ca="1" si="610"/>
        <v>1012964.9469999999</v>
      </c>
      <c r="BG711" s="15">
        <f ca="1">SUM(BE$12:BE711)</f>
        <v>514194.42600000004</v>
      </c>
      <c r="BH711" s="16">
        <f ca="1">SUM(BC$12:BC711)+SUMIF(BD$12:BD711, "&lt;0")</f>
        <v>498770.52100000001</v>
      </c>
      <c r="BJ711" s="9">
        <v>44882</v>
      </c>
      <c r="BK711" s="14">
        <f t="shared" ca="1" si="588"/>
        <v>1750</v>
      </c>
      <c r="BL711" s="14">
        <f t="shared" ca="1" si="597"/>
        <v>1750</v>
      </c>
      <c r="BM711" s="14">
        <f t="shared" ca="1" si="604"/>
        <v>479.11899999999878</v>
      </c>
      <c r="BN711" s="14">
        <f t="shared" ca="1" si="579"/>
        <v>1270.8810000000012</v>
      </c>
      <c r="BO711" s="14">
        <f t="shared" ca="1" si="580"/>
        <v>1270.8810000000012</v>
      </c>
      <c r="BP711" s="14">
        <f t="shared" ca="1" si="611"/>
        <v>1170714.9469999999</v>
      </c>
      <c r="BQ711" s="15">
        <f ca="1">SUM(BO$12:BO711)</f>
        <v>593944.42599999986</v>
      </c>
      <c r="BR711" s="16">
        <f ca="1">SUM(BM$12:BM711)+SUMIF(BN$12:BN711, "&lt;0")</f>
        <v>576770.52099999995</v>
      </c>
      <c r="BT711" s="9">
        <v>44882</v>
      </c>
      <c r="BU711" s="14">
        <f t="shared" ca="1" si="566"/>
        <v>2000</v>
      </c>
      <c r="BV711" s="14">
        <f t="shared" ca="1" si="591"/>
        <v>2000</v>
      </c>
      <c r="BW711" s="14">
        <f t="shared" ca="1" si="605"/>
        <v>535.93954027851078</v>
      </c>
      <c r="BX711" s="14">
        <f t="shared" ca="1" si="567"/>
        <v>1464.0604597214892</v>
      </c>
      <c r="BY711" s="14">
        <f t="shared" ca="1" si="568"/>
        <v>1464.0604597214892</v>
      </c>
      <c r="BZ711" s="14">
        <f t="shared" ca="1" si="581"/>
        <v>1327489.5629979603</v>
      </c>
      <c r="CA711" s="15">
        <f ca="1">SUM(BY$12:BY711)</f>
        <v>672755.34988859529</v>
      </c>
      <c r="CB711" s="16">
        <f ca="1">SUM(BW$12:BW711)+SUMIF(BX$12:BX711, "&lt;0")</f>
        <v>654734.2131093652</v>
      </c>
      <c r="CD711" s="9">
        <v>44882</v>
      </c>
      <c r="CE711" s="14">
        <f t="shared" ca="1" si="589"/>
        <v>2500</v>
      </c>
      <c r="CF711" s="14">
        <f t="shared" ca="1" si="598"/>
        <v>2500</v>
      </c>
      <c r="CG711" s="14">
        <f t="shared" ca="1" si="606"/>
        <v>1035.9395402785108</v>
      </c>
      <c r="CH711" s="14">
        <f t="shared" ca="1" si="582"/>
        <v>1464.0604597214892</v>
      </c>
      <c r="CI711" s="14">
        <f t="shared" ca="1" si="583"/>
        <v>1464.0604597214892</v>
      </c>
      <c r="CJ711" s="14">
        <f t="shared" ca="1" si="612"/>
        <v>1633787.2951667549</v>
      </c>
      <c r="CK711" s="15">
        <f ca="1">SUM(CI$12:CI711)</f>
        <v>828755.34988859517</v>
      </c>
      <c r="CL711" s="16">
        <f ca="1">SUM(CG$12:CG711)+SUMIF(CH$12:CH711, "&lt;0")</f>
        <v>805031.94527815958</v>
      </c>
    </row>
    <row r="712" spans="1:90" x14ac:dyDescent="0.2">
      <c r="A712" s="24">
        <v>44883</v>
      </c>
      <c r="B712" s="54">
        <f ca="1">IF($A712&gt;= $C$5,$C$6, INDEX('Historical Data'!$D$2:$D$745, MATCH(A712, 'Historical Data'!$B$2:$B$745, 0)))</f>
        <v>1295.6389999999997</v>
      </c>
      <c r="C712" s="14">
        <f t="shared" ca="1" si="592"/>
        <v>1295.6389999999994</v>
      </c>
      <c r="D712" s="14">
        <f t="shared" ca="1" si="613"/>
        <v>174.07800000000134</v>
      </c>
      <c r="E712" s="14">
        <f t="shared" ca="1" si="569"/>
        <v>1121.5609999999983</v>
      </c>
      <c r="F712" s="14">
        <f t="shared" ca="1" si="614"/>
        <v>1121.5609999999983</v>
      </c>
      <c r="G712" s="14">
        <f t="shared" ca="1" si="584"/>
        <v>885308.79499999504</v>
      </c>
      <c r="H712" s="15">
        <f ca="1">SUM(F$12:F712)</f>
        <v>450124.82800000039</v>
      </c>
      <c r="I712" s="16">
        <f ca="1">SUM(D$12:D712)+SUMIF(E$12:E712, "&lt;0")</f>
        <v>435183.9670000003</v>
      </c>
      <c r="J712" s="15"/>
      <c r="K712" s="9">
        <v>44883</v>
      </c>
      <c r="L712" s="14">
        <f t="shared" ca="1" si="585"/>
        <v>1788.5130798771124</v>
      </c>
      <c r="M712" s="14">
        <f t="shared" ca="1" si="593"/>
        <v>1788.5130798771129</v>
      </c>
      <c r="N712" s="14">
        <f t="shared" ca="1" si="599"/>
        <v>174.07800000000134</v>
      </c>
      <c r="O712" s="14">
        <f t="shared" ca="1" si="570"/>
        <v>1614.4350798771111</v>
      </c>
      <c r="P712" s="14">
        <f t="shared" ca="1" si="571"/>
        <v>1614.4350798771111</v>
      </c>
      <c r="Q712" s="14">
        <f t="shared" ca="1" si="607"/>
        <v>1196805.2134823326</v>
      </c>
      <c r="R712" s="15">
        <f ca="1">SUM(P$12:P712)</f>
        <v>607844.5335606751</v>
      </c>
      <c r="S712" s="16">
        <f ca="1">SUM(N$12:N712)+SUMIF(O$12:O712, "&lt;0")</f>
        <v>588960.67992165813</v>
      </c>
      <c r="U712" s="9">
        <v>44883</v>
      </c>
      <c r="V712" s="14">
        <f t="shared" ca="1" si="586"/>
        <v>1250</v>
      </c>
      <c r="W712" s="14">
        <f t="shared" ca="1" si="594"/>
        <v>1250</v>
      </c>
      <c r="X712" s="14">
        <f t="shared" ca="1" si="600"/>
        <v>174.07800000000134</v>
      </c>
      <c r="Y712" s="14">
        <f t="shared" ca="1" si="572"/>
        <v>1075.9219999999987</v>
      </c>
      <c r="Z712" s="14">
        <f t="shared" ca="1" si="573"/>
        <v>1075.9219999999987</v>
      </c>
      <c r="AA712" s="14">
        <f t="shared" ca="1" si="608"/>
        <v>856464.94699999993</v>
      </c>
      <c r="AB712" s="15">
        <f ca="1">SUM(Z$12:Z712)</f>
        <v>435520.34799999994</v>
      </c>
      <c r="AC712" s="16">
        <f ca="1">SUM(X$12:X712)+SUMIF(Y$12:Y712, "&lt;0")</f>
        <v>420944.5990000001</v>
      </c>
      <c r="AE712" s="9">
        <v>44883</v>
      </c>
      <c r="AF712" s="14">
        <f t="shared" ca="1" si="562"/>
        <v>2000</v>
      </c>
      <c r="AG712" s="14">
        <f t="shared" ca="1" si="590"/>
        <v>2000</v>
      </c>
      <c r="AH712" s="14">
        <f t="shared" ca="1" si="601"/>
        <v>205.12081030445052</v>
      </c>
      <c r="AI712" s="14">
        <f t="shared" ca="1" si="563"/>
        <v>1794.8791896955495</v>
      </c>
      <c r="AJ712" s="14">
        <f t="shared" ca="1" si="564"/>
        <v>1794.8791896955495</v>
      </c>
      <c r="AK712" s="14">
        <f t="shared" ca="1" si="574"/>
        <v>1329489.5629979603</v>
      </c>
      <c r="AL712" s="15">
        <f ca="1">SUM(AJ$12:AJ712)</f>
        <v>674550.22907829087</v>
      </c>
      <c r="AM712" s="16">
        <f ca="1">SUM(AH$12:AH712)+SUMIF(AI$12:AI712, "&lt;0")</f>
        <v>654939.33391966962</v>
      </c>
      <c r="AO712" s="9">
        <v>44883</v>
      </c>
      <c r="AP712" s="14">
        <f t="shared" ca="1" si="565"/>
        <v>3000</v>
      </c>
      <c r="AQ712" s="14">
        <f t="shared" ca="1" si="595"/>
        <v>3000</v>
      </c>
      <c r="AR712" s="14">
        <f t="shared" ca="1" si="602"/>
        <v>792.74351937750407</v>
      </c>
      <c r="AS712" s="14">
        <f t="shared" ca="1" si="575"/>
        <v>2207.2564806224959</v>
      </c>
      <c r="AT712" s="14">
        <f t="shared" ca="1" si="576"/>
        <v>2207.2564806224959</v>
      </c>
      <c r="AU712" s="14">
        <f t="shared" ca="1" si="609"/>
        <v>1933390.7878561858</v>
      </c>
      <c r="AV712" s="15">
        <f ca="1">SUM(AT$12:AT712)</f>
        <v>983457.89731127385</v>
      </c>
      <c r="AW712" s="16">
        <f ca="1">SUM(AR$12:AR712)+SUMIF(AS$12:AS712, "&lt;0")</f>
        <v>949932.89054491196</v>
      </c>
      <c r="AX712" s="15"/>
      <c r="AZ712" s="9">
        <v>44883</v>
      </c>
      <c r="BA712" s="14">
        <f t="shared" ca="1" si="587"/>
        <v>1500</v>
      </c>
      <c r="BB712" s="14">
        <f t="shared" ca="1" si="596"/>
        <v>1500</v>
      </c>
      <c r="BC712" s="14">
        <f t="shared" ca="1" si="603"/>
        <v>174.07800000000134</v>
      </c>
      <c r="BD712" s="14">
        <f t="shared" ca="1" si="577"/>
        <v>1325.9219999999987</v>
      </c>
      <c r="BE712" s="14">
        <f t="shared" ca="1" si="578"/>
        <v>1325.9219999999987</v>
      </c>
      <c r="BF712" s="14">
        <f t="shared" ca="1" si="610"/>
        <v>1014464.9469999999</v>
      </c>
      <c r="BG712" s="15">
        <f ca="1">SUM(BE$12:BE712)</f>
        <v>515520.34800000006</v>
      </c>
      <c r="BH712" s="16">
        <f ca="1">SUM(BC$12:BC712)+SUMIF(BD$12:BD712, "&lt;0")</f>
        <v>498944.59899999999</v>
      </c>
      <c r="BJ712" s="9">
        <v>44883</v>
      </c>
      <c r="BK712" s="14">
        <f t="shared" ca="1" si="588"/>
        <v>1750</v>
      </c>
      <c r="BL712" s="14">
        <f t="shared" ca="1" si="597"/>
        <v>1750</v>
      </c>
      <c r="BM712" s="14">
        <f t="shared" ca="1" si="604"/>
        <v>174.07800000000134</v>
      </c>
      <c r="BN712" s="14">
        <f t="shared" ca="1" si="579"/>
        <v>1575.9219999999987</v>
      </c>
      <c r="BO712" s="14">
        <f t="shared" ca="1" si="580"/>
        <v>1575.9219999999987</v>
      </c>
      <c r="BP712" s="14">
        <f t="shared" ca="1" si="611"/>
        <v>1172464.9469999999</v>
      </c>
      <c r="BQ712" s="15">
        <f ca="1">SUM(BO$12:BO712)</f>
        <v>595520.34799999988</v>
      </c>
      <c r="BR712" s="16">
        <f ca="1">SUM(BM$12:BM712)+SUMIF(BN$12:BN712, "&lt;0")</f>
        <v>576944.59899999993</v>
      </c>
      <c r="BT712" s="9">
        <v>44883</v>
      </c>
      <c r="BU712" s="14">
        <f t="shared" ca="1" si="566"/>
        <v>2000</v>
      </c>
      <c r="BV712" s="14">
        <f t="shared" ca="1" si="591"/>
        <v>2000</v>
      </c>
      <c r="BW712" s="14">
        <f t="shared" ca="1" si="605"/>
        <v>205.12081030445052</v>
      </c>
      <c r="BX712" s="14">
        <f t="shared" ca="1" si="567"/>
        <v>1794.8791896955495</v>
      </c>
      <c r="BY712" s="14">
        <f t="shared" ca="1" si="568"/>
        <v>1794.8791896955495</v>
      </c>
      <c r="BZ712" s="14">
        <f t="shared" ca="1" si="581"/>
        <v>1329489.5629979603</v>
      </c>
      <c r="CA712" s="15">
        <f ca="1">SUM(BY$12:BY712)</f>
        <v>674550.22907829087</v>
      </c>
      <c r="CB712" s="16">
        <f ca="1">SUM(BW$12:BW712)+SUMIF(BX$12:BX712, "&lt;0")</f>
        <v>654939.33391966962</v>
      </c>
      <c r="CD712" s="9">
        <v>44883</v>
      </c>
      <c r="CE712" s="14">
        <f t="shared" ca="1" si="589"/>
        <v>2500</v>
      </c>
      <c r="CF712" s="14">
        <f t="shared" ca="1" si="598"/>
        <v>2500</v>
      </c>
      <c r="CG712" s="14">
        <f t="shared" ca="1" si="606"/>
        <v>705.12081030445052</v>
      </c>
      <c r="CH712" s="14">
        <f t="shared" ca="1" si="582"/>
        <v>1794.8791896955495</v>
      </c>
      <c r="CI712" s="14">
        <f t="shared" ca="1" si="583"/>
        <v>1794.8791896955495</v>
      </c>
      <c r="CJ712" s="14">
        <f t="shared" ca="1" si="612"/>
        <v>1636287.2951667549</v>
      </c>
      <c r="CK712" s="15">
        <f ca="1">SUM(CI$12:CI712)</f>
        <v>830550.22907829075</v>
      </c>
      <c r="CL712" s="16">
        <f ca="1">SUM(CG$12:CG712)+SUMIF(CH$12:CH712, "&lt;0")</f>
        <v>805737.06608846399</v>
      </c>
    </row>
    <row r="713" spans="1:90" x14ac:dyDescent="0.2">
      <c r="A713" s="24">
        <v>44884</v>
      </c>
      <c r="B713" s="54">
        <f ca="1">IF($A713&gt;= $C$5,$C$6, INDEX('Historical Data'!$D$2:$D$745, MATCH(A713, 'Historical Data'!$B$2:$B$745, 0)))</f>
        <v>1295.6389999999997</v>
      </c>
      <c r="C713" s="14">
        <f t="shared" ca="1" si="592"/>
        <v>1295.6389999999994</v>
      </c>
      <c r="D713" s="14">
        <f t="shared" ca="1" si="613"/>
        <v>922.90999999999622</v>
      </c>
      <c r="E713" s="14">
        <f t="shared" ca="1" si="569"/>
        <v>372.72900000000345</v>
      </c>
      <c r="F713" s="14">
        <f t="shared" ca="1" si="614"/>
        <v>372.72900000000345</v>
      </c>
      <c r="G713" s="14">
        <f t="shared" ca="1" si="584"/>
        <v>886604.433999995</v>
      </c>
      <c r="H713" s="15">
        <f ca="1">SUM(F$12:F713)</f>
        <v>450497.55700000038</v>
      </c>
      <c r="I713" s="16">
        <f ca="1">SUM(D$12:D713)+SUMIF(E$12:E713, "&lt;0")</f>
        <v>436106.87700000027</v>
      </c>
      <c r="J713" s="15"/>
      <c r="K713" s="9">
        <v>44884</v>
      </c>
      <c r="L713" s="14">
        <f t="shared" ca="1" si="585"/>
        <v>1788.5130798771124</v>
      </c>
      <c r="M713" s="14">
        <f t="shared" ca="1" si="593"/>
        <v>1788.5130798771129</v>
      </c>
      <c r="N713" s="14">
        <f t="shared" ca="1" si="599"/>
        <v>922.90999999999622</v>
      </c>
      <c r="O713" s="14">
        <f t="shared" ca="1" si="570"/>
        <v>865.60307987711622</v>
      </c>
      <c r="P713" s="14">
        <f t="shared" ca="1" si="571"/>
        <v>865.60307987711622</v>
      </c>
      <c r="Q713" s="14">
        <f t="shared" ca="1" si="607"/>
        <v>1198593.7265622097</v>
      </c>
      <c r="R713" s="15">
        <f ca="1">SUM(P$12:P713)</f>
        <v>608710.1366405522</v>
      </c>
      <c r="S713" s="16">
        <f ca="1">SUM(N$12:N713)+SUMIF(O$12:O713, "&lt;0")</f>
        <v>589883.58992165816</v>
      </c>
      <c r="U713" s="9">
        <v>44884</v>
      </c>
      <c r="V713" s="14">
        <f t="shared" ca="1" si="586"/>
        <v>1250</v>
      </c>
      <c r="W713" s="14">
        <f t="shared" ca="1" si="594"/>
        <v>1250</v>
      </c>
      <c r="X713" s="14">
        <f t="shared" ca="1" si="600"/>
        <v>922.90999999999622</v>
      </c>
      <c r="Y713" s="14">
        <f t="shared" ca="1" si="572"/>
        <v>327.09000000000378</v>
      </c>
      <c r="Z713" s="14">
        <f t="shared" ca="1" si="573"/>
        <v>327.09000000000378</v>
      </c>
      <c r="AA713" s="14">
        <f t="shared" ca="1" si="608"/>
        <v>857714.94699999993</v>
      </c>
      <c r="AB713" s="15">
        <f ca="1">SUM(Z$12:Z713)</f>
        <v>435847.43799999997</v>
      </c>
      <c r="AC713" s="16">
        <f ca="1">SUM(X$12:X713)+SUMIF(Y$12:Y713, "&lt;0")</f>
        <v>421867.50900000008</v>
      </c>
      <c r="AE713" s="9">
        <v>44884</v>
      </c>
      <c r="AF713" s="14">
        <f t="shared" ca="1" si="562"/>
        <v>2000</v>
      </c>
      <c r="AG713" s="14">
        <f t="shared" ca="1" si="590"/>
        <v>2000</v>
      </c>
      <c r="AH713" s="14">
        <f t="shared" ca="1" si="601"/>
        <v>928.1750803303828</v>
      </c>
      <c r="AI713" s="14">
        <f t="shared" ca="1" si="563"/>
        <v>1071.8249196696172</v>
      </c>
      <c r="AJ713" s="14">
        <f t="shared" ca="1" si="564"/>
        <v>1071.8249196696172</v>
      </c>
      <c r="AK713" s="14">
        <f t="shared" ca="1" si="574"/>
        <v>1331489.5629979603</v>
      </c>
      <c r="AL713" s="15">
        <f ca="1">SUM(AJ$12:AJ713)</f>
        <v>675622.05399796052</v>
      </c>
      <c r="AM713" s="16">
        <f ca="1">SUM(AH$12:AH713)+SUMIF(AI$12:AI713, "&lt;0")</f>
        <v>655867.50899999996</v>
      </c>
      <c r="AO713" s="9">
        <v>44884</v>
      </c>
      <c r="AP713" s="14">
        <f t="shared" ca="1" si="565"/>
        <v>3000</v>
      </c>
      <c r="AQ713" s="14">
        <f t="shared" ca="1" si="595"/>
        <v>3000</v>
      </c>
      <c r="AR713" s="14">
        <f t="shared" ca="1" si="602"/>
        <v>1541.5755193774992</v>
      </c>
      <c r="AS713" s="14">
        <f t="shared" ca="1" si="575"/>
        <v>1458.4244806225008</v>
      </c>
      <c r="AT713" s="14">
        <f t="shared" ca="1" si="576"/>
        <v>1458.4244806225008</v>
      </c>
      <c r="AU713" s="14">
        <f t="shared" ca="1" si="609"/>
        <v>1936390.7878561858</v>
      </c>
      <c r="AV713" s="15">
        <f ca="1">SUM(AT$12:AT713)</f>
        <v>984916.32179189636</v>
      </c>
      <c r="AW713" s="16">
        <f ca="1">SUM(AR$12:AR713)+SUMIF(AS$12:AS713, "&lt;0")</f>
        <v>951474.46606428945</v>
      </c>
      <c r="AX713" s="15"/>
      <c r="AZ713" s="9">
        <v>44884</v>
      </c>
      <c r="BA713" s="14">
        <f t="shared" ca="1" si="587"/>
        <v>1500</v>
      </c>
      <c r="BB713" s="14">
        <f t="shared" ca="1" si="596"/>
        <v>1500</v>
      </c>
      <c r="BC713" s="14">
        <f t="shared" ca="1" si="603"/>
        <v>922.90999999999622</v>
      </c>
      <c r="BD713" s="14">
        <f t="shared" ca="1" si="577"/>
        <v>577.09000000000378</v>
      </c>
      <c r="BE713" s="14">
        <f t="shared" ca="1" si="578"/>
        <v>577.09000000000378</v>
      </c>
      <c r="BF713" s="14">
        <f t="shared" ca="1" si="610"/>
        <v>1015964.9469999999</v>
      </c>
      <c r="BG713" s="15">
        <f ca="1">SUM(BE$12:BE713)</f>
        <v>516097.43800000008</v>
      </c>
      <c r="BH713" s="16">
        <f ca="1">SUM(BC$12:BC713)+SUMIF(BD$12:BD713, "&lt;0")</f>
        <v>499867.50899999996</v>
      </c>
      <c r="BJ713" s="9">
        <v>44884</v>
      </c>
      <c r="BK713" s="14">
        <f t="shared" ca="1" si="588"/>
        <v>1750</v>
      </c>
      <c r="BL713" s="14">
        <f t="shared" ca="1" si="597"/>
        <v>1750</v>
      </c>
      <c r="BM713" s="14">
        <f t="shared" ca="1" si="604"/>
        <v>922.90999999999622</v>
      </c>
      <c r="BN713" s="14">
        <f t="shared" ca="1" si="579"/>
        <v>827.09000000000378</v>
      </c>
      <c r="BO713" s="14">
        <f t="shared" ca="1" si="580"/>
        <v>827.09000000000378</v>
      </c>
      <c r="BP713" s="14">
        <f t="shared" ca="1" si="611"/>
        <v>1174214.9469999999</v>
      </c>
      <c r="BQ713" s="15">
        <f ca="1">SUM(BO$12:BO713)</f>
        <v>596347.43799999985</v>
      </c>
      <c r="BR713" s="16">
        <f ca="1">SUM(BM$12:BM713)+SUMIF(BN$12:BN713, "&lt;0")</f>
        <v>577867.50899999996</v>
      </c>
      <c r="BT713" s="9">
        <v>44884</v>
      </c>
      <c r="BU713" s="14">
        <f t="shared" ca="1" si="566"/>
        <v>2000</v>
      </c>
      <c r="BV713" s="14">
        <f t="shared" ca="1" si="591"/>
        <v>2000</v>
      </c>
      <c r="BW713" s="14">
        <f t="shared" ca="1" si="605"/>
        <v>928.1750803303828</v>
      </c>
      <c r="BX713" s="14">
        <f t="shared" ca="1" si="567"/>
        <v>1071.8249196696172</v>
      </c>
      <c r="BY713" s="14">
        <f t="shared" ca="1" si="568"/>
        <v>1071.8249196696172</v>
      </c>
      <c r="BZ713" s="14">
        <f t="shared" ca="1" si="581"/>
        <v>1331489.5629979603</v>
      </c>
      <c r="CA713" s="15">
        <f ca="1">SUM(BY$12:BY713)</f>
        <v>675622.05399796052</v>
      </c>
      <c r="CB713" s="16">
        <f ca="1">SUM(BW$12:BW713)+SUMIF(BX$12:BX713, "&lt;0")</f>
        <v>655867.50899999996</v>
      </c>
      <c r="CD713" s="9">
        <v>44884</v>
      </c>
      <c r="CE713" s="14">
        <f t="shared" ca="1" si="589"/>
        <v>2500</v>
      </c>
      <c r="CF713" s="14">
        <f t="shared" ca="1" si="598"/>
        <v>2500</v>
      </c>
      <c r="CG713" s="14">
        <f t="shared" ca="1" si="606"/>
        <v>1428.1750803303828</v>
      </c>
      <c r="CH713" s="14">
        <f t="shared" ca="1" si="582"/>
        <v>1071.8249196696172</v>
      </c>
      <c r="CI713" s="14">
        <f t="shared" ca="1" si="583"/>
        <v>1071.8249196696172</v>
      </c>
      <c r="CJ713" s="14">
        <f t="shared" ca="1" si="612"/>
        <v>1638787.2951667549</v>
      </c>
      <c r="CK713" s="15">
        <f ca="1">SUM(CI$12:CI713)</f>
        <v>831622.05399796041</v>
      </c>
      <c r="CL713" s="16">
        <f ca="1">SUM(CG$12:CG713)+SUMIF(CH$12:CH713, "&lt;0")</f>
        <v>807165.24116879434</v>
      </c>
    </row>
    <row r="714" spans="1:90" x14ac:dyDescent="0.2">
      <c r="A714" s="24">
        <v>44885</v>
      </c>
      <c r="B714" s="54">
        <f ca="1">IF($A714&gt;= $C$5,$C$6, INDEX('Historical Data'!$D$2:$D$745, MATCH(A714, 'Historical Data'!$B$2:$B$745, 0)))</f>
        <v>1295.6389999999997</v>
      </c>
      <c r="C714" s="14">
        <f t="shared" ca="1" si="592"/>
        <v>1295.6389999999994</v>
      </c>
      <c r="D714" s="14">
        <f t="shared" ca="1" si="613"/>
        <v>1054.2170000000042</v>
      </c>
      <c r="E714" s="14">
        <f t="shared" ca="1" si="569"/>
        <v>241.42199999999548</v>
      </c>
      <c r="F714" s="14">
        <f t="shared" ca="1" si="614"/>
        <v>241.42199999999548</v>
      </c>
      <c r="G714" s="14">
        <f t="shared" ca="1" si="584"/>
        <v>887900.07299999497</v>
      </c>
      <c r="H714" s="15">
        <f ca="1">SUM(F$12:F714)</f>
        <v>450738.9790000004</v>
      </c>
      <c r="I714" s="16">
        <f ca="1">SUM(D$12:D714)+SUMIF(E$12:E714, "&lt;0")</f>
        <v>437161.09400000027</v>
      </c>
      <c r="J714" s="15"/>
      <c r="K714" s="9">
        <v>44885</v>
      </c>
      <c r="L714" s="14">
        <f t="shared" ca="1" si="585"/>
        <v>1788.5130798771124</v>
      </c>
      <c r="M714" s="14">
        <f t="shared" ca="1" si="593"/>
        <v>1788.5130798771129</v>
      </c>
      <c r="N714" s="14">
        <f t="shared" ca="1" si="599"/>
        <v>1054.2170000000042</v>
      </c>
      <c r="O714" s="14">
        <f t="shared" ca="1" si="570"/>
        <v>734.29607987710824</v>
      </c>
      <c r="P714" s="14">
        <f t="shared" ca="1" si="571"/>
        <v>734.29607987710824</v>
      </c>
      <c r="Q714" s="14">
        <f t="shared" ca="1" si="607"/>
        <v>1200382.2396420867</v>
      </c>
      <c r="R714" s="15">
        <f ca="1">SUM(P$12:P714)</f>
        <v>609444.43272042926</v>
      </c>
      <c r="S714" s="16">
        <f ca="1">SUM(N$12:N714)+SUMIF(O$12:O714, "&lt;0")</f>
        <v>590937.80692165811</v>
      </c>
      <c r="U714" s="9">
        <v>44885</v>
      </c>
      <c r="V714" s="14">
        <f t="shared" ca="1" si="586"/>
        <v>1250</v>
      </c>
      <c r="W714" s="14">
        <f t="shared" ca="1" si="594"/>
        <v>1250</v>
      </c>
      <c r="X714" s="14">
        <f t="shared" ca="1" si="600"/>
        <v>1054.2170000000042</v>
      </c>
      <c r="Y714" s="14">
        <f t="shared" ca="1" si="572"/>
        <v>195.78299999999581</v>
      </c>
      <c r="Z714" s="14">
        <f t="shared" ca="1" si="573"/>
        <v>195.78299999999581</v>
      </c>
      <c r="AA714" s="14">
        <f t="shared" ca="1" si="608"/>
        <v>858964.94699999993</v>
      </c>
      <c r="AB714" s="15">
        <f ca="1">SUM(Z$12:Z714)</f>
        <v>436043.22099999996</v>
      </c>
      <c r="AC714" s="16">
        <f ca="1">SUM(X$12:X714)+SUMIF(Y$12:Y714, "&lt;0")</f>
        <v>422921.72600000008</v>
      </c>
      <c r="AE714" s="9">
        <v>44885</v>
      </c>
      <c r="AF714" s="14">
        <f t="shared" ca="1" si="562"/>
        <v>2000</v>
      </c>
      <c r="AG714" s="14">
        <f t="shared" ca="1" si="590"/>
        <v>2000</v>
      </c>
      <c r="AH714" s="14">
        <f t="shared" ca="1" si="601"/>
        <v>1054.2170000000042</v>
      </c>
      <c r="AI714" s="14">
        <f t="shared" ca="1" si="563"/>
        <v>945.78299999999581</v>
      </c>
      <c r="AJ714" s="14">
        <f t="shared" ca="1" si="564"/>
        <v>945.78299999999581</v>
      </c>
      <c r="AK714" s="14">
        <f t="shared" ca="1" si="574"/>
        <v>1333489.5629979603</v>
      </c>
      <c r="AL714" s="15">
        <f ca="1">SUM(AJ$12:AJ714)</f>
        <v>676567.83699796046</v>
      </c>
      <c r="AM714" s="16">
        <f ca="1">SUM(AH$12:AH714)+SUMIF(AI$12:AI714, "&lt;0")</f>
        <v>656921.72600000002</v>
      </c>
      <c r="AO714" s="9">
        <v>44885</v>
      </c>
      <c r="AP714" s="14">
        <f t="shared" ca="1" si="565"/>
        <v>3000</v>
      </c>
      <c r="AQ714" s="14">
        <f t="shared" ca="1" si="595"/>
        <v>3000</v>
      </c>
      <c r="AR714" s="14">
        <f t="shared" ca="1" si="602"/>
        <v>1672.8825193775069</v>
      </c>
      <c r="AS714" s="14">
        <f t="shared" ca="1" si="575"/>
        <v>1327.1174806224931</v>
      </c>
      <c r="AT714" s="14">
        <f t="shared" ca="1" si="576"/>
        <v>1327.1174806224931</v>
      </c>
      <c r="AU714" s="14">
        <f t="shared" ca="1" si="609"/>
        <v>1939390.7878561858</v>
      </c>
      <c r="AV714" s="15">
        <f ca="1">SUM(AT$12:AT714)</f>
        <v>986243.43927251885</v>
      </c>
      <c r="AW714" s="16">
        <f ca="1">SUM(AR$12:AR714)+SUMIF(AS$12:AS714, "&lt;0")</f>
        <v>953147.34858366696</v>
      </c>
      <c r="AX714" s="15"/>
      <c r="AZ714" s="9">
        <v>44885</v>
      </c>
      <c r="BA714" s="14">
        <f t="shared" ca="1" si="587"/>
        <v>1500</v>
      </c>
      <c r="BB714" s="14">
        <f t="shared" ca="1" si="596"/>
        <v>1500</v>
      </c>
      <c r="BC714" s="14">
        <f t="shared" ca="1" si="603"/>
        <v>1054.2170000000042</v>
      </c>
      <c r="BD714" s="14">
        <f t="shared" ca="1" si="577"/>
        <v>445.78299999999581</v>
      </c>
      <c r="BE714" s="14">
        <f t="shared" ca="1" si="578"/>
        <v>445.78299999999581</v>
      </c>
      <c r="BF714" s="14">
        <f t="shared" ca="1" si="610"/>
        <v>1017464.9469999999</v>
      </c>
      <c r="BG714" s="15">
        <f ca="1">SUM(BE$12:BE714)</f>
        <v>516543.22100000008</v>
      </c>
      <c r="BH714" s="16">
        <f ca="1">SUM(BC$12:BC714)+SUMIF(BD$12:BD714, "&lt;0")</f>
        <v>500921.72599999997</v>
      </c>
      <c r="BJ714" s="9">
        <v>44885</v>
      </c>
      <c r="BK714" s="14">
        <f t="shared" ca="1" si="588"/>
        <v>1750</v>
      </c>
      <c r="BL714" s="14">
        <f t="shared" ca="1" si="597"/>
        <v>1750</v>
      </c>
      <c r="BM714" s="14">
        <f t="shared" ca="1" si="604"/>
        <v>1054.2170000000042</v>
      </c>
      <c r="BN714" s="14">
        <f t="shared" ca="1" si="579"/>
        <v>695.78299999999581</v>
      </c>
      <c r="BO714" s="14">
        <f t="shared" ca="1" si="580"/>
        <v>695.78299999999581</v>
      </c>
      <c r="BP714" s="14">
        <f t="shared" ca="1" si="611"/>
        <v>1175964.9469999999</v>
      </c>
      <c r="BQ714" s="15">
        <f ca="1">SUM(BO$12:BO714)</f>
        <v>597043.2209999999</v>
      </c>
      <c r="BR714" s="16">
        <f ca="1">SUM(BM$12:BM714)+SUMIF(BN$12:BN714, "&lt;0")</f>
        <v>578921.72599999991</v>
      </c>
      <c r="BT714" s="9">
        <v>44885</v>
      </c>
      <c r="BU714" s="14">
        <f t="shared" ca="1" si="566"/>
        <v>2000</v>
      </c>
      <c r="BV714" s="14">
        <f t="shared" ca="1" si="591"/>
        <v>2000</v>
      </c>
      <c r="BW714" s="14">
        <f t="shared" ca="1" si="605"/>
        <v>1054.2170000000042</v>
      </c>
      <c r="BX714" s="14">
        <f t="shared" ca="1" si="567"/>
        <v>945.78299999999581</v>
      </c>
      <c r="BY714" s="14">
        <f t="shared" ca="1" si="568"/>
        <v>945.78299999999581</v>
      </c>
      <c r="BZ714" s="14">
        <f t="shared" ca="1" si="581"/>
        <v>1333489.5629979603</v>
      </c>
      <c r="CA714" s="15">
        <f ca="1">SUM(BY$12:BY714)</f>
        <v>676567.83699796046</v>
      </c>
      <c r="CB714" s="16">
        <f ca="1">SUM(BW$12:BW714)+SUMIF(BX$12:BX714, "&lt;0")</f>
        <v>656921.72600000002</v>
      </c>
      <c r="CD714" s="9">
        <v>44885</v>
      </c>
      <c r="CE714" s="14">
        <f t="shared" ca="1" si="589"/>
        <v>2500</v>
      </c>
      <c r="CF714" s="14">
        <f t="shared" ca="1" si="598"/>
        <v>2500</v>
      </c>
      <c r="CG714" s="14">
        <f t="shared" ca="1" si="606"/>
        <v>1533.7043503563282</v>
      </c>
      <c r="CH714" s="14">
        <f t="shared" ca="1" si="582"/>
        <v>966.29564964367182</v>
      </c>
      <c r="CI714" s="14">
        <f t="shared" ca="1" si="583"/>
        <v>966.29564964367182</v>
      </c>
      <c r="CJ714" s="14">
        <f t="shared" ca="1" si="612"/>
        <v>1641287.2951667549</v>
      </c>
      <c r="CK714" s="15">
        <f ca="1">SUM(CI$12:CI714)</f>
        <v>832588.34964760405</v>
      </c>
      <c r="CL714" s="16">
        <f ca="1">SUM(CG$12:CG714)+SUMIF(CH$12:CH714, "&lt;0")</f>
        <v>808698.9455191507</v>
      </c>
    </row>
    <row r="715" spans="1:90" x14ac:dyDescent="0.2">
      <c r="A715" s="24">
        <v>44886</v>
      </c>
      <c r="B715" s="54">
        <f ca="1">IF($A715&gt;= $C$5,$C$6, INDEX('Historical Data'!$D$2:$D$745, MATCH(A715, 'Historical Data'!$B$2:$B$745, 0)))</f>
        <v>1295.6389999999997</v>
      </c>
      <c r="C715" s="14">
        <f t="shared" ca="1" si="592"/>
        <v>1295.6389999999994</v>
      </c>
      <c r="D715" s="14">
        <f t="shared" ca="1" si="613"/>
        <v>1295.6389999999997</v>
      </c>
      <c r="E715" s="14">
        <f t="shared" ca="1" si="569"/>
        <v>0</v>
      </c>
      <c r="F715" s="14">
        <f t="shared" ca="1" si="614"/>
        <v>0</v>
      </c>
      <c r="G715" s="14">
        <f t="shared" ca="1" si="584"/>
        <v>889195.71199999494</v>
      </c>
      <c r="H715" s="15">
        <f ca="1">SUM(F$12:F715)</f>
        <v>450738.9790000004</v>
      </c>
      <c r="I715" s="16">
        <f ca="1">SUM(D$12:D715)+SUMIF(E$12:E715, "&lt;0")</f>
        <v>438456.7330000003</v>
      </c>
      <c r="J715" s="15"/>
      <c r="K715" s="9">
        <v>44886</v>
      </c>
      <c r="L715" s="14">
        <f t="shared" ca="1" si="585"/>
        <v>1788.5130798771124</v>
      </c>
      <c r="M715" s="14">
        <f t="shared" ca="1" si="593"/>
        <v>1788.5130798771129</v>
      </c>
      <c r="N715" s="14">
        <f t="shared" ca="1" si="599"/>
        <v>1623.614999999998</v>
      </c>
      <c r="O715" s="14">
        <f t="shared" ca="1" si="570"/>
        <v>164.89807987711447</v>
      </c>
      <c r="P715" s="14">
        <f t="shared" ca="1" si="571"/>
        <v>164.89807987711447</v>
      </c>
      <c r="Q715" s="14">
        <f t="shared" ca="1" si="607"/>
        <v>1202170.7527219637</v>
      </c>
      <c r="R715" s="15">
        <f ca="1">SUM(P$12:P715)</f>
        <v>609609.3308003064</v>
      </c>
      <c r="S715" s="16">
        <f ca="1">SUM(N$12:N715)+SUMIF(O$12:O715, "&lt;0")</f>
        <v>592561.4219216581</v>
      </c>
      <c r="U715" s="9">
        <v>44886</v>
      </c>
      <c r="V715" s="14">
        <f t="shared" ca="1" si="586"/>
        <v>1250</v>
      </c>
      <c r="W715" s="14">
        <f t="shared" ca="1" si="594"/>
        <v>1250</v>
      </c>
      <c r="X715" s="14">
        <f t="shared" ca="1" si="600"/>
        <v>1250</v>
      </c>
      <c r="Y715" s="14">
        <f t="shared" ca="1" si="572"/>
        <v>0</v>
      </c>
      <c r="Z715" s="14">
        <f t="shared" ca="1" si="573"/>
        <v>0</v>
      </c>
      <c r="AA715" s="14">
        <f t="shared" ca="1" si="608"/>
        <v>860214.94699999993</v>
      </c>
      <c r="AB715" s="15">
        <f ca="1">SUM(Z$12:Z715)</f>
        <v>436043.22099999996</v>
      </c>
      <c r="AC715" s="16">
        <f ca="1">SUM(X$12:X715)+SUMIF(Y$12:Y715, "&lt;0")</f>
        <v>424171.72600000008</v>
      </c>
      <c r="AE715" s="9">
        <v>44886</v>
      </c>
      <c r="AF715" s="14">
        <f t="shared" ca="1" si="562"/>
        <v>2000</v>
      </c>
      <c r="AG715" s="14">
        <f t="shared" ca="1" si="590"/>
        <v>2000</v>
      </c>
      <c r="AH715" s="14">
        <f t="shared" ca="1" si="601"/>
        <v>1623.614999999998</v>
      </c>
      <c r="AI715" s="14">
        <f t="shared" ca="1" si="563"/>
        <v>376.38500000000204</v>
      </c>
      <c r="AJ715" s="14">
        <f t="shared" ca="1" si="564"/>
        <v>376.38500000000204</v>
      </c>
      <c r="AK715" s="14">
        <f t="shared" ca="1" si="574"/>
        <v>1335489.5629979603</v>
      </c>
      <c r="AL715" s="15">
        <f ca="1">SUM(AJ$12:AJ715)</f>
        <v>676944.22199796047</v>
      </c>
      <c r="AM715" s="16">
        <f ca="1">SUM(AH$12:AH715)+SUMIF(AI$12:AI715, "&lt;0")</f>
        <v>658545.34100000001</v>
      </c>
      <c r="AO715" s="9">
        <v>44886</v>
      </c>
      <c r="AP715" s="14">
        <f t="shared" ca="1" si="565"/>
        <v>3000</v>
      </c>
      <c r="AQ715" s="14">
        <f t="shared" ca="1" si="595"/>
        <v>3000</v>
      </c>
      <c r="AR715" s="14">
        <f t="shared" ca="1" si="602"/>
        <v>2242.2805193775002</v>
      </c>
      <c r="AS715" s="14">
        <f t="shared" ca="1" si="575"/>
        <v>757.71948062249976</v>
      </c>
      <c r="AT715" s="14">
        <f t="shared" ca="1" si="576"/>
        <v>757.71948062249976</v>
      </c>
      <c r="AU715" s="14">
        <f t="shared" ca="1" si="609"/>
        <v>1942390.7878561858</v>
      </c>
      <c r="AV715" s="15">
        <f ca="1">SUM(AT$12:AT715)</f>
        <v>987001.1587531413</v>
      </c>
      <c r="AW715" s="16">
        <f ca="1">SUM(AR$12:AR715)+SUMIF(AS$12:AS715, "&lt;0")</f>
        <v>955389.62910304451</v>
      </c>
      <c r="AX715" s="15"/>
      <c r="AZ715" s="9">
        <v>44886</v>
      </c>
      <c r="BA715" s="14">
        <f t="shared" ca="1" si="587"/>
        <v>1500</v>
      </c>
      <c r="BB715" s="14">
        <f t="shared" ca="1" si="596"/>
        <v>1500</v>
      </c>
      <c r="BC715" s="14">
        <f t="shared" ca="1" si="603"/>
        <v>1500</v>
      </c>
      <c r="BD715" s="14">
        <f t="shared" ca="1" si="577"/>
        <v>0</v>
      </c>
      <c r="BE715" s="14">
        <f t="shared" ca="1" si="578"/>
        <v>0</v>
      </c>
      <c r="BF715" s="14">
        <f t="shared" ca="1" si="610"/>
        <v>1018964.9469999999</v>
      </c>
      <c r="BG715" s="15">
        <f ca="1">SUM(BE$12:BE715)</f>
        <v>516543.22100000008</v>
      </c>
      <c r="BH715" s="16">
        <f ca="1">SUM(BC$12:BC715)+SUMIF(BD$12:BD715, "&lt;0")</f>
        <v>502421.72599999997</v>
      </c>
      <c r="BJ715" s="9">
        <v>44886</v>
      </c>
      <c r="BK715" s="14">
        <f t="shared" ca="1" si="588"/>
        <v>1750</v>
      </c>
      <c r="BL715" s="14">
        <f t="shared" ca="1" si="597"/>
        <v>1750</v>
      </c>
      <c r="BM715" s="14">
        <f t="shared" ca="1" si="604"/>
        <v>1623.614999999998</v>
      </c>
      <c r="BN715" s="14">
        <f t="shared" ca="1" si="579"/>
        <v>126.38500000000204</v>
      </c>
      <c r="BO715" s="14">
        <f t="shared" ca="1" si="580"/>
        <v>126.38500000000204</v>
      </c>
      <c r="BP715" s="14">
        <f t="shared" ca="1" si="611"/>
        <v>1177714.9469999999</v>
      </c>
      <c r="BQ715" s="15">
        <f ca="1">SUM(BO$12:BO715)</f>
        <v>597169.60599999991</v>
      </c>
      <c r="BR715" s="16">
        <f ca="1">SUM(BM$12:BM715)+SUMIF(BN$12:BN715, "&lt;0")</f>
        <v>580545.3409999999</v>
      </c>
      <c r="BT715" s="9">
        <v>44886</v>
      </c>
      <c r="BU715" s="14">
        <f t="shared" ca="1" si="566"/>
        <v>2000</v>
      </c>
      <c r="BV715" s="14">
        <f t="shared" ca="1" si="591"/>
        <v>2000</v>
      </c>
      <c r="BW715" s="14">
        <f t="shared" ca="1" si="605"/>
        <v>1623.614999999998</v>
      </c>
      <c r="BX715" s="14">
        <f t="shared" ca="1" si="567"/>
        <v>376.38500000000204</v>
      </c>
      <c r="BY715" s="14">
        <f t="shared" ca="1" si="568"/>
        <v>376.38500000000204</v>
      </c>
      <c r="BZ715" s="14">
        <f t="shared" ca="1" si="581"/>
        <v>1335489.5629979603</v>
      </c>
      <c r="CA715" s="15">
        <f ca="1">SUM(BY$12:BY715)</f>
        <v>676944.22199796047</v>
      </c>
      <c r="CB715" s="16">
        <f ca="1">SUM(BW$12:BW715)+SUMIF(BX$12:BX715, "&lt;0")</f>
        <v>658545.34100000001</v>
      </c>
      <c r="CD715" s="9">
        <v>44886</v>
      </c>
      <c r="CE715" s="14">
        <f t="shared" ca="1" si="589"/>
        <v>2500</v>
      </c>
      <c r="CF715" s="14">
        <f t="shared" ca="1" si="598"/>
        <v>2500</v>
      </c>
      <c r="CG715" s="14">
        <f t="shared" ca="1" si="606"/>
        <v>2077.3246203822591</v>
      </c>
      <c r="CH715" s="14">
        <f t="shared" ca="1" si="582"/>
        <v>422.67537961774087</v>
      </c>
      <c r="CI715" s="14">
        <f t="shared" ca="1" si="583"/>
        <v>422.67537961774087</v>
      </c>
      <c r="CJ715" s="14">
        <f t="shared" ca="1" si="612"/>
        <v>1643787.2951667549</v>
      </c>
      <c r="CK715" s="15">
        <f ca="1">SUM(CI$12:CI715)</f>
        <v>833011.02502722177</v>
      </c>
      <c r="CL715" s="16">
        <f ca="1">SUM(CG$12:CG715)+SUMIF(CH$12:CH715, "&lt;0")</f>
        <v>810776.27013953298</v>
      </c>
    </row>
    <row r="716" spans="1:90" x14ac:dyDescent="0.2">
      <c r="A716" s="24">
        <v>44887</v>
      </c>
      <c r="B716" s="54">
        <f ca="1">IF($A716&gt;= $C$5,$C$6, INDEX('Historical Data'!$D$2:$D$745, MATCH(A716, 'Historical Data'!$B$2:$B$745, 0)))</f>
        <v>1295.6389999999997</v>
      </c>
      <c r="C716" s="14">
        <f t="shared" ca="1" si="592"/>
        <v>1295.6389999999994</v>
      </c>
      <c r="D716" s="14">
        <f t="shared" ca="1" si="613"/>
        <v>1295.6389999999997</v>
      </c>
      <c r="E716" s="14">
        <f t="shared" ca="1" si="569"/>
        <v>0</v>
      </c>
      <c r="F716" s="14">
        <f t="shared" ca="1" si="614"/>
        <v>0</v>
      </c>
      <c r="G716" s="14">
        <f t="shared" ca="1" si="584"/>
        <v>890491.3509999949</v>
      </c>
      <c r="H716" s="15">
        <f ca="1">SUM(F$12:F716)</f>
        <v>450738.9790000004</v>
      </c>
      <c r="I716" s="16">
        <f ca="1">SUM(D$12:D716)+SUMIF(E$12:E716, "&lt;0")</f>
        <v>439752.37200000032</v>
      </c>
      <c r="J716" s="15"/>
      <c r="K716" s="9">
        <v>44887</v>
      </c>
      <c r="L716" s="14">
        <f t="shared" ca="1" si="585"/>
        <v>1788.5130798771124</v>
      </c>
      <c r="M716" s="14">
        <f t="shared" ca="1" si="593"/>
        <v>1788.5130798771129</v>
      </c>
      <c r="N716" s="14">
        <f t="shared" ca="1" si="599"/>
        <v>1788.5130798771124</v>
      </c>
      <c r="O716" s="14">
        <f t="shared" ca="1" si="570"/>
        <v>0</v>
      </c>
      <c r="P716" s="14">
        <f t="shared" ca="1" si="571"/>
        <v>0</v>
      </c>
      <c r="Q716" s="14">
        <f t="shared" ca="1" si="607"/>
        <v>1203959.2658018407</v>
      </c>
      <c r="R716" s="15">
        <f ca="1">SUM(P$12:P716)</f>
        <v>609609.3308003064</v>
      </c>
      <c r="S716" s="16">
        <f ca="1">SUM(N$12:N716)+SUMIF(O$12:O716, "&lt;0")</f>
        <v>594349.93500153522</v>
      </c>
      <c r="U716" s="9">
        <v>44887</v>
      </c>
      <c r="V716" s="14">
        <f t="shared" ca="1" si="586"/>
        <v>1250</v>
      </c>
      <c r="W716" s="14">
        <f t="shared" ca="1" si="594"/>
        <v>1250</v>
      </c>
      <c r="X716" s="14">
        <f t="shared" ca="1" si="600"/>
        <v>1250</v>
      </c>
      <c r="Y716" s="14">
        <f t="shared" ca="1" si="572"/>
        <v>0</v>
      </c>
      <c r="Z716" s="14">
        <f t="shared" ca="1" si="573"/>
        <v>0</v>
      </c>
      <c r="AA716" s="14">
        <f t="shared" ca="1" si="608"/>
        <v>861464.94699999993</v>
      </c>
      <c r="AB716" s="15">
        <f ca="1">SUM(Z$12:Z716)</f>
        <v>436043.22099999996</v>
      </c>
      <c r="AC716" s="16">
        <f ca="1">SUM(X$12:X716)+SUMIF(Y$12:Y716, "&lt;0")</f>
        <v>425421.72600000008</v>
      </c>
      <c r="AE716" s="9">
        <v>44887</v>
      </c>
      <c r="AF716" s="14">
        <f t="shared" ref="AF716:AF755" ca="1" si="615">IF(AE716&lt;AG$5, $B716, MIN(AG$7, AG$9 + $C$8*(AE716-AG$5)))</f>
        <v>2000</v>
      </c>
      <c r="AG716" s="14">
        <f t="shared" ca="1" si="590"/>
        <v>2000</v>
      </c>
      <c r="AH716" s="14">
        <f t="shared" ca="1" si="601"/>
        <v>1881.023000000001</v>
      </c>
      <c r="AI716" s="14">
        <f t="shared" ref="AI716:AI755" ca="1" si="616">AF716-AH716</f>
        <v>118.97699999999895</v>
      </c>
      <c r="AJ716" s="14">
        <f t="shared" ref="AJ716:AJ755" ca="1" si="617">IF(AI716 &gt; 0, AI716, 0)</f>
        <v>118.97699999999895</v>
      </c>
      <c r="AK716" s="14">
        <f t="shared" ca="1" si="574"/>
        <v>1337489.5629979603</v>
      </c>
      <c r="AL716" s="15">
        <f ca="1">SUM(AJ$12:AJ716)</f>
        <v>677063.19899796043</v>
      </c>
      <c r="AM716" s="16">
        <f ca="1">SUM(AH$12:AH716)+SUMIF(AI$12:AI716, "&lt;0")</f>
        <v>660426.36400000006</v>
      </c>
      <c r="AO716" s="9">
        <v>44887</v>
      </c>
      <c r="AP716" s="14">
        <f t="shared" ref="AP716:AP755" ca="1" si="618">IF(AO716&lt;AQ$5, $B716, MIN(AQ$7, AQ$9 + $C$8*(AO716-AQ$5)))</f>
        <v>3000</v>
      </c>
      <c r="AQ716" s="14">
        <f t="shared" ca="1" si="595"/>
        <v>3000</v>
      </c>
      <c r="AR716" s="14">
        <f t="shared" ca="1" si="602"/>
        <v>2499.6885193775038</v>
      </c>
      <c r="AS716" s="14">
        <f t="shared" ca="1" si="575"/>
        <v>500.31148062249622</v>
      </c>
      <c r="AT716" s="14">
        <f t="shared" ca="1" si="576"/>
        <v>500.31148062249622</v>
      </c>
      <c r="AU716" s="14">
        <f t="shared" ca="1" si="609"/>
        <v>1945390.7878561858</v>
      </c>
      <c r="AV716" s="15">
        <f ca="1">SUM(AT$12:AT716)</f>
        <v>987501.4702337638</v>
      </c>
      <c r="AW716" s="16">
        <f ca="1">SUM(AR$12:AR716)+SUMIF(AS$12:AS716, "&lt;0")</f>
        <v>957889.31762242201</v>
      </c>
      <c r="AX716" s="15"/>
      <c r="AZ716" s="9">
        <v>44887</v>
      </c>
      <c r="BA716" s="14">
        <f t="shared" ca="1" si="587"/>
        <v>1500</v>
      </c>
      <c r="BB716" s="14">
        <f t="shared" ca="1" si="596"/>
        <v>1500</v>
      </c>
      <c r="BC716" s="14">
        <f t="shared" ca="1" si="603"/>
        <v>1500</v>
      </c>
      <c r="BD716" s="14">
        <f t="shared" ca="1" si="577"/>
        <v>0</v>
      </c>
      <c r="BE716" s="14">
        <f t="shared" ca="1" si="578"/>
        <v>0</v>
      </c>
      <c r="BF716" s="14">
        <f t="shared" ca="1" si="610"/>
        <v>1020464.9469999999</v>
      </c>
      <c r="BG716" s="15">
        <f ca="1">SUM(BE$12:BE716)</f>
        <v>516543.22100000008</v>
      </c>
      <c r="BH716" s="16">
        <f ca="1">SUM(BC$12:BC716)+SUMIF(BD$12:BD716, "&lt;0")</f>
        <v>503921.72599999997</v>
      </c>
      <c r="BJ716" s="9">
        <v>44887</v>
      </c>
      <c r="BK716" s="14">
        <f t="shared" ca="1" si="588"/>
        <v>1750</v>
      </c>
      <c r="BL716" s="14">
        <f t="shared" ca="1" si="597"/>
        <v>1750</v>
      </c>
      <c r="BM716" s="14">
        <f t="shared" ca="1" si="604"/>
        <v>1750</v>
      </c>
      <c r="BN716" s="14">
        <f t="shared" ca="1" si="579"/>
        <v>0</v>
      </c>
      <c r="BO716" s="14">
        <f t="shared" ca="1" si="580"/>
        <v>0</v>
      </c>
      <c r="BP716" s="14">
        <f t="shared" ca="1" si="611"/>
        <v>1179464.9469999999</v>
      </c>
      <c r="BQ716" s="15">
        <f ca="1">SUM(BO$12:BO716)</f>
        <v>597169.60599999991</v>
      </c>
      <c r="BR716" s="16">
        <f ca="1">SUM(BM$12:BM716)+SUMIF(BN$12:BN716, "&lt;0")</f>
        <v>582295.3409999999</v>
      </c>
      <c r="BT716" s="9">
        <v>44887</v>
      </c>
      <c r="BU716" s="14">
        <f t="shared" ref="BU716:BU755" ca="1" si="619">IF(BT716&lt;BV$5, $B716, MIN(BV$7, BV$9 + $C$8*(BT716-BV$5)))</f>
        <v>2000</v>
      </c>
      <c r="BV716" s="14">
        <f t="shared" ca="1" si="591"/>
        <v>2000</v>
      </c>
      <c r="BW716" s="14">
        <f t="shared" ca="1" si="605"/>
        <v>1881.023000000001</v>
      </c>
      <c r="BX716" s="14">
        <f t="shared" ref="BX716:BX755" ca="1" si="620">BU716-BW716</f>
        <v>118.97699999999895</v>
      </c>
      <c r="BY716" s="14">
        <f t="shared" ref="BY716:BY755" ca="1" si="621">IF(BX716 &gt; 0, BX716, 0)</f>
        <v>118.97699999999895</v>
      </c>
      <c r="BZ716" s="14">
        <f t="shared" ca="1" si="581"/>
        <v>1337489.5629979603</v>
      </c>
      <c r="CA716" s="15">
        <f ca="1">SUM(BY$12:BY716)</f>
        <v>677063.19899796043</v>
      </c>
      <c r="CB716" s="16">
        <f ca="1">SUM(BW$12:BW716)+SUMIF(BX$12:BX716, "&lt;0")</f>
        <v>660426.36400000006</v>
      </c>
      <c r="CD716" s="9">
        <v>44887</v>
      </c>
      <c r="CE716" s="14">
        <f t="shared" ca="1" si="589"/>
        <v>2500</v>
      </c>
      <c r="CF716" s="14">
        <f t="shared" ca="1" si="598"/>
        <v>2500</v>
      </c>
      <c r="CG716" s="14">
        <f t="shared" ca="1" si="606"/>
        <v>2308.9548904081998</v>
      </c>
      <c r="CH716" s="14">
        <f t="shared" ca="1" si="582"/>
        <v>191.04510959180016</v>
      </c>
      <c r="CI716" s="14">
        <f t="shared" ca="1" si="583"/>
        <v>191.04510959180016</v>
      </c>
      <c r="CJ716" s="14">
        <f t="shared" ca="1" si="612"/>
        <v>1646287.2951667549</v>
      </c>
      <c r="CK716" s="15">
        <f ca="1">SUM(CI$12:CI716)</f>
        <v>833202.07013681356</v>
      </c>
      <c r="CL716" s="16">
        <f ca="1">SUM(CG$12:CG716)+SUMIF(CH$12:CH716, "&lt;0")</f>
        <v>813085.22502994118</v>
      </c>
    </row>
    <row r="717" spans="1:90" x14ac:dyDescent="0.2">
      <c r="A717" s="24">
        <v>44888</v>
      </c>
      <c r="B717" s="54">
        <f ca="1">IF($A717&gt;= $C$5,$C$6, INDEX('Historical Data'!$D$2:$D$745, MATCH(A717, 'Historical Data'!$B$2:$B$745, 0)))</f>
        <v>1295.6389999999997</v>
      </c>
      <c r="C717" s="14">
        <f t="shared" ca="1" si="592"/>
        <v>1295.6389999999994</v>
      </c>
      <c r="D717" s="14">
        <f t="shared" ca="1" si="613"/>
        <v>1291.0139999999947</v>
      </c>
      <c r="E717" s="14">
        <f t="shared" ref="E717:E755" ca="1" si="622">B717-D717</f>
        <v>4.6250000000050022</v>
      </c>
      <c r="F717" s="14">
        <f t="shared" ca="1" si="614"/>
        <v>4.6250000000050022</v>
      </c>
      <c r="G717" s="14">
        <f t="shared" ca="1" si="584"/>
        <v>891786.98999999487</v>
      </c>
      <c r="H717" s="15">
        <f ca="1">SUM(F$12:F717)</f>
        <v>450743.6040000004</v>
      </c>
      <c r="I717" s="16">
        <f ca="1">SUM(D$12:D717)+SUMIF(E$12:E717, "&lt;0")</f>
        <v>441043.38600000029</v>
      </c>
      <c r="J717" s="15"/>
      <c r="K717" s="9">
        <v>44888</v>
      </c>
      <c r="L717" s="14">
        <f t="shared" ca="1" si="585"/>
        <v>1788.5130798771124</v>
      </c>
      <c r="M717" s="14">
        <f t="shared" ca="1" si="593"/>
        <v>1788.5130798771129</v>
      </c>
      <c r="N717" s="14">
        <f t="shared" ca="1" si="599"/>
        <v>470.16392012288361</v>
      </c>
      <c r="O717" s="14">
        <f t="shared" ref="O717:O755" ca="1" si="623">L717-N717</f>
        <v>1318.3491597542288</v>
      </c>
      <c r="P717" s="14">
        <f t="shared" ref="P717:P755" ca="1" si="624">IF(O717 &gt; 0, O717, 0)</f>
        <v>1318.3491597542288</v>
      </c>
      <c r="Q717" s="14">
        <f t="shared" ca="1" si="607"/>
        <v>1205747.7788817177</v>
      </c>
      <c r="R717" s="15">
        <f ca="1">SUM(P$12:P717)</f>
        <v>610927.67996006063</v>
      </c>
      <c r="S717" s="16">
        <f ca="1">SUM(N$12:N717)+SUMIF(O$12:O717, "&lt;0")</f>
        <v>594820.09892165812</v>
      </c>
      <c r="U717" s="9">
        <v>44888</v>
      </c>
      <c r="V717" s="14">
        <f t="shared" ca="1" si="586"/>
        <v>1250</v>
      </c>
      <c r="W717" s="14">
        <f t="shared" ca="1" si="594"/>
        <v>1250</v>
      </c>
      <c r="X717" s="14">
        <f t="shared" ca="1" si="600"/>
        <v>1250</v>
      </c>
      <c r="Y717" s="14">
        <f t="shared" ref="Y717:Y755" ca="1" si="625">V717-X717</f>
        <v>0</v>
      </c>
      <c r="Z717" s="14">
        <f t="shared" ref="Z717:Z755" ca="1" si="626">IF(Y717 &gt; 0, Y717, 0)</f>
        <v>0</v>
      </c>
      <c r="AA717" s="14">
        <f t="shared" ca="1" si="608"/>
        <v>862714.94699999993</v>
      </c>
      <c r="AB717" s="15">
        <f ca="1">SUM(Z$12:Z717)</f>
        <v>436043.22099999996</v>
      </c>
      <c r="AC717" s="16">
        <f ca="1">SUM(X$12:X717)+SUMIF(Y$12:Y717, "&lt;0")</f>
        <v>426671.72600000008</v>
      </c>
      <c r="AE717" s="9">
        <v>44888</v>
      </c>
      <c r="AF717" s="14">
        <f t="shared" ca="1" si="615"/>
        <v>2000</v>
      </c>
      <c r="AG717" s="14">
        <f t="shared" ca="1" si="590"/>
        <v>2000</v>
      </c>
      <c r="AH717" s="14">
        <f t="shared" ca="1" si="601"/>
        <v>377.65399999999499</v>
      </c>
      <c r="AI717" s="14">
        <f t="shared" ca="1" si="616"/>
        <v>1622.346000000005</v>
      </c>
      <c r="AJ717" s="14">
        <f t="shared" ca="1" si="617"/>
        <v>1622.346000000005</v>
      </c>
      <c r="AK717" s="14">
        <f t="shared" ref="AK717:AK755" ca="1" si="627">AF717+AK716</f>
        <v>1339489.5629979603</v>
      </c>
      <c r="AL717" s="15">
        <f ca="1">SUM(AJ$12:AJ717)</f>
        <v>678685.54499796045</v>
      </c>
      <c r="AM717" s="16">
        <f ca="1">SUM(AH$12:AH717)+SUMIF(AI$12:AI717, "&lt;0")</f>
        <v>660804.01800000004</v>
      </c>
      <c r="AO717" s="9">
        <v>44888</v>
      </c>
      <c r="AP717" s="14">
        <f t="shared" ca="1" si="618"/>
        <v>3000</v>
      </c>
      <c r="AQ717" s="14">
        <f t="shared" ca="1" si="595"/>
        <v>3000</v>
      </c>
      <c r="AR717" s="14">
        <f t="shared" ca="1" si="602"/>
        <v>996.31951937749818</v>
      </c>
      <c r="AS717" s="14">
        <f t="shared" ref="AS717:AS755" ca="1" si="628">AP717-AR717</f>
        <v>2003.6804806225018</v>
      </c>
      <c r="AT717" s="14">
        <f t="shared" ref="AT717:AT755" ca="1" si="629">IF(AS717 &gt; 0, AS717, 0)</f>
        <v>2003.6804806225018</v>
      </c>
      <c r="AU717" s="14">
        <f t="shared" ca="1" si="609"/>
        <v>1948390.7878561858</v>
      </c>
      <c r="AV717" s="15">
        <f ca="1">SUM(AT$12:AT717)</f>
        <v>989505.15071438625</v>
      </c>
      <c r="AW717" s="16">
        <f ca="1">SUM(AR$12:AR717)+SUMIF(AS$12:AS717, "&lt;0")</f>
        <v>958885.63714179955</v>
      </c>
      <c r="AX717" s="15"/>
      <c r="AZ717" s="9">
        <v>44888</v>
      </c>
      <c r="BA717" s="14">
        <f t="shared" ca="1" si="587"/>
        <v>1500</v>
      </c>
      <c r="BB717" s="14">
        <f t="shared" ca="1" si="596"/>
        <v>1500</v>
      </c>
      <c r="BC717" s="14">
        <f t="shared" ca="1" si="603"/>
        <v>882.291999999994</v>
      </c>
      <c r="BD717" s="14">
        <f t="shared" ref="BD717:BD755" ca="1" si="630">BA717-BC717</f>
        <v>617.708000000006</v>
      </c>
      <c r="BE717" s="14">
        <f t="shared" ref="BE717:BE755" ca="1" si="631">IF(BD717 &gt; 0, BD717, 0)</f>
        <v>617.708000000006</v>
      </c>
      <c r="BF717" s="14">
        <f t="shared" ca="1" si="610"/>
        <v>1021964.9469999999</v>
      </c>
      <c r="BG717" s="15">
        <f ca="1">SUM(BE$12:BE717)</f>
        <v>517160.92900000006</v>
      </c>
      <c r="BH717" s="16">
        <f ca="1">SUM(BC$12:BC717)+SUMIF(BD$12:BD717, "&lt;0")</f>
        <v>504804.01799999998</v>
      </c>
      <c r="BJ717" s="9">
        <v>44888</v>
      </c>
      <c r="BK717" s="14">
        <f t="shared" ca="1" si="588"/>
        <v>1750</v>
      </c>
      <c r="BL717" s="14">
        <f t="shared" ca="1" si="597"/>
        <v>1750</v>
      </c>
      <c r="BM717" s="14">
        <f t="shared" ca="1" si="604"/>
        <v>508.67699999999604</v>
      </c>
      <c r="BN717" s="14">
        <f t="shared" ref="BN717:BN755" ca="1" si="632">BK717-BM717</f>
        <v>1241.323000000004</v>
      </c>
      <c r="BO717" s="14">
        <f t="shared" ref="BO717:BO755" ca="1" si="633">IF(BN717 &gt; 0, BN717, 0)</f>
        <v>1241.323000000004</v>
      </c>
      <c r="BP717" s="14">
        <f t="shared" ca="1" si="611"/>
        <v>1181214.9469999999</v>
      </c>
      <c r="BQ717" s="15">
        <f ca="1">SUM(BO$12:BO717)</f>
        <v>598410.92899999989</v>
      </c>
      <c r="BR717" s="16">
        <f ca="1">SUM(BM$12:BM717)+SUMIF(BN$12:BN717, "&lt;0")</f>
        <v>582804.01799999992</v>
      </c>
      <c r="BT717" s="9">
        <v>44888</v>
      </c>
      <c r="BU717" s="14">
        <f t="shared" ca="1" si="619"/>
        <v>2000</v>
      </c>
      <c r="BV717" s="14">
        <f t="shared" ca="1" si="591"/>
        <v>2000</v>
      </c>
      <c r="BW717" s="14">
        <f t="shared" ca="1" si="605"/>
        <v>377.65399999999499</v>
      </c>
      <c r="BX717" s="14">
        <f t="shared" ca="1" si="620"/>
        <v>1622.346000000005</v>
      </c>
      <c r="BY717" s="14">
        <f t="shared" ca="1" si="621"/>
        <v>1622.346000000005</v>
      </c>
      <c r="BZ717" s="14">
        <f t="shared" ref="BZ717:BZ755" ca="1" si="634">BU717+BZ716</f>
        <v>1339489.5629979603</v>
      </c>
      <c r="CA717" s="15">
        <f ca="1">SUM(BY$12:BY717)</f>
        <v>678685.54499796045</v>
      </c>
      <c r="CB717" s="16">
        <f ca="1">SUM(BW$12:BW717)+SUMIF(BX$12:BX717, "&lt;0")</f>
        <v>660804.01800000004</v>
      </c>
      <c r="CD717" s="9">
        <v>44888</v>
      </c>
      <c r="CE717" s="14">
        <f t="shared" ca="1" si="589"/>
        <v>2500</v>
      </c>
      <c r="CF717" s="14">
        <f t="shared" ca="1" si="598"/>
        <v>2500</v>
      </c>
      <c r="CG717" s="14">
        <f t="shared" ca="1" si="606"/>
        <v>779.80816043413142</v>
      </c>
      <c r="CH717" s="14">
        <f t="shared" ref="CH717:CH755" ca="1" si="635">CE717-CG717</f>
        <v>1720.1918395658686</v>
      </c>
      <c r="CI717" s="14">
        <f t="shared" ref="CI717:CI755" ca="1" si="636">IF(CH717 &gt; 0, CH717, 0)</f>
        <v>1720.1918395658686</v>
      </c>
      <c r="CJ717" s="14">
        <f t="shared" ca="1" si="612"/>
        <v>1648787.2951667549</v>
      </c>
      <c r="CK717" s="15">
        <f ca="1">SUM(CI$12:CI717)</f>
        <v>834922.26197637944</v>
      </c>
      <c r="CL717" s="16">
        <f ca="1">SUM(CG$12:CG717)+SUMIF(CH$12:CH717, "&lt;0")</f>
        <v>813865.03319037531</v>
      </c>
    </row>
    <row r="718" spans="1:90" x14ac:dyDescent="0.2">
      <c r="A718" s="24">
        <v>44889</v>
      </c>
      <c r="B718" s="54">
        <f ca="1">IF($A718&gt;= $C$5,$C$6, INDEX('Historical Data'!$D$2:$D$745, MATCH(A718, 'Historical Data'!$B$2:$B$745, 0)))</f>
        <v>1295.6389999999997</v>
      </c>
      <c r="C718" s="14">
        <f t="shared" ca="1" si="592"/>
        <v>1295.6389999999994</v>
      </c>
      <c r="D718" s="14">
        <f t="shared" ca="1" si="613"/>
        <v>667.16000000000349</v>
      </c>
      <c r="E718" s="14">
        <f t="shared" ca="1" si="622"/>
        <v>628.47899999999618</v>
      </c>
      <c r="F718" s="14">
        <f t="shared" ca="1" si="614"/>
        <v>628.47899999999618</v>
      </c>
      <c r="G718" s="14">
        <f t="shared" ref="G718:G755" ca="1" si="637">B718+G717</f>
        <v>893082.62899999483</v>
      </c>
      <c r="H718" s="15">
        <f ca="1">SUM(F$12:F718)</f>
        <v>451372.08300000039</v>
      </c>
      <c r="I718" s="16">
        <f ca="1">SUM(D$12:D718)+SUMIF(E$12:E718, "&lt;0")</f>
        <v>441710.54600000032</v>
      </c>
      <c r="J718" s="15"/>
      <c r="K718" s="9">
        <v>44889</v>
      </c>
      <c r="L718" s="14">
        <f t="shared" ca="1" si="585"/>
        <v>1788.5130798771124</v>
      </c>
      <c r="M718" s="14">
        <f t="shared" ca="1" si="593"/>
        <v>1788.5130798771129</v>
      </c>
      <c r="N718" s="14">
        <f t="shared" ca="1" si="599"/>
        <v>667.16000000000349</v>
      </c>
      <c r="O718" s="14">
        <f t="shared" ca="1" si="623"/>
        <v>1121.3530798771089</v>
      </c>
      <c r="P718" s="14">
        <f t="shared" ca="1" si="624"/>
        <v>1121.3530798771089</v>
      </c>
      <c r="Q718" s="14">
        <f t="shared" ca="1" si="607"/>
        <v>1207536.2919615947</v>
      </c>
      <c r="R718" s="15">
        <f ca="1">SUM(P$12:P718)</f>
        <v>612049.03303993773</v>
      </c>
      <c r="S718" s="16">
        <f ca="1">SUM(N$12:N718)+SUMIF(O$12:O718, "&lt;0")</f>
        <v>595487.25892165815</v>
      </c>
      <c r="U718" s="9">
        <v>44889</v>
      </c>
      <c r="V718" s="14">
        <f t="shared" ca="1" si="586"/>
        <v>1250</v>
      </c>
      <c r="W718" s="14">
        <f t="shared" ca="1" si="594"/>
        <v>1250</v>
      </c>
      <c r="X718" s="14">
        <f t="shared" ca="1" si="600"/>
        <v>799.4519999999975</v>
      </c>
      <c r="Y718" s="14">
        <f t="shared" ca="1" si="625"/>
        <v>450.5480000000025</v>
      </c>
      <c r="Z718" s="14">
        <f t="shared" ca="1" si="626"/>
        <v>450.5480000000025</v>
      </c>
      <c r="AA718" s="14">
        <f t="shared" ca="1" si="608"/>
        <v>863964.94699999993</v>
      </c>
      <c r="AB718" s="15">
        <f ca="1">SUM(Z$12:Z718)</f>
        <v>436493.76899999997</v>
      </c>
      <c r="AC718" s="16">
        <f ca="1">SUM(X$12:X718)+SUMIF(Y$12:Y718, "&lt;0")</f>
        <v>427471.17800000007</v>
      </c>
      <c r="AE718" s="9">
        <v>44889</v>
      </c>
      <c r="AF718" s="14">
        <f t="shared" ca="1" si="615"/>
        <v>2000</v>
      </c>
      <c r="AG718" s="14">
        <f t="shared" ca="1" si="590"/>
        <v>2000</v>
      </c>
      <c r="AH718" s="14">
        <f t="shared" ca="1" si="601"/>
        <v>667.16000000000349</v>
      </c>
      <c r="AI718" s="14">
        <f t="shared" ca="1" si="616"/>
        <v>1332.8399999999965</v>
      </c>
      <c r="AJ718" s="14">
        <f t="shared" ca="1" si="617"/>
        <v>1332.8399999999965</v>
      </c>
      <c r="AK718" s="14">
        <f t="shared" ca="1" si="627"/>
        <v>1341489.5629979603</v>
      </c>
      <c r="AL718" s="15">
        <f ca="1">SUM(AJ$12:AJ718)</f>
        <v>680018.38499796041</v>
      </c>
      <c r="AM718" s="16">
        <f ca="1">SUM(AH$12:AH718)+SUMIF(AI$12:AI718, "&lt;0")</f>
        <v>661471.17800000007</v>
      </c>
      <c r="AO718" s="9">
        <v>44889</v>
      </c>
      <c r="AP718" s="14">
        <f t="shared" ca="1" si="618"/>
        <v>3000</v>
      </c>
      <c r="AQ718" s="14">
        <f t="shared" ca="1" si="595"/>
        <v>3000</v>
      </c>
      <c r="AR718" s="14">
        <f t="shared" ca="1" si="602"/>
        <v>1285.8255193775062</v>
      </c>
      <c r="AS718" s="14">
        <f t="shared" ca="1" si="628"/>
        <v>1714.1744806224938</v>
      </c>
      <c r="AT718" s="14">
        <f t="shared" ca="1" si="629"/>
        <v>1714.1744806224938</v>
      </c>
      <c r="AU718" s="14">
        <f t="shared" ca="1" si="609"/>
        <v>1951390.7878561858</v>
      </c>
      <c r="AV718" s="15">
        <f ca="1">SUM(AT$12:AT718)</f>
        <v>991219.32519500877</v>
      </c>
      <c r="AW718" s="16">
        <f ca="1">SUM(AR$12:AR718)+SUMIF(AS$12:AS718, "&lt;0")</f>
        <v>960171.46266117704</v>
      </c>
      <c r="AX718" s="15"/>
      <c r="AZ718" s="9">
        <v>44889</v>
      </c>
      <c r="BA718" s="14">
        <f t="shared" ca="1" si="587"/>
        <v>1500</v>
      </c>
      <c r="BB718" s="14">
        <f t="shared" ca="1" si="596"/>
        <v>1500</v>
      </c>
      <c r="BC718" s="14">
        <f t="shared" ca="1" si="603"/>
        <v>667.16000000000349</v>
      </c>
      <c r="BD718" s="14">
        <f t="shared" ca="1" si="630"/>
        <v>832.83999999999651</v>
      </c>
      <c r="BE718" s="14">
        <f t="shared" ca="1" si="631"/>
        <v>832.83999999999651</v>
      </c>
      <c r="BF718" s="14">
        <f t="shared" ca="1" si="610"/>
        <v>1023464.9469999999</v>
      </c>
      <c r="BG718" s="15">
        <f ca="1">SUM(BE$12:BE718)</f>
        <v>517993.76900000009</v>
      </c>
      <c r="BH718" s="16">
        <f ca="1">SUM(BC$12:BC718)+SUMIF(BD$12:BD718, "&lt;0")</f>
        <v>505471.17799999996</v>
      </c>
      <c r="BJ718" s="9">
        <v>44889</v>
      </c>
      <c r="BK718" s="14">
        <f t="shared" ca="1" si="588"/>
        <v>1750</v>
      </c>
      <c r="BL718" s="14">
        <f t="shared" ca="1" si="597"/>
        <v>1750</v>
      </c>
      <c r="BM718" s="14">
        <f t="shared" ca="1" si="604"/>
        <v>667.16000000000349</v>
      </c>
      <c r="BN718" s="14">
        <f t="shared" ca="1" si="632"/>
        <v>1082.8399999999965</v>
      </c>
      <c r="BO718" s="14">
        <f t="shared" ca="1" si="633"/>
        <v>1082.8399999999965</v>
      </c>
      <c r="BP718" s="14">
        <f t="shared" ca="1" si="611"/>
        <v>1182964.9469999999</v>
      </c>
      <c r="BQ718" s="15">
        <f ca="1">SUM(BO$12:BO718)</f>
        <v>599493.76899999985</v>
      </c>
      <c r="BR718" s="16">
        <f ca="1">SUM(BM$12:BM718)+SUMIF(BN$12:BN718, "&lt;0")</f>
        <v>583471.17799999996</v>
      </c>
      <c r="BT718" s="9">
        <v>44889</v>
      </c>
      <c r="BU718" s="14">
        <f t="shared" ca="1" si="619"/>
        <v>2000</v>
      </c>
      <c r="BV718" s="14">
        <f t="shared" ca="1" si="591"/>
        <v>2000</v>
      </c>
      <c r="BW718" s="14">
        <f t="shared" ca="1" si="605"/>
        <v>667.16000000000349</v>
      </c>
      <c r="BX718" s="14">
        <f t="shared" ca="1" si="620"/>
        <v>1332.8399999999965</v>
      </c>
      <c r="BY718" s="14">
        <f t="shared" ca="1" si="621"/>
        <v>1332.8399999999965</v>
      </c>
      <c r="BZ718" s="14">
        <f t="shared" ca="1" si="634"/>
        <v>1341489.5629979603</v>
      </c>
      <c r="CA718" s="15">
        <f ca="1">SUM(BY$12:BY718)</f>
        <v>680018.38499796041</v>
      </c>
      <c r="CB718" s="16">
        <f ca="1">SUM(BW$12:BW718)+SUMIF(BX$12:BX718, "&lt;0")</f>
        <v>661471.17800000007</v>
      </c>
      <c r="CD718" s="9">
        <v>44889</v>
      </c>
      <c r="CE718" s="14">
        <f t="shared" ca="1" si="589"/>
        <v>2500</v>
      </c>
      <c r="CF718" s="14">
        <f t="shared" ca="1" si="598"/>
        <v>2500</v>
      </c>
      <c r="CG718" s="14">
        <f t="shared" ca="1" si="606"/>
        <v>1043.5364304600771</v>
      </c>
      <c r="CH718" s="14">
        <f t="shared" ca="1" si="635"/>
        <v>1456.4635695399229</v>
      </c>
      <c r="CI718" s="14">
        <f t="shared" ca="1" si="636"/>
        <v>1456.4635695399229</v>
      </c>
      <c r="CJ718" s="14">
        <f t="shared" ca="1" si="612"/>
        <v>1651287.2951667549</v>
      </c>
      <c r="CK718" s="15">
        <f ca="1">SUM(CI$12:CI718)</f>
        <v>836378.72554591938</v>
      </c>
      <c r="CL718" s="16">
        <f ca="1">SUM(CG$12:CG718)+SUMIF(CH$12:CH718, "&lt;0")</f>
        <v>814908.56962083536</v>
      </c>
    </row>
    <row r="719" spans="1:90" x14ac:dyDescent="0.2">
      <c r="A719" s="24">
        <v>44890</v>
      </c>
      <c r="B719" s="54">
        <f ca="1">IF($A719&gt;= $C$5,$C$6, INDEX('Historical Data'!$D$2:$D$745, MATCH(A719, 'Historical Data'!$B$2:$B$745, 0)))</f>
        <v>1295.6389999999997</v>
      </c>
      <c r="C719" s="14">
        <f t="shared" ca="1" si="592"/>
        <v>1295.6389999999994</v>
      </c>
      <c r="D719" s="14">
        <f t="shared" ca="1" si="613"/>
        <v>0</v>
      </c>
      <c r="E719" s="14">
        <f t="shared" ca="1" si="622"/>
        <v>1295.6389999999997</v>
      </c>
      <c r="F719" s="14">
        <f t="shared" ca="1" si="614"/>
        <v>1295.6389999999997</v>
      </c>
      <c r="G719" s="14">
        <f t="shared" ca="1" si="637"/>
        <v>894378.2679999948</v>
      </c>
      <c r="H719" s="15">
        <f ca="1">SUM(F$12:F719)</f>
        <v>452667.72200000042</v>
      </c>
      <c r="I719" s="16">
        <f ca="1">SUM(D$12:D719)+SUMIF(E$12:E719, "&lt;0")</f>
        <v>441710.54600000032</v>
      </c>
      <c r="J719" s="15"/>
      <c r="K719" s="9">
        <v>44890</v>
      </c>
      <c r="L719" s="14">
        <f t="shared" ref="L719:L755" ca="1" si="638">IF(K719&lt;M$5, $B719, MIN(M$7, M$9 + $C$8*(K719-M$5)))</f>
        <v>1788.5130798771124</v>
      </c>
      <c r="M719" s="14">
        <f t="shared" ca="1" si="593"/>
        <v>1788.5130798771129</v>
      </c>
      <c r="N719" s="14">
        <f t="shared" ca="1" si="599"/>
        <v>0</v>
      </c>
      <c r="O719" s="14">
        <f t="shared" ca="1" si="623"/>
        <v>1788.5130798771124</v>
      </c>
      <c r="P719" s="14">
        <f t="shared" ca="1" si="624"/>
        <v>1788.5130798771124</v>
      </c>
      <c r="Q719" s="14">
        <f t="shared" ca="1" si="607"/>
        <v>1209324.8050414717</v>
      </c>
      <c r="R719" s="15">
        <f ca="1">SUM(P$12:P719)</f>
        <v>613837.54611981486</v>
      </c>
      <c r="S719" s="16">
        <f ca="1">SUM(N$12:N719)+SUMIF(O$12:O719, "&lt;0")</f>
        <v>595487.25892165815</v>
      </c>
      <c r="U719" s="9">
        <v>44890</v>
      </c>
      <c r="V719" s="14">
        <f t="shared" ref="V719:V755" ca="1" si="639">IF(U719&lt;W$5, $B719, MIN(W$7, W$9 + $C$8*(U719-W$5)))</f>
        <v>1250</v>
      </c>
      <c r="W719" s="14">
        <f t="shared" ca="1" si="594"/>
        <v>1250</v>
      </c>
      <c r="X719" s="14">
        <f t="shared" ca="1" si="600"/>
        <v>0</v>
      </c>
      <c r="Y719" s="14">
        <f t="shared" ca="1" si="625"/>
        <v>1250</v>
      </c>
      <c r="Z719" s="14">
        <f t="shared" ca="1" si="626"/>
        <v>1250</v>
      </c>
      <c r="AA719" s="14">
        <f t="shared" ca="1" si="608"/>
        <v>865214.94699999993</v>
      </c>
      <c r="AB719" s="15">
        <f ca="1">SUM(Z$12:Z719)</f>
        <v>437743.76899999997</v>
      </c>
      <c r="AC719" s="16">
        <f ca="1">SUM(X$12:X719)+SUMIF(Y$12:Y719, "&lt;0")</f>
        <v>427471.17800000007</v>
      </c>
      <c r="AE719" s="9">
        <v>44890</v>
      </c>
      <c r="AF719" s="14">
        <f t="shared" ca="1" si="615"/>
        <v>2000</v>
      </c>
      <c r="AG719" s="14">
        <f t="shared" ca="1" si="590"/>
        <v>2000</v>
      </c>
      <c r="AH719" s="14">
        <f t="shared" ca="1" si="601"/>
        <v>0</v>
      </c>
      <c r="AI719" s="14">
        <f t="shared" ca="1" si="616"/>
        <v>2000</v>
      </c>
      <c r="AJ719" s="14">
        <f t="shared" ca="1" si="617"/>
        <v>2000</v>
      </c>
      <c r="AK719" s="14">
        <f t="shared" ca="1" si="627"/>
        <v>1343489.5629979603</v>
      </c>
      <c r="AL719" s="15">
        <f ca="1">SUM(AJ$12:AJ719)</f>
        <v>682018.38499796041</v>
      </c>
      <c r="AM719" s="16">
        <f ca="1">SUM(AH$12:AH719)+SUMIF(AI$12:AI719, "&lt;0")</f>
        <v>661471.17800000007</v>
      </c>
      <c r="AO719" s="9">
        <v>44890</v>
      </c>
      <c r="AP719" s="14">
        <f t="shared" ca="1" si="618"/>
        <v>3000</v>
      </c>
      <c r="AQ719" s="14">
        <f t="shared" ca="1" si="595"/>
        <v>3000</v>
      </c>
      <c r="AR719" s="14">
        <f t="shared" ca="1" si="602"/>
        <v>618.66551937750273</v>
      </c>
      <c r="AS719" s="14">
        <f t="shared" ca="1" si="628"/>
        <v>2381.3344806224973</v>
      </c>
      <c r="AT719" s="14">
        <f t="shared" ca="1" si="629"/>
        <v>2381.3344806224973</v>
      </c>
      <c r="AU719" s="14">
        <f t="shared" ca="1" si="609"/>
        <v>1954390.7878561858</v>
      </c>
      <c r="AV719" s="15">
        <f ca="1">SUM(AT$12:AT719)</f>
        <v>993600.65967563132</v>
      </c>
      <c r="AW719" s="16">
        <f ca="1">SUM(AR$12:AR719)+SUMIF(AS$12:AS719, "&lt;0")</f>
        <v>960790.12818055449</v>
      </c>
      <c r="AX719" s="15"/>
      <c r="AZ719" s="9">
        <v>44890</v>
      </c>
      <c r="BA719" s="14">
        <f t="shared" ref="BA719:BA755" ca="1" si="640">IF(AZ719&lt;BB$5, $B719, MIN(BB$7, BB$9 + $C$8*(AZ719-BB$5)))</f>
        <v>1500</v>
      </c>
      <c r="BB719" s="14">
        <f t="shared" ca="1" si="596"/>
        <v>1500</v>
      </c>
      <c r="BC719" s="14">
        <f t="shared" ca="1" si="603"/>
        <v>0</v>
      </c>
      <c r="BD719" s="14">
        <f t="shared" ca="1" si="630"/>
        <v>1500</v>
      </c>
      <c r="BE719" s="14">
        <f t="shared" ca="1" si="631"/>
        <v>1500</v>
      </c>
      <c r="BF719" s="14">
        <f t="shared" ca="1" si="610"/>
        <v>1024964.9469999999</v>
      </c>
      <c r="BG719" s="15">
        <f ca="1">SUM(BE$12:BE719)</f>
        <v>519493.76900000009</v>
      </c>
      <c r="BH719" s="16">
        <f ca="1">SUM(BC$12:BC719)+SUMIF(BD$12:BD719, "&lt;0")</f>
        <v>505471.17799999996</v>
      </c>
      <c r="BJ719" s="9">
        <v>44890</v>
      </c>
      <c r="BK719" s="14">
        <f t="shared" ref="BK719:BK755" ca="1" si="641">IF(BJ719&lt;BL$5, $B719, MIN(BL$7, BL$9 + $C$8*(BJ719-BL$5)))</f>
        <v>1750</v>
      </c>
      <c r="BL719" s="14">
        <f t="shared" ca="1" si="597"/>
        <v>1750</v>
      </c>
      <c r="BM719" s="14">
        <f t="shared" ca="1" si="604"/>
        <v>0</v>
      </c>
      <c r="BN719" s="14">
        <f t="shared" ca="1" si="632"/>
        <v>1750</v>
      </c>
      <c r="BO719" s="14">
        <f t="shared" ca="1" si="633"/>
        <v>1750</v>
      </c>
      <c r="BP719" s="14">
        <f t="shared" ca="1" si="611"/>
        <v>1184714.9469999999</v>
      </c>
      <c r="BQ719" s="15">
        <f ca="1">SUM(BO$12:BO719)</f>
        <v>601243.76899999985</v>
      </c>
      <c r="BR719" s="16">
        <f ca="1">SUM(BM$12:BM719)+SUMIF(BN$12:BN719, "&lt;0")</f>
        <v>583471.17799999996</v>
      </c>
      <c r="BT719" s="9">
        <v>44890</v>
      </c>
      <c r="BU719" s="14">
        <f t="shared" ca="1" si="619"/>
        <v>2000</v>
      </c>
      <c r="BV719" s="14">
        <f t="shared" ca="1" si="591"/>
        <v>2000</v>
      </c>
      <c r="BW719" s="14">
        <f t="shared" ca="1" si="605"/>
        <v>0</v>
      </c>
      <c r="BX719" s="14">
        <f t="shared" ca="1" si="620"/>
        <v>2000</v>
      </c>
      <c r="BY719" s="14">
        <f t="shared" ca="1" si="621"/>
        <v>2000</v>
      </c>
      <c r="BZ719" s="14">
        <f t="shared" ca="1" si="634"/>
        <v>1343489.5629979603</v>
      </c>
      <c r="CA719" s="15">
        <f ca="1">SUM(BY$12:BY719)</f>
        <v>682018.38499796041</v>
      </c>
      <c r="CB719" s="16">
        <f ca="1">SUM(BW$12:BW719)+SUMIF(BX$12:BX719, "&lt;0")</f>
        <v>661471.17800000007</v>
      </c>
      <c r="CD719" s="9">
        <v>44890</v>
      </c>
      <c r="CE719" s="14">
        <f t="shared" ref="CE719:CE755" ca="1" si="642">IF(CD719&lt;CF$5, $B719, MIN(CF$7, CF$9 + $C$8*(CD719-CF$5)))</f>
        <v>2500</v>
      </c>
      <c r="CF719" s="14">
        <f t="shared" ca="1" si="598"/>
        <v>2500</v>
      </c>
      <c r="CG719" s="14">
        <f t="shared" ca="1" si="606"/>
        <v>350.59870048601078</v>
      </c>
      <c r="CH719" s="14">
        <f t="shared" ca="1" si="635"/>
        <v>2149.4012995139892</v>
      </c>
      <c r="CI719" s="14">
        <f t="shared" ca="1" si="636"/>
        <v>2149.4012995139892</v>
      </c>
      <c r="CJ719" s="14">
        <f t="shared" ca="1" si="612"/>
        <v>1653787.2951667549</v>
      </c>
      <c r="CK719" s="15">
        <f ca="1">SUM(CI$12:CI719)</f>
        <v>838528.12684543338</v>
      </c>
      <c r="CL719" s="16">
        <f ca="1">SUM(CG$12:CG719)+SUMIF(CH$12:CH719, "&lt;0")</f>
        <v>815259.16832132137</v>
      </c>
    </row>
    <row r="720" spans="1:90" x14ac:dyDescent="0.2">
      <c r="A720" s="24">
        <v>44891</v>
      </c>
      <c r="B720" s="54">
        <f ca="1">IF($A720&gt;= $C$5,$C$6, INDEX('Historical Data'!$D$2:$D$745, MATCH(A720, 'Historical Data'!$B$2:$B$745, 0)))</f>
        <v>1295.6389999999997</v>
      </c>
      <c r="C720" s="14">
        <f t="shared" ca="1" si="592"/>
        <v>1295.6389999999994</v>
      </c>
      <c r="D720" s="14">
        <f t="shared" ca="1" si="613"/>
        <v>598.15099999999802</v>
      </c>
      <c r="E720" s="14">
        <f t="shared" ca="1" si="622"/>
        <v>697.48800000000165</v>
      </c>
      <c r="F720" s="14">
        <f t="shared" ca="1" si="614"/>
        <v>697.48800000000165</v>
      </c>
      <c r="G720" s="14">
        <f t="shared" ca="1" si="637"/>
        <v>895673.90699999477</v>
      </c>
      <c r="H720" s="15">
        <f ca="1">SUM(F$12:F720)</f>
        <v>453365.21000000043</v>
      </c>
      <c r="I720" s="16">
        <f ca="1">SUM(D$12:D720)+SUMIF(E$12:E720, "&lt;0")</f>
        <v>442308.69700000033</v>
      </c>
      <c r="J720" s="15"/>
      <c r="K720" s="9">
        <v>44891</v>
      </c>
      <c r="L720" s="14">
        <f t="shared" ca="1" si="638"/>
        <v>1788.5130798771124</v>
      </c>
      <c r="M720" s="14">
        <f t="shared" ca="1" si="593"/>
        <v>1788.5130798771129</v>
      </c>
      <c r="N720" s="14">
        <f t="shared" ca="1" si="599"/>
        <v>598.15099999999802</v>
      </c>
      <c r="O720" s="14">
        <f t="shared" ca="1" si="623"/>
        <v>1190.3620798771144</v>
      </c>
      <c r="P720" s="14">
        <f t="shared" ca="1" si="624"/>
        <v>1190.3620798771144</v>
      </c>
      <c r="Q720" s="14">
        <f t="shared" ca="1" si="607"/>
        <v>1211113.3181213487</v>
      </c>
      <c r="R720" s="15">
        <f ca="1">SUM(P$12:P720)</f>
        <v>615027.90819969191</v>
      </c>
      <c r="S720" s="16">
        <f ca="1">SUM(N$12:N720)+SUMIF(O$12:O720, "&lt;0")</f>
        <v>596085.40992165811</v>
      </c>
      <c r="U720" s="9">
        <v>44891</v>
      </c>
      <c r="V720" s="14">
        <f t="shared" ca="1" si="639"/>
        <v>1250</v>
      </c>
      <c r="W720" s="14">
        <f t="shared" ca="1" si="594"/>
        <v>1250</v>
      </c>
      <c r="X720" s="14">
        <f t="shared" ca="1" si="600"/>
        <v>598.15099999999802</v>
      </c>
      <c r="Y720" s="14">
        <f t="shared" ca="1" si="625"/>
        <v>651.84900000000198</v>
      </c>
      <c r="Z720" s="14">
        <f t="shared" ca="1" si="626"/>
        <v>651.84900000000198</v>
      </c>
      <c r="AA720" s="14">
        <f t="shared" ca="1" si="608"/>
        <v>866464.94699999993</v>
      </c>
      <c r="AB720" s="15">
        <f ca="1">SUM(Z$12:Z720)</f>
        <v>438395.61799999996</v>
      </c>
      <c r="AC720" s="16">
        <f ca="1">SUM(X$12:X720)+SUMIF(Y$12:Y720, "&lt;0")</f>
        <v>428069.32900000009</v>
      </c>
      <c r="AE720" s="9">
        <v>44891</v>
      </c>
      <c r="AF720" s="14">
        <f t="shared" ca="1" si="615"/>
        <v>2000</v>
      </c>
      <c r="AG720" s="14">
        <f t="shared" ca="1" si="590"/>
        <v>2000</v>
      </c>
      <c r="AH720" s="14">
        <f t="shared" ca="1" si="601"/>
        <v>598.15099999999802</v>
      </c>
      <c r="AI720" s="14">
        <f t="shared" ca="1" si="616"/>
        <v>1401.849000000002</v>
      </c>
      <c r="AJ720" s="14">
        <f t="shared" ca="1" si="617"/>
        <v>1401.849000000002</v>
      </c>
      <c r="AK720" s="14">
        <f t="shared" ca="1" si="627"/>
        <v>1345489.5629979603</v>
      </c>
      <c r="AL720" s="15">
        <f ca="1">SUM(AJ$12:AJ720)</f>
        <v>683420.23399796046</v>
      </c>
      <c r="AM720" s="16">
        <f ca="1">SUM(AH$12:AH720)+SUMIF(AI$12:AI720, "&lt;0")</f>
        <v>662069.32900000003</v>
      </c>
      <c r="AO720" s="9">
        <v>44891</v>
      </c>
      <c r="AP720" s="14">
        <f t="shared" ca="1" si="618"/>
        <v>3000</v>
      </c>
      <c r="AQ720" s="14">
        <f t="shared" ca="1" si="595"/>
        <v>3000</v>
      </c>
      <c r="AR720" s="14">
        <f t="shared" ca="1" si="602"/>
        <v>1216.8165193775008</v>
      </c>
      <c r="AS720" s="14">
        <f t="shared" ca="1" si="628"/>
        <v>1783.1834806224992</v>
      </c>
      <c r="AT720" s="14">
        <f t="shared" ca="1" si="629"/>
        <v>1783.1834806224992</v>
      </c>
      <c r="AU720" s="14">
        <f t="shared" ca="1" si="609"/>
        <v>1957390.7878561858</v>
      </c>
      <c r="AV720" s="15">
        <f ca="1">SUM(AT$12:AT720)</f>
        <v>995383.8431562538</v>
      </c>
      <c r="AW720" s="16">
        <f ca="1">SUM(AR$12:AR720)+SUMIF(AS$12:AS720, "&lt;0")</f>
        <v>962006.94469993201</v>
      </c>
      <c r="AX720" s="15"/>
      <c r="AZ720" s="9">
        <v>44891</v>
      </c>
      <c r="BA720" s="14">
        <f t="shared" ca="1" si="640"/>
        <v>1500</v>
      </c>
      <c r="BB720" s="14">
        <f t="shared" ca="1" si="596"/>
        <v>1500</v>
      </c>
      <c r="BC720" s="14">
        <f t="shared" ca="1" si="603"/>
        <v>598.15099999999802</v>
      </c>
      <c r="BD720" s="14">
        <f t="shared" ca="1" si="630"/>
        <v>901.84900000000198</v>
      </c>
      <c r="BE720" s="14">
        <f t="shared" ca="1" si="631"/>
        <v>901.84900000000198</v>
      </c>
      <c r="BF720" s="14">
        <f t="shared" ca="1" si="610"/>
        <v>1026464.9469999999</v>
      </c>
      <c r="BG720" s="15">
        <f ca="1">SUM(BE$12:BE720)</f>
        <v>520395.61800000007</v>
      </c>
      <c r="BH720" s="16">
        <f ca="1">SUM(BC$12:BC720)+SUMIF(BD$12:BD720, "&lt;0")</f>
        <v>506069.32899999997</v>
      </c>
      <c r="BJ720" s="9">
        <v>44891</v>
      </c>
      <c r="BK720" s="14">
        <f t="shared" ca="1" si="641"/>
        <v>1750</v>
      </c>
      <c r="BL720" s="14">
        <f t="shared" ca="1" si="597"/>
        <v>1750</v>
      </c>
      <c r="BM720" s="14">
        <f t="shared" ca="1" si="604"/>
        <v>598.15099999999802</v>
      </c>
      <c r="BN720" s="14">
        <f t="shared" ca="1" si="632"/>
        <v>1151.849000000002</v>
      </c>
      <c r="BO720" s="14">
        <f t="shared" ca="1" si="633"/>
        <v>1151.849000000002</v>
      </c>
      <c r="BP720" s="14">
        <f t="shared" ca="1" si="611"/>
        <v>1186464.9469999999</v>
      </c>
      <c r="BQ720" s="15">
        <f ca="1">SUM(BO$12:BO720)</f>
        <v>602395.6179999999</v>
      </c>
      <c r="BR720" s="16">
        <f ca="1">SUM(BM$12:BM720)+SUMIF(BN$12:BN720, "&lt;0")</f>
        <v>584069.32899999991</v>
      </c>
      <c r="BT720" s="9">
        <v>44891</v>
      </c>
      <c r="BU720" s="14">
        <f t="shared" ca="1" si="619"/>
        <v>2000</v>
      </c>
      <c r="BV720" s="14">
        <f t="shared" ca="1" si="591"/>
        <v>2000</v>
      </c>
      <c r="BW720" s="14">
        <f t="shared" ca="1" si="605"/>
        <v>598.15099999999802</v>
      </c>
      <c r="BX720" s="14">
        <f t="shared" ca="1" si="620"/>
        <v>1401.849000000002</v>
      </c>
      <c r="BY720" s="14">
        <f t="shared" ca="1" si="621"/>
        <v>1401.849000000002</v>
      </c>
      <c r="BZ720" s="14">
        <f t="shared" ca="1" si="634"/>
        <v>1345489.5629979603</v>
      </c>
      <c r="CA720" s="15">
        <f ca="1">SUM(BY$12:BY720)</f>
        <v>683420.23399796046</v>
      </c>
      <c r="CB720" s="16">
        <f ca="1">SUM(BW$12:BW720)+SUMIF(BX$12:BX720, "&lt;0")</f>
        <v>662069.32900000003</v>
      </c>
      <c r="CD720" s="9">
        <v>44891</v>
      </c>
      <c r="CE720" s="14">
        <f t="shared" ca="1" si="642"/>
        <v>2500</v>
      </c>
      <c r="CF720" s="14">
        <f t="shared" ca="1" si="598"/>
        <v>2500</v>
      </c>
      <c r="CG720" s="14">
        <f t="shared" ca="1" si="606"/>
        <v>922.97197051194644</v>
      </c>
      <c r="CH720" s="14">
        <f t="shared" ca="1" si="635"/>
        <v>1577.0280294880536</v>
      </c>
      <c r="CI720" s="14">
        <f t="shared" ca="1" si="636"/>
        <v>1577.0280294880536</v>
      </c>
      <c r="CJ720" s="14">
        <f t="shared" ca="1" si="612"/>
        <v>1656287.2951667549</v>
      </c>
      <c r="CK720" s="15">
        <f ca="1">SUM(CI$12:CI720)</f>
        <v>840105.15487492143</v>
      </c>
      <c r="CL720" s="16">
        <f ca="1">SUM(CG$12:CG720)+SUMIF(CH$12:CH720, "&lt;0")</f>
        <v>816182.14029183332</v>
      </c>
    </row>
    <row r="721" spans="1:90" x14ac:dyDescent="0.2">
      <c r="A721" s="24">
        <v>44892</v>
      </c>
      <c r="B721" s="54">
        <f ca="1">IF($A721&gt;= $C$5,$C$6, INDEX('Historical Data'!$D$2:$D$745, MATCH(A721, 'Historical Data'!$B$2:$B$745, 0)))</f>
        <v>1295.6389999999997</v>
      </c>
      <c r="C721" s="14">
        <f t="shared" ca="1" si="592"/>
        <v>1295.6389999999994</v>
      </c>
      <c r="D721" s="14">
        <f t="shared" ca="1" si="613"/>
        <v>92.47200000000521</v>
      </c>
      <c r="E721" s="14">
        <f t="shared" ca="1" si="622"/>
        <v>1203.1669999999945</v>
      </c>
      <c r="F721" s="14">
        <f t="shared" ca="1" si="614"/>
        <v>1203.1669999999945</v>
      </c>
      <c r="G721" s="14">
        <f t="shared" ca="1" si="637"/>
        <v>896969.54599999473</v>
      </c>
      <c r="H721" s="15">
        <f ca="1">SUM(F$12:F721)</f>
        <v>454568.37700000044</v>
      </c>
      <c r="I721" s="16">
        <f ca="1">SUM(D$12:D721)+SUMIF(E$12:E721, "&lt;0")</f>
        <v>442401.16900000034</v>
      </c>
      <c r="J721" s="15"/>
      <c r="K721" s="9">
        <v>44892</v>
      </c>
      <c r="L721" s="14">
        <f t="shared" ca="1" si="638"/>
        <v>1788.5130798771124</v>
      </c>
      <c r="M721" s="14">
        <f t="shared" ca="1" si="593"/>
        <v>1788.5130798771129</v>
      </c>
      <c r="N721" s="14">
        <f t="shared" ca="1" si="599"/>
        <v>92.47200000000521</v>
      </c>
      <c r="O721" s="14">
        <f t="shared" ca="1" si="623"/>
        <v>1696.0410798771072</v>
      </c>
      <c r="P721" s="14">
        <f t="shared" ca="1" si="624"/>
        <v>1696.0410798771072</v>
      </c>
      <c r="Q721" s="14">
        <f t="shared" ca="1" si="607"/>
        <v>1212901.8312012258</v>
      </c>
      <c r="R721" s="15">
        <f ca="1">SUM(P$12:P721)</f>
        <v>616723.94927956897</v>
      </c>
      <c r="S721" s="16">
        <f ca="1">SUM(N$12:N721)+SUMIF(O$12:O721, "&lt;0")</f>
        <v>596177.88192165806</v>
      </c>
      <c r="U721" s="9">
        <v>44892</v>
      </c>
      <c r="V721" s="14">
        <f t="shared" ca="1" si="639"/>
        <v>1250</v>
      </c>
      <c r="W721" s="14">
        <f t="shared" ca="1" si="594"/>
        <v>1250</v>
      </c>
      <c r="X721" s="14">
        <f t="shared" ca="1" si="600"/>
        <v>92.47200000000521</v>
      </c>
      <c r="Y721" s="14">
        <f t="shared" ca="1" si="625"/>
        <v>1157.5279999999948</v>
      </c>
      <c r="Z721" s="14">
        <f t="shared" ca="1" si="626"/>
        <v>1157.5279999999948</v>
      </c>
      <c r="AA721" s="14">
        <f t="shared" ca="1" si="608"/>
        <v>867714.94699999993</v>
      </c>
      <c r="AB721" s="15">
        <f ca="1">SUM(Z$12:Z721)</f>
        <v>439553.14599999995</v>
      </c>
      <c r="AC721" s="16">
        <f ca="1">SUM(X$12:X721)+SUMIF(Y$12:Y721, "&lt;0")</f>
        <v>428161.80100000009</v>
      </c>
      <c r="AE721" s="9">
        <v>44892</v>
      </c>
      <c r="AF721" s="14">
        <f t="shared" ca="1" si="615"/>
        <v>2000</v>
      </c>
      <c r="AG721" s="14">
        <f t="shared" ca="1" si="590"/>
        <v>2000</v>
      </c>
      <c r="AH721" s="14">
        <f t="shared" ca="1" si="601"/>
        <v>92.47200000000521</v>
      </c>
      <c r="AI721" s="14">
        <f t="shared" ca="1" si="616"/>
        <v>1907.5279999999948</v>
      </c>
      <c r="AJ721" s="14">
        <f t="shared" ca="1" si="617"/>
        <v>1907.5279999999948</v>
      </c>
      <c r="AK721" s="14">
        <f t="shared" ca="1" si="627"/>
        <v>1347489.5629979603</v>
      </c>
      <c r="AL721" s="15">
        <f ca="1">SUM(AJ$12:AJ721)</f>
        <v>685327.76199796051</v>
      </c>
      <c r="AM721" s="16">
        <f ca="1">SUM(AH$12:AH721)+SUMIF(AI$12:AI721, "&lt;0")</f>
        <v>662161.80099999998</v>
      </c>
      <c r="AO721" s="9">
        <v>44892</v>
      </c>
      <c r="AP721" s="14">
        <f t="shared" ca="1" si="618"/>
        <v>3000</v>
      </c>
      <c r="AQ721" s="14">
        <f t="shared" ca="1" si="595"/>
        <v>3000</v>
      </c>
      <c r="AR721" s="14">
        <f t="shared" ca="1" si="602"/>
        <v>711.13751937750794</v>
      </c>
      <c r="AS721" s="14">
        <f t="shared" ca="1" si="628"/>
        <v>2288.8624806224921</v>
      </c>
      <c r="AT721" s="14">
        <f t="shared" ca="1" si="629"/>
        <v>2288.8624806224921</v>
      </c>
      <c r="AU721" s="14">
        <f t="shared" ca="1" si="609"/>
        <v>1960390.7878561858</v>
      </c>
      <c r="AV721" s="15">
        <f ca="1">SUM(AT$12:AT721)</f>
        <v>997672.70563687629</v>
      </c>
      <c r="AW721" s="16">
        <f ca="1">SUM(AR$12:AR721)+SUMIF(AS$12:AS721, "&lt;0")</f>
        <v>962718.08221930952</v>
      </c>
      <c r="AX721" s="15"/>
      <c r="AZ721" s="9">
        <v>44892</v>
      </c>
      <c r="BA721" s="14">
        <f t="shared" ca="1" si="640"/>
        <v>1500</v>
      </c>
      <c r="BB721" s="14">
        <f t="shared" ca="1" si="596"/>
        <v>1500</v>
      </c>
      <c r="BC721" s="14">
        <f t="shared" ca="1" si="603"/>
        <v>92.47200000000521</v>
      </c>
      <c r="BD721" s="14">
        <f t="shared" ca="1" si="630"/>
        <v>1407.5279999999948</v>
      </c>
      <c r="BE721" s="14">
        <f t="shared" ca="1" si="631"/>
        <v>1407.5279999999948</v>
      </c>
      <c r="BF721" s="14">
        <f t="shared" ca="1" si="610"/>
        <v>1027964.9469999999</v>
      </c>
      <c r="BG721" s="15">
        <f ca="1">SUM(BE$12:BE721)</f>
        <v>521803.14600000007</v>
      </c>
      <c r="BH721" s="16">
        <f ca="1">SUM(BC$12:BC721)+SUMIF(BD$12:BD721, "&lt;0")</f>
        <v>506161.80099999998</v>
      </c>
      <c r="BJ721" s="9">
        <v>44892</v>
      </c>
      <c r="BK721" s="14">
        <f t="shared" ca="1" si="641"/>
        <v>1750</v>
      </c>
      <c r="BL721" s="14">
        <f t="shared" ca="1" si="597"/>
        <v>1750</v>
      </c>
      <c r="BM721" s="14">
        <f t="shared" ca="1" si="604"/>
        <v>92.47200000000521</v>
      </c>
      <c r="BN721" s="14">
        <f t="shared" ca="1" si="632"/>
        <v>1657.5279999999948</v>
      </c>
      <c r="BO721" s="14">
        <f t="shared" ca="1" si="633"/>
        <v>1657.5279999999948</v>
      </c>
      <c r="BP721" s="14">
        <f t="shared" ca="1" si="611"/>
        <v>1188214.9469999999</v>
      </c>
      <c r="BQ721" s="15">
        <f ca="1">SUM(BO$12:BO721)</f>
        <v>604053.14599999995</v>
      </c>
      <c r="BR721" s="16">
        <f ca="1">SUM(BM$12:BM721)+SUMIF(BN$12:BN721, "&lt;0")</f>
        <v>584161.80099999986</v>
      </c>
      <c r="BT721" s="9">
        <v>44892</v>
      </c>
      <c r="BU721" s="14">
        <f t="shared" ca="1" si="619"/>
        <v>2000</v>
      </c>
      <c r="BV721" s="14">
        <f t="shared" ca="1" si="591"/>
        <v>2000</v>
      </c>
      <c r="BW721" s="14">
        <f t="shared" ca="1" si="605"/>
        <v>92.47200000000521</v>
      </c>
      <c r="BX721" s="14">
        <f t="shared" ca="1" si="620"/>
        <v>1907.5279999999948</v>
      </c>
      <c r="BY721" s="14">
        <f t="shared" ca="1" si="621"/>
        <v>1907.5279999999948</v>
      </c>
      <c r="BZ721" s="14">
        <f t="shared" ca="1" si="634"/>
        <v>1347489.5629979603</v>
      </c>
      <c r="CA721" s="15">
        <f ca="1">SUM(BY$12:BY721)</f>
        <v>685327.76199796051</v>
      </c>
      <c r="CB721" s="16">
        <f ca="1">SUM(BW$12:BW721)+SUMIF(BX$12:BX721, "&lt;0")</f>
        <v>662161.80099999998</v>
      </c>
      <c r="CD721" s="9">
        <v>44892</v>
      </c>
      <c r="CE721" s="14">
        <f t="shared" ca="1" si="642"/>
        <v>2500</v>
      </c>
      <c r="CF721" s="14">
        <f t="shared" ca="1" si="598"/>
        <v>2500</v>
      </c>
      <c r="CG721" s="14">
        <f t="shared" ca="1" si="606"/>
        <v>391.5152405378908</v>
      </c>
      <c r="CH721" s="14">
        <f t="shared" ca="1" si="635"/>
        <v>2108.4847594621092</v>
      </c>
      <c r="CI721" s="14">
        <f t="shared" ca="1" si="636"/>
        <v>2108.4847594621092</v>
      </c>
      <c r="CJ721" s="14">
        <f t="shared" ca="1" si="612"/>
        <v>1658787.2951667549</v>
      </c>
      <c r="CK721" s="15">
        <f ca="1">SUM(CI$12:CI721)</f>
        <v>842213.63963438349</v>
      </c>
      <c r="CL721" s="16">
        <f ca="1">SUM(CG$12:CG721)+SUMIF(CH$12:CH721, "&lt;0")</f>
        <v>816573.65553237125</v>
      </c>
    </row>
    <row r="722" spans="1:90" x14ac:dyDescent="0.2">
      <c r="A722" s="24">
        <v>44893</v>
      </c>
      <c r="B722" s="54">
        <f ca="1">IF($A722&gt;= $C$5,$C$6, INDEX('Historical Data'!$D$2:$D$745, MATCH(A722, 'Historical Data'!$B$2:$B$745, 0)))</f>
        <v>1295.6389999999997</v>
      </c>
      <c r="C722" s="14">
        <f t="shared" ca="1" si="592"/>
        <v>1295.6389999999994</v>
      </c>
      <c r="D722" s="14">
        <f t="shared" ca="1" si="613"/>
        <v>941.08399999999892</v>
      </c>
      <c r="E722" s="14">
        <f t="shared" ca="1" si="622"/>
        <v>354.55500000000075</v>
      </c>
      <c r="F722" s="14">
        <f t="shared" ca="1" si="614"/>
        <v>354.55500000000075</v>
      </c>
      <c r="G722" s="14">
        <f t="shared" ca="1" si="637"/>
        <v>898265.1849999947</v>
      </c>
      <c r="H722" s="15">
        <f ca="1">SUM(F$12:F722)</f>
        <v>454922.93200000044</v>
      </c>
      <c r="I722" s="16">
        <f ca="1">SUM(D$12:D722)+SUMIF(E$12:E722, "&lt;0")</f>
        <v>443342.25300000032</v>
      </c>
      <c r="J722" s="15"/>
      <c r="K722" s="9">
        <v>44893</v>
      </c>
      <c r="L722" s="14">
        <f t="shared" ca="1" si="638"/>
        <v>1788.5130798771124</v>
      </c>
      <c r="M722" s="14">
        <f t="shared" ca="1" si="593"/>
        <v>1788.5130798771129</v>
      </c>
      <c r="N722" s="14">
        <f t="shared" ca="1" si="599"/>
        <v>941.08399999999892</v>
      </c>
      <c r="O722" s="14">
        <f t="shared" ca="1" si="623"/>
        <v>847.42907987711351</v>
      </c>
      <c r="P722" s="14">
        <f t="shared" ca="1" si="624"/>
        <v>847.42907987711351</v>
      </c>
      <c r="Q722" s="14">
        <f t="shared" ca="1" si="607"/>
        <v>1214690.3442811028</v>
      </c>
      <c r="R722" s="15">
        <f ca="1">SUM(P$12:P722)</f>
        <v>617571.37835944607</v>
      </c>
      <c r="S722" s="16">
        <f ca="1">SUM(N$12:N722)+SUMIF(O$12:O722, "&lt;0")</f>
        <v>597118.96592165809</v>
      </c>
      <c r="U722" s="9">
        <v>44893</v>
      </c>
      <c r="V722" s="14">
        <f t="shared" ca="1" si="639"/>
        <v>1250</v>
      </c>
      <c r="W722" s="14">
        <f t="shared" ca="1" si="594"/>
        <v>1250</v>
      </c>
      <c r="X722" s="14">
        <f t="shared" ca="1" si="600"/>
        <v>941.08399999999892</v>
      </c>
      <c r="Y722" s="14">
        <f t="shared" ca="1" si="625"/>
        <v>308.91600000000108</v>
      </c>
      <c r="Z722" s="14">
        <f t="shared" ca="1" si="626"/>
        <v>308.91600000000108</v>
      </c>
      <c r="AA722" s="14">
        <f t="shared" ca="1" si="608"/>
        <v>868964.94699999993</v>
      </c>
      <c r="AB722" s="15">
        <f ca="1">SUM(Z$12:Z722)</f>
        <v>439862.06199999998</v>
      </c>
      <c r="AC722" s="16">
        <f ca="1">SUM(X$12:X722)+SUMIF(Y$12:Y722, "&lt;0")</f>
        <v>429102.88500000007</v>
      </c>
      <c r="AE722" s="9">
        <v>44893</v>
      </c>
      <c r="AF722" s="14">
        <f t="shared" ca="1" si="615"/>
        <v>2000</v>
      </c>
      <c r="AG722" s="14">
        <f t="shared" ref="AG722:AG755" ca="1" si="643">AVERAGE(AF716:AF722)</f>
        <v>2000</v>
      </c>
      <c r="AH722" s="14">
        <f t="shared" ca="1" si="601"/>
        <v>941.08399999999892</v>
      </c>
      <c r="AI722" s="14">
        <f t="shared" ca="1" si="616"/>
        <v>1058.9160000000011</v>
      </c>
      <c r="AJ722" s="14">
        <f t="shared" ca="1" si="617"/>
        <v>1058.9160000000011</v>
      </c>
      <c r="AK722" s="14">
        <f t="shared" ca="1" si="627"/>
        <v>1349489.5629979603</v>
      </c>
      <c r="AL722" s="15">
        <f ca="1">SUM(AJ$12:AJ722)</f>
        <v>686386.67799796048</v>
      </c>
      <c r="AM722" s="16">
        <f ca="1">SUM(AH$12:AH722)+SUMIF(AI$12:AI722, "&lt;0")</f>
        <v>663102.88500000001</v>
      </c>
      <c r="AO722" s="9">
        <v>44893</v>
      </c>
      <c r="AP722" s="14">
        <f t="shared" ca="1" si="618"/>
        <v>3000</v>
      </c>
      <c r="AQ722" s="14">
        <f t="shared" ca="1" si="595"/>
        <v>3000</v>
      </c>
      <c r="AR722" s="14">
        <f t="shared" ca="1" si="602"/>
        <v>1559.7495193775021</v>
      </c>
      <c r="AS722" s="14">
        <f t="shared" ca="1" si="628"/>
        <v>1440.2504806224979</v>
      </c>
      <c r="AT722" s="14">
        <f t="shared" ca="1" si="629"/>
        <v>1440.2504806224979</v>
      </c>
      <c r="AU722" s="14">
        <f t="shared" ca="1" si="609"/>
        <v>1963390.7878561858</v>
      </c>
      <c r="AV722" s="15">
        <f ca="1">SUM(AT$12:AT722)</f>
        <v>999112.9561174988</v>
      </c>
      <c r="AW722" s="16">
        <f ca="1">SUM(AR$12:AR722)+SUMIF(AS$12:AS722, "&lt;0")</f>
        <v>964277.831738687</v>
      </c>
      <c r="AX722" s="15"/>
      <c r="AZ722" s="9">
        <v>44893</v>
      </c>
      <c r="BA722" s="14">
        <f t="shared" ca="1" si="640"/>
        <v>1500</v>
      </c>
      <c r="BB722" s="14">
        <f t="shared" ca="1" si="596"/>
        <v>1500</v>
      </c>
      <c r="BC722" s="14">
        <f t="shared" ca="1" si="603"/>
        <v>941.08399999999892</v>
      </c>
      <c r="BD722" s="14">
        <f t="shared" ca="1" si="630"/>
        <v>558.91600000000108</v>
      </c>
      <c r="BE722" s="14">
        <f t="shared" ca="1" si="631"/>
        <v>558.91600000000108</v>
      </c>
      <c r="BF722" s="14">
        <f t="shared" ca="1" si="610"/>
        <v>1029464.9469999999</v>
      </c>
      <c r="BG722" s="15">
        <f ca="1">SUM(BE$12:BE722)</f>
        <v>522362.06200000009</v>
      </c>
      <c r="BH722" s="16">
        <f ca="1">SUM(BC$12:BC722)+SUMIF(BD$12:BD722, "&lt;0")</f>
        <v>507102.88499999995</v>
      </c>
      <c r="BJ722" s="9">
        <v>44893</v>
      </c>
      <c r="BK722" s="14">
        <f t="shared" ca="1" si="641"/>
        <v>1750</v>
      </c>
      <c r="BL722" s="14">
        <f t="shared" ca="1" si="597"/>
        <v>1750</v>
      </c>
      <c r="BM722" s="14">
        <f t="shared" ca="1" si="604"/>
        <v>941.08399999999892</v>
      </c>
      <c r="BN722" s="14">
        <f t="shared" ca="1" si="632"/>
        <v>808.91600000000108</v>
      </c>
      <c r="BO722" s="14">
        <f t="shared" ca="1" si="633"/>
        <v>808.91600000000108</v>
      </c>
      <c r="BP722" s="14">
        <f t="shared" ca="1" si="611"/>
        <v>1189964.9469999999</v>
      </c>
      <c r="BQ722" s="15">
        <f ca="1">SUM(BO$12:BO722)</f>
        <v>604862.06199999992</v>
      </c>
      <c r="BR722" s="16">
        <f ca="1">SUM(BM$12:BM722)+SUMIF(BN$12:BN722, "&lt;0")</f>
        <v>585102.88499999989</v>
      </c>
      <c r="BT722" s="9">
        <v>44893</v>
      </c>
      <c r="BU722" s="14">
        <f t="shared" ca="1" si="619"/>
        <v>2000</v>
      </c>
      <c r="BV722" s="14">
        <f t="shared" ref="BV722:BV755" ca="1" si="644">AVERAGE(BU716:BU722)</f>
        <v>2000</v>
      </c>
      <c r="BW722" s="14">
        <f t="shared" ca="1" si="605"/>
        <v>941.08399999999892</v>
      </c>
      <c r="BX722" s="14">
        <f t="shared" ca="1" si="620"/>
        <v>1058.9160000000011</v>
      </c>
      <c r="BY722" s="14">
        <f t="shared" ca="1" si="621"/>
        <v>1058.9160000000011</v>
      </c>
      <c r="BZ722" s="14">
        <f t="shared" ca="1" si="634"/>
        <v>1349489.5629979603</v>
      </c>
      <c r="CA722" s="15">
        <f ca="1">SUM(BY$12:BY722)</f>
        <v>686386.67799796048</v>
      </c>
      <c r="CB722" s="16">
        <f ca="1">SUM(BW$12:BW722)+SUMIF(BX$12:BX722, "&lt;0")</f>
        <v>663102.88500000001</v>
      </c>
      <c r="CD722" s="9">
        <v>44893</v>
      </c>
      <c r="CE722" s="14">
        <f t="shared" ca="1" si="642"/>
        <v>2500</v>
      </c>
      <c r="CF722" s="14">
        <f t="shared" ca="1" si="598"/>
        <v>2500</v>
      </c>
      <c r="CG722" s="14">
        <f t="shared" ca="1" si="606"/>
        <v>1214.3495105638222</v>
      </c>
      <c r="CH722" s="14">
        <f t="shared" ca="1" si="635"/>
        <v>1285.6504894361778</v>
      </c>
      <c r="CI722" s="14">
        <f t="shared" ca="1" si="636"/>
        <v>1285.6504894361778</v>
      </c>
      <c r="CJ722" s="14">
        <f t="shared" ca="1" si="612"/>
        <v>1661287.2951667549</v>
      </c>
      <c r="CK722" s="15">
        <f ca="1">SUM(CI$12:CI722)</f>
        <v>843499.29012381972</v>
      </c>
      <c r="CL722" s="16">
        <f ca="1">SUM(CG$12:CG722)+SUMIF(CH$12:CH722, "&lt;0")</f>
        <v>817788.00504293502</v>
      </c>
    </row>
    <row r="723" spans="1:90" x14ac:dyDescent="0.2">
      <c r="A723" s="24">
        <v>44894</v>
      </c>
      <c r="B723" s="54">
        <f ca="1">IF($A723&gt;= $C$5,$C$6, INDEX('Historical Data'!$D$2:$D$745, MATCH(A723, 'Historical Data'!$B$2:$B$745, 0)))</f>
        <v>1295.6389999999997</v>
      </c>
      <c r="C723" s="14">
        <f t="shared" ref="C723:C755" ca="1" si="645">AVERAGE(B717:B723)</f>
        <v>1295.6389999999994</v>
      </c>
      <c r="D723" s="14">
        <f t="shared" ca="1" si="613"/>
        <v>705.14399999999659</v>
      </c>
      <c r="E723" s="14">
        <f t="shared" ca="1" si="622"/>
        <v>590.49500000000307</v>
      </c>
      <c r="F723" s="14">
        <f t="shared" ca="1" si="614"/>
        <v>590.49500000000307</v>
      </c>
      <c r="G723" s="14">
        <f t="shared" ca="1" si="637"/>
        <v>899560.82399999467</v>
      </c>
      <c r="H723" s="15">
        <f ca="1">SUM(F$12:F723)</f>
        <v>455513.42700000043</v>
      </c>
      <c r="I723" s="16">
        <f ca="1">SUM(D$12:D723)+SUMIF(E$12:E723, "&lt;0")</f>
        <v>444047.39700000029</v>
      </c>
      <c r="J723" s="15"/>
      <c r="K723" s="9">
        <v>44894</v>
      </c>
      <c r="L723" s="14">
        <f t="shared" ca="1" si="638"/>
        <v>1788.5130798771124</v>
      </c>
      <c r="M723" s="14">
        <f t="shared" ref="M723:M755" ca="1" si="646">AVERAGE(L717:L723)</f>
        <v>1788.5130798771129</v>
      </c>
      <c r="N723" s="14">
        <f t="shared" ca="1" si="599"/>
        <v>705.14399999999659</v>
      </c>
      <c r="O723" s="14">
        <f t="shared" ca="1" si="623"/>
        <v>1083.3690798771158</v>
      </c>
      <c r="P723" s="14">
        <f t="shared" ca="1" si="624"/>
        <v>1083.3690798771158</v>
      </c>
      <c r="Q723" s="14">
        <f t="shared" ca="1" si="607"/>
        <v>1216478.8573609798</v>
      </c>
      <c r="R723" s="15">
        <f ca="1">SUM(P$12:P723)</f>
        <v>618654.74743932323</v>
      </c>
      <c r="S723" s="16">
        <f ca="1">SUM(N$12:N723)+SUMIF(O$12:O723, "&lt;0")</f>
        <v>597824.10992165806</v>
      </c>
      <c r="U723" s="9">
        <v>44894</v>
      </c>
      <c r="V723" s="14">
        <f t="shared" ca="1" si="639"/>
        <v>1250</v>
      </c>
      <c r="W723" s="14">
        <f t="shared" ref="W723:W755" ca="1" si="647">AVERAGE(V717:V723)</f>
        <v>1250</v>
      </c>
      <c r="X723" s="14">
        <f t="shared" ca="1" si="600"/>
        <v>705.14399999999659</v>
      </c>
      <c r="Y723" s="14">
        <f t="shared" ca="1" si="625"/>
        <v>544.85600000000341</v>
      </c>
      <c r="Z723" s="14">
        <f t="shared" ca="1" si="626"/>
        <v>544.85600000000341</v>
      </c>
      <c r="AA723" s="14">
        <f t="shared" ca="1" si="608"/>
        <v>870214.94699999993</v>
      </c>
      <c r="AB723" s="15">
        <f ca="1">SUM(Z$12:Z723)</f>
        <v>440406.91800000001</v>
      </c>
      <c r="AC723" s="16">
        <f ca="1">SUM(X$12:X723)+SUMIF(Y$12:Y723, "&lt;0")</f>
        <v>429808.02900000004</v>
      </c>
      <c r="AE723" s="9">
        <v>44894</v>
      </c>
      <c r="AF723" s="14">
        <f t="shared" ca="1" si="615"/>
        <v>2000</v>
      </c>
      <c r="AG723" s="14">
        <f t="shared" ca="1" si="643"/>
        <v>2000</v>
      </c>
      <c r="AH723" s="14">
        <f t="shared" ca="1" si="601"/>
        <v>705.14399999999659</v>
      </c>
      <c r="AI723" s="14">
        <f t="shared" ca="1" si="616"/>
        <v>1294.8560000000034</v>
      </c>
      <c r="AJ723" s="14">
        <f t="shared" ca="1" si="617"/>
        <v>1294.8560000000034</v>
      </c>
      <c r="AK723" s="14">
        <f t="shared" ca="1" si="627"/>
        <v>1351489.5629979603</v>
      </c>
      <c r="AL723" s="15">
        <f ca="1">SUM(AJ$12:AJ723)</f>
        <v>687681.53399796051</v>
      </c>
      <c r="AM723" s="16">
        <f ca="1">SUM(AH$12:AH723)+SUMIF(AI$12:AI723, "&lt;0")</f>
        <v>663808.02899999998</v>
      </c>
      <c r="AO723" s="9">
        <v>44894</v>
      </c>
      <c r="AP723" s="14">
        <f t="shared" ca="1" si="618"/>
        <v>3000</v>
      </c>
      <c r="AQ723" s="14">
        <f t="shared" ref="AQ723:AQ755" ca="1" si="648">ROUND(AVERAGE(AP717:AP723), 0)</f>
        <v>3000</v>
      </c>
      <c r="AR723" s="14">
        <f t="shared" ca="1" si="602"/>
        <v>1323.8095193774993</v>
      </c>
      <c r="AS723" s="14">
        <f t="shared" ca="1" si="628"/>
        <v>1676.1904806225007</v>
      </c>
      <c r="AT723" s="14">
        <f t="shared" ca="1" si="629"/>
        <v>1676.1904806225007</v>
      </c>
      <c r="AU723" s="14">
        <f t="shared" ca="1" si="609"/>
        <v>1966390.7878561858</v>
      </c>
      <c r="AV723" s="15">
        <f ca="1">SUM(AT$12:AT723)</f>
        <v>1000789.1465981213</v>
      </c>
      <c r="AW723" s="16">
        <f ca="1">SUM(AR$12:AR723)+SUMIF(AS$12:AS723, "&lt;0")</f>
        <v>965601.64125806454</v>
      </c>
      <c r="AX723" s="15"/>
      <c r="AZ723" s="9">
        <v>44894</v>
      </c>
      <c r="BA723" s="14">
        <f t="shared" ca="1" si="640"/>
        <v>1500</v>
      </c>
      <c r="BB723" s="14">
        <f t="shared" ref="BB723:BB755" ca="1" si="649">AVERAGE(BA717:BA723)</f>
        <v>1500</v>
      </c>
      <c r="BC723" s="14">
        <f t="shared" ca="1" si="603"/>
        <v>705.14399999999659</v>
      </c>
      <c r="BD723" s="14">
        <f t="shared" ca="1" si="630"/>
        <v>794.85600000000341</v>
      </c>
      <c r="BE723" s="14">
        <f t="shared" ca="1" si="631"/>
        <v>794.85600000000341</v>
      </c>
      <c r="BF723" s="14">
        <f t="shared" ca="1" si="610"/>
        <v>1030964.9469999999</v>
      </c>
      <c r="BG723" s="15">
        <f ca="1">SUM(BE$12:BE723)</f>
        <v>523156.91800000012</v>
      </c>
      <c r="BH723" s="16">
        <f ca="1">SUM(BC$12:BC723)+SUMIF(BD$12:BD723, "&lt;0")</f>
        <v>507808.02899999992</v>
      </c>
      <c r="BJ723" s="9">
        <v>44894</v>
      </c>
      <c r="BK723" s="14">
        <f t="shared" ca="1" si="641"/>
        <v>1750</v>
      </c>
      <c r="BL723" s="14">
        <f t="shared" ref="BL723:BL755" ca="1" si="650">AVERAGE(BK717:BK723)</f>
        <v>1750</v>
      </c>
      <c r="BM723" s="14">
        <f t="shared" ca="1" si="604"/>
        <v>705.14399999999659</v>
      </c>
      <c r="BN723" s="14">
        <f t="shared" ca="1" si="632"/>
        <v>1044.8560000000034</v>
      </c>
      <c r="BO723" s="14">
        <f t="shared" ca="1" si="633"/>
        <v>1044.8560000000034</v>
      </c>
      <c r="BP723" s="14">
        <f t="shared" ca="1" si="611"/>
        <v>1191714.9469999999</v>
      </c>
      <c r="BQ723" s="15">
        <f ca="1">SUM(BO$12:BO723)</f>
        <v>605906.91799999995</v>
      </c>
      <c r="BR723" s="16">
        <f ca="1">SUM(BM$12:BM723)+SUMIF(BN$12:BN723, "&lt;0")</f>
        <v>585808.02899999986</v>
      </c>
      <c r="BT723" s="9">
        <v>44894</v>
      </c>
      <c r="BU723" s="14">
        <f t="shared" ca="1" si="619"/>
        <v>2000</v>
      </c>
      <c r="BV723" s="14">
        <f t="shared" ca="1" si="644"/>
        <v>2000</v>
      </c>
      <c r="BW723" s="14">
        <f t="shared" ca="1" si="605"/>
        <v>705.14399999999659</v>
      </c>
      <c r="BX723" s="14">
        <f t="shared" ca="1" si="620"/>
        <v>1294.8560000000034</v>
      </c>
      <c r="BY723" s="14">
        <f t="shared" ca="1" si="621"/>
        <v>1294.8560000000034</v>
      </c>
      <c r="BZ723" s="14">
        <f t="shared" ca="1" si="634"/>
        <v>1351489.5629979603</v>
      </c>
      <c r="CA723" s="15">
        <f ca="1">SUM(BY$12:BY723)</f>
        <v>687681.53399796051</v>
      </c>
      <c r="CB723" s="16">
        <f ca="1">SUM(BW$12:BW723)+SUMIF(BX$12:BX723, "&lt;0")</f>
        <v>663808.02899999998</v>
      </c>
      <c r="CD723" s="9">
        <v>44894</v>
      </c>
      <c r="CE723" s="14">
        <f t="shared" ca="1" si="642"/>
        <v>2500</v>
      </c>
      <c r="CF723" s="14">
        <f t="shared" ref="CF723:CF755" ca="1" si="651">AVERAGE(CE717:CE723)</f>
        <v>2500</v>
      </c>
      <c r="CG723" s="14">
        <f t="shared" ca="1" si="606"/>
        <v>952.631780589757</v>
      </c>
      <c r="CH723" s="14">
        <f t="shared" ca="1" si="635"/>
        <v>1547.368219410243</v>
      </c>
      <c r="CI723" s="14">
        <f t="shared" ca="1" si="636"/>
        <v>1547.368219410243</v>
      </c>
      <c r="CJ723" s="14">
        <f t="shared" ca="1" si="612"/>
        <v>1663787.2951667549</v>
      </c>
      <c r="CK723" s="15">
        <f ca="1">SUM(CI$12:CI723)</f>
        <v>845046.65834322991</v>
      </c>
      <c r="CL723" s="16">
        <f ca="1">SUM(CG$12:CG723)+SUMIF(CH$12:CH723, "&lt;0")</f>
        <v>818740.63682352484</v>
      </c>
    </row>
    <row r="724" spans="1:90" x14ac:dyDescent="0.2">
      <c r="A724" s="24">
        <v>44895</v>
      </c>
      <c r="B724" s="54">
        <f ca="1">IF($A724&gt;= $C$5,$C$6, INDEX('Historical Data'!$D$2:$D$745, MATCH(A724, 'Historical Data'!$B$2:$B$745, 0)))</f>
        <v>1295.6389999999997</v>
      </c>
      <c r="C724" s="14">
        <f t="shared" ca="1" si="645"/>
        <v>1295.6389999999994</v>
      </c>
      <c r="D724" s="14">
        <f t="shared" ca="1" si="613"/>
        <v>0</v>
      </c>
      <c r="E724" s="14">
        <f t="shared" ca="1" si="622"/>
        <v>1295.6389999999997</v>
      </c>
      <c r="F724" s="14">
        <f t="shared" ca="1" si="614"/>
        <v>1295.6389999999997</v>
      </c>
      <c r="G724" s="14">
        <f t="shared" ca="1" si="637"/>
        <v>900856.46299999463</v>
      </c>
      <c r="H724" s="15">
        <f ca="1">SUM(F$12:F724)</f>
        <v>456809.06600000046</v>
      </c>
      <c r="I724" s="16">
        <f ca="1">SUM(D$12:D724)+SUMIF(E$12:E724, "&lt;0")</f>
        <v>444047.39700000029</v>
      </c>
      <c r="J724" s="15"/>
      <c r="K724" s="9">
        <v>44895</v>
      </c>
      <c r="L724" s="14">
        <f t="shared" ca="1" si="638"/>
        <v>1788.5130798771124</v>
      </c>
      <c r="M724" s="14">
        <f t="shared" ca="1" si="646"/>
        <v>1788.5130798771129</v>
      </c>
      <c r="N724" s="14">
        <f t="shared" ca="1" si="599"/>
        <v>0</v>
      </c>
      <c r="O724" s="14">
        <f t="shared" ca="1" si="623"/>
        <v>1788.5130798771124</v>
      </c>
      <c r="P724" s="14">
        <f t="shared" ca="1" si="624"/>
        <v>1788.5130798771124</v>
      </c>
      <c r="Q724" s="14">
        <f t="shared" ca="1" si="607"/>
        <v>1218267.3704408568</v>
      </c>
      <c r="R724" s="15">
        <f ca="1">SUM(P$12:P724)</f>
        <v>620443.26051920035</v>
      </c>
      <c r="S724" s="16">
        <f ca="1">SUM(N$12:N724)+SUMIF(O$12:O724, "&lt;0")</f>
        <v>597824.10992165806</v>
      </c>
      <c r="U724" s="9">
        <v>44895</v>
      </c>
      <c r="V724" s="14">
        <f t="shared" ca="1" si="639"/>
        <v>1250</v>
      </c>
      <c r="W724" s="14">
        <f t="shared" ca="1" si="647"/>
        <v>1250</v>
      </c>
      <c r="X724" s="14">
        <f t="shared" ca="1" si="600"/>
        <v>0</v>
      </c>
      <c r="Y724" s="14">
        <f t="shared" ca="1" si="625"/>
        <v>1250</v>
      </c>
      <c r="Z724" s="14">
        <f t="shared" ca="1" si="626"/>
        <v>1250</v>
      </c>
      <c r="AA724" s="14">
        <f t="shared" ca="1" si="608"/>
        <v>871464.94699999993</v>
      </c>
      <c r="AB724" s="15">
        <f ca="1">SUM(Z$12:Z724)</f>
        <v>441656.91800000001</v>
      </c>
      <c r="AC724" s="16">
        <f ca="1">SUM(X$12:X724)+SUMIF(Y$12:Y724, "&lt;0")</f>
        <v>429808.02900000004</v>
      </c>
      <c r="AE724" s="9">
        <v>44895</v>
      </c>
      <c r="AF724" s="14">
        <f t="shared" ca="1" si="615"/>
        <v>2000</v>
      </c>
      <c r="AG724" s="14">
        <f t="shared" ca="1" si="643"/>
        <v>2000</v>
      </c>
      <c r="AH724" s="14">
        <f t="shared" ca="1" si="601"/>
        <v>0</v>
      </c>
      <c r="AI724" s="14">
        <f t="shared" ca="1" si="616"/>
        <v>2000</v>
      </c>
      <c r="AJ724" s="14">
        <f t="shared" ca="1" si="617"/>
        <v>2000</v>
      </c>
      <c r="AK724" s="14">
        <f t="shared" ca="1" si="627"/>
        <v>1353489.5629979603</v>
      </c>
      <c r="AL724" s="15">
        <f ca="1">SUM(AJ$12:AJ724)</f>
        <v>689681.53399796051</v>
      </c>
      <c r="AM724" s="16">
        <f ca="1">SUM(AH$12:AH724)+SUMIF(AI$12:AI724, "&lt;0")</f>
        <v>663808.02899999998</v>
      </c>
      <c r="AO724" s="9">
        <v>44895</v>
      </c>
      <c r="AP724" s="14">
        <f t="shared" ca="1" si="618"/>
        <v>3000</v>
      </c>
      <c r="AQ724" s="14">
        <f t="shared" ca="1" si="648"/>
        <v>3000</v>
      </c>
      <c r="AR724" s="14">
        <f t="shared" ca="1" si="602"/>
        <v>618.66551937750273</v>
      </c>
      <c r="AS724" s="14">
        <f t="shared" ca="1" si="628"/>
        <v>2381.3344806224973</v>
      </c>
      <c r="AT724" s="14">
        <f t="shared" ca="1" si="629"/>
        <v>2381.3344806224973</v>
      </c>
      <c r="AU724" s="14">
        <f t="shared" ca="1" si="609"/>
        <v>1969390.7878561858</v>
      </c>
      <c r="AV724" s="15">
        <f ca="1">SUM(AT$12:AT724)</f>
        <v>1003170.4810787438</v>
      </c>
      <c r="AW724" s="16">
        <f ca="1">SUM(AR$12:AR724)+SUMIF(AS$12:AS724, "&lt;0")</f>
        <v>966220.30677744199</v>
      </c>
      <c r="AX724" s="15"/>
      <c r="AZ724" s="9">
        <v>44895</v>
      </c>
      <c r="BA724" s="14">
        <f t="shared" ca="1" si="640"/>
        <v>1500</v>
      </c>
      <c r="BB724" s="14">
        <f t="shared" ca="1" si="649"/>
        <v>1500</v>
      </c>
      <c r="BC724" s="14">
        <f t="shared" ca="1" si="603"/>
        <v>0</v>
      </c>
      <c r="BD724" s="14">
        <f t="shared" ca="1" si="630"/>
        <v>1500</v>
      </c>
      <c r="BE724" s="14">
        <f t="shared" ca="1" si="631"/>
        <v>1500</v>
      </c>
      <c r="BF724" s="14">
        <f t="shared" ca="1" si="610"/>
        <v>1032464.9469999999</v>
      </c>
      <c r="BG724" s="15">
        <f ca="1">SUM(BE$12:BE724)</f>
        <v>524656.91800000006</v>
      </c>
      <c r="BH724" s="16">
        <f ca="1">SUM(BC$12:BC724)+SUMIF(BD$12:BD724, "&lt;0")</f>
        <v>507808.02899999992</v>
      </c>
      <c r="BJ724" s="9">
        <v>44895</v>
      </c>
      <c r="BK724" s="14">
        <f t="shared" ca="1" si="641"/>
        <v>1750</v>
      </c>
      <c r="BL724" s="14">
        <f t="shared" ca="1" si="650"/>
        <v>1750</v>
      </c>
      <c r="BM724" s="14">
        <f t="shared" ca="1" si="604"/>
        <v>0</v>
      </c>
      <c r="BN724" s="14">
        <f t="shared" ca="1" si="632"/>
        <v>1750</v>
      </c>
      <c r="BO724" s="14">
        <f t="shared" ca="1" si="633"/>
        <v>1750</v>
      </c>
      <c r="BP724" s="14">
        <f t="shared" ca="1" si="611"/>
        <v>1193464.9469999999</v>
      </c>
      <c r="BQ724" s="15">
        <f ca="1">SUM(BO$12:BO724)</f>
        <v>607656.91799999995</v>
      </c>
      <c r="BR724" s="16">
        <f ca="1">SUM(BM$12:BM724)+SUMIF(BN$12:BN724, "&lt;0")</f>
        <v>585808.02899999986</v>
      </c>
      <c r="BT724" s="9">
        <v>44895</v>
      </c>
      <c r="BU724" s="14">
        <f t="shared" ca="1" si="619"/>
        <v>2000</v>
      </c>
      <c r="BV724" s="14">
        <f t="shared" ca="1" si="644"/>
        <v>2000</v>
      </c>
      <c r="BW724" s="14">
        <f t="shared" ca="1" si="605"/>
        <v>0</v>
      </c>
      <c r="BX724" s="14">
        <f t="shared" ca="1" si="620"/>
        <v>2000</v>
      </c>
      <c r="BY724" s="14">
        <f t="shared" ca="1" si="621"/>
        <v>2000</v>
      </c>
      <c r="BZ724" s="14">
        <f t="shared" ca="1" si="634"/>
        <v>1353489.5629979603</v>
      </c>
      <c r="CA724" s="15">
        <f ca="1">SUM(BY$12:BY724)</f>
        <v>689681.53399796051</v>
      </c>
      <c r="CB724" s="16">
        <f ca="1">SUM(BW$12:BW724)+SUMIF(BX$12:BX724, "&lt;0")</f>
        <v>663808.02899999998</v>
      </c>
      <c r="CD724" s="9">
        <v>44895</v>
      </c>
      <c r="CE724" s="14">
        <f t="shared" ca="1" si="642"/>
        <v>2500</v>
      </c>
      <c r="CF724" s="14">
        <f t="shared" ca="1" si="651"/>
        <v>2500</v>
      </c>
      <c r="CG724" s="14">
        <f t="shared" ca="1" si="606"/>
        <v>221.71005061569804</v>
      </c>
      <c r="CH724" s="14">
        <f t="shared" ca="1" si="635"/>
        <v>2278.289949384302</v>
      </c>
      <c r="CI724" s="14">
        <f t="shared" ca="1" si="636"/>
        <v>2278.289949384302</v>
      </c>
      <c r="CJ724" s="14">
        <f t="shared" ca="1" si="612"/>
        <v>1666287.2951667549</v>
      </c>
      <c r="CK724" s="15">
        <f ca="1">SUM(CI$12:CI724)</f>
        <v>847324.94829261419</v>
      </c>
      <c r="CL724" s="16">
        <f ca="1">SUM(CG$12:CG724)+SUMIF(CH$12:CH724, "&lt;0")</f>
        <v>818962.34687414055</v>
      </c>
    </row>
    <row r="725" spans="1:90" x14ac:dyDescent="0.2">
      <c r="A725" s="24">
        <v>44896</v>
      </c>
      <c r="B725" s="54">
        <f ca="1">IF($A725&gt;= $C$5,$C$6, INDEX('Historical Data'!$D$2:$D$745, MATCH(A725, 'Historical Data'!$B$2:$B$745, 0)))</f>
        <v>1295.6389999999997</v>
      </c>
      <c r="C725" s="14">
        <f t="shared" ca="1" si="645"/>
        <v>1295.6389999999994</v>
      </c>
      <c r="D725" s="14">
        <f t="shared" ca="1" si="613"/>
        <v>174.79100000000108</v>
      </c>
      <c r="E725" s="14">
        <f t="shared" ca="1" si="622"/>
        <v>1120.8479999999986</v>
      </c>
      <c r="F725" s="14">
        <f t="shared" ca="1" si="614"/>
        <v>1120.8479999999986</v>
      </c>
      <c r="G725" s="14">
        <f t="shared" ca="1" si="637"/>
        <v>902152.1019999946</v>
      </c>
      <c r="H725" s="15">
        <f ca="1">SUM(F$12:F725)</f>
        <v>457929.91400000046</v>
      </c>
      <c r="I725" s="16">
        <f ca="1">SUM(D$12:D725)+SUMIF(E$12:E725, "&lt;0")</f>
        <v>444222.18800000031</v>
      </c>
      <c r="J725" s="15"/>
      <c r="K725" s="9">
        <v>44896</v>
      </c>
      <c r="L725" s="14">
        <f t="shared" ca="1" si="638"/>
        <v>1788.5130798771124</v>
      </c>
      <c r="M725" s="14">
        <f t="shared" ca="1" si="646"/>
        <v>1788.5130798771129</v>
      </c>
      <c r="N725" s="14">
        <f t="shared" ca="1" si="599"/>
        <v>174.79100000000108</v>
      </c>
      <c r="O725" s="14">
        <f t="shared" ca="1" si="623"/>
        <v>1613.7220798771114</v>
      </c>
      <c r="P725" s="14">
        <f t="shared" ca="1" si="624"/>
        <v>1613.7220798771114</v>
      </c>
      <c r="Q725" s="14">
        <f t="shared" ca="1" si="607"/>
        <v>1220055.8835207338</v>
      </c>
      <c r="R725" s="15">
        <f ca="1">SUM(P$12:P725)</f>
        <v>622056.98259907751</v>
      </c>
      <c r="S725" s="16">
        <f ca="1">SUM(N$12:N725)+SUMIF(O$12:O725, "&lt;0")</f>
        <v>597998.90092165803</v>
      </c>
      <c r="U725" s="9">
        <v>44896</v>
      </c>
      <c r="V725" s="14">
        <f t="shared" ca="1" si="639"/>
        <v>1250</v>
      </c>
      <c r="W725" s="14">
        <f t="shared" ca="1" si="647"/>
        <v>1250</v>
      </c>
      <c r="X725" s="14">
        <f t="shared" ca="1" si="600"/>
        <v>174.79100000000108</v>
      </c>
      <c r="Y725" s="14">
        <f t="shared" ca="1" si="625"/>
        <v>1075.2089999999989</v>
      </c>
      <c r="Z725" s="14">
        <f t="shared" ca="1" si="626"/>
        <v>1075.2089999999989</v>
      </c>
      <c r="AA725" s="14">
        <f t="shared" ca="1" si="608"/>
        <v>872714.94699999993</v>
      </c>
      <c r="AB725" s="15">
        <f ca="1">SUM(Z$12:Z725)</f>
        <v>442732.12699999998</v>
      </c>
      <c r="AC725" s="16">
        <f ca="1">SUM(X$12:X725)+SUMIF(Y$12:Y725, "&lt;0")</f>
        <v>429982.82000000007</v>
      </c>
      <c r="AE725" s="9">
        <v>44896</v>
      </c>
      <c r="AF725" s="14">
        <f t="shared" ca="1" si="615"/>
        <v>2000</v>
      </c>
      <c r="AG725" s="14">
        <f t="shared" ca="1" si="643"/>
        <v>2000</v>
      </c>
      <c r="AH725" s="14">
        <f t="shared" ca="1" si="601"/>
        <v>174.79100000000108</v>
      </c>
      <c r="AI725" s="14">
        <f t="shared" ca="1" si="616"/>
        <v>1825.2089999999989</v>
      </c>
      <c r="AJ725" s="14">
        <f t="shared" ca="1" si="617"/>
        <v>1825.2089999999989</v>
      </c>
      <c r="AK725" s="14">
        <f t="shared" ca="1" si="627"/>
        <v>1355489.5629979603</v>
      </c>
      <c r="AL725" s="15">
        <f ca="1">SUM(AJ$12:AJ725)</f>
        <v>691506.74299796054</v>
      </c>
      <c r="AM725" s="16">
        <f ca="1">SUM(AH$12:AH725)+SUMIF(AI$12:AI725, "&lt;0")</f>
        <v>663982.81999999995</v>
      </c>
      <c r="AO725" s="9">
        <v>44896</v>
      </c>
      <c r="AP725" s="14">
        <f t="shared" ca="1" si="618"/>
        <v>3000</v>
      </c>
      <c r="AQ725" s="14">
        <f t="shared" ca="1" si="648"/>
        <v>3000</v>
      </c>
      <c r="AR725" s="14">
        <f t="shared" ca="1" si="602"/>
        <v>793.45651937750381</v>
      </c>
      <c r="AS725" s="14">
        <f t="shared" ca="1" si="628"/>
        <v>2206.5434806224962</v>
      </c>
      <c r="AT725" s="14">
        <f t="shared" ca="1" si="629"/>
        <v>2206.5434806224962</v>
      </c>
      <c r="AU725" s="14">
        <f t="shared" ca="1" si="609"/>
        <v>1972390.7878561858</v>
      </c>
      <c r="AV725" s="15">
        <f ca="1">SUM(AT$12:AT725)</f>
        <v>1005377.0245593663</v>
      </c>
      <c r="AW725" s="16">
        <f ca="1">SUM(AR$12:AR725)+SUMIF(AS$12:AS725, "&lt;0")</f>
        <v>967013.76329681952</v>
      </c>
      <c r="AX725" s="15"/>
      <c r="AZ725" s="9">
        <v>44896</v>
      </c>
      <c r="BA725" s="14">
        <f t="shared" ca="1" si="640"/>
        <v>1500</v>
      </c>
      <c r="BB725" s="14">
        <f t="shared" ca="1" si="649"/>
        <v>1500</v>
      </c>
      <c r="BC725" s="14">
        <f t="shared" ca="1" si="603"/>
        <v>174.79100000000108</v>
      </c>
      <c r="BD725" s="14">
        <f t="shared" ca="1" si="630"/>
        <v>1325.2089999999989</v>
      </c>
      <c r="BE725" s="14">
        <f t="shared" ca="1" si="631"/>
        <v>1325.2089999999989</v>
      </c>
      <c r="BF725" s="14">
        <f t="shared" ca="1" si="610"/>
        <v>1033964.9469999999</v>
      </c>
      <c r="BG725" s="15">
        <f ca="1">SUM(BE$12:BE725)</f>
        <v>525982.12700000009</v>
      </c>
      <c r="BH725" s="16">
        <f ca="1">SUM(BC$12:BC725)+SUMIF(BD$12:BD725, "&lt;0")</f>
        <v>507982.81999999995</v>
      </c>
      <c r="BJ725" s="9">
        <v>44896</v>
      </c>
      <c r="BK725" s="14">
        <f t="shared" ca="1" si="641"/>
        <v>1750</v>
      </c>
      <c r="BL725" s="14">
        <f t="shared" ca="1" si="650"/>
        <v>1750</v>
      </c>
      <c r="BM725" s="14">
        <f t="shared" ca="1" si="604"/>
        <v>174.79100000000108</v>
      </c>
      <c r="BN725" s="14">
        <f t="shared" ca="1" si="632"/>
        <v>1575.2089999999989</v>
      </c>
      <c r="BO725" s="14">
        <f t="shared" ca="1" si="633"/>
        <v>1575.2089999999989</v>
      </c>
      <c r="BP725" s="14">
        <f t="shared" ca="1" si="611"/>
        <v>1195214.9469999999</v>
      </c>
      <c r="BQ725" s="15">
        <f ca="1">SUM(BO$12:BO725)</f>
        <v>609232.12699999998</v>
      </c>
      <c r="BR725" s="16">
        <f ca="1">SUM(BM$12:BM725)+SUMIF(BN$12:BN725, "&lt;0")</f>
        <v>585982.81999999983</v>
      </c>
      <c r="BT725" s="9">
        <v>44896</v>
      </c>
      <c r="BU725" s="14">
        <f t="shared" ca="1" si="619"/>
        <v>2000</v>
      </c>
      <c r="BV725" s="14">
        <f t="shared" ca="1" si="644"/>
        <v>2000</v>
      </c>
      <c r="BW725" s="14">
        <f t="shared" ca="1" si="605"/>
        <v>174.79100000000108</v>
      </c>
      <c r="BX725" s="14">
        <f t="shared" ca="1" si="620"/>
        <v>1825.2089999999989</v>
      </c>
      <c r="BY725" s="14">
        <f t="shared" ca="1" si="621"/>
        <v>1825.2089999999989</v>
      </c>
      <c r="BZ725" s="14">
        <f t="shared" ca="1" si="634"/>
        <v>1355489.5629979603</v>
      </c>
      <c r="CA725" s="15">
        <f ca="1">SUM(BY$12:BY725)</f>
        <v>691506.74299796054</v>
      </c>
      <c r="CB725" s="16">
        <f ca="1">SUM(BW$12:BW725)+SUMIF(BX$12:BX725, "&lt;0")</f>
        <v>663982.81999999995</v>
      </c>
      <c r="CD725" s="9">
        <v>44896</v>
      </c>
      <c r="CE725" s="14">
        <f t="shared" ca="1" si="642"/>
        <v>2500</v>
      </c>
      <c r="CF725" s="14">
        <f t="shared" ca="1" si="651"/>
        <v>2500</v>
      </c>
      <c r="CG725" s="14">
        <f t="shared" ca="1" si="606"/>
        <v>370.72332064163629</v>
      </c>
      <c r="CH725" s="14">
        <f t="shared" ca="1" si="635"/>
        <v>2129.2766793583637</v>
      </c>
      <c r="CI725" s="14">
        <f t="shared" ca="1" si="636"/>
        <v>2129.2766793583637</v>
      </c>
      <c r="CJ725" s="14">
        <f t="shared" ca="1" si="612"/>
        <v>1668787.2951667549</v>
      </c>
      <c r="CK725" s="15">
        <f ca="1">SUM(CI$12:CI725)</f>
        <v>849454.22497197252</v>
      </c>
      <c r="CL725" s="16">
        <f ca="1">SUM(CG$12:CG725)+SUMIF(CH$12:CH725, "&lt;0")</f>
        <v>819333.07019478222</v>
      </c>
    </row>
    <row r="726" spans="1:90" x14ac:dyDescent="0.2">
      <c r="A726" s="24">
        <v>44897</v>
      </c>
      <c r="B726" s="54">
        <f ca="1">IF($A726&gt;= $C$5,$C$6, INDEX('Historical Data'!$D$2:$D$745, MATCH(A726, 'Historical Data'!$B$2:$B$745, 0)))</f>
        <v>1295.6389999999997</v>
      </c>
      <c r="C726" s="14">
        <f t="shared" ca="1" si="645"/>
        <v>1295.6389999999994</v>
      </c>
      <c r="D726" s="14">
        <f t="shared" ca="1" si="613"/>
        <v>0</v>
      </c>
      <c r="E726" s="14">
        <f t="shared" ca="1" si="622"/>
        <v>1295.6389999999997</v>
      </c>
      <c r="F726" s="14">
        <f t="shared" ca="1" si="614"/>
        <v>1295.6389999999997</v>
      </c>
      <c r="G726" s="14">
        <f t="shared" ca="1" si="637"/>
        <v>903447.74099999457</v>
      </c>
      <c r="H726" s="15">
        <f ca="1">SUM(F$12:F726)</f>
        <v>459225.55300000048</v>
      </c>
      <c r="I726" s="16">
        <f ca="1">SUM(D$12:D726)+SUMIF(E$12:E726, "&lt;0")</f>
        <v>444222.18800000031</v>
      </c>
      <c r="J726" s="15"/>
      <c r="K726" s="9">
        <v>44897</v>
      </c>
      <c r="L726" s="14">
        <f t="shared" ca="1" si="638"/>
        <v>1788.5130798771124</v>
      </c>
      <c r="M726" s="14">
        <f t="shared" ca="1" si="646"/>
        <v>1788.5130798771129</v>
      </c>
      <c r="N726" s="14">
        <f t="shared" ca="1" si="599"/>
        <v>0</v>
      </c>
      <c r="O726" s="14">
        <f t="shared" ca="1" si="623"/>
        <v>1788.5130798771124</v>
      </c>
      <c r="P726" s="14">
        <f t="shared" ca="1" si="624"/>
        <v>1788.5130798771124</v>
      </c>
      <c r="Q726" s="14">
        <f t="shared" ca="1" si="607"/>
        <v>1221844.3966006108</v>
      </c>
      <c r="R726" s="15">
        <f ca="1">SUM(P$12:P726)</f>
        <v>623845.49567895464</v>
      </c>
      <c r="S726" s="16">
        <f ca="1">SUM(N$12:N726)+SUMIF(O$12:O726, "&lt;0")</f>
        <v>597998.90092165803</v>
      </c>
      <c r="U726" s="9">
        <v>44897</v>
      </c>
      <c r="V726" s="14">
        <f t="shared" ca="1" si="639"/>
        <v>1250</v>
      </c>
      <c r="W726" s="14">
        <f t="shared" ca="1" si="647"/>
        <v>1250</v>
      </c>
      <c r="X726" s="14">
        <f t="shared" ca="1" si="600"/>
        <v>0</v>
      </c>
      <c r="Y726" s="14">
        <f t="shared" ca="1" si="625"/>
        <v>1250</v>
      </c>
      <c r="Z726" s="14">
        <f t="shared" ca="1" si="626"/>
        <v>1250</v>
      </c>
      <c r="AA726" s="14">
        <f t="shared" ca="1" si="608"/>
        <v>873964.94699999993</v>
      </c>
      <c r="AB726" s="15">
        <f ca="1">SUM(Z$12:Z726)</f>
        <v>443982.12699999998</v>
      </c>
      <c r="AC726" s="16">
        <f ca="1">SUM(X$12:X726)+SUMIF(Y$12:Y726, "&lt;0")</f>
        <v>429982.82000000007</v>
      </c>
      <c r="AE726" s="9">
        <v>44897</v>
      </c>
      <c r="AF726" s="14">
        <f t="shared" ca="1" si="615"/>
        <v>2000</v>
      </c>
      <c r="AG726" s="14">
        <f t="shared" ca="1" si="643"/>
        <v>2000</v>
      </c>
      <c r="AH726" s="14">
        <f t="shared" ca="1" si="601"/>
        <v>0</v>
      </c>
      <c r="AI726" s="14">
        <f t="shared" ca="1" si="616"/>
        <v>2000</v>
      </c>
      <c r="AJ726" s="14">
        <f t="shared" ca="1" si="617"/>
        <v>2000</v>
      </c>
      <c r="AK726" s="14">
        <f t="shared" ca="1" si="627"/>
        <v>1357489.5629979603</v>
      </c>
      <c r="AL726" s="15">
        <f ca="1">SUM(AJ$12:AJ726)</f>
        <v>693506.74299796054</v>
      </c>
      <c r="AM726" s="16">
        <f ca="1">SUM(AH$12:AH726)+SUMIF(AI$12:AI726, "&lt;0")</f>
        <v>663982.81999999995</v>
      </c>
      <c r="AO726" s="9">
        <v>44897</v>
      </c>
      <c r="AP726" s="14">
        <f t="shared" ca="1" si="618"/>
        <v>3000</v>
      </c>
      <c r="AQ726" s="14">
        <f t="shared" ca="1" si="648"/>
        <v>3000</v>
      </c>
      <c r="AR726" s="14">
        <f t="shared" ca="1" si="602"/>
        <v>618.66551937750319</v>
      </c>
      <c r="AS726" s="14">
        <f t="shared" ca="1" si="628"/>
        <v>2381.3344806224968</v>
      </c>
      <c r="AT726" s="14">
        <f t="shared" ca="1" si="629"/>
        <v>2381.3344806224968</v>
      </c>
      <c r="AU726" s="14">
        <f t="shared" ca="1" si="609"/>
        <v>1975390.7878561858</v>
      </c>
      <c r="AV726" s="15">
        <f ca="1">SUM(AT$12:AT726)</f>
        <v>1007758.3590399888</v>
      </c>
      <c r="AW726" s="16">
        <f ca="1">SUM(AR$12:AR726)+SUMIF(AS$12:AS726, "&lt;0")</f>
        <v>967632.42881619697</v>
      </c>
      <c r="AX726" s="15"/>
      <c r="AZ726" s="9">
        <v>44897</v>
      </c>
      <c r="BA726" s="14">
        <f t="shared" ca="1" si="640"/>
        <v>1500</v>
      </c>
      <c r="BB726" s="14">
        <f t="shared" ca="1" si="649"/>
        <v>1500</v>
      </c>
      <c r="BC726" s="14">
        <f t="shared" ca="1" si="603"/>
        <v>0</v>
      </c>
      <c r="BD726" s="14">
        <f t="shared" ca="1" si="630"/>
        <v>1500</v>
      </c>
      <c r="BE726" s="14">
        <f t="shared" ca="1" si="631"/>
        <v>1500</v>
      </c>
      <c r="BF726" s="14">
        <f t="shared" ca="1" si="610"/>
        <v>1035464.9469999999</v>
      </c>
      <c r="BG726" s="15">
        <f ca="1">SUM(BE$12:BE726)</f>
        <v>527482.12700000009</v>
      </c>
      <c r="BH726" s="16">
        <f ca="1">SUM(BC$12:BC726)+SUMIF(BD$12:BD726, "&lt;0")</f>
        <v>507982.81999999995</v>
      </c>
      <c r="BJ726" s="9">
        <v>44897</v>
      </c>
      <c r="BK726" s="14">
        <f t="shared" ca="1" si="641"/>
        <v>1750</v>
      </c>
      <c r="BL726" s="14">
        <f t="shared" ca="1" si="650"/>
        <v>1750</v>
      </c>
      <c r="BM726" s="14">
        <f t="shared" ca="1" si="604"/>
        <v>0</v>
      </c>
      <c r="BN726" s="14">
        <f t="shared" ca="1" si="632"/>
        <v>1750</v>
      </c>
      <c r="BO726" s="14">
        <f t="shared" ca="1" si="633"/>
        <v>1750</v>
      </c>
      <c r="BP726" s="14">
        <f t="shared" ca="1" si="611"/>
        <v>1196964.9469999999</v>
      </c>
      <c r="BQ726" s="15">
        <f ca="1">SUM(BO$12:BO726)</f>
        <v>610982.12699999998</v>
      </c>
      <c r="BR726" s="16">
        <f ca="1">SUM(BM$12:BM726)+SUMIF(BN$12:BN726, "&lt;0")</f>
        <v>585982.81999999983</v>
      </c>
      <c r="BT726" s="9">
        <v>44897</v>
      </c>
      <c r="BU726" s="14">
        <f t="shared" ca="1" si="619"/>
        <v>2000</v>
      </c>
      <c r="BV726" s="14">
        <f t="shared" ca="1" si="644"/>
        <v>2000</v>
      </c>
      <c r="BW726" s="14">
        <f t="shared" ca="1" si="605"/>
        <v>0</v>
      </c>
      <c r="BX726" s="14">
        <f t="shared" ca="1" si="620"/>
        <v>2000</v>
      </c>
      <c r="BY726" s="14">
        <f t="shared" ca="1" si="621"/>
        <v>2000</v>
      </c>
      <c r="BZ726" s="14">
        <f t="shared" ca="1" si="634"/>
        <v>1357489.5629979603</v>
      </c>
      <c r="CA726" s="15">
        <f ca="1">SUM(BY$12:BY726)</f>
        <v>693506.74299796054</v>
      </c>
      <c r="CB726" s="16">
        <f ca="1">SUM(BW$12:BW726)+SUMIF(BX$12:BX726, "&lt;0")</f>
        <v>663982.81999999995</v>
      </c>
      <c r="CD726" s="9">
        <v>44897</v>
      </c>
      <c r="CE726" s="14">
        <f t="shared" ca="1" si="642"/>
        <v>2500</v>
      </c>
      <c r="CF726" s="14">
        <f t="shared" ca="1" si="651"/>
        <v>2500</v>
      </c>
      <c r="CG726" s="14">
        <f t="shared" ca="1" si="606"/>
        <v>170.15459066757285</v>
      </c>
      <c r="CH726" s="14">
        <f t="shared" ca="1" si="635"/>
        <v>2329.8454093324272</v>
      </c>
      <c r="CI726" s="14">
        <f t="shared" ca="1" si="636"/>
        <v>2329.8454093324272</v>
      </c>
      <c r="CJ726" s="14">
        <f t="shared" ca="1" si="612"/>
        <v>1671287.2951667549</v>
      </c>
      <c r="CK726" s="15">
        <f ca="1">SUM(CI$12:CI726)</f>
        <v>851784.07038130495</v>
      </c>
      <c r="CL726" s="16">
        <f ca="1">SUM(CG$12:CG726)+SUMIF(CH$12:CH726, "&lt;0")</f>
        <v>819503.2247854498</v>
      </c>
    </row>
    <row r="727" spans="1:90" x14ac:dyDescent="0.2">
      <c r="A727" s="24">
        <v>44898</v>
      </c>
      <c r="B727" s="54">
        <f ca="1">IF($A727&gt;= $C$5,$C$6, INDEX('Historical Data'!$D$2:$D$745, MATCH(A727, 'Historical Data'!$B$2:$B$745, 0)))</f>
        <v>1295.6389999999997</v>
      </c>
      <c r="C727" s="14">
        <f t="shared" ca="1" si="645"/>
        <v>1295.6389999999994</v>
      </c>
      <c r="D727" s="14">
        <f t="shared" ca="1" si="613"/>
        <v>0</v>
      </c>
      <c r="E727" s="14">
        <f t="shared" ca="1" si="622"/>
        <v>1295.6389999999997</v>
      </c>
      <c r="F727" s="14">
        <f t="shared" ca="1" si="614"/>
        <v>1295.6389999999997</v>
      </c>
      <c r="G727" s="14">
        <f t="shared" ca="1" si="637"/>
        <v>904743.37999999453</v>
      </c>
      <c r="H727" s="15">
        <f ca="1">SUM(F$12:F727)</f>
        <v>460521.1920000005</v>
      </c>
      <c r="I727" s="16">
        <f ca="1">SUM(D$12:D727)+SUMIF(E$12:E727, "&lt;0")</f>
        <v>444222.18800000031</v>
      </c>
      <c r="J727" s="15"/>
      <c r="K727" s="9">
        <v>44898</v>
      </c>
      <c r="L727" s="14">
        <f t="shared" ca="1" si="638"/>
        <v>1788.5130798771124</v>
      </c>
      <c r="M727" s="14">
        <f t="shared" ca="1" si="646"/>
        <v>1788.5130798771129</v>
      </c>
      <c r="N727" s="14">
        <f t="shared" ca="1" si="599"/>
        <v>0</v>
      </c>
      <c r="O727" s="14">
        <f t="shared" ca="1" si="623"/>
        <v>1788.5130798771124</v>
      </c>
      <c r="P727" s="14">
        <f t="shared" ca="1" si="624"/>
        <v>1788.5130798771124</v>
      </c>
      <c r="Q727" s="14">
        <f t="shared" ca="1" si="607"/>
        <v>1223632.9096804878</v>
      </c>
      <c r="R727" s="15">
        <f ca="1">SUM(P$12:P727)</f>
        <v>625634.00875883177</v>
      </c>
      <c r="S727" s="16">
        <f ca="1">SUM(N$12:N727)+SUMIF(O$12:O727, "&lt;0")</f>
        <v>597998.90092165803</v>
      </c>
      <c r="U727" s="9">
        <v>44898</v>
      </c>
      <c r="V727" s="14">
        <f t="shared" ca="1" si="639"/>
        <v>1250</v>
      </c>
      <c r="W727" s="14">
        <f t="shared" ca="1" si="647"/>
        <v>1250</v>
      </c>
      <c r="X727" s="14">
        <f t="shared" ca="1" si="600"/>
        <v>0</v>
      </c>
      <c r="Y727" s="14">
        <f t="shared" ca="1" si="625"/>
        <v>1250</v>
      </c>
      <c r="Z727" s="14">
        <f t="shared" ca="1" si="626"/>
        <v>1250</v>
      </c>
      <c r="AA727" s="14">
        <f t="shared" ca="1" si="608"/>
        <v>875214.94699999993</v>
      </c>
      <c r="AB727" s="15">
        <f ca="1">SUM(Z$12:Z727)</f>
        <v>445232.12699999998</v>
      </c>
      <c r="AC727" s="16">
        <f ca="1">SUM(X$12:X727)+SUMIF(Y$12:Y727, "&lt;0")</f>
        <v>429982.82000000007</v>
      </c>
      <c r="AE727" s="9">
        <v>44898</v>
      </c>
      <c r="AF727" s="14">
        <f t="shared" ca="1" si="615"/>
        <v>2000</v>
      </c>
      <c r="AG727" s="14">
        <f t="shared" ca="1" si="643"/>
        <v>2000</v>
      </c>
      <c r="AH727" s="14">
        <f t="shared" ca="1" si="601"/>
        <v>0</v>
      </c>
      <c r="AI727" s="14">
        <f t="shared" ca="1" si="616"/>
        <v>2000</v>
      </c>
      <c r="AJ727" s="14">
        <f t="shared" ca="1" si="617"/>
        <v>2000</v>
      </c>
      <c r="AK727" s="14">
        <f t="shared" ca="1" si="627"/>
        <v>1359489.5629979603</v>
      </c>
      <c r="AL727" s="15">
        <f ca="1">SUM(AJ$12:AJ727)</f>
        <v>695506.74299796054</v>
      </c>
      <c r="AM727" s="16">
        <f ca="1">SUM(AH$12:AH727)+SUMIF(AI$12:AI727, "&lt;0")</f>
        <v>663982.81999999995</v>
      </c>
      <c r="AO727" s="9">
        <v>44898</v>
      </c>
      <c r="AP727" s="14">
        <f t="shared" ca="1" si="618"/>
        <v>3000</v>
      </c>
      <c r="AQ727" s="14">
        <f t="shared" ca="1" si="648"/>
        <v>3000</v>
      </c>
      <c r="AR727" s="14">
        <f t="shared" ca="1" si="602"/>
        <v>618.66551937750273</v>
      </c>
      <c r="AS727" s="14">
        <f t="shared" ca="1" si="628"/>
        <v>2381.3344806224973</v>
      </c>
      <c r="AT727" s="14">
        <f t="shared" ca="1" si="629"/>
        <v>2381.3344806224973</v>
      </c>
      <c r="AU727" s="14">
        <f t="shared" ca="1" si="609"/>
        <v>1978390.7878561858</v>
      </c>
      <c r="AV727" s="15">
        <f ca="1">SUM(AT$12:AT727)</f>
        <v>1010139.6935206114</v>
      </c>
      <c r="AW727" s="16">
        <f ca="1">SUM(AR$12:AR727)+SUMIF(AS$12:AS727, "&lt;0")</f>
        <v>968251.09433557442</v>
      </c>
      <c r="AX727" s="15"/>
      <c r="AZ727" s="9">
        <v>44898</v>
      </c>
      <c r="BA727" s="14">
        <f t="shared" ca="1" si="640"/>
        <v>1500</v>
      </c>
      <c r="BB727" s="14">
        <f t="shared" ca="1" si="649"/>
        <v>1500</v>
      </c>
      <c r="BC727" s="14">
        <f t="shared" ca="1" si="603"/>
        <v>0</v>
      </c>
      <c r="BD727" s="14">
        <f t="shared" ca="1" si="630"/>
        <v>1500</v>
      </c>
      <c r="BE727" s="14">
        <f t="shared" ca="1" si="631"/>
        <v>1500</v>
      </c>
      <c r="BF727" s="14">
        <f t="shared" ca="1" si="610"/>
        <v>1036964.9469999999</v>
      </c>
      <c r="BG727" s="15">
        <f ca="1">SUM(BE$12:BE727)</f>
        <v>528982.12700000009</v>
      </c>
      <c r="BH727" s="16">
        <f ca="1">SUM(BC$12:BC727)+SUMIF(BD$12:BD727, "&lt;0")</f>
        <v>507982.81999999995</v>
      </c>
      <c r="BJ727" s="9">
        <v>44898</v>
      </c>
      <c r="BK727" s="14">
        <f t="shared" ca="1" si="641"/>
        <v>1750</v>
      </c>
      <c r="BL727" s="14">
        <f t="shared" ca="1" si="650"/>
        <v>1750</v>
      </c>
      <c r="BM727" s="14">
        <f t="shared" ca="1" si="604"/>
        <v>0</v>
      </c>
      <c r="BN727" s="14">
        <f t="shared" ca="1" si="632"/>
        <v>1750</v>
      </c>
      <c r="BO727" s="14">
        <f t="shared" ca="1" si="633"/>
        <v>1750</v>
      </c>
      <c r="BP727" s="14">
        <f t="shared" ca="1" si="611"/>
        <v>1198714.9469999999</v>
      </c>
      <c r="BQ727" s="15">
        <f ca="1">SUM(BO$12:BO727)</f>
        <v>612732.12699999998</v>
      </c>
      <c r="BR727" s="16">
        <f ca="1">SUM(BM$12:BM727)+SUMIF(BN$12:BN727, "&lt;0")</f>
        <v>585982.81999999983</v>
      </c>
      <c r="BT727" s="9">
        <v>44898</v>
      </c>
      <c r="BU727" s="14">
        <f t="shared" ca="1" si="619"/>
        <v>2000</v>
      </c>
      <c r="BV727" s="14">
        <f t="shared" ca="1" si="644"/>
        <v>2000</v>
      </c>
      <c r="BW727" s="14">
        <f t="shared" ca="1" si="605"/>
        <v>0</v>
      </c>
      <c r="BX727" s="14">
        <f t="shared" ca="1" si="620"/>
        <v>2000</v>
      </c>
      <c r="BY727" s="14">
        <f t="shared" ca="1" si="621"/>
        <v>2000</v>
      </c>
      <c r="BZ727" s="14">
        <f t="shared" ca="1" si="634"/>
        <v>1359489.5629979603</v>
      </c>
      <c r="CA727" s="15">
        <f ca="1">SUM(BY$12:BY727)</f>
        <v>695506.74299796054</v>
      </c>
      <c r="CB727" s="16">
        <f ca="1">SUM(BW$12:BW727)+SUMIF(BX$12:BX727, "&lt;0")</f>
        <v>663982.81999999995</v>
      </c>
      <c r="CD727" s="9">
        <v>44898</v>
      </c>
      <c r="CE727" s="14">
        <f t="shared" ca="1" si="642"/>
        <v>2500</v>
      </c>
      <c r="CF727" s="14">
        <f t="shared" ca="1" si="651"/>
        <v>2500</v>
      </c>
      <c r="CG727" s="14">
        <f t="shared" ca="1" si="606"/>
        <v>144.37686069351003</v>
      </c>
      <c r="CH727" s="14">
        <f t="shared" ca="1" si="635"/>
        <v>2355.62313930649</v>
      </c>
      <c r="CI727" s="14">
        <f t="shared" ca="1" si="636"/>
        <v>2355.62313930649</v>
      </c>
      <c r="CJ727" s="14">
        <f t="shared" ca="1" si="612"/>
        <v>1673787.2951667549</v>
      </c>
      <c r="CK727" s="15">
        <f ca="1">SUM(CI$12:CI727)</f>
        <v>854139.69352061138</v>
      </c>
      <c r="CL727" s="16">
        <f ca="1">SUM(CG$12:CG727)+SUMIF(CH$12:CH727, "&lt;0")</f>
        <v>819647.60164614336</v>
      </c>
    </row>
    <row r="728" spans="1:90" x14ac:dyDescent="0.2">
      <c r="A728" s="24">
        <v>44899</v>
      </c>
      <c r="B728" s="54">
        <f ca="1">IF($A728&gt;= $C$5,$C$6, INDEX('Historical Data'!$D$2:$D$745, MATCH(A728, 'Historical Data'!$B$2:$B$745, 0)))</f>
        <v>1295.6389999999997</v>
      </c>
      <c r="C728" s="14">
        <f t="shared" ca="1" si="645"/>
        <v>1295.6389999999994</v>
      </c>
      <c r="D728" s="14">
        <f t="shared" ca="1" si="613"/>
        <v>432.31200000000172</v>
      </c>
      <c r="E728" s="14">
        <f t="shared" ca="1" si="622"/>
        <v>863.32699999999795</v>
      </c>
      <c r="F728" s="14">
        <f t="shared" ca="1" si="614"/>
        <v>863.32699999999795</v>
      </c>
      <c r="G728" s="14">
        <f t="shared" ca="1" si="637"/>
        <v>906039.0189999945</v>
      </c>
      <c r="H728" s="15">
        <f ca="1">SUM(F$12:F728)</f>
        <v>461384.51900000049</v>
      </c>
      <c r="I728" s="16">
        <f ca="1">SUM(D$12:D728)+SUMIF(E$12:E728, "&lt;0")</f>
        <v>444654.50000000029</v>
      </c>
      <c r="J728" s="15"/>
      <c r="K728" s="9">
        <v>44899</v>
      </c>
      <c r="L728" s="14">
        <f t="shared" ca="1" si="638"/>
        <v>1788.5130798771124</v>
      </c>
      <c r="M728" s="14">
        <f t="shared" ca="1" si="646"/>
        <v>1788.5130798771129</v>
      </c>
      <c r="N728" s="14">
        <f t="shared" ca="1" si="599"/>
        <v>432.31200000000172</v>
      </c>
      <c r="O728" s="14">
        <f t="shared" ca="1" si="623"/>
        <v>1356.2010798771107</v>
      </c>
      <c r="P728" s="14">
        <f t="shared" ca="1" si="624"/>
        <v>1356.2010798771107</v>
      </c>
      <c r="Q728" s="14">
        <f t="shared" ca="1" si="607"/>
        <v>1225421.4227603648</v>
      </c>
      <c r="R728" s="15">
        <f ca="1">SUM(P$12:P728)</f>
        <v>626990.20983870886</v>
      </c>
      <c r="S728" s="16">
        <f ca="1">SUM(N$12:N728)+SUMIF(O$12:O728, "&lt;0")</f>
        <v>598431.21292165807</v>
      </c>
      <c r="U728" s="9">
        <v>44899</v>
      </c>
      <c r="V728" s="14">
        <f t="shared" ca="1" si="639"/>
        <v>1250</v>
      </c>
      <c r="W728" s="14">
        <f t="shared" ca="1" si="647"/>
        <v>1250</v>
      </c>
      <c r="X728" s="14">
        <f t="shared" ca="1" si="600"/>
        <v>432.31200000000172</v>
      </c>
      <c r="Y728" s="14">
        <f t="shared" ca="1" si="625"/>
        <v>817.68799999999828</v>
      </c>
      <c r="Z728" s="14">
        <f t="shared" ca="1" si="626"/>
        <v>817.68799999999828</v>
      </c>
      <c r="AA728" s="14">
        <f t="shared" ca="1" si="608"/>
        <v>876464.94699999993</v>
      </c>
      <c r="AB728" s="15">
        <f ca="1">SUM(Z$12:Z728)</f>
        <v>446049.815</v>
      </c>
      <c r="AC728" s="16">
        <f ca="1">SUM(X$12:X728)+SUMIF(Y$12:Y728, "&lt;0")</f>
        <v>430415.13200000004</v>
      </c>
      <c r="AE728" s="9">
        <v>44899</v>
      </c>
      <c r="AF728" s="14">
        <f t="shared" ca="1" si="615"/>
        <v>2000</v>
      </c>
      <c r="AG728" s="14">
        <f t="shared" ca="1" si="643"/>
        <v>2000</v>
      </c>
      <c r="AH728" s="14">
        <f t="shared" ca="1" si="601"/>
        <v>432.31200000000172</v>
      </c>
      <c r="AI728" s="14">
        <f t="shared" ca="1" si="616"/>
        <v>1567.6879999999983</v>
      </c>
      <c r="AJ728" s="14">
        <f t="shared" ca="1" si="617"/>
        <v>1567.6879999999983</v>
      </c>
      <c r="AK728" s="14">
        <f t="shared" ca="1" si="627"/>
        <v>1361489.5629979603</v>
      </c>
      <c r="AL728" s="15">
        <f ca="1">SUM(AJ$12:AJ728)</f>
        <v>697074.4309979605</v>
      </c>
      <c r="AM728" s="16">
        <f ca="1">SUM(AH$12:AH728)+SUMIF(AI$12:AI728, "&lt;0")</f>
        <v>664415.13199999998</v>
      </c>
      <c r="AO728" s="9">
        <v>44899</v>
      </c>
      <c r="AP728" s="14">
        <f t="shared" ca="1" si="618"/>
        <v>3000</v>
      </c>
      <c r="AQ728" s="14">
        <f t="shared" ca="1" si="648"/>
        <v>3000</v>
      </c>
      <c r="AR728" s="14">
        <f t="shared" ca="1" si="602"/>
        <v>1050.9111307194489</v>
      </c>
      <c r="AS728" s="14">
        <f t="shared" ca="1" si="628"/>
        <v>1949.0888692805511</v>
      </c>
      <c r="AT728" s="14">
        <f t="shared" ca="1" si="629"/>
        <v>1949.0888692805511</v>
      </c>
      <c r="AU728" s="14">
        <f t="shared" ca="1" si="609"/>
        <v>1981390.7878561858</v>
      </c>
      <c r="AV728" s="15">
        <f ca="1">SUM(AT$12:AT728)</f>
        <v>1012088.7823898919</v>
      </c>
      <c r="AW728" s="16">
        <f ca="1">SUM(AR$12:AR728)+SUMIF(AS$12:AS728, "&lt;0")</f>
        <v>969302.00546629389</v>
      </c>
      <c r="AX728" s="15"/>
      <c r="AZ728" s="9">
        <v>44899</v>
      </c>
      <c r="BA728" s="14">
        <f t="shared" ca="1" si="640"/>
        <v>1500</v>
      </c>
      <c r="BB728" s="14">
        <f t="shared" ca="1" si="649"/>
        <v>1500</v>
      </c>
      <c r="BC728" s="14">
        <f t="shared" ca="1" si="603"/>
        <v>432.31200000000172</v>
      </c>
      <c r="BD728" s="14">
        <f t="shared" ca="1" si="630"/>
        <v>1067.6879999999983</v>
      </c>
      <c r="BE728" s="14">
        <f t="shared" ca="1" si="631"/>
        <v>1067.6879999999983</v>
      </c>
      <c r="BF728" s="14">
        <f t="shared" ca="1" si="610"/>
        <v>1038464.9469999999</v>
      </c>
      <c r="BG728" s="15">
        <f ca="1">SUM(BE$12:BE728)</f>
        <v>530049.81500000006</v>
      </c>
      <c r="BH728" s="16">
        <f ca="1">SUM(BC$12:BC728)+SUMIF(BD$12:BD728, "&lt;0")</f>
        <v>508415.13199999993</v>
      </c>
      <c r="BJ728" s="9">
        <v>44899</v>
      </c>
      <c r="BK728" s="14">
        <f t="shared" ca="1" si="641"/>
        <v>1750</v>
      </c>
      <c r="BL728" s="14">
        <f t="shared" ca="1" si="650"/>
        <v>1750</v>
      </c>
      <c r="BM728" s="14">
        <f t="shared" ca="1" si="604"/>
        <v>432.31200000000172</v>
      </c>
      <c r="BN728" s="14">
        <f t="shared" ca="1" si="632"/>
        <v>1317.6879999999983</v>
      </c>
      <c r="BO728" s="14">
        <f t="shared" ca="1" si="633"/>
        <v>1317.6879999999983</v>
      </c>
      <c r="BP728" s="14">
        <f t="shared" ca="1" si="611"/>
        <v>1200464.9469999999</v>
      </c>
      <c r="BQ728" s="15">
        <f ca="1">SUM(BO$12:BO728)</f>
        <v>614049.81499999994</v>
      </c>
      <c r="BR728" s="16">
        <f ca="1">SUM(BM$12:BM728)+SUMIF(BN$12:BN728, "&lt;0")</f>
        <v>586415.13199999987</v>
      </c>
      <c r="BT728" s="9">
        <v>44899</v>
      </c>
      <c r="BU728" s="14">
        <f t="shared" ca="1" si="619"/>
        <v>2000</v>
      </c>
      <c r="BV728" s="14">
        <f t="shared" ca="1" si="644"/>
        <v>2000</v>
      </c>
      <c r="BW728" s="14">
        <f t="shared" ca="1" si="605"/>
        <v>432.31200000000172</v>
      </c>
      <c r="BX728" s="14">
        <f t="shared" ca="1" si="620"/>
        <v>1567.6879999999983</v>
      </c>
      <c r="BY728" s="14">
        <f t="shared" ca="1" si="621"/>
        <v>1567.6879999999983</v>
      </c>
      <c r="BZ728" s="14">
        <f t="shared" ca="1" si="634"/>
        <v>1361489.5629979603</v>
      </c>
      <c r="CA728" s="15">
        <f ca="1">SUM(BY$12:BY728)</f>
        <v>697074.4309979605</v>
      </c>
      <c r="CB728" s="16">
        <f ca="1">SUM(BW$12:BW728)+SUMIF(BX$12:BX728, "&lt;0")</f>
        <v>664415.13199999998</v>
      </c>
      <c r="CD728" s="9">
        <v>44899</v>
      </c>
      <c r="CE728" s="14">
        <f t="shared" ca="1" si="642"/>
        <v>2500</v>
      </c>
      <c r="CF728" s="14">
        <f t="shared" ca="1" si="651"/>
        <v>2500</v>
      </c>
      <c r="CG728" s="14">
        <f t="shared" ca="1" si="606"/>
        <v>550.91113071944892</v>
      </c>
      <c r="CH728" s="14">
        <f t="shared" ca="1" si="635"/>
        <v>1949.0888692805511</v>
      </c>
      <c r="CI728" s="14">
        <f t="shared" ca="1" si="636"/>
        <v>1949.0888692805511</v>
      </c>
      <c r="CJ728" s="14">
        <f t="shared" ca="1" si="612"/>
        <v>1676287.2951667549</v>
      </c>
      <c r="CK728" s="15">
        <f ca="1">SUM(CI$12:CI728)</f>
        <v>856088.78238989192</v>
      </c>
      <c r="CL728" s="16">
        <f ca="1">SUM(CG$12:CG728)+SUMIF(CH$12:CH728, "&lt;0")</f>
        <v>820198.51277686283</v>
      </c>
    </row>
    <row r="729" spans="1:90" x14ac:dyDescent="0.2">
      <c r="A729" s="24">
        <v>44900</v>
      </c>
      <c r="B729" s="54">
        <f ca="1">IF($A729&gt;= $C$5,$C$6, INDEX('Historical Data'!$D$2:$D$745, MATCH(A729, 'Historical Data'!$B$2:$B$745, 0)))</f>
        <v>1295.6389999999997</v>
      </c>
      <c r="C729" s="14">
        <f t="shared" ca="1" si="645"/>
        <v>1295.6389999999994</v>
      </c>
      <c r="D729" s="14">
        <f t="shared" ca="1" si="613"/>
        <v>1083.2719999999977</v>
      </c>
      <c r="E729" s="14">
        <f t="shared" ca="1" si="622"/>
        <v>212.36700000000201</v>
      </c>
      <c r="F729" s="14">
        <f t="shared" ca="1" si="614"/>
        <v>212.36700000000201</v>
      </c>
      <c r="G729" s="14">
        <f t="shared" ca="1" si="637"/>
        <v>907334.65799999447</v>
      </c>
      <c r="H729" s="15">
        <f ca="1">SUM(F$12:F729)</f>
        <v>461596.88600000052</v>
      </c>
      <c r="I729" s="16">
        <f ca="1">SUM(D$12:D729)+SUMIF(E$12:E729, "&lt;0")</f>
        <v>445737.77200000029</v>
      </c>
      <c r="J729" s="15"/>
      <c r="K729" s="9">
        <v>44900</v>
      </c>
      <c r="L729" s="14">
        <f t="shared" ca="1" si="638"/>
        <v>1788.5130798771124</v>
      </c>
      <c r="M729" s="14">
        <f t="shared" ca="1" si="646"/>
        <v>1788.5130798771129</v>
      </c>
      <c r="N729" s="14">
        <f t="shared" ca="1" si="599"/>
        <v>1576.1460798771104</v>
      </c>
      <c r="O729" s="14">
        <f t="shared" ca="1" si="623"/>
        <v>212.36700000000201</v>
      </c>
      <c r="P729" s="14">
        <f t="shared" ca="1" si="624"/>
        <v>212.36700000000201</v>
      </c>
      <c r="Q729" s="14">
        <f t="shared" ca="1" si="607"/>
        <v>1227209.9358402418</v>
      </c>
      <c r="R729" s="15">
        <f ca="1">SUM(P$12:P729)</f>
        <v>627202.57683870883</v>
      </c>
      <c r="S729" s="16">
        <f ca="1">SUM(N$12:N729)+SUMIF(O$12:O729, "&lt;0")</f>
        <v>600007.35900153522</v>
      </c>
      <c r="U729" s="9">
        <v>44900</v>
      </c>
      <c r="V729" s="14">
        <f t="shared" ca="1" si="639"/>
        <v>1250</v>
      </c>
      <c r="W729" s="14">
        <f t="shared" ca="1" si="647"/>
        <v>1250</v>
      </c>
      <c r="X729" s="14">
        <f t="shared" ca="1" si="600"/>
        <v>1037.632999999998</v>
      </c>
      <c r="Y729" s="14">
        <f t="shared" ca="1" si="625"/>
        <v>212.36700000000201</v>
      </c>
      <c r="Z729" s="14">
        <f t="shared" ca="1" si="626"/>
        <v>212.36700000000201</v>
      </c>
      <c r="AA729" s="14">
        <f t="shared" ca="1" si="608"/>
        <v>877714.94699999993</v>
      </c>
      <c r="AB729" s="15">
        <f ca="1">SUM(Z$12:Z729)</f>
        <v>446262.18200000003</v>
      </c>
      <c r="AC729" s="16">
        <f ca="1">SUM(X$12:X729)+SUMIF(Y$12:Y729, "&lt;0")</f>
        <v>431452.76500000001</v>
      </c>
      <c r="AE729" s="9">
        <v>44900</v>
      </c>
      <c r="AF729" s="14">
        <f t="shared" ca="1" si="615"/>
        <v>2000</v>
      </c>
      <c r="AG729" s="14">
        <f t="shared" ca="1" si="643"/>
        <v>2000</v>
      </c>
      <c r="AH729" s="14">
        <f t="shared" ca="1" si="601"/>
        <v>1576.1460798771104</v>
      </c>
      <c r="AI729" s="14">
        <f t="shared" ca="1" si="616"/>
        <v>423.85392012288958</v>
      </c>
      <c r="AJ729" s="14">
        <f t="shared" ca="1" si="617"/>
        <v>423.85392012288958</v>
      </c>
      <c r="AK729" s="14">
        <f t="shared" ca="1" si="627"/>
        <v>1363489.5629979603</v>
      </c>
      <c r="AL729" s="15">
        <f ca="1">SUM(AJ$12:AJ729)</f>
        <v>697498.28491808334</v>
      </c>
      <c r="AM729" s="16">
        <f ca="1">SUM(AH$12:AH729)+SUMIF(AI$12:AI729, "&lt;0")</f>
        <v>665991.27807987714</v>
      </c>
      <c r="AO729" s="9">
        <v>44900</v>
      </c>
      <c r="AP729" s="14">
        <f t="shared" ca="1" si="618"/>
        <v>3000</v>
      </c>
      <c r="AQ729" s="14">
        <f t="shared" ca="1" si="648"/>
        <v>3000</v>
      </c>
      <c r="AR729" s="14">
        <f t="shared" ca="1" si="602"/>
        <v>2168.9674806224953</v>
      </c>
      <c r="AS729" s="14">
        <f t="shared" ca="1" si="628"/>
        <v>831.03251937750474</v>
      </c>
      <c r="AT729" s="14">
        <f t="shared" ca="1" si="629"/>
        <v>831.03251937750474</v>
      </c>
      <c r="AU729" s="14">
        <f t="shared" ca="1" si="609"/>
        <v>1984390.7878561858</v>
      </c>
      <c r="AV729" s="15">
        <f ca="1">SUM(AT$12:AT729)</f>
        <v>1012919.8149092695</v>
      </c>
      <c r="AW729" s="16">
        <f ca="1">SUM(AR$12:AR729)+SUMIF(AS$12:AS729, "&lt;0")</f>
        <v>971470.97294691636</v>
      </c>
      <c r="AX729" s="15"/>
      <c r="AZ729" s="9">
        <v>44900</v>
      </c>
      <c r="BA729" s="14">
        <f t="shared" ca="1" si="640"/>
        <v>1500</v>
      </c>
      <c r="BB729" s="14">
        <f t="shared" ca="1" si="649"/>
        <v>1500</v>
      </c>
      <c r="BC729" s="14">
        <f t="shared" ca="1" si="603"/>
        <v>1287.632999999998</v>
      </c>
      <c r="BD729" s="14">
        <f t="shared" ca="1" si="630"/>
        <v>212.36700000000201</v>
      </c>
      <c r="BE729" s="14">
        <f t="shared" ca="1" si="631"/>
        <v>212.36700000000201</v>
      </c>
      <c r="BF729" s="14">
        <f t="shared" ca="1" si="610"/>
        <v>1039964.9469999999</v>
      </c>
      <c r="BG729" s="15">
        <f ca="1">SUM(BE$12:BE729)</f>
        <v>530262.18200000003</v>
      </c>
      <c r="BH729" s="16">
        <f ca="1">SUM(BC$12:BC729)+SUMIF(BD$12:BD729, "&lt;0")</f>
        <v>509702.7649999999</v>
      </c>
      <c r="BJ729" s="9">
        <v>44900</v>
      </c>
      <c r="BK729" s="14">
        <f t="shared" ca="1" si="641"/>
        <v>1750</v>
      </c>
      <c r="BL729" s="14">
        <f t="shared" ca="1" si="650"/>
        <v>1750</v>
      </c>
      <c r="BM729" s="14">
        <f t="shared" ca="1" si="604"/>
        <v>1537.632999999998</v>
      </c>
      <c r="BN729" s="14">
        <f t="shared" ca="1" si="632"/>
        <v>212.36700000000201</v>
      </c>
      <c r="BO729" s="14">
        <f t="shared" ca="1" si="633"/>
        <v>212.36700000000201</v>
      </c>
      <c r="BP729" s="14">
        <f t="shared" ca="1" si="611"/>
        <v>1202214.9469999999</v>
      </c>
      <c r="BQ729" s="15">
        <f ca="1">SUM(BO$12:BO729)</f>
        <v>614262.18199999991</v>
      </c>
      <c r="BR729" s="16">
        <f ca="1">SUM(BM$12:BM729)+SUMIF(BN$12:BN729, "&lt;0")</f>
        <v>587952.7649999999</v>
      </c>
      <c r="BT729" s="9">
        <v>44900</v>
      </c>
      <c r="BU729" s="14">
        <f t="shared" ca="1" si="619"/>
        <v>2000</v>
      </c>
      <c r="BV729" s="14">
        <f t="shared" ca="1" si="644"/>
        <v>2000</v>
      </c>
      <c r="BW729" s="14">
        <f t="shared" ca="1" si="605"/>
        <v>1576.1460798771104</v>
      </c>
      <c r="BX729" s="14">
        <f t="shared" ca="1" si="620"/>
        <v>423.85392012288958</v>
      </c>
      <c r="BY729" s="14">
        <f t="shared" ca="1" si="621"/>
        <v>423.85392012288958</v>
      </c>
      <c r="BZ729" s="14">
        <f t="shared" ca="1" si="634"/>
        <v>1363489.5629979603</v>
      </c>
      <c r="CA729" s="15">
        <f ca="1">SUM(BY$12:BY729)</f>
        <v>697498.28491808334</v>
      </c>
      <c r="CB729" s="16">
        <f ca="1">SUM(BW$12:BW729)+SUMIF(BX$12:BX729, "&lt;0")</f>
        <v>665991.27807987714</v>
      </c>
      <c r="CD729" s="9">
        <v>44900</v>
      </c>
      <c r="CE729" s="14">
        <f t="shared" ca="1" si="642"/>
        <v>2500</v>
      </c>
      <c r="CF729" s="14">
        <f t="shared" ca="1" si="651"/>
        <v>2500</v>
      </c>
      <c r="CG729" s="14">
        <f t="shared" ca="1" si="606"/>
        <v>1668.9674806224953</v>
      </c>
      <c r="CH729" s="14">
        <f t="shared" ca="1" si="635"/>
        <v>831.03251937750474</v>
      </c>
      <c r="CI729" s="14">
        <f t="shared" ca="1" si="636"/>
        <v>831.03251937750474</v>
      </c>
      <c r="CJ729" s="14">
        <f t="shared" ca="1" si="612"/>
        <v>1678787.2951667549</v>
      </c>
      <c r="CK729" s="15">
        <f ca="1">SUM(CI$12:CI729)</f>
        <v>856919.81490926945</v>
      </c>
      <c r="CL729" s="16">
        <f ca="1">SUM(CG$12:CG729)+SUMIF(CH$12:CH729, "&lt;0")</f>
        <v>821867.48025748529</v>
      </c>
    </row>
    <row r="730" spans="1:90" x14ac:dyDescent="0.2">
      <c r="A730" s="24">
        <v>44901</v>
      </c>
      <c r="B730" s="54">
        <f ca="1">IF($A730&gt;= $C$5,$C$6, INDEX('Historical Data'!$D$2:$D$745, MATCH(A730, 'Historical Data'!$B$2:$B$745, 0)))</f>
        <v>1295.6389999999997</v>
      </c>
      <c r="C730" s="14">
        <f t="shared" ca="1" si="645"/>
        <v>1295.6389999999994</v>
      </c>
      <c r="D730" s="14">
        <f t="shared" ca="1" si="613"/>
        <v>1100.6389999999997</v>
      </c>
      <c r="E730" s="14">
        <f t="shared" ca="1" si="622"/>
        <v>195</v>
      </c>
      <c r="F730" s="14">
        <f t="shared" ca="1" si="614"/>
        <v>195</v>
      </c>
      <c r="G730" s="14">
        <f t="shared" ca="1" si="637"/>
        <v>908630.29699999443</v>
      </c>
      <c r="H730" s="15">
        <f ca="1">SUM(F$12:F730)</f>
        <v>461791.88600000052</v>
      </c>
      <c r="I730" s="16">
        <f ca="1">SUM(D$12:D730)+SUMIF(E$12:E730, "&lt;0")</f>
        <v>446838.41100000031</v>
      </c>
      <c r="J730" s="15"/>
      <c r="K730" s="9">
        <v>44901</v>
      </c>
      <c r="L730" s="14">
        <f t="shared" ca="1" si="638"/>
        <v>1788.5130798771124</v>
      </c>
      <c r="M730" s="14">
        <f t="shared" ca="1" si="646"/>
        <v>1788.5130798771129</v>
      </c>
      <c r="N730" s="14">
        <f t="shared" ca="1" si="599"/>
        <v>1593.5130798771124</v>
      </c>
      <c r="O730" s="14">
        <f t="shared" ca="1" si="623"/>
        <v>195</v>
      </c>
      <c r="P730" s="14">
        <f t="shared" ca="1" si="624"/>
        <v>195</v>
      </c>
      <c r="Q730" s="14">
        <f t="shared" ca="1" si="607"/>
        <v>1228998.4489201189</v>
      </c>
      <c r="R730" s="15">
        <f ca="1">SUM(P$12:P730)</f>
        <v>627397.57683870883</v>
      </c>
      <c r="S730" s="16">
        <f ca="1">SUM(N$12:N730)+SUMIF(O$12:O730, "&lt;0")</f>
        <v>601600.87208141235</v>
      </c>
      <c r="U730" s="9">
        <v>44901</v>
      </c>
      <c r="V730" s="14">
        <f t="shared" ca="1" si="639"/>
        <v>1250</v>
      </c>
      <c r="W730" s="14">
        <f t="shared" ca="1" si="647"/>
        <v>1250</v>
      </c>
      <c r="X730" s="14">
        <f t="shared" ca="1" si="600"/>
        <v>1055</v>
      </c>
      <c r="Y730" s="14">
        <f t="shared" ca="1" si="625"/>
        <v>195</v>
      </c>
      <c r="Z730" s="14">
        <f t="shared" ca="1" si="626"/>
        <v>195</v>
      </c>
      <c r="AA730" s="14">
        <f t="shared" ca="1" si="608"/>
        <v>878964.94699999993</v>
      </c>
      <c r="AB730" s="15">
        <f ca="1">SUM(Z$12:Z730)</f>
        <v>446457.18200000003</v>
      </c>
      <c r="AC730" s="16">
        <f ca="1">SUM(X$12:X730)+SUMIF(Y$12:Y730, "&lt;0")</f>
        <v>432507.76500000001</v>
      </c>
      <c r="AE730" s="9">
        <v>44901</v>
      </c>
      <c r="AF730" s="14">
        <f t="shared" ca="1" si="615"/>
        <v>2000</v>
      </c>
      <c r="AG730" s="14">
        <f t="shared" ca="1" si="643"/>
        <v>2000</v>
      </c>
      <c r="AH730" s="14">
        <f t="shared" ca="1" si="601"/>
        <v>1619.290809851175</v>
      </c>
      <c r="AI730" s="14">
        <f t="shared" ca="1" si="616"/>
        <v>380.70919014882497</v>
      </c>
      <c r="AJ730" s="14">
        <f t="shared" ca="1" si="617"/>
        <v>380.70919014882497</v>
      </c>
      <c r="AK730" s="14">
        <f t="shared" ca="1" si="627"/>
        <v>1365489.5629979603</v>
      </c>
      <c r="AL730" s="15">
        <f ca="1">SUM(AJ$12:AJ730)</f>
        <v>697878.9941082322</v>
      </c>
      <c r="AM730" s="16">
        <f ca="1">SUM(AH$12:AH730)+SUMIF(AI$12:AI730, "&lt;0")</f>
        <v>667610.56888972828</v>
      </c>
      <c r="AO730" s="9">
        <v>44901</v>
      </c>
      <c r="AP730" s="14">
        <f t="shared" ca="1" si="618"/>
        <v>3000</v>
      </c>
      <c r="AQ730" s="14">
        <f t="shared" ca="1" si="648"/>
        <v>3000</v>
      </c>
      <c r="AR730" s="14">
        <f t="shared" ca="1" si="602"/>
        <v>2186.3344806224968</v>
      </c>
      <c r="AS730" s="14">
        <f t="shared" ca="1" si="628"/>
        <v>813.66551937750319</v>
      </c>
      <c r="AT730" s="14">
        <f t="shared" ca="1" si="629"/>
        <v>813.66551937750319</v>
      </c>
      <c r="AU730" s="14">
        <f t="shared" ca="1" si="609"/>
        <v>1987390.7878561858</v>
      </c>
      <c r="AV730" s="15">
        <f ca="1">SUM(AT$12:AT730)</f>
        <v>1013733.4804286469</v>
      </c>
      <c r="AW730" s="16">
        <f ca="1">SUM(AR$12:AR730)+SUMIF(AS$12:AS730, "&lt;0")</f>
        <v>973657.30742753891</v>
      </c>
      <c r="AX730" s="15"/>
      <c r="AZ730" s="9">
        <v>44901</v>
      </c>
      <c r="BA730" s="14">
        <f t="shared" ca="1" si="640"/>
        <v>1500</v>
      </c>
      <c r="BB730" s="14">
        <f t="shared" ca="1" si="649"/>
        <v>1500</v>
      </c>
      <c r="BC730" s="14">
        <f t="shared" ca="1" si="603"/>
        <v>1305</v>
      </c>
      <c r="BD730" s="14">
        <f t="shared" ca="1" si="630"/>
        <v>195</v>
      </c>
      <c r="BE730" s="14">
        <f t="shared" ca="1" si="631"/>
        <v>195</v>
      </c>
      <c r="BF730" s="14">
        <f t="shared" ca="1" si="610"/>
        <v>1041464.9469999999</v>
      </c>
      <c r="BG730" s="15">
        <f ca="1">SUM(BE$12:BE730)</f>
        <v>530457.18200000003</v>
      </c>
      <c r="BH730" s="16">
        <f ca="1">SUM(BC$12:BC730)+SUMIF(BD$12:BD730, "&lt;0")</f>
        <v>511007.7649999999</v>
      </c>
      <c r="BJ730" s="9">
        <v>44901</v>
      </c>
      <c r="BK730" s="14">
        <f t="shared" ca="1" si="641"/>
        <v>1750</v>
      </c>
      <c r="BL730" s="14">
        <f t="shared" ca="1" si="650"/>
        <v>1750</v>
      </c>
      <c r="BM730" s="14">
        <f t="shared" ca="1" si="604"/>
        <v>1555</v>
      </c>
      <c r="BN730" s="14">
        <f t="shared" ca="1" si="632"/>
        <v>195</v>
      </c>
      <c r="BO730" s="14">
        <f t="shared" ca="1" si="633"/>
        <v>195</v>
      </c>
      <c r="BP730" s="14">
        <f t="shared" ca="1" si="611"/>
        <v>1203964.9469999999</v>
      </c>
      <c r="BQ730" s="15">
        <f ca="1">SUM(BO$12:BO730)</f>
        <v>614457.18199999991</v>
      </c>
      <c r="BR730" s="16">
        <f ca="1">SUM(BM$12:BM730)+SUMIF(BN$12:BN730, "&lt;0")</f>
        <v>589507.7649999999</v>
      </c>
      <c r="BT730" s="9">
        <v>44901</v>
      </c>
      <c r="BU730" s="14">
        <f t="shared" ca="1" si="619"/>
        <v>2000</v>
      </c>
      <c r="BV730" s="14">
        <f t="shared" ca="1" si="644"/>
        <v>2000</v>
      </c>
      <c r="BW730" s="14">
        <f t="shared" ca="1" si="605"/>
        <v>1619.290809851175</v>
      </c>
      <c r="BX730" s="14">
        <f t="shared" ca="1" si="620"/>
        <v>380.70919014882497</v>
      </c>
      <c r="BY730" s="14">
        <f t="shared" ca="1" si="621"/>
        <v>380.70919014882497</v>
      </c>
      <c r="BZ730" s="14">
        <f t="shared" ca="1" si="634"/>
        <v>1365489.5629979603</v>
      </c>
      <c r="CA730" s="15">
        <f ca="1">SUM(BY$12:BY730)</f>
        <v>697878.9941082322</v>
      </c>
      <c r="CB730" s="16">
        <f ca="1">SUM(BW$12:BW730)+SUMIF(BX$12:BX730, "&lt;0")</f>
        <v>667610.56888972828</v>
      </c>
      <c r="CD730" s="9">
        <v>44901</v>
      </c>
      <c r="CE730" s="14">
        <f t="shared" ca="1" si="642"/>
        <v>2500</v>
      </c>
      <c r="CF730" s="14">
        <f t="shared" ca="1" si="651"/>
        <v>2500</v>
      </c>
      <c r="CG730" s="14">
        <f t="shared" ca="1" si="606"/>
        <v>1686.334480622497</v>
      </c>
      <c r="CH730" s="14">
        <f t="shared" ca="1" si="635"/>
        <v>813.66551937750296</v>
      </c>
      <c r="CI730" s="14">
        <f t="shared" ca="1" si="636"/>
        <v>813.66551937750296</v>
      </c>
      <c r="CJ730" s="14">
        <f t="shared" ca="1" si="612"/>
        <v>1681287.2951667549</v>
      </c>
      <c r="CK730" s="15">
        <f ca="1">SUM(CI$12:CI730)</f>
        <v>857733.4804286469</v>
      </c>
      <c r="CL730" s="16">
        <f ca="1">SUM(CG$12:CG730)+SUMIF(CH$12:CH730, "&lt;0")</f>
        <v>823553.81473810785</v>
      </c>
    </row>
    <row r="731" spans="1:90" x14ac:dyDescent="0.2">
      <c r="A731" s="24">
        <v>44902</v>
      </c>
      <c r="B731" s="54">
        <f ca="1">IF($A731&gt;= $C$5,$C$6, INDEX('Historical Data'!$D$2:$D$745, MATCH(A731, 'Historical Data'!$B$2:$B$745, 0)))</f>
        <v>1295.6389999999997</v>
      </c>
      <c r="C731" s="14">
        <f t="shared" ca="1" si="645"/>
        <v>1295.6389999999994</v>
      </c>
      <c r="D731" s="14">
        <f t="shared" ca="1" si="613"/>
        <v>778.61999999999944</v>
      </c>
      <c r="E731" s="14">
        <f t="shared" ca="1" si="622"/>
        <v>517.01900000000023</v>
      </c>
      <c r="F731" s="14">
        <f t="shared" ca="1" si="614"/>
        <v>517.01900000000023</v>
      </c>
      <c r="G731" s="14">
        <f t="shared" ca="1" si="637"/>
        <v>909925.9359999944</v>
      </c>
      <c r="H731" s="15">
        <f ca="1">SUM(F$12:F731)</f>
        <v>462308.90500000049</v>
      </c>
      <c r="I731" s="16">
        <f ca="1">SUM(D$12:D731)+SUMIF(E$12:E731, "&lt;0")</f>
        <v>447617.03100000031</v>
      </c>
      <c r="J731" s="15"/>
      <c r="K731" s="9">
        <v>44902</v>
      </c>
      <c r="L731" s="14">
        <f t="shared" ca="1" si="638"/>
        <v>1788.5130798771124</v>
      </c>
      <c r="M731" s="14">
        <f t="shared" ca="1" si="646"/>
        <v>1788.5130798771129</v>
      </c>
      <c r="N731" s="14">
        <f t="shared" ca="1" si="599"/>
        <v>1271.4940798771122</v>
      </c>
      <c r="O731" s="14">
        <f t="shared" ca="1" si="623"/>
        <v>517.01900000000023</v>
      </c>
      <c r="P731" s="14">
        <f t="shared" ca="1" si="624"/>
        <v>517.01900000000023</v>
      </c>
      <c r="Q731" s="14">
        <f t="shared" ca="1" si="607"/>
        <v>1230786.9619999959</v>
      </c>
      <c r="R731" s="15">
        <f ca="1">SUM(P$12:P731)</f>
        <v>627914.5958387088</v>
      </c>
      <c r="S731" s="16">
        <f ca="1">SUM(N$12:N731)+SUMIF(O$12:O731, "&lt;0")</f>
        <v>602872.36616128951</v>
      </c>
      <c r="U731" s="9">
        <v>44902</v>
      </c>
      <c r="V731" s="14">
        <f t="shared" ca="1" si="639"/>
        <v>1250</v>
      </c>
      <c r="W731" s="14">
        <f t="shared" ca="1" si="647"/>
        <v>1250</v>
      </c>
      <c r="X731" s="14">
        <f t="shared" ca="1" si="600"/>
        <v>732.98099999999977</v>
      </c>
      <c r="Y731" s="14">
        <f t="shared" ca="1" si="625"/>
        <v>517.01900000000023</v>
      </c>
      <c r="Z731" s="14">
        <f t="shared" ca="1" si="626"/>
        <v>517.01900000000023</v>
      </c>
      <c r="AA731" s="14">
        <f t="shared" ca="1" si="608"/>
        <v>880214.94699999993</v>
      </c>
      <c r="AB731" s="15">
        <f ca="1">SUM(Z$12:Z731)</f>
        <v>446974.201</v>
      </c>
      <c r="AC731" s="16">
        <f ca="1">SUM(X$12:X731)+SUMIF(Y$12:Y731, "&lt;0")</f>
        <v>433240.74600000004</v>
      </c>
      <c r="AE731" s="9">
        <v>44902</v>
      </c>
      <c r="AF731" s="14">
        <f t="shared" ca="1" si="615"/>
        <v>2000</v>
      </c>
      <c r="AG731" s="14">
        <f t="shared" ca="1" si="643"/>
        <v>2000</v>
      </c>
      <c r="AH731" s="14">
        <f t="shared" ca="1" si="601"/>
        <v>1323.0495398252374</v>
      </c>
      <c r="AI731" s="14">
        <f t="shared" ca="1" si="616"/>
        <v>676.95046017476261</v>
      </c>
      <c r="AJ731" s="14">
        <f t="shared" ca="1" si="617"/>
        <v>676.95046017476261</v>
      </c>
      <c r="AK731" s="14">
        <f t="shared" ca="1" si="627"/>
        <v>1367489.5629979603</v>
      </c>
      <c r="AL731" s="15">
        <f ca="1">SUM(AJ$12:AJ731)</f>
        <v>698555.94456840702</v>
      </c>
      <c r="AM731" s="16">
        <f ca="1">SUM(AH$12:AH731)+SUMIF(AI$12:AI731, "&lt;0")</f>
        <v>668933.61842955346</v>
      </c>
      <c r="AO731" s="9">
        <v>44902</v>
      </c>
      <c r="AP731" s="14">
        <f t="shared" ca="1" si="618"/>
        <v>3000</v>
      </c>
      <c r="AQ731" s="14">
        <f t="shared" ca="1" si="648"/>
        <v>3000</v>
      </c>
      <c r="AR731" s="14">
        <f t="shared" ca="1" si="602"/>
        <v>1864.315480622497</v>
      </c>
      <c r="AS731" s="14">
        <f t="shared" ca="1" si="628"/>
        <v>1135.684519377503</v>
      </c>
      <c r="AT731" s="14">
        <f t="shared" ca="1" si="629"/>
        <v>1135.684519377503</v>
      </c>
      <c r="AU731" s="14">
        <f t="shared" ca="1" si="609"/>
        <v>1990390.7878561858</v>
      </c>
      <c r="AV731" s="15">
        <f ca="1">SUM(AT$12:AT731)</f>
        <v>1014869.1649480244</v>
      </c>
      <c r="AW731" s="16">
        <f ca="1">SUM(AR$12:AR731)+SUMIF(AS$12:AS731, "&lt;0")</f>
        <v>975521.62290816137</v>
      </c>
      <c r="AX731" s="15"/>
      <c r="AZ731" s="9">
        <v>44902</v>
      </c>
      <c r="BA731" s="14">
        <f t="shared" ca="1" si="640"/>
        <v>1500</v>
      </c>
      <c r="BB731" s="14">
        <f t="shared" ca="1" si="649"/>
        <v>1500</v>
      </c>
      <c r="BC731" s="14">
        <f t="shared" ca="1" si="603"/>
        <v>982.98099999999977</v>
      </c>
      <c r="BD731" s="14">
        <f t="shared" ca="1" si="630"/>
        <v>517.01900000000023</v>
      </c>
      <c r="BE731" s="14">
        <f t="shared" ca="1" si="631"/>
        <v>517.01900000000023</v>
      </c>
      <c r="BF731" s="14">
        <f t="shared" ca="1" si="610"/>
        <v>1042964.9469999999</v>
      </c>
      <c r="BG731" s="15">
        <f ca="1">SUM(BE$12:BE731)</f>
        <v>530974.201</v>
      </c>
      <c r="BH731" s="16">
        <f ca="1">SUM(BC$12:BC731)+SUMIF(BD$12:BD731, "&lt;0")</f>
        <v>511990.74599999993</v>
      </c>
      <c r="BJ731" s="9">
        <v>44902</v>
      </c>
      <c r="BK731" s="14">
        <f t="shared" ca="1" si="641"/>
        <v>1750</v>
      </c>
      <c r="BL731" s="14">
        <f t="shared" ca="1" si="650"/>
        <v>1750</v>
      </c>
      <c r="BM731" s="14">
        <f t="shared" ca="1" si="604"/>
        <v>1232.9809999999998</v>
      </c>
      <c r="BN731" s="14">
        <f t="shared" ca="1" si="632"/>
        <v>517.01900000000023</v>
      </c>
      <c r="BO731" s="14">
        <f t="shared" ca="1" si="633"/>
        <v>517.01900000000023</v>
      </c>
      <c r="BP731" s="14">
        <f t="shared" ca="1" si="611"/>
        <v>1205714.9469999999</v>
      </c>
      <c r="BQ731" s="15">
        <f ca="1">SUM(BO$12:BO731)</f>
        <v>614974.20099999988</v>
      </c>
      <c r="BR731" s="16">
        <f ca="1">SUM(BM$12:BM731)+SUMIF(BN$12:BN731, "&lt;0")</f>
        <v>590740.74599999993</v>
      </c>
      <c r="BT731" s="9">
        <v>44902</v>
      </c>
      <c r="BU731" s="14">
        <f t="shared" ca="1" si="619"/>
        <v>2000</v>
      </c>
      <c r="BV731" s="14">
        <f t="shared" ca="1" si="644"/>
        <v>2000</v>
      </c>
      <c r="BW731" s="14">
        <f t="shared" ca="1" si="605"/>
        <v>1323.0495398252374</v>
      </c>
      <c r="BX731" s="14">
        <f t="shared" ca="1" si="620"/>
        <v>676.95046017476261</v>
      </c>
      <c r="BY731" s="14">
        <f t="shared" ca="1" si="621"/>
        <v>676.95046017476261</v>
      </c>
      <c r="BZ731" s="14">
        <f t="shared" ca="1" si="634"/>
        <v>1367489.5629979603</v>
      </c>
      <c r="CA731" s="15">
        <f ca="1">SUM(BY$12:BY731)</f>
        <v>698555.94456840702</v>
      </c>
      <c r="CB731" s="16">
        <f ca="1">SUM(BW$12:BW731)+SUMIF(BX$12:BX731, "&lt;0")</f>
        <v>668933.61842955346</v>
      </c>
      <c r="CD731" s="9">
        <v>44902</v>
      </c>
      <c r="CE731" s="14">
        <f t="shared" ca="1" si="642"/>
        <v>2500</v>
      </c>
      <c r="CF731" s="14">
        <f t="shared" ca="1" si="651"/>
        <v>2500</v>
      </c>
      <c r="CG731" s="14">
        <f t="shared" ca="1" si="606"/>
        <v>1364.315480622497</v>
      </c>
      <c r="CH731" s="14">
        <f t="shared" ca="1" si="635"/>
        <v>1135.684519377503</v>
      </c>
      <c r="CI731" s="14">
        <f t="shared" ca="1" si="636"/>
        <v>1135.684519377503</v>
      </c>
      <c r="CJ731" s="14">
        <f t="shared" ca="1" si="612"/>
        <v>1683787.2951667549</v>
      </c>
      <c r="CK731" s="15">
        <f ca="1">SUM(CI$12:CI731)</f>
        <v>858869.16494802444</v>
      </c>
      <c r="CL731" s="16">
        <f ca="1">SUM(CG$12:CG731)+SUMIF(CH$12:CH731, "&lt;0")</f>
        <v>824918.13021873031</v>
      </c>
    </row>
    <row r="732" spans="1:90" x14ac:dyDescent="0.2">
      <c r="A732" s="24">
        <v>44903</v>
      </c>
      <c r="B732" s="54">
        <f ca="1">IF($A732&gt;= $C$5,$C$6, INDEX('Historical Data'!$D$2:$D$745, MATCH(A732, 'Historical Data'!$B$2:$B$745, 0)))</f>
        <v>1295.6389999999997</v>
      </c>
      <c r="C732" s="14">
        <f t="shared" ca="1" si="645"/>
        <v>1295.6389999999994</v>
      </c>
      <c r="D732" s="14">
        <f t="shared" ca="1" si="613"/>
        <v>734.35299999999961</v>
      </c>
      <c r="E732" s="14">
        <f t="shared" ca="1" si="622"/>
        <v>561.28600000000006</v>
      </c>
      <c r="F732" s="14">
        <f t="shared" ca="1" si="614"/>
        <v>561.28600000000006</v>
      </c>
      <c r="G732" s="14">
        <f t="shared" ca="1" si="637"/>
        <v>911221.57499999437</v>
      </c>
      <c r="H732" s="15">
        <f ca="1">SUM(F$12:F732)</f>
        <v>462870.19100000052</v>
      </c>
      <c r="I732" s="16">
        <f ca="1">SUM(D$12:D732)+SUMIF(E$12:E732, "&lt;0")</f>
        <v>448351.38400000031</v>
      </c>
      <c r="J732" s="15"/>
      <c r="K732" s="9">
        <v>44903</v>
      </c>
      <c r="L732" s="14">
        <f t="shared" ca="1" si="638"/>
        <v>1788.5130798771124</v>
      </c>
      <c r="M732" s="14">
        <f t="shared" ca="1" si="646"/>
        <v>1788.5130798771129</v>
      </c>
      <c r="N732" s="14">
        <f t="shared" ca="1" si="599"/>
        <v>1227.2270798771124</v>
      </c>
      <c r="O732" s="14">
        <f t="shared" ca="1" si="623"/>
        <v>561.28600000000006</v>
      </c>
      <c r="P732" s="14">
        <f t="shared" ca="1" si="624"/>
        <v>561.28600000000006</v>
      </c>
      <c r="Q732" s="14">
        <f t="shared" ca="1" si="607"/>
        <v>1232575.4750798729</v>
      </c>
      <c r="R732" s="15">
        <f ca="1">SUM(P$12:P732)</f>
        <v>628475.88183870877</v>
      </c>
      <c r="S732" s="16">
        <f ca="1">SUM(N$12:N732)+SUMIF(O$12:O732, "&lt;0")</f>
        <v>604099.59324116667</v>
      </c>
      <c r="U732" s="9">
        <v>44903</v>
      </c>
      <c r="V732" s="14">
        <f t="shared" ca="1" si="639"/>
        <v>1250</v>
      </c>
      <c r="W732" s="14">
        <f t="shared" ca="1" si="647"/>
        <v>1250</v>
      </c>
      <c r="X732" s="14">
        <f t="shared" ca="1" si="600"/>
        <v>688.71399999999994</v>
      </c>
      <c r="Y732" s="14">
        <f t="shared" ca="1" si="625"/>
        <v>561.28600000000006</v>
      </c>
      <c r="Z732" s="14">
        <f t="shared" ca="1" si="626"/>
        <v>561.28600000000006</v>
      </c>
      <c r="AA732" s="14">
        <f t="shared" ca="1" si="608"/>
        <v>881464.94699999993</v>
      </c>
      <c r="AB732" s="15">
        <f ca="1">SUM(Z$12:Z732)</f>
        <v>447535.48700000002</v>
      </c>
      <c r="AC732" s="16">
        <f ca="1">SUM(X$12:X732)+SUMIF(Y$12:Y732, "&lt;0")</f>
        <v>433929.46</v>
      </c>
      <c r="AE732" s="9">
        <v>44903</v>
      </c>
      <c r="AF732" s="14">
        <f t="shared" ca="1" si="615"/>
        <v>2000</v>
      </c>
      <c r="AG732" s="14">
        <f t="shared" ca="1" si="643"/>
        <v>2000</v>
      </c>
      <c r="AH732" s="14">
        <f t="shared" ca="1" si="601"/>
        <v>1304.5602697993002</v>
      </c>
      <c r="AI732" s="14">
        <f t="shared" ca="1" si="616"/>
        <v>695.43973020069984</v>
      </c>
      <c r="AJ732" s="14">
        <f t="shared" ca="1" si="617"/>
        <v>695.43973020069984</v>
      </c>
      <c r="AK732" s="14">
        <f t="shared" ca="1" si="627"/>
        <v>1369489.5629979603</v>
      </c>
      <c r="AL732" s="15">
        <f ca="1">SUM(AJ$12:AJ732)</f>
        <v>699251.38429860771</v>
      </c>
      <c r="AM732" s="16">
        <f ca="1">SUM(AH$12:AH732)+SUMIF(AI$12:AI732, "&lt;0")</f>
        <v>670238.17869935278</v>
      </c>
      <c r="AO732" s="9">
        <v>44903</v>
      </c>
      <c r="AP732" s="14">
        <f t="shared" ca="1" si="618"/>
        <v>3000</v>
      </c>
      <c r="AQ732" s="14">
        <f t="shared" ca="1" si="648"/>
        <v>3000</v>
      </c>
      <c r="AR732" s="14">
        <f t="shared" ca="1" si="602"/>
        <v>1820.048480622497</v>
      </c>
      <c r="AS732" s="14">
        <f t="shared" ca="1" si="628"/>
        <v>1179.951519377503</v>
      </c>
      <c r="AT732" s="14">
        <f t="shared" ca="1" si="629"/>
        <v>1179.951519377503</v>
      </c>
      <c r="AU732" s="14">
        <f t="shared" ca="1" si="609"/>
        <v>1993390.7878561858</v>
      </c>
      <c r="AV732" s="15">
        <f ca="1">SUM(AT$12:AT732)</f>
        <v>1016049.116467402</v>
      </c>
      <c r="AW732" s="16">
        <f ca="1">SUM(AR$12:AR732)+SUMIF(AS$12:AS732, "&lt;0")</f>
        <v>977341.67138878384</v>
      </c>
      <c r="AX732" s="15"/>
      <c r="AZ732" s="9">
        <v>44903</v>
      </c>
      <c r="BA732" s="14">
        <f t="shared" ca="1" si="640"/>
        <v>1500</v>
      </c>
      <c r="BB732" s="14">
        <f t="shared" ca="1" si="649"/>
        <v>1500</v>
      </c>
      <c r="BC732" s="14">
        <f t="shared" ca="1" si="603"/>
        <v>938.71399999999994</v>
      </c>
      <c r="BD732" s="14">
        <f t="shared" ca="1" si="630"/>
        <v>561.28600000000006</v>
      </c>
      <c r="BE732" s="14">
        <f t="shared" ca="1" si="631"/>
        <v>561.28600000000006</v>
      </c>
      <c r="BF732" s="14">
        <f t="shared" ca="1" si="610"/>
        <v>1044464.9469999999</v>
      </c>
      <c r="BG732" s="15">
        <f ca="1">SUM(BE$12:BE732)</f>
        <v>531535.48699999996</v>
      </c>
      <c r="BH732" s="16">
        <f ca="1">SUM(BC$12:BC732)+SUMIF(BD$12:BD732, "&lt;0")</f>
        <v>512929.4599999999</v>
      </c>
      <c r="BJ732" s="9">
        <v>44903</v>
      </c>
      <c r="BK732" s="14">
        <f t="shared" ca="1" si="641"/>
        <v>1750</v>
      </c>
      <c r="BL732" s="14">
        <f t="shared" ca="1" si="650"/>
        <v>1750</v>
      </c>
      <c r="BM732" s="14">
        <f t="shared" ca="1" si="604"/>
        <v>1188.7139999999999</v>
      </c>
      <c r="BN732" s="14">
        <f t="shared" ca="1" si="632"/>
        <v>561.28600000000006</v>
      </c>
      <c r="BO732" s="14">
        <f t="shared" ca="1" si="633"/>
        <v>561.28600000000006</v>
      </c>
      <c r="BP732" s="14">
        <f t="shared" ca="1" si="611"/>
        <v>1207464.9469999999</v>
      </c>
      <c r="BQ732" s="15">
        <f ca="1">SUM(BO$12:BO732)</f>
        <v>615535.48699999985</v>
      </c>
      <c r="BR732" s="16">
        <f ca="1">SUM(BM$12:BM732)+SUMIF(BN$12:BN732, "&lt;0")</f>
        <v>591929.46</v>
      </c>
      <c r="BT732" s="9">
        <v>44903</v>
      </c>
      <c r="BU732" s="14">
        <f t="shared" ca="1" si="619"/>
        <v>2000</v>
      </c>
      <c r="BV732" s="14">
        <f t="shared" ca="1" si="644"/>
        <v>2000</v>
      </c>
      <c r="BW732" s="14">
        <f t="shared" ca="1" si="605"/>
        <v>1304.5602697993002</v>
      </c>
      <c r="BX732" s="14">
        <f t="shared" ca="1" si="620"/>
        <v>695.43973020069984</v>
      </c>
      <c r="BY732" s="14">
        <f t="shared" ca="1" si="621"/>
        <v>695.43973020069984</v>
      </c>
      <c r="BZ732" s="14">
        <f t="shared" ca="1" si="634"/>
        <v>1369489.5629979603</v>
      </c>
      <c r="CA732" s="15">
        <f ca="1">SUM(BY$12:BY732)</f>
        <v>699251.38429860771</v>
      </c>
      <c r="CB732" s="16">
        <f ca="1">SUM(BW$12:BW732)+SUMIF(BX$12:BX732, "&lt;0")</f>
        <v>670238.17869935278</v>
      </c>
      <c r="CD732" s="9">
        <v>44903</v>
      </c>
      <c r="CE732" s="14">
        <f t="shared" ca="1" si="642"/>
        <v>2500</v>
      </c>
      <c r="CF732" s="14">
        <f t="shared" ca="1" si="651"/>
        <v>2500</v>
      </c>
      <c r="CG732" s="14">
        <f t="shared" ca="1" si="606"/>
        <v>1320.048480622497</v>
      </c>
      <c r="CH732" s="14">
        <f t="shared" ca="1" si="635"/>
        <v>1179.951519377503</v>
      </c>
      <c r="CI732" s="14">
        <f t="shared" ca="1" si="636"/>
        <v>1179.951519377503</v>
      </c>
      <c r="CJ732" s="14">
        <f t="shared" ca="1" si="612"/>
        <v>1686287.2951667549</v>
      </c>
      <c r="CK732" s="15">
        <f ca="1">SUM(CI$12:CI732)</f>
        <v>860049.11646740197</v>
      </c>
      <c r="CL732" s="16">
        <f ca="1">SUM(CG$12:CG732)+SUMIF(CH$12:CH732, "&lt;0")</f>
        <v>826238.17869935278</v>
      </c>
    </row>
    <row r="733" spans="1:90" x14ac:dyDescent="0.2">
      <c r="A733" s="24">
        <v>44904</v>
      </c>
      <c r="B733" s="54">
        <f ca="1">IF($A733&gt;= $C$5,$C$6, INDEX('Historical Data'!$D$2:$D$745, MATCH(A733, 'Historical Data'!$B$2:$B$745, 0)))</f>
        <v>1295.6389999999997</v>
      </c>
      <c r="C733" s="14">
        <f t="shared" ca="1" si="645"/>
        <v>1295.6389999999994</v>
      </c>
      <c r="D733" s="14">
        <f t="shared" ca="1" si="613"/>
        <v>98.51899999999705</v>
      </c>
      <c r="E733" s="14">
        <f t="shared" ca="1" si="622"/>
        <v>1197.1200000000026</v>
      </c>
      <c r="F733" s="14">
        <f t="shared" ca="1" si="614"/>
        <v>1197.1200000000026</v>
      </c>
      <c r="G733" s="14">
        <f t="shared" ca="1" si="637"/>
        <v>912517.21399999433</v>
      </c>
      <c r="H733" s="15">
        <f ca="1">SUM(F$12:F733)</f>
        <v>464067.31100000051</v>
      </c>
      <c r="I733" s="16">
        <f ca="1">SUM(D$12:D733)+SUMIF(E$12:E733, "&lt;0")</f>
        <v>448449.90300000028</v>
      </c>
      <c r="J733" s="15"/>
      <c r="K733" s="9">
        <v>44904</v>
      </c>
      <c r="L733" s="14">
        <f t="shared" ca="1" si="638"/>
        <v>1788.5130798771124</v>
      </c>
      <c r="M733" s="14">
        <f t="shared" ca="1" si="646"/>
        <v>1788.5130798771129</v>
      </c>
      <c r="N733" s="14">
        <f t="shared" ca="1" si="599"/>
        <v>591.39307987710981</v>
      </c>
      <c r="O733" s="14">
        <f t="shared" ca="1" si="623"/>
        <v>1197.1200000000026</v>
      </c>
      <c r="P733" s="14">
        <f t="shared" ca="1" si="624"/>
        <v>1197.1200000000026</v>
      </c>
      <c r="Q733" s="14">
        <f t="shared" ca="1" si="607"/>
        <v>1234363.9881597499</v>
      </c>
      <c r="R733" s="15">
        <f ca="1">SUM(P$12:P733)</f>
        <v>629673.00183870876</v>
      </c>
      <c r="S733" s="16">
        <f ca="1">SUM(N$12:N733)+SUMIF(O$12:O733, "&lt;0")</f>
        <v>604690.98632104381</v>
      </c>
      <c r="U733" s="9">
        <v>44904</v>
      </c>
      <c r="V733" s="14">
        <f t="shared" ca="1" si="639"/>
        <v>1250</v>
      </c>
      <c r="W733" s="14">
        <f t="shared" ca="1" si="647"/>
        <v>1250</v>
      </c>
      <c r="X733" s="14">
        <f t="shared" ca="1" si="600"/>
        <v>52.879999999997381</v>
      </c>
      <c r="Y733" s="14">
        <f t="shared" ca="1" si="625"/>
        <v>1197.1200000000026</v>
      </c>
      <c r="Z733" s="14">
        <f t="shared" ca="1" si="626"/>
        <v>1197.1200000000026</v>
      </c>
      <c r="AA733" s="14">
        <f t="shared" ca="1" si="608"/>
        <v>882714.94699999993</v>
      </c>
      <c r="AB733" s="15">
        <f ca="1">SUM(Z$12:Z733)</f>
        <v>448732.60700000002</v>
      </c>
      <c r="AC733" s="16">
        <f ca="1">SUM(X$12:X733)+SUMIF(Y$12:Y733, "&lt;0")</f>
        <v>433982.34</v>
      </c>
      <c r="AE733" s="9">
        <v>44904</v>
      </c>
      <c r="AF733" s="14">
        <f t="shared" ca="1" si="615"/>
        <v>2000</v>
      </c>
      <c r="AG733" s="14">
        <f t="shared" ca="1" si="643"/>
        <v>2000</v>
      </c>
      <c r="AH733" s="14">
        <f t="shared" ca="1" si="601"/>
        <v>694.50399977336019</v>
      </c>
      <c r="AI733" s="14">
        <f t="shared" ca="1" si="616"/>
        <v>1305.4960002266398</v>
      </c>
      <c r="AJ733" s="14">
        <f t="shared" ca="1" si="617"/>
        <v>1305.4960002266398</v>
      </c>
      <c r="AK733" s="14">
        <f t="shared" ca="1" si="627"/>
        <v>1371489.5629979603</v>
      </c>
      <c r="AL733" s="15">
        <f ca="1">SUM(AJ$12:AJ733)</f>
        <v>700556.88029883429</v>
      </c>
      <c r="AM733" s="16">
        <f ca="1">SUM(AH$12:AH733)+SUMIF(AI$12:AI733, "&lt;0")</f>
        <v>670932.68269912619</v>
      </c>
      <c r="AO733" s="9">
        <v>44904</v>
      </c>
      <c r="AP733" s="14">
        <f t="shared" ca="1" si="618"/>
        <v>3000</v>
      </c>
      <c r="AQ733" s="14">
        <f t="shared" ca="1" si="648"/>
        <v>3000</v>
      </c>
      <c r="AR733" s="14">
        <f t="shared" ca="1" si="602"/>
        <v>1184.2144806224946</v>
      </c>
      <c r="AS733" s="14">
        <f t="shared" ca="1" si="628"/>
        <v>1815.7855193775054</v>
      </c>
      <c r="AT733" s="14">
        <f t="shared" ca="1" si="629"/>
        <v>1815.7855193775054</v>
      </c>
      <c r="AU733" s="14">
        <f t="shared" ca="1" si="609"/>
        <v>1996390.7878561858</v>
      </c>
      <c r="AV733" s="15">
        <f ca="1">SUM(AT$12:AT733)</f>
        <v>1017864.9019867795</v>
      </c>
      <c r="AW733" s="16">
        <f ca="1">SUM(AR$12:AR733)+SUMIF(AS$12:AS733, "&lt;0")</f>
        <v>978525.88586940628</v>
      </c>
      <c r="AX733" s="15"/>
      <c r="AZ733" s="9">
        <v>44904</v>
      </c>
      <c r="BA733" s="14">
        <f t="shared" ca="1" si="640"/>
        <v>1500</v>
      </c>
      <c r="BB733" s="14">
        <f t="shared" ca="1" si="649"/>
        <v>1500</v>
      </c>
      <c r="BC733" s="14">
        <f t="shared" ca="1" si="603"/>
        <v>302.87999999999738</v>
      </c>
      <c r="BD733" s="14">
        <f t="shared" ca="1" si="630"/>
        <v>1197.1200000000026</v>
      </c>
      <c r="BE733" s="14">
        <f t="shared" ca="1" si="631"/>
        <v>1197.1200000000026</v>
      </c>
      <c r="BF733" s="14">
        <f t="shared" ca="1" si="610"/>
        <v>1045964.9469999999</v>
      </c>
      <c r="BG733" s="15">
        <f ca="1">SUM(BE$12:BE733)</f>
        <v>532732.60699999996</v>
      </c>
      <c r="BH733" s="16">
        <f ca="1">SUM(BC$12:BC733)+SUMIF(BD$12:BD733, "&lt;0")</f>
        <v>513232.33999999991</v>
      </c>
      <c r="BJ733" s="9">
        <v>44904</v>
      </c>
      <c r="BK733" s="14">
        <f t="shared" ca="1" si="641"/>
        <v>1750</v>
      </c>
      <c r="BL733" s="14">
        <f t="shared" ca="1" si="650"/>
        <v>1750</v>
      </c>
      <c r="BM733" s="14">
        <f t="shared" ca="1" si="604"/>
        <v>552.87999999999738</v>
      </c>
      <c r="BN733" s="14">
        <f t="shared" ca="1" si="632"/>
        <v>1197.1200000000026</v>
      </c>
      <c r="BO733" s="14">
        <f t="shared" ca="1" si="633"/>
        <v>1197.1200000000026</v>
      </c>
      <c r="BP733" s="14">
        <f t="shared" ca="1" si="611"/>
        <v>1209214.9469999999</v>
      </c>
      <c r="BQ733" s="15">
        <f ca="1">SUM(BO$12:BO733)</f>
        <v>616732.60699999984</v>
      </c>
      <c r="BR733" s="16">
        <f ca="1">SUM(BM$12:BM733)+SUMIF(BN$12:BN733, "&lt;0")</f>
        <v>592482.34</v>
      </c>
      <c r="BT733" s="9">
        <v>44904</v>
      </c>
      <c r="BU733" s="14">
        <f t="shared" ca="1" si="619"/>
        <v>2000</v>
      </c>
      <c r="BV733" s="14">
        <f t="shared" ca="1" si="644"/>
        <v>2000</v>
      </c>
      <c r="BW733" s="14">
        <f t="shared" ca="1" si="605"/>
        <v>694.50399977336019</v>
      </c>
      <c r="BX733" s="14">
        <f t="shared" ca="1" si="620"/>
        <v>1305.4960002266398</v>
      </c>
      <c r="BY733" s="14">
        <f t="shared" ca="1" si="621"/>
        <v>1305.4960002266398</v>
      </c>
      <c r="BZ733" s="14">
        <f t="shared" ca="1" si="634"/>
        <v>1371489.5629979603</v>
      </c>
      <c r="CA733" s="15">
        <f ca="1">SUM(BY$12:BY733)</f>
        <v>700556.88029883429</v>
      </c>
      <c r="CB733" s="16">
        <f ca="1">SUM(BW$12:BW733)+SUMIF(BX$12:BX733, "&lt;0")</f>
        <v>670932.68269912619</v>
      </c>
      <c r="CD733" s="9">
        <v>44904</v>
      </c>
      <c r="CE733" s="14">
        <f t="shared" ca="1" si="642"/>
        <v>2500</v>
      </c>
      <c r="CF733" s="14">
        <f t="shared" ca="1" si="651"/>
        <v>2500</v>
      </c>
      <c r="CG733" s="14">
        <f t="shared" ca="1" si="606"/>
        <v>694.50399977336019</v>
      </c>
      <c r="CH733" s="14">
        <f t="shared" ca="1" si="635"/>
        <v>1805.4960002266398</v>
      </c>
      <c r="CI733" s="14">
        <f t="shared" ca="1" si="636"/>
        <v>1805.4960002266398</v>
      </c>
      <c r="CJ733" s="14">
        <f t="shared" ca="1" si="612"/>
        <v>1688787.2951667549</v>
      </c>
      <c r="CK733" s="15">
        <f ca="1">SUM(CI$12:CI733)</f>
        <v>861854.61246762855</v>
      </c>
      <c r="CL733" s="16">
        <f ca="1">SUM(CG$12:CG733)+SUMIF(CH$12:CH733, "&lt;0")</f>
        <v>826932.68269912619</v>
      </c>
    </row>
    <row r="734" spans="1:90" x14ac:dyDescent="0.2">
      <c r="A734" s="24">
        <v>44905</v>
      </c>
      <c r="B734" s="54">
        <f ca="1">IF($A734&gt;= $C$5,$C$6, INDEX('Historical Data'!$D$2:$D$745, MATCH(A734, 'Historical Data'!$B$2:$B$745, 0)))</f>
        <v>1295.6389999999997</v>
      </c>
      <c r="C734" s="14">
        <f t="shared" ca="1" si="645"/>
        <v>1295.6389999999994</v>
      </c>
      <c r="D734" s="14">
        <f t="shared" ca="1" si="613"/>
        <v>0</v>
      </c>
      <c r="E734" s="14">
        <f t="shared" ca="1" si="622"/>
        <v>1295.6389999999997</v>
      </c>
      <c r="F734" s="14">
        <f t="shared" ca="1" si="614"/>
        <v>1295.6389999999997</v>
      </c>
      <c r="G734" s="14">
        <f t="shared" ca="1" si="637"/>
        <v>913812.8529999943</v>
      </c>
      <c r="H734" s="15">
        <f ca="1">SUM(F$12:F734)</f>
        <v>465362.95000000054</v>
      </c>
      <c r="I734" s="16">
        <f ca="1">SUM(D$12:D734)+SUMIF(E$12:E734, "&lt;0")</f>
        <v>448449.90300000028</v>
      </c>
      <c r="J734" s="15"/>
      <c r="K734" s="9">
        <v>44905</v>
      </c>
      <c r="L734" s="14">
        <f t="shared" ca="1" si="638"/>
        <v>1788.5130798771124</v>
      </c>
      <c r="M734" s="14">
        <f t="shared" ca="1" si="646"/>
        <v>1788.5130798771129</v>
      </c>
      <c r="N734" s="14">
        <f t="shared" ca="1" si="599"/>
        <v>229.71807987711418</v>
      </c>
      <c r="O734" s="14">
        <f t="shared" ca="1" si="623"/>
        <v>1558.7949999999983</v>
      </c>
      <c r="P734" s="14">
        <f t="shared" ca="1" si="624"/>
        <v>1558.7949999999983</v>
      </c>
      <c r="Q734" s="14">
        <f t="shared" ca="1" si="607"/>
        <v>1236152.5012396269</v>
      </c>
      <c r="R734" s="15">
        <f ca="1">SUM(P$12:P734)</f>
        <v>631231.7968387088</v>
      </c>
      <c r="S734" s="16">
        <f ca="1">SUM(N$12:N734)+SUMIF(O$12:O734, "&lt;0")</f>
        <v>604920.70440092089</v>
      </c>
      <c r="U734" s="9">
        <v>44905</v>
      </c>
      <c r="V734" s="14">
        <f t="shared" ca="1" si="639"/>
        <v>1250</v>
      </c>
      <c r="W734" s="14">
        <f t="shared" ca="1" si="647"/>
        <v>1250</v>
      </c>
      <c r="X734" s="14">
        <f t="shared" ca="1" si="600"/>
        <v>0</v>
      </c>
      <c r="Y734" s="14">
        <f t="shared" ca="1" si="625"/>
        <v>1250</v>
      </c>
      <c r="Z734" s="14">
        <f t="shared" ca="1" si="626"/>
        <v>1250</v>
      </c>
      <c r="AA734" s="14">
        <f t="shared" ca="1" si="608"/>
        <v>883964.94699999993</v>
      </c>
      <c r="AB734" s="15">
        <f ca="1">SUM(Z$12:Z734)</f>
        <v>449982.60700000002</v>
      </c>
      <c r="AC734" s="16">
        <f ca="1">SUM(X$12:X734)+SUMIF(Y$12:Y734, "&lt;0")</f>
        <v>433982.34</v>
      </c>
      <c r="AE734" s="9">
        <v>44905</v>
      </c>
      <c r="AF734" s="14">
        <f t="shared" ca="1" si="615"/>
        <v>2000</v>
      </c>
      <c r="AG734" s="14">
        <f t="shared" ca="1" si="643"/>
        <v>2000</v>
      </c>
      <c r="AH734" s="14">
        <f t="shared" ca="1" si="601"/>
        <v>358.60672974742738</v>
      </c>
      <c r="AI734" s="14">
        <f t="shared" ca="1" si="616"/>
        <v>1641.3932702525726</v>
      </c>
      <c r="AJ734" s="14">
        <f t="shared" ca="1" si="617"/>
        <v>1641.3932702525726</v>
      </c>
      <c r="AK734" s="14">
        <f t="shared" ca="1" si="627"/>
        <v>1373489.5629979603</v>
      </c>
      <c r="AL734" s="15">
        <f ca="1">SUM(AJ$12:AJ734)</f>
        <v>702198.27356908692</v>
      </c>
      <c r="AM734" s="16">
        <f ca="1">SUM(AH$12:AH734)+SUMIF(AI$12:AI734, "&lt;0")</f>
        <v>671291.28942887357</v>
      </c>
      <c r="AO734" s="9">
        <v>44905</v>
      </c>
      <c r="AP734" s="14">
        <f t="shared" ca="1" si="618"/>
        <v>3000</v>
      </c>
      <c r="AQ734" s="14">
        <f t="shared" ca="1" si="648"/>
        <v>3000</v>
      </c>
      <c r="AR734" s="14">
        <f t="shared" ca="1" si="602"/>
        <v>822.53948062249901</v>
      </c>
      <c r="AS734" s="14">
        <f t="shared" ca="1" si="628"/>
        <v>2177.460519377501</v>
      </c>
      <c r="AT734" s="14">
        <f t="shared" ca="1" si="629"/>
        <v>2177.460519377501</v>
      </c>
      <c r="AU734" s="14">
        <f t="shared" ca="1" si="609"/>
        <v>1999390.7878561858</v>
      </c>
      <c r="AV734" s="15">
        <f ca="1">SUM(AT$12:AT734)</f>
        <v>1020042.362506157</v>
      </c>
      <c r="AW734" s="16">
        <f ca="1">SUM(AR$12:AR734)+SUMIF(AS$12:AS734, "&lt;0")</f>
        <v>979348.42535002879</v>
      </c>
      <c r="AX734" s="15"/>
      <c r="AZ734" s="9">
        <v>44905</v>
      </c>
      <c r="BA734" s="14">
        <f t="shared" ca="1" si="640"/>
        <v>1500</v>
      </c>
      <c r="BB734" s="14">
        <f t="shared" ca="1" si="649"/>
        <v>1500</v>
      </c>
      <c r="BC734" s="14">
        <f t="shared" ca="1" si="603"/>
        <v>0</v>
      </c>
      <c r="BD734" s="14">
        <f t="shared" ca="1" si="630"/>
        <v>1500</v>
      </c>
      <c r="BE734" s="14">
        <f t="shared" ca="1" si="631"/>
        <v>1500</v>
      </c>
      <c r="BF734" s="14">
        <f t="shared" ca="1" si="610"/>
        <v>1047464.9469999999</v>
      </c>
      <c r="BG734" s="15">
        <f ca="1">SUM(BE$12:BE734)</f>
        <v>534232.60699999996</v>
      </c>
      <c r="BH734" s="16">
        <f ca="1">SUM(BC$12:BC734)+SUMIF(BD$12:BD734, "&lt;0")</f>
        <v>513232.33999999991</v>
      </c>
      <c r="BJ734" s="9">
        <v>44905</v>
      </c>
      <c r="BK734" s="14">
        <f t="shared" ca="1" si="641"/>
        <v>1750</v>
      </c>
      <c r="BL734" s="14">
        <f t="shared" ca="1" si="650"/>
        <v>1750</v>
      </c>
      <c r="BM734" s="14">
        <f t="shared" ca="1" si="604"/>
        <v>191.20500000000175</v>
      </c>
      <c r="BN734" s="14">
        <f t="shared" ca="1" si="632"/>
        <v>1558.7949999999983</v>
      </c>
      <c r="BO734" s="14">
        <f t="shared" ca="1" si="633"/>
        <v>1558.7949999999983</v>
      </c>
      <c r="BP734" s="14">
        <f t="shared" ca="1" si="611"/>
        <v>1210964.9469999999</v>
      </c>
      <c r="BQ734" s="15">
        <f ca="1">SUM(BO$12:BO734)</f>
        <v>618291.40199999989</v>
      </c>
      <c r="BR734" s="16">
        <f ca="1">SUM(BM$12:BM734)+SUMIF(BN$12:BN734, "&lt;0")</f>
        <v>592673.54499999993</v>
      </c>
      <c r="BT734" s="9">
        <v>44905</v>
      </c>
      <c r="BU734" s="14">
        <f t="shared" ca="1" si="619"/>
        <v>2000</v>
      </c>
      <c r="BV734" s="14">
        <f t="shared" ca="1" si="644"/>
        <v>2000</v>
      </c>
      <c r="BW734" s="14">
        <f t="shared" ca="1" si="605"/>
        <v>358.60672974742738</v>
      </c>
      <c r="BX734" s="14">
        <f t="shared" ca="1" si="620"/>
        <v>1641.3932702525726</v>
      </c>
      <c r="BY734" s="14">
        <f t="shared" ca="1" si="621"/>
        <v>1641.3932702525726</v>
      </c>
      <c r="BZ734" s="14">
        <f t="shared" ca="1" si="634"/>
        <v>1373489.5629979603</v>
      </c>
      <c r="CA734" s="15">
        <f ca="1">SUM(BY$12:BY734)</f>
        <v>702198.27356908692</v>
      </c>
      <c r="CB734" s="16">
        <f ca="1">SUM(BW$12:BW734)+SUMIF(BX$12:BX734, "&lt;0")</f>
        <v>671291.28942887357</v>
      </c>
      <c r="CD734" s="9">
        <v>44905</v>
      </c>
      <c r="CE734" s="14">
        <f t="shared" ca="1" si="642"/>
        <v>2500</v>
      </c>
      <c r="CF734" s="14">
        <f t="shared" ca="1" si="651"/>
        <v>2500</v>
      </c>
      <c r="CG734" s="14">
        <f t="shared" ca="1" si="606"/>
        <v>358.60672974742738</v>
      </c>
      <c r="CH734" s="14">
        <f t="shared" ca="1" si="635"/>
        <v>2141.3932702525726</v>
      </c>
      <c r="CI734" s="14">
        <f t="shared" ca="1" si="636"/>
        <v>2141.3932702525726</v>
      </c>
      <c r="CJ734" s="14">
        <f t="shared" ca="1" si="612"/>
        <v>1691287.2951667549</v>
      </c>
      <c r="CK734" s="15">
        <f ca="1">SUM(CI$12:CI734)</f>
        <v>863996.00573788118</v>
      </c>
      <c r="CL734" s="16">
        <f ca="1">SUM(CG$12:CG734)+SUMIF(CH$12:CH734, "&lt;0")</f>
        <v>827291.28942887357</v>
      </c>
    </row>
    <row r="735" spans="1:90" x14ac:dyDescent="0.2">
      <c r="A735" s="24">
        <v>44906</v>
      </c>
      <c r="B735" s="54">
        <f ca="1">IF($A735&gt;= $C$5,$C$6, INDEX('Historical Data'!$D$2:$D$745, MATCH(A735, 'Historical Data'!$B$2:$B$745, 0)))</f>
        <v>1295.6389999999997</v>
      </c>
      <c r="C735" s="14">
        <f t="shared" ca="1" si="645"/>
        <v>1295.6389999999994</v>
      </c>
      <c r="D735" s="14">
        <f t="shared" ca="1" si="613"/>
        <v>553.36400000000231</v>
      </c>
      <c r="E735" s="14">
        <f t="shared" ca="1" si="622"/>
        <v>742.27499999999736</v>
      </c>
      <c r="F735" s="14">
        <f t="shared" ca="1" si="614"/>
        <v>742.27499999999736</v>
      </c>
      <c r="G735" s="14">
        <f t="shared" ca="1" si="637"/>
        <v>915108.49199999426</v>
      </c>
      <c r="H735" s="15">
        <f ca="1">SUM(F$12:F735)</f>
        <v>466105.22500000056</v>
      </c>
      <c r="I735" s="16">
        <f ca="1">SUM(D$12:D735)+SUMIF(E$12:E735, "&lt;0")</f>
        <v>449003.26700000028</v>
      </c>
      <c r="J735" s="15"/>
      <c r="K735" s="9">
        <v>44906</v>
      </c>
      <c r="L735" s="14">
        <f t="shared" ca="1" si="638"/>
        <v>1788.5130798771124</v>
      </c>
      <c r="M735" s="14">
        <f t="shared" ca="1" si="646"/>
        <v>1788.5130798771129</v>
      </c>
      <c r="N735" s="14">
        <f t="shared" ca="1" si="599"/>
        <v>1309.3940798771137</v>
      </c>
      <c r="O735" s="14">
        <f t="shared" ca="1" si="623"/>
        <v>479.11899999999878</v>
      </c>
      <c r="P735" s="14">
        <f t="shared" ca="1" si="624"/>
        <v>479.11899999999878</v>
      </c>
      <c r="Q735" s="14">
        <f t="shared" ca="1" si="607"/>
        <v>1237941.0143195039</v>
      </c>
      <c r="R735" s="15">
        <f ca="1">SUM(P$12:P735)</f>
        <v>631710.91583870875</v>
      </c>
      <c r="S735" s="16">
        <f ca="1">SUM(N$12:N735)+SUMIF(O$12:O735, "&lt;0")</f>
        <v>606230.09848079795</v>
      </c>
      <c r="U735" s="9">
        <v>44906</v>
      </c>
      <c r="V735" s="14">
        <f t="shared" ca="1" si="639"/>
        <v>1250</v>
      </c>
      <c r="W735" s="14">
        <f t="shared" ca="1" si="647"/>
        <v>1250</v>
      </c>
      <c r="X735" s="14">
        <f t="shared" ca="1" si="600"/>
        <v>462.08600000000297</v>
      </c>
      <c r="Y735" s="14">
        <f t="shared" ca="1" si="625"/>
        <v>787.91399999999703</v>
      </c>
      <c r="Z735" s="14">
        <f t="shared" ca="1" si="626"/>
        <v>787.91399999999703</v>
      </c>
      <c r="AA735" s="14">
        <f t="shared" ca="1" si="608"/>
        <v>885214.94699999993</v>
      </c>
      <c r="AB735" s="15">
        <f ca="1">SUM(Z$12:Z735)</f>
        <v>450770.52100000001</v>
      </c>
      <c r="AC735" s="16">
        <f ca="1">SUM(X$12:X735)+SUMIF(Y$12:Y735, "&lt;0")</f>
        <v>434444.42600000004</v>
      </c>
      <c r="AE735" s="9">
        <v>44906</v>
      </c>
      <c r="AF735" s="14">
        <f t="shared" ca="1" si="615"/>
        <v>2000</v>
      </c>
      <c r="AG735" s="14">
        <f t="shared" ca="1" si="643"/>
        <v>2000</v>
      </c>
      <c r="AH735" s="14">
        <f t="shared" ca="1" si="601"/>
        <v>1464.0604597214892</v>
      </c>
      <c r="AI735" s="14">
        <f t="shared" ca="1" si="616"/>
        <v>535.93954027851078</v>
      </c>
      <c r="AJ735" s="14">
        <f t="shared" ca="1" si="617"/>
        <v>535.93954027851078</v>
      </c>
      <c r="AK735" s="14">
        <f t="shared" ca="1" si="627"/>
        <v>1375489.5629979603</v>
      </c>
      <c r="AL735" s="15">
        <f ca="1">SUM(AJ$12:AJ735)</f>
        <v>702734.21310936543</v>
      </c>
      <c r="AM735" s="16">
        <f ca="1">SUM(AH$12:AH735)+SUMIF(AI$12:AI735, "&lt;0")</f>
        <v>672755.34988859505</v>
      </c>
      <c r="AO735" s="9">
        <v>44906</v>
      </c>
      <c r="AP735" s="14">
        <f t="shared" ca="1" si="618"/>
        <v>3000</v>
      </c>
      <c r="AQ735" s="14">
        <f t="shared" ca="1" si="648"/>
        <v>3000</v>
      </c>
      <c r="AR735" s="14">
        <f t="shared" ca="1" si="602"/>
        <v>1902.2154806224985</v>
      </c>
      <c r="AS735" s="14">
        <f t="shared" ca="1" si="628"/>
        <v>1097.7845193775015</v>
      </c>
      <c r="AT735" s="14">
        <f t="shared" ca="1" si="629"/>
        <v>1097.7845193775015</v>
      </c>
      <c r="AU735" s="14">
        <f t="shared" ca="1" si="609"/>
        <v>2002390.7878561858</v>
      </c>
      <c r="AV735" s="15">
        <f ca="1">SUM(AT$12:AT735)</f>
        <v>1021140.1470255345</v>
      </c>
      <c r="AW735" s="16">
        <f ca="1">SUM(AR$12:AR735)+SUMIF(AS$12:AS735, "&lt;0")</f>
        <v>981250.64083065127</v>
      </c>
      <c r="AX735" s="15"/>
      <c r="AZ735" s="9">
        <v>44906</v>
      </c>
      <c r="BA735" s="14">
        <f t="shared" ca="1" si="640"/>
        <v>1500</v>
      </c>
      <c r="BB735" s="14">
        <f t="shared" ca="1" si="649"/>
        <v>1500</v>
      </c>
      <c r="BC735" s="14">
        <f t="shared" ca="1" si="603"/>
        <v>962.08600000000297</v>
      </c>
      <c r="BD735" s="14">
        <f t="shared" ca="1" si="630"/>
        <v>537.91399999999703</v>
      </c>
      <c r="BE735" s="14">
        <f t="shared" ca="1" si="631"/>
        <v>537.91399999999703</v>
      </c>
      <c r="BF735" s="14">
        <f t="shared" ca="1" si="610"/>
        <v>1048964.9469999999</v>
      </c>
      <c r="BG735" s="15">
        <f ca="1">SUM(BE$12:BE735)</f>
        <v>534770.52099999995</v>
      </c>
      <c r="BH735" s="16">
        <f ca="1">SUM(BC$12:BC735)+SUMIF(BD$12:BD735, "&lt;0")</f>
        <v>514194.42599999992</v>
      </c>
      <c r="BJ735" s="9">
        <v>44906</v>
      </c>
      <c r="BK735" s="14">
        <f t="shared" ca="1" si="641"/>
        <v>1750</v>
      </c>
      <c r="BL735" s="14">
        <f t="shared" ca="1" si="650"/>
        <v>1750</v>
      </c>
      <c r="BM735" s="14">
        <f t="shared" ca="1" si="604"/>
        <v>1270.8810000000012</v>
      </c>
      <c r="BN735" s="14">
        <f t="shared" ca="1" si="632"/>
        <v>479.11899999999878</v>
      </c>
      <c r="BO735" s="14">
        <f t="shared" ca="1" si="633"/>
        <v>479.11899999999878</v>
      </c>
      <c r="BP735" s="14">
        <f t="shared" ca="1" si="611"/>
        <v>1212714.9469999999</v>
      </c>
      <c r="BQ735" s="15">
        <f ca="1">SUM(BO$12:BO735)</f>
        <v>618770.52099999983</v>
      </c>
      <c r="BR735" s="16">
        <f ca="1">SUM(BM$12:BM735)+SUMIF(BN$12:BN735, "&lt;0")</f>
        <v>593944.42599999998</v>
      </c>
      <c r="BT735" s="9">
        <v>44906</v>
      </c>
      <c r="BU735" s="14">
        <f t="shared" ca="1" si="619"/>
        <v>2000</v>
      </c>
      <c r="BV735" s="14">
        <f t="shared" ca="1" si="644"/>
        <v>2000</v>
      </c>
      <c r="BW735" s="14">
        <f t="shared" ca="1" si="605"/>
        <v>1464.0604597214892</v>
      </c>
      <c r="BX735" s="14">
        <f t="shared" ca="1" si="620"/>
        <v>535.93954027851078</v>
      </c>
      <c r="BY735" s="14">
        <f t="shared" ca="1" si="621"/>
        <v>535.93954027851078</v>
      </c>
      <c r="BZ735" s="14">
        <f t="shared" ca="1" si="634"/>
        <v>1375489.5629979603</v>
      </c>
      <c r="CA735" s="15">
        <f ca="1">SUM(BY$12:BY735)</f>
        <v>702734.21310936543</v>
      </c>
      <c r="CB735" s="16">
        <f ca="1">SUM(BW$12:BW735)+SUMIF(BX$12:BX735, "&lt;0")</f>
        <v>672755.34988859505</v>
      </c>
      <c r="CD735" s="9">
        <v>44906</v>
      </c>
      <c r="CE735" s="14">
        <f t="shared" ca="1" si="642"/>
        <v>2500</v>
      </c>
      <c r="CF735" s="14">
        <f t="shared" ca="1" si="651"/>
        <v>2500</v>
      </c>
      <c r="CG735" s="14">
        <f t="shared" ca="1" si="606"/>
        <v>1464.0604597214892</v>
      </c>
      <c r="CH735" s="14">
        <f t="shared" ca="1" si="635"/>
        <v>1035.9395402785108</v>
      </c>
      <c r="CI735" s="14">
        <f t="shared" ca="1" si="636"/>
        <v>1035.9395402785108</v>
      </c>
      <c r="CJ735" s="14">
        <f t="shared" ca="1" si="612"/>
        <v>1693787.2951667549</v>
      </c>
      <c r="CK735" s="15">
        <f ca="1">SUM(CI$12:CI735)</f>
        <v>865031.94527815969</v>
      </c>
      <c r="CL735" s="16">
        <f ca="1">SUM(CG$12:CG735)+SUMIF(CH$12:CH735, "&lt;0")</f>
        <v>828755.34988859505</v>
      </c>
    </row>
    <row r="736" spans="1:90" x14ac:dyDescent="0.2">
      <c r="A736" s="24">
        <v>44907</v>
      </c>
      <c r="B736" s="54">
        <f ca="1">IF($A736&gt;= $C$5,$C$6, INDEX('Historical Data'!$D$2:$D$745, MATCH(A736, 'Historical Data'!$B$2:$B$745, 0)))</f>
        <v>1295.6389999999997</v>
      </c>
      <c r="C736" s="14">
        <f t="shared" ca="1" si="645"/>
        <v>1295.6389999999994</v>
      </c>
      <c r="D736" s="14">
        <f t="shared" ca="1" si="613"/>
        <v>1121.5609999999983</v>
      </c>
      <c r="E736" s="14">
        <f t="shared" ca="1" si="622"/>
        <v>174.07800000000134</v>
      </c>
      <c r="F736" s="14">
        <f t="shared" ca="1" si="614"/>
        <v>174.07800000000134</v>
      </c>
      <c r="G736" s="14">
        <f t="shared" ca="1" si="637"/>
        <v>916404.13099999423</v>
      </c>
      <c r="H736" s="15">
        <f ca="1">SUM(F$12:F736)</f>
        <v>466279.30300000054</v>
      </c>
      <c r="I736" s="16">
        <f ca="1">SUM(D$12:D736)+SUMIF(E$12:E736, "&lt;0")</f>
        <v>450124.82800000027</v>
      </c>
      <c r="J736" s="15"/>
      <c r="K736" s="9">
        <v>44907</v>
      </c>
      <c r="L736" s="14">
        <f t="shared" ca="1" si="638"/>
        <v>1788.5130798771124</v>
      </c>
      <c r="M736" s="14">
        <f t="shared" ca="1" si="646"/>
        <v>1788.5130798771129</v>
      </c>
      <c r="N736" s="14">
        <f t="shared" ca="1" si="599"/>
        <v>1614.4350798771111</v>
      </c>
      <c r="O736" s="14">
        <f t="shared" ca="1" si="623"/>
        <v>174.07800000000134</v>
      </c>
      <c r="P736" s="14">
        <f t="shared" ca="1" si="624"/>
        <v>174.07800000000134</v>
      </c>
      <c r="Q736" s="14">
        <f t="shared" ca="1" si="607"/>
        <v>1239729.5273993809</v>
      </c>
      <c r="R736" s="15">
        <f ca="1">SUM(P$12:P736)</f>
        <v>631884.99383870873</v>
      </c>
      <c r="S736" s="16">
        <f ca="1">SUM(N$12:N736)+SUMIF(O$12:O736, "&lt;0")</f>
        <v>607844.5335606751</v>
      </c>
      <c r="U736" s="9">
        <v>44907</v>
      </c>
      <c r="V736" s="14">
        <f t="shared" ca="1" si="639"/>
        <v>1250</v>
      </c>
      <c r="W736" s="14">
        <f t="shared" ca="1" si="647"/>
        <v>1250</v>
      </c>
      <c r="X736" s="14">
        <f t="shared" ca="1" si="600"/>
        <v>1075.9219999999987</v>
      </c>
      <c r="Y736" s="14">
        <f t="shared" ca="1" si="625"/>
        <v>174.07800000000134</v>
      </c>
      <c r="Z736" s="14">
        <f t="shared" ca="1" si="626"/>
        <v>174.07800000000134</v>
      </c>
      <c r="AA736" s="14">
        <f t="shared" ca="1" si="608"/>
        <v>886464.94699999993</v>
      </c>
      <c r="AB736" s="15">
        <f ca="1">SUM(Z$12:Z736)</f>
        <v>450944.59899999999</v>
      </c>
      <c r="AC736" s="16">
        <f ca="1">SUM(X$12:X736)+SUMIF(Y$12:Y736, "&lt;0")</f>
        <v>435520.34800000006</v>
      </c>
      <c r="AE736" s="9">
        <v>44907</v>
      </c>
      <c r="AF736" s="14">
        <f t="shared" ca="1" si="615"/>
        <v>2000</v>
      </c>
      <c r="AG736" s="14">
        <f t="shared" ca="1" si="643"/>
        <v>2000</v>
      </c>
      <c r="AH736" s="14">
        <f t="shared" ca="1" si="601"/>
        <v>1794.8791896955495</v>
      </c>
      <c r="AI736" s="14">
        <f t="shared" ca="1" si="616"/>
        <v>205.12081030445052</v>
      </c>
      <c r="AJ736" s="14">
        <f t="shared" ca="1" si="617"/>
        <v>205.12081030445052</v>
      </c>
      <c r="AK736" s="14">
        <f t="shared" ca="1" si="627"/>
        <v>1377489.5629979603</v>
      </c>
      <c r="AL736" s="15">
        <f ca="1">SUM(AJ$12:AJ736)</f>
        <v>702939.33391966985</v>
      </c>
      <c r="AM736" s="16">
        <f ca="1">SUM(AH$12:AH736)+SUMIF(AI$12:AI736, "&lt;0")</f>
        <v>674550.22907829063</v>
      </c>
      <c r="AO736" s="9">
        <v>44907</v>
      </c>
      <c r="AP736" s="14">
        <f t="shared" ca="1" si="618"/>
        <v>3000</v>
      </c>
      <c r="AQ736" s="14">
        <f t="shared" ca="1" si="648"/>
        <v>3000</v>
      </c>
      <c r="AR736" s="14">
        <f t="shared" ca="1" si="602"/>
        <v>2207.2564806224959</v>
      </c>
      <c r="AS736" s="14">
        <f t="shared" ca="1" si="628"/>
        <v>792.74351937750407</v>
      </c>
      <c r="AT736" s="14">
        <f t="shared" ca="1" si="629"/>
        <v>792.74351937750407</v>
      </c>
      <c r="AU736" s="14">
        <f t="shared" ca="1" si="609"/>
        <v>2005390.7878561858</v>
      </c>
      <c r="AV736" s="15">
        <f ca="1">SUM(AT$12:AT736)</f>
        <v>1021932.8905449121</v>
      </c>
      <c r="AW736" s="16">
        <f ca="1">SUM(AR$12:AR736)+SUMIF(AS$12:AS736, "&lt;0")</f>
        <v>983457.89731127373</v>
      </c>
      <c r="AX736" s="15"/>
      <c r="AZ736" s="9">
        <v>44907</v>
      </c>
      <c r="BA736" s="14">
        <f t="shared" ca="1" si="640"/>
        <v>1500</v>
      </c>
      <c r="BB736" s="14">
        <f t="shared" ca="1" si="649"/>
        <v>1500</v>
      </c>
      <c r="BC736" s="14">
        <f t="shared" ca="1" si="603"/>
        <v>1325.9219999999987</v>
      </c>
      <c r="BD736" s="14">
        <f t="shared" ca="1" si="630"/>
        <v>174.07800000000134</v>
      </c>
      <c r="BE736" s="14">
        <f t="shared" ca="1" si="631"/>
        <v>174.07800000000134</v>
      </c>
      <c r="BF736" s="14">
        <f t="shared" ca="1" si="610"/>
        <v>1050464.9469999999</v>
      </c>
      <c r="BG736" s="15">
        <f ca="1">SUM(BE$12:BE736)</f>
        <v>534944.59899999993</v>
      </c>
      <c r="BH736" s="16">
        <f ca="1">SUM(BC$12:BC736)+SUMIF(BD$12:BD736, "&lt;0")</f>
        <v>515520.34799999994</v>
      </c>
      <c r="BJ736" s="9">
        <v>44907</v>
      </c>
      <c r="BK736" s="14">
        <f t="shared" ca="1" si="641"/>
        <v>1750</v>
      </c>
      <c r="BL736" s="14">
        <f t="shared" ca="1" si="650"/>
        <v>1750</v>
      </c>
      <c r="BM736" s="14">
        <f t="shared" ca="1" si="604"/>
        <v>1575.9219999999987</v>
      </c>
      <c r="BN736" s="14">
        <f t="shared" ca="1" si="632"/>
        <v>174.07800000000134</v>
      </c>
      <c r="BO736" s="14">
        <f t="shared" ca="1" si="633"/>
        <v>174.07800000000134</v>
      </c>
      <c r="BP736" s="14">
        <f t="shared" ca="1" si="611"/>
        <v>1214464.9469999999</v>
      </c>
      <c r="BQ736" s="15">
        <f ca="1">SUM(BO$12:BO736)</f>
        <v>618944.59899999981</v>
      </c>
      <c r="BR736" s="16">
        <f ca="1">SUM(BM$12:BM736)+SUMIF(BN$12:BN736, "&lt;0")</f>
        <v>595520.348</v>
      </c>
      <c r="BT736" s="9">
        <v>44907</v>
      </c>
      <c r="BU736" s="14">
        <f t="shared" ca="1" si="619"/>
        <v>2000</v>
      </c>
      <c r="BV736" s="14">
        <f t="shared" ca="1" si="644"/>
        <v>2000</v>
      </c>
      <c r="BW736" s="14">
        <f t="shared" ca="1" si="605"/>
        <v>1794.8791896955495</v>
      </c>
      <c r="BX736" s="14">
        <f t="shared" ca="1" si="620"/>
        <v>205.12081030445052</v>
      </c>
      <c r="BY736" s="14">
        <f t="shared" ca="1" si="621"/>
        <v>205.12081030445052</v>
      </c>
      <c r="BZ736" s="14">
        <f t="shared" ca="1" si="634"/>
        <v>1377489.5629979603</v>
      </c>
      <c r="CA736" s="15">
        <f ca="1">SUM(BY$12:BY736)</f>
        <v>702939.33391966985</v>
      </c>
      <c r="CB736" s="16">
        <f ca="1">SUM(BW$12:BW736)+SUMIF(BX$12:BX736, "&lt;0")</f>
        <v>674550.22907829063</v>
      </c>
      <c r="CD736" s="9">
        <v>44907</v>
      </c>
      <c r="CE736" s="14">
        <f t="shared" ca="1" si="642"/>
        <v>2500</v>
      </c>
      <c r="CF736" s="14">
        <f t="shared" ca="1" si="651"/>
        <v>2500</v>
      </c>
      <c r="CG736" s="14">
        <f t="shared" ca="1" si="606"/>
        <v>1794.8791896955495</v>
      </c>
      <c r="CH736" s="14">
        <f t="shared" ca="1" si="635"/>
        <v>705.12081030445052</v>
      </c>
      <c r="CI736" s="14">
        <f t="shared" ca="1" si="636"/>
        <v>705.12081030445052</v>
      </c>
      <c r="CJ736" s="14">
        <f t="shared" ca="1" si="612"/>
        <v>1696287.2951667549</v>
      </c>
      <c r="CK736" s="15">
        <f ca="1">SUM(CI$12:CI736)</f>
        <v>865737.06608846411</v>
      </c>
      <c r="CL736" s="16">
        <f ca="1">SUM(CG$12:CG736)+SUMIF(CH$12:CH736, "&lt;0")</f>
        <v>830550.22907829063</v>
      </c>
    </row>
    <row r="737" spans="1:90" x14ac:dyDescent="0.2">
      <c r="A737" s="24">
        <v>44908</v>
      </c>
      <c r="B737" s="54">
        <f ca="1">IF($A737&gt;= $C$5,$C$6, INDEX('Historical Data'!$D$2:$D$745, MATCH(A737, 'Historical Data'!$B$2:$B$745, 0)))</f>
        <v>1295.6389999999997</v>
      </c>
      <c r="C737" s="14">
        <f t="shared" ca="1" si="645"/>
        <v>1295.6389999999994</v>
      </c>
      <c r="D737" s="14">
        <f t="shared" ca="1" si="613"/>
        <v>372.72900000000345</v>
      </c>
      <c r="E737" s="14">
        <f t="shared" ca="1" si="622"/>
        <v>922.90999999999622</v>
      </c>
      <c r="F737" s="14">
        <f t="shared" ca="1" si="614"/>
        <v>922.90999999999622</v>
      </c>
      <c r="G737" s="14">
        <f t="shared" ca="1" si="637"/>
        <v>917699.7699999942</v>
      </c>
      <c r="H737" s="15">
        <f ca="1">SUM(F$12:F737)</f>
        <v>467202.21300000051</v>
      </c>
      <c r="I737" s="16">
        <f ca="1">SUM(D$12:D737)+SUMIF(E$12:E737, "&lt;0")</f>
        <v>450497.55700000026</v>
      </c>
      <c r="J737" s="15"/>
      <c r="K737" s="9">
        <v>44908</v>
      </c>
      <c r="L737" s="14">
        <f t="shared" ca="1" si="638"/>
        <v>1788.5130798771124</v>
      </c>
      <c r="M737" s="14">
        <f t="shared" ca="1" si="646"/>
        <v>1788.5130798771129</v>
      </c>
      <c r="N737" s="14">
        <f t="shared" ca="1" si="599"/>
        <v>865.60307987711622</v>
      </c>
      <c r="O737" s="14">
        <f t="shared" ca="1" si="623"/>
        <v>922.90999999999622</v>
      </c>
      <c r="P737" s="14">
        <f t="shared" ca="1" si="624"/>
        <v>922.90999999999622</v>
      </c>
      <c r="Q737" s="14">
        <f t="shared" ca="1" si="607"/>
        <v>1241518.0404792579</v>
      </c>
      <c r="R737" s="15">
        <f ca="1">SUM(P$12:P737)</f>
        <v>632807.90383870876</v>
      </c>
      <c r="S737" s="16">
        <f ca="1">SUM(N$12:N737)+SUMIF(O$12:O737, "&lt;0")</f>
        <v>608710.1366405522</v>
      </c>
      <c r="U737" s="9">
        <v>44908</v>
      </c>
      <c r="V737" s="14">
        <f t="shared" ca="1" si="639"/>
        <v>1250</v>
      </c>
      <c r="W737" s="14">
        <f t="shared" ca="1" si="647"/>
        <v>1250</v>
      </c>
      <c r="X737" s="14">
        <f t="shared" ca="1" si="600"/>
        <v>327.09000000000378</v>
      </c>
      <c r="Y737" s="14">
        <f t="shared" ca="1" si="625"/>
        <v>922.90999999999622</v>
      </c>
      <c r="Z737" s="14">
        <f t="shared" ca="1" si="626"/>
        <v>922.90999999999622</v>
      </c>
      <c r="AA737" s="14">
        <f t="shared" ca="1" si="608"/>
        <v>887714.94699999993</v>
      </c>
      <c r="AB737" s="15">
        <f ca="1">SUM(Z$12:Z737)</f>
        <v>451867.50899999996</v>
      </c>
      <c r="AC737" s="16">
        <f ca="1">SUM(X$12:X737)+SUMIF(Y$12:Y737, "&lt;0")</f>
        <v>435847.43800000008</v>
      </c>
      <c r="AE737" s="9">
        <v>44908</v>
      </c>
      <c r="AF737" s="14">
        <f t="shared" ca="1" si="615"/>
        <v>2000</v>
      </c>
      <c r="AG737" s="14">
        <f t="shared" ca="1" si="643"/>
        <v>2000</v>
      </c>
      <c r="AH737" s="14">
        <f t="shared" ca="1" si="601"/>
        <v>1071.8249196696172</v>
      </c>
      <c r="AI737" s="14">
        <f t="shared" ca="1" si="616"/>
        <v>928.1750803303828</v>
      </c>
      <c r="AJ737" s="14">
        <f t="shared" ca="1" si="617"/>
        <v>928.1750803303828</v>
      </c>
      <c r="AK737" s="14">
        <f t="shared" ca="1" si="627"/>
        <v>1379489.5629979603</v>
      </c>
      <c r="AL737" s="15">
        <f ca="1">SUM(AJ$12:AJ737)</f>
        <v>703867.50900000019</v>
      </c>
      <c r="AM737" s="16">
        <f ca="1">SUM(AH$12:AH737)+SUMIF(AI$12:AI737, "&lt;0")</f>
        <v>675622.05399796029</v>
      </c>
      <c r="AO737" s="9">
        <v>44908</v>
      </c>
      <c r="AP737" s="14">
        <f t="shared" ca="1" si="618"/>
        <v>3000</v>
      </c>
      <c r="AQ737" s="14">
        <f t="shared" ca="1" si="648"/>
        <v>3000</v>
      </c>
      <c r="AR737" s="14">
        <f t="shared" ca="1" si="602"/>
        <v>1458.4244806225008</v>
      </c>
      <c r="AS737" s="14">
        <f t="shared" ca="1" si="628"/>
        <v>1541.5755193774992</v>
      </c>
      <c r="AT737" s="14">
        <f t="shared" ca="1" si="629"/>
        <v>1541.5755193774992</v>
      </c>
      <c r="AU737" s="14">
        <f t="shared" ca="1" si="609"/>
        <v>2008390.7878561858</v>
      </c>
      <c r="AV737" s="15">
        <f ca="1">SUM(AT$12:AT737)</f>
        <v>1023474.4660642896</v>
      </c>
      <c r="AW737" s="16">
        <f ca="1">SUM(AR$12:AR737)+SUMIF(AS$12:AS737, "&lt;0")</f>
        <v>984916.32179189625</v>
      </c>
      <c r="AX737" s="15"/>
      <c r="AZ737" s="9">
        <v>44908</v>
      </c>
      <c r="BA737" s="14">
        <f t="shared" ca="1" si="640"/>
        <v>1500</v>
      </c>
      <c r="BB737" s="14">
        <f t="shared" ca="1" si="649"/>
        <v>1500</v>
      </c>
      <c r="BC737" s="14">
        <f t="shared" ca="1" si="603"/>
        <v>577.09000000000378</v>
      </c>
      <c r="BD737" s="14">
        <f t="shared" ca="1" si="630"/>
        <v>922.90999999999622</v>
      </c>
      <c r="BE737" s="14">
        <f t="shared" ca="1" si="631"/>
        <v>922.90999999999622</v>
      </c>
      <c r="BF737" s="14">
        <f t="shared" ca="1" si="610"/>
        <v>1051964.9469999999</v>
      </c>
      <c r="BG737" s="15">
        <f ca="1">SUM(BE$12:BE737)</f>
        <v>535867.50899999996</v>
      </c>
      <c r="BH737" s="16">
        <f ca="1">SUM(BC$12:BC737)+SUMIF(BD$12:BD737, "&lt;0")</f>
        <v>516097.43799999997</v>
      </c>
      <c r="BJ737" s="9">
        <v>44908</v>
      </c>
      <c r="BK737" s="14">
        <f t="shared" ca="1" si="641"/>
        <v>1750</v>
      </c>
      <c r="BL737" s="14">
        <f t="shared" ca="1" si="650"/>
        <v>1750</v>
      </c>
      <c r="BM737" s="14">
        <f t="shared" ca="1" si="604"/>
        <v>827.09000000000378</v>
      </c>
      <c r="BN737" s="14">
        <f t="shared" ca="1" si="632"/>
        <v>922.90999999999622</v>
      </c>
      <c r="BO737" s="14">
        <f t="shared" ca="1" si="633"/>
        <v>922.90999999999622</v>
      </c>
      <c r="BP737" s="14">
        <f t="shared" ca="1" si="611"/>
        <v>1216214.9469999999</v>
      </c>
      <c r="BQ737" s="15">
        <f ca="1">SUM(BO$12:BO737)</f>
        <v>619867.50899999985</v>
      </c>
      <c r="BR737" s="16">
        <f ca="1">SUM(BM$12:BM737)+SUMIF(BN$12:BN737, "&lt;0")</f>
        <v>596347.43799999997</v>
      </c>
      <c r="BT737" s="9">
        <v>44908</v>
      </c>
      <c r="BU737" s="14">
        <f t="shared" ca="1" si="619"/>
        <v>2000</v>
      </c>
      <c r="BV737" s="14">
        <f t="shared" ca="1" si="644"/>
        <v>2000</v>
      </c>
      <c r="BW737" s="14">
        <f t="shared" ca="1" si="605"/>
        <v>1071.8249196696172</v>
      </c>
      <c r="BX737" s="14">
        <f t="shared" ca="1" si="620"/>
        <v>928.1750803303828</v>
      </c>
      <c r="BY737" s="14">
        <f t="shared" ca="1" si="621"/>
        <v>928.1750803303828</v>
      </c>
      <c r="BZ737" s="14">
        <f t="shared" ca="1" si="634"/>
        <v>1379489.5629979603</v>
      </c>
      <c r="CA737" s="15">
        <f ca="1">SUM(BY$12:BY737)</f>
        <v>703867.50900000019</v>
      </c>
      <c r="CB737" s="16">
        <f ca="1">SUM(BW$12:BW737)+SUMIF(BX$12:BX737, "&lt;0")</f>
        <v>675622.05399796029</v>
      </c>
      <c r="CD737" s="9">
        <v>44908</v>
      </c>
      <c r="CE737" s="14">
        <f t="shared" ca="1" si="642"/>
        <v>2500</v>
      </c>
      <c r="CF737" s="14">
        <f t="shared" ca="1" si="651"/>
        <v>2500</v>
      </c>
      <c r="CG737" s="14">
        <f t="shared" ca="1" si="606"/>
        <v>1071.8249196696172</v>
      </c>
      <c r="CH737" s="14">
        <f t="shared" ca="1" si="635"/>
        <v>1428.1750803303828</v>
      </c>
      <c r="CI737" s="14">
        <f t="shared" ca="1" si="636"/>
        <v>1428.1750803303828</v>
      </c>
      <c r="CJ737" s="14">
        <f t="shared" ca="1" si="612"/>
        <v>1698787.2951667549</v>
      </c>
      <c r="CK737" s="15">
        <f ca="1">SUM(CI$12:CI737)</f>
        <v>867165.24116879446</v>
      </c>
      <c r="CL737" s="16">
        <f ca="1">SUM(CG$12:CG737)+SUMIF(CH$12:CH737, "&lt;0")</f>
        <v>831622.05399796029</v>
      </c>
    </row>
    <row r="738" spans="1:90" x14ac:dyDescent="0.2">
      <c r="A738" s="24">
        <v>44909</v>
      </c>
      <c r="B738" s="54">
        <f ca="1">IF($A738&gt;= $C$5,$C$6, INDEX('Historical Data'!$D$2:$D$745, MATCH(A738, 'Historical Data'!$B$2:$B$745, 0)))</f>
        <v>1295.6389999999997</v>
      </c>
      <c r="C738" s="14">
        <f t="shared" ca="1" si="645"/>
        <v>1295.6389999999994</v>
      </c>
      <c r="D738" s="14">
        <f t="shared" ca="1" si="613"/>
        <v>241.42199999999548</v>
      </c>
      <c r="E738" s="14">
        <f t="shared" ca="1" si="622"/>
        <v>1054.2170000000042</v>
      </c>
      <c r="F738" s="14">
        <f t="shared" ca="1" si="614"/>
        <v>1054.2170000000042</v>
      </c>
      <c r="G738" s="14">
        <f t="shared" ca="1" si="637"/>
        <v>918995.40899999416</v>
      </c>
      <c r="H738" s="15">
        <f ca="1">SUM(F$12:F738)</f>
        <v>468256.43000000052</v>
      </c>
      <c r="I738" s="16">
        <f ca="1">SUM(D$12:D738)+SUMIF(E$12:E738, "&lt;0")</f>
        <v>450738.97900000028</v>
      </c>
      <c r="J738" s="15"/>
      <c r="K738" s="9">
        <v>44909</v>
      </c>
      <c r="L738" s="14">
        <f t="shared" ca="1" si="638"/>
        <v>1788.5130798771124</v>
      </c>
      <c r="M738" s="14">
        <f t="shared" ca="1" si="646"/>
        <v>1788.5130798771129</v>
      </c>
      <c r="N738" s="14">
        <f t="shared" ca="1" si="599"/>
        <v>734.29607987710824</v>
      </c>
      <c r="O738" s="14">
        <f t="shared" ca="1" si="623"/>
        <v>1054.2170000000042</v>
      </c>
      <c r="P738" s="14">
        <f t="shared" ca="1" si="624"/>
        <v>1054.2170000000042</v>
      </c>
      <c r="Q738" s="14">
        <f t="shared" ca="1" si="607"/>
        <v>1243306.5535591349</v>
      </c>
      <c r="R738" s="15">
        <f ca="1">SUM(P$12:P738)</f>
        <v>633862.12083870871</v>
      </c>
      <c r="S738" s="16">
        <f ca="1">SUM(N$12:N738)+SUMIF(O$12:O738, "&lt;0")</f>
        <v>609444.43272042926</v>
      </c>
      <c r="U738" s="9">
        <v>44909</v>
      </c>
      <c r="V738" s="14">
        <f t="shared" ca="1" si="639"/>
        <v>1250</v>
      </c>
      <c r="W738" s="14">
        <f t="shared" ca="1" si="647"/>
        <v>1250</v>
      </c>
      <c r="X738" s="14">
        <f t="shared" ca="1" si="600"/>
        <v>195.78299999999581</v>
      </c>
      <c r="Y738" s="14">
        <f t="shared" ca="1" si="625"/>
        <v>1054.2170000000042</v>
      </c>
      <c r="Z738" s="14">
        <f t="shared" ca="1" si="626"/>
        <v>1054.2170000000042</v>
      </c>
      <c r="AA738" s="14">
        <f t="shared" ca="1" si="608"/>
        <v>888964.94699999993</v>
      </c>
      <c r="AB738" s="15">
        <f ca="1">SUM(Z$12:Z738)</f>
        <v>452921.72599999997</v>
      </c>
      <c r="AC738" s="16">
        <f ca="1">SUM(X$12:X738)+SUMIF(Y$12:Y738, "&lt;0")</f>
        <v>436043.22100000008</v>
      </c>
      <c r="AE738" s="9">
        <v>44909</v>
      </c>
      <c r="AF738" s="14">
        <f t="shared" ca="1" si="615"/>
        <v>2000</v>
      </c>
      <c r="AG738" s="14">
        <f t="shared" ca="1" si="643"/>
        <v>2000</v>
      </c>
      <c r="AH738" s="14">
        <f t="shared" ca="1" si="601"/>
        <v>945.78299999999581</v>
      </c>
      <c r="AI738" s="14">
        <f t="shared" ca="1" si="616"/>
        <v>1054.2170000000042</v>
      </c>
      <c r="AJ738" s="14">
        <f t="shared" ca="1" si="617"/>
        <v>1054.2170000000042</v>
      </c>
      <c r="AK738" s="14">
        <f t="shared" ca="1" si="627"/>
        <v>1381489.5629979603</v>
      </c>
      <c r="AL738" s="15">
        <f ca="1">SUM(AJ$12:AJ738)</f>
        <v>704921.72600000026</v>
      </c>
      <c r="AM738" s="16">
        <f ca="1">SUM(AH$12:AH738)+SUMIF(AI$12:AI738, "&lt;0")</f>
        <v>676567.83699796023</v>
      </c>
      <c r="AO738" s="9">
        <v>44909</v>
      </c>
      <c r="AP738" s="14">
        <f t="shared" ca="1" si="618"/>
        <v>3000</v>
      </c>
      <c r="AQ738" s="14">
        <f t="shared" ca="1" si="648"/>
        <v>3000</v>
      </c>
      <c r="AR738" s="14">
        <f t="shared" ca="1" si="602"/>
        <v>1327.1174806224931</v>
      </c>
      <c r="AS738" s="14">
        <f t="shared" ca="1" si="628"/>
        <v>1672.8825193775069</v>
      </c>
      <c r="AT738" s="14">
        <f t="shared" ca="1" si="629"/>
        <v>1672.8825193775069</v>
      </c>
      <c r="AU738" s="14">
        <f t="shared" ca="1" si="609"/>
        <v>2011390.7878561858</v>
      </c>
      <c r="AV738" s="15">
        <f ca="1">SUM(AT$12:AT738)</f>
        <v>1025147.3485836671</v>
      </c>
      <c r="AW738" s="16">
        <f ca="1">SUM(AR$12:AR738)+SUMIF(AS$12:AS738, "&lt;0")</f>
        <v>986243.43927251874</v>
      </c>
      <c r="AX738" s="15"/>
      <c r="AZ738" s="9">
        <v>44909</v>
      </c>
      <c r="BA738" s="14">
        <f t="shared" ca="1" si="640"/>
        <v>1500</v>
      </c>
      <c r="BB738" s="14">
        <f t="shared" ca="1" si="649"/>
        <v>1500</v>
      </c>
      <c r="BC738" s="14">
        <f t="shared" ca="1" si="603"/>
        <v>445.78299999999581</v>
      </c>
      <c r="BD738" s="14">
        <f t="shared" ca="1" si="630"/>
        <v>1054.2170000000042</v>
      </c>
      <c r="BE738" s="14">
        <f t="shared" ca="1" si="631"/>
        <v>1054.2170000000042</v>
      </c>
      <c r="BF738" s="14">
        <f t="shared" ca="1" si="610"/>
        <v>1053464.9469999999</v>
      </c>
      <c r="BG738" s="15">
        <f ca="1">SUM(BE$12:BE738)</f>
        <v>536921.72600000002</v>
      </c>
      <c r="BH738" s="16">
        <f ca="1">SUM(BC$12:BC738)+SUMIF(BD$12:BD738, "&lt;0")</f>
        <v>516543.22099999996</v>
      </c>
      <c r="BJ738" s="9">
        <v>44909</v>
      </c>
      <c r="BK738" s="14">
        <f t="shared" ca="1" si="641"/>
        <v>1750</v>
      </c>
      <c r="BL738" s="14">
        <f t="shared" ca="1" si="650"/>
        <v>1750</v>
      </c>
      <c r="BM738" s="14">
        <f t="shared" ca="1" si="604"/>
        <v>695.78299999999581</v>
      </c>
      <c r="BN738" s="14">
        <f t="shared" ca="1" si="632"/>
        <v>1054.2170000000042</v>
      </c>
      <c r="BO738" s="14">
        <f t="shared" ca="1" si="633"/>
        <v>1054.2170000000042</v>
      </c>
      <c r="BP738" s="14">
        <f t="shared" ca="1" si="611"/>
        <v>1217964.9469999999</v>
      </c>
      <c r="BQ738" s="15">
        <f ca="1">SUM(BO$12:BO738)</f>
        <v>620921.72599999979</v>
      </c>
      <c r="BR738" s="16">
        <f ca="1">SUM(BM$12:BM738)+SUMIF(BN$12:BN738, "&lt;0")</f>
        <v>597043.22100000002</v>
      </c>
      <c r="BT738" s="9">
        <v>44909</v>
      </c>
      <c r="BU738" s="14">
        <f t="shared" ca="1" si="619"/>
        <v>2000</v>
      </c>
      <c r="BV738" s="14">
        <f t="shared" ca="1" si="644"/>
        <v>2000</v>
      </c>
      <c r="BW738" s="14">
        <f t="shared" ca="1" si="605"/>
        <v>945.78299999999581</v>
      </c>
      <c r="BX738" s="14">
        <f t="shared" ca="1" si="620"/>
        <v>1054.2170000000042</v>
      </c>
      <c r="BY738" s="14">
        <f t="shared" ca="1" si="621"/>
        <v>1054.2170000000042</v>
      </c>
      <c r="BZ738" s="14">
        <f t="shared" ca="1" si="634"/>
        <v>1381489.5629979603</v>
      </c>
      <c r="CA738" s="15">
        <f ca="1">SUM(BY$12:BY738)</f>
        <v>704921.72600000026</v>
      </c>
      <c r="CB738" s="16">
        <f ca="1">SUM(BW$12:BW738)+SUMIF(BX$12:BX738, "&lt;0")</f>
        <v>676567.83699796023</v>
      </c>
      <c r="CD738" s="9">
        <v>44909</v>
      </c>
      <c r="CE738" s="14">
        <f t="shared" ca="1" si="642"/>
        <v>2500</v>
      </c>
      <c r="CF738" s="14">
        <f t="shared" ca="1" si="651"/>
        <v>2500</v>
      </c>
      <c r="CG738" s="14">
        <f t="shared" ca="1" si="606"/>
        <v>966.29564964367182</v>
      </c>
      <c r="CH738" s="14">
        <f t="shared" ca="1" si="635"/>
        <v>1533.7043503563282</v>
      </c>
      <c r="CI738" s="14">
        <f t="shared" ca="1" si="636"/>
        <v>1533.7043503563282</v>
      </c>
      <c r="CJ738" s="14">
        <f t="shared" ca="1" si="612"/>
        <v>1701287.2951667549</v>
      </c>
      <c r="CK738" s="15">
        <f ca="1">SUM(CI$12:CI738)</f>
        <v>868698.94551915082</v>
      </c>
      <c r="CL738" s="16">
        <f ca="1">SUM(CG$12:CG738)+SUMIF(CH$12:CH738, "&lt;0")</f>
        <v>832588.34964760393</v>
      </c>
    </row>
    <row r="739" spans="1:90" x14ac:dyDescent="0.2">
      <c r="A739" s="24">
        <v>44910</v>
      </c>
      <c r="B739" s="54">
        <f ca="1">IF($A739&gt;= $C$5,$C$6, INDEX('Historical Data'!$D$2:$D$745, MATCH(A739, 'Historical Data'!$B$2:$B$745, 0)))</f>
        <v>1295.6389999999997</v>
      </c>
      <c r="C739" s="14">
        <f t="shared" ca="1" si="645"/>
        <v>1295.6389999999994</v>
      </c>
      <c r="D739" s="14">
        <f t="shared" ca="1" si="613"/>
        <v>0</v>
      </c>
      <c r="E739" s="14">
        <f t="shared" ca="1" si="622"/>
        <v>1295.6389999999997</v>
      </c>
      <c r="F739" s="14">
        <f t="shared" ca="1" si="614"/>
        <v>1295.6389999999997</v>
      </c>
      <c r="G739" s="14">
        <f t="shared" ca="1" si="637"/>
        <v>920291.04799999413</v>
      </c>
      <c r="H739" s="15">
        <f ca="1">SUM(F$12:F739)</f>
        <v>469552.06900000054</v>
      </c>
      <c r="I739" s="16">
        <f ca="1">SUM(D$12:D739)+SUMIF(E$12:E739, "&lt;0")</f>
        <v>450738.97900000028</v>
      </c>
      <c r="J739" s="15"/>
      <c r="K739" s="9">
        <v>44910</v>
      </c>
      <c r="L739" s="14">
        <f t="shared" ca="1" si="638"/>
        <v>1788.5130798771124</v>
      </c>
      <c r="M739" s="14">
        <f t="shared" ca="1" si="646"/>
        <v>1788.5130798771129</v>
      </c>
      <c r="N739" s="14">
        <f t="shared" ca="1" si="599"/>
        <v>164.89807987711447</v>
      </c>
      <c r="O739" s="14">
        <f t="shared" ca="1" si="623"/>
        <v>1623.614999999998</v>
      </c>
      <c r="P739" s="14">
        <f t="shared" ca="1" si="624"/>
        <v>1623.614999999998</v>
      </c>
      <c r="Q739" s="14">
        <f t="shared" ca="1" si="607"/>
        <v>1245095.066639012</v>
      </c>
      <c r="R739" s="15">
        <f ca="1">SUM(P$12:P739)</f>
        <v>635485.7358387087</v>
      </c>
      <c r="S739" s="16">
        <f ca="1">SUM(N$12:N739)+SUMIF(O$12:O739, "&lt;0")</f>
        <v>609609.3308003064</v>
      </c>
      <c r="U739" s="9">
        <v>44910</v>
      </c>
      <c r="V739" s="14">
        <f t="shared" ca="1" si="639"/>
        <v>1250</v>
      </c>
      <c r="W739" s="14">
        <f t="shared" ca="1" si="647"/>
        <v>1250</v>
      </c>
      <c r="X739" s="14">
        <f t="shared" ca="1" si="600"/>
        <v>0</v>
      </c>
      <c r="Y739" s="14">
        <f t="shared" ca="1" si="625"/>
        <v>1250</v>
      </c>
      <c r="Z739" s="14">
        <f t="shared" ca="1" si="626"/>
        <v>1250</v>
      </c>
      <c r="AA739" s="14">
        <f t="shared" ca="1" si="608"/>
        <v>890214.94699999993</v>
      </c>
      <c r="AB739" s="15">
        <f ca="1">SUM(Z$12:Z739)</f>
        <v>454171.72599999997</v>
      </c>
      <c r="AC739" s="16">
        <f ca="1">SUM(X$12:X739)+SUMIF(Y$12:Y739, "&lt;0")</f>
        <v>436043.22100000008</v>
      </c>
      <c r="AE739" s="9">
        <v>44910</v>
      </c>
      <c r="AF739" s="14">
        <f t="shared" ca="1" si="615"/>
        <v>2000</v>
      </c>
      <c r="AG739" s="14">
        <f t="shared" ca="1" si="643"/>
        <v>2000</v>
      </c>
      <c r="AH739" s="14">
        <f t="shared" ca="1" si="601"/>
        <v>376.38500000000204</v>
      </c>
      <c r="AI739" s="14">
        <f t="shared" ca="1" si="616"/>
        <v>1623.614999999998</v>
      </c>
      <c r="AJ739" s="14">
        <f t="shared" ca="1" si="617"/>
        <v>1623.614999999998</v>
      </c>
      <c r="AK739" s="14">
        <f t="shared" ca="1" si="627"/>
        <v>1383489.5629979603</v>
      </c>
      <c r="AL739" s="15">
        <f ca="1">SUM(AJ$12:AJ739)</f>
        <v>706545.34100000025</v>
      </c>
      <c r="AM739" s="16">
        <f ca="1">SUM(AH$12:AH739)+SUMIF(AI$12:AI739, "&lt;0")</f>
        <v>676944.22199796024</v>
      </c>
      <c r="AO739" s="9">
        <v>44910</v>
      </c>
      <c r="AP739" s="14">
        <f t="shared" ca="1" si="618"/>
        <v>3000</v>
      </c>
      <c r="AQ739" s="14">
        <f t="shared" ca="1" si="648"/>
        <v>3000</v>
      </c>
      <c r="AR739" s="14">
        <f t="shared" ca="1" si="602"/>
        <v>757.71948062249976</v>
      </c>
      <c r="AS739" s="14">
        <f t="shared" ca="1" si="628"/>
        <v>2242.2805193775002</v>
      </c>
      <c r="AT739" s="14">
        <f t="shared" ca="1" si="629"/>
        <v>2242.2805193775002</v>
      </c>
      <c r="AU739" s="14">
        <f t="shared" ca="1" si="609"/>
        <v>2014390.7878561858</v>
      </c>
      <c r="AV739" s="15">
        <f ca="1">SUM(AT$12:AT739)</f>
        <v>1027389.6291030446</v>
      </c>
      <c r="AW739" s="16">
        <f ca="1">SUM(AR$12:AR739)+SUMIF(AS$12:AS739, "&lt;0")</f>
        <v>987001.15875314118</v>
      </c>
      <c r="AX739" s="15"/>
      <c r="AZ739" s="9">
        <v>44910</v>
      </c>
      <c r="BA739" s="14">
        <f t="shared" ca="1" si="640"/>
        <v>1500</v>
      </c>
      <c r="BB739" s="14">
        <f t="shared" ca="1" si="649"/>
        <v>1500</v>
      </c>
      <c r="BC739" s="14">
        <f t="shared" ca="1" si="603"/>
        <v>0</v>
      </c>
      <c r="BD739" s="14">
        <f t="shared" ca="1" si="630"/>
        <v>1500</v>
      </c>
      <c r="BE739" s="14">
        <f t="shared" ca="1" si="631"/>
        <v>1500</v>
      </c>
      <c r="BF739" s="14">
        <f t="shared" ca="1" si="610"/>
        <v>1054964.9469999999</v>
      </c>
      <c r="BG739" s="15">
        <f ca="1">SUM(BE$12:BE739)</f>
        <v>538421.72600000002</v>
      </c>
      <c r="BH739" s="16">
        <f ca="1">SUM(BC$12:BC739)+SUMIF(BD$12:BD739, "&lt;0")</f>
        <v>516543.22099999996</v>
      </c>
      <c r="BJ739" s="9">
        <v>44910</v>
      </c>
      <c r="BK739" s="14">
        <f t="shared" ca="1" si="641"/>
        <v>1750</v>
      </c>
      <c r="BL739" s="14">
        <f t="shared" ca="1" si="650"/>
        <v>1750</v>
      </c>
      <c r="BM739" s="14">
        <f t="shared" ca="1" si="604"/>
        <v>126.38500000000204</v>
      </c>
      <c r="BN739" s="14">
        <f t="shared" ca="1" si="632"/>
        <v>1623.614999999998</v>
      </c>
      <c r="BO739" s="14">
        <f t="shared" ca="1" si="633"/>
        <v>1623.614999999998</v>
      </c>
      <c r="BP739" s="14">
        <f t="shared" ca="1" si="611"/>
        <v>1219714.9469999999</v>
      </c>
      <c r="BQ739" s="15">
        <f ca="1">SUM(BO$12:BO739)</f>
        <v>622545.34099999978</v>
      </c>
      <c r="BR739" s="16">
        <f ca="1">SUM(BM$12:BM739)+SUMIF(BN$12:BN739, "&lt;0")</f>
        <v>597169.60600000003</v>
      </c>
      <c r="BT739" s="9">
        <v>44910</v>
      </c>
      <c r="BU739" s="14">
        <f t="shared" ca="1" si="619"/>
        <v>2000</v>
      </c>
      <c r="BV739" s="14">
        <f t="shared" ca="1" si="644"/>
        <v>2000</v>
      </c>
      <c r="BW739" s="14">
        <f t="shared" ca="1" si="605"/>
        <v>376.38500000000204</v>
      </c>
      <c r="BX739" s="14">
        <f t="shared" ca="1" si="620"/>
        <v>1623.614999999998</v>
      </c>
      <c r="BY739" s="14">
        <f t="shared" ca="1" si="621"/>
        <v>1623.614999999998</v>
      </c>
      <c r="BZ739" s="14">
        <f t="shared" ca="1" si="634"/>
        <v>1383489.5629979603</v>
      </c>
      <c r="CA739" s="15">
        <f ca="1">SUM(BY$12:BY739)</f>
        <v>706545.34100000025</v>
      </c>
      <c r="CB739" s="16">
        <f ca="1">SUM(BW$12:BW739)+SUMIF(BX$12:BX739, "&lt;0")</f>
        <v>676944.22199796024</v>
      </c>
      <c r="CD739" s="9">
        <v>44910</v>
      </c>
      <c r="CE739" s="14">
        <f t="shared" ca="1" si="642"/>
        <v>2500</v>
      </c>
      <c r="CF739" s="14">
        <f t="shared" ca="1" si="651"/>
        <v>2500</v>
      </c>
      <c r="CG739" s="14">
        <f t="shared" ca="1" si="606"/>
        <v>422.67537961774087</v>
      </c>
      <c r="CH739" s="14">
        <f t="shared" ca="1" si="635"/>
        <v>2077.3246203822591</v>
      </c>
      <c r="CI739" s="14">
        <f t="shared" ca="1" si="636"/>
        <v>2077.3246203822591</v>
      </c>
      <c r="CJ739" s="14">
        <f t="shared" ca="1" si="612"/>
        <v>1703787.2951667549</v>
      </c>
      <c r="CK739" s="15">
        <f ca="1">SUM(CI$12:CI739)</f>
        <v>870776.2701395331</v>
      </c>
      <c r="CL739" s="16">
        <f ca="1">SUM(CG$12:CG739)+SUMIF(CH$12:CH739, "&lt;0")</f>
        <v>833011.02502722165</v>
      </c>
    </row>
    <row r="740" spans="1:90" x14ac:dyDescent="0.2">
      <c r="A740" s="24">
        <v>44911</v>
      </c>
      <c r="B740" s="54">
        <f ca="1">IF($A740&gt;= $C$5,$C$6, INDEX('Historical Data'!$D$2:$D$745, MATCH(A740, 'Historical Data'!$B$2:$B$745, 0)))</f>
        <v>1295.6389999999997</v>
      </c>
      <c r="C740" s="14">
        <f t="shared" ca="1" si="645"/>
        <v>1295.6389999999994</v>
      </c>
      <c r="D740" s="14">
        <f t="shared" ca="1" si="613"/>
        <v>0</v>
      </c>
      <c r="E740" s="14">
        <f t="shared" ca="1" si="622"/>
        <v>1295.6389999999997</v>
      </c>
      <c r="F740" s="14">
        <f t="shared" ca="1" si="614"/>
        <v>1295.6389999999997</v>
      </c>
      <c r="G740" s="14">
        <f t="shared" ca="1" si="637"/>
        <v>921586.6869999941</v>
      </c>
      <c r="H740" s="15">
        <f ca="1">SUM(F$12:F740)</f>
        <v>470847.70800000057</v>
      </c>
      <c r="I740" s="16">
        <f ca="1">SUM(D$12:D740)+SUMIF(E$12:E740, "&lt;0")</f>
        <v>450738.97900000028</v>
      </c>
      <c r="J740" s="15"/>
      <c r="K740" s="9">
        <v>44911</v>
      </c>
      <c r="L740" s="14">
        <f t="shared" ca="1" si="638"/>
        <v>1788.5130798771124</v>
      </c>
      <c r="M740" s="14">
        <f t="shared" ca="1" si="646"/>
        <v>1788.5130798771129</v>
      </c>
      <c r="N740" s="14">
        <f t="shared" ref="N740:N755" ca="1" si="652" xml:space="preserve"> P716 + IF(O739 &lt; 0, -O739, 0)</f>
        <v>0</v>
      </c>
      <c r="O740" s="14">
        <f t="shared" ca="1" si="623"/>
        <v>1788.5130798771124</v>
      </c>
      <c r="P740" s="14">
        <f t="shared" ca="1" si="624"/>
        <v>1788.5130798771124</v>
      </c>
      <c r="Q740" s="14">
        <f t="shared" ca="1" si="607"/>
        <v>1246883.579718889</v>
      </c>
      <c r="R740" s="15">
        <f ca="1">SUM(P$12:P740)</f>
        <v>637274.24891858583</v>
      </c>
      <c r="S740" s="16">
        <f ca="1">SUM(N$12:N740)+SUMIF(O$12:O740, "&lt;0")</f>
        <v>609609.3308003064</v>
      </c>
      <c r="U740" s="9">
        <v>44911</v>
      </c>
      <c r="V740" s="14">
        <f t="shared" ca="1" si="639"/>
        <v>1250</v>
      </c>
      <c r="W740" s="14">
        <f t="shared" ca="1" si="647"/>
        <v>1250</v>
      </c>
      <c r="X740" s="14">
        <f t="shared" ref="X740:X755" ca="1" si="653" xml:space="preserve"> Z716 + IF(Y739 &lt; 0, -Y739, 0)</f>
        <v>0</v>
      </c>
      <c r="Y740" s="14">
        <f t="shared" ca="1" si="625"/>
        <v>1250</v>
      </c>
      <c r="Z740" s="14">
        <f t="shared" ca="1" si="626"/>
        <v>1250</v>
      </c>
      <c r="AA740" s="14">
        <f t="shared" ca="1" si="608"/>
        <v>891464.94699999993</v>
      </c>
      <c r="AB740" s="15">
        <f ca="1">SUM(Z$12:Z740)</f>
        <v>455421.72599999997</v>
      </c>
      <c r="AC740" s="16">
        <f ca="1">SUM(X$12:X740)+SUMIF(Y$12:Y740, "&lt;0")</f>
        <v>436043.22100000008</v>
      </c>
      <c r="AE740" s="9">
        <v>44911</v>
      </c>
      <c r="AF740" s="14">
        <f t="shared" ca="1" si="615"/>
        <v>2000</v>
      </c>
      <c r="AG740" s="14">
        <f t="shared" ca="1" si="643"/>
        <v>2000</v>
      </c>
      <c r="AH740" s="14">
        <f t="shared" ref="AH740:AH755" ca="1" si="654" xml:space="preserve"> AJ716 + IF(AI739 &lt; 0, -AI739, 0)</f>
        <v>118.97699999999895</v>
      </c>
      <c r="AI740" s="14">
        <f t="shared" ca="1" si="616"/>
        <v>1881.023000000001</v>
      </c>
      <c r="AJ740" s="14">
        <f t="shared" ca="1" si="617"/>
        <v>1881.023000000001</v>
      </c>
      <c r="AK740" s="14">
        <f t="shared" ca="1" si="627"/>
        <v>1385489.5629979603</v>
      </c>
      <c r="AL740" s="15">
        <f ca="1">SUM(AJ$12:AJ740)</f>
        <v>708426.36400000029</v>
      </c>
      <c r="AM740" s="16">
        <f ca="1">SUM(AH$12:AH740)+SUMIF(AI$12:AI740, "&lt;0")</f>
        <v>677063.19899796019</v>
      </c>
      <c r="AO740" s="9">
        <v>44911</v>
      </c>
      <c r="AP740" s="14">
        <f t="shared" ca="1" si="618"/>
        <v>3000</v>
      </c>
      <c r="AQ740" s="14">
        <f t="shared" ca="1" si="648"/>
        <v>3000</v>
      </c>
      <c r="AR740" s="14">
        <f t="shared" ref="AR740:AR755" ca="1" si="655" xml:space="preserve"> AT716 + IF(AS739 &lt; 0, -AS739, 0)</f>
        <v>500.31148062249622</v>
      </c>
      <c r="AS740" s="14">
        <f t="shared" ca="1" si="628"/>
        <v>2499.6885193775038</v>
      </c>
      <c r="AT740" s="14">
        <f t="shared" ca="1" si="629"/>
        <v>2499.6885193775038</v>
      </c>
      <c r="AU740" s="14">
        <f t="shared" ca="1" si="609"/>
        <v>2017390.7878561858</v>
      </c>
      <c r="AV740" s="15">
        <f ca="1">SUM(AT$12:AT740)</f>
        <v>1029889.3176224221</v>
      </c>
      <c r="AW740" s="16">
        <f ca="1">SUM(AR$12:AR740)+SUMIF(AS$12:AS740, "&lt;0")</f>
        <v>987501.47023376368</v>
      </c>
      <c r="AX740" s="15"/>
      <c r="AZ740" s="9">
        <v>44911</v>
      </c>
      <c r="BA740" s="14">
        <f t="shared" ca="1" si="640"/>
        <v>1500</v>
      </c>
      <c r="BB740" s="14">
        <f t="shared" ca="1" si="649"/>
        <v>1500</v>
      </c>
      <c r="BC740" s="14">
        <f t="shared" ref="BC740:BC755" ca="1" si="656" xml:space="preserve"> BE716 + IF(BD739 &lt; 0, -BD739, 0)</f>
        <v>0</v>
      </c>
      <c r="BD740" s="14">
        <f t="shared" ca="1" si="630"/>
        <v>1500</v>
      </c>
      <c r="BE740" s="14">
        <f t="shared" ca="1" si="631"/>
        <v>1500</v>
      </c>
      <c r="BF740" s="14">
        <f t="shared" ca="1" si="610"/>
        <v>1056464.9469999999</v>
      </c>
      <c r="BG740" s="15">
        <f ca="1">SUM(BE$12:BE740)</f>
        <v>539921.72600000002</v>
      </c>
      <c r="BH740" s="16">
        <f ca="1">SUM(BC$12:BC740)+SUMIF(BD$12:BD740, "&lt;0")</f>
        <v>516543.22099999996</v>
      </c>
      <c r="BJ740" s="9">
        <v>44911</v>
      </c>
      <c r="BK740" s="14">
        <f t="shared" ca="1" si="641"/>
        <v>1750</v>
      </c>
      <c r="BL740" s="14">
        <f t="shared" ca="1" si="650"/>
        <v>1750</v>
      </c>
      <c r="BM740" s="14">
        <f t="shared" ref="BM740:BM755" ca="1" si="657" xml:space="preserve"> BO716 + IF(BN739 &lt; 0, -BN739, 0)</f>
        <v>0</v>
      </c>
      <c r="BN740" s="14">
        <f t="shared" ca="1" si="632"/>
        <v>1750</v>
      </c>
      <c r="BO740" s="14">
        <f t="shared" ca="1" si="633"/>
        <v>1750</v>
      </c>
      <c r="BP740" s="14">
        <f t="shared" ca="1" si="611"/>
        <v>1221464.9469999999</v>
      </c>
      <c r="BQ740" s="15">
        <f ca="1">SUM(BO$12:BO740)</f>
        <v>624295.34099999978</v>
      </c>
      <c r="BR740" s="16">
        <f ca="1">SUM(BM$12:BM740)+SUMIF(BN$12:BN740, "&lt;0")</f>
        <v>597169.60600000003</v>
      </c>
      <c r="BT740" s="9">
        <v>44911</v>
      </c>
      <c r="BU740" s="14">
        <f t="shared" ca="1" si="619"/>
        <v>2000</v>
      </c>
      <c r="BV740" s="14">
        <f t="shared" ca="1" si="644"/>
        <v>2000</v>
      </c>
      <c r="BW740" s="14">
        <f t="shared" ref="BW740:BW755" ca="1" si="658" xml:space="preserve"> BY716 + IF(BX739 &lt; 0, -BX739, 0)</f>
        <v>118.97699999999895</v>
      </c>
      <c r="BX740" s="14">
        <f t="shared" ca="1" si="620"/>
        <v>1881.023000000001</v>
      </c>
      <c r="BY740" s="14">
        <f t="shared" ca="1" si="621"/>
        <v>1881.023000000001</v>
      </c>
      <c r="BZ740" s="14">
        <f t="shared" ca="1" si="634"/>
        <v>1385489.5629979603</v>
      </c>
      <c r="CA740" s="15">
        <f ca="1">SUM(BY$12:BY740)</f>
        <v>708426.36400000029</v>
      </c>
      <c r="CB740" s="16">
        <f ca="1">SUM(BW$12:BW740)+SUMIF(BX$12:BX740, "&lt;0")</f>
        <v>677063.19899796019</v>
      </c>
      <c r="CD740" s="9">
        <v>44911</v>
      </c>
      <c r="CE740" s="14">
        <f t="shared" ca="1" si="642"/>
        <v>2500</v>
      </c>
      <c r="CF740" s="14">
        <f t="shared" ca="1" si="651"/>
        <v>2500</v>
      </c>
      <c r="CG740" s="14">
        <f t="shared" ref="CG740:CG755" ca="1" si="659" xml:space="preserve"> CI716 + IF(CH739 &lt; 0, -CH739, 0)</f>
        <v>191.04510959180016</v>
      </c>
      <c r="CH740" s="14">
        <f t="shared" ca="1" si="635"/>
        <v>2308.9548904081998</v>
      </c>
      <c r="CI740" s="14">
        <f t="shared" ca="1" si="636"/>
        <v>2308.9548904081998</v>
      </c>
      <c r="CJ740" s="14">
        <f t="shared" ca="1" si="612"/>
        <v>1706287.2951667549</v>
      </c>
      <c r="CK740" s="15">
        <f ca="1">SUM(CI$12:CI740)</f>
        <v>873085.2250299413</v>
      </c>
      <c r="CL740" s="16">
        <f ca="1">SUM(CG$12:CG740)+SUMIF(CH$12:CH740, "&lt;0")</f>
        <v>833202.07013681345</v>
      </c>
    </row>
    <row r="741" spans="1:90" x14ac:dyDescent="0.2">
      <c r="A741" s="24">
        <v>44912</v>
      </c>
      <c r="B741" s="54">
        <f ca="1">IF($A741&gt;= $C$5,$C$6, INDEX('Historical Data'!$D$2:$D$745, MATCH(A741, 'Historical Data'!$B$2:$B$745, 0)))</f>
        <v>1295.6389999999997</v>
      </c>
      <c r="C741" s="14">
        <f t="shared" ca="1" si="645"/>
        <v>1295.6389999999994</v>
      </c>
      <c r="D741" s="14">
        <f t="shared" ca="1" si="613"/>
        <v>4.6250000000050022</v>
      </c>
      <c r="E741" s="14">
        <f t="shared" ca="1" si="622"/>
        <v>1291.0139999999947</v>
      </c>
      <c r="F741" s="14">
        <f t="shared" ca="1" si="614"/>
        <v>1291.0139999999947</v>
      </c>
      <c r="G741" s="14">
        <f t="shared" ca="1" si="637"/>
        <v>922882.32599999406</v>
      </c>
      <c r="H741" s="15">
        <f ca="1">SUM(F$12:F741)</f>
        <v>472138.72200000053</v>
      </c>
      <c r="I741" s="16">
        <f ca="1">SUM(D$12:D741)+SUMIF(E$12:E741, "&lt;0")</f>
        <v>450743.60400000028</v>
      </c>
      <c r="J741" s="15"/>
      <c r="K741" s="9">
        <v>44912</v>
      </c>
      <c r="L741" s="14">
        <f t="shared" ca="1" si="638"/>
        <v>1788.5130798771124</v>
      </c>
      <c r="M741" s="14">
        <f t="shared" ca="1" si="646"/>
        <v>1788.5130798771129</v>
      </c>
      <c r="N741" s="14">
        <f t="shared" ca="1" si="652"/>
        <v>1318.3491597542288</v>
      </c>
      <c r="O741" s="14">
        <f t="shared" ca="1" si="623"/>
        <v>470.16392012288361</v>
      </c>
      <c r="P741" s="14">
        <f t="shared" ca="1" si="624"/>
        <v>470.16392012288361</v>
      </c>
      <c r="Q741" s="14">
        <f t="shared" ca="1" si="607"/>
        <v>1248672.092798766</v>
      </c>
      <c r="R741" s="15">
        <f ca="1">SUM(P$12:P741)</f>
        <v>637744.41283870873</v>
      </c>
      <c r="S741" s="16">
        <f ca="1">SUM(N$12:N741)+SUMIF(O$12:O741, "&lt;0")</f>
        <v>610927.67996006063</v>
      </c>
      <c r="U741" s="9">
        <v>44912</v>
      </c>
      <c r="V741" s="14">
        <f t="shared" ca="1" si="639"/>
        <v>1250</v>
      </c>
      <c r="W741" s="14">
        <f t="shared" ca="1" si="647"/>
        <v>1250</v>
      </c>
      <c r="X741" s="14">
        <f t="shared" ca="1" si="653"/>
        <v>0</v>
      </c>
      <c r="Y741" s="14">
        <f t="shared" ca="1" si="625"/>
        <v>1250</v>
      </c>
      <c r="Z741" s="14">
        <f t="shared" ca="1" si="626"/>
        <v>1250</v>
      </c>
      <c r="AA741" s="14">
        <f t="shared" ca="1" si="608"/>
        <v>892714.94699999993</v>
      </c>
      <c r="AB741" s="15">
        <f ca="1">SUM(Z$12:Z741)</f>
        <v>456671.72599999997</v>
      </c>
      <c r="AC741" s="16">
        <f ca="1">SUM(X$12:X741)+SUMIF(Y$12:Y741, "&lt;0")</f>
        <v>436043.22100000008</v>
      </c>
      <c r="AE741" s="9">
        <v>44912</v>
      </c>
      <c r="AF741" s="14">
        <f t="shared" ca="1" si="615"/>
        <v>2000</v>
      </c>
      <c r="AG741" s="14">
        <f t="shared" ca="1" si="643"/>
        <v>2000</v>
      </c>
      <c r="AH741" s="14">
        <f t="shared" ca="1" si="654"/>
        <v>1622.346000000005</v>
      </c>
      <c r="AI741" s="14">
        <f t="shared" ca="1" si="616"/>
        <v>377.65399999999499</v>
      </c>
      <c r="AJ741" s="14">
        <f t="shared" ca="1" si="617"/>
        <v>377.65399999999499</v>
      </c>
      <c r="AK741" s="14">
        <f t="shared" ca="1" si="627"/>
        <v>1387489.5629979603</v>
      </c>
      <c r="AL741" s="15">
        <f ca="1">SUM(AJ$12:AJ741)</f>
        <v>708804.01800000027</v>
      </c>
      <c r="AM741" s="16">
        <f ca="1">SUM(AH$12:AH741)+SUMIF(AI$12:AI741, "&lt;0")</f>
        <v>678685.54499796021</v>
      </c>
      <c r="AO741" s="9">
        <v>44912</v>
      </c>
      <c r="AP741" s="14">
        <f t="shared" ca="1" si="618"/>
        <v>3000</v>
      </c>
      <c r="AQ741" s="14">
        <f t="shared" ca="1" si="648"/>
        <v>3000</v>
      </c>
      <c r="AR741" s="14">
        <f t="shared" ca="1" si="655"/>
        <v>2003.6804806225018</v>
      </c>
      <c r="AS741" s="14">
        <f t="shared" ca="1" si="628"/>
        <v>996.31951937749818</v>
      </c>
      <c r="AT741" s="14">
        <f t="shared" ca="1" si="629"/>
        <v>996.31951937749818</v>
      </c>
      <c r="AU741" s="14">
        <f t="shared" ca="1" si="609"/>
        <v>2020390.7878561858</v>
      </c>
      <c r="AV741" s="15">
        <f ca="1">SUM(AT$12:AT741)</f>
        <v>1030885.6371417997</v>
      </c>
      <c r="AW741" s="16">
        <f ca="1">SUM(AR$12:AR741)+SUMIF(AS$12:AS741, "&lt;0")</f>
        <v>989505.15071438614</v>
      </c>
      <c r="AX741" s="15"/>
      <c r="AZ741" s="9">
        <v>44912</v>
      </c>
      <c r="BA741" s="14">
        <f t="shared" ca="1" si="640"/>
        <v>1500</v>
      </c>
      <c r="BB741" s="14">
        <f t="shared" ca="1" si="649"/>
        <v>1500</v>
      </c>
      <c r="BC741" s="14">
        <f t="shared" ca="1" si="656"/>
        <v>617.708000000006</v>
      </c>
      <c r="BD741" s="14">
        <f t="shared" ca="1" si="630"/>
        <v>882.291999999994</v>
      </c>
      <c r="BE741" s="14">
        <f t="shared" ca="1" si="631"/>
        <v>882.291999999994</v>
      </c>
      <c r="BF741" s="14">
        <f t="shared" ca="1" si="610"/>
        <v>1057964.9469999999</v>
      </c>
      <c r="BG741" s="15">
        <f ca="1">SUM(BE$12:BE741)</f>
        <v>540804.01800000004</v>
      </c>
      <c r="BH741" s="16">
        <f ca="1">SUM(BC$12:BC741)+SUMIF(BD$12:BD741, "&lt;0")</f>
        <v>517160.92899999995</v>
      </c>
      <c r="BJ741" s="9">
        <v>44912</v>
      </c>
      <c r="BK741" s="14">
        <f t="shared" ca="1" si="641"/>
        <v>1750</v>
      </c>
      <c r="BL741" s="14">
        <f t="shared" ca="1" si="650"/>
        <v>1750</v>
      </c>
      <c r="BM741" s="14">
        <f t="shared" ca="1" si="657"/>
        <v>1241.323000000004</v>
      </c>
      <c r="BN741" s="14">
        <f t="shared" ca="1" si="632"/>
        <v>508.67699999999604</v>
      </c>
      <c r="BO741" s="14">
        <f t="shared" ca="1" si="633"/>
        <v>508.67699999999604</v>
      </c>
      <c r="BP741" s="14">
        <f t="shared" ca="1" si="611"/>
        <v>1223214.9469999999</v>
      </c>
      <c r="BQ741" s="15">
        <f ca="1">SUM(BO$12:BO741)</f>
        <v>624804.01799999981</v>
      </c>
      <c r="BR741" s="16">
        <f ca="1">SUM(BM$12:BM741)+SUMIF(BN$12:BN741, "&lt;0")</f>
        <v>598410.929</v>
      </c>
      <c r="BT741" s="9">
        <v>44912</v>
      </c>
      <c r="BU741" s="14">
        <f t="shared" ca="1" si="619"/>
        <v>2000</v>
      </c>
      <c r="BV741" s="14">
        <f t="shared" ca="1" si="644"/>
        <v>2000</v>
      </c>
      <c r="BW741" s="14">
        <f t="shared" ca="1" si="658"/>
        <v>1622.346000000005</v>
      </c>
      <c r="BX741" s="14">
        <f t="shared" ca="1" si="620"/>
        <v>377.65399999999499</v>
      </c>
      <c r="BY741" s="14">
        <f t="shared" ca="1" si="621"/>
        <v>377.65399999999499</v>
      </c>
      <c r="BZ741" s="14">
        <f t="shared" ca="1" si="634"/>
        <v>1387489.5629979603</v>
      </c>
      <c r="CA741" s="15">
        <f ca="1">SUM(BY$12:BY741)</f>
        <v>708804.01800000027</v>
      </c>
      <c r="CB741" s="16">
        <f ca="1">SUM(BW$12:BW741)+SUMIF(BX$12:BX741, "&lt;0")</f>
        <v>678685.54499796021</v>
      </c>
      <c r="CD741" s="9">
        <v>44912</v>
      </c>
      <c r="CE741" s="14">
        <f t="shared" ca="1" si="642"/>
        <v>2500</v>
      </c>
      <c r="CF741" s="14">
        <f t="shared" ca="1" si="651"/>
        <v>2500</v>
      </c>
      <c r="CG741" s="14">
        <f t="shared" ca="1" si="659"/>
        <v>1720.1918395658686</v>
      </c>
      <c r="CH741" s="14">
        <f t="shared" ca="1" si="635"/>
        <v>779.80816043413142</v>
      </c>
      <c r="CI741" s="14">
        <f t="shared" ca="1" si="636"/>
        <v>779.80816043413142</v>
      </c>
      <c r="CJ741" s="14">
        <f t="shared" ca="1" si="612"/>
        <v>1708787.2951667549</v>
      </c>
      <c r="CK741" s="15">
        <f ca="1">SUM(CI$12:CI741)</f>
        <v>873865.03319037543</v>
      </c>
      <c r="CL741" s="16">
        <f ca="1">SUM(CG$12:CG741)+SUMIF(CH$12:CH741, "&lt;0")</f>
        <v>834922.26197637932</v>
      </c>
    </row>
    <row r="742" spans="1:90" x14ac:dyDescent="0.2">
      <c r="A742" s="24">
        <v>44913</v>
      </c>
      <c r="B742" s="54">
        <f ca="1">IF($A742&gt;= $C$5,$C$6, INDEX('Historical Data'!$D$2:$D$745, MATCH(A742, 'Historical Data'!$B$2:$B$745, 0)))</f>
        <v>1295.6389999999997</v>
      </c>
      <c r="C742" s="14">
        <f t="shared" ca="1" si="645"/>
        <v>1295.6389999999994</v>
      </c>
      <c r="D742" s="14">
        <f t="shared" ca="1" si="613"/>
        <v>628.47899999999618</v>
      </c>
      <c r="E742" s="14">
        <f t="shared" ca="1" si="622"/>
        <v>667.16000000000349</v>
      </c>
      <c r="F742" s="14">
        <f t="shared" ca="1" si="614"/>
        <v>667.16000000000349</v>
      </c>
      <c r="G742" s="14">
        <f t="shared" ca="1" si="637"/>
        <v>924177.96499999403</v>
      </c>
      <c r="H742" s="15">
        <f ca="1">SUM(F$12:F742)</f>
        <v>472805.88200000057</v>
      </c>
      <c r="I742" s="16">
        <f ca="1">SUM(D$12:D742)+SUMIF(E$12:E742, "&lt;0")</f>
        <v>451372.08300000028</v>
      </c>
      <c r="J742" s="15"/>
      <c r="K742" s="9">
        <v>44913</v>
      </c>
      <c r="L742" s="14">
        <f t="shared" ca="1" si="638"/>
        <v>1788.5130798771124</v>
      </c>
      <c r="M742" s="14">
        <f t="shared" ca="1" si="646"/>
        <v>1788.5130798771129</v>
      </c>
      <c r="N742" s="14">
        <f t="shared" ca="1" si="652"/>
        <v>1121.3530798771089</v>
      </c>
      <c r="O742" s="14">
        <f t="shared" ca="1" si="623"/>
        <v>667.16000000000349</v>
      </c>
      <c r="P742" s="14">
        <f t="shared" ca="1" si="624"/>
        <v>667.16000000000349</v>
      </c>
      <c r="Q742" s="14">
        <f t="shared" ca="1" si="607"/>
        <v>1250460.605878643</v>
      </c>
      <c r="R742" s="15">
        <f ca="1">SUM(P$12:P742)</f>
        <v>638411.57283870876</v>
      </c>
      <c r="S742" s="16">
        <f ca="1">SUM(N$12:N742)+SUMIF(O$12:O742, "&lt;0")</f>
        <v>612049.03303993773</v>
      </c>
      <c r="U742" s="9">
        <v>44913</v>
      </c>
      <c r="V742" s="14">
        <f t="shared" ca="1" si="639"/>
        <v>1250</v>
      </c>
      <c r="W742" s="14">
        <f t="shared" ca="1" si="647"/>
        <v>1250</v>
      </c>
      <c r="X742" s="14">
        <f t="shared" ca="1" si="653"/>
        <v>450.5480000000025</v>
      </c>
      <c r="Y742" s="14">
        <f t="shared" ca="1" si="625"/>
        <v>799.4519999999975</v>
      </c>
      <c r="Z742" s="14">
        <f t="shared" ca="1" si="626"/>
        <v>799.4519999999975</v>
      </c>
      <c r="AA742" s="14">
        <f t="shared" ca="1" si="608"/>
        <v>893964.94699999993</v>
      </c>
      <c r="AB742" s="15">
        <f ca="1">SUM(Z$12:Z742)</f>
        <v>457471.17799999996</v>
      </c>
      <c r="AC742" s="16">
        <f ca="1">SUM(X$12:X742)+SUMIF(Y$12:Y742, "&lt;0")</f>
        <v>436493.76900000009</v>
      </c>
      <c r="AE742" s="9">
        <v>44913</v>
      </c>
      <c r="AF742" s="14">
        <f t="shared" ca="1" si="615"/>
        <v>2000</v>
      </c>
      <c r="AG742" s="14">
        <f t="shared" ca="1" si="643"/>
        <v>2000</v>
      </c>
      <c r="AH742" s="14">
        <f t="shared" ca="1" si="654"/>
        <v>1332.8399999999965</v>
      </c>
      <c r="AI742" s="14">
        <f t="shared" ca="1" si="616"/>
        <v>667.16000000000349</v>
      </c>
      <c r="AJ742" s="14">
        <f t="shared" ca="1" si="617"/>
        <v>667.16000000000349</v>
      </c>
      <c r="AK742" s="14">
        <f t="shared" ca="1" si="627"/>
        <v>1389489.5629979603</v>
      </c>
      <c r="AL742" s="15">
        <f ca="1">SUM(AJ$12:AJ742)</f>
        <v>709471.17800000031</v>
      </c>
      <c r="AM742" s="16">
        <f ca="1">SUM(AH$12:AH742)+SUMIF(AI$12:AI742, "&lt;0")</f>
        <v>680018.38499796018</v>
      </c>
      <c r="AO742" s="9">
        <v>44913</v>
      </c>
      <c r="AP742" s="14">
        <f t="shared" ca="1" si="618"/>
        <v>3000</v>
      </c>
      <c r="AQ742" s="14">
        <f t="shared" ca="1" si="648"/>
        <v>3000</v>
      </c>
      <c r="AR742" s="14">
        <f t="shared" ca="1" si="655"/>
        <v>1714.1744806224938</v>
      </c>
      <c r="AS742" s="14">
        <f t="shared" ca="1" si="628"/>
        <v>1285.8255193775062</v>
      </c>
      <c r="AT742" s="14">
        <f t="shared" ca="1" si="629"/>
        <v>1285.8255193775062</v>
      </c>
      <c r="AU742" s="14">
        <f t="shared" ca="1" si="609"/>
        <v>2023390.7878561858</v>
      </c>
      <c r="AV742" s="15">
        <f ca="1">SUM(AT$12:AT742)</f>
        <v>1032171.4626611772</v>
      </c>
      <c r="AW742" s="16">
        <f ca="1">SUM(AR$12:AR742)+SUMIF(AS$12:AS742, "&lt;0")</f>
        <v>991219.32519500866</v>
      </c>
      <c r="AX742" s="15"/>
      <c r="AZ742" s="9">
        <v>44913</v>
      </c>
      <c r="BA742" s="14">
        <f t="shared" ca="1" si="640"/>
        <v>1500</v>
      </c>
      <c r="BB742" s="14">
        <f t="shared" ca="1" si="649"/>
        <v>1500</v>
      </c>
      <c r="BC742" s="14">
        <f t="shared" ca="1" si="656"/>
        <v>832.83999999999651</v>
      </c>
      <c r="BD742" s="14">
        <f t="shared" ca="1" si="630"/>
        <v>667.16000000000349</v>
      </c>
      <c r="BE742" s="14">
        <f t="shared" ca="1" si="631"/>
        <v>667.16000000000349</v>
      </c>
      <c r="BF742" s="14">
        <f t="shared" ca="1" si="610"/>
        <v>1059464.9469999999</v>
      </c>
      <c r="BG742" s="15">
        <f ca="1">SUM(BE$12:BE742)</f>
        <v>541471.17800000007</v>
      </c>
      <c r="BH742" s="16">
        <f ca="1">SUM(BC$12:BC742)+SUMIF(BD$12:BD742, "&lt;0")</f>
        <v>517993.76899999997</v>
      </c>
      <c r="BJ742" s="9">
        <v>44913</v>
      </c>
      <c r="BK742" s="14">
        <f t="shared" ca="1" si="641"/>
        <v>1750</v>
      </c>
      <c r="BL742" s="14">
        <f t="shared" ca="1" si="650"/>
        <v>1750</v>
      </c>
      <c r="BM742" s="14">
        <f t="shared" ca="1" si="657"/>
        <v>1082.8399999999965</v>
      </c>
      <c r="BN742" s="14">
        <f t="shared" ca="1" si="632"/>
        <v>667.16000000000349</v>
      </c>
      <c r="BO742" s="14">
        <f t="shared" ca="1" si="633"/>
        <v>667.16000000000349</v>
      </c>
      <c r="BP742" s="14">
        <f t="shared" ca="1" si="611"/>
        <v>1224964.9469999999</v>
      </c>
      <c r="BQ742" s="15">
        <f ca="1">SUM(BO$12:BO742)</f>
        <v>625471.17799999984</v>
      </c>
      <c r="BR742" s="16">
        <f ca="1">SUM(BM$12:BM742)+SUMIF(BN$12:BN742, "&lt;0")</f>
        <v>599493.76899999997</v>
      </c>
      <c r="BT742" s="9">
        <v>44913</v>
      </c>
      <c r="BU742" s="14">
        <f t="shared" ca="1" si="619"/>
        <v>2000</v>
      </c>
      <c r="BV742" s="14">
        <f t="shared" ca="1" si="644"/>
        <v>2000</v>
      </c>
      <c r="BW742" s="14">
        <f t="shared" ca="1" si="658"/>
        <v>1332.8399999999965</v>
      </c>
      <c r="BX742" s="14">
        <f t="shared" ca="1" si="620"/>
        <v>667.16000000000349</v>
      </c>
      <c r="BY742" s="14">
        <f t="shared" ca="1" si="621"/>
        <v>667.16000000000349</v>
      </c>
      <c r="BZ742" s="14">
        <f t="shared" ca="1" si="634"/>
        <v>1389489.5629979603</v>
      </c>
      <c r="CA742" s="15">
        <f ca="1">SUM(BY$12:BY742)</f>
        <v>709471.17800000031</v>
      </c>
      <c r="CB742" s="16">
        <f ca="1">SUM(BW$12:BW742)+SUMIF(BX$12:BX742, "&lt;0")</f>
        <v>680018.38499796018</v>
      </c>
      <c r="CD742" s="9">
        <v>44913</v>
      </c>
      <c r="CE742" s="14">
        <f t="shared" ca="1" si="642"/>
        <v>2500</v>
      </c>
      <c r="CF742" s="14">
        <f t="shared" ca="1" si="651"/>
        <v>2500</v>
      </c>
      <c r="CG742" s="14">
        <f t="shared" ca="1" si="659"/>
        <v>1456.4635695399229</v>
      </c>
      <c r="CH742" s="14">
        <f t="shared" ca="1" si="635"/>
        <v>1043.5364304600771</v>
      </c>
      <c r="CI742" s="14">
        <f t="shared" ca="1" si="636"/>
        <v>1043.5364304600771</v>
      </c>
      <c r="CJ742" s="14">
        <f t="shared" ca="1" si="612"/>
        <v>1711287.2951667549</v>
      </c>
      <c r="CK742" s="15">
        <f ca="1">SUM(CI$12:CI742)</f>
        <v>874908.56962083548</v>
      </c>
      <c r="CL742" s="16">
        <f ca="1">SUM(CG$12:CG742)+SUMIF(CH$12:CH742, "&lt;0")</f>
        <v>836378.72554591927</v>
      </c>
    </row>
    <row r="743" spans="1:90" x14ac:dyDescent="0.2">
      <c r="A743" s="24">
        <v>44914</v>
      </c>
      <c r="B743" s="54">
        <f ca="1">IF($A743&gt;= $C$5,$C$6, INDEX('Historical Data'!$D$2:$D$745, MATCH(A743, 'Historical Data'!$B$2:$B$745, 0)))</f>
        <v>1295.6389999999997</v>
      </c>
      <c r="C743" s="14">
        <f t="shared" ca="1" si="645"/>
        <v>1295.6389999999994</v>
      </c>
      <c r="D743" s="14">
        <f t="shared" ca="1" si="613"/>
        <v>1295.6389999999997</v>
      </c>
      <c r="E743" s="14">
        <f t="shared" ca="1" si="622"/>
        <v>0</v>
      </c>
      <c r="F743" s="14">
        <f t="shared" ca="1" si="614"/>
        <v>0</v>
      </c>
      <c r="G743" s="14">
        <f t="shared" ca="1" si="637"/>
        <v>925473.603999994</v>
      </c>
      <c r="H743" s="15">
        <f ca="1">SUM(F$12:F743)</f>
        <v>472805.88200000057</v>
      </c>
      <c r="I743" s="16">
        <f ca="1">SUM(D$12:D743)+SUMIF(E$12:E743, "&lt;0")</f>
        <v>452667.7220000003</v>
      </c>
      <c r="J743" s="15"/>
      <c r="K743" s="9">
        <v>44914</v>
      </c>
      <c r="L743" s="14">
        <f t="shared" ca="1" si="638"/>
        <v>1788.5130798771124</v>
      </c>
      <c r="M743" s="14">
        <f t="shared" ca="1" si="646"/>
        <v>1788.5130798771129</v>
      </c>
      <c r="N743" s="14">
        <f t="shared" ca="1" si="652"/>
        <v>1788.5130798771124</v>
      </c>
      <c r="O743" s="14">
        <f t="shared" ca="1" si="623"/>
        <v>0</v>
      </c>
      <c r="P743" s="14">
        <f t="shared" ca="1" si="624"/>
        <v>0</v>
      </c>
      <c r="Q743" s="14">
        <f t="shared" ca="1" si="607"/>
        <v>1252249.11895852</v>
      </c>
      <c r="R743" s="15">
        <f ca="1">SUM(P$12:P743)</f>
        <v>638411.57283870876</v>
      </c>
      <c r="S743" s="16">
        <f ca="1">SUM(N$12:N743)+SUMIF(O$12:O743, "&lt;0")</f>
        <v>613837.54611981486</v>
      </c>
      <c r="U743" s="9">
        <v>44914</v>
      </c>
      <c r="V743" s="14">
        <f t="shared" ca="1" si="639"/>
        <v>1250</v>
      </c>
      <c r="W743" s="14">
        <f t="shared" ca="1" si="647"/>
        <v>1250</v>
      </c>
      <c r="X743" s="14">
        <f t="shared" ca="1" si="653"/>
        <v>1250</v>
      </c>
      <c r="Y743" s="14">
        <f t="shared" ca="1" si="625"/>
        <v>0</v>
      </c>
      <c r="Z743" s="14">
        <f t="shared" ca="1" si="626"/>
        <v>0</v>
      </c>
      <c r="AA743" s="14">
        <f t="shared" ca="1" si="608"/>
        <v>895214.94699999993</v>
      </c>
      <c r="AB743" s="15">
        <f ca="1">SUM(Z$12:Z743)</f>
        <v>457471.17799999996</v>
      </c>
      <c r="AC743" s="16">
        <f ca="1">SUM(X$12:X743)+SUMIF(Y$12:Y743, "&lt;0")</f>
        <v>437743.76900000009</v>
      </c>
      <c r="AE743" s="9">
        <v>44914</v>
      </c>
      <c r="AF743" s="14">
        <f t="shared" ca="1" si="615"/>
        <v>2000</v>
      </c>
      <c r="AG743" s="14">
        <f t="shared" ca="1" si="643"/>
        <v>2000</v>
      </c>
      <c r="AH743" s="14">
        <f t="shared" ca="1" si="654"/>
        <v>2000</v>
      </c>
      <c r="AI743" s="14">
        <f t="shared" ca="1" si="616"/>
        <v>0</v>
      </c>
      <c r="AJ743" s="14">
        <f t="shared" ca="1" si="617"/>
        <v>0</v>
      </c>
      <c r="AK743" s="14">
        <f t="shared" ca="1" si="627"/>
        <v>1391489.5629979603</v>
      </c>
      <c r="AL743" s="15">
        <f ca="1">SUM(AJ$12:AJ743)</f>
        <v>709471.17800000031</v>
      </c>
      <c r="AM743" s="16">
        <f ca="1">SUM(AH$12:AH743)+SUMIF(AI$12:AI743, "&lt;0")</f>
        <v>682018.38499796018</v>
      </c>
      <c r="AO743" s="9">
        <v>44914</v>
      </c>
      <c r="AP743" s="14">
        <f t="shared" ca="1" si="618"/>
        <v>3000</v>
      </c>
      <c r="AQ743" s="14">
        <f t="shared" ca="1" si="648"/>
        <v>3000</v>
      </c>
      <c r="AR743" s="14">
        <f t="shared" ca="1" si="655"/>
        <v>2381.3344806224973</v>
      </c>
      <c r="AS743" s="14">
        <f t="shared" ca="1" si="628"/>
        <v>618.66551937750273</v>
      </c>
      <c r="AT743" s="14">
        <f t="shared" ca="1" si="629"/>
        <v>618.66551937750273</v>
      </c>
      <c r="AU743" s="14">
        <f t="shared" ca="1" si="609"/>
        <v>2026390.7878561858</v>
      </c>
      <c r="AV743" s="15">
        <f ca="1">SUM(AT$12:AT743)</f>
        <v>1032790.1281805546</v>
      </c>
      <c r="AW743" s="16">
        <f ca="1">SUM(AR$12:AR743)+SUMIF(AS$12:AS743, "&lt;0")</f>
        <v>993600.65967563121</v>
      </c>
      <c r="AX743" s="15"/>
      <c r="AZ743" s="9">
        <v>44914</v>
      </c>
      <c r="BA743" s="14">
        <f t="shared" ca="1" si="640"/>
        <v>1500</v>
      </c>
      <c r="BB743" s="14">
        <f t="shared" ca="1" si="649"/>
        <v>1500</v>
      </c>
      <c r="BC743" s="14">
        <f t="shared" ca="1" si="656"/>
        <v>1500</v>
      </c>
      <c r="BD743" s="14">
        <f t="shared" ca="1" si="630"/>
        <v>0</v>
      </c>
      <c r="BE743" s="14">
        <f t="shared" ca="1" si="631"/>
        <v>0</v>
      </c>
      <c r="BF743" s="14">
        <f t="shared" ca="1" si="610"/>
        <v>1060964.9469999999</v>
      </c>
      <c r="BG743" s="15">
        <f ca="1">SUM(BE$12:BE743)</f>
        <v>541471.17800000007</v>
      </c>
      <c r="BH743" s="16">
        <f ca="1">SUM(BC$12:BC743)+SUMIF(BD$12:BD743, "&lt;0")</f>
        <v>519493.76899999997</v>
      </c>
      <c r="BJ743" s="9">
        <v>44914</v>
      </c>
      <c r="BK743" s="14">
        <f t="shared" ca="1" si="641"/>
        <v>1750</v>
      </c>
      <c r="BL743" s="14">
        <f t="shared" ca="1" si="650"/>
        <v>1750</v>
      </c>
      <c r="BM743" s="14">
        <f t="shared" ca="1" si="657"/>
        <v>1750</v>
      </c>
      <c r="BN743" s="14">
        <f t="shared" ca="1" si="632"/>
        <v>0</v>
      </c>
      <c r="BO743" s="14">
        <f t="shared" ca="1" si="633"/>
        <v>0</v>
      </c>
      <c r="BP743" s="14">
        <f t="shared" ca="1" si="611"/>
        <v>1226714.9469999999</v>
      </c>
      <c r="BQ743" s="15">
        <f ca="1">SUM(BO$12:BO743)</f>
        <v>625471.17799999984</v>
      </c>
      <c r="BR743" s="16">
        <f ca="1">SUM(BM$12:BM743)+SUMIF(BN$12:BN743, "&lt;0")</f>
        <v>601243.76899999997</v>
      </c>
      <c r="BT743" s="9">
        <v>44914</v>
      </c>
      <c r="BU743" s="14">
        <f t="shared" ca="1" si="619"/>
        <v>2000</v>
      </c>
      <c r="BV743" s="14">
        <f t="shared" ca="1" si="644"/>
        <v>2000</v>
      </c>
      <c r="BW743" s="14">
        <f t="shared" ca="1" si="658"/>
        <v>2000</v>
      </c>
      <c r="BX743" s="14">
        <f t="shared" ca="1" si="620"/>
        <v>0</v>
      </c>
      <c r="BY743" s="14">
        <f t="shared" ca="1" si="621"/>
        <v>0</v>
      </c>
      <c r="BZ743" s="14">
        <f t="shared" ca="1" si="634"/>
        <v>1391489.5629979603</v>
      </c>
      <c r="CA743" s="15">
        <f ca="1">SUM(BY$12:BY743)</f>
        <v>709471.17800000031</v>
      </c>
      <c r="CB743" s="16">
        <f ca="1">SUM(BW$12:BW743)+SUMIF(BX$12:BX743, "&lt;0")</f>
        <v>682018.38499796018</v>
      </c>
      <c r="CD743" s="9">
        <v>44914</v>
      </c>
      <c r="CE743" s="14">
        <f t="shared" ca="1" si="642"/>
        <v>2500</v>
      </c>
      <c r="CF743" s="14">
        <f t="shared" ca="1" si="651"/>
        <v>2500</v>
      </c>
      <c r="CG743" s="14">
        <f t="shared" ca="1" si="659"/>
        <v>2149.4012995139892</v>
      </c>
      <c r="CH743" s="14">
        <f t="shared" ca="1" si="635"/>
        <v>350.59870048601078</v>
      </c>
      <c r="CI743" s="14">
        <f t="shared" ca="1" si="636"/>
        <v>350.59870048601078</v>
      </c>
      <c r="CJ743" s="14">
        <f t="shared" ca="1" si="612"/>
        <v>1713787.2951667549</v>
      </c>
      <c r="CK743" s="15">
        <f ca="1">SUM(CI$12:CI743)</f>
        <v>875259.16832132149</v>
      </c>
      <c r="CL743" s="16">
        <f ca="1">SUM(CG$12:CG743)+SUMIF(CH$12:CH743, "&lt;0")</f>
        <v>838528.12684543326</v>
      </c>
    </row>
    <row r="744" spans="1:90" x14ac:dyDescent="0.2">
      <c r="A744" s="24">
        <v>44915</v>
      </c>
      <c r="B744" s="54">
        <f ca="1">IF($A744&gt;= $C$5,$C$6, INDEX('Historical Data'!$D$2:$D$745, MATCH(A744, 'Historical Data'!$B$2:$B$745, 0)))</f>
        <v>1295.6389999999997</v>
      </c>
      <c r="C744" s="14">
        <f t="shared" ca="1" si="645"/>
        <v>1295.6389999999994</v>
      </c>
      <c r="D744" s="14">
        <f t="shared" ca="1" si="613"/>
        <v>697.48800000000165</v>
      </c>
      <c r="E744" s="14">
        <f t="shared" ca="1" si="622"/>
        <v>598.15099999999802</v>
      </c>
      <c r="F744" s="14">
        <f t="shared" ca="1" si="614"/>
        <v>598.15099999999802</v>
      </c>
      <c r="G744" s="14">
        <f t="shared" ca="1" si="637"/>
        <v>926769.24299999396</v>
      </c>
      <c r="H744" s="15">
        <f ca="1">SUM(F$12:F744)</f>
        <v>473404.03300000058</v>
      </c>
      <c r="I744" s="16">
        <f ca="1">SUM(D$12:D744)+SUMIF(E$12:E744, "&lt;0")</f>
        <v>453365.21000000031</v>
      </c>
      <c r="J744" s="15"/>
      <c r="K744" s="9">
        <v>44915</v>
      </c>
      <c r="L744" s="14">
        <f t="shared" ca="1" si="638"/>
        <v>1788.5130798771124</v>
      </c>
      <c r="M744" s="14">
        <f t="shared" ca="1" si="646"/>
        <v>1788.5130798771129</v>
      </c>
      <c r="N744" s="14">
        <f t="shared" ca="1" si="652"/>
        <v>1190.3620798771144</v>
      </c>
      <c r="O744" s="14">
        <f t="shared" ca="1" si="623"/>
        <v>598.15099999999802</v>
      </c>
      <c r="P744" s="14">
        <f t="shared" ca="1" si="624"/>
        <v>598.15099999999802</v>
      </c>
      <c r="Q744" s="14">
        <f t="shared" ca="1" si="607"/>
        <v>1254037.632038397</v>
      </c>
      <c r="R744" s="15">
        <f ca="1">SUM(P$12:P744)</f>
        <v>639009.72383870871</v>
      </c>
      <c r="S744" s="16">
        <f ca="1">SUM(N$12:N744)+SUMIF(O$12:O744, "&lt;0")</f>
        <v>615027.90819969191</v>
      </c>
      <c r="U744" s="9">
        <v>44915</v>
      </c>
      <c r="V744" s="14">
        <f t="shared" ca="1" si="639"/>
        <v>1250</v>
      </c>
      <c r="W744" s="14">
        <f t="shared" ca="1" si="647"/>
        <v>1250</v>
      </c>
      <c r="X744" s="14">
        <f t="shared" ca="1" si="653"/>
        <v>651.84900000000198</v>
      </c>
      <c r="Y744" s="14">
        <f t="shared" ca="1" si="625"/>
        <v>598.15099999999802</v>
      </c>
      <c r="Z744" s="14">
        <f t="shared" ca="1" si="626"/>
        <v>598.15099999999802</v>
      </c>
      <c r="AA744" s="14">
        <f t="shared" ca="1" si="608"/>
        <v>896464.94699999993</v>
      </c>
      <c r="AB744" s="15">
        <f ca="1">SUM(Z$12:Z744)</f>
        <v>458069.32899999997</v>
      </c>
      <c r="AC744" s="16">
        <f ca="1">SUM(X$12:X744)+SUMIF(Y$12:Y744, "&lt;0")</f>
        <v>438395.61800000007</v>
      </c>
      <c r="AE744" s="9">
        <v>44915</v>
      </c>
      <c r="AF744" s="14">
        <f t="shared" ca="1" si="615"/>
        <v>2000</v>
      </c>
      <c r="AG744" s="14">
        <f t="shared" ca="1" si="643"/>
        <v>2000</v>
      </c>
      <c r="AH744" s="14">
        <f t="shared" ca="1" si="654"/>
        <v>1401.849000000002</v>
      </c>
      <c r="AI744" s="14">
        <f t="shared" ca="1" si="616"/>
        <v>598.15099999999802</v>
      </c>
      <c r="AJ744" s="14">
        <f t="shared" ca="1" si="617"/>
        <v>598.15099999999802</v>
      </c>
      <c r="AK744" s="14">
        <f t="shared" ca="1" si="627"/>
        <v>1393489.5629979603</v>
      </c>
      <c r="AL744" s="15">
        <f ca="1">SUM(AJ$12:AJ744)</f>
        <v>710069.32900000026</v>
      </c>
      <c r="AM744" s="16">
        <f ca="1">SUM(AH$12:AH744)+SUMIF(AI$12:AI744, "&lt;0")</f>
        <v>683420.23399796023</v>
      </c>
      <c r="AO744" s="9">
        <v>44915</v>
      </c>
      <c r="AP744" s="14">
        <f t="shared" ca="1" si="618"/>
        <v>3000</v>
      </c>
      <c r="AQ744" s="14">
        <f t="shared" ca="1" si="648"/>
        <v>3000</v>
      </c>
      <c r="AR744" s="14">
        <f t="shared" ca="1" si="655"/>
        <v>1783.1834806224992</v>
      </c>
      <c r="AS744" s="14">
        <f t="shared" ca="1" si="628"/>
        <v>1216.8165193775008</v>
      </c>
      <c r="AT744" s="14">
        <f t="shared" ca="1" si="629"/>
        <v>1216.8165193775008</v>
      </c>
      <c r="AU744" s="14">
        <f t="shared" ca="1" si="609"/>
        <v>2029390.7878561858</v>
      </c>
      <c r="AV744" s="15">
        <f ca="1">SUM(AT$12:AT744)</f>
        <v>1034006.9446999321</v>
      </c>
      <c r="AW744" s="16">
        <f ca="1">SUM(AR$12:AR744)+SUMIF(AS$12:AS744, "&lt;0")</f>
        <v>995383.84315625369</v>
      </c>
      <c r="AX744" s="15"/>
      <c r="AZ744" s="9">
        <v>44915</v>
      </c>
      <c r="BA744" s="14">
        <f t="shared" ca="1" si="640"/>
        <v>1500</v>
      </c>
      <c r="BB744" s="14">
        <f t="shared" ca="1" si="649"/>
        <v>1500</v>
      </c>
      <c r="BC744" s="14">
        <f t="shared" ca="1" si="656"/>
        <v>901.84900000000198</v>
      </c>
      <c r="BD744" s="14">
        <f t="shared" ca="1" si="630"/>
        <v>598.15099999999802</v>
      </c>
      <c r="BE744" s="14">
        <f t="shared" ca="1" si="631"/>
        <v>598.15099999999802</v>
      </c>
      <c r="BF744" s="14">
        <f t="shared" ca="1" si="610"/>
        <v>1062464.9469999999</v>
      </c>
      <c r="BG744" s="15">
        <f ca="1">SUM(BE$12:BE744)</f>
        <v>542069.32900000003</v>
      </c>
      <c r="BH744" s="16">
        <f ca="1">SUM(BC$12:BC744)+SUMIF(BD$12:BD744, "&lt;0")</f>
        <v>520395.61799999996</v>
      </c>
      <c r="BJ744" s="9">
        <v>44915</v>
      </c>
      <c r="BK744" s="14">
        <f t="shared" ca="1" si="641"/>
        <v>1750</v>
      </c>
      <c r="BL744" s="14">
        <f t="shared" ca="1" si="650"/>
        <v>1750</v>
      </c>
      <c r="BM744" s="14">
        <f t="shared" ca="1" si="657"/>
        <v>1151.849000000002</v>
      </c>
      <c r="BN744" s="14">
        <f t="shared" ca="1" si="632"/>
        <v>598.15099999999802</v>
      </c>
      <c r="BO744" s="14">
        <f t="shared" ca="1" si="633"/>
        <v>598.15099999999802</v>
      </c>
      <c r="BP744" s="14">
        <f t="shared" ca="1" si="611"/>
        <v>1228464.9469999999</v>
      </c>
      <c r="BQ744" s="15">
        <f ca="1">SUM(BO$12:BO744)</f>
        <v>626069.32899999979</v>
      </c>
      <c r="BR744" s="16">
        <f ca="1">SUM(BM$12:BM744)+SUMIF(BN$12:BN744, "&lt;0")</f>
        <v>602395.61800000002</v>
      </c>
      <c r="BT744" s="9">
        <v>44915</v>
      </c>
      <c r="BU744" s="14">
        <f t="shared" ca="1" si="619"/>
        <v>2000</v>
      </c>
      <c r="BV744" s="14">
        <f t="shared" ca="1" si="644"/>
        <v>2000</v>
      </c>
      <c r="BW744" s="14">
        <f t="shared" ca="1" si="658"/>
        <v>1401.849000000002</v>
      </c>
      <c r="BX744" s="14">
        <f t="shared" ca="1" si="620"/>
        <v>598.15099999999802</v>
      </c>
      <c r="BY744" s="14">
        <f t="shared" ca="1" si="621"/>
        <v>598.15099999999802</v>
      </c>
      <c r="BZ744" s="14">
        <f t="shared" ca="1" si="634"/>
        <v>1393489.5629979603</v>
      </c>
      <c r="CA744" s="15">
        <f ca="1">SUM(BY$12:BY744)</f>
        <v>710069.32900000026</v>
      </c>
      <c r="CB744" s="16">
        <f ca="1">SUM(BW$12:BW744)+SUMIF(BX$12:BX744, "&lt;0")</f>
        <v>683420.23399796023</v>
      </c>
      <c r="CD744" s="9">
        <v>44915</v>
      </c>
      <c r="CE744" s="14">
        <f t="shared" ca="1" si="642"/>
        <v>2500</v>
      </c>
      <c r="CF744" s="14">
        <f t="shared" ca="1" si="651"/>
        <v>2500</v>
      </c>
      <c r="CG744" s="14">
        <f t="shared" ca="1" si="659"/>
        <v>1577.0280294880536</v>
      </c>
      <c r="CH744" s="14">
        <f t="shared" ca="1" si="635"/>
        <v>922.97197051194644</v>
      </c>
      <c r="CI744" s="14">
        <f t="shared" ca="1" si="636"/>
        <v>922.97197051194644</v>
      </c>
      <c r="CJ744" s="14">
        <f t="shared" ca="1" si="612"/>
        <v>1716287.2951667549</v>
      </c>
      <c r="CK744" s="15">
        <f ca="1">SUM(CI$12:CI744)</f>
        <v>876182.14029183344</v>
      </c>
      <c r="CL744" s="16">
        <f ca="1">SUM(CG$12:CG744)+SUMIF(CH$12:CH744, "&lt;0")</f>
        <v>840105.15487492131</v>
      </c>
    </row>
    <row r="745" spans="1:90" x14ac:dyDescent="0.2">
      <c r="A745" s="24">
        <v>44916</v>
      </c>
      <c r="B745" s="54">
        <f ca="1">IF($A745&gt;= $C$5,$C$6, INDEX('Historical Data'!$D$2:$D$745, MATCH(A745, 'Historical Data'!$B$2:$B$745, 0)))</f>
        <v>1295.6389999999997</v>
      </c>
      <c r="C745" s="14">
        <f t="shared" ca="1" si="645"/>
        <v>1295.6389999999994</v>
      </c>
      <c r="D745" s="14">
        <f t="shared" ca="1" si="613"/>
        <v>1203.1669999999945</v>
      </c>
      <c r="E745" s="14">
        <f t="shared" ca="1" si="622"/>
        <v>92.47200000000521</v>
      </c>
      <c r="F745" s="14">
        <f t="shared" ca="1" si="614"/>
        <v>92.47200000000521</v>
      </c>
      <c r="G745" s="14">
        <f t="shared" ca="1" si="637"/>
        <v>928064.88199999393</v>
      </c>
      <c r="H745" s="15">
        <f ca="1">SUM(F$12:F745)</f>
        <v>473496.50500000059</v>
      </c>
      <c r="I745" s="16">
        <f ca="1">SUM(D$12:D745)+SUMIF(E$12:E745, "&lt;0")</f>
        <v>454568.37700000033</v>
      </c>
      <c r="J745" s="15"/>
      <c r="K745" s="9">
        <v>44916</v>
      </c>
      <c r="L745" s="14">
        <f t="shared" ca="1" si="638"/>
        <v>1788.5130798771124</v>
      </c>
      <c r="M745" s="14">
        <f t="shared" ca="1" si="646"/>
        <v>1788.5130798771129</v>
      </c>
      <c r="N745" s="14">
        <f t="shared" ca="1" si="652"/>
        <v>1696.0410798771072</v>
      </c>
      <c r="O745" s="14">
        <f t="shared" ca="1" si="623"/>
        <v>92.47200000000521</v>
      </c>
      <c r="P745" s="14">
        <f t="shared" ca="1" si="624"/>
        <v>92.47200000000521</v>
      </c>
      <c r="Q745" s="14">
        <f t="shared" ca="1" si="607"/>
        <v>1255826.145118274</v>
      </c>
      <c r="R745" s="15">
        <f ca="1">SUM(P$12:P745)</f>
        <v>639102.19583870866</v>
      </c>
      <c r="S745" s="16">
        <f ca="1">SUM(N$12:N745)+SUMIF(O$12:O745, "&lt;0")</f>
        <v>616723.94927956897</v>
      </c>
      <c r="U745" s="9">
        <v>44916</v>
      </c>
      <c r="V745" s="14">
        <f t="shared" ca="1" si="639"/>
        <v>1250</v>
      </c>
      <c r="W745" s="14">
        <f t="shared" ca="1" si="647"/>
        <v>1250</v>
      </c>
      <c r="X745" s="14">
        <f t="shared" ca="1" si="653"/>
        <v>1157.5279999999948</v>
      </c>
      <c r="Y745" s="14">
        <f t="shared" ca="1" si="625"/>
        <v>92.47200000000521</v>
      </c>
      <c r="Z745" s="14">
        <f t="shared" ca="1" si="626"/>
        <v>92.47200000000521</v>
      </c>
      <c r="AA745" s="14">
        <f t="shared" ca="1" si="608"/>
        <v>897714.94699999993</v>
      </c>
      <c r="AB745" s="15">
        <f ca="1">SUM(Z$12:Z745)</f>
        <v>458161.80099999998</v>
      </c>
      <c r="AC745" s="16">
        <f ca="1">SUM(X$12:X745)+SUMIF(Y$12:Y745, "&lt;0")</f>
        <v>439553.14600000007</v>
      </c>
      <c r="AE745" s="9">
        <v>44916</v>
      </c>
      <c r="AF745" s="14">
        <f t="shared" ca="1" si="615"/>
        <v>2000</v>
      </c>
      <c r="AG745" s="14">
        <f t="shared" ca="1" si="643"/>
        <v>2000</v>
      </c>
      <c r="AH745" s="14">
        <f t="shared" ca="1" si="654"/>
        <v>1907.5279999999948</v>
      </c>
      <c r="AI745" s="14">
        <f t="shared" ca="1" si="616"/>
        <v>92.47200000000521</v>
      </c>
      <c r="AJ745" s="14">
        <f t="shared" ca="1" si="617"/>
        <v>92.47200000000521</v>
      </c>
      <c r="AK745" s="14">
        <f t="shared" ca="1" si="627"/>
        <v>1395489.5629979603</v>
      </c>
      <c r="AL745" s="15">
        <f ca="1">SUM(AJ$12:AJ745)</f>
        <v>710161.80100000021</v>
      </c>
      <c r="AM745" s="16">
        <f ca="1">SUM(AH$12:AH745)+SUMIF(AI$12:AI745, "&lt;0")</f>
        <v>685327.76199796028</v>
      </c>
      <c r="AO745" s="9">
        <v>44916</v>
      </c>
      <c r="AP745" s="14">
        <f t="shared" ca="1" si="618"/>
        <v>3000</v>
      </c>
      <c r="AQ745" s="14">
        <f t="shared" ca="1" si="648"/>
        <v>3000</v>
      </c>
      <c r="AR745" s="14">
        <f t="shared" ca="1" si="655"/>
        <v>2288.8624806224921</v>
      </c>
      <c r="AS745" s="14">
        <f t="shared" ca="1" si="628"/>
        <v>711.13751937750794</v>
      </c>
      <c r="AT745" s="14">
        <f t="shared" ca="1" si="629"/>
        <v>711.13751937750794</v>
      </c>
      <c r="AU745" s="14">
        <f t="shared" ca="1" si="609"/>
        <v>2032390.7878561858</v>
      </c>
      <c r="AV745" s="15">
        <f ca="1">SUM(AT$12:AT745)</f>
        <v>1034718.0822193096</v>
      </c>
      <c r="AW745" s="16">
        <f ca="1">SUM(AR$12:AR745)+SUMIF(AS$12:AS745, "&lt;0")</f>
        <v>997672.70563687617</v>
      </c>
      <c r="AX745" s="15"/>
      <c r="AZ745" s="9">
        <v>44916</v>
      </c>
      <c r="BA745" s="14">
        <f t="shared" ca="1" si="640"/>
        <v>1500</v>
      </c>
      <c r="BB745" s="14">
        <f t="shared" ca="1" si="649"/>
        <v>1500</v>
      </c>
      <c r="BC745" s="14">
        <f t="shared" ca="1" si="656"/>
        <v>1407.5279999999948</v>
      </c>
      <c r="BD745" s="14">
        <f t="shared" ca="1" si="630"/>
        <v>92.47200000000521</v>
      </c>
      <c r="BE745" s="14">
        <f t="shared" ca="1" si="631"/>
        <v>92.47200000000521</v>
      </c>
      <c r="BF745" s="14">
        <f t="shared" ca="1" si="610"/>
        <v>1063964.9469999999</v>
      </c>
      <c r="BG745" s="15">
        <f ca="1">SUM(BE$12:BE745)</f>
        <v>542161.80099999998</v>
      </c>
      <c r="BH745" s="16">
        <f ca="1">SUM(BC$12:BC745)+SUMIF(BD$12:BD745, "&lt;0")</f>
        <v>521803.14599999995</v>
      </c>
      <c r="BJ745" s="9">
        <v>44916</v>
      </c>
      <c r="BK745" s="14">
        <f t="shared" ca="1" si="641"/>
        <v>1750</v>
      </c>
      <c r="BL745" s="14">
        <f t="shared" ca="1" si="650"/>
        <v>1750</v>
      </c>
      <c r="BM745" s="14">
        <f t="shared" ca="1" si="657"/>
        <v>1657.5279999999948</v>
      </c>
      <c r="BN745" s="14">
        <f t="shared" ca="1" si="632"/>
        <v>92.47200000000521</v>
      </c>
      <c r="BO745" s="14">
        <f t="shared" ca="1" si="633"/>
        <v>92.47200000000521</v>
      </c>
      <c r="BP745" s="14">
        <f t="shared" ca="1" si="611"/>
        <v>1230214.9469999999</v>
      </c>
      <c r="BQ745" s="15">
        <f ca="1">SUM(BO$12:BO745)</f>
        <v>626161.80099999974</v>
      </c>
      <c r="BR745" s="16">
        <f ca="1">SUM(BM$12:BM745)+SUMIF(BN$12:BN745, "&lt;0")</f>
        <v>604053.14600000007</v>
      </c>
      <c r="BT745" s="9">
        <v>44916</v>
      </c>
      <c r="BU745" s="14">
        <f t="shared" ca="1" si="619"/>
        <v>2000</v>
      </c>
      <c r="BV745" s="14">
        <f t="shared" ca="1" si="644"/>
        <v>2000</v>
      </c>
      <c r="BW745" s="14">
        <f t="shared" ca="1" si="658"/>
        <v>1907.5279999999948</v>
      </c>
      <c r="BX745" s="14">
        <f t="shared" ca="1" si="620"/>
        <v>92.47200000000521</v>
      </c>
      <c r="BY745" s="14">
        <f t="shared" ca="1" si="621"/>
        <v>92.47200000000521</v>
      </c>
      <c r="BZ745" s="14">
        <f t="shared" ca="1" si="634"/>
        <v>1395489.5629979603</v>
      </c>
      <c r="CA745" s="15">
        <f ca="1">SUM(BY$12:BY745)</f>
        <v>710161.80100000021</v>
      </c>
      <c r="CB745" s="16">
        <f ca="1">SUM(BW$12:BW745)+SUMIF(BX$12:BX745, "&lt;0")</f>
        <v>685327.76199796028</v>
      </c>
      <c r="CD745" s="9">
        <v>44916</v>
      </c>
      <c r="CE745" s="14">
        <f t="shared" ca="1" si="642"/>
        <v>2500</v>
      </c>
      <c r="CF745" s="14">
        <f t="shared" ca="1" si="651"/>
        <v>2500</v>
      </c>
      <c r="CG745" s="14">
        <f t="shared" ca="1" si="659"/>
        <v>2108.4847594621092</v>
      </c>
      <c r="CH745" s="14">
        <f t="shared" ca="1" si="635"/>
        <v>391.5152405378908</v>
      </c>
      <c r="CI745" s="14">
        <f t="shared" ca="1" si="636"/>
        <v>391.5152405378908</v>
      </c>
      <c r="CJ745" s="14">
        <f t="shared" ca="1" si="612"/>
        <v>1718787.2951667549</v>
      </c>
      <c r="CK745" s="15">
        <f ca="1">SUM(CI$12:CI745)</f>
        <v>876573.65553237137</v>
      </c>
      <c r="CL745" s="16">
        <f ca="1">SUM(CG$12:CG745)+SUMIF(CH$12:CH745, "&lt;0")</f>
        <v>842213.63963438338</v>
      </c>
    </row>
    <row r="746" spans="1:90" x14ac:dyDescent="0.2">
      <c r="A746" s="24">
        <v>44917</v>
      </c>
      <c r="B746" s="54">
        <f ca="1">IF($A746&gt;= $C$5,$C$6, INDEX('Historical Data'!$D$2:$D$745, MATCH(A746, 'Historical Data'!$B$2:$B$745, 0)))</f>
        <v>1295.6389999999997</v>
      </c>
      <c r="C746" s="14">
        <f t="shared" ca="1" si="645"/>
        <v>1295.6389999999994</v>
      </c>
      <c r="D746" s="14">
        <f t="shared" ca="1" si="613"/>
        <v>354.55500000000075</v>
      </c>
      <c r="E746" s="14">
        <f t="shared" ca="1" si="622"/>
        <v>941.08399999999892</v>
      </c>
      <c r="F746" s="14">
        <f t="shared" ca="1" si="614"/>
        <v>941.08399999999892</v>
      </c>
      <c r="G746" s="14">
        <f t="shared" ca="1" si="637"/>
        <v>929360.5209999939</v>
      </c>
      <c r="H746" s="15">
        <f ca="1">SUM(F$12:F746)</f>
        <v>474437.58900000056</v>
      </c>
      <c r="I746" s="16">
        <f ca="1">SUM(D$12:D746)+SUMIF(E$12:E746, "&lt;0")</f>
        <v>454922.93200000032</v>
      </c>
      <c r="J746" s="15"/>
      <c r="K746" s="9">
        <v>44917</v>
      </c>
      <c r="L746" s="14">
        <f t="shared" ca="1" si="638"/>
        <v>1788.5130798771124</v>
      </c>
      <c r="M746" s="14">
        <f t="shared" ca="1" si="646"/>
        <v>1788.5130798771129</v>
      </c>
      <c r="N746" s="14">
        <f t="shared" ca="1" si="652"/>
        <v>847.42907987711351</v>
      </c>
      <c r="O746" s="14">
        <f t="shared" ca="1" si="623"/>
        <v>941.08399999999892</v>
      </c>
      <c r="P746" s="14">
        <f t="shared" ca="1" si="624"/>
        <v>941.08399999999892</v>
      </c>
      <c r="Q746" s="14">
        <f t="shared" ca="1" si="607"/>
        <v>1257614.658198151</v>
      </c>
      <c r="R746" s="15">
        <f ca="1">SUM(P$12:P746)</f>
        <v>640043.2798387087</v>
      </c>
      <c r="S746" s="16">
        <f ca="1">SUM(N$12:N746)+SUMIF(O$12:O746, "&lt;0")</f>
        <v>617571.37835944607</v>
      </c>
      <c r="U746" s="9">
        <v>44917</v>
      </c>
      <c r="V746" s="14">
        <f t="shared" ca="1" si="639"/>
        <v>1250</v>
      </c>
      <c r="W746" s="14">
        <f t="shared" ca="1" si="647"/>
        <v>1250</v>
      </c>
      <c r="X746" s="14">
        <f t="shared" ca="1" si="653"/>
        <v>308.91600000000108</v>
      </c>
      <c r="Y746" s="14">
        <f t="shared" ca="1" si="625"/>
        <v>941.08399999999892</v>
      </c>
      <c r="Z746" s="14">
        <f t="shared" ca="1" si="626"/>
        <v>941.08399999999892</v>
      </c>
      <c r="AA746" s="14">
        <f t="shared" ca="1" si="608"/>
        <v>898964.94699999993</v>
      </c>
      <c r="AB746" s="15">
        <f ca="1">SUM(Z$12:Z746)</f>
        <v>459102.88499999995</v>
      </c>
      <c r="AC746" s="16">
        <f ca="1">SUM(X$12:X746)+SUMIF(Y$12:Y746, "&lt;0")</f>
        <v>439862.06200000009</v>
      </c>
      <c r="AE746" s="9">
        <v>44917</v>
      </c>
      <c r="AF746" s="14">
        <f t="shared" ca="1" si="615"/>
        <v>2000</v>
      </c>
      <c r="AG746" s="14">
        <f t="shared" ca="1" si="643"/>
        <v>2000</v>
      </c>
      <c r="AH746" s="14">
        <f t="shared" ca="1" si="654"/>
        <v>1058.9160000000011</v>
      </c>
      <c r="AI746" s="14">
        <f t="shared" ca="1" si="616"/>
        <v>941.08399999999892</v>
      </c>
      <c r="AJ746" s="14">
        <f t="shared" ca="1" si="617"/>
        <v>941.08399999999892</v>
      </c>
      <c r="AK746" s="14">
        <f t="shared" ca="1" si="627"/>
        <v>1397489.5629979603</v>
      </c>
      <c r="AL746" s="15">
        <f ca="1">SUM(AJ$12:AJ746)</f>
        <v>711102.88500000024</v>
      </c>
      <c r="AM746" s="16">
        <f ca="1">SUM(AH$12:AH746)+SUMIF(AI$12:AI746, "&lt;0")</f>
        <v>686386.67799796024</v>
      </c>
      <c r="AO746" s="9">
        <v>44917</v>
      </c>
      <c r="AP746" s="14">
        <f t="shared" ca="1" si="618"/>
        <v>3000</v>
      </c>
      <c r="AQ746" s="14">
        <f t="shared" ca="1" si="648"/>
        <v>3000</v>
      </c>
      <c r="AR746" s="14">
        <f t="shared" ca="1" si="655"/>
        <v>1440.2504806224979</v>
      </c>
      <c r="AS746" s="14">
        <f t="shared" ca="1" si="628"/>
        <v>1559.7495193775021</v>
      </c>
      <c r="AT746" s="14">
        <f t="shared" ca="1" si="629"/>
        <v>1559.7495193775021</v>
      </c>
      <c r="AU746" s="14">
        <f t="shared" ca="1" si="609"/>
        <v>2035390.7878561858</v>
      </c>
      <c r="AV746" s="15">
        <f ca="1">SUM(AT$12:AT746)</f>
        <v>1036277.8317386871</v>
      </c>
      <c r="AW746" s="16">
        <f ca="1">SUM(AR$12:AR746)+SUMIF(AS$12:AS746, "&lt;0")</f>
        <v>999112.95611749869</v>
      </c>
      <c r="AX746" s="15"/>
      <c r="AZ746" s="9">
        <v>44917</v>
      </c>
      <c r="BA746" s="14">
        <f t="shared" ca="1" si="640"/>
        <v>1500</v>
      </c>
      <c r="BB746" s="14">
        <f t="shared" ca="1" si="649"/>
        <v>1500</v>
      </c>
      <c r="BC746" s="14">
        <f t="shared" ca="1" si="656"/>
        <v>558.91600000000108</v>
      </c>
      <c r="BD746" s="14">
        <f t="shared" ca="1" si="630"/>
        <v>941.08399999999892</v>
      </c>
      <c r="BE746" s="14">
        <f t="shared" ca="1" si="631"/>
        <v>941.08399999999892</v>
      </c>
      <c r="BF746" s="14">
        <f t="shared" ca="1" si="610"/>
        <v>1065464.9469999999</v>
      </c>
      <c r="BG746" s="15">
        <f ca="1">SUM(BE$12:BE746)</f>
        <v>543102.88500000001</v>
      </c>
      <c r="BH746" s="16">
        <f ca="1">SUM(BC$12:BC746)+SUMIF(BD$12:BD746, "&lt;0")</f>
        <v>522362.06199999992</v>
      </c>
      <c r="BJ746" s="9">
        <v>44917</v>
      </c>
      <c r="BK746" s="14">
        <f t="shared" ca="1" si="641"/>
        <v>1750</v>
      </c>
      <c r="BL746" s="14">
        <f t="shared" ca="1" si="650"/>
        <v>1750</v>
      </c>
      <c r="BM746" s="14">
        <f t="shared" ca="1" si="657"/>
        <v>808.91600000000108</v>
      </c>
      <c r="BN746" s="14">
        <f t="shared" ca="1" si="632"/>
        <v>941.08399999999892</v>
      </c>
      <c r="BO746" s="14">
        <f t="shared" ca="1" si="633"/>
        <v>941.08399999999892</v>
      </c>
      <c r="BP746" s="14">
        <f t="shared" ca="1" si="611"/>
        <v>1231964.9469999999</v>
      </c>
      <c r="BQ746" s="15">
        <f ca="1">SUM(BO$12:BO746)</f>
        <v>627102.88499999978</v>
      </c>
      <c r="BR746" s="16">
        <f ca="1">SUM(BM$12:BM746)+SUMIF(BN$12:BN746, "&lt;0")</f>
        <v>604862.06200000003</v>
      </c>
      <c r="BT746" s="9">
        <v>44917</v>
      </c>
      <c r="BU746" s="14">
        <f t="shared" ca="1" si="619"/>
        <v>2000</v>
      </c>
      <c r="BV746" s="14">
        <f t="shared" ca="1" si="644"/>
        <v>2000</v>
      </c>
      <c r="BW746" s="14">
        <f t="shared" ca="1" si="658"/>
        <v>1058.9160000000011</v>
      </c>
      <c r="BX746" s="14">
        <f t="shared" ca="1" si="620"/>
        <v>941.08399999999892</v>
      </c>
      <c r="BY746" s="14">
        <f t="shared" ca="1" si="621"/>
        <v>941.08399999999892</v>
      </c>
      <c r="BZ746" s="14">
        <f t="shared" ca="1" si="634"/>
        <v>1397489.5629979603</v>
      </c>
      <c r="CA746" s="15">
        <f ca="1">SUM(BY$12:BY746)</f>
        <v>711102.88500000024</v>
      </c>
      <c r="CB746" s="16">
        <f ca="1">SUM(BW$12:BW746)+SUMIF(BX$12:BX746, "&lt;0")</f>
        <v>686386.67799796024</v>
      </c>
      <c r="CD746" s="9">
        <v>44917</v>
      </c>
      <c r="CE746" s="14">
        <f t="shared" ca="1" si="642"/>
        <v>2500</v>
      </c>
      <c r="CF746" s="14">
        <f t="shared" ca="1" si="651"/>
        <v>2500</v>
      </c>
      <c r="CG746" s="14">
        <f t="shared" ca="1" si="659"/>
        <v>1285.6504894361778</v>
      </c>
      <c r="CH746" s="14">
        <f t="shared" ca="1" si="635"/>
        <v>1214.3495105638222</v>
      </c>
      <c r="CI746" s="14">
        <f t="shared" ca="1" si="636"/>
        <v>1214.3495105638222</v>
      </c>
      <c r="CJ746" s="14">
        <f t="shared" ca="1" si="612"/>
        <v>1721287.2951667549</v>
      </c>
      <c r="CK746" s="15">
        <f ca="1">SUM(CI$12:CI746)</f>
        <v>877788.00504293514</v>
      </c>
      <c r="CL746" s="16">
        <f ca="1">SUM(CG$12:CG746)+SUMIF(CH$12:CH746, "&lt;0")</f>
        <v>843499.29012381961</v>
      </c>
    </row>
    <row r="747" spans="1:90" x14ac:dyDescent="0.2">
      <c r="A747" s="24">
        <v>44918</v>
      </c>
      <c r="B747" s="54">
        <f ca="1">IF($A747&gt;= $C$5,$C$6, INDEX('Historical Data'!$D$2:$D$745, MATCH(A747, 'Historical Data'!$B$2:$B$745, 0)))</f>
        <v>1295.6389999999997</v>
      </c>
      <c r="C747" s="14">
        <f t="shared" ca="1" si="645"/>
        <v>1295.6389999999994</v>
      </c>
      <c r="D747" s="14">
        <f t="shared" ca="1" si="613"/>
        <v>590.49500000000307</v>
      </c>
      <c r="E747" s="14">
        <f t="shared" ca="1" si="622"/>
        <v>705.14399999999659</v>
      </c>
      <c r="F747" s="14">
        <f t="shared" ca="1" si="614"/>
        <v>705.14399999999659</v>
      </c>
      <c r="G747" s="14">
        <f t="shared" ca="1" si="637"/>
        <v>930656.15999999386</v>
      </c>
      <c r="H747" s="15">
        <f ca="1">SUM(F$12:F747)</f>
        <v>475142.73300000053</v>
      </c>
      <c r="I747" s="16">
        <f ca="1">SUM(D$12:D747)+SUMIF(E$12:E747, "&lt;0")</f>
        <v>455513.42700000032</v>
      </c>
      <c r="J747" s="15"/>
      <c r="K747" s="9">
        <v>44918</v>
      </c>
      <c r="L747" s="14">
        <f t="shared" ca="1" si="638"/>
        <v>1788.5130798771124</v>
      </c>
      <c r="M747" s="14">
        <f t="shared" ca="1" si="646"/>
        <v>1788.5130798771129</v>
      </c>
      <c r="N747" s="14">
        <f t="shared" ca="1" si="652"/>
        <v>1083.3690798771158</v>
      </c>
      <c r="O747" s="14">
        <f t="shared" ca="1" si="623"/>
        <v>705.14399999999659</v>
      </c>
      <c r="P747" s="14">
        <f t="shared" ca="1" si="624"/>
        <v>705.14399999999659</v>
      </c>
      <c r="Q747" s="14">
        <f t="shared" ca="1" si="607"/>
        <v>1259403.1712780281</v>
      </c>
      <c r="R747" s="15">
        <f ca="1">SUM(P$12:P747)</f>
        <v>640748.42383870867</v>
      </c>
      <c r="S747" s="16">
        <f ca="1">SUM(N$12:N747)+SUMIF(O$12:O747, "&lt;0")</f>
        <v>618654.74743932323</v>
      </c>
      <c r="U747" s="9">
        <v>44918</v>
      </c>
      <c r="V747" s="14">
        <f t="shared" ca="1" si="639"/>
        <v>1250</v>
      </c>
      <c r="W747" s="14">
        <f t="shared" ca="1" si="647"/>
        <v>1250</v>
      </c>
      <c r="X747" s="14">
        <f t="shared" ca="1" si="653"/>
        <v>544.85600000000341</v>
      </c>
      <c r="Y747" s="14">
        <f t="shared" ca="1" si="625"/>
        <v>705.14399999999659</v>
      </c>
      <c r="Z747" s="14">
        <f t="shared" ca="1" si="626"/>
        <v>705.14399999999659</v>
      </c>
      <c r="AA747" s="14">
        <f t="shared" ca="1" si="608"/>
        <v>900214.94699999993</v>
      </c>
      <c r="AB747" s="15">
        <f ca="1">SUM(Z$12:Z747)</f>
        <v>459808.02899999992</v>
      </c>
      <c r="AC747" s="16">
        <f ca="1">SUM(X$12:X747)+SUMIF(Y$12:Y747, "&lt;0")</f>
        <v>440406.91800000012</v>
      </c>
      <c r="AE747" s="9">
        <v>44918</v>
      </c>
      <c r="AF747" s="14">
        <f t="shared" ca="1" si="615"/>
        <v>2000</v>
      </c>
      <c r="AG747" s="14">
        <f t="shared" ca="1" si="643"/>
        <v>2000</v>
      </c>
      <c r="AH747" s="14">
        <f t="shared" ca="1" si="654"/>
        <v>1294.8560000000034</v>
      </c>
      <c r="AI747" s="14">
        <f t="shared" ca="1" si="616"/>
        <v>705.14399999999659</v>
      </c>
      <c r="AJ747" s="14">
        <f t="shared" ca="1" si="617"/>
        <v>705.14399999999659</v>
      </c>
      <c r="AK747" s="14">
        <f t="shared" ca="1" si="627"/>
        <v>1399489.5629979603</v>
      </c>
      <c r="AL747" s="15">
        <f ca="1">SUM(AJ$12:AJ747)</f>
        <v>711808.02900000021</v>
      </c>
      <c r="AM747" s="16">
        <f ca="1">SUM(AH$12:AH747)+SUMIF(AI$12:AI747, "&lt;0")</f>
        <v>687681.53399796027</v>
      </c>
      <c r="AO747" s="9">
        <v>44918</v>
      </c>
      <c r="AP747" s="14">
        <f t="shared" ca="1" si="618"/>
        <v>3000</v>
      </c>
      <c r="AQ747" s="14">
        <f t="shared" ca="1" si="648"/>
        <v>3000</v>
      </c>
      <c r="AR747" s="14">
        <f t="shared" ca="1" si="655"/>
        <v>1676.1904806225007</v>
      </c>
      <c r="AS747" s="14">
        <f t="shared" ca="1" si="628"/>
        <v>1323.8095193774993</v>
      </c>
      <c r="AT747" s="14">
        <f t="shared" ca="1" si="629"/>
        <v>1323.8095193774993</v>
      </c>
      <c r="AU747" s="14">
        <f t="shared" ca="1" si="609"/>
        <v>2038390.7878561858</v>
      </c>
      <c r="AV747" s="15">
        <f ca="1">SUM(AT$12:AT747)</f>
        <v>1037601.6412580647</v>
      </c>
      <c r="AW747" s="16">
        <f ca="1">SUM(AR$12:AR747)+SUMIF(AS$12:AS747, "&lt;0")</f>
        <v>1000789.1465981212</v>
      </c>
      <c r="AX747" s="15"/>
      <c r="AZ747" s="9">
        <v>44918</v>
      </c>
      <c r="BA747" s="14">
        <f t="shared" ca="1" si="640"/>
        <v>1500</v>
      </c>
      <c r="BB747" s="14">
        <f t="shared" ca="1" si="649"/>
        <v>1500</v>
      </c>
      <c r="BC747" s="14">
        <f t="shared" ca="1" si="656"/>
        <v>794.85600000000341</v>
      </c>
      <c r="BD747" s="14">
        <f t="shared" ca="1" si="630"/>
        <v>705.14399999999659</v>
      </c>
      <c r="BE747" s="14">
        <f t="shared" ca="1" si="631"/>
        <v>705.14399999999659</v>
      </c>
      <c r="BF747" s="14">
        <f t="shared" ca="1" si="610"/>
        <v>1066964.9469999999</v>
      </c>
      <c r="BG747" s="15">
        <f ca="1">SUM(BE$12:BE747)</f>
        <v>543808.02899999998</v>
      </c>
      <c r="BH747" s="16">
        <f ca="1">SUM(BC$12:BC747)+SUMIF(BD$12:BD747, "&lt;0")</f>
        <v>523156.91799999995</v>
      </c>
      <c r="BJ747" s="9">
        <v>44918</v>
      </c>
      <c r="BK747" s="14">
        <f t="shared" ca="1" si="641"/>
        <v>1750</v>
      </c>
      <c r="BL747" s="14">
        <f t="shared" ca="1" si="650"/>
        <v>1750</v>
      </c>
      <c r="BM747" s="14">
        <f t="shared" ca="1" si="657"/>
        <v>1044.8560000000034</v>
      </c>
      <c r="BN747" s="14">
        <f t="shared" ca="1" si="632"/>
        <v>705.14399999999659</v>
      </c>
      <c r="BO747" s="14">
        <f t="shared" ca="1" si="633"/>
        <v>705.14399999999659</v>
      </c>
      <c r="BP747" s="14">
        <f t="shared" ca="1" si="611"/>
        <v>1233714.9469999999</v>
      </c>
      <c r="BQ747" s="15">
        <f ca="1">SUM(BO$12:BO747)</f>
        <v>627808.02899999975</v>
      </c>
      <c r="BR747" s="16">
        <f ca="1">SUM(BM$12:BM747)+SUMIF(BN$12:BN747, "&lt;0")</f>
        <v>605906.91800000006</v>
      </c>
      <c r="BT747" s="9">
        <v>44918</v>
      </c>
      <c r="BU747" s="14">
        <f t="shared" ca="1" si="619"/>
        <v>2000</v>
      </c>
      <c r="BV747" s="14">
        <f t="shared" ca="1" si="644"/>
        <v>2000</v>
      </c>
      <c r="BW747" s="14">
        <f t="shared" ca="1" si="658"/>
        <v>1294.8560000000034</v>
      </c>
      <c r="BX747" s="14">
        <f t="shared" ca="1" si="620"/>
        <v>705.14399999999659</v>
      </c>
      <c r="BY747" s="14">
        <f t="shared" ca="1" si="621"/>
        <v>705.14399999999659</v>
      </c>
      <c r="BZ747" s="14">
        <f t="shared" ca="1" si="634"/>
        <v>1399489.5629979603</v>
      </c>
      <c r="CA747" s="15">
        <f ca="1">SUM(BY$12:BY747)</f>
        <v>711808.02900000021</v>
      </c>
      <c r="CB747" s="16">
        <f ca="1">SUM(BW$12:BW747)+SUMIF(BX$12:BX747, "&lt;0")</f>
        <v>687681.53399796027</v>
      </c>
      <c r="CD747" s="9">
        <v>44918</v>
      </c>
      <c r="CE747" s="14">
        <f t="shared" ca="1" si="642"/>
        <v>2500</v>
      </c>
      <c r="CF747" s="14">
        <f t="shared" ca="1" si="651"/>
        <v>2500</v>
      </c>
      <c r="CG747" s="14">
        <f t="shared" ca="1" si="659"/>
        <v>1547.368219410243</v>
      </c>
      <c r="CH747" s="14">
        <f t="shared" ca="1" si="635"/>
        <v>952.631780589757</v>
      </c>
      <c r="CI747" s="14">
        <f t="shared" ca="1" si="636"/>
        <v>952.631780589757</v>
      </c>
      <c r="CJ747" s="14">
        <f t="shared" ca="1" si="612"/>
        <v>1723787.2951667549</v>
      </c>
      <c r="CK747" s="15">
        <f ca="1">SUM(CI$12:CI747)</f>
        <v>878740.63682352495</v>
      </c>
      <c r="CL747" s="16">
        <f ca="1">SUM(CG$12:CG747)+SUMIF(CH$12:CH747, "&lt;0")</f>
        <v>845046.65834322979</v>
      </c>
    </row>
    <row r="748" spans="1:90" x14ac:dyDescent="0.2">
      <c r="A748" s="24">
        <v>44919</v>
      </c>
      <c r="B748" s="54">
        <f ca="1">IF($A748&gt;= $C$5,$C$6, INDEX('Historical Data'!$D$2:$D$745, MATCH(A748, 'Historical Data'!$B$2:$B$745, 0)))</f>
        <v>1295.6389999999997</v>
      </c>
      <c r="C748" s="14">
        <f t="shared" ca="1" si="645"/>
        <v>1295.6389999999994</v>
      </c>
      <c r="D748" s="14">
        <f t="shared" ca="1" si="613"/>
        <v>1295.6389999999997</v>
      </c>
      <c r="E748" s="14">
        <f t="shared" ca="1" si="622"/>
        <v>0</v>
      </c>
      <c r="F748" s="14">
        <f t="shared" ca="1" si="614"/>
        <v>0</v>
      </c>
      <c r="G748" s="14">
        <f t="shared" ca="1" si="637"/>
        <v>931951.79899999383</v>
      </c>
      <c r="H748" s="15">
        <f ca="1">SUM(F$12:F748)</f>
        <v>475142.73300000053</v>
      </c>
      <c r="I748" s="16">
        <f ca="1">SUM(D$12:D748)+SUMIF(E$12:E748, "&lt;0")</f>
        <v>456809.06600000034</v>
      </c>
      <c r="J748" s="15"/>
      <c r="K748" s="9">
        <v>44919</v>
      </c>
      <c r="L748" s="14">
        <f t="shared" ca="1" si="638"/>
        <v>1788.5130798771124</v>
      </c>
      <c r="M748" s="14">
        <f t="shared" ca="1" si="646"/>
        <v>1788.5130798771129</v>
      </c>
      <c r="N748" s="14">
        <f t="shared" ca="1" si="652"/>
        <v>1788.5130798771124</v>
      </c>
      <c r="O748" s="14">
        <f t="shared" ca="1" si="623"/>
        <v>0</v>
      </c>
      <c r="P748" s="14">
        <f t="shared" ca="1" si="624"/>
        <v>0</v>
      </c>
      <c r="Q748" s="14">
        <f t="shared" ca="1" si="607"/>
        <v>1261191.6843579051</v>
      </c>
      <c r="R748" s="15">
        <f ca="1">SUM(P$12:P748)</f>
        <v>640748.42383870867</v>
      </c>
      <c r="S748" s="16">
        <f ca="1">SUM(N$12:N748)+SUMIF(O$12:O748, "&lt;0")</f>
        <v>620443.26051920035</v>
      </c>
      <c r="U748" s="9">
        <v>44919</v>
      </c>
      <c r="V748" s="14">
        <f t="shared" ca="1" si="639"/>
        <v>1250</v>
      </c>
      <c r="W748" s="14">
        <f t="shared" ca="1" si="647"/>
        <v>1250</v>
      </c>
      <c r="X748" s="14">
        <f t="shared" ca="1" si="653"/>
        <v>1250</v>
      </c>
      <c r="Y748" s="14">
        <f t="shared" ca="1" si="625"/>
        <v>0</v>
      </c>
      <c r="Z748" s="14">
        <f t="shared" ca="1" si="626"/>
        <v>0</v>
      </c>
      <c r="AA748" s="14">
        <f t="shared" ca="1" si="608"/>
        <v>901464.94699999993</v>
      </c>
      <c r="AB748" s="15">
        <f ca="1">SUM(Z$12:Z748)</f>
        <v>459808.02899999992</v>
      </c>
      <c r="AC748" s="16">
        <f ca="1">SUM(X$12:X748)+SUMIF(Y$12:Y748, "&lt;0")</f>
        <v>441656.91800000012</v>
      </c>
      <c r="AE748" s="9">
        <v>44919</v>
      </c>
      <c r="AF748" s="14">
        <f t="shared" ca="1" si="615"/>
        <v>2000</v>
      </c>
      <c r="AG748" s="14">
        <f t="shared" ca="1" si="643"/>
        <v>2000</v>
      </c>
      <c r="AH748" s="14">
        <f t="shared" ca="1" si="654"/>
        <v>2000</v>
      </c>
      <c r="AI748" s="14">
        <f t="shared" ca="1" si="616"/>
        <v>0</v>
      </c>
      <c r="AJ748" s="14">
        <f t="shared" ca="1" si="617"/>
        <v>0</v>
      </c>
      <c r="AK748" s="14">
        <f t="shared" ca="1" si="627"/>
        <v>1401489.5629979603</v>
      </c>
      <c r="AL748" s="15">
        <f ca="1">SUM(AJ$12:AJ748)</f>
        <v>711808.02900000021</v>
      </c>
      <c r="AM748" s="16">
        <f ca="1">SUM(AH$12:AH748)+SUMIF(AI$12:AI748, "&lt;0")</f>
        <v>689681.53399796027</v>
      </c>
      <c r="AO748" s="9">
        <v>44919</v>
      </c>
      <c r="AP748" s="14">
        <f t="shared" ca="1" si="618"/>
        <v>3000</v>
      </c>
      <c r="AQ748" s="14">
        <f t="shared" ca="1" si="648"/>
        <v>3000</v>
      </c>
      <c r="AR748" s="14">
        <f t="shared" ca="1" si="655"/>
        <v>2381.3344806224973</v>
      </c>
      <c r="AS748" s="14">
        <f t="shared" ca="1" si="628"/>
        <v>618.66551937750273</v>
      </c>
      <c r="AT748" s="14">
        <f t="shared" ca="1" si="629"/>
        <v>618.66551937750273</v>
      </c>
      <c r="AU748" s="14">
        <f t="shared" ca="1" si="609"/>
        <v>2041390.7878561858</v>
      </c>
      <c r="AV748" s="15">
        <f ca="1">SUM(AT$12:AT748)</f>
        <v>1038220.3067774421</v>
      </c>
      <c r="AW748" s="16">
        <f ca="1">SUM(AR$12:AR748)+SUMIF(AS$12:AS748, "&lt;0")</f>
        <v>1003170.4810787437</v>
      </c>
      <c r="AX748" s="15"/>
      <c r="AZ748" s="9">
        <v>44919</v>
      </c>
      <c r="BA748" s="14">
        <f t="shared" ca="1" si="640"/>
        <v>1500</v>
      </c>
      <c r="BB748" s="14">
        <f t="shared" ca="1" si="649"/>
        <v>1500</v>
      </c>
      <c r="BC748" s="14">
        <f t="shared" ca="1" si="656"/>
        <v>1500</v>
      </c>
      <c r="BD748" s="14">
        <f t="shared" ca="1" si="630"/>
        <v>0</v>
      </c>
      <c r="BE748" s="14">
        <f t="shared" ca="1" si="631"/>
        <v>0</v>
      </c>
      <c r="BF748" s="14">
        <f t="shared" ca="1" si="610"/>
        <v>1068464.9469999999</v>
      </c>
      <c r="BG748" s="15">
        <f ca="1">SUM(BE$12:BE748)</f>
        <v>543808.02899999998</v>
      </c>
      <c r="BH748" s="16">
        <f ca="1">SUM(BC$12:BC748)+SUMIF(BD$12:BD748, "&lt;0")</f>
        <v>524656.91799999995</v>
      </c>
      <c r="BJ748" s="9">
        <v>44919</v>
      </c>
      <c r="BK748" s="14">
        <f t="shared" ca="1" si="641"/>
        <v>1750</v>
      </c>
      <c r="BL748" s="14">
        <f t="shared" ca="1" si="650"/>
        <v>1750</v>
      </c>
      <c r="BM748" s="14">
        <f t="shared" ca="1" si="657"/>
        <v>1750</v>
      </c>
      <c r="BN748" s="14">
        <f t="shared" ca="1" si="632"/>
        <v>0</v>
      </c>
      <c r="BO748" s="14">
        <f t="shared" ca="1" si="633"/>
        <v>0</v>
      </c>
      <c r="BP748" s="14">
        <f t="shared" ca="1" si="611"/>
        <v>1235464.9469999999</v>
      </c>
      <c r="BQ748" s="15">
        <f ca="1">SUM(BO$12:BO748)</f>
        <v>627808.02899999975</v>
      </c>
      <c r="BR748" s="16">
        <f ca="1">SUM(BM$12:BM748)+SUMIF(BN$12:BN748, "&lt;0")</f>
        <v>607656.91800000006</v>
      </c>
      <c r="BT748" s="9">
        <v>44919</v>
      </c>
      <c r="BU748" s="14">
        <f t="shared" ca="1" si="619"/>
        <v>2000</v>
      </c>
      <c r="BV748" s="14">
        <f t="shared" ca="1" si="644"/>
        <v>2000</v>
      </c>
      <c r="BW748" s="14">
        <f t="shared" ca="1" si="658"/>
        <v>2000</v>
      </c>
      <c r="BX748" s="14">
        <f t="shared" ca="1" si="620"/>
        <v>0</v>
      </c>
      <c r="BY748" s="14">
        <f t="shared" ca="1" si="621"/>
        <v>0</v>
      </c>
      <c r="BZ748" s="14">
        <f t="shared" ca="1" si="634"/>
        <v>1401489.5629979603</v>
      </c>
      <c r="CA748" s="15">
        <f ca="1">SUM(BY$12:BY748)</f>
        <v>711808.02900000021</v>
      </c>
      <c r="CB748" s="16">
        <f ca="1">SUM(BW$12:BW748)+SUMIF(BX$12:BX748, "&lt;0")</f>
        <v>689681.53399796027</v>
      </c>
      <c r="CD748" s="9">
        <v>44919</v>
      </c>
      <c r="CE748" s="14">
        <f t="shared" ca="1" si="642"/>
        <v>2500</v>
      </c>
      <c r="CF748" s="14">
        <f t="shared" ca="1" si="651"/>
        <v>2500</v>
      </c>
      <c r="CG748" s="14">
        <f t="shared" ca="1" si="659"/>
        <v>2278.289949384302</v>
      </c>
      <c r="CH748" s="14">
        <f t="shared" ca="1" si="635"/>
        <v>221.71005061569804</v>
      </c>
      <c r="CI748" s="14">
        <f t="shared" ca="1" si="636"/>
        <v>221.71005061569804</v>
      </c>
      <c r="CJ748" s="14">
        <f t="shared" ca="1" si="612"/>
        <v>1726287.2951667549</v>
      </c>
      <c r="CK748" s="15">
        <f ca="1">SUM(CI$12:CI748)</f>
        <v>878962.34687414067</v>
      </c>
      <c r="CL748" s="16">
        <f ca="1">SUM(CG$12:CG748)+SUMIF(CH$12:CH748, "&lt;0")</f>
        <v>847324.94829261408</v>
      </c>
    </row>
    <row r="749" spans="1:90" x14ac:dyDescent="0.2">
      <c r="A749" s="24">
        <v>44920</v>
      </c>
      <c r="B749" s="54">
        <f ca="1">IF($A749&gt;= $C$5,$C$6, INDEX('Historical Data'!$D$2:$D$745, MATCH(A749, 'Historical Data'!$B$2:$B$745, 0)))</f>
        <v>1295.6389999999997</v>
      </c>
      <c r="C749" s="14">
        <f t="shared" ca="1" si="645"/>
        <v>1295.6389999999994</v>
      </c>
      <c r="D749" s="14">
        <f t="shared" ca="1" si="613"/>
        <v>1120.8479999999986</v>
      </c>
      <c r="E749" s="14">
        <f t="shared" ca="1" si="622"/>
        <v>174.79100000000108</v>
      </c>
      <c r="F749" s="14">
        <f t="shared" ca="1" si="614"/>
        <v>174.79100000000108</v>
      </c>
      <c r="G749" s="14">
        <f t="shared" ca="1" si="637"/>
        <v>933247.4379999938</v>
      </c>
      <c r="H749" s="15">
        <f ca="1">SUM(F$12:F749)</f>
        <v>475317.52400000056</v>
      </c>
      <c r="I749" s="16">
        <f ca="1">SUM(D$12:D749)+SUMIF(E$12:E749, "&lt;0")</f>
        <v>457929.91400000034</v>
      </c>
      <c r="J749" s="15"/>
      <c r="K749" s="9">
        <v>44920</v>
      </c>
      <c r="L749" s="14">
        <f t="shared" ca="1" si="638"/>
        <v>1788.5130798771124</v>
      </c>
      <c r="M749" s="14">
        <f t="shared" ca="1" si="646"/>
        <v>1788.5130798771129</v>
      </c>
      <c r="N749" s="14">
        <f t="shared" ca="1" si="652"/>
        <v>1613.7220798771114</v>
      </c>
      <c r="O749" s="14">
        <f t="shared" ca="1" si="623"/>
        <v>174.79100000000108</v>
      </c>
      <c r="P749" s="14">
        <f t="shared" ca="1" si="624"/>
        <v>174.79100000000108</v>
      </c>
      <c r="Q749" s="14">
        <f t="shared" ca="1" si="607"/>
        <v>1262980.1974377821</v>
      </c>
      <c r="R749" s="15">
        <f ca="1">SUM(P$12:P749)</f>
        <v>640923.21483870863</v>
      </c>
      <c r="S749" s="16">
        <f ca="1">SUM(N$12:N749)+SUMIF(O$12:O749, "&lt;0")</f>
        <v>622056.98259907751</v>
      </c>
      <c r="U749" s="9">
        <v>44920</v>
      </c>
      <c r="V749" s="14">
        <f t="shared" ca="1" si="639"/>
        <v>1250</v>
      </c>
      <c r="W749" s="14">
        <f t="shared" ca="1" si="647"/>
        <v>1250</v>
      </c>
      <c r="X749" s="14">
        <f t="shared" ca="1" si="653"/>
        <v>1075.2089999999989</v>
      </c>
      <c r="Y749" s="14">
        <f t="shared" ca="1" si="625"/>
        <v>174.79100000000108</v>
      </c>
      <c r="Z749" s="14">
        <f t="shared" ca="1" si="626"/>
        <v>174.79100000000108</v>
      </c>
      <c r="AA749" s="14">
        <f t="shared" ca="1" si="608"/>
        <v>902714.94699999993</v>
      </c>
      <c r="AB749" s="15">
        <f ca="1">SUM(Z$12:Z749)</f>
        <v>459982.81999999995</v>
      </c>
      <c r="AC749" s="16">
        <f ca="1">SUM(X$12:X749)+SUMIF(Y$12:Y749, "&lt;0")</f>
        <v>442732.12700000009</v>
      </c>
      <c r="AE749" s="9">
        <v>44920</v>
      </c>
      <c r="AF749" s="14">
        <f t="shared" ca="1" si="615"/>
        <v>2000</v>
      </c>
      <c r="AG749" s="14">
        <f t="shared" ca="1" si="643"/>
        <v>2000</v>
      </c>
      <c r="AH749" s="14">
        <f t="shared" ca="1" si="654"/>
        <v>1825.2089999999989</v>
      </c>
      <c r="AI749" s="14">
        <f t="shared" ca="1" si="616"/>
        <v>174.79100000000108</v>
      </c>
      <c r="AJ749" s="14">
        <f t="shared" ca="1" si="617"/>
        <v>174.79100000000108</v>
      </c>
      <c r="AK749" s="14">
        <f t="shared" ca="1" si="627"/>
        <v>1403489.5629979603</v>
      </c>
      <c r="AL749" s="15">
        <f ca="1">SUM(AJ$12:AJ749)</f>
        <v>711982.82000000018</v>
      </c>
      <c r="AM749" s="16">
        <f ca="1">SUM(AH$12:AH749)+SUMIF(AI$12:AI749, "&lt;0")</f>
        <v>691506.7429979603</v>
      </c>
      <c r="AO749" s="9">
        <v>44920</v>
      </c>
      <c r="AP749" s="14">
        <f t="shared" ca="1" si="618"/>
        <v>3000</v>
      </c>
      <c r="AQ749" s="14">
        <f t="shared" ca="1" si="648"/>
        <v>3000</v>
      </c>
      <c r="AR749" s="14">
        <f t="shared" ca="1" si="655"/>
        <v>2206.5434806224962</v>
      </c>
      <c r="AS749" s="14">
        <f t="shared" ca="1" si="628"/>
        <v>793.45651937750381</v>
      </c>
      <c r="AT749" s="14">
        <f t="shared" ca="1" si="629"/>
        <v>793.45651937750381</v>
      </c>
      <c r="AU749" s="14">
        <f t="shared" ca="1" si="609"/>
        <v>2044390.7878561858</v>
      </c>
      <c r="AV749" s="15">
        <f ca="1">SUM(AT$12:AT749)</f>
        <v>1039013.7632968196</v>
      </c>
      <c r="AW749" s="16">
        <f ca="1">SUM(AR$12:AR749)+SUMIF(AS$12:AS749, "&lt;0")</f>
        <v>1005377.0245593662</v>
      </c>
      <c r="AX749" s="15"/>
      <c r="AZ749" s="9">
        <v>44920</v>
      </c>
      <c r="BA749" s="14">
        <f t="shared" ca="1" si="640"/>
        <v>1500</v>
      </c>
      <c r="BB749" s="14">
        <f t="shared" ca="1" si="649"/>
        <v>1500</v>
      </c>
      <c r="BC749" s="14">
        <f t="shared" ca="1" si="656"/>
        <v>1325.2089999999989</v>
      </c>
      <c r="BD749" s="14">
        <f t="shared" ca="1" si="630"/>
        <v>174.79100000000108</v>
      </c>
      <c r="BE749" s="14">
        <f t="shared" ca="1" si="631"/>
        <v>174.79100000000108</v>
      </c>
      <c r="BF749" s="14">
        <f t="shared" ca="1" si="610"/>
        <v>1069964.9469999999</v>
      </c>
      <c r="BG749" s="15">
        <f ca="1">SUM(BE$12:BE749)</f>
        <v>543982.81999999995</v>
      </c>
      <c r="BH749" s="16">
        <f ca="1">SUM(BC$12:BC749)+SUMIF(BD$12:BD749, "&lt;0")</f>
        <v>525982.12699999998</v>
      </c>
      <c r="BJ749" s="9">
        <v>44920</v>
      </c>
      <c r="BK749" s="14">
        <f t="shared" ca="1" si="641"/>
        <v>1750</v>
      </c>
      <c r="BL749" s="14">
        <f t="shared" ca="1" si="650"/>
        <v>1750</v>
      </c>
      <c r="BM749" s="14">
        <f t="shared" ca="1" si="657"/>
        <v>1575.2089999999989</v>
      </c>
      <c r="BN749" s="14">
        <f t="shared" ca="1" si="632"/>
        <v>174.79100000000108</v>
      </c>
      <c r="BO749" s="14">
        <f t="shared" ca="1" si="633"/>
        <v>174.79100000000108</v>
      </c>
      <c r="BP749" s="14">
        <f t="shared" ca="1" si="611"/>
        <v>1237214.9469999999</v>
      </c>
      <c r="BQ749" s="15">
        <f ca="1">SUM(BO$12:BO749)</f>
        <v>627982.81999999972</v>
      </c>
      <c r="BR749" s="16">
        <f ca="1">SUM(BM$12:BM749)+SUMIF(BN$12:BN749, "&lt;0")</f>
        <v>609232.12700000009</v>
      </c>
      <c r="BT749" s="9">
        <v>44920</v>
      </c>
      <c r="BU749" s="14">
        <f t="shared" ca="1" si="619"/>
        <v>2000</v>
      </c>
      <c r="BV749" s="14">
        <f t="shared" ca="1" si="644"/>
        <v>2000</v>
      </c>
      <c r="BW749" s="14">
        <f t="shared" ca="1" si="658"/>
        <v>1825.2089999999989</v>
      </c>
      <c r="BX749" s="14">
        <f t="shared" ca="1" si="620"/>
        <v>174.79100000000108</v>
      </c>
      <c r="BY749" s="14">
        <f t="shared" ca="1" si="621"/>
        <v>174.79100000000108</v>
      </c>
      <c r="BZ749" s="14">
        <f t="shared" ca="1" si="634"/>
        <v>1403489.5629979603</v>
      </c>
      <c r="CA749" s="15">
        <f ca="1">SUM(BY$12:BY749)</f>
        <v>711982.82000000018</v>
      </c>
      <c r="CB749" s="16">
        <f ca="1">SUM(BW$12:BW749)+SUMIF(BX$12:BX749, "&lt;0")</f>
        <v>691506.7429979603</v>
      </c>
      <c r="CD749" s="9">
        <v>44920</v>
      </c>
      <c r="CE749" s="14">
        <f t="shared" ca="1" si="642"/>
        <v>2500</v>
      </c>
      <c r="CF749" s="14">
        <f t="shared" ca="1" si="651"/>
        <v>2500</v>
      </c>
      <c r="CG749" s="14">
        <f t="shared" ca="1" si="659"/>
        <v>2129.2766793583637</v>
      </c>
      <c r="CH749" s="14">
        <f t="shared" ca="1" si="635"/>
        <v>370.72332064163629</v>
      </c>
      <c r="CI749" s="14">
        <f t="shared" ca="1" si="636"/>
        <v>370.72332064163629</v>
      </c>
      <c r="CJ749" s="14">
        <f t="shared" ca="1" si="612"/>
        <v>1728787.2951667549</v>
      </c>
      <c r="CK749" s="15">
        <f ca="1">SUM(CI$12:CI749)</f>
        <v>879333.07019478234</v>
      </c>
      <c r="CL749" s="16">
        <f ca="1">SUM(CG$12:CG749)+SUMIF(CH$12:CH749, "&lt;0")</f>
        <v>849454.22497197241</v>
      </c>
    </row>
    <row r="750" spans="1:90" x14ac:dyDescent="0.2">
      <c r="A750" s="24">
        <v>44921</v>
      </c>
      <c r="B750" s="54">
        <f ca="1">IF($A750&gt;= $C$5,$C$6, INDEX('Historical Data'!$D$2:$D$745, MATCH(A750, 'Historical Data'!$B$2:$B$745, 0)))</f>
        <v>1295.6389999999997</v>
      </c>
      <c r="C750" s="14">
        <f t="shared" ca="1" si="645"/>
        <v>1295.6389999999994</v>
      </c>
      <c r="D750" s="14">
        <f t="shared" ca="1" si="613"/>
        <v>1295.6389999999997</v>
      </c>
      <c r="E750" s="14">
        <f t="shared" ca="1" si="622"/>
        <v>0</v>
      </c>
      <c r="F750" s="14">
        <f t="shared" ca="1" si="614"/>
        <v>0</v>
      </c>
      <c r="G750" s="14">
        <f t="shared" ca="1" si="637"/>
        <v>934543.07699999376</v>
      </c>
      <c r="H750" s="15">
        <f ca="1">SUM(F$12:F750)</f>
        <v>475317.52400000056</v>
      </c>
      <c r="I750" s="16">
        <f ca="1">SUM(D$12:D750)+SUMIF(E$12:E750, "&lt;0")</f>
        <v>459225.55300000036</v>
      </c>
      <c r="J750" s="15"/>
      <c r="K750" s="9">
        <v>44921</v>
      </c>
      <c r="L750" s="14">
        <f t="shared" ca="1" si="638"/>
        <v>1788.5130798771124</v>
      </c>
      <c r="M750" s="14">
        <f t="shared" ca="1" si="646"/>
        <v>1788.5130798771129</v>
      </c>
      <c r="N750" s="14">
        <f t="shared" ca="1" si="652"/>
        <v>1788.5130798771124</v>
      </c>
      <c r="O750" s="14">
        <f t="shared" ca="1" si="623"/>
        <v>0</v>
      </c>
      <c r="P750" s="14">
        <f t="shared" ca="1" si="624"/>
        <v>0</v>
      </c>
      <c r="Q750" s="14">
        <f t="shared" ca="1" si="607"/>
        <v>1264768.7105176591</v>
      </c>
      <c r="R750" s="15">
        <f ca="1">SUM(P$12:P750)</f>
        <v>640923.21483870863</v>
      </c>
      <c r="S750" s="16">
        <f ca="1">SUM(N$12:N750)+SUMIF(O$12:O750, "&lt;0")</f>
        <v>623845.49567895464</v>
      </c>
      <c r="U750" s="9">
        <v>44921</v>
      </c>
      <c r="V750" s="14">
        <f t="shared" ca="1" si="639"/>
        <v>1250</v>
      </c>
      <c r="W750" s="14">
        <f t="shared" ca="1" si="647"/>
        <v>1250</v>
      </c>
      <c r="X750" s="14">
        <f t="shared" ca="1" si="653"/>
        <v>1250</v>
      </c>
      <c r="Y750" s="14">
        <f t="shared" ca="1" si="625"/>
        <v>0</v>
      </c>
      <c r="Z750" s="14">
        <f t="shared" ca="1" si="626"/>
        <v>0</v>
      </c>
      <c r="AA750" s="14">
        <f t="shared" ca="1" si="608"/>
        <v>903964.94699999993</v>
      </c>
      <c r="AB750" s="15">
        <f ca="1">SUM(Z$12:Z750)</f>
        <v>459982.81999999995</v>
      </c>
      <c r="AC750" s="16">
        <f ca="1">SUM(X$12:X750)+SUMIF(Y$12:Y750, "&lt;0")</f>
        <v>443982.12700000009</v>
      </c>
      <c r="AE750" s="9">
        <v>44921</v>
      </c>
      <c r="AF750" s="14">
        <f t="shared" ca="1" si="615"/>
        <v>2000</v>
      </c>
      <c r="AG750" s="14">
        <f t="shared" ca="1" si="643"/>
        <v>2000</v>
      </c>
      <c r="AH750" s="14">
        <f t="shared" ca="1" si="654"/>
        <v>2000</v>
      </c>
      <c r="AI750" s="14">
        <f t="shared" ca="1" si="616"/>
        <v>0</v>
      </c>
      <c r="AJ750" s="14">
        <f t="shared" ca="1" si="617"/>
        <v>0</v>
      </c>
      <c r="AK750" s="14">
        <f t="shared" ca="1" si="627"/>
        <v>1405489.5629979603</v>
      </c>
      <c r="AL750" s="15">
        <f ca="1">SUM(AJ$12:AJ750)</f>
        <v>711982.82000000018</v>
      </c>
      <c r="AM750" s="16">
        <f ca="1">SUM(AH$12:AH750)+SUMIF(AI$12:AI750, "&lt;0")</f>
        <v>693506.7429979603</v>
      </c>
      <c r="AO750" s="9">
        <v>44921</v>
      </c>
      <c r="AP750" s="14">
        <f t="shared" ca="1" si="618"/>
        <v>3000</v>
      </c>
      <c r="AQ750" s="14">
        <f t="shared" ca="1" si="648"/>
        <v>3000</v>
      </c>
      <c r="AR750" s="14">
        <f t="shared" ca="1" si="655"/>
        <v>2381.3344806224968</v>
      </c>
      <c r="AS750" s="14">
        <f t="shared" ca="1" si="628"/>
        <v>618.66551937750319</v>
      </c>
      <c r="AT750" s="14">
        <f t="shared" ca="1" si="629"/>
        <v>618.66551937750319</v>
      </c>
      <c r="AU750" s="14">
        <f t="shared" ca="1" si="609"/>
        <v>2047390.7878561858</v>
      </c>
      <c r="AV750" s="15">
        <f ca="1">SUM(AT$12:AT750)</f>
        <v>1039632.4288161971</v>
      </c>
      <c r="AW750" s="16">
        <f ca="1">SUM(AR$12:AR750)+SUMIF(AS$12:AS750, "&lt;0")</f>
        <v>1007758.3590399887</v>
      </c>
      <c r="AX750" s="15"/>
      <c r="AZ750" s="9">
        <v>44921</v>
      </c>
      <c r="BA750" s="14">
        <f t="shared" ca="1" si="640"/>
        <v>1500</v>
      </c>
      <c r="BB750" s="14">
        <f t="shared" ca="1" si="649"/>
        <v>1500</v>
      </c>
      <c r="BC750" s="14">
        <f t="shared" ca="1" si="656"/>
        <v>1500</v>
      </c>
      <c r="BD750" s="14">
        <f t="shared" ca="1" si="630"/>
        <v>0</v>
      </c>
      <c r="BE750" s="14">
        <f t="shared" ca="1" si="631"/>
        <v>0</v>
      </c>
      <c r="BF750" s="14">
        <f t="shared" ca="1" si="610"/>
        <v>1071464.9469999999</v>
      </c>
      <c r="BG750" s="15">
        <f ca="1">SUM(BE$12:BE750)</f>
        <v>543982.81999999995</v>
      </c>
      <c r="BH750" s="16">
        <f ca="1">SUM(BC$12:BC750)+SUMIF(BD$12:BD750, "&lt;0")</f>
        <v>527482.12699999998</v>
      </c>
      <c r="BJ750" s="9">
        <v>44921</v>
      </c>
      <c r="BK750" s="14">
        <f t="shared" ca="1" si="641"/>
        <v>1750</v>
      </c>
      <c r="BL750" s="14">
        <f t="shared" ca="1" si="650"/>
        <v>1750</v>
      </c>
      <c r="BM750" s="14">
        <f t="shared" ca="1" si="657"/>
        <v>1750</v>
      </c>
      <c r="BN750" s="14">
        <f t="shared" ca="1" si="632"/>
        <v>0</v>
      </c>
      <c r="BO750" s="14">
        <f t="shared" ca="1" si="633"/>
        <v>0</v>
      </c>
      <c r="BP750" s="14">
        <f t="shared" ca="1" si="611"/>
        <v>1238964.9469999999</v>
      </c>
      <c r="BQ750" s="15">
        <f ca="1">SUM(BO$12:BO750)</f>
        <v>627982.81999999972</v>
      </c>
      <c r="BR750" s="16">
        <f ca="1">SUM(BM$12:BM750)+SUMIF(BN$12:BN750, "&lt;0")</f>
        <v>610982.12700000009</v>
      </c>
      <c r="BT750" s="9">
        <v>44921</v>
      </c>
      <c r="BU750" s="14">
        <f t="shared" ca="1" si="619"/>
        <v>2000</v>
      </c>
      <c r="BV750" s="14">
        <f t="shared" ca="1" si="644"/>
        <v>2000</v>
      </c>
      <c r="BW750" s="14">
        <f t="shared" ca="1" si="658"/>
        <v>2000</v>
      </c>
      <c r="BX750" s="14">
        <f t="shared" ca="1" si="620"/>
        <v>0</v>
      </c>
      <c r="BY750" s="14">
        <f t="shared" ca="1" si="621"/>
        <v>0</v>
      </c>
      <c r="BZ750" s="14">
        <f t="shared" ca="1" si="634"/>
        <v>1405489.5629979603</v>
      </c>
      <c r="CA750" s="15">
        <f ca="1">SUM(BY$12:BY750)</f>
        <v>711982.82000000018</v>
      </c>
      <c r="CB750" s="16">
        <f ca="1">SUM(BW$12:BW750)+SUMIF(BX$12:BX750, "&lt;0")</f>
        <v>693506.7429979603</v>
      </c>
      <c r="CD750" s="9">
        <v>44921</v>
      </c>
      <c r="CE750" s="14">
        <f t="shared" ca="1" si="642"/>
        <v>2500</v>
      </c>
      <c r="CF750" s="14">
        <f t="shared" ca="1" si="651"/>
        <v>2500</v>
      </c>
      <c r="CG750" s="14">
        <f t="shared" ca="1" si="659"/>
        <v>2329.8454093324272</v>
      </c>
      <c r="CH750" s="14">
        <f t="shared" ca="1" si="635"/>
        <v>170.15459066757285</v>
      </c>
      <c r="CI750" s="14">
        <f t="shared" ca="1" si="636"/>
        <v>170.15459066757285</v>
      </c>
      <c r="CJ750" s="14">
        <f t="shared" ca="1" si="612"/>
        <v>1731287.2951667549</v>
      </c>
      <c r="CK750" s="15">
        <f ca="1">SUM(CI$12:CI750)</f>
        <v>879503.22478544991</v>
      </c>
      <c r="CL750" s="16">
        <f ca="1">SUM(CG$12:CG750)+SUMIF(CH$12:CH750, "&lt;0")</f>
        <v>851784.07038130483</v>
      </c>
    </row>
    <row r="751" spans="1:90" x14ac:dyDescent="0.2">
      <c r="A751" s="24">
        <v>44922</v>
      </c>
      <c r="B751" s="54">
        <f ca="1">IF($A751&gt;= $C$5,$C$6, INDEX('Historical Data'!$D$2:$D$745, MATCH(A751, 'Historical Data'!$B$2:$B$745, 0)))</f>
        <v>1295.6389999999997</v>
      </c>
      <c r="C751" s="14">
        <f t="shared" ca="1" si="645"/>
        <v>1295.6389999999994</v>
      </c>
      <c r="D751" s="14">
        <f t="shared" ca="1" si="613"/>
        <v>1295.6389999999997</v>
      </c>
      <c r="E751" s="14">
        <f t="shared" ca="1" si="622"/>
        <v>0</v>
      </c>
      <c r="F751" s="14">
        <f t="shared" ca="1" si="614"/>
        <v>0</v>
      </c>
      <c r="G751" s="14">
        <f t="shared" ca="1" si="637"/>
        <v>935838.71599999373</v>
      </c>
      <c r="H751" s="15">
        <f ca="1">SUM(F$12:F751)</f>
        <v>475317.52400000056</v>
      </c>
      <c r="I751" s="16">
        <f ca="1">SUM(D$12:D751)+SUMIF(E$12:E751, "&lt;0")</f>
        <v>460521.19200000039</v>
      </c>
      <c r="J751" s="15"/>
      <c r="K751" s="9">
        <v>44922</v>
      </c>
      <c r="L751" s="14">
        <f t="shared" ca="1" si="638"/>
        <v>1788.5130798771124</v>
      </c>
      <c r="M751" s="14">
        <f t="shared" ca="1" si="646"/>
        <v>1788.5130798771129</v>
      </c>
      <c r="N751" s="14">
        <f t="shared" ca="1" si="652"/>
        <v>1788.5130798771124</v>
      </c>
      <c r="O751" s="14">
        <f t="shared" ca="1" si="623"/>
        <v>0</v>
      </c>
      <c r="P751" s="14">
        <f t="shared" ca="1" si="624"/>
        <v>0</v>
      </c>
      <c r="Q751" s="14">
        <f t="shared" ca="1" si="607"/>
        <v>1266557.2235975361</v>
      </c>
      <c r="R751" s="15">
        <f ca="1">SUM(P$12:P751)</f>
        <v>640923.21483870863</v>
      </c>
      <c r="S751" s="16">
        <f ca="1">SUM(N$12:N751)+SUMIF(O$12:O751, "&lt;0")</f>
        <v>625634.00875883177</v>
      </c>
      <c r="U751" s="9">
        <v>44922</v>
      </c>
      <c r="V751" s="14">
        <f t="shared" ca="1" si="639"/>
        <v>1250</v>
      </c>
      <c r="W751" s="14">
        <f t="shared" ca="1" si="647"/>
        <v>1250</v>
      </c>
      <c r="X751" s="14">
        <f t="shared" ca="1" si="653"/>
        <v>1250</v>
      </c>
      <c r="Y751" s="14">
        <f t="shared" ca="1" si="625"/>
        <v>0</v>
      </c>
      <c r="Z751" s="14">
        <f t="shared" ca="1" si="626"/>
        <v>0</v>
      </c>
      <c r="AA751" s="14">
        <f t="shared" ca="1" si="608"/>
        <v>905214.94699999993</v>
      </c>
      <c r="AB751" s="15">
        <f ca="1">SUM(Z$12:Z751)</f>
        <v>459982.81999999995</v>
      </c>
      <c r="AC751" s="16">
        <f ca="1">SUM(X$12:X751)+SUMIF(Y$12:Y751, "&lt;0")</f>
        <v>445232.12700000009</v>
      </c>
      <c r="AE751" s="9">
        <v>44922</v>
      </c>
      <c r="AF751" s="14">
        <f t="shared" ca="1" si="615"/>
        <v>2000</v>
      </c>
      <c r="AG751" s="14">
        <f t="shared" ca="1" si="643"/>
        <v>2000</v>
      </c>
      <c r="AH751" s="14">
        <f t="shared" ca="1" si="654"/>
        <v>2000</v>
      </c>
      <c r="AI751" s="14">
        <f t="shared" ca="1" si="616"/>
        <v>0</v>
      </c>
      <c r="AJ751" s="14">
        <f t="shared" ca="1" si="617"/>
        <v>0</v>
      </c>
      <c r="AK751" s="14">
        <f t="shared" ca="1" si="627"/>
        <v>1407489.5629979603</v>
      </c>
      <c r="AL751" s="15">
        <f ca="1">SUM(AJ$12:AJ751)</f>
        <v>711982.82000000018</v>
      </c>
      <c r="AM751" s="16">
        <f ca="1">SUM(AH$12:AH751)+SUMIF(AI$12:AI751, "&lt;0")</f>
        <v>695506.7429979603</v>
      </c>
      <c r="AO751" s="9">
        <v>44922</v>
      </c>
      <c r="AP751" s="14">
        <f t="shared" ca="1" si="618"/>
        <v>3000</v>
      </c>
      <c r="AQ751" s="14">
        <f t="shared" ca="1" si="648"/>
        <v>3000</v>
      </c>
      <c r="AR751" s="14">
        <f t="shared" ca="1" si="655"/>
        <v>2381.3344806224973</v>
      </c>
      <c r="AS751" s="14">
        <f t="shared" ca="1" si="628"/>
        <v>618.66551937750273</v>
      </c>
      <c r="AT751" s="14">
        <f t="shared" ca="1" si="629"/>
        <v>618.66551937750273</v>
      </c>
      <c r="AU751" s="14">
        <f t="shared" ca="1" si="609"/>
        <v>2050390.7878561858</v>
      </c>
      <c r="AV751" s="15">
        <f ca="1">SUM(AT$12:AT751)</f>
        <v>1040251.0943355745</v>
      </c>
      <c r="AW751" s="16">
        <f ca="1">SUM(AR$12:AR751)+SUMIF(AS$12:AS751, "&lt;0")</f>
        <v>1010139.6935206113</v>
      </c>
      <c r="AX751" s="15"/>
      <c r="AZ751" s="9">
        <v>44922</v>
      </c>
      <c r="BA751" s="14">
        <f t="shared" ca="1" si="640"/>
        <v>1500</v>
      </c>
      <c r="BB751" s="14">
        <f t="shared" ca="1" si="649"/>
        <v>1500</v>
      </c>
      <c r="BC751" s="14">
        <f t="shared" ca="1" si="656"/>
        <v>1500</v>
      </c>
      <c r="BD751" s="14">
        <f t="shared" ca="1" si="630"/>
        <v>0</v>
      </c>
      <c r="BE751" s="14">
        <f t="shared" ca="1" si="631"/>
        <v>0</v>
      </c>
      <c r="BF751" s="14">
        <f t="shared" ca="1" si="610"/>
        <v>1072964.9469999999</v>
      </c>
      <c r="BG751" s="15">
        <f ca="1">SUM(BE$12:BE751)</f>
        <v>543982.81999999995</v>
      </c>
      <c r="BH751" s="16">
        <f ca="1">SUM(BC$12:BC751)+SUMIF(BD$12:BD751, "&lt;0")</f>
        <v>528982.12699999998</v>
      </c>
      <c r="BJ751" s="9">
        <v>44922</v>
      </c>
      <c r="BK751" s="14">
        <f t="shared" ca="1" si="641"/>
        <v>1750</v>
      </c>
      <c r="BL751" s="14">
        <f t="shared" ca="1" si="650"/>
        <v>1750</v>
      </c>
      <c r="BM751" s="14">
        <f t="shared" ca="1" si="657"/>
        <v>1750</v>
      </c>
      <c r="BN751" s="14">
        <f t="shared" ca="1" si="632"/>
        <v>0</v>
      </c>
      <c r="BO751" s="14">
        <f t="shared" ca="1" si="633"/>
        <v>0</v>
      </c>
      <c r="BP751" s="14">
        <f t="shared" ca="1" si="611"/>
        <v>1240714.9469999999</v>
      </c>
      <c r="BQ751" s="15">
        <f ca="1">SUM(BO$12:BO751)</f>
        <v>627982.81999999972</v>
      </c>
      <c r="BR751" s="16">
        <f ca="1">SUM(BM$12:BM751)+SUMIF(BN$12:BN751, "&lt;0")</f>
        <v>612732.12700000009</v>
      </c>
      <c r="BT751" s="9">
        <v>44922</v>
      </c>
      <c r="BU751" s="14">
        <f t="shared" ca="1" si="619"/>
        <v>2000</v>
      </c>
      <c r="BV751" s="14">
        <f t="shared" ca="1" si="644"/>
        <v>2000</v>
      </c>
      <c r="BW751" s="14">
        <f t="shared" ca="1" si="658"/>
        <v>2000</v>
      </c>
      <c r="BX751" s="14">
        <f t="shared" ca="1" si="620"/>
        <v>0</v>
      </c>
      <c r="BY751" s="14">
        <f t="shared" ca="1" si="621"/>
        <v>0</v>
      </c>
      <c r="BZ751" s="14">
        <f t="shared" ca="1" si="634"/>
        <v>1407489.5629979603</v>
      </c>
      <c r="CA751" s="15">
        <f ca="1">SUM(BY$12:BY751)</f>
        <v>711982.82000000018</v>
      </c>
      <c r="CB751" s="16">
        <f ca="1">SUM(BW$12:BW751)+SUMIF(BX$12:BX751, "&lt;0")</f>
        <v>695506.7429979603</v>
      </c>
      <c r="CD751" s="9">
        <v>44922</v>
      </c>
      <c r="CE751" s="14">
        <f t="shared" ca="1" si="642"/>
        <v>2500</v>
      </c>
      <c r="CF751" s="14">
        <f t="shared" ca="1" si="651"/>
        <v>2500</v>
      </c>
      <c r="CG751" s="14">
        <f t="shared" ca="1" si="659"/>
        <v>2355.62313930649</v>
      </c>
      <c r="CH751" s="14">
        <f t="shared" ca="1" si="635"/>
        <v>144.37686069351003</v>
      </c>
      <c r="CI751" s="14">
        <f t="shared" ca="1" si="636"/>
        <v>144.37686069351003</v>
      </c>
      <c r="CJ751" s="14">
        <f t="shared" ca="1" si="612"/>
        <v>1733787.2951667549</v>
      </c>
      <c r="CK751" s="15">
        <f ca="1">SUM(CI$12:CI751)</f>
        <v>879647.60164614348</v>
      </c>
      <c r="CL751" s="16">
        <f ca="1">SUM(CG$12:CG751)+SUMIF(CH$12:CH751, "&lt;0")</f>
        <v>854139.69352061127</v>
      </c>
    </row>
    <row r="752" spans="1:90" x14ac:dyDescent="0.2">
      <c r="A752" s="24">
        <v>44923</v>
      </c>
      <c r="B752" s="54">
        <f ca="1">IF($A752&gt;= $C$5,$C$6, INDEX('Historical Data'!$D$2:$D$745, MATCH(A752, 'Historical Data'!$B$2:$B$745, 0)))</f>
        <v>1295.6389999999997</v>
      </c>
      <c r="C752" s="14">
        <f t="shared" ca="1" si="645"/>
        <v>1295.6389999999994</v>
      </c>
      <c r="D752" s="14">
        <f t="shared" ca="1" si="613"/>
        <v>863.32699999999795</v>
      </c>
      <c r="E752" s="14">
        <f t="shared" ca="1" si="622"/>
        <v>432.31200000000172</v>
      </c>
      <c r="F752" s="14">
        <f t="shared" ca="1" si="614"/>
        <v>432.31200000000172</v>
      </c>
      <c r="G752" s="14">
        <f t="shared" ca="1" si="637"/>
        <v>937134.35499999369</v>
      </c>
      <c r="H752" s="15">
        <f ca="1">SUM(F$12:F752)</f>
        <v>475749.83600000053</v>
      </c>
      <c r="I752" s="16">
        <f ca="1">SUM(D$12:D752)+SUMIF(E$12:E752, "&lt;0")</f>
        <v>461384.51900000038</v>
      </c>
      <c r="J752" s="15"/>
      <c r="K752" s="9">
        <v>44923</v>
      </c>
      <c r="L752" s="14">
        <f t="shared" ca="1" si="638"/>
        <v>1788.5130798771124</v>
      </c>
      <c r="M752" s="14">
        <f t="shared" ca="1" si="646"/>
        <v>1788.5130798771129</v>
      </c>
      <c r="N752" s="14">
        <f t="shared" ca="1" si="652"/>
        <v>1356.2010798771107</v>
      </c>
      <c r="O752" s="14">
        <f t="shared" ca="1" si="623"/>
        <v>432.31200000000172</v>
      </c>
      <c r="P752" s="14">
        <f t="shared" ca="1" si="624"/>
        <v>432.31200000000172</v>
      </c>
      <c r="Q752" s="14">
        <f t="shared" ref="Q752:Q755" ca="1" si="660">L752+Q751</f>
        <v>1268345.7366774131</v>
      </c>
      <c r="R752" s="15">
        <f ca="1">SUM(P$12:P752)</f>
        <v>641355.52683870867</v>
      </c>
      <c r="S752" s="16">
        <f ca="1">SUM(N$12:N752)+SUMIF(O$12:O752, "&lt;0")</f>
        <v>626990.20983870886</v>
      </c>
      <c r="U752" s="9">
        <v>44923</v>
      </c>
      <c r="V752" s="14">
        <f t="shared" ca="1" si="639"/>
        <v>1250</v>
      </c>
      <c r="W752" s="14">
        <f t="shared" ca="1" si="647"/>
        <v>1250</v>
      </c>
      <c r="X752" s="14">
        <f t="shared" ca="1" si="653"/>
        <v>817.68799999999828</v>
      </c>
      <c r="Y752" s="14">
        <f t="shared" ca="1" si="625"/>
        <v>432.31200000000172</v>
      </c>
      <c r="Z752" s="14">
        <f t="shared" ca="1" si="626"/>
        <v>432.31200000000172</v>
      </c>
      <c r="AA752" s="14">
        <f t="shared" ref="AA752:AA755" ca="1" si="661">V752+AA751</f>
        <v>906464.94699999993</v>
      </c>
      <c r="AB752" s="15">
        <f ca="1">SUM(Z$12:Z752)</f>
        <v>460415.13199999993</v>
      </c>
      <c r="AC752" s="16">
        <f ca="1">SUM(X$12:X752)+SUMIF(Y$12:Y752, "&lt;0")</f>
        <v>446049.81500000012</v>
      </c>
      <c r="AE752" s="9">
        <v>44923</v>
      </c>
      <c r="AF752" s="14">
        <f t="shared" ca="1" si="615"/>
        <v>2000</v>
      </c>
      <c r="AG752" s="14">
        <f t="shared" ca="1" si="643"/>
        <v>2000</v>
      </c>
      <c r="AH752" s="14">
        <f t="shared" ca="1" si="654"/>
        <v>1567.6879999999983</v>
      </c>
      <c r="AI752" s="14">
        <f t="shared" ca="1" si="616"/>
        <v>432.31200000000172</v>
      </c>
      <c r="AJ752" s="14">
        <f t="shared" ca="1" si="617"/>
        <v>432.31200000000172</v>
      </c>
      <c r="AK752" s="14">
        <f t="shared" ca="1" si="627"/>
        <v>1409489.5629979603</v>
      </c>
      <c r="AL752" s="15">
        <f ca="1">SUM(AJ$12:AJ752)</f>
        <v>712415.13200000022</v>
      </c>
      <c r="AM752" s="16">
        <f ca="1">SUM(AH$12:AH752)+SUMIF(AI$12:AI752, "&lt;0")</f>
        <v>697074.43099796027</v>
      </c>
      <c r="AO752" s="9">
        <v>44923</v>
      </c>
      <c r="AP752" s="14">
        <f t="shared" ca="1" si="618"/>
        <v>3000</v>
      </c>
      <c r="AQ752" s="14">
        <f t="shared" ca="1" si="648"/>
        <v>3000</v>
      </c>
      <c r="AR752" s="14">
        <f t="shared" ca="1" si="655"/>
        <v>1949.0888692805511</v>
      </c>
      <c r="AS752" s="14">
        <f t="shared" ca="1" si="628"/>
        <v>1050.9111307194489</v>
      </c>
      <c r="AT752" s="14">
        <f t="shared" ca="1" si="629"/>
        <v>1050.9111307194489</v>
      </c>
      <c r="AU752" s="14">
        <f t="shared" ref="AU752:AU755" ca="1" si="662">AP752+AU751</f>
        <v>2053390.7878561858</v>
      </c>
      <c r="AV752" s="15">
        <f ca="1">SUM(AT$12:AT752)</f>
        <v>1041302.005466294</v>
      </c>
      <c r="AW752" s="16">
        <f ca="1">SUM(AR$12:AR752)+SUMIF(AS$12:AS752, "&lt;0")</f>
        <v>1012088.7823898918</v>
      </c>
      <c r="AX752" s="15"/>
      <c r="AZ752" s="9">
        <v>44923</v>
      </c>
      <c r="BA752" s="14">
        <f t="shared" ca="1" si="640"/>
        <v>1500</v>
      </c>
      <c r="BB752" s="14">
        <f t="shared" ca="1" si="649"/>
        <v>1500</v>
      </c>
      <c r="BC752" s="14">
        <f t="shared" ca="1" si="656"/>
        <v>1067.6879999999983</v>
      </c>
      <c r="BD752" s="14">
        <f t="shared" ca="1" si="630"/>
        <v>432.31200000000172</v>
      </c>
      <c r="BE752" s="14">
        <f t="shared" ca="1" si="631"/>
        <v>432.31200000000172</v>
      </c>
      <c r="BF752" s="14">
        <f t="shared" ref="BF752:BF755" ca="1" si="663">BA752+BF751</f>
        <v>1074464.9469999999</v>
      </c>
      <c r="BG752" s="15">
        <f ca="1">SUM(BE$12:BE752)</f>
        <v>544415.13199999998</v>
      </c>
      <c r="BH752" s="16">
        <f ca="1">SUM(BC$12:BC752)+SUMIF(BD$12:BD752, "&lt;0")</f>
        <v>530049.81499999994</v>
      </c>
      <c r="BJ752" s="9">
        <v>44923</v>
      </c>
      <c r="BK752" s="14">
        <f t="shared" ca="1" si="641"/>
        <v>1750</v>
      </c>
      <c r="BL752" s="14">
        <f t="shared" ca="1" si="650"/>
        <v>1750</v>
      </c>
      <c r="BM752" s="14">
        <f t="shared" ca="1" si="657"/>
        <v>1317.6879999999983</v>
      </c>
      <c r="BN752" s="14">
        <f t="shared" ca="1" si="632"/>
        <v>432.31200000000172</v>
      </c>
      <c r="BO752" s="14">
        <f t="shared" ca="1" si="633"/>
        <v>432.31200000000172</v>
      </c>
      <c r="BP752" s="14">
        <f t="shared" ref="BP752:BP755" ca="1" si="664">BK752+BP751</f>
        <v>1242464.9469999999</v>
      </c>
      <c r="BQ752" s="15">
        <f ca="1">SUM(BO$12:BO752)</f>
        <v>628415.13199999975</v>
      </c>
      <c r="BR752" s="16">
        <f ca="1">SUM(BM$12:BM752)+SUMIF(BN$12:BN752, "&lt;0")</f>
        <v>614049.81500000006</v>
      </c>
      <c r="BT752" s="9">
        <v>44923</v>
      </c>
      <c r="BU752" s="14">
        <f t="shared" ca="1" si="619"/>
        <v>2000</v>
      </c>
      <c r="BV752" s="14">
        <f t="shared" ca="1" si="644"/>
        <v>2000</v>
      </c>
      <c r="BW752" s="14">
        <f t="shared" ca="1" si="658"/>
        <v>1567.6879999999983</v>
      </c>
      <c r="BX752" s="14">
        <f t="shared" ca="1" si="620"/>
        <v>432.31200000000172</v>
      </c>
      <c r="BY752" s="14">
        <f t="shared" ca="1" si="621"/>
        <v>432.31200000000172</v>
      </c>
      <c r="BZ752" s="14">
        <f t="shared" ca="1" si="634"/>
        <v>1409489.5629979603</v>
      </c>
      <c r="CA752" s="15">
        <f ca="1">SUM(BY$12:BY752)</f>
        <v>712415.13200000022</v>
      </c>
      <c r="CB752" s="16">
        <f ca="1">SUM(BW$12:BW752)+SUMIF(BX$12:BX752, "&lt;0")</f>
        <v>697074.43099796027</v>
      </c>
      <c r="CD752" s="9">
        <v>44923</v>
      </c>
      <c r="CE752" s="14">
        <f t="shared" ca="1" si="642"/>
        <v>2500</v>
      </c>
      <c r="CF752" s="14">
        <f t="shared" ca="1" si="651"/>
        <v>2500</v>
      </c>
      <c r="CG752" s="14">
        <f t="shared" ca="1" si="659"/>
        <v>1949.0888692805511</v>
      </c>
      <c r="CH752" s="14">
        <f t="shared" ca="1" si="635"/>
        <v>550.91113071944892</v>
      </c>
      <c r="CI752" s="14">
        <f t="shared" ca="1" si="636"/>
        <v>550.91113071944892</v>
      </c>
      <c r="CJ752" s="14">
        <f t="shared" ref="CJ752:CJ755" ca="1" si="665">CE752+CJ751</f>
        <v>1736287.2951667549</v>
      </c>
      <c r="CK752" s="15">
        <f ca="1">SUM(CI$12:CI752)</f>
        <v>880198.51277686295</v>
      </c>
      <c r="CL752" s="16">
        <f ca="1">SUM(CG$12:CG752)+SUMIF(CH$12:CH752, "&lt;0")</f>
        <v>856088.7823898918</v>
      </c>
    </row>
    <row r="753" spans="1:90" x14ac:dyDescent="0.2">
      <c r="A753" s="24">
        <v>44924</v>
      </c>
      <c r="B753" s="54">
        <f ca="1">IF($A753&gt;= $C$5,$C$6, INDEX('Historical Data'!$D$2:$D$745, MATCH(A753, 'Historical Data'!$B$2:$B$745, 0)))</f>
        <v>1295.6389999999997</v>
      </c>
      <c r="C753" s="14">
        <f t="shared" ca="1" si="645"/>
        <v>1295.6389999999994</v>
      </c>
      <c r="D753" s="14">
        <f t="shared" ca="1" si="613"/>
        <v>212.36700000000201</v>
      </c>
      <c r="E753" s="14">
        <f t="shared" ca="1" si="622"/>
        <v>1083.2719999999977</v>
      </c>
      <c r="F753" s="14">
        <f t="shared" ca="1" si="614"/>
        <v>1083.2719999999977</v>
      </c>
      <c r="G753" s="14">
        <f t="shared" ca="1" si="637"/>
        <v>938429.99399999366</v>
      </c>
      <c r="H753" s="15">
        <f ca="1">SUM(F$12:F753)</f>
        <v>476833.10800000053</v>
      </c>
      <c r="I753" s="16">
        <f ca="1">SUM(D$12:D753)+SUMIF(E$12:E753, "&lt;0")</f>
        <v>461596.88600000041</v>
      </c>
      <c r="J753" s="15"/>
      <c r="K753" s="9">
        <v>44924</v>
      </c>
      <c r="L753" s="14">
        <f t="shared" ca="1" si="638"/>
        <v>1788.5130798771124</v>
      </c>
      <c r="M753" s="14">
        <f t="shared" ca="1" si="646"/>
        <v>1788.5130798771129</v>
      </c>
      <c r="N753" s="14">
        <f t="shared" ca="1" si="652"/>
        <v>212.36700000000201</v>
      </c>
      <c r="O753" s="14">
        <f t="shared" ca="1" si="623"/>
        <v>1576.1460798771104</v>
      </c>
      <c r="P753" s="14">
        <f t="shared" ca="1" si="624"/>
        <v>1576.1460798771104</v>
      </c>
      <c r="Q753" s="14">
        <f t="shared" ca="1" si="660"/>
        <v>1270134.2497572901</v>
      </c>
      <c r="R753" s="15">
        <f ca="1">SUM(P$12:P753)</f>
        <v>642931.67291858583</v>
      </c>
      <c r="S753" s="16">
        <f ca="1">SUM(N$12:N753)+SUMIF(O$12:O753, "&lt;0")</f>
        <v>627202.57683870883</v>
      </c>
      <c r="U753" s="9">
        <v>44924</v>
      </c>
      <c r="V753" s="14">
        <f t="shared" ca="1" si="639"/>
        <v>1250</v>
      </c>
      <c r="W753" s="14">
        <f t="shared" ca="1" si="647"/>
        <v>1250</v>
      </c>
      <c r="X753" s="14">
        <f t="shared" ca="1" si="653"/>
        <v>212.36700000000201</v>
      </c>
      <c r="Y753" s="14">
        <f t="shared" ca="1" si="625"/>
        <v>1037.632999999998</v>
      </c>
      <c r="Z753" s="14">
        <f t="shared" ca="1" si="626"/>
        <v>1037.632999999998</v>
      </c>
      <c r="AA753" s="14">
        <f t="shared" ca="1" si="661"/>
        <v>907714.94699999993</v>
      </c>
      <c r="AB753" s="15">
        <f ca="1">SUM(Z$12:Z753)</f>
        <v>461452.7649999999</v>
      </c>
      <c r="AC753" s="16">
        <f ca="1">SUM(X$12:X753)+SUMIF(Y$12:Y753, "&lt;0")</f>
        <v>446262.18200000015</v>
      </c>
      <c r="AE753" s="9">
        <v>44924</v>
      </c>
      <c r="AF753" s="14">
        <f t="shared" ca="1" si="615"/>
        <v>2000</v>
      </c>
      <c r="AG753" s="14">
        <f t="shared" ca="1" si="643"/>
        <v>2000</v>
      </c>
      <c r="AH753" s="14">
        <f t="shared" ca="1" si="654"/>
        <v>423.85392012288958</v>
      </c>
      <c r="AI753" s="14">
        <f t="shared" ca="1" si="616"/>
        <v>1576.1460798771104</v>
      </c>
      <c r="AJ753" s="14">
        <f t="shared" ca="1" si="617"/>
        <v>1576.1460798771104</v>
      </c>
      <c r="AK753" s="14">
        <f t="shared" ca="1" si="627"/>
        <v>1411489.5629979603</v>
      </c>
      <c r="AL753" s="15">
        <f ca="1">SUM(AJ$12:AJ753)</f>
        <v>713991.27807987737</v>
      </c>
      <c r="AM753" s="16">
        <f ca="1">SUM(AH$12:AH753)+SUMIF(AI$12:AI753, "&lt;0")</f>
        <v>697498.28491808311</v>
      </c>
      <c r="AO753" s="9">
        <v>44924</v>
      </c>
      <c r="AP753" s="14">
        <f t="shared" ca="1" si="618"/>
        <v>3000</v>
      </c>
      <c r="AQ753" s="14">
        <f t="shared" ca="1" si="648"/>
        <v>3000</v>
      </c>
      <c r="AR753" s="14">
        <f t="shared" ca="1" si="655"/>
        <v>831.03251937750474</v>
      </c>
      <c r="AS753" s="14">
        <f t="shared" ca="1" si="628"/>
        <v>2168.9674806224953</v>
      </c>
      <c r="AT753" s="14">
        <f t="shared" ca="1" si="629"/>
        <v>2168.9674806224953</v>
      </c>
      <c r="AU753" s="14">
        <f t="shared" ca="1" si="662"/>
        <v>2056390.7878561858</v>
      </c>
      <c r="AV753" s="15">
        <f ca="1">SUM(AT$12:AT753)</f>
        <v>1043470.9729469165</v>
      </c>
      <c r="AW753" s="16">
        <f ca="1">SUM(AR$12:AR753)+SUMIF(AS$12:AS753, "&lt;0")</f>
        <v>1012919.8149092693</v>
      </c>
      <c r="AX753" s="15"/>
      <c r="AZ753" s="9">
        <v>44924</v>
      </c>
      <c r="BA753" s="14">
        <f t="shared" ca="1" si="640"/>
        <v>1500</v>
      </c>
      <c r="BB753" s="14">
        <f t="shared" ca="1" si="649"/>
        <v>1500</v>
      </c>
      <c r="BC753" s="14">
        <f t="shared" ca="1" si="656"/>
        <v>212.36700000000201</v>
      </c>
      <c r="BD753" s="14">
        <f t="shared" ca="1" si="630"/>
        <v>1287.632999999998</v>
      </c>
      <c r="BE753" s="14">
        <f t="shared" ca="1" si="631"/>
        <v>1287.632999999998</v>
      </c>
      <c r="BF753" s="14">
        <f t="shared" ca="1" si="663"/>
        <v>1075964.9469999999</v>
      </c>
      <c r="BG753" s="15">
        <f ca="1">SUM(BE$12:BE753)</f>
        <v>545702.76500000001</v>
      </c>
      <c r="BH753" s="16">
        <f ca="1">SUM(BC$12:BC753)+SUMIF(BD$12:BD753, "&lt;0")</f>
        <v>530262.18199999991</v>
      </c>
      <c r="BJ753" s="9">
        <v>44924</v>
      </c>
      <c r="BK753" s="14">
        <f t="shared" ca="1" si="641"/>
        <v>1750</v>
      </c>
      <c r="BL753" s="14">
        <f t="shared" ca="1" si="650"/>
        <v>1750</v>
      </c>
      <c r="BM753" s="14">
        <f t="shared" ca="1" si="657"/>
        <v>212.36700000000201</v>
      </c>
      <c r="BN753" s="14">
        <f t="shared" ca="1" si="632"/>
        <v>1537.632999999998</v>
      </c>
      <c r="BO753" s="14">
        <f t="shared" ca="1" si="633"/>
        <v>1537.632999999998</v>
      </c>
      <c r="BP753" s="14">
        <f t="shared" ca="1" si="664"/>
        <v>1244214.9469999999</v>
      </c>
      <c r="BQ753" s="15">
        <f ca="1">SUM(BO$12:BO753)</f>
        <v>629952.76499999978</v>
      </c>
      <c r="BR753" s="16">
        <f ca="1">SUM(BM$12:BM753)+SUMIF(BN$12:BN753, "&lt;0")</f>
        <v>614262.18200000003</v>
      </c>
      <c r="BT753" s="9">
        <v>44924</v>
      </c>
      <c r="BU753" s="14">
        <f t="shared" ca="1" si="619"/>
        <v>2000</v>
      </c>
      <c r="BV753" s="14">
        <f t="shared" ca="1" si="644"/>
        <v>2000</v>
      </c>
      <c r="BW753" s="14">
        <f t="shared" ca="1" si="658"/>
        <v>423.85392012288958</v>
      </c>
      <c r="BX753" s="14">
        <f t="shared" ca="1" si="620"/>
        <v>1576.1460798771104</v>
      </c>
      <c r="BY753" s="14">
        <f t="shared" ca="1" si="621"/>
        <v>1576.1460798771104</v>
      </c>
      <c r="BZ753" s="14">
        <f t="shared" ca="1" si="634"/>
        <v>1411489.5629979603</v>
      </c>
      <c r="CA753" s="15">
        <f ca="1">SUM(BY$12:BY753)</f>
        <v>713991.27807987737</v>
      </c>
      <c r="CB753" s="16">
        <f ca="1">SUM(BW$12:BW753)+SUMIF(BX$12:BX753, "&lt;0")</f>
        <v>697498.28491808311</v>
      </c>
      <c r="CD753" s="9">
        <v>44924</v>
      </c>
      <c r="CE753" s="14">
        <f t="shared" ca="1" si="642"/>
        <v>2500</v>
      </c>
      <c r="CF753" s="14">
        <f t="shared" ca="1" si="651"/>
        <v>2500</v>
      </c>
      <c r="CG753" s="14">
        <f t="shared" ca="1" si="659"/>
        <v>831.03251937750474</v>
      </c>
      <c r="CH753" s="14">
        <f t="shared" ca="1" si="635"/>
        <v>1668.9674806224953</v>
      </c>
      <c r="CI753" s="14">
        <f t="shared" ca="1" si="636"/>
        <v>1668.9674806224953</v>
      </c>
      <c r="CJ753" s="14">
        <f t="shared" ca="1" si="665"/>
        <v>1738787.2951667549</v>
      </c>
      <c r="CK753" s="15">
        <f ca="1">SUM(CI$12:CI753)</f>
        <v>881867.48025748541</v>
      </c>
      <c r="CL753" s="16">
        <f ca="1">SUM(CG$12:CG753)+SUMIF(CH$12:CH753, "&lt;0")</f>
        <v>856919.81490926933</v>
      </c>
    </row>
    <row r="754" spans="1:90" x14ac:dyDescent="0.2">
      <c r="A754" s="24">
        <v>44925</v>
      </c>
      <c r="B754" s="54">
        <f ca="1">IF($A754&gt;= $C$5,$C$6, INDEX('Historical Data'!$D$2:$D$745, MATCH(A754, 'Historical Data'!$B$2:$B$745, 0)))</f>
        <v>1295.6389999999997</v>
      </c>
      <c r="C754" s="14">
        <f t="shared" ca="1" si="645"/>
        <v>1295.6389999999994</v>
      </c>
      <c r="D754" s="14">
        <f t="shared" ca="1" si="613"/>
        <v>195</v>
      </c>
      <c r="E754" s="14">
        <f t="shared" ca="1" si="622"/>
        <v>1100.6389999999997</v>
      </c>
      <c r="F754" s="14">
        <f t="shared" ca="1" si="614"/>
        <v>1100.6389999999997</v>
      </c>
      <c r="G754" s="14">
        <f t="shared" ca="1" si="637"/>
        <v>939725.63299999363</v>
      </c>
      <c r="H754" s="15">
        <f ca="1">SUM(F$12:F754)</f>
        <v>477933.74700000056</v>
      </c>
      <c r="I754" s="16">
        <f ca="1">SUM(D$12:D754)+SUMIF(E$12:E754, "&lt;0")</f>
        <v>461791.88600000041</v>
      </c>
      <c r="J754" s="15"/>
      <c r="K754" s="9">
        <v>44925</v>
      </c>
      <c r="L754" s="14">
        <f t="shared" ca="1" si="638"/>
        <v>1788.5130798771124</v>
      </c>
      <c r="M754" s="14">
        <f t="shared" ca="1" si="646"/>
        <v>1788.5130798771129</v>
      </c>
      <c r="N754" s="14">
        <f t="shared" ca="1" si="652"/>
        <v>195</v>
      </c>
      <c r="O754" s="14">
        <f t="shared" ca="1" si="623"/>
        <v>1593.5130798771124</v>
      </c>
      <c r="P754" s="14">
        <f t="shared" ca="1" si="624"/>
        <v>1593.5130798771124</v>
      </c>
      <c r="Q754" s="14">
        <f t="shared" ca="1" si="660"/>
        <v>1271922.7628371671</v>
      </c>
      <c r="R754" s="15">
        <f ca="1">SUM(P$12:P754)</f>
        <v>644525.18599846296</v>
      </c>
      <c r="S754" s="16">
        <f ca="1">SUM(N$12:N754)+SUMIF(O$12:O754, "&lt;0")</f>
        <v>627397.57683870883</v>
      </c>
      <c r="U754" s="9">
        <v>44925</v>
      </c>
      <c r="V754" s="14">
        <f t="shared" ca="1" si="639"/>
        <v>1250</v>
      </c>
      <c r="W754" s="14">
        <f t="shared" ca="1" si="647"/>
        <v>1250</v>
      </c>
      <c r="X754" s="14">
        <f t="shared" ca="1" si="653"/>
        <v>195</v>
      </c>
      <c r="Y754" s="14">
        <f t="shared" ca="1" si="625"/>
        <v>1055</v>
      </c>
      <c r="Z754" s="14">
        <f t="shared" ca="1" si="626"/>
        <v>1055</v>
      </c>
      <c r="AA754" s="14">
        <f t="shared" ca="1" si="661"/>
        <v>908964.94699999993</v>
      </c>
      <c r="AB754" s="15">
        <f ca="1">SUM(Z$12:Z754)</f>
        <v>462507.7649999999</v>
      </c>
      <c r="AC754" s="16">
        <f ca="1">SUM(X$12:X754)+SUMIF(Y$12:Y754, "&lt;0")</f>
        <v>446457.18200000015</v>
      </c>
      <c r="AE754" s="9">
        <v>44925</v>
      </c>
      <c r="AF754" s="14">
        <f t="shared" ca="1" si="615"/>
        <v>2000</v>
      </c>
      <c r="AG754" s="14">
        <f t="shared" ca="1" si="643"/>
        <v>2000</v>
      </c>
      <c r="AH754" s="14">
        <f t="shared" ca="1" si="654"/>
        <v>380.70919014882497</v>
      </c>
      <c r="AI754" s="14">
        <f t="shared" ca="1" si="616"/>
        <v>1619.290809851175</v>
      </c>
      <c r="AJ754" s="14">
        <f t="shared" ca="1" si="617"/>
        <v>1619.290809851175</v>
      </c>
      <c r="AK754" s="14">
        <f t="shared" ca="1" si="627"/>
        <v>1413489.5629979603</v>
      </c>
      <c r="AL754" s="15">
        <f ca="1">SUM(AJ$12:AJ754)</f>
        <v>715610.56888972851</v>
      </c>
      <c r="AM754" s="16">
        <f ca="1">SUM(AH$12:AH754)+SUMIF(AI$12:AI754, "&lt;0")</f>
        <v>697878.99410823197</v>
      </c>
      <c r="AO754" s="9">
        <v>44925</v>
      </c>
      <c r="AP754" s="14">
        <f t="shared" ca="1" si="618"/>
        <v>3000</v>
      </c>
      <c r="AQ754" s="14">
        <f t="shared" ca="1" si="648"/>
        <v>3000</v>
      </c>
      <c r="AR754" s="14">
        <f t="shared" ca="1" si="655"/>
        <v>813.66551937750319</v>
      </c>
      <c r="AS754" s="14">
        <f t="shared" ca="1" si="628"/>
        <v>2186.3344806224968</v>
      </c>
      <c r="AT754" s="14">
        <f t="shared" ca="1" si="629"/>
        <v>2186.3344806224968</v>
      </c>
      <c r="AU754" s="14">
        <f t="shared" ca="1" si="662"/>
        <v>2059390.7878561858</v>
      </c>
      <c r="AV754" s="15">
        <f ca="1">SUM(AT$12:AT754)</f>
        <v>1045657.307427539</v>
      </c>
      <c r="AW754" s="16">
        <f ca="1">SUM(AR$12:AR754)+SUMIF(AS$12:AS754, "&lt;0")</f>
        <v>1013733.4804286468</v>
      </c>
      <c r="AX754" s="15"/>
      <c r="AZ754" s="9">
        <v>44925</v>
      </c>
      <c r="BA754" s="14">
        <f t="shared" ca="1" si="640"/>
        <v>1500</v>
      </c>
      <c r="BB754" s="14">
        <f t="shared" ca="1" si="649"/>
        <v>1500</v>
      </c>
      <c r="BC754" s="14">
        <f t="shared" ca="1" si="656"/>
        <v>195</v>
      </c>
      <c r="BD754" s="14">
        <f t="shared" ca="1" si="630"/>
        <v>1305</v>
      </c>
      <c r="BE754" s="14">
        <f t="shared" ca="1" si="631"/>
        <v>1305</v>
      </c>
      <c r="BF754" s="14">
        <f t="shared" ca="1" si="663"/>
        <v>1077464.9469999999</v>
      </c>
      <c r="BG754" s="15">
        <f ca="1">SUM(BE$12:BE754)</f>
        <v>547007.76500000001</v>
      </c>
      <c r="BH754" s="16">
        <f ca="1">SUM(BC$12:BC754)+SUMIF(BD$12:BD754, "&lt;0")</f>
        <v>530457.18199999991</v>
      </c>
      <c r="BJ754" s="9">
        <v>44925</v>
      </c>
      <c r="BK754" s="14">
        <f t="shared" ca="1" si="641"/>
        <v>1750</v>
      </c>
      <c r="BL754" s="14">
        <f t="shared" ca="1" si="650"/>
        <v>1750</v>
      </c>
      <c r="BM754" s="14">
        <f t="shared" ca="1" si="657"/>
        <v>195</v>
      </c>
      <c r="BN754" s="14">
        <f t="shared" ca="1" si="632"/>
        <v>1555</v>
      </c>
      <c r="BO754" s="14">
        <f t="shared" ca="1" si="633"/>
        <v>1555</v>
      </c>
      <c r="BP754" s="14">
        <f t="shared" ca="1" si="664"/>
        <v>1245964.9469999999</v>
      </c>
      <c r="BQ754" s="15">
        <f ca="1">SUM(BO$12:BO754)</f>
        <v>631507.76499999978</v>
      </c>
      <c r="BR754" s="16">
        <f ca="1">SUM(BM$12:BM754)+SUMIF(BN$12:BN754, "&lt;0")</f>
        <v>614457.18200000003</v>
      </c>
      <c r="BT754" s="9">
        <v>44925</v>
      </c>
      <c r="BU754" s="14">
        <f t="shared" ca="1" si="619"/>
        <v>2000</v>
      </c>
      <c r="BV754" s="14">
        <f t="shared" ca="1" si="644"/>
        <v>2000</v>
      </c>
      <c r="BW754" s="14">
        <f t="shared" ca="1" si="658"/>
        <v>380.70919014882497</v>
      </c>
      <c r="BX754" s="14">
        <f t="shared" ca="1" si="620"/>
        <v>1619.290809851175</v>
      </c>
      <c r="BY754" s="14">
        <f t="shared" ca="1" si="621"/>
        <v>1619.290809851175</v>
      </c>
      <c r="BZ754" s="14">
        <f t="shared" ca="1" si="634"/>
        <v>1413489.5629979603</v>
      </c>
      <c r="CA754" s="15">
        <f ca="1">SUM(BY$12:BY754)</f>
        <v>715610.56888972851</v>
      </c>
      <c r="CB754" s="16">
        <f ca="1">SUM(BW$12:BW754)+SUMIF(BX$12:BX754, "&lt;0")</f>
        <v>697878.99410823197</v>
      </c>
      <c r="CD754" s="9">
        <v>44925</v>
      </c>
      <c r="CE754" s="14">
        <f t="shared" ca="1" si="642"/>
        <v>2500</v>
      </c>
      <c r="CF754" s="14">
        <f t="shared" ca="1" si="651"/>
        <v>2500</v>
      </c>
      <c r="CG754" s="14">
        <f t="shared" ca="1" si="659"/>
        <v>813.66551937750296</v>
      </c>
      <c r="CH754" s="14">
        <f t="shared" ca="1" si="635"/>
        <v>1686.334480622497</v>
      </c>
      <c r="CI754" s="14">
        <f t="shared" ca="1" si="636"/>
        <v>1686.334480622497</v>
      </c>
      <c r="CJ754" s="14">
        <f t="shared" ca="1" si="665"/>
        <v>1741287.2951667549</v>
      </c>
      <c r="CK754" s="15">
        <f ca="1">SUM(CI$12:CI754)</f>
        <v>883553.81473810796</v>
      </c>
      <c r="CL754" s="16">
        <f ca="1">SUM(CG$12:CG754)+SUMIF(CH$12:CH754, "&lt;0")</f>
        <v>857733.48042864678</v>
      </c>
    </row>
    <row r="755" spans="1:90" x14ac:dyDescent="0.2">
      <c r="A755" s="25">
        <v>44926</v>
      </c>
      <c r="B755" s="57">
        <f ca="1">IF($A755&gt;= $C$5,$C$6, INDEX('Historical Data'!$D$2:$D$745, MATCH(A755, 'Historical Data'!$B$2:$B$745, 0)))</f>
        <v>1295.6389999999997</v>
      </c>
      <c r="C755" s="17">
        <f t="shared" ca="1" si="645"/>
        <v>1295.6389999999994</v>
      </c>
      <c r="D755" s="17">
        <f t="shared" ca="1" si="613"/>
        <v>517.01900000000023</v>
      </c>
      <c r="E755" s="17">
        <f t="shared" ca="1" si="622"/>
        <v>778.61999999999944</v>
      </c>
      <c r="F755" s="17">
        <f t="shared" ca="1" si="614"/>
        <v>778.61999999999944</v>
      </c>
      <c r="G755" s="17">
        <f t="shared" ca="1" si="637"/>
        <v>941021.27199999359</v>
      </c>
      <c r="H755" s="18">
        <f ca="1">SUM(F$12:F755)</f>
        <v>478712.36700000055</v>
      </c>
      <c r="I755" s="19">
        <f ca="1">SUM(D$12:D755)+SUMIF(E$12:E755, "&lt;0")</f>
        <v>462308.90500000038</v>
      </c>
      <c r="J755" s="15"/>
      <c r="K755" s="10">
        <v>44926</v>
      </c>
      <c r="L755" s="17">
        <f t="shared" ca="1" si="638"/>
        <v>1788.5130798771124</v>
      </c>
      <c r="M755" s="17">
        <f t="shared" ca="1" si="646"/>
        <v>1788.5130798771129</v>
      </c>
      <c r="N755" s="17">
        <f t="shared" ca="1" si="652"/>
        <v>517.01900000000023</v>
      </c>
      <c r="O755" s="17">
        <f t="shared" ca="1" si="623"/>
        <v>1271.4940798771122</v>
      </c>
      <c r="P755" s="17">
        <f t="shared" ca="1" si="624"/>
        <v>1271.4940798771122</v>
      </c>
      <c r="Q755" s="17">
        <f t="shared" ca="1" si="660"/>
        <v>1273711.2759170441</v>
      </c>
      <c r="R755" s="18">
        <f ca="1">SUM(P$12:P755)</f>
        <v>645796.68007834011</v>
      </c>
      <c r="S755" s="19">
        <f ca="1">SUM(N$12:N755)+SUMIF(O$12:O755, "&lt;0")</f>
        <v>627914.5958387088</v>
      </c>
      <c r="U755" s="10">
        <v>44926</v>
      </c>
      <c r="V755" s="17">
        <f t="shared" ca="1" si="639"/>
        <v>1250</v>
      </c>
      <c r="W755" s="17">
        <f t="shared" ca="1" si="647"/>
        <v>1250</v>
      </c>
      <c r="X755" s="17">
        <f t="shared" ca="1" si="653"/>
        <v>517.01900000000023</v>
      </c>
      <c r="Y755" s="17">
        <f t="shared" ca="1" si="625"/>
        <v>732.98099999999977</v>
      </c>
      <c r="Z755" s="17">
        <f t="shared" ca="1" si="626"/>
        <v>732.98099999999977</v>
      </c>
      <c r="AA755" s="17">
        <f t="shared" ca="1" si="661"/>
        <v>910214.94699999993</v>
      </c>
      <c r="AB755" s="18">
        <f ca="1">SUM(Z$12:Z755)</f>
        <v>463240.74599999993</v>
      </c>
      <c r="AC755" s="19">
        <f ca="1">SUM(X$12:X755)+SUMIF(Y$12:Y755, "&lt;0")</f>
        <v>446974.20100000012</v>
      </c>
      <c r="AE755" s="10">
        <v>44926</v>
      </c>
      <c r="AF755" s="17">
        <f t="shared" ca="1" si="615"/>
        <v>2000</v>
      </c>
      <c r="AG755" s="17">
        <f t="shared" ca="1" si="643"/>
        <v>2000</v>
      </c>
      <c r="AH755" s="17">
        <f t="shared" ca="1" si="654"/>
        <v>676.95046017476261</v>
      </c>
      <c r="AI755" s="17">
        <f t="shared" ca="1" si="616"/>
        <v>1323.0495398252374</v>
      </c>
      <c r="AJ755" s="17">
        <f t="shared" ca="1" si="617"/>
        <v>1323.0495398252374</v>
      </c>
      <c r="AK755" s="17">
        <f t="shared" ca="1" si="627"/>
        <v>1415489.5629979603</v>
      </c>
      <c r="AL755" s="18">
        <f ca="1">SUM(AJ$12:AJ755)</f>
        <v>716933.6184295537</v>
      </c>
      <c r="AM755" s="19">
        <f ca="1">SUM(AH$12:AH755)+SUMIF(AI$12:AI755, "&lt;0")</f>
        <v>698555.94456840679</v>
      </c>
      <c r="AO755" s="10">
        <v>44926</v>
      </c>
      <c r="AP755" s="17">
        <f t="shared" ca="1" si="618"/>
        <v>3000</v>
      </c>
      <c r="AQ755" s="17">
        <f t="shared" ca="1" si="648"/>
        <v>3000</v>
      </c>
      <c r="AR755" s="17">
        <f t="shared" ca="1" si="655"/>
        <v>1135.684519377503</v>
      </c>
      <c r="AS755" s="17">
        <f t="shared" ca="1" si="628"/>
        <v>1864.315480622497</v>
      </c>
      <c r="AT755" s="17">
        <f t="shared" ca="1" si="629"/>
        <v>1864.315480622497</v>
      </c>
      <c r="AU755" s="17">
        <f t="shared" ca="1" si="662"/>
        <v>2062390.7878561858</v>
      </c>
      <c r="AV755" s="18">
        <f ca="1">SUM(AT$12:AT755)</f>
        <v>1047521.6229081615</v>
      </c>
      <c r="AW755" s="19">
        <f ca="1">SUM(AR$12:AR755)+SUMIF(AS$12:AS755, "&lt;0")</f>
        <v>1014869.1649480243</v>
      </c>
      <c r="AX755" s="15"/>
      <c r="AZ755" s="10">
        <v>44926</v>
      </c>
      <c r="BA755" s="17">
        <f t="shared" ca="1" si="640"/>
        <v>1500</v>
      </c>
      <c r="BB755" s="17">
        <f t="shared" ca="1" si="649"/>
        <v>1500</v>
      </c>
      <c r="BC755" s="17">
        <f t="shared" ca="1" si="656"/>
        <v>517.01900000000023</v>
      </c>
      <c r="BD755" s="17">
        <f t="shared" ca="1" si="630"/>
        <v>982.98099999999977</v>
      </c>
      <c r="BE755" s="17">
        <f t="shared" ca="1" si="631"/>
        <v>982.98099999999977</v>
      </c>
      <c r="BF755" s="17">
        <f t="shared" ca="1" si="663"/>
        <v>1078964.9469999999</v>
      </c>
      <c r="BG755" s="18">
        <f ca="1">SUM(BE$12:BE755)</f>
        <v>547990.74600000004</v>
      </c>
      <c r="BH755" s="19">
        <f ca="1">SUM(BC$12:BC755)+SUMIF(BD$12:BD755, "&lt;0")</f>
        <v>530974.20099999988</v>
      </c>
      <c r="BJ755" s="10">
        <v>44926</v>
      </c>
      <c r="BK755" s="17">
        <f t="shared" ca="1" si="641"/>
        <v>1750</v>
      </c>
      <c r="BL755" s="17">
        <f t="shared" ca="1" si="650"/>
        <v>1750</v>
      </c>
      <c r="BM755" s="17">
        <f t="shared" ca="1" si="657"/>
        <v>517.01900000000023</v>
      </c>
      <c r="BN755" s="17">
        <f t="shared" ca="1" si="632"/>
        <v>1232.9809999999998</v>
      </c>
      <c r="BO755" s="17">
        <f t="shared" ca="1" si="633"/>
        <v>1232.9809999999998</v>
      </c>
      <c r="BP755" s="17">
        <f t="shared" ca="1" si="664"/>
        <v>1247714.9469999999</v>
      </c>
      <c r="BQ755" s="18">
        <f ca="1">SUM(BO$12:BO755)</f>
        <v>632740.74599999981</v>
      </c>
      <c r="BR755" s="19">
        <f ca="1">SUM(BM$12:BM755)+SUMIF(BN$12:BN755, "&lt;0")</f>
        <v>614974.201</v>
      </c>
      <c r="BT755" s="10">
        <v>44926</v>
      </c>
      <c r="BU755" s="17">
        <f t="shared" ca="1" si="619"/>
        <v>2000</v>
      </c>
      <c r="BV755" s="17">
        <f t="shared" ca="1" si="644"/>
        <v>2000</v>
      </c>
      <c r="BW755" s="17">
        <f t="shared" ca="1" si="658"/>
        <v>676.95046017476261</v>
      </c>
      <c r="BX755" s="17">
        <f t="shared" ca="1" si="620"/>
        <v>1323.0495398252374</v>
      </c>
      <c r="BY755" s="17">
        <f t="shared" ca="1" si="621"/>
        <v>1323.0495398252374</v>
      </c>
      <c r="BZ755" s="17">
        <f t="shared" ca="1" si="634"/>
        <v>1415489.5629979603</v>
      </c>
      <c r="CA755" s="18">
        <f ca="1">SUM(BY$12:BY755)</f>
        <v>716933.6184295537</v>
      </c>
      <c r="CB755" s="19">
        <f ca="1">SUM(BW$12:BW755)+SUMIF(BX$12:BX755, "&lt;0")</f>
        <v>698555.94456840679</v>
      </c>
      <c r="CD755" s="10">
        <v>44926</v>
      </c>
      <c r="CE755" s="17">
        <f t="shared" ca="1" si="642"/>
        <v>2500</v>
      </c>
      <c r="CF755" s="17">
        <f t="shared" ca="1" si="651"/>
        <v>2500</v>
      </c>
      <c r="CG755" s="17">
        <f t="shared" ca="1" si="659"/>
        <v>1135.684519377503</v>
      </c>
      <c r="CH755" s="17">
        <f t="shared" ca="1" si="635"/>
        <v>1364.315480622497</v>
      </c>
      <c r="CI755" s="17">
        <f t="shared" ca="1" si="636"/>
        <v>1364.315480622497</v>
      </c>
      <c r="CJ755" s="17">
        <f t="shared" ca="1" si="665"/>
        <v>1743787.2951667549</v>
      </c>
      <c r="CK755" s="18">
        <f ca="1">SUM(CI$12:CI755)</f>
        <v>884918.13021873042</v>
      </c>
      <c r="CL755" s="19">
        <f ca="1">SUM(CG$12:CG755)+SUMIF(CH$12:CH755, "&lt;0")</f>
        <v>858869.16494802432</v>
      </c>
    </row>
  </sheetData>
  <sheetProtection selectLockedCells="1" selectUnlockedCells="1"/>
  <mergeCells count="79">
    <mergeCell ref="AE2:AM2"/>
    <mergeCell ref="AO2:AW2"/>
    <mergeCell ref="A2:I2"/>
    <mergeCell ref="K2:S2"/>
    <mergeCell ref="AZ2:CL2"/>
    <mergeCell ref="A10:I10"/>
    <mergeCell ref="A9:B9"/>
    <mergeCell ref="U3:AC3"/>
    <mergeCell ref="U4:W4"/>
    <mergeCell ref="U5:V5"/>
    <mergeCell ref="U6:V6"/>
    <mergeCell ref="U7:V7"/>
    <mergeCell ref="U8:V8"/>
    <mergeCell ref="U9:V9"/>
    <mergeCell ref="U10:AC10"/>
    <mergeCell ref="A6:B6"/>
    <mergeCell ref="K9:L9"/>
    <mergeCell ref="K10:S10"/>
    <mergeCell ref="K5:L5"/>
    <mergeCell ref="K6:L6"/>
    <mergeCell ref="K7:L7"/>
    <mergeCell ref="A1:I1"/>
    <mergeCell ref="A7:B7"/>
    <mergeCell ref="BJ8:BK8"/>
    <mergeCell ref="BT8:BU8"/>
    <mergeCell ref="AZ7:BA7"/>
    <mergeCell ref="A5:B5"/>
    <mergeCell ref="BJ6:BK6"/>
    <mergeCell ref="BT6:BU6"/>
    <mergeCell ref="AZ5:BA5"/>
    <mergeCell ref="A4:C4"/>
    <mergeCell ref="AZ4:BB4"/>
    <mergeCell ref="A8:B8"/>
    <mergeCell ref="U2:AC2"/>
    <mergeCell ref="AE3:AM3"/>
    <mergeCell ref="AE4:AG4"/>
    <mergeCell ref="K4:M4"/>
    <mergeCell ref="K3:S3"/>
    <mergeCell ref="A3:I3"/>
    <mergeCell ref="BJ3:BR3"/>
    <mergeCell ref="BJ4:BL4"/>
    <mergeCell ref="K8:L8"/>
    <mergeCell ref="AZ6:BA6"/>
    <mergeCell ref="AZ8:BA8"/>
    <mergeCell ref="AE6:AF6"/>
    <mergeCell ref="AE7:AF7"/>
    <mergeCell ref="AE8:AF8"/>
    <mergeCell ref="AE5:AF5"/>
    <mergeCell ref="BJ7:BK7"/>
    <mergeCell ref="BJ9:BK9"/>
    <mergeCell ref="BJ10:BR10"/>
    <mergeCell ref="AZ3:BH3"/>
    <mergeCell ref="AZ9:BA9"/>
    <mergeCell ref="AZ10:BH10"/>
    <mergeCell ref="AE9:AF9"/>
    <mergeCell ref="AE10:AM10"/>
    <mergeCell ref="AO8:AP8"/>
    <mergeCell ref="AO9:AP9"/>
    <mergeCell ref="AO10:AW10"/>
    <mergeCell ref="CD3:CL3"/>
    <mergeCell ref="CD4:CF4"/>
    <mergeCell ref="CD5:CE5"/>
    <mergeCell ref="CD6:CE6"/>
    <mergeCell ref="BT3:CB3"/>
    <mergeCell ref="BT4:BV4"/>
    <mergeCell ref="BT5:BU5"/>
    <mergeCell ref="BT7:BU7"/>
    <mergeCell ref="BT9:BU9"/>
    <mergeCell ref="BJ5:BK5"/>
    <mergeCell ref="AO3:AW3"/>
    <mergeCell ref="AO4:AQ4"/>
    <mergeCell ref="AO5:AP5"/>
    <mergeCell ref="AO6:AP6"/>
    <mergeCell ref="AO7:AP7"/>
    <mergeCell ref="CD7:CE7"/>
    <mergeCell ref="BT10:CB10"/>
    <mergeCell ref="CD8:CE8"/>
    <mergeCell ref="CD9:CE9"/>
    <mergeCell ref="CD10:CL10"/>
  </mergeCells>
  <hyperlinks>
    <hyperlink ref="A1:D1" r:id="rId1" display="Data Source: Bloomberg Vaccine Tracker" xr:uid="{00000000-0004-0000-0000-000000000000}"/>
    <hyperlink ref="K394:P394" r:id="rId2" display="Data Source: Bloomberg Vaccine Tracker" xr:uid="{00000000-0004-0000-0000-000001000000}"/>
    <hyperlink ref="AZ394:BE394" r:id="rId3" display="Data Source: Bloomberg Vaccine Tracker" xr:uid="{00000000-0004-0000-0000-000002000000}"/>
    <hyperlink ref="BJ394:BO394" r:id="rId4" display="Data Source: Bloomberg Vaccine Tracker" xr:uid="{00000000-0004-0000-0000-000003000000}"/>
    <hyperlink ref="BT394:BY394" r:id="rId5" display="Data Source: Bloomberg Vaccine Tracker" xr:uid="{00000000-0004-0000-0000-000004000000}"/>
    <hyperlink ref="CD394:CI394" r:id="rId6" display="Data Source: Bloomberg Vaccine Tracker" xr:uid="{00000000-0004-0000-0000-000005000000}"/>
    <hyperlink ref="AO394:AT394" r:id="rId7" display="Data Source: Bloomberg Vaccine Tracker" xr:uid="{00000000-0004-0000-0000-000006000000}"/>
    <hyperlink ref="BB394" r:id="rId8" display="Data Source: Bloomberg Vaccine Tracker" xr:uid="{00000000-0004-0000-0000-000007000000}"/>
    <hyperlink ref="BL394" r:id="rId9" display="Data Source: Bloomberg Vaccine Tracker" xr:uid="{00000000-0004-0000-0000-000008000000}"/>
    <hyperlink ref="BV394" r:id="rId10" display="Data Source: Bloomberg Vaccine Tracker" xr:uid="{00000000-0004-0000-0000-000009000000}"/>
    <hyperlink ref="CF394" r:id="rId11" display="Data Source: Bloomberg Vaccine Tracker" xr:uid="{00000000-0004-0000-0000-00000A000000}"/>
    <hyperlink ref="U394:Z394" r:id="rId12" display="Data Source: Bloomberg Vaccine Tracker" xr:uid="{00000000-0004-0000-0000-00000B000000}"/>
    <hyperlink ref="W394" r:id="rId13" display="Data Source: Bloomberg Vaccine Tracker" xr:uid="{00000000-0004-0000-0000-00000C000000}"/>
    <hyperlink ref="AE394:AJ394" r:id="rId14" display="Data Source: Bloomberg Vaccine Tracker" xr:uid="{00000000-0004-0000-0000-00000D000000}"/>
    <hyperlink ref="AG394" r:id="rId15" display="Data Source: Bloomberg Vaccine Tracker" xr:uid="{00000000-0004-0000-0000-00000E000000}"/>
  </hyperlinks>
  <pageMargins left="0.7" right="0.7" top="0.75" bottom="0.75" header="0.3" footer="0.3"/>
  <pageSetup orientation="portrait" horizontalDpi="90" verticalDpi="90" r:id="rId1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M745"/>
  <sheetViews>
    <sheetView tabSelected="1" topLeftCell="B1" zoomScale="85" zoomScaleNormal="85" workbookViewId="0">
      <pane xSplit="19" ySplit="4" topLeftCell="U5" activePane="bottomRight" state="frozen"/>
      <selection activeCell="B1" sqref="B1"/>
      <selection pane="topRight" activeCell="U1" sqref="U1"/>
      <selection pane="bottomLeft" activeCell="B5" sqref="B5"/>
      <selection pane="bottomRight" activeCell="E56" sqref="E56"/>
    </sheetView>
  </sheetViews>
  <sheetFormatPr defaultRowHeight="11.25" x14ac:dyDescent="0.2"/>
  <cols>
    <col min="1" max="1" width="6.5" style="3" hidden="1" customWidth="1"/>
    <col min="2" max="2" width="28.6640625" style="3" bestFit="1" customWidth="1"/>
    <col min="3" max="3" width="14.33203125" style="3" bestFit="1" customWidth="1"/>
    <col min="4" max="4" width="13.5" style="3" bestFit="1" customWidth="1"/>
    <col min="5" max="5" width="19.1640625" style="3" bestFit="1" customWidth="1"/>
    <col min="6" max="6" width="8.1640625" style="3" bestFit="1" customWidth="1"/>
    <col min="7" max="7" width="5.6640625" style="3" hidden="1" customWidth="1"/>
    <col min="8" max="9" width="7.6640625" style="3" hidden="1" customWidth="1"/>
    <col min="10" max="10" width="8.33203125" style="74" hidden="1" customWidth="1"/>
    <col min="11" max="11" width="5.83203125" style="3" customWidth="1"/>
    <col min="12" max="60" width="11.83203125" style="3" customWidth="1"/>
    <col min="61" max="61" width="12.33203125" style="3" customWidth="1"/>
    <col min="62" max="16384" width="9.33203125" style="3"/>
  </cols>
  <sheetData>
    <row r="1" spans="1:91" ht="33.75" x14ac:dyDescent="0.2">
      <c r="A1" s="4" t="s">
        <v>134</v>
      </c>
      <c r="B1" s="119" t="s">
        <v>1</v>
      </c>
      <c r="C1" s="119" t="s">
        <v>37</v>
      </c>
      <c r="D1" s="119" t="s">
        <v>11</v>
      </c>
      <c r="E1" s="119" t="s">
        <v>13</v>
      </c>
      <c r="F1" s="119" t="s">
        <v>114</v>
      </c>
      <c r="G1" s="3" t="s">
        <v>122</v>
      </c>
      <c r="H1" s="3" t="s">
        <v>123</v>
      </c>
      <c r="I1" s="3" t="s">
        <v>125</v>
      </c>
      <c r="J1" s="3" t="s">
        <v>124</v>
      </c>
      <c r="L1" s="139" t="s">
        <v>45</v>
      </c>
      <c r="M1" s="139"/>
      <c r="N1" s="139"/>
      <c r="O1" s="139"/>
      <c r="P1" s="139"/>
      <c r="Q1" s="139"/>
      <c r="R1" s="139"/>
      <c r="S1" s="139"/>
      <c r="T1" s="139"/>
      <c r="U1" s="66"/>
      <c r="V1" s="68"/>
      <c r="W1" s="68"/>
      <c r="X1" s="68"/>
      <c r="Y1" s="68"/>
      <c r="Z1" s="68"/>
      <c r="AA1" s="68"/>
      <c r="AB1" s="68"/>
      <c r="AC1" s="68"/>
      <c r="AD1" s="68"/>
      <c r="AE1" s="68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</row>
    <row r="2" spans="1:91" x14ac:dyDescent="0.2">
      <c r="A2" s="3">
        <v>1</v>
      </c>
      <c r="B2" s="73">
        <v>44183</v>
      </c>
      <c r="C2" s="42">
        <v>127</v>
      </c>
      <c r="D2" s="72">
        <v>127</v>
      </c>
      <c r="E2" s="75" t="s">
        <v>5</v>
      </c>
      <c r="F2" s="42" t="s">
        <v>5</v>
      </c>
      <c r="G2" s="42"/>
      <c r="H2" s="42"/>
      <c r="I2" s="42"/>
      <c r="L2" s="47"/>
      <c r="M2" s="47"/>
      <c r="N2" s="47"/>
      <c r="O2" s="47"/>
      <c r="P2" s="47"/>
      <c r="Q2" s="47"/>
      <c r="R2" s="47"/>
      <c r="S2" s="47"/>
      <c r="T2" s="47"/>
      <c r="U2" s="65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</row>
    <row r="3" spans="1:91" ht="11.25" customHeight="1" x14ac:dyDescent="0.2">
      <c r="A3" s="3">
        <v>2</v>
      </c>
      <c r="B3" s="73">
        <v>44184</v>
      </c>
      <c r="C3" s="42">
        <v>211</v>
      </c>
      <c r="D3" s="72">
        <f ca="1">IF(B3&lt;TODAY(), C3-C2, "NA")</f>
        <v>84</v>
      </c>
      <c r="E3" s="75" t="s">
        <v>5</v>
      </c>
      <c r="F3" s="42" t="s">
        <v>5</v>
      </c>
      <c r="G3" s="42"/>
      <c r="H3" s="42"/>
      <c r="I3" s="42"/>
      <c r="L3" s="138" t="s">
        <v>136</v>
      </c>
      <c r="M3" s="138"/>
      <c r="N3" s="138"/>
      <c r="O3" s="138"/>
      <c r="P3" s="138"/>
      <c r="Q3" s="138"/>
      <c r="R3" s="138"/>
      <c r="S3" s="138"/>
      <c r="T3" s="138"/>
      <c r="U3" s="89"/>
      <c r="V3" s="138" t="s">
        <v>137</v>
      </c>
      <c r="W3" s="138"/>
      <c r="X3" s="138"/>
      <c r="Y3" s="138"/>
      <c r="Z3" s="138"/>
      <c r="AA3" s="138"/>
      <c r="AB3" s="138"/>
      <c r="AC3" s="138"/>
      <c r="AD3" s="138"/>
      <c r="AE3" s="101"/>
      <c r="AF3" s="137" t="s">
        <v>138</v>
      </c>
      <c r="AG3" s="137"/>
      <c r="AH3" s="137"/>
      <c r="AI3" s="137"/>
      <c r="AJ3" s="137"/>
      <c r="AK3" s="137"/>
      <c r="AL3" s="137"/>
      <c r="AM3" s="137"/>
      <c r="AN3" s="137"/>
      <c r="AO3" s="101"/>
      <c r="AP3" s="137" t="s">
        <v>139</v>
      </c>
      <c r="AQ3" s="137"/>
      <c r="AR3" s="137"/>
      <c r="AS3" s="137"/>
      <c r="AT3" s="137"/>
      <c r="AU3" s="137"/>
      <c r="AV3" s="137"/>
      <c r="AW3" s="137"/>
      <c r="AX3" s="137"/>
      <c r="AZ3" s="137" t="s">
        <v>140</v>
      </c>
      <c r="BA3" s="137"/>
      <c r="BB3" s="137"/>
      <c r="BC3" s="137"/>
      <c r="BD3" s="137"/>
      <c r="BE3" s="137"/>
      <c r="BF3" s="137"/>
      <c r="BG3" s="137"/>
      <c r="BH3" s="137"/>
      <c r="BI3" s="60"/>
    </row>
    <row r="4" spans="1:91" x14ac:dyDescent="0.2">
      <c r="A4" s="3">
        <v>3</v>
      </c>
      <c r="B4" s="73">
        <v>44185</v>
      </c>
      <c r="C4" s="42">
        <v>556</v>
      </c>
      <c r="D4" s="72">
        <f t="shared" ref="D4:D39" ca="1" si="0">IF(B4&lt;TODAY(), C4-C3, "NA")</f>
        <v>345</v>
      </c>
      <c r="E4" s="75" t="s">
        <v>5</v>
      </c>
      <c r="F4" s="42" t="s">
        <v>5</v>
      </c>
      <c r="G4" s="42"/>
      <c r="H4" s="42"/>
      <c r="I4" s="42"/>
      <c r="L4" s="138"/>
      <c r="M4" s="138"/>
      <c r="N4" s="138"/>
      <c r="O4" s="138"/>
      <c r="P4" s="138"/>
      <c r="Q4" s="138"/>
      <c r="R4" s="138"/>
      <c r="S4" s="138"/>
      <c r="T4" s="138"/>
      <c r="U4" s="94"/>
      <c r="V4" s="138"/>
      <c r="W4" s="138"/>
      <c r="X4" s="138"/>
      <c r="Y4" s="138"/>
      <c r="Z4" s="138"/>
      <c r="AA4" s="138"/>
      <c r="AB4" s="138"/>
      <c r="AC4" s="138"/>
      <c r="AD4" s="138"/>
      <c r="AE4" s="101"/>
      <c r="AF4" s="137"/>
      <c r="AG4" s="137"/>
      <c r="AH4" s="137"/>
      <c r="AI4" s="137"/>
      <c r="AJ4" s="137"/>
      <c r="AK4" s="137"/>
      <c r="AL4" s="137"/>
      <c r="AM4" s="137"/>
      <c r="AN4" s="137"/>
      <c r="AO4" s="101"/>
      <c r="AP4" s="137"/>
      <c r="AQ4" s="137"/>
      <c r="AR4" s="137"/>
      <c r="AS4" s="137"/>
      <c r="AT4" s="137"/>
      <c r="AU4" s="137"/>
      <c r="AV4" s="137"/>
      <c r="AW4" s="137"/>
      <c r="AX4" s="137"/>
      <c r="AZ4" s="137"/>
      <c r="BA4" s="137"/>
      <c r="BB4" s="137"/>
      <c r="BC4" s="137"/>
      <c r="BD4" s="137"/>
      <c r="BE4" s="137"/>
      <c r="BF4" s="137"/>
      <c r="BG4" s="137"/>
      <c r="BH4" s="137"/>
      <c r="BI4" s="60"/>
    </row>
    <row r="5" spans="1:91" ht="11.25" customHeight="1" x14ac:dyDescent="0.2">
      <c r="A5" s="3">
        <v>4</v>
      </c>
      <c r="B5" s="73">
        <v>44186</v>
      </c>
      <c r="C5" s="42">
        <v>614</v>
      </c>
      <c r="D5" s="72">
        <f t="shared" ca="1" si="0"/>
        <v>58</v>
      </c>
      <c r="E5" s="75" t="s">
        <v>5</v>
      </c>
      <c r="F5" s="42" t="s">
        <v>5</v>
      </c>
      <c r="G5" s="42"/>
      <c r="H5" s="42"/>
      <c r="I5" s="42"/>
      <c r="L5" s="101"/>
      <c r="M5" s="101"/>
      <c r="N5" s="101"/>
      <c r="O5" s="101"/>
      <c r="P5" s="101"/>
      <c r="Q5" s="101"/>
      <c r="R5" s="101"/>
      <c r="S5" s="101"/>
      <c r="T5" s="101"/>
      <c r="U5" s="111"/>
      <c r="W5" s="101"/>
      <c r="X5" s="101"/>
      <c r="Y5" s="101"/>
      <c r="Z5" s="101"/>
      <c r="AA5" s="101"/>
      <c r="AB5" s="101"/>
      <c r="AC5" s="101"/>
      <c r="AD5" s="101"/>
      <c r="AE5" s="101"/>
      <c r="AG5" s="101"/>
      <c r="AH5" s="101"/>
      <c r="AI5" s="101"/>
      <c r="AJ5" s="101"/>
      <c r="AK5" s="101"/>
      <c r="AL5" s="101"/>
      <c r="AM5" s="101"/>
      <c r="AN5" s="101"/>
      <c r="AO5" s="101"/>
      <c r="AQ5" s="60"/>
      <c r="AR5" s="60"/>
      <c r="AS5" s="60"/>
      <c r="AT5" s="60"/>
      <c r="AU5" s="60"/>
      <c r="AV5" s="60"/>
      <c r="AW5" s="60"/>
      <c r="AX5" s="60"/>
      <c r="AY5" s="60"/>
      <c r="BA5" s="60"/>
      <c r="BB5" s="60"/>
      <c r="BC5" s="60"/>
      <c r="BD5" s="60"/>
      <c r="BE5" s="60"/>
      <c r="BF5" s="60"/>
      <c r="BG5" s="60"/>
      <c r="BH5" s="60"/>
    </row>
    <row r="6" spans="1:91" ht="11.25" customHeight="1" x14ac:dyDescent="0.2">
      <c r="A6" s="3">
        <v>5</v>
      </c>
      <c r="B6" s="73">
        <v>44187</v>
      </c>
      <c r="C6" s="42">
        <v>765</v>
      </c>
      <c r="D6" s="72">
        <f t="shared" ca="1" si="0"/>
        <v>151</v>
      </c>
      <c r="E6" s="75" t="s">
        <v>5</v>
      </c>
      <c r="F6" s="42" t="s">
        <v>5</v>
      </c>
      <c r="G6" s="42"/>
      <c r="H6" s="42"/>
      <c r="I6" s="42"/>
      <c r="L6" s="127" t="str">
        <f>CONCATENATE("Vaccination schedule based on 7 day average daily doses given as of ", MONTH(N8-1), "/", DAY(N8-1), "/", YEAR(N8-1))</f>
        <v>Vaccination schedule based on 7 day average daily doses given as of 2/24/2021</v>
      </c>
      <c r="M6" s="127"/>
      <c r="N6" s="127"/>
      <c r="O6" s="127"/>
      <c r="P6" s="127"/>
      <c r="Q6" s="127"/>
      <c r="R6" s="127"/>
      <c r="S6" s="127"/>
      <c r="T6" s="127"/>
      <c r="U6" s="110"/>
      <c r="V6" s="127" t="str">
        <f>CONCATENATE("Vaccination schedule based on hitting the predicted average of ", FIXED(1000*X10, -3), " doses per day as of ",  MONTH(N8-1), "/", DAY(N8-1), "/", YEAR(N8-1))</f>
        <v>Vaccination schedule based on hitting the predicted average of 1,789,000 doses per day as of 2/24/2021</v>
      </c>
      <c r="W6" s="127"/>
      <c r="X6" s="127"/>
      <c r="Y6" s="127"/>
      <c r="Z6" s="127"/>
      <c r="AA6" s="127"/>
      <c r="AB6" s="127"/>
      <c r="AC6" s="127"/>
      <c r="AD6" s="127"/>
      <c r="AE6" s="100"/>
      <c r="AF6" s="127" t="str">
        <f>CONCATENATE("Vaccination schedule based on hitting target of ", FIXED(1000*AH10,0), " doses per day")</f>
        <v>Vaccination schedule based on hitting target of 1,250,000 doses per day</v>
      </c>
      <c r="AG6" s="127"/>
      <c r="AH6" s="127"/>
      <c r="AI6" s="127"/>
      <c r="AJ6" s="127"/>
      <c r="AK6" s="127"/>
      <c r="AL6" s="127"/>
      <c r="AM6" s="127"/>
      <c r="AN6" s="127"/>
      <c r="AO6" s="100"/>
      <c r="AP6" s="127" t="str">
        <f>CONCATENATE("Vaccination schedule based on hitting target of ", FIXED(1000*AR10,0), " doses per day")</f>
        <v>Vaccination schedule based on hitting target of 2,000,000 doses per day</v>
      </c>
      <c r="AQ6" s="127"/>
      <c r="AR6" s="127"/>
      <c r="AS6" s="127"/>
      <c r="AT6" s="127"/>
      <c r="AU6" s="127"/>
      <c r="AV6" s="127"/>
      <c r="AW6" s="127"/>
      <c r="AX6" s="127"/>
      <c r="AZ6" s="127" t="str">
        <f>CONCATENATE("Vaccination schedule based on hitting target of ", FIXED(1000*BB10,0), " doses per day")</f>
        <v>Vaccination schedule based on hitting target of 3,000,000 doses per day</v>
      </c>
      <c r="BA6" s="127"/>
      <c r="BB6" s="127"/>
      <c r="BC6" s="127"/>
      <c r="BD6" s="127"/>
      <c r="BE6" s="127"/>
      <c r="BF6" s="127"/>
      <c r="BG6" s="127"/>
      <c r="BH6" s="127"/>
    </row>
    <row r="7" spans="1:91" ht="11.25" customHeight="1" x14ac:dyDescent="0.2">
      <c r="A7" s="3">
        <v>6</v>
      </c>
      <c r="B7" s="73">
        <v>44188</v>
      </c>
      <c r="C7" s="42">
        <v>1123</v>
      </c>
      <c r="D7" s="72">
        <f t="shared" ca="1" si="0"/>
        <v>358</v>
      </c>
      <c r="E7" s="75" t="s">
        <v>5</v>
      </c>
      <c r="F7" s="42" t="s">
        <v>5</v>
      </c>
      <c r="G7" s="42"/>
      <c r="H7" s="42"/>
      <c r="I7" s="42"/>
      <c r="L7" s="134" t="s">
        <v>36</v>
      </c>
      <c r="M7" s="135"/>
      <c r="N7" s="136"/>
      <c r="O7" s="31" t="s">
        <v>7</v>
      </c>
      <c r="P7" s="32" t="s">
        <v>17</v>
      </c>
      <c r="Q7" s="33" t="s">
        <v>18</v>
      </c>
      <c r="R7" s="31" t="s">
        <v>7</v>
      </c>
      <c r="S7" s="32" t="s">
        <v>17</v>
      </c>
      <c r="T7" s="33" t="s">
        <v>18</v>
      </c>
      <c r="U7" s="48"/>
      <c r="V7" s="128" t="s">
        <v>36</v>
      </c>
      <c r="W7" s="129"/>
      <c r="X7" s="130"/>
      <c r="Y7" s="33" t="s">
        <v>7</v>
      </c>
      <c r="Z7" s="32" t="s">
        <v>17</v>
      </c>
      <c r="AA7" s="33" t="s">
        <v>18</v>
      </c>
      <c r="AB7" s="31" t="s">
        <v>7</v>
      </c>
      <c r="AC7" s="32" t="s">
        <v>17</v>
      </c>
      <c r="AD7" s="33" t="s">
        <v>18</v>
      </c>
      <c r="AE7" s="48"/>
      <c r="AF7" s="128" t="s">
        <v>36</v>
      </c>
      <c r="AG7" s="129"/>
      <c r="AH7" s="130"/>
      <c r="AI7" s="33" t="s">
        <v>7</v>
      </c>
      <c r="AJ7" s="32" t="s">
        <v>17</v>
      </c>
      <c r="AK7" s="33" t="s">
        <v>18</v>
      </c>
      <c r="AL7" s="31" t="s">
        <v>7</v>
      </c>
      <c r="AM7" s="32" t="s">
        <v>17</v>
      </c>
      <c r="AN7" s="33" t="s">
        <v>18</v>
      </c>
      <c r="AO7" s="48"/>
      <c r="AP7" s="128" t="s">
        <v>36</v>
      </c>
      <c r="AQ7" s="129"/>
      <c r="AR7" s="130"/>
      <c r="AS7" s="33" t="s">
        <v>7</v>
      </c>
      <c r="AT7" s="32" t="s">
        <v>17</v>
      </c>
      <c r="AU7" s="33" t="s">
        <v>18</v>
      </c>
      <c r="AV7" s="31" t="s">
        <v>7</v>
      </c>
      <c r="AW7" s="32" t="s">
        <v>17</v>
      </c>
      <c r="AX7" s="33" t="s">
        <v>18</v>
      </c>
      <c r="AZ7" s="128" t="s">
        <v>36</v>
      </c>
      <c r="BA7" s="129"/>
      <c r="BB7" s="130"/>
      <c r="BC7" s="33" t="s">
        <v>7</v>
      </c>
      <c r="BD7" s="32" t="s">
        <v>17</v>
      </c>
      <c r="BE7" s="33" t="s">
        <v>18</v>
      </c>
      <c r="BF7" s="31" t="s">
        <v>7</v>
      </c>
      <c r="BG7" s="32" t="s">
        <v>17</v>
      </c>
      <c r="BH7" s="33" t="s">
        <v>18</v>
      </c>
    </row>
    <row r="8" spans="1:91" ht="11.25" customHeight="1" x14ac:dyDescent="0.2">
      <c r="A8" s="3">
        <v>7</v>
      </c>
      <c r="B8" s="73">
        <v>44189</v>
      </c>
      <c r="C8" s="42">
        <v>1222</v>
      </c>
      <c r="D8" s="72">
        <f t="shared" ca="1" si="0"/>
        <v>99</v>
      </c>
      <c r="E8" s="75">
        <f ca="1">IF(B8&lt;TODAY(), AVERAGE(D2:D8), "NA")</f>
        <v>174.57142857142858</v>
      </c>
      <c r="F8" s="42" t="s">
        <v>5</v>
      </c>
      <c r="G8" s="42"/>
      <c r="H8" s="42"/>
      <c r="I8" s="42"/>
      <c r="L8" s="131" t="s">
        <v>3</v>
      </c>
      <c r="M8" s="132"/>
      <c r="N8" s="28">
        <v>44252</v>
      </c>
      <c r="O8" s="118" t="s">
        <v>38</v>
      </c>
      <c r="P8" s="26">
        <v>44250</v>
      </c>
      <c r="Q8" s="34">
        <v>0</v>
      </c>
      <c r="R8" s="52" t="s">
        <v>39</v>
      </c>
      <c r="S8" s="26">
        <v>44260</v>
      </c>
      <c r="T8" s="34">
        <v>8</v>
      </c>
      <c r="U8" s="48"/>
      <c r="V8" s="131" t="s">
        <v>3</v>
      </c>
      <c r="W8" s="132"/>
      <c r="X8" s="28">
        <v>44252</v>
      </c>
      <c r="Y8" s="118" t="s">
        <v>38</v>
      </c>
      <c r="Z8" s="26">
        <v>44250</v>
      </c>
      <c r="AA8" s="34">
        <v>0</v>
      </c>
      <c r="AB8" s="52" t="s">
        <v>39</v>
      </c>
      <c r="AC8" s="26">
        <v>44260</v>
      </c>
      <c r="AD8" s="34">
        <v>8</v>
      </c>
      <c r="AE8" s="48"/>
      <c r="AF8" s="131" t="s">
        <v>3</v>
      </c>
      <c r="AG8" s="132"/>
      <c r="AH8" s="28">
        <v>44252</v>
      </c>
      <c r="AI8" s="118" t="s">
        <v>38</v>
      </c>
      <c r="AJ8" s="26">
        <v>44250</v>
      </c>
      <c r="AK8" s="34">
        <v>0</v>
      </c>
      <c r="AL8" s="52" t="s">
        <v>39</v>
      </c>
      <c r="AM8" s="26">
        <v>44260</v>
      </c>
      <c r="AN8" s="34">
        <v>8</v>
      </c>
      <c r="AO8" s="48"/>
      <c r="AP8" s="131" t="s">
        <v>3</v>
      </c>
      <c r="AQ8" s="132"/>
      <c r="AR8" s="28">
        <v>44252</v>
      </c>
      <c r="AS8" s="118" t="s">
        <v>38</v>
      </c>
      <c r="AT8" s="26">
        <v>44250</v>
      </c>
      <c r="AU8" s="34">
        <v>0</v>
      </c>
      <c r="AV8" s="52" t="s">
        <v>39</v>
      </c>
      <c r="AW8" s="26">
        <v>44260</v>
      </c>
      <c r="AX8" s="34">
        <v>8</v>
      </c>
      <c r="AZ8" s="131" t="s">
        <v>3</v>
      </c>
      <c r="BA8" s="132"/>
      <c r="BB8" s="28">
        <v>44252</v>
      </c>
      <c r="BC8" s="118" t="s">
        <v>38</v>
      </c>
      <c r="BD8" s="26">
        <v>44250</v>
      </c>
      <c r="BE8" s="34">
        <v>0</v>
      </c>
      <c r="BF8" s="52" t="s">
        <v>39</v>
      </c>
      <c r="BG8" s="26">
        <v>44260</v>
      </c>
      <c r="BH8" s="34">
        <v>8</v>
      </c>
      <c r="CM8" s="3" t="s">
        <v>135</v>
      </c>
    </row>
    <row r="9" spans="1:91" ht="11.25" customHeight="1" x14ac:dyDescent="0.2">
      <c r="A9" s="3">
        <v>8</v>
      </c>
      <c r="B9" s="73">
        <v>44190</v>
      </c>
      <c r="C9" s="42">
        <v>1222</v>
      </c>
      <c r="D9" s="72">
        <f t="shared" ca="1" si="0"/>
        <v>0</v>
      </c>
      <c r="E9" s="75">
        <f t="shared" ref="E9:E72" ca="1" si="1">IF(B9&lt;TODAY(), AVERAGE(D3:D9), "NA")</f>
        <v>156.42857142857142</v>
      </c>
      <c r="F9" s="42" t="s">
        <v>5</v>
      </c>
      <c r="G9" s="72">
        <f ca="1">IF(B8&lt;TODAY(), AVERAGE(A$9:A9), "NA")</f>
        <v>8</v>
      </c>
      <c r="H9" s="75">
        <f ca="1">IF(B8&lt;TODAY(), AVERAGE(E$9:E9), "NA")</f>
        <v>156.42857142857142</v>
      </c>
      <c r="I9" s="42"/>
      <c r="L9" s="125" t="s">
        <v>19</v>
      </c>
      <c r="M9" s="126"/>
      <c r="N9" s="29">
        <v>1295.6389999999997</v>
      </c>
      <c r="O9" s="36" t="s">
        <v>20</v>
      </c>
      <c r="P9" s="24">
        <v>44308</v>
      </c>
      <c r="Q9" s="36">
        <v>56</v>
      </c>
      <c r="R9" s="35" t="s">
        <v>10</v>
      </c>
      <c r="S9" s="24">
        <v>44341</v>
      </c>
      <c r="T9" s="36">
        <v>89</v>
      </c>
      <c r="U9" s="48"/>
      <c r="V9" s="125" t="s">
        <v>19</v>
      </c>
      <c r="W9" s="126"/>
      <c r="X9" s="29">
        <v>1295.6389999999997</v>
      </c>
      <c r="Y9" s="36" t="s">
        <v>20</v>
      </c>
      <c r="Z9" s="24">
        <v>44295</v>
      </c>
      <c r="AA9" s="36">
        <v>43</v>
      </c>
      <c r="AB9" s="35" t="s">
        <v>10</v>
      </c>
      <c r="AC9" s="24">
        <v>44317</v>
      </c>
      <c r="AD9" s="36">
        <v>65</v>
      </c>
      <c r="AE9" s="48"/>
      <c r="AF9" s="125" t="s">
        <v>19</v>
      </c>
      <c r="AG9" s="126"/>
      <c r="AH9" s="29">
        <v>1295.6389999999997</v>
      </c>
      <c r="AI9" s="36" t="s">
        <v>20</v>
      </c>
      <c r="AJ9" s="24">
        <v>44309</v>
      </c>
      <c r="AK9" s="36">
        <v>57</v>
      </c>
      <c r="AL9" s="35" t="s">
        <v>10</v>
      </c>
      <c r="AM9" s="24">
        <v>44343</v>
      </c>
      <c r="AN9" s="36">
        <v>91</v>
      </c>
      <c r="AO9" s="48"/>
      <c r="AP9" s="125" t="s">
        <v>19</v>
      </c>
      <c r="AQ9" s="126"/>
      <c r="AR9" s="29">
        <v>1295.6389999999997</v>
      </c>
      <c r="AS9" s="36" t="s">
        <v>20</v>
      </c>
      <c r="AT9" s="24">
        <v>44294</v>
      </c>
      <c r="AU9" s="36">
        <v>42</v>
      </c>
      <c r="AV9" s="35" t="s">
        <v>10</v>
      </c>
      <c r="AW9" s="24">
        <v>44309</v>
      </c>
      <c r="AX9" s="36">
        <v>57</v>
      </c>
      <c r="AZ9" s="125" t="s">
        <v>19</v>
      </c>
      <c r="BA9" s="126"/>
      <c r="BB9" s="29">
        <v>1295.6389999999997</v>
      </c>
      <c r="BC9" s="36" t="s">
        <v>20</v>
      </c>
      <c r="BD9" s="24">
        <v>44293</v>
      </c>
      <c r="BE9" s="36">
        <v>41</v>
      </c>
      <c r="BF9" s="35" t="s">
        <v>10</v>
      </c>
      <c r="BG9" s="24">
        <v>44304</v>
      </c>
      <c r="BH9" s="36">
        <v>52</v>
      </c>
    </row>
    <row r="10" spans="1:91" ht="11.25" customHeight="1" x14ac:dyDescent="0.2">
      <c r="A10" s="3">
        <v>9</v>
      </c>
      <c r="B10" s="73">
        <v>44191</v>
      </c>
      <c r="C10" s="42">
        <v>1938</v>
      </c>
      <c r="D10" s="72">
        <f t="shared" ca="1" si="0"/>
        <v>716</v>
      </c>
      <c r="E10" s="75">
        <f t="shared" ca="1" si="1"/>
        <v>246.71428571428572</v>
      </c>
      <c r="F10" s="42" t="s">
        <v>5</v>
      </c>
      <c r="G10" s="72">
        <f ca="1">IF(B9&lt;TODAY(), AVERAGE(A$9:A10), "NA")</f>
        <v>8.5</v>
      </c>
      <c r="H10" s="75">
        <f ca="1">IF(B9&lt;TODAY(), AVERAGE(E$9:E10), "NA")</f>
        <v>201.57142857142856</v>
      </c>
      <c r="I10" s="82">
        <f ca="1">IF(B9&lt;TODAY(), (SUMPRODUCT(A$9:A10,E$9:E10) - G10*SUM(E$9:E10) - H10*SUM(A$9:A10) + (A10-7)*G10*H10)/(SUMPRODUCT(A$9:A10,A$9:A10) - 2*G10*SUM(A$9:A10) + (A10-7)*G10*G10), "NA")</f>
        <v>90.285714285715585</v>
      </c>
      <c r="J10" s="96">
        <f ca="1">IF(B9&lt;TODAY(), H10-I10*G10, "NA")</f>
        <v>-565.85714285715392</v>
      </c>
      <c r="L10" s="120" t="s">
        <v>130</v>
      </c>
      <c r="M10" s="121"/>
      <c r="N10" s="38">
        <v>69</v>
      </c>
      <c r="O10" s="105" t="s">
        <v>21</v>
      </c>
      <c r="P10" s="106">
        <v>44406</v>
      </c>
      <c r="Q10" s="105">
        <v>154</v>
      </c>
      <c r="R10" s="107" t="s">
        <v>8</v>
      </c>
      <c r="S10" s="106">
        <v>44461</v>
      </c>
      <c r="T10" s="105">
        <v>209</v>
      </c>
      <c r="U10" s="109"/>
      <c r="V10" s="120" t="s">
        <v>128</v>
      </c>
      <c r="W10" s="121"/>
      <c r="X10" s="38">
        <v>1788.5130798771124</v>
      </c>
      <c r="Y10" s="105" t="s">
        <v>21</v>
      </c>
      <c r="Z10" s="106">
        <v>44371</v>
      </c>
      <c r="AA10" s="105">
        <v>119</v>
      </c>
      <c r="AB10" s="107" t="s">
        <v>8</v>
      </c>
      <c r="AC10" s="106">
        <v>44406</v>
      </c>
      <c r="AD10" s="105">
        <v>154</v>
      </c>
      <c r="AE10" s="109"/>
      <c r="AF10" s="120" t="s">
        <v>128</v>
      </c>
      <c r="AG10" s="121"/>
      <c r="AH10" s="38">
        <v>1250</v>
      </c>
      <c r="AI10" s="105" t="s">
        <v>21</v>
      </c>
      <c r="AJ10" s="106">
        <v>44410</v>
      </c>
      <c r="AK10" s="105">
        <v>158</v>
      </c>
      <c r="AL10" s="107" t="s">
        <v>8</v>
      </c>
      <c r="AM10" s="106">
        <v>44473</v>
      </c>
      <c r="AN10" s="105">
        <v>221</v>
      </c>
      <c r="AO10" s="109"/>
      <c r="AP10" s="120" t="s">
        <v>128</v>
      </c>
      <c r="AQ10" s="121"/>
      <c r="AR10" s="38">
        <v>2000</v>
      </c>
      <c r="AS10" s="105" t="s">
        <v>21</v>
      </c>
      <c r="AT10" s="106">
        <v>44355</v>
      </c>
      <c r="AU10" s="105">
        <v>103</v>
      </c>
      <c r="AV10" s="107" t="s">
        <v>8</v>
      </c>
      <c r="AW10" s="106">
        <v>44392</v>
      </c>
      <c r="AX10" s="105">
        <v>140</v>
      </c>
      <c r="AY10" s="108"/>
      <c r="AZ10" s="120" t="s">
        <v>128</v>
      </c>
      <c r="BA10" s="121"/>
      <c r="BB10" s="38">
        <v>3000</v>
      </c>
      <c r="BC10" s="105" t="s">
        <v>21</v>
      </c>
      <c r="BD10" s="106">
        <v>44337</v>
      </c>
      <c r="BE10" s="105">
        <v>85</v>
      </c>
      <c r="BF10" s="107" t="s">
        <v>8</v>
      </c>
      <c r="BG10" s="106">
        <v>44358</v>
      </c>
      <c r="BH10" s="105">
        <v>106</v>
      </c>
      <c r="BI10" s="108"/>
      <c r="BJ10" s="108"/>
      <c r="BK10" s="108"/>
      <c r="BL10" s="108"/>
      <c r="BM10" s="108"/>
      <c r="BN10" s="108"/>
      <c r="BO10" s="108"/>
      <c r="BP10" s="108"/>
      <c r="BQ10" s="108"/>
    </row>
    <row r="11" spans="1:91" ht="11.25" customHeight="1" x14ac:dyDescent="0.2">
      <c r="A11" s="3">
        <v>10</v>
      </c>
      <c r="B11" s="73">
        <v>44192</v>
      </c>
      <c r="C11" s="42">
        <v>1938</v>
      </c>
      <c r="D11" s="72">
        <f t="shared" ca="1" si="0"/>
        <v>0</v>
      </c>
      <c r="E11" s="75">
        <f t="shared" ca="1" si="1"/>
        <v>197.42857142857142</v>
      </c>
      <c r="F11" s="42" t="s">
        <v>5</v>
      </c>
      <c r="G11" s="72">
        <f ca="1">IF(B10&lt;TODAY(), AVERAGE(A$9:A11), "NA")</f>
        <v>9</v>
      </c>
      <c r="H11" s="75">
        <f ca="1">IF(B10&lt;TODAY(), AVERAGE(E$9:E11), "NA")</f>
        <v>200.19047619047618</v>
      </c>
      <c r="I11" s="82">
        <f ca="1">IF(B10&lt;TODAY(), (SUMPRODUCT(A$9:A11,E$9:E11) - G11*SUM(E$9:E11) - H11*SUM(A$9:A11) + (A11-7)*G11*H11)/(SUMPRODUCT(A$9:A11,A$9:A11) - 2*G11*SUM(A$9:A11) + (A11-7)*G11*G11), "NA")</f>
        <v>20.5</v>
      </c>
      <c r="J11" s="96">
        <f t="shared" ref="J11:J67" ca="1" si="2">IF(B10&lt;TODAY(), H11-I11*G11, "NA")</f>
        <v>15.690476190476176</v>
      </c>
      <c r="L11" s="125" t="s">
        <v>131</v>
      </c>
      <c r="M11" s="126"/>
      <c r="N11" s="97">
        <v>25.777729974062616</v>
      </c>
      <c r="O11" s="36" t="s">
        <v>22</v>
      </c>
      <c r="P11" s="24">
        <v>44503</v>
      </c>
      <c r="Q11" s="36">
        <v>251</v>
      </c>
      <c r="R11" s="35" t="s">
        <v>9</v>
      </c>
      <c r="S11" s="24">
        <v>44591</v>
      </c>
      <c r="T11" s="36">
        <v>339</v>
      </c>
      <c r="U11" s="48"/>
      <c r="V11" s="125" t="s">
        <v>129</v>
      </c>
      <c r="W11" s="126"/>
      <c r="X11" s="38">
        <v>0</v>
      </c>
      <c r="Y11" s="36" t="s">
        <v>22</v>
      </c>
      <c r="Z11" s="24">
        <v>44439</v>
      </c>
      <c r="AA11" s="36">
        <v>187</v>
      </c>
      <c r="AB11" s="35" t="s">
        <v>9</v>
      </c>
      <c r="AC11" s="24">
        <v>44499</v>
      </c>
      <c r="AD11" s="36">
        <v>247</v>
      </c>
      <c r="AE11" s="48"/>
      <c r="AF11" s="125" t="s">
        <v>129</v>
      </c>
      <c r="AG11" s="126"/>
      <c r="AH11" s="38">
        <v>0</v>
      </c>
      <c r="AI11" s="36" t="s">
        <v>22</v>
      </c>
      <c r="AJ11" s="24">
        <v>44516</v>
      </c>
      <c r="AK11" s="36">
        <v>264</v>
      </c>
      <c r="AL11" s="35" t="s">
        <v>9</v>
      </c>
      <c r="AM11" s="24">
        <v>44599</v>
      </c>
      <c r="AN11" s="36">
        <v>347</v>
      </c>
      <c r="AO11" s="48"/>
      <c r="AP11" s="125" t="s">
        <v>129</v>
      </c>
      <c r="AQ11" s="126"/>
      <c r="AR11" s="38">
        <v>9</v>
      </c>
      <c r="AS11" s="36" t="s">
        <v>22</v>
      </c>
      <c r="AT11" s="24">
        <v>44425</v>
      </c>
      <c r="AU11" s="36">
        <v>173</v>
      </c>
      <c r="AV11" s="35" t="s">
        <v>9</v>
      </c>
      <c r="AW11" s="24">
        <v>44479</v>
      </c>
      <c r="AX11" s="36">
        <v>227</v>
      </c>
      <c r="AZ11" s="125" t="s">
        <v>129</v>
      </c>
      <c r="BA11" s="126"/>
      <c r="BB11" s="38">
        <v>47</v>
      </c>
      <c r="BC11" s="36" t="s">
        <v>22</v>
      </c>
      <c r="BD11" s="24">
        <v>44378</v>
      </c>
      <c r="BE11" s="36">
        <v>126</v>
      </c>
      <c r="BF11" s="35" t="s">
        <v>9</v>
      </c>
      <c r="BG11" s="24">
        <v>44414</v>
      </c>
      <c r="BH11" s="36">
        <v>162</v>
      </c>
    </row>
    <row r="12" spans="1:91" ht="11.25" customHeight="1" x14ac:dyDescent="0.2">
      <c r="A12" s="3">
        <v>11</v>
      </c>
      <c r="B12" s="73">
        <v>44193</v>
      </c>
      <c r="C12" s="42">
        <v>2121</v>
      </c>
      <c r="D12" s="72">
        <f t="shared" ca="1" si="0"/>
        <v>183</v>
      </c>
      <c r="E12" s="75">
        <f t="shared" ca="1" si="1"/>
        <v>215.28571428571428</v>
      </c>
      <c r="F12" s="42" t="s">
        <v>5</v>
      </c>
      <c r="G12" s="72">
        <f ca="1">IF(B11&lt;TODAY(), AVERAGE(A$9:A12), "NA")</f>
        <v>9.5</v>
      </c>
      <c r="H12" s="75">
        <f ca="1">IF(B11&lt;TODAY(), AVERAGE(E$9:E12), "NA")</f>
        <v>203.96428571428572</v>
      </c>
      <c r="I12" s="82">
        <f ca="1">IF(B11&lt;TODAY(), (SUMPRODUCT(A$9:A12,E$9:E12) - G12*SUM(E$9:E12) - H12*SUM(A$9:A12) + (A12-7)*G12*H12)/(SUMPRODUCT(A$9:A12,A$9:A12) - 2*G12*SUM(A$9:A12) + (A12-7)*G12*G12), "NA")</f>
        <v>12.728571428571195</v>
      </c>
      <c r="J12" s="96">
        <f t="shared" ca="1" si="2"/>
        <v>83.042857142859376</v>
      </c>
      <c r="L12" s="122" t="s">
        <v>132</v>
      </c>
      <c r="M12" s="123"/>
      <c r="N12" s="98">
        <v>9.8497116667921318</v>
      </c>
      <c r="O12" s="19" t="s">
        <v>40</v>
      </c>
      <c r="P12" s="25">
        <v>44276</v>
      </c>
      <c r="Q12" s="37">
        <v>24</v>
      </c>
      <c r="R12" s="27" t="s">
        <v>26</v>
      </c>
      <c r="S12" s="25">
        <v>44721</v>
      </c>
      <c r="T12" s="37">
        <v>469</v>
      </c>
      <c r="U12" s="48"/>
      <c r="V12" s="122" t="s">
        <v>133</v>
      </c>
      <c r="W12" s="123"/>
      <c r="X12" s="19">
        <v>1788.5130798771124</v>
      </c>
      <c r="Y12" s="19" t="s">
        <v>40</v>
      </c>
      <c r="Z12" s="25">
        <v>44269</v>
      </c>
      <c r="AA12" s="37">
        <v>17</v>
      </c>
      <c r="AB12" s="27" t="s">
        <v>26</v>
      </c>
      <c r="AC12" s="25">
        <v>44591</v>
      </c>
      <c r="AD12" s="37">
        <v>339</v>
      </c>
      <c r="AE12" s="48"/>
      <c r="AF12" s="122" t="s">
        <v>133</v>
      </c>
      <c r="AG12" s="123"/>
      <c r="AH12" s="19">
        <v>1250</v>
      </c>
      <c r="AI12" s="19" t="s">
        <v>40</v>
      </c>
      <c r="AJ12" s="25">
        <v>44277</v>
      </c>
      <c r="AK12" s="37">
        <v>25</v>
      </c>
      <c r="AL12" s="27" t="s">
        <v>26</v>
      </c>
      <c r="AM12" s="25">
        <v>44735</v>
      </c>
      <c r="AN12" s="37">
        <v>483</v>
      </c>
      <c r="AO12" s="48"/>
      <c r="AP12" s="122" t="s">
        <v>133</v>
      </c>
      <c r="AQ12" s="123"/>
      <c r="AR12" s="19">
        <v>1788.5130798771124</v>
      </c>
      <c r="AS12" s="19" t="s">
        <v>40</v>
      </c>
      <c r="AT12" s="25">
        <v>44268</v>
      </c>
      <c r="AU12" s="37">
        <v>16</v>
      </c>
      <c r="AV12" s="27" t="s">
        <v>26</v>
      </c>
      <c r="AW12" s="25">
        <v>44562</v>
      </c>
      <c r="AX12" s="37">
        <v>310</v>
      </c>
      <c r="AZ12" s="122" t="s">
        <v>133</v>
      </c>
      <c r="BA12" s="123"/>
      <c r="BB12" s="19">
        <v>1788.5130798771124</v>
      </c>
      <c r="BC12" s="19" t="s">
        <v>40</v>
      </c>
      <c r="BD12" s="25">
        <v>44267</v>
      </c>
      <c r="BE12" s="37">
        <v>15</v>
      </c>
      <c r="BF12" s="27" t="s">
        <v>26</v>
      </c>
      <c r="BG12" s="25">
        <v>44470</v>
      </c>
      <c r="BH12" s="37">
        <v>218</v>
      </c>
    </row>
    <row r="13" spans="1:91" x14ac:dyDescent="0.2">
      <c r="A13" s="3">
        <v>12</v>
      </c>
      <c r="B13" s="73">
        <v>44194</v>
      </c>
      <c r="C13" s="42">
        <v>2314</v>
      </c>
      <c r="D13" s="72">
        <f t="shared" ca="1" si="0"/>
        <v>193</v>
      </c>
      <c r="E13" s="75">
        <f t="shared" ca="1" si="1"/>
        <v>221.28571428571428</v>
      </c>
      <c r="F13" s="42" t="s">
        <v>5</v>
      </c>
      <c r="G13" s="72">
        <f ca="1">IF(B12&lt;TODAY(), AVERAGE(A$9:A13), "NA")</f>
        <v>10</v>
      </c>
      <c r="H13" s="75">
        <f ca="1">IF(B12&lt;TODAY(), AVERAGE(E$9:E13), "NA")</f>
        <v>207.42857142857142</v>
      </c>
      <c r="I13" s="82">
        <f ca="1">IF(B12&lt;TODAY(), (SUMPRODUCT(A$9:A13,E$9:E13) - G13*SUM(E$9:E13) - H13*SUM(A$9:A13) + (A13-7)*G13*H13)/(SUMPRODUCT(A$9:A13,A$9:A13) - 2*G13*SUM(A$9:A13) + (A13-7)*G13*G13), "NA")</f>
        <v>9.8285714285715589</v>
      </c>
      <c r="J13" s="96">
        <f t="shared" ca="1" si="2"/>
        <v>109.14285714285583</v>
      </c>
      <c r="L13" s="101"/>
      <c r="M13" s="101"/>
      <c r="N13" s="101"/>
      <c r="O13" s="101"/>
      <c r="P13" s="101"/>
      <c r="Q13" s="101"/>
      <c r="R13" s="101"/>
      <c r="S13" s="101"/>
      <c r="T13" s="101"/>
      <c r="U13" s="103"/>
      <c r="W13" s="101"/>
      <c r="X13" s="101"/>
      <c r="Y13" s="101"/>
      <c r="Z13" s="101"/>
      <c r="AA13" s="101"/>
      <c r="AB13" s="101"/>
      <c r="AC13" s="101"/>
      <c r="AD13" s="101"/>
      <c r="AE13" s="101"/>
      <c r="AG13" s="101"/>
      <c r="AH13" s="101"/>
      <c r="AI13" s="101"/>
      <c r="AJ13" s="101"/>
      <c r="AK13" s="101"/>
      <c r="AL13" s="101"/>
      <c r="AM13" s="101"/>
      <c r="AN13" s="101"/>
      <c r="AO13" s="101"/>
      <c r="AQ13" s="60"/>
      <c r="AR13" s="60"/>
      <c r="AS13" s="60"/>
      <c r="AT13" s="60"/>
      <c r="AU13" s="60"/>
      <c r="AV13" s="60"/>
      <c r="AW13" s="60"/>
      <c r="AX13" s="60"/>
      <c r="AY13" s="60"/>
      <c r="BA13" s="60"/>
      <c r="BB13" s="60"/>
      <c r="BC13" s="60"/>
      <c r="BD13" s="60"/>
      <c r="BE13" s="60"/>
      <c r="BF13" s="60"/>
      <c r="BG13" s="60"/>
      <c r="BH13" s="60"/>
    </row>
    <row r="14" spans="1:91" x14ac:dyDescent="0.2">
      <c r="A14" s="3">
        <v>13</v>
      </c>
      <c r="B14" s="73">
        <v>44195</v>
      </c>
      <c r="C14" s="42">
        <v>3067</v>
      </c>
      <c r="D14" s="72">
        <f t="shared" ca="1" si="0"/>
        <v>753</v>
      </c>
      <c r="E14" s="75">
        <f t="shared" ca="1" si="1"/>
        <v>277.71428571428572</v>
      </c>
      <c r="F14" s="42" t="s">
        <v>5</v>
      </c>
      <c r="G14" s="72">
        <f ca="1">IF(B13&lt;TODAY(), AVERAGE(A$9:A14), "NA")</f>
        <v>10.5</v>
      </c>
      <c r="H14" s="75">
        <f ca="1">IF(B13&lt;TODAY(), AVERAGE(E$9:E14), "NA")</f>
        <v>219.14285714285714</v>
      </c>
      <c r="I14" s="82">
        <f ca="1">IF(B13&lt;TODAY(), (SUMPRODUCT(A$9:A14,E$9:E14) - G14*SUM(E$9:E14) - H14*SUM(A$9:A14) + (A14-7)*G14*H14)/(SUMPRODUCT(A$9:A14,A$9:A14) - 2*G14*SUM(A$9:A14) + (A14-7)*G14*G14), "NA")</f>
        <v>15.657142857142857</v>
      </c>
      <c r="J14" s="96">
        <f t="shared" ca="1" si="2"/>
        <v>54.742857142857133</v>
      </c>
      <c r="L14" s="127" t="str">
        <f>CONCATENATE("Vaccination schedule based on 7 day average daily doses given as of ", MONTH(N16-1), "/", DAY(N16-1), "/", YEAR(N16-1))</f>
        <v>Vaccination schedule based on 7 day average daily doses given as of 2/23/2021</v>
      </c>
      <c r="M14" s="127"/>
      <c r="N14" s="127"/>
      <c r="O14" s="127"/>
      <c r="P14" s="127"/>
      <c r="Q14" s="127"/>
      <c r="R14" s="127"/>
      <c r="S14" s="127"/>
      <c r="T14" s="127"/>
      <c r="U14" s="104"/>
      <c r="V14" s="127" t="str">
        <f>CONCATENATE("Vaccination schedule based on hitting the predicted average of ", FIXED(1000*X18, -3), " doses per day as of ",  MONTH(N16-1), "/", DAY(N16-1), "/", YEAR(N16-1))</f>
        <v>Vaccination schedule based on hitting the predicted average of 1,794,000 doses per day as of 2/23/2021</v>
      </c>
      <c r="W14" s="127"/>
      <c r="X14" s="127"/>
      <c r="Y14" s="127"/>
      <c r="Z14" s="127"/>
      <c r="AA14" s="127"/>
      <c r="AB14" s="127"/>
      <c r="AC14" s="127"/>
      <c r="AD14" s="127"/>
      <c r="AE14" s="100"/>
      <c r="AF14" s="127" t="str">
        <f>CONCATENATE("Vaccination schedule based on hitting target of ", FIXED(1000*AH18,0), " doses per day")</f>
        <v>Vaccination schedule based on hitting target of 1,250,000 doses per day</v>
      </c>
      <c r="AG14" s="127"/>
      <c r="AH14" s="127"/>
      <c r="AI14" s="127"/>
      <c r="AJ14" s="127"/>
      <c r="AK14" s="127"/>
      <c r="AL14" s="127"/>
      <c r="AM14" s="127"/>
      <c r="AN14" s="127"/>
      <c r="AO14" s="100"/>
      <c r="AP14" s="127" t="str">
        <f>CONCATENATE("Vaccination schedule based on hitting target of ", FIXED(1000*AR18,0), " doses per day")</f>
        <v>Vaccination schedule based on hitting target of 2,000,000 doses per day</v>
      </c>
      <c r="AQ14" s="127"/>
      <c r="AR14" s="127"/>
      <c r="AS14" s="127"/>
      <c r="AT14" s="127"/>
      <c r="AU14" s="127"/>
      <c r="AV14" s="127"/>
      <c r="AW14" s="127"/>
      <c r="AX14" s="127"/>
      <c r="AZ14" s="127" t="str">
        <f>CONCATENATE("Vaccination schedule based on hitting target of ", FIXED(1000*BB18,0), " doses per day")</f>
        <v>Vaccination schedule based on hitting target of 3,000,000 doses per day</v>
      </c>
      <c r="BA14" s="127"/>
      <c r="BB14" s="127"/>
      <c r="BC14" s="127"/>
      <c r="BD14" s="127"/>
      <c r="BE14" s="127"/>
      <c r="BF14" s="127"/>
      <c r="BG14" s="127"/>
      <c r="BH14" s="127"/>
    </row>
    <row r="15" spans="1:91" x14ac:dyDescent="0.2">
      <c r="A15" s="3">
        <v>14</v>
      </c>
      <c r="B15" s="73">
        <v>44196</v>
      </c>
      <c r="C15" s="42">
        <v>3163</v>
      </c>
      <c r="D15" s="72">
        <f t="shared" ca="1" si="0"/>
        <v>96</v>
      </c>
      <c r="E15" s="75">
        <f t="shared" ca="1" si="1"/>
        <v>277.28571428571428</v>
      </c>
      <c r="F15" s="42" t="s">
        <v>5</v>
      </c>
      <c r="G15" s="72">
        <f ca="1">IF(B14&lt;TODAY(), AVERAGE(A$9:A15), "NA")</f>
        <v>11</v>
      </c>
      <c r="H15" s="75">
        <f ca="1">IF(B14&lt;TODAY(), AVERAGE(E$9:E15), "NA")</f>
        <v>227.44897959183672</v>
      </c>
      <c r="I15" s="82">
        <f ca="1">IF(B14&lt;TODAY(), (SUMPRODUCT(A$9:A15,E$9:E15) - G15*SUM(E$9:E15) - H15*SUM(A$9:A15) + (A15-7)*G15*H15)/(SUMPRODUCT(A$9:A15,A$9:A15) - 2*G15*SUM(A$9:A15) + (A15-7)*G15*G15), "NA")</f>
        <v>16.015306122449015</v>
      </c>
      <c r="J15" s="96">
        <f t="shared" ca="1" si="2"/>
        <v>51.280612244897554</v>
      </c>
      <c r="L15" s="134" t="s">
        <v>36</v>
      </c>
      <c r="M15" s="135"/>
      <c r="N15" s="136"/>
      <c r="O15" s="31" t="s">
        <v>7</v>
      </c>
      <c r="P15" s="32" t="s">
        <v>17</v>
      </c>
      <c r="Q15" s="33" t="s">
        <v>18</v>
      </c>
      <c r="R15" s="31" t="s">
        <v>7</v>
      </c>
      <c r="S15" s="32" t="s">
        <v>17</v>
      </c>
      <c r="T15" s="33" t="s">
        <v>18</v>
      </c>
      <c r="U15" s="48"/>
      <c r="V15" s="128" t="s">
        <v>36</v>
      </c>
      <c r="W15" s="129"/>
      <c r="X15" s="130"/>
      <c r="Y15" s="33" t="s">
        <v>7</v>
      </c>
      <c r="Z15" s="32" t="s">
        <v>17</v>
      </c>
      <c r="AA15" s="33" t="s">
        <v>18</v>
      </c>
      <c r="AB15" s="31" t="s">
        <v>7</v>
      </c>
      <c r="AC15" s="32" t="s">
        <v>17</v>
      </c>
      <c r="AD15" s="33" t="s">
        <v>18</v>
      </c>
      <c r="AE15" s="48"/>
      <c r="AF15" s="128" t="s">
        <v>36</v>
      </c>
      <c r="AG15" s="129"/>
      <c r="AH15" s="130"/>
      <c r="AI15" s="33" t="s">
        <v>7</v>
      </c>
      <c r="AJ15" s="32" t="s">
        <v>17</v>
      </c>
      <c r="AK15" s="33" t="s">
        <v>18</v>
      </c>
      <c r="AL15" s="31" t="s">
        <v>7</v>
      </c>
      <c r="AM15" s="32" t="s">
        <v>17</v>
      </c>
      <c r="AN15" s="33" t="s">
        <v>18</v>
      </c>
      <c r="AO15" s="48"/>
      <c r="AP15" s="128" t="s">
        <v>36</v>
      </c>
      <c r="AQ15" s="129"/>
      <c r="AR15" s="130"/>
      <c r="AS15" s="33" t="s">
        <v>7</v>
      </c>
      <c r="AT15" s="32" t="s">
        <v>17</v>
      </c>
      <c r="AU15" s="33" t="s">
        <v>18</v>
      </c>
      <c r="AV15" s="31" t="s">
        <v>7</v>
      </c>
      <c r="AW15" s="32" t="s">
        <v>17</v>
      </c>
      <c r="AX15" s="33" t="s">
        <v>18</v>
      </c>
      <c r="AZ15" s="128" t="s">
        <v>36</v>
      </c>
      <c r="BA15" s="129"/>
      <c r="BB15" s="130"/>
      <c r="BC15" s="33" t="s">
        <v>7</v>
      </c>
      <c r="BD15" s="32" t="s">
        <v>17</v>
      </c>
      <c r="BE15" s="33" t="s">
        <v>18</v>
      </c>
      <c r="BF15" s="31" t="s">
        <v>7</v>
      </c>
      <c r="BG15" s="32" t="s">
        <v>17</v>
      </c>
      <c r="BH15" s="33" t="s">
        <v>18</v>
      </c>
    </row>
    <row r="16" spans="1:91" x14ac:dyDescent="0.2">
      <c r="A16" s="3">
        <v>15</v>
      </c>
      <c r="B16" s="73">
        <v>44197</v>
      </c>
      <c r="C16" s="42">
        <v>3482</v>
      </c>
      <c r="D16" s="72">
        <f t="shared" ca="1" si="0"/>
        <v>319</v>
      </c>
      <c r="E16" s="75">
        <f t="shared" ca="1" si="1"/>
        <v>322.85714285714283</v>
      </c>
      <c r="F16" s="42" t="s">
        <v>5</v>
      </c>
      <c r="G16" s="72">
        <f ca="1">IF(B15&lt;TODAY(), AVERAGE(A$9:A16), "NA")</f>
        <v>11.5</v>
      </c>
      <c r="H16" s="75">
        <f ca="1">IF(B15&lt;TODAY(), AVERAGE(E$9:E16), "NA")</f>
        <v>239.375</v>
      </c>
      <c r="I16" s="82">
        <f ca="1">IF(B15&lt;TODAY(), (SUMPRODUCT(A$9:A16,E$9:E16) - G16*SUM(E$9:E16) - H16*SUM(A$9:A16) + (A16-7)*G16*H16)/(SUMPRODUCT(A$9:A16,A$9:A16) - 2*G16*SUM(A$9:A16) + (A16-7)*G16*G16), "NA")</f>
        <v>18.627551020408127</v>
      </c>
      <c r="J16" s="96">
        <f t="shared" ca="1" si="2"/>
        <v>25.158163265306541</v>
      </c>
      <c r="L16" s="131" t="s">
        <v>3</v>
      </c>
      <c r="M16" s="132"/>
      <c r="N16" s="28">
        <v>44251</v>
      </c>
      <c r="O16" s="102" t="s">
        <v>38</v>
      </c>
      <c r="P16" s="26">
        <v>44250</v>
      </c>
      <c r="Q16" s="34">
        <v>0</v>
      </c>
      <c r="R16" s="52" t="s">
        <v>39</v>
      </c>
      <c r="S16" s="26">
        <v>44260</v>
      </c>
      <c r="T16" s="34">
        <v>9</v>
      </c>
      <c r="U16" s="48"/>
      <c r="V16" s="131" t="s">
        <v>3</v>
      </c>
      <c r="W16" s="132"/>
      <c r="X16" s="28">
        <v>44251</v>
      </c>
      <c r="Y16" s="102" t="s">
        <v>38</v>
      </c>
      <c r="Z16" s="26">
        <v>44250</v>
      </c>
      <c r="AA16" s="34">
        <v>0</v>
      </c>
      <c r="AB16" s="52" t="s">
        <v>39</v>
      </c>
      <c r="AC16" s="26">
        <v>44260</v>
      </c>
      <c r="AD16" s="34">
        <v>9</v>
      </c>
      <c r="AE16" s="48"/>
      <c r="AF16" s="131" t="s">
        <v>3</v>
      </c>
      <c r="AG16" s="132"/>
      <c r="AH16" s="28">
        <v>44251</v>
      </c>
      <c r="AI16" s="102" t="s">
        <v>38</v>
      </c>
      <c r="AJ16" s="26">
        <v>44250</v>
      </c>
      <c r="AK16" s="34">
        <v>0</v>
      </c>
      <c r="AL16" s="52" t="s">
        <v>39</v>
      </c>
      <c r="AM16" s="26">
        <v>44260</v>
      </c>
      <c r="AN16" s="34">
        <v>9</v>
      </c>
      <c r="AO16" s="48"/>
      <c r="AP16" s="131" t="s">
        <v>3</v>
      </c>
      <c r="AQ16" s="132"/>
      <c r="AR16" s="28">
        <v>44251</v>
      </c>
      <c r="AS16" s="102" t="s">
        <v>38</v>
      </c>
      <c r="AT16" s="26">
        <v>44250</v>
      </c>
      <c r="AU16" s="34">
        <v>0</v>
      </c>
      <c r="AV16" s="52" t="s">
        <v>39</v>
      </c>
      <c r="AW16" s="26">
        <v>44260</v>
      </c>
      <c r="AX16" s="34">
        <v>9</v>
      </c>
      <c r="AZ16" s="131" t="s">
        <v>3</v>
      </c>
      <c r="BA16" s="132"/>
      <c r="BB16" s="28">
        <v>44251</v>
      </c>
      <c r="BC16" s="102" t="s">
        <v>38</v>
      </c>
      <c r="BD16" s="26">
        <v>44250</v>
      </c>
      <c r="BE16" s="34">
        <v>0</v>
      </c>
      <c r="BF16" s="52" t="s">
        <v>39</v>
      </c>
      <c r="BG16" s="26">
        <v>44260</v>
      </c>
      <c r="BH16" s="34">
        <v>9</v>
      </c>
    </row>
    <row r="17" spans="1:60" x14ac:dyDescent="0.2">
      <c r="A17" s="3">
        <v>16</v>
      </c>
      <c r="B17" s="73">
        <v>44198</v>
      </c>
      <c r="C17" s="42">
        <v>3816</v>
      </c>
      <c r="D17" s="72">
        <f t="shared" ca="1" si="0"/>
        <v>334</v>
      </c>
      <c r="E17" s="75">
        <f t="shared" ca="1" si="1"/>
        <v>268.28571428571428</v>
      </c>
      <c r="F17" s="42" t="s">
        <v>5</v>
      </c>
      <c r="G17" s="72">
        <f ca="1">IF(B16&lt;TODAY(), AVERAGE(A$9:A17), "NA")</f>
        <v>12</v>
      </c>
      <c r="H17" s="75">
        <f ca="1">IF(B16&lt;TODAY(), AVERAGE(E$9:E17), "NA")</f>
        <v>242.58730158730157</v>
      </c>
      <c r="I17" s="82">
        <f ca="1">IF(B16&lt;TODAY(), (SUMPRODUCT(A$9:A17,E$9:E17) - G17*SUM(E$9:E17) - H17*SUM(A$9:A17) + (A17-7)*G17*H17)/(SUMPRODUCT(A$9:A17,A$9:A17) - 2*G17*SUM(A$9:A17) + (A17-7)*G17*G17), "NA")</f>
        <v>14.966666666666606</v>
      </c>
      <c r="J17" s="96">
        <f t="shared" ca="1" si="2"/>
        <v>62.987301587302284</v>
      </c>
      <c r="L17" s="125" t="s">
        <v>19</v>
      </c>
      <c r="M17" s="126"/>
      <c r="N17" s="29">
        <v>1275.4969999999998</v>
      </c>
      <c r="O17" s="36" t="s">
        <v>20</v>
      </c>
      <c r="P17" s="24">
        <v>44309</v>
      </c>
      <c r="Q17" s="36">
        <v>58</v>
      </c>
      <c r="R17" s="35" t="s">
        <v>10</v>
      </c>
      <c r="S17" s="24">
        <v>44342</v>
      </c>
      <c r="T17" s="36">
        <v>91</v>
      </c>
      <c r="U17" s="48"/>
      <c r="V17" s="125" t="s">
        <v>19</v>
      </c>
      <c r="W17" s="126"/>
      <c r="X17" s="29">
        <v>1275.4969999999998</v>
      </c>
      <c r="Y17" s="36" t="s">
        <v>20</v>
      </c>
      <c r="Z17" s="24">
        <v>44295</v>
      </c>
      <c r="AA17" s="36">
        <v>44</v>
      </c>
      <c r="AB17" s="35" t="s">
        <v>10</v>
      </c>
      <c r="AC17" s="24">
        <v>44316</v>
      </c>
      <c r="AD17" s="36">
        <v>65</v>
      </c>
      <c r="AE17" s="48"/>
      <c r="AF17" s="125" t="s">
        <v>19</v>
      </c>
      <c r="AG17" s="126"/>
      <c r="AH17" s="29">
        <v>1275.4969999999998</v>
      </c>
      <c r="AI17" s="36" t="s">
        <v>20</v>
      </c>
      <c r="AJ17" s="24">
        <v>44309</v>
      </c>
      <c r="AK17" s="36">
        <v>58</v>
      </c>
      <c r="AL17" s="35" t="s">
        <v>10</v>
      </c>
      <c r="AM17" s="24">
        <v>44343</v>
      </c>
      <c r="AN17" s="36">
        <v>92</v>
      </c>
      <c r="AO17" s="48"/>
      <c r="AP17" s="125" t="s">
        <v>19</v>
      </c>
      <c r="AQ17" s="126"/>
      <c r="AR17" s="29">
        <v>1275.4969999999998</v>
      </c>
      <c r="AS17" s="36" t="s">
        <v>20</v>
      </c>
      <c r="AT17" s="24">
        <v>44293</v>
      </c>
      <c r="AU17" s="36">
        <v>42</v>
      </c>
      <c r="AV17" s="35" t="s">
        <v>10</v>
      </c>
      <c r="AW17" s="24">
        <v>44309</v>
      </c>
      <c r="AX17" s="36">
        <v>58</v>
      </c>
      <c r="AZ17" s="125" t="s">
        <v>19</v>
      </c>
      <c r="BA17" s="126"/>
      <c r="BB17" s="29">
        <v>1275.4969999999998</v>
      </c>
      <c r="BC17" s="36" t="s">
        <v>20</v>
      </c>
      <c r="BD17" s="24">
        <v>44292</v>
      </c>
      <c r="BE17" s="36">
        <v>41</v>
      </c>
      <c r="BF17" s="35" t="s">
        <v>10</v>
      </c>
      <c r="BG17" s="24">
        <v>44303</v>
      </c>
      <c r="BH17" s="36">
        <v>52</v>
      </c>
    </row>
    <row r="18" spans="1:60" x14ac:dyDescent="0.2">
      <c r="A18" s="3">
        <v>17</v>
      </c>
      <c r="B18" s="73">
        <v>44199</v>
      </c>
      <c r="C18" s="42">
        <v>3860</v>
      </c>
      <c r="D18" s="72">
        <f t="shared" ca="1" si="0"/>
        <v>44</v>
      </c>
      <c r="E18" s="75">
        <f t="shared" ca="1" si="1"/>
        <v>274.57142857142856</v>
      </c>
      <c r="F18" s="42" t="s">
        <v>5</v>
      </c>
      <c r="G18" s="72">
        <f ca="1">IF(B17&lt;TODAY(), AVERAGE(A$9:A18), "NA")</f>
        <v>12.5</v>
      </c>
      <c r="H18" s="75">
        <f ca="1">IF(B17&lt;TODAY(), AVERAGE(E$9:E18), "NA")</f>
        <v>245.78571428571428</v>
      </c>
      <c r="I18" s="82">
        <f ca="1">IF(B17&lt;TODAY(), (SUMPRODUCT(A$9:A18,E$9:E18) - G18*SUM(E$9:E18) - H18*SUM(A$9:A18) + (A18-7)*G18*H18)/(SUMPRODUCT(A$9:A18,A$9:A18) - 2*G18*SUM(A$9:A18) + (A18-7)*G18*G18), "NA")</f>
        <v>12.629437229437242</v>
      </c>
      <c r="J18" s="96">
        <f t="shared" ca="1" si="2"/>
        <v>87.917748917748753</v>
      </c>
      <c r="L18" s="120" t="s">
        <v>130</v>
      </c>
      <c r="M18" s="121"/>
      <c r="N18" s="38">
        <v>68</v>
      </c>
      <c r="O18" s="105" t="s">
        <v>21</v>
      </c>
      <c r="P18" s="106">
        <v>44407</v>
      </c>
      <c r="Q18" s="105">
        <v>156</v>
      </c>
      <c r="R18" s="107" t="s">
        <v>8</v>
      </c>
      <c r="S18" s="106">
        <v>44468</v>
      </c>
      <c r="T18" s="105">
        <v>217</v>
      </c>
      <c r="U18" s="109"/>
      <c r="V18" s="120" t="s">
        <v>128</v>
      </c>
      <c r="W18" s="121"/>
      <c r="X18" s="38">
        <v>1794.3876832363831</v>
      </c>
      <c r="Y18" s="105" t="s">
        <v>21</v>
      </c>
      <c r="Z18" s="106">
        <v>44371</v>
      </c>
      <c r="AA18" s="105">
        <v>120</v>
      </c>
      <c r="AB18" s="107" t="s">
        <v>8</v>
      </c>
      <c r="AC18" s="106">
        <v>44406</v>
      </c>
      <c r="AD18" s="105">
        <v>155</v>
      </c>
      <c r="AE18" s="109"/>
      <c r="AF18" s="120" t="s">
        <v>128</v>
      </c>
      <c r="AG18" s="121"/>
      <c r="AH18" s="38">
        <v>1250</v>
      </c>
      <c r="AI18" s="105" t="s">
        <v>21</v>
      </c>
      <c r="AJ18" s="106">
        <v>44410</v>
      </c>
      <c r="AK18" s="105">
        <v>159</v>
      </c>
      <c r="AL18" s="107" t="s">
        <v>8</v>
      </c>
      <c r="AM18" s="106">
        <v>44473</v>
      </c>
      <c r="AN18" s="105">
        <v>222</v>
      </c>
      <c r="AO18" s="109"/>
      <c r="AP18" s="120" t="s">
        <v>128</v>
      </c>
      <c r="AQ18" s="121"/>
      <c r="AR18" s="38">
        <v>2000</v>
      </c>
      <c r="AS18" s="105" t="s">
        <v>21</v>
      </c>
      <c r="AT18" s="106">
        <v>44355</v>
      </c>
      <c r="AU18" s="105">
        <v>104</v>
      </c>
      <c r="AV18" s="107" t="s">
        <v>8</v>
      </c>
      <c r="AW18" s="106">
        <v>44391</v>
      </c>
      <c r="AX18" s="105">
        <v>140</v>
      </c>
      <c r="AY18" s="108"/>
      <c r="AZ18" s="120" t="s">
        <v>128</v>
      </c>
      <c r="BA18" s="121"/>
      <c r="BB18" s="38">
        <v>3000</v>
      </c>
      <c r="BC18" s="105" t="s">
        <v>21</v>
      </c>
      <c r="BD18" s="106">
        <v>44336</v>
      </c>
      <c r="BE18" s="105">
        <v>85</v>
      </c>
      <c r="BF18" s="107" t="s">
        <v>8</v>
      </c>
      <c r="BG18" s="106">
        <v>44357</v>
      </c>
      <c r="BH18" s="105">
        <v>106</v>
      </c>
    </row>
    <row r="19" spans="1:60" x14ac:dyDescent="0.2">
      <c r="A19" s="3">
        <v>18</v>
      </c>
      <c r="B19" s="73">
        <v>44200</v>
      </c>
      <c r="C19" s="42">
        <v>4193</v>
      </c>
      <c r="D19" s="72">
        <f t="shared" ca="1" si="0"/>
        <v>333</v>
      </c>
      <c r="E19" s="75">
        <f t="shared" ca="1" si="1"/>
        <v>296</v>
      </c>
      <c r="F19" s="42" t="s">
        <v>5</v>
      </c>
      <c r="G19" s="72">
        <f ca="1">IF(B18&lt;TODAY(), AVERAGE(A$9:A19), "NA")</f>
        <v>13</v>
      </c>
      <c r="H19" s="75">
        <f ca="1">IF(B18&lt;TODAY(), AVERAGE(E$9:E19), "NA")</f>
        <v>250.35064935064932</v>
      </c>
      <c r="I19" s="82">
        <f ca="1">IF(B18&lt;TODAY(), (SUMPRODUCT(A$9:A19,E$9:E19) - G19*SUM(E$9:E19) - H19*SUM(A$9:A19) + (A19-7)*G19*H19)/(SUMPRODUCT(A$9:A19,A$9:A19) - 2*G19*SUM(A$9:A19) + (A19-7)*G19*G19), "NA")</f>
        <v>11.754545454545454</v>
      </c>
      <c r="J19" s="96">
        <f t="shared" ca="1" si="2"/>
        <v>97.541558441558408</v>
      </c>
      <c r="L19" s="125" t="s">
        <v>131</v>
      </c>
      <c r="M19" s="126"/>
      <c r="N19" s="97">
        <v>26.570172032937979</v>
      </c>
      <c r="O19" s="36" t="s">
        <v>22</v>
      </c>
      <c r="P19" s="24">
        <v>44508</v>
      </c>
      <c r="Q19" s="36">
        <v>257</v>
      </c>
      <c r="R19" s="35" t="s">
        <v>9</v>
      </c>
      <c r="S19" s="24">
        <v>44596</v>
      </c>
      <c r="T19" s="36">
        <v>345</v>
      </c>
      <c r="U19" s="48"/>
      <c r="V19" s="125" t="s">
        <v>129</v>
      </c>
      <c r="W19" s="126"/>
      <c r="X19" s="38">
        <v>0</v>
      </c>
      <c r="Y19" s="36" t="s">
        <v>22</v>
      </c>
      <c r="Z19" s="24">
        <v>44438</v>
      </c>
      <c r="AA19" s="36">
        <v>187</v>
      </c>
      <c r="AB19" s="35" t="s">
        <v>9</v>
      </c>
      <c r="AC19" s="24">
        <v>44498</v>
      </c>
      <c r="AD19" s="36">
        <v>247</v>
      </c>
      <c r="AE19" s="48"/>
      <c r="AF19" s="125" t="s">
        <v>129</v>
      </c>
      <c r="AG19" s="126"/>
      <c r="AH19" s="38">
        <v>0</v>
      </c>
      <c r="AI19" s="36" t="s">
        <v>22</v>
      </c>
      <c r="AJ19" s="24">
        <v>44516</v>
      </c>
      <c r="AK19" s="36">
        <v>265</v>
      </c>
      <c r="AL19" s="35" t="s">
        <v>9</v>
      </c>
      <c r="AM19" s="24">
        <v>44599</v>
      </c>
      <c r="AN19" s="36">
        <v>348</v>
      </c>
      <c r="AO19" s="48"/>
      <c r="AP19" s="125" t="s">
        <v>129</v>
      </c>
      <c r="AQ19" s="126"/>
      <c r="AR19" s="38">
        <v>8</v>
      </c>
      <c r="AS19" s="36" t="s">
        <v>22</v>
      </c>
      <c r="AT19" s="24">
        <v>44423</v>
      </c>
      <c r="AU19" s="36">
        <v>172</v>
      </c>
      <c r="AV19" s="35" t="s">
        <v>9</v>
      </c>
      <c r="AW19" s="24">
        <v>44479</v>
      </c>
      <c r="AX19" s="36">
        <v>228</v>
      </c>
      <c r="AZ19" s="125" t="s">
        <v>129</v>
      </c>
      <c r="BA19" s="126"/>
      <c r="BB19" s="38">
        <v>46</v>
      </c>
      <c r="BC19" s="36" t="s">
        <v>22</v>
      </c>
      <c r="BD19" s="24">
        <v>44378</v>
      </c>
      <c r="BE19" s="36">
        <v>127</v>
      </c>
      <c r="BF19" s="35" t="s">
        <v>9</v>
      </c>
      <c r="BG19" s="24">
        <v>44413</v>
      </c>
      <c r="BH19" s="36">
        <v>162</v>
      </c>
    </row>
    <row r="20" spans="1:60" x14ac:dyDescent="0.2">
      <c r="A20" s="3">
        <v>19</v>
      </c>
      <c r="B20" s="73">
        <v>44201</v>
      </c>
      <c r="C20" s="42">
        <v>4581</v>
      </c>
      <c r="D20" s="72">
        <f t="shared" ca="1" si="0"/>
        <v>388</v>
      </c>
      <c r="E20" s="75">
        <f t="shared" ca="1" si="1"/>
        <v>323.85714285714283</v>
      </c>
      <c r="F20" s="42" t="s">
        <v>5</v>
      </c>
      <c r="G20" s="72">
        <f ca="1">IF(B19&lt;TODAY(), AVERAGE(A$9:A20), "NA")</f>
        <v>13.5</v>
      </c>
      <c r="H20" s="75">
        <f ca="1">IF(B19&lt;TODAY(), AVERAGE(E$9:E20), "NA")</f>
        <v>256.47619047619042</v>
      </c>
      <c r="I20" s="82">
        <f ca="1">IF(B19&lt;TODAY(), (SUMPRODUCT(A$9:A20,E$9:E20) - G20*SUM(E$9:E20) - H20*SUM(A$9:A20) + (A20-7)*G20*H20)/(SUMPRODUCT(A$9:A20,A$9:A20) - 2*G20*SUM(A$9:A20) + (A20-7)*G20*G20), "NA")</f>
        <v>11.86913086913084</v>
      </c>
      <c r="J20" s="96">
        <f t="shared" ca="1" si="2"/>
        <v>96.242923742924091</v>
      </c>
      <c r="L20" s="122" t="s">
        <v>132</v>
      </c>
      <c r="M20" s="123"/>
      <c r="N20" s="98">
        <v>-12.384015003399668</v>
      </c>
      <c r="O20" s="19" t="s">
        <v>40</v>
      </c>
      <c r="P20" s="25">
        <v>44277</v>
      </c>
      <c r="Q20" s="37">
        <v>26</v>
      </c>
      <c r="R20" s="27" t="s">
        <v>26</v>
      </c>
      <c r="S20" s="25">
        <v>44727</v>
      </c>
      <c r="T20" s="37">
        <v>476</v>
      </c>
      <c r="U20" s="48"/>
      <c r="V20" s="122" t="s">
        <v>133</v>
      </c>
      <c r="W20" s="123"/>
      <c r="X20" s="19">
        <v>1794.3876832363831</v>
      </c>
      <c r="Y20" s="19" t="s">
        <v>40</v>
      </c>
      <c r="Z20" s="25">
        <v>44269</v>
      </c>
      <c r="AA20" s="37">
        <v>18</v>
      </c>
      <c r="AB20" s="27" t="s">
        <v>26</v>
      </c>
      <c r="AC20" s="25">
        <v>44589</v>
      </c>
      <c r="AD20" s="37">
        <v>338</v>
      </c>
      <c r="AE20" s="48"/>
      <c r="AF20" s="122" t="s">
        <v>133</v>
      </c>
      <c r="AG20" s="123"/>
      <c r="AH20" s="19">
        <v>1250</v>
      </c>
      <c r="AI20" s="19" t="s">
        <v>40</v>
      </c>
      <c r="AJ20" s="25">
        <v>44277</v>
      </c>
      <c r="AK20" s="37">
        <v>26</v>
      </c>
      <c r="AL20" s="27" t="s">
        <v>26</v>
      </c>
      <c r="AM20" s="25">
        <v>44735</v>
      </c>
      <c r="AN20" s="37">
        <v>484</v>
      </c>
      <c r="AO20" s="48"/>
      <c r="AP20" s="122" t="s">
        <v>133</v>
      </c>
      <c r="AQ20" s="123"/>
      <c r="AR20" s="19">
        <v>1794.3876832363831</v>
      </c>
      <c r="AS20" s="19" t="s">
        <v>40</v>
      </c>
      <c r="AT20" s="25">
        <v>44267</v>
      </c>
      <c r="AU20" s="37">
        <v>16</v>
      </c>
      <c r="AV20" s="27" t="s">
        <v>26</v>
      </c>
      <c r="AW20" s="25">
        <v>44562</v>
      </c>
      <c r="AX20" s="37">
        <v>311</v>
      </c>
      <c r="AZ20" s="122" t="s">
        <v>133</v>
      </c>
      <c r="BA20" s="123"/>
      <c r="BB20" s="19">
        <v>1794.3876832363831</v>
      </c>
      <c r="BC20" s="19" t="s">
        <v>40</v>
      </c>
      <c r="BD20" s="25">
        <v>44267</v>
      </c>
      <c r="BE20" s="37">
        <v>16</v>
      </c>
      <c r="BF20" s="27" t="s">
        <v>26</v>
      </c>
      <c r="BG20" s="25">
        <v>44469</v>
      </c>
      <c r="BH20" s="37">
        <v>218</v>
      </c>
    </row>
    <row r="21" spans="1:60" x14ac:dyDescent="0.2">
      <c r="A21" s="3">
        <v>20</v>
      </c>
      <c r="B21" s="73">
        <v>44202</v>
      </c>
      <c r="C21" s="42">
        <v>5009</v>
      </c>
      <c r="D21" s="72">
        <f t="shared" ca="1" si="0"/>
        <v>428</v>
      </c>
      <c r="E21" s="75">
        <f t="shared" ca="1" si="1"/>
        <v>277.42857142857144</v>
      </c>
      <c r="F21" s="42" t="s">
        <v>5</v>
      </c>
      <c r="G21" s="72">
        <f ca="1">IF(B20&lt;TODAY(), AVERAGE(A$9:A21), "NA")</f>
        <v>14</v>
      </c>
      <c r="H21" s="75">
        <f ca="1">IF(B20&lt;TODAY(), AVERAGE(E$9:E21), "NA")</f>
        <v>258.08791208791206</v>
      </c>
      <c r="I21" s="82">
        <f ca="1">IF(B20&lt;TODAY(), (SUMPRODUCT(A$9:A21,E$9:E21) - G21*SUM(E$9:E21) - H21*SUM(A$9:A21) + (A21-7)*G21*H21)/(SUMPRODUCT(A$9:A21,A$9:A21) - 2*G21*SUM(A$9:A21) + (A21-7)*G21*G21), "NA")</f>
        <v>10.016483516483477</v>
      </c>
      <c r="J21" s="96">
        <f t="shared" ca="1" si="2"/>
        <v>117.85714285714337</v>
      </c>
      <c r="L21" s="101"/>
      <c r="M21" s="101"/>
      <c r="N21" s="101"/>
      <c r="O21" s="101"/>
      <c r="P21" s="101"/>
      <c r="Q21" s="101"/>
      <c r="R21" s="101"/>
      <c r="S21" s="101"/>
      <c r="T21" s="101"/>
      <c r="U21" s="94"/>
      <c r="W21" s="101"/>
      <c r="X21" s="101"/>
      <c r="Y21" s="101"/>
      <c r="Z21" s="101"/>
      <c r="AA21" s="101"/>
      <c r="AB21" s="101"/>
      <c r="AC21" s="101"/>
      <c r="AD21" s="101"/>
      <c r="AE21" s="101"/>
      <c r="AG21" s="101"/>
      <c r="AH21" s="101"/>
      <c r="AI21" s="101"/>
      <c r="AJ21" s="101"/>
      <c r="AK21" s="101"/>
      <c r="AL21" s="101"/>
      <c r="AM21" s="101"/>
      <c r="AN21" s="101"/>
      <c r="AO21" s="101"/>
      <c r="AQ21" s="60"/>
      <c r="AR21" s="60"/>
      <c r="AS21" s="60"/>
      <c r="AT21" s="60"/>
      <c r="AU21" s="60"/>
      <c r="AV21" s="60"/>
      <c r="AW21" s="60"/>
      <c r="AX21" s="60"/>
      <c r="AY21" s="60"/>
      <c r="BA21" s="60"/>
      <c r="BB21" s="60"/>
      <c r="BC21" s="60"/>
      <c r="BD21" s="60"/>
      <c r="BE21" s="60"/>
      <c r="BF21" s="60"/>
      <c r="BG21" s="60"/>
      <c r="BH21" s="60"/>
    </row>
    <row r="22" spans="1:60" x14ac:dyDescent="0.2">
      <c r="A22" s="3">
        <v>21</v>
      </c>
      <c r="B22" s="73">
        <v>44203</v>
      </c>
      <c r="C22" s="42">
        <v>5783</v>
      </c>
      <c r="D22" s="72">
        <f t="shared" ca="1" si="0"/>
        <v>774</v>
      </c>
      <c r="E22" s="75">
        <f t="shared" ca="1" si="1"/>
        <v>374.28571428571428</v>
      </c>
      <c r="F22" s="42" t="s">
        <v>5</v>
      </c>
      <c r="G22" s="72">
        <f ca="1">IF(B21&lt;TODAY(), AVERAGE(A$9:A22), "NA")</f>
        <v>14.5</v>
      </c>
      <c r="H22" s="75">
        <f ca="1">IF(B21&lt;TODAY(), AVERAGE(E$9:E22), "NA")</f>
        <v>266.38775510204079</v>
      </c>
      <c r="I22" s="82">
        <f ca="1">IF(B21&lt;TODAY(), (SUMPRODUCT(A$9:A22,E$9:E22) - G22*SUM(E$9:E22) - H22*SUM(A$9:A22) + (A22-7)*G22*H22)/(SUMPRODUCT(A$9:A22,A$9:A22) - 2*G22*SUM(A$9:A22) + (A22-7)*G22*G22), "NA")</f>
        <v>11.333124018838287</v>
      </c>
      <c r="J22" s="96">
        <f t="shared" ca="1" si="2"/>
        <v>102.05745682888562</v>
      </c>
      <c r="L22" s="127" t="str">
        <f>CONCATENATE("Vaccination schedule based on 7 day average daily doses given as of ", MONTH(N24-1), "/", DAY(N24-1), "/", YEAR(N24-1))</f>
        <v>Vaccination schedule based on 7 day average daily doses given as of 2/22/2021</v>
      </c>
      <c r="M22" s="127"/>
      <c r="N22" s="127"/>
      <c r="O22" s="127"/>
      <c r="P22" s="127"/>
      <c r="Q22" s="127"/>
      <c r="R22" s="127"/>
      <c r="S22" s="127"/>
      <c r="T22" s="127"/>
      <c r="U22" s="90"/>
      <c r="V22" s="127" t="str">
        <f>CONCATENATE("Vaccination schedule based on hitting the predicted average of ", FIXED(1000*X26, -3), " doses per day as of ",  MONTH(N24-1), "/", DAY(N24-1), "/", YEAR(N24-1))</f>
        <v>Vaccination schedule based on hitting the predicted average of 1,802,000 doses per day as of 2/22/2021</v>
      </c>
      <c r="W22" s="127"/>
      <c r="X22" s="127"/>
      <c r="Y22" s="127"/>
      <c r="Z22" s="127"/>
      <c r="AA22" s="127"/>
      <c r="AB22" s="127"/>
      <c r="AC22" s="127"/>
      <c r="AD22" s="127"/>
      <c r="AE22" s="100"/>
      <c r="AF22" s="127" t="str">
        <f>CONCATENATE("Vaccination schedule based on hitting target of ", FIXED(1000*AH26,0), " doses per day")</f>
        <v>Vaccination schedule based on hitting target of 1,250,000 doses per day</v>
      </c>
      <c r="AG22" s="127"/>
      <c r="AH22" s="127"/>
      <c r="AI22" s="127"/>
      <c r="AJ22" s="127"/>
      <c r="AK22" s="127"/>
      <c r="AL22" s="127"/>
      <c r="AM22" s="127"/>
      <c r="AN22" s="127"/>
      <c r="AO22" s="100"/>
      <c r="AP22" s="127" t="str">
        <f>CONCATENATE("Vaccination schedule based on hitting target of ", FIXED(1000*AR26,0), " doses per day")</f>
        <v>Vaccination schedule based on hitting target of 2,000,000 doses per day</v>
      </c>
      <c r="AQ22" s="127"/>
      <c r="AR22" s="127"/>
      <c r="AS22" s="127"/>
      <c r="AT22" s="127"/>
      <c r="AU22" s="127"/>
      <c r="AV22" s="127"/>
      <c r="AW22" s="127"/>
      <c r="AX22" s="127"/>
      <c r="AZ22" s="127" t="str">
        <f>CONCATENATE("Vaccination schedule based on hitting target of ", FIXED(1000*BB26,0), " doses per day")</f>
        <v>Vaccination schedule based on hitting target of 3,000,000 doses per day</v>
      </c>
      <c r="BA22" s="127"/>
      <c r="BB22" s="127"/>
      <c r="BC22" s="127"/>
      <c r="BD22" s="127"/>
      <c r="BE22" s="127"/>
      <c r="BF22" s="127"/>
      <c r="BG22" s="127"/>
      <c r="BH22" s="127"/>
    </row>
    <row r="23" spans="1:60" x14ac:dyDescent="0.2">
      <c r="A23" s="3">
        <v>22</v>
      </c>
      <c r="B23" s="73">
        <v>44204</v>
      </c>
      <c r="C23" s="42">
        <v>6583</v>
      </c>
      <c r="D23" s="72">
        <f t="shared" ca="1" si="0"/>
        <v>800</v>
      </c>
      <c r="E23" s="75">
        <f t="shared" ca="1" si="1"/>
        <v>443</v>
      </c>
      <c r="F23" s="42" t="s">
        <v>5</v>
      </c>
      <c r="G23" s="72">
        <f ca="1">IF(B22&lt;TODAY(), AVERAGE(A$9:A23), "NA")</f>
        <v>15</v>
      </c>
      <c r="H23" s="75">
        <f ca="1">IF(B22&lt;TODAY(), AVERAGE(E$9:E23), "NA")</f>
        <v>278.16190476190474</v>
      </c>
      <c r="I23" s="82">
        <f ca="1">IF(B22&lt;TODAY(), (SUMPRODUCT(A$9:A23,E$9:E23) - G23*SUM(E$9:E23) - H23*SUM(A$9:A23) + (A23-7)*G23*H23)/(SUMPRODUCT(A$9:A23,A$9:A23) - 2*G23*SUM(A$9:A23) + (A23-7)*G23*G23), "NA")</f>
        <v>13.623469387755151</v>
      </c>
      <c r="J23" s="96">
        <f t="shared" ca="1" si="2"/>
        <v>73.80986394557749</v>
      </c>
      <c r="L23" s="134" t="s">
        <v>36</v>
      </c>
      <c r="M23" s="135"/>
      <c r="N23" s="136"/>
      <c r="O23" s="31" t="s">
        <v>7</v>
      </c>
      <c r="P23" s="32" t="s">
        <v>17</v>
      </c>
      <c r="Q23" s="33" t="s">
        <v>18</v>
      </c>
      <c r="R23" s="31" t="s">
        <v>7</v>
      </c>
      <c r="S23" s="32" t="s">
        <v>17</v>
      </c>
      <c r="T23" s="33" t="s">
        <v>18</v>
      </c>
      <c r="U23" s="48"/>
      <c r="V23" s="128" t="s">
        <v>36</v>
      </c>
      <c r="W23" s="129"/>
      <c r="X23" s="130"/>
      <c r="Y23" s="33" t="s">
        <v>7</v>
      </c>
      <c r="Z23" s="32" t="s">
        <v>17</v>
      </c>
      <c r="AA23" s="33" t="s">
        <v>18</v>
      </c>
      <c r="AB23" s="31" t="s">
        <v>7</v>
      </c>
      <c r="AC23" s="32" t="s">
        <v>17</v>
      </c>
      <c r="AD23" s="33" t="s">
        <v>18</v>
      </c>
      <c r="AE23" s="48"/>
      <c r="AF23" s="128" t="s">
        <v>36</v>
      </c>
      <c r="AG23" s="129"/>
      <c r="AH23" s="130"/>
      <c r="AI23" s="33" t="s">
        <v>7</v>
      </c>
      <c r="AJ23" s="32" t="s">
        <v>17</v>
      </c>
      <c r="AK23" s="33" t="s">
        <v>18</v>
      </c>
      <c r="AL23" s="31" t="s">
        <v>7</v>
      </c>
      <c r="AM23" s="32" t="s">
        <v>17</v>
      </c>
      <c r="AN23" s="33" t="s">
        <v>18</v>
      </c>
      <c r="AO23" s="48"/>
      <c r="AP23" s="128" t="s">
        <v>36</v>
      </c>
      <c r="AQ23" s="129"/>
      <c r="AR23" s="130"/>
      <c r="AS23" s="33" t="s">
        <v>7</v>
      </c>
      <c r="AT23" s="32" t="s">
        <v>17</v>
      </c>
      <c r="AU23" s="33" t="s">
        <v>18</v>
      </c>
      <c r="AV23" s="31" t="s">
        <v>7</v>
      </c>
      <c r="AW23" s="32" t="s">
        <v>17</v>
      </c>
      <c r="AX23" s="33" t="s">
        <v>18</v>
      </c>
      <c r="AZ23" s="128" t="s">
        <v>36</v>
      </c>
      <c r="BA23" s="129"/>
      <c r="BB23" s="130"/>
      <c r="BC23" s="33" t="s">
        <v>7</v>
      </c>
      <c r="BD23" s="32" t="s">
        <v>17</v>
      </c>
      <c r="BE23" s="33" t="s">
        <v>18</v>
      </c>
      <c r="BF23" s="31" t="s">
        <v>7</v>
      </c>
      <c r="BG23" s="32" t="s">
        <v>17</v>
      </c>
      <c r="BH23" s="33" t="s">
        <v>18</v>
      </c>
    </row>
    <row r="24" spans="1:60" x14ac:dyDescent="0.2">
      <c r="A24" s="3">
        <v>23</v>
      </c>
      <c r="B24" s="73">
        <v>44205</v>
      </c>
      <c r="C24" s="42">
        <v>7256</v>
      </c>
      <c r="D24" s="72">
        <f t="shared" ca="1" si="0"/>
        <v>673</v>
      </c>
      <c r="E24" s="75">
        <f t="shared" ca="1" si="1"/>
        <v>491.42857142857144</v>
      </c>
      <c r="F24" s="42" t="s">
        <v>5</v>
      </c>
      <c r="G24" s="72">
        <f ca="1">IF(B23&lt;TODAY(), AVERAGE(A$9:A24), "NA")</f>
        <v>15.5</v>
      </c>
      <c r="H24" s="75">
        <f ca="1">IF(B23&lt;TODAY(), AVERAGE(E$9:E24), "NA")</f>
        <v>291.49107142857139</v>
      </c>
      <c r="I24" s="82">
        <f ca="1">IF(B23&lt;TODAY(), (SUMPRODUCT(A$9:A24,E$9:E24) - G24*SUM(E$9:E24) - H24*SUM(A$9:A24) + (A24-7)*G24*H24)/(SUMPRODUCT(A$9:A24,A$9:A24) - 2*G24*SUM(A$9:A24) + (A24-7)*G24*G24), "NA")</f>
        <v>15.923739495798337</v>
      </c>
      <c r="J24" s="96">
        <f t="shared" ca="1" si="2"/>
        <v>44.673109243697155</v>
      </c>
      <c r="L24" s="131" t="s">
        <v>3</v>
      </c>
      <c r="M24" s="132"/>
      <c r="N24" s="28">
        <v>44250</v>
      </c>
      <c r="O24" s="99" t="s">
        <v>38</v>
      </c>
      <c r="P24" s="26">
        <v>44249</v>
      </c>
      <c r="Q24" s="34">
        <v>0</v>
      </c>
      <c r="R24" s="52" t="s">
        <v>39</v>
      </c>
      <c r="S24" s="26">
        <v>44260</v>
      </c>
      <c r="T24" s="34">
        <v>10</v>
      </c>
      <c r="U24" s="48"/>
      <c r="V24" s="131" t="s">
        <v>3</v>
      </c>
      <c r="W24" s="132"/>
      <c r="X24" s="28">
        <v>44250</v>
      </c>
      <c r="Y24" s="99" t="s">
        <v>38</v>
      </c>
      <c r="Z24" s="26">
        <v>44249</v>
      </c>
      <c r="AA24" s="34">
        <v>0</v>
      </c>
      <c r="AB24" s="52" t="s">
        <v>39</v>
      </c>
      <c r="AC24" s="26">
        <v>44260</v>
      </c>
      <c r="AD24" s="34">
        <v>10</v>
      </c>
      <c r="AE24" s="48"/>
      <c r="AF24" s="131" t="s">
        <v>3</v>
      </c>
      <c r="AG24" s="132"/>
      <c r="AH24" s="28">
        <v>44250</v>
      </c>
      <c r="AI24" s="99" t="s">
        <v>38</v>
      </c>
      <c r="AJ24" s="26">
        <v>44250</v>
      </c>
      <c r="AK24" s="34">
        <v>0</v>
      </c>
      <c r="AL24" s="52" t="s">
        <v>39</v>
      </c>
      <c r="AM24" s="26">
        <v>44260</v>
      </c>
      <c r="AN24" s="34">
        <v>10</v>
      </c>
      <c r="AO24" s="48"/>
      <c r="AP24" s="131" t="s">
        <v>3</v>
      </c>
      <c r="AQ24" s="132"/>
      <c r="AR24" s="28">
        <v>44250</v>
      </c>
      <c r="AS24" s="99" t="s">
        <v>38</v>
      </c>
      <c r="AT24" s="26">
        <v>44249</v>
      </c>
      <c r="AU24" s="34">
        <v>0</v>
      </c>
      <c r="AV24" s="52" t="s">
        <v>39</v>
      </c>
      <c r="AW24" s="26">
        <v>44260</v>
      </c>
      <c r="AX24" s="34">
        <v>10</v>
      </c>
      <c r="AZ24" s="131" t="s">
        <v>3</v>
      </c>
      <c r="BA24" s="132"/>
      <c r="BB24" s="28">
        <v>44250</v>
      </c>
      <c r="BC24" s="99" t="s">
        <v>38</v>
      </c>
      <c r="BD24" s="26">
        <v>44249</v>
      </c>
      <c r="BE24" s="34">
        <v>0</v>
      </c>
      <c r="BF24" s="52" t="s">
        <v>39</v>
      </c>
      <c r="BG24" s="26">
        <v>44260</v>
      </c>
      <c r="BH24" s="34">
        <v>10</v>
      </c>
    </row>
    <row r="25" spans="1:60" x14ac:dyDescent="0.2">
      <c r="A25" s="3">
        <v>24</v>
      </c>
      <c r="B25" s="73">
        <v>44206</v>
      </c>
      <c r="C25" s="42">
        <v>8019</v>
      </c>
      <c r="D25" s="72">
        <f t="shared" ca="1" si="0"/>
        <v>763</v>
      </c>
      <c r="E25" s="75">
        <f t="shared" ca="1" si="1"/>
        <v>594.14285714285711</v>
      </c>
      <c r="F25" s="42" t="s">
        <v>5</v>
      </c>
      <c r="G25" s="72">
        <f ca="1">IF(B24&lt;TODAY(), AVERAGE(A$9:A25), "NA")</f>
        <v>16</v>
      </c>
      <c r="H25" s="75">
        <f ca="1">IF(B24&lt;TODAY(), AVERAGE(E$9:E25), "NA")</f>
        <v>309.29411764705878</v>
      </c>
      <c r="I25" s="82">
        <f ca="1">IF(B24&lt;TODAY(), (SUMPRODUCT(A$9:A25,E$9:E25) - G25*SUM(E$9:E25) - H25*SUM(A$9:A25) + (A25-7)*G25*H25)/(SUMPRODUCT(A$9:A25,A$9:A25) - 2*G25*SUM(A$9:A25) + (A25-7)*G25*G25), "NA")</f>
        <v>19.20413165266109</v>
      </c>
      <c r="J25" s="96">
        <f t="shared" ca="1" si="2"/>
        <v>2.028011204481345</v>
      </c>
      <c r="L25" s="125" t="s">
        <v>19</v>
      </c>
      <c r="M25" s="126"/>
      <c r="N25" s="29">
        <v>1365.8198571428572</v>
      </c>
      <c r="O25" s="36" t="s">
        <v>20</v>
      </c>
      <c r="P25" s="24">
        <v>44307</v>
      </c>
      <c r="Q25" s="36">
        <v>57</v>
      </c>
      <c r="R25" s="35" t="s">
        <v>10</v>
      </c>
      <c r="S25" s="24">
        <v>44337</v>
      </c>
      <c r="T25" s="36">
        <v>87</v>
      </c>
      <c r="U25" s="48"/>
      <c r="V25" s="125" t="s">
        <v>19</v>
      </c>
      <c r="W25" s="126"/>
      <c r="X25" s="29">
        <v>1365.8198571428572</v>
      </c>
      <c r="Y25" s="36" t="s">
        <v>20</v>
      </c>
      <c r="Z25" s="24">
        <v>44294</v>
      </c>
      <c r="AA25" s="36">
        <v>44</v>
      </c>
      <c r="AB25" s="35" t="s">
        <v>10</v>
      </c>
      <c r="AC25" s="24">
        <v>44316</v>
      </c>
      <c r="AD25" s="36">
        <v>66</v>
      </c>
      <c r="AE25" s="48"/>
      <c r="AF25" s="125" t="s">
        <v>19</v>
      </c>
      <c r="AG25" s="126"/>
      <c r="AH25" s="29">
        <v>1365.8198571428572</v>
      </c>
      <c r="AI25" s="36" t="s">
        <v>20</v>
      </c>
      <c r="AJ25" s="24">
        <v>44309</v>
      </c>
      <c r="AK25" s="36">
        <v>59</v>
      </c>
      <c r="AL25" s="35" t="s">
        <v>10</v>
      </c>
      <c r="AM25" s="24">
        <v>44343</v>
      </c>
      <c r="AN25" s="36">
        <v>93</v>
      </c>
      <c r="AO25" s="48"/>
      <c r="AP25" s="125" t="s">
        <v>19</v>
      </c>
      <c r="AQ25" s="126"/>
      <c r="AR25" s="29">
        <v>1365.8198571428572</v>
      </c>
      <c r="AS25" s="36" t="s">
        <v>20</v>
      </c>
      <c r="AT25" s="24">
        <v>44292</v>
      </c>
      <c r="AU25" s="36">
        <v>42</v>
      </c>
      <c r="AV25" s="35" t="s">
        <v>10</v>
      </c>
      <c r="AW25" s="24">
        <v>44309</v>
      </c>
      <c r="AX25" s="36">
        <v>59</v>
      </c>
      <c r="AZ25" s="125" t="s">
        <v>19</v>
      </c>
      <c r="BA25" s="126"/>
      <c r="BB25" s="29">
        <v>1365.8198571428572</v>
      </c>
      <c r="BC25" s="36" t="s">
        <v>20</v>
      </c>
      <c r="BD25" s="24">
        <v>44291</v>
      </c>
      <c r="BE25" s="36">
        <v>41</v>
      </c>
      <c r="BF25" s="35" t="s">
        <v>10</v>
      </c>
      <c r="BG25" s="24">
        <v>44302</v>
      </c>
      <c r="BH25" s="36">
        <v>52</v>
      </c>
    </row>
    <row r="26" spans="1:60" x14ac:dyDescent="0.2">
      <c r="A26" s="3">
        <v>25</v>
      </c>
      <c r="B26" s="73">
        <v>44207</v>
      </c>
      <c r="C26" s="42">
        <v>9269</v>
      </c>
      <c r="D26" s="72">
        <f t="shared" ca="1" si="0"/>
        <v>1250</v>
      </c>
      <c r="E26" s="75">
        <f t="shared" ca="1" si="1"/>
        <v>725.14285714285711</v>
      </c>
      <c r="F26" s="42" t="s">
        <v>5</v>
      </c>
      <c r="G26" s="72">
        <f ca="1">IF(B25&lt;TODAY(), AVERAGE(A$9:A26), "NA")</f>
        <v>16.5</v>
      </c>
      <c r="H26" s="75">
        <f ca="1">IF(B25&lt;TODAY(), AVERAGE(E$9:E26), "NA")</f>
        <v>332.39682539682531</v>
      </c>
      <c r="I26" s="82">
        <f ca="1">IF(B25&lt;TODAY(), (SUMPRODUCT(A$9:A26,E$9:E26) - G26*SUM(E$9:E26) - H26*SUM(A$9:A26) + (A26-7)*G26*H26)/(SUMPRODUCT(A$9:A26,A$9:A26) - 2*G26*SUM(A$9:A26) + (A26-7)*G26*G26), "NA")</f>
        <v>23.46749226006192</v>
      </c>
      <c r="J26" s="96">
        <f t="shared" ca="1" si="2"/>
        <v>-54.816796894196386</v>
      </c>
      <c r="L26" s="120" t="s">
        <v>130</v>
      </c>
      <c r="M26" s="121"/>
      <c r="N26" s="38">
        <v>67</v>
      </c>
      <c r="O26" s="105" t="s">
        <v>21</v>
      </c>
      <c r="P26" s="106">
        <v>44400</v>
      </c>
      <c r="Q26" s="105">
        <v>150</v>
      </c>
      <c r="R26" s="107" t="s">
        <v>8</v>
      </c>
      <c r="S26" s="106">
        <v>44453</v>
      </c>
      <c r="T26" s="105">
        <v>203</v>
      </c>
      <c r="U26" s="109"/>
      <c r="V26" s="120" t="s">
        <v>128</v>
      </c>
      <c r="W26" s="121"/>
      <c r="X26" s="38">
        <v>1802.4102234192037</v>
      </c>
      <c r="Y26" s="105" t="s">
        <v>21</v>
      </c>
      <c r="Z26" s="106">
        <v>44370</v>
      </c>
      <c r="AA26" s="105">
        <v>120</v>
      </c>
      <c r="AB26" s="107" t="s">
        <v>8</v>
      </c>
      <c r="AC26" s="106">
        <v>44405</v>
      </c>
      <c r="AD26" s="105">
        <v>155</v>
      </c>
      <c r="AE26" s="109"/>
      <c r="AF26" s="120" t="s">
        <v>128</v>
      </c>
      <c r="AG26" s="121"/>
      <c r="AH26" s="38">
        <v>1250</v>
      </c>
      <c r="AI26" s="105" t="s">
        <v>21</v>
      </c>
      <c r="AJ26" s="106">
        <v>44410</v>
      </c>
      <c r="AK26" s="105">
        <v>160</v>
      </c>
      <c r="AL26" s="107" t="s">
        <v>8</v>
      </c>
      <c r="AM26" s="106">
        <v>44470</v>
      </c>
      <c r="AN26" s="105">
        <v>220</v>
      </c>
      <c r="AO26" s="109"/>
      <c r="AP26" s="120" t="s">
        <v>128</v>
      </c>
      <c r="AQ26" s="121"/>
      <c r="AR26" s="38">
        <v>2000</v>
      </c>
      <c r="AS26" s="105" t="s">
        <v>21</v>
      </c>
      <c r="AT26" s="106">
        <v>44355</v>
      </c>
      <c r="AU26" s="105">
        <v>105</v>
      </c>
      <c r="AV26" s="107" t="s">
        <v>8</v>
      </c>
      <c r="AW26" s="106">
        <v>44391</v>
      </c>
      <c r="AX26" s="105">
        <v>141</v>
      </c>
      <c r="AY26" s="108"/>
      <c r="AZ26" s="120" t="s">
        <v>128</v>
      </c>
      <c r="BA26" s="121"/>
      <c r="BB26" s="38">
        <v>3000</v>
      </c>
      <c r="BC26" s="105" t="s">
        <v>21</v>
      </c>
      <c r="BD26" s="106">
        <v>44335</v>
      </c>
      <c r="BE26" s="105">
        <v>85</v>
      </c>
      <c r="BF26" s="107" t="s">
        <v>8</v>
      </c>
      <c r="BG26" s="106">
        <v>44357</v>
      </c>
      <c r="BH26" s="105">
        <v>107</v>
      </c>
    </row>
    <row r="27" spans="1:60" x14ac:dyDescent="0.2">
      <c r="A27" s="3">
        <v>26</v>
      </c>
      <c r="B27" s="73">
        <v>44208</v>
      </c>
      <c r="C27" s="42">
        <v>9944</v>
      </c>
      <c r="D27" s="72">
        <f t="shared" ca="1" si="0"/>
        <v>675</v>
      </c>
      <c r="E27" s="75">
        <f t="shared" ca="1" si="1"/>
        <v>766.14285714285711</v>
      </c>
      <c r="F27" s="42" t="s">
        <v>5</v>
      </c>
      <c r="G27" s="72">
        <f ca="1">IF(B26&lt;TODAY(), AVERAGE(A$9:A27), "NA")</f>
        <v>17</v>
      </c>
      <c r="H27" s="75">
        <f ca="1">IF(B26&lt;TODAY(), AVERAGE(E$9:E27), "NA")</f>
        <v>355.22556390977434</v>
      </c>
      <c r="I27" s="82">
        <f ca="1">IF(B26&lt;TODAY(), (SUMPRODUCT(A$9:A27,E$9:E27) - G27*SUM(E$9:E27) - H27*SUM(A$9:A27) + (A27-7)*G27*H27)/(SUMPRODUCT(A$9:A27,A$9:A27) - 2*G27*SUM(A$9:A27) + (A27-7)*G27*G27), "NA")</f>
        <v>26.795989974937378</v>
      </c>
      <c r="J27" s="96">
        <f t="shared" ca="1" si="2"/>
        <v>-100.30626566416106</v>
      </c>
      <c r="L27" s="125" t="s">
        <v>131</v>
      </c>
      <c r="M27" s="126"/>
      <c r="N27" s="97">
        <v>27.449647767236936</v>
      </c>
      <c r="O27" s="36" t="s">
        <v>22</v>
      </c>
      <c r="P27" s="24">
        <v>44495</v>
      </c>
      <c r="Q27" s="36">
        <v>245</v>
      </c>
      <c r="R27" s="35" t="s">
        <v>9</v>
      </c>
      <c r="S27" s="24">
        <v>44577</v>
      </c>
      <c r="T27" s="36">
        <v>327</v>
      </c>
      <c r="U27" s="48"/>
      <c r="V27" s="125" t="s">
        <v>129</v>
      </c>
      <c r="W27" s="126"/>
      <c r="X27" s="38">
        <v>0</v>
      </c>
      <c r="Y27" s="36" t="s">
        <v>22</v>
      </c>
      <c r="Z27" s="24">
        <v>44437</v>
      </c>
      <c r="AA27" s="36">
        <v>187</v>
      </c>
      <c r="AB27" s="35" t="s">
        <v>9</v>
      </c>
      <c r="AC27" s="24">
        <v>44496</v>
      </c>
      <c r="AD27" s="36">
        <v>246</v>
      </c>
      <c r="AE27" s="48"/>
      <c r="AF27" s="125" t="s">
        <v>129</v>
      </c>
      <c r="AG27" s="126"/>
      <c r="AH27" s="38">
        <v>0</v>
      </c>
      <c r="AI27" s="36" t="s">
        <v>22</v>
      </c>
      <c r="AJ27" s="24">
        <v>44515</v>
      </c>
      <c r="AK27" s="36">
        <v>265</v>
      </c>
      <c r="AL27" s="35" t="s">
        <v>9</v>
      </c>
      <c r="AM27" s="24">
        <v>44599</v>
      </c>
      <c r="AN27" s="36">
        <v>349</v>
      </c>
      <c r="AO27" s="48"/>
      <c r="AP27" s="125" t="s">
        <v>129</v>
      </c>
      <c r="AQ27" s="126"/>
      <c r="AR27" s="38">
        <v>8</v>
      </c>
      <c r="AS27" s="36" t="s">
        <v>22</v>
      </c>
      <c r="AT27" s="24">
        <v>44422</v>
      </c>
      <c r="AU27" s="36">
        <v>172</v>
      </c>
      <c r="AV27" s="35" t="s">
        <v>9</v>
      </c>
      <c r="AW27" s="24">
        <v>44476</v>
      </c>
      <c r="AX27" s="36">
        <v>226</v>
      </c>
      <c r="AZ27" s="125" t="s">
        <v>129</v>
      </c>
      <c r="BA27" s="126"/>
      <c r="BB27" s="38">
        <v>44</v>
      </c>
      <c r="BC27" s="36" t="s">
        <v>22</v>
      </c>
      <c r="BD27" s="24">
        <v>44377</v>
      </c>
      <c r="BE27" s="36">
        <v>127</v>
      </c>
      <c r="BF27" s="35" t="s">
        <v>9</v>
      </c>
      <c r="BG27" s="24">
        <v>44412</v>
      </c>
      <c r="BH27" s="36">
        <v>162</v>
      </c>
    </row>
    <row r="28" spans="1:60" x14ac:dyDescent="0.2">
      <c r="A28" s="3">
        <v>27</v>
      </c>
      <c r="B28" s="73">
        <v>44209</v>
      </c>
      <c r="C28" s="42">
        <v>10789</v>
      </c>
      <c r="D28" s="72">
        <f t="shared" ca="1" si="0"/>
        <v>845</v>
      </c>
      <c r="E28" s="75">
        <f t="shared" ca="1" si="1"/>
        <v>825.71428571428567</v>
      </c>
      <c r="F28" s="42" t="s">
        <v>5</v>
      </c>
      <c r="G28" s="72">
        <f ca="1">IF(B27&lt;TODAY(), AVERAGE(A$9:A28), "NA")</f>
        <v>17.5</v>
      </c>
      <c r="H28" s="75">
        <f ca="1">IF(B27&lt;TODAY(), AVERAGE(E$9:E28), "NA")</f>
        <v>378.74999999999989</v>
      </c>
      <c r="I28" s="82">
        <f ca="1">IF(B27&lt;TODAY(), (SUMPRODUCT(A$9:A28,E$9:E28) - G28*SUM(E$9:E28) - H28*SUM(A$9:A28) + (A28-7)*G28*H28)/(SUMPRODUCT(A$9:A28,A$9:A28) - 2*G28*SUM(A$9:A28) + (A28-7)*G28*G28), "NA")</f>
        <v>29.689258861439338</v>
      </c>
      <c r="J28" s="96">
        <f t="shared" ca="1" si="2"/>
        <v>-140.81203007518855</v>
      </c>
      <c r="L28" s="122" t="s">
        <v>132</v>
      </c>
      <c r="M28" s="123"/>
      <c r="N28" s="98">
        <v>-36.716176985670813</v>
      </c>
      <c r="O28" s="19" t="s">
        <v>40</v>
      </c>
      <c r="P28" s="25">
        <v>44275</v>
      </c>
      <c r="Q28" s="37">
        <v>25</v>
      </c>
      <c r="R28" s="27" t="s">
        <v>26</v>
      </c>
      <c r="S28" s="25">
        <v>44693</v>
      </c>
      <c r="T28" s="37">
        <v>443</v>
      </c>
      <c r="U28" s="48"/>
      <c r="V28" s="122" t="s">
        <v>133</v>
      </c>
      <c r="W28" s="123"/>
      <c r="X28" s="19">
        <v>1802.4102234192037</v>
      </c>
      <c r="Y28" s="19" t="s">
        <v>40</v>
      </c>
      <c r="Z28" s="25">
        <v>44268</v>
      </c>
      <c r="AA28" s="37">
        <v>18</v>
      </c>
      <c r="AB28" s="27" t="s">
        <v>26</v>
      </c>
      <c r="AC28" s="25">
        <v>44585</v>
      </c>
      <c r="AD28" s="37">
        <v>335</v>
      </c>
      <c r="AE28" s="48"/>
      <c r="AF28" s="122" t="s">
        <v>133</v>
      </c>
      <c r="AG28" s="123"/>
      <c r="AH28" s="19">
        <v>1250</v>
      </c>
      <c r="AI28" s="19" t="s">
        <v>40</v>
      </c>
      <c r="AJ28" s="25">
        <v>44277</v>
      </c>
      <c r="AK28" s="37">
        <v>27</v>
      </c>
      <c r="AL28" s="27" t="s">
        <v>26</v>
      </c>
      <c r="AM28" s="25">
        <v>44735</v>
      </c>
      <c r="AN28" s="37">
        <v>485</v>
      </c>
      <c r="AO28" s="48"/>
      <c r="AP28" s="122" t="s">
        <v>133</v>
      </c>
      <c r="AQ28" s="123"/>
      <c r="AR28" s="19">
        <v>1802.4102234192037</v>
      </c>
      <c r="AS28" s="19" t="s">
        <v>40</v>
      </c>
      <c r="AT28" s="25">
        <v>44267</v>
      </c>
      <c r="AU28" s="37">
        <v>17</v>
      </c>
      <c r="AV28" s="27" t="s">
        <v>26</v>
      </c>
      <c r="AW28" s="25">
        <v>44561</v>
      </c>
      <c r="AX28" s="37">
        <v>311</v>
      </c>
      <c r="AZ28" s="122" t="s">
        <v>133</v>
      </c>
      <c r="BA28" s="123"/>
      <c r="BB28" s="19">
        <v>1802.4102234192037</v>
      </c>
      <c r="BC28" s="19" t="s">
        <v>40</v>
      </c>
      <c r="BD28" s="25">
        <v>44266</v>
      </c>
      <c r="BE28" s="37">
        <v>16</v>
      </c>
      <c r="BF28" s="27" t="s">
        <v>26</v>
      </c>
      <c r="BG28" s="25">
        <v>44468</v>
      </c>
      <c r="BH28" s="37">
        <v>218</v>
      </c>
    </row>
    <row r="29" spans="1:60" x14ac:dyDescent="0.2">
      <c r="A29" s="3">
        <v>28</v>
      </c>
      <c r="B29" s="73">
        <v>44210</v>
      </c>
      <c r="C29" s="42">
        <v>11867</v>
      </c>
      <c r="D29" s="72">
        <f t="shared" ca="1" si="0"/>
        <v>1078</v>
      </c>
      <c r="E29" s="75">
        <f t="shared" ca="1" si="1"/>
        <v>869.14285714285711</v>
      </c>
      <c r="F29" s="42" t="s">
        <v>5</v>
      </c>
      <c r="G29" s="72">
        <f ca="1">IF(B28&lt;TODAY(), AVERAGE(A$9:A29), "NA")</f>
        <v>18</v>
      </c>
      <c r="H29" s="75">
        <f ca="1">IF(B28&lt;TODAY(), AVERAGE(E$9:E29), "NA")</f>
        <v>402.10204081632645</v>
      </c>
      <c r="I29" s="82">
        <f ca="1">IF(B28&lt;TODAY(), (SUMPRODUCT(A$9:A29,E$9:E29) - G29*SUM(E$9:E29) - H29*SUM(A$9:A29) + (A29-7)*G29*H29)/(SUMPRODUCT(A$9:A29,A$9:A29) - 2*G29*SUM(A$9:A29) + (A29-7)*G29*G29), "NA")</f>
        <v>32.009461966604853</v>
      </c>
      <c r="J29" s="96">
        <f t="shared" ca="1" si="2"/>
        <v>-174.06827458256095</v>
      </c>
      <c r="L29" s="101"/>
      <c r="M29" s="101"/>
      <c r="N29" s="101"/>
      <c r="O29" s="101"/>
      <c r="P29" s="101"/>
      <c r="Q29" s="101"/>
      <c r="R29" s="101"/>
      <c r="S29" s="101"/>
      <c r="T29" s="101"/>
      <c r="U29" s="94"/>
      <c r="W29" s="101"/>
      <c r="X29" s="101"/>
      <c r="Y29" s="101"/>
      <c r="Z29" s="101"/>
      <c r="AA29" s="101"/>
      <c r="AB29" s="101"/>
      <c r="AC29" s="101"/>
      <c r="AD29" s="101"/>
      <c r="AE29" s="101"/>
      <c r="AG29" s="101"/>
      <c r="AH29" s="101"/>
      <c r="AI29" s="101"/>
      <c r="AJ29" s="101"/>
      <c r="AK29" s="101"/>
      <c r="AL29" s="101"/>
      <c r="AM29" s="101"/>
      <c r="AN29" s="101"/>
      <c r="AO29" s="101"/>
      <c r="AQ29" s="60"/>
      <c r="AR29" s="60"/>
      <c r="AS29" s="60"/>
      <c r="AT29" s="60"/>
      <c r="AU29" s="60"/>
      <c r="AV29" s="60"/>
      <c r="AW29" s="60"/>
      <c r="AX29" s="60"/>
      <c r="AY29" s="60"/>
      <c r="BA29" s="60"/>
      <c r="BB29" s="60"/>
      <c r="BC29" s="60"/>
      <c r="BD29" s="60"/>
      <c r="BE29" s="60"/>
      <c r="BF29" s="60"/>
      <c r="BG29" s="60"/>
      <c r="BH29" s="60"/>
    </row>
    <row r="30" spans="1:60" x14ac:dyDescent="0.2">
      <c r="A30" s="3">
        <v>29</v>
      </c>
      <c r="B30" s="73">
        <v>44211</v>
      </c>
      <c r="C30" s="42">
        <v>12961</v>
      </c>
      <c r="D30" s="72">
        <f t="shared" ca="1" si="0"/>
        <v>1094</v>
      </c>
      <c r="E30" s="75">
        <f t="shared" ca="1" si="1"/>
        <v>911.14285714285711</v>
      </c>
      <c r="F30" s="42" t="s">
        <v>5</v>
      </c>
      <c r="G30" s="72">
        <f ca="1">IF(B29&lt;TODAY(), AVERAGE(A$9:A30), "NA")</f>
        <v>18.5</v>
      </c>
      <c r="H30" s="75">
        <f ca="1">IF(B29&lt;TODAY(), AVERAGE(E$9:E30), "NA")</f>
        <v>425.24025974025966</v>
      </c>
      <c r="I30" s="82">
        <f ca="1">IF(B29&lt;TODAY(), (SUMPRODUCT(A$9:A30,E$9:E30) - G30*SUM(E$9:E30) - H30*SUM(A$9:A30) + (A30-7)*G30*H30)/(SUMPRODUCT(A$9:A30,A$9:A30) - 2*G30*SUM(A$9:A30) + (A30-7)*G30*G30), "NA")</f>
        <v>33.870371864160724</v>
      </c>
      <c r="J30" s="96">
        <f t="shared" ca="1" si="2"/>
        <v>-201.36161974671376</v>
      </c>
      <c r="L30" s="127" t="str">
        <f>CONCATENATE("Vaccination schedule based on 7 day average daily doses given as of ", MONTH(N32-1), "/", DAY(N32-1), "/", YEAR(N32-1))</f>
        <v>Vaccination schedule based on 7 day average daily doses given as of 2/21/2021</v>
      </c>
      <c r="M30" s="127"/>
      <c r="N30" s="127"/>
      <c r="O30" s="127"/>
      <c r="P30" s="127"/>
      <c r="Q30" s="127"/>
      <c r="R30" s="127"/>
      <c r="S30" s="127"/>
      <c r="T30" s="127"/>
      <c r="U30" s="90"/>
      <c r="V30" s="127" t="str">
        <f>CONCATENATE("Vaccination schedule based on hitting the predicted average of ", FIXED(1000*X34, -3), " doses per day as of ",  MONTH(N32-1), "/", DAY(N32-1), "/", YEAR(N32-1))</f>
        <v>Vaccination schedule based on hitting the predicted average of 1,805,000 doses per day as of 2/21/2021</v>
      </c>
      <c r="W30" s="127"/>
      <c r="X30" s="127"/>
      <c r="Y30" s="127"/>
      <c r="Z30" s="127"/>
      <c r="AA30" s="127"/>
      <c r="AB30" s="127"/>
      <c r="AC30" s="127"/>
      <c r="AD30" s="127"/>
      <c r="AE30" s="100"/>
      <c r="AF30" s="127" t="str">
        <f>CONCATENATE("Vaccination schedule based on hitting target of ", FIXED(1000*AH34,0), " doses per day")</f>
        <v>Vaccination schedule based on hitting target of 1,250,000 doses per day</v>
      </c>
      <c r="AG30" s="127"/>
      <c r="AH30" s="127"/>
      <c r="AI30" s="127"/>
      <c r="AJ30" s="127"/>
      <c r="AK30" s="127"/>
      <c r="AL30" s="127"/>
      <c r="AM30" s="127"/>
      <c r="AN30" s="127"/>
      <c r="AO30" s="100"/>
      <c r="AP30" s="127" t="str">
        <f>CONCATENATE("Vaccination schedule based on hitting target of ", FIXED(1000*AR34,0), " doses per day")</f>
        <v>Vaccination schedule based on hitting target of 2,000,000 doses per day</v>
      </c>
      <c r="AQ30" s="127"/>
      <c r="AR30" s="127"/>
      <c r="AS30" s="127"/>
      <c r="AT30" s="127"/>
      <c r="AU30" s="127"/>
      <c r="AV30" s="127"/>
      <c r="AW30" s="127"/>
      <c r="AX30" s="127"/>
      <c r="AZ30" s="127" t="str">
        <f>CONCATENATE("Vaccination schedule based on hitting target of ", FIXED(1000*BB34,0), " doses per day")</f>
        <v>Vaccination schedule based on hitting target of 3,000,000 doses per day</v>
      </c>
      <c r="BA30" s="127"/>
      <c r="BB30" s="127"/>
      <c r="BC30" s="127"/>
      <c r="BD30" s="127"/>
      <c r="BE30" s="127"/>
      <c r="BF30" s="127"/>
      <c r="BG30" s="127"/>
      <c r="BH30" s="127"/>
    </row>
    <row r="31" spans="1:60" x14ac:dyDescent="0.2">
      <c r="A31" s="3">
        <v>30</v>
      </c>
      <c r="B31" s="73">
        <v>44212</v>
      </c>
      <c r="C31" s="42">
        <v>13669</v>
      </c>
      <c r="D31" s="72">
        <f t="shared" ca="1" si="0"/>
        <v>708</v>
      </c>
      <c r="E31" s="75">
        <f t="shared" ca="1" si="1"/>
        <v>916.14285714285711</v>
      </c>
      <c r="F31" s="42" t="s">
        <v>5</v>
      </c>
      <c r="G31" s="72">
        <f ca="1">IF(B30&lt;TODAY(), AVERAGE(A$9:A31), "NA")</f>
        <v>19</v>
      </c>
      <c r="H31" s="75">
        <f ca="1">IF(B30&lt;TODAY(), AVERAGE(E$9:E31), "NA")</f>
        <v>446.58385093167692</v>
      </c>
      <c r="I31" s="82">
        <f ca="1">IF(B30&lt;TODAY(), (SUMPRODUCT(A$9:A31,E$9:E31) - G31*SUM(E$9:E31) - H31*SUM(A$9:A31) + (A31-7)*G31*H31)/(SUMPRODUCT(A$9:A31,A$9:A31) - 2*G31*SUM(A$9:A31) + (A31-7)*G31*G31), "NA")</f>
        <v>34.97247317899496</v>
      </c>
      <c r="J31" s="96">
        <f t="shared" ca="1" si="2"/>
        <v>-217.89313946922732</v>
      </c>
      <c r="L31" s="134" t="s">
        <v>36</v>
      </c>
      <c r="M31" s="135"/>
      <c r="N31" s="136"/>
      <c r="O31" s="31" t="s">
        <v>7</v>
      </c>
      <c r="P31" s="32" t="s">
        <v>17</v>
      </c>
      <c r="Q31" s="33" t="s">
        <v>18</v>
      </c>
      <c r="R31" s="31" t="s">
        <v>7</v>
      </c>
      <c r="S31" s="32" t="s">
        <v>17</v>
      </c>
      <c r="T31" s="33" t="s">
        <v>18</v>
      </c>
      <c r="U31" s="48"/>
      <c r="V31" s="128" t="s">
        <v>36</v>
      </c>
      <c r="W31" s="129"/>
      <c r="X31" s="130"/>
      <c r="Y31" s="33" t="s">
        <v>7</v>
      </c>
      <c r="Z31" s="32" t="s">
        <v>17</v>
      </c>
      <c r="AA31" s="33" t="s">
        <v>18</v>
      </c>
      <c r="AB31" s="31" t="s">
        <v>7</v>
      </c>
      <c r="AC31" s="32" t="s">
        <v>17</v>
      </c>
      <c r="AD31" s="33" t="s">
        <v>18</v>
      </c>
      <c r="AE31" s="48"/>
      <c r="AF31" s="128" t="s">
        <v>36</v>
      </c>
      <c r="AG31" s="129"/>
      <c r="AH31" s="130"/>
      <c r="AI31" s="33" t="s">
        <v>7</v>
      </c>
      <c r="AJ31" s="32" t="s">
        <v>17</v>
      </c>
      <c r="AK31" s="33" t="s">
        <v>18</v>
      </c>
      <c r="AL31" s="31" t="s">
        <v>7</v>
      </c>
      <c r="AM31" s="32" t="s">
        <v>17</v>
      </c>
      <c r="AN31" s="33" t="s">
        <v>18</v>
      </c>
      <c r="AO31" s="48"/>
      <c r="AP31" s="128" t="s">
        <v>36</v>
      </c>
      <c r="AQ31" s="129"/>
      <c r="AR31" s="130"/>
      <c r="AS31" s="33" t="s">
        <v>7</v>
      </c>
      <c r="AT31" s="32" t="s">
        <v>17</v>
      </c>
      <c r="AU31" s="33" t="s">
        <v>18</v>
      </c>
      <c r="AV31" s="31" t="s">
        <v>7</v>
      </c>
      <c r="AW31" s="32" t="s">
        <v>17</v>
      </c>
      <c r="AX31" s="33" t="s">
        <v>18</v>
      </c>
      <c r="AZ31" s="128" t="s">
        <v>36</v>
      </c>
      <c r="BA31" s="129"/>
      <c r="BB31" s="130"/>
      <c r="BC31" s="33" t="s">
        <v>7</v>
      </c>
      <c r="BD31" s="32" t="s">
        <v>17</v>
      </c>
      <c r="BE31" s="33" t="s">
        <v>18</v>
      </c>
      <c r="BF31" s="31" t="s">
        <v>7</v>
      </c>
      <c r="BG31" s="32" t="s">
        <v>17</v>
      </c>
      <c r="BH31" s="33" t="s">
        <v>18</v>
      </c>
    </row>
    <row r="32" spans="1:60" x14ac:dyDescent="0.2">
      <c r="A32" s="3">
        <v>31</v>
      </c>
      <c r="B32" s="73">
        <v>44213</v>
      </c>
      <c r="C32" s="42">
        <v>14305</v>
      </c>
      <c r="D32" s="72">
        <f t="shared" ca="1" si="0"/>
        <v>636</v>
      </c>
      <c r="E32" s="75">
        <f t="shared" ca="1" si="1"/>
        <v>898</v>
      </c>
      <c r="F32" s="42" t="s">
        <v>5</v>
      </c>
      <c r="G32" s="72">
        <f ca="1">IF(B31&lt;TODAY(), AVERAGE(A$9:A32), "NA")</f>
        <v>19.5</v>
      </c>
      <c r="H32" s="75">
        <f ca="1">IF(B31&lt;TODAY(), AVERAGE(E$9:E32), "NA")</f>
        <v>465.39285714285705</v>
      </c>
      <c r="I32" s="82">
        <f ca="1">IF(B31&lt;TODAY(), (SUMPRODUCT(A$9:A32,E$9:E32) - G32*SUM(E$9:E32) - H32*SUM(A$9:A32) + (A32-7)*G32*H32)/(SUMPRODUCT(A$9:A32,A$9:A32) - 2*G32*SUM(A$9:A32) + (A32-7)*G32*G32), "NA")</f>
        <v>35.289937888198793</v>
      </c>
      <c r="J32" s="96">
        <f t="shared" ca="1" si="2"/>
        <v>-222.76093167701941</v>
      </c>
      <c r="L32" s="131" t="s">
        <v>3</v>
      </c>
      <c r="M32" s="132"/>
      <c r="N32" s="28">
        <v>44249</v>
      </c>
      <c r="O32" s="99" t="s">
        <v>38</v>
      </c>
      <c r="P32" s="26">
        <v>44249</v>
      </c>
      <c r="Q32" s="34">
        <v>0</v>
      </c>
      <c r="R32" s="52" t="s">
        <v>39</v>
      </c>
      <c r="S32" s="26">
        <v>44260</v>
      </c>
      <c r="T32" s="34">
        <v>11</v>
      </c>
      <c r="U32" s="48"/>
      <c r="V32" s="131" t="s">
        <v>3</v>
      </c>
      <c r="W32" s="132"/>
      <c r="X32" s="28">
        <v>44249</v>
      </c>
      <c r="Y32" s="99" t="s">
        <v>38</v>
      </c>
      <c r="Z32" s="26">
        <v>44249</v>
      </c>
      <c r="AA32" s="34">
        <v>0</v>
      </c>
      <c r="AB32" s="52" t="s">
        <v>39</v>
      </c>
      <c r="AC32" s="26">
        <v>44260</v>
      </c>
      <c r="AD32" s="34">
        <v>11</v>
      </c>
      <c r="AE32" s="48"/>
      <c r="AF32" s="131" t="s">
        <v>3</v>
      </c>
      <c r="AG32" s="132"/>
      <c r="AH32" s="28">
        <v>44249</v>
      </c>
      <c r="AI32" s="99" t="s">
        <v>38</v>
      </c>
      <c r="AJ32" s="26">
        <v>44249</v>
      </c>
      <c r="AK32" s="34">
        <v>0</v>
      </c>
      <c r="AL32" s="52" t="s">
        <v>39</v>
      </c>
      <c r="AM32" s="26">
        <v>44260</v>
      </c>
      <c r="AN32" s="34">
        <v>11</v>
      </c>
      <c r="AO32" s="48"/>
      <c r="AP32" s="131" t="s">
        <v>3</v>
      </c>
      <c r="AQ32" s="132"/>
      <c r="AR32" s="28">
        <v>44249</v>
      </c>
      <c r="AS32" s="99" t="s">
        <v>38</v>
      </c>
      <c r="AT32" s="26">
        <v>44249</v>
      </c>
      <c r="AU32" s="34">
        <v>0</v>
      </c>
      <c r="AV32" s="52" t="s">
        <v>39</v>
      </c>
      <c r="AW32" s="26">
        <v>44260</v>
      </c>
      <c r="AX32" s="34">
        <v>11</v>
      </c>
      <c r="AZ32" s="131" t="s">
        <v>3</v>
      </c>
      <c r="BA32" s="132"/>
      <c r="BB32" s="28">
        <v>44249</v>
      </c>
      <c r="BC32" s="99" t="s">
        <v>38</v>
      </c>
      <c r="BD32" s="26">
        <v>44249</v>
      </c>
      <c r="BE32" s="34">
        <v>0</v>
      </c>
      <c r="BF32" s="52" t="s">
        <v>39</v>
      </c>
      <c r="BG32" s="26">
        <v>44260</v>
      </c>
      <c r="BH32" s="34">
        <v>11</v>
      </c>
    </row>
    <row r="33" spans="1:60" x14ac:dyDescent="0.2">
      <c r="A33" s="3">
        <v>32</v>
      </c>
      <c r="B33" s="73">
        <v>44214</v>
      </c>
      <c r="C33" s="42">
        <v>14706</v>
      </c>
      <c r="D33" s="72">
        <f t="shared" ca="1" si="0"/>
        <v>401</v>
      </c>
      <c r="E33" s="75">
        <f t="shared" ca="1" si="1"/>
        <v>776.71428571428567</v>
      </c>
      <c r="F33" s="42" t="s">
        <v>5</v>
      </c>
      <c r="G33" s="72">
        <f ca="1">IF(B32&lt;TODAY(), AVERAGE(A$9:A33), "NA")</f>
        <v>20</v>
      </c>
      <c r="H33" s="75">
        <f ca="1">IF(B32&lt;TODAY(), AVERAGE(E$9:E33), "NA")</f>
        <v>477.84571428571422</v>
      </c>
      <c r="I33" s="82">
        <f ca="1">IF(B32&lt;TODAY(), (SUMPRODUCT(A$9:A33,E$9:E33) - G33*SUM(E$9:E33) - H33*SUM(A$9:A33) + (A33-7)*G33*H33)/(SUMPRODUCT(A$9:A33,A$9:A33) - 2*G33*SUM(A$9:A33) + (A33-7)*G33*G33), "NA")</f>
        <v>34.091758241758264</v>
      </c>
      <c r="J33" s="96">
        <f t="shared" ca="1" si="2"/>
        <v>-203.98945054945108</v>
      </c>
      <c r="L33" s="125" t="s">
        <v>19</v>
      </c>
      <c r="M33" s="126"/>
      <c r="N33" s="29">
        <v>1327.6365714285712</v>
      </c>
      <c r="O33" s="36" t="s">
        <v>20</v>
      </c>
      <c r="P33" s="24">
        <v>44308</v>
      </c>
      <c r="Q33" s="36">
        <v>59</v>
      </c>
      <c r="R33" s="35" t="s">
        <v>10</v>
      </c>
      <c r="S33" s="24">
        <v>44338</v>
      </c>
      <c r="T33" s="36">
        <v>89</v>
      </c>
      <c r="U33" s="48"/>
      <c r="V33" s="125" t="s">
        <v>19</v>
      </c>
      <c r="W33" s="126"/>
      <c r="X33" s="29">
        <v>1327.6365714285712</v>
      </c>
      <c r="Y33" s="36" t="s">
        <v>20</v>
      </c>
      <c r="Z33" s="24">
        <v>44294</v>
      </c>
      <c r="AA33" s="36">
        <v>45</v>
      </c>
      <c r="AB33" s="35" t="s">
        <v>10</v>
      </c>
      <c r="AC33" s="24">
        <v>44316</v>
      </c>
      <c r="AD33" s="36">
        <v>67</v>
      </c>
      <c r="AE33" s="48"/>
      <c r="AF33" s="125" t="s">
        <v>19</v>
      </c>
      <c r="AG33" s="126"/>
      <c r="AH33" s="29">
        <v>1327.6365714285712</v>
      </c>
      <c r="AI33" s="36" t="s">
        <v>20</v>
      </c>
      <c r="AJ33" s="24">
        <v>44309</v>
      </c>
      <c r="AK33" s="36">
        <v>60</v>
      </c>
      <c r="AL33" s="35" t="s">
        <v>10</v>
      </c>
      <c r="AM33" s="24">
        <v>44343</v>
      </c>
      <c r="AN33" s="36">
        <v>94</v>
      </c>
      <c r="AO33" s="48"/>
      <c r="AP33" s="125" t="s">
        <v>19</v>
      </c>
      <c r="AQ33" s="126"/>
      <c r="AR33" s="29">
        <v>1327.6365714285712</v>
      </c>
      <c r="AS33" s="36" t="s">
        <v>20</v>
      </c>
      <c r="AT33" s="24">
        <v>44291</v>
      </c>
      <c r="AU33" s="36">
        <v>42</v>
      </c>
      <c r="AV33" s="35" t="s">
        <v>10</v>
      </c>
      <c r="AW33" s="24">
        <v>44309</v>
      </c>
      <c r="AX33" s="36">
        <v>60</v>
      </c>
      <c r="AZ33" s="125" t="s">
        <v>19</v>
      </c>
      <c r="BA33" s="126"/>
      <c r="BB33" s="29">
        <v>1327.6365714285712</v>
      </c>
      <c r="BC33" s="36" t="s">
        <v>20</v>
      </c>
      <c r="BD33" s="24">
        <v>44290</v>
      </c>
      <c r="BE33" s="36">
        <v>41</v>
      </c>
      <c r="BF33" s="35" t="s">
        <v>10</v>
      </c>
      <c r="BG33" s="24">
        <v>44301</v>
      </c>
      <c r="BH33" s="36">
        <v>52</v>
      </c>
    </row>
    <row r="34" spans="1:60" x14ac:dyDescent="0.2">
      <c r="A34" s="3">
        <v>33</v>
      </c>
      <c r="B34" s="73">
        <v>44215</v>
      </c>
      <c r="C34" s="42">
        <v>15590</v>
      </c>
      <c r="D34" s="72">
        <f t="shared" ca="1" si="0"/>
        <v>884</v>
      </c>
      <c r="E34" s="75">
        <f t="shared" ca="1" si="1"/>
        <v>806.57142857142856</v>
      </c>
      <c r="F34" s="42" t="s">
        <v>5</v>
      </c>
      <c r="G34" s="72">
        <f ca="1">IF(B33&lt;TODAY(), AVERAGE(A$9:A34), "NA")</f>
        <v>20.5</v>
      </c>
      <c r="H34" s="75">
        <f ca="1">IF(B33&lt;TODAY(), AVERAGE(E$9:E34), "NA")</f>
        <v>490.48901098901092</v>
      </c>
      <c r="I34" s="82">
        <f ca="1">IF(B33&lt;TODAY(), (SUMPRODUCT(A$9:A34,E$9:E34) - G34*SUM(E$9:E34) - H34*SUM(A$9:A34) + (A34-7)*G34*H34)/(SUMPRODUCT(A$9:A34,A$9:A34) - 2*G34*SUM(A$9:A34) + (A34-7)*G34*G34), "NA")</f>
        <v>33.113406593406602</v>
      </c>
      <c r="J34" s="96">
        <f t="shared" ca="1" si="2"/>
        <v>-188.33582417582443</v>
      </c>
      <c r="L34" s="120" t="s">
        <v>130</v>
      </c>
      <c r="M34" s="121"/>
      <c r="N34" s="38">
        <v>66</v>
      </c>
      <c r="O34" s="105" t="s">
        <v>21</v>
      </c>
      <c r="P34" s="106">
        <v>44404</v>
      </c>
      <c r="Q34" s="105">
        <v>155</v>
      </c>
      <c r="R34" s="107" t="s">
        <v>8</v>
      </c>
      <c r="S34" s="106">
        <v>44455</v>
      </c>
      <c r="T34" s="105">
        <v>206</v>
      </c>
      <c r="U34" s="109"/>
      <c r="V34" s="120" t="s">
        <v>128</v>
      </c>
      <c r="W34" s="121"/>
      <c r="X34" s="38">
        <v>1804.5599225181595</v>
      </c>
      <c r="Y34" s="105" t="s">
        <v>21</v>
      </c>
      <c r="Z34" s="106">
        <v>44369</v>
      </c>
      <c r="AA34" s="105">
        <v>120</v>
      </c>
      <c r="AB34" s="107" t="s">
        <v>8</v>
      </c>
      <c r="AC34" s="106">
        <v>44405</v>
      </c>
      <c r="AD34" s="105">
        <v>156</v>
      </c>
      <c r="AE34" s="109"/>
      <c r="AF34" s="120" t="s">
        <v>128</v>
      </c>
      <c r="AG34" s="121"/>
      <c r="AH34" s="38">
        <v>1250</v>
      </c>
      <c r="AI34" s="105" t="s">
        <v>21</v>
      </c>
      <c r="AJ34" s="106">
        <v>44410</v>
      </c>
      <c r="AK34" s="105">
        <v>161</v>
      </c>
      <c r="AL34" s="107" t="s">
        <v>8</v>
      </c>
      <c r="AM34" s="106">
        <v>44470</v>
      </c>
      <c r="AN34" s="105">
        <v>221</v>
      </c>
      <c r="AO34" s="109"/>
      <c r="AP34" s="120" t="s">
        <v>128</v>
      </c>
      <c r="AQ34" s="121"/>
      <c r="AR34" s="38">
        <v>2000</v>
      </c>
      <c r="AS34" s="105" t="s">
        <v>21</v>
      </c>
      <c r="AT34" s="106">
        <v>44355</v>
      </c>
      <c r="AU34" s="105">
        <v>106</v>
      </c>
      <c r="AV34" s="107" t="s">
        <v>8</v>
      </c>
      <c r="AW34" s="106">
        <v>44390</v>
      </c>
      <c r="AX34" s="105">
        <v>141</v>
      </c>
      <c r="AY34" s="108"/>
      <c r="AZ34" s="120" t="s">
        <v>128</v>
      </c>
      <c r="BA34" s="121"/>
      <c r="BB34" s="38">
        <v>3000</v>
      </c>
      <c r="BC34" s="105" t="s">
        <v>21</v>
      </c>
      <c r="BD34" s="106">
        <v>44333</v>
      </c>
      <c r="BE34" s="105">
        <v>84</v>
      </c>
      <c r="BF34" s="107" t="s">
        <v>8</v>
      </c>
      <c r="BG34" s="106">
        <v>44356</v>
      </c>
      <c r="BH34" s="105">
        <v>107</v>
      </c>
    </row>
    <row r="35" spans="1:60" x14ac:dyDescent="0.2">
      <c r="A35" s="3">
        <v>34</v>
      </c>
      <c r="B35" s="73">
        <v>44216</v>
      </c>
      <c r="C35" s="42">
        <v>17173</v>
      </c>
      <c r="D35" s="72">
        <f t="shared" ca="1" si="0"/>
        <v>1583</v>
      </c>
      <c r="E35" s="75">
        <f t="shared" ca="1" si="1"/>
        <v>912</v>
      </c>
      <c r="F35" s="42" t="s">
        <v>5</v>
      </c>
      <c r="G35" s="72">
        <f ca="1">IF(B34&lt;TODAY(), AVERAGE(A$9:A35), "NA")</f>
        <v>21</v>
      </c>
      <c r="H35" s="75">
        <f ca="1">IF(B34&lt;TODAY(), AVERAGE(E$9:E35), "NA")</f>
        <v>506.10052910052906</v>
      </c>
      <c r="I35" s="82">
        <f ca="1">IF(B34&lt;TODAY(), (SUMPRODUCT(A$9:A35,E$9:E35) - G35*SUM(E$9:E35) - H35*SUM(A$9:A35) + (A35-7)*G35*H35)/(SUMPRODUCT(A$9:A35,A$9:A35) - 2*G35*SUM(A$9:A35) + (A35-7)*G35*G35), "NA")</f>
        <v>32.910866910866908</v>
      </c>
      <c r="J35" s="96">
        <f t="shared" ca="1" si="2"/>
        <v>-185.02767602767602</v>
      </c>
      <c r="L35" s="125" t="s">
        <v>131</v>
      </c>
      <c r="M35" s="126"/>
      <c r="N35" s="97">
        <v>28.215148117224683</v>
      </c>
      <c r="O35" s="36" t="s">
        <v>22</v>
      </c>
      <c r="P35" s="24">
        <v>44500</v>
      </c>
      <c r="Q35" s="36">
        <v>251</v>
      </c>
      <c r="R35" s="35" t="s">
        <v>9</v>
      </c>
      <c r="S35" s="24">
        <v>44584</v>
      </c>
      <c r="T35" s="36">
        <v>335</v>
      </c>
      <c r="U35" s="48"/>
      <c r="V35" s="125" t="s">
        <v>129</v>
      </c>
      <c r="W35" s="126"/>
      <c r="X35" s="38">
        <v>0</v>
      </c>
      <c r="Y35" s="36" t="s">
        <v>22</v>
      </c>
      <c r="Z35" s="24">
        <v>44436</v>
      </c>
      <c r="AA35" s="36">
        <v>187</v>
      </c>
      <c r="AB35" s="35" t="s">
        <v>9</v>
      </c>
      <c r="AC35" s="24">
        <v>44496</v>
      </c>
      <c r="AD35" s="36">
        <v>247</v>
      </c>
      <c r="AE35" s="48"/>
      <c r="AF35" s="125" t="s">
        <v>129</v>
      </c>
      <c r="AG35" s="126"/>
      <c r="AH35" s="38">
        <v>0</v>
      </c>
      <c r="AI35" s="36" t="s">
        <v>22</v>
      </c>
      <c r="AJ35" s="24">
        <v>44515</v>
      </c>
      <c r="AK35" s="36">
        <v>266</v>
      </c>
      <c r="AL35" s="35" t="s">
        <v>9</v>
      </c>
      <c r="AM35" s="24">
        <v>44599</v>
      </c>
      <c r="AN35" s="36">
        <v>350</v>
      </c>
      <c r="AO35" s="48"/>
      <c r="AP35" s="125" t="s">
        <v>129</v>
      </c>
      <c r="AQ35" s="126"/>
      <c r="AR35" s="38">
        <v>7</v>
      </c>
      <c r="AS35" s="36" t="s">
        <v>22</v>
      </c>
      <c r="AT35" s="24">
        <v>44422</v>
      </c>
      <c r="AU35" s="36">
        <v>173</v>
      </c>
      <c r="AV35" s="35" t="s">
        <v>9</v>
      </c>
      <c r="AW35" s="24">
        <v>44475</v>
      </c>
      <c r="AX35" s="36">
        <v>226</v>
      </c>
      <c r="AZ35" s="125" t="s">
        <v>129</v>
      </c>
      <c r="BA35" s="126"/>
      <c r="BB35" s="38">
        <v>43</v>
      </c>
      <c r="BC35" s="36" t="s">
        <v>22</v>
      </c>
      <c r="BD35" s="24">
        <v>44375</v>
      </c>
      <c r="BE35" s="36">
        <v>126</v>
      </c>
      <c r="BF35" s="35" t="s">
        <v>9</v>
      </c>
      <c r="BG35" s="24">
        <v>44411</v>
      </c>
      <c r="BH35" s="36">
        <v>162</v>
      </c>
    </row>
    <row r="36" spans="1:60" x14ac:dyDescent="0.2">
      <c r="A36" s="3">
        <v>35</v>
      </c>
      <c r="B36" s="73">
        <v>44217</v>
      </c>
      <c r="C36" s="42">
        <v>18447</v>
      </c>
      <c r="D36" s="72">
        <f t="shared" ca="1" si="0"/>
        <v>1274</v>
      </c>
      <c r="E36" s="75">
        <f t="shared" ca="1" si="1"/>
        <v>940</v>
      </c>
      <c r="F36" s="42" t="s">
        <v>5</v>
      </c>
      <c r="G36" s="72">
        <f ca="1">IF(B35&lt;TODAY(), AVERAGE(A$9:A36), "NA")</f>
        <v>21.5</v>
      </c>
      <c r="H36" s="75">
        <f ca="1">IF(B35&lt;TODAY(), AVERAGE(E$9:E36), "NA")</f>
        <v>521.59693877551013</v>
      </c>
      <c r="I36" s="82">
        <f ca="1">IF(B35&lt;TODAY(), (SUMPRODUCT(A$9:A36,E$9:E36) - G36*SUM(E$9:E36) - H36*SUM(A$9:A36) + (A36-7)*G36*H36)/(SUMPRODUCT(A$9:A36,A$9:A36) - 2*G36*SUM(A$9:A36) + (A36-7)*G36*G36), "NA")</f>
        <v>32.712448197669893</v>
      </c>
      <c r="J36" s="96">
        <f t="shared" ca="1" si="2"/>
        <v>-181.72069747439252</v>
      </c>
      <c r="L36" s="122" t="s">
        <v>132</v>
      </c>
      <c r="M36" s="123"/>
      <c r="N36" s="98">
        <v>-57.639853218669373</v>
      </c>
      <c r="O36" s="19" t="s">
        <v>40</v>
      </c>
      <c r="P36" s="25">
        <v>44275</v>
      </c>
      <c r="Q36" s="37">
        <v>26</v>
      </c>
      <c r="R36" s="27" t="s">
        <v>26</v>
      </c>
      <c r="S36" s="25">
        <v>44707</v>
      </c>
      <c r="T36" s="37">
        <v>458</v>
      </c>
      <c r="U36" s="48"/>
      <c r="V36" s="122" t="s">
        <v>133</v>
      </c>
      <c r="W36" s="123"/>
      <c r="X36" s="19">
        <v>1804.5599225181595</v>
      </c>
      <c r="Y36" s="19" t="s">
        <v>40</v>
      </c>
      <c r="Z36" s="25">
        <v>44268</v>
      </c>
      <c r="AA36" s="37">
        <v>19</v>
      </c>
      <c r="AB36" s="27" t="s">
        <v>26</v>
      </c>
      <c r="AC36" s="25">
        <v>44585</v>
      </c>
      <c r="AD36" s="37">
        <v>336</v>
      </c>
      <c r="AE36" s="48"/>
      <c r="AF36" s="122" t="s">
        <v>133</v>
      </c>
      <c r="AG36" s="123"/>
      <c r="AH36" s="19">
        <v>1250</v>
      </c>
      <c r="AI36" s="19" t="s">
        <v>40</v>
      </c>
      <c r="AJ36" s="25">
        <v>44277</v>
      </c>
      <c r="AK36" s="37">
        <v>28</v>
      </c>
      <c r="AL36" s="27" t="s">
        <v>26</v>
      </c>
      <c r="AM36" s="25">
        <v>44735</v>
      </c>
      <c r="AN36" s="37">
        <v>486</v>
      </c>
      <c r="AO36" s="48"/>
      <c r="AP36" s="122" t="s">
        <v>133</v>
      </c>
      <c r="AQ36" s="123"/>
      <c r="AR36" s="19">
        <v>1804.5599225181595</v>
      </c>
      <c r="AS36" s="19" t="s">
        <v>40</v>
      </c>
      <c r="AT36" s="25">
        <v>44266</v>
      </c>
      <c r="AU36" s="37">
        <v>17</v>
      </c>
      <c r="AV36" s="27" t="s">
        <v>26</v>
      </c>
      <c r="AW36" s="25">
        <v>44560</v>
      </c>
      <c r="AX36" s="37">
        <v>311</v>
      </c>
      <c r="AZ36" s="122" t="s">
        <v>133</v>
      </c>
      <c r="BA36" s="123"/>
      <c r="BB36" s="19">
        <v>1804.5599225181595</v>
      </c>
      <c r="BC36" s="19" t="s">
        <v>40</v>
      </c>
      <c r="BD36" s="25">
        <v>44266</v>
      </c>
      <c r="BE36" s="37">
        <v>17</v>
      </c>
      <c r="BF36" s="27" t="s">
        <v>26</v>
      </c>
      <c r="BG36" s="25">
        <v>44467</v>
      </c>
      <c r="BH36" s="37">
        <v>218</v>
      </c>
    </row>
    <row r="37" spans="1:60" x14ac:dyDescent="0.2">
      <c r="A37" s="3">
        <v>36</v>
      </c>
      <c r="B37" s="73">
        <v>44218</v>
      </c>
      <c r="C37" s="42">
        <v>19841.721000000001</v>
      </c>
      <c r="D37" s="72">
        <f t="shared" ca="1" si="0"/>
        <v>1394.7210000000014</v>
      </c>
      <c r="E37" s="75">
        <f t="shared" ca="1" si="1"/>
        <v>982.96014285714307</v>
      </c>
      <c r="F37" s="42" t="s">
        <v>5</v>
      </c>
      <c r="G37" s="72">
        <f ca="1">IF(B36&lt;TODAY(), AVERAGE(A$9:A37), "NA")</f>
        <v>22</v>
      </c>
      <c r="H37" s="75">
        <f ca="1">IF(B36&lt;TODAY(), AVERAGE(E$9:E37), "NA")</f>
        <v>537.50601477832504</v>
      </c>
      <c r="I37" s="82">
        <f ca="1">IF(B36&lt;TODAY(), (SUMPRODUCT(A$9:A37,E$9:E37) - G37*SUM(E$9:E37) - H37*SUM(A$9:A37) + (A37-7)*G37*H37)/(SUMPRODUCT(A$9:A37,A$9:A37) - 2*G37*SUM(A$9:A37) + (A37-7)*G37*G37), "NA")</f>
        <v>32.623018578465903</v>
      </c>
      <c r="J37" s="96">
        <f t="shared" ca="1" si="2"/>
        <v>-180.20039394792479</v>
      </c>
      <c r="L37" s="101"/>
      <c r="M37" s="101"/>
      <c r="N37" s="101"/>
      <c r="O37" s="101"/>
      <c r="P37" s="101"/>
      <c r="Q37" s="101"/>
      <c r="R37" s="101"/>
      <c r="S37" s="101"/>
      <c r="T37" s="101"/>
      <c r="U37" s="94"/>
      <c r="W37" s="101"/>
      <c r="X37" s="101"/>
      <c r="Y37" s="101"/>
      <c r="Z37" s="101"/>
      <c r="AA37" s="101"/>
      <c r="AB37" s="101"/>
      <c r="AC37" s="101"/>
      <c r="AD37" s="101"/>
      <c r="AE37" s="101"/>
      <c r="AG37" s="101"/>
      <c r="AH37" s="101"/>
      <c r="AI37" s="101"/>
      <c r="AJ37" s="101"/>
      <c r="AK37" s="101"/>
      <c r="AL37" s="101"/>
      <c r="AM37" s="101"/>
      <c r="AN37" s="101"/>
      <c r="AO37" s="101"/>
      <c r="AQ37" s="60"/>
      <c r="AR37" s="60"/>
      <c r="AS37" s="60"/>
      <c r="AT37" s="60"/>
      <c r="AU37" s="60"/>
      <c r="AV37" s="60"/>
      <c r="AW37" s="60"/>
      <c r="AX37" s="60"/>
      <c r="AY37" s="60"/>
      <c r="BA37" s="60"/>
      <c r="BB37" s="60"/>
      <c r="BC37" s="60"/>
      <c r="BD37" s="60"/>
      <c r="BE37" s="60"/>
      <c r="BF37" s="60"/>
      <c r="BG37" s="60"/>
      <c r="BH37" s="60"/>
    </row>
    <row r="38" spans="1:60" x14ac:dyDescent="0.2">
      <c r="A38" s="3">
        <v>37</v>
      </c>
      <c r="B38" s="73">
        <v>44219</v>
      </c>
      <c r="C38" s="42">
        <v>21101.275000000001</v>
      </c>
      <c r="D38" s="72">
        <f t="shared" ca="1" si="0"/>
        <v>1259.5540000000001</v>
      </c>
      <c r="E38" s="75">
        <f t="shared" ca="1" si="1"/>
        <v>1061.7535714285716</v>
      </c>
      <c r="F38" s="42" t="s">
        <v>5</v>
      </c>
      <c r="G38" s="72">
        <f ca="1">IF(B37&lt;TODAY(), AVERAGE(A$9:A38), "NA")</f>
        <v>22.5</v>
      </c>
      <c r="H38" s="75">
        <f ca="1">IF(B37&lt;TODAY(), AVERAGE(E$9:E38), "NA")</f>
        <v>554.98093333333338</v>
      </c>
      <c r="I38" s="82">
        <f ca="1">IF(B37&lt;TODAY(), (SUMPRODUCT(A$9:A38,E$9:E38) - G38*SUM(E$9:E38) - H38*SUM(A$9:A38) + (A38-7)*G38*H38)/(SUMPRODUCT(A$9:A38,A$9:A38) - 2*G38*SUM(A$9:A38) + (A38-7)*G38*G38), "NA")</f>
        <v>32.848194565390109</v>
      </c>
      <c r="J38" s="96">
        <f t="shared" ca="1" si="2"/>
        <v>-184.10344438794402</v>
      </c>
      <c r="L38" s="127" t="str">
        <f>CONCATENATE("Vaccination schedule based on 7 day average daily doses given as of ", MONTH(N40-1), "/", DAY(N40-1), "/", YEAR(N40-1))</f>
        <v>Vaccination schedule based on 7 day average daily doses given as of 2/20/2021</v>
      </c>
      <c r="M38" s="127"/>
      <c r="N38" s="127"/>
      <c r="O38" s="127"/>
      <c r="P38" s="127"/>
      <c r="Q38" s="127"/>
      <c r="R38" s="127"/>
      <c r="S38" s="127"/>
      <c r="T38" s="127"/>
      <c r="U38" s="90"/>
      <c r="V38" s="127" t="str">
        <f>CONCATENATE("Vaccination schedule based on hitting the predicted average of ", FIXED(1000*X42, -3), " doses per day as of ",  MONTH(N40-1), "/", DAY(N40-1), "/", YEAR(N40-1))</f>
        <v>Vaccination schedule based on hitting the predicted average of 1,809,000 doses per day as of 2/20/2021</v>
      </c>
      <c r="W38" s="127"/>
      <c r="X38" s="127"/>
      <c r="Y38" s="127"/>
      <c r="Z38" s="127"/>
      <c r="AA38" s="127"/>
      <c r="AB38" s="127"/>
      <c r="AC38" s="127"/>
      <c r="AD38" s="127"/>
      <c r="AE38" s="100"/>
      <c r="AF38" s="127" t="str">
        <f>CONCATENATE("Vaccination schedule based on hitting target of ", FIXED(1000*AH42,0), " doses per day")</f>
        <v>Vaccination schedule based on hitting target of 1,250,000 doses per day</v>
      </c>
      <c r="AG38" s="127"/>
      <c r="AH38" s="127"/>
      <c r="AI38" s="127"/>
      <c r="AJ38" s="127"/>
      <c r="AK38" s="127"/>
      <c r="AL38" s="127"/>
      <c r="AM38" s="127"/>
      <c r="AN38" s="127"/>
      <c r="AO38" s="100"/>
      <c r="AP38" s="127" t="str">
        <f>CONCATENATE("Vaccination schedule based on hitting target of ", FIXED(1000*AR42,0), " doses per day")</f>
        <v>Vaccination schedule based on hitting target of 2,000,000 doses per day</v>
      </c>
      <c r="AQ38" s="127"/>
      <c r="AR38" s="127"/>
      <c r="AS38" s="127"/>
      <c r="AT38" s="127"/>
      <c r="AU38" s="127"/>
      <c r="AV38" s="127"/>
      <c r="AW38" s="127"/>
      <c r="AX38" s="127"/>
      <c r="AZ38" s="127" t="str">
        <f>CONCATENATE("Vaccination schedule based on hitting target of ", FIXED(1000*BB42,0), " doses per day")</f>
        <v>Vaccination schedule based on hitting target of 3,000,000 doses per day</v>
      </c>
      <c r="BA38" s="127"/>
      <c r="BB38" s="127"/>
      <c r="BC38" s="127"/>
      <c r="BD38" s="127"/>
      <c r="BE38" s="127"/>
      <c r="BF38" s="127"/>
      <c r="BG38" s="127"/>
      <c r="BH38" s="127"/>
    </row>
    <row r="39" spans="1:60" x14ac:dyDescent="0.2">
      <c r="A39" s="3">
        <v>38</v>
      </c>
      <c r="B39" s="73">
        <v>44220</v>
      </c>
      <c r="C39" s="42">
        <v>22396.672999999999</v>
      </c>
      <c r="D39" s="72">
        <f t="shared" ca="1" si="0"/>
        <v>1295.3979999999974</v>
      </c>
      <c r="E39" s="75">
        <f t="shared" ca="1" si="1"/>
        <v>1155.9532857142856</v>
      </c>
      <c r="F39" s="42" t="s">
        <v>5</v>
      </c>
      <c r="G39" s="72">
        <f ca="1">IF(B38&lt;TODAY(), AVERAGE(A$9:A39), "NA")</f>
        <v>23</v>
      </c>
      <c r="H39" s="75">
        <f ca="1">IF(B38&lt;TODAY(), AVERAGE(E$9:E39), "NA")</f>
        <v>574.36713824884782</v>
      </c>
      <c r="I39" s="82">
        <f ca="1">IF(B38&lt;TODAY(), (SUMPRODUCT(A$9:A39,E$9:E39) - G39*SUM(E$9:E39) - H39*SUM(A$9:A39) + (A39-7)*G39*H39)/(SUMPRODUCT(A$9:A39,A$9:A39) - 2*G39*SUM(A$9:A39) + (A39-7)*G39*G39), "NA")</f>
        <v>33.40358974654378</v>
      </c>
      <c r="J39" s="96">
        <f t="shared" ca="1" si="2"/>
        <v>-193.91542592165911</v>
      </c>
      <c r="L39" s="134" t="s">
        <v>36</v>
      </c>
      <c r="M39" s="135"/>
      <c r="N39" s="136"/>
      <c r="O39" s="31" t="s">
        <v>7</v>
      </c>
      <c r="P39" s="32" t="s">
        <v>17</v>
      </c>
      <c r="Q39" s="33" t="s">
        <v>18</v>
      </c>
      <c r="R39" s="31" t="s">
        <v>7</v>
      </c>
      <c r="S39" s="32" t="s">
        <v>17</v>
      </c>
      <c r="T39" s="33" t="s">
        <v>18</v>
      </c>
      <c r="U39" s="48"/>
      <c r="V39" s="128" t="s">
        <v>36</v>
      </c>
      <c r="W39" s="129"/>
      <c r="X39" s="130"/>
      <c r="Y39" s="33" t="s">
        <v>7</v>
      </c>
      <c r="Z39" s="32" t="s">
        <v>17</v>
      </c>
      <c r="AA39" s="33" t="s">
        <v>18</v>
      </c>
      <c r="AB39" s="31" t="s">
        <v>7</v>
      </c>
      <c r="AC39" s="32" t="s">
        <v>17</v>
      </c>
      <c r="AD39" s="33" t="s">
        <v>18</v>
      </c>
      <c r="AE39" s="48"/>
      <c r="AF39" s="128" t="s">
        <v>36</v>
      </c>
      <c r="AG39" s="129"/>
      <c r="AH39" s="130"/>
      <c r="AI39" s="33" t="s">
        <v>7</v>
      </c>
      <c r="AJ39" s="32" t="s">
        <v>17</v>
      </c>
      <c r="AK39" s="33" t="s">
        <v>18</v>
      </c>
      <c r="AL39" s="31" t="s">
        <v>7</v>
      </c>
      <c r="AM39" s="32" t="s">
        <v>17</v>
      </c>
      <c r="AN39" s="33" t="s">
        <v>18</v>
      </c>
      <c r="AO39" s="48"/>
      <c r="AP39" s="128" t="s">
        <v>36</v>
      </c>
      <c r="AQ39" s="129"/>
      <c r="AR39" s="130"/>
      <c r="AS39" s="33" t="s">
        <v>7</v>
      </c>
      <c r="AT39" s="32" t="s">
        <v>17</v>
      </c>
      <c r="AU39" s="33" t="s">
        <v>18</v>
      </c>
      <c r="AV39" s="31" t="s">
        <v>7</v>
      </c>
      <c r="AW39" s="32" t="s">
        <v>17</v>
      </c>
      <c r="AX39" s="33" t="s">
        <v>18</v>
      </c>
      <c r="AZ39" s="128" t="s">
        <v>36</v>
      </c>
      <c r="BA39" s="129"/>
      <c r="BB39" s="130"/>
      <c r="BC39" s="33" t="s">
        <v>7</v>
      </c>
      <c r="BD39" s="32" t="s">
        <v>17</v>
      </c>
      <c r="BE39" s="33" t="s">
        <v>18</v>
      </c>
      <c r="BF39" s="31" t="s">
        <v>7</v>
      </c>
      <c r="BG39" s="32" t="s">
        <v>17</v>
      </c>
      <c r="BH39" s="33" t="s">
        <v>18</v>
      </c>
    </row>
    <row r="40" spans="1:60" x14ac:dyDescent="0.2">
      <c r="A40" s="3">
        <v>39</v>
      </c>
      <c r="B40" s="73">
        <v>44221</v>
      </c>
      <c r="C40" s="42">
        <v>23461.493999999999</v>
      </c>
      <c r="D40" s="72">
        <f t="shared" ref="D40:D103" ca="1" si="3">IF(B40&lt;TODAY(), C40-C39, "NA")</f>
        <v>1064.8209999999999</v>
      </c>
      <c r="E40" s="75">
        <f t="shared" ca="1" si="1"/>
        <v>1250.7848571428569</v>
      </c>
      <c r="F40" s="67">
        <v>0.56599999999999995</v>
      </c>
      <c r="G40" s="72">
        <f ca="1">IF(B39&lt;TODAY(), AVERAGE(A$9:A40), "NA")</f>
        <v>23.5</v>
      </c>
      <c r="H40" s="75">
        <f ca="1">IF(B39&lt;TODAY(), AVERAGE(E$9:E40), "NA")</f>
        <v>595.5051919642857</v>
      </c>
      <c r="I40" s="82">
        <f ca="1">IF(B39&lt;TODAY(), (SUMPRODUCT(A$9:A40,E$9:E40) - G40*SUM(E$9:E40) - H40*SUM(A$9:A40) + (A40-7)*G40*H40)/(SUMPRODUCT(A$9:A40,A$9:A40) - 2*G40*SUM(A$9:A40) + (A40-7)*G40*G40), "NA")</f>
        <v>34.210182263301192</v>
      </c>
      <c r="J40" s="96">
        <f t="shared" ca="1" si="2"/>
        <v>-208.43409122329228</v>
      </c>
      <c r="L40" s="131" t="s">
        <v>3</v>
      </c>
      <c r="M40" s="132"/>
      <c r="N40" s="28">
        <v>44248</v>
      </c>
      <c r="O40" s="99" t="s">
        <v>38</v>
      </c>
      <c r="P40" s="26">
        <v>44250</v>
      </c>
      <c r="Q40" s="34">
        <v>2</v>
      </c>
      <c r="R40" s="52" t="s">
        <v>39</v>
      </c>
      <c r="S40" s="26">
        <v>44260</v>
      </c>
      <c r="T40" s="34">
        <v>12</v>
      </c>
      <c r="U40" s="48"/>
      <c r="V40" s="131" t="s">
        <v>3</v>
      </c>
      <c r="W40" s="132"/>
      <c r="X40" s="28">
        <v>44248</v>
      </c>
      <c r="Y40" s="99" t="s">
        <v>38</v>
      </c>
      <c r="Z40" s="26">
        <v>44249</v>
      </c>
      <c r="AA40" s="34">
        <v>1</v>
      </c>
      <c r="AB40" s="52" t="s">
        <v>39</v>
      </c>
      <c r="AC40" s="26">
        <v>44260</v>
      </c>
      <c r="AD40" s="34">
        <v>12</v>
      </c>
      <c r="AE40" s="48"/>
      <c r="AF40" s="131" t="s">
        <v>3</v>
      </c>
      <c r="AG40" s="132"/>
      <c r="AH40" s="28">
        <v>44248</v>
      </c>
      <c r="AI40" s="99" t="s">
        <v>38</v>
      </c>
      <c r="AJ40" s="26">
        <v>44250</v>
      </c>
      <c r="AK40" s="34">
        <v>2</v>
      </c>
      <c r="AL40" s="52" t="s">
        <v>39</v>
      </c>
      <c r="AM40" s="26">
        <v>44260</v>
      </c>
      <c r="AN40" s="34">
        <v>12</v>
      </c>
      <c r="AO40" s="48"/>
      <c r="AP40" s="131" t="s">
        <v>3</v>
      </c>
      <c r="AQ40" s="132"/>
      <c r="AR40" s="28">
        <v>44248</v>
      </c>
      <c r="AS40" s="99" t="s">
        <v>38</v>
      </c>
      <c r="AT40" s="26">
        <v>44249</v>
      </c>
      <c r="AU40" s="34">
        <v>1</v>
      </c>
      <c r="AV40" s="52" t="s">
        <v>39</v>
      </c>
      <c r="AW40" s="26">
        <v>44260</v>
      </c>
      <c r="AX40" s="34">
        <v>12</v>
      </c>
      <c r="AZ40" s="131" t="s">
        <v>3</v>
      </c>
      <c r="BA40" s="132"/>
      <c r="BB40" s="28">
        <v>44248</v>
      </c>
      <c r="BC40" s="99" t="s">
        <v>38</v>
      </c>
      <c r="BD40" s="26">
        <v>44249</v>
      </c>
      <c r="BE40" s="34">
        <v>1</v>
      </c>
      <c r="BF40" s="52" t="s">
        <v>39</v>
      </c>
      <c r="BG40" s="26">
        <v>44260</v>
      </c>
      <c r="BH40" s="34">
        <v>12</v>
      </c>
    </row>
    <row r="41" spans="1:60" x14ac:dyDescent="0.2">
      <c r="A41" s="3">
        <v>40</v>
      </c>
      <c r="B41" s="73">
        <v>44222</v>
      </c>
      <c r="C41" s="42">
        <v>24483.819</v>
      </c>
      <c r="D41" s="72">
        <f t="shared" ca="1" si="3"/>
        <v>1022.3250000000007</v>
      </c>
      <c r="E41" s="75">
        <f t="shared" ca="1" si="1"/>
        <v>1270.5455714285713</v>
      </c>
      <c r="F41" s="67">
        <v>0.55200000000000005</v>
      </c>
      <c r="G41" s="72">
        <f ca="1">IF(B40&lt;TODAY(), AVERAGE(A$9:A41), "NA")</f>
        <v>24</v>
      </c>
      <c r="H41" s="75">
        <f ca="1">IF(B40&lt;TODAY(), AVERAGE(E$9:E41), "NA")</f>
        <v>615.96096103896105</v>
      </c>
      <c r="I41" s="82">
        <f ca="1">IF(B40&lt;TODAY(), (SUMPRODUCT(A$9:A41,E$9:E41) - G41*SUM(E$9:E41) - H41*SUM(A$9:A41) + (A41-7)*G41*H41)/(SUMPRODUCT(A$9:A41,A$9:A41) - 2*G41*SUM(A$9:A41) + (A41-7)*G41*G41), "NA")</f>
        <v>34.801478370893825</v>
      </c>
      <c r="J41" s="96">
        <f t="shared" ca="1" si="2"/>
        <v>-219.27451986249082</v>
      </c>
      <c r="L41" s="125" t="s">
        <v>19</v>
      </c>
      <c r="M41" s="126"/>
      <c r="N41" s="29">
        <v>1321.4974285714291</v>
      </c>
      <c r="O41" s="36" t="s">
        <v>20</v>
      </c>
      <c r="P41" s="24">
        <v>44308</v>
      </c>
      <c r="Q41" s="36">
        <v>60</v>
      </c>
      <c r="R41" s="35" t="s">
        <v>10</v>
      </c>
      <c r="S41" s="24">
        <v>44339</v>
      </c>
      <c r="T41" s="36">
        <v>91</v>
      </c>
      <c r="U41" s="48"/>
      <c r="V41" s="125" t="s">
        <v>19</v>
      </c>
      <c r="W41" s="126"/>
      <c r="X41" s="29">
        <v>1321.4974285714291</v>
      </c>
      <c r="Y41" s="36" t="s">
        <v>20</v>
      </c>
      <c r="Z41" s="24">
        <v>44294</v>
      </c>
      <c r="AA41" s="36">
        <v>46</v>
      </c>
      <c r="AB41" s="35" t="s">
        <v>10</v>
      </c>
      <c r="AC41" s="24">
        <v>44316</v>
      </c>
      <c r="AD41" s="36">
        <v>68</v>
      </c>
      <c r="AE41" s="48"/>
      <c r="AF41" s="125" t="s">
        <v>19</v>
      </c>
      <c r="AG41" s="126"/>
      <c r="AH41" s="29">
        <v>1321.4974285714291</v>
      </c>
      <c r="AI41" s="36" t="s">
        <v>20</v>
      </c>
      <c r="AJ41" s="24">
        <v>44309</v>
      </c>
      <c r="AK41" s="36">
        <v>61</v>
      </c>
      <c r="AL41" s="35" t="s">
        <v>10</v>
      </c>
      <c r="AM41" s="24">
        <v>44343</v>
      </c>
      <c r="AN41" s="36">
        <v>95</v>
      </c>
      <c r="AO41" s="48"/>
      <c r="AP41" s="125" t="s">
        <v>19</v>
      </c>
      <c r="AQ41" s="126"/>
      <c r="AR41" s="29">
        <v>1321.4974285714291</v>
      </c>
      <c r="AS41" s="36" t="s">
        <v>20</v>
      </c>
      <c r="AT41" s="24">
        <v>44291</v>
      </c>
      <c r="AU41" s="36">
        <v>43</v>
      </c>
      <c r="AV41" s="35" t="s">
        <v>10</v>
      </c>
      <c r="AW41" s="24">
        <v>44309</v>
      </c>
      <c r="AX41" s="36">
        <v>61</v>
      </c>
      <c r="AZ41" s="125" t="s">
        <v>19</v>
      </c>
      <c r="BA41" s="126"/>
      <c r="BB41" s="29">
        <v>1321.4974285714291</v>
      </c>
      <c r="BC41" s="36" t="s">
        <v>20</v>
      </c>
      <c r="BD41" s="24">
        <v>44290</v>
      </c>
      <c r="BE41" s="36">
        <v>42</v>
      </c>
      <c r="BF41" s="35" t="s">
        <v>10</v>
      </c>
      <c r="BG41" s="24">
        <v>44300</v>
      </c>
      <c r="BH41" s="36">
        <v>52</v>
      </c>
    </row>
    <row r="42" spans="1:60" x14ac:dyDescent="0.2">
      <c r="A42" s="3">
        <v>41</v>
      </c>
      <c r="B42" s="73">
        <v>44223</v>
      </c>
      <c r="C42" s="42">
        <v>25646.031999999999</v>
      </c>
      <c r="D42" s="72">
        <f t="shared" ca="1" si="3"/>
        <v>1162.2129999999997</v>
      </c>
      <c r="E42" s="75">
        <f t="shared" ca="1" si="1"/>
        <v>1210.4331428571427</v>
      </c>
      <c r="F42" s="67">
        <v>0.54300000000000004</v>
      </c>
      <c r="G42" s="72">
        <f ca="1">IF(B41&lt;TODAY(), AVERAGE(A$9:A42), "NA")</f>
        <v>24.5</v>
      </c>
      <c r="H42" s="75">
        <f ca="1">IF(B41&lt;TODAY(), AVERAGE(E$9:E42), "NA")</f>
        <v>633.44543697478991</v>
      </c>
      <c r="I42" s="82">
        <f ca="1">IF(B41&lt;TODAY(), (SUMPRODUCT(A$9:A42,E$9:E42) - G42*SUM(E$9:E42) - H42*SUM(A$9:A42) + (A42-7)*G42*H42)/(SUMPRODUCT(A$9:A42,A$9:A42) - 2*G42*SUM(A$9:A42) + (A42-7)*G42*G42), "NA")</f>
        <v>34.815833242387868</v>
      </c>
      <c r="J42" s="96">
        <f t="shared" ca="1" si="2"/>
        <v>-219.54247746371288</v>
      </c>
      <c r="L42" s="120" t="s">
        <v>130</v>
      </c>
      <c r="M42" s="121"/>
      <c r="N42" s="38">
        <v>65</v>
      </c>
      <c r="O42" s="105" t="s">
        <v>21</v>
      </c>
      <c r="P42" s="106">
        <v>44404</v>
      </c>
      <c r="Q42" s="105">
        <v>156</v>
      </c>
      <c r="R42" s="107" t="s">
        <v>8</v>
      </c>
      <c r="S42" s="106">
        <v>44456</v>
      </c>
      <c r="T42" s="105">
        <v>208</v>
      </c>
      <c r="U42" s="109"/>
      <c r="V42" s="120" t="s">
        <v>128</v>
      </c>
      <c r="W42" s="121"/>
      <c r="X42" s="38">
        <v>1809.2360399933209</v>
      </c>
      <c r="Y42" s="105" t="s">
        <v>21</v>
      </c>
      <c r="Z42" s="106">
        <v>44369</v>
      </c>
      <c r="AA42" s="105">
        <v>121</v>
      </c>
      <c r="AB42" s="107" t="s">
        <v>8</v>
      </c>
      <c r="AC42" s="106">
        <v>44405</v>
      </c>
      <c r="AD42" s="105">
        <v>157</v>
      </c>
      <c r="AE42" s="109"/>
      <c r="AF42" s="120" t="s">
        <v>128</v>
      </c>
      <c r="AG42" s="121"/>
      <c r="AH42" s="38">
        <v>1250</v>
      </c>
      <c r="AI42" s="105" t="s">
        <v>21</v>
      </c>
      <c r="AJ42" s="106">
        <v>44410</v>
      </c>
      <c r="AK42" s="105">
        <v>162</v>
      </c>
      <c r="AL42" s="107" t="s">
        <v>8</v>
      </c>
      <c r="AM42" s="106">
        <v>44473</v>
      </c>
      <c r="AN42" s="105">
        <v>225</v>
      </c>
      <c r="AO42" s="109"/>
      <c r="AP42" s="120" t="s">
        <v>128</v>
      </c>
      <c r="AQ42" s="121"/>
      <c r="AR42" s="38">
        <v>2000</v>
      </c>
      <c r="AS42" s="105" t="s">
        <v>21</v>
      </c>
      <c r="AT42" s="106">
        <v>44355</v>
      </c>
      <c r="AU42" s="105">
        <v>107</v>
      </c>
      <c r="AV42" s="107" t="s">
        <v>8</v>
      </c>
      <c r="AW42" s="106">
        <v>44390</v>
      </c>
      <c r="AX42" s="105">
        <v>142</v>
      </c>
      <c r="AY42" s="108"/>
      <c r="AZ42" s="120" t="s">
        <v>128</v>
      </c>
      <c r="BA42" s="121"/>
      <c r="BB42" s="38">
        <v>3000</v>
      </c>
      <c r="BC42" s="105" t="s">
        <v>21</v>
      </c>
      <c r="BD42" s="106">
        <v>44332</v>
      </c>
      <c r="BE42" s="105">
        <v>84</v>
      </c>
      <c r="BF42" s="107" t="s">
        <v>8</v>
      </c>
      <c r="BG42" s="106">
        <v>44355</v>
      </c>
      <c r="BH42" s="105">
        <v>107</v>
      </c>
    </row>
    <row r="43" spans="1:60" x14ac:dyDescent="0.2">
      <c r="A43" s="3">
        <v>42</v>
      </c>
      <c r="B43" s="73">
        <v>44224</v>
      </c>
      <c r="C43" s="42">
        <v>27300.813999999998</v>
      </c>
      <c r="D43" s="72">
        <f t="shared" ca="1" si="3"/>
        <v>1654.7819999999992</v>
      </c>
      <c r="E43" s="75">
        <f t="shared" ca="1" si="1"/>
        <v>1264.8305714285711</v>
      </c>
      <c r="F43" s="70">
        <v>0.56399999999999995</v>
      </c>
      <c r="G43" s="72">
        <f ca="1">IF(B42&lt;TODAY(), AVERAGE(A$9:A43), "NA")</f>
        <v>25</v>
      </c>
      <c r="H43" s="75">
        <f ca="1">IF(B42&lt;TODAY(), AVERAGE(E$9:E43), "NA")</f>
        <v>651.48501224489792</v>
      </c>
      <c r="I43" s="82">
        <f ca="1">IF(B42&lt;TODAY(), (SUMPRODUCT(A$9:A43,E$9:E43) - G43*SUM(E$9:E43) - H43*SUM(A$9:A43) + (A43-7)*G43*H43)/(SUMPRODUCT(A$9:A43,A$9:A43) - 2*G43*SUM(A$9:A43) + (A43-7)*G43*G43), "NA")</f>
        <v>34.92110968387356</v>
      </c>
      <c r="J43" s="96">
        <f t="shared" ca="1" si="2"/>
        <v>-221.54272985194109</v>
      </c>
      <c r="L43" s="125" t="s">
        <v>131</v>
      </c>
      <c r="M43" s="126"/>
      <c r="N43" s="97">
        <v>29.080707738076953</v>
      </c>
      <c r="O43" s="36" t="s">
        <v>22</v>
      </c>
      <c r="P43" s="24">
        <v>44500</v>
      </c>
      <c r="Q43" s="36">
        <v>252</v>
      </c>
      <c r="R43" s="35" t="s">
        <v>9</v>
      </c>
      <c r="S43" s="24">
        <v>44585</v>
      </c>
      <c r="T43" s="36">
        <v>337</v>
      </c>
      <c r="U43" s="48"/>
      <c r="V43" s="125" t="s">
        <v>129</v>
      </c>
      <c r="W43" s="126"/>
      <c r="X43" s="38">
        <v>0</v>
      </c>
      <c r="Y43" s="36" t="s">
        <v>22</v>
      </c>
      <c r="Z43" s="24">
        <v>44435</v>
      </c>
      <c r="AA43" s="36">
        <v>187</v>
      </c>
      <c r="AB43" s="35" t="s">
        <v>9</v>
      </c>
      <c r="AC43" s="24">
        <v>44496</v>
      </c>
      <c r="AD43" s="36">
        <v>248</v>
      </c>
      <c r="AE43" s="48"/>
      <c r="AF43" s="125" t="s">
        <v>129</v>
      </c>
      <c r="AG43" s="126"/>
      <c r="AH43" s="38">
        <v>0</v>
      </c>
      <c r="AI43" s="36" t="s">
        <v>22</v>
      </c>
      <c r="AJ43" s="24">
        <v>44516</v>
      </c>
      <c r="AK43" s="36">
        <v>268</v>
      </c>
      <c r="AL43" s="35" t="s">
        <v>9</v>
      </c>
      <c r="AM43" s="24">
        <v>44599</v>
      </c>
      <c r="AN43" s="36">
        <v>351</v>
      </c>
      <c r="AO43" s="48"/>
      <c r="AP43" s="125" t="s">
        <v>129</v>
      </c>
      <c r="AQ43" s="126"/>
      <c r="AR43" s="38">
        <v>7</v>
      </c>
      <c r="AS43" s="36" t="s">
        <v>22</v>
      </c>
      <c r="AT43" s="24">
        <v>44421</v>
      </c>
      <c r="AU43" s="36">
        <v>173</v>
      </c>
      <c r="AV43" s="35" t="s">
        <v>9</v>
      </c>
      <c r="AW43" s="24">
        <v>44475</v>
      </c>
      <c r="AX43" s="36">
        <v>227</v>
      </c>
      <c r="AZ43" s="125" t="s">
        <v>129</v>
      </c>
      <c r="BA43" s="126"/>
      <c r="BB43" s="38">
        <v>41</v>
      </c>
      <c r="BC43" s="36" t="s">
        <v>22</v>
      </c>
      <c r="BD43" s="24">
        <v>44374</v>
      </c>
      <c r="BE43" s="36">
        <v>126</v>
      </c>
      <c r="BF43" s="35" t="s">
        <v>9</v>
      </c>
      <c r="BG43" s="24">
        <v>44410</v>
      </c>
      <c r="BH43" s="36">
        <v>162</v>
      </c>
    </row>
    <row r="44" spans="1:60" x14ac:dyDescent="0.2">
      <c r="A44" s="3">
        <v>43</v>
      </c>
      <c r="B44" s="73">
        <v>44225</v>
      </c>
      <c r="C44" s="42">
        <v>28949.072</v>
      </c>
      <c r="D44" s="72">
        <f t="shared" ca="1" si="3"/>
        <v>1648.2580000000016</v>
      </c>
      <c r="E44" s="75">
        <f t="shared" ca="1" si="1"/>
        <v>1301.0501428571426</v>
      </c>
      <c r="F44" s="70">
        <v>0.58799999999999997</v>
      </c>
      <c r="G44" s="72">
        <f ca="1">IF(B43&lt;TODAY(), AVERAGE(A$9:A44), "NA")</f>
        <v>25.5</v>
      </c>
      <c r="H44" s="75">
        <f ca="1">IF(B43&lt;TODAY(), AVERAGE(E$9:E44), "NA")</f>
        <v>669.52848809523812</v>
      </c>
      <c r="I44" s="82">
        <f ca="1">IF(B43&lt;TODAY(), (SUMPRODUCT(A$9:A44,E$9:E44) - G44*SUM(E$9:E44) - H44*SUM(A$9:A44) + (A44-7)*G44*H44)/(SUMPRODUCT(A$9:A44,A$9:A44) - 2*G44*SUM(A$9:A44) + (A44-7)*G44*G44), "NA")</f>
        <v>35.015637414965973</v>
      </c>
      <c r="J44" s="96">
        <f t="shared" ca="1" si="2"/>
        <v>-223.3702659863942</v>
      </c>
      <c r="L44" s="122" t="s">
        <v>132</v>
      </c>
      <c r="M44" s="123"/>
      <c r="N44" s="98">
        <v>-81.009962981680815</v>
      </c>
      <c r="O44" s="19" t="s">
        <v>40</v>
      </c>
      <c r="P44" s="25">
        <v>44276</v>
      </c>
      <c r="Q44" s="37">
        <v>28</v>
      </c>
      <c r="R44" s="27" t="s">
        <v>26</v>
      </c>
      <c r="S44" s="25">
        <v>44709</v>
      </c>
      <c r="T44" s="37">
        <v>461</v>
      </c>
      <c r="U44" s="48"/>
      <c r="V44" s="122" t="s">
        <v>133</v>
      </c>
      <c r="W44" s="123"/>
      <c r="X44" s="19">
        <v>1809.2360399933209</v>
      </c>
      <c r="Y44" s="19" t="s">
        <v>40</v>
      </c>
      <c r="Z44" s="25">
        <v>44268</v>
      </c>
      <c r="AA44" s="37">
        <v>20</v>
      </c>
      <c r="AB44" s="27" t="s">
        <v>26</v>
      </c>
      <c r="AC44" s="25">
        <v>44584</v>
      </c>
      <c r="AD44" s="37">
        <v>336</v>
      </c>
      <c r="AE44" s="48"/>
      <c r="AF44" s="122" t="s">
        <v>133</v>
      </c>
      <c r="AG44" s="123"/>
      <c r="AH44" s="19">
        <v>1250</v>
      </c>
      <c r="AI44" s="19" t="s">
        <v>40</v>
      </c>
      <c r="AJ44" s="25">
        <v>44277</v>
      </c>
      <c r="AK44" s="37">
        <v>29</v>
      </c>
      <c r="AL44" s="27" t="s">
        <v>26</v>
      </c>
      <c r="AM44" s="25">
        <v>44735</v>
      </c>
      <c r="AN44" s="37">
        <v>487</v>
      </c>
      <c r="AO44" s="48"/>
      <c r="AP44" s="122" t="s">
        <v>133</v>
      </c>
      <c r="AQ44" s="123"/>
      <c r="AR44" s="19">
        <v>1809.2360399933209</v>
      </c>
      <c r="AS44" s="19" t="s">
        <v>40</v>
      </c>
      <c r="AT44" s="25">
        <v>44266</v>
      </c>
      <c r="AU44" s="37">
        <v>18</v>
      </c>
      <c r="AV44" s="27" t="s">
        <v>26</v>
      </c>
      <c r="AW44" s="25">
        <v>44560</v>
      </c>
      <c r="AX44" s="37">
        <v>312</v>
      </c>
      <c r="AZ44" s="122" t="s">
        <v>133</v>
      </c>
      <c r="BA44" s="123"/>
      <c r="BB44" s="19">
        <v>1809.2360399933209</v>
      </c>
      <c r="BC44" s="19" t="s">
        <v>40</v>
      </c>
      <c r="BD44" s="25">
        <v>44265</v>
      </c>
      <c r="BE44" s="37">
        <v>17</v>
      </c>
      <c r="BF44" s="27" t="s">
        <v>26</v>
      </c>
      <c r="BG44" s="25">
        <v>44467</v>
      </c>
      <c r="BH44" s="37">
        <v>219</v>
      </c>
    </row>
    <row r="45" spans="1:60" x14ac:dyDescent="0.2">
      <c r="A45" s="3">
        <v>44</v>
      </c>
      <c r="B45" s="73">
        <v>44226</v>
      </c>
      <c r="C45" s="42">
        <v>30541.714</v>
      </c>
      <c r="D45" s="72">
        <f t="shared" ca="1" si="3"/>
        <v>1592.6419999999998</v>
      </c>
      <c r="E45" s="75">
        <f t="shared" ca="1" si="1"/>
        <v>1348.6341428571427</v>
      </c>
      <c r="F45" s="70">
        <v>0.61199999999999999</v>
      </c>
      <c r="G45" s="72">
        <f ca="1">IF(B44&lt;TODAY(), AVERAGE(A$9:A45), "NA")</f>
        <v>26</v>
      </c>
      <c r="H45" s="75">
        <f ca="1">IF(B44&lt;TODAY(), AVERAGE(E$9:E45), "NA")</f>
        <v>687.88269498069496</v>
      </c>
      <c r="I45" s="82">
        <f ca="1">IF(B44&lt;TODAY(), (SUMPRODUCT(A$9:A45,E$9:E45) - G45*SUM(E$9:E45) - H45*SUM(A$9:A45) + (A45-7)*G45*H45)/(SUMPRODUCT(A$9:A45,A$9:A45) - 2*G45*SUM(A$9:A45) + (A45-7)*G45*G45), "NA")</f>
        <v>35.149277653593444</v>
      </c>
      <c r="J45" s="96">
        <f t="shared" ca="1" si="2"/>
        <v>-225.99852401273461</v>
      </c>
      <c r="L45" s="101"/>
      <c r="M45" s="101"/>
      <c r="N45" s="101"/>
      <c r="O45" s="101"/>
      <c r="P45" s="101"/>
      <c r="Q45" s="101"/>
      <c r="R45" s="101"/>
      <c r="S45" s="101"/>
      <c r="T45" s="101"/>
      <c r="U45" s="94"/>
      <c r="W45" s="101"/>
      <c r="X45" s="101"/>
      <c r="Y45" s="101"/>
      <c r="Z45" s="101"/>
      <c r="AA45" s="101"/>
      <c r="AB45" s="101"/>
      <c r="AC45" s="101"/>
      <c r="AD45" s="101"/>
      <c r="AE45" s="101"/>
      <c r="AG45" s="101"/>
      <c r="AH45" s="101"/>
      <c r="AI45" s="101"/>
      <c r="AJ45" s="101"/>
      <c r="AK45" s="101"/>
      <c r="AL45" s="101"/>
      <c r="AM45" s="101"/>
      <c r="AN45" s="101"/>
      <c r="AO45" s="101"/>
      <c r="AQ45" s="60"/>
      <c r="AR45" s="60"/>
      <c r="AS45" s="60"/>
      <c r="AT45" s="60"/>
      <c r="AU45" s="60"/>
      <c r="AV45" s="60"/>
      <c r="AW45" s="60"/>
      <c r="AX45" s="60"/>
      <c r="AY45" s="60"/>
      <c r="BA45" s="60"/>
      <c r="BB45" s="60"/>
      <c r="BC45" s="60"/>
      <c r="BD45" s="60"/>
      <c r="BE45" s="60"/>
      <c r="BF45" s="60"/>
      <c r="BG45" s="60"/>
      <c r="BH45" s="60"/>
    </row>
    <row r="46" spans="1:60" x14ac:dyDescent="0.2">
      <c r="A46" s="3">
        <v>45</v>
      </c>
      <c r="B46" s="73">
        <v>44227</v>
      </c>
      <c r="C46" s="42">
        <v>31832.814999999999</v>
      </c>
      <c r="D46" s="72">
        <f t="shared" ca="1" si="3"/>
        <v>1291.1009999999987</v>
      </c>
      <c r="E46" s="75">
        <f t="shared" ca="1" si="1"/>
        <v>1348.0202857142856</v>
      </c>
      <c r="F46" s="70">
        <v>0.63800000000000001</v>
      </c>
      <c r="G46" s="72">
        <f ca="1">IF(B45&lt;TODAY(), AVERAGE(A$9:A46), "NA")</f>
        <v>26.5</v>
      </c>
      <c r="H46" s="75">
        <f ca="1">IF(B45&lt;TODAY(), AVERAGE(E$9:E46), "NA")</f>
        <v>705.25473684210522</v>
      </c>
      <c r="I46" s="82">
        <f ca="1">IF(B45&lt;TODAY(), (SUMPRODUCT(A$9:A46,E$9:E46) - G46*SUM(E$9:E46) - H46*SUM(A$9:A46) + (A46-7)*G46*H46)/(SUMPRODUCT(A$9:A46,A$9:A46) - 2*G46*SUM(A$9:A46) + (A46-7)*G46*G46), "NA")</f>
        <v>35.118108889687832</v>
      </c>
      <c r="J46" s="96">
        <f t="shared" ca="1" si="2"/>
        <v>-225.37514873462237</v>
      </c>
      <c r="L46" s="127" t="str">
        <f>CONCATENATE("Vaccination schedule based on 7 day average daily doses given as of ", MONTH(N48-1), "/", DAY(N48-1), "/", YEAR(N48-1))</f>
        <v>Vaccination schedule based on 7 day average daily doses given as of 2/19/2021</v>
      </c>
      <c r="M46" s="127"/>
      <c r="N46" s="127"/>
      <c r="O46" s="127"/>
      <c r="P46" s="127"/>
      <c r="Q46" s="127"/>
      <c r="R46" s="127"/>
      <c r="S46" s="127"/>
      <c r="T46" s="127"/>
      <c r="U46" s="90"/>
      <c r="V46" s="127" t="str">
        <f>CONCATENATE("Vaccination schedule based on hitting the predicted average of ", FIXED(1000*X50, -3), " doses per day as of ",  MONTH(N48-1), "/", DAY(N48-1), "/", YEAR(N48-1))</f>
        <v>Vaccination schedule based on hitting the predicted average of 1,814,000 doses per day as of 2/19/2021</v>
      </c>
      <c r="W46" s="127"/>
      <c r="X46" s="127"/>
      <c r="Y46" s="127"/>
      <c r="Z46" s="127"/>
      <c r="AA46" s="127"/>
      <c r="AB46" s="127"/>
      <c r="AC46" s="127"/>
      <c r="AD46" s="127"/>
      <c r="AE46" s="100"/>
      <c r="AF46" s="127" t="str">
        <f>CONCATENATE("Vaccination schedule based on hitting target of ", FIXED(1000*AH50,0), " doses per day")</f>
        <v>Vaccination schedule based on hitting target of 1,250,000 doses per day</v>
      </c>
      <c r="AG46" s="127"/>
      <c r="AH46" s="127"/>
      <c r="AI46" s="127"/>
      <c r="AJ46" s="127"/>
      <c r="AK46" s="127"/>
      <c r="AL46" s="127"/>
      <c r="AM46" s="127"/>
      <c r="AN46" s="127"/>
      <c r="AO46" s="100"/>
      <c r="AP46" s="127" t="str">
        <f>CONCATENATE("Vaccination schedule based on hitting target of ", FIXED(1000*AR50,0), " doses per day")</f>
        <v>Vaccination schedule based on hitting target of 2,000,000 doses per day</v>
      </c>
      <c r="AQ46" s="127"/>
      <c r="AR46" s="127"/>
      <c r="AS46" s="127"/>
      <c r="AT46" s="127"/>
      <c r="AU46" s="127"/>
      <c r="AV46" s="127"/>
      <c r="AW46" s="127"/>
      <c r="AX46" s="127"/>
      <c r="AZ46" s="127" t="str">
        <f>CONCATENATE("Vaccination schedule based on hitting target of ", FIXED(1000*BB50,0), " doses per day")</f>
        <v>Vaccination schedule based on hitting target of 3,000,000 doses per day</v>
      </c>
      <c r="BA46" s="127"/>
      <c r="BB46" s="127"/>
      <c r="BC46" s="127"/>
      <c r="BD46" s="127"/>
      <c r="BE46" s="127"/>
      <c r="BF46" s="127"/>
      <c r="BG46" s="127"/>
      <c r="BH46" s="127"/>
    </row>
    <row r="47" spans="1:60" x14ac:dyDescent="0.2">
      <c r="A47" s="3">
        <v>46</v>
      </c>
      <c r="B47" s="73">
        <v>44228</v>
      </c>
      <c r="C47" s="42">
        <v>32845.182000000001</v>
      </c>
      <c r="D47" s="72">
        <f t="shared" ca="1" si="3"/>
        <v>1012.367000000002</v>
      </c>
      <c r="E47" s="75">
        <f t="shared" ca="1" si="1"/>
        <v>1340.5268571428574</v>
      </c>
      <c r="F47" s="70"/>
      <c r="G47" s="72">
        <f ca="1">IF(B46&lt;TODAY(), AVERAGE(A$9:A47), "NA")</f>
        <v>27</v>
      </c>
      <c r="H47" s="75">
        <f ca="1">IF(B46&lt;TODAY(), AVERAGE(E$9:E47), "NA")</f>
        <v>721.5437655677656</v>
      </c>
      <c r="I47" s="82">
        <f ca="1">IF(B46&lt;TODAY(), (SUMPRODUCT(A$9:A47,E$9:E47) - G47*SUM(E$9:E47) - H47*SUM(A$9:A47) + (A47-7)*G47*H47)/(SUMPRODUCT(A$9:A47,A$9:A47) - 2*G47*SUM(A$9:A47) + (A47-7)*G47*G47), "NA")</f>
        <v>34.927605031810295</v>
      </c>
      <c r="J47" s="96">
        <f t="shared" ca="1" si="2"/>
        <v>-221.50157029111233</v>
      </c>
      <c r="L47" s="134" t="s">
        <v>36</v>
      </c>
      <c r="M47" s="135"/>
      <c r="N47" s="136"/>
      <c r="O47" s="31" t="s">
        <v>7</v>
      </c>
      <c r="P47" s="32" t="s">
        <v>17</v>
      </c>
      <c r="Q47" s="33" t="s">
        <v>18</v>
      </c>
      <c r="R47" s="31" t="s">
        <v>7</v>
      </c>
      <c r="S47" s="32" t="s">
        <v>17</v>
      </c>
      <c r="T47" s="33" t="s">
        <v>18</v>
      </c>
      <c r="U47" s="48"/>
      <c r="V47" s="128" t="s">
        <v>36</v>
      </c>
      <c r="W47" s="129"/>
      <c r="X47" s="130"/>
      <c r="Y47" s="33" t="s">
        <v>7</v>
      </c>
      <c r="Z47" s="32" t="s">
        <v>17</v>
      </c>
      <c r="AA47" s="33" t="s">
        <v>18</v>
      </c>
      <c r="AB47" s="31" t="s">
        <v>7</v>
      </c>
      <c r="AC47" s="32" t="s">
        <v>17</v>
      </c>
      <c r="AD47" s="33" t="s">
        <v>18</v>
      </c>
      <c r="AE47" s="48"/>
      <c r="AF47" s="128" t="s">
        <v>36</v>
      </c>
      <c r="AG47" s="129"/>
      <c r="AH47" s="130"/>
      <c r="AI47" s="33" t="s">
        <v>7</v>
      </c>
      <c r="AJ47" s="32" t="s">
        <v>17</v>
      </c>
      <c r="AK47" s="33" t="s">
        <v>18</v>
      </c>
      <c r="AL47" s="31" t="s">
        <v>7</v>
      </c>
      <c r="AM47" s="32" t="s">
        <v>17</v>
      </c>
      <c r="AN47" s="33" t="s">
        <v>18</v>
      </c>
      <c r="AO47" s="48"/>
      <c r="AP47" s="128" t="s">
        <v>36</v>
      </c>
      <c r="AQ47" s="129"/>
      <c r="AR47" s="130"/>
      <c r="AS47" s="33" t="s">
        <v>7</v>
      </c>
      <c r="AT47" s="32" t="s">
        <v>17</v>
      </c>
      <c r="AU47" s="33" t="s">
        <v>18</v>
      </c>
      <c r="AV47" s="31" t="s">
        <v>7</v>
      </c>
      <c r="AW47" s="32" t="s">
        <v>17</v>
      </c>
      <c r="AX47" s="33" t="s">
        <v>18</v>
      </c>
      <c r="AZ47" s="128" t="s">
        <v>36</v>
      </c>
      <c r="BA47" s="129"/>
      <c r="BB47" s="130"/>
      <c r="BC47" s="33" t="s">
        <v>7</v>
      </c>
      <c r="BD47" s="32" t="s">
        <v>17</v>
      </c>
      <c r="BE47" s="33" t="s">
        <v>18</v>
      </c>
      <c r="BF47" s="31" t="s">
        <v>7</v>
      </c>
      <c r="BG47" s="32" t="s">
        <v>17</v>
      </c>
      <c r="BH47" s="33" t="s">
        <v>18</v>
      </c>
    </row>
    <row r="48" spans="1:60" x14ac:dyDescent="0.2">
      <c r="A48" s="3">
        <v>47</v>
      </c>
      <c r="B48" s="73">
        <v>44229</v>
      </c>
      <c r="C48" s="42">
        <v>33713.182000000001</v>
      </c>
      <c r="D48" s="72">
        <f t="shared" ca="1" si="3"/>
        <v>868</v>
      </c>
      <c r="E48" s="75">
        <f t="shared" ca="1" si="1"/>
        <v>1318.4804285714288</v>
      </c>
      <c r="F48" s="70">
        <v>0.64</v>
      </c>
      <c r="G48" s="72">
        <f ca="1">IF(B47&lt;TODAY(), AVERAGE(A$9:A48), "NA")</f>
        <v>27.5</v>
      </c>
      <c r="H48" s="75">
        <f ca="1">IF(B47&lt;TODAY(), AVERAGE(E$9:E48), "NA")</f>
        <v>736.46718214285715</v>
      </c>
      <c r="I48" s="82">
        <f ca="1">IF(B47&lt;TODAY(), (SUMPRODUCT(A$9:A48,E$9:E48) - G48*SUM(E$9:E48) - H48*SUM(A$9:A48) + (A48-7)*G48*H48)/(SUMPRODUCT(A$9:A48,A$9:A48) - 2*G48*SUM(A$9:A48) + (A48-7)*G48*G48), "NA")</f>
        <v>34.555841235593697</v>
      </c>
      <c r="J48" s="96">
        <f t="shared" ca="1" si="2"/>
        <v>-213.81845183596954</v>
      </c>
      <c r="L48" s="131" t="s">
        <v>3</v>
      </c>
      <c r="M48" s="132"/>
      <c r="N48" s="28">
        <v>44247</v>
      </c>
      <c r="O48" s="99" t="s">
        <v>38</v>
      </c>
      <c r="P48" s="26">
        <v>44249</v>
      </c>
      <c r="Q48" s="34">
        <v>2</v>
      </c>
      <c r="R48" s="52" t="s">
        <v>39</v>
      </c>
      <c r="S48" s="26">
        <v>44260</v>
      </c>
      <c r="T48" s="34">
        <v>13</v>
      </c>
      <c r="U48" s="48"/>
      <c r="V48" s="131" t="s">
        <v>3</v>
      </c>
      <c r="W48" s="132"/>
      <c r="X48" s="28">
        <v>44247</v>
      </c>
      <c r="Y48" s="99" t="s">
        <v>38</v>
      </c>
      <c r="Z48" s="26">
        <v>44249</v>
      </c>
      <c r="AA48" s="34">
        <v>2</v>
      </c>
      <c r="AB48" s="52" t="s">
        <v>39</v>
      </c>
      <c r="AC48" s="26">
        <v>44260</v>
      </c>
      <c r="AD48" s="34">
        <v>13</v>
      </c>
      <c r="AE48" s="48"/>
      <c r="AF48" s="131" t="s">
        <v>3</v>
      </c>
      <c r="AG48" s="132"/>
      <c r="AH48" s="28">
        <v>44247</v>
      </c>
      <c r="AI48" s="99" t="s">
        <v>38</v>
      </c>
      <c r="AJ48" s="26">
        <v>44249</v>
      </c>
      <c r="AK48" s="34">
        <v>2</v>
      </c>
      <c r="AL48" s="52" t="s">
        <v>39</v>
      </c>
      <c r="AM48" s="26">
        <v>44260</v>
      </c>
      <c r="AN48" s="34">
        <v>13</v>
      </c>
      <c r="AO48" s="48"/>
      <c r="AP48" s="131" t="s">
        <v>3</v>
      </c>
      <c r="AQ48" s="132"/>
      <c r="AR48" s="28">
        <v>44247</v>
      </c>
      <c r="AS48" s="99" t="s">
        <v>38</v>
      </c>
      <c r="AT48" s="26">
        <v>44249</v>
      </c>
      <c r="AU48" s="34">
        <v>2</v>
      </c>
      <c r="AV48" s="52" t="s">
        <v>39</v>
      </c>
      <c r="AW48" s="26">
        <v>44260</v>
      </c>
      <c r="AX48" s="34">
        <v>13</v>
      </c>
      <c r="AZ48" s="131" t="s">
        <v>3</v>
      </c>
      <c r="BA48" s="132"/>
      <c r="BB48" s="28">
        <v>44247</v>
      </c>
      <c r="BC48" s="99" t="s">
        <v>38</v>
      </c>
      <c r="BD48" s="26">
        <v>44249</v>
      </c>
      <c r="BE48" s="34">
        <v>2</v>
      </c>
      <c r="BF48" s="52" t="s">
        <v>39</v>
      </c>
      <c r="BG48" s="26">
        <v>44260</v>
      </c>
      <c r="BH48" s="34">
        <v>13</v>
      </c>
    </row>
    <row r="49" spans="1:60" x14ac:dyDescent="0.2">
      <c r="A49" s="3">
        <v>48</v>
      </c>
      <c r="B49" s="73">
        <v>44230</v>
      </c>
      <c r="C49" s="42">
        <v>34993.201000000001</v>
      </c>
      <c r="D49" s="42">
        <f t="shared" ca="1" si="3"/>
        <v>1280.0190000000002</v>
      </c>
      <c r="E49" s="75">
        <f t="shared" ca="1" si="1"/>
        <v>1335.3098571428575</v>
      </c>
      <c r="F49" s="70">
        <v>0.626</v>
      </c>
      <c r="G49" s="72">
        <f ca="1">IF(B48&lt;TODAY(), AVERAGE(A$9:A49), "NA")</f>
        <v>28</v>
      </c>
      <c r="H49" s="75">
        <f ca="1">IF(B48&lt;TODAY(), AVERAGE(E$9:E49), "NA")</f>
        <v>751.07310104529608</v>
      </c>
      <c r="I49" s="82">
        <f ca="1">IF(B48&lt;TODAY(), (SUMPRODUCT(A$9:A49,E$9:E49) - G49*SUM(E$9:E49) - H49*SUM(A$9:A49) + (A49-7)*G49*H49)/(SUMPRODUCT(A$9:A49,A$9:A49) - 2*G49*SUM(A$9:A49) + (A49-7)*G49*G49), "NA")</f>
        <v>34.174126704828289</v>
      </c>
      <c r="J49" s="96">
        <f t="shared" ca="1" si="2"/>
        <v>-205.80244668989599</v>
      </c>
      <c r="L49" s="125" t="s">
        <v>19</v>
      </c>
      <c r="M49" s="126"/>
      <c r="N49" s="29">
        <v>1485.3548571428566</v>
      </c>
      <c r="O49" s="36" t="s">
        <v>20</v>
      </c>
      <c r="P49" s="24">
        <v>44303</v>
      </c>
      <c r="Q49" s="36">
        <v>56</v>
      </c>
      <c r="R49" s="35" t="s">
        <v>10</v>
      </c>
      <c r="S49" s="24">
        <v>44327</v>
      </c>
      <c r="T49" s="36">
        <v>80</v>
      </c>
      <c r="U49" s="48"/>
      <c r="V49" s="125" t="s">
        <v>19</v>
      </c>
      <c r="W49" s="126"/>
      <c r="X49" s="29">
        <v>1485.3548571428566</v>
      </c>
      <c r="Y49" s="36" t="s">
        <v>20</v>
      </c>
      <c r="Z49" s="24">
        <v>44293</v>
      </c>
      <c r="AA49" s="36">
        <v>46</v>
      </c>
      <c r="AB49" s="35" t="s">
        <v>10</v>
      </c>
      <c r="AC49" s="24">
        <v>44316</v>
      </c>
      <c r="AD49" s="36">
        <v>69</v>
      </c>
      <c r="AE49" s="48"/>
      <c r="AF49" s="125" t="s">
        <v>19</v>
      </c>
      <c r="AG49" s="126"/>
      <c r="AH49" s="29">
        <v>1485.3548571428566</v>
      </c>
      <c r="AI49" s="36" t="s">
        <v>20</v>
      </c>
      <c r="AJ49" s="24">
        <v>44309</v>
      </c>
      <c r="AK49" s="36">
        <v>62</v>
      </c>
      <c r="AL49" s="35" t="s">
        <v>10</v>
      </c>
      <c r="AM49" s="24">
        <v>44343</v>
      </c>
      <c r="AN49" s="36">
        <v>96</v>
      </c>
      <c r="AO49" s="48"/>
      <c r="AP49" s="125" t="s">
        <v>19</v>
      </c>
      <c r="AQ49" s="126"/>
      <c r="AR49" s="29">
        <v>1485.3548571428566</v>
      </c>
      <c r="AS49" s="36" t="s">
        <v>20</v>
      </c>
      <c r="AT49" s="24">
        <v>44291</v>
      </c>
      <c r="AU49" s="36">
        <v>44</v>
      </c>
      <c r="AV49" s="35" t="s">
        <v>10</v>
      </c>
      <c r="AW49" s="24">
        <v>44309</v>
      </c>
      <c r="AX49" s="36">
        <v>62</v>
      </c>
      <c r="AZ49" s="125" t="s">
        <v>19</v>
      </c>
      <c r="BA49" s="126"/>
      <c r="BB49" s="29">
        <v>1485.3548571428566</v>
      </c>
      <c r="BC49" s="36" t="s">
        <v>20</v>
      </c>
      <c r="BD49" s="24">
        <v>44289</v>
      </c>
      <c r="BE49" s="36">
        <v>42</v>
      </c>
      <c r="BF49" s="35" t="s">
        <v>10</v>
      </c>
      <c r="BG49" s="24">
        <v>44299</v>
      </c>
      <c r="BH49" s="36">
        <v>52</v>
      </c>
    </row>
    <row r="50" spans="1:60" x14ac:dyDescent="0.2">
      <c r="A50" s="3">
        <v>49</v>
      </c>
      <c r="B50" s="73">
        <v>44231</v>
      </c>
      <c r="C50" s="42">
        <v>36677.487000000001</v>
      </c>
      <c r="D50" s="42">
        <f t="shared" ca="1" si="3"/>
        <v>1684.2860000000001</v>
      </c>
      <c r="E50" s="75">
        <f t="shared" ca="1" si="1"/>
        <v>1339.5247142857147</v>
      </c>
      <c r="F50" s="70">
        <v>0.63800000000000001</v>
      </c>
      <c r="G50" s="72">
        <f ca="1">IF(B49&lt;TODAY(), AVERAGE(A$9:A50), "NA")</f>
        <v>28.5</v>
      </c>
      <c r="H50" s="75">
        <f ca="1">IF(B49&lt;TODAY(), AVERAGE(E$9:E50), "NA")</f>
        <v>765.08385374149657</v>
      </c>
      <c r="I50" s="82">
        <f ca="1">IF(B49&lt;TODAY(), (SUMPRODUCT(A$9:A50,E$9:E50) - G50*SUM(E$9:E50) - H50*SUM(A$9:A50) + (A50-7)*G50*H50)/(SUMPRODUCT(A$9:A50,A$9:A50) - 2*G50*SUM(A$9:A50) + (A50-7)*G50*G50), "NA")</f>
        <v>33.744874055124058</v>
      </c>
      <c r="J50" s="96">
        <f t="shared" ca="1" si="2"/>
        <v>-196.64505682953904</v>
      </c>
      <c r="L50" s="120" t="s">
        <v>130</v>
      </c>
      <c r="M50" s="121"/>
      <c r="N50" s="38">
        <v>64</v>
      </c>
      <c r="O50" s="105" t="s">
        <v>21</v>
      </c>
      <c r="P50" s="106">
        <v>44390</v>
      </c>
      <c r="Q50" s="105">
        <v>143</v>
      </c>
      <c r="R50" s="107" t="s">
        <v>8</v>
      </c>
      <c r="S50" s="106">
        <v>44438</v>
      </c>
      <c r="T50" s="105">
        <v>191</v>
      </c>
      <c r="U50" s="109"/>
      <c r="V50" s="120" t="s">
        <v>128</v>
      </c>
      <c r="W50" s="121"/>
      <c r="X50" s="38">
        <v>1814.3826032322195</v>
      </c>
      <c r="Y50" s="105" t="s">
        <v>21</v>
      </c>
      <c r="Z50" s="106">
        <v>44367</v>
      </c>
      <c r="AA50" s="105">
        <v>120</v>
      </c>
      <c r="AB50" s="107" t="s">
        <v>8</v>
      </c>
      <c r="AC50" s="106">
        <v>44405</v>
      </c>
      <c r="AD50" s="105">
        <v>158</v>
      </c>
      <c r="AE50" s="109"/>
      <c r="AF50" s="120" t="s">
        <v>128</v>
      </c>
      <c r="AG50" s="121"/>
      <c r="AH50" s="38">
        <v>1250</v>
      </c>
      <c r="AI50" s="105" t="s">
        <v>21</v>
      </c>
      <c r="AJ50" s="106">
        <v>44410</v>
      </c>
      <c r="AK50" s="105">
        <v>163</v>
      </c>
      <c r="AL50" s="107" t="s">
        <v>8</v>
      </c>
      <c r="AM50" s="106">
        <v>44470</v>
      </c>
      <c r="AN50" s="105">
        <v>223</v>
      </c>
      <c r="AO50" s="109"/>
      <c r="AP50" s="120" t="s">
        <v>128</v>
      </c>
      <c r="AQ50" s="121"/>
      <c r="AR50" s="38">
        <v>2000</v>
      </c>
      <c r="AS50" s="105" t="s">
        <v>21</v>
      </c>
      <c r="AT50" s="106">
        <v>44355</v>
      </c>
      <c r="AU50" s="105">
        <v>108</v>
      </c>
      <c r="AV50" s="107" t="s">
        <v>8</v>
      </c>
      <c r="AW50" s="106">
        <v>44390</v>
      </c>
      <c r="AX50" s="105">
        <v>143</v>
      </c>
      <c r="AY50" s="108"/>
      <c r="AZ50" s="120" t="s">
        <v>128</v>
      </c>
      <c r="BA50" s="121"/>
      <c r="BB50" s="38">
        <v>3000</v>
      </c>
      <c r="BC50" s="105" t="s">
        <v>21</v>
      </c>
      <c r="BD50" s="106">
        <v>44331</v>
      </c>
      <c r="BE50" s="105">
        <v>84</v>
      </c>
      <c r="BF50" s="107" t="s">
        <v>8</v>
      </c>
      <c r="BG50" s="106">
        <v>44354</v>
      </c>
      <c r="BH50" s="105">
        <v>107</v>
      </c>
    </row>
    <row r="51" spans="1:60" x14ac:dyDescent="0.2">
      <c r="A51" s="3">
        <v>50</v>
      </c>
      <c r="B51" s="73">
        <v>44232</v>
      </c>
      <c r="C51" s="42">
        <v>38465.607000000004</v>
      </c>
      <c r="D51" s="42">
        <f t="shared" ca="1" si="3"/>
        <v>1788.1200000000026</v>
      </c>
      <c r="E51" s="75">
        <f t="shared" ca="1" si="1"/>
        <v>1359.5050000000006</v>
      </c>
      <c r="F51" s="70">
        <v>0.65900000000000003</v>
      </c>
      <c r="G51" s="72">
        <f ca="1">IF(B50&lt;TODAY(), AVERAGE(A$9:A51), "NA")</f>
        <v>29</v>
      </c>
      <c r="H51" s="75">
        <f ca="1">IF(B50&lt;TODAY(), AVERAGE(E$9:E51), "NA")</f>
        <v>778.90760132890352</v>
      </c>
      <c r="I51" s="82">
        <f ca="1">IF(B50&lt;TODAY(), (SUMPRODUCT(A$9:A51,E$9:E51) - G51*SUM(E$9:E51) - H51*SUM(A$9:A51) + (A51-7)*G51*H51)/(SUMPRODUCT(A$9:A51,A$9:A51) - 2*G51*SUM(A$9:A51) + (A51-7)*G51*G51), "NA")</f>
        <v>33.32914367692112</v>
      </c>
      <c r="J51" s="96">
        <f t="shared" ca="1" si="2"/>
        <v>-187.63756530180899</v>
      </c>
      <c r="L51" s="125" t="s">
        <v>131</v>
      </c>
      <c r="M51" s="126"/>
      <c r="N51" s="97">
        <v>29.99750963924593</v>
      </c>
      <c r="O51" s="36" t="s">
        <v>22</v>
      </c>
      <c r="P51" s="24">
        <v>44475</v>
      </c>
      <c r="Q51" s="36">
        <v>228</v>
      </c>
      <c r="R51" s="35" t="s">
        <v>9</v>
      </c>
      <c r="S51" s="24">
        <v>44548</v>
      </c>
      <c r="T51" s="36">
        <v>301</v>
      </c>
      <c r="U51" s="48"/>
      <c r="V51" s="125" t="s">
        <v>129</v>
      </c>
      <c r="W51" s="126"/>
      <c r="X51" s="38">
        <v>0</v>
      </c>
      <c r="Y51" s="36" t="s">
        <v>22</v>
      </c>
      <c r="Z51" s="24">
        <v>44435</v>
      </c>
      <c r="AA51" s="36">
        <v>188</v>
      </c>
      <c r="AB51" s="35" t="s">
        <v>9</v>
      </c>
      <c r="AC51" s="24">
        <v>44495</v>
      </c>
      <c r="AD51" s="36">
        <v>248</v>
      </c>
      <c r="AE51" s="48"/>
      <c r="AF51" s="125" t="s">
        <v>129</v>
      </c>
      <c r="AG51" s="126"/>
      <c r="AH51" s="38">
        <v>0</v>
      </c>
      <c r="AI51" s="36" t="s">
        <v>22</v>
      </c>
      <c r="AJ51" s="24">
        <v>44515</v>
      </c>
      <c r="AK51" s="36">
        <v>268</v>
      </c>
      <c r="AL51" s="35" t="s">
        <v>9</v>
      </c>
      <c r="AM51" s="24">
        <v>44599</v>
      </c>
      <c r="AN51" s="36">
        <v>352</v>
      </c>
      <c r="AO51" s="48"/>
      <c r="AP51" s="125" t="s">
        <v>129</v>
      </c>
      <c r="AQ51" s="126"/>
      <c r="AR51" s="38">
        <v>7</v>
      </c>
      <c r="AS51" s="36" t="s">
        <v>22</v>
      </c>
      <c r="AT51" s="24">
        <v>44421</v>
      </c>
      <c r="AU51" s="36">
        <v>174</v>
      </c>
      <c r="AV51" s="35" t="s">
        <v>9</v>
      </c>
      <c r="AW51" s="24">
        <v>44474</v>
      </c>
      <c r="AX51" s="36">
        <v>227</v>
      </c>
      <c r="AZ51" s="125" t="s">
        <v>129</v>
      </c>
      <c r="BA51" s="126"/>
      <c r="BB51" s="38">
        <v>40</v>
      </c>
      <c r="BC51" s="36" t="s">
        <v>22</v>
      </c>
      <c r="BD51" s="24">
        <v>44373</v>
      </c>
      <c r="BE51" s="36">
        <v>126</v>
      </c>
      <c r="BF51" s="35" t="s">
        <v>9</v>
      </c>
      <c r="BG51" s="24">
        <v>44408</v>
      </c>
      <c r="BH51" s="36">
        <v>161</v>
      </c>
    </row>
    <row r="52" spans="1:60" x14ac:dyDescent="0.2">
      <c r="A52" s="3">
        <v>51</v>
      </c>
      <c r="B52" s="73">
        <v>44233</v>
      </c>
      <c r="C52" s="42">
        <v>40524.402000000002</v>
      </c>
      <c r="D52" s="42">
        <f t="shared" ca="1" si="3"/>
        <v>2058.7949999999983</v>
      </c>
      <c r="E52" s="75">
        <f t="shared" ca="1" si="1"/>
        <v>1426.098285714286</v>
      </c>
      <c r="F52" s="70">
        <v>0.68300000000000005</v>
      </c>
      <c r="G52" s="72">
        <f ca="1">IF(B51&lt;TODAY(), AVERAGE(A$9:A52), "NA")</f>
        <v>29.5</v>
      </c>
      <c r="H52" s="75">
        <f ca="1">IF(B51&lt;TODAY(), AVERAGE(E$9:E52), "NA")</f>
        <v>793.61648051948043</v>
      </c>
      <c r="I52" s="82">
        <f ca="1">IF(B51&lt;TODAY(), (SUMPRODUCT(A$9:A52,E$9:E52) - G52*SUM(E$9:E52) - H52*SUM(A$9:A52) + (A52-7)*G52*H52)/(SUMPRODUCT(A$9:A52,A$9:A52) - 2*G52*SUM(A$9:A52) + (A52-7)*G52*G52), "NA")</f>
        <v>33.068384657203303</v>
      </c>
      <c r="J52" s="96">
        <f t="shared" ca="1" si="2"/>
        <v>-181.90086686801703</v>
      </c>
      <c r="L52" s="122" t="s">
        <v>132</v>
      </c>
      <c r="M52" s="123"/>
      <c r="N52" s="98">
        <v>-105.45801367952015</v>
      </c>
      <c r="O52" s="19" t="s">
        <v>40</v>
      </c>
      <c r="P52" s="25">
        <v>44272</v>
      </c>
      <c r="Q52" s="37">
        <v>25</v>
      </c>
      <c r="R52" s="27" t="s">
        <v>26</v>
      </c>
      <c r="S52" s="25">
        <v>44659</v>
      </c>
      <c r="T52" s="37">
        <v>412</v>
      </c>
      <c r="U52" s="48"/>
      <c r="V52" s="122" t="s">
        <v>133</v>
      </c>
      <c r="W52" s="123"/>
      <c r="X52" s="19">
        <v>1814.3826032322195</v>
      </c>
      <c r="Y52" s="19" t="s">
        <v>40</v>
      </c>
      <c r="Z52" s="25">
        <v>44267</v>
      </c>
      <c r="AA52" s="37">
        <v>20</v>
      </c>
      <c r="AB52" s="27" t="s">
        <v>26</v>
      </c>
      <c r="AC52" s="25">
        <v>44584</v>
      </c>
      <c r="AD52" s="37">
        <v>337</v>
      </c>
      <c r="AE52" s="48"/>
      <c r="AF52" s="122" t="s">
        <v>133</v>
      </c>
      <c r="AG52" s="123"/>
      <c r="AH52" s="19">
        <v>1250</v>
      </c>
      <c r="AI52" s="19" t="s">
        <v>40</v>
      </c>
      <c r="AJ52" s="25">
        <v>44277</v>
      </c>
      <c r="AK52" s="37">
        <v>30</v>
      </c>
      <c r="AL52" s="27" t="s">
        <v>26</v>
      </c>
      <c r="AM52" s="25">
        <v>44735</v>
      </c>
      <c r="AN52" s="37">
        <v>488</v>
      </c>
      <c r="AO52" s="48"/>
      <c r="AP52" s="122" t="s">
        <v>133</v>
      </c>
      <c r="AQ52" s="123"/>
      <c r="AR52" s="19">
        <v>1814.3826032322195</v>
      </c>
      <c r="AS52" s="19" t="s">
        <v>40</v>
      </c>
      <c r="AT52" s="25">
        <v>44266</v>
      </c>
      <c r="AU52" s="37">
        <v>19</v>
      </c>
      <c r="AV52" s="27" t="s">
        <v>26</v>
      </c>
      <c r="AW52" s="25">
        <v>44558</v>
      </c>
      <c r="AX52" s="37">
        <v>311</v>
      </c>
      <c r="AZ52" s="122" t="s">
        <v>133</v>
      </c>
      <c r="BA52" s="123"/>
      <c r="BB52" s="19">
        <v>1814.3826032322195</v>
      </c>
      <c r="BC52" s="19" t="s">
        <v>40</v>
      </c>
      <c r="BD52" s="25">
        <v>44264</v>
      </c>
      <c r="BE52" s="37">
        <v>17</v>
      </c>
      <c r="BF52" s="27" t="s">
        <v>26</v>
      </c>
      <c r="BG52" s="25">
        <v>44466</v>
      </c>
      <c r="BH52" s="37">
        <v>219</v>
      </c>
    </row>
    <row r="53" spans="1:60" x14ac:dyDescent="0.2">
      <c r="A53" s="3">
        <v>52</v>
      </c>
      <c r="B53" s="73">
        <v>44234</v>
      </c>
      <c r="C53" s="42">
        <v>42023.521000000001</v>
      </c>
      <c r="D53" s="42">
        <f t="shared" ca="1" si="3"/>
        <v>1499.1189999999988</v>
      </c>
      <c r="E53" s="75">
        <f t="shared" ca="1" si="1"/>
        <v>1455.8151428571432</v>
      </c>
      <c r="F53" s="70">
        <v>0.71</v>
      </c>
      <c r="G53" s="72">
        <f ca="1">IF(B52&lt;TODAY(), AVERAGE(A$9:A53), "NA")</f>
        <v>30</v>
      </c>
      <c r="H53" s="75">
        <f ca="1">IF(B52&lt;TODAY(), AVERAGE(E$9:E53), "NA")</f>
        <v>808.33200634920638</v>
      </c>
      <c r="I53" s="82">
        <f ca="1">IF(B52&lt;TODAY(), (SUMPRODUCT(A$9:A53,E$9:E53) - G53*SUM(E$9:E53) - H53*SUM(A$9:A53) + (A53-7)*G53*H53)/(SUMPRODUCT(A$9:A53,A$9:A53) - 2*G53*SUM(A$9:A53) + (A53-7)*G53*G53), "NA")</f>
        <v>32.83116728778473</v>
      </c>
      <c r="J53" s="96">
        <f t="shared" ca="1" si="2"/>
        <v>-176.60301228433548</v>
      </c>
      <c r="L53" s="101"/>
      <c r="M53" s="101"/>
      <c r="N53" s="101"/>
      <c r="O53" s="101"/>
      <c r="P53" s="101"/>
      <c r="Q53" s="101"/>
      <c r="R53" s="101"/>
      <c r="S53" s="101"/>
      <c r="T53" s="101"/>
      <c r="U53" s="94"/>
      <c r="W53" s="101"/>
      <c r="X53" s="101"/>
      <c r="Y53" s="101"/>
      <c r="Z53" s="101"/>
      <c r="AA53" s="101"/>
      <c r="AB53" s="101"/>
      <c r="AC53" s="101"/>
      <c r="AD53" s="101"/>
      <c r="AE53" s="101"/>
      <c r="AG53" s="101"/>
      <c r="AH53" s="101"/>
      <c r="AI53" s="101"/>
      <c r="AJ53" s="101"/>
      <c r="AK53" s="101"/>
      <c r="AL53" s="101"/>
      <c r="AM53" s="101"/>
      <c r="AN53" s="101"/>
      <c r="AO53" s="101"/>
      <c r="AQ53" s="60"/>
      <c r="AR53" s="60"/>
      <c r="AS53" s="60"/>
      <c r="AT53" s="60"/>
      <c r="AU53" s="60"/>
      <c r="AV53" s="60"/>
      <c r="AW53" s="60"/>
      <c r="AX53" s="60"/>
      <c r="AY53" s="60"/>
      <c r="BA53" s="60"/>
      <c r="BB53" s="60"/>
      <c r="BC53" s="60"/>
      <c r="BD53" s="60"/>
      <c r="BE53" s="60"/>
      <c r="BF53" s="60"/>
      <c r="BG53" s="60"/>
      <c r="BH53" s="60"/>
    </row>
    <row r="54" spans="1:60" x14ac:dyDescent="0.2">
      <c r="A54" s="3">
        <v>53</v>
      </c>
      <c r="B54" s="73">
        <v>44235</v>
      </c>
      <c r="C54" s="76">
        <v>43140.599000000002</v>
      </c>
      <c r="D54" s="42">
        <f t="shared" ca="1" si="3"/>
        <v>1117.0780000000013</v>
      </c>
      <c r="E54" s="75">
        <f t="shared" ca="1" si="1"/>
        <v>1470.7738571428574</v>
      </c>
      <c r="F54" s="70">
        <v>0.72699999999999998</v>
      </c>
      <c r="G54" s="72">
        <f ca="1">IF(B53&lt;TODAY(), AVERAGE(A$9:A54), "NA")</f>
        <v>30.5</v>
      </c>
      <c r="H54" s="75">
        <f ca="1">IF(B53&lt;TODAY(), AVERAGE(E$9:E54), "NA")</f>
        <v>822.73291614906827</v>
      </c>
      <c r="I54" s="82">
        <f ca="1">IF(B53&lt;TODAY(), (SUMPRODUCT(A$9:A54,E$9:E54) - G54*SUM(E$9:E54) - H54*SUM(A$9:A54) + (A54-7)*G54*H54)/(SUMPRODUCT(A$9:A54,A$9:A54) - 2*G54*SUM(A$9:A54) + (A54-7)*G54*G54), "NA")</f>
        <v>32.573974882163803</v>
      </c>
      <c r="J54" s="96">
        <f t="shared" ca="1" si="2"/>
        <v>-170.77331775692767</v>
      </c>
      <c r="L54" s="127" t="str">
        <f>CONCATENATE("Vaccination schedule based on 7 day average daily doses given as of ", MONTH(N56-1), "/", DAY(N56-1), "/", YEAR(N56-1))</f>
        <v>Vaccination schedule based on 7 day average daily doses given as of 2/18/2021</v>
      </c>
      <c r="M54" s="127"/>
      <c r="N54" s="127"/>
      <c r="O54" s="127"/>
      <c r="P54" s="127"/>
      <c r="Q54" s="127"/>
      <c r="R54" s="127"/>
      <c r="S54" s="127"/>
      <c r="T54" s="127"/>
      <c r="U54" s="90"/>
      <c r="V54" s="127" t="str">
        <f>CONCATENATE("Vaccination schedule based on hitting the predicted average of ", FIXED(1000*X58, -3), " doses per day as of ",  MONTH(N56-1), "/", DAY(N56-1), "/", YEAR(N56-1))</f>
        <v>Vaccination schedule based on hitting the predicted average of 1,808,000 doses per day as of 2/18/2021</v>
      </c>
      <c r="W54" s="127"/>
      <c r="X54" s="127"/>
      <c r="Y54" s="127"/>
      <c r="Z54" s="127"/>
      <c r="AA54" s="127"/>
      <c r="AB54" s="127"/>
      <c r="AC54" s="127"/>
      <c r="AD54" s="127"/>
      <c r="AE54" s="100"/>
      <c r="AF54" s="127" t="str">
        <f>CONCATENATE("Vaccination schedule based on hitting target of ", FIXED(1000*AH58,0), " doses per day")</f>
        <v>Vaccination schedule based on hitting target of 1,250,000 doses per day</v>
      </c>
      <c r="AG54" s="127"/>
      <c r="AH54" s="127"/>
      <c r="AI54" s="127"/>
      <c r="AJ54" s="127"/>
      <c r="AK54" s="127"/>
      <c r="AL54" s="127"/>
      <c r="AM54" s="127"/>
      <c r="AN54" s="127"/>
      <c r="AO54" s="100"/>
      <c r="AP54" s="127" t="str">
        <f>CONCATENATE("Vaccination schedule based on hitting target of ", FIXED(1000*AR58,0), " doses per day")</f>
        <v>Vaccination schedule based on hitting target of 2,000,000 doses per day</v>
      </c>
      <c r="AQ54" s="127"/>
      <c r="AR54" s="127"/>
      <c r="AS54" s="127"/>
      <c r="AT54" s="127"/>
      <c r="AU54" s="127"/>
      <c r="AV54" s="127"/>
      <c r="AW54" s="127"/>
      <c r="AX54" s="127"/>
      <c r="AZ54" s="127" t="str">
        <f>CONCATENATE("Vaccination schedule based on hitting target of ", FIXED(1000*BB58,0), " doses per day")</f>
        <v>Vaccination schedule based on hitting target of 3,000,000 doses per day</v>
      </c>
      <c r="BA54" s="127"/>
      <c r="BB54" s="127"/>
      <c r="BC54" s="127"/>
      <c r="BD54" s="127"/>
      <c r="BE54" s="127"/>
      <c r="BF54" s="127"/>
      <c r="BG54" s="127"/>
      <c r="BH54" s="127"/>
    </row>
    <row r="55" spans="1:60" x14ac:dyDescent="0.2">
      <c r="A55" s="3">
        <v>54</v>
      </c>
      <c r="B55" s="73">
        <v>44236</v>
      </c>
      <c r="C55" s="15">
        <v>44413.508999999998</v>
      </c>
      <c r="D55" s="42">
        <f t="shared" ca="1" si="3"/>
        <v>1272.9099999999962</v>
      </c>
      <c r="E55" s="75">
        <f t="shared" ca="1" si="1"/>
        <v>1528.6181428571424</v>
      </c>
      <c r="F55" s="70">
        <v>0.70599999999999996</v>
      </c>
      <c r="G55" s="72">
        <f ca="1">IF(B54&lt;TODAY(), AVERAGE(A$9:A55), "NA")</f>
        <v>31</v>
      </c>
      <c r="H55" s="75">
        <f ca="1">IF(B54&lt;TODAY(), AVERAGE(E$9:E55), "NA")</f>
        <v>837.75175075987841</v>
      </c>
      <c r="I55" s="82">
        <f ca="1">IF(B54&lt;TODAY(), (SUMPRODUCT(A$9:A55,E$9:E55) - G55*SUM(E$9:E55) - H55*SUM(A$9:A55) + (A55-7)*G55*H55)/(SUMPRODUCT(A$9:A55,A$9:A55) - 2*G55*SUM(A$9:A55) + (A55-7)*G55*G55), "NA")</f>
        <v>32.415455778379837</v>
      </c>
      <c r="J55" s="96">
        <f t="shared" ca="1" si="2"/>
        <v>-167.12737836989652</v>
      </c>
      <c r="L55" s="134" t="s">
        <v>36</v>
      </c>
      <c r="M55" s="135"/>
      <c r="N55" s="136"/>
      <c r="O55" s="31" t="s">
        <v>7</v>
      </c>
      <c r="P55" s="32" t="s">
        <v>17</v>
      </c>
      <c r="Q55" s="33" t="s">
        <v>18</v>
      </c>
      <c r="R55" s="31" t="s">
        <v>7</v>
      </c>
      <c r="S55" s="32" t="s">
        <v>17</v>
      </c>
      <c r="T55" s="33" t="s">
        <v>18</v>
      </c>
      <c r="U55" s="48"/>
      <c r="V55" s="128" t="s">
        <v>36</v>
      </c>
      <c r="W55" s="129"/>
      <c r="X55" s="130"/>
      <c r="Y55" s="33" t="s">
        <v>7</v>
      </c>
      <c r="Z55" s="32" t="s">
        <v>17</v>
      </c>
      <c r="AA55" s="33" t="s">
        <v>18</v>
      </c>
      <c r="AB55" s="31" t="s">
        <v>7</v>
      </c>
      <c r="AC55" s="32" t="s">
        <v>17</v>
      </c>
      <c r="AD55" s="33" t="s">
        <v>18</v>
      </c>
      <c r="AE55" s="48"/>
      <c r="AF55" s="128" t="s">
        <v>36</v>
      </c>
      <c r="AG55" s="129"/>
      <c r="AH55" s="130"/>
      <c r="AI55" s="33" t="s">
        <v>7</v>
      </c>
      <c r="AJ55" s="32" t="s">
        <v>17</v>
      </c>
      <c r="AK55" s="33" t="s">
        <v>18</v>
      </c>
      <c r="AL55" s="31" t="s">
        <v>7</v>
      </c>
      <c r="AM55" s="32" t="s">
        <v>17</v>
      </c>
      <c r="AN55" s="33" t="s">
        <v>18</v>
      </c>
      <c r="AO55" s="48"/>
      <c r="AP55" s="128" t="s">
        <v>36</v>
      </c>
      <c r="AQ55" s="129"/>
      <c r="AR55" s="130"/>
      <c r="AS55" s="33" t="s">
        <v>7</v>
      </c>
      <c r="AT55" s="32" t="s">
        <v>17</v>
      </c>
      <c r="AU55" s="33" t="s">
        <v>18</v>
      </c>
      <c r="AV55" s="31" t="s">
        <v>7</v>
      </c>
      <c r="AW55" s="32" t="s">
        <v>17</v>
      </c>
      <c r="AX55" s="33" t="s">
        <v>18</v>
      </c>
      <c r="AZ55" s="128" t="s">
        <v>36</v>
      </c>
      <c r="BA55" s="129"/>
      <c r="BB55" s="130"/>
      <c r="BC55" s="33" t="s">
        <v>7</v>
      </c>
      <c r="BD55" s="32" t="s">
        <v>17</v>
      </c>
      <c r="BE55" s="33" t="s">
        <v>18</v>
      </c>
      <c r="BF55" s="31" t="s">
        <v>7</v>
      </c>
      <c r="BG55" s="32" t="s">
        <v>17</v>
      </c>
      <c r="BH55" s="33" t="s">
        <v>18</v>
      </c>
    </row>
    <row r="56" spans="1:60" x14ac:dyDescent="0.2">
      <c r="A56" s="3">
        <v>55</v>
      </c>
      <c r="B56" s="73">
        <v>44237</v>
      </c>
      <c r="C56" s="15">
        <v>46004.726000000002</v>
      </c>
      <c r="D56" s="42">
        <f t="shared" ca="1" si="3"/>
        <v>1591.2170000000042</v>
      </c>
      <c r="E56" s="75">
        <f t="shared" ca="1" si="1"/>
        <v>1573.0750000000003</v>
      </c>
      <c r="F56" s="70">
        <v>0.69699999999999995</v>
      </c>
      <c r="G56" s="72">
        <f ca="1">IF(B55&lt;TODAY(), AVERAGE(A$9:A56), "NA")</f>
        <v>31.5</v>
      </c>
      <c r="H56" s="75">
        <f ca="1">IF(B55&lt;TODAY(), AVERAGE(E$9:E56), "NA")</f>
        <v>853.07098511904758</v>
      </c>
      <c r="I56" s="82">
        <f ca="1">IF(B55&lt;TODAY(), (SUMPRODUCT(A$9:A56,E$9:E56) - G56*SUM(E$9:E56) - H56*SUM(A$9:A56) + (A56-7)*G56*H56)/(SUMPRODUCT(A$9:A56,A$9:A56) - 2*G56*SUM(A$9:A56) + (A56-7)*G56*G56), "NA")</f>
        <v>32.306660652254841</v>
      </c>
      <c r="J56" s="96">
        <f t="shared" ca="1" si="2"/>
        <v>-164.58882542697995</v>
      </c>
      <c r="L56" s="131" t="s">
        <v>3</v>
      </c>
      <c r="M56" s="132"/>
      <c r="N56" s="28">
        <v>44246</v>
      </c>
      <c r="O56" s="99" t="s">
        <v>38</v>
      </c>
      <c r="P56" s="26">
        <v>44249</v>
      </c>
      <c r="Q56" s="34">
        <v>3</v>
      </c>
      <c r="R56" s="52" t="s">
        <v>39</v>
      </c>
      <c r="S56" s="26">
        <v>44260</v>
      </c>
      <c r="T56" s="34">
        <v>14</v>
      </c>
      <c r="U56" s="48"/>
      <c r="V56" s="131" t="s">
        <v>3</v>
      </c>
      <c r="W56" s="132"/>
      <c r="X56" s="28">
        <v>44246</v>
      </c>
      <c r="Y56" s="99" t="s">
        <v>38</v>
      </c>
      <c r="Z56" s="26">
        <v>44249</v>
      </c>
      <c r="AA56" s="34">
        <v>3</v>
      </c>
      <c r="AB56" s="52" t="s">
        <v>39</v>
      </c>
      <c r="AC56" s="26">
        <v>44260</v>
      </c>
      <c r="AD56" s="34">
        <v>14</v>
      </c>
      <c r="AE56" s="48"/>
      <c r="AF56" s="131" t="s">
        <v>3</v>
      </c>
      <c r="AG56" s="132"/>
      <c r="AH56" s="28">
        <v>44246</v>
      </c>
      <c r="AI56" s="99" t="s">
        <v>38</v>
      </c>
      <c r="AJ56" s="26">
        <v>44249</v>
      </c>
      <c r="AK56" s="34">
        <v>3</v>
      </c>
      <c r="AL56" s="52" t="s">
        <v>39</v>
      </c>
      <c r="AM56" s="26">
        <v>44260</v>
      </c>
      <c r="AN56" s="34">
        <v>14</v>
      </c>
      <c r="AO56" s="48"/>
      <c r="AP56" s="131" t="s">
        <v>3</v>
      </c>
      <c r="AQ56" s="132"/>
      <c r="AR56" s="28">
        <v>44246</v>
      </c>
      <c r="AS56" s="99" t="s">
        <v>38</v>
      </c>
      <c r="AT56" s="26">
        <v>44249</v>
      </c>
      <c r="AU56" s="34">
        <v>3</v>
      </c>
      <c r="AV56" s="52" t="s">
        <v>39</v>
      </c>
      <c r="AW56" s="26">
        <v>44260</v>
      </c>
      <c r="AX56" s="34">
        <v>14</v>
      </c>
      <c r="AZ56" s="131" t="s">
        <v>3</v>
      </c>
      <c r="BA56" s="132"/>
      <c r="BB56" s="28">
        <v>44246</v>
      </c>
      <c r="BC56" s="99" t="s">
        <v>38</v>
      </c>
      <c r="BD56" s="26">
        <v>44249</v>
      </c>
      <c r="BE56" s="34">
        <v>3</v>
      </c>
      <c r="BF56" s="52" t="s">
        <v>39</v>
      </c>
      <c r="BG56" s="26">
        <v>44260</v>
      </c>
      <c r="BH56" s="34">
        <v>14</v>
      </c>
    </row>
    <row r="57" spans="1:60" x14ac:dyDescent="0.2">
      <c r="A57" s="3">
        <v>56</v>
      </c>
      <c r="B57" s="73">
        <v>44238</v>
      </c>
      <c r="C57" s="42">
        <v>48029.341</v>
      </c>
      <c r="D57" s="42">
        <f t="shared" ca="1" si="3"/>
        <v>2024.614999999998</v>
      </c>
      <c r="E57" s="75">
        <f t="shared" ca="1" si="1"/>
        <v>1621.6934285714285</v>
      </c>
      <c r="F57" s="70">
        <v>0.70299999999999996</v>
      </c>
      <c r="G57" s="72">
        <f ca="1">IF(B56&lt;TODAY(), AVERAGE(A$9:A57), "NA")</f>
        <v>32</v>
      </c>
      <c r="H57" s="75">
        <f ca="1">IF(B56&lt;TODAY(), AVERAGE(E$9:E57), "NA")</f>
        <v>868.7571574344023</v>
      </c>
      <c r="I57" s="82">
        <f ca="1">IF(B56&lt;TODAY(), (SUMPRODUCT(A$9:A57,E$9:E57) - G57*SUM(E$9:E57) - H57*SUM(A$9:A57) + (A57-7)*G57*H57)/(SUMPRODUCT(A$9:A57,A$9:A57) - 2*G57*SUM(A$9:A57) + (A57-7)*G57*G57), "NA")</f>
        <v>32.250601690962114</v>
      </c>
      <c r="J57" s="96">
        <f t="shared" ca="1" si="2"/>
        <v>-163.26209667638534</v>
      </c>
      <c r="L57" s="125" t="s">
        <v>19</v>
      </c>
      <c r="M57" s="126"/>
      <c r="N57" s="29">
        <v>1579.0054285714286</v>
      </c>
      <c r="O57" s="36" t="s">
        <v>20</v>
      </c>
      <c r="P57" s="24">
        <v>44298</v>
      </c>
      <c r="Q57" s="36">
        <v>52</v>
      </c>
      <c r="R57" s="35" t="s">
        <v>10</v>
      </c>
      <c r="S57" s="24">
        <v>44324</v>
      </c>
      <c r="T57" s="36">
        <v>78</v>
      </c>
      <c r="U57" s="48"/>
      <c r="V57" s="125" t="s">
        <v>19</v>
      </c>
      <c r="W57" s="126"/>
      <c r="X57" s="29">
        <v>1579.0054285714286</v>
      </c>
      <c r="Y57" s="36" t="s">
        <v>20</v>
      </c>
      <c r="Z57" s="24">
        <v>44293</v>
      </c>
      <c r="AA57" s="36">
        <v>47</v>
      </c>
      <c r="AB57" s="35" t="s">
        <v>10</v>
      </c>
      <c r="AC57" s="24">
        <v>44316</v>
      </c>
      <c r="AD57" s="36">
        <v>70</v>
      </c>
      <c r="AE57" s="48"/>
      <c r="AF57" s="125" t="s">
        <v>19</v>
      </c>
      <c r="AG57" s="126"/>
      <c r="AH57" s="29">
        <v>1579.0054285714286</v>
      </c>
      <c r="AI57" s="36" t="s">
        <v>20</v>
      </c>
      <c r="AJ57" s="24">
        <v>44309</v>
      </c>
      <c r="AK57" s="36">
        <v>63</v>
      </c>
      <c r="AL57" s="35" t="s">
        <v>10</v>
      </c>
      <c r="AM57" s="24">
        <v>44343</v>
      </c>
      <c r="AN57" s="36">
        <v>97</v>
      </c>
      <c r="AO57" s="48"/>
      <c r="AP57" s="125" t="s">
        <v>19</v>
      </c>
      <c r="AQ57" s="126"/>
      <c r="AR57" s="29">
        <v>1579.0054285714286</v>
      </c>
      <c r="AS57" s="36" t="s">
        <v>20</v>
      </c>
      <c r="AT57" s="24">
        <v>44290</v>
      </c>
      <c r="AU57" s="36">
        <v>44</v>
      </c>
      <c r="AV57" s="35" t="s">
        <v>10</v>
      </c>
      <c r="AW57" s="24">
        <v>44309</v>
      </c>
      <c r="AX57" s="36">
        <v>63</v>
      </c>
      <c r="AZ57" s="125" t="s">
        <v>19</v>
      </c>
      <c r="BA57" s="126"/>
      <c r="BB57" s="29">
        <v>1579.0054285714286</v>
      </c>
      <c r="BC57" s="36" t="s">
        <v>20</v>
      </c>
      <c r="BD57" s="24">
        <v>44289</v>
      </c>
      <c r="BE57" s="36">
        <v>43</v>
      </c>
      <c r="BF57" s="35" t="s">
        <v>10</v>
      </c>
      <c r="BG57" s="24">
        <v>44298</v>
      </c>
      <c r="BH57" s="36">
        <v>52</v>
      </c>
    </row>
    <row r="58" spans="1:60" x14ac:dyDescent="0.2">
      <c r="A58" s="3">
        <v>57</v>
      </c>
      <c r="B58" s="73">
        <v>44239</v>
      </c>
      <c r="C58" s="42">
        <v>50078.364000000001</v>
      </c>
      <c r="D58" s="42">
        <f t="shared" ca="1" si="3"/>
        <v>2049.023000000001</v>
      </c>
      <c r="E58" s="75">
        <f t="shared" ca="1" si="1"/>
        <v>1658.9652857142853</v>
      </c>
      <c r="F58" s="70" t="s">
        <v>121</v>
      </c>
      <c r="G58" s="72">
        <f ca="1">IF(B57&lt;TODAY(), AVERAGE(A$9:A58), "NA")</f>
        <v>32.5</v>
      </c>
      <c r="H58" s="75">
        <f ca="1">IF(B57&lt;TODAY(), AVERAGE(E$9:E58), "NA")</f>
        <v>884.56132000000002</v>
      </c>
      <c r="I58" s="82">
        <f ca="1">IF(B57&lt;TODAY(), (SUMPRODUCT(A$9:A58,E$9:E58) - G58*SUM(E$9:E58) - H58*SUM(A$9:A58) + (A58-7)*G58*H58)/(SUMPRODUCT(A$9:A58,A$9:A58) - 2*G58*SUM(A$9:A58) + (A58-7)*G58*G58), "NA")</f>
        <v>32.212820716858189</v>
      </c>
      <c r="J58" s="96">
        <f t="shared" ca="1" si="2"/>
        <v>-162.35535329789104</v>
      </c>
      <c r="L58" s="120" t="s">
        <v>130</v>
      </c>
      <c r="M58" s="121"/>
      <c r="N58" s="38">
        <v>63</v>
      </c>
      <c r="O58" s="105" t="s">
        <v>21</v>
      </c>
      <c r="P58" s="106">
        <v>44383</v>
      </c>
      <c r="Q58" s="105">
        <v>137</v>
      </c>
      <c r="R58" s="107" t="s">
        <v>8</v>
      </c>
      <c r="S58" s="106">
        <v>44427</v>
      </c>
      <c r="T58" s="105">
        <v>181</v>
      </c>
      <c r="U58" s="109"/>
      <c r="V58" s="120" t="s">
        <v>128</v>
      </c>
      <c r="W58" s="121"/>
      <c r="X58" s="38">
        <v>1807.8870754564996</v>
      </c>
      <c r="Y58" s="105" t="s">
        <v>21</v>
      </c>
      <c r="Z58" s="106">
        <v>44366</v>
      </c>
      <c r="AA58" s="105">
        <v>120</v>
      </c>
      <c r="AB58" s="107" t="s">
        <v>8</v>
      </c>
      <c r="AC58" s="106">
        <v>44405</v>
      </c>
      <c r="AD58" s="105">
        <v>159</v>
      </c>
      <c r="AE58" s="109"/>
      <c r="AF58" s="120" t="s">
        <v>128</v>
      </c>
      <c r="AG58" s="121"/>
      <c r="AH58" s="38">
        <v>1250</v>
      </c>
      <c r="AI58" s="105" t="s">
        <v>21</v>
      </c>
      <c r="AJ58" s="106">
        <v>44410</v>
      </c>
      <c r="AK58" s="105">
        <v>164</v>
      </c>
      <c r="AL58" s="107" t="s">
        <v>8</v>
      </c>
      <c r="AM58" s="106">
        <v>44473</v>
      </c>
      <c r="AN58" s="105">
        <v>227</v>
      </c>
      <c r="AO58" s="109"/>
      <c r="AP58" s="120" t="s">
        <v>128</v>
      </c>
      <c r="AQ58" s="121"/>
      <c r="AR58" s="38">
        <v>2000</v>
      </c>
      <c r="AS58" s="105" t="s">
        <v>21</v>
      </c>
      <c r="AT58" s="106">
        <v>44355</v>
      </c>
      <c r="AU58" s="105">
        <v>109</v>
      </c>
      <c r="AV58" s="107" t="s">
        <v>8</v>
      </c>
      <c r="AW58" s="106">
        <v>44389</v>
      </c>
      <c r="AX58" s="105">
        <v>143</v>
      </c>
      <c r="AY58" s="108"/>
      <c r="AZ58" s="120" t="s">
        <v>128</v>
      </c>
      <c r="BA58" s="121"/>
      <c r="BB58" s="38">
        <v>3000</v>
      </c>
      <c r="BC58" s="105" t="s">
        <v>21</v>
      </c>
      <c r="BD58" s="106">
        <v>44330</v>
      </c>
      <c r="BE58" s="105">
        <v>84</v>
      </c>
      <c r="BF58" s="107" t="s">
        <v>8</v>
      </c>
      <c r="BG58" s="106">
        <v>44353</v>
      </c>
      <c r="BH58" s="105">
        <v>107</v>
      </c>
    </row>
    <row r="59" spans="1:60" x14ac:dyDescent="0.2">
      <c r="A59" s="3">
        <v>58</v>
      </c>
      <c r="B59" s="73">
        <v>44240</v>
      </c>
      <c r="C59" s="42">
        <v>52039.017999999996</v>
      </c>
      <c r="D59" s="42">
        <f t="shared" ca="1" si="3"/>
        <v>1960.653999999995</v>
      </c>
      <c r="E59" s="75">
        <f t="shared" ca="1" si="1"/>
        <v>1644.9451428571422</v>
      </c>
      <c r="F59" s="70">
        <v>0.745</v>
      </c>
      <c r="G59" s="72">
        <f ca="1">IF(B58&lt;TODAY(), AVERAGE(A$9:A59), "NA")</f>
        <v>33</v>
      </c>
      <c r="H59" s="75">
        <f ca="1">IF(B58&lt;TODAY(), AVERAGE(E$9:E59), "NA")</f>
        <v>899.47080672268896</v>
      </c>
      <c r="I59" s="82">
        <f ca="1">IF(B58&lt;TODAY(), (SUMPRODUCT(A$9:A59,E$9:E59) - G59*SUM(E$9:E59) - H59*SUM(A$9:A59) + (A59-7)*G59*H59)/(SUMPRODUCT(A$9:A59,A$9:A59) - 2*G59*SUM(A$9:A59) + (A59-7)*G59*G59), "NA")</f>
        <v>32.074714143503591</v>
      </c>
      <c r="J59" s="96">
        <f t="shared" ca="1" si="2"/>
        <v>-158.99476001292953</v>
      </c>
      <c r="L59" s="125" t="s">
        <v>131</v>
      </c>
      <c r="M59" s="126"/>
      <c r="N59" s="97">
        <v>30.638472780978461</v>
      </c>
      <c r="O59" s="36" t="s">
        <v>22</v>
      </c>
      <c r="P59" s="24">
        <v>44461</v>
      </c>
      <c r="Q59" s="36">
        <v>215</v>
      </c>
      <c r="R59" s="35" t="s">
        <v>9</v>
      </c>
      <c r="S59" s="24">
        <v>44531</v>
      </c>
      <c r="T59" s="36">
        <v>285</v>
      </c>
      <c r="U59" s="48"/>
      <c r="V59" s="125" t="s">
        <v>129</v>
      </c>
      <c r="W59" s="126"/>
      <c r="X59" s="38">
        <v>0</v>
      </c>
      <c r="Y59" s="36" t="s">
        <v>22</v>
      </c>
      <c r="Z59" s="24">
        <v>44435</v>
      </c>
      <c r="AA59" s="36">
        <v>189</v>
      </c>
      <c r="AB59" s="35" t="s">
        <v>9</v>
      </c>
      <c r="AC59" s="24">
        <v>44496</v>
      </c>
      <c r="AD59" s="36">
        <v>250</v>
      </c>
      <c r="AE59" s="48"/>
      <c r="AF59" s="125" t="s">
        <v>129</v>
      </c>
      <c r="AG59" s="126"/>
      <c r="AH59" s="38">
        <v>0</v>
      </c>
      <c r="AI59" s="36" t="s">
        <v>22</v>
      </c>
      <c r="AJ59" s="24">
        <v>44515</v>
      </c>
      <c r="AK59" s="36">
        <v>269</v>
      </c>
      <c r="AL59" s="35" t="s">
        <v>9</v>
      </c>
      <c r="AM59" s="24">
        <v>44599</v>
      </c>
      <c r="AN59" s="36">
        <v>353</v>
      </c>
      <c r="AO59" s="48"/>
      <c r="AP59" s="125" t="s">
        <v>129</v>
      </c>
      <c r="AQ59" s="126"/>
      <c r="AR59" s="38">
        <v>7</v>
      </c>
      <c r="AS59" s="36" t="s">
        <v>22</v>
      </c>
      <c r="AT59" s="24">
        <v>44420</v>
      </c>
      <c r="AU59" s="36">
        <v>174</v>
      </c>
      <c r="AV59" s="35" t="s">
        <v>9</v>
      </c>
      <c r="AW59" s="24">
        <v>44474</v>
      </c>
      <c r="AX59" s="36">
        <v>228</v>
      </c>
      <c r="AZ59" s="125" t="s">
        <v>129</v>
      </c>
      <c r="BA59" s="126"/>
      <c r="BB59" s="38">
        <v>39</v>
      </c>
      <c r="BC59" s="36" t="s">
        <v>22</v>
      </c>
      <c r="BD59" s="24">
        <v>44373</v>
      </c>
      <c r="BE59" s="36">
        <v>127</v>
      </c>
      <c r="BF59" s="35" t="s">
        <v>9</v>
      </c>
      <c r="BG59" s="24">
        <v>44407</v>
      </c>
      <c r="BH59" s="36">
        <v>161</v>
      </c>
    </row>
    <row r="60" spans="1:60" x14ac:dyDescent="0.2">
      <c r="A60" s="3">
        <v>59</v>
      </c>
      <c r="B60" s="73">
        <v>44241</v>
      </c>
      <c r="C60" s="42">
        <v>53797.178</v>
      </c>
      <c r="D60" s="42">
        <f t="shared" ca="1" si="3"/>
        <v>1758.1600000000035</v>
      </c>
      <c r="E60" s="75">
        <f t="shared" ca="1" si="1"/>
        <v>1681.9509999999998</v>
      </c>
      <c r="F60" s="70">
        <v>0.76800000000000002</v>
      </c>
      <c r="G60" s="72">
        <f ca="1">IF(B59&lt;TODAY(), AVERAGE(A$9:A60), "NA")</f>
        <v>33.5</v>
      </c>
      <c r="H60" s="75">
        <f ca="1">IF(B59&lt;TODAY(), AVERAGE(E$9:E60), "NA")</f>
        <v>914.51850274725268</v>
      </c>
      <c r="I60" s="82">
        <f ca="1">IF(B59&lt;TODAY(), (SUMPRODUCT(A$9:A60,E$9:E60) - G60*SUM(E$9:E60) - H60*SUM(A$9:A60) + (A60-7)*G60*H60)/(SUMPRODUCT(A$9:A60,A$9:A60) - 2*G60*SUM(A$9:A60) + (A60-7)*G60*G60), "NA")</f>
        <v>31.962677043821913</v>
      </c>
      <c r="J60" s="96">
        <f t="shared" ca="1" si="2"/>
        <v>-156.23117822078132</v>
      </c>
      <c r="L60" s="122" t="s">
        <v>132</v>
      </c>
      <c r="M60" s="123"/>
      <c r="N60" s="98">
        <v>-122.33670974514348</v>
      </c>
      <c r="O60" s="19" t="s">
        <v>40</v>
      </c>
      <c r="P60" s="25">
        <v>44270</v>
      </c>
      <c r="Q60" s="37">
        <v>24</v>
      </c>
      <c r="R60" s="27" t="s">
        <v>26</v>
      </c>
      <c r="S60" s="25">
        <v>44633</v>
      </c>
      <c r="T60" s="37">
        <v>387</v>
      </c>
      <c r="U60" s="48"/>
      <c r="V60" s="122" t="s">
        <v>133</v>
      </c>
      <c r="W60" s="123"/>
      <c r="X60" s="19">
        <v>1807.8870754564996</v>
      </c>
      <c r="Y60" s="19" t="s">
        <v>40</v>
      </c>
      <c r="Z60" s="25">
        <v>44267</v>
      </c>
      <c r="AA60" s="37">
        <v>21</v>
      </c>
      <c r="AB60" s="27" t="s">
        <v>26</v>
      </c>
      <c r="AC60" s="25">
        <v>44585</v>
      </c>
      <c r="AD60" s="37">
        <v>339</v>
      </c>
      <c r="AE60" s="48"/>
      <c r="AF60" s="122" t="s">
        <v>133</v>
      </c>
      <c r="AG60" s="123"/>
      <c r="AH60" s="19">
        <v>1250</v>
      </c>
      <c r="AI60" s="19" t="s">
        <v>40</v>
      </c>
      <c r="AJ60" s="25">
        <v>44277</v>
      </c>
      <c r="AK60" s="37">
        <v>31</v>
      </c>
      <c r="AL60" s="27" t="s">
        <v>26</v>
      </c>
      <c r="AM60" s="25">
        <v>44735</v>
      </c>
      <c r="AN60" s="37">
        <v>489</v>
      </c>
      <c r="AO60" s="48"/>
      <c r="AP60" s="122" t="s">
        <v>133</v>
      </c>
      <c r="AQ60" s="123"/>
      <c r="AR60" s="19">
        <v>1807.8870754564996</v>
      </c>
      <c r="AS60" s="19" t="s">
        <v>40</v>
      </c>
      <c r="AT60" s="25">
        <v>44265</v>
      </c>
      <c r="AU60" s="37">
        <v>19</v>
      </c>
      <c r="AV60" s="27" t="s">
        <v>26</v>
      </c>
      <c r="AW60" s="25">
        <v>44558</v>
      </c>
      <c r="AX60" s="37">
        <v>312</v>
      </c>
      <c r="AZ60" s="122" t="s">
        <v>133</v>
      </c>
      <c r="BA60" s="123"/>
      <c r="BB60" s="19">
        <v>1807.8870754564996</v>
      </c>
      <c r="BC60" s="19" t="s">
        <v>40</v>
      </c>
      <c r="BD60" s="25">
        <v>44264</v>
      </c>
      <c r="BE60" s="37">
        <v>18</v>
      </c>
      <c r="BF60" s="27" t="s">
        <v>26</v>
      </c>
      <c r="BG60" s="25">
        <v>44465</v>
      </c>
      <c r="BH60" s="37">
        <v>219</v>
      </c>
    </row>
    <row r="61" spans="1:60" x14ac:dyDescent="0.2">
      <c r="A61" s="3">
        <v>60</v>
      </c>
      <c r="B61" s="73">
        <v>44242</v>
      </c>
      <c r="C61" s="42">
        <v>54616.735000000001</v>
      </c>
      <c r="D61" s="42">
        <f t="shared" ca="1" si="3"/>
        <v>819.5570000000007</v>
      </c>
      <c r="E61" s="75">
        <f t="shared" ca="1" si="1"/>
        <v>1639.4479999999999</v>
      </c>
      <c r="F61" s="70">
        <v>0.78</v>
      </c>
      <c r="G61" s="72">
        <f ca="1">IF(B60&lt;TODAY(), AVERAGE(A$9:A61), "NA")</f>
        <v>34</v>
      </c>
      <c r="H61" s="75">
        <f ca="1">IF(B60&lt;TODAY(), AVERAGE(E$9:E61), "NA")</f>
        <v>928.19641778975733</v>
      </c>
      <c r="I61" s="82">
        <f ca="1">IF(B60&lt;TODAY(), (SUMPRODUCT(A$9:A61,E$9:E61) - G61*SUM(E$9:E61) - H61*SUM(A$9:A61) + (A61-7)*G61*H61)/(SUMPRODUCT(A$9:A61,A$9:A61) - 2*G61*SUM(A$9:A61) + (A61-7)*G61*G61), "NA")</f>
        <v>31.706741101665656</v>
      </c>
      <c r="J61" s="96">
        <f t="shared" ca="1" si="2"/>
        <v>-149.83277966687501</v>
      </c>
      <c r="L61" s="101"/>
      <c r="M61" s="101"/>
      <c r="N61" s="101"/>
      <c r="O61" s="101"/>
      <c r="P61" s="101"/>
      <c r="Q61" s="101"/>
      <c r="R61" s="101"/>
      <c r="S61" s="101"/>
      <c r="T61" s="101"/>
      <c r="U61" s="94"/>
      <c r="W61" s="101"/>
      <c r="X61" s="101"/>
      <c r="Y61" s="101"/>
      <c r="Z61" s="101"/>
      <c r="AA61" s="101"/>
      <c r="AB61" s="101"/>
      <c r="AC61" s="101"/>
      <c r="AD61" s="101"/>
      <c r="AE61" s="101"/>
      <c r="AG61" s="101"/>
      <c r="AH61" s="101"/>
      <c r="AI61" s="101"/>
      <c r="AJ61" s="101"/>
      <c r="AK61" s="101"/>
      <c r="AL61" s="101"/>
      <c r="AM61" s="101"/>
      <c r="AN61" s="101"/>
      <c r="AO61" s="101"/>
      <c r="AQ61" s="60"/>
      <c r="AR61" s="60"/>
      <c r="AS61" s="60"/>
      <c r="AT61" s="60"/>
      <c r="AU61" s="60"/>
      <c r="AV61" s="60"/>
      <c r="AW61" s="60"/>
      <c r="AX61" s="60"/>
      <c r="AY61" s="60"/>
      <c r="BA61" s="60"/>
      <c r="BB61" s="60"/>
      <c r="BC61" s="60"/>
      <c r="BD61" s="60"/>
      <c r="BE61" s="60"/>
      <c r="BF61" s="60"/>
      <c r="BG61" s="60"/>
      <c r="BH61" s="60"/>
    </row>
    <row r="62" spans="1:60" x14ac:dyDescent="0.2">
      <c r="A62" s="3">
        <v>61</v>
      </c>
      <c r="B62" s="73">
        <v>44243</v>
      </c>
      <c r="C62" s="42">
        <v>56103.603999999999</v>
      </c>
      <c r="D62" s="42">
        <f t="shared" ca="1" si="3"/>
        <v>1486.8689999999988</v>
      </c>
      <c r="E62" s="75">
        <f t="shared" ca="1" si="1"/>
        <v>1670.0135714285716</v>
      </c>
      <c r="F62" s="70">
        <v>0.78300000000000003</v>
      </c>
      <c r="G62" s="72">
        <f ca="1">IF(B61&lt;TODAY(), AVERAGE(A$9:A62), "NA")</f>
        <v>34.5</v>
      </c>
      <c r="H62" s="75">
        <f ca="1">IF(B61&lt;TODAY(), AVERAGE(E$9:E62), "NA")</f>
        <v>941.93377248677234</v>
      </c>
      <c r="I62" s="82">
        <f ca="1">IF(B61&lt;TODAY(), (SUMPRODUCT(A$9:A62,E$9:E62) - G62*SUM(E$9:E62) - H62*SUM(A$9:A62) + (A62-7)*G62*H62)/(SUMPRODUCT(A$9:A62,A$9:A62) - 2*G62*SUM(A$9:A62) + (A62-7)*G62*G62), "NA")</f>
        <v>31.475903008521907</v>
      </c>
      <c r="J62" s="96">
        <f t="shared" ca="1" si="2"/>
        <v>-143.98488130723354</v>
      </c>
      <c r="L62" s="127" t="str">
        <f>CONCATENATE("Vaccination schedule based on 7 day average daily doses given as of ", MONTH(N64-1), "/", DAY(N64-1), "/", YEAR(N64-1))</f>
        <v>Vaccination schedule based on 7 day average daily doses given as of 2/17/2021</v>
      </c>
      <c r="M62" s="127"/>
      <c r="N62" s="127"/>
      <c r="O62" s="127"/>
      <c r="P62" s="127"/>
      <c r="Q62" s="127"/>
      <c r="R62" s="127"/>
      <c r="S62" s="127"/>
      <c r="T62" s="127"/>
      <c r="U62" s="90"/>
      <c r="V62" s="127" t="str">
        <f>CONCATENATE("Vaccination schedule based on hitting the predicted average of ", FIXED(1000*X66, -3), " doses per day as of ",  MONTH(N64-1), "/", DAY(N64-1), "/", YEAR(N64-1))</f>
        <v>Vaccination schedule based on hitting the predicted average of 1,794,000 doses per day as of 2/17/2021</v>
      </c>
      <c r="W62" s="127"/>
      <c r="X62" s="127"/>
      <c r="Y62" s="127"/>
      <c r="Z62" s="127"/>
      <c r="AA62" s="127"/>
      <c r="AB62" s="127"/>
      <c r="AC62" s="127"/>
      <c r="AD62" s="127"/>
      <c r="AE62" s="100"/>
      <c r="AF62" s="127" t="str">
        <f>CONCATENATE("Vaccination schedule based on hitting target of ", FIXED(1000*AH66,0), " doses per day")</f>
        <v>Vaccination schedule based on hitting target of 1,250,000 doses per day</v>
      </c>
      <c r="AG62" s="127"/>
      <c r="AH62" s="127"/>
      <c r="AI62" s="127"/>
      <c r="AJ62" s="127"/>
      <c r="AK62" s="127"/>
      <c r="AL62" s="127"/>
      <c r="AM62" s="127"/>
      <c r="AN62" s="127"/>
      <c r="AO62" s="100"/>
      <c r="AP62" s="127" t="str">
        <f>CONCATENATE("Vaccination schedule based on hitting target of ", FIXED(1000*AR66,0), " doses per day")</f>
        <v>Vaccination schedule based on hitting target of 2,000,000 doses per day</v>
      </c>
      <c r="AQ62" s="127"/>
      <c r="AR62" s="127"/>
      <c r="AS62" s="127"/>
      <c r="AT62" s="127"/>
      <c r="AU62" s="127"/>
      <c r="AV62" s="127"/>
      <c r="AW62" s="127"/>
      <c r="AX62" s="127"/>
      <c r="AZ62" s="127" t="str">
        <f>CONCATENATE("Vaccination schedule based on hitting target of ", FIXED(1000*BB66,0), " doses per day")</f>
        <v>Vaccination schedule based on hitting target of 3,000,000 doses per day</v>
      </c>
      <c r="BA62" s="127"/>
      <c r="BB62" s="127"/>
      <c r="BC62" s="127"/>
      <c r="BD62" s="127"/>
      <c r="BE62" s="127"/>
      <c r="BF62" s="127"/>
      <c r="BG62" s="127"/>
      <c r="BH62" s="127"/>
    </row>
    <row r="63" spans="1:60" x14ac:dyDescent="0.2">
      <c r="A63" s="3">
        <v>62</v>
      </c>
      <c r="B63" s="73">
        <v>44244</v>
      </c>
      <c r="C63" s="42">
        <v>57395.474000000002</v>
      </c>
      <c r="D63" s="42">
        <f t="shared" ca="1" si="3"/>
        <v>1291.8700000000026</v>
      </c>
      <c r="E63" s="75">
        <f t="shared" ca="1" si="1"/>
        <v>1627.2497142857142</v>
      </c>
      <c r="F63" s="70">
        <v>0.79</v>
      </c>
      <c r="G63" s="72">
        <f ca="1">IF(B62&lt;TODAY(), AVERAGE(A$9:A63), "NA")</f>
        <v>35</v>
      </c>
      <c r="H63" s="75">
        <f ca="1">IF(B62&lt;TODAY(), AVERAGE(E$9:E63), "NA")</f>
        <v>954.39406233766226</v>
      </c>
      <c r="I63" s="82">
        <f ca="1">IF(B62&lt;TODAY(), (SUMPRODUCT(A$9:A63,E$9:E63) - G63*SUM(E$9:E63) - H63*SUM(A$9:A63) + (A63-7)*G63*H63)/(SUMPRODUCT(A$9:A63,A$9:A63) - 2*G63*SUM(A$9:A63) + (A63-7)*G63*G63), "NA")</f>
        <v>31.124724974232144</v>
      </c>
      <c r="J63" s="96">
        <f t="shared" ca="1" si="2"/>
        <v>-134.97131176046287</v>
      </c>
      <c r="L63" s="134" t="s">
        <v>36</v>
      </c>
      <c r="M63" s="135"/>
      <c r="N63" s="136"/>
      <c r="O63" s="31" t="s">
        <v>7</v>
      </c>
      <c r="P63" s="32" t="s">
        <v>17</v>
      </c>
      <c r="Q63" s="33" t="s">
        <v>18</v>
      </c>
      <c r="R63" s="31" t="s">
        <v>7</v>
      </c>
      <c r="S63" s="32" t="s">
        <v>17</v>
      </c>
      <c r="T63" s="33" t="s">
        <v>18</v>
      </c>
      <c r="U63" s="48"/>
      <c r="V63" s="128" t="s">
        <v>36</v>
      </c>
      <c r="W63" s="129"/>
      <c r="X63" s="130"/>
      <c r="Y63" s="33" t="s">
        <v>7</v>
      </c>
      <c r="Z63" s="32" t="s">
        <v>17</v>
      </c>
      <c r="AA63" s="33" t="s">
        <v>18</v>
      </c>
      <c r="AB63" s="31" t="s">
        <v>7</v>
      </c>
      <c r="AC63" s="32" t="s">
        <v>17</v>
      </c>
      <c r="AD63" s="33" t="s">
        <v>18</v>
      </c>
      <c r="AE63" s="48"/>
      <c r="AF63" s="128" t="s">
        <v>36</v>
      </c>
      <c r="AG63" s="129"/>
      <c r="AH63" s="130"/>
      <c r="AI63" s="33" t="s">
        <v>7</v>
      </c>
      <c r="AJ63" s="32" t="s">
        <v>17</v>
      </c>
      <c r="AK63" s="33" t="s">
        <v>18</v>
      </c>
      <c r="AL63" s="31" t="s">
        <v>7</v>
      </c>
      <c r="AM63" s="32" t="s">
        <v>17</v>
      </c>
      <c r="AN63" s="33" t="s">
        <v>18</v>
      </c>
      <c r="AO63" s="48"/>
      <c r="AP63" s="128" t="s">
        <v>36</v>
      </c>
      <c r="AQ63" s="129"/>
      <c r="AR63" s="130"/>
      <c r="AS63" s="33" t="s">
        <v>7</v>
      </c>
      <c r="AT63" s="32" t="s">
        <v>17</v>
      </c>
      <c r="AU63" s="33" t="s">
        <v>18</v>
      </c>
      <c r="AV63" s="31" t="s">
        <v>7</v>
      </c>
      <c r="AW63" s="32" t="s">
        <v>17</v>
      </c>
      <c r="AX63" s="33" t="s">
        <v>18</v>
      </c>
      <c r="AZ63" s="128" t="s">
        <v>36</v>
      </c>
      <c r="BA63" s="129"/>
      <c r="BB63" s="130"/>
      <c r="BC63" s="33" t="s">
        <v>7</v>
      </c>
      <c r="BD63" s="32" t="s">
        <v>17</v>
      </c>
      <c r="BE63" s="33" t="s">
        <v>18</v>
      </c>
      <c r="BF63" s="31" t="s">
        <v>7</v>
      </c>
      <c r="BG63" s="32" t="s">
        <v>17</v>
      </c>
      <c r="BH63" s="33" t="s">
        <v>18</v>
      </c>
    </row>
    <row r="64" spans="1:60" x14ac:dyDescent="0.2">
      <c r="A64" s="3">
        <v>63</v>
      </c>
      <c r="B64" s="73">
        <v>44245</v>
      </c>
      <c r="C64" s="42">
        <v>59082.379000000001</v>
      </c>
      <c r="D64" s="42">
        <f ca="1">IF(B64&lt;TODAY(), C64-C63, "NA")</f>
        <v>1686.9049999999988</v>
      </c>
      <c r="E64" s="75">
        <f t="shared" ca="1" si="1"/>
        <v>1579.0054285714286</v>
      </c>
      <c r="F64" s="70">
        <v>0.80500000000000005</v>
      </c>
      <c r="G64" s="72">
        <f ca="1">IF(B63&lt;TODAY(), AVERAGE(A$9:A64), "NA")</f>
        <v>35.5</v>
      </c>
      <c r="H64" s="75">
        <f ca="1">IF(B63&lt;TODAY(), AVERAGE(E$9:E64), "NA")</f>
        <v>965.54783673469387</v>
      </c>
      <c r="I64" s="82">
        <f ca="1">IF(B63&lt;TODAY(), (SUMPRODUCT(A$9:A64,E$9:E64) - G64*SUM(E$9:E64) - H64*SUM(A$9:A64) + (A64-7)*G64*H64)/(SUMPRODUCT(A$9:A64,A$9:A64) - 2*G64*SUM(A$9:A64) + (A64-7)*G64*G64), "NA")</f>
        <v>30.660663070012728</v>
      </c>
      <c r="J64" s="96">
        <f t="shared" ca="1" si="2"/>
        <v>-122.90570225075794</v>
      </c>
      <c r="L64" s="131" t="s">
        <v>3</v>
      </c>
      <c r="M64" s="132"/>
      <c r="N64" s="28">
        <v>44245</v>
      </c>
      <c r="O64" s="99" t="s">
        <v>38</v>
      </c>
      <c r="P64" s="26">
        <v>44249</v>
      </c>
      <c r="Q64" s="34">
        <v>4</v>
      </c>
      <c r="R64" s="52" t="s">
        <v>39</v>
      </c>
      <c r="S64" s="26">
        <v>44260</v>
      </c>
      <c r="T64" s="34">
        <v>15</v>
      </c>
      <c r="U64" s="48"/>
      <c r="V64" s="131" t="s">
        <v>3</v>
      </c>
      <c r="W64" s="132"/>
      <c r="X64" s="28">
        <v>44245</v>
      </c>
      <c r="Y64" s="99" t="s">
        <v>38</v>
      </c>
      <c r="Z64" s="26">
        <v>44249</v>
      </c>
      <c r="AA64" s="34">
        <v>4</v>
      </c>
      <c r="AB64" s="52" t="s">
        <v>39</v>
      </c>
      <c r="AC64" s="26">
        <v>44260</v>
      </c>
      <c r="AD64" s="34">
        <v>15</v>
      </c>
      <c r="AE64" s="48"/>
      <c r="AF64" s="131" t="s">
        <v>3</v>
      </c>
      <c r="AG64" s="132"/>
      <c r="AH64" s="28">
        <v>44245</v>
      </c>
      <c r="AI64" s="99" t="s">
        <v>38</v>
      </c>
      <c r="AJ64" s="26">
        <v>44249</v>
      </c>
      <c r="AK64" s="34">
        <v>4</v>
      </c>
      <c r="AL64" s="52" t="s">
        <v>39</v>
      </c>
      <c r="AM64" s="26">
        <v>44260</v>
      </c>
      <c r="AN64" s="34">
        <v>15</v>
      </c>
      <c r="AO64" s="48"/>
      <c r="AP64" s="131" t="s">
        <v>3</v>
      </c>
      <c r="AQ64" s="132"/>
      <c r="AR64" s="28">
        <v>44245</v>
      </c>
      <c r="AS64" s="99" t="s">
        <v>38</v>
      </c>
      <c r="AT64" s="26">
        <v>44249</v>
      </c>
      <c r="AU64" s="34">
        <v>4</v>
      </c>
      <c r="AV64" s="52" t="s">
        <v>39</v>
      </c>
      <c r="AW64" s="26">
        <v>44260</v>
      </c>
      <c r="AX64" s="34">
        <v>15</v>
      </c>
      <c r="AZ64" s="131" t="s">
        <v>3</v>
      </c>
      <c r="BA64" s="132"/>
      <c r="BB64" s="28">
        <v>44245</v>
      </c>
      <c r="BC64" s="99" t="s">
        <v>38</v>
      </c>
      <c r="BD64" s="26">
        <v>44249</v>
      </c>
      <c r="BE64" s="34">
        <v>4</v>
      </c>
      <c r="BF64" s="52" t="s">
        <v>39</v>
      </c>
      <c r="BG64" s="26">
        <v>44260</v>
      </c>
      <c r="BH64" s="34">
        <v>15</v>
      </c>
    </row>
    <row r="65" spans="1:60" x14ac:dyDescent="0.2">
      <c r="A65" s="3">
        <v>64</v>
      </c>
      <c r="B65" s="73">
        <v>44246</v>
      </c>
      <c r="C65" s="42">
        <v>60475.847999999998</v>
      </c>
      <c r="D65" s="42">
        <f t="shared" ca="1" si="3"/>
        <v>1393.4689999999973</v>
      </c>
      <c r="E65" s="75">
        <f t="shared" ca="1" si="1"/>
        <v>1485.3548571428566</v>
      </c>
      <c r="F65" s="70">
        <v>0.82399999999999995</v>
      </c>
      <c r="G65" s="72">
        <f ca="1">IF(B64&lt;TODAY(), AVERAGE(A$9:A65), "NA")</f>
        <v>36</v>
      </c>
      <c r="H65" s="75">
        <f ca="1">IF(B64&lt;TODAY(), AVERAGE(E$9:E65), "NA")</f>
        <v>974.66725814536335</v>
      </c>
      <c r="I65" s="82">
        <f ca="1">IF(B64&lt;TODAY(), (SUMPRODUCT(A$9:A65,E$9:E65) - G65*SUM(E$9:E65) - H65*SUM(A$9:A65) + (A65-7)*G65*H65)/(SUMPRODUCT(A$9:A65,A$9:A65) - 2*G65*SUM(A$9:A65) + (A65-7)*G65*G65), "NA")</f>
        <v>30.018155126115808</v>
      </c>
      <c r="J65" s="96">
        <f t="shared" ca="1" si="2"/>
        <v>-105.9863263948057</v>
      </c>
      <c r="L65" s="125" t="s">
        <v>19</v>
      </c>
      <c r="M65" s="126"/>
      <c r="N65" s="29">
        <v>1614.9990000000003</v>
      </c>
      <c r="O65" s="36" t="s">
        <v>20</v>
      </c>
      <c r="P65" s="24">
        <v>44297</v>
      </c>
      <c r="Q65" s="36">
        <v>52</v>
      </c>
      <c r="R65" s="35" t="s">
        <v>10</v>
      </c>
      <c r="S65" s="24">
        <v>44323</v>
      </c>
      <c r="T65" s="36">
        <v>78</v>
      </c>
      <c r="U65" s="48"/>
      <c r="V65" s="125" t="s">
        <v>19</v>
      </c>
      <c r="W65" s="126"/>
      <c r="X65" s="29">
        <v>1614.9990000000003</v>
      </c>
      <c r="Y65" s="36" t="s">
        <v>20</v>
      </c>
      <c r="Z65" s="24">
        <v>44294</v>
      </c>
      <c r="AA65" s="36">
        <v>49</v>
      </c>
      <c r="AB65" s="35" t="s">
        <v>10</v>
      </c>
      <c r="AC65" s="24">
        <v>44316</v>
      </c>
      <c r="AD65" s="36">
        <v>71</v>
      </c>
      <c r="AE65" s="48"/>
      <c r="AF65" s="125" t="s">
        <v>19</v>
      </c>
      <c r="AG65" s="126"/>
      <c r="AH65" s="29">
        <v>1614.9990000000003</v>
      </c>
      <c r="AI65" s="36" t="s">
        <v>20</v>
      </c>
      <c r="AJ65" s="24">
        <v>44309</v>
      </c>
      <c r="AK65" s="36">
        <v>64</v>
      </c>
      <c r="AL65" s="35" t="s">
        <v>10</v>
      </c>
      <c r="AM65" s="24">
        <v>44343</v>
      </c>
      <c r="AN65" s="36">
        <v>98</v>
      </c>
      <c r="AO65" s="48"/>
      <c r="AP65" s="125" t="s">
        <v>19</v>
      </c>
      <c r="AQ65" s="126"/>
      <c r="AR65" s="29">
        <v>1614.9990000000003</v>
      </c>
      <c r="AS65" s="36" t="s">
        <v>20</v>
      </c>
      <c r="AT65" s="24">
        <v>44290</v>
      </c>
      <c r="AU65" s="36">
        <v>45</v>
      </c>
      <c r="AV65" s="35" t="s">
        <v>10</v>
      </c>
      <c r="AW65" s="24">
        <v>44309</v>
      </c>
      <c r="AX65" s="36">
        <v>64</v>
      </c>
      <c r="AZ65" s="125" t="s">
        <v>19</v>
      </c>
      <c r="BA65" s="126"/>
      <c r="BB65" s="29">
        <v>1614.9990000000003</v>
      </c>
      <c r="BC65" s="36" t="s">
        <v>20</v>
      </c>
      <c r="BD65" s="24">
        <v>44288</v>
      </c>
      <c r="BE65" s="36">
        <v>43</v>
      </c>
      <c r="BF65" s="35" t="s">
        <v>10</v>
      </c>
      <c r="BG65" s="24">
        <v>44298</v>
      </c>
      <c r="BH65" s="36">
        <v>53</v>
      </c>
    </row>
    <row r="66" spans="1:60" x14ac:dyDescent="0.2">
      <c r="A66" s="3">
        <v>65</v>
      </c>
      <c r="B66" s="73">
        <v>44247</v>
      </c>
      <c r="C66" s="42">
        <v>61289.5</v>
      </c>
      <c r="D66" s="42">
        <f t="shared" ca="1" si="3"/>
        <v>813.65200000000186</v>
      </c>
      <c r="E66" s="75">
        <f t="shared" ca="1" si="1"/>
        <v>1321.4974285714291</v>
      </c>
      <c r="F66" s="70">
        <v>0.81699999999999995</v>
      </c>
      <c r="G66" s="72">
        <f ca="1">IF(B65&lt;TODAY(), AVERAGE(A$9:A66), "NA")</f>
        <v>36.5</v>
      </c>
      <c r="H66" s="75">
        <f ca="1">IF(B65&lt;TODAY(), AVERAGE(E$9:E66), "NA")</f>
        <v>980.64708866995068</v>
      </c>
      <c r="I66" s="82">
        <f ca="1">IF(B65&lt;TODAY(), (SUMPRODUCT(A$9:A66,E$9:E66) - G66*SUM(E$9:E66) - H66*SUM(A$9:A66) + (A66-7)*G66*H66)/(SUMPRODUCT(A$9:A66,A$9:A66) - 2*G66*SUM(A$9:A66) + (A66-7)*G66*G66), "NA")</f>
        <v>29.099926613728961</v>
      </c>
      <c r="J66" s="96">
        <f t="shared" ca="1" si="2"/>
        <v>-81.500232731156416</v>
      </c>
      <c r="L66" s="120" t="s">
        <v>130</v>
      </c>
      <c r="M66" s="121"/>
      <c r="N66" s="38">
        <v>62</v>
      </c>
      <c r="O66" s="105" t="s">
        <v>21</v>
      </c>
      <c r="P66" s="106">
        <v>44378</v>
      </c>
      <c r="Q66" s="105">
        <v>133</v>
      </c>
      <c r="R66" s="107" t="s">
        <v>8</v>
      </c>
      <c r="S66" s="106">
        <v>44423</v>
      </c>
      <c r="T66" s="105">
        <v>178</v>
      </c>
      <c r="U66" s="109"/>
      <c r="V66" s="120" t="s">
        <v>128</v>
      </c>
      <c r="W66" s="121"/>
      <c r="X66" s="38">
        <v>1793.8945406307985</v>
      </c>
      <c r="Y66" s="105" t="s">
        <v>21</v>
      </c>
      <c r="Z66" s="106">
        <v>44368</v>
      </c>
      <c r="AA66" s="105">
        <v>123</v>
      </c>
      <c r="AB66" s="107" t="s">
        <v>8</v>
      </c>
      <c r="AC66" s="106">
        <v>44406</v>
      </c>
      <c r="AD66" s="105">
        <v>161</v>
      </c>
      <c r="AE66" s="109"/>
      <c r="AF66" s="120" t="s">
        <v>128</v>
      </c>
      <c r="AG66" s="121"/>
      <c r="AH66" s="38">
        <v>1250</v>
      </c>
      <c r="AI66" s="105" t="s">
        <v>21</v>
      </c>
      <c r="AJ66" s="106">
        <v>44410</v>
      </c>
      <c r="AK66" s="105">
        <v>165</v>
      </c>
      <c r="AL66" s="107" t="s">
        <v>8</v>
      </c>
      <c r="AM66" s="106">
        <v>44474</v>
      </c>
      <c r="AN66" s="105">
        <v>229</v>
      </c>
      <c r="AO66" s="109"/>
      <c r="AP66" s="120" t="s">
        <v>128</v>
      </c>
      <c r="AQ66" s="121"/>
      <c r="AR66" s="38">
        <v>2000</v>
      </c>
      <c r="AS66" s="105" t="s">
        <v>21</v>
      </c>
      <c r="AT66" s="106">
        <v>44355</v>
      </c>
      <c r="AU66" s="105">
        <v>110</v>
      </c>
      <c r="AV66" s="107" t="s">
        <v>8</v>
      </c>
      <c r="AW66" s="106">
        <v>44389</v>
      </c>
      <c r="AX66" s="105">
        <v>144</v>
      </c>
      <c r="AY66" s="108"/>
      <c r="AZ66" s="120" t="s">
        <v>128</v>
      </c>
      <c r="BA66" s="121"/>
      <c r="BB66" s="38">
        <v>3000</v>
      </c>
      <c r="BC66" s="105" t="s">
        <v>21</v>
      </c>
      <c r="BD66" s="106">
        <v>44330</v>
      </c>
      <c r="BE66" s="105">
        <v>85</v>
      </c>
      <c r="BF66" s="107" t="s">
        <v>8</v>
      </c>
      <c r="BG66" s="106">
        <v>44353</v>
      </c>
      <c r="BH66" s="105">
        <v>108</v>
      </c>
    </row>
    <row r="67" spans="1:60" x14ac:dyDescent="0.2">
      <c r="A67" s="3">
        <v>66</v>
      </c>
      <c r="B67" s="73">
        <v>44248</v>
      </c>
      <c r="C67" s="42">
        <v>63090.633999999998</v>
      </c>
      <c r="D67" s="42">
        <f t="shared" ca="1" si="3"/>
        <v>1801.1339999999982</v>
      </c>
      <c r="E67" s="75">
        <f t="shared" ca="1" si="1"/>
        <v>1327.6365714285712</v>
      </c>
      <c r="F67" s="70">
        <v>0.83899999999999997</v>
      </c>
      <c r="G67" s="72">
        <f ca="1">IF(B66&lt;TODAY(), AVERAGE(A$9:A67), "NA")</f>
        <v>37</v>
      </c>
      <c r="H67" s="75">
        <f ca="1">IF(B66&lt;TODAY(), AVERAGE(E$9:E67), "NA")</f>
        <v>986.52826634382552</v>
      </c>
      <c r="I67" s="82">
        <f ca="1">IF(B66&lt;TODAY(), (SUMPRODUCT(A$9:A67,E$9:E67) - G67*SUM(E$9:E67) - H67*SUM(A$9:A67) + (A67-7)*G67*H67)/(SUMPRODUCT(A$9:A67,A$9:A67) - 2*G67*SUM(A$9:A67) + (A67-7)*G67*G67), "NA")</f>
        <v>28.233048050430011</v>
      </c>
      <c r="J67" s="96">
        <f t="shared" ca="1" si="2"/>
        <v>-58.094511522084872</v>
      </c>
      <c r="L67" s="125" t="s">
        <v>131</v>
      </c>
      <c r="M67" s="126"/>
      <c r="N67" s="97">
        <v>31.100859946402831</v>
      </c>
      <c r="O67" s="36" t="s">
        <v>22</v>
      </c>
      <c r="P67" s="24">
        <v>44455</v>
      </c>
      <c r="Q67" s="36">
        <v>210</v>
      </c>
      <c r="R67" s="35" t="s">
        <v>9</v>
      </c>
      <c r="S67" s="24">
        <v>44527</v>
      </c>
      <c r="T67" s="36">
        <v>282</v>
      </c>
      <c r="U67" s="48"/>
      <c r="V67" s="125" t="s">
        <v>129</v>
      </c>
      <c r="W67" s="126"/>
      <c r="X67" s="38">
        <v>0</v>
      </c>
      <c r="Y67" s="36" t="s">
        <v>22</v>
      </c>
      <c r="Z67" s="24">
        <v>44436</v>
      </c>
      <c r="AA67" s="36">
        <v>191</v>
      </c>
      <c r="AB67" s="35" t="s">
        <v>9</v>
      </c>
      <c r="AC67" s="24">
        <v>44498</v>
      </c>
      <c r="AD67" s="36">
        <v>253</v>
      </c>
      <c r="AE67" s="48"/>
      <c r="AF67" s="125" t="s">
        <v>129</v>
      </c>
      <c r="AG67" s="126"/>
      <c r="AH67" s="38">
        <v>0</v>
      </c>
      <c r="AI67" s="36" t="s">
        <v>22</v>
      </c>
      <c r="AJ67" s="24">
        <v>44516</v>
      </c>
      <c r="AK67" s="36">
        <v>271</v>
      </c>
      <c r="AL67" s="35" t="s">
        <v>9</v>
      </c>
      <c r="AM67" s="24">
        <v>44599</v>
      </c>
      <c r="AN67" s="36">
        <v>354</v>
      </c>
      <c r="AO67" s="48"/>
      <c r="AP67" s="125" t="s">
        <v>129</v>
      </c>
      <c r="AQ67" s="126"/>
      <c r="AR67" s="38">
        <v>7</v>
      </c>
      <c r="AS67" s="36" t="s">
        <v>22</v>
      </c>
      <c r="AT67" s="24">
        <v>44420</v>
      </c>
      <c r="AU67" s="36">
        <v>175</v>
      </c>
      <c r="AV67" s="35" t="s">
        <v>9</v>
      </c>
      <c r="AW67" s="24">
        <v>44474</v>
      </c>
      <c r="AX67" s="36">
        <v>229</v>
      </c>
      <c r="AZ67" s="125" t="s">
        <v>129</v>
      </c>
      <c r="BA67" s="126"/>
      <c r="BB67" s="38">
        <v>39</v>
      </c>
      <c r="BC67" s="36" t="s">
        <v>22</v>
      </c>
      <c r="BD67" s="24">
        <v>44372</v>
      </c>
      <c r="BE67" s="36">
        <v>127</v>
      </c>
      <c r="BF67" s="35" t="s">
        <v>9</v>
      </c>
      <c r="BG67" s="24">
        <v>44407</v>
      </c>
      <c r="BH67" s="36">
        <v>162</v>
      </c>
    </row>
    <row r="68" spans="1:60" x14ac:dyDescent="0.2">
      <c r="A68" s="3">
        <v>67</v>
      </c>
      <c r="B68" s="73">
        <v>44249</v>
      </c>
      <c r="C68" s="42">
        <v>64177.474000000002</v>
      </c>
      <c r="D68" s="42">
        <f t="shared" ca="1" si="3"/>
        <v>1086.8400000000038</v>
      </c>
      <c r="E68" s="75">
        <f t="shared" ca="1" si="1"/>
        <v>1365.8198571428572</v>
      </c>
      <c r="F68" s="70">
        <v>0.85299999999999998</v>
      </c>
      <c r="G68" s="72">
        <f ca="1">IF(B67&lt;TODAY(), AVERAGE(A$9:A68), "NA")</f>
        <v>37.5</v>
      </c>
      <c r="H68" s="75">
        <f ca="1">IF(B67&lt;TODAY(), AVERAGE(E$9:E68), "NA")</f>
        <v>992.8497928571428</v>
      </c>
      <c r="I68" s="82">
        <f ca="1">IF(B67&lt;TODAY(), (SUMPRODUCT(A$9:A68,E$9:E68) - G68*SUM(E$9:E68) - H68*SUM(A$9:A68) + (A68-7)*G68*H68)/(SUMPRODUCT(A$9:A68,A$9:A68) - 2*G68*SUM(A$9:A68) + (A68-7)*G68*G68), "NA")</f>
        <v>27.466326983685953</v>
      </c>
      <c r="J68" s="96">
        <f t="shared" ref="J68:J131" ca="1" si="4">IF(B67&lt;TODAY(), H68-I68*G68, "NA")</f>
        <v>-37.1374690310804</v>
      </c>
      <c r="L68" s="122" t="s">
        <v>132</v>
      </c>
      <c r="M68" s="123"/>
      <c r="N68" s="98">
        <v>-134.35877604617713</v>
      </c>
      <c r="O68" s="19" t="s">
        <v>40</v>
      </c>
      <c r="P68" s="25">
        <v>44270</v>
      </c>
      <c r="Q68" s="37">
        <v>25</v>
      </c>
      <c r="R68" s="27" t="s">
        <v>26</v>
      </c>
      <c r="S68" s="25">
        <v>44627</v>
      </c>
      <c r="T68" s="37">
        <v>382</v>
      </c>
      <c r="U68" s="48"/>
      <c r="V68" s="122" t="s">
        <v>133</v>
      </c>
      <c r="W68" s="123"/>
      <c r="X68" s="19">
        <v>1793.8945406307985</v>
      </c>
      <c r="Y68" s="19" t="s">
        <v>40</v>
      </c>
      <c r="Z68" s="25">
        <v>44267</v>
      </c>
      <c r="AA68" s="37">
        <v>22</v>
      </c>
      <c r="AB68" s="27" t="s">
        <v>26</v>
      </c>
      <c r="AC68" s="25">
        <v>44589</v>
      </c>
      <c r="AD68" s="37">
        <v>344</v>
      </c>
      <c r="AE68" s="48"/>
      <c r="AF68" s="122" t="s">
        <v>133</v>
      </c>
      <c r="AG68" s="123"/>
      <c r="AH68" s="19">
        <v>1250</v>
      </c>
      <c r="AI68" s="19" t="s">
        <v>40</v>
      </c>
      <c r="AJ68" s="25">
        <v>44278</v>
      </c>
      <c r="AK68" s="37">
        <v>33</v>
      </c>
      <c r="AL68" s="27" t="s">
        <v>26</v>
      </c>
      <c r="AM68" s="25">
        <v>44735</v>
      </c>
      <c r="AN68" s="37">
        <v>490</v>
      </c>
      <c r="AO68" s="48"/>
      <c r="AP68" s="122" t="s">
        <v>133</v>
      </c>
      <c r="AQ68" s="123"/>
      <c r="AR68" s="19">
        <v>1793.8945406307985</v>
      </c>
      <c r="AS68" s="19" t="s">
        <v>40</v>
      </c>
      <c r="AT68" s="25">
        <v>44265</v>
      </c>
      <c r="AU68" s="37">
        <v>20</v>
      </c>
      <c r="AV68" s="27" t="s">
        <v>26</v>
      </c>
      <c r="AW68" s="25">
        <v>44557</v>
      </c>
      <c r="AX68" s="37">
        <v>312</v>
      </c>
      <c r="AZ68" s="122" t="s">
        <v>133</v>
      </c>
      <c r="BA68" s="123"/>
      <c r="BB68" s="19">
        <v>1793.8945406307985</v>
      </c>
      <c r="BC68" s="19" t="s">
        <v>40</v>
      </c>
      <c r="BD68" s="25">
        <v>44264</v>
      </c>
      <c r="BE68" s="37">
        <v>19</v>
      </c>
      <c r="BF68" s="27" t="s">
        <v>26</v>
      </c>
      <c r="BG68" s="25">
        <v>44464</v>
      </c>
      <c r="BH68" s="37">
        <v>219</v>
      </c>
    </row>
    <row r="69" spans="1:60" x14ac:dyDescent="0.2">
      <c r="A69" s="3">
        <v>68</v>
      </c>
      <c r="B69" s="73">
        <v>44250</v>
      </c>
      <c r="C69" s="42">
        <v>65032.082999999999</v>
      </c>
      <c r="D69" s="42">
        <f t="shared" ca="1" si="3"/>
        <v>854.60899999999674</v>
      </c>
      <c r="E69" s="75">
        <f ca="1">IF(B69&lt;TODAY(), AVERAGE(D63:D69), "NA")</f>
        <v>1275.4969999999998</v>
      </c>
      <c r="F69" s="70">
        <v>0.79200000000000004</v>
      </c>
      <c r="G69" s="72">
        <f ca="1">IF(B68&lt;TODAY(), AVERAGE(A$9:A69), "NA")</f>
        <v>38</v>
      </c>
      <c r="H69" s="75">
        <f ca="1">IF(B68&lt;TODAY(), AVERAGE(E$9:E69), "NA")</f>
        <v>997.48335362997659</v>
      </c>
      <c r="I69" s="82">
        <f ca="1">IF(B68&lt;TODAY(), (SUMPRODUCT(A$9:A69,E$9:E69) - G69*SUM(E$9:E69) - H69*SUM(A$9:A69) + (A69-7)*G69*H69)/(SUMPRODUCT(A$9:A69,A$9:A69) - 2*G69*SUM(A$9:A69) + (A69-7)*G69*G69), "NA")</f>
        <v>26.585720268943131</v>
      </c>
      <c r="J69" s="95">
        <f t="shared" ca="1" si="4"/>
        <v>-12.774016589862413</v>
      </c>
      <c r="L69" s="101"/>
      <c r="M69" s="101"/>
      <c r="N69" s="101"/>
      <c r="O69" s="101"/>
      <c r="P69" s="101"/>
      <c r="Q69" s="101"/>
      <c r="R69" s="101"/>
      <c r="S69" s="101"/>
      <c r="T69" s="101"/>
      <c r="U69" s="94"/>
      <c r="W69" s="101"/>
      <c r="X69" s="101"/>
      <c r="Y69" s="101"/>
      <c r="Z69" s="101"/>
      <c r="AA69" s="101"/>
      <c r="AB69" s="101"/>
      <c r="AC69" s="101"/>
      <c r="AD69" s="101"/>
      <c r="AE69" s="101"/>
      <c r="AG69" s="101"/>
      <c r="AH69" s="101"/>
      <c r="AI69" s="101"/>
      <c r="AJ69" s="101"/>
      <c r="AK69" s="101"/>
      <c r="AL69" s="101"/>
      <c r="AM69" s="101"/>
      <c r="AN69" s="101"/>
      <c r="AO69" s="101"/>
      <c r="AQ69" s="60"/>
      <c r="AR69" s="60"/>
      <c r="AS69" s="60"/>
      <c r="AT69" s="60"/>
      <c r="AU69" s="60"/>
      <c r="AV69" s="60"/>
      <c r="AW69" s="60"/>
      <c r="AX69" s="60"/>
      <c r="AY69" s="60"/>
      <c r="BA69" s="60"/>
      <c r="BB69" s="60"/>
      <c r="BC69" s="60"/>
      <c r="BD69" s="60"/>
      <c r="BE69" s="60"/>
      <c r="BF69" s="60"/>
      <c r="BG69" s="60"/>
      <c r="BH69" s="60"/>
    </row>
    <row r="70" spans="1:60" x14ac:dyDescent="0.2">
      <c r="A70" s="3">
        <v>69</v>
      </c>
      <c r="B70" s="73">
        <v>44251</v>
      </c>
      <c r="C70" s="42">
        <v>66464.947</v>
      </c>
      <c r="D70" s="42">
        <f t="shared" ca="1" si="3"/>
        <v>1432.8640000000014</v>
      </c>
      <c r="E70" s="75">
        <f ca="1">IF(B70&lt;TODAY(), AVERAGE(D64:D70), "NA")</f>
        <v>1295.6389999999997</v>
      </c>
      <c r="F70" s="70">
        <v>0.75</v>
      </c>
      <c r="G70" s="72">
        <f ca="1">IF(B69&lt;TODAY(), AVERAGE(A$9:A70), "NA")</f>
        <v>38.5</v>
      </c>
      <c r="H70" s="75">
        <f ca="1">IF(B69&lt;TODAY(), AVERAGE(E$9:E70), "NA")</f>
        <v>1002.2923156682028</v>
      </c>
      <c r="I70" s="82">
        <f ca="1">IF(B69&lt;TODAY(), (SUMPRODUCT(A$9:A70,E$9:E70) - G70*SUM(E$9:E70) - H70*SUM(A$9:A70) + (A70-7)*G70*H70)/(SUMPRODUCT(A$9:A70,A$9:A70) - 2*G70*SUM(A$9:A70) + (A70-7)*G70*G70), "NA")</f>
        <v>25.777729974062616</v>
      </c>
      <c r="J70" s="95">
        <f t="shared" ca="1" si="4"/>
        <v>9.8497116667921318</v>
      </c>
      <c r="L70" s="127" t="str">
        <f>CONCATENATE("Vaccination schedule based on 7 day average daily doses given as of ", MONTH(N72-1), "/", DAY(N72-1), "/", YEAR(N72-1))</f>
        <v>Vaccination schedule based on 7 day average daily doses given as of 2/16/2021</v>
      </c>
      <c r="M70" s="127"/>
      <c r="N70" s="127"/>
      <c r="O70" s="127"/>
      <c r="P70" s="127"/>
      <c r="Q70" s="127"/>
      <c r="R70" s="127"/>
      <c r="S70" s="127"/>
      <c r="T70" s="127"/>
      <c r="U70" s="90"/>
      <c r="V70" s="127" t="str">
        <f>CONCATENATE("Vaccination schedule based on hitting the predicted average of ", FIXED(1000*X74, -3), " doses per day as of ",  MONTH(N72-1), "/", DAY(N72-1), "/", YEAR(N72-1))</f>
        <v>Vaccination schedule based on hitting the predicted average of 1,776,000 doses per day as of 2/16/2021</v>
      </c>
      <c r="W70" s="127"/>
      <c r="X70" s="127"/>
      <c r="Y70" s="127"/>
      <c r="Z70" s="127"/>
      <c r="AA70" s="127"/>
      <c r="AB70" s="127"/>
      <c r="AC70" s="127"/>
      <c r="AD70" s="127"/>
      <c r="AE70" s="100"/>
      <c r="AF70" s="127" t="str">
        <f>CONCATENATE("Vaccination schedule based on hitting target of ", FIXED(1000*AH74,0), " doses per day")</f>
        <v>Vaccination schedule based on hitting target of 1,250,000 doses per day</v>
      </c>
      <c r="AG70" s="127"/>
      <c r="AH70" s="127"/>
      <c r="AI70" s="127"/>
      <c r="AJ70" s="127"/>
      <c r="AK70" s="127"/>
      <c r="AL70" s="127"/>
      <c r="AM70" s="127"/>
      <c r="AN70" s="127"/>
      <c r="AO70" s="100"/>
      <c r="AP70" s="127" t="str">
        <f>CONCATENATE("Vaccination schedule based on hitting target of ", FIXED(1000*AR74,0), " doses per day")</f>
        <v>Vaccination schedule based on hitting target of 2,000,000 doses per day</v>
      </c>
      <c r="AQ70" s="127"/>
      <c r="AR70" s="127"/>
      <c r="AS70" s="127"/>
      <c r="AT70" s="127"/>
      <c r="AU70" s="127"/>
      <c r="AV70" s="127"/>
      <c r="AW70" s="127"/>
      <c r="AX70" s="127"/>
      <c r="AZ70" s="127" t="str">
        <f>CONCATENATE("Vaccination schedule based on hitting target of ", FIXED(1000*BB74,0), " doses per day")</f>
        <v>Vaccination schedule based on hitting target of 3,000,000 doses per day</v>
      </c>
      <c r="BA70" s="127"/>
      <c r="BB70" s="127"/>
      <c r="BC70" s="127"/>
      <c r="BD70" s="127"/>
      <c r="BE70" s="127"/>
      <c r="BF70" s="127"/>
      <c r="BG70" s="127"/>
      <c r="BH70" s="127"/>
    </row>
    <row r="71" spans="1:60" x14ac:dyDescent="0.2">
      <c r="A71" s="3">
        <v>70</v>
      </c>
      <c r="B71" s="73">
        <v>44252</v>
      </c>
      <c r="C71" s="42"/>
      <c r="D71" s="42" t="str">
        <f t="shared" ca="1" si="3"/>
        <v>NA</v>
      </c>
      <c r="E71" s="75" t="str">
        <f t="shared" ca="1" si="1"/>
        <v>NA</v>
      </c>
      <c r="F71" s="70"/>
      <c r="G71" s="72">
        <f ca="1">IF(B70&lt;TODAY(), AVERAGE(A$9:A71), "NA")</f>
        <v>39</v>
      </c>
      <c r="H71" s="75">
        <f ca="1">IF(B70&lt;TODAY(), AVERAGE(E$9:E71), "NA")</f>
        <v>1002.2923156682028</v>
      </c>
      <c r="I71" s="82">
        <f ca="1">IF(B70&lt;TODAY(), (SUMPRODUCT(A$9:A71,E$9:E71) - G71*SUM(E$9:E71) - H71*SUM(A$9:A71) + (A71-7)*G71*H71)/(SUMPRODUCT(A$9:A71,A$9:A71) - 2*G71*SUM(A$9:A71) + (A71-7)*G71*G71), "NA")</f>
        <v>23.07789245940311</v>
      </c>
      <c r="J71" s="95">
        <f t="shared" ca="1" si="4"/>
        <v>102.25450975148158</v>
      </c>
      <c r="L71" s="134" t="s">
        <v>36</v>
      </c>
      <c r="M71" s="135"/>
      <c r="N71" s="136"/>
      <c r="O71" s="31" t="s">
        <v>7</v>
      </c>
      <c r="P71" s="32" t="s">
        <v>17</v>
      </c>
      <c r="Q71" s="33" t="s">
        <v>18</v>
      </c>
      <c r="R71" s="31" t="s">
        <v>7</v>
      </c>
      <c r="S71" s="32" t="s">
        <v>17</v>
      </c>
      <c r="T71" s="33" t="s">
        <v>18</v>
      </c>
      <c r="U71" s="48"/>
      <c r="V71" s="128" t="s">
        <v>36</v>
      </c>
      <c r="W71" s="129"/>
      <c r="X71" s="130"/>
      <c r="Y71" s="33" t="s">
        <v>7</v>
      </c>
      <c r="Z71" s="32" t="s">
        <v>17</v>
      </c>
      <c r="AA71" s="33" t="s">
        <v>18</v>
      </c>
      <c r="AB71" s="31" t="s">
        <v>7</v>
      </c>
      <c r="AC71" s="32" t="s">
        <v>17</v>
      </c>
      <c r="AD71" s="33" t="s">
        <v>18</v>
      </c>
      <c r="AE71" s="48"/>
      <c r="AF71" s="128" t="s">
        <v>36</v>
      </c>
      <c r="AG71" s="129"/>
      <c r="AH71" s="130"/>
      <c r="AI71" s="33" t="s">
        <v>7</v>
      </c>
      <c r="AJ71" s="32" t="s">
        <v>17</v>
      </c>
      <c r="AK71" s="33" t="s">
        <v>18</v>
      </c>
      <c r="AL71" s="31" t="s">
        <v>7</v>
      </c>
      <c r="AM71" s="32" t="s">
        <v>17</v>
      </c>
      <c r="AN71" s="33" t="s">
        <v>18</v>
      </c>
      <c r="AO71" s="48"/>
      <c r="AP71" s="128" t="s">
        <v>36</v>
      </c>
      <c r="AQ71" s="129"/>
      <c r="AR71" s="130"/>
      <c r="AS71" s="33" t="s">
        <v>7</v>
      </c>
      <c r="AT71" s="32" t="s">
        <v>17</v>
      </c>
      <c r="AU71" s="33" t="s">
        <v>18</v>
      </c>
      <c r="AV71" s="31" t="s">
        <v>7</v>
      </c>
      <c r="AW71" s="32" t="s">
        <v>17</v>
      </c>
      <c r="AX71" s="33" t="s">
        <v>18</v>
      </c>
      <c r="AZ71" s="128" t="s">
        <v>36</v>
      </c>
      <c r="BA71" s="129"/>
      <c r="BB71" s="130"/>
      <c r="BC71" s="33" t="s">
        <v>7</v>
      </c>
      <c r="BD71" s="32" t="s">
        <v>17</v>
      </c>
      <c r="BE71" s="33" t="s">
        <v>18</v>
      </c>
      <c r="BF71" s="31" t="s">
        <v>7</v>
      </c>
      <c r="BG71" s="32" t="s">
        <v>17</v>
      </c>
      <c r="BH71" s="33" t="s">
        <v>18</v>
      </c>
    </row>
    <row r="72" spans="1:60" x14ac:dyDescent="0.2">
      <c r="A72" s="3">
        <v>71</v>
      </c>
      <c r="B72" s="73">
        <v>44253</v>
      </c>
      <c r="C72" s="42"/>
      <c r="D72" s="42" t="str">
        <f t="shared" ca="1" si="3"/>
        <v>NA</v>
      </c>
      <c r="E72" s="75" t="str">
        <f t="shared" ca="1" si="1"/>
        <v>NA</v>
      </c>
      <c r="F72" s="70"/>
      <c r="G72" s="72" t="str">
        <f ca="1">IF(B71&lt;TODAY(), AVERAGE(A$9:A72), "NA")</f>
        <v>NA</v>
      </c>
      <c r="H72" s="75" t="str">
        <f ca="1">IF(B71&lt;TODAY(), AVERAGE(E$9:E72), "NA")</f>
        <v>NA</v>
      </c>
      <c r="I72" s="82" t="str">
        <f ca="1">IF(B71&lt;TODAY(), (SUMPRODUCT(A$9:A72,E$9:E72) - G72*SUM(E$9:E72) - H72*SUM(A$9:A72) + (A72-7)*G72*H72)/(SUMPRODUCT(A$9:A72,A$9:A72) - 2*G72*SUM(A$9:A72) + (A72-7)*G72*G72), "NA")</f>
        <v>NA</v>
      </c>
      <c r="J72" s="95" t="str">
        <f t="shared" ca="1" si="4"/>
        <v>NA</v>
      </c>
      <c r="L72" s="131" t="s">
        <v>3</v>
      </c>
      <c r="M72" s="132"/>
      <c r="N72" s="28">
        <v>44244</v>
      </c>
      <c r="O72" s="99" t="s">
        <v>38</v>
      </c>
      <c r="P72" s="26">
        <v>44249</v>
      </c>
      <c r="Q72" s="34">
        <v>5</v>
      </c>
      <c r="R72" s="52" t="s">
        <v>39</v>
      </c>
      <c r="S72" s="26">
        <v>44260</v>
      </c>
      <c r="T72" s="34">
        <v>16</v>
      </c>
      <c r="U72" s="48"/>
      <c r="V72" s="131" t="s">
        <v>3</v>
      </c>
      <c r="W72" s="132"/>
      <c r="X72" s="28">
        <v>44244</v>
      </c>
      <c r="Y72" s="99" t="s">
        <v>38</v>
      </c>
      <c r="Z72" s="26">
        <v>44249</v>
      </c>
      <c r="AA72" s="34">
        <v>5</v>
      </c>
      <c r="AB72" s="52" t="s">
        <v>39</v>
      </c>
      <c r="AC72" s="26">
        <v>44260</v>
      </c>
      <c r="AD72" s="34">
        <v>16</v>
      </c>
      <c r="AE72" s="48"/>
      <c r="AF72" s="131" t="s">
        <v>3</v>
      </c>
      <c r="AG72" s="132"/>
      <c r="AH72" s="28">
        <v>44244</v>
      </c>
      <c r="AI72" s="99" t="s">
        <v>38</v>
      </c>
      <c r="AJ72" s="26">
        <v>44249</v>
      </c>
      <c r="AK72" s="34">
        <v>5</v>
      </c>
      <c r="AL72" s="52" t="s">
        <v>39</v>
      </c>
      <c r="AM72" s="26">
        <v>44260</v>
      </c>
      <c r="AN72" s="34">
        <v>16</v>
      </c>
      <c r="AO72" s="48"/>
      <c r="AP72" s="131" t="s">
        <v>3</v>
      </c>
      <c r="AQ72" s="132"/>
      <c r="AR72" s="28">
        <v>44244</v>
      </c>
      <c r="AS72" s="99" t="s">
        <v>38</v>
      </c>
      <c r="AT72" s="26">
        <v>44249</v>
      </c>
      <c r="AU72" s="34">
        <v>5</v>
      </c>
      <c r="AV72" s="52" t="s">
        <v>39</v>
      </c>
      <c r="AW72" s="26">
        <v>44260</v>
      </c>
      <c r="AX72" s="34">
        <v>16</v>
      </c>
      <c r="AZ72" s="131" t="s">
        <v>3</v>
      </c>
      <c r="BA72" s="132"/>
      <c r="BB72" s="28">
        <v>44244</v>
      </c>
      <c r="BC72" s="99" t="s">
        <v>38</v>
      </c>
      <c r="BD72" s="26">
        <v>44249</v>
      </c>
      <c r="BE72" s="34">
        <v>5</v>
      </c>
      <c r="BF72" s="52" t="s">
        <v>39</v>
      </c>
      <c r="BG72" s="26">
        <v>44260</v>
      </c>
      <c r="BH72" s="34">
        <v>16</v>
      </c>
    </row>
    <row r="73" spans="1:60" x14ac:dyDescent="0.2">
      <c r="A73" s="3">
        <v>72</v>
      </c>
      <c r="B73" s="73">
        <v>44254</v>
      </c>
      <c r="C73" s="42"/>
      <c r="D73" s="42" t="str">
        <f t="shared" ca="1" si="3"/>
        <v>NA</v>
      </c>
      <c r="E73" s="75" t="str">
        <f t="shared" ref="E73:E136" ca="1" si="5">IF(B73&lt;TODAY(), AVERAGE(D67:D73), "NA")</f>
        <v>NA</v>
      </c>
      <c r="F73" s="70"/>
      <c r="G73" s="72" t="str">
        <f ca="1">IF(B72&lt;TODAY(), AVERAGE(A$9:A73), "NA")</f>
        <v>NA</v>
      </c>
      <c r="H73" s="75" t="str">
        <f ca="1">IF(B72&lt;TODAY(), AVERAGE(E$9:E73), "NA")</f>
        <v>NA</v>
      </c>
      <c r="I73" s="82" t="str">
        <f ca="1">IF(B72&lt;TODAY(), (SUMPRODUCT(A$9:A73,E$9:E73) - G73*SUM(E$9:E73) - H73*SUM(A$9:A73) + (A73-7)*G73*H73)/(SUMPRODUCT(A$9:A73,A$9:A73) - 2*G73*SUM(A$9:A73) + (A73-7)*G73*G73), "NA")</f>
        <v>NA</v>
      </c>
      <c r="J73" s="95" t="str">
        <f t="shared" ca="1" si="4"/>
        <v>NA</v>
      </c>
      <c r="L73" s="125" t="s">
        <v>19</v>
      </c>
      <c r="M73" s="126"/>
      <c r="N73" s="29">
        <v>1670.0135714285716</v>
      </c>
      <c r="O73" s="36" t="s">
        <v>20</v>
      </c>
      <c r="P73" s="24">
        <v>44296</v>
      </c>
      <c r="Q73" s="36">
        <v>52</v>
      </c>
      <c r="R73" s="35" t="s">
        <v>10</v>
      </c>
      <c r="S73" s="24">
        <v>44321</v>
      </c>
      <c r="T73" s="36">
        <v>77</v>
      </c>
      <c r="U73" s="48"/>
      <c r="V73" s="125" t="s">
        <v>19</v>
      </c>
      <c r="W73" s="126"/>
      <c r="X73" s="29">
        <v>1670.0135714285716</v>
      </c>
      <c r="Y73" s="36" t="s">
        <v>20</v>
      </c>
      <c r="Z73" s="24">
        <v>44294</v>
      </c>
      <c r="AA73" s="36">
        <v>50</v>
      </c>
      <c r="AB73" s="35" t="s">
        <v>10</v>
      </c>
      <c r="AC73" s="24">
        <v>44316</v>
      </c>
      <c r="AD73" s="36">
        <v>72</v>
      </c>
      <c r="AE73" s="48"/>
      <c r="AF73" s="125" t="s">
        <v>19</v>
      </c>
      <c r="AG73" s="126"/>
      <c r="AH73" s="29">
        <v>1670.0135714285716</v>
      </c>
      <c r="AI73" s="36" t="s">
        <v>20</v>
      </c>
      <c r="AJ73" s="24">
        <v>44309</v>
      </c>
      <c r="AK73" s="36">
        <v>65</v>
      </c>
      <c r="AL73" s="35" t="s">
        <v>10</v>
      </c>
      <c r="AM73" s="24">
        <v>44343</v>
      </c>
      <c r="AN73" s="36">
        <v>99</v>
      </c>
      <c r="AO73" s="48"/>
      <c r="AP73" s="125" t="s">
        <v>19</v>
      </c>
      <c r="AQ73" s="126"/>
      <c r="AR73" s="29">
        <v>1670.0135714285716</v>
      </c>
      <c r="AS73" s="36" t="s">
        <v>20</v>
      </c>
      <c r="AT73" s="24">
        <v>44290</v>
      </c>
      <c r="AU73" s="36">
        <v>46</v>
      </c>
      <c r="AV73" s="35" t="s">
        <v>10</v>
      </c>
      <c r="AW73" s="24">
        <v>44309</v>
      </c>
      <c r="AX73" s="36">
        <v>65</v>
      </c>
      <c r="AZ73" s="125" t="s">
        <v>19</v>
      </c>
      <c r="BA73" s="126"/>
      <c r="BB73" s="29">
        <v>1670.0135714285716</v>
      </c>
      <c r="BC73" s="36" t="s">
        <v>20</v>
      </c>
      <c r="BD73" s="24">
        <v>44288</v>
      </c>
      <c r="BE73" s="36">
        <v>44</v>
      </c>
      <c r="BF73" s="35" t="s">
        <v>10</v>
      </c>
      <c r="BG73" s="24">
        <v>44297</v>
      </c>
      <c r="BH73" s="36">
        <v>53</v>
      </c>
    </row>
    <row r="74" spans="1:60" x14ac:dyDescent="0.2">
      <c r="A74" s="3">
        <v>73</v>
      </c>
      <c r="B74" s="73">
        <v>44255</v>
      </c>
      <c r="C74" s="42"/>
      <c r="D74" s="42" t="str">
        <f t="shared" ca="1" si="3"/>
        <v>NA</v>
      </c>
      <c r="E74" s="75" t="str">
        <f t="shared" ca="1" si="5"/>
        <v>NA</v>
      </c>
      <c r="F74" s="70"/>
      <c r="G74" s="72" t="str">
        <f ca="1">IF(B73&lt;TODAY(), AVERAGE(A$9:A74), "NA")</f>
        <v>NA</v>
      </c>
      <c r="H74" s="75" t="str">
        <f ca="1">IF(B73&lt;TODAY(), AVERAGE(E$9:E74), "NA")</f>
        <v>NA</v>
      </c>
      <c r="I74" s="82" t="str">
        <f ca="1">IF(B73&lt;TODAY(), (SUMPRODUCT(A$9:A74,E$9:E74) - G74*SUM(E$9:E74) - H74*SUM(A$9:A74) + (A74-7)*G74*H74)/(SUMPRODUCT(A$9:A74,A$9:A74) - 2*G74*SUM(A$9:A74) + (A74-7)*G74*G74), "NA")</f>
        <v>NA</v>
      </c>
      <c r="J74" s="95" t="str">
        <f t="shared" ca="1" si="4"/>
        <v>NA</v>
      </c>
      <c r="L74" s="120" t="s">
        <v>130</v>
      </c>
      <c r="M74" s="121"/>
      <c r="N74" s="38">
        <v>61</v>
      </c>
      <c r="O74" s="105" t="s">
        <v>21</v>
      </c>
      <c r="P74" s="106">
        <v>44373</v>
      </c>
      <c r="Q74" s="105">
        <v>129</v>
      </c>
      <c r="R74" s="107" t="s">
        <v>8</v>
      </c>
      <c r="S74" s="106">
        <v>44419</v>
      </c>
      <c r="T74" s="105">
        <v>175</v>
      </c>
      <c r="U74" s="109"/>
      <c r="V74" s="120" t="s">
        <v>128</v>
      </c>
      <c r="W74" s="121"/>
      <c r="X74" s="38">
        <v>1776.0452022126028</v>
      </c>
      <c r="Y74" s="105" t="s">
        <v>21</v>
      </c>
      <c r="Z74" s="106">
        <v>44368</v>
      </c>
      <c r="AA74" s="105">
        <v>124</v>
      </c>
      <c r="AB74" s="107" t="s">
        <v>8</v>
      </c>
      <c r="AC74" s="106">
        <v>44406</v>
      </c>
      <c r="AD74" s="105">
        <v>162</v>
      </c>
      <c r="AE74" s="109"/>
      <c r="AF74" s="120" t="s">
        <v>128</v>
      </c>
      <c r="AG74" s="121"/>
      <c r="AH74" s="38">
        <v>1250</v>
      </c>
      <c r="AI74" s="105" t="s">
        <v>21</v>
      </c>
      <c r="AJ74" s="106">
        <v>44410</v>
      </c>
      <c r="AK74" s="105">
        <v>166</v>
      </c>
      <c r="AL74" s="107" t="s">
        <v>8</v>
      </c>
      <c r="AM74" s="106">
        <v>44474</v>
      </c>
      <c r="AN74" s="105">
        <v>230</v>
      </c>
      <c r="AO74" s="109"/>
      <c r="AP74" s="120" t="s">
        <v>128</v>
      </c>
      <c r="AQ74" s="121"/>
      <c r="AR74" s="38">
        <v>2000</v>
      </c>
      <c r="AS74" s="105" t="s">
        <v>21</v>
      </c>
      <c r="AT74" s="106">
        <v>44355</v>
      </c>
      <c r="AU74" s="105">
        <v>111</v>
      </c>
      <c r="AV74" s="107" t="s">
        <v>8</v>
      </c>
      <c r="AW74" s="106">
        <v>44389</v>
      </c>
      <c r="AX74" s="105">
        <v>145</v>
      </c>
      <c r="AY74" s="108"/>
      <c r="AZ74" s="120" t="s">
        <v>128</v>
      </c>
      <c r="BA74" s="121"/>
      <c r="BB74" s="38">
        <v>3000</v>
      </c>
      <c r="BC74" s="105" t="s">
        <v>21</v>
      </c>
      <c r="BD74" s="106">
        <v>44330</v>
      </c>
      <c r="BE74" s="105">
        <v>86</v>
      </c>
      <c r="BF74" s="107" t="s">
        <v>8</v>
      </c>
      <c r="BG74" s="106">
        <v>44352</v>
      </c>
      <c r="BH74" s="105">
        <v>108</v>
      </c>
    </row>
    <row r="75" spans="1:60" x14ac:dyDescent="0.2">
      <c r="A75" s="3">
        <v>74</v>
      </c>
      <c r="B75" s="73">
        <v>44256</v>
      </c>
      <c r="C75" s="42"/>
      <c r="D75" s="42" t="str">
        <f t="shared" ca="1" si="3"/>
        <v>NA</v>
      </c>
      <c r="E75" s="75" t="str">
        <f t="shared" ca="1" si="5"/>
        <v>NA</v>
      </c>
      <c r="F75" s="70"/>
      <c r="G75" s="72" t="str">
        <f ca="1">IF(B74&lt;TODAY(), AVERAGE(A$9:A75), "NA")</f>
        <v>NA</v>
      </c>
      <c r="H75" s="75" t="str">
        <f ca="1">IF(B74&lt;TODAY(), AVERAGE(E$9:E75), "NA")</f>
        <v>NA</v>
      </c>
      <c r="I75" s="82" t="str">
        <f ca="1">IF(B74&lt;TODAY(), (SUMPRODUCT(A$9:A75,E$9:E75) - G75*SUM(E$9:E75) - H75*SUM(A$9:A75) + (A75-7)*G75*H75)/(SUMPRODUCT(A$9:A75,A$9:A75) - 2*G75*SUM(A$9:A75) + (A75-7)*G75*G75), "NA")</f>
        <v>NA</v>
      </c>
      <c r="J75" s="95" t="str">
        <f t="shared" ca="1" si="4"/>
        <v>NA</v>
      </c>
      <c r="L75" s="125" t="s">
        <v>131</v>
      </c>
      <c r="M75" s="126"/>
      <c r="N75" s="97">
        <v>31.475903008521907</v>
      </c>
      <c r="O75" s="36" t="s">
        <v>22</v>
      </c>
      <c r="P75" s="24">
        <v>44451</v>
      </c>
      <c r="Q75" s="36">
        <v>207</v>
      </c>
      <c r="R75" s="35" t="s">
        <v>9</v>
      </c>
      <c r="S75" s="24">
        <v>44516</v>
      </c>
      <c r="T75" s="36">
        <v>272</v>
      </c>
      <c r="U75" s="48"/>
      <c r="V75" s="125" t="s">
        <v>129</v>
      </c>
      <c r="W75" s="126"/>
      <c r="X75" s="38">
        <v>0</v>
      </c>
      <c r="Y75" s="36" t="s">
        <v>22</v>
      </c>
      <c r="Z75" s="24">
        <v>44438</v>
      </c>
      <c r="AA75" s="36">
        <v>194</v>
      </c>
      <c r="AB75" s="35" t="s">
        <v>9</v>
      </c>
      <c r="AC75" s="24">
        <v>44501</v>
      </c>
      <c r="AD75" s="36">
        <v>257</v>
      </c>
      <c r="AE75" s="48"/>
      <c r="AF75" s="125" t="s">
        <v>129</v>
      </c>
      <c r="AG75" s="126"/>
      <c r="AH75" s="38">
        <v>0</v>
      </c>
      <c r="AI75" s="36" t="s">
        <v>22</v>
      </c>
      <c r="AJ75" s="24">
        <v>44516</v>
      </c>
      <c r="AK75" s="36">
        <v>272</v>
      </c>
      <c r="AL75" s="35" t="s">
        <v>9</v>
      </c>
      <c r="AM75" s="24">
        <v>44599</v>
      </c>
      <c r="AN75" s="36">
        <v>355</v>
      </c>
      <c r="AO75" s="48"/>
      <c r="AP75" s="125" t="s">
        <v>129</v>
      </c>
      <c r="AQ75" s="126"/>
      <c r="AR75" s="38">
        <v>8</v>
      </c>
      <c r="AS75" s="36" t="s">
        <v>22</v>
      </c>
      <c r="AT75" s="24">
        <v>44420</v>
      </c>
      <c r="AU75" s="36">
        <v>176</v>
      </c>
      <c r="AV75" s="35" t="s">
        <v>9</v>
      </c>
      <c r="AW75" s="24">
        <v>44473</v>
      </c>
      <c r="AX75" s="36">
        <v>229</v>
      </c>
      <c r="AZ75" s="125" t="s">
        <v>129</v>
      </c>
      <c r="BA75" s="126"/>
      <c r="BB75" s="38">
        <v>39</v>
      </c>
      <c r="BC75" s="36" t="s">
        <v>22</v>
      </c>
      <c r="BD75" s="24">
        <v>44372</v>
      </c>
      <c r="BE75" s="36">
        <v>128</v>
      </c>
      <c r="BF75" s="35" t="s">
        <v>9</v>
      </c>
      <c r="BG75" s="24">
        <v>44406</v>
      </c>
      <c r="BH75" s="36">
        <v>162</v>
      </c>
    </row>
    <row r="76" spans="1:60" x14ac:dyDescent="0.2">
      <c r="A76" s="3">
        <v>75</v>
      </c>
      <c r="B76" s="73">
        <v>44257</v>
      </c>
      <c r="C76" s="42"/>
      <c r="D76" s="42" t="str">
        <f t="shared" ca="1" si="3"/>
        <v>NA</v>
      </c>
      <c r="E76" s="75" t="str">
        <f t="shared" ca="1" si="5"/>
        <v>NA</v>
      </c>
      <c r="F76" s="70"/>
      <c r="G76" s="72" t="str">
        <f ca="1">IF(B75&lt;TODAY(), AVERAGE(A$9:A76), "NA")</f>
        <v>NA</v>
      </c>
      <c r="H76" s="75" t="str">
        <f ca="1">IF(B75&lt;TODAY(), AVERAGE(E$9:E76), "NA")</f>
        <v>NA</v>
      </c>
      <c r="I76" s="82" t="str">
        <f ca="1">IF(B75&lt;TODAY(), (SUMPRODUCT(A$9:A76,E$9:E76) - G76*SUM(E$9:E76) - H76*SUM(A$9:A76) + (A76-7)*G76*H76)/(SUMPRODUCT(A$9:A76,A$9:A76) - 2*G76*SUM(A$9:A76) + (A76-7)*G76*G76), "NA")</f>
        <v>NA</v>
      </c>
      <c r="J76" s="95" t="str">
        <f t="shared" ca="1" si="4"/>
        <v>NA</v>
      </c>
      <c r="L76" s="122" t="s">
        <v>132</v>
      </c>
      <c r="M76" s="123"/>
      <c r="N76" s="98">
        <v>-143.98488130723354</v>
      </c>
      <c r="O76" s="19" t="s">
        <v>40</v>
      </c>
      <c r="P76" s="25">
        <v>44269</v>
      </c>
      <c r="Q76" s="37">
        <v>25</v>
      </c>
      <c r="R76" s="27" t="s">
        <v>26</v>
      </c>
      <c r="S76" s="25">
        <v>44614</v>
      </c>
      <c r="T76" s="37">
        <v>370</v>
      </c>
      <c r="U76" s="48"/>
      <c r="V76" s="122" t="s">
        <v>133</v>
      </c>
      <c r="W76" s="123"/>
      <c r="X76" s="19">
        <v>1776.0452022126028</v>
      </c>
      <c r="Y76" s="19" t="s">
        <v>40</v>
      </c>
      <c r="Z76" s="25">
        <v>44267</v>
      </c>
      <c r="AA76" s="37">
        <v>23</v>
      </c>
      <c r="AB76" s="27" t="s">
        <v>26</v>
      </c>
      <c r="AC76" s="25">
        <v>44592</v>
      </c>
      <c r="AD76" s="37">
        <v>348</v>
      </c>
      <c r="AE76" s="48"/>
      <c r="AF76" s="122" t="s">
        <v>133</v>
      </c>
      <c r="AG76" s="123"/>
      <c r="AH76" s="19">
        <v>1250</v>
      </c>
      <c r="AI76" s="19" t="s">
        <v>40</v>
      </c>
      <c r="AJ76" s="25">
        <v>44278</v>
      </c>
      <c r="AK76" s="37">
        <v>34</v>
      </c>
      <c r="AL76" s="27" t="s">
        <v>26</v>
      </c>
      <c r="AM76" s="25">
        <v>44735</v>
      </c>
      <c r="AN76" s="37">
        <v>491</v>
      </c>
      <c r="AO76" s="48"/>
      <c r="AP76" s="122" t="s">
        <v>133</v>
      </c>
      <c r="AQ76" s="123"/>
      <c r="AR76" s="19">
        <v>1776.0452022126028</v>
      </c>
      <c r="AS76" s="19" t="s">
        <v>40</v>
      </c>
      <c r="AT76" s="25">
        <v>44265</v>
      </c>
      <c r="AU76" s="37">
        <v>21</v>
      </c>
      <c r="AV76" s="27" t="s">
        <v>26</v>
      </c>
      <c r="AW76" s="25">
        <v>44557</v>
      </c>
      <c r="AX76" s="37">
        <v>313</v>
      </c>
      <c r="AZ76" s="122" t="s">
        <v>133</v>
      </c>
      <c r="BA76" s="123"/>
      <c r="BB76" s="19">
        <v>1776.0452022126028</v>
      </c>
      <c r="BC76" s="19" t="s">
        <v>40</v>
      </c>
      <c r="BD76" s="25">
        <v>44263</v>
      </c>
      <c r="BE76" s="37">
        <v>19</v>
      </c>
      <c r="BF76" s="27" t="s">
        <v>26</v>
      </c>
      <c r="BG76" s="25">
        <v>44463</v>
      </c>
      <c r="BH76" s="37">
        <v>219</v>
      </c>
    </row>
    <row r="77" spans="1:60" x14ac:dyDescent="0.2">
      <c r="A77" s="3">
        <v>76</v>
      </c>
      <c r="B77" s="73">
        <v>44258</v>
      </c>
      <c r="C77" s="42"/>
      <c r="D77" s="42" t="str">
        <f t="shared" ca="1" si="3"/>
        <v>NA</v>
      </c>
      <c r="E77" s="75" t="str">
        <f t="shared" ca="1" si="5"/>
        <v>NA</v>
      </c>
      <c r="F77" s="70"/>
      <c r="G77" s="72" t="str">
        <f ca="1">IF(B76&lt;TODAY(), AVERAGE(A$9:A77), "NA")</f>
        <v>NA</v>
      </c>
      <c r="H77" s="75" t="str">
        <f ca="1">IF(B76&lt;TODAY(), AVERAGE(E$9:E77), "NA")</f>
        <v>NA</v>
      </c>
      <c r="I77" s="82" t="str">
        <f ca="1">IF(B76&lt;TODAY(), (SUMPRODUCT(A$9:A77,E$9:E77) - G77*SUM(E$9:E77) - H77*SUM(A$9:A77) + (A77-7)*G77*H77)/(SUMPRODUCT(A$9:A77,A$9:A77) - 2*G77*SUM(A$9:A77) + (A77-7)*G77*G77), "NA")</f>
        <v>NA</v>
      </c>
      <c r="J77" s="95" t="str">
        <f t="shared" ca="1" si="4"/>
        <v>NA</v>
      </c>
      <c r="L77" s="101"/>
      <c r="M77" s="101"/>
      <c r="N77" s="101"/>
      <c r="O77" s="101"/>
      <c r="P77" s="101"/>
      <c r="Q77" s="101"/>
      <c r="R77" s="101"/>
      <c r="S77" s="101"/>
      <c r="T77" s="101"/>
      <c r="U77" s="94"/>
      <c r="W77" s="101"/>
      <c r="X77" s="101"/>
      <c r="Y77" s="101"/>
      <c r="Z77" s="101"/>
      <c r="AA77" s="101"/>
      <c r="AB77" s="101"/>
      <c r="AC77" s="101"/>
      <c r="AD77" s="101"/>
      <c r="AE77" s="101"/>
      <c r="AG77" s="101"/>
      <c r="AH77" s="101"/>
      <c r="AI77" s="101"/>
      <c r="AJ77" s="101"/>
      <c r="AK77" s="101"/>
      <c r="AL77" s="101"/>
      <c r="AM77" s="101"/>
      <c r="AN77" s="101"/>
      <c r="AO77" s="101"/>
      <c r="AQ77" s="60"/>
      <c r="AR77" s="60"/>
      <c r="AS77" s="60"/>
      <c r="AT77" s="60"/>
      <c r="AU77" s="60"/>
      <c r="AV77" s="60"/>
      <c r="AW77" s="60"/>
      <c r="AX77" s="60"/>
      <c r="AY77" s="60"/>
      <c r="BA77" s="60"/>
      <c r="BB77" s="60"/>
      <c r="BC77" s="60"/>
      <c r="BD77" s="60"/>
      <c r="BE77" s="60"/>
      <c r="BF77" s="60"/>
      <c r="BG77" s="60"/>
      <c r="BH77" s="60"/>
    </row>
    <row r="78" spans="1:60" x14ac:dyDescent="0.2">
      <c r="A78" s="3">
        <v>77</v>
      </c>
      <c r="B78" s="73">
        <v>44259</v>
      </c>
      <c r="C78" s="42"/>
      <c r="D78" s="42" t="str">
        <f t="shared" ca="1" si="3"/>
        <v>NA</v>
      </c>
      <c r="E78" s="75" t="str">
        <f t="shared" ca="1" si="5"/>
        <v>NA</v>
      </c>
      <c r="F78" s="70"/>
      <c r="G78" s="72" t="str">
        <f ca="1">IF(B77&lt;TODAY(), AVERAGE(A$9:A78), "NA")</f>
        <v>NA</v>
      </c>
      <c r="H78" s="75" t="str">
        <f ca="1">IF(B77&lt;TODAY(), AVERAGE(E$9:E78), "NA")</f>
        <v>NA</v>
      </c>
      <c r="I78" s="82" t="str">
        <f ca="1">IF(B77&lt;TODAY(), (SUMPRODUCT(A$9:A78,E$9:E78) - G78*SUM(E$9:E78) - H78*SUM(A$9:A78) + (A78-7)*G78*H78)/(SUMPRODUCT(A$9:A78,A$9:A78) - 2*G78*SUM(A$9:A78) + (A78-7)*G78*G78), "NA")</f>
        <v>NA</v>
      </c>
      <c r="J78" s="95" t="str">
        <f t="shared" ca="1" si="4"/>
        <v>NA</v>
      </c>
      <c r="L78" s="127" t="str">
        <f>CONCATENATE("Vaccination schedule based on 7 day average daily doses given as of ", MONTH(N80-1), "/", DAY(N80-1), "/", YEAR(N80-1))</f>
        <v>Vaccination schedule based on 7 day average daily doses given as of 2/15/2021</v>
      </c>
      <c r="M78" s="127"/>
      <c r="N78" s="127"/>
      <c r="O78" s="127"/>
      <c r="P78" s="127"/>
      <c r="Q78" s="127"/>
      <c r="R78" s="127"/>
      <c r="S78" s="127"/>
      <c r="T78" s="127"/>
      <c r="U78" s="90"/>
      <c r="V78" s="127" t="str">
        <f>CONCATENATE("Vaccination schedule based on hitting the predicted average of ", FIXED(1000*X82, -3), " doses per day as of ",  MONTH(N80-1), "/", DAY(N80-1), "/", YEAR(N80-1))</f>
        <v>Vaccination schedule based on hitting the predicted average of 1,753,000 doses per day as of 2/15/2021</v>
      </c>
      <c r="W78" s="127"/>
      <c r="X78" s="127"/>
      <c r="Y78" s="127"/>
      <c r="Z78" s="127"/>
      <c r="AA78" s="127"/>
      <c r="AB78" s="127"/>
      <c r="AC78" s="127"/>
      <c r="AD78" s="127"/>
      <c r="AE78" s="100"/>
      <c r="AF78" s="127" t="str">
        <f>CONCATENATE("Vaccination schedule based on hitting target of ", FIXED(1000*AH82,0), " doses per day")</f>
        <v>Vaccination schedule based on hitting target of 1,250,000 doses per day</v>
      </c>
      <c r="AG78" s="127"/>
      <c r="AH78" s="127"/>
      <c r="AI78" s="127"/>
      <c r="AJ78" s="127"/>
      <c r="AK78" s="127"/>
      <c r="AL78" s="127"/>
      <c r="AM78" s="127"/>
      <c r="AN78" s="127"/>
      <c r="AO78" s="100"/>
      <c r="AP78" s="127" t="str">
        <f>CONCATENATE("Vaccination schedule based on hitting target of ", FIXED(1000*AR82,0), " doses per day")</f>
        <v>Vaccination schedule based on hitting target of 2,000,000 doses per day</v>
      </c>
      <c r="AQ78" s="127"/>
      <c r="AR78" s="127"/>
      <c r="AS78" s="127"/>
      <c r="AT78" s="127"/>
      <c r="AU78" s="127"/>
      <c r="AV78" s="127"/>
      <c r="AW78" s="127"/>
      <c r="AX78" s="127"/>
      <c r="AZ78" s="127" t="str">
        <f>CONCATENATE("Vaccination schedule based on hitting target of ", FIXED(1000*BB82,0), " doses per day")</f>
        <v>Vaccination schedule based on hitting target of 3,000,000 doses per day</v>
      </c>
      <c r="BA78" s="127"/>
      <c r="BB78" s="127"/>
      <c r="BC78" s="127"/>
      <c r="BD78" s="127"/>
      <c r="BE78" s="127"/>
      <c r="BF78" s="127"/>
      <c r="BG78" s="127"/>
      <c r="BH78" s="127"/>
    </row>
    <row r="79" spans="1:60" x14ac:dyDescent="0.2">
      <c r="A79" s="3">
        <v>78</v>
      </c>
      <c r="B79" s="73">
        <v>44260</v>
      </c>
      <c r="C79" s="42"/>
      <c r="D79" s="42" t="str">
        <f t="shared" ca="1" si="3"/>
        <v>NA</v>
      </c>
      <c r="E79" s="75" t="str">
        <f t="shared" ca="1" si="5"/>
        <v>NA</v>
      </c>
      <c r="F79" s="70"/>
      <c r="G79" s="72" t="str">
        <f ca="1">IF(B78&lt;TODAY(), AVERAGE(A$9:A79), "NA")</f>
        <v>NA</v>
      </c>
      <c r="H79" s="75" t="str">
        <f ca="1">IF(B78&lt;TODAY(), AVERAGE(E$9:E79), "NA")</f>
        <v>NA</v>
      </c>
      <c r="I79" s="82" t="str">
        <f ca="1">IF(B78&lt;TODAY(), (SUMPRODUCT(A$9:A79,E$9:E79) - G79*SUM(E$9:E79) - H79*SUM(A$9:A79) + (A79-7)*G79*H79)/(SUMPRODUCT(A$9:A79,A$9:A79) - 2*G79*SUM(A$9:A79) + (A79-7)*G79*G79), "NA")</f>
        <v>NA</v>
      </c>
      <c r="J79" s="95" t="str">
        <f t="shared" ca="1" si="4"/>
        <v>NA</v>
      </c>
      <c r="L79" s="134" t="s">
        <v>36</v>
      </c>
      <c r="M79" s="135"/>
      <c r="N79" s="136"/>
      <c r="O79" s="31" t="s">
        <v>7</v>
      </c>
      <c r="P79" s="32" t="s">
        <v>17</v>
      </c>
      <c r="Q79" s="33" t="s">
        <v>18</v>
      </c>
      <c r="R79" s="31" t="s">
        <v>7</v>
      </c>
      <c r="S79" s="32" t="s">
        <v>17</v>
      </c>
      <c r="T79" s="33" t="s">
        <v>18</v>
      </c>
      <c r="U79" s="48"/>
      <c r="V79" s="128" t="s">
        <v>36</v>
      </c>
      <c r="W79" s="129"/>
      <c r="X79" s="130"/>
      <c r="Y79" s="33" t="s">
        <v>7</v>
      </c>
      <c r="Z79" s="32" t="s">
        <v>17</v>
      </c>
      <c r="AA79" s="33" t="s">
        <v>18</v>
      </c>
      <c r="AB79" s="31" t="s">
        <v>7</v>
      </c>
      <c r="AC79" s="32" t="s">
        <v>17</v>
      </c>
      <c r="AD79" s="33" t="s">
        <v>18</v>
      </c>
      <c r="AE79" s="48"/>
      <c r="AF79" s="128" t="s">
        <v>36</v>
      </c>
      <c r="AG79" s="129"/>
      <c r="AH79" s="130"/>
      <c r="AI79" s="33" t="s">
        <v>7</v>
      </c>
      <c r="AJ79" s="32" t="s">
        <v>17</v>
      </c>
      <c r="AK79" s="33" t="s">
        <v>18</v>
      </c>
      <c r="AL79" s="31" t="s">
        <v>7</v>
      </c>
      <c r="AM79" s="32" t="s">
        <v>17</v>
      </c>
      <c r="AN79" s="33" t="s">
        <v>18</v>
      </c>
      <c r="AO79" s="48"/>
      <c r="AP79" s="128" t="s">
        <v>36</v>
      </c>
      <c r="AQ79" s="129"/>
      <c r="AR79" s="130"/>
      <c r="AS79" s="33" t="s">
        <v>7</v>
      </c>
      <c r="AT79" s="32" t="s">
        <v>17</v>
      </c>
      <c r="AU79" s="33" t="s">
        <v>18</v>
      </c>
      <c r="AV79" s="31" t="s">
        <v>7</v>
      </c>
      <c r="AW79" s="32" t="s">
        <v>17</v>
      </c>
      <c r="AX79" s="33" t="s">
        <v>18</v>
      </c>
      <c r="AZ79" s="128" t="s">
        <v>36</v>
      </c>
      <c r="BA79" s="129"/>
      <c r="BB79" s="130"/>
      <c r="BC79" s="33" t="s">
        <v>7</v>
      </c>
      <c r="BD79" s="32" t="s">
        <v>17</v>
      </c>
      <c r="BE79" s="33" t="s">
        <v>18</v>
      </c>
      <c r="BF79" s="31" t="s">
        <v>7</v>
      </c>
      <c r="BG79" s="32" t="s">
        <v>17</v>
      </c>
      <c r="BH79" s="33" t="s">
        <v>18</v>
      </c>
    </row>
    <row r="80" spans="1:60" x14ac:dyDescent="0.2">
      <c r="A80" s="3">
        <v>79</v>
      </c>
      <c r="B80" s="73">
        <v>44261</v>
      </c>
      <c r="C80" s="42"/>
      <c r="D80" s="42" t="str">
        <f t="shared" ca="1" si="3"/>
        <v>NA</v>
      </c>
      <c r="E80" s="75" t="str">
        <f t="shared" ca="1" si="5"/>
        <v>NA</v>
      </c>
      <c r="F80" s="70"/>
      <c r="G80" s="72" t="str">
        <f ca="1">IF(B79&lt;TODAY(), AVERAGE(A$9:A80), "NA")</f>
        <v>NA</v>
      </c>
      <c r="H80" s="75" t="str">
        <f ca="1">IF(B79&lt;TODAY(), AVERAGE(E$9:E80), "NA")</f>
        <v>NA</v>
      </c>
      <c r="I80" s="82" t="str">
        <f ca="1">IF(B79&lt;TODAY(), (SUMPRODUCT(A$9:A80,E$9:E80) - G80*SUM(E$9:E80) - H80*SUM(A$9:A80) + (A80-7)*G80*H80)/(SUMPRODUCT(A$9:A80,A$9:A80) - 2*G80*SUM(A$9:A80) + (A80-7)*G80*G80), "NA")</f>
        <v>NA</v>
      </c>
      <c r="J80" s="95" t="str">
        <f t="shared" ca="1" si="4"/>
        <v>NA</v>
      </c>
      <c r="L80" s="131" t="s">
        <v>3</v>
      </c>
      <c r="M80" s="132"/>
      <c r="N80" s="28">
        <v>44243</v>
      </c>
      <c r="O80" s="99" t="s">
        <v>38</v>
      </c>
      <c r="P80" s="26">
        <v>44249</v>
      </c>
      <c r="Q80" s="34">
        <v>6</v>
      </c>
      <c r="R80" s="52" t="s">
        <v>39</v>
      </c>
      <c r="S80" s="26">
        <v>44260</v>
      </c>
      <c r="T80" s="34">
        <v>17</v>
      </c>
      <c r="U80" s="48"/>
      <c r="V80" s="131" t="s">
        <v>3</v>
      </c>
      <c r="W80" s="132"/>
      <c r="X80" s="28">
        <v>44243</v>
      </c>
      <c r="Y80" s="99" t="s">
        <v>38</v>
      </c>
      <c r="Z80" s="26">
        <v>44249</v>
      </c>
      <c r="AA80" s="34">
        <v>6</v>
      </c>
      <c r="AB80" s="52" t="s">
        <v>39</v>
      </c>
      <c r="AC80" s="26">
        <v>44260</v>
      </c>
      <c r="AD80" s="34">
        <v>17</v>
      </c>
      <c r="AE80" s="48"/>
      <c r="AF80" s="131" t="s">
        <v>3</v>
      </c>
      <c r="AG80" s="132"/>
      <c r="AH80" s="28">
        <v>44243</v>
      </c>
      <c r="AI80" s="99" t="s">
        <v>38</v>
      </c>
      <c r="AJ80" s="26">
        <v>44249</v>
      </c>
      <c r="AK80" s="34">
        <v>6</v>
      </c>
      <c r="AL80" s="52" t="s">
        <v>39</v>
      </c>
      <c r="AM80" s="26">
        <v>44260</v>
      </c>
      <c r="AN80" s="34">
        <v>17</v>
      </c>
      <c r="AO80" s="48"/>
      <c r="AP80" s="131" t="s">
        <v>3</v>
      </c>
      <c r="AQ80" s="132"/>
      <c r="AR80" s="28">
        <v>44243</v>
      </c>
      <c r="AS80" s="99" t="s">
        <v>38</v>
      </c>
      <c r="AT80" s="26">
        <v>44249</v>
      </c>
      <c r="AU80" s="34">
        <v>6</v>
      </c>
      <c r="AV80" s="52" t="s">
        <v>39</v>
      </c>
      <c r="AW80" s="26">
        <v>44260</v>
      </c>
      <c r="AX80" s="34">
        <v>17</v>
      </c>
      <c r="AZ80" s="131" t="s">
        <v>3</v>
      </c>
      <c r="BA80" s="132"/>
      <c r="BB80" s="28">
        <v>44243</v>
      </c>
      <c r="BC80" s="99" t="s">
        <v>38</v>
      </c>
      <c r="BD80" s="26">
        <v>44249</v>
      </c>
      <c r="BE80" s="34">
        <v>6</v>
      </c>
      <c r="BF80" s="52" t="s">
        <v>39</v>
      </c>
      <c r="BG80" s="26">
        <v>44260</v>
      </c>
      <c r="BH80" s="34">
        <v>17</v>
      </c>
    </row>
    <row r="81" spans="1:60" x14ac:dyDescent="0.2">
      <c r="A81" s="3">
        <v>80</v>
      </c>
      <c r="B81" s="73">
        <v>44262</v>
      </c>
      <c r="C81" s="42"/>
      <c r="D81" s="42" t="str">
        <f t="shared" ca="1" si="3"/>
        <v>NA</v>
      </c>
      <c r="E81" s="75" t="str">
        <f t="shared" ca="1" si="5"/>
        <v>NA</v>
      </c>
      <c r="F81" s="70"/>
      <c r="G81" s="72" t="str">
        <f ca="1">IF(B80&lt;TODAY(), AVERAGE(A$9:A81), "NA")</f>
        <v>NA</v>
      </c>
      <c r="H81" s="75" t="str">
        <f ca="1">IF(B80&lt;TODAY(), AVERAGE(E$9:E81), "NA")</f>
        <v>NA</v>
      </c>
      <c r="I81" s="82" t="str">
        <f ca="1">IF(B80&lt;TODAY(), (SUMPRODUCT(A$9:A81,E$9:E81) - G81*SUM(E$9:E81) - H81*SUM(A$9:A81) + (A81-7)*G81*H81)/(SUMPRODUCT(A$9:A81,A$9:A81) - 2*G81*SUM(A$9:A81) + (A81-7)*G81*G81), "NA")</f>
        <v>NA</v>
      </c>
      <c r="J81" s="95" t="str">
        <f t="shared" ca="1" si="4"/>
        <v>NA</v>
      </c>
      <c r="L81" s="125" t="s">
        <v>19</v>
      </c>
      <c r="M81" s="126"/>
      <c r="N81" s="29">
        <v>1639.4479999999999</v>
      </c>
      <c r="O81" s="36" t="s">
        <v>20</v>
      </c>
      <c r="P81" s="24">
        <v>44297</v>
      </c>
      <c r="Q81" s="36">
        <v>54</v>
      </c>
      <c r="R81" s="35" t="s">
        <v>10</v>
      </c>
      <c r="S81" s="24">
        <v>44322</v>
      </c>
      <c r="T81" s="36">
        <v>79</v>
      </c>
      <c r="U81" s="48"/>
      <c r="V81" s="125" t="s">
        <v>19</v>
      </c>
      <c r="W81" s="126"/>
      <c r="X81" s="29">
        <v>1639.4479999999999</v>
      </c>
      <c r="Y81" s="36" t="s">
        <v>20</v>
      </c>
      <c r="Z81" s="24">
        <v>44294</v>
      </c>
      <c r="AA81" s="36">
        <v>51</v>
      </c>
      <c r="AB81" s="35" t="s">
        <v>10</v>
      </c>
      <c r="AC81" s="24">
        <v>44317</v>
      </c>
      <c r="AD81" s="36">
        <v>74</v>
      </c>
      <c r="AE81" s="48"/>
      <c r="AF81" s="125" t="s">
        <v>19</v>
      </c>
      <c r="AG81" s="126"/>
      <c r="AH81" s="29">
        <v>1639.4479999999999</v>
      </c>
      <c r="AI81" s="36" t="s">
        <v>20</v>
      </c>
      <c r="AJ81" s="24">
        <v>44309</v>
      </c>
      <c r="AK81" s="36">
        <v>66</v>
      </c>
      <c r="AL81" s="35" t="s">
        <v>10</v>
      </c>
      <c r="AM81" s="24">
        <v>44343</v>
      </c>
      <c r="AN81" s="36">
        <v>100</v>
      </c>
      <c r="AO81" s="48"/>
      <c r="AP81" s="125" t="s">
        <v>19</v>
      </c>
      <c r="AQ81" s="126"/>
      <c r="AR81" s="29">
        <v>1639.4479999999999</v>
      </c>
      <c r="AS81" s="36" t="s">
        <v>20</v>
      </c>
      <c r="AT81" s="24">
        <v>44289</v>
      </c>
      <c r="AU81" s="36">
        <v>46</v>
      </c>
      <c r="AV81" s="35" t="s">
        <v>10</v>
      </c>
      <c r="AW81" s="24">
        <v>44309</v>
      </c>
      <c r="AX81" s="36">
        <v>66</v>
      </c>
      <c r="AZ81" s="125" t="s">
        <v>19</v>
      </c>
      <c r="BA81" s="126"/>
      <c r="BB81" s="29">
        <v>1639.4479999999999</v>
      </c>
      <c r="BC81" s="36" t="s">
        <v>20</v>
      </c>
      <c r="BD81" s="24">
        <v>44288</v>
      </c>
      <c r="BE81" s="36">
        <v>45</v>
      </c>
      <c r="BF81" s="35" t="s">
        <v>10</v>
      </c>
      <c r="BG81" s="24">
        <v>44297</v>
      </c>
      <c r="BH81" s="36">
        <v>54</v>
      </c>
    </row>
    <row r="82" spans="1:60" x14ac:dyDescent="0.2">
      <c r="A82" s="3">
        <v>81</v>
      </c>
      <c r="B82" s="73">
        <v>44263</v>
      </c>
      <c r="C82" s="42"/>
      <c r="D82" s="42" t="str">
        <f t="shared" ca="1" si="3"/>
        <v>NA</v>
      </c>
      <c r="E82" s="75" t="str">
        <f t="shared" ca="1" si="5"/>
        <v>NA</v>
      </c>
      <c r="F82" s="70"/>
      <c r="G82" s="72" t="str">
        <f ca="1">IF(B81&lt;TODAY(), AVERAGE(A$9:A82), "NA")</f>
        <v>NA</v>
      </c>
      <c r="H82" s="75" t="str">
        <f ca="1">IF(B81&lt;TODAY(), AVERAGE(E$9:E82), "NA")</f>
        <v>NA</v>
      </c>
      <c r="I82" s="82" t="str">
        <f ca="1">IF(B81&lt;TODAY(), (SUMPRODUCT(A$9:A82,E$9:E82) - G82*SUM(E$9:E82) - H82*SUM(A$9:A82) + (A82-7)*G82*H82)/(SUMPRODUCT(A$9:A82,A$9:A82) - 2*G82*SUM(A$9:A82) + (A82-7)*G82*G82), "NA")</f>
        <v>NA</v>
      </c>
      <c r="J82" s="95" t="str">
        <f t="shared" ca="1" si="4"/>
        <v>NA</v>
      </c>
      <c r="L82" s="120" t="s">
        <v>130</v>
      </c>
      <c r="M82" s="121"/>
      <c r="N82" s="38">
        <v>60</v>
      </c>
      <c r="O82" s="105" t="s">
        <v>21</v>
      </c>
      <c r="P82" s="106">
        <v>44377</v>
      </c>
      <c r="Q82" s="105">
        <v>134</v>
      </c>
      <c r="R82" s="107" t="s">
        <v>8</v>
      </c>
      <c r="S82" s="106">
        <v>44420</v>
      </c>
      <c r="T82" s="105">
        <v>177</v>
      </c>
      <c r="U82" s="109"/>
      <c r="V82" s="120" t="s">
        <v>128</v>
      </c>
      <c r="W82" s="121"/>
      <c r="X82" s="38">
        <v>1752.5716864330643</v>
      </c>
      <c r="Y82" s="105" t="s">
        <v>21</v>
      </c>
      <c r="Z82" s="106">
        <v>44370</v>
      </c>
      <c r="AA82" s="105">
        <v>127</v>
      </c>
      <c r="AB82" s="107" t="s">
        <v>8</v>
      </c>
      <c r="AC82" s="106">
        <v>44410</v>
      </c>
      <c r="AD82" s="105">
        <v>167</v>
      </c>
      <c r="AE82" s="109"/>
      <c r="AF82" s="120" t="s">
        <v>128</v>
      </c>
      <c r="AG82" s="121"/>
      <c r="AH82" s="38">
        <v>1250</v>
      </c>
      <c r="AI82" s="105" t="s">
        <v>21</v>
      </c>
      <c r="AJ82" s="106">
        <v>44410</v>
      </c>
      <c r="AK82" s="105">
        <v>167</v>
      </c>
      <c r="AL82" s="107" t="s">
        <v>8</v>
      </c>
      <c r="AM82" s="106">
        <v>44474</v>
      </c>
      <c r="AN82" s="105">
        <v>231</v>
      </c>
      <c r="AO82" s="109"/>
      <c r="AP82" s="120" t="s">
        <v>128</v>
      </c>
      <c r="AQ82" s="121"/>
      <c r="AR82" s="38">
        <v>2000</v>
      </c>
      <c r="AS82" s="105" t="s">
        <v>21</v>
      </c>
      <c r="AT82" s="106">
        <v>44355</v>
      </c>
      <c r="AU82" s="105">
        <v>112</v>
      </c>
      <c r="AV82" s="107" t="s">
        <v>8</v>
      </c>
      <c r="AW82" s="106">
        <v>44389</v>
      </c>
      <c r="AX82" s="105">
        <v>146</v>
      </c>
      <c r="AY82" s="108"/>
      <c r="AZ82" s="120" t="s">
        <v>128</v>
      </c>
      <c r="BA82" s="121"/>
      <c r="BB82" s="38">
        <v>3000</v>
      </c>
      <c r="BC82" s="105" t="s">
        <v>21</v>
      </c>
      <c r="BD82" s="106">
        <v>44329</v>
      </c>
      <c r="BE82" s="105">
        <v>86</v>
      </c>
      <c r="BF82" s="107" t="s">
        <v>8</v>
      </c>
      <c r="BG82" s="106">
        <v>44352</v>
      </c>
      <c r="BH82" s="105">
        <v>109</v>
      </c>
    </row>
    <row r="83" spans="1:60" x14ac:dyDescent="0.2">
      <c r="A83" s="3">
        <v>82</v>
      </c>
      <c r="B83" s="73">
        <v>44264</v>
      </c>
      <c r="C83" s="42"/>
      <c r="D83" s="42" t="str">
        <f t="shared" ca="1" si="3"/>
        <v>NA</v>
      </c>
      <c r="E83" s="75" t="str">
        <f t="shared" ca="1" si="5"/>
        <v>NA</v>
      </c>
      <c r="F83" s="70"/>
      <c r="G83" s="72" t="str">
        <f ca="1">IF(B82&lt;TODAY(), AVERAGE(A$9:A83), "NA")</f>
        <v>NA</v>
      </c>
      <c r="H83" s="75" t="str">
        <f ca="1">IF(B82&lt;TODAY(), AVERAGE(E$9:E83), "NA")</f>
        <v>NA</v>
      </c>
      <c r="I83" s="82" t="str">
        <f ca="1">IF(B82&lt;TODAY(), (SUMPRODUCT(A$9:A83,E$9:E83) - G83*SUM(E$9:E83) - H83*SUM(A$9:A83) + (A83-7)*G83*H83)/(SUMPRODUCT(A$9:A83,A$9:A83) - 2*G83*SUM(A$9:A83) + (A83-7)*G83*G83), "NA")</f>
        <v>NA</v>
      </c>
      <c r="J83" s="95" t="str">
        <f t="shared" ca="1" si="4"/>
        <v>NA</v>
      </c>
      <c r="L83" s="125" t="s">
        <v>131</v>
      </c>
      <c r="M83" s="126"/>
      <c r="N83" s="97">
        <v>31.706741101665656</v>
      </c>
      <c r="O83" s="36" t="s">
        <v>22</v>
      </c>
      <c r="P83" s="24">
        <v>44453</v>
      </c>
      <c r="Q83" s="36">
        <v>210</v>
      </c>
      <c r="R83" s="35" t="s">
        <v>9</v>
      </c>
      <c r="S83" s="24">
        <v>44521</v>
      </c>
      <c r="T83" s="36">
        <v>278</v>
      </c>
      <c r="U83" s="48"/>
      <c r="V83" s="125" t="s">
        <v>129</v>
      </c>
      <c r="W83" s="126"/>
      <c r="X83" s="38">
        <v>0</v>
      </c>
      <c r="Y83" s="36" t="s">
        <v>22</v>
      </c>
      <c r="Z83" s="24">
        <v>44440</v>
      </c>
      <c r="AA83" s="36">
        <v>197</v>
      </c>
      <c r="AB83" s="35" t="s">
        <v>9</v>
      </c>
      <c r="AC83" s="24">
        <v>44502</v>
      </c>
      <c r="AD83" s="36">
        <v>259</v>
      </c>
      <c r="AE83" s="48"/>
      <c r="AF83" s="125" t="s">
        <v>129</v>
      </c>
      <c r="AG83" s="126"/>
      <c r="AH83" s="38">
        <v>0</v>
      </c>
      <c r="AI83" s="36" t="s">
        <v>22</v>
      </c>
      <c r="AJ83" s="24">
        <v>44516</v>
      </c>
      <c r="AK83" s="36">
        <v>273</v>
      </c>
      <c r="AL83" s="35" t="s">
        <v>9</v>
      </c>
      <c r="AM83" s="24">
        <v>44599</v>
      </c>
      <c r="AN83" s="36">
        <v>356</v>
      </c>
      <c r="AO83" s="48"/>
      <c r="AP83" s="125" t="s">
        <v>129</v>
      </c>
      <c r="AQ83" s="126"/>
      <c r="AR83" s="38">
        <v>8</v>
      </c>
      <c r="AS83" s="36" t="s">
        <v>22</v>
      </c>
      <c r="AT83" s="24">
        <v>44420</v>
      </c>
      <c r="AU83" s="36">
        <v>177</v>
      </c>
      <c r="AV83" s="35" t="s">
        <v>9</v>
      </c>
      <c r="AW83" s="24">
        <v>44473</v>
      </c>
      <c r="AX83" s="36">
        <v>230</v>
      </c>
      <c r="AZ83" s="125" t="s">
        <v>129</v>
      </c>
      <c r="BA83" s="126"/>
      <c r="BB83" s="38">
        <v>40</v>
      </c>
      <c r="BC83" s="36" t="s">
        <v>22</v>
      </c>
      <c r="BD83" s="24">
        <v>44372</v>
      </c>
      <c r="BE83" s="36">
        <v>129</v>
      </c>
      <c r="BF83" s="35" t="s">
        <v>9</v>
      </c>
      <c r="BG83" s="24">
        <v>44406</v>
      </c>
      <c r="BH83" s="36">
        <v>163</v>
      </c>
    </row>
    <row r="84" spans="1:60" x14ac:dyDescent="0.2">
      <c r="A84" s="3">
        <v>83</v>
      </c>
      <c r="B84" s="73">
        <v>44265</v>
      </c>
      <c r="C84" s="42"/>
      <c r="D84" s="42" t="str">
        <f t="shared" ca="1" si="3"/>
        <v>NA</v>
      </c>
      <c r="E84" s="75" t="str">
        <f t="shared" ca="1" si="5"/>
        <v>NA</v>
      </c>
      <c r="F84" s="70"/>
      <c r="G84" s="72" t="str">
        <f ca="1">IF(B83&lt;TODAY(), AVERAGE(A$9:A84), "NA")</f>
        <v>NA</v>
      </c>
      <c r="H84" s="75" t="str">
        <f ca="1">IF(B83&lt;TODAY(), AVERAGE(E$9:E84), "NA")</f>
        <v>NA</v>
      </c>
      <c r="I84" s="82" t="str">
        <f ca="1">IF(B83&lt;TODAY(), (SUMPRODUCT(A$9:A84,E$9:E84) - G84*SUM(E$9:E84) - H84*SUM(A$9:A84) + (A84-7)*G84*H84)/(SUMPRODUCT(A$9:A84,A$9:A84) - 2*G84*SUM(A$9:A84) + (A84-7)*G84*G84), "NA")</f>
        <v>NA</v>
      </c>
      <c r="J84" s="95" t="str">
        <f t="shared" ca="1" si="4"/>
        <v>NA</v>
      </c>
      <c r="L84" s="122" t="s">
        <v>132</v>
      </c>
      <c r="M84" s="123"/>
      <c r="N84" s="98">
        <v>-149.83277966687501</v>
      </c>
      <c r="O84" s="19" t="s">
        <v>40</v>
      </c>
      <c r="P84" s="25">
        <v>44269</v>
      </c>
      <c r="Q84" s="37">
        <v>26</v>
      </c>
      <c r="R84" s="27" t="s">
        <v>26</v>
      </c>
      <c r="S84" s="25">
        <v>44620</v>
      </c>
      <c r="T84" s="37">
        <v>377</v>
      </c>
      <c r="U84" s="48"/>
      <c r="V84" s="122" t="s">
        <v>133</v>
      </c>
      <c r="W84" s="123"/>
      <c r="X84" s="19">
        <v>1752.5716864330643</v>
      </c>
      <c r="Y84" s="19" t="s">
        <v>40</v>
      </c>
      <c r="Z84" s="25">
        <v>44267</v>
      </c>
      <c r="AA84" s="37">
        <v>24</v>
      </c>
      <c r="AB84" s="27" t="s">
        <v>26</v>
      </c>
      <c r="AC84" s="25">
        <v>44597</v>
      </c>
      <c r="AD84" s="37">
        <v>354</v>
      </c>
      <c r="AE84" s="48"/>
      <c r="AF84" s="122" t="s">
        <v>133</v>
      </c>
      <c r="AG84" s="123"/>
      <c r="AH84" s="19">
        <v>1250</v>
      </c>
      <c r="AI84" s="19" t="s">
        <v>40</v>
      </c>
      <c r="AJ84" s="25">
        <v>44278</v>
      </c>
      <c r="AK84" s="37">
        <v>35</v>
      </c>
      <c r="AL84" s="27" t="s">
        <v>26</v>
      </c>
      <c r="AM84" s="25">
        <v>44735</v>
      </c>
      <c r="AN84" s="37">
        <v>492</v>
      </c>
      <c r="AO84" s="48"/>
      <c r="AP84" s="122" t="s">
        <v>133</v>
      </c>
      <c r="AQ84" s="123"/>
      <c r="AR84" s="19">
        <v>1752.5716864330643</v>
      </c>
      <c r="AS84" s="19" t="s">
        <v>40</v>
      </c>
      <c r="AT84" s="25">
        <v>44265</v>
      </c>
      <c r="AU84" s="37">
        <v>22</v>
      </c>
      <c r="AV84" s="27" t="s">
        <v>26</v>
      </c>
      <c r="AW84" s="25">
        <v>44557</v>
      </c>
      <c r="AX84" s="37">
        <v>314</v>
      </c>
      <c r="AZ84" s="122" t="s">
        <v>133</v>
      </c>
      <c r="BA84" s="123"/>
      <c r="BB84" s="19">
        <v>1752.5716864330643</v>
      </c>
      <c r="BC84" s="19" t="s">
        <v>40</v>
      </c>
      <c r="BD84" s="25">
        <v>44263</v>
      </c>
      <c r="BE84" s="37">
        <v>20</v>
      </c>
      <c r="BF84" s="27" t="s">
        <v>26</v>
      </c>
      <c r="BG84" s="25">
        <v>44463</v>
      </c>
      <c r="BH84" s="37">
        <v>220</v>
      </c>
    </row>
    <row r="85" spans="1:60" x14ac:dyDescent="0.2">
      <c r="A85" s="3">
        <v>84</v>
      </c>
      <c r="B85" s="73">
        <v>44266</v>
      </c>
      <c r="C85" s="42"/>
      <c r="D85" s="42" t="str">
        <f t="shared" ca="1" si="3"/>
        <v>NA</v>
      </c>
      <c r="E85" s="75" t="str">
        <f t="shared" ca="1" si="5"/>
        <v>NA</v>
      </c>
      <c r="F85" s="70"/>
      <c r="G85" s="72" t="str">
        <f ca="1">IF(B84&lt;TODAY(), AVERAGE(A$9:A85), "NA")</f>
        <v>NA</v>
      </c>
      <c r="H85" s="75" t="str">
        <f ca="1">IF(B84&lt;TODAY(), AVERAGE(E$9:E85), "NA")</f>
        <v>NA</v>
      </c>
      <c r="I85" s="82" t="str">
        <f ca="1">IF(B84&lt;TODAY(), (SUMPRODUCT(A$9:A85,E$9:E85) - G85*SUM(E$9:E85) - H85*SUM(A$9:A85) + (A85-7)*G85*H85)/(SUMPRODUCT(A$9:A85,A$9:A85) - 2*G85*SUM(A$9:A85) + (A85-7)*G85*G85), "NA")</f>
        <v>NA</v>
      </c>
      <c r="J85" s="95" t="str">
        <f t="shared" ca="1" si="4"/>
        <v>NA</v>
      </c>
      <c r="L85" s="101"/>
      <c r="M85" s="101"/>
      <c r="N85" s="101"/>
      <c r="O85" s="101"/>
      <c r="P85" s="101"/>
      <c r="Q85" s="101"/>
      <c r="R85" s="101"/>
      <c r="S85" s="101"/>
      <c r="T85" s="101"/>
      <c r="U85" s="94"/>
      <c r="W85" s="101"/>
      <c r="X85" s="101"/>
      <c r="Y85" s="101"/>
      <c r="Z85" s="101"/>
      <c r="AA85" s="101"/>
      <c r="AB85" s="101"/>
      <c r="AC85" s="101"/>
      <c r="AD85" s="101"/>
      <c r="AE85" s="101"/>
      <c r="AG85" s="101"/>
      <c r="AH85" s="101"/>
      <c r="AI85" s="101"/>
      <c r="AJ85" s="101"/>
      <c r="AK85" s="101"/>
      <c r="AL85" s="101"/>
      <c r="AM85" s="101"/>
      <c r="AN85" s="101"/>
      <c r="AO85" s="101"/>
      <c r="AQ85" s="60"/>
      <c r="AR85" s="60"/>
      <c r="AS85" s="60"/>
      <c r="AT85" s="60"/>
      <c r="AU85" s="60"/>
      <c r="AV85" s="60"/>
      <c r="AW85" s="60"/>
      <c r="AX85" s="60"/>
      <c r="AY85" s="60"/>
      <c r="BA85" s="60"/>
      <c r="BB85" s="60"/>
      <c r="BC85" s="60"/>
      <c r="BD85" s="60"/>
      <c r="BE85" s="60"/>
      <c r="BF85" s="60"/>
      <c r="BG85" s="60"/>
      <c r="BH85" s="60"/>
    </row>
    <row r="86" spans="1:60" x14ac:dyDescent="0.2">
      <c r="A86" s="3">
        <v>85</v>
      </c>
      <c r="B86" s="73">
        <v>44267</v>
      </c>
      <c r="C86" s="42"/>
      <c r="D86" s="42" t="str">
        <f t="shared" ca="1" si="3"/>
        <v>NA</v>
      </c>
      <c r="E86" s="75" t="str">
        <f t="shared" ca="1" si="5"/>
        <v>NA</v>
      </c>
      <c r="F86" s="70"/>
      <c r="G86" s="72" t="str">
        <f ca="1">IF(B85&lt;TODAY(), AVERAGE(A$9:A86), "NA")</f>
        <v>NA</v>
      </c>
      <c r="H86" s="75" t="str">
        <f ca="1">IF(B85&lt;TODAY(), AVERAGE(E$9:E86), "NA")</f>
        <v>NA</v>
      </c>
      <c r="I86" s="82" t="str">
        <f ca="1">IF(B85&lt;TODAY(), (SUMPRODUCT(A$9:A86,E$9:E86) - G86*SUM(E$9:E86) - H86*SUM(A$9:A86) + (A86-7)*G86*H86)/(SUMPRODUCT(A$9:A86,A$9:A86) - 2*G86*SUM(A$9:A86) + (A86-7)*G86*G86), "NA")</f>
        <v>NA</v>
      </c>
      <c r="J86" s="95" t="str">
        <f t="shared" ca="1" si="4"/>
        <v>NA</v>
      </c>
      <c r="L86" s="127" t="str">
        <f>CONCATENATE("Vaccination schedule based on 7 day average daily doses given as of ", MONTH(N88-1), "/", DAY(N88-1), "/", YEAR(N88-1))</f>
        <v>Vaccination schedule based on 7 day average daily doses given as of 2/14/2021</v>
      </c>
      <c r="M86" s="127"/>
      <c r="N86" s="127"/>
      <c r="O86" s="127"/>
      <c r="P86" s="127"/>
      <c r="Q86" s="127"/>
      <c r="R86" s="127"/>
      <c r="S86" s="127"/>
      <c r="T86" s="127"/>
      <c r="U86" s="90"/>
      <c r="V86" s="127" t="str">
        <f>CONCATENATE("Vaccination schedule based on hitting the predicted average of ", FIXED(1000*X90, -3), " doses per day as of ",  MONTH(N88-1), "/", DAY(N88-1), "/", YEAR(N88-1))</f>
        <v>Vaccination schedule based on hitting the predicted average of 1,730,000 doses per day as of 2/14/2021</v>
      </c>
      <c r="W86" s="127"/>
      <c r="X86" s="127"/>
      <c r="Y86" s="127"/>
      <c r="Z86" s="127"/>
      <c r="AA86" s="127"/>
      <c r="AB86" s="127"/>
      <c r="AC86" s="127"/>
      <c r="AD86" s="127"/>
      <c r="AE86" s="100"/>
      <c r="AF86" s="127" t="str">
        <f>CONCATENATE("Vaccination schedule based on hitting target of ", FIXED(1000*AH90,0), " doses per day")</f>
        <v>Vaccination schedule based on hitting target of 1,250,000 doses per day</v>
      </c>
      <c r="AG86" s="127"/>
      <c r="AH86" s="127"/>
      <c r="AI86" s="127"/>
      <c r="AJ86" s="127"/>
      <c r="AK86" s="127"/>
      <c r="AL86" s="127"/>
      <c r="AM86" s="127"/>
      <c r="AN86" s="127"/>
      <c r="AO86" s="100"/>
      <c r="AP86" s="127" t="str">
        <f>CONCATENATE("Vaccination schedule based on hitting target of ", FIXED(1000*AR90,0), " doses per day")</f>
        <v>Vaccination schedule based on hitting target of 2,000,000 doses per day</v>
      </c>
      <c r="AQ86" s="127"/>
      <c r="AR86" s="127"/>
      <c r="AS86" s="127"/>
      <c r="AT86" s="127"/>
      <c r="AU86" s="127"/>
      <c r="AV86" s="127"/>
      <c r="AW86" s="127"/>
      <c r="AX86" s="127"/>
      <c r="AZ86" s="127" t="str">
        <f>CONCATENATE("Vaccination schedule based on hitting target of ", FIXED(1000*BB90,0), " doses per day")</f>
        <v>Vaccination schedule based on hitting target of 3,000,000 doses per day</v>
      </c>
      <c r="BA86" s="127"/>
      <c r="BB86" s="127"/>
      <c r="BC86" s="127"/>
      <c r="BD86" s="127"/>
      <c r="BE86" s="127"/>
      <c r="BF86" s="127"/>
      <c r="BG86" s="127"/>
      <c r="BH86" s="127"/>
    </row>
    <row r="87" spans="1:60" x14ac:dyDescent="0.2">
      <c r="A87" s="3">
        <v>86</v>
      </c>
      <c r="B87" s="73">
        <v>44268</v>
      </c>
      <c r="C87" s="42"/>
      <c r="D87" s="42" t="str">
        <f t="shared" ca="1" si="3"/>
        <v>NA</v>
      </c>
      <c r="E87" s="75" t="str">
        <f t="shared" ca="1" si="5"/>
        <v>NA</v>
      </c>
      <c r="F87" s="70"/>
      <c r="G87" s="72" t="str">
        <f ca="1">IF(B86&lt;TODAY(), AVERAGE(A$9:A87), "NA")</f>
        <v>NA</v>
      </c>
      <c r="H87" s="75" t="str">
        <f ca="1">IF(B86&lt;TODAY(), AVERAGE(E$9:E87), "NA")</f>
        <v>NA</v>
      </c>
      <c r="I87" s="82" t="str">
        <f ca="1">IF(B86&lt;TODAY(), (SUMPRODUCT(A$9:A87,E$9:E87) - G87*SUM(E$9:E87) - H87*SUM(A$9:A87) + (A87-7)*G87*H87)/(SUMPRODUCT(A$9:A87,A$9:A87) - 2*G87*SUM(A$9:A87) + (A87-7)*G87*G87), "NA")</f>
        <v>NA</v>
      </c>
      <c r="J87" s="95" t="str">
        <f t="shared" ca="1" si="4"/>
        <v>NA</v>
      </c>
      <c r="L87" s="134" t="s">
        <v>36</v>
      </c>
      <c r="M87" s="135"/>
      <c r="N87" s="136"/>
      <c r="O87" s="31" t="s">
        <v>7</v>
      </c>
      <c r="P87" s="32" t="s">
        <v>17</v>
      </c>
      <c r="Q87" s="33" t="s">
        <v>18</v>
      </c>
      <c r="R87" s="31" t="s">
        <v>7</v>
      </c>
      <c r="S87" s="32" t="s">
        <v>17</v>
      </c>
      <c r="T87" s="33" t="s">
        <v>18</v>
      </c>
      <c r="U87" s="48"/>
      <c r="V87" s="128" t="s">
        <v>36</v>
      </c>
      <c r="W87" s="129"/>
      <c r="X87" s="130"/>
      <c r="Y87" s="33" t="s">
        <v>7</v>
      </c>
      <c r="Z87" s="32" t="s">
        <v>17</v>
      </c>
      <c r="AA87" s="33" t="s">
        <v>18</v>
      </c>
      <c r="AB87" s="31" t="s">
        <v>7</v>
      </c>
      <c r="AC87" s="32" t="s">
        <v>17</v>
      </c>
      <c r="AD87" s="33" t="s">
        <v>18</v>
      </c>
      <c r="AE87" s="48"/>
      <c r="AF87" s="128" t="s">
        <v>36</v>
      </c>
      <c r="AG87" s="129"/>
      <c r="AH87" s="130"/>
      <c r="AI87" s="33" t="s">
        <v>7</v>
      </c>
      <c r="AJ87" s="32" t="s">
        <v>17</v>
      </c>
      <c r="AK87" s="33" t="s">
        <v>18</v>
      </c>
      <c r="AL87" s="31" t="s">
        <v>7</v>
      </c>
      <c r="AM87" s="32" t="s">
        <v>17</v>
      </c>
      <c r="AN87" s="33" t="s">
        <v>18</v>
      </c>
      <c r="AO87" s="48"/>
      <c r="AP87" s="128" t="s">
        <v>36</v>
      </c>
      <c r="AQ87" s="129"/>
      <c r="AR87" s="130"/>
      <c r="AS87" s="33" t="s">
        <v>7</v>
      </c>
      <c r="AT87" s="32" t="s">
        <v>17</v>
      </c>
      <c r="AU87" s="33" t="s">
        <v>18</v>
      </c>
      <c r="AV87" s="31" t="s">
        <v>7</v>
      </c>
      <c r="AW87" s="32" t="s">
        <v>17</v>
      </c>
      <c r="AX87" s="33" t="s">
        <v>18</v>
      </c>
      <c r="AZ87" s="128" t="s">
        <v>36</v>
      </c>
      <c r="BA87" s="129"/>
      <c r="BB87" s="130"/>
      <c r="BC87" s="33" t="s">
        <v>7</v>
      </c>
      <c r="BD87" s="32" t="s">
        <v>17</v>
      </c>
      <c r="BE87" s="33" t="s">
        <v>18</v>
      </c>
      <c r="BF87" s="31" t="s">
        <v>7</v>
      </c>
      <c r="BG87" s="32" t="s">
        <v>17</v>
      </c>
      <c r="BH87" s="33" t="s">
        <v>18</v>
      </c>
    </row>
    <row r="88" spans="1:60" x14ac:dyDescent="0.2">
      <c r="A88" s="3">
        <v>87</v>
      </c>
      <c r="B88" s="73">
        <v>44269</v>
      </c>
      <c r="C88" s="42"/>
      <c r="D88" s="42" t="str">
        <f t="shared" ca="1" si="3"/>
        <v>NA</v>
      </c>
      <c r="E88" s="75" t="str">
        <f t="shared" ca="1" si="5"/>
        <v>NA</v>
      </c>
      <c r="F88" s="70"/>
      <c r="G88" s="72" t="str">
        <f ca="1">IF(B87&lt;TODAY(), AVERAGE(A$9:A88), "NA")</f>
        <v>NA</v>
      </c>
      <c r="H88" s="75" t="str">
        <f ca="1">IF(B87&lt;TODAY(), AVERAGE(E$9:E88), "NA")</f>
        <v>NA</v>
      </c>
      <c r="I88" s="82" t="str">
        <f ca="1">IF(B87&lt;TODAY(), (SUMPRODUCT(A$9:A88,E$9:E88) - G88*SUM(E$9:E88) - H88*SUM(A$9:A88) + (A88-7)*G88*H88)/(SUMPRODUCT(A$9:A88,A$9:A88) - 2*G88*SUM(A$9:A88) + (A88-7)*G88*G88), "NA")</f>
        <v>NA</v>
      </c>
      <c r="J88" s="95" t="str">
        <f t="shared" ca="1" si="4"/>
        <v>NA</v>
      </c>
      <c r="L88" s="131" t="s">
        <v>3</v>
      </c>
      <c r="M88" s="132"/>
      <c r="N88" s="28">
        <v>44242</v>
      </c>
      <c r="O88" s="99" t="s">
        <v>38</v>
      </c>
      <c r="P88" s="26">
        <v>44249</v>
      </c>
      <c r="Q88" s="34">
        <v>7</v>
      </c>
      <c r="R88" s="52" t="s">
        <v>39</v>
      </c>
      <c r="S88" s="26">
        <v>44260</v>
      </c>
      <c r="T88" s="34">
        <v>18</v>
      </c>
      <c r="U88" s="48"/>
      <c r="V88" s="131" t="s">
        <v>3</v>
      </c>
      <c r="W88" s="132"/>
      <c r="X88" s="28">
        <v>44242</v>
      </c>
      <c r="Y88" s="99" t="s">
        <v>38</v>
      </c>
      <c r="Z88" s="26">
        <v>44249</v>
      </c>
      <c r="AA88" s="34">
        <v>7</v>
      </c>
      <c r="AB88" s="52" t="s">
        <v>39</v>
      </c>
      <c r="AC88" s="26">
        <v>44260</v>
      </c>
      <c r="AD88" s="34">
        <v>18</v>
      </c>
      <c r="AE88" s="48"/>
      <c r="AF88" s="131" t="s">
        <v>3</v>
      </c>
      <c r="AG88" s="132"/>
      <c r="AH88" s="28">
        <v>44242</v>
      </c>
      <c r="AI88" s="99" t="s">
        <v>38</v>
      </c>
      <c r="AJ88" s="26">
        <v>44249</v>
      </c>
      <c r="AK88" s="34">
        <v>7</v>
      </c>
      <c r="AL88" s="52" t="s">
        <v>39</v>
      </c>
      <c r="AM88" s="26">
        <v>44260</v>
      </c>
      <c r="AN88" s="34">
        <v>18</v>
      </c>
      <c r="AO88" s="48"/>
      <c r="AP88" s="131" t="s">
        <v>3</v>
      </c>
      <c r="AQ88" s="132"/>
      <c r="AR88" s="28">
        <v>44242</v>
      </c>
      <c r="AS88" s="99" t="s">
        <v>38</v>
      </c>
      <c r="AT88" s="26">
        <v>44249</v>
      </c>
      <c r="AU88" s="34">
        <v>7</v>
      </c>
      <c r="AV88" s="52" t="s">
        <v>39</v>
      </c>
      <c r="AW88" s="26">
        <v>44260</v>
      </c>
      <c r="AX88" s="34">
        <v>18</v>
      </c>
      <c r="AZ88" s="131" t="s">
        <v>3</v>
      </c>
      <c r="BA88" s="132"/>
      <c r="BB88" s="28">
        <v>44242</v>
      </c>
      <c r="BC88" s="99" t="s">
        <v>38</v>
      </c>
      <c r="BD88" s="26">
        <v>44249</v>
      </c>
      <c r="BE88" s="34">
        <v>7</v>
      </c>
      <c r="BF88" s="52" t="s">
        <v>39</v>
      </c>
      <c r="BG88" s="26">
        <v>44260</v>
      </c>
      <c r="BH88" s="34">
        <v>18</v>
      </c>
    </row>
    <row r="89" spans="1:60" x14ac:dyDescent="0.2">
      <c r="A89" s="3">
        <v>88</v>
      </c>
      <c r="B89" s="73">
        <v>44270</v>
      </c>
      <c r="C89" s="42"/>
      <c r="D89" s="42" t="str">
        <f t="shared" ca="1" si="3"/>
        <v>NA</v>
      </c>
      <c r="E89" s="75" t="str">
        <f t="shared" ca="1" si="5"/>
        <v>NA</v>
      </c>
      <c r="F89" s="70"/>
      <c r="G89" s="72" t="str">
        <f ca="1">IF(B88&lt;TODAY(), AVERAGE(A$9:A89), "NA")</f>
        <v>NA</v>
      </c>
      <c r="H89" s="75" t="str">
        <f ca="1">IF(B88&lt;TODAY(), AVERAGE(E$9:E89), "NA")</f>
        <v>NA</v>
      </c>
      <c r="I89" s="82" t="str">
        <f ca="1">IF(B88&lt;TODAY(), (SUMPRODUCT(A$9:A89,E$9:E89) - G89*SUM(E$9:E89) - H89*SUM(A$9:A89) + (A89-7)*G89*H89)/(SUMPRODUCT(A$9:A89,A$9:A89) - 2*G89*SUM(A$9:A89) + (A89-7)*G89*G89), "NA")</f>
        <v>NA</v>
      </c>
      <c r="J89" s="95" t="str">
        <f t="shared" ca="1" si="4"/>
        <v>NA</v>
      </c>
      <c r="L89" s="125" t="s">
        <v>19</v>
      </c>
      <c r="M89" s="126"/>
      <c r="N89" s="29">
        <v>1681.9509999999998</v>
      </c>
      <c r="O89" s="36" t="s">
        <v>20</v>
      </c>
      <c r="P89" s="24">
        <v>44296</v>
      </c>
      <c r="Q89" s="36">
        <v>54</v>
      </c>
      <c r="R89" s="35" t="s">
        <v>10</v>
      </c>
      <c r="S89" s="24">
        <v>44318</v>
      </c>
      <c r="T89" s="36">
        <v>76</v>
      </c>
      <c r="U89" s="48"/>
      <c r="V89" s="125" t="s">
        <v>19</v>
      </c>
      <c r="W89" s="126"/>
      <c r="X89" s="29">
        <v>1681.9509999999998</v>
      </c>
      <c r="Y89" s="36" t="s">
        <v>20</v>
      </c>
      <c r="Z89" s="24">
        <v>44295</v>
      </c>
      <c r="AA89" s="36">
        <v>53</v>
      </c>
      <c r="AB89" s="35" t="s">
        <v>10</v>
      </c>
      <c r="AC89" s="24">
        <v>44316</v>
      </c>
      <c r="AD89" s="36">
        <v>74</v>
      </c>
      <c r="AE89" s="48"/>
      <c r="AF89" s="125" t="s">
        <v>19</v>
      </c>
      <c r="AG89" s="126"/>
      <c r="AH89" s="29">
        <v>1681.9509999999998</v>
      </c>
      <c r="AI89" s="36" t="s">
        <v>20</v>
      </c>
      <c r="AJ89" s="24">
        <v>44309</v>
      </c>
      <c r="AK89" s="36">
        <v>67</v>
      </c>
      <c r="AL89" s="35" t="s">
        <v>10</v>
      </c>
      <c r="AM89" s="24">
        <v>44343</v>
      </c>
      <c r="AN89" s="36">
        <v>101</v>
      </c>
      <c r="AO89" s="48"/>
      <c r="AP89" s="125" t="s">
        <v>19</v>
      </c>
      <c r="AQ89" s="126"/>
      <c r="AR89" s="29">
        <v>1681.9509999999998</v>
      </c>
      <c r="AS89" s="36" t="s">
        <v>20</v>
      </c>
      <c r="AT89" s="24">
        <v>44289</v>
      </c>
      <c r="AU89" s="36">
        <v>47</v>
      </c>
      <c r="AV89" s="35" t="s">
        <v>10</v>
      </c>
      <c r="AW89" s="24">
        <v>44309</v>
      </c>
      <c r="AX89" s="36">
        <v>67</v>
      </c>
      <c r="AZ89" s="125" t="s">
        <v>19</v>
      </c>
      <c r="BA89" s="126"/>
      <c r="BB89" s="29">
        <v>1681.9509999999998</v>
      </c>
      <c r="BC89" s="36" t="s">
        <v>20</v>
      </c>
      <c r="BD89" s="24">
        <v>44287</v>
      </c>
      <c r="BE89" s="36">
        <v>45</v>
      </c>
      <c r="BF89" s="35" t="s">
        <v>10</v>
      </c>
      <c r="BG89" s="24">
        <v>44297</v>
      </c>
      <c r="BH89" s="36">
        <v>55</v>
      </c>
    </row>
    <row r="90" spans="1:60" x14ac:dyDescent="0.2">
      <c r="A90" s="3">
        <v>89</v>
      </c>
      <c r="B90" s="73">
        <v>44271</v>
      </c>
      <c r="C90" s="42"/>
      <c r="D90" s="42" t="str">
        <f t="shared" ca="1" si="3"/>
        <v>NA</v>
      </c>
      <c r="E90" s="75" t="str">
        <f t="shared" ca="1" si="5"/>
        <v>NA</v>
      </c>
      <c r="F90" s="70"/>
      <c r="G90" s="72" t="str">
        <f ca="1">IF(B89&lt;TODAY(), AVERAGE(A$9:A90), "NA")</f>
        <v>NA</v>
      </c>
      <c r="H90" s="75" t="str">
        <f ca="1">IF(B89&lt;TODAY(), AVERAGE(E$9:E90), "NA")</f>
        <v>NA</v>
      </c>
      <c r="I90" s="82" t="str">
        <f ca="1">IF(B89&lt;TODAY(), (SUMPRODUCT(A$9:A90,E$9:E90) - G90*SUM(E$9:E90) - H90*SUM(A$9:A90) + (A90-7)*G90*H90)/(SUMPRODUCT(A$9:A90,A$9:A90) - 2*G90*SUM(A$9:A90) + (A90-7)*G90*G90), "NA")</f>
        <v>NA</v>
      </c>
      <c r="J90" s="95" t="str">
        <f t="shared" ca="1" si="4"/>
        <v>NA</v>
      </c>
      <c r="L90" s="120" t="s">
        <v>130</v>
      </c>
      <c r="M90" s="121"/>
      <c r="N90" s="38">
        <v>59</v>
      </c>
      <c r="O90" s="105" t="s">
        <v>21</v>
      </c>
      <c r="P90" s="106">
        <v>44372</v>
      </c>
      <c r="Q90" s="105">
        <v>130</v>
      </c>
      <c r="R90" s="107" t="s">
        <v>8</v>
      </c>
      <c r="S90" s="106">
        <v>44417</v>
      </c>
      <c r="T90" s="105">
        <v>175</v>
      </c>
      <c r="U90" s="109"/>
      <c r="V90" s="120" t="s">
        <v>128</v>
      </c>
      <c r="W90" s="121"/>
      <c r="X90" s="38">
        <v>1729.5667673647117</v>
      </c>
      <c r="Y90" s="105" t="s">
        <v>21</v>
      </c>
      <c r="Z90" s="106">
        <v>44370</v>
      </c>
      <c r="AA90" s="105">
        <v>128</v>
      </c>
      <c r="AB90" s="107" t="s">
        <v>8</v>
      </c>
      <c r="AC90" s="106">
        <v>44411</v>
      </c>
      <c r="AD90" s="105">
        <v>169</v>
      </c>
      <c r="AE90" s="109"/>
      <c r="AF90" s="120" t="s">
        <v>128</v>
      </c>
      <c r="AG90" s="121"/>
      <c r="AH90" s="38">
        <v>1250</v>
      </c>
      <c r="AI90" s="105" t="s">
        <v>21</v>
      </c>
      <c r="AJ90" s="106">
        <v>44410</v>
      </c>
      <c r="AK90" s="105">
        <v>168</v>
      </c>
      <c r="AL90" s="107" t="s">
        <v>8</v>
      </c>
      <c r="AM90" s="106">
        <v>44473</v>
      </c>
      <c r="AN90" s="105">
        <v>231</v>
      </c>
      <c r="AO90" s="109"/>
      <c r="AP90" s="120" t="s">
        <v>128</v>
      </c>
      <c r="AQ90" s="121"/>
      <c r="AR90" s="38">
        <v>2000</v>
      </c>
      <c r="AS90" s="105" t="s">
        <v>21</v>
      </c>
      <c r="AT90" s="106">
        <v>44355</v>
      </c>
      <c r="AU90" s="105">
        <v>113</v>
      </c>
      <c r="AV90" s="107" t="s">
        <v>8</v>
      </c>
      <c r="AW90" s="106">
        <v>44389</v>
      </c>
      <c r="AX90" s="105">
        <v>147</v>
      </c>
      <c r="AY90" s="108"/>
      <c r="AZ90" s="120" t="s">
        <v>128</v>
      </c>
      <c r="BA90" s="121"/>
      <c r="BB90" s="38">
        <v>3000</v>
      </c>
      <c r="BC90" s="105" t="s">
        <v>21</v>
      </c>
      <c r="BD90" s="106">
        <v>44329</v>
      </c>
      <c r="BE90" s="105">
        <v>87</v>
      </c>
      <c r="BF90" s="107" t="s">
        <v>8</v>
      </c>
      <c r="BG90" s="106">
        <v>44352</v>
      </c>
      <c r="BH90" s="105">
        <v>110</v>
      </c>
    </row>
    <row r="91" spans="1:60" x14ac:dyDescent="0.2">
      <c r="A91" s="3">
        <v>90</v>
      </c>
      <c r="B91" s="73">
        <v>44272</v>
      </c>
      <c r="C91" s="42"/>
      <c r="D91" s="42" t="str">
        <f t="shared" ca="1" si="3"/>
        <v>NA</v>
      </c>
      <c r="E91" s="75" t="str">
        <f t="shared" ca="1" si="5"/>
        <v>NA</v>
      </c>
      <c r="F91" s="70"/>
      <c r="G91" s="72" t="str">
        <f ca="1">IF(B90&lt;TODAY(), AVERAGE(A$9:A91), "NA")</f>
        <v>NA</v>
      </c>
      <c r="H91" s="75" t="str">
        <f ca="1">IF(B90&lt;TODAY(), AVERAGE(E$9:E91), "NA")</f>
        <v>NA</v>
      </c>
      <c r="I91" s="82" t="str">
        <f ca="1">IF(B90&lt;TODAY(), (SUMPRODUCT(A$9:A91,E$9:E91) - G91*SUM(E$9:E91) - H91*SUM(A$9:A91) + (A91-7)*G91*H91)/(SUMPRODUCT(A$9:A91,A$9:A91) - 2*G91*SUM(A$9:A91) + (A91-7)*G91*G91), "NA")</f>
        <v>NA</v>
      </c>
      <c r="J91" s="95" t="str">
        <f t="shared" ca="1" si="4"/>
        <v>NA</v>
      </c>
      <c r="L91" s="125" t="s">
        <v>131</v>
      </c>
      <c r="M91" s="126"/>
      <c r="N91" s="97">
        <v>31.962677043821913</v>
      </c>
      <c r="O91" s="36" t="s">
        <v>22</v>
      </c>
      <c r="P91" s="24">
        <v>44448</v>
      </c>
      <c r="Q91" s="36">
        <v>206</v>
      </c>
      <c r="R91" s="35" t="s">
        <v>9</v>
      </c>
      <c r="S91" s="24">
        <v>44514</v>
      </c>
      <c r="T91" s="36">
        <v>272</v>
      </c>
      <c r="U91" s="48"/>
      <c r="V91" s="125" t="s">
        <v>129</v>
      </c>
      <c r="W91" s="126"/>
      <c r="X91" s="38">
        <v>0</v>
      </c>
      <c r="Y91" s="36" t="s">
        <v>22</v>
      </c>
      <c r="Z91" s="24">
        <v>44441</v>
      </c>
      <c r="AA91" s="36">
        <v>199</v>
      </c>
      <c r="AB91" s="35" t="s">
        <v>9</v>
      </c>
      <c r="AC91" s="24">
        <v>44506</v>
      </c>
      <c r="AD91" s="36">
        <v>264</v>
      </c>
      <c r="AE91" s="48"/>
      <c r="AF91" s="125" t="s">
        <v>129</v>
      </c>
      <c r="AG91" s="126"/>
      <c r="AH91" s="38">
        <v>0</v>
      </c>
      <c r="AI91" s="36" t="s">
        <v>22</v>
      </c>
      <c r="AJ91" s="24">
        <v>44516</v>
      </c>
      <c r="AK91" s="36">
        <v>274</v>
      </c>
      <c r="AL91" s="35" t="s">
        <v>9</v>
      </c>
      <c r="AM91" s="24">
        <v>44599</v>
      </c>
      <c r="AN91" s="36">
        <v>357</v>
      </c>
      <c r="AO91" s="48"/>
      <c r="AP91" s="125" t="s">
        <v>129</v>
      </c>
      <c r="AQ91" s="126"/>
      <c r="AR91" s="38">
        <v>9</v>
      </c>
      <c r="AS91" s="36" t="s">
        <v>22</v>
      </c>
      <c r="AT91" s="24">
        <v>44419</v>
      </c>
      <c r="AU91" s="36">
        <v>177</v>
      </c>
      <c r="AV91" s="35" t="s">
        <v>9</v>
      </c>
      <c r="AW91" s="24">
        <v>44472</v>
      </c>
      <c r="AX91" s="36">
        <v>230</v>
      </c>
      <c r="AZ91" s="125" t="s">
        <v>129</v>
      </c>
      <c r="BA91" s="126"/>
      <c r="BB91" s="38">
        <v>40</v>
      </c>
      <c r="BC91" s="36" t="s">
        <v>22</v>
      </c>
      <c r="BD91" s="24">
        <v>44371</v>
      </c>
      <c r="BE91" s="36">
        <v>129</v>
      </c>
      <c r="BF91" s="35" t="s">
        <v>9</v>
      </c>
      <c r="BG91" s="24">
        <v>44406</v>
      </c>
      <c r="BH91" s="36">
        <v>164</v>
      </c>
    </row>
    <row r="92" spans="1:60" x14ac:dyDescent="0.2">
      <c r="A92" s="3">
        <v>91</v>
      </c>
      <c r="B92" s="73">
        <v>44273</v>
      </c>
      <c r="C92" s="42"/>
      <c r="D92" s="42" t="str">
        <f t="shared" ca="1" si="3"/>
        <v>NA</v>
      </c>
      <c r="E92" s="75" t="str">
        <f t="shared" ca="1" si="5"/>
        <v>NA</v>
      </c>
      <c r="F92" s="70"/>
      <c r="G92" s="72" t="str">
        <f ca="1">IF(B91&lt;TODAY(), AVERAGE(A$9:A92), "NA")</f>
        <v>NA</v>
      </c>
      <c r="H92" s="75" t="str">
        <f ca="1">IF(B91&lt;TODAY(), AVERAGE(E$9:E92), "NA")</f>
        <v>NA</v>
      </c>
      <c r="I92" s="82" t="str">
        <f ca="1">IF(B91&lt;TODAY(), (SUMPRODUCT(A$9:A92,E$9:E92) - G92*SUM(E$9:E92) - H92*SUM(A$9:A92) + (A92-7)*G92*H92)/(SUMPRODUCT(A$9:A92,A$9:A92) - 2*G92*SUM(A$9:A92) + (A92-7)*G92*G92), "NA")</f>
        <v>NA</v>
      </c>
      <c r="J92" s="95" t="str">
        <f t="shared" ca="1" si="4"/>
        <v>NA</v>
      </c>
      <c r="L92" s="122" t="s">
        <v>132</v>
      </c>
      <c r="M92" s="123"/>
      <c r="N92" s="98">
        <v>-156.23117822078132</v>
      </c>
      <c r="O92" s="19" t="s">
        <v>40</v>
      </c>
      <c r="P92" s="25">
        <v>44268</v>
      </c>
      <c r="Q92" s="37">
        <v>26</v>
      </c>
      <c r="R92" s="27" t="s">
        <v>26</v>
      </c>
      <c r="S92" s="25">
        <v>44611</v>
      </c>
      <c r="T92" s="37">
        <v>369</v>
      </c>
      <c r="U92" s="48"/>
      <c r="V92" s="122" t="s">
        <v>133</v>
      </c>
      <c r="W92" s="123"/>
      <c r="X92" s="19">
        <v>1729.5667673647117</v>
      </c>
      <c r="Y92" s="19" t="s">
        <v>40</v>
      </c>
      <c r="Z92" s="25">
        <v>44267</v>
      </c>
      <c r="AA92" s="37">
        <v>25</v>
      </c>
      <c r="AB92" s="27" t="s">
        <v>26</v>
      </c>
      <c r="AC92" s="25">
        <v>44601</v>
      </c>
      <c r="AD92" s="37">
        <v>359</v>
      </c>
      <c r="AE92" s="48"/>
      <c r="AF92" s="122" t="s">
        <v>133</v>
      </c>
      <c r="AG92" s="123"/>
      <c r="AH92" s="19">
        <v>1250</v>
      </c>
      <c r="AI92" s="19" t="s">
        <v>40</v>
      </c>
      <c r="AJ92" s="25">
        <v>44277</v>
      </c>
      <c r="AK92" s="37">
        <v>35</v>
      </c>
      <c r="AL92" s="27" t="s">
        <v>26</v>
      </c>
      <c r="AM92" s="25">
        <v>44735</v>
      </c>
      <c r="AN92" s="37">
        <v>493</v>
      </c>
      <c r="AO92" s="48"/>
      <c r="AP92" s="122" t="s">
        <v>133</v>
      </c>
      <c r="AQ92" s="123"/>
      <c r="AR92" s="19">
        <v>1729.5667673647117</v>
      </c>
      <c r="AS92" s="19" t="s">
        <v>40</v>
      </c>
      <c r="AT92" s="25">
        <v>44264</v>
      </c>
      <c r="AU92" s="37">
        <v>22</v>
      </c>
      <c r="AV92" s="27" t="s">
        <v>26</v>
      </c>
      <c r="AW92" s="25">
        <v>44556</v>
      </c>
      <c r="AX92" s="37">
        <v>314</v>
      </c>
      <c r="AZ92" s="122" t="s">
        <v>133</v>
      </c>
      <c r="BA92" s="123"/>
      <c r="BB92" s="19">
        <v>1729.5667673647117</v>
      </c>
      <c r="BC92" s="19" t="s">
        <v>40</v>
      </c>
      <c r="BD92" s="25">
        <v>44263</v>
      </c>
      <c r="BE92" s="37">
        <v>21</v>
      </c>
      <c r="BF92" s="27" t="s">
        <v>26</v>
      </c>
      <c r="BG92" s="25">
        <v>44462</v>
      </c>
      <c r="BH92" s="37">
        <v>220</v>
      </c>
    </row>
    <row r="93" spans="1:60" x14ac:dyDescent="0.2">
      <c r="A93" s="3">
        <v>92</v>
      </c>
      <c r="B93" s="73">
        <v>44274</v>
      </c>
      <c r="C93" s="42"/>
      <c r="D93" s="42" t="str">
        <f t="shared" ca="1" si="3"/>
        <v>NA</v>
      </c>
      <c r="E93" s="75" t="str">
        <f t="shared" ca="1" si="5"/>
        <v>NA</v>
      </c>
      <c r="F93" s="70"/>
      <c r="G93" s="72" t="str">
        <f ca="1">IF(B92&lt;TODAY(), AVERAGE(A$9:A93), "NA")</f>
        <v>NA</v>
      </c>
      <c r="H93" s="75" t="str">
        <f ca="1">IF(B92&lt;TODAY(), AVERAGE(E$9:E93), "NA")</f>
        <v>NA</v>
      </c>
      <c r="I93" s="82" t="str">
        <f ca="1">IF(B92&lt;TODAY(), (SUMPRODUCT(A$9:A93,E$9:E93) - G93*SUM(E$9:E93) - H93*SUM(A$9:A93) + (A93-7)*G93*H93)/(SUMPRODUCT(A$9:A93,A$9:A93) - 2*G93*SUM(A$9:A93) + (A93-7)*G93*G93), "NA")</f>
        <v>NA</v>
      </c>
      <c r="J93" s="95" t="str">
        <f t="shared" ca="1" si="4"/>
        <v>NA</v>
      </c>
      <c r="L93" s="101"/>
      <c r="M93" s="101"/>
      <c r="N93" s="101"/>
      <c r="O93" s="101"/>
      <c r="P93" s="101"/>
      <c r="Q93" s="101"/>
      <c r="R93" s="101"/>
      <c r="S93" s="101"/>
      <c r="T93" s="101"/>
      <c r="U93" s="94"/>
      <c r="W93" s="101"/>
      <c r="X93" s="101"/>
      <c r="Y93" s="101"/>
      <c r="Z93" s="101"/>
      <c r="AA93" s="101"/>
      <c r="AB93" s="101"/>
      <c r="AC93" s="101"/>
      <c r="AD93" s="101"/>
      <c r="AE93" s="101"/>
      <c r="AG93" s="101"/>
      <c r="AH93" s="101"/>
      <c r="AI93" s="101"/>
      <c r="AJ93" s="101"/>
      <c r="AK93" s="101"/>
      <c r="AL93" s="101"/>
      <c r="AM93" s="101"/>
      <c r="AN93" s="101"/>
      <c r="AO93" s="101"/>
      <c r="AQ93" s="60"/>
      <c r="AR93" s="60"/>
      <c r="AS93" s="60"/>
      <c r="AT93" s="60"/>
      <c r="AU93" s="60"/>
      <c r="AV93" s="60"/>
      <c r="AW93" s="60"/>
      <c r="AX93" s="60"/>
      <c r="AY93" s="60"/>
      <c r="BA93" s="60"/>
      <c r="BB93" s="60"/>
      <c r="BC93" s="60"/>
      <c r="BD93" s="60"/>
      <c r="BE93" s="60"/>
      <c r="BF93" s="60"/>
      <c r="BG93" s="60"/>
      <c r="BH93" s="60"/>
    </row>
    <row r="94" spans="1:60" x14ac:dyDescent="0.2">
      <c r="A94" s="3">
        <v>93</v>
      </c>
      <c r="B94" s="73">
        <v>44275</v>
      </c>
      <c r="C94" s="42"/>
      <c r="D94" s="42" t="str">
        <f t="shared" ca="1" si="3"/>
        <v>NA</v>
      </c>
      <c r="E94" s="75" t="str">
        <f t="shared" ca="1" si="5"/>
        <v>NA</v>
      </c>
      <c r="F94" s="70"/>
      <c r="G94" s="72" t="str">
        <f ca="1">IF(B93&lt;TODAY(), AVERAGE(A$9:A94), "NA")</f>
        <v>NA</v>
      </c>
      <c r="H94" s="75" t="str">
        <f ca="1">IF(B93&lt;TODAY(), AVERAGE(E$9:E94), "NA")</f>
        <v>NA</v>
      </c>
      <c r="I94" s="82" t="str">
        <f ca="1">IF(B93&lt;TODAY(), (SUMPRODUCT(A$9:A94,E$9:E94) - G94*SUM(E$9:E94) - H94*SUM(A$9:A94) + (A94-7)*G94*H94)/(SUMPRODUCT(A$9:A94,A$9:A94) - 2*G94*SUM(A$9:A94) + (A94-7)*G94*G94), "NA")</f>
        <v>NA</v>
      </c>
      <c r="J94" s="95" t="str">
        <f t="shared" ca="1" si="4"/>
        <v>NA</v>
      </c>
      <c r="L94" s="127" t="str">
        <f>CONCATENATE("Vaccination schedule based on 7 day average daily doses given as of ", MONTH(N96-1), "/", DAY(N96-1), "/", YEAR(N96-1))</f>
        <v>Vaccination schedule based on 7 day average daily doses given as of 2/13/2021</v>
      </c>
      <c r="M94" s="127"/>
      <c r="N94" s="127"/>
      <c r="O94" s="127"/>
      <c r="P94" s="127"/>
      <c r="Q94" s="127"/>
      <c r="R94" s="127"/>
      <c r="S94" s="127"/>
      <c r="T94" s="127"/>
      <c r="U94" s="90"/>
      <c r="V94" s="127" t="str">
        <f>CONCATENATE("Vaccination schedule based on hitting the predicted average of ", FIXED(1000*X98, -3), " doses per day as of ",  MONTH(N96-1), "/", DAY(N96-1), "/", YEAR(N96-1))</f>
        <v>Vaccination schedule based on hitting the predicted average of 1,701,000 doses per day as of 2/13/2021</v>
      </c>
      <c r="W94" s="127"/>
      <c r="X94" s="127"/>
      <c r="Y94" s="127"/>
      <c r="Z94" s="127"/>
      <c r="AA94" s="127"/>
      <c r="AB94" s="127"/>
      <c r="AC94" s="127"/>
      <c r="AD94" s="127"/>
      <c r="AE94" s="100"/>
      <c r="AF94" s="127" t="str">
        <f>CONCATENATE("Vaccination schedule based on hitting target of ", FIXED(1000*AH98,0), " doses per day")</f>
        <v>Vaccination schedule based on hitting target of 1,250,000 doses per day</v>
      </c>
      <c r="AG94" s="127"/>
      <c r="AH94" s="127"/>
      <c r="AI94" s="127"/>
      <c r="AJ94" s="127"/>
      <c r="AK94" s="127"/>
      <c r="AL94" s="127"/>
      <c r="AM94" s="127"/>
      <c r="AN94" s="127"/>
      <c r="AO94" s="100"/>
      <c r="AP94" s="127" t="str">
        <f>CONCATENATE("Vaccination schedule based on hitting target of ", FIXED(1000*AR98,0), " doses per day")</f>
        <v>Vaccination schedule based on hitting target of 2,000,000 doses per day</v>
      </c>
      <c r="AQ94" s="127"/>
      <c r="AR94" s="127"/>
      <c r="AS94" s="127"/>
      <c r="AT94" s="127"/>
      <c r="AU94" s="127"/>
      <c r="AV94" s="127"/>
      <c r="AW94" s="127"/>
      <c r="AX94" s="127"/>
      <c r="AZ94" s="127" t="str">
        <f>CONCATENATE("Vaccination schedule based on hitting target of ", FIXED(1000*BB98,0), " doses per day")</f>
        <v>Vaccination schedule based on hitting target of 3,000,000 doses per day</v>
      </c>
      <c r="BA94" s="127"/>
      <c r="BB94" s="127"/>
      <c r="BC94" s="127"/>
      <c r="BD94" s="127"/>
      <c r="BE94" s="127"/>
      <c r="BF94" s="127"/>
      <c r="BG94" s="127"/>
      <c r="BH94" s="127"/>
    </row>
    <row r="95" spans="1:60" x14ac:dyDescent="0.2">
      <c r="A95" s="3">
        <v>94</v>
      </c>
      <c r="B95" s="73">
        <v>44276</v>
      </c>
      <c r="C95" s="42"/>
      <c r="D95" s="42" t="str">
        <f t="shared" ca="1" si="3"/>
        <v>NA</v>
      </c>
      <c r="E95" s="75" t="str">
        <f t="shared" ca="1" si="5"/>
        <v>NA</v>
      </c>
      <c r="F95" s="70"/>
      <c r="G95" s="72" t="str">
        <f ca="1">IF(B94&lt;TODAY(), AVERAGE(A$9:A95), "NA")</f>
        <v>NA</v>
      </c>
      <c r="H95" s="75" t="str">
        <f ca="1">IF(B94&lt;TODAY(), AVERAGE(E$9:E95), "NA")</f>
        <v>NA</v>
      </c>
      <c r="I95" s="82" t="str">
        <f ca="1">IF(B94&lt;TODAY(), (SUMPRODUCT(A$9:A95,E$9:E95) - G95*SUM(E$9:E95) - H95*SUM(A$9:A95) + (A95-7)*G95*H95)/(SUMPRODUCT(A$9:A95,A$9:A95) - 2*G95*SUM(A$9:A95) + (A95-7)*G95*G95), "NA")</f>
        <v>NA</v>
      </c>
      <c r="J95" s="95" t="str">
        <f t="shared" ca="1" si="4"/>
        <v>NA</v>
      </c>
      <c r="L95" s="134" t="s">
        <v>36</v>
      </c>
      <c r="M95" s="135"/>
      <c r="N95" s="136"/>
      <c r="O95" s="31" t="s">
        <v>7</v>
      </c>
      <c r="P95" s="32" t="s">
        <v>17</v>
      </c>
      <c r="Q95" s="33" t="s">
        <v>18</v>
      </c>
      <c r="R95" s="31" t="s">
        <v>7</v>
      </c>
      <c r="S95" s="32" t="s">
        <v>17</v>
      </c>
      <c r="T95" s="33" t="s">
        <v>18</v>
      </c>
      <c r="U95" s="48"/>
      <c r="V95" s="128" t="s">
        <v>36</v>
      </c>
      <c r="W95" s="129"/>
      <c r="X95" s="130"/>
      <c r="Y95" s="33" t="s">
        <v>7</v>
      </c>
      <c r="Z95" s="32" t="s">
        <v>17</v>
      </c>
      <c r="AA95" s="33" t="s">
        <v>18</v>
      </c>
      <c r="AB95" s="31" t="s">
        <v>7</v>
      </c>
      <c r="AC95" s="32" t="s">
        <v>17</v>
      </c>
      <c r="AD95" s="33" t="s">
        <v>18</v>
      </c>
      <c r="AE95" s="48"/>
      <c r="AF95" s="128" t="s">
        <v>36</v>
      </c>
      <c r="AG95" s="129"/>
      <c r="AH95" s="130"/>
      <c r="AI95" s="33" t="s">
        <v>7</v>
      </c>
      <c r="AJ95" s="32" t="s">
        <v>17</v>
      </c>
      <c r="AK95" s="33" t="s">
        <v>18</v>
      </c>
      <c r="AL95" s="31" t="s">
        <v>7</v>
      </c>
      <c r="AM95" s="32" t="s">
        <v>17</v>
      </c>
      <c r="AN95" s="33" t="s">
        <v>18</v>
      </c>
      <c r="AO95" s="48"/>
      <c r="AP95" s="128" t="s">
        <v>36</v>
      </c>
      <c r="AQ95" s="129"/>
      <c r="AR95" s="130"/>
      <c r="AS95" s="33" t="s">
        <v>7</v>
      </c>
      <c r="AT95" s="32" t="s">
        <v>17</v>
      </c>
      <c r="AU95" s="33" t="s">
        <v>18</v>
      </c>
      <c r="AV95" s="31" t="s">
        <v>7</v>
      </c>
      <c r="AW95" s="32" t="s">
        <v>17</v>
      </c>
      <c r="AX95" s="33" t="s">
        <v>18</v>
      </c>
      <c r="AZ95" s="128" t="s">
        <v>36</v>
      </c>
      <c r="BA95" s="129"/>
      <c r="BB95" s="130"/>
      <c r="BC95" s="33" t="s">
        <v>7</v>
      </c>
      <c r="BD95" s="32" t="s">
        <v>17</v>
      </c>
      <c r="BE95" s="33" t="s">
        <v>18</v>
      </c>
      <c r="BF95" s="31" t="s">
        <v>7</v>
      </c>
      <c r="BG95" s="32" t="s">
        <v>17</v>
      </c>
      <c r="BH95" s="33" t="s">
        <v>18</v>
      </c>
    </row>
    <row r="96" spans="1:60" x14ac:dyDescent="0.2">
      <c r="A96" s="3">
        <v>95</v>
      </c>
      <c r="B96" s="73">
        <v>44277</v>
      </c>
      <c r="C96" s="42"/>
      <c r="D96" s="42" t="str">
        <f t="shared" ca="1" si="3"/>
        <v>NA</v>
      </c>
      <c r="E96" s="75" t="str">
        <f t="shared" ca="1" si="5"/>
        <v>NA</v>
      </c>
      <c r="F96" s="70"/>
      <c r="G96" s="72" t="str">
        <f ca="1">IF(B95&lt;TODAY(), AVERAGE(A$9:A96), "NA")</f>
        <v>NA</v>
      </c>
      <c r="H96" s="75" t="str">
        <f ca="1">IF(B95&lt;TODAY(), AVERAGE(E$9:E96), "NA")</f>
        <v>NA</v>
      </c>
      <c r="I96" s="82" t="str">
        <f ca="1">IF(B95&lt;TODAY(), (SUMPRODUCT(A$9:A96,E$9:E96) - G96*SUM(E$9:E96) - H96*SUM(A$9:A96) + (A96-7)*G96*H96)/(SUMPRODUCT(A$9:A96,A$9:A96) - 2*G96*SUM(A$9:A96) + (A96-7)*G96*G96), "NA")</f>
        <v>NA</v>
      </c>
      <c r="J96" s="95" t="str">
        <f t="shared" ca="1" si="4"/>
        <v>NA</v>
      </c>
      <c r="L96" s="131" t="s">
        <v>3</v>
      </c>
      <c r="M96" s="132"/>
      <c r="N96" s="28">
        <v>44241</v>
      </c>
      <c r="O96" s="99" t="s">
        <v>38</v>
      </c>
      <c r="P96" s="26">
        <v>44249</v>
      </c>
      <c r="Q96" s="34">
        <v>8</v>
      </c>
      <c r="R96" s="52" t="s">
        <v>39</v>
      </c>
      <c r="S96" s="26">
        <v>44260</v>
      </c>
      <c r="T96" s="34">
        <v>19</v>
      </c>
      <c r="U96" s="48"/>
      <c r="V96" s="131" t="s">
        <v>3</v>
      </c>
      <c r="W96" s="132"/>
      <c r="X96" s="28">
        <v>44241</v>
      </c>
      <c r="Y96" s="99" t="s">
        <v>38</v>
      </c>
      <c r="Z96" s="26">
        <v>44249</v>
      </c>
      <c r="AA96" s="34">
        <v>8</v>
      </c>
      <c r="AB96" s="52" t="s">
        <v>39</v>
      </c>
      <c r="AC96" s="26">
        <v>44260</v>
      </c>
      <c r="AD96" s="34">
        <v>19</v>
      </c>
      <c r="AE96" s="48"/>
      <c r="AF96" s="131" t="s">
        <v>3</v>
      </c>
      <c r="AG96" s="132"/>
      <c r="AH96" s="28">
        <v>44241</v>
      </c>
      <c r="AI96" s="99" t="s">
        <v>38</v>
      </c>
      <c r="AJ96" s="26">
        <v>44249</v>
      </c>
      <c r="AK96" s="34">
        <v>8</v>
      </c>
      <c r="AL96" s="52" t="s">
        <v>39</v>
      </c>
      <c r="AM96" s="26">
        <v>44260</v>
      </c>
      <c r="AN96" s="34">
        <v>19</v>
      </c>
      <c r="AO96" s="48"/>
      <c r="AP96" s="131" t="s">
        <v>3</v>
      </c>
      <c r="AQ96" s="132"/>
      <c r="AR96" s="28">
        <v>44241</v>
      </c>
      <c r="AS96" s="99" t="s">
        <v>38</v>
      </c>
      <c r="AT96" s="26">
        <v>44249</v>
      </c>
      <c r="AU96" s="34">
        <v>8</v>
      </c>
      <c r="AV96" s="52" t="s">
        <v>39</v>
      </c>
      <c r="AW96" s="26">
        <v>44260</v>
      </c>
      <c r="AX96" s="34">
        <v>19</v>
      </c>
      <c r="AZ96" s="131" t="s">
        <v>3</v>
      </c>
      <c r="BA96" s="132"/>
      <c r="BB96" s="28">
        <v>44241</v>
      </c>
      <c r="BC96" s="99" t="s">
        <v>38</v>
      </c>
      <c r="BD96" s="26">
        <v>44249</v>
      </c>
      <c r="BE96" s="34">
        <v>8</v>
      </c>
      <c r="BF96" s="52" t="s">
        <v>39</v>
      </c>
      <c r="BG96" s="26">
        <v>44260</v>
      </c>
      <c r="BH96" s="34">
        <v>19</v>
      </c>
    </row>
    <row r="97" spans="1:60" x14ac:dyDescent="0.2">
      <c r="A97" s="3">
        <v>96</v>
      </c>
      <c r="B97" s="73">
        <v>44278</v>
      </c>
      <c r="C97" s="42"/>
      <c r="D97" s="42" t="str">
        <f t="shared" ca="1" si="3"/>
        <v>NA</v>
      </c>
      <c r="E97" s="75" t="str">
        <f t="shared" ca="1" si="5"/>
        <v>NA</v>
      </c>
      <c r="F97" s="70"/>
      <c r="G97" s="72" t="str">
        <f ca="1">IF(B96&lt;TODAY(), AVERAGE(A$9:A97), "NA")</f>
        <v>NA</v>
      </c>
      <c r="H97" s="75" t="str">
        <f ca="1">IF(B96&lt;TODAY(), AVERAGE(E$9:E97), "NA")</f>
        <v>NA</v>
      </c>
      <c r="I97" s="82" t="str">
        <f ca="1">IF(B96&lt;TODAY(), (SUMPRODUCT(A$9:A97,E$9:E97) - G97*SUM(E$9:E97) - H97*SUM(A$9:A97) + (A97-7)*G97*H97)/(SUMPRODUCT(A$9:A97,A$9:A97) - 2*G97*SUM(A$9:A97) + (A97-7)*G97*G97), "NA")</f>
        <v>NA</v>
      </c>
      <c r="J97" s="95" t="str">
        <f t="shared" ca="1" si="4"/>
        <v>NA</v>
      </c>
      <c r="L97" s="125" t="s">
        <v>19</v>
      </c>
      <c r="M97" s="126"/>
      <c r="N97" s="29">
        <v>1644.9451428571422</v>
      </c>
      <c r="O97" s="36" t="s">
        <v>20</v>
      </c>
      <c r="P97" s="24">
        <v>44296</v>
      </c>
      <c r="Q97" s="36">
        <v>55</v>
      </c>
      <c r="R97" s="35" t="s">
        <v>10</v>
      </c>
      <c r="S97" s="24">
        <v>44321</v>
      </c>
      <c r="T97" s="36">
        <v>80</v>
      </c>
      <c r="U97" s="48"/>
      <c r="V97" s="125" t="s">
        <v>19</v>
      </c>
      <c r="W97" s="126"/>
      <c r="X97" s="29">
        <v>1644.9451428571422</v>
      </c>
      <c r="Y97" s="36" t="s">
        <v>20</v>
      </c>
      <c r="Z97" s="24">
        <v>44295</v>
      </c>
      <c r="AA97" s="36">
        <v>54</v>
      </c>
      <c r="AB97" s="35" t="s">
        <v>10</v>
      </c>
      <c r="AC97" s="24">
        <v>44317</v>
      </c>
      <c r="AD97" s="36">
        <v>76</v>
      </c>
      <c r="AE97" s="48"/>
      <c r="AF97" s="125" t="s">
        <v>19</v>
      </c>
      <c r="AG97" s="126"/>
      <c r="AH97" s="29">
        <v>1644.9451428571422</v>
      </c>
      <c r="AI97" s="36" t="s">
        <v>20</v>
      </c>
      <c r="AJ97" s="24">
        <v>44309</v>
      </c>
      <c r="AK97" s="36">
        <v>68</v>
      </c>
      <c r="AL97" s="35" t="s">
        <v>10</v>
      </c>
      <c r="AM97" s="24">
        <v>44343</v>
      </c>
      <c r="AN97" s="36">
        <v>102</v>
      </c>
      <c r="AO97" s="48"/>
      <c r="AP97" s="125" t="s">
        <v>19</v>
      </c>
      <c r="AQ97" s="126"/>
      <c r="AR97" s="29">
        <v>1644.9451428571422</v>
      </c>
      <c r="AS97" s="36" t="s">
        <v>20</v>
      </c>
      <c r="AT97" s="24">
        <v>44289</v>
      </c>
      <c r="AU97" s="36">
        <v>48</v>
      </c>
      <c r="AV97" s="35" t="s">
        <v>10</v>
      </c>
      <c r="AW97" s="24">
        <v>44309</v>
      </c>
      <c r="AX97" s="36">
        <v>68</v>
      </c>
      <c r="AZ97" s="125" t="s">
        <v>19</v>
      </c>
      <c r="BA97" s="126"/>
      <c r="BB97" s="29">
        <v>1644.9451428571422</v>
      </c>
      <c r="BC97" s="36" t="s">
        <v>20</v>
      </c>
      <c r="BD97" s="24">
        <v>44287</v>
      </c>
      <c r="BE97" s="36">
        <v>46</v>
      </c>
      <c r="BF97" s="35" t="s">
        <v>10</v>
      </c>
      <c r="BG97" s="24">
        <v>44297</v>
      </c>
      <c r="BH97" s="36">
        <v>56</v>
      </c>
    </row>
    <row r="98" spans="1:60" x14ac:dyDescent="0.2">
      <c r="A98" s="3">
        <v>97</v>
      </c>
      <c r="B98" s="73">
        <v>44279</v>
      </c>
      <c r="C98" s="42"/>
      <c r="D98" s="42" t="str">
        <f t="shared" ca="1" si="3"/>
        <v>NA</v>
      </c>
      <c r="E98" s="75" t="str">
        <f t="shared" ca="1" si="5"/>
        <v>NA</v>
      </c>
      <c r="F98" s="70"/>
      <c r="G98" s="72" t="str">
        <f ca="1">IF(B97&lt;TODAY(), AVERAGE(A$9:A98), "NA")</f>
        <v>NA</v>
      </c>
      <c r="H98" s="75" t="str">
        <f ca="1">IF(B97&lt;TODAY(), AVERAGE(E$9:E98), "NA")</f>
        <v>NA</v>
      </c>
      <c r="I98" s="82" t="str">
        <f ca="1">IF(B97&lt;TODAY(), (SUMPRODUCT(A$9:A98,E$9:E98) - G98*SUM(E$9:E98) - H98*SUM(A$9:A98) + (A98-7)*G98*H98)/(SUMPRODUCT(A$9:A98,A$9:A98) - 2*G98*SUM(A$9:A98) + (A98-7)*G98*G98), "NA")</f>
        <v>NA</v>
      </c>
      <c r="J98" s="95" t="str">
        <f t="shared" ca="1" si="4"/>
        <v>NA</v>
      </c>
      <c r="L98" s="120" t="s">
        <v>130</v>
      </c>
      <c r="M98" s="121"/>
      <c r="N98" s="38">
        <v>58</v>
      </c>
      <c r="O98" s="105" t="s">
        <v>21</v>
      </c>
      <c r="P98" s="106">
        <v>44374</v>
      </c>
      <c r="Q98" s="105">
        <v>133</v>
      </c>
      <c r="R98" s="107" t="s">
        <v>8</v>
      </c>
      <c r="S98" s="106">
        <v>44420</v>
      </c>
      <c r="T98" s="105">
        <v>179</v>
      </c>
      <c r="U98" s="109"/>
      <c r="V98" s="120" t="s">
        <v>128</v>
      </c>
      <c r="W98" s="121"/>
      <c r="X98" s="38">
        <v>1701.3386603102786</v>
      </c>
      <c r="Y98" s="105" t="s">
        <v>21</v>
      </c>
      <c r="Z98" s="106">
        <v>44371</v>
      </c>
      <c r="AA98" s="105">
        <v>130</v>
      </c>
      <c r="AB98" s="107" t="s">
        <v>8</v>
      </c>
      <c r="AC98" s="106">
        <v>44414</v>
      </c>
      <c r="AD98" s="105">
        <v>173</v>
      </c>
      <c r="AE98" s="109"/>
      <c r="AF98" s="120" t="s">
        <v>128</v>
      </c>
      <c r="AG98" s="121"/>
      <c r="AH98" s="38">
        <v>1250</v>
      </c>
      <c r="AI98" s="105" t="s">
        <v>21</v>
      </c>
      <c r="AJ98" s="106">
        <v>44410</v>
      </c>
      <c r="AK98" s="105">
        <v>169</v>
      </c>
      <c r="AL98" s="107" t="s">
        <v>8</v>
      </c>
      <c r="AM98" s="106">
        <v>44474</v>
      </c>
      <c r="AN98" s="105">
        <v>233</v>
      </c>
      <c r="AO98" s="109"/>
      <c r="AP98" s="120" t="s">
        <v>128</v>
      </c>
      <c r="AQ98" s="121"/>
      <c r="AR98" s="38">
        <v>2000</v>
      </c>
      <c r="AS98" s="105" t="s">
        <v>21</v>
      </c>
      <c r="AT98" s="106">
        <v>44355</v>
      </c>
      <c r="AU98" s="105">
        <v>114</v>
      </c>
      <c r="AV98" s="107" t="s">
        <v>8</v>
      </c>
      <c r="AW98" s="106">
        <v>44389</v>
      </c>
      <c r="AX98" s="105">
        <v>148</v>
      </c>
      <c r="AY98" s="108"/>
      <c r="AZ98" s="120" t="s">
        <v>128</v>
      </c>
      <c r="BA98" s="121"/>
      <c r="BB98" s="38">
        <v>3000</v>
      </c>
      <c r="BC98" s="105" t="s">
        <v>21</v>
      </c>
      <c r="BD98" s="106">
        <v>44329</v>
      </c>
      <c r="BE98" s="105">
        <v>88</v>
      </c>
      <c r="BF98" s="107" t="s">
        <v>8</v>
      </c>
      <c r="BG98" s="106">
        <v>44352</v>
      </c>
      <c r="BH98" s="105">
        <v>111</v>
      </c>
    </row>
    <row r="99" spans="1:60" x14ac:dyDescent="0.2">
      <c r="A99" s="3">
        <v>98</v>
      </c>
      <c r="B99" s="73">
        <v>44280</v>
      </c>
      <c r="C99" s="42"/>
      <c r="D99" s="42" t="str">
        <f t="shared" ca="1" si="3"/>
        <v>NA</v>
      </c>
      <c r="E99" s="75" t="str">
        <f t="shared" ca="1" si="5"/>
        <v>NA</v>
      </c>
      <c r="F99" s="70"/>
      <c r="G99" s="72" t="str">
        <f ca="1">IF(B98&lt;TODAY(), AVERAGE(A$9:A99), "NA")</f>
        <v>NA</v>
      </c>
      <c r="H99" s="75" t="str">
        <f ca="1">IF(B98&lt;TODAY(), AVERAGE(E$9:E99), "NA")</f>
        <v>NA</v>
      </c>
      <c r="I99" s="82" t="str">
        <f ca="1">IF(B98&lt;TODAY(), (SUMPRODUCT(A$9:A99,E$9:E99) - G99*SUM(E$9:E99) - H99*SUM(A$9:A99) + (A99-7)*G99*H99)/(SUMPRODUCT(A$9:A99,A$9:A99) - 2*G99*SUM(A$9:A99) + (A99-7)*G99*G99), "NA")</f>
        <v>NA</v>
      </c>
      <c r="J99" s="95" t="str">
        <f t="shared" ca="1" si="4"/>
        <v>NA</v>
      </c>
      <c r="L99" s="125" t="s">
        <v>131</v>
      </c>
      <c r="M99" s="126"/>
      <c r="N99" s="97">
        <v>32.074714143503591</v>
      </c>
      <c r="O99" s="36" t="s">
        <v>22</v>
      </c>
      <c r="P99" s="24">
        <v>44453</v>
      </c>
      <c r="Q99" s="36">
        <v>212</v>
      </c>
      <c r="R99" s="35" t="s">
        <v>9</v>
      </c>
      <c r="S99" s="24">
        <v>44518</v>
      </c>
      <c r="T99" s="36">
        <v>277</v>
      </c>
      <c r="U99" s="48"/>
      <c r="V99" s="125" t="s">
        <v>129</v>
      </c>
      <c r="W99" s="126"/>
      <c r="X99" s="38">
        <v>0</v>
      </c>
      <c r="Y99" s="36" t="s">
        <v>22</v>
      </c>
      <c r="Z99" s="24">
        <v>44447</v>
      </c>
      <c r="AA99" s="36">
        <v>206</v>
      </c>
      <c r="AB99" s="35" t="s">
        <v>9</v>
      </c>
      <c r="AC99" s="24">
        <v>44510</v>
      </c>
      <c r="AD99" s="36">
        <v>269</v>
      </c>
      <c r="AE99" s="48"/>
      <c r="AF99" s="125" t="s">
        <v>129</v>
      </c>
      <c r="AG99" s="126"/>
      <c r="AH99" s="38">
        <v>0</v>
      </c>
      <c r="AI99" s="36" t="s">
        <v>22</v>
      </c>
      <c r="AJ99" s="24">
        <v>44516</v>
      </c>
      <c r="AK99" s="36">
        <v>275</v>
      </c>
      <c r="AL99" s="35" t="s">
        <v>9</v>
      </c>
      <c r="AM99" s="24">
        <v>44599</v>
      </c>
      <c r="AN99" s="36">
        <v>358</v>
      </c>
      <c r="AO99" s="48"/>
      <c r="AP99" s="125" t="s">
        <v>129</v>
      </c>
      <c r="AQ99" s="126"/>
      <c r="AR99" s="38">
        <v>10</v>
      </c>
      <c r="AS99" s="36" t="s">
        <v>22</v>
      </c>
      <c r="AT99" s="24">
        <v>44419</v>
      </c>
      <c r="AU99" s="36">
        <v>178</v>
      </c>
      <c r="AV99" s="35" t="s">
        <v>9</v>
      </c>
      <c r="AW99" s="24">
        <v>44472</v>
      </c>
      <c r="AX99" s="36">
        <v>231</v>
      </c>
      <c r="AZ99" s="125" t="s">
        <v>129</v>
      </c>
      <c r="BA99" s="126"/>
      <c r="BB99" s="38">
        <v>41</v>
      </c>
      <c r="BC99" s="36" t="s">
        <v>22</v>
      </c>
      <c r="BD99" s="24">
        <v>44371</v>
      </c>
      <c r="BE99" s="36">
        <v>130</v>
      </c>
      <c r="BF99" s="35" t="s">
        <v>9</v>
      </c>
      <c r="BG99" s="24">
        <v>44406</v>
      </c>
      <c r="BH99" s="36">
        <v>165</v>
      </c>
    </row>
    <row r="100" spans="1:60" x14ac:dyDescent="0.2">
      <c r="A100" s="3">
        <v>99</v>
      </c>
      <c r="B100" s="73">
        <v>44281</v>
      </c>
      <c r="C100" s="42"/>
      <c r="D100" s="42" t="str">
        <f t="shared" ca="1" si="3"/>
        <v>NA</v>
      </c>
      <c r="E100" s="75" t="str">
        <f t="shared" ca="1" si="5"/>
        <v>NA</v>
      </c>
      <c r="F100" s="70"/>
      <c r="G100" s="72" t="str">
        <f ca="1">IF(B99&lt;TODAY(), AVERAGE(A$9:A100), "NA")</f>
        <v>NA</v>
      </c>
      <c r="H100" s="75" t="str">
        <f ca="1">IF(B99&lt;TODAY(), AVERAGE(E$9:E100), "NA")</f>
        <v>NA</v>
      </c>
      <c r="I100" s="82" t="str">
        <f ca="1">IF(B99&lt;TODAY(), (SUMPRODUCT(A$9:A100,E$9:E100) - G100*SUM(E$9:E100) - H100*SUM(A$9:A100) + (A100-7)*G100*H100)/(SUMPRODUCT(A$9:A100,A$9:A100) - 2*G100*SUM(A$9:A100) + (A100-7)*G100*G100), "NA")</f>
        <v>NA</v>
      </c>
      <c r="J100" s="95" t="str">
        <f t="shared" ca="1" si="4"/>
        <v>NA</v>
      </c>
      <c r="L100" s="122" t="s">
        <v>132</v>
      </c>
      <c r="M100" s="123"/>
      <c r="N100" s="98">
        <v>-158.99476001292953</v>
      </c>
      <c r="O100" s="19" t="s">
        <v>40</v>
      </c>
      <c r="P100" s="25">
        <v>44269</v>
      </c>
      <c r="Q100" s="37">
        <v>28</v>
      </c>
      <c r="R100" s="27" t="s">
        <v>26</v>
      </c>
      <c r="S100" s="25">
        <v>44618</v>
      </c>
      <c r="T100" s="37">
        <v>377</v>
      </c>
      <c r="U100" s="48"/>
      <c r="V100" s="122" t="s">
        <v>133</v>
      </c>
      <c r="W100" s="123"/>
      <c r="X100" s="19">
        <v>1701.3386603102786</v>
      </c>
      <c r="Y100" s="19" t="s">
        <v>40</v>
      </c>
      <c r="Z100" s="25">
        <v>44268</v>
      </c>
      <c r="AA100" s="37">
        <v>27</v>
      </c>
      <c r="AB100" s="27" t="s">
        <v>26</v>
      </c>
      <c r="AC100" s="25">
        <v>44607</v>
      </c>
      <c r="AD100" s="37">
        <v>366</v>
      </c>
      <c r="AE100" s="48"/>
      <c r="AF100" s="122" t="s">
        <v>133</v>
      </c>
      <c r="AG100" s="123"/>
      <c r="AH100" s="19">
        <v>1250</v>
      </c>
      <c r="AI100" s="19" t="s">
        <v>40</v>
      </c>
      <c r="AJ100" s="25">
        <v>44278</v>
      </c>
      <c r="AK100" s="37">
        <v>37</v>
      </c>
      <c r="AL100" s="27" t="s">
        <v>26</v>
      </c>
      <c r="AM100" s="25">
        <v>44735</v>
      </c>
      <c r="AN100" s="37">
        <v>494</v>
      </c>
      <c r="AO100" s="48"/>
      <c r="AP100" s="122" t="s">
        <v>133</v>
      </c>
      <c r="AQ100" s="123"/>
      <c r="AR100" s="19">
        <v>1701.3386603102786</v>
      </c>
      <c r="AS100" s="19" t="s">
        <v>40</v>
      </c>
      <c r="AT100" s="25">
        <v>44264</v>
      </c>
      <c r="AU100" s="37">
        <v>23</v>
      </c>
      <c r="AV100" s="27" t="s">
        <v>26</v>
      </c>
      <c r="AW100" s="25">
        <v>44556</v>
      </c>
      <c r="AX100" s="37">
        <v>315</v>
      </c>
      <c r="AZ100" s="122" t="s">
        <v>133</v>
      </c>
      <c r="BA100" s="123"/>
      <c r="BB100" s="19">
        <v>1701.3386603102786</v>
      </c>
      <c r="BC100" s="19" t="s">
        <v>40</v>
      </c>
      <c r="BD100" s="25">
        <v>44263</v>
      </c>
      <c r="BE100" s="37">
        <v>22</v>
      </c>
      <c r="BF100" s="27" t="s">
        <v>26</v>
      </c>
      <c r="BG100" s="25">
        <v>44462</v>
      </c>
      <c r="BH100" s="37">
        <v>221</v>
      </c>
    </row>
    <row r="101" spans="1:60" x14ac:dyDescent="0.2">
      <c r="A101" s="3">
        <v>100</v>
      </c>
      <c r="B101" s="73">
        <v>44282</v>
      </c>
      <c r="C101" s="42"/>
      <c r="D101" s="42" t="str">
        <f t="shared" ca="1" si="3"/>
        <v>NA</v>
      </c>
      <c r="E101" s="75" t="str">
        <f t="shared" ca="1" si="5"/>
        <v>NA</v>
      </c>
      <c r="F101" s="70"/>
      <c r="G101" s="72" t="str">
        <f ca="1">IF(B100&lt;TODAY(), AVERAGE(A$9:A101), "NA")</f>
        <v>NA</v>
      </c>
      <c r="H101" s="75" t="str">
        <f ca="1">IF(B100&lt;TODAY(), AVERAGE(E$9:E101), "NA")</f>
        <v>NA</v>
      </c>
      <c r="I101" s="82" t="str">
        <f ca="1">IF(B100&lt;TODAY(), (SUMPRODUCT(A$9:A101,E$9:E101) - G101*SUM(E$9:E101) - H101*SUM(A$9:A101) + (A101-7)*G101*H101)/(SUMPRODUCT(A$9:A101,A$9:A101) - 2*G101*SUM(A$9:A101) + (A101-7)*G101*G101), "NA")</f>
        <v>NA</v>
      </c>
      <c r="J101" s="95" t="str">
        <f t="shared" ca="1" si="4"/>
        <v>NA</v>
      </c>
      <c r="L101" s="101"/>
      <c r="M101" s="101"/>
      <c r="N101" s="101"/>
      <c r="O101" s="101"/>
      <c r="P101" s="101"/>
      <c r="Q101" s="101"/>
      <c r="R101" s="101"/>
      <c r="S101" s="101"/>
      <c r="T101" s="101"/>
      <c r="U101" s="94"/>
      <c r="W101" s="101"/>
      <c r="X101" s="101"/>
      <c r="Y101" s="101"/>
      <c r="Z101" s="101"/>
      <c r="AA101" s="101"/>
      <c r="AB101" s="101"/>
      <c r="AC101" s="101"/>
      <c r="AD101" s="101"/>
      <c r="AE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Q101" s="60"/>
      <c r="AR101" s="60"/>
      <c r="AS101" s="60"/>
      <c r="AT101" s="60"/>
      <c r="AU101" s="60"/>
      <c r="AV101" s="60"/>
      <c r="AW101" s="60"/>
      <c r="AX101" s="60"/>
      <c r="AY101" s="60"/>
      <c r="BA101" s="60"/>
      <c r="BB101" s="60"/>
      <c r="BC101" s="60"/>
      <c r="BD101" s="60"/>
      <c r="BE101" s="60"/>
      <c r="BF101" s="60"/>
      <c r="BG101" s="60"/>
      <c r="BH101" s="60"/>
    </row>
    <row r="102" spans="1:60" x14ac:dyDescent="0.2">
      <c r="A102" s="3">
        <v>101</v>
      </c>
      <c r="B102" s="73">
        <v>44283</v>
      </c>
      <c r="C102" s="42"/>
      <c r="D102" s="42" t="str">
        <f t="shared" ca="1" si="3"/>
        <v>NA</v>
      </c>
      <c r="E102" s="75" t="str">
        <f t="shared" ca="1" si="5"/>
        <v>NA</v>
      </c>
      <c r="F102" s="70"/>
      <c r="G102" s="72" t="str">
        <f ca="1">IF(B101&lt;TODAY(), AVERAGE(A$9:A102), "NA")</f>
        <v>NA</v>
      </c>
      <c r="H102" s="75" t="str">
        <f ca="1">IF(B101&lt;TODAY(), AVERAGE(E$9:E102), "NA")</f>
        <v>NA</v>
      </c>
      <c r="I102" s="82" t="str">
        <f ca="1">IF(B101&lt;TODAY(), (SUMPRODUCT(A$9:A102,E$9:E102) - G102*SUM(E$9:E102) - H102*SUM(A$9:A102) + (A102-7)*G102*H102)/(SUMPRODUCT(A$9:A102,A$9:A102) - 2*G102*SUM(A$9:A102) + (A102-7)*G102*G102), "NA")</f>
        <v>NA</v>
      </c>
      <c r="J102" s="95" t="str">
        <f t="shared" ca="1" si="4"/>
        <v>NA</v>
      </c>
      <c r="L102" s="127" t="str">
        <f>CONCATENATE("Vaccination schedule based on 7 day average daily doses given as of ", MONTH(N104-1), "/", DAY(N104-1), "/", YEAR(N104-1))</f>
        <v>Vaccination schedule based on 7 day average daily doses given as of 2/12/2021</v>
      </c>
      <c r="M102" s="127"/>
      <c r="N102" s="127"/>
      <c r="O102" s="127"/>
      <c r="P102" s="127"/>
      <c r="Q102" s="127"/>
      <c r="R102" s="127"/>
      <c r="S102" s="127"/>
      <c r="T102" s="127"/>
      <c r="U102" s="90"/>
      <c r="V102" s="127" t="str">
        <f>CONCATENATE("Vaccination schedule based on hitting the predicted average of ", FIXED(1000*X106, -3), " doses per day as of ",  MONTH(N104-1), "/", DAY(N104-1), "/", YEAR(N104-1))</f>
        <v>Vaccination schedule based on hitting the predicted average of 1,674,000 doses per day as of 2/12/2021</v>
      </c>
      <c r="W102" s="127"/>
      <c r="X102" s="127"/>
      <c r="Y102" s="127"/>
      <c r="Z102" s="127"/>
      <c r="AA102" s="127"/>
      <c r="AB102" s="127"/>
      <c r="AC102" s="127"/>
      <c r="AD102" s="127"/>
      <c r="AE102" s="100"/>
      <c r="AF102" s="127" t="str">
        <f>CONCATENATE("Vaccination schedule based on hitting target of ", FIXED(1000*AH106,0), " doses per day")</f>
        <v>Vaccination schedule based on hitting target of 1,250,000 doses per day</v>
      </c>
      <c r="AG102" s="127"/>
      <c r="AH102" s="127"/>
      <c r="AI102" s="127"/>
      <c r="AJ102" s="127"/>
      <c r="AK102" s="127"/>
      <c r="AL102" s="127"/>
      <c r="AM102" s="127"/>
      <c r="AN102" s="127"/>
      <c r="AO102" s="100"/>
      <c r="AP102" s="127" t="str">
        <f>CONCATENATE("Vaccination schedule based on hitting target of ", FIXED(1000*AR106,0), " doses per day")</f>
        <v>Vaccination schedule based on hitting target of 2,000,000 doses per day</v>
      </c>
      <c r="AQ102" s="127"/>
      <c r="AR102" s="127"/>
      <c r="AS102" s="127"/>
      <c r="AT102" s="127"/>
      <c r="AU102" s="127"/>
      <c r="AV102" s="127"/>
      <c r="AW102" s="127"/>
      <c r="AX102" s="127"/>
      <c r="AZ102" s="127" t="str">
        <f>CONCATENATE("Vaccination schedule based on hitting target of ", FIXED(1000*BB106,0), " doses per day")</f>
        <v>Vaccination schedule based on hitting target of 3,000,000 doses per day</v>
      </c>
      <c r="BA102" s="127"/>
      <c r="BB102" s="127"/>
      <c r="BC102" s="127"/>
      <c r="BD102" s="127"/>
      <c r="BE102" s="127"/>
      <c r="BF102" s="127"/>
      <c r="BG102" s="127"/>
      <c r="BH102" s="127"/>
    </row>
    <row r="103" spans="1:60" x14ac:dyDescent="0.2">
      <c r="A103" s="3">
        <v>102</v>
      </c>
      <c r="B103" s="73">
        <v>44284</v>
      </c>
      <c r="C103" s="42"/>
      <c r="D103" s="42" t="str">
        <f t="shared" ca="1" si="3"/>
        <v>NA</v>
      </c>
      <c r="E103" s="75" t="str">
        <f t="shared" ca="1" si="5"/>
        <v>NA</v>
      </c>
      <c r="F103" s="70"/>
      <c r="G103" s="72" t="str">
        <f ca="1">IF(B102&lt;TODAY(), AVERAGE(A$9:A103), "NA")</f>
        <v>NA</v>
      </c>
      <c r="H103" s="75" t="str">
        <f ca="1">IF(B102&lt;TODAY(), AVERAGE(E$9:E103), "NA")</f>
        <v>NA</v>
      </c>
      <c r="I103" s="82" t="str">
        <f ca="1">IF(B102&lt;TODAY(), (SUMPRODUCT(A$9:A103,E$9:E103) - G103*SUM(E$9:E103) - H103*SUM(A$9:A103) + (A103-7)*G103*H103)/(SUMPRODUCT(A$9:A103,A$9:A103) - 2*G103*SUM(A$9:A103) + (A103-7)*G103*G103), "NA")</f>
        <v>NA</v>
      </c>
      <c r="J103" s="95" t="str">
        <f t="shared" ca="1" si="4"/>
        <v>NA</v>
      </c>
      <c r="L103" s="134" t="s">
        <v>36</v>
      </c>
      <c r="M103" s="135"/>
      <c r="N103" s="136"/>
      <c r="O103" s="31" t="s">
        <v>7</v>
      </c>
      <c r="P103" s="32" t="s">
        <v>17</v>
      </c>
      <c r="Q103" s="33" t="s">
        <v>18</v>
      </c>
      <c r="R103" s="31" t="s">
        <v>7</v>
      </c>
      <c r="S103" s="32" t="s">
        <v>17</v>
      </c>
      <c r="T103" s="33" t="s">
        <v>18</v>
      </c>
      <c r="U103" s="48"/>
      <c r="V103" s="128" t="s">
        <v>36</v>
      </c>
      <c r="W103" s="129"/>
      <c r="X103" s="130"/>
      <c r="Y103" s="33" t="s">
        <v>7</v>
      </c>
      <c r="Z103" s="32" t="s">
        <v>17</v>
      </c>
      <c r="AA103" s="33" t="s">
        <v>18</v>
      </c>
      <c r="AB103" s="31" t="s">
        <v>7</v>
      </c>
      <c r="AC103" s="32" t="s">
        <v>17</v>
      </c>
      <c r="AD103" s="33" t="s">
        <v>18</v>
      </c>
      <c r="AE103" s="48"/>
      <c r="AF103" s="128" t="s">
        <v>36</v>
      </c>
      <c r="AG103" s="129"/>
      <c r="AH103" s="130"/>
      <c r="AI103" s="33" t="s">
        <v>7</v>
      </c>
      <c r="AJ103" s="32" t="s">
        <v>17</v>
      </c>
      <c r="AK103" s="33" t="s">
        <v>18</v>
      </c>
      <c r="AL103" s="31" t="s">
        <v>7</v>
      </c>
      <c r="AM103" s="32" t="s">
        <v>17</v>
      </c>
      <c r="AN103" s="33" t="s">
        <v>18</v>
      </c>
      <c r="AO103" s="48"/>
      <c r="AP103" s="128" t="s">
        <v>36</v>
      </c>
      <c r="AQ103" s="129"/>
      <c r="AR103" s="130"/>
      <c r="AS103" s="33" t="s">
        <v>7</v>
      </c>
      <c r="AT103" s="32" t="s">
        <v>17</v>
      </c>
      <c r="AU103" s="33" t="s">
        <v>18</v>
      </c>
      <c r="AV103" s="31" t="s">
        <v>7</v>
      </c>
      <c r="AW103" s="32" t="s">
        <v>17</v>
      </c>
      <c r="AX103" s="33" t="s">
        <v>18</v>
      </c>
      <c r="AZ103" s="128" t="s">
        <v>36</v>
      </c>
      <c r="BA103" s="129"/>
      <c r="BB103" s="130"/>
      <c r="BC103" s="33" t="s">
        <v>7</v>
      </c>
      <c r="BD103" s="32" t="s">
        <v>17</v>
      </c>
      <c r="BE103" s="33" t="s">
        <v>18</v>
      </c>
      <c r="BF103" s="31" t="s">
        <v>7</v>
      </c>
      <c r="BG103" s="32" t="s">
        <v>17</v>
      </c>
      <c r="BH103" s="33" t="s">
        <v>18</v>
      </c>
    </row>
    <row r="104" spans="1:60" x14ac:dyDescent="0.2">
      <c r="A104" s="3">
        <v>103</v>
      </c>
      <c r="B104" s="73">
        <v>44285</v>
      </c>
      <c r="C104" s="42"/>
      <c r="D104" s="42" t="str">
        <f t="shared" ref="D104:D167" ca="1" si="6">IF(B104&lt;TODAY(), C104-C103, "NA")</f>
        <v>NA</v>
      </c>
      <c r="E104" s="75" t="str">
        <f t="shared" ca="1" si="5"/>
        <v>NA</v>
      </c>
      <c r="F104" s="70"/>
      <c r="G104" s="72" t="str">
        <f ca="1">IF(B103&lt;TODAY(), AVERAGE(A$9:A104), "NA")</f>
        <v>NA</v>
      </c>
      <c r="H104" s="75" t="str">
        <f ca="1">IF(B103&lt;TODAY(), AVERAGE(E$9:E104), "NA")</f>
        <v>NA</v>
      </c>
      <c r="I104" s="82" t="str">
        <f ca="1">IF(B103&lt;TODAY(), (SUMPRODUCT(A$9:A104,E$9:E104) - G104*SUM(E$9:E104) - H104*SUM(A$9:A104) + (A104-7)*G104*H104)/(SUMPRODUCT(A$9:A104,A$9:A104) - 2*G104*SUM(A$9:A104) + (A104-7)*G104*G104), "NA")</f>
        <v>NA</v>
      </c>
      <c r="J104" s="95" t="str">
        <f t="shared" ca="1" si="4"/>
        <v>NA</v>
      </c>
      <c r="L104" s="131" t="s">
        <v>3</v>
      </c>
      <c r="M104" s="132"/>
      <c r="N104" s="28">
        <v>44240</v>
      </c>
      <c r="O104" s="99" t="s">
        <v>38</v>
      </c>
      <c r="P104" s="26">
        <v>44249</v>
      </c>
      <c r="Q104" s="34">
        <v>9</v>
      </c>
      <c r="R104" s="52" t="s">
        <v>39</v>
      </c>
      <c r="S104" s="26">
        <v>44260</v>
      </c>
      <c r="T104" s="34">
        <v>20</v>
      </c>
      <c r="U104" s="48"/>
      <c r="V104" s="131" t="s">
        <v>3</v>
      </c>
      <c r="W104" s="132"/>
      <c r="X104" s="28">
        <v>44240</v>
      </c>
      <c r="Y104" s="99" t="s">
        <v>38</v>
      </c>
      <c r="Z104" s="26">
        <v>44249</v>
      </c>
      <c r="AA104" s="34">
        <v>9</v>
      </c>
      <c r="AB104" s="52" t="s">
        <v>39</v>
      </c>
      <c r="AC104" s="26">
        <v>44260</v>
      </c>
      <c r="AD104" s="34">
        <v>20</v>
      </c>
      <c r="AE104" s="48"/>
      <c r="AF104" s="131" t="s">
        <v>3</v>
      </c>
      <c r="AG104" s="132"/>
      <c r="AH104" s="28">
        <v>44240</v>
      </c>
      <c r="AI104" s="99" t="s">
        <v>38</v>
      </c>
      <c r="AJ104" s="26">
        <v>44249</v>
      </c>
      <c r="AK104" s="34">
        <v>9</v>
      </c>
      <c r="AL104" s="52" t="s">
        <v>39</v>
      </c>
      <c r="AM104" s="26">
        <v>44260</v>
      </c>
      <c r="AN104" s="34">
        <v>20</v>
      </c>
      <c r="AO104" s="48"/>
      <c r="AP104" s="131" t="s">
        <v>3</v>
      </c>
      <c r="AQ104" s="132"/>
      <c r="AR104" s="28">
        <v>44240</v>
      </c>
      <c r="AS104" s="99" t="s">
        <v>38</v>
      </c>
      <c r="AT104" s="26">
        <v>44249</v>
      </c>
      <c r="AU104" s="34">
        <v>9</v>
      </c>
      <c r="AV104" s="52" t="s">
        <v>39</v>
      </c>
      <c r="AW104" s="26">
        <v>44260</v>
      </c>
      <c r="AX104" s="34">
        <v>20</v>
      </c>
      <c r="AZ104" s="131" t="s">
        <v>3</v>
      </c>
      <c r="BA104" s="132"/>
      <c r="BB104" s="28">
        <v>44240</v>
      </c>
      <c r="BC104" s="99" t="s">
        <v>38</v>
      </c>
      <c r="BD104" s="26">
        <v>44249</v>
      </c>
      <c r="BE104" s="34">
        <v>9</v>
      </c>
      <c r="BF104" s="52" t="s">
        <v>39</v>
      </c>
      <c r="BG104" s="26">
        <v>44260</v>
      </c>
      <c r="BH104" s="34">
        <v>20</v>
      </c>
    </row>
    <row r="105" spans="1:60" x14ac:dyDescent="0.2">
      <c r="A105" s="3">
        <v>104</v>
      </c>
      <c r="B105" s="73">
        <v>44286</v>
      </c>
      <c r="C105" s="42"/>
      <c r="D105" s="42" t="str">
        <f t="shared" ca="1" si="6"/>
        <v>NA</v>
      </c>
      <c r="E105" s="75" t="str">
        <f t="shared" ca="1" si="5"/>
        <v>NA</v>
      </c>
      <c r="F105" s="70"/>
      <c r="G105" s="72" t="str">
        <f ca="1">IF(B104&lt;TODAY(), AVERAGE(A$9:A105), "NA")</f>
        <v>NA</v>
      </c>
      <c r="H105" s="75" t="str">
        <f ca="1">IF(B104&lt;TODAY(), AVERAGE(E$9:E105), "NA")</f>
        <v>NA</v>
      </c>
      <c r="I105" s="82" t="str">
        <f ca="1">IF(B104&lt;TODAY(), (SUMPRODUCT(A$9:A105,E$9:E105) - G105*SUM(E$9:E105) - H105*SUM(A$9:A105) + (A105-7)*G105*H105)/(SUMPRODUCT(A$9:A105,A$9:A105) - 2*G105*SUM(A$9:A105) + (A105-7)*G105*G105), "NA")</f>
        <v>NA</v>
      </c>
      <c r="J105" s="95" t="str">
        <f t="shared" ca="1" si="4"/>
        <v>NA</v>
      </c>
      <c r="L105" s="125" t="s">
        <v>19</v>
      </c>
      <c r="M105" s="126"/>
      <c r="N105" s="29">
        <v>1658.9652857142853</v>
      </c>
      <c r="O105" s="36" t="s">
        <v>20</v>
      </c>
      <c r="P105" s="24">
        <v>44296</v>
      </c>
      <c r="Q105" s="36">
        <v>56</v>
      </c>
      <c r="R105" s="35" t="s">
        <v>10</v>
      </c>
      <c r="S105" s="24">
        <v>44320</v>
      </c>
      <c r="T105" s="36">
        <v>80</v>
      </c>
      <c r="U105" s="48"/>
      <c r="V105" s="125" t="s">
        <v>19</v>
      </c>
      <c r="W105" s="126"/>
      <c r="X105" s="29">
        <v>1658.9652857142853</v>
      </c>
      <c r="Y105" s="36" t="s">
        <v>20</v>
      </c>
      <c r="Z105" s="24">
        <v>44296</v>
      </c>
      <c r="AA105" s="36">
        <v>56</v>
      </c>
      <c r="AB105" s="35" t="s">
        <v>10</v>
      </c>
      <c r="AC105" s="24">
        <v>44319</v>
      </c>
      <c r="AD105" s="36">
        <v>79</v>
      </c>
      <c r="AE105" s="48"/>
      <c r="AF105" s="125" t="s">
        <v>19</v>
      </c>
      <c r="AG105" s="126"/>
      <c r="AH105" s="29">
        <v>1658.9652857142853</v>
      </c>
      <c r="AI105" s="36" t="s">
        <v>20</v>
      </c>
      <c r="AJ105" s="24">
        <v>44309</v>
      </c>
      <c r="AK105" s="36">
        <v>69</v>
      </c>
      <c r="AL105" s="35" t="s">
        <v>10</v>
      </c>
      <c r="AM105" s="24">
        <v>44343</v>
      </c>
      <c r="AN105" s="36">
        <v>103</v>
      </c>
      <c r="AO105" s="48"/>
      <c r="AP105" s="125" t="s">
        <v>19</v>
      </c>
      <c r="AQ105" s="126"/>
      <c r="AR105" s="29">
        <v>1658.9652857142853</v>
      </c>
      <c r="AS105" s="36" t="s">
        <v>20</v>
      </c>
      <c r="AT105" s="24">
        <v>44289</v>
      </c>
      <c r="AU105" s="36">
        <v>49</v>
      </c>
      <c r="AV105" s="35" t="s">
        <v>10</v>
      </c>
      <c r="AW105" s="24">
        <v>44309</v>
      </c>
      <c r="AX105" s="36">
        <v>69</v>
      </c>
      <c r="AZ105" s="125" t="s">
        <v>19</v>
      </c>
      <c r="BA105" s="126"/>
      <c r="BB105" s="29">
        <v>1658.9652857142853</v>
      </c>
      <c r="BC105" s="36" t="s">
        <v>20</v>
      </c>
      <c r="BD105" s="24">
        <v>44287</v>
      </c>
      <c r="BE105" s="36">
        <v>47</v>
      </c>
      <c r="BF105" s="35" t="s">
        <v>10</v>
      </c>
      <c r="BG105" s="24">
        <v>44297</v>
      </c>
      <c r="BH105" s="36">
        <v>57</v>
      </c>
    </row>
    <row r="106" spans="1:60" x14ac:dyDescent="0.2">
      <c r="A106" s="3">
        <v>105</v>
      </c>
      <c r="B106" s="73">
        <v>44287</v>
      </c>
      <c r="C106" s="42"/>
      <c r="D106" s="42" t="str">
        <f t="shared" ca="1" si="6"/>
        <v>NA</v>
      </c>
      <c r="E106" s="75" t="str">
        <f t="shared" ca="1" si="5"/>
        <v>NA</v>
      </c>
      <c r="F106" s="70"/>
      <c r="G106" s="72" t="str">
        <f ca="1">IF(B105&lt;TODAY(), AVERAGE(A$9:A106), "NA")</f>
        <v>NA</v>
      </c>
      <c r="H106" s="75" t="str">
        <f ca="1">IF(B105&lt;TODAY(), AVERAGE(E$9:E106), "NA")</f>
        <v>NA</v>
      </c>
      <c r="I106" s="82" t="str">
        <f ca="1">IF(B105&lt;TODAY(), (SUMPRODUCT(A$9:A106,E$9:E106) - G106*SUM(E$9:E106) - H106*SUM(A$9:A106) + (A106-7)*G106*H106)/(SUMPRODUCT(A$9:A106,A$9:A106) - 2*G106*SUM(A$9:A106) + (A106-7)*G106*G106), "NA")</f>
        <v>NA</v>
      </c>
      <c r="J106" s="95" t="str">
        <f t="shared" ca="1" si="4"/>
        <v>NA</v>
      </c>
      <c r="L106" s="120" t="s">
        <v>130</v>
      </c>
      <c r="M106" s="121"/>
      <c r="N106" s="38">
        <v>57</v>
      </c>
      <c r="O106" s="105" t="s">
        <v>21</v>
      </c>
      <c r="P106" s="106">
        <v>44374</v>
      </c>
      <c r="Q106" s="105">
        <v>134</v>
      </c>
      <c r="R106" s="107" t="s">
        <v>8</v>
      </c>
      <c r="S106" s="106">
        <v>44419</v>
      </c>
      <c r="T106" s="105">
        <v>179</v>
      </c>
      <c r="U106" s="109"/>
      <c r="V106" s="120" t="s">
        <v>128</v>
      </c>
      <c r="W106" s="121"/>
      <c r="X106" s="38">
        <v>1673.7754275630257</v>
      </c>
      <c r="Y106" s="105" t="s">
        <v>21</v>
      </c>
      <c r="Z106" s="106">
        <v>44373</v>
      </c>
      <c r="AA106" s="105">
        <v>133</v>
      </c>
      <c r="AB106" s="107" t="s">
        <v>8</v>
      </c>
      <c r="AC106" s="106">
        <v>44418</v>
      </c>
      <c r="AD106" s="105">
        <v>178</v>
      </c>
      <c r="AE106" s="109"/>
      <c r="AF106" s="120" t="s">
        <v>128</v>
      </c>
      <c r="AG106" s="121"/>
      <c r="AH106" s="38">
        <v>1250</v>
      </c>
      <c r="AI106" s="105" t="s">
        <v>21</v>
      </c>
      <c r="AJ106" s="106">
        <v>44413</v>
      </c>
      <c r="AK106" s="105">
        <v>173</v>
      </c>
      <c r="AL106" s="107" t="s">
        <v>8</v>
      </c>
      <c r="AM106" s="106">
        <v>44474</v>
      </c>
      <c r="AN106" s="105">
        <v>234</v>
      </c>
      <c r="AO106" s="109"/>
      <c r="AP106" s="120" t="s">
        <v>128</v>
      </c>
      <c r="AQ106" s="121"/>
      <c r="AR106" s="38">
        <v>2000</v>
      </c>
      <c r="AS106" s="105" t="s">
        <v>21</v>
      </c>
      <c r="AT106" s="106">
        <v>44355</v>
      </c>
      <c r="AU106" s="105">
        <v>115</v>
      </c>
      <c r="AV106" s="107" t="s">
        <v>8</v>
      </c>
      <c r="AW106" s="106">
        <v>44389</v>
      </c>
      <c r="AX106" s="105">
        <v>149</v>
      </c>
      <c r="AY106" s="108"/>
      <c r="AZ106" s="120" t="s">
        <v>128</v>
      </c>
      <c r="BA106" s="121"/>
      <c r="BB106" s="38">
        <v>3000</v>
      </c>
      <c r="BC106" s="105" t="s">
        <v>21</v>
      </c>
      <c r="BD106" s="106">
        <v>44329</v>
      </c>
      <c r="BE106" s="105">
        <v>89</v>
      </c>
      <c r="BF106" s="107" t="s">
        <v>8</v>
      </c>
      <c r="BG106" s="106">
        <v>44352</v>
      </c>
      <c r="BH106" s="105">
        <v>112</v>
      </c>
    </row>
    <row r="107" spans="1:60" x14ac:dyDescent="0.2">
      <c r="A107" s="3">
        <v>106</v>
      </c>
      <c r="B107" s="73">
        <v>44288</v>
      </c>
      <c r="C107" s="42"/>
      <c r="D107" s="42" t="str">
        <f t="shared" ca="1" si="6"/>
        <v>NA</v>
      </c>
      <c r="E107" s="75" t="str">
        <f t="shared" ca="1" si="5"/>
        <v>NA</v>
      </c>
      <c r="F107" s="70"/>
      <c r="G107" s="72" t="str">
        <f ca="1">IF(B106&lt;TODAY(), AVERAGE(A$9:A107), "NA")</f>
        <v>NA</v>
      </c>
      <c r="H107" s="75" t="str">
        <f ca="1">IF(B106&lt;TODAY(), AVERAGE(E$9:E107), "NA")</f>
        <v>NA</v>
      </c>
      <c r="I107" s="82" t="str">
        <f ca="1">IF(B106&lt;TODAY(), (SUMPRODUCT(A$9:A107,E$9:E107) - G107*SUM(E$9:E107) - H107*SUM(A$9:A107) + (A107-7)*G107*H107)/(SUMPRODUCT(A$9:A107,A$9:A107) - 2*G107*SUM(A$9:A107) + (A107-7)*G107*G107), "NA")</f>
        <v>NA</v>
      </c>
      <c r="J107" s="95" t="str">
        <f t="shared" ca="1" si="4"/>
        <v>NA</v>
      </c>
      <c r="L107" s="125" t="s">
        <v>131</v>
      </c>
      <c r="M107" s="126"/>
      <c r="N107" s="97">
        <v>32.212820716858189</v>
      </c>
      <c r="O107" s="36" t="s">
        <v>22</v>
      </c>
      <c r="P107" s="24">
        <v>44452</v>
      </c>
      <c r="Q107" s="36">
        <v>212</v>
      </c>
      <c r="R107" s="35" t="s">
        <v>9</v>
      </c>
      <c r="S107" s="24">
        <v>44517</v>
      </c>
      <c r="T107" s="36">
        <v>277</v>
      </c>
      <c r="U107" s="48"/>
      <c r="V107" s="125" t="s">
        <v>129</v>
      </c>
      <c r="W107" s="126"/>
      <c r="X107" s="38">
        <v>0</v>
      </c>
      <c r="Y107" s="36" t="s">
        <v>22</v>
      </c>
      <c r="Z107" s="24">
        <v>44450</v>
      </c>
      <c r="AA107" s="36">
        <v>210</v>
      </c>
      <c r="AB107" s="35" t="s">
        <v>9</v>
      </c>
      <c r="AC107" s="24">
        <v>44515</v>
      </c>
      <c r="AD107" s="36">
        <v>275</v>
      </c>
      <c r="AE107" s="48"/>
      <c r="AF107" s="125" t="s">
        <v>129</v>
      </c>
      <c r="AG107" s="126"/>
      <c r="AH107" s="38">
        <v>0</v>
      </c>
      <c r="AI107" s="36" t="s">
        <v>22</v>
      </c>
      <c r="AJ107" s="24">
        <v>44517</v>
      </c>
      <c r="AK107" s="36">
        <v>277</v>
      </c>
      <c r="AL107" s="35" t="s">
        <v>9</v>
      </c>
      <c r="AM107" s="24">
        <v>44599</v>
      </c>
      <c r="AN107" s="36">
        <v>359</v>
      </c>
      <c r="AO107" s="48"/>
      <c r="AP107" s="125" t="s">
        <v>129</v>
      </c>
      <c r="AQ107" s="126"/>
      <c r="AR107" s="38">
        <v>11</v>
      </c>
      <c r="AS107" s="36" t="s">
        <v>22</v>
      </c>
      <c r="AT107" s="24">
        <v>44419</v>
      </c>
      <c r="AU107" s="36">
        <v>179</v>
      </c>
      <c r="AV107" s="35" t="s">
        <v>9</v>
      </c>
      <c r="AW107" s="24">
        <v>44473</v>
      </c>
      <c r="AX107" s="36">
        <v>233</v>
      </c>
      <c r="AZ107" s="125" t="s">
        <v>129</v>
      </c>
      <c r="BA107" s="126"/>
      <c r="BB107" s="38">
        <v>42</v>
      </c>
      <c r="BC107" s="36" t="s">
        <v>22</v>
      </c>
      <c r="BD107" s="24">
        <v>44371</v>
      </c>
      <c r="BE107" s="36">
        <v>131</v>
      </c>
      <c r="BF107" s="35" t="s">
        <v>9</v>
      </c>
      <c r="BG107" s="24">
        <v>44406</v>
      </c>
      <c r="BH107" s="36">
        <v>166</v>
      </c>
    </row>
    <row r="108" spans="1:60" x14ac:dyDescent="0.2">
      <c r="A108" s="3">
        <v>107</v>
      </c>
      <c r="B108" s="73">
        <v>44289</v>
      </c>
      <c r="C108" s="42"/>
      <c r="D108" s="42" t="str">
        <f t="shared" ca="1" si="6"/>
        <v>NA</v>
      </c>
      <c r="E108" s="75" t="str">
        <f t="shared" ca="1" si="5"/>
        <v>NA</v>
      </c>
      <c r="F108" s="70"/>
      <c r="G108" s="72" t="str">
        <f ca="1">IF(B107&lt;TODAY(), AVERAGE(A$9:A108), "NA")</f>
        <v>NA</v>
      </c>
      <c r="H108" s="75" t="str">
        <f ca="1">IF(B107&lt;TODAY(), AVERAGE(E$9:E108), "NA")</f>
        <v>NA</v>
      </c>
      <c r="I108" s="82" t="str">
        <f ca="1">IF(B107&lt;TODAY(), (SUMPRODUCT(A$9:A108,E$9:E108) - G108*SUM(E$9:E108) - H108*SUM(A$9:A108) + (A108-7)*G108*H108)/(SUMPRODUCT(A$9:A108,A$9:A108) - 2*G108*SUM(A$9:A108) + (A108-7)*G108*G108), "NA")</f>
        <v>NA</v>
      </c>
      <c r="J108" s="95" t="str">
        <f t="shared" ca="1" si="4"/>
        <v>NA</v>
      </c>
      <c r="L108" s="122" t="s">
        <v>132</v>
      </c>
      <c r="M108" s="123"/>
      <c r="N108" s="98">
        <v>-162.35535329789104</v>
      </c>
      <c r="O108" s="19" t="s">
        <v>40</v>
      </c>
      <c r="P108" s="25">
        <v>44269</v>
      </c>
      <c r="Q108" s="37">
        <v>29</v>
      </c>
      <c r="R108" s="27" t="s">
        <v>26</v>
      </c>
      <c r="S108" s="25">
        <v>44615</v>
      </c>
      <c r="T108" s="37">
        <v>375</v>
      </c>
      <c r="U108" s="48"/>
      <c r="V108" s="122" t="s">
        <v>133</v>
      </c>
      <c r="W108" s="123"/>
      <c r="X108" s="19">
        <v>1673.7754275630257</v>
      </c>
      <c r="Y108" s="19" t="s">
        <v>40</v>
      </c>
      <c r="Z108" s="25">
        <v>44268</v>
      </c>
      <c r="AA108" s="37">
        <v>28</v>
      </c>
      <c r="AB108" s="27" t="s">
        <v>26</v>
      </c>
      <c r="AC108" s="25">
        <v>44612</v>
      </c>
      <c r="AD108" s="37">
        <v>372</v>
      </c>
      <c r="AE108" s="48"/>
      <c r="AF108" s="122" t="s">
        <v>133</v>
      </c>
      <c r="AG108" s="123"/>
      <c r="AH108" s="19">
        <v>1250</v>
      </c>
      <c r="AI108" s="19" t="s">
        <v>40</v>
      </c>
      <c r="AJ108" s="25">
        <v>44278</v>
      </c>
      <c r="AK108" s="37">
        <v>38</v>
      </c>
      <c r="AL108" s="27" t="s">
        <v>26</v>
      </c>
      <c r="AM108" s="25">
        <v>44735</v>
      </c>
      <c r="AN108" s="37">
        <v>495</v>
      </c>
      <c r="AO108" s="48"/>
      <c r="AP108" s="122" t="s">
        <v>133</v>
      </c>
      <c r="AQ108" s="123"/>
      <c r="AR108" s="19">
        <v>1673.7754275630257</v>
      </c>
      <c r="AS108" s="19" t="s">
        <v>40</v>
      </c>
      <c r="AT108" s="25">
        <v>44264</v>
      </c>
      <c r="AU108" s="37">
        <v>24</v>
      </c>
      <c r="AV108" s="27" t="s">
        <v>26</v>
      </c>
      <c r="AW108" s="25">
        <v>44556</v>
      </c>
      <c r="AX108" s="37">
        <v>316</v>
      </c>
      <c r="AZ108" s="122" t="s">
        <v>133</v>
      </c>
      <c r="BA108" s="123"/>
      <c r="BB108" s="19">
        <v>1673.7754275630257</v>
      </c>
      <c r="BC108" s="19" t="s">
        <v>40</v>
      </c>
      <c r="BD108" s="25">
        <v>44263</v>
      </c>
      <c r="BE108" s="37">
        <v>23</v>
      </c>
      <c r="BF108" s="27" t="s">
        <v>26</v>
      </c>
      <c r="BG108" s="25">
        <v>44462</v>
      </c>
      <c r="BH108" s="37">
        <v>222</v>
      </c>
    </row>
    <row r="109" spans="1:60" x14ac:dyDescent="0.2">
      <c r="A109" s="3">
        <v>108</v>
      </c>
      <c r="B109" s="73">
        <v>44290</v>
      </c>
      <c r="C109" s="42"/>
      <c r="D109" s="42" t="str">
        <f t="shared" ca="1" si="6"/>
        <v>NA</v>
      </c>
      <c r="E109" s="75" t="str">
        <f t="shared" ca="1" si="5"/>
        <v>NA</v>
      </c>
      <c r="F109" s="70"/>
      <c r="G109" s="72" t="str">
        <f ca="1">IF(B108&lt;TODAY(), AVERAGE(A$9:A109), "NA")</f>
        <v>NA</v>
      </c>
      <c r="H109" s="75" t="str">
        <f ca="1">IF(B108&lt;TODAY(), AVERAGE(E$9:E109), "NA")</f>
        <v>NA</v>
      </c>
      <c r="I109" s="82" t="str">
        <f ca="1">IF(B108&lt;TODAY(), (SUMPRODUCT(A$9:A109,E$9:E109) - G109*SUM(E$9:E109) - H109*SUM(A$9:A109) + (A109-7)*G109*H109)/(SUMPRODUCT(A$9:A109,A$9:A109) - 2*G109*SUM(A$9:A109) + (A109-7)*G109*G109), "NA")</f>
        <v>NA</v>
      </c>
      <c r="J109" s="95" t="str">
        <f t="shared" ca="1" si="4"/>
        <v>NA</v>
      </c>
      <c r="L109" s="101"/>
      <c r="M109" s="101"/>
      <c r="N109" s="101"/>
      <c r="O109" s="101"/>
      <c r="P109" s="101"/>
      <c r="Q109" s="101"/>
      <c r="R109" s="101"/>
      <c r="S109" s="101"/>
      <c r="T109" s="101"/>
      <c r="U109" s="94"/>
      <c r="W109" s="101"/>
      <c r="X109" s="101"/>
      <c r="Y109" s="101"/>
      <c r="Z109" s="101"/>
      <c r="AA109" s="101"/>
      <c r="AB109" s="101"/>
      <c r="AC109" s="101"/>
      <c r="AD109" s="101"/>
      <c r="AE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Q109" s="60"/>
      <c r="AR109" s="60"/>
      <c r="AS109" s="60"/>
      <c r="AT109" s="60"/>
      <c r="AU109" s="60"/>
      <c r="AV109" s="60"/>
      <c r="AW109" s="60"/>
      <c r="AX109" s="60"/>
      <c r="AY109" s="60"/>
      <c r="BA109" s="60"/>
      <c r="BB109" s="60"/>
      <c r="BC109" s="60"/>
      <c r="BD109" s="60"/>
      <c r="BE109" s="60"/>
      <c r="BF109" s="60"/>
      <c r="BG109" s="60"/>
      <c r="BH109" s="60"/>
    </row>
    <row r="110" spans="1:60" x14ac:dyDescent="0.2">
      <c r="A110" s="3">
        <v>109</v>
      </c>
      <c r="B110" s="73">
        <v>44291</v>
      </c>
      <c r="C110" s="42"/>
      <c r="D110" s="42" t="str">
        <f t="shared" ca="1" si="6"/>
        <v>NA</v>
      </c>
      <c r="E110" s="75" t="str">
        <f t="shared" ca="1" si="5"/>
        <v>NA</v>
      </c>
      <c r="F110" s="70"/>
      <c r="G110" s="72" t="str">
        <f ca="1">IF(B109&lt;TODAY(), AVERAGE(A$9:A110), "NA")</f>
        <v>NA</v>
      </c>
      <c r="H110" s="75" t="str">
        <f ca="1">IF(B109&lt;TODAY(), AVERAGE(E$9:E110), "NA")</f>
        <v>NA</v>
      </c>
      <c r="I110" s="82" t="str">
        <f ca="1">IF(B109&lt;TODAY(), (SUMPRODUCT(A$9:A110,E$9:E110) - G110*SUM(E$9:E110) - H110*SUM(A$9:A110) + (A110-7)*G110*H110)/(SUMPRODUCT(A$9:A110,A$9:A110) - 2*G110*SUM(A$9:A110) + (A110-7)*G110*G110), "NA")</f>
        <v>NA</v>
      </c>
      <c r="J110" s="95" t="str">
        <f t="shared" ca="1" si="4"/>
        <v>NA</v>
      </c>
      <c r="L110" s="127" t="str">
        <f>CONCATENATE("Vaccination schedule based on 7 day average daily doses given as of ", MONTH(N112-1), "/", DAY(N112-1), "/", YEAR(N112-1))</f>
        <v>Vaccination schedule based on 7 day average daily doses given as of 2/11/2021</v>
      </c>
      <c r="M110" s="127"/>
      <c r="N110" s="127"/>
      <c r="O110" s="127"/>
      <c r="P110" s="127"/>
      <c r="Q110" s="127"/>
      <c r="R110" s="127"/>
      <c r="S110" s="127"/>
      <c r="T110" s="127"/>
      <c r="U110" s="90"/>
      <c r="V110" s="127" t="str">
        <f>CONCATENATE("Vaccination schedule based on hitting the predicted average of ", FIXED(1000*X114, -3), " doses per day as of ",  MONTH(N112-1), "/", DAY(N112-1), "/", YEAR(N112-1))</f>
        <v>Vaccination schedule based on hitting the predicted average of 1,643,000 doses per day as of 2/11/2021</v>
      </c>
      <c r="W110" s="127"/>
      <c r="X110" s="127"/>
      <c r="Y110" s="127"/>
      <c r="Z110" s="127"/>
      <c r="AA110" s="127"/>
      <c r="AB110" s="127"/>
      <c r="AC110" s="127"/>
      <c r="AD110" s="127"/>
      <c r="AE110" s="100"/>
      <c r="AF110" s="127" t="str">
        <f>CONCATENATE("Vaccination schedule based on hitting target of ", FIXED(1000*AH114,0), " doses per day")</f>
        <v>Vaccination schedule based on hitting target of 1,250,000 doses per day</v>
      </c>
      <c r="AG110" s="127"/>
      <c r="AH110" s="127"/>
      <c r="AI110" s="127"/>
      <c r="AJ110" s="127"/>
      <c r="AK110" s="127"/>
      <c r="AL110" s="127"/>
      <c r="AM110" s="127"/>
      <c r="AN110" s="127"/>
      <c r="AO110" s="100"/>
      <c r="AP110" s="127" t="str">
        <f>CONCATENATE("Vaccination schedule based on hitting target of ", FIXED(1000*AR114,0), " doses per day")</f>
        <v>Vaccination schedule based on hitting target of 2,000,000 doses per day</v>
      </c>
      <c r="AQ110" s="127"/>
      <c r="AR110" s="127"/>
      <c r="AS110" s="127"/>
      <c r="AT110" s="127"/>
      <c r="AU110" s="127"/>
      <c r="AV110" s="127"/>
      <c r="AW110" s="127"/>
      <c r="AX110" s="127"/>
      <c r="AZ110" s="127" t="str">
        <f>CONCATENATE("Vaccination schedule based on hitting target of ", FIXED(1000*BB114,0), " doses per day")</f>
        <v>Vaccination schedule based on hitting target of 3,000,000 doses per day</v>
      </c>
      <c r="BA110" s="127"/>
      <c r="BB110" s="127"/>
      <c r="BC110" s="127"/>
      <c r="BD110" s="127"/>
      <c r="BE110" s="127"/>
      <c r="BF110" s="127"/>
      <c r="BG110" s="127"/>
      <c r="BH110" s="127"/>
    </row>
    <row r="111" spans="1:60" x14ac:dyDescent="0.2">
      <c r="A111" s="3">
        <v>110</v>
      </c>
      <c r="B111" s="73">
        <v>44292</v>
      </c>
      <c r="C111" s="42"/>
      <c r="D111" s="42" t="str">
        <f t="shared" ca="1" si="6"/>
        <v>NA</v>
      </c>
      <c r="E111" s="75" t="str">
        <f t="shared" ca="1" si="5"/>
        <v>NA</v>
      </c>
      <c r="F111" s="70"/>
      <c r="G111" s="72" t="str">
        <f ca="1">IF(B110&lt;TODAY(), AVERAGE(A$9:A111), "NA")</f>
        <v>NA</v>
      </c>
      <c r="H111" s="75" t="str">
        <f ca="1">IF(B110&lt;TODAY(), AVERAGE(E$9:E111), "NA")</f>
        <v>NA</v>
      </c>
      <c r="I111" s="82" t="str">
        <f ca="1">IF(B110&lt;TODAY(), (SUMPRODUCT(A$9:A111,E$9:E111) - G111*SUM(E$9:E111) - H111*SUM(A$9:A111) + (A111-7)*G111*H111)/(SUMPRODUCT(A$9:A111,A$9:A111) - 2*G111*SUM(A$9:A111) + (A111-7)*G111*G111), "NA")</f>
        <v>NA</v>
      </c>
      <c r="J111" s="95" t="str">
        <f t="shared" ca="1" si="4"/>
        <v>NA</v>
      </c>
      <c r="L111" s="134" t="s">
        <v>36</v>
      </c>
      <c r="M111" s="135"/>
      <c r="N111" s="136"/>
      <c r="O111" s="31" t="s">
        <v>7</v>
      </c>
      <c r="P111" s="32" t="s">
        <v>17</v>
      </c>
      <c r="Q111" s="33" t="s">
        <v>18</v>
      </c>
      <c r="R111" s="31" t="s">
        <v>7</v>
      </c>
      <c r="S111" s="32" t="s">
        <v>17</v>
      </c>
      <c r="T111" s="33" t="s">
        <v>18</v>
      </c>
      <c r="U111" s="48"/>
      <c r="V111" s="128" t="s">
        <v>36</v>
      </c>
      <c r="W111" s="129"/>
      <c r="X111" s="130"/>
      <c r="Y111" s="33" t="s">
        <v>7</v>
      </c>
      <c r="Z111" s="32" t="s">
        <v>17</v>
      </c>
      <c r="AA111" s="33" t="s">
        <v>18</v>
      </c>
      <c r="AB111" s="31" t="s">
        <v>7</v>
      </c>
      <c r="AC111" s="32" t="s">
        <v>17</v>
      </c>
      <c r="AD111" s="33" t="s">
        <v>18</v>
      </c>
      <c r="AE111" s="48"/>
      <c r="AF111" s="128" t="s">
        <v>36</v>
      </c>
      <c r="AG111" s="129"/>
      <c r="AH111" s="130"/>
      <c r="AI111" s="33" t="s">
        <v>7</v>
      </c>
      <c r="AJ111" s="32" t="s">
        <v>17</v>
      </c>
      <c r="AK111" s="33" t="s">
        <v>18</v>
      </c>
      <c r="AL111" s="31" t="s">
        <v>7</v>
      </c>
      <c r="AM111" s="32" t="s">
        <v>17</v>
      </c>
      <c r="AN111" s="33" t="s">
        <v>18</v>
      </c>
      <c r="AO111" s="48"/>
      <c r="AP111" s="128" t="s">
        <v>36</v>
      </c>
      <c r="AQ111" s="129"/>
      <c r="AR111" s="130"/>
      <c r="AS111" s="33" t="s">
        <v>7</v>
      </c>
      <c r="AT111" s="32" t="s">
        <v>17</v>
      </c>
      <c r="AU111" s="33" t="s">
        <v>18</v>
      </c>
      <c r="AV111" s="31" t="s">
        <v>7</v>
      </c>
      <c r="AW111" s="32" t="s">
        <v>17</v>
      </c>
      <c r="AX111" s="33" t="s">
        <v>18</v>
      </c>
      <c r="AZ111" s="128" t="s">
        <v>36</v>
      </c>
      <c r="BA111" s="129"/>
      <c r="BB111" s="130"/>
      <c r="BC111" s="33" t="s">
        <v>7</v>
      </c>
      <c r="BD111" s="32" t="s">
        <v>17</v>
      </c>
      <c r="BE111" s="33" t="s">
        <v>18</v>
      </c>
      <c r="BF111" s="31" t="s">
        <v>7</v>
      </c>
      <c r="BG111" s="32" t="s">
        <v>17</v>
      </c>
      <c r="BH111" s="33" t="s">
        <v>18</v>
      </c>
    </row>
    <row r="112" spans="1:60" x14ac:dyDescent="0.2">
      <c r="A112" s="3">
        <v>111</v>
      </c>
      <c r="B112" s="73">
        <v>44293</v>
      </c>
      <c r="C112" s="42"/>
      <c r="D112" s="42" t="str">
        <f t="shared" ca="1" si="6"/>
        <v>NA</v>
      </c>
      <c r="E112" s="75" t="str">
        <f t="shared" ca="1" si="5"/>
        <v>NA</v>
      </c>
      <c r="F112" s="70"/>
      <c r="G112" s="72" t="str">
        <f ca="1">IF(B111&lt;TODAY(), AVERAGE(A$9:A112), "NA")</f>
        <v>NA</v>
      </c>
      <c r="H112" s="75" t="str">
        <f ca="1">IF(B111&lt;TODAY(), AVERAGE(E$9:E112), "NA")</f>
        <v>NA</v>
      </c>
      <c r="I112" s="82" t="str">
        <f ca="1">IF(B111&lt;TODAY(), (SUMPRODUCT(A$9:A112,E$9:E112) - G112*SUM(E$9:E112) - H112*SUM(A$9:A112) + (A112-7)*G112*H112)/(SUMPRODUCT(A$9:A112,A$9:A112) - 2*G112*SUM(A$9:A112) + (A112-7)*G112*G112), "NA")</f>
        <v>NA</v>
      </c>
      <c r="J112" s="95" t="str">
        <f t="shared" ca="1" si="4"/>
        <v>NA</v>
      </c>
      <c r="L112" s="131" t="s">
        <v>3</v>
      </c>
      <c r="M112" s="132"/>
      <c r="N112" s="28">
        <v>44239</v>
      </c>
      <c r="O112" s="99" t="s">
        <v>38</v>
      </c>
      <c r="P112" s="26">
        <v>44249</v>
      </c>
      <c r="Q112" s="34">
        <v>10</v>
      </c>
      <c r="R112" s="52" t="s">
        <v>39</v>
      </c>
      <c r="S112" s="26">
        <v>44260</v>
      </c>
      <c r="T112" s="34">
        <v>21</v>
      </c>
      <c r="U112" s="48"/>
      <c r="V112" s="131" t="s">
        <v>3</v>
      </c>
      <c r="W112" s="132"/>
      <c r="X112" s="28">
        <v>44239</v>
      </c>
      <c r="Y112" s="99" t="s">
        <v>38</v>
      </c>
      <c r="Z112" s="26">
        <v>44249</v>
      </c>
      <c r="AA112" s="34">
        <v>10</v>
      </c>
      <c r="AB112" s="52" t="s">
        <v>39</v>
      </c>
      <c r="AC112" s="26">
        <v>44260</v>
      </c>
      <c r="AD112" s="34">
        <v>21</v>
      </c>
      <c r="AE112" s="48"/>
      <c r="AF112" s="131" t="s">
        <v>3</v>
      </c>
      <c r="AG112" s="132"/>
      <c r="AH112" s="28">
        <v>44239</v>
      </c>
      <c r="AI112" s="99" t="s">
        <v>38</v>
      </c>
      <c r="AJ112" s="26">
        <v>44249</v>
      </c>
      <c r="AK112" s="34">
        <v>10</v>
      </c>
      <c r="AL112" s="52" t="s">
        <v>39</v>
      </c>
      <c r="AM112" s="26">
        <v>44260</v>
      </c>
      <c r="AN112" s="34">
        <v>21</v>
      </c>
      <c r="AO112" s="48"/>
      <c r="AP112" s="131" t="s">
        <v>3</v>
      </c>
      <c r="AQ112" s="132"/>
      <c r="AR112" s="28">
        <v>44239</v>
      </c>
      <c r="AS112" s="99" t="s">
        <v>38</v>
      </c>
      <c r="AT112" s="26">
        <v>44249</v>
      </c>
      <c r="AU112" s="34">
        <v>10</v>
      </c>
      <c r="AV112" s="52" t="s">
        <v>39</v>
      </c>
      <c r="AW112" s="26">
        <v>44260</v>
      </c>
      <c r="AX112" s="34">
        <v>21</v>
      </c>
      <c r="AZ112" s="131" t="s">
        <v>3</v>
      </c>
      <c r="BA112" s="132"/>
      <c r="BB112" s="28">
        <v>44239</v>
      </c>
      <c r="BC112" s="99" t="s">
        <v>38</v>
      </c>
      <c r="BD112" s="26">
        <v>44249</v>
      </c>
      <c r="BE112" s="34">
        <v>10</v>
      </c>
      <c r="BF112" s="52" t="s">
        <v>39</v>
      </c>
      <c r="BG112" s="26">
        <v>44260</v>
      </c>
      <c r="BH112" s="34">
        <v>21</v>
      </c>
    </row>
    <row r="113" spans="1:60" x14ac:dyDescent="0.2">
      <c r="A113" s="3">
        <v>112</v>
      </c>
      <c r="B113" s="73">
        <v>44294</v>
      </c>
      <c r="C113" s="42"/>
      <c r="D113" s="42" t="str">
        <f t="shared" ca="1" si="6"/>
        <v>NA</v>
      </c>
      <c r="E113" s="75" t="str">
        <f t="shared" ca="1" si="5"/>
        <v>NA</v>
      </c>
      <c r="F113" s="70"/>
      <c r="G113" s="72" t="str">
        <f ca="1">IF(B112&lt;TODAY(), AVERAGE(A$9:A113), "NA")</f>
        <v>NA</v>
      </c>
      <c r="H113" s="75" t="str">
        <f ca="1">IF(B112&lt;TODAY(), AVERAGE(E$9:E113), "NA")</f>
        <v>NA</v>
      </c>
      <c r="I113" s="82" t="str">
        <f ca="1">IF(B112&lt;TODAY(), (SUMPRODUCT(A$9:A113,E$9:E113) - G113*SUM(E$9:E113) - H113*SUM(A$9:A113) + (A113-7)*G113*H113)/(SUMPRODUCT(A$9:A113,A$9:A113) - 2*G113*SUM(A$9:A113) + (A113-7)*G113*G113), "NA")</f>
        <v>NA</v>
      </c>
      <c r="J113" s="95" t="str">
        <f t="shared" ca="1" si="4"/>
        <v>NA</v>
      </c>
      <c r="L113" s="125" t="s">
        <v>19</v>
      </c>
      <c r="M113" s="126"/>
      <c r="N113" s="29">
        <v>1621.6934285714285</v>
      </c>
      <c r="O113" s="36" t="s">
        <v>20</v>
      </c>
      <c r="P113" s="24">
        <v>44297</v>
      </c>
      <c r="Q113" s="36">
        <v>58</v>
      </c>
      <c r="R113" s="35" t="s">
        <v>10</v>
      </c>
      <c r="S113" s="24">
        <v>44323</v>
      </c>
      <c r="T113" s="36">
        <v>84</v>
      </c>
      <c r="U113" s="48"/>
      <c r="V113" s="125" t="s">
        <v>19</v>
      </c>
      <c r="W113" s="126"/>
      <c r="X113" s="29">
        <v>1621.6934285714285</v>
      </c>
      <c r="Y113" s="36" t="s">
        <v>20</v>
      </c>
      <c r="Z113" s="24">
        <v>44297</v>
      </c>
      <c r="AA113" s="36">
        <v>58</v>
      </c>
      <c r="AB113" s="35" t="s">
        <v>10</v>
      </c>
      <c r="AC113" s="24">
        <v>44322</v>
      </c>
      <c r="AD113" s="36">
        <v>83</v>
      </c>
      <c r="AE113" s="48"/>
      <c r="AF113" s="125" t="s">
        <v>19</v>
      </c>
      <c r="AG113" s="126"/>
      <c r="AH113" s="29">
        <v>1621.6934285714285</v>
      </c>
      <c r="AI113" s="36" t="s">
        <v>20</v>
      </c>
      <c r="AJ113" s="24">
        <v>44309</v>
      </c>
      <c r="AK113" s="36">
        <v>70</v>
      </c>
      <c r="AL113" s="35" t="s">
        <v>10</v>
      </c>
      <c r="AM113" s="24">
        <v>44343</v>
      </c>
      <c r="AN113" s="36">
        <v>104</v>
      </c>
      <c r="AO113" s="48"/>
      <c r="AP113" s="125" t="s">
        <v>19</v>
      </c>
      <c r="AQ113" s="126"/>
      <c r="AR113" s="29">
        <v>1621.6934285714285</v>
      </c>
      <c r="AS113" s="36" t="s">
        <v>20</v>
      </c>
      <c r="AT113" s="24">
        <v>44289</v>
      </c>
      <c r="AU113" s="36">
        <v>50</v>
      </c>
      <c r="AV113" s="35" t="s">
        <v>10</v>
      </c>
      <c r="AW113" s="24">
        <v>44309</v>
      </c>
      <c r="AX113" s="36">
        <v>70</v>
      </c>
      <c r="AZ113" s="125" t="s">
        <v>19</v>
      </c>
      <c r="BA113" s="126"/>
      <c r="BB113" s="29">
        <v>1621.6934285714285</v>
      </c>
      <c r="BC113" s="36" t="s">
        <v>20</v>
      </c>
      <c r="BD113" s="24">
        <v>44287</v>
      </c>
      <c r="BE113" s="36">
        <v>48</v>
      </c>
      <c r="BF113" s="35" t="s">
        <v>10</v>
      </c>
      <c r="BG113" s="24">
        <v>44297</v>
      </c>
      <c r="BH113" s="36">
        <v>58</v>
      </c>
    </row>
    <row r="114" spans="1:60" x14ac:dyDescent="0.2">
      <c r="A114" s="3">
        <v>113</v>
      </c>
      <c r="B114" s="73">
        <v>44295</v>
      </c>
      <c r="C114" s="42"/>
      <c r="D114" s="42" t="str">
        <f t="shared" ca="1" si="6"/>
        <v>NA</v>
      </c>
      <c r="E114" s="75" t="str">
        <f t="shared" ca="1" si="5"/>
        <v>NA</v>
      </c>
      <c r="F114" s="70"/>
      <c r="G114" s="72" t="str">
        <f ca="1">IF(B113&lt;TODAY(), AVERAGE(A$9:A114), "NA")</f>
        <v>NA</v>
      </c>
      <c r="H114" s="75" t="str">
        <f ca="1">IF(B113&lt;TODAY(), AVERAGE(E$9:E114), "NA")</f>
        <v>NA</v>
      </c>
      <c r="I114" s="82" t="str">
        <f ca="1">IF(B113&lt;TODAY(), (SUMPRODUCT(A$9:A114,E$9:E114) - G114*SUM(E$9:E114) - H114*SUM(A$9:A114) + (A114-7)*G114*H114)/(SUMPRODUCT(A$9:A114,A$9:A114) - 2*G114*SUM(A$9:A114) + (A114-7)*G114*G114), "NA")</f>
        <v>NA</v>
      </c>
      <c r="J114" s="95" t="str">
        <f t="shared" ca="1" si="4"/>
        <v>NA</v>
      </c>
      <c r="L114" s="120" t="s">
        <v>130</v>
      </c>
      <c r="M114" s="121"/>
      <c r="N114" s="38">
        <v>56</v>
      </c>
      <c r="O114" s="105" t="s">
        <v>21</v>
      </c>
      <c r="P114" s="106">
        <v>44378</v>
      </c>
      <c r="Q114" s="105">
        <v>139</v>
      </c>
      <c r="R114" s="107" t="s">
        <v>8</v>
      </c>
      <c r="S114" s="106">
        <v>44422</v>
      </c>
      <c r="T114" s="105">
        <v>183</v>
      </c>
      <c r="U114" s="109"/>
      <c r="V114" s="120" t="s">
        <v>128</v>
      </c>
      <c r="W114" s="121"/>
      <c r="X114" s="38">
        <v>1642.771598017493</v>
      </c>
      <c r="Y114" s="105" t="s">
        <v>21</v>
      </c>
      <c r="Z114" s="106">
        <v>44375</v>
      </c>
      <c r="AA114" s="105">
        <v>136</v>
      </c>
      <c r="AB114" s="107" t="s">
        <v>8</v>
      </c>
      <c r="AC114" s="106">
        <v>44420</v>
      </c>
      <c r="AD114" s="105">
        <v>181</v>
      </c>
      <c r="AE114" s="109"/>
      <c r="AF114" s="120" t="s">
        <v>128</v>
      </c>
      <c r="AG114" s="121"/>
      <c r="AH114" s="38">
        <v>1250</v>
      </c>
      <c r="AI114" s="105" t="s">
        <v>21</v>
      </c>
      <c r="AJ114" s="106">
        <v>44418</v>
      </c>
      <c r="AK114" s="105">
        <v>179</v>
      </c>
      <c r="AL114" s="107" t="s">
        <v>8</v>
      </c>
      <c r="AM114" s="106">
        <v>44479</v>
      </c>
      <c r="AN114" s="105">
        <v>240</v>
      </c>
      <c r="AO114" s="109"/>
      <c r="AP114" s="120" t="s">
        <v>128</v>
      </c>
      <c r="AQ114" s="121"/>
      <c r="AR114" s="38">
        <v>2000</v>
      </c>
      <c r="AS114" s="105" t="s">
        <v>21</v>
      </c>
      <c r="AT114" s="106">
        <v>44355</v>
      </c>
      <c r="AU114" s="105">
        <v>116</v>
      </c>
      <c r="AV114" s="107" t="s">
        <v>8</v>
      </c>
      <c r="AW114" s="106">
        <v>44389</v>
      </c>
      <c r="AX114" s="105">
        <v>150</v>
      </c>
      <c r="AY114" s="108"/>
      <c r="AZ114" s="120" t="s">
        <v>128</v>
      </c>
      <c r="BA114" s="121"/>
      <c r="BB114" s="38">
        <v>3000</v>
      </c>
      <c r="BC114" s="105" t="s">
        <v>21</v>
      </c>
      <c r="BD114" s="106">
        <v>44329</v>
      </c>
      <c r="BE114" s="105">
        <v>90</v>
      </c>
      <c r="BF114" s="107" t="s">
        <v>8</v>
      </c>
      <c r="BG114" s="106">
        <v>44352</v>
      </c>
      <c r="BH114" s="105">
        <v>113</v>
      </c>
    </row>
    <row r="115" spans="1:60" x14ac:dyDescent="0.2">
      <c r="A115" s="3">
        <v>114</v>
      </c>
      <c r="B115" s="73">
        <v>44296</v>
      </c>
      <c r="C115" s="42"/>
      <c r="D115" s="42" t="str">
        <f t="shared" ca="1" si="6"/>
        <v>NA</v>
      </c>
      <c r="E115" s="75" t="str">
        <f t="shared" ca="1" si="5"/>
        <v>NA</v>
      </c>
      <c r="F115" s="70"/>
      <c r="G115" s="72" t="str">
        <f ca="1">IF(B114&lt;TODAY(), AVERAGE(A$9:A115), "NA")</f>
        <v>NA</v>
      </c>
      <c r="H115" s="75" t="str">
        <f ca="1">IF(B114&lt;TODAY(), AVERAGE(E$9:E115), "NA")</f>
        <v>NA</v>
      </c>
      <c r="I115" s="82" t="str">
        <f ca="1">IF(B114&lt;TODAY(), (SUMPRODUCT(A$9:A115,E$9:E115) - G115*SUM(E$9:E115) - H115*SUM(A$9:A115) + (A115-7)*G115*H115)/(SUMPRODUCT(A$9:A115,A$9:A115) - 2*G115*SUM(A$9:A115) + (A115-7)*G115*G115), "NA")</f>
        <v>NA</v>
      </c>
      <c r="J115" s="95" t="str">
        <f t="shared" ca="1" si="4"/>
        <v>NA</v>
      </c>
      <c r="L115" s="125" t="s">
        <v>131</v>
      </c>
      <c r="M115" s="126"/>
      <c r="N115" s="97">
        <v>32.250601690962114</v>
      </c>
      <c r="O115" s="36" t="s">
        <v>22</v>
      </c>
      <c r="P115" s="24">
        <v>44454</v>
      </c>
      <c r="Q115" s="36">
        <v>215</v>
      </c>
      <c r="R115" s="35" t="s">
        <v>9</v>
      </c>
      <c r="S115" s="24">
        <v>44523</v>
      </c>
      <c r="T115" s="36">
        <v>284</v>
      </c>
      <c r="U115" s="48"/>
      <c r="V115" s="125" t="s">
        <v>129</v>
      </c>
      <c r="W115" s="126"/>
      <c r="X115" s="38">
        <v>0</v>
      </c>
      <c r="Y115" s="36" t="s">
        <v>22</v>
      </c>
      <c r="Z115" s="24">
        <v>44453</v>
      </c>
      <c r="AA115" s="36">
        <v>214</v>
      </c>
      <c r="AB115" s="35" t="s">
        <v>9</v>
      </c>
      <c r="AC115" s="24">
        <v>44521</v>
      </c>
      <c r="AD115" s="36">
        <v>282</v>
      </c>
      <c r="AE115" s="48"/>
      <c r="AF115" s="125" t="s">
        <v>129</v>
      </c>
      <c r="AG115" s="126"/>
      <c r="AH115" s="38">
        <v>0</v>
      </c>
      <c r="AI115" s="36" t="s">
        <v>22</v>
      </c>
      <c r="AJ115" s="24">
        <v>44518</v>
      </c>
      <c r="AK115" s="36">
        <v>279</v>
      </c>
      <c r="AL115" s="35" t="s">
        <v>9</v>
      </c>
      <c r="AM115" s="24">
        <v>44602</v>
      </c>
      <c r="AN115" s="36">
        <v>363</v>
      </c>
      <c r="AO115" s="48"/>
      <c r="AP115" s="125" t="s">
        <v>129</v>
      </c>
      <c r="AQ115" s="126"/>
      <c r="AR115" s="38">
        <v>12</v>
      </c>
      <c r="AS115" s="36" t="s">
        <v>22</v>
      </c>
      <c r="AT115" s="24">
        <v>44419</v>
      </c>
      <c r="AU115" s="36">
        <v>180</v>
      </c>
      <c r="AV115" s="35" t="s">
        <v>9</v>
      </c>
      <c r="AW115" s="24">
        <v>44473</v>
      </c>
      <c r="AX115" s="36">
        <v>234</v>
      </c>
      <c r="AZ115" s="125" t="s">
        <v>129</v>
      </c>
      <c r="BA115" s="126"/>
      <c r="BB115" s="38">
        <v>43</v>
      </c>
      <c r="BC115" s="36" t="s">
        <v>22</v>
      </c>
      <c r="BD115" s="24">
        <v>44372</v>
      </c>
      <c r="BE115" s="36">
        <v>133</v>
      </c>
      <c r="BF115" s="35" t="s">
        <v>9</v>
      </c>
      <c r="BG115" s="24">
        <v>44406</v>
      </c>
      <c r="BH115" s="36">
        <v>167</v>
      </c>
    </row>
    <row r="116" spans="1:60" x14ac:dyDescent="0.2">
      <c r="A116" s="3">
        <v>115</v>
      </c>
      <c r="B116" s="73">
        <v>44297</v>
      </c>
      <c r="C116" s="42"/>
      <c r="D116" s="42" t="str">
        <f t="shared" ca="1" si="6"/>
        <v>NA</v>
      </c>
      <c r="E116" s="75" t="str">
        <f t="shared" ca="1" si="5"/>
        <v>NA</v>
      </c>
      <c r="F116" s="70"/>
      <c r="G116" s="72" t="str">
        <f ca="1">IF(B115&lt;TODAY(), AVERAGE(A$9:A116), "NA")</f>
        <v>NA</v>
      </c>
      <c r="H116" s="75" t="str">
        <f ca="1">IF(B115&lt;TODAY(), AVERAGE(E$9:E116), "NA")</f>
        <v>NA</v>
      </c>
      <c r="I116" s="82" t="str">
        <f ca="1">IF(B115&lt;TODAY(), (SUMPRODUCT(A$9:A116,E$9:E116) - G116*SUM(E$9:E116) - H116*SUM(A$9:A116) + (A116-7)*G116*H116)/(SUMPRODUCT(A$9:A116,A$9:A116) - 2*G116*SUM(A$9:A116) + (A116-7)*G116*G116), "NA")</f>
        <v>NA</v>
      </c>
      <c r="J116" s="95" t="str">
        <f t="shared" ca="1" si="4"/>
        <v>NA</v>
      </c>
      <c r="L116" s="122" t="s">
        <v>132</v>
      </c>
      <c r="M116" s="123"/>
      <c r="N116" s="98">
        <v>-163.26209667638534</v>
      </c>
      <c r="O116" s="19" t="s">
        <v>40</v>
      </c>
      <c r="P116" s="25">
        <v>44270</v>
      </c>
      <c r="Q116" s="37">
        <v>31</v>
      </c>
      <c r="R116" s="27" t="s">
        <v>26</v>
      </c>
      <c r="S116" s="25">
        <v>44625</v>
      </c>
      <c r="T116" s="37">
        <v>386</v>
      </c>
      <c r="U116" s="48"/>
      <c r="V116" s="122" t="s">
        <v>133</v>
      </c>
      <c r="W116" s="123"/>
      <c r="X116" s="19">
        <v>1642.771598017493</v>
      </c>
      <c r="Y116" s="19" t="s">
        <v>40</v>
      </c>
      <c r="Z116" s="25">
        <v>44269</v>
      </c>
      <c r="AA116" s="37">
        <v>30</v>
      </c>
      <c r="AB116" s="27" t="s">
        <v>26</v>
      </c>
      <c r="AC116" s="25">
        <v>44619</v>
      </c>
      <c r="AD116" s="37">
        <v>380</v>
      </c>
      <c r="AE116" s="48"/>
      <c r="AF116" s="122" t="s">
        <v>133</v>
      </c>
      <c r="AG116" s="123"/>
      <c r="AH116" s="19">
        <v>1250</v>
      </c>
      <c r="AI116" s="19" t="s">
        <v>40</v>
      </c>
      <c r="AJ116" s="25">
        <v>44279</v>
      </c>
      <c r="AK116" s="37">
        <v>40</v>
      </c>
      <c r="AL116" s="27" t="s">
        <v>26</v>
      </c>
      <c r="AM116" s="25">
        <v>44735</v>
      </c>
      <c r="AN116" s="37">
        <v>496</v>
      </c>
      <c r="AO116" s="48"/>
      <c r="AP116" s="122" t="s">
        <v>133</v>
      </c>
      <c r="AQ116" s="123"/>
      <c r="AR116" s="19">
        <v>1642.771598017493</v>
      </c>
      <c r="AS116" s="19" t="s">
        <v>40</v>
      </c>
      <c r="AT116" s="25">
        <v>44265</v>
      </c>
      <c r="AU116" s="37">
        <v>26</v>
      </c>
      <c r="AV116" s="27" t="s">
        <v>26</v>
      </c>
      <c r="AW116" s="25">
        <v>44557</v>
      </c>
      <c r="AX116" s="37">
        <v>318</v>
      </c>
      <c r="AZ116" s="122" t="s">
        <v>133</v>
      </c>
      <c r="BA116" s="123"/>
      <c r="BB116" s="19">
        <v>1642.771598017493</v>
      </c>
      <c r="BC116" s="19" t="s">
        <v>40</v>
      </c>
      <c r="BD116" s="25">
        <v>44263</v>
      </c>
      <c r="BE116" s="37">
        <v>24</v>
      </c>
      <c r="BF116" s="27" t="s">
        <v>26</v>
      </c>
      <c r="BG116" s="25">
        <v>44462</v>
      </c>
      <c r="BH116" s="37">
        <v>223</v>
      </c>
    </row>
    <row r="117" spans="1:60" x14ac:dyDescent="0.2">
      <c r="A117" s="3">
        <v>116</v>
      </c>
      <c r="B117" s="73">
        <v>44298</v>
      </c>
      <c r="C117" s="42"/>
      <c r="D117" s="42" t="str">
        <f t="shared" ca="1" si="6"/>
        <v>NA</v>
      </c>
      <c r="E117" s="75" t="str">
        <f t="shared" ca="1" si="5"/>
        <v>NA</v>
      </c>
      <c r="F117" s="70"/>
      <c r="G117" s="72" t="str">
        <f ca="1">IF(B116&lt;TODAY(), AVERAGE(A$9:A117), "NA")</f>
        <v>NA</v>
      </c>
      <c r="H117" s="75" t="str">
        <f ca="1">IF(B116&lt;TODAY(), AVERAGE(E$9:E117), "NA")</f>
        <v>NA</v>
      </c>
      <c r="I117" s="82" t="str">
        <f ca="1">IF(B116&lt;TODAY(), (SUMPRODUCT(A$9:A117,E$9:E117) - G117*SUM(E$9:E117) - H117*SUM(A$9:A117) + (A117-7)*G117*H117)/(SUMPRODUCT(A$9:A117,A$9:A117) - 2*G117*SUM(A$9:A117) + (A117-7)*G117*G117), "NA")</f>
        <v>NA</v>
      </c>
      <c r="J117" s="95" t="str">
        <f t="shared" ca="1" si="4"/>
        <v>NA</v>
      </c>
      <c r="L117" s="101"/>
      <c r="M117" s="101"/>
      <c r="N117" s="101"/>
      <c r="O117" s="101"/>
      <c r="P117" s="101"/>
      <c r="Q117" s="101"/>
      <c r="R117" s="101"/>
      <c r="S117" s="101"/>
      <c r="T117" s="101"/>
      <c r="U117" s="94"/>
      <c r="W117" s="101"/>
      <c r="X117" s="101"/>
      <c r="Y117" s="101"/>
      <c r="Z117" s="101"/>
      <c r="AA117" s="101"/>
      <c r="AB117" s="101"/>
      <c r="AC117" s="101"/>
      <c r="AD117" s="101"/>
      <c r="AE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Q117" s="60"/>
      <c r="AR117" s="60"/>
      <c r="AS117" s="60"/>
      <c r="AT117" s="60"/>
      <c r="AU117" s="60"/>
      <c r="AV117" s="60"/>
      <c r="AW117" s="60"/>
      <c r="AX117" s="60"/>
      <c r="AY117" s="60"/>
      <c r="BA117" s="60"/>
      <c r="BB117" s="60"/>
      <c r="BC117" s="60"/>
      <c r="BD117" s="60"/>
      <c r="BE117" s="60"/>
      <c r="BF117" s="60"/>
      <c r="BG117" s="60"/>
      <c r="BH117" s="60"/>
    </row>
    <row r="118" spans="1:60" x14ac:dyDescent="0.2">
      <c r="A118" s="3">
        <v>117</v>
      </c>
      <c r="B118" s="73">
        <v>44299</v>
      </c>
      <c r="C118" s="42"/>
      <c r="D118" s="42" t="str">
        <f t="shared" ca="1" si="6"/>
        <v>NA</v>
      </c>
      <c r="E118" s="75" t="str">
        <f t="shared" ca="1" si="5"/>
        <v>NA</v>
      </c>
      <c r="F118" s="70"/>
      <c r="G118" s="72" t="str">
        <f ca="1">IF(B117&lt;TODAY(), AVERAGE(A$9:A118), "NA")</f>
        <v>NA</v>
      </c>
      <c r="H118" s="75" t="str">
        <f ca="1">IF(B117&lt;TODAY(), AVERAGE(E$9:E118), "NA")</f>
        <v>NA</v>
      </c>
      <c r="I118" s="82" t="str">
        <f ca="1">IF(B117&lt;TODAY(), (SUMPRODUCT(A$9:A118,E$9:E118) - G118*SUM(E$9:E118) - H118*SUM(A$9:A118) + (A118-7)*G118*H118)/(SUMPRODUCT(A$9:A118,A$9:A118) - 2*G118*SUM(A$9:A118) + (A118-7)*G118*G118), "NA")</f>
        <v>NA</v>
      </c>
      <c r="J118" s="95" t="str">
        <f t="shared" ca="1" si="4"/>
        <v>NA</v>
      </c>
      <c r="L118" s="127" t="str">
        <f>CONCATENATE("Vaccination schedule based on 7 day average daily doses given as of ", MONTH(N120-1), "/", DAY(N120-1), "/", YEAR(N120-1))</f>
        <v>Vaccination schedule based on 7 day average daily doses given as of 2/10/2021</v>
      </c>
      <c r="M118" s="127"/>
      <c r="N118" s="127"/>
      <c r="O118" s="127"/>
      <c r="P118" s="127"/>
      <c r="Q118" s="127"/>
      <c r="R118" s="127"/>
      <c r="S118" s="127"/>
      <c r="T118" s="127"/>
      <c r="U118" s="90"/>
      <c r="V118" s="127" t="str">
        <f>CONCATENATE("Vaccination schedule based on hitting the predicted average of ", FIXED(1000*X122, -3), " doses per day as of ",  MONTH(N120-1), "/", DAY(N120-1), "/", YEAR(N120-1))</f>
        <v>Vaccination schedule based on hitting the predicted average of 1,612,000 doses per day as of 2/10/2021</v>
      </c>
      <c r="W118" s="127"/>
      <c r="X118" s="127"/>
      <c r="Y118" s="127"/>
      <c r="Z118" s="127"/>
      <c r="AA118" s="127"/>
      <c r="AB118" s="127"/>
      <c r="AC118" s="127"/>
      <c r="AD118" s="127"/>
      <c r="AE118" s="100"/>
      <c r="AF118" s="127" t="str">
        <f>CONCATENATE("Vaccination schedule based on hitting target of ", FIXED(1000*AH122,0), " doses per day")</f>
        <v>Vaccination schedule based on hitting target of 1,250,000 doses per day</v>
      </c>
      <c r="AG118" s="127"/>
      <c r="AH118" s="127"/>
      <c r="AI118" s="127"/>
      <c r="AJ118" s="127"/>
      <c r="AK118" s="127"/>
      <c r="AL118" s="127"/>
      <c r="AM118" s="127"/>
      <c r="AN118" s="127"/>
      <c r="AO118" s="100"/>
      <c r="AP118" s="127" t="str">
        <f>CONCATENATE("Vaccination schedule based on hitting target of ", FIXED(1000*AR122,0), " doses per day")</f>
        <v>Vaccination schedule based on hitting target of 2,000,000 doses per day</v>
      </c>
      <c r="AQ118" s="127"/>
      <c r="AR118" s="127"/>
      <c r="AS118" s="127"/>
      <c r="AT118" s="127"/>
      <c r="AU118" s="127"/>
      <c r="AV118" s="127"/>
      <c r="AW118" s="127"/>
      <c r="AX118" s="127"/>
      <c r="AZ118" s="127" t="str">
        <f>CONCATENATE("Vaccination schedule based on hitting target of ", FIXED(1000*BB122,0), " doses per day")</f>
        <v>Vaccination schedule based on hitting target of 3,000,000 doses per day</v>
      </c>
      <c r="BA118" s="127"/>
      <c r="BB118" s="127"/>
      <c r="BC118" s="127"/>
      <c r="BD118" s="127"/>
      <c r="BE118" s="127"/>
      <c r="BF118" s="127"/>
      <c r="BG118" s="127"/>
      <c r="BH118" s="127"/>
    </row>
    <row r="119" spans="1:60" x14ac:dyDescent="0.2">
      <c r="A119" s="3">
        <v>118</v>
      </c>
      <c r="B119" s="73">
        <v>44300</v>
      </c>
      <c r="C119" s="42"/>
      <c r="D119" s="42" t="str">
        <f t="shared" ca="1" si="6"/>
        <v>NA</v>
      </c>
      <c r="E119" s="75" t="str">
        <f t="shared" ca="1" si="5"/>
        <v>NA</v>
      </c>
      <c r="F119" s="70"/>
      <c r="G119" s="72" t="str">
        <f ca="1">IF(B118&lt;TODAY(), AVERAGE(A$9:A119), "NA")</f>
        <v>NA</v>
      </c>
      <c r="H119" s="75" t="str">
        <f ca="1">IF(B118&lt;TODAY(), AVERAGE(E$9:E119), "NA")</f>
        <v>NA</v>
      </c>
      <c r="I119" s="82" t="str">
        <f ca="1">IF(B118&lt;TODAY(), (SUMPRODUCT(A$9:A119,E$9:E119) - G119*SUM(E$9:E119) - H119*SUM(A$9:A119) + (A119-7)*G119*H119)/(SUMPRODUCT(A$9:A119,A$9:A119) - 2*G119*SUM(A$9:A119) + (A119-7)*G119*G119), "NA")</f>
        <v>NA</v>
      </c>
      <c r="J119" s="95" t="str">
        <f t="shared" ca="1" si="4"/>
        <v>NA</v>
      </c>
      <c r="L119" s="134" t="s">
        <v>36</v>
      </c>
      <c r="M119" s="135"/>
      <c r="N119" s="136"/>
      <c r="O119" s="31" t="s">
        <v>7</v>
      </c>
      <c r="P119" s="32" t="s">
        <v>17</v>
      </c>
      <c r="Q119" s="33" t="s">
        <v>18</v>
      </c>
      <c r="R119" s="31" t="s">
        <v>7</v>
      </c>
      <c r="S119" s="32" t="s">
        <v>17</v>
      </c>
      <c r="T119" s="33" t="s">
        <v>18</v>
      </c>
      <c r="U119" s="48"/>
      <c r="V119" s="128" t="s">
        <v>36</v>
      </c>
      <c r="W119" s="129"/>
      <c r="X119" s="130"/>
      <c r="Y119" s="33" t="s">
        <v>7</v>
      </c>
      <c r="Z119" s="32" t="s">
        <v>17</v>
      </c>
      <c r="AA119" s="33" t="s">
        <v>18</v>
      </c>
      <c r="AB119" s="31" t="s">
        <v>7</v>
      </c>
      <c r="AC119" s="32" t="s">
        <v>17</v>
      </c>
      <c r="AD119" s="33" t="s">
        <v>18</v>
      </c>
      <c r="AE119" s="48"/>
      <c r="AF119" s="128" t="s">
        <v>36</v>
      </c>
      <c r="AG119" s="129"/>
      <c r="AH119" s="130"/>
      <c r="AI119" s="33" t="s">
        <v>7</v>
      </c>
      <c r="AJ119" s="32" t="s">
        <v>17</v>
      </c>
      <c r="AK119" s="33" t="s">
        <v>18</v>
      </c>
      <c r="AL119" s="31" t="s">
        <v>7</v>
      </c>
      <c r="AM119" s="32" t="s">
        <v>17</v>
      </c>
      <c r="AN119" s="33" t="s">
        <v>18</v>
      </c>
      <c r="AO119" s="48"/>
      <c r="AP119" s="128" t="s">
        <v>36</v>
      </c>
      <c r="AQ119" s="129"/>
      <c r="AR119" s="130"/>
      <c r="AS119" s="33" t="s">
        <v>7</v>
      </c>
      <c r="AT119" s="32" t="s">
        <v>17</v>
      </c>
      <c r="AU119" s="33" t="s">
        <v>18</v>
      </c>
      <c r="AV119" s="31" t="s">
        <v>7</v>
      </c>
      <c r="AW119" s="32" t="s">
        <v>17</v>
      </c>
      <c r="AX119" s="33" t="s">
        <v>18</v>
      </c>
      <c r="AZ119" s="128" t="s">
        <v>36</v>
      </c>
      <c r="BA119" s="129"/>
      <c r="BB119" s="130"/>
      <c r="BC119" s="33" t="s">
        <v>7</v>
      </c>
      <c r="BD119" s="32" t="s">
        <v>17</v>
      </c>
      <c r="BE119" s="33" t="s">
        <v>18</v>
      </c>
      <c r="BF119" s="31" t="s">
        <v>7</v>
      </c>
      <c r="BG119" s="32" t="s">
        <v>17</v>
      </c>
      <c r="BH119" s="33" t="s">
        <v>18</v>
      </c>
    </row>
    <row r="120" spans="1:60" x14ac:dyDescent="0.2">
      <c r="A120" s="3">
        <v>119</v>
      </c>
      <c r="B120" s="73">
        <v>44301</v>
      </c>
      <c r="C120" s="42"/>
      <c r="D120" s="42" t="str">
        <f t="shared" ca="1" si="6"/>
        <v>NA</v>
      </c>
      <c r="E120" s="75" t="str">
        <f t="shared" ca="1" si="5"/>
        <v>NA</v>
      </c>
      <c r="F120" s="70"/>
      <c r="G120" s="72" t="str">
        <f ca="1">IF(B119&lt;TODAY(), AVERAGE(A$9:A120), "NA")</f>
        <v>NA</v>
      </c>
      <c r="H120" s="75" t="str">
        <f ca="1">IF(B119&lt;TODAY(), AVERAGE(E$9:E120), "NA")</f>
        <v>NA</v>
      </c>
      <c r="I120" s="82" t="str">
        <f ca="1">IF(B119&lt;TODAY(), (SUMPRODUCT(A$9:A120,E$9:E120) - G120*SUM(E$9:E120) - H120*SUM(A$9:A120) + (A120-7)*G120*H120)/(SUMPRODUCT(A$9:A120,A$9:A120) - 2*G120*SUM(A$9:A120) + (A120-7)*G120*G120), "NA")</f>
        <v>NA</v>
      </c>
      <c r="J120" s="95" t="str">
        <f t="shared" ca="1" si="4"/>
        <v>NA</v>
      </c>
      <c r="L120" s="131" t="s">
        <v>3</v>
      </c>
      <c r="M120" s="132"/>
      <c r="N120" s="28">
        <v>44238</v>
      </c>
      <c r="O120" s="99" t="s">
        <v>38</v>
      </c>
      <c r="P120" s="26">
        <v>44249</v>
      </c>
      <c r="Q120" s="34">
        <v>11</v>
      </c>
      <c r="R120" s="52" t="s">
        <v>39</v>
      </c>
      <c r="S120" s="26">
        <v>44260</v>
      </c>
      <c r="T120" s="34">
        <v>22</v>
      </c>
      <c r="U120" s="48"/>
      <c r="V120" s="131" t="s">
        <v>3</v>
      </c>
      <c r="W120" s="132"/>
      <c r="X120" s="28">
        <v>44238</v>
      </c>
      <c r="Y120" s="99" t="s">
        <v>38</v>
      </c>
      <c r="Z120" s="26">
        <v>44249</v>
      </c>
      <c r="AA120" s="34">
        <v>11</v>
      </c>
      <c r="AB120" s="52" t="s">
        <v>39</v>
      </c>
      <c r="AC120" s="26">
        <v>44260</v>
      </c>
      <c r="AD120" s="34">
        <v>22</v>
      </c>
      <c r="AE120" s="48"/>
      <c r="AF120" s="131" t="s">
        <v>3</v>
      </c>
      <c r="AG120" s="132"/>
      <c r="AH120" s="28">
        <v>44238</v>
      </c>
      <c r="AI120" s="99" t="s">
        <v>38</v>
      </c>
      <c r="AJ120" s="26">
        <v>44249</v>
      </c>
      <c r="AK120" s="34">
        <v>11</v>
      </c>
      <c r="AL120" s="52" t="s">
        <v>39</v>
      </c>
      <c r="AM120" s="26">
        <v>44260</v>
      </c>
      <c r="AN120" s="34">
        <v>22</v>
      </c>
      <c r="AO120" s="48"/>
      <c r="AP120" s="131" t="s">
        <v>3</v>
      </c>
      <c r="AQ120" s="132"/>
      <c r="AR120" s="28">
        <v>44238</v>
      </c>
      <c r="AS120" s="99" t="s">
        <v>38</v>
      </c>
      <c r="AT120" s="26">
        <v>44249</v>
      </c>
      <c r="AU120" s="34">
        <v>11</v>
      </c>
      <c r="AV120" s="52" t="s">
        <v>39</v>
      </c>
      <c r="AW120" s="26">
        <v>44260</v>
      </c>
      <c r="AX120" s="34">
        <v>22</v>
      </c>
      <c r="AZ120" s="131" t="s">
        <v>3</v>
      </c>
      <c r="BA120" s="132"/>
      <c r="BB120" s="28">
        <v>44238</v>
      </c>
      <c r="BC120" s="99" t="s">
        <v>38</v>
      </c>
      <c r="BD120" s="26">
        <v>44249</v>
      </c>
      <c r="BE120" s="34">
        <v>11</v>
      </c>
      <c r="BF120" s="52" t="s">
        <v>39</v>
      </c>
      <c r="BG120" s="26">
        <v>44260</v>
      </c>
      <c r="BH120" s="34">
        <v>22</v>
      </c>
    </row>
    <row r="121" spans="1:60" x14ac:dyDescent="0.2">
      <c r="A121" s="3">
        <v>120</v>
      </c>
      <c r="B121" s="73">
        <v>44302</v>
      </c>
      <c r="C121" s="42"/>
      <c r="D121" s="42" t="str">
        <f t="shared" ca="1" si="6"/>
        <v>NA</v>
      </c>
      <c r="E121" s="75" t="str">
        <f t="shared" ca="1" si="5"/>
        <v>NA</v>
      </c>
      <c r="F121" s="70"/>
      <c r="G121" s="72" t="str">
        <f ca="1">IF(B120&lt;TODAY(), AVERAGE(A$9:A121), "NA")</f>
        <v>NA</v>
      </c>
      <c r="H121" s="75" t="str">
        <f ca="1">IF(B120&lt;TODAY(), AVERAGE(E$9:E121), "NA")</f>
        <v>NA</v>
      </c>
      <c r="I121" s="82" t="str">
        <f ca="1">IF(B120&lt;TODAY(), (SUMPRODUCT(A$9:A121,E$9:E121) - G121*SUM(E$9:E121) - H121*SUM(A$9:A121) + (A121-7)*G121*H121)/(SUMPRODUCT(A$9:A121,A$9:A121) - 2*G121*SUM(A$9:A121) + (A121-7)*G121*G121), "NA")</f>
        <v>NA</v>
      </c>
      <c r="J121" s="95" t="str">
        <f t="shared" ca="1" si="4"/>
        <v>NA</v>
      </c>
      <c r="L121" s="125" t="s">
        <v>19</v>
      </c>
      <c r="M121" s="126"/>
      <c r="N121" s="29">
        <v>1573.0750000000003</v>
      </c>
      <c r="O121" s="36" t="s">
        <v>20</v>
      </c>
      <c r="P121" s="24">
        <v>44299</v>
      </c>
      <c r="Q121" s="36">
        <v>61</v>
      </c>
      <c r="R121" s="35" t="s">
        <v>10</v>
      </c>
      <c r="S121" s="24">
        <v>44324</v>
      </c>
      <c r="T121" s="36">
        <v>86</v>
      </c>
      <c r="U121" s="48"/>
      <c r="V121" s="125" t="s">
        <v>19</v>
      </c>
      <c r="W121" s="126"/>
      <c r="X121" s="29">
        <v>1573.0750000000003</v>
      </c>
      <c r="Y121" s="36" t="s">
        <v>20</v>
      </c>
      <c r="Z121" s="24">
        <v>44297</v>
      </c>
      <c r="AA121" s="36">
        <v>59</v>
      </c>
      <c r="AB121" s="35" t="s">
        <v>10</v>
      </c>
      <c r="AC121" s="24">
        <v>44323</v>
      </c>
      <c r="AD121" s="36">
        <v>85</v>
      </c>
      <c r="AE121" s="48"/>
      <c r="AF121" s="125" t="s">
        <v>19</v>
      </c>
      <c r="AG121" s="126"/>
      <c r="AH121" s="29">
        <v>1573.0750000000003</v>
      </c>
      <c r="AI121" s="36" t="s">
        <v>20</v>
      </c>
      <c r="AJ121" s="24">
        <v>44310</v>
      </c>
      <c r="AK121" s="36">
        <v>72</v>
      </c>
      <c r="AL121" s="35" t="s">
        <v>10</v>
      </c>
      <c r="AM121" s="24">
        <v>44343</v>
      </c>
      <c r="AN121" s="36">
        <v>105</v>
      </c>
      <c r="AO121" s="48"/>
      <c r="AP121" s="125" t="s">
        <v>19</v>
      </c>
      <c r="AQ121" s="126"/>
      <c r="AR121" s="29">
        <v>1573.0750000000003</v>
      </c>
      <c r="AS121" s="36" t="s">
        <v>20</v>
      </c>
      <c r="AT121" s="24">
        <v>44289</v>
      </c>
      <c r="AU121" s="36">
        <v>51</v>
      </c>
      <c r="AV121" s="35" t="s">
        <v>10</v>
      </c>
      <c r="AW121" s="24">
        <v>44309</v>
      </c>
      <c r="AX121" s="36">
        <v>71</v>
      </c>
      <c r="AZ121" s="125" t="s">
        <v>19</v>
      </c>
      <c r="BA121" s="126"/>
      <c r="BB121" s="29">
        <v>1573.0750000000003</v>
      </c>
      <c r="BC121" s="36" t="s">
        <v>20</v>
      </c>
      <c r="BD121" s="24">
        <v>44287</v>
      </c>
      <c r="BE121" s="36">
        <v>49</v>
      </c>
      <c r="BF121" s="35" t="s">
        <v>10</v>
      </c>
      <c r="BG121" s="24">
        <v>44297</v>
      </c>
      <c r="BH121" s="36">
        <v>59</v>
      </c>
    </row>
    <row r="122" spans="1:60" x14ac:dyDescent="0.2">
      <c r="A122" s="3">
        <v>121</v>
      </c>
      <c r="B122" s="73">
        <v>44303</v>
      </c>
      <c r="C122" s="42"/>
      <c r="D122" s="42" t="str">
        <f t="shared" ca="1" si="6"/>
        <v>NA</v>
      </c>
      <c r="E122" s="75" t="str">
        <f t="shared" ca="1" si="5"/>
        <v>NA</v>
      </c>
      <c r="F122" s="70"/>
      <c r="G122" s="72" t="str">
        <f ca="1">IF(B121&lt;TODAY(), AVERAGE(A$9:A122), "NA")</f>
        <v>NA</v>
      </c>
      <c r="H122" s="75" t="str">
        <f ca="1">IF(B121&lt;TODAY(), AVERAGE(E$9:E122), "NA")</f>
        <v>NA</v>
      </c>
      <c r="I122" s="82" t="str">
        <f ca="1">IF(B121&lt;TODAY(), (SUMPRODUCT(A$9:A122,E$9:E122) - G122*SUM(E$9:E122) - H122*SUM(A$9:A122) + (A122-7)*G122*H122)/(SUMPRODUCT(A$9:A122,A$9:A122) - 2*G122*SUM(A$9:A122) + (A122-7)*G122*G122), "NA")</f>
        <v>NA</v>
      </c>
      <c r="J122" s="95" t="str">
        <f t="shared" ca="1" si="4"/>
        <v>NA</v>
      </c>
      <c r="L122" s="120" t="s">
        <v>130</v>
      </c>
      <c r="M122" s="121"/>
      <c r="N122" s="38">
        <v>55</v>
      </c>
      <c r="O122" s="105" t="s">
        <v>21</v>
      </c>
      <c r="P122" s="106">
        <v>44383</v>
      </c>
      <c r="Q122" s="105">
        <v>145</v>
      </c>
      <c r="R122" s="107" t="s">
        <v>8</v>
      </c>
      <c r="S122" s="106">
        <v>44429</v>
      </c>
      <c r="T122" s="105">
        <v>191</v>
      </c>
      <c r="U122" s="109"/>
      <c r="V122" s="120" t="s">
        <v>128</v>
      </c>
      <c r="W122" s="121"/>
      <c r="X122" s="38">
        <v>1612.2775104470361</v>
      </c>
      <c r="Y122" s="105" t="s">
        <v>21</v>
      </c>
      <c r="Z122" s="106">
        <v>44378</v>
      </c>
      <c r="AA122" s="105">
        <v>140</v>
      </c>
      <c r="AB122" s="107" t="s">
        <v>8</v>
      </c>
      <c r="AC122" s="106">
        <v>44425</v>
      </c>
      <c r="AD122" s="105">
        <v>187</v>
      </c>
      <c r="AE122" s="109"/>
      <c r="AF122" s="120" t="s">
        <v>128</v>
      </c>
      <c r="AG122" s="121"/>
      <c r="AH122" s="38">
        <v>1250</v>
      </c>
      <c r="AI122" s="105" t="s">
        <v>21</v>
      </c>
      <c r="AJ122" s="106">
        <v>44419</v>
      </c>
      <c r="AK122" s="105">
        <v>181</v>
      </c>
      <c r="AL122" s="107" t="s">
        <v>8</v>
      </c>
      <c r="AM122" s="106">
        <v>44479</v>
      </c>
      <c r="AN122" s="105">
        <v>241</v>
      </c>
      <c r="AO122" s="109"/>
      <c r="AP122" s="120" t="s">
        <v>128</v>
      </c>
      <c r="AQ122" s="121"/>
      <c r="AR122" s="38">
        <v>2000</v>
      </c>
      <c r="AS122" s="105" t="s">
        <v>21</v>
      </c>
      <c r="AT122" s="106">
        <v>44355</v>
      </c>
      <c r="AU122" s="105">
        <v>117</v>
      </c>
      <c r="AV122" s="107" t="s">
        <v>8</v>
      </c>
      <c r="AW122" s="106">
        <v>44389</v>
      </c>
      <c r="AX122" s="105">
        <v>151</v>
      </c>
      <c r="AY122" s="108"/>
      <c r="AZ122" s="120" t="s">
        <v>128</v>
      </c>
      <c r="BA122" s="121"/>
      <c r="BB122" s="38">
        <v>3000</v>
      </c>
      <c r="BC122" s="105" t="s">
        <v>21</v>
      </c>
      <c r="BD122" s="106">
        <v>44329</v>
      </c>
      <c r="BE122" s="105">
        <v>91</v>
      </c>
      <c r="BF122" s="107" t="s">
        <v>8</v>
      </c>
      <c r="BG122" s="106">
        <v>44352</v>
      </c>
      <c r="BH122" s="105">
        <v>114</v>
      </c>
    </row>
    <row r="123" spans="1:60" x14ac:dyDescent="0.2">
      <c r="A123" s="3">
        <v>122</v>
      </c>
      <c r="B123" s="73">
        <v>44304</v>
      </c>
      <c r="C123" s="42"/>
      <c r="D123" s="42" t="str">
        <f t="shared" ca="1" si="6"/>
        <v>NA</v>
      </c>
      <c r="E123" s="75" t="str">
        <f t="shared" ca="1" si="5"/>
        <v>NA</v>
      </c>
      <c r="F123" s="70"/>
      <c r="G123" s="72" t="str">
        <f ca="1">IF(B122&lt;TODAY(), AVERAGE(A$9:A123), "NA")</f>
        <v>NA</v>
      </c>
      <c r="H123" s="75" t="str">
        <f ca="1">IF(B122&lt;TODAY(), AVERAGE(E$9:E123), "NA")</f>
        <v>NA</v>
      </c>
      <c r="I123" s="82" t="str">
        <f ca="1">IF(B122&lt;TODAY(), (SUMPRODUCT(A$9:A123,E$9:E123) - G123*SUM(E$9:E123) - H123*SUM(A$9:A123) + (A123-7)*G123*H123)/(SUMPRODUCT(A$9:A123,A$9:A123) - 2*G123*SUM(A$9:A123) + (A123-7)*G123*G123), "NA")</f>
        <v>NA</v>
      </c>
      <c r="J123" s="95" t="str">
        <f t="shared" ca="1" si="4"/>
        <v>NA</v>
      </c>
      <c r="L123" s="125" t="s">
        <v>131</v>
      </c>
      <c r="M123" s="126"/>
      <c r="N123" s="97">
        <v>32.306660652254841</v>
      </c>
      <c r="O123" s="36" t="s">
        <v>22</v>
      </c>
      <c r="P123" s="24">
        <v>44464</v>
      </c>
      <c r="Q123" s="36">
        <v>226</v>
      </c>
      <c r="R123" s="35" t="s">
        <v>9</v>
      </c>
      <c r="S123" s="24">
        <v>44532</v>
      </c>
      <c r="T123" s="36">
        <v>294</v>
      </c>
      <c r="U123" s="48"/>
      <c r="V123" s="125" t="s">
        <v>129</v>
      </c>
      <c r="W123" s="126"/>
      <c r="X123" s="38">
        <v>0</v>
      </c>
      <c r="Y123" s="36" t="s">
        <v>22</v>
      </c>
      <c r="Z123" s="24">
        <v>44458</v>
      </c>
      <c r="AA123" s="36">
        <v>220</v>
      </c>
      <c r="AB123" s="35" t="s">
        <v>9</v>
      </c>
      <c r="AC123" s="24">
        <v>44527</v>
      </c>
      <c r="AD123" s="36">
        <v>289</v>
      </c>
      <c r="AE123" s="48"/>
      <c r="AF123" s="125" t="s">
        <v>129</v>
      </c>
      <c r="AG123" s="126"/>
      <c r="AH123" s="38">
        <v>0</v>
      </c>
      <c r="AI123" s="36" t="s">
        <v>22</v>
      </c>
      <c r="AJ123" s="24">
        <v>44521</v>
      </c>
      <c r="AK123" s="36">
        <v>283</v>
      </c>
      <c r="AL123" s="35" t="s">
        <v>9</v>
      </c>
      <c r="AM123" s="24">
        <v>44605</v>
      </c>
      <c r="AN123" s="36">
        <v>367</v>
      </c>
      <c r="AO123" s="48"/>
      <c r="AP123" s="125" t="s">
        <v>129</v>
      </c>
      <c r="AQ123" s="126"/>
      <c r="AR123" s="38">
        <v>13</v>
      </c>
      <c r="AS123" s="36" t="s">
        <v>22</v>
      </c>
      <c r="AT123" s="24">
        <v>44420</v>
      </c>
      <c r="AU123" s="36">
        <v>182</v>
      </c>
      <c r="AV123" s="35" t="s">
        <v>9</v>
      </c>
      <c r="AW123" s="24">
        <v>44473</v>
      </c>
      <c r="AX123" s="36">
        <v>235</v>
      </c>
      <c r="AZ123" s="125" t="s">
        <v>129</v>
      </c>
      <c r="BA123" s="126"/>
      <c r="BB123" s="38">
        <v>43</v>
      </c>
      <c r="BC123" s="36" t="s">
        <v>22</v>
      </c>
      <c r="BD123" s="24">
        <v>44372</v>
      </c>
      <c r="BE123" s="36">
        <v>134</v>
      </c>
      <c r="BF123" s="35" t="s">
        <v>9</v>
      </c>
      <c r="BG123" s="24">
        <v>44406</v>
      </c>
      <c r="BH123" s="36">
        <v>168</v>
      </c>
    </row>
    <row r="124" spans="1:60" x14ac:dyDescent="0.2">
      <c r="A124" s="3">
        <v>123</v>
      </c>
      <c r="B124" s="73">
        <v>44305</v>
      </c>
      <c r="C124" s="42"/>
      <c r="D124" s="42" t="str">
        <f t="shared" ca="1" si="6"/>
        <v>NA</v>
      </c>
      <c r="E124" s="75" t="str">
        <f t="shared" ca="1" si="5"/>
        <v>NA</v>
      </c>
      <c r="F124" s="70"/>
      <c r="G124" s="72" t="str">
        <f ca="1">IF(B123&lt;TODAY(), AVERAGE(A$9:A124), "NA")</f>
        <v>NA</v>
      </c>
      <c r="H124" s="75" t="str">
        <f ca="1">IF(B123&lt;TODAY(), AVERAGE(E$9:E124), "NA")</f>
        <v>NA</v>
      </c>
      <c r="I124" s="82" t="str">
        <f ca="1">IF(B123&lt;TODAY(), (SUMPRODUCT(A$9:A124,E$9:E124) - G124*SUM(E$9:E124) - H124*SUM(A$9:A124) + (A124-7)*G124*H124)/(SUMPRODUCT(A$9:A124,A$9:A124) - 2*G124*SUM(A$9:A124) + (A124-7)*G124*G124), "NA")</f>
        <v>NA</v>
      </c>
      <c r="J124" s="95" t="str">
        <f t="shared" ca="1" si="4"/>
        <v>NA</v>
      </c>
      <c r="L124" s="122" t="s">
        <v>132</v>
      </c>
      <c r="M124" s="123"/>
      <c r="N124" s="98">
        <v>-164.58882542697995</v>
      </c>
      <c r="O124" s="19" t="s">
        <v>40</v>
      </c>
      <c r="P124" s="25">
        <v>44271</v>
      </c>
      <c r="Q124" s="37">
        <v>33</v>
      </c>
      <c r="R124" s="27" t="s">
        <v>26</v>
      </c>
      <c r="S124" s="25">
        <v>44635</v>
      </c>
      <c r="T124" s="37">
        <v>397</v>
      </c>
      <c r="U124" s="48"/>
      <c r="V124" s="122" t="s">
        <v>133</v>
      </c>
      <c r="W124" s="123"/>
      <c r="X124" s="19">
        <v>1612.2775104470361</v>
      </c>
      <c r="Y124" s="19" t="s">
        <v>40</v>
      </c>
      <c r="Z124" s="25">
        <v>44270</v>
      </c>
      <c r="AA124" s="37">
        <v>32</v>
      </c>
      <c r="AB124" s="27" t="s">
        <v>26</v>
      </c>
      <c r="AC124" s="25">
        <v>44627</v>
      </c>
      <c r="AD124" s="37">
        <v>389</v>
      </c>
      <c r="AE124" s="48"/>
      <c r="AF124" s="122" t="s">
        <v>133</v>
      </c>
      <c r="AG124" s="123"/>
      <c r="AH124" s="19">
        <v>1250</v>
      </c>
      <c r="AI124" s="19" t="s">
        <v>40</v>
      </c>
      <c r="AJ124" s="25">
        <v>44280</v>
      </c>
      <c r="AK124" s="37">
        <v>42</v>
      </c>
      <c r="AL124" s="27" t="s">
        <v>26</v>
      </c>
      <c r="AM124" s="25">
        <v>44735</v>
      </c>
      <c r="AN124" s="37">
        <v>497</v>
      </c>
      <c r="AO124" s="48"/>
      <c r="AP124" s="122" t="s">
        <v>133</v>
      </c>
      <c r="AQ124" s="123"/>
      <c r="AR124" s="19">
        <v>1612.2775104470361</v>
      </c>
      <c r="AS124" s="19" t="s">
        <v>40</v>
      </c>
      <c r="AT124" s="25">
        <v>44265</v>
      </c>
      <c r="AU124" s="37">
        <v>27</v>
      </c>
      <c r="AV124" s="27" t="s">
        <v>26</v>
      </c>
      <c r="AW124" s="25">
        <v>44557</v>
      </c>
      <c r="AX124" s="37">
        <v>319</v>
      </c>
      <c r="AZ124" s="122" t="s">
        <v>133</v>
      </c>
      <c r="BA124" s="123"/>
      <c r="BB124" s="19">
        <v>1612.2775104470361</v>
      </c>
      <c r="BC124" s="19" t="s">
        <v>40</v>
      </c>
      <c r="BD124" s="25">
        <v>44263</v>
      </c>
      <c r="BE124" s="37">
        <v>25</v>
      </c>
      <c r="BF124" s="27" t="s">
        <v>26</v>
      </c>
      <c r="BG124" s="25">
        <v>44462</v>
      </c>
      <c r="BH124" s="37">
        <v>224</v>
      </c>
    </row>
    <row r="125" spans="1:60" x14ac:dyDescent="0.2">
      <c r="A125" s="3">
        <v>124</v>
      </c>
      <c r="B125" s="73">
        <v>44306</v>
      </c>
      <c r="C125" s="42"/>
      <c r="D125" s="42" t="str">
        <f t="shared" ca="1" si="6"/>
        <v>NA</v>
      </c>
      <c r="E125" s="75" t="str">
        <f t="shared" ca="1" si="5"/>
        <v>NA</v>
      </c>
      <c r="F125" s="70"/>
      <c r="G125" s="72" t="str">
        <f ca="1">IF(B124&lt;TODAY(), AVERAGE(A$9:A125), "NA")</f>
        <v>NA</v>
      </c>
      <c r="H125" s="75" t="str">
        <f ca="1">IF(B124&lt;TODAY(), AVERAGE(E$9:E125), "NA")</f>
        <v>NA</v>
      </c>
      <c r="I125" s="82" t="str">
        <f ca="1">IF(B124&lt;TODAY(), (SUMPRODUCT(A$9:A125,E$9:E125) - G125*SUM(E$9:E125) - H125*SUM(A$9:A125) + (A125-7)*G125*H125)/(SUMPRODUCT(A$9:A125,A$9:A125) - 2*G125*SUM(A$9:A125) + (A125-7)*G125*G125), "NA")</f>
        <v>NA</v>
      </c>
      <c r="J125" s="95" t="str">
        <f t="shared" ca="1" si="4"/>
        <v>NA</v>
      </c>
      <c r="L125" s="101"/>
      <c r="M125" s="101"/>
      <c r="N125" s="101"/>
      <c r="O125" s="101"/>
      <c r="P125" s="101"/>
      <c r="Q125" s="101"/>
      <c r="R125" s="101"/>
      <c r="S125" s="101"/>
      <c r="T125" s="101"/>
      <c r="U125" s="94"/>
      <c r="W125" s="101"/>
      <c r="X125" s="101"/>
      <c r="Y125" s="101"/>
      <c r="Z125" s="101"/>
      <c r="AA125" s="101"/>
      <c r="AB125" s="101"/>
      <c r="AC125" s="101"/>
      <c r="AD125" s="101"/>
      <c r="AE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Q125" s="60"/>
      <c r="AR125" s="60"/>
      <c r="AS125" s="60"/>
      <c r="AT125" s="60"/>
      <c r="AU125" s="60"/>
      <c r="AV125" s="60"/>
      <c r="AW125" s="60"/>
      <c r="AX125" s="60"/>
      <c r="AY125" s="60"/>
      <c r="BA125" s="60"/>
      <c r="BB125" s="60"/>
      <c r="BC125" s="60"/>
      <c r="BD125" s="60"/>
      <c r="BE125" s="60"/>
      <c r="BF125" s="60"/>
      <c r="BG125" s="60"/>
      <c r="BH125" s="60"/>
    </row>
    <row r="126" spans="1:60" x14ac:dyDescent="0.2">
      <c r="A126" s="3">
        <v>125</v>
      </c>
      <c r="B126" s="73">
        <v>44307</v>
      </c>
      <c r="C126" s="42"/>
      <c r="D126" s="42" t="str">
        <f t="shared" ca="1" si="6"/>
        <v>NA</v>
      </c>
      <c r="E126" s="75" t="str">
        <f t="shared" ca="1" si="5"/>
        <v>NA</v>
      </c>
      <c r="F126" s="70"/>
      <c r="G126" s="72" t="str">
        <f ca="1">IF(B125&lt;TODAY(), AVERAGE(A$9:A126), "NA")</f>
        <v>NA</v>
      </c>
      <c r="H126" s="75" t="str">
        <f ca="1">IF(B125&lt;TODAY(), AVERAGE(E$9:E126), "NA")</f>
        <v>NA</v>
      </c>
      <c r="I126" s="82" t="str">
        <f ca="1">IF(B125&lt;TODAY(), (SUMPRODUCT(A$9:A126,E$9:E126) - G126*SUM(E$9:E126) - H126*SUM(A$9:A126) + (A126-7)*G126*H126)/(SUMPRODUCT(A$9:A126,A$9:A126) - 2*G126*SUM(A$9:A126) + (A126-7)*G126*G126), "NA")</f>
        <v>NA</v>
      </c>
      <c r="J126" s="95" t="str">
        <f t="shared" ca="1" si="4"/>
        <v>NA</v>
      </c>
      <c r="L126" s="127" t="str">
        <f>CONCATENATE("Vaccination schedule based on 7 day average daily doses given as of ", MONTH(N128-1), "/", DAY(N128-1), "/", YEAR(N128-1))</f>
        <v>Vaccination schedule based on 7 day average daily doses given as of 2/9/2021</v>
      </c>
      <c r="M126" s="127"/>
      <c r="N126" s="127"/>
      <c r="O126" s="127"/>
      <c r="P126" s="127"/>
      <c r="Q126" s="127"/>
      <c r="R126" s="127"/>
      <c r="S126" s="127"/>
      <c r="T126" s="127"/>
      <c r="U126" s="90"/>
      <c r="V126" s="127" t="str">
        <f>CONCATENATE("Vaccination schedule based on hitting the predicted average of ", FIXED(1000*X130, -3), " doses per day as of ",  MONTH(N128-1), "/", DAY(N128-1), "/", YEAR(N128-1))</f>
        <v>Vaccination schedule based on hitting the predicted average of 1,583,000 doses per day as of 2/9/2021</v>
      </c>
      <c r="W126" s="127"/>
      <c r="X126" s="127"/>
      <c r="Y126" s="127"/>
      <c r="Z126" s="127"/>
      <c r="AA126" s="127"/>
      <c r="AB126" s="127"/>
      <c r="AC126" s="127"/>
      <c r="AD126" s="127"/>
      <c r="AE126" s="100"/>
      <c r="AF126" s="127" t="str">
        <f>CONCATENATE("Vaccination schedule based on hitting target of ", FIXED(1000*AH130,0), " doses per day")</f>
        <v>Vaccination schedule based on hitting target of 1,250,000 doses per day</v>
      </c>
      <c r="AG126" s="127"/>
      <c r="AH126" s="127"/>
      <c r="AI126" s="127"/>
      <c r="AJ126" s="127"/>
      <c r="AK126" s="127"/>
      <c r="AL126" s="127"/>
      <c r="AM126" s="127"/>
      <c r="AN126" s="127"/>
      <c r="AO126" s="100"/>
      <c r="AP126" s="127" t="str">
        <f>CONCATENATE("Vaccination schedule based on hitting target of ", FIXED(1000*AR130,0), " doses per day")</f>
        <v>Vaccination schedule based on hitting target of 2,000,000 doses per day</v>
      </c>
      <c r="AQ126" s="127"/>
      <c r="AR126" s="127"/>
      <c r="AS126" s="127"/>
      <c r="AT126" s="127"/>
      <c r="AU126" s="127"/>
      <c r="AV126" s="127"/>
      <c r="AW126" s="127"/>
      <c r="AX126" s="127"/>
      <c r="AZ126" s="127" t="str">
        <f>CONCATENATE("Vaccination schedule based on hitting target of ", FIXED(1000*BB130,0), " doses per day")</f>
        <v>Vaccination schedule based on hitting target of 3,000,000 doses per day</v>
      </c>
      <c r="BA126" s="127"/>
      <c r="BB126" s="127"/>
      <c r="BC126" s="127"/>
      <c r="BD126" s="127"/>
      <c r="BE126" s="127"/>
      <c r="BF126" s="127"/>
      <c r="BG126" s="127"/>
      <c r="BH126" s="127"/>
    </row>
    <row r="127" spans="1:60" x14ac:dyDescent="0.2">
      <c r="A127" s="3">
        <v>126</v>
      </c>
      <c r="B127" s="73">
        <v>44308</v>
      </c>
      <c r="C127" s="42"/>
      <c r="D127" s="42" t="str">
        <f t="shared" ca="1" si="6"/>
        <v>NA</v>
      </c>
      <c r="E127" s="75" t="str">
        <f t="shared" ca="1" si="5"/>
        <v>NA</v>
      </c>
      <c r="F127" s="70"/>
      <c r="G127" s="72" t="str">
        <f ca="1">IF(B126&lt;TODAY(), AVERAGE(A$9:A127), "NA")</f>
        <v>NA</v>
      </c>
      <c r="H127" s="75" t="str">
        <f ca="1">IF(B126&lt;TODAY(), AVERAGE(E$9:E127), "NA")</f>
        <v>NA</v>
      </c>
      <c r="I127" s="82" t="str">
        <f ca="1">IF(B126&lt;TODAY(), (SUMPRODUCT(A$9:A127,E$9:E127) - G127*SUM(E$9:E127) - H127*SUM(A$9:A127) + (A127-7)*G127*H127)/(SUMPRODUCT(A$9:A127,A$9:A127) - 2*G127*SUM(A$9:A127) + (A127-7)*G127*G127), "NA")</f>
        <v>NA</v>
      </c>
      <c r="J127" s="95" t="str">
        <f t="shared" ca="1" si="4"/>
        <v>NA</v>
      </c>
      <c r="L127" s="134" t="s">
        <v>36</v>
      </c>
      <c r="M127" s="135"/>
      <c r="N127" s="136"/>
      <c r="O127" s="31" t="s">
        <v>7</v>
      </c>
      <c r="P127" s="32" t="s">
        <v>17</v>
      </c>
      <c r="Q127" s="33" t="s">
        <v>18</v>
      </c>
      <c r="R127" s="31" t="s">
        <v>7</v>
      </c>
      <c r="S127" s="32" t="s">
        <v>17</v>
      </c>
      <c r="T127" s="33" t="s">
        <v>18</v>
      </c>
      <c r="U127" s="48"/>
      <c r="V127" s="128" t="s">
        <v>36</v>
      </c>
      <c r="W127" s="129"/>
      <c r="X127" s="130"/>
      <c r="Y127" s="33" t="s">
        <v>7</v>
      </c>
      <c r="Z127" s="32" t="s">
        <v>17</v>
      </c>
      <c r="AA127" s="33" t="s">
        <v>18</v>
      </c>
      <c r="AB127" s="31" t="s">
        <v>7</v>
      </c>
      <c r="AC127" s="32" t="s">
        <v>17</v>
      </c>
      <c r="AD127" s="33" t="s">
        <v>18</v>
      </c>
      <c r="AE127" s="48"/>
      <c r="AF127" s="128" t="s">
        <v>36</v>
      </c>
      <c r="AG127" s="129"/>
      <c r="AH127" s="130"/>
      <c r="AI127" s="33" t="s">
        <v>7</v>
      </c>
      <c r="AJ127" s="32" t="s">
        <v>17</v>
      </c>
      <c r="AK127" s="33" t="s">
        <v>18</v>
      </c>
      <c r="AL127" s="31" t="s">
        <v>7</v>
      </c>
      <c r="AM127" s="32" t="s">
        <v>17</v>
      </c>
      <c r="AN127" s="33" t="s">
        <v>18</v>
      </c>
      <c r="AO127" s="48"/>
      <c r="AP127" s="128" t="s">
        <v>36</v>
      </c>
      <c r="AQ127" s="129"/>
      <c r="AR127" s="130"/>
      <c r="AS127" s="33" t="s">
        <v>7</v>
      </c>
      <c r="AT127" s="32" t="s">
        <v>17</v>
      </c>
      <c r="AU127" s="33" t="s">
        <v>18</v>
      </c>
      <c r="AV127" s="31" t="s">
        <v>7</v>
      </c>
      <c r="AW127" s="32" t="s">
        <v>17</v>
      </c>
      <c r="AX127" s="33" t="s">
        <v>18</v>
      </c>
      <c r="AZ127" s="128" t="s">
        <v>36</v>
      </c>
      <c r="BA127" s="129"/>
      <c r="BB127" s="130"/>
      <c r="BC127" s="33" t="s">
        <v>7</v>
      </c>
      <c r="BD127" s="32" t="s">
        <v>17</v>
      </c>
      <c r="BE127" s="33" t="s">
        <v>18</v>
      </c>
      <c r="BF127" s="31" t="s">
        <v>7</v>
      </c>
      <c r="BG127" s="32" t="s">
        <v>17</v>
      </c>
      <c r="BH127" s="33" t="s">
        <v>18</v>
      </c>
    </row>
    <row r="128" spans="1:60" x14ac:dyDescent="0.2">
      <c r="A128" s="3">
        <v>127</v>
      </c>
      <c r="B128" s="73">
        <v>44309</v>
      </c>
      <c r="C128" s="42"/>
      <c r="D128" s="42" t="str">
        <f t="shared" ca="1" si="6"/>
        <v>NA</v>
      </c>
      <c r="E128" s="75" t="str">
        <f t="shared" ca="1" si="5"/>
        <v>NA</v>
      </c>
      <c r="F128" s="70"/>
      <c r="G128" s="72" t="str">
        <f ca="1">IF(B127&lt;TODAY(), AVERAGE(A$9:A128), "NA")</f>
        <v>NA</v>
      </c>
      <c r="H128" s="75" t="str">
        <f ca="1">IF(B127&lt;TODAY(), AVERAGE(E$9:E128), "NA")</f>
        <v>NA</v>
      </c>
      <c r="I128" s="82" t="str">
        <f ca="1">IF(B127&lt;TODAY(), (SUMPRODUCT(A$9:A128,E$9:E128) - G128*SUM(E$9:E128) - H128*SUM(A$9:A128) + (A128-7)*G128*H128)/(SUMPRODUCT(A$9:A128,A$9:A128) - 2*G128*SUM(A$9:A128) + (A128-7)*G128*G128), "NA")</f>
        <v>NA</v>
      </c>
      <c r="J128" s="95" t="str">
        <f t="shared" ca="1" si="4"/>
        <v>NA</v>
      </c>
      <c r="L128" s="131" t="s">
        <v>3</v>
      </c>
      <c r="M128" s="132"/>
      <c r="N128" s="28">
        <v>44237</v>
      </c>
      <c r="O128" s="99" t="s">
        <v>38</v>
      </c>
      <c r="P128" s="26">
        <v>44249</v>
      </c>
      <c r="Q128" s="34">
        <v>12</v>
      </c>
      <c r="R128" s="52" t="s">
        <v>39</v>
      </c>
      <c r="S128" s="26">
        <v>44260</v>
      </c>
      <c r="T128" s="34">
        <v>23</v>
      </c>
      <c r="U128" s="48"/>
      <c r="V128" s="131" t="s">
        <v>3</v>
      </c>
      <c r="W128" s="132"/>
      <c r="X128" s="28">
        <v>44237</v>
      </c>
      <c r="Y128" s="99" t="s">
        <v>38</v>
      </c>
      <c r="Z128" s="26">
        <v>44249</v>
      </c>
      <c r="AA128" s="34">
        <v>12</v>
      </c>
      <c r="AB128" s="52" t="s">
        <v>39</v>
      </c>
      <c r="AC128" s="26">
        <v>44260</v>
      </c>
      <c r="AD128" s="34">
        <v>23</v>
      </c>
      <c r="AE128" s="48"/>
      <c r="AF128" s="131" t="s">
        <v>3</v>
      </c>
      <c r="AG128" s="132"/>
      <c r="AH128" s="28">
        <v>44237</v>
      </c>
      <c r="AI128" s="99" t="s">
        <v>38</v>
      </c>
      <c r="AJ128" s="26">
        <v>44249</v>
      </c>
      <c r="AK128" s="34">
        <v>12</v>
      </c>
      <c r="AL128" s="52" t="s">
        <v>39</v>
      </c>
      <c r="AM128" s="26">
        <v>44261</v>
      </c>
      <c r="AN128" s="34">
        <v>24</v>
      </c>
      <c r="AO128" s="48"/>
      <c r="AP128" s="131" t="s">
        <v>3</v>
      </c>
      <c r="AQ128" s="132"/>
      <c r="AR128" s="28">
        <v>44237</v>
      </c>
      <c r="AS128" s="99" t="s">
        <v>38</v>
      </c>
      <c r="AT128" s="26">
        <v>44249</v>
      </c>
      <c r="AU128" s="34">
        <v>12</v>
      </c>
      <c r="AV128" s="52" t="s">
        <v>39</v>
      </c>
      <c r="AW128" s="26">
        <v>44260</v>
      </c>
      <c r="AX128" s="34">
        <v>23</v>
      </c>
      <c r="AZ128" s="131" t="s">
        <v>3</v>
      </c>
      <c r="BA128" s="132"/>
      <c r="BB128" s="28">
        <v>44237</v>
      </c>
      <c r="BC128" s="99" t="s">
        <v>38</v>
      </c>
      <c r="BD128" s="26">
        <v>44249</v>
      </c>
      <c r="BE128" s="34">
        <v>12</v>
      </c>
      <c r="BF128" s="52" t="s">
        <v>39</v>
      </c>
      <c r="BG128" s="26">
        <v>44260</v>
      </c>
      <c r="BH128" s="34">
        <v>23</v>
      </c>
    </row>
    <row r="129" spans="1:60" x14ac:dyDescent="0.2">
      <c r="A129" s="3">
        <v>128</v>
      </c>
      <c r="B129" s="73">
        <v>44310</v>
      </c>
      <c r="C129" s="42"/>
      <c r="D129" s="42" t="str">
        <f t="shared" ca="1" si="6"/>
        <v>NA</v>
      </c>
      <c r="E129" s="75" t="str">
        <f t="shared" ca="1" si="5"/>
        <v>NA</v>
      </c>
      <c r="F129" s="70"/>
      <c r="G129" s="72" t="str">
        <f ca="1">IF(B128&lt;TODAY(), AVERAGE(A$9:A129), "NA")</f>
        <v>NA</v>
      </c>
      <c r="H129" s="75" t="str">
        <f ca="1">IF(B128&lt;TODAY(), AVERAGE(E$9:E129), "NA")</f>
        <v>NA</v>
      </c>
      <c r="I129" s="82" t="str">
        <f ca="1">IF(B128&lt;TODAY(), (SUMPRODUCT(A$9:A129,E$9:E129) - G129*SUM(E$9:E129) - H129*SUM(A$9:A129) + (A129-7)*G129*H129)/(SUMPRODUCT(A$9:A129,A$9:A129) - 2*G129*SUM(A$9:A129) + (A129-7)*G129*G129), "NA")</f>
        <v>NA</v>
      </c>
      <c r="J129" s="95" t="str">
        <f t="shared" ca="1" si="4"/>
        <v>NA</v>
      </c>
      <c r="L129" s="125" t="s">
        <v>19</v>
      </c>
      <c r="M129" s="126"/>
      <c r="N129" s="29">
        <v>1528.6181428571424</v>
      </c>
      <c r="O129" s="36" t="s">
        <v>20</v>
      </c>
      <c r="P129" s="24">
        <v>44302</v>
      </c>
      <c r="Q129" s="36">
        <v>65</v>
      </c>
      <c r="R129" s="35" t="s">
        <v>10</v>
      </c>
      <c r="S129" s="24">
        <v>44326</v>
      </c>
      <c r="T129" s="36">
        <v>89</v>
      </c>
      <c r="U129" s="48"/>
      <c r="V129" s="125" t="s">
        <v>19</v>
      </c>
      <c r="W129" s="126"/>
      <c r="X129" s="29">
        <v>1528.6181428571424</v>
      </c>
      <c r="Y129" s="36" t="s">
        <v>20</v>
      </c>
      <c r="Z129" s="24">
        <v>44298</v>
      </c>
      <c r="AA129" s="36">
        <v>61</v>
      </c>
      <c r="AB129" s="35" t="s">
        <v>10</v>
      </c>
      <c r="AC129" s="24">
        <v>44324</v>
      </c>
      <c r="AD129" s="36">
        <v>87</v>
      </c>
      <c r="AE129" s="48"/>
      <c r="AF129" s="125" t="s">
        <v>19</v>
      </c>
      <c r="AG129" s="126"/>
      <c r="AH129" s="29">
        <v>1528.6181428571424</v>
      </c>
      <c r="AI129" s="36" t="s">
        <v>20</v>
      </c>
      <c r="AJ129" s="24">
        <v>44310</v>
      </c>
      <c r="AK129" s="36">
        <v>73</v>
      </c>
      <c r="AL129" s="35" t="s">
        <v>10</v>
      </c>
      <c r="AM129" s="24">
        <v>44343</v>
      </c>
      <c r="AN129" s="36">
        <v>106</v>
      </c>
      <c r="AO129" s="48"/>
      <c r="AP129" s="125" t="s">
        <v>19</v>
      </c>
      <c r="AQ129" s="126"/>
      <c r="AR129" s="29">
        <v>1528.6181428571424</v>
      </c>
      <c r="AS129" s="36" t="s">
        <v>20</v>
      </c>
      <c r="AT129" s="24">
        <v>44289</v>
      </c>
      <c r="AU129" s="36">
        <v>52</v>
      </c>
      <c r="AV129" s="35" t="s">
        <v>10</v>
      </c>
      <c r="AW129" s="24">
        <v>44309</v>
      </c>
      <c r="AX129" s="36">
        <v>72</v>
      </c>
      <c r="AZ129" s="125" t="s">
        <v>19</v>
      </c>
      <c r="BA129" s="126"/>
      <c r="BB129" s="29">
        <v>1528.6181428571424</v>
      </c>
      <c r="BC129" s="36" t="s">
        <v>20</v>
      </c>
      <c r="BD129" s="24">
        <v>44287</v>
      </c>
      <c r="BE129" s="36">
        <v>50</v>
      </c>
      <c r="BF129" s="35" t="s">
        <v>10</v>
      </c>
      <c r="BG129" s="24">
        <v>44297</v>
      </c>
      <c r="BH129" s="36">
        <v>60</v>
      </c>
    </row>
    <row r="130" spans="1:60" x14ac:dyDescent="0.2">
      <c r="A130" s="3">
        <v>129</v>
      </c>
      <c r="B130" s="73">
        <v>44311</v>
      </c>
      <c r="C130" s="42"/>
      <c r="D130" s="42" t="str">
        <f t="shared" ca="1" si="6"/>
        <v>NA</v>
      </c>
      <c r="E130" s="75" t="str">
        <f t="shared" ca="1" si="5"/>
        <v>NA</v>
      </c>
      <c r="F130" s="70"/>
      <c r="G130" s="72" t="str">
        <f ca="1">IF(B129&lt;TODAY(), AVERAGE(A$9:A130), "NA")</f>
        <v>NA</v>
      </c>
      <c r="H130" s="75" t="str">
        <f ca="1">IF(B129&lt;TODAY(), AVERAGE(E$9:E130), "NA")</f>
        <v>NA</v>
      </c>
      <c r="I130" s="82" t="str">
        <f ca="1">IF(B129&lt;TODAY(), (SUMPRODUCT(A$9:A130,E$9:E130) - G130*SUM(E$9:E130) - H130*SUM(A$9:A130) + (A130-7)*G130*H130)/(SUMPRODUCT(A$9:A130,A$9:A130) - 2*G130*SUM(A$9:A130) + (A130-7)*G130*G130), "NA")</f>
        <v>NA</v>
      </c>
      <c r="J130" s="95" t="str">
        <f t="shared" ca="1" si="4"/>
        <v>NA</v>
      </c>
      <c r="L130" s="120" t="s">
        <v>130</v>
      </c>
      <c r="M130" s="121"/>
      <c r="N130" s="38">
        <v>54</v>
      </c>
      <c r="O130" s="105" t="s">
        <v>21</v>
      </c>
      <c r="P130" s="106">
        <v>44386</v>
      </c>
      <c r="Q130" s="105">
        <v>149</v>
      </c>
      <c r="R130" s="107" t="s">
        <v>8</v>
      </c>
      <c r="S130" s="106">
        <v>44433</v>
      </c>
      <c r="T130" s="105">
        <v>196</v>
      </c>
      <c r="U130" s="109"/>
      <c r="V130" s="120" t="s">
        <v>128</v>
      </c>
      <c r="W130" s="121"/>
      <c r="X130" s="38">
        <v>1583.3072336626146</v>
      </c>
      <c r="Y130" s="105" t="s">
        <v>21</v>
      </c>
      <c r="Z130" s="106">
        <v>44382</v>
      </c>
      <c r="AA130" s="105">
        <v>145</v>
      </c>
      <c r="AB130" s="107" t="s">
        <v>8</v>
      </c>
      <c r="AC130" s="106">
        <v>44427</v>
      </c>
      <c r="AD130" s="105">
        <v>190</v>
      </c>
      <c r="AE130" s="109"/>
      <c r="AF130" s="120" t="s">
        <v>128</v>
      </c>
      <c r="AG130" s="121"/>
      <c r="AH130" s="38">
        <v>1250</v>
      </c>
      <c r="AI130" s="105" t="s">
        <v>21</v>
      </c>
      <c r="AJ130" s="106">
        <v>44419</v>
      </c>
      <c r="AK130" s="105">
        <v>182</v>
      </c>
      <c r="AL130" s="107" t="s">
        <v>8</v>
      </c>
      <c r="AM130" s="106">
        <v>44479</v>
      </c>
      <c r="AN130" s="105">
        <v>242</v>
      </c>
      <c r="AO130" s="109"/>
      <c r="AP130" s="120" t="s">
        <v>128</v>
      </c>
      <c r="AQ130" s="121"/>
      <c r="AR130" s="38">
        <v>2000</v>
      </c>
      <c r="AS130" s="105" t="s">
        <v>21</v>
      </c>
      <c r="AT130" s="106">
        <v>44355</v>
      </c>
      <c r="AU130" s="105">
        <v>118</v>
      </c>
      <c r="AV130" s="107" t="s">
        <v>8</v>
      </c>
      <c r="AW130" s="106">
        <v>44389</v>
      </c>
      <c r="AX130" s="105">
        <v>152</v>
      </c>
      <c r="AY130" s="108"/>
      <c r="AZ130" s="120" t="s">
        <v>128</v>
      </c>
      <c r="BA130" s="121"/>
      <c r="BB130" s="38">
        <v>3000</v>
      </c>
      <c r="BC130" s="105" t="s">
        <v>21</v>
      </c>
      <c r="BD130" s="106">
        <v>44329</v>
      </c>
      <c r="BE130" s="105">
        <v>92</v>
      </c>
      <c r="BF130" s="107" t="s">
        <v>8</v>
      </c>
      <c r="BG130" s="106">
        <v>44352</v>
      </c>
      <c r="BH130" s="105">
        <v>115</v>
      </c>
    </row>
    <row r="131" spans="1:60" x14ac:dyDescent="0.2">
      <c r="A131" s="3">
        <v>130</v>
      </c>
      <c r="B131" s="73">
        <v>44312</v>
      </c>
      <c r="C131" s="42"/>
      <c r="D131" s="42" t="str">
        <f t="shared" ca="1" si="6"/>
        <v>NA</v>
      </c>
      <c r="E131" s="75" t="str">
        <f t="shared" ca="1" si="5"/>
        <v>NA</v>
      </c>
      <c r="F131" s="70"/>
      <c r="G131" s="72" t="str">
        <f ca="1">IF(B130&lt;TODAY(), AVERAGE(A$9:A131), "NA")</f>
        <v>NA</v>
      </c>
      <c r="H131" s="75" t="str">
        <f ca="1">IF(B130&lt;TODAY(), AVERAGE(E$9:E131), "NA")</f>
        <v>NA</v>
      </c>
      <c r="I131" s="82" t="str">
        <f ca="1">IF(B130&lt;TODAY(), (SUMPRODUCT(A$9:A131,E$9:E131) - G131*SUM(E$9:E131) - H131*SUM(A$9:A131) + (A131-7)*G131*H131)/(SUMPRODUCT(A$9:A131,A$9:A131) - 2*G131*SUM(A$9:A131) + (A131-7)*G131*G131), "NA")</f>
        <v>NA</v>
      </c>
      <c r="J131" s="95" t="str">
        <f t="shared" ca="1" si="4"/>
        <v>NA</v>
      </c>
      <c r="L131" s="125" t="s">
        <v>131</v>
      </c>
      <c r="M131" s="126"/>
      <c r="N131" s="97">
        <v>32.415455778379837</v>
      </c>
      <c r="O131" s="36" t="s">
        <v>22</v>
      </c>
      <c r="P131" s="24">
        <v>44469</v>
      </c>
      <c r="Q131" s="36">
        <v>232</v>
      </c>
      <c r="R131" s="35" t="s">
        <v>9</v>
      </c>
      <c r="S131" s="24">
        <v>44539</v>
      </c>
      <c r="T131" s="36">
        <v>302</v>
      </c>
      <c r="U131" s="48"/>
      <c r="V131" s="125" t="s">
        <v>129</v>
      </c>
      <c r="W131" s="126"/>
      <c r="X131" s="38">
        <v>0</v>
      </c>
      <c r="Y131" s="36" t="s">
        <v>22</v>
      </c>
      <c r="Z131" s="24">
        <v>44461</v>
      </c>
      <c r="AA131" s="36">
        <v>224</v>
      </c>
      <c r="AB131" s="35" t="s">
        <v>9</v>
      </c>
      <c r="AC131" s="24">
        <v>44531</v>
      </c>
      <c r="AD131" s="36">
        <v>294</v>
      </c>
      <c r="AE131" s="48"/>
      <c r="AF131" s="125" t="s">
        <v>129</v>
      </c>
      <c r="AG131" s="126"/>
      <c r="AH131" s="38">
        <v>0</v>
      </c>
      <c r="AI131" s="36" t="s">
        <v>22</v>
      </c>
      <c r="AJ131" s="24">
        <v>44522</v>
      </c>
      <c r="AK131" s="36">
        <v>285</v>
      </c>
      <c r="AL131" s="35" t="s">
        <v>9</v>
      </c>
      <c r="AM131" s="24">
        <v>44605</v>
      </c>
      <c r="AN131" s="36">
        <v>368</v>
      </c>
      <c r="AO131" s="48"/>
      <c r="AP131" s="125" t="s">
        <v>129</v>
      </c>
      <c r="AQ131" s="126"/>
      <c r="AR131" s="38">
        <v>13</v>
      </c>
      <c r="AS131" s="36" t="s">
        <v>22</v>
      </c>
      <c r="AT131" s="24">
        <v>44420</v>
      </c>
      <c r="AU131" s="36">
        <v>183</v>
      </c>
      <c r="AV131" s="35" t="s">
        <v>9</v>
      </c>
      <c r="AW131" s="24">
        <v>44473</v>
      </c>
      <c r="AX131" s="36">
        <v>236</v>
      </c>
      <c r="AZ131" s="125" t="s">
        <v>129</v>
      </c>
      <c r="BA131" s="126"/>
      <c r="BB131" s="38">
        <v>44</v>
      </c>
      <c r="BC131" s="36" t="s">
        <v>22</v>
      </c>
      <c r="BD131" s="24">
        <v>44372</v>
      </c>
      <c r="BE131" s="36">
        <v>135</v>
      </c>
      <c r="BF131" s="35" t="s">
        <v>9</v>
      </c>
      <c r="BG131" s="24">
        <v>44406</v>
      </c>
      <c r="BH131" s="36">
        <v>169</v>
      </c>
    </row>
    <row r="132" spans="1:60" x14ac:dyDescent="0.2">
      <c r="A132" s="3">
        <v>131</v>
      </c>
      <c r="B132" s="73">
        <v>44313</v>
      </c>
      <c r="C132" s="42"/>
      <c r="D132" s="42" t="str">
        <f t="shared" ca="1" si="6"/>
        <v>NA</v>
      </c>
      <c r="E132" s="75" t="str">
        <f t="shared" ca="1" si="5"/>
        <v>NA</v>
      </c>
      <c r="F132" s="70"/>
      <c r="G132" s="72" t="str">
        <f ca="1">IF(B131&lt;TODAY(), AVERAGE(A$9:A132), "NA")</f>
        <v>NA</v>
      </c>
      <c r="H132" s="75" t="str">
        <f ca="1">IF(B131&lt;TODAY(), AVERAGE(E$9:E132), "NA")</f>
        <v>NA</v>
      </c>
      <c r="I132" s="82" t="str">
        <f ca="1">IF(B131&lt;TODAY(), (SUMPRODUCT(A$9:A132,E$9:E132) - G132*SUM(E$9:E132) - H132*SUM(A$9:A132) + (A132-7)*G132*H132)/(SUMPRODUCT(A$9:A132,A$9:A132) - 2*G132*SUM(A$9:A132) + (A132-7)*G132*G132), "NA")</f>
        <v>NA</v>
      </c>
      <c r="J132" s="95" t="str">
        <f t="shared" ref="J132:J195" ca="1" si="7">IF(B131&lt;TODAY(), H132-I132*G132, "NA")</f>
        <v>NA</v>
      </c>
      <c r="L132" s="122" t="s">
        <v>132</v>
      </c>
      <c r="M132" s="123"/>
      <c r="N132" s="98">
        <v>-167.12737836989652</v>
      </c>
      <c r="O132" s="19" t="s">
        <v>40</v>
      </c>
      <c r="P132" s="25">
        <v>44272</v>
      </c>
      <c r="Q132" s="37">
        <v>35</v>
      </c>
      <c r="R132" s="27" t="s">
        <v>26</v>
      </c>
      <c r="S132" s="25">
        <v>44646</v>
      </c>
      <c r="T132" s="37">
        <v>409</v>
      </c>
      <c r="U132" s="48"/>
      <c r="V132" s="122" t="s">
        <v>133</v>
      </c>
      <c r="W132" s="123"/>
      <c r="X132" s="19">
        <v>1583.3072336626146</v>
      </c>
      <c r="Y132" s="19" t="s">
        <v>40</v>
      </c>
      <c r="Z132" s="25">
        <v>44271</v>
      </c>
      <c r="AA132" s="37">
        <v>34</v>
      </c>
      <c r="AB132" s="27" t="s">
        <v>26</v>
      </c>
      <c r="AC132" s="25">
        <v>44632</v>
      </c>
      <c r="AD132" s="37">
        <v>395</v>
      </c>
      <c r="AE132" s="48"/>
      <c r="AF132" s="122" t="s">
        <v>133</v>
      </c>
      <c r="AG132" s="123"/>
      <c r="AH132" s="19">
        <v>1250</v>
      </c>
      <c r="AI132" s="19" t="s">
        <v>40</v>
      </c>
      <c r="AJ132" s="25">
        <v>44280</v>
      </c>
      <c r="AK132" s="37">
        <v>43</v>
      </c>
      <c r="AL132" s="27" t="s">
        <v>26</v>
      </c>
      <c r="AM132" s="25">
        <v>44735</v>
      </c>
      <c r="AN132" s="37">
        <v>498</v>
      </c>
      <c r="AO132" s="48"/>
      <c r="AP132" s="122" t="s">
        <v>133</v>
      </c>
      <c r="AQ132" s="123"/>
      <c r="AR132" s="19">
        <v>1583.3072336626146</v>
      </c>
      <c r="AS132" s="19" t="s">
        <v>40</v>
      </c>
      <c r="AT132" s="25">
        <v>44265</v>
      </c>
      <c r="AU132" s="37">
        <v>28</v>
      </c>
      <c r="AV132" s="27" t="s">
        <v>26</v>
      </c>
      <c r="AW132" s="25">
        <v>44557</v>
      </c>
      <c r="AX132" s="37">
        <v>320</v>
      </c>
      <c r="AZ132" s="122" t="s">
        <v>133</v>
      </c>
      <c r="BA132" s="123"/>
      <c r="BB132" s="19">
        <v>1583.3072336626146</v>
      </c>
      <c r="BC132" s="19" t="s">
        <v>40</v>
      </c>
      <c r="BD132" s="25">
        <v>44263</v>
      </c>
      <c r="BE132" s="37">
        <v>26</v>
      </c>
      <c r="BF132" s="27" t="s">
        <v>26</v>
      </c>
      <c r="BG132" s="25">
        <v>44462</v>
      </c>
      <c r="BH132" s="37">
        <v>225</v>
      </c>
    </row>
    <row r="133" spans="1:60" x14ac:dyDescent="0.2">
      <c r="A133" s="3">
        <v>132</v>
      </c>
      <c r="B133" s="73">
        <v>44314</v>
      </c>
      <c r="C133" s="42"/>
      <c r="D133" s="42" t="str">
        <f t="shared" ca="1" si="6"/>
        <v>NA</v>
      </c>
      <c r="E133" s="75" t="str">
        <f t="shared" ca="1" si="5"/>
        <v>NA</v>
      </c>
      <c r="F133" s="70"/>
      <c r="G133" s="72" t="str">
        <f ca="1">IF(B132&lt;TODAY(), AVERAGE(A$9:A133), "NA")</f>
        <v>NA</v>
      </c>
      <c r="H133" s="75" t="str">
        <f ca="1">IF(B132&lt;TODAY(), AVERAGE(E$9:E133), "NA")</f>
        <v>NA</v>
      </c>
      <c r="I133" s="82" t="str">
        <f ca="1">IF(B132&lt;TODAY(), (SUMPRODUCT(A$9:A133,E$9:E133) - G133*SUM(E$9:E133) - H133*SUM(A$9:A133) + (A133-7)*G133*H133)/(SUMPRODUCT(A$9:A133,A$9:A133) - 2*G133*SUM(A$9:A133) + (A133-7)*G133*G133), "NA")</f>
        <v>NA</v>
      </c>
      <c r="J133" s="95" t="str">
        <f t="shared" ca="1" si="7"/>
        <v>NA</v>
      </c>
      <c r="L133" s="101"/>
      <c r="M133" s="101"/>
      <c r="N133" s="101"/>
      <c r="O133" s="101"/>
      <c r="P133" s="101"/>
      <c r="Q133" s="101"/>
      <c r="R133" s="101"/>
      <c r="S133" s="101"/>
      <c r="T133" s="101"/>
      <c r="U133" s="94"/>
      <c r="W133" s="101"/>
      <c r="X133" s="101"/>
      <c r="Y133" s="101"/>
      <c r="Z133" s="101"/>
      <c r="AA133" s="101"/>
      <c r="AB133" s="101"/>
      <c r="AC133" s="101"/>
      <c r="AD133" s="101"/>
      <c r="AE133" s="101"/>
      <c r="AG133" s="101"/>
      <c r="AH133" s="101"/>
      <c r="AI133" s="101"/>
      <c r="AJ133" s="101"/>
      <c r="AK133" s="101"/>
      <c r="AL133" s="101"/>
      <c r="AM133" s="101"/>
      <c r="AN133" s="101"/>
      <c r="AO133" s="101"/>
      <c r="AQ133" s="60"/>
      <c r="AR133" s="60"/>
      <c r="AS133" s="60"/>
      <c r="AT133" s="60"/>
      <c r="AU133" s="60"/>
      <c r="AV133" s="60"/>
      <c r="AW133" s="60"/>
      <c r="AX133" s="60"/>
      <c r="AY133" s="60"/>
      <c r="BA133" s="60"/>
      <c r="BB133" s="60"/>
      <c r="BC133" s="60"/>
      <c r="BD133" s="60"/>
      <c r="BE133" s="60"/>
      <c r="BF133" s="60"/>
      <c r="BG133" s="60"/>
      <c r="BH133" s="60"/>
    </row>
    <row r="134" spans="1:60" x14ac:dyDescent="0.2">
      <c r="A134" s="3">
        <v>133</v>
      </c>
      <c r="B134" s="73">
        <v>44315</v>
      </c>
      <c r="C134" s="42"/>
      <c r="D134" s="42" t="str">
        <f t="shared" ca="1" si="6"/>
        <v>NA</v>
      </c>
      <c r="E134" s="75" t="str">
        <f t="shared" ca="1" si="5"/>
        <v>NA</v>
      </c>
      <c r="F134" s="70"/>
      <c r="G134" s="72" t="str">
        <f ca="1">IF(B133&lt;TODAY(), AVERAGE(A$9:A134), "NA")</f>
        <v>NA</v>
      </c>
      <c r="H134" s="75" t="str">
        <f ca="1">IF(B133&lt;TODAY(), AVERAGE(E$9:E134), "NA")</f>
        <v>NA</v>
      </c>
      <c r="I134" s="82" t="str">
        <f ca="1">IF(B133&lt;TODAY(), (SUMPRODUCT(A$9:A134,E$9:E134) - G134*SUM(E$9:E134) - H134*SUM(A$9:A134) + (A134-7)*G134*H134)/(SUMPRODUCT(A$9:A134,A$9:A134) - 2*G134*SUM(A$9:A134) + (A134-7)*G134*G134), "NA")</f>
        <v>NA</v>
      </c>
      <c r="J134" s="95" t="str">
        <f t="shared" ca="1" si="7"/>
        <v>NA</v>
      </c>
      <c r="L134" s="127" t="str">
        <f>CONCATENATE("Vaccination schedule based on 7 day average daily doses given as of ", MONTH(N136-1), "/", DAY(N136-1), "/", YEAR(N136-1))</f>
        <v>Vaccination schedule based on 7 day average daily doses given as of 2/8/2021</v>
      </c>
      <c r="M134" s="127"/>
      <c r="N134" s="127"/>
      <c r="O134" s="127"/>
      <c r="P134" s="127"/>
      <c r="Q134" s="127"/>
      <c r="R134" s="127"/>
      <c r="S134" s="127"/>
      <c r="T134" s="127"/>
      <c r="U134" s="90"/>
      <c r="V134" s="127" t="str">
        <f>CONCATENATE("Vaccination schedule based on hitting the predicted average of ", FIXED(1000*X138, -3), " doses per day as of ",  MONTH(N136-1), "/", DAY(N136-1), "/", YEAR(N136-1))</f>
        <v>Vaccination schedule based on hitting the predicted average of 1,556,000 doses per day as of 2/8/2021</v>
      </c>
      <c r="W134" s="127"/>
      <c r="X134" s="127"/>
      <c r="Y134" s="127"/>
      <c r="Z134" s="127"/>
      <c r="AA134" s="127"/>
      <c r="AB134" s="127"/>
      <c r="AC134" s="127"/>
      <c r="AD134" s="127"/>
      <c r="AE134" s="100"/>
      <c r="AF134" s="127" t="str">
        <f>CONCATENATE("Vaccination schedule based on hitting target of ", FIXED(1000*AH138,0), " doses per day")</f>
        <v>Vaccination schedule based on hitting target of 1,250,000 doses per day</v>
      </c>
      <c r="AG134" s="127"/>
      <c r="AH134" s="127"/>
      <c r="AI134" s="127"/>
      <c r="AJ134" s="127"/>
      <c r="AK134" s="127"/>
      <c r="AL134" s="127"/>
      <c r="AM134" s="127"/>
      <c r="AN134" s="127"/>
      <c r="AO134" s="100"/>
      <c r="AP134" s="127" t="str">
        <f>CONCATENATE("Vaccination schedule based on hitting target of ", FIXED(1000*AR138,0), " doses per day")</f>
        <v>Vaccination schedule based on hitting target of 2,000,000 doses per day</v>
      </c>
      <c r="AQ134" s="127"/>
      <c r="AR134" s="127"/>
      <c r="AS134" s="127"/>
      <c r="AT134" s="127"/>
      <c r="AU134" s="127"/>
      <c r="AV134" s="127"/>
      <c r="AW134" s="127"/>
      <c r="AX134" s="127"/>
      <c r="AZ134" s="127" t="str">
        <f>CONCATENATE("Vaccination schedule based on hitting target of ", FIXED(1000*BB138,0), " doses per day")</f>
        <v>Vaccination schedule based on hitting target of 3,000,000 doses per day</v>
      </c>
      <c r="BA134" s="127"/>
      <c r="BB134" s="127"/>
      <c r="BC134" s="127"/>
      <c r="BD134" s="127"/>
      <c r="BE134" s="127"/>
      <c r="BF134" s="127"/>
      <c r="BG134" s="127"/>
      <c r="BH134" s="127"/>
    </row>
    <row r="135" spans="1:60" x14ac:dyDescent="0.2">
      <c r="A135" s="3">
        <v>134</v>
      </c>
      <c r="B135" s="73">
        <v>44316</v>
      </c>
      <c r="C135" s="42"/>
      <c r="D135" s="42" t="str">
        <f t="shared" ca="1" si="6"/>
        <v>NA</v>
      </c>
      <c r="E135" s="75" t="str">
        <f t="shared" ca="1" si="5"/>
        <v>NA</v>
      </c>
      <c r="F135" s="70"/>
      <c r="G135" s="72" t="str">
        <f ca="1">IF(B134&lt;TODAY(), AVERAGE(A$9:A135), "NA")</f>
        <v>NA</v>
      </c>
      <c r="H135" s="75" t="str">
        <f ca="1">IF(B134&lt;TODAY(), AVERAGE(E$9:E135), "NA")</f>
        <v>NA</v>
      </c>
      <c r="I135" s="82" t="str">
        <f ca="1">IF(B134&lt;TODAY(), (SUMPRODUCT(A$9:A135,E$9:E135) - G135*SUM(E$9:E135) - H135*SUM(A$9:A135) + (A135-7)*G135*H135)/(SUMPRODUCT(A$9:A135,A$9:A135) - 2*G135*SUM(A$9:A135) + (A135-7)*G135*G135), "NA")</f>
        <v>NA</v>
      </c>
      <c r="J135" s="95" t="str">
        <f t="shared" ca="1" si="7"/>
        <v>NA</v>
      </c>
      <c r="L135" s="134" t="s">
        <v>36</v>
      </c>
      <c r="M135" s="135"/>
      <c r="N135" s="136"/>
      <c r="O135" s="31" t="s">
        <v>7</v>
      </c>
      <c r="P135" s="32" t="s">
        <v>17</v>
      </c>
      <c r="Q135" s="33" t="s">
        <v>18</v>
      </c>
      <c r="R135" s="31" t="s">
        <v>7</v>
      </c>
      <c r="S135" s="32" t="s">
        <v>17</v>
      </c>
      <c r="T135" s="33" t="s">
        <v>18</v>
      </c>
      <c r="U135" s="48"/>
      <c r="V135" s="128" t="s">
        <v>36</v>
      </c>
      <c r="W135" s="129"/>
      <c r="X135" s="130"/>
      <c r="Y135" s="33" t="s">
        <v>7</v>
      </c>
      <c r="Z135" s="32" t="s">
        <v>17</v>
      </c>
      <c r="AA135" s="33" t="s">
        <v>18</v>
      </c>
      <c r="AB135" s="31" t="s">
        <v>7</v>
      </c>
      <c r="AC135" s="32" t="s">
        <v>17</v>
      </c>
      <c r="AD135" s="33" t="s">
        <v>18</v>
      </c>
      <c r="AE135" s="48"/>
      <c r="AF135" s="128" t="s">
        <v>36</v>
      </c>
      <c r="AG135" s="129"/>
      <c r="AH135" s="130"/>
      <c r="AI135" s="33" t="s">
        <v>7</v>
      </c>
      <c r="AJ135" s="32" t="s">
        <v>17</v>
      </c>
      <c r="AK135" s="33" t="s">
        <v>18</v>
      </c>
      <c r="AL135" s="31" t="s">
        <v>7</v>
      </c>
      <c r="AM135" s="32" t="s">
        <v>17</v>
      </c>
      <c r="AN135" s="33" t="s">
        <v>18</v>
      </c>
      <c r="AO135" s="48"/>
      <c r="AP135" s="128" t="s">
        <v>36</v>
      </c>
      <c r="AQ135" s="129"/>
      <c r="AR135" s="130"/>
      <c r="AS135" s="33" t="s">
        <v>7</v>
      </c>
      <c r="AT135" s="32" t="s">
        <v>17</v>
      </c>
      <c r="AU135" s="33" t="s">
        <v>18</v>
      </c>
      <c r="AV135" s="31" t="s">
        <v>7</v>
      </c>
      <c r="AW135" s="32" t="s">
        <v>17</v>
      </c>
      <c r="AX135" s="33" t="s">
        <v>18</v>
      </c>
      <c r="AZ135" s="128" t="s">
        <v>36</v>
      </c>
      <c r="BA135" s="129"/>
      <c r="BB135" s="130"/>
      <c r="BC135" s="33" t="s">
        <v>7</v>
      </c>
      <c r="BD135" s="32" t="s">
        <v>17</v>
      </c>
      <c r="BE135" s="33" t="s">
        <v>18</v>
      </c>
      <c r="BF135" s="31" t="s">
        <v>7</v>
      </c>
      <c r="BG135" s="32" t="s">
        <v>17</v>
      </c>
      <c r="BH135" s="33" t="s">
        <v>18</v>
      </c>
    </row>
    <row r="136" spans="1:60" x14ac:dyDescent="0.2">
      <c r="A136" s="3">
        <v>135</v>
      </c>
      <c r="B136" s="73">
        <v>44317</v>
      </c>
      <c r="C136" s="42"/>
      <c r="D136" s="42" t="str">
        <f t="shared" ca="1" si="6"/>
        <v>NA</v>
      </c>
      <c r="E136" s="75" t="str">
        <f t="shared" ca="1" si="5"/>
        <v>NA</v>
      </c>
      <c r="F136" s="70"/>
      <c r="G136" s="72" t="str">
        <f ca="1">IF(B135&lt;TODAY(), AVERAGE(A$9:A136), "NA")</f>
        <v>NA</v>
      </c>
      <c r="H136" s="75" t="str">
        <f ca="1">IF(B135&lt;TODAY(), AVERAGE(E$9:E136), "NA")</f>
        <v>NA</v>
      </c>
      <c r="I136" s="82" t="str">
        <f ca="1">IF(B135&lt;TODAY(), (SUMPRODUCT(A$9:A136,E$9:E136) - G136*SUM(E$9:E136) - H136*SUM(A$9:A136) + (A136-7)*G136*H136)/(SUMPRODUCT(A$9:A136,A$9:A136) - 2*G136*SUM(A$9:A136) + (A136-7)*G136*G136), "NA")</f>
        <v>NA</v>
      </c>
      <c r="J136" s="95" t="str">
        <f t="shared" ca="1" si="7"/>
        <v>NA</v>
      </c>
      <c r="L136" s="131" t="s">
        <v>3</v>
      </c>
      <c r="M136" s="132"/>
      <c r="N136" s="28">
        <v>44236</v>
      </c>
      <c r="O136" s="99" t="s">
        <v>38</v>
      </c>
      <c r="P136" s="26">
        <v>44249</v>
      </c>
      <c r="Q136" s="34">
        <v>13</v>
      </c>
      <c r="R136" s="52" t="s">
        <v>39</v>
      </c>
      <c r="S136" s="26">
        <v>44260</v>
      </c>
      <c r="T136" s="34">
        <v>24</v>
      </c>
      <c r="U136" s="48"/>
      <c r="V136" s="131" t="s">
        <v>3</v>
      </c>
      <c r="W136" s="132"/>
      <c r="X136" s="28">
        <v>44236</v>
      </c>
      <c r="Y136" s="99" t="s">
        <v>38</v>
      </c>
      <c r="Z136" s="26">
        <v>44249</v>
      </c>
      <c r="AA136" s="34">
        <v>13</v>
      </c>
      <c r="AB136" s="52" t="s">
        <v>39</v>
      </c>
      <c r="AC136" s="26">
        <v>44260</v>
      </c>
      <c r="AD136" s="34">
        <v>24</v>
      </c>
      <c r="AE136" s="48"/>
      <c r="AF136" s="131" t="s">
        <v>3</v>
      </c>
      <c r="AG136" s="132"/>
      <c r="AH136" s="28">
        <v>44236</v>
      </c>
      <c r="AI136" s="99" t="s">
        <v>38</v>
      </c>
      <c r="AJ136" s="26">
        <v>44249</v>
      </c>
      <c r="AK136" s="34">
        <v>13</v>
      </c>
      <c r="AL136" s="52" t="s">
        <v>39</v>
      </c>
      <c r="AM136" s="26">
        <v>44261</v>
      </c>
      <c r="AN136" s="34">
        <v>25</v>
      </c>
      <c r="AO136" s="48"/>
      <c r="AP136" s="131" t="s">
        <v>3</v>
      </c>
      <c r="AQ136" s="132"/>
      <c r="AR136" s="28">
        <v>44236</v>
      </c>
      <c r="AS136" s="99" t="s">
        <v>38</v>
      </c>
      <c r="AT136" s="26">
        <v>44249</v>
      </c>
      <c r="AU136" s="34">
        <v>13</v>
      </c>
      <c r="AV136" s="52" t="s">
        <v>39</v>
      </c>
      <c r="AW136" s="26">
        <v>44260</v>
      </c>
      <c r="AX136" s="34">
        <v>24</v>
      </c>
      <c r="AZ136" s="131" t="s">
        <v>3</v>
      </c>
      <c r="BA136" s="132"/>
      <c r="BB136" s="28">
        <v>44236</v>
      </c>
      <c r="BC136" s="99" t="s">
        <v>38</v>
      </c>
      <c r="BD136" s="26">
        <v>44249</v>
      </c>
      <c r="BE136" s="34">
        <v>13</v>
      </c>
      <c r="BF136" s="52" t="s">
        <v>39</v>
      </c>
      <c r="BG136" s="26">
        <v>44260</v>
      </c>
      <c r="BH136" s="34">
        <v>24</v>
      </c>
    </row>
    <row r="137" spans="1:60" x14ac:dyDescent="0.2">
      <c r="A137" s="3">
        <v>136</v>
      </c>
      <c r="B137" s="73">
        <v>44318</v>
      </c>
      <c r="C137" s="42"/>
      <c r="D137" s="42" t="str">
        <f t="shared" ca="1" si="6"/>
        <v>NA</v>
      </c>
      <c r="E137" s="75" t="str">
        <f t="shared" ref="E137:E200" ca="1" si="8">IF(B137&lt;TODAY(), AVERAGE(D131:D137), "NA")</f>
        <v>NA</v>
      </c>
      <c r="F137" s="70"/>
      <c r="G137" s="72" t="str">
        <f ca="1">IF(B136&lt;TODAY(), AVERAGE(A$9:A137), "NA")</f>
        <v>NA</v>
      </c>
      <c r="H137" s="75" t="str">
        <f ca="1">IF(B136&lt;TODAY(), AVERAGE(E$9:E137), "NA")</f>
        <v>NA</v>
      </c>
      <c r="I137" s="82" t="str">
        <f ca="1">IF(B136&lt;TODAY(), (SUMPRODUCT(A$9:A137,E$9:E137) - G137*SUM(E$9:E137) - H137*SUM(A$9:A137) + (A137-7)*G137*H137)/(SUMPRODUCT(A$9:A137,A$9:A137) - 2*G137*SUM(A$9:A137) + (A137-7)*G137*G137), "NA")</f>
        <v>NA</v>
      </c>
      <c r="J137" s="95" t="str">
        <f t="shared" ca="1" si="7"/>
        <v>NA</v>
      </c>
      <c r="L137" s="125" t="s">
        <v>19</v>
      </c>
      <c r="M137" s="126"/>
      <c r="N137" s="29">
        <v>1470.7738571428574</v>
      </c>
      <c r="O137" s="36" t="s">
        <v>20</v>
      </c>
      <c r="P137" s="24">
        <v>44303</v>
      </c>
      <c r="Q137" s="36">
        <v>67</v>
      </c>
      <c r="R137" s="35" t="s">
        <v>10</v>
      </c>
      <c r="S137" s="24">
        <v>44330</v>
      </c>
      <c r="T137" s="36">
        <v>94</v>
      </c>
      <c r="U137" s="48"/>
      <c r="V137" s="125" t="s">
        <v>19</v>
      </c>
      <c r="W137" s="126"/>
      <c r="X137" s="29">
        <v>1470.7738571428574</v>
      </c>
      <c r="Y137" s="36" t="s">
        <v>20</v>
      </c>
      <c r="Z137" s="24">
        <v>44301</v>
      </c>
      <c r="AA137" s="36">
        <v>65</v>
      </c>
      <c r="AB137" s="35" t="s">
        <v>10</v>
      </c>
      <c r="AC137" s="24">
        <v>44325</v>
      </c>
      <c r="AD137" s="36">
        <v>89</v>
      </c>
      <c r="AE137" s="48"/>
      <c r="AF137" s="125" t="s">
        <v>19</v>
      </c>
      <c r="AG137" s="126"/>
      <c r="AH137" s="29">
        <v>1470.7738571428574</v>
      </c>
      <c r="AI137" s="36" t="s">
        <v>20</v>
      </c>
      <c r="AJ137" s="24">
        <v>44310</v>
      </c>
      <c r="AK137" s="36">
        <v>74</v>
      </c>
      <c r="AL137" s="35" t="s">
        <v>10</v>
      </c>
      <c r="AM137" s="24">
        <v>44343</v>
      </c>
      <c r="AN137" s="36">
        <v>107</v>
      </c>
      <c r="AO137" s="48"/>
      <c r="AP137" s="125" t="s">
        <v>19</v>
      </c>
      <c r="AQ137" s="126"/>
      <c r="AR137" s="29">
        <v>1470.7738571428574</v>
      </c>
      <c r="AS137" s="36" t="s">
        <v>20</v>
      </c>
      <c r="AT137" s="24">
        <v>44289</v>
      </c>
      <c r="AU137" s="36">
        <v>53</v>
      </c>
      <c r="AV137" s="35" t="s">
        <v>10</v>
      </c>
      <c r="AW137" s="24">
        <v>44309</v>
      </c>
      <c r="AX137" s="36">
        <v>73</v>
      </c>
      <c r="AZ137" s="125" t="s">
        <v>19</v>
      </c>
      <c r="BA137" s="126"/>
      <c r="BB137" s="29">
        <v>1470.7738571428574</v>
      </c>
      <c r="BC137" s="36" t="s">
        <v>20</v>
      </c>
      <c r="BD137" s="24">
        <v>44287</v>
      </c>
      <c r="BE137" s="36">
        <v>51</v>
      </c>
      <c r="BF137" s="35" t="s">
        <v>10</v>
      </c>
      <c r="BG137" s="24">
        <v>44297</v>
      </c>
      <c r="BH137" s="36">
        <v>61</v>
      </c>
    </row>
    <row r="138" spans="1:60" x14ac:dyDescent="0.2">
      <c r="A138" s="3">
        <v>137</v>
      </c>
      <c r="B138" s="73">
        <v>44319</v>
      </c>
      <c r="C138" s="42"/>
      <c r="D138" s="42" t="str">
        <f t="shared" ca="1" si="6"/>
        <v>NA</v>
      </c>
      <c r="E138" s="75" t="str">
        <f t="shared" ca="1" si="8"/>
        <v>NA</v>
      </c>
      <c r="F138" s="70"/>
      <c r="G138" s="72" t="str">
        <f ca="1">IF(B137&lt;TODAY(), AVERAGE(A$9:A138), "NA")</f>
        <v>NA</v>
      </c>
      <c r="H138" s="75" t="str">
        <f ca="1">IF(B137&lt;TODAY(), AVERAGE(E$9:E138), "NA")</f>
        <v>NA</v>
      </c>
      <c r="I138" s="82" t="str">
        <f ca="1">IF(B137&lt;TODAY(), (SUMPRODUCT(A$9:A138,E$9:E138) - G138*SUM(E$9:E138) - H138*SUM(A$9:A138) + (A138-7)*G138*H138)/(SUMPRODUCT(A$9:A138,A$9:A138) - 2*G138*SUM(A$9:A138) + (A138-7)*G138*G138), "NA")</f>
        <v>NA</v>
      </c>
      <c r="J138" s="95" t="str">
        <f t="shared" ca="1" si="7"/>
        <v>NA</v>
      </c>
      <c r="L138" s="120" t="s">
        <v>130</v>
      </c>
      <c r="M138" s="121"/>
      <c r="N138" s="38">
        <v>53</v>
      </c>
      <c r="O138" s="105" t="s">
        <v>21</v>
      </c>
      <c r="P138" s="106">
        <v>44390</v>
      </c>
      <c r="Q138" s="105">
        <v>154</v>
      </c>
      <c r="R138" s="107" t="s">
        <v>8</v>
      </c>
      <c r="S138" s="106">
        <v>44439</v>
      </c>
      <c r="T138" s="105">
        <v>203</v>
      </c>
      <c r="U138" s="109"/>
      <c r="V138" s="120" t="s">
        <v>128</v>
      </c>
      <c r="W138" s="121"/>
      <c r="X138" s="38">
        <v>1555.6473509977541</v>
      </c>
      <c r="Y138" s="105" t="s">
        <v>21</v>
      </c>
      <c r="Z138" s="106">
        <v>44384</v>
      </c>
      <c r="AA138" s="105">
        <v>148</v>
      </c>
      <c r="AB138" s="107" t="s">
        <v>8</v>
      </c>
      <c r="AC138" s="106">
        <v>44431</v>
      </c>
      <c r="AD138" s="105">
        <v>195</v>
      </c>
      <c r="AE138" s="109"/>
      <c r="AF138" s="120" t="s">
        <v>128</v>
      </c>
      <c r="AG138" s="121"/>
      <c r="AH138" s="38">
        <v>1250</v>
      </c>
      <c r="AI138" s="105" t="s">
        <v>21</v>
      </c>
      <c r="AJ138" s="106">
        <v>44419</v>
      </c>
      <c r="AK138" s="105">
        <v>183</v>
      </c>
      <c r="AL138" s="107" t="s">
        <v>8</v>
      </c>
      <c r="AM138" s="106">
        <v>44479</v>
      </c>
      <c r="AN138" s="105">
        <v>243</v>
      </c>
      <c r="AO138" s="109"/>
      <c r="AP138" s="120" t="s">
        <v>128</v>
      </c>
      <c r="AQ138" s="121"/>
      <c r="AR138" s="38">
        <v>2000</v>
      </c>
      <c r="AS138" s="105" t="s">
        <v>21</v>
      </c>
      <c r="AT138" s="106">
        <v>44355</v>
      </c>
      <c r="AU138" s="105">
        <v>119</v>
      </c>
      <c r="AV138" s="107" t="s">
        <v>8</v>
      </c>
      <c r="AW138" s="106">
        <v>44389</v>
      </c>
      <c r="AX138" s="105">
        <v>153</v>
      </c>
      <c r="AY138" s="108"/>
      <c r="AZ138" s="120" t="s">
        <v>128</v>
      </c>
      <c r="BA138" s="121"/>
      <c r="BB138" s="38">
        <v>3000</v>
      </c>
      <c r="BC138" s="105" t="s">
        <v>21</v>
      </c>
      <c r="BD138" s="106">
        <v>44329</v>
      </c>
      <c r="BE138" s="105">
        <v>93</v>
      </c>
      <c r="BF138" s="107" t="s">
        <v>8</v>
      </c>
      <c r="BG138" s="106">
        <v>44352</v>
      </c>
      <c r="BH138" s="105">
        <v>116</v>
      </c>
    </row>
    <row r="139" spans="1:60" x14ac:dyDescent="0.2">
      <c r="A139" s="3">
        <v>138</v>
      </c>
      <c r="B139" s="73">
        <v>44320</v>
      </c>
      <c r="C139" s="42"/>
      <c r="D139" s="42" t="str">
        <f t="shared" ca="1" si="6"/>
        <v>NA</v>
      </c>
      <c r="E139" s="75" t="str">
        <f t="shared" ca="1" si="8"/>
        <v>NA</v>
      </c>
      <c r="F139" s="70"/>
      <c r="G139" s="72" t="str">
        <f ca="1">IF(B138&lt;TODAY(), AVERAGE(A$9:A139), "NA")</f>
        <v>NA</v>
      </c>
      <c r="H139" s="75" t="str">
        <f ca="1">IF(B138&lt;TODAY(), AVERAGE(E$9:E139), "NA")</f>
        <v>NA</v>
      </c>
      <c r="I139" s="82" t="str">
        <f ca="1">IF(B138&lt;TODAY(), (SUMPRODUCT(A$9:A139,E$9:E139) - G139*SUM(E$9:E139) - H139*SUM(A$9:A139) + (A139-7)*G139*H139)/(SUMPRODUCT(A$9:A139,A$9:A139) - 2*G139*SUM(A$9:A139) + (A139-7)*G139*G139), "NA")</f>
        <v>NA</v>
      </c>
      <c r="J139" s="95" t="str">
        <f t="shared" ca="1" si="7"/>
        <v>NA</v>
      </c>
      <c r="L139" s="125" t="s">
        <v>131</v>
      </c>
      <c r="M139" s="126"/>
      <c r="N139" s="97">
        <v>32.573974882163803</v>
      </c>
      <c r="O139" s="36" t="s">
        <v>22</v>
      </c>
      <c r="P139" s="24">
        <v>44479</v>
      </c>
      <c r="Q139" s="36">
        <v>243</v>
      </c>
      <c r="R139" s="35" t="s">
        <v>9</v>
      </c>
      <c r="S139" s="24">
        <v>44550</v>
      </c>
      <c r="T139" s="36">
        <v>314</v>
      </c>
      <c r="U139" s="48"/>
      <c r="V139" s="125" t="s">
        <v>129</v>
      </c>
      <c r="W139" s="126"/>
      <c r="X139" s="38">
        <v>0</v>
      </c>
      <c r="Y139" s="36" t="s">
        <v>22</v>
      </c>
      <c r="Z139" s="24">
        <v>44467</v>
      </c>
      <c r="AA139" s="36">
        <v>231</v>
      </c>
      <c r="AB139" s="35" t="s">
        <v>9</v>
      </c>
      <c r="AC139" s="24">
        <v>44535</v>
      </c>
      <c r="AD139" s="36">
        <v>299</v>
      </c>
      <c r="AE139" s="48"/>
      <c r="AF139" s="125" t="s">
        <v>129</v>
      </c>
      <c r="AG139" s="126"/>
      <c r="AH139" s="38">
        <v>0</v>
      </c>
      <c r="AI139" s="36" t="s">
        <v>22</v>
      </c>
      <c r="AJ139" s="24">
        <v>44522</v>
      </c>
      <c r="AK139" s="36">
        <v>286</v>
      </c>
      <c r="AL139" s="35" t="s">
        <v>9</v>
      </c>
      <c r="AM139" s="24">
        <v>44605</v>
      </c>
      <c r="AN139" s="36">
        <v>369</v>
      </c>
      <c r="AO139" s="48"/>
      <c r="AP139" s="125" t="s">
        <v>129</v>
      </c>
      <c r="AQ139" s="126"/>
      <c r="AR139" s="38">
        <v>14</v>
      </c>
      <c r="AS139" s="36" t="s">
        <v>22</v>
      </c>
      <c r="AT139" s="24">
        <v>44419</v>
      </c>
      <c r="AU139" s="36">
        <v>183</v>
      </c>
      <c r="AV139" s="35" t="s">
        <v>9</v>
      </c>
      <c r="AW139" s="24">
        <v>44473</v>
      </c>
      <c r="AX139" s="36">
        <v>237</v>
      </c>
      <c r="AZ139" s="125" t="s">
        <v>129</v>
      </c>
      <c r="BA139" s="126"/>
      <c r="BB139" s="38">
        <v>45</v>
      </c>
      <c r="BC139" s="36" t="s">
        <v>22</v>
      </c>
      <c r="BD139" s="24">
        <v>44371</v>
      </c>
      <c r="BE139" s="36">
        <v>135</v>
      </c>
      <c r="BF139" s="35" t="s">
        <v>9</v>
      </c>
      <c r="BG139" s="24">
        <v>44406</v>
      </c>
      <c r="BH139" s="36">
        <v>170</v>
      </c>
    </row>
    <row r="140" spans="1:60" x14ac:dyDescent="0.2">
      <c r="A140" s="3">
        <v>139</v>
      </c>
      <c r="B140" s="73">
        <v>44321</v>
      </c>
      <c r="C140" s="42"/>
      <c r="D140" s="42" t="str">
        <f t="shared" ca="1" si="6"/>
        <v>NA</v>
      </c>
      <c r="E140" s="75" t="str">
        <f t="shared" ca="1" si="8"/>
        <v>NA</v>
      </c>
      <c r="F140" s="70"/>
      <c r="G140" s="72" t="str">
        <f ca="1">IF(B139&lt;TODAY(), AVERAGE(A$9:A140), "NA")</f>
        <v>NA</v>
      </c>
      <c r="H140" s="75" t="str">
        <f ca="1">IF(B139&lt;TODAY(), AVERAGE(E$9:E140), "NA")</f>
        <v>NA</v>
      </c>
      <c r="I140" s="82" t="str">
        <f ca="1">IF(B139&lt;TODAY(), (SUMPRODUCT(A$9:A140,E$9:E140) - G140*SUM(E$9:E140) - H140*SUM(A$9:A140) + (A140-7)*G140*H140)/(SUMPRODUCT(A$9:A140,A$9:A140) - 2*G140*SUM(A$9:A140) + (A140-7)*G140*G140), "NA")</f>
        <v>NA</v>
      </c>
      <c r="J140" s="95" t="str">
        <f t="shared" ca="1" si="7"/>
        <v>NA</v>
      </c>
      <c r="L140" s="122" t="s">
        <v>132</v>
      </c>
      <c r="M140" s="123"/>
      <c r="N140" s="98">
        <v>-170.77331775692767</v>
      </c>
      <c r="O140" s="19" t="s">
        <v>40</v>
      </c>
      <c r="P140" s="25">
        <v>44273</v>
      </c>
      <c r="Q140" s="37">
        <v>37</v>
      </c>
      <c r="R140" s="27" t="s">
        <v>26</v>
      </c>
      <c r="S140" s="25">
        <v>44665</v>
      </c>
      <c r="T140" s="37">
        <v>429</v>
      </c>
      <c r="U140" s="48"/>
      <c r="V140" s="122" t="s">
        <v>133</v>
      </c>
      <c r="W140" s="123"/>
      <c r="X140" s="19">
        <v>1555.6473509977541</v>
      </c>
      <c r="Y140" s="19" t="s">
        <v>40</v>
      </c>
      <c r="Z140" s="25">
        <v>44271</v>
      </c>
      <c r="AA140" s="37">
        <v>35</v>
      </c>
      <c r="AB140" s="27" t="s">
        <v>26</v>
      </c>
      <c r="AC140" s="25">
        <v>44640</v>
      </c>
      <c r="AD140" s="37">
        <v>404</v>
      </c>
      <c r="AE140" s="48"/>
      <c r="AF140" s="122" t="s">
        <v>133</v>
      </c>
      <c r="AG140" s="123"/>
      <c r="AH140" s="19">
        <v>1250</v>
      </c>
      <c r="AI140" s="19" t="s">
        <v>40</v>
      </c>
      <c r="AJ140" s="25">
        <v>44280</v>
      </c>
      <c r="AK140" s="37">
        <v>44</v>
      </c>
      <c r="AL140" s="27" t="s">
        <v>26</v>
      </c>
      <c r="AM140" s="25">
        <v>44735</v>
      </c>
      <c r="AN140" s="37">
        <v>499</v>
      </c>
      <c r="AO140" s="48"/>
      <c r="AP140" s="122" t="s">
        <v>133</v>
      </c>
      <c r="AQ140" s="123"/>
      <c r="AR140" s="19">
        <v>1555.6473509977541</v>
      </c>
      <c r="AS140" s="19" t="s">
        <v>40</v>
      </c>
      <c r="AT140" s="25">
        <v>44265</v>
      </c>
      <c r="AU140" s="37">
        <v>29</v>
      </c>
      <c r="AV140" s="27" t="s">
        <v>26</v>
      </c>
      <c r="AW140" s="25">
        <v>44557</v>
      </c>
      <c r="AX140" s="37">
        <v>321</v>
      </c>
      <c r="AZ140" s="122" t="s">
        <v>133</v>
      </c>
      <c r="BA140" s="123"/>
      <c r="BB140" s="19">
        <v>1555.6473509977541</v>
      </c>
      <c r="BC140" s="19" t="s">
        <v>40</v>
      </c>
      <c r="BD140" s="25">
        <v>44263</v>
      </c>
      <c r="BE140" s="37">
        <v>27</v>
      </c>
      <c r="BF140" s="27" t="s">
        <v>26</v>
      </c>
      <c r="BG140" s="25">
        <v>44462</v>
      </c>
      <c r="BH140" s="37">
        <v>226</v>
      </c>
    </row>
    <row r="141" spans="1:60" x14ac:dyDescent="0.2">
      <c r="A141" s="3">
        <v>140</v>
      </c>
      <c r="B141" s="73">
        <v>44322</v>
      </c>
      <c r="C141" s="42"/>
      <c r="D141" s="42" t="str">
        <f t="shared" ca="1" si="6"/>
        <v>NA</v>
      </c>
      <c r="E141" s="75" t="str">
        <f t="shared" ca="1" si="8"/>
        <v>NA</v>
      </c>
      <c r="F141" s="70"/>
      <c r="G141" s="72" t="str">
        <f ca="1">IF(B140&lt;TODAY(), AVERAGE(A$9:A141), "NA")</f>
        <v>NA</v>
      </c>
      <c r="H141" s="75" t="str">
        <f ca="1">IF(B140&lt;TODAY(), AVERAGE(E$9:E141), "NA")</f>
        <v>NA</v>
      </c>
      <c r="I141" s="82" t="str">
        <f ca="1">IF(B140&lt;TODAY(), (SUMPRODUCT(A$9:A141,E$9:E141) - G141*SUM(E$9:E141) - H141*SUM(A$9:A141) + (A141-7)*G141*H141)/(SUMPRODUCT(A$9:A141,A$9:A141) - 2*G141*SUM(A$9:A141) + (A141-7)*G141*G141), "NA")</f>
        <v>NA</v>
      </c>
      <c r="J141" s="95" t="str">
        <f t="shared" ca="1" si="7"/>
        <v>NA</v>
      </c>
      <c r="L141" s="101"/>
      <c r="M141" s="101"/>
      <c r="N141" s="101"/>
      <c r="O141" s="101"/>
      <c r="P141" s="101"/>
      <c r="Q141" s="101"/>
      <c r="R141" s="101"/>
      <c r="S141" s="101"/>
      <c r="T141" s="101"/>
      <c r="U141" s="94"/>
      <c r="W141" s="101"/>
      <c r="X141" s="101"/>
      <c r="Y141" s="101"/>
      <c r="Z141" s="101"/>
      <c r="AA141" s="101"/>
      <c r="AB141" s="101"/>
      <c r="AC141" s="101"/>
      <c r="AD141" s="101"/>
      <c r="AE141" s="101"/>
      <c r="AG141" s="101"/>
      <c r="AH141" s="101"/>
      <c r="AI141" s="101"/>
      <c r="AJ141" s="101"/>
      <c r="AK141" s="101"/>
      <c r="AL141" s="101"/>
      <c r="AM141" s="101"/>
      <c r="AN141" s="101"/>
      <c r="AO141" s="101"/>
      <c r="AQ141" s="60"/>
      <c r="AR141" s="60"/>
      <c r="AS141" s="60"/>
      <c r="AT141" s="60"/>
      <c r="AU141" s="60"/>
      <c r="AV141" s="60"/>
      <c r="AW141" s="60"/>
      <c r="AX141" s="60"/>
      <c r="AY141" s="60"/>
      <c r="BA141" s="60"/>
      <c r="BB141" s="60"/>
      <c r="BC141" s="60"/>
      <c r="BD141" s="60"/>
      <c r="BE141" s="60"/>
      <c r="BF141" s="60"/>
      <c r="BG141" s="60"/>
      <c r="BH141" s="60"/>
    </row>
    <row r="142" spans="1:60" x14ac:dyDescent="0.2">
      <c r="A142" s="3">
        <v>141</v>
      </c>
      <c r="B142" s="73">
        <v>44323</v>
      </c>
      <c r="C142" s="42"/>
      <c r="D142" s="42" t="str">
        <f t="shared" ca="1" si="6"/>
        <v>NA</v>
      </c>
      <c r="E142" s="75" t="str">
        <f t="shared" ca="1" si="8"/>
        <v>NA</v>
      </c>
      <c r="F142" s="70"/>
      <c r="G142" s="72" t="str">
        <f ca="1">IF(B141&lt;TODAY(), AVERAGE(A$9:A142), "NA")</f>
        <v>NA</v>
      </c>
      <c r="H142" s="75" t="str">
        <f ca="1">IF(B141&lt;TODAY(), AVERAGE(E$9:E142), "NA")</f>
        <v>NA</v>
      </c>
      <c r="I142" s="82" t="str">
        <f ca="1">IF(B141&lt;TODAY(), (SUMPRODUCT(A$9:A142,E$9:E142) - G142*SUM(E$9:E142) - H142*SUM(A$9:A142) + (A142-7)*G142*H142)/(SUMPRODUCT(A$9:A142,A$9:A142) - 2*G142*SUM(A$9:A142) + (A142-7)*G142*G142), "NA")</f>
        <v>NA</v>
      </c>
      <c r="J142" s="95" t="str">
        <f t="shared" ca="1" si="7"/>
        <v>NA</v>
      </c>
      <c r="L142" s="127" t="str">
        <f>CONCATENATE("Vaccination schedule based on 7 day average daily doses given as of ", MONTH(N144-1), "/", DAY(N144-1), "/", YEAR(N144-1))</f>
        <v>Vaccination schedule based on 7 day average daily doses given as of 2/7/2021</v>
      </c>
      <c r="M142" s="127"/>
      <c r="N142" s="127"/>
      <c r="O142" s="127"/>
      <c r="P142" s="127"/>
      <c r="Q142" s="127"/>
      <c r="R142" s="127"/>
      <c r="S142" s="127"/>
      <c r="T142" s="127"/>
      <c r="U142" s="90"/>
      <c r="V142" s="127" t="str">
        <f>CONCATENATE("Vaccination schedule based on hitting the predicted average of ", FIXED(1000*X146, -3), " doses per day as of ",  MONTH(N144-1), "/", DAY(N144-1), "/", YEAR(N144-1))</f>
        <v>Vaccination schedule based on hitting the predicted average of 1,531,000 doses per day as of 2/7/2021</v>
      </c>
      <c r="W142" s="127"/>
      <c r="X142" s="127"/>
      <c r="Y142" s="127"/>
      <c r="Z142" s="127"/>
      <c r="AA142" s="127"/>
      <c r="AB142" s="127"/>
      <c r="AC142" s="127"/>
      <c r="AD142" s="127"/>
      <c r="AE142" s="100"/>
      <c r="AF142" s="127" t="str">
        <f>CONCATENATE("Vaccination schedule based on hitting target of ", FIXED(1000*AH146,0), " doses per day")</f>
        <v>Vaccination schedule based on hitting target of 1,250,000 doses per day</v>
      </c>
      <c r="AG142" s="127"/>
      <c r="AH142" s="127"/>
      <c r="AI142" s="127"/>
      <c r="AJ142" s="127"/>
      <c r="AK142" s="127"/>
      <c r="AL142" s="127"/>
      <c r="AM142" s="127"/>
      <c r="AN142" s="127"/>
      <c r="AO142" s="100"/>
      <c r="AP142" s="127" t="str">
        <f>CONCATENATE("Vaccination schedule based on hitting target of ", FIXED(1000*AR146,0), " doses per day")</f>
        <v>Vaccination schedule based on hitting target of 2,000,000 doses per day</v>
      </c>
      <c r="AQ142" s="127"/>
      <c r="AR142" s="127"/>
      <c r="AS142" s="127"/>
      <c r="AT142" s="127"/>
      <c r="AU142" s="127"/>
      <c r="AV142" s="127"/>
      <c r="AW142" s="127"/>
      <c r="AX142" s="127"/>
      <c r="AZ142" s="127" t="str">
        <f>CONCATENATE("Vaccination schedule based on hitting target of ", FIXED(1000*BB146,0), " doses per day")</f>
        <v>Vaccination schedule based on hitting target of 3,000,000 doses per day</v>
      </c>
      <c r="BA142" s="127"/>
      <c r="BB142" s="127"/>
      <c r="BC142" s="127"/>
      <c r="BD142" s="127"/>
      <c r="BE142" s="127"/>
      <c r="BF142" s="127"/>
      <c r="BG142" s="127"/>
      <c r="BH142" s="127"/>
    </row>
    <row r="143" spans="1:60" x14ac:dyDescent="0.2">
      <c r="A143" s="3">
        <v>142</v>
      </c>
      <c r="B143" s="73">
        <v>44324</v>
      </c>
      <c r="C143" s="42"/>
      <c r="D143" s="42" t="str">
        <f t="shared" ca="1" si="6"/>
        <v>NA</v>
      </c>
      <c r="E143" s="75" t="str">
        <f t="shared" ca="1" si="8"/>
        <v>NA</v>
      </c>
      <c r="F143" s="70"/>
      <c r="G143" s="72" t="str">
        <f ca="1">IF(B142&lt;TODAY(), AVERAGE(A$9:A143), "NA")</f>
        <v>NA</v>
      </c>
      <c r="H143" s="75" t="str">
        <f ca="1">IF(B142&lt;TODAY(), AVERAGE(E$9:E143), "NA")</f>
        <v>NA</v>
      </c>
      <c r="I143" s="82" t="str">
        <f ca="1">IF(B142&lt;TODAY(), (SUMPRODUCT(A$9:A143,E$9:E143) - G143*SUM(E$9:E143) - H143*SUM(A$9:A143) + (A143-7)*G143*H143)/(SUMPRODUCT(A$9:A143,A$9:A143) - 2*G143*SUM(A$9:A143) + (A143-7)*G143*G143), "NA")</f>
        <v>NA</v>
      </c>
      <c r="J143" s="95" t="str">
        <f t="shared" ca="1" si="7"/>
        <v>NA</v>
      </c>
      <c r="L143" s="134" t="s">
        <v>36</v>
      </c>
      <c r="M143" s="135"/>
      <c r="N143" s="136"/>
      <c r="O143" s="31" t="s">
        <v>7</v>
      </c>
      <c r="P143" s="32" t="s">
        <v>17</v>
      </c>
      <c r="Q143" s="33" t="s">
        <v>18</v>
      </c>
      <c r="R143" s="31" t="s">
        <v>7</v>
      </c>
      <c r="S143" s="32" t="s">
        <v>17</v>
      </c>
      <c r="T143" s="33" t="s">
        <v>18</v>
      </c>
      <c r="U143" s="48"/>
      <c r="V143" s="128" t="s">
        <v>36</v>
      </c>
      <c r="W143" s="129"/>
      <c r="X143" s="130"/>
      <c r="Y143" s="33" t="s">
        <v>7</v>
      </c>
      <c r="Z143" s="32" t="s">
        <v>17</v>
      </c>
      <c r="AA143" s="33" t="s">
        <v>18</v>
      </c>
      <c r="AB143" s="31" t="s">
        <v>7</v>
      </c>
      <c r="AC143" s="32" t="s">
        <v>17</v>
      </c>
      <c r="AD143" s="33" t="s">
        <v>18</v>
      </c>
      <c r="AE143" s="48"/>
      <c r="AF143" s="128" t="s">
        <v>36</v>
      </c>
      <c r="AG143" s="129"/>
      <c r="AH143" s="130"/>
      <c r="AI143" s="33" t="s">
        <v>7</v>
      </c>
      <c r="AJ143" s="32" t="s">
        <v>17</v>
      </c>
      <c r="AK143" s="33" t="s">
        <v>18</v>
      </c>
      <c r="AL143" s="31" t="s">
        <v>7</v>
      </c>
      <c r="AM143" s="32" t="s">
        <v>17</v>
      </c>
      <c r="AN143" s="33" t="s">
        <v>18</v>
      </c>
      <c r="AO143" s="48"/>
      <c r="AP143" s="128" t="s">
        <v>36</v>
      </c>
      <c r="AQ143" s="129"/>
      <c r="AR143" s="130"/>
      <c r="AS143" s="33" t="s">
        <v>7</v>
      </c>
      <c r="AT143" s="32" t="s">
        <v>17</v>
      </c>
      <c r="AU143" s="33" t="s">
        <v>18</v>
      </c>
      <c r="AV143" s="31" t="s">
        <v>7</v>
      </c>
      <c r="AW143" s="32" t="s">
        <v>17</v>
      </c>
      <c r="AX143" s="33" t="s">
        <v>18</v>
      </c>
      <c r="AZ143" s="128" t="s">
        <v>36</v>
      </c>
      <c r="BA143" s="129"/>
      <c r="BB143" s="130"/>
      <c r="BC143" s="33" t="s">
        <v>7</v>
      </c>
      <c r="BD143" s="32" t="s">
        <v>17</v>
      </c>
      <c r="BE143" s="33" t="s">
        <v>18</v>
      </c>
      <c r="BF143" s="31" t="s">
        <v>7</v>
      </c>
      <c r="BG143" s="32" t="s">
        <v>17</v>
      </c>
      <c r="BH143" s="33" t="s">
        <v>18</v>
      </c>
    </row>
    <row r="144" spans="1:60" x14ac:dyDescent="0.2">
      <c r="A144" s="3">
        <v>143</v>
      </c>
      <c r="B144" s="73">
        <v>44325</v>
      </c>
      <c r="C144" s="42"/>
      <c r="D144" s="42" t="str">
        <f t="shared" ca="1" si="6"/>
        <v>NA</v>
      </c>
      <c r="E144" s="75" t="str">
        <f t="shared" ca="1" si="8"/>
        <v>NA</v>
      </c>
      <c r="F144" s="70"/>
      <c r="G144" s="72" t="str">
        <f ca="1">IF(B143&lt;TODAY(), AVERAGE(A$9:A144), "NA")</f>
        <v>NA</v>
      </c>
      <c r="H144" s="75" t="str">
        <f ca="1">IF(B143&lt;TODAY(), AVERAGE(E$9:E144), "NA")</f>
        <v>NA</v>
      </c>
      <c r="I144" s="82" t="str">
        <f ca="1">IF(B143&lt;TODAY(), (SUMPRODUCT(A$9:A144,E$9:E144) - G144*SUM(E$9:E144) - H144*SUM(A$9:A144) + (A144-7)*G144*H144)/(SUMPRODUCT(A$9:A144,A$9:A144) - 2*G144*SUM(A$9:A144) + (A144-7)*G144*G144), "NA")</f>
        <v>NA</v>
      </c>
      <c r="J144" s="95" t="str">
        <f t="shared" ca="1" si="7"/>
        <v>NA</v>
      </c>
      <c r="L144" s="131" t="s">
        <v>3</v>
      </c>
      <c r="M144" s="132"/>
      <c r="N144" s="28">
        <v>44235</v>
      </c>
      <c r="O144" s="99" t="s">
        <v>38</v>
      </c>
      <c r="P144" s="26">
        <v>44249</v>
      </c>
      <c r="Q144" s="34">
        <v>14</v>
      </c>
      <c r="R144" s="52" t="s">
        <v>39</v>
      </c>
      <c r="S144" s="26">
        <v>44260</v>
      </c>
      <c r="T144" s="34">
        <v>25</v>
      </c>
      <c r="U144" s="48"/>
      <c r="V144" s="131" t="s">
        <v>3</v>
      </c>
      <c r="W144" s="132"/>
      <c r="X144" s="28">
        <v>44235</v>
      </c>
      <c r="Y144" s="99" t="s">
        <v>38</v>
      </c>
      <c r="Z144" s="26">
        <v>44249</v>
      </c>
      <c r="AA144" s="34">
        <v>14</v>
      </c>
      <c r="AB144" s="52" t="s">
        <v>39</v>
      </c>
      <c r="AC144" s="26">
        <v>44260</v>
      </c>
      <c r="AD144" s="34">
        <v>25</v>
      </c>
      <c r="AE144" s="48"/>
      <c r="AF144" s="131" t="s">
        <v>3</v>
      </c>
      <c r="AG144" s="132"/>
      <c r="AH144" s="28">
        <v>44235</v>
      </c>
      <c r="AI144" s="99" t="s">
        <v>38</v>
      </c>
      <c r="AJ144" s="26">
        <v>44249</v>
      </c>
      <c r="AK144" s="34">
        <v>14</v>
      </c>
      <c r="AL144" s="52" t="s">
        <v>39</v>
      </c>
      <c r="AM144" s="26">
        <v>44261</v>
      </c>
      <c r="AN144" s="34">
        <v>26</v>
      </c>
      <c r="AO144" s="48"/>
      <c r="AP144" s="131" t="s">
        <v>3</v>
      </c>
      <c r="AQ144" s="132"/>
      <c r="AR144" s="28">
        <v>44235</v>
      </c>
      <c r="AS144" s="99" t="s">
        <v>38</v>
      </c>
      <c r="AT144" s="26">
        <v>44249</v>
      </c>
      <c r="AU144" s="34">
        <v>14</v>
      </c>
      <c r="AV144" s="52" t="s">
        <v>39</v>
      </c>
      <c r="AW144" s="26">
        <v>44260</v>
      </c>
      <c r="AX144" s="34">
        <v>25</v>
      </c>
      <c r="AZ144" s="131" t="s">
        <v>3</v>
      </c>
      <c r="BA144" s="132"/>
      <c r="BB144" s="28">
        <v>44235</v>
      </c>
      <c r="BC144" s="99" t="s">
        <v>38</v>
      </c>
      <c r="BD144" s="26">
        <v>44249</v>
      </c>
      <c r="BE144" s="34">
        <v>14</v>
      </c>
      <c r="BF144" s="52" t="s">
        <v>39</v>
      </c>
      <c r="BG144" s="26">
        <v>44260</v>
      </c>
      <c r="BH144" s="34">
        <v>25</v>
      </c>
    </row>
    <row r="145" spans="1:60" x14ac:dyDescent="0.2">
      <c r="A145" s="3">
        <v>144</v>
      </c>
      <c r="B145" s="73">
        <v>44326</v>
      </c>
      <c r="C145" s="42"/>
      <c r="D145" s="42" t="str">
        <f t="shared" ca="1" si="6"/>
        <v>NA</v>
      </c>
      <c r="E145" s="75" t="str">
        <f t="shared" ca="1" si="8"/>
        <v>NA</v>
      </c>
      <c r="F145" s="70"/>
      <c r="G145" s="72" t="str">
        <f ca="1">IF(B144&lt;TODAY(), AVERAGE(A$9:A145), "NA")</f>
        <v>NA</v>
      </c>
      <c r="H145" s="75" t="str">
        <f ca="1">IF(B144&lt;TODAY(), AVERAGE(E$9:E145), "NA")</f>
        <v>NA</v>
      </c>
      <c r="I145" s="82" t="str">
        <f ca="1">IF(B144&lt;TODAY(), (SUMPRODUCT(A$9:A145,E$9:E145) - G145*SUM(E$9:E145) - H145*SUM(A$9:A145) + (A145-7)*G145*H145)/(SUMPRODUCT(A$9:A145,A$9:A145) - 2*G145*SUM(A$9:A145) + (A145-7)*G145*G145), "NA")</f>
        <v>NA</v>
      </c>
      <c r="J145" s="95" t="str">
        <f t="shared" ca="1" si="7"/>
        <v>NA</v>
      </c>
      <c r="L145" s="125" t="s">
        <v>19</v>
      </c>
      <c r="M145" s="126"/>
      <c r="N145" s="29">
        <v>1455.8151428571432</v>
      </c>
      <c r="O145" s="36" t="s">
        <v>20</v>
      </c>
      <c r="P145" s="24">
        <v>44304</v>
      </c>
      <c r="Q145" s="36">
        <v>69</v>
      </c>
      <c r="R145" s="35" t="s">
        <v>10</v>
      </c>
      <c r="S145" s="24">
        <v>44330</v>
      </c>
      <c r="T145" s="36">
        <v>95</v>
      </c>
      <c r="U145" s="48"/>
      <c r="V145" s="125" t="s">
        <v>19</v>
      </c>
      <c r="W145" s="126"/>
      <c r="X145" s="29">
        <v>1455.8151428571432</v>
      </c>
      <c r="Y145" s="36" t="s">
        <v>20</v>
      </c>
      <c r="Z145" s="24">
        <v>44302</v>
      </c>
      <c r="AA145" s="36">
        <v>67</v>
      </c>
      <c r="AB145" s="35" t="s">
        <v>10</v>
      </c>
      <c r="AC145" s="24">
        <v>44325</v>
      </c>
      <c r="AD145" s="36">
        <v>90</v>
      </c>
      <c r="AE145" s="48"/>
      <c r="AF145" s="125" t="s">
        <v>19</v>
      </c>
      <c r="AG145" s="126"/>
      <c r="AH145" s="29">
        <v>1455.8151428571432</v>
      </c>
      <c r="AI145" s="36" t="s">
        <v>20</v>
      </c>
      <c r="AJ145" s="24">
        <v>44310</v>
      </c>
      <c r="AK145" s="36">
        <v>75</v>
      </c>
      <c r="AL145" s="35" t="s">
        <v>10</v>
      </c>
      <c r="AM145" s="24">
        <v>44343</v>
      </c>
      <c r="AN145" s="36">
        <v>108</v>
      </c>
      <c r="AO145" s="48"/>
      <c r="AP145" s="125" t="s">
        <v>19</v>
      </c>
      <c r="AQ145" s="126"/>
      <c r="AR145" s="29">
        <v>1455.8151428571432</v>
      </c>
      <c r="AS145" s="36" t="s">
        <v>20</v>
      </c>
      <c r="AT145" s="24">
        <v>44289</v>
      </c>
      <c r="AU145" s="36">
        <v>54</v>
      </c>
      <c r="AV145" s="35" t="s">
        <v>10</v>
      </c>
      <c r="AW145" s="24">
        <v>44309</v>
      </c>
      <c r="AX145" s="36">
        <v>74</v>
      </c>
      <c r="AZ145" s="125" t="s">
        <v>19</v>
      </c>
      <c r="BA145" s="126"/>
      <c r="BB145" s="29">
        <v>1455.8151428571432</v>
      </c>
      <c r="BC145" s="36" t="s">
        <v>20</v>
      </c>
      <c r="BD145" s="24">
        <v>44287</v>
      </c>
      <c r="BE145" s="36">
        <v>52</v>
      </c>
      <c r="BF145" s="35" t="s">
        <v>10</v>
      </c>
      <c r="BG145" s="24">
        <v>44297</v>
      </c>
      <c r="BH145" s="36">
        <v>62</v>
      </c>
    </row>
    <row r="146" spans="1:60" x14ac:dyDescent="0.2">
      <c r="A146" s="3">
        <v>145</v>
      </c>
      <c r="B146" s="73">
        <v>44327</v>
      </c>
      <c r="C146" s="42"/>
      <c r="D146" s="42" t="str">
        <f t="shared" ca="1" si="6"/>
        <v>NA</v>
      </c>
      <c r="E146" s="75" t="str">
        <f t="shared" ca="1" si="8"/>
        <v>NA</v>
      </c>
      <c r="F146" s="70"/>
      <c r="G146" s="72" t="str">
        <f ca="1">IF(B145&lt;TODAY(), AVERAGE(A$9:A146), "NA")</f>
        <v>NA</v>
      </c>
      <c r="H146" s="75" t="str">
        <f ca="1">IF(B145&lt;TODAY(), AVERAGE(E$9:E146), "NA")</f>
        <v>NA</v>
      </c>
      <c r="I146" s="82" t="str">
        <f ca="1">IF(B145&lt;TODAY(), (SUMPRODUCT(A$9:A146,E$9:E146) - G146*SUM(E$9:E146) - H146*SUM(A$9:A146) + (A146-7)*G146*H146)/(SUMPRODUCT(A$9:A146,A$9:A146) - 2*G146*SUM(A$9:A146) + (A146-7)*G146*G146), "NA")</f>
        <v>NA</v>
      </c>
      <c r="J146" s="95" t="str">
        <f t="shared" ca="1" si="7"/>
        <v>NA</v>
      </c>
      <c r="L146" s="120" t="s">
        <v>130</v>
      </c>
      <c r="M146" s="121"/>
      <c r="N146" s="38">
        <v>52</v>
      </c>
      <c r="O146" s="105" t="s">
        <v>21</v>
      </c>
      <c r="P146" s="106">
        <v>44391</v>
      </c>
      <c r="Q146" s="105">
        <v>156</v>
      </c>
      <c r="R146" s="107" t="s">
        <v>8</v>
      </c>
      <c r="S146" s="106">
        <v>44440</v>
      </c>
      <c r="T146" s="105">
        <v>205</v>
      </c>
      <c r="U146" s="109"/>
      <c r="V146" s="120" t="s">
        <v>128</v>
      </c>
      <c r="W146" s="121"/>
      <c r="X146" s="38">
        <v>1530.6176866804703</v>
      </c>
      <c r="Y146" s="105" t="s">
        <v>21</v>
      </c>
      <c r="Z146" s="106">
        <v>44385</v>
      </c>
      <c r="AA146" s="105">
        <v>150</v>
      </c>
      <c r="AB146" s="107" t="s">
        <v>8</v>
      </c>
      <c r="AC146" s="106">
        <v>44433</v>
      </c>
      <c r="AD146" s="105">
        <v>198</v>
      </c>
      <c r="AE146" s="109"/>
      <c r="AF146" s="120" t="s">
        <v>128</v>
      </c>
      <c r="AG146" s="121"/>
      <c r="AH146" s="38">
        <v>1250</v>
      </c>
      <c r="AI146" s="105" t="s">
        <v>21</v>
      </c>
      <c r="AJ146" s="106">
        <v>44419</v>
      </c>
      <c r="AK146" s="105">
        <v>184</v>
      </c>
      <c r="AL146" s="107" t="s">
        <v>8</v>
      </c>
      <c r="AM146" s="106">
        <v>44479</v>
      </c>
      <c r="AN146" s="105">
        <v>244</v>
      </c>
      <c r="AO146" s="109"/>
      <c r="AP146" s="120" t="s">
        <v>128</v>
      </c>
      <c r="AQ146" s="121"/>
      <c r="AR146" s="38">
        <v>2000</v>
      </c>
      <c r="AS146" s="105" t="s">
        <v>21</v>
      </c>
      <c r="AT146" s="106">
        <v>44355</v>
      </c>
      <c r="AU146" s="105">
        <v>120</v>
      </c>
      <c r="AV146" s="107" t="s">
        <v>8</v>
      </c>
      <c r="AW146" s="106">
        <v>44389</v>
      </c>
      <c r="AX146" s="105">
        <v>154</v>
      </c>
      <c r="AY146" s="108"/>
      <c r="AZ146" s="120" t="s">
        <v>128</v>
      </c>
      <c r="BA146" s="121"/>
      <c r="BB146" s="38">
        <v>3000</v>
      </c>
      <c r="BC146" s="105" t="s">
        <v>21</v>
      </c>
      <c r="BD146" s="106">
        <v>44329</v>
      </c>
      <c r="BE146" s="105">
        <v>94</v>
      </c>
      <c r="BF146" s="107" t="s">
        <v>8</v>
      </c>
      <c r="BG146" s="106">
        <v>44352</v>
      </c>
      <c r="BH146" s="105">
        <v>117</v>
      </c>
    </row>
    <row r="147" spans="1:60" x14ac:dyDescent="0.2">
      <c r="A147" s="3">
        <v>146</v>
      </c>
      <c r="B147" s="73">
        <v>44328</v>
      </c>
      <c r="C147" s="42"/>
      <c r="D147" s="42" t="str">
        <f t="shared" ca="1" si="6"/>
        <v>NA</v>
      </c>
      <c r="E147" s="75" t="str">
        <f t="shared" ca="1" si="8"/>
        <v>NA</v>
      </c>
      <c r="F147" s="70"/>
      <c r="G147" s="72" t="str">
        <f ca="1">IF(B146&lt;TODAY(), AVERAGE(A$9:A147), "NA")</f>
        <v>NA</v>
      </c>
      <c r="H147" s="75" t="str">
        <f ca="1">IF(B146&lt;TODAY(), AVERAGE(E$9:E147), "NA")</f>
        <v>NA</v>
      </c>
      <c r="I147" s="82" t="str">
        <f ca="1">IF(B146&lt;TODAY(), (SUMPRODUCT(A$9:A147,E$9:E147) - G147*SUM(E$9:E147) - H147*SUM(A$9:A147) + (A147-7)*G147*H147)/(SUMPRODUCT(A$9:A147,A$9:A147) - 2*G147*SUM(A$9:A147) + (A147-7)*G147*G147), "NA")</f>
        <v>NA</v>
      </c>
      <c r="J147" s="95" t="str">
        <f t="shared" ca="1" si="7"/>
        <v>NA</v>
      </c>
      <c r="L147" s="125" t="s">
        <v>131</v>
      </c>
      <c r="M147" s="126"/>
      <c r="N147" s="97">
        <v>32.83116728778473</v>
      </c>
      <c r="O147" s="36" t="s">
        <v>22</v>
      </c>
      <c r="P147" s="24">
        <v>44481</v>
      </c>
      <c r="Q147" s="36">
        <v>246</v>
      </c>
      <c r="R147" s="35" t="s">
        <v>9</v>
      </c>
      <c r="S147" s="24">
        <v>44554</v>
      </c>
      <c r="T147" s="36">
        <v>319</v>
      </c>
      <c r="U147" s="48"/>
      <c r="V147" s="125" t="s">
        <v>129</v>
      </c>
      <c r="W147" s="126"/>
      <c r="X147" s="38">
        <v>0</v>
      </c>
      <c r="Y147" s="36" t="s">
        <v>22</v>
      </c>
      <c r="Z147" s="24">
        <v>44468</v>
      </c>
      <c r="AA147" s="36">
        <v>233</v>
      </c>
      <c r="AB147" s="35" t="s">
        <v>9</v>
      </c>
      <c r="AC147" s="24">
        <v>44538</v>
      </c>
      <c r="AD147" s="36">
        <v>303</v>
      </c>
      <c r="AE147" s="48"/>
      <c r="AF147" s="125" t="s">
        <v>129</v>
      </c>
      <c r="AG147" s="126"/>
      <c r="AH147" s="38">
        <v>0</v>
      </c>
      <c r="AI147" s="36" t="s">
        <v>22</v>
      </c>
      <c r="AJ147" s="24">
        <v>44522</v>
      </c>
      <c r="AK147" s="36">
        <v>287</v>
      </c>
      <c r="AL147" s="35" t="s">
        <v>9</v>
      </c>
      <c r="AM147" s="24">
        <v>44605</v>
      </c>
      <c r="AN147" s="36">
        <v>370</v>
      </c>
      <c r="AO147" s="48"/>
      <c r="AP147" s="125" t="s">
        <v>129</v>
      </c>
      <c r="AQ147" s="126"/>
      <c r="AR147" s="38">
        <v>15</v>
      </c>
      <c r="AS147" s="36" t="s">
        <v>22</v>
      </c>
      <c r="AT147" s="24">
        <v>44419</v>
      </c>
      <c r="AU147" s="36">
        <v>184</v>
      </c>
      <c r="AV147" s="35" t="s">
        <v>9</v>
      </c>
      <c r="AW147" s="24">
        <v>44473</v>
      </c>
      <c r="AX147" s="36">
        <v>238</v>
      </c>
      <c r="AZ147" s="125" t="s">
        <v>129</v>
      </c>
      <c r="BA147" s="126"/>
      <c r="BB147" s="38">
        <v>45</v>
      </c>
      <c r="BC147" s="36" t="s">
        <v>22</v>
      </c>
      <c r="BD147" s="24">
        <v>44371</v>
      </c>
      <c r="BE147" s="36">
        <v>136</v>
      </c>
      <c r="BF147" s="35" t="s">
        <v>9</v>
      </c>
      <c r="BG147" s="24">
        <v>44406</v>
      </c>
      <c r="BH147" s="36">
        <v>171</v>
      </c>
    </row>
    <row r="148" spans="1:60" x14ac:dyDescent="0.2">
      <c r="A148" s="3">
        <v>147</v>
      </c>
      <c r="B148" s="73">
        <v>44329</v>
      </c>
      <c r="C148" s="42"/>
      <c r="D148" s="42" t="str">
        <f t="shared" ca="1" si="6"/>
        <v>NA</v>
      </c>
      <c r="E148" s="75" t="str">
        <f t="shared" ca="1" si="8"/>
        <v>NA</v>
      </c>
      <c r="F148" s="70"/>
      <c r="G148" s="72" t="str">
        <f ca="1">IF(B147&lt;TODAY(), AVERAGE(A$9:A148), "NA")</f>
        <v>NA</v>
      </c>
      <c r="H148" s="75" t="str">
        <f ca="1">IF(B147&lt;TODAY(), AVERAGE(E$9:E148), "NA")</f>
        <v>NA</v>
      </c>
      <c r="I148" s="82" t="str">
        <f ca="1">IF(B147&lt;TODAY(), (SUMPRODUCT(A$9:A148,E$9:E148) - G148*SUM(E$9:E148) - H148*SUM(A$9:A148) + (A148-7)*G148*H148)/(SUMPRODUCT(A$9:A148,A$9:A148) - 2*G148*SUM(A$9:A148) + (A148-7)*G148*G148), "NA")</f>
        <v>NA</v>
      </c>
      <c r="J148" s="95" t="str">
        <f t="shared" ca="1" si="7"/>
        <v>NA</v>
      </c>
      <c r="L148" s="122" t="s">
        <v>132</v>
      </c>
      <c r="M148" s="123"/>
      <c r="N148" s="98">
        <v>-176.60301228433548</v>
      </c>
      <c r="O148" s="19" t="s">
        <v>40</v>
      </c>
      <c r="P148" s="25">
        <v>44273</v>
      </c>
      <c r="Q148" s="37">
        <v>38</v>
      </c>
      <c r="R148" s="27" t="s">
        <v>26</v>
      </c>
      <c r="S148" s="25">
        <v>44671</v>
      </c>
      <c r="T148" s="37">
        <v>436</v>
      </c>
      <c r="U148" s="48"/>
      <c r="V148" s="122" t="s">
        <v>133</v>
      </c>
      <c r="W148" s="123"/>
      <c r="X148" s="19">
        <v>1530.6176866804703</v>
      </c>
      <c r="Y148" s="19" t="s">
        <v>40</v>
      </c>
      <c r="Z148" s="25">
        <v>44271</v>
      </c>
      <c r="AA148" s="37">
        <v>36</v>
      </c>
      <c r="AB148" s="27" t="s">
        <v>26</v>
      </c>
      <c r="AC148" s="25">
        <v>44645</v>
      </c>
      <c r="AD148" s="37">
        <v>410</v>
      </c>
      <c r="AE148" s="48"/>
      <c r="AF148" s="122" t="s">
        <v>133</v>
      </c>
      <c r="AG148" s="123"/>
      <c r="AH148" s="19">
        <v>1250</v>
      </c>
      <c r="AI148" s="19" t="s">
        <v>40</v>
      </c>
      <c r="AJ148" s="25">
        <v>44280</v>
      </c>
      <c r="AK148" s="37">
        <v>45</v>
      </c>
      <c r="AL148" s="27" t="s">
        <v>26</v>
      </c>
      <c r="AM148" s="25">
        <v>44735</v>
      </c>
      <c r="AN148" s="37">
        <v>500</v>
      </c>
      <c r="AO148" s="48"/>
      <c r="AP148" s="122" t="s">
        <v>133</v>
      </c>
      <c r="AQ148" s="123"/>
      <c r="AR148" s="19">
        <v>1530.6176866804703</v>
      </c>
      <c r="AS148" s="19" t="s">
        <v>40</v>
      </c>
      <c r="AT148" s="25">
        <v>44264</v>
      </c>
      <c r="AU148" s="37">
        <v>29</v>
      </c>
      <c r="AV148" s="27" t="s">
        <v>26</v>
      </c>
      <c r="AW148" s="25">
        <v>44556</v>
      </c>
      <c r="AX148" s="37">
        <v>321</v>
      </c>
      <c r="AZ148" s="122" t="s">
        <v>133</v>
      </c>
      <c r="BA148" s="123"/>
      <c r="BB148" s="19">
        <v>1530.6176866804703</v>
      </c>
      <c r="BC148" s="19" t="s">
        <v>40</v>
      </c>
      <c r="BD148" s="25">
        <v>44263</v>
      </c>
      <c r="BE148" s="37">
        <v>28</v>
      </c>
      <c r="BF148" s="27" t="s">
        <v>26</v>
      </c>
      <c r="BG148" s="25">
        <v>44461</v>
      </c>
      <c r="BH148" s="37">
        <v>226</v>
      </c>
    </row>
    <row r="149" spans="1:60" x14ac:dyDescent="0.2">
      <c r="A149" s="3">
        <v>148</v>
      </c>
      <c r="B149" s="73">
        <v>44330</v>
      </c>
      <c r="C149" s="42"/>
      <c r="D149" s="42" t="str">
        <f t="shared" ca="1" si="6"/>
        <v>NA</v>
      </c>
      <c r="E149" s="75" t="str">
        <f t="shared" ca="1" si="8"/>
        <v>NA</v>
      </c>
      <c r="F149" s="70"/>
      <c r="G149" s="72" t="str">
        <f ca="1">IF(B148&lt;TODAY(), AVERAGE(A$9:A149), "NA")</f>
        <v>NA</v>
      </c>
      <c r="H149" s="75" t="str">
        <f ca="1">IF(B148&lt;TODAY(), AVERAGE(E$9:E149), "NA")</f>
        <v>NA</v>
      </c>
      <c r="I149" s="82" t="str">
        <f ca="1">IF(B148&lt;TODAY(), (SUMPRODUCT(A$9:A149,E$9:E149) - G149*SUM(E$9:E149) - H149*SUM(A$9:A149) + (A149-7)*G149*H149)/(SUMPRODUCT(A$9:A149,A$9:A149) - 2*G149*SUM(A$9:A149) + (A149-7)*G149*G149), "NA")</f>
        <v>NA</v>
      </c>
      <c r="J149" s="95" t="str">
        <f t="shared" ca="1" si="7"/>
        <v>NA</v>
      </c>
      <c r="L149" s="101"/>
      <c r="M149" s="101"/>
      <c r="N149" s="101"/>
      <c r="O149" s="101"/>
      <c r="P149" s="101"/>
      <c r="Q149" s="101"/>
      <c r="R149" s="101"/>
      <c r="S149" s="101"/>
      <c r="T149" s="101"/>
      <c r="U149" s="94"/>
      <c r="W149" s="101"/>
      <c r="X149" s="101"/>
      <c r="Y149" s="101"/>
      <c r="Z149" s="101"/>
      <c r="AA149" s="101"/>
      <c r="AB149" s="101"/>
      <c r="AC149" s="101"/>
      <c r="AD149" s="101"/>
      <c r="AE149" s="101"/>
      <c r="AG149" s="101"/>
      <c r="AH149" s="101"/>
      <c r="AI149" s="101"/>
      <c r="AJ149" s="101"/>
      <c r="AK149" s="101"/>
      <c r="AL149" s="101"/>
      <c r="AM149" s="101"/>
      <c r="AN149" s="101"/>
      <c r="AO149" s="101"/>
      <c r="AQ149" s="60"/>
      <c r="AR149" s="60"/>
      <c r="AS149" s="60"/>
      <c r="AT149" s="60"/>
      <c r="AU149" s="60"/>
      <c r="AV149" s="60"/>
      <c r="AW149" s="60"/>
      <c r="AX149" s="60"/>
      <c r="AY149" s="60"/>
      <c r="BA149" s="60"/>
      <c r="BB149" s="60"/>
      <c r="BC149" s="60"/>
      <c r="BD149" s="60"/>
      <c r="BE149" s="60"/>
      <c r="BF149" s="60"/>
      <c r="BG149" s="60"/>
      <c r="BH149" s="60"/>
    </row>
    <row r="150" spans="1:60" x14ac:dyDescent="0.2">
      <c r="A150" s="3">
        <v>149</v>
      </c>
      <c r="B150" s="73">
        <v>44331</v>
      </c>
      <c r="C150" s="42"/>
      <c r="D150" s="42" t="str">
        <f t="shared" ca="1" si="6"/>
        <v>NA</v>
      </c>
      <c r="E150" s="75" t="str">
        <f t="shared" ca="1" si="8"/>
        <v>NA</v>
      </c>
      <c r="F150" s="70"/>
      <c r="G150" s="72" t="str">
        <f ca="1">IF(B149&lt;TODAY(), AVERAGE(A$9:A150), "NA")</f>
        <v>NA</v>
      </c>
      <c r="H150" s="75" t="str">
        <f ca="1">IF(B149&lt;TODAY(), AVERAGE(E$9:E150), "NA")</f>
        <v>NA</v>
      </c>
      <c r="I150" s="82" t="str">
        <f ca="1">IF(B149&lt;TODAY(), (SUMPRODUCT(A$9:A150,E$9:E150) - G150*SUM(E$9:E150) - H150*SUM(A$9:A150) + (A150-7)*G150*H150)/(SUMPRODUCT(A$9:A150,A$9:A150) - 2*G150*SUM(A$9:A150) + (A150-7)*G150*G150), "NA")</f>
        <v>NA</v>
      </c>
      <c r="J150" s="95" t="str">
        <f t="shared" ca="1" si="7"/>
        <v>NA</v>
      </c>
      <c r="L150" s="127" t="str">
        <f>CONCATENATE("Vaccination schedule based on 7 day average daily doses given as of ", MONTH(N152-1), "/", DAY(N152-1), "/", YEAR(N152-1))</f>
        <v>Vaccination schedule based on 7 day average daily doses given as of 2/6/2021</v>
      </c>
      <c r="M150" s="127"/>
      <c r="N150" s="127"/>
      <c r="O150" s="127"/>
      <c r="P150" s="127"/>
      <c r="Q150" s="127"/>
      <c r="R150" s="127"/>
      <c r="S150" s="127"/>
      <c r="T150" s="127"/>
      <c r="U150" s="90"/>
      <c r="V150" s="127" t="str">
        <f>CONCATENATE("Vaccination schedule based on hitting the predicted average of ", FIXED(1000*X154, -3), " doses per day as of ",  MONTH(N152-1), "/", DAY(N152-1), "/", YEAR(N152-1))</f>
        <v>Vaccination schedule based on hitting the predicted average of 1,505,000 doses per day as of 2/6/2021</v>
      </c>
      <c r="W150" s="127"/>
      <c r="X150" s="127"/>
      <c r="Y150" s="127"/>
      <c r="Z150" s="127"/>
      <c r="AA150" s="127"/>
      <c r="AB150" s="127"/>
      <c r="AC150" s="127"/>
      <c r="AD150" s="127"/>
      <c r="AE150" s="100"/>
      <c r="AF150" s="127" t="str">
        <f>CONCATENATE("Vaccination schedule based on hitting target of ", FIXED(1000*AH154,0), " doses per day")</f>
        <v>Vaccination schedule based on hitting target of 1,250,000 doses per day</v>
      </c>
      <c r="AG150" s="127"/>
      <c r="AH150" s="127"/>
      <c r="AI150" s="127"/>
      <c r="AJ150" s="127"/>
      <c r="AK150" s="127"/>
      <c r="AL150" s="127"/>
      <c r="AM150" s="127"/>
      <c r="AN150" s="127"/>
      <c r="AO150" s="100"/>
      <c r="AP150" s="127" t="str">
        <f>CONCATENATE("Vaccination schedule based on hitting target of ", FIXED(1000*AR154,0), " doses per day")</f>
        <v>Vaccination schedule based on hitting target of 2,000,000 doses per day</v>
      </c>
      <c r="AQ150" s="127"/>
      <c r="AR150" s="127"/>
      <c r="AS150" s="127"/>
      <c r="AT150" s="127"/>
      <c r="AU150" s="127"/>
      <c r="AV150" s="127"/>
      <c r="AW150" s="127"/>
      <c r="AX150" s="127"/>
      <c r="AZ150" s="127" t="str">
        <f>CONCATENATE("Vaccination schedule based on hitting target of ", FIXED(1000*BB154,0), " doses per day")</f>
        <v>Vaccination schedule based on hitting target of 3,000,000 doses per day</v>
      </c>
      <c r="BA150" s="127"/>
      <c r="BB150" s="127"/>
      <c r="BC150" s="127"/>
      <c r="BD150" s="127"/>
      <c r="BE150" s="127"/>
      <c r="BF150" s="127"/>
      <c r="BG150" s="127"/>
      <c r="BH150" s="127"/>
    </row>
    <row r="151" spans="1:60" x14ac:dyDescent="0.2">
      <c r="A151" s="3">
        <v>150</v>
      </c>
      <c r="B151" s="73">
        <v>44332</v>
      </c>
      <c r="C151" s="42"/>
      <c r="D151" s="42" t="str">
        <f t="shared" ca="1" si="6"/>
        <v>NA</v>
      </c>
      <c r="E151" s="75" t="str">
        <f t="shared" ca="1" si="8"/>
        <v>NA</v>
      </c>
      <c r="F151" s="70"/>
      <c r="G151" s="72" t="str">
        <f ca="1">IF(B150&lt;TODAY(), AVERAGE(A$9:A151), "NA")</f>
        <v>NA</v>
      </c>
      <c r="H151" s="75" t="str">
        <f ca="1">IF(B150&lt;TODAY(), AVERAGE(E$9:E151), "NA")</f>
        <v>NA</v>
      </c>
      <c r="I151" s="82" t="str">
        <f ca="1">IF(B150&lt;TODAY(), (SUMPRODUCT(A$9:A151,E$9:E151) - G151*SUM(E$9:E151) - H151*SUM(A$9:A151) + (A151-7)*G151*H151)/(SUMPRODUCT(A$9:A151,A$9:A151) - 2*G151*SUM(A$9:A151) + (A151-7)*G151*G151), "NA")</f>
        <v>NA</v>
      </c>
      <c r="J151" s="95" t="str">
        <f t="shared" ca="1" si="7"/>
        <v>NA</v>
      </c>
      <c r="L151" s="134" t="s">
        <v>36</v>
      </c>
      <c r="M151" s="135"/>
      <c r="N151" s="136"/>
      <c r="O151" s="31" t="s">
        <v>7</v>
      </c>
      <c r="P151" s="32" t="s">
        <v>17</v>
      </c>
      <c r="Q151" s="33" t="s">
        <v>18</v>
      </c>
      <c r="R151" s="31" t="s">
        <v>7</v>
      </c>
      <c r="S151" s="32" t="s">
        <v>17</v>
      </c>
      <c r="T151" s="33" t="s">
        <v>18</v>
      </c>
      <c r="U151" s="48"/>
      <c r="V151" s="128" t="s">
        <v>36</v>
      </c>
      <c r="W151" s="129"/>
      <c r="X151" s="130"/>
      <c r="Y151" s="33" t="s">
        <v>7</v>
      </c>
      <c r="Z151" s="32" t="s">
        <v>17</v>
      </c>
      <c r="AA151" s="33" t="s">
        <v>18</v>
      </c>
      <c r="AB151" s="31" t="s">
        <v>7</v>
      </c>
      <c r="AC151" s="32" t="s">
        <v>17</v>
      </c>
      <c r="AD151" s="33" t="s">
        <v>18</v>
      </c>
      <c r="AE151" s="48"/>
      <c r="AF151" s="128" t="s">
        <v>36</v>
      </c>
      <c r="AG151" s="129"/>
      <c r="AH151" s="130"/>
      <c r="AI151" s="33" t="s">
        <v>7</v>
      </c>
      <c r="AJ151" s="32" t="s">
        <v>17</v>
      </c>
      <c r="AK151" s="33" t="s">
        <v>18</v>
      </c>
      <c r="AL151" s="31" t="s">
        <v>7</v>
      </c>
      <c r="AM151" s="32" t="s">
        <v>17</v>
      </c>
      <c r="AN151" s="33" t="s">
        <v>18</v>
      </c>
      <c r="AO151" s="48"/>
      <c r="AP151" s="128" t="s">
        <v>36</v>
      </c>
      <c r="AQ151" s="129"/>
      <c r="AR151" s="130"/>
      <c r="AS151" s="33" t="s">
        <v>7</v>
      </c>
      <c r="AT151" s="32" t="s">
        <v>17</v>
      </c>
      <c r="AU151" s="33" t="s">
        <v>18</v>
      </c>
      <c r="AV151" s="31" t="s">
        <v>7</v>
      </c>
      <c r="AW151" s="32" t="s">
        <v>17</v>
      </c>
      <c r="AX151" s="33" t="s">
        <v>18</v>
      </c>
      <c r="AZ151" s="128" t="s">
        <v>36</v>
      </c>
      <c r="BA151" s="129"/>
      <c r="BB151" s="130"/>
      <c r="BC151" s="33" t="s">
        <v>7</v>
      </c>
      <c r="BD151" s="32" t="s">
        <v>17</v>
      </c>
      <c r="BE151" s="33" t="s">
        <v>18</v>
      </c>
      <c r="BF151" s="31" t="s">
        <v>7</v>
      </c>
      <c r="BG151" s="32" t="s">
        <v>17</v>
      </c>
      <c r="BH151" s="33" t="s">
        <v>18</v>
      </c>
    </row>
    <row r="152" spans="1:60" x14ac:dyDescent="0.2">
      <c r="A152" s="3">
        <v>151</v>
      </c>
      <c r="B152" s="73">
        <v>44333</v>
      </c>
      <c r="C152" s="42"/>
      <c r="D152" s="42" t="str">
        <f t="shared" ca="1" si="6"/>
        <v>NA</v>
      </c>
      <c r="E152" s="75" t="str">
        <f t="shared" ca="1" si="8"/>
        <v>NA</v>
      </c>
      <c r="F152" s="70"/>
      <c r="G152" s="72" t="str">
        <f ca="1">IF(B151&lt;TODAY(), AVERAGE(A$9:A152), "NA")</f>
        <v>NA</v>
      </c>
      <c r="H152" s="75" t="str">
        <f ca="1">IF(B151&lt;TODAY(), AVERAGE(E$9:E152), "NA")</f>
        <v>NA</v>
      </c>
      <c r="I152" s="82" t="str">
        <f ca="1">IF(B151&lt;TODAY(), (SUMPRODUCT(A$9:A152,E$9:E152) - G152*SUM(E$9:E152) - H152*SUM(A$9:A152) + (A152-7)*G152*H152)/(SUMPRODUCT(A$9:A152,A$9:A152) - 2*G152*SUM(A$9:A152) + (A152-7)*G152*G152), "NA")</f>
        <v>NA</v>
      </c>
      <c r="J152" s="95" t="str">
        <f t="shared" ca="1" si="7"/>
        <v>NA</v>
      </c>
      <c r="L152" s="131" t="s">
        <v>3</v>
      </c>
      <c r="M152" s="132"/>
      <c r="N152" s="28">
        <v>44234</v>
      </c>
      <c r="O152" s="99" t="s">
        <v>38</v>
      </c>
      <c r="P152" s="26">
        <v>44249</v>
      </c>
      <c r="Q152" s="34">
        <v>15</v>
      </c>
      <c r="R152" s="52" t="s">
        <v>39</v>
      </c>
      <c r="S152" s="26">
        <v>44260</v>
      </c>
      <c r="T152" s="34">
        <v>26</v>
      </c>
      <c r="U152" s="48"/>
      <c r="V152" s="131" t="s">
        <v>3</v>
      </c>
      <c r="W152" s="132"/>
      <c r="X152" s="28">
        <v>44234</v>
      </c>
      <c r="Y152" s="99" t="s">
        <v>38</v>
      </c>
      <c r="Z152" s="26">
        <v>44249</v>
      </c>
      <c r="AA152" s="34">
        <v>15</v>
      </c>
      <c r="AB152" s="52" t="s">
        <v>39</v>
      </c>
      <c r="AC152" s="26">
        <v>44260</v>
      </c>
      <c r="AD152" s="34">
        <v>26</v>
      </c>
      <c r="AE152" s="48"/>
      <c r="AF152" s="131" t="s">
        <v>3</v>
      </c>
      <c r="AG152" s="132"/>
      <c r="AH152" s="28">
        <v>44234</v>
      </c>
      <c r="AI152" s="99" t="s">
        <v>38</v>
      </c>
      <c r="AJ152" s="26">
        <v>44249</v>
      </c>
      <c r="AK152" s="34">
        <v>15</v>
      </c>
      <c r="AL152" s="52" t="s">
        <v>39</v>
      </c>
      <c r="AM152" s="26">
        <v>44261</v>
      </c>
      <c r="AN152" s="34">
        <v>27</v>
      </c>
      <c r="AO152" s="48"/>
      <c r="AP152" s="131" t="s">
        <v>3</v>
      </c>
      <c r="AQ152" s="132"/>
      <c r="AR152" s="28">
        <v>44234</v>
      </c>
      <c r="AS152" s="99" t="s">
        <v>38</v>
      </c>
      <c r="AT152" s="26">
        <v>44249</v>
      </c>
      <c r="AU152" s="34">
        <v>15</v>
      </c>
      <c r="AV152" s="52" t="s">
        <v>39</v>
      </c>
      <c r="AW152" s="26">
        <v>44260</v>
      </c>
      <c r="AX152" s="34">
        <v>26</v>
      </c>
      <c r="AZ152" s="131" t="s">
        <v>3</v>
      </c>
      <c r="BA152" s="132"/>
      <c r="BB152" s="28">
        <v>44234</v>
      </c>
      <c r="BC152" s="99" t="s">
        <v>38</v>
      </c>
      <c r="BD152" s="26">
        <v>44249</v>
      </c>
      <c r="BE152" s="34">
        <v>15</v>
      </c>
      <c r="BF152" s="52" t="s">
        <v>39</v>
      </c>
      <c r="BG152" s="26">
        <v>44260</v>
      </c>
      <c r="BH152" s="34">
        <v>26</v>
      </c>
    </row>
    <row r="153" spans="1:60" x14ac:dyDescent="0.2">
      <c r="A153" s="3">
        <v>152</v>
      </c>
      <c r="B153" s="73">
        <v>44334</v>
      </c>
      <c r="C153" s="42"/>
      <c r="D153" s="42" t="str">
        <f t="shared" ca="1" si="6"/>
        <v>NA</v>
      </c>
      <c r="E153" s="75" t="str">
        <f t="shared" ca="1" si="8"/>
        <v>NA</v>
      </c>
      <c r="F153" s="70"/>
      <c r="G153" s="72" t="str">
        <f ca="1">IF(B152&lt;TODAY(), AVERAGE(A$9:A153), "NA")</f>
        <v>NA</v>
      </c>
      <c r="H153" s="75" t="str">
        <f ca="1">IF(B152&lt;TODAY(), AVERAGE(E$9:E153), "NA")</f>
        <v>NA</v>
      </c>
      <c r="I153" s="82" t="str">
        <f ca="1">IF(B152&lt;TODAY(), (SUMPRODUCT(A$9:A153,E$9:E153) - G153*SUM(E$9:E153) - H153*SUM(A$9:A153) + (A153-7)*G153*H153)/(SUMPRODUCT(A$9:A153,A$9:A153) - 2*G153*SUM(A$9:A153) + (A153-7)*G153*G153), "NA")</f>
        <v>NA</v>
      </c>
      <c r="J153" s="95" t="str">
        <f t="shared" ca="1" si="7"/>
        <v>NA</v>
      </c>
      <c r="L153" s="125" t="s">
        <v>19</v>
      </c>
      <c r="M153" s="126"/>
      <c r="N153" s="29">
        <v>1426.098285714286</v>
      </c>
      <c r="O153" s="36" t="s">
        <v>20</v>
      </c>
      <c r="P153" s="24">
        <v>44304</v>
      </c>
      <c r="Q153" s="36">
        <v>70</v>
      </c>
      <c r="R153" s="35" t="s">
        <v>10</v>
      </c>
      <c r="S153" s="24">
        <v>44334</v>
      </c>
      <c r="T153" s="36">
        <v>100</v>
      </c>
      <c r="U153" s="48"/>
      <c r="V153" s="125" t="s">
        <v>19</v>
      </c>
      <c r="W153" s="126"/>
      <c r="X153" s="29">
        <v>1426.098285714286</v>
      </c>
      <c r="Y153" s="36" t="s">
        <v>20</v>
      </c>
      <c r="Z153" s="24">
        <v>44303</v>
      </c>
      <c r="AA153" s="36">
        <v>69</v>
      </c>
      <c r="AB153" s="35" t="s">
        <v>10</v>
      </c>
      <c r="AC153" s="24">
        <v>44326</v>
      </c>
      <c r="AD153" s="36">
        <v>92</v>
      </c>
      <c r="AE153" s="48"/>
      <c r="AF153" s="125" t="s">
        <v>19</v>
      </c>
      <c r="AG153" s="126"/>
      <c r="AH153" s="29">
        <v>1426.098285714286</v>
      </c>
      <c r="AI153" s="36" t="s">
        <v>20</v>
      </c>
      <c r="AJ153" s="24">
        <v>44310</v>
      </c>
      <c r="AK153" s="36">
        <v>76</v>
      </c>
      <c r="AL153" s="35" t="s">
        <v>10</v>
      </c>
      <c r="AM153" s="24">
        <v>44343</v>
      </c>
      <c r="AN153" s="36">
        <v>109</v>
      </c>
      <c r="AO153" s="48"/>
      <c r="AP153" s="125" t="s">
        <v>19</v>
      </c>
      <c r="AQ153" s="126"/>
      <c r="AR153" s="29">
        <v>1426.098285714286</v>
      </c>
      <c r="AS153" s="36" t="s">
        <v>20</v>
      </c>
      <c r="AT153" s="24">
        <v>44289</v>
      </c>
      <c r="AU153" s="36">
        <v>55</v>
      </c>
      <c r="AV153" s="35" t="s">
        <v>10</v>
      </c>
      <c r="AW153" s="24">
        <v>44309</v>
      </c>
      <c r="AX153" s="36">
        <v>75</v>
      </c>
      <c r="AZ153" s="125" t="s">
        <v>19</v>
      </c>
      <c r="BA153" s="126"/>
      <c r="BB153" s="29">
        <v>1426.098285714286</v>
      </c>
      <c r="BC153" s="36" t="s">
        <v>20</v>
      </c>
      <c r="BD153" s="24">
        <v>44287</v>
      </c>
      <c r="BE153" s="36">
        <v>53</v>
      </c>
      <c r="BF153" s="35" t="s">
        <v>10</v>
      </c>
      <c r="BG153" s="24">
        <v>44296</v>
      </c>
      <c r="BH153" s="36">
        <v>62</v>
      </c>
    </row>
    <row r="154" spans="1:60" x14ac:dyDescent="0.2">
      <c r="A154" s="3">
        <v>153</v>
      </c>
      <c r="B154" s="73">
        <v>44335</v>
      </c>
      <c r="C154" s="42"/>
      <c r="D154" s="42" t="str">
        <f t="shared" ca="1" si="6"/>
        <v>NA</v>
      </c>
      <c r="E154" s="75" t="str">
        <f t="shared" ca="1" si="8"/>
        <v>NA</v>
      </c>
      <c r="F154" s="70"/>
      <c r="G154" s="72" t="str">
        <f ca="1">IF(B153&lt;TODAY(), AVERAGE(A$9:A154), "NA")</f>
        <v>NA</v>
      </c>
      <c r="H154" s="75" t="str">
        <f ca="1">IF(B153&lt;TODAY(), AVERAGE(E$9:E154), "NA")</f>
        <v>NA</v>
      </c>
      <c r="I154" s="82" t="str">
        <f ca="1">IF(B153&lt;TODAY(), (SUMPRODUCT(A$9:A154,E$9:E154) - G154*SUM(E$9:E154) - H154*SUM(A$9:A154) + (A154-7)*G154*H154)/(SUMPRODUCT(A$9:A154,A$9:A154) - 2*G154*SUM(A$9:A154) + (A154-7)*G154*G154), "NA")</f>
        <v>NA</v>
      </c>
      <c r="J154" s="95" t="str">
        <f t="shared" ca="1" si="7"/>
        <v>NA</v>
      </c>
      <c r="L154" s="120" t="s">
        <v>130</v>
      </c>
      <c r="M154" s="121"/>
      <c r="N154" s="38">
        <v>51</v>
      </c>
      <c r="O154" s="105" t="s">
        <v>21</v>
      </c>
      <c r="P154" s="106">
        <v>44393</v>
      </c>
      <c r="Q154" s="105">
        <v>159</v>
      </c>
      <c r="R154" s="107" t="s">
        <v>8</v>
      </c>
      <c r="S154" s="106">
        <v>44446</v>
      </c>
      <c r="T154" s="105">
        <v>212</v>
      </c>
      <c r="U154" s="109"/>
      <c r="V154" s="120" t="s">
        <v>128</v>
      </c>
      <c r="W154" s="121"/>
      <c r="X154" s="38">
        <v>1504.5867506493514</v>
      </c>
      <c r="Y154" s="105" t="s">
        <v>21</v>
      </c>
      <c r="Z154" s="106">
        <v>44388</v>
      </c>
      <c r="AA154" s="105">
        <v>154</v>
      </c>
      <c r="AB154" s="107" t="s">
        <v>8</v>
      </c>
      <c r="AC154" s="106">
        <v>44436</v>
      </c>
      <c r="AD154" s="105">
        <v>202</v>
      </c>
      <c r="AE154" s="109"/>
      <c r="AF154" s="120" t="s">
        <v>128</v>
      </c>
      <c r="AG154" s="121"/>
      <c r="AH154" s="38">
        <v>1250</v>
      </c>
      <c r="AI154" s="105" t="s">
        <v>21</v>
      </c>
      <c r="AJ154" s="106">
        <v>44419</v>
      </c>
      <c r="AK154" s="105">
        <v>185</v>
      </c>
      <c r="AL154" s="107" t="s">
        <v>8</v>
      </c>
      <c r="AM154" s="106">
        <v>44479</v>
      </c>
      <c r="AN154" s="105">
        <v>245</v>
      </c>
      <c r="AO154" s="109"/>
      <c r="AP154" s="120" t="s">
        <v>128</v>
      </c>
      <c r="AQ154" s="121"/>
      <c r="AR154" s="38">
        <v>2000</v>
      </c>
      <c r="AS154" s="105" t="s">
        <v>21</v>
      </c>
      <c r="AT154" s="106">
        <v>44355</v>
      </c>
      <c r="AU154" s="105">
        <v>121</v>
      </c>
      <c r="AV154" s="107" t="s">
        <v>8</v>
      </c>
      <c r="AW154" s="106">
        <v>44389</v>
      </c>
      <c r="AX154" s="105">
        <v>155</v>
      </c>
      <c r="AY154" s="108"/>
      <c r="AZ154" s="120" t="s">
        <v>128</v>
      </c>
      <c r="BA154" s="121"/>
      <c r="BB154" s="38">
        <v>3000</v>
      </c>
      <c r="BC154" s="105" t="s">
        <v>21</v>
      </c>
      <c r="BD154" s="106">
        <v>44329</v>
      </c>
      <c r="BE154" s="105">
        <v>95</v>
      </c>
      <c r="BF154" s="107" t="s">
        <v>8</v>
      </c>
      <c r="BG154" s="106">
        <v>44351</v>
      </c>
      <c r="BH154" s="105">
        <v>117</v>
      </c>
    </row>
    <row r="155" spans="1:60" x14ac:dyDescent="0.2">
      <c r="A155" s="3">
        <v>154</v>
      </c>
      <c r="B155" s="73">
        <v>44336</v>
      </c>
      <c r="C155" s="42"/>
      <c r="D155" s="42" t="str">
        <f t="shared" ca="1" si="6"/>
        <v>NA</v>
      </c>
      <c r="E155" s="75" t="str">
        <f t="shared" ca="1" si="8"/>
        <v>NA</v>
      </c>
      <c r="F155" s="70"/>
      <c r="G155" s="72" t="str">
        <f ca="1">IF(B154&lt;TODAY(), AVERAGE(A$9:A155), "NA")</f>
        <v>NA</v>
      </c>
      <c r="H155" s="75" t="str">
        <f ca="1">IF(B154&lt;TODAY(), AVERAGE(E$9:E155), "NA")</f>
        <v>NA</v>
      </c>
      <c r="I155" s="82" t="str">
        <f ca="1">IF(B154&lt;TODAY(), (SUMPRODUCT(A$9:A155,E$9:E155) - G155*SUM(E$9:E155) - H155*SUM(A$9:A155) + (A155-7)*G155*H155)/(SUMPRODUCT(A$9:A155,A$9:A155) - 2*G155*SUM(A$9:A155) + (A155-7)*G155*G155), "NA")</f>
        <v>NA</v>
      </c>
      <c r="J155" s="95" t="str">
        <f t="shared" ca="1" si="7"/>
        <v>NA</v>
      </c>
      <c r="L155" s="125" t="s">
        <v>131</v>
      </c>
      <c r="M155" s="126"/>
      <c r="N155" s="97">
        <v>33.068384657203303</v>
      </c>
      <c r="O155" s="36" t="s">
        <v>22</v>
      </c>
      <c r="P155" s="24">
        <v>44485</v>
      </c>
      <c r="Q155" s="36">
        <v>251</v>
      </c>
      <c r="R155" s="35" t="s">
        <v>9</v>
      </c>
      <c r="S155" s="24">
        <v>44563</v>
      </c>
      <c r="T155" s="36">
        <v>329</v>
      </c>
      <c r="U155" s="48"/>
      <c r="V155" s="125" t="s">
        <v>129</v>
      </c>
      <c r="W155" s="126"/>
      <c r="X155" s="38">
        <v>0</v>
      </c>
      <c r="Y155" s="36" t="s">
        <v>22</v>
      </c>
      <c r="Z155" s="24">
        <v>44473</v>
      </c>
      <c r="AA155" s="36">
        <v>239</v>
      </c>
      <c r="AB155" s="35" t="s">
        <v>9</v>
      </c>
      <c r="AC155" s="24">
        <v>44544</v>
      </c>
      <c r="AD155" s="36">
        <v>310</v>
      </c>
      <c r="AE155" s="48"/>
      <c r="AF155" s="125" t="s">
        <v>129</v>
      </c>
      <c r="AG155" s="126"/>
      <c r="AH155" s="38">
        <v>0</v>
      </c>
      <c r="AI155" s="36" t="s">
        <v>22</v>
      </c>
      <c r="AJ155" s="24">
        <v>44522</v>
      </c>
      <c r="AK155" s="36">
        <v>288</v>
      </c>
      <c r="AL155" s="35" t="s">
        <v>9</v>
      </c>
      <c r="AM155" s="24">
        <v>44606</v>
      </c>
      <c r="AN155" s="36">
        <v>372</v>
      </c>
      <c r="AO155" s="48"/>
      <c r="AP155" s="125" t="s">
        <v>129</v>
      </c>
      <c r="AQ155" s="126"/>
      <c r="AR155" s="38">
        <v>15</v>
      </c>
      <c r="AS155" s="36" t="s">
        <v>22</v>
      </c>
      <c r="AT155" s="24">
        <v>44419</v>
      </c>
      <c r="AU155" s="36">
        <v>185</v>
      </c>
      <c r="AV155" s="35" t="s">
        <v>9</v>
      </c>
      <c r="AW155" s="24">
        <v>44472</v>
      </c>
      <c r="AX155" s="36">
        <v>238</v>
      </c>
      <c r="AZ155" s="125" t="s">
        <v>129</v>
      </c>
      <c r="BA155" s="126"/>
      <c r="BB155" s="38">
        <v>46</v>
      </c>
      <c r="BC155" s="36" t="s">
        <v>22</v>
      </c>
      <c r="BD155" s="24">
        <v>44371</v>
      </c>
      <c r="BE155" s="36">
        <v>137</v>
      </c>
      <c r="BF155" s="35" t="s">
        <v>9</v>
      </c>
      <c r="BG155" s="24">
        <v>44405</v>
      </c>
      <c r="BH155" s="36">
        <v>171</v>
      </c>
    </row>
    <row r="156" spans="1:60" x14ac:dyDescent="0.2">
      <c r="A156" s="3">
        <v>155</v>
      </c>
      <c r="B156" s="73">
        <v>44337</v>
      </c>
      <c r="C156" s="42"/>
      <c r="D156" s="42" t="str">
        <f t="shared" ca="1" si="6"/>
        <v>NA</v>
      </c>
      <c r="E156" s="75" t="str">
        <f t="shared" ca="1" si="8"/>
        <v>NA</v>
      </c>
      <c r="F156" s="70"/>
      <c r="G156" s="72" t="str">
        <f ca="1">IF(B155&lt;TODAY(), AVERAGE(A$9:A156), "NA")</f>
        <v>NA</v>
      </c>
      <c r="H156" s="75" t="str">
        <f ca="1">IF(B155&lt;TODAY(), AVERAGE(E$9:E156), "NA")</f>
        <v>NA</v>
      </c>
      <c r="I156" s="82" t="str">
        <f ca="1">IF(B155&lt;TODAY(), (SUMPRODUCT(A$9:A156,E$9:E156) - G156*SUM(E$9:E156) - H156*SUM(A$9:A156) + (A156-7)*G156*H156)/(SUMPRODUCT(A$9:A156,A$9:A156) - 2*G156*SUM(A$9:A156) + (A156-7)*G156*G156), "NA")</f>
        <v>NA</v>
      </c>
      <c r="J156" s="95" t="str">
        <f t="shared" ca="1" si="7"/>
        <v>NA</v>
      </c>
      <c r="L156" s="122" t="s">
        <v>132</v>
      </c>
      <c r="M156" s="123"/>
      <c r="N156" s="98">
        <v>-181.90086686801703</v>
      </c>
      <c r="O156" s="19" t="s">
        <v>40</v>
      </c>
      <c r="P156" s="25">
        <v>44274</v>
      </c>
      <c r="Q156" s="37">
        <v>40</v>
      </c>
      <c r="R156" s="27" t="s">
        <v>26</v>
      </c>
      <c r="S156" s="25">
        <v>44677</v>
      </c>
      <c r="T156" s="37">
        <v>443</v>
      </c>
      <c r="U156" s="48"/>
      <c r="V156" s="122" t="s">
        <v>133</v>
      </c>
      <c r="W156" s="123"/>
      <c r="X156" s="19">
        <v>1504.5867506493514</v>
      </c>
      <c r="Y156" s="19" t="s">
        <v>40</v>
      </c>
      <c r="Z156" s="25">
        <v>44272</v>
      </c>
      <c r="AA156" s="37">
        <v>38</v>
      </c>
      <c r="AB156" s="27" t="s">
        <v>26</v>
      </c>
      <c r="AC156" s="25">
        <v>44653</v>
      </c>
      <c r="AD156" s="37">
        <v>419</v>
      </c>
      <c r="AE156" s="48"/>
      <c r="AF156" s="122" t="s">
        <v>133</v>
      </c>
      <c r="AG156" s="123"/>
      <c r="AH156" s="19">
        <v>1250</v>
      </c>
      <c r="AI156" s="19" t="s">
        <v>40</v>
      </c>
      <c r="AJ156" s="25">
        <v>44280</v>
      </c>
      <c r="AK156" s="37">
        <v>46</v>
      </c>
      <c r="AL156" s="27" t="s">
        <v>26</v>
      </c>
      <c r="AM156" s="25">
        <v>44735</v>
      </c>
      <c r="AN156" s="37">
        <v>501</v>
      </c>
      <c r="AO156" s="48"/>
      <c r="AP156" s="122" t="s">
        <v>133</v>
      </c>
      <c r="AQ156" s="123"/>
      <c r="AR156" s="19">
        <v>1504.5867506493514</v>
      </c>
      <c r="AS156" s="19" t="s">
        <v>40</v>
      </c>
      <c r="AT156" s="25">
        <v>44264</v>
      </c>
      <c r="AU156" s="37">
        <v>30</v>
      </c>
      <c r="AV156" s="27" t="s">
        <v>26</v>
      </c>
      <c r="AW156" s="25">
        <v>44556</v>
      </c>
      <c r="AX156" s="37">
        <v>322</v>
      </c>
      <c r="AZ156" s="122" t="s">
        <v>133</v>
      </c>
      <c r="BA156" s="123"/>
      <c r="BB156" s="19">
        <v>1504.5867506493514</v>
      </c>
      <c r="BC156" s="19" t="s">
        <v>40</v>
      </c>
      <c r="BD156" s="25">
        <v>44262</v>
      </c>
      <c r="BE156" s="37">
        <v>28</v>
      </c>
      <c r="BF156" s="27" t="s">
        <v>26</v>
      </c>
      <c r="BG156" s="25">
        <v>44461</v>
      </c>
      <c r="BH156" s="37">
        <v>227</v>
      </c>
    </row>
    <row r="157" spans="1:60" x14ac:dyDescent="0.2">
      <c r="A157" s="3">
        <v>156</v>
      </c>
      <c r="B157" s="73">
        <v>44338</v>
      </c>
      <c r="C157" s="42"/>
      <c r="D157" s="42" t="str">
        <f t="shared" ca="1" si="6"/>
        <v>NA</v>
      </c>
      <c r="E157" s="75" t="str">
        <f t="shared" ca="1" si="8"/>
        <v>NA</v>
      </c>
      <c r="F157" s="70"/>
      <c r="G157" s="72" t="str">
        <f ca="1">IF(B156&lt;TODAY(), AVERAGE(A$9:A157), "NA")</f>
        <v>NA</v>
      </c>
      <c r="H157" s="75" t="str">
        <f ca="1">IF(B156&lt;TODAY(), AVERAGE(E$9:E157), "NA")</f>
        <v>NA</v>
      </c>
      <c r="I157" s="82" t="str">
        <f ca="1">IF(B156&lt;TODAY(), (SUMPRODUCT(A$9:A157,E$9:E157) - G157*SUM(E$9:E157) - H157*SUM(A$9:A157) + (A157-7)*G157*H157)/(SUMPRODUCT(A$9:A157,A$9:A157) - 2*G157*SUM(A$9:A157) + (A157-7)*G157*G157), "NA")</f>
        <v>NA</v>
      </c>
      <c r="J157" s="95" t="str">
        <f t="shared" ca="1" si="7"/>
        <v>NA</v>
      </c>
      <c r="L157" s="101"/>
      <c r="M157" s="101"/>
      <c r="N157" s="101"/>
      <c r="O157" s="101"/>
      <c r="P157" s="101"/>
      <c r="Q157" s="101"/>
      <c r="R157" s="101"/>
      <c r="S157" s="101"/>
      <c r="T157" s="101"/>
      <c r="U157" s="94"/>
      <c r="W157" s="101"/>
      <c r="X157" s="101"/>
      <c r="Y157" s="101"/>
      <c r="Z157" s="101"/>
      <c r="AA157" s="101"/>
      <c r="AB157" s="101"/>
      <c r="AC157" s="101"/>
      <c r="AD157" s="101"/>
      <c r="AE157" s="101"/>
      <c r="AG157" s="101"/>
      <c r="AH157" s="101"/>
      <c r="AI157" s="101"/>
      <c r="AJ157" s="101"/>
      <c r="AK157" s="101"/>
      <c r="AL157" s="101"/>
      <c r="AM157" s="101"/>
      <c r="AN157" s="101"/>
      <c r="AO157" s="101"/>
      <c r="AQ157" s="60"/>
      <c r="AR157" s="60"/>
      <c r="AS157" s="60"/>
      <c r="AT157" s="60"/>
      <c r="AU157" s="60"/>
      <c r="AV157" s="60"/>
      <c r="AW157" s="60"/>
      <c r="AX157" s="60"/>
      <c r="AY157" s="60"/>
      <c r="BA157" s="60"/>
      <c r="BB157" s="60"/>
      <c r="BC157" s="60"/>
      <c r="BD157" s="60"/>
      <c r="BE157" s="60"/>
      <c r="BF157" s="60"/>
      <c r="BG157" s="60"/>
      <c r="BH157" s="60"/>
    </row>
    <row r="158" spans="1:60" x14ac:dyDescent="0.2">
      <c r="A158" s="3">
        <v>157</v>
      </c>
      <c r="B158" s="73">
        <v>44339</v>
      </c>
      <c r="C158" s="42"/>
      <c r="D158" s="42" t="str">
        <f t="shared" ca="1" si="6"/>
        <v>NA</v>
      </c>
      <c r="E158" s="75" t="str">
        <f t="shared" ca="1" si="8"/>
        <v>NA</v>
      </c>
      <c r="F158" s="70"/>
      <c r="G158" s="72" t="str">
        <f ca="1">IF(B157&lt;TODAY(), AVERAGE(A$9:A158), "NA")</f>
        <v>NA</v>
      </c>
      <c r="H158" s="75" t="str">
        <f ca="1">IF(B157&lt;TODAY(), AVERAGE(E$9:E158), "NA")</f>
        <v>NA</v>
      </c>
      <c r="I158" s="82" t="str">
        <f ca="1">IF(B157&lt;TODAY(), (SUMPRODUCT(A$9:A158,E$9:E158) - G158*SUM(E$9:E158) - H158*SUM(A$9:A158) + (A158-7)*G158*H158)/(SUMPRODUCT(A$9:A158,A$9:A158) - 2*G158*SUM(A$9:A158) + (A158-7)*G158*G158), "NA")</f>
        <v>NA</v>
      </c>
      <c r="J158" s="95" t="str">
        <f t="shared" ca="1" si="7"/>
        <v>NA</v>
      </c>
      <c r="L158" s="127" t="str">
        <f>CONCATENATE("Vaccination schedule based on 7 day average daily doses given as of ", MONTH(N160-1), "/", DAY(N160-1), "/", YEAR(N160-1))</f>
        <v>Vaccination schedule based on 7 day average daily doses given as of 2/5/2021</v>
      </c>
      <c r="M158" s="127"/>
      <c r="N158" s="127"/>
      <c r="O158" s="127"/>
      <c r="P158" s="127"/>
      <c r="Q158" s="127"/>
      <c r="R158" s="127"/>
      <c r="S158" s="127"/>
      <c r="T158" s="127"/>
      <c r="U158" s="90"/>
      <c r="V158" s="127" t="str">
        <f>CONCATENATE("Vaccination schedule based on hitting the predicted average of ", FIXED(1000*X162, -3), " doses per day as of ",  MONTH(N160-1), "/", DAY(N160-1), "/", YEAR(N160-1))</f>
        <v>Vaccination schedule based on hitting the predicted average of 1,479,000 doses per day as of 2/5/2021</v>
      </c>
      <c r="W158" s="127"/>
      <c r="X158" s="127"/>
      <c r="Y158" s="127"/>
      <c r="Z158" s="127"/>
      <c r="AA158" s="127"/>
      <c r="AB158" s="127"/>
      <c r="AC158" s="127"/>
      <c r="AD158" s="127"/>
      <c r="AE158" s="100"/>
      <c r="AF158" s="127" t="str">
        <f>CONCATENATE("Vaccination schedule based on hitting target of ", FIXED(1000*AH162,0), " doses per day")</f>
        <v>Vaccination schedule based on hitting target of 1,250,000 doses per day</v>
      </c>
      <c r="AG158" s="127"/>
      <c r="AH158" s="127"/>
      <c r="AI158" s="127"/>
      <c r="AJ158" s="127"/>
      <c r="AK158" s="127"/>
      <c r="AL158" s="127"/>
      <c r="AM158" s="127"/>
      <c r="AN158" s="127"/>
      <c r="AO158" s="100"/>
      <c r="AP158" s="127" t="str">
        <f>CONCATENATE("Vaccination schedule based on hitting target of ", FIXED(1000*AR162,0), " doses per day")</f>
        <v>Vaccination schedule based on hitting target of 2,000,000 doses per day</v>
      </c>
      <c r="AQ158" s="127"/>
      <c r="AR158" s="127"/>
      <c r="AS158" s="127"/>
      <c r="AT158" s="127"/>
      <c r="AU158" s="127"/>
      <c r="AV158" s="127"/>
      <c r="AW158" s="127"/>
      <c r="AX158" s="127"/>
      <c r="AZ158" s="127" t="str">
        <f>CONCATENATE("Vaccination schedule based on hitting target of ", FIXED(1000*BB162,0), " doses per day")</f>
        <v>Vaccination schedule based on hitting target of 3,000,000 doses per day</v>
      </c>
      <c r="BA158" s="127"/>
      <c r="BB158" s="127"/>
      <c r="BC158" s="127"/>
      <c r="BD158" s="127"/>
      <c r="BE158" s="127"/>
      <c r="BF158" s="127"/>
      <c r="BG158" s="127"/>
      <c r="BH158" s="127"/>
    </row>
    <row r="159" spans="1:60" x14ac:dyDescent="0.2">
      <c r="A159" s="3">
        <v>158</v>
      </c>
      <c r="B159" s="73">
        <v>44340</v>
      </c>
      <c r="C159" s="42"/>
      <c r="D159" s="42" t="str">
        <f t="shared" ca="1" si="6"/>
        <v>NA</v>
      </c>
      <c r="E159" s="75" t="str">
        <f t="shared" ca="1" si="8"/>
        <v>NA</v>
      </c>
      <c r="F159" s="70"/>
      <c r="G159" s="72" t="str">
        <f ca="1">IF(B158&lt;TODAY(), AVERAGE(A$9:A159), "NA")</f>
        <v>NA</v>
      </c>
      <c r="H159" s="75" t="str">
        <f ca="1">IF(B158&lt;TODAY(), AVERAGE(E$9:E159), "NA")</f>
        <v>NA</v>
      </c>
      <c r="I159" s="82" t="str">
        <f ca="1">IF(B158&lt;TODAY(), (SUMPRODUCT(A$9:A159,E$9:E159) - G159*SUM(E$9:E159) - H159*SUM(A$9:A159) + (A159-7)*G159*H159)/(SUMPRODUCT(A$9:A159,A$9:A159) - 2*G159*SUM(A$9:A159) + (A159-7)*G159*G159), "NA")</f>
        <v>NA</v>
      </c>
      <c r="J159" s="95" t="str">
        <f t="shared" ca="1" si="7"/>
        <v>NA</v>
      </c>
      <c r="L159" s="134" t="s">
        <v>36</v>
      </c>
      <c r="M159" s="135"/>
      <c r="N159" s="136"/>
      <c r="O159" s="31" t="s">
        <v>7</v>
      </c>
      <c r="P159" s="32" t="s">
        <v>17</v>
      </c>
      <c r="Q159" s="33" t="s">
        <v>18</v>
      </c>
      <c r="R159" s="31" t="s">
        <v>7</v>
      </c>
      <c r="S159" s="32" t="s">
        <v>17</v>
      </c>
      <c r="T159" s="33" t="s">
        <v>18</v>
      </c>
      <c r="U159" s="48"/>
      <c r="V159" s="128" t="s">
        <v>36</v>
      </c>
      <c r="W159" s="129"/>
      <c r="X159" s="130"/>
      <c r="Y159" s="33" t="s">
        <v>7</v>
      </c>
      <c r="Z159" s="32" t="s">
        <v>17</v>
      </c>
      <c r="AA159" s="33" t="s">
        <v>18</v>
      </c>
      <c r="AB159" s="31" t="s">
        <v>7</v>
      </c>
      <c r="AC159" s="32" t="s">
        <v>17</v>
      </c>
      <c r="AD159" s="33" t="s">
        <v>18</v>
      </c>
      <c r="AE159" s="48"/>
      <c r="AF159" s="128" t="s">
        <v>36</v>
      </c>
      <c r="AG159" s="129"/>
      <c r="AH159" s="130"/>
      <c r="AI159" s="33" t="s">
        <v>7</v>
      </c>
      <c r="AJ159" s="32" t="s">
        <v>17</v>
      </c>
      <c r="AK159" s="33" t="s">
        <v>18</v>
      </c>
      <c r="AL159" s="31" t="s">
        <v>7</v>
      </c>
      <c r="AM159" s="32" t="s">
        <v>17</v>
      </c>
      <c r="AN159" s="33" t="s">
        <v>18</v>
      </c>
      <c r="AO159" s="48"/>
      <c r="AP159" s="128" t="s">
        <v>36</v>
      </c>
      <c r="AQ159" s="129"/>
      <c r="AR159" s="130"/>
      <c r="AS159" s="33" t="s">
        <v>7</v>
      </c>
      <c r="AT159" s="32" t="s">
        <v>17</v>
      </c>
      <c r="AU159" s="33" t="s">
        <v>18</v>
      </c>
      <c r="AV159" s="31" t="s">
        <v>7</v>
      </c>
      <c r="AW159" s="32" t="s">
        <v>17</v>
      </c>
      <c r="AX159" s="33" t="s">
        <v>18</v>
      </c>
      <c r="AZ159" s="128" t="s">
        <v>36</v>
      </c>
      <c r="BA159" s="129"/>
      <c r="BB159" s="130"/>
      <c r="BC159" s="33" t="s">
        <v>7</v>
      </c>
      <c r="BD159" s="32" t="s">
        <v>17</v>
      </c>
      <c r="BE159" s="33" t="s">
        <v>18</v>
      </c>
      <c r="BF159" s="31" t="s">
        <v>7</v>
      </c>
      <c r="BG159" s="32" t="s">
        <v>17</v>
      </c>
      <c r="BH159" s="33" t="s">
        <v>18</v>
      </c>
    </row>
    <row r="160" spans="1:60" x14ac:dyDescent="0.2">
      <c r="A160" s="3">
        <v>159</v>
      </c>
      <c r="B160" s="73">
        <v>44341</v>
      </c>
      <c r="C160" s="42"/>
      <c r="D160" s="42" t="str">
        <f t="shared" ca="1" si="6"/>
        <v>NA</v>
      </c>
      <c r="E160" s="75" t="str">
        <f t="shared" ca="1" si="8"/>
        <v>NA</v>
      </c>
      <c r="F160" s="70"/>
      <c r="G160" s="72" t="str">
        <f ca="1">IF(B159&lt;TODAY(), AVERAGE(A$9:A160), "NA")</f>
        <v>NA</v>
      </c>
      <c r="H160" s="75" t="str">
        <f ca="1">IF(B159&lt;TODAY(), AVERAGE(E$9:E160), "NA")</f>
        <v>NA</v>
      </c>
      <c r="I160" s="82" t="str">
        <f ca="1">IF(B159&lt;TODAY(), (SUMPRODUCT(A$9:A160,E$9:E160) - G160*SUM(E$9:E160) - H160*SUM(A$9:A160) + (A160-7)*G160*H160)/(SUMPRODUCT(A$9:A160,A$9:A160) - 2*G160*SUM(A$9:A160) + (A160-7)*G160*G160), "NA")</f>
        <v>NA</v>
      </c>
      <c r="J160" s="95" t="str">
        <f t="shared" ca="1" si="7"/>
        <v>NA</v>
      </c>
      <c r="L160" s="131" t="s">
        <v>3</v>
      </c>
      <c r="M160" s="132"/>
      <c r="N160" s="28">
        <v>44233</v>
      </c>
      <c r="O160" s="99" t="s">
        <v>38</v>
      </c>
      <c r="P160" s="26">
        <v>44249</v>
      </c>
      <c r="Q160" s="34">
        <v>16</v>
      </c>
      <c r="R160" s="52" t="s">
        <v>39</v>
      </c>
      <c r="S160" s="26">
        <v>44261</v>
      </c>
      <c r="T160" s="34">
        <v>28</v>
      </c>
      <c r="U160" s="48"/>
      <c r="V160" s="131" t="s">
        <v>3</v>
      </c>
      <c r="W160" s="132"/>
      <c r="X160" s="28">
        <v>44233</v>
      </c>
      <c r="Y160" s="99" t="s">
        <v>38</v>
      </c>
      <c r="Z160" s="26">
        <v>44249</v>
      </c>
      <c r="AA160" s="34">
        <v>16</v>
      </c>
      <c r="AB160" s="52" t="s">
        <v>39</v>
      </c>
      <c r="AC160" s="26">
        <v>44261</v>
      </c>
      <c r="AD160" s="34">
        <v>28</v>
      </c>
      <c r="AE160" s="48"/>
      <c r="AF160" s="131" t="s">
        <v>3</v>
      </c>
      <c r="AG160" s="132"/>
      <c r="AH160" s="28">
        <v>44233</v>
      </c>
      <c r="AI160" s="99" t="s">
        <v>38</v>
      </c>
      <c r="AJ160" s="26">
        <v>44249</v>
      </c>
      <c r="AK160" s="34">
        <v>16</v>
      </c>
      <c r="AL160" s="52" t="s">
        <v>39</v>
      </c>
      <c r="AM160" s="26">
        <v>44262</v>
      </c>
      <c r="AN160" s="34">
        <v>29</v>
      </c>
      <c r="AO160" s="48"/>
      <c r="AP160" s="131" t="s">
        <v>3</v>
      </c>
      <c r="AQ160" s="132"/>
      <c r="AR160" s="28">
        <v>44233</v>
      </c>
      <c r="AS160" s="99" t="s">
        <v>38</v>
      </c>
      <c r="AT160" s="26">
        <v>44249</v>
      </c>
      <c r="AU160" s="34">
        <v>16</v>
      </c>
      <c r="AV160" s="52" t="s">
        <v>39</v>
      </c>
      <c r="AW160" s="26">
        <v>44260</v>
      </c>
      <c r="AX160" s="34">
        <v>27</v>
      </c>
      <c r="AZ160" s="131" t="s">
        <v>3</v>
      </c>
      <c r="BA160" s="132"/>
      <c r="BB160" s="28">
        <v>44233</v>
      </c>
      <c r="BC160" s="99" t="s">
        <v>38</v>
      </c>
      <c r="BD160" s="26">
        <v>44249</v>
      </c>
      <c r="BE160" s="34">
        <v>16</v>
      </c>
      <c r="BF160" s="52" t="s">
        <v>39</v>
      </c>
      <c r="BG160" s="26">
        <v>44260</v>
      </c>
      <c r="BH160" s="34">
        <v>27</v>
      </c>
    </row>
    <row r="161" spans="1:60" x14ac:dyDescent="0.2">
      <c r="A161" s="3">
        <v>160</v>
      </c>
      <c r="B161" s="73">
        <v>44342</v>
      </c>
      <c r="C161" s="42"/>
      <c r="D161" s="42" t="str">
        <f t="shared" ca="1" si="6"/>
        <v>NA</v>
      </c>
      <c r="E161" s="75" t="str">
        <f t="shared" ca="1" si="8"/>
        <v>NA</v>
      </c>
      <c r="F161" s="70"/>
      <c r="G161" s="72" t="str">
        <f ca="1">IF(B160&lt;TODAY(), AVERAGE(A$9:A161), "NA")</f>
        <v>NA</v>
      </c>
      <c r="H161" s="75" t="str">
        <f ca="1">IF(B160&lt;TODAY(), AVERAGE(E$9:E161), "NA")</f>
        <v>NA</v>
      </c>
      <c r="I161" s="82" t="str">
        <f ca="1">IF(B160&lt;TODAY(), (SUMPRODUCT(A$9:A161,E$9:E161) - G161*SUM(E$9:E161) - H161*SUM(A$9:A161) + (A161-7)*G161*H161)/(SUMPRODUCT(A$9:A161,A$9:A161) - 2*G161*SUM(A$9:A161) + (A161-7)*G161*G161), "NA")</f>
        <v>NA</v>
      </c>
      <c r="J161" s="95" t="str">
        <f t="shared" ca="1" si="7"/>
        <v>NA</v>
      </c>
      <c r="L161" s="125" t="s">
        <v>19</v>
      </c>
      <c r="M161" s="126"/>
      <c r="N161" s="29">
        <v>1359.5050000000006</v>
      </c>
      <c r="O161" s="36" t="s">
        <v>20</v>
      </c>
      <c r="P161" s="24">
        <v>44307</v>
      </c>
      <c r="Q161" s="36">
        <v>74</v>
      </c>
      <c r="R161" s="35" t="s">
        <v>10</v>
      </c>
      <c r="S161" s="24">
        <v>44337</v>
      </c>
      <c r="T161" s="36">
        <v>104</v>
      </c>
      <c r="U161" s="48"/>
      <c r="V161" s="125" t="s">
        <v>19</v>
      </c>
      <c r="W161" s="126"/>
      <c r="X161" s="29">
        <v>1359.5050000000006</v>
      </c>
      <c r="Y161" s="36" t="s">
        <v>20</v>
      </c>
      <c r="Z161" s="24">
        <v>44303</v>
      </c>
      <c r="AA161" s="36">
        <v>70</v>
      </c>
      <c r="AB161" s="35" t="s">
        <v>10</v>
      </c>
      <c r="AC161" s="24">
        <v>44329</v>
      </c>
      <c r="AD161" s="36">
        <v>96</v>
      </c>
      <c r="AE161" s="48"/>
      <c r="AF161" s="125" t="s">
        <v>19</v>
      </c>
      <c r="AG161" s="126"/>
      <c r="AH161" s="29">
        <v>1359.5050000000006</v>
      </c>
      <c r="AI161" s="36" t="s">
        <v>20</v>
      </c>
      <c r="AJ161" s="24">
        <v>44314</v>
      </c>
      <c r="AK161" s="36">
        <v>81</v>
      </c>
      <c r="AL161" s="35" t="s">
        <v>10</v>
      </c>
      <c r="AM161" s="24">
        <v>44343</v>
      </c>
      <c r="AN161" s="36">
        <v>110</v>
      </c>
      <c r="AO161" s="48"/>
      <c r="AP161" s="125" t="s">
        <v>19</v>
      </c>
      <c r="AQ161" s="126"/>
      <c r="AR161" s="29">
        <v>1359.5050000000006</v>
      </c>
      <c r="AS161" s="36" t="s">
        <v>20</v>
      </c>
      <c r="AT161" s="24">
        <v>44289</v>
      </c>
      <c r="AU161" s="36">
        <v>56</v>
      </c>
      <c r="AV161" s="35" t="s">
        <v>10</v>
      </c>
      <c r="AW161" s="24">
        <v>44309</v>
      </c>
      <c r="AX161" s="36">
        <v>76</v>
      </c>
      <c r="AZ161" s="125" t="s">
        <v>19</v>
      </c>
      <c r="BA161" s="126"/>
      <c r="BB161" s="29">
        <v>1359.5050000000006</v>
      </c>
      <c r="BC161" s="36" t="s">
        <v>20</v>
      </c>
      <c r="BD161" s="24">
        <v>44286</v>
      </c>
      <c r="BE161" s="36">
        <v>53</v>
      </c>
      <c r="BF161" s="35" t="s">
        <v>10</v>
      </c>
      <c r="BG161" s="24">
        <v>44296</v>
      </c>
      <c r="BH161" s="36">
        <v>63</v>
      </c>
    </row>
    <row r="162" spans="1:60" x14ac:dyDescent="0.2">
      <c r="A162" s="3">
        <v>161</v>
      </c>
      <c r="B162" s="73">
        <v>44343</v>
      </c>
      <c r="C162" s="42"/>
      <c r="D162" s="42" t="str">
        <f t="shared" ca="1" si="6"/>
        <v>NA</v>
      </c>
      <c r="E162" s="75" t="str">
        <f t="shared" ca="1" si="8"/>
        <v>NA</v>
      </c>
      <c r="F162" s="70"/>
      <c r="G162" s="72" t="str">
        <f ca="1">IF(B161&lt;TODAY(), AVERAGE(A$9:A162), "NA")</f>
        <v>NA</v>
      </c>
      <c r="H162" s="75" t="str">
        <f ca="1">IF(B161&lt;TODAY(), AVERAGE(E$9:E162), "NA")</f>
        <v>NA</v>
      </c>
      <c r="I162" s="82" t="str">
        <f ca="1">IF(B161&lt;TODAY(), (SUMPRODUCT(A$9:A162,E$9:E162) - G162*SUM(E$9:E162) - H162*SUM(A$9:A162) + (A162-7)*G162*H162)/(SUMPRODUCT(A$9:A162,A$9:A162) - 2*G162*SUM(A$9:A162) + (A162-7)*G162*G162), "NA")</f>
        <v>NA</v>
      </c>
      <c r="J162" s="95" t="str">
        <f t="shared" ca="1" si="7"/>
        <v>NA</v>
      </c>
      <c r="L162" s="120" t="s">
        <v>130</v>
      </c>
      <c r="M162" s="121"/>
      <c r="N162" s="38">
        <v>50</v>
      </c>
      <c r="O162" s="105" t="s">
        <v>21</v>
      </c>
      <c r="P162" s="106">
        <v>44401</v>
      </c>
      <c r="Q162" s="105">
        <v>168</v>
      </c>
      <c r="R162" s="107" t="s">
        <v>8</v>
      </c>
      <c r="S162" s="106">
        <v>44454</v>
      </c>
      <c r="T162" s="105">
        <v>221</v>
      </c>
      <c r="U162" s="109"/>
      <c r="V162" s="120" t="s">
        <v>128</v>
      </c>
      <c r="W162" s="121"/>
      <c r="X162" s="38">
        <v>1478.8196185442471</v>
      </c>
      <c r="Y162" s="105" t="s">
        <v>21</v>
      </c>
      <c r="Z162" s="106">
        <v>44390</v>
      </c>
      <c r="AA162" s="105">
        <v>157</v>
      </c>
      <c r="AB162" s="107" t="s">
        <v>8</v>
      </c>
      <c r="AC162" s="106">
        <v>44439</v>
      </c>
      <c r="AD162" s="105">
        <v>206</v>
      </c>
      <c r="AE162" s="109"/>
      <c r="AF162" s="120" t="s">
        <v>128</v>
      </c>
      <c r="AG162" s="121"/>
      <c r="AH162" s="38">
        <v>1250</v>
      </c>
      <c r="AI162" s="105" t="s">
        <v>21</v>
      </c>
      <c r="AJ162" s="106">
        <v>44420</v>
      </c>
      <c r="AK162" s="105">
        <v>187</v>
      </c>
      <c r="AL162" s="107" t="s">
        <v>8</v>
      </c>
      <c r="AM162" s="106">
        <v>44479</v>
      </c>
      <c r="AN162" s="105">
        <v>246</v>
      </c>
      <c r="AO162" s="109"/>
      <c r="AP162" s="120" t="s">
        <v>128</v>
      </c>
      <c r="AQ162" s="121"/>
      <c r="AR162" s="38">
        <v>2000</v>
      </c>
      <c r="AS162" s="105" t="s">
        <v>21</v>
      </c>
      <c r="AT162" s="106">
        <v>44355</v>
      </c>
      <c r="AU162" s="105">
        <v>122</v>
      </c>
      <c r="AV162" s="107" t="s">
        <v>8</v>
      </c>
      <c r="AW162" s="106">
        <v>44389</v>
      </c>
      <c r="AX162" s="105">
        <v>156</v>
      </c>
      <c r="AY162" s="108"/>
      <c r="AZ162" s="120" t="s">
        <v>128</v>
      </c>
      <c r="BA162" s="121"/>
      <c r="BB162" s="38">
        <v>3000</v>
      </c>
      <c r="BC162" s="105" t="s">
        <v>21</v>
      </c>
      <c r="BD162" s="106">
        <v>44328</v>
      </c>
      <c r="BE162" s="105">
        <v>95</v>
      </c>
      <c r="BF162" s="107" t="s">
        <v>8</v>
      </c>
      <c r="BG162" s="106">
        <v>44351</v>
      </c>
      <c r="BH162" s="105">
        <v>118</v>
      </c>
    </row>
    <row r="163" spans="1:60" x14ac:dyDescent="0.2">
      <c r="A163" s="3">
        <v>162</v>
      </c>
      <c r="B163" s="73">
        <v>44344</v>
      </c>
      <c r="C163" s="42"/>
      <c r="D163" s="42" t="str">
        <f t="shared" ca="1" si="6"/>
        <v>NA</v>
      </c>
      <c r="E163" s="75" t="str">
        <f t="shared" ca="1" si="8"/>
        <v>NA</v>
      </c>
      <c r="F163" s="70"/>
      <c r="G163" s="72" t="str">
        <f ca="1">IF(B162&lt;TODAY(), AVERAGE(A$9:A163), "NA")</f>
        <v>NA</v>
      </c>
      <c r="H163" s="75" t="str">
        <f ca="1">IF(B162&lt;TODAY(), AVERAGE(E$9:E163), "NA")</f>
        <v>NA</v>
      </c>
      <c r="I163" s="82" t="str">
        <f ca="1">IF(B162&lt;TODAY(), (SUMPRODUCT(A$9:A163,E$9:E163) - G163*SUM(E$9:E163) - H163*SUM(A$9:A163) + (A163-7)*G163*H163)/(SUMPRODUCT(A$9:A163,A$9:A163) - 2*G163*SUM(A$9:A163) + (A163-7)*G163*G163), "NA")</f>
        <v>NA</v>
      </c>
      <c r="J163" s="95" t="str">
        <f t="shared" ca="1" si="7"/>
        <v>NA</v>
      </c>
      <c r="L163" s="125" t="s">
        <v>131</v>
      </c>
      <c r="M163" s="126"/>
      <c r="N163" s="97">
        <v>33.32914367692112</v>
      </c>
      <c r="O163" s="36" t="s">
        <v>22</v>
      </c>
      <c r="P163" s="24">
        <v>44495</v>
      </c>
      <c r="Q163" s="36">
        <v>262</v>
      </c>
      <c r="R163" s="35" t="s">
        <v>9</v>
      </c>
      <c r="S163" s="24">
        <v>44578</v>
      </c>
      <c r="T163" s="36">
        <v>345</v>
      </c>
      <c r="U163" s="48"/>
      <c r="V163" s="125" t="s">
        <v>129</v>
      </c>
      <c r="W163" s="126"/>
      <c r="X163" s="38">
        <v>0</v>
      </c>
      <c r="Y163" s="36" t="s">
        <v>22</v>
      </c>
      <c r="Z163" s="24">
        <v>44479</v>
      </c>
      <c r="AA163" s="36">
        <v>246</v>
      </c>
      <c r="AB163" s="35" t="s">
        <v>9</v>
      </c>
      <c r="AC163" s="24">
        <v>44549</v>
      </c>
      <c r="AD163" s="36">
        <v>316</v>
      </c>
      <c r="AE163" s="48"/>
      <c r="AF163" s="125" t="s">
        <v>129</v>
      </c>
      <c r="AG163" s="126"/>
      <c r="AH163" s="38">
        <v>0</v>
      </c>
      <c r="AI163" s="36" t="s">
        <v>22</v>
      </c>
      <c r="AJ163" s="24">
        <v>44522</v>
      </c>
      <c r="AK163" s="36">
        <v>289</v>
      </c>
      <c r="AL163" s="35" t="s">
        <v>9</v>
      </c>
      <c r="AM163" s="24">
        <v>44611</v>
      </c>
      <c r="AN163" s="36">
        <v>378</v>
      </c>
      <c r="AO163" s="48"/>
      <c r="AP163" s="125" t="s">
        <v>129</v>
      </c>
      <c r="AQ163" s="126"/>
      <c r="AR163" s="38">
        <v>16</v>
      </c>
      <c r="AS163" s="36" t="s">
        <v>22</v>
      </c>
      <c r="AT163" s="24">
        <v>44419</v>
      </c>
      <c r="AU163" s="36">
        <v>186</v>
      </c>
      <c r="AV163" s="35" t="s">
        <v>9</v>
      </c>
      <c r="AW163" s="24">
        <v>44472</v>
      </c>
      <c r="AX163" s="36">
        <v>239</v>
      </c>
      <c r="AZ163" s="125" t="s">
        <v>129</v>
      </c>
      <c r="BA163" s="126"/>
      <c r="BB163" s="38">
        <v>46</v>
      </c>
      <c r="BC163" s="36" t="s">
        <v>22</v>
      </c>
      <c r="BD163" s="24">
        <v>44371</v>
      </c>
      <c r="BE163" s="36">
        <v>138</v>
      </c>
      <c r="BF163" s="35" t="s">
        <v>9</v>
      </c>
      <c r="BG163" s="24">
        <v>44406</v>
      </c>
      <c r="BH163" s="36">
        <v>173</v>
      </c>
    </row>
    <row r="164" spans="1:60" x14ac:dyDescent="0.2">
      <c r="A164" s="3">
        <v>163</v>
      </c>
      <c r="B164" s="73">
        <v>44345</v>
      </c>
      <c r="C164" s="42"/>
      <c r="D164" s="42" t="str">
        <f t="shared" ca="1" si="6"/>
        <v>NA</v>
      </c>
      <c r="E164" s="75" t="str">
        <f t="shared" ca="1" si="8"/>
        <v>NA</v>
      </c>
      <c r="F164" s="70"/>
      <c r="G164" s="72" t="str">
        <f ca="1">IF(B163&lt;TODAY(), AVERAGE(A$9:A164), "NA")</f>
        <v>NA</v>
      </c>
      <c r="H164" s="75" t="str">
        <f ca="1">IF(B163&lt;TODAY(), AVERAGE(E$9:E164), "NA")</f>
        <v>NA</v>
      </c>
      <c r="I164" s="82" t="str">
        <f ca="1">IF(B163&lt;TODAY(), (SUMPRODUCT(A$9:A164,E$9:E164) - G164*SUM(E$9:E164) - H164*SUM(A$9:A164) + (A164-7)*G164*H164)/(SUMPRODUCT(A$9:A164,A$9:A164) - 2*G164*SUM(A$9:A164) + (A164-7)*G164*G164), "NA")</f>
        <v>NA</v>
      </c>
      <c r="J164" s="95" t="str">
        <f t="shared" ca="1" si="7"/>
        <v>NA</v>
      </c>
      <c r="L164" s="122" t="s">
        <v>132</v>
      </c>
      <c r="M164" s="123"/>
      <c r="N164" s="98">
        <v>-187.63756530180899</v>
      </c>
      <c r="O164" s="19" t="s">
        <v>40</v>
      </c>
      <c r="P164" s="25">
        <v>44277</v>
      </c>
      <c r="Q164" s="37">
        <v>44</v>
      </c>
      <c r="R164" s="27" t="s">
        <v>26</v>
      </c>
      <c r="S164" s="25">
        <v>44698</v>
      </c>
      <c r="T164" s="37">
        <v>465</v>
      </c>
      <c r="U164" s="48"/>
      <c r="V164" s="122" t="s">
        <v>133</v>
      </c>
      <c r="W164" s="123"/>
      <c r="X164" s="19">
        <v>1478.8196185442471</v>
      </c>
      <c r="Y164" s="19" t="s">
        <v>40</v>
      </c>
      <c r="Z164" s="25">
        <v>44273</v>
      </c>
      <c r="AA164" s="37">
        <v>40</v>
      </c>
      <c r="AB164" s="27" t="s">
        <v>26</v>
      </c>
      <c r="AC164" s="25">
        <v>44662</v>
      </c>
      <c r="AD164" s="37">
        <v>429</v>
      </c>
      <c r="AE164" s="48"/>
      <c r="AF164" s="122" t="s">
        <v>133</v>
      </c>
      <c r="AG164" s="123"/>
      <c r="AH164" s="19">
        <v>1250</v>
      </c>
      <c r="AI164" s="19" t="s">
        <v>40</v>
      </c>
      <c r="AJ164" s="25">
        <v>44281</v>
      </c>
      <c r="AK164" s="37">
        <v>48</v>
      </c>
      <c r="AL164" s="27" t="s">
        <v>26</v>
      </c>
      <c r="AM164" s="25">
        <v>44735</v>
      </c>
      <c r="AN164" s="37">
        <v>502</v>
      </c>
      <c r="AO164" s="48"/>
      <c r="AP164" s="122" t="s">
        <v>133</v>
      </c>
      <c r="AQ164" s="123"/>
      <c r="AR164" s="19">
        <v>1478.8196185442471</v>
      </c>
      <c r="AS164" s="19" t="s">
        <v>40</v>
      </c>
      <c r="AT164" s="25">
        <v>44264</v>
      </c>
      <c r="AU164" s="37">
        <v>31</v>
      </c>
      <c r="AV164" s="27" t="s">
        <v>26</v>
      </c>
      <c r="AW164" s="25">
        <v>44556</v>
      </c>
      <c r="AX164" s="37">
        <v>323</v>
      </c>
      <c r="AZ164" s="122" t="s">
        <v>133</v>
      </c>
      <c r="BA164" s="123"/>
      <c r="BB164" s="19">
        <v>1478.8196185442471</v>
      </c>
      <c r="BC164" s="19" t="s">
        <v>40</v>
      </c>
      <c r="BD164" s="25">
        <v>44263</v>
      </c>
      <c r="BE164" s="37">
        <v>30</v>
      </c>
      <c r="BF164" s="27" t="s">
        <v>26</v>
      </c>
      <c r="BG164" s="25">
        <v>44461</v>
      </c>
      <c r="BH164" s="37">
        <v>228</v>
      </c>
    </row>
    <row r="165" spans="1:60" x14ac:dyDescent="0.2">
      <c r="A165" s="3">
        <v>164</v>
      </c>
      <c r="B165" s="73">
        <v>44346</v>
      </c>
      <c r="C165" s="42"/>
      <c r="D165" s="42" t="str">
        <f t="shared" ca="1" si="6"/>
        <v>NA</v>
      </c>
      <c r="E165" s="75" t="str">
        <f t="shared" ca="1" si="8"/>
        <v>NA</v>
      </c>
      <c r="F165" s="70"/>
      <c r="G165" s="72" t="str">
        <f ca="1">IF(B164&lt;TODAY(), AVERAGE(A$9:A165), "NA")</f>
        <v>NA</v>
      </c>
      <c r="H165" s="75" t="str">
        <f ca="1">IF(B164&lt;TODAY(), AVERAGE(E$9:E165), "NA")</f>
        <v>NA</v>
      </c>
      <c r="I165" s="82" t="str">
        <f ca="1">IF(B164&lt;TODAY(), (SUMPRODUCT(A$9:A165,E$9:E165) - G165*SUM(E$9:E165) - H165*SUM(A$9:A165) + (A165-7)*G165*H165)/(SUMPRODUCT(A$9:A165,A$9:A165) - 2*G165*SUM(A$9:A165) + (A165-7)*G165*G165), "NA")</f>
        <v>NA</v>
      </c>
      <c r="J165" s="95" t="str">
        <f t="shared" ca="1" si="7"/>
        <v>NA</v>
      </c>
      <c r="L165" s="101"/>
      <c r="M165" s="101"/>
      <c r="N165" s="101"/>
      <c r="O165" s="101"/>
      <c r="P165" s="101"/>
      <c r="Q165" s="101"/>
      <c r="R165" s="101"/>
      <c r="S165" s="101"/>
      <c r="T165" s="101"/>
      <c r="U165" s="94"/>
      <c r="W165" s="101"/>
      <c r="X165" s="101"/>
      <c r="Y165" s="101"/>
      <c r="Z165" s="101"/>
      <c r="AA165" s="101"/>
      <c r="AB165" s="101"/>
      <c r="AC165" s="101"/>
      <c r="AD165" s="101"/>
      <c r="AE165" s="101"/>
      <c r="AG165" s="101"/>
      <c r="AH165" s="101"/>
      <c r="AI165" s="101"/>
      <c r="AJ165" s="101"/>
      <c r="AK165" s="101"/>
      <c r="AL165" s="101"/>
      <c r="AM165" s="101"/>
      <c r="AN165" s="101"/>
      <c r="AO165" s="101"/>
      <c r="AQ165" s="60"/>
      <c r="AR165" s="60"/>
      <c r="AS165" s="60"/>
      <c r="AT165" s="60"/>
      <c r="AU165" s="60"/>
      <c r="AV165" s="60"/>
      <c r="AW165" s="60"/>
      <c r="AX165" s="60"/>
      <c r="AY165" s="60"/>
      <c r="BA165" s="60"/>
      <c r="BB165" s="60"/>
      <c r="BC165" s="60"/>
      <c r="BD165" s="60"/>
      <c r="BE165" s="60"/>
      <c r="BF165" s="60"/>
      <c r="BG165" s="60"/>
      <c r="BH165" s="60"/>
    </row>
    <row r="166" spans="1:60" x14ac:dyDescent="0.2">
      <c r="A166" s="3">
        <v>165</v>
      </c>
      <c r="B166" s="73">
        <v>44347</v>
      </c>
      <c r="C166" s="42"/>
      <c r="D166" s="42" t="str">
        <f t="shared" ca="1" si="6"/>
        <v>NA</v>
      </c>
      <c r="E166" s="75" t="str">
        <f t="shared" ca="1" si="8"/>
        <v>NA</v>
      </c>
      <c r="F166" s="70"/>
      <c r="G166" s="72" t="str">
        <f ca="1">IF(B165&lt;TODAY(), AVERAGE(A$9:A166), "NA")</f>
        <v>NA</v>
      </c>
      <c r="H166" s="75" t="str">
        <f ca="1">IF(B165&lt;TODAY(), AVERAGE(E$9:E166), "NA")</f>
        <v>NA</v>
      </c>
      <c r="I166" s="82" t="str">
        <f ca="1">IF(B165&lt;TODAY(), (SUMPRODUCT(A$9:A166,E$9:E166) - G166*SUM(E$9:E166) - H166*SUM(A$9:A166) + (A166-7)*G166*H166)/(SUMPRODUCT(A$9:A166,A$9:A166) - 2*G166*SUM(A$9:A166) + (A166-7)*G166*G166), "NA")</f>
        <v>NA</v>
      </c>
      <c r="J166" s="95" t="str">
        <f t="shared" ca="1" si="7"/>
        <v>NA</v>
      </c>
      <c r="L166" s="127" t="str">
        <f>CONCATENATE("Vaccination schedule based on 7 day average daily doses given as of ", MONTH(N168-1), "/", DAY(N168-1), "/", YEAR(N168-1))</f>
        <v>Vaccination schedule based on 7 day average daily doses given as of 2/4/2021</v>
      </c>
      <c r="M166" s="127"/>
      <c r="N166" s="127"/>
      <c r="O166" s="127"/>
      <c r="P166" s="127"/>
      <c r="Q166" s="127"/>
      <c r="R166" s="127"/>
      <c r="S166" s="127"/>
      <c r="T166" s="127"/>
      <c r="U166" s="90"/>
      <c r="V166" s="127" t="str">
        <f>CONCATENATE("Vaccination schedule based on hitting the predicted average of ", FIXED(1000*X170, -3), " doses per day as of ",  MONTH(N168-1), "/", DAY(N168-1), "/", YEAR(N168-1))</f>
        <v>Vaccination schedule based on hitting the predicted average of 1,457,000 doses per day as of 2/4/2021</v>
      </c>
      <c r="W166" s="127"/>
      <c r="X166" s="127"/>
      <c r="Y166" s="127"/>
      <c r="Z166" s="127"/>
      <c r="AA166" s="127"/>
      <c r="AB166" s="127"/>
      <c r="AC166" s="127"/>
      <c r="AD166" s="127"/>
      <c r="AE166" s="100"/>
      <c r="AF166" s="127" t="str">
        <f>CONCATENATE("Vaccination schedule based on hitting target of ", FIXED(1000*AH170,0), " doses per day")</f>
        <v>Vaccination schedule based on hitting target of 1,250,000 doses per day</v>
      </c>
      <c r="AG166" s="127"/>
      <c r="AH166" s="127"/>
      <c r="AI166" s="127"/>
      <c r="AJ166" s="127"/>
      <c r="AK166" s="127"/>
      <c r="AL166" s="127"/>
      <c r="AM166" s="127"/>
      <c r="AN166" s="127"/>
      <c r="AO166" s="100"/>
      <c r="AP166" s="127" t="str">
        <f>CONCATENATE("Vaccination schedule based on hitting target of ", FIXED(1000*AR170,0), " doses per day")</f>
        <v>Vaccination schedule based on hitting target of 2,000,000 doses per day</v>
      </c>
      <c r="AQ166" s="127"/>
      <c r="AR166" s="127"/>
      <c r="AS166" s="127"/>
      <c r="AT166" s="127"/>
      <c r="AU166" s="127"/>
      <c r="AV166" s="127"/>
      <c r="AW166" s="127"/>
      <c r="AX166" s="127"/>
      <c r="AZ166" s="127" t="str">
        <f>CONCATENATE("Vaccination schedule based on hitting target of ", FIXED(1000*BB170,0), " doses per day")</f>
        <v>Vaccination schedule based on hitting target of 3,000,000 doses per day</v>
      </c>
      <c r="BA166" s="127"/>
      <c r="BB166" s="127"/>
      <c r="BC166" s="127"/>
      <c r="BD166" s="127"/>
      <c r="BE166" s="127"/>
      <c r="BF166" s="127"/>
      <c r="BG166" s="127"/>
      <c r="BH166" s="127"/>
    </row>
    <row r="167" spans="1:60" x14ac:dyDescent="0.2">
      <c r="A167" s="3">
        <v>166</v>
      </c>
      <c r="B167" s="73">
        <v>44348</v>
      </c>
      <c r="C167" s="42"/>
      <c r="D167" s="42" t="str">
        <f t="shared" ca="1" si="6"/>
        <v>NA</v>
      </c>
      <c r="E167" s="75" t="str">
        <f t="shared" ca="1" si="8"/>
        <v>NA</v>
      </c>
      <c r="F167" s="70"/>
      <c r="G167" s="72" t="str">
        <f ca="1">IF(B166&lt;TODAY(), AVERAGE(A$9:A167), "NA")</f>
        <v>NA</v>
      </c>
      <c r="H167" s="75" t="str">
        <f ca="1">IF(B166&lt;TODAY(), AVERAGE(E$9:E167), "NA")</f>
        <v>NA</v>
      </c>
      <c r="I167" s="82" t="str">
        <f ca="1">IF(B166&lt;TODAY(), (SUMPRODUCT(A$9:A167,E$9:E167) - G167*SUM(E$9:E167) - H167*SUM(A$9:A167) + (A167-7)*G167*H167)/(SUMPRODUCT(A$9:A167,A$9:A167) - 2*G167*SUM(A$9:A167) + (A167-7)*G167*G167), "NA")</f>
        <v>NA</v>
      </c>
      <c r="J167" s="95" t="str">
        <f t="shared" ca="1" si="7"/>
        <v>NA</v>
      </c>
      <c r="L167" s="134" t="s">
        <v>36</v>
      </c>
      <c r="M167" s="135"/>
      <c r="N167" s="136"/>
      <c r="O167" s="31" t="s">
        <v>7</v>
      </c>
      <c r="P167" s="32" t="s">
        <v>17</v>
      </c>
      <c r="Q167" s="33" t="s">
        <v>18</v>
      </c>
      <c r="R167" s="31" t="s">
        <v>7</v>
      </c>
      <c r="S167" s="32" t="s">
        <v>17</v>
      </c>
      <c r="T167" s="33" t="s">
        <v>18</v>
      </c>
      <c r="U167" s="48"/>
      <c r="V167" s="128" t="s">
        <v>36</v>
      </c>
      <c r="W167" s="129"/>
      <c r="X167" s="130"/>
      <c r="Y167" s="33" t="s">
        <v>7</v>
      </c>
      <c r="Z167" s="32" t="s">
        <v>17</v>
      </c>
      <c r="AA167" s="33" t="s">
        <v>18</v>
      </c>
      <c r="AB167" s="31" t="s">
        <v>7</v>
      </c>
      <c r="AC167" s="32" t="s">
        <v>17</v>
      </c>
      <c r="AD167" s="33" t="s">
        <v>18</v>
      </c>
      <c r="AE167" s="48"/>
      <c r="AF167" s="128" t="s">
        <v>36</v>
      </c>
      <c r="AG167" s="129"/>
      <c r="AH167" s="130"/>
      <c r="AI167" s="33" t="s">
        <v>7</v>
      </c>
      <c r="AJ167" s="32" t="s">
        <v>17</v>
      </c>
      <c r="AK167" s="33" t="s">
        <v>18</v>
      </c>
      <c r="AL167" s="31" t="s">
        <v>7</v>
      </c>
      <c r="AM167" s="32" t="s">
        <v>17</v>
      </c>
      <c r="AN167" s="33" t="s">
        <v>18</v>
      </c>
      <c r="AO167" s="48"/>
      <c r="AP167" s="128" t="s">
        <v>36</v>
      </c>
      <c r="AQ167" s="129"/>
      <c r="AR167" s="130"/>
      <c r="AS167" s="33" t="s">
        <v>7</v>
      </c>
      <c r="AT167" s="32" t="s">
        <v>17</v>
      </c>
      <c r="AU167" s="33" t="s">
        <v>18</v>
      </c>
      <c r="AV167" s="31" t="s">
        <v>7</v>
      </c>
      <c r="AW167" s="32" t="s">
        <v>17</v>
      </c>
      <c r="AX167" s="33" t="s">
        <v>18</v>
      </c>
      <c r="AZ167" s="128" t="s">
        <v>36</v>
      </c>
      <c r="BA167" s="129"/>
      <c r="BB167" s="130"/>
      <c r="BC167" s="33" t="s">
        <v>7</v>
      </c>
      <c r="BD167" s="32" t="s">
        <v>17</v>
      </c>
      <c r="BE167" s="33" t="s">
        <v>18</v>
      </c>
      <c r="BF167" s="31" t="s">
        <v>7</v>
      </c>
      <c r="BG167" s="32" t="s">
        <v>17</v>
      </c>
      <c r="BH167" s="33" t="s">
        <v>18</v>
      </c>
    </row>
    <row r="168" spans="1:60" x14ac:dyDescent="0.2">
      <c r="A168" s="3">
        <v>167</v>
      </c>
      <c r="B168" s="73">
        <v>44349</v>
      </c>
      <c r="C168" s="42"/>
      <c r="D168" s="42" t="str">
        <f t="shared" ref="D168:D231" ca="1" si="9">IF(B168&lt;TODAY(), C168-C167, "NA")</f>
        <v>NA</v>
      </c>
      <c r="E168" s="75" t="str">
        <f t="shared" ca="1" si="8"/>
        <v>NA</v>
      </c>
      <c r="F168" s="70"/>
      <c r="G168" s="72" t="str">
        <f ca="1">IF(B167&lt;TODAY(), AVERAGE(A$9:A168), "NA")</f>
        <v>NA</v>
      </c>
      <c r="H168" s="75" t="str">
        <f ca="1">IF(B167&lt;TODAY(), AVERAGE(E$9:E168), "NA")</f>
        <v>NA</v>
      </c>
      <c r="I168" s="82" t="str">
        <f ca="1">IF(B167&lt;TODAY(), (SUMPRODUCT(A$9:A168,E$9:E168) - G168*SUM(E$9:E168) - H168*SUM(A$9:A168) + (A168-7)*G168*H168)/(SUMPRODUCT(A$9:A168,A$9:A168) - 2*G168*SUM(A$9:A168) + (A168-7)*G168*G168), "NA")</f>
        <v>NA</v>
      </c>
      <c r="J168" s="95" t="str">
        <f t="shared" ca="1" si="7"/>
        <v>NA</v>
      </c>
      <c r="L168" s="131" t="s">
        <v>3</v>
      </c>
      <c r="M168" s="132"/>
      <c r="N168" s="28">
        <v>44232</v>
      </c>
      <c r="O168" s="99" t="s">
        <v>38</v>
      </c>
      <c r="P168" s="26">
        <v>44249</v>
      </c>
      <c r="Q168" s="34">
        <v>17</v>
      </c>
      <c r="R168" s="52" t="s">
        <v>39</v>
      </c>
      <c r="S168" s="26">
        <v>44262</v>
      </c>
      <c r="T168" s="34">
        <v>30</v>
      </c>
      <c r="U168" s="48"/>
      <c r="V168" s="131" t="s">
        <v>3</v>
      </c>
      <c r="W168" s="132"/>
      <c r="X168" s="28">
        <v>44232</v>
      </c>
      <c r="Y168" s="99" t="s">
        <v>38</v>
      </c>
      <c r="Z168" s="26">
        <v>44249</v>
      </c>
      <c r="AA168" s="34">
        <v>17</v>
      </c>
      <c r="AB168" s="52" t="s">
        <v>39</v>
      </c>
      <c r="AC168" s="26">
        <v>44261</v>
      </c>
      <c r="AD168" s="34">
        <v>29</v>
      </c>
      <c r="AE168" s="48"/>
      <c r="AF168" s="131" t="s">
        <v>3</v>
      </c>
      <c r="AG168" s="132"/>
      <c r="AH168" s="28">
        <v>44232</v>
      </c>
      <c r="AI168" s="99" t="s">
        <v>38</v>
      </c>
      <c r="AJ168" s="26">
        <v>44249</v>
      </c>
      <c r="AK168" s="34">
        <v>17</v>
      </c>
      <c r="AL168" s="52" t="s">
        <v>39</v>
      </c>
      <c r="AM168" s="26">
        <v>44262</v>
      </c>
      <c r="AN168" s="34">
        <v>30</v>
      </c>
      <c r="AO168" s="48"/>
      <c r="AP168" s="131" t="s">
        <v>3</v>
      </c>
      <c r="AQ168" s="132"/>
      <c r="AR168" s="28">
        <v>44232</v>
      </c>
      <c r="AS168" s="99" t="s">
        <v>38</v>
      </c>
      <c r="AT168" s="26">
        <v>44249</v>
      </c>
      <c r="AU168" s="34">
        <v>17</v>
      </c>
      <c r="AV168" s="52" t="s">
        <v>39</v>
      </c>
      <c r="AW168" s="26">
        <v>44260</v>
      </c>
      <c r="AX168" s="34">
        <v>28</v>
      </c>
      <c r="AZ168" s="131" t="s">
        <v>3</v>
      </c>
      <c r="BA168" s="132"/>
      <c r="BB168" s="28">
        <v>44232</v>
      </c>
      <c r="BC168" s="99" t="s">
        <v>38</v>
      </c>
      <c r="BD168" s="26">
        <v>44249</v>
      </c>
      <c r="BE168" s="34">
        <v>17</v>
      </c>
      <c r="BF168" s="52" t="s">
        <v>39</v>
      </c>
      <c r="BG168" s="26">
        <v>44260</v>
      </c>
      <c r="BH168" s="34">
        <v>28</v>
      </c>
    </row>
    <row r="169" spans="1:60" x14ac:dyDescent="0.2">
      <c r="A169" s="3">
        <v>168</v>
      </c>
      <c r="B169" s="73">
        <v>44350</v>
      </c>
      <c r="C169" s="42"/>
      <c r="D169" s="42" t="str">
        <f t="shared" ca="1" si="9"/>
        <v>NA</v>
      </c>
      <c r="E169" s="75" t="str">
        <f t="shared" ca="1" si="8"/>
        <v>NA</v>
      </c>
      <c r="F169" s="70"/>
      <c r="G169" s="72" t="str">
        <f ca="1">IF(B168&lt;TODAY(), AVERAGE(A$9:A169), "NA")</f>
        <v>NA</v>
      </c>
      <c r="H169" s="75" t="str">
        <f ca="1">IF(B168&lt;TODAY(), AVERAGE(E$9:E169), "NA")</f>
        <v>NA</v>
      </c>
      <c r="I169" s="82" t="str">
        <f ca="1">IF(B168&lt;TODAY(), (SUMPRODUCT(A$9:A169,E$9:E169) - G169*SUM(E$9:E169) - H169*SUM(A$9:A169) + (A169-7)*G169*H169)/(SUMPRODUCT(A$9:A169,A$9:A169) - 2*G169*SUM(A$9:A169) + (A169-7)*G169*G169), "NA")</f>
        <v>NA</v>
      </c>
      <c r="J169" s="95" t="str">
        <f t="shared" ca="1" si="7"/>
        <v>NA</v>
      </c>
      <c r="L169" s="125" t="s">
        <v>19</v>
      </c>
      <c r="M169" s="126"/>
      <c r="N169" s="29">
        <v>1339.5247142857147</v>
      </c>
      <c r="O169" s="36" t="s">
        <v>20</v>
      </c>
      <c r="P169" s="24">
        <v>44309</v>
      </c>
      <c r="Q169" s="36">
        <v>77</v>
      </c>
      <c r="R169" s="35" t="s">
        <v>10</v>
      </c>
      <c r="S169" s="24">
        <v>44338</v>
      </c>
      <c r="T169" s="36">
        <v>106</v>
      </c>
      <c r="U169" s="48"/>
      <c r="V169" s="125" t="s">
        <v>19</v>
      </c>
      <c r="W169" s="126"/>
      <c r="X169" s="29">
        <v>1339.5247142857147</v>
      </c>
      <c r="Y169" s="36" t="s">
        <v>20</v>
      </c>
      <c r="Z169" s="24">
        <v>44304</v>
      </c>
      <c r="AA169" s="36">
        <v>72</v>
      </c>
      <c r="AB169" s="35" t="s">
        <v>10</v>
      </c>
      <c r="AC169" s="24">
        <v>44330</v>
      </c>
      <c r="AD169" s="36">
        <v>98</v>
      </c>
      <c r="AE169" s="48"/>
      <c r="AF169" s="125" t="s">
        <v>19</v>
      </c>
      <c r="AG169" s="126"/>
      <c r="AH169" s="29">
        <v>1339.5247142857147</v>
      </c>
      <c r="AI169" s="36" t="s">
        <v>20</v>
      </c>
      <c r="AJ169" s="24">
        <v>44316</v>
      </c>
      <c r="AK169" s="36">
        <v>84</v>
      </c>
      <c r="AL169" s="35" t="s">
        <v>10</v>
      </c>
      <c r="AM169" s="24">
        <v>44343</v>
      </c>
      <c r="AN169" s="36">
        <v>111</v>
      </c>
      <c r="AO169" s="48"/>
      <c r="AP169" s="125" t="s">
        <v>19</v>
      </c>
      <c r="AQ169" s="126"/>
      <c r="AR169" s="29">
        <v>1339.5247142857147</v>
      </c>
      <c r="AS169" s="36" t="s">
        <v>20</v>
      </c>
      <c r="AT169" s="24">
        <v>44289</v>
      </c>
      <c r="AU169" s="36">
        <v>57</v>
      </c>
      <c r="AV169" s="35" t="s">
        <v>10</v>
      </c>
      <c r="AW169" s="24">
        <v>44309</v>
      </c>
      <c r="AX169" s="36">
        <v>77</v>
      </c>
      <c r="AZ169" s="125" t="s">
        <v>19</v>
      </c>
      <c r="BA169" s="126"/>
      <c r="BB169" s="29">
        <v>1339.5247142857147</v>
      </c>
      <c r="BC169" s="36" t="s">
        <v>20</v>
      </c>
      <c r="BD169" s="24">
        <v>44286</v>
      </c>
      <c r="BE169" s="36">
        <v>54</v>
      </c>
      <c r="BF169" s="35" t="s">
        <v>10</v>
      </c>
      <c r="BG169" s="24">
        <v>44296</v>
      </c>
      <c r="BH169" s="36">
        <v>64</v>
      </c>
    </row>
    <row r="170" spans="1:60" x14ac:dyDescent="0.2">
      <c r="A170" s="3">
        <v>169</v>
      </c>
      <c r="B170" s="73">
        <v>44351</v>
      </c>
      <c r="C170" s="42"/>
      <c r="D170" s="42" t="str">
        <f t="shared" ca="1" si="9"/>
        <v>NA</v>
      </c>
      <c r="E170" s="75" t="str">
        <f t="shared" ca="1" si="8"/>
        <v>NA</v>
      </c>
      <c r="F170" s="70"/>
      <c r="G170" s="72" t="str">
        <f ca="1">IF(B169&lt;TODAY(), AVERAGE(A$9:A170), "NA")</f>
        <v>NA</v>
      </c>
      <c r="H170" s="75" t="str">
        <f ca="1">IF(B169&lt;TODAY(), AVERAGE(E$9:E170), "NA")</f>
        <v>NA</v>
      </c>
      <c r="I170" s="82" t="str">
        <f ca="1">IF(B169&lt;TODAY(), (SUMPRODUCT(A$9:A170,E$9:E170) - G170*SUM(E$9:E170) - H170*SUM(A$9:A170) + (A170-7)*G170*H170)/(SUMPRODUCT(A$9:A170,A$9:A170) - 2*G170*SUM(A$9:A170) + (A170-7)*G170*G170), "NA")</f>
        <v>NA</v>
      </c>
      <c r="J170" s="95" t="str">
        <f t="shared" ca="1" si="7"/>
        <v>NA</v>
      </c>
      <c r="L170" s="120" t="s">
        <v>130</v>
      </c>
      <c r="M170" s="121"/>
      <c r="N170" s="38">
        <v>49</v>
      </c>
      <c r="O170" s="105" t="s">
        <v>21</v>
      </c>
      <c r="P170" s="106">
        <v>44404</v>
      </c>
      <c r="Q170" s="105">
        <v>172</v>
      </c>
      <c r="R170" s="107" t="s">
        <v>8</v>
      </c>
      <c r="S170" s="106">
        <v>44461</v>
      </c>
      <c r="T170" s="105">
        <v>229</v>
      </c>
      <c r="U170" s="109"/>
      <c r="V170" s="120" t="s">
        <v>128</v>
      </c>
      <c r="W170" s="121"/>
      <c r="X170" s="38">
        <v>1456.8537718715397</v>
      </c>
      <c r="Y170" s="105" t="s">
        <v>21</v>
      </c>
      <c r="Z170" s="106">
        <v>44391</v>
      </c>
      <c r="AA170" s="105">
        <v>159</v>
      </c>
      <c r="AB170" s="107" t="s">
        <v>8</v>
      </c>
      <c r="AC170" s="106">
        <v>44440</v>
      </c>
      <c r="AD170" s="105">
        <v>208</v>
      </c>
      <c r="AE170" s="109"/>
      <c r="AF170" s="120" t="s">
        <v>128</v>
      </c>
      <c r="AG170" s="121"/>
      <c r="AH170" s="38">
        <v>1250</v>
      </c>
      <c r="AI170" s="105" t="s">
        <v>21</v>
      </c>
      <c r="AJ170" s="106">
        <v>44420</v>
      </c>
      <c r="AK170" s="105">
        <v>188</v>
      </c>
      <c r="AL170" s="107" t="s">
        <v>8</v>
      </c>
      <c r="AM170" s="106">
        <v>44479</v>
      </c>
      <c r="AN170" s="105">
        <v>247</v>
      </c>
      <c r="AO170" s="109"/>
      <c r="AP170" s="120" t="s">
        <v>128</v>
      </c>
      <c r="AQ170" s="121"/>
      <c r="AR170" s="38">
        <v>2000</v>
      </c>
      <c r="AS170" s="105" t="s">
        <v>21</v>
      </c>
      <c r="AT170" s="106">
        <v>44355</v>
      </c>
      <c r="AU170" s="105">
        <v>123</v>
      </c>
      <c r="AV170" s="107" t="s">
        <v>8</v>
      </c>
      <c r="AW170" s="106">
        <v>44389</v>
      </c>
      <c r="AX170" s="105">
        <v>157</v>
      </c>
      <c r="AY170" s="108"/>
      <c r="AZ170" s="120" t="s">
        <v>128</v>
      </c>
      <c r="BA170" s="121"/>
      <c r="BB170" s="38">
        <v>3000</v>
      </c>
      <c r="BC170" s="105" t="s">
        <v>21</v>
      </c>
      <c r="BD170" s="106">
        <v>44328</v>
      </c>
      <c r="BE170" s="105">
        <v>96</v>
      </c>
      <c r="BF170" s="107" t="s">
        <v>8</v>
      </c>
      <c r="BG170" s="106">
        <v>44351</v>
      </c>
      <c r="BH170" s="105">
        <v>119</v>
      </c>
    </row>
    <row r="171" spans="1:60" x14ac:dyDescent="0.2">
      <c r="A171" s="3">
        <v>170</v>
      </c>
      <c r="B171" s="73">
        <v>44352</v>
      </c>
      <c r="C171" s="42"/>
      <c r="D171" s="42" t="str">
        <f t="shared" ca="1" si="9"/>
        <v>NA</v>
      </c>
      <c r="E171" s="75" t="str">
        <f t="shared" ca="1" si="8"/>
        <v>NA</v>
      </c>
      <c r="F171" s="70"/>
      <c r="G171" s="72" t="str">
        <f ca="1">IF(B170&lt;TODAY(), AVERAGE(A$9:A171), "NA")</f>
        <v>NA</v>
      </c>
      <c r="H171" s="75" t="str">
        <f ca="1">IF(B170&lt;TODAY(), AVERAGE(E$9:E171), "NA")</f>
        <v>NA</v>
      </c>
      <c r="I171" s="82" t="str">
        <f ca="1">IF(B170&lt;TODAY(), (SUMPRODUCT(A$9:A171,E$9:E171) - G171*SUM(E$9:E171) - H171*SUM(A$9:A171) + (A171-7)*G171*H171)/(SUMPRODUCT(A$9:A171,A$9:A171) - 2*G171*SUM(A$9:A171) + (A171-7)*G171*G171), "NA")</f>
        <v>NA</v>
      </c>
      <c r="J171" s="95" t="str">
        <f t="shared" ca="1" si="7"/>
        <v>NA</v>
      </c>
      <c r="L171" s="125" t="s">
        <v>131</v>
      </c>
      <c r="M171" s="126"/>
      <c r="N171" s="97">
        <v>33.744874055124058</v>
      </c>
      <c r="O171" s="36" t="s">
        <v>22</v>
      </c>
      <c r="P171" s="24">
        <v>44499</v>
      </c>
      <c r="Q171" s="36">
        <v>267</v>
      </c>
      <c r="R171" s="35" t="s">
        <v>9</v>
      </c>
      <c r="S171" s="24">
        <v>44582</v>
      </c>
      <c r="T171" s="36">
        <v>350</v>
      </c>
      <c r="U171" s="48"/>
      <c r="V171" s="125" t="s">
        <v>129</v>
      </c>
      <c r="W171" s="126"/>
      <c r="X171" s="38">
        <v>0</v>
      </c>
      <c r="Y171" s="36" t="s">
        <v>22</v>
      </c>
      <c r="Z171" s="24">
        <v>44481</v>
      </c>
      <c r="AA171" s="36">
        <v>249</v>
      </c>
      <c r="AB171" s="35" t="s">
        <v>9</v>
      </c>
      <c r="AC171" s="24">
        <v>44556</v>
      </c>
      <c r="AD171" s="36">
        <v>324</v>
      </c>
      <c r="AE171" s="48"/>
      <c r="AF171" s="125" t="s">
        <v>129</v>
      </c>
      <c r="AG171" s="126"/>
      <c r="AH171" s="38">
        <v>0</v>
      </c>
      <c r="AI171" s="36" t="s">
        <v>22</v>
      </c>
      <c r="AJ171" s="24">
        <v>44522</v>
      </c>
      <c r="AK171" s="36">
        <v>290</v>
      </c>
      <c r="AL171" s="35" t="s">
        <v>9</v>
      </c>
      <c r="AM171" s="24">
        <v>44611</v>
      </c>
      <c r="AN171" s="36">
        <v>379</v>
      </c>
      <c r="AO171" s="48"/>
      <c r="AP171" s="125" t="s">
        <v>129</v>
      </c>
      <c r="AQ171" s="126"/>
      <c r="AR171" s="38">
        <v>17</v>
      </c>
      <c r="AS171" s="36" t="s">
        <v>22</v>
      </c>
      <c r="AT171" s="24">
        <v>44419</v>
      </c>
      <c r="AU171" s="36">
        <v>187</v>
      </c>
      <c r="AV171" s="35" t="s">
        <v>9</v>
      </c>
      <c r="AW171" s="24">
        <v>44472</v>
      </c>
      <c r="AX171" s="36">
        <v>240</v>
      </c>
      <c r="AZ171" s="125" t="s">
        <v>129</v>
      </c>
      <c r="BA171" s="126"/>
      <c r="BB171" s="38">
        <v>46</v>
      </c>
      <c r="BC171" s="36" t="s">
        <v>22</v>
      </c>
      <c r="BD171" s="24">
        <v>44371</v>
      </c>
      <c r="BE171" s="36">
        <v>139</v>
      </c>
      <c r="BF171" s="35" t="s">
        <v>9</v>
      </c>
      <c r="BG171" s="24">
        <v>44405</v>
      </c>
      <c r="BH171" s="36">
        <v>173</v>
      </c>
    </row>
    <row r="172" spans="1:60" x14ac:dyDescent="0.2">
      <c r="A172" s="3">
        <v>171</v>
      </c>
      <c r="B172" s="73">
        <v>44353</v>
      </c>
      <c r="C172" s="42"/>
      <c r="D172" s="42" t="str">
        <f t="shared" ca="1" si="9"/>
        <v>NA</v>
      </c>
      <c r="E172" s="75" t="str">
        <f t="shared" ca="1" si="8"/>
        <v>NA</v>
      </c>
      <c r="F172" s="70"/>
      <c r="G172" s="72" t="str">
        <f ca="1">IF(B171&lt;TODAY(), AVERAGE(A$9:A172), "NA")</f>
        <v>NA</v>
      </c>
      <c r="H172" s="75" t="str">
        <f ca="1">IF(B171&lt;TODAY(), AVERAGE(E$9:E172), "NA")</f>
        <v>NA</v>
      </c>
      <c r="I172" s="82" t="str">
        <f ca="1">IF(B171&lt;TODAY(), (SUMPRODUCT(A$9:A172,E$9:E172) - G172*SUM(E$9:E172) - H172*SUM(A$9:A172) + (A172-7)*G172*H172)/(SUMPRODUCT(A$9:A172,A$9:A172) - 2*G172*SUM(A$9:A172) + (A172-7)*G172*G172), "NA")</f>
        <v>NA</v>
      </c>
      <c r="J172" s="95" t="str">
        <f t="shared" ca="1" si="7"/>
        <v>NA</v>
      </c>
      <c r="L172" s="122" t="s">
        <v>132</v>
      </c>
      <c r="M172" s="123"/>
      <c r="N172" s="98">
        <v>-196.64505682953904</v>
      </c>
      <c r="O172" s="19" t="s">
        <v>40</v>
      </c>
      <c r="P172" s="25">
        <v>44278</v>
      </c>
      <c r="Q172" s="37">
        <v>46</v>
      </c>
      <c r="R172" s="27" t="s">
        <v>26</v>
      </c>
      <c r="S172" s="25">
        <v>44708</v>
      </c>
      <c r="T172" s="37">
        <v>476</v>
      </c>
      <c r="U172" s="48"/>
      <c r="V172" s="122" t="s">
        <v>133</v>
      </c>
      <c r="W172" s="123"/>
      <c r="X172" s="19">
        <v>1456.8537718715397</v>
      </c>
      <c r="Y172" s="19" t="s">
        <v>40</v>
      </c>
      <c r="Z172" s="25">
        <v>44274</v>
      </c>
      <c r="AA172" s="37">
        <v>42</v>
      </c>
      <c r="AB172" s="27" t="s">
        <v>26</v>
      </c>
      <c r="AC172" s="25">
        <v>44670</v>
      </c>
      <c r="AD172" s="37">
        <v>438</v>
      </c>
      <c r="AE172" s="48"/>
      <c r="AF172" s="122" t="s">
        <v>133</v>
      </c>
      <c r="AG172" s="123"/>
      <c r="AH172" s="19">
        <v>1250</v>
      </c>
      <c r="AI172" s="19" t="s">
        <v>40</v>
      </c>
      <c r="AJ172" s="25">
        <v>44281</v>
      </c>
      <c r="AK172" s="37">
        <v>49</v>
      </c>
      <c r="AL172" s="27" t="s">
        <v>26</v>
      </c>
      <c r="AM172" s="25">
        <v>44736</v>
      </c>
      <c r="AN172" s="37">
        <v>504</v>
      </c>
      <c r="AO172" s="48"/>
      <c r="AP172" s="122" t="s">
        <v>133</v>
      </c>
      <c r="AQ172" s="123"/>
      <c r="AR172" s="19">
        <v>1456.8537718715397</v>
      </c>
      <c r="AS172" s="19" t="s">
        <v>40</v>
      </c>
      <c r="AT172" s="25">
        <v>44264</v>
      </c>
      <c r="AU172" s="37">
        <v>32</v>
      </c>
      <c r="AV172" s="27" t="s">
        <v>26</v>
      </c>
      <c r="AW172" s="25">
        <v>44557</v>
      </c>
      <c r="AX172" s="37">
        <v>325</v>
      </c>
      <c r="AZ172" s="122" t="s">
        <v>133</v>
      </c>
      <c r="BA172" s="123"/>
      <c r="BB172" s="19">
        <v>1456.8537718715397</v>
      </c>
      <c r="BC172" s="19" t="s">
        <v>40</v>
      </c>
      <c r="BD172" s="25">
        <v>44262</v>
      </c>
      <c r="BE172" s="37">
        <v>30</v>
      </c>
      <c r="BF172" s="27" t="s">
        <v>26</v>
      </c>
      <c r="BG172" s="25">
        <v>44461</v>
      </c>
      <c r="BH172" s="37">
        <v>229</v>
      </c>
    </row>
    <row r="173" spans="1:60" x14ac:dyDescent="0.2">
      <c r="A173" s="3">
        <v>172</v>
      </c>
      <c r="B173" s="73">
        <v>44354</v>
      </c>
      <c r="C173" s="42"/>
      <c r="D173" s="42" t="str">
        <f t="shared" ca="1" si="9"/>
        <v>NA</v>
      </c>
      <c r="E173" s="75" t="str">
        <f t="shared" ca="1" si="8"/>
        <v>NA</v>
      </c>
      <c r="F173" s="70"/>
      <c r="G173" s="72" t="str">
        <f ca="1">IF(B172&lt;TODAY(), AVERAGE(A$9:A173), "NA")</f>
        <v>NA</v>
      </c>
      <c r="H173" s="75" t="str">
        <f ca="1">IF(B172&lt;TODAY(), AVERAGE(E$9:E173), "NA")</f>
        <v>NA</v>
      </c>
      <c r="I173" s="82" t="str">
        <f ca="1">IF(B172&lt;TODAY(), (SUMPRODUCT(A$9:A173,E$9:E173) - G173*SUM(E$9:E173) - H173*SUM(A$9:A173) + (A173-7)*G173*H173)/(SUMPRODUCT(A$9:A173,A$9:A173) - 2*G173*SUM(A$9:A173) + (A173-7)*G173*G173), "NA")</f>
        <v>NA</v>
      </c>
      <c r="J173" s="95" t="str">
        <f t="shared" ca="1" si="7"/>
        <v>NA</v>
      </c>
      <c r="L173" s="101"/>
      <c r="M173" s="101"/>
      <c r="N173" s="101"/>
      <c r="O173" s="101"/>
      <c r="P173" s="101"/>
      <c r="Q173" s="101"/>
      <c r="R173" s="101"/>
      <c r="S173" s="101"/>
      <c r="T173" s="101"/>
      <c r="U173" s="94"/>
      <c r="W173" s="101"/>
      <c r="X173" s="101"/>
      <c r="Y173" s="101"/>
      <c r="Z173" s="101"/>
      <c r="AA173" s="101"/>
      <c r="AB173" s="101"/>
      <c r="AC173" s="101"/>
      <c r="AD173" s="101"/>
      <c r="AE173" s="101"/>
      <c r="AG173" s="101"/>
      <c r="AH173" s="101"/>
      <c r="AI173" s="101"/>
      <c r="AJ173" s="101"/>
      <c r="AK173" s="101"/>
      <c r="AL173" s="101"/>
      <c r="AM173" s="101"/>
      <c r="AN173" s="101"/>
      <c r="AO173" s="101"/>
      <c r="AQ173" s="60"/>
      <c r="AR173" s="60"/>
      <c r="AS173" s="60"/>
      <c r="AT173" s="60"/>
      <c r="AU173" s="60"/>
      <c r="AV173" s="60"/>
      <c r="AW173" s="60"/>
      <c r="AX173" s="60"/>
      <c r="AY173" s="60"/>
      <c r="BA173" s="60"/>
      <c r="BB173" s="60"/>
      <c r="BC173" s="60"/>
      <c r="BD173" s="60"/>
      <c r="BE173" s="60"/>
      <c r="BF173" s="60"/>
      <c r="BG173" s="60"/>
      <c r="BH173" s="60"/>
    </row>
    <row r="174" spans="1:60" x14ac:dyDescent="0.2">
      <c r="A174" s="3">
        <v>173</v>
      </c>
      <c r="B174" s="73">
        <v>44355</v>
      </c>
      <c r="C174" s="42"/>
      <c r="D174" s="42" t="str">
        <f t="shared" ca="1" si="9"/>
        <v>NA</v>
      </c>
      <c r="E174" s="75" t="str">
        <f t="shared" ca="1" si="8"/>
        <v>NA</v>
      </c>
      <c r="F174" s="70"/>
      <c r="G174" s="72" t="str">
        <f ca="1">IF(B173&lt;TODAY(), AVERAGE(A$9:A174), "NA")</f>
        <v>NA</v>
      </c>
      <c r="H174" s="75" t="str">
        <f ca="1">IF(B173&lt;TODAY(), AVERAGE(E$9:E174), "NA")</f>
        <v>NA</v>
      </c>
      <c r="I174" s="82" t="str">
        <f ca="1">IF(B173&lt;TODAY(), (SUMPRODUCT(A$9:A174,E$9:E174) - G174*SUM(E$9:E174) - H174*SUM(A$9:A174) + (A174-7)*G174*H174)/(SUMPRODUCT(A$9:A174,A$9:A174) - 2*G174*SUM(A$9:A174) + (A174-7)*G174*G174), "NA")</f>
        <v>NA</v>
      </c>
      <c r="J174" s="95" t="str">
        <f t="shared" ca="1" si="7"/>
        <v>NA</v>
      </c>
      <c r="L174" s="127" t="str">
        <f>CONCATENATE("Vaccination schedule based on 7 day average daily doses given as of ", MONTH(N176-1), "/", DAY(N176-1), "/", YEAR(N176-1))</f>
        <v>Vaccination schedule based on 7 day average daily doses given as of 2/3/2021</v>
      </c>
      <c r="M174" s="127"/>
      <c r="N174" s="127"/>
      <c r="O174" s="127"/>
      <c r="P174" s="127"/>
      <c r="Q174" s="127"/>
      <c r="R174" s="127"/>
      <c r="S174" s="127"/>
      <c r="T174" s="127"/>
      <c r="U174" s="90"/>
      <c r="V174" s="127" t="str">
        <f>CONCATENATE("Vaccination schedule based on hitting the predicted average of ", FIXED(1000*X178, -3), " doses per day as of ",  MONTH(N176-1), "/", DAY(N176-1), "/", YEAR(N176-1))</f>
        <v>Vaccination schedule based on hitting the predicted average of 1,435,000 doses per day as of 2/3/2021</v>
      </c>
      <c r="W174" s="127"/>
      <c r="X174" s="127"/>
      <c r="Y174" s="127"/>
      <c r="Z174" s="127"/>
      <c r="AA174" s="127"/>
      <c r="AB174" s="127"/>
      <c r="AC174" s="127"/>
      <c r="AD174" s="127"/>
      <c r="AE174" s="100"/>
      <c r="AF174" s="127" t="str">
        <f>CONCATENATE("Vaccination schedule based on hitting target of ", FIXED(1000*AH178,0), " doses per day")</f>
        <v>Vaccination schedule based on hitting target of 1,250,000 doses per day</v>
      </c>
      <c r="AG174" s="127"/>
      <c r="AH174" s="127"/>
      <c r="AI174" s="127"/>
      <c r="AJ174" s="127"/>
      <c r="AK174" s="127"/>
      <c r="AL174" s="127"/>
      <c r="AM174" s="127"/>
      <c r="AN174" s="127"/>
      <c r="AO174" s="100"/>
      <c r="AP174" s="127" t="str">
        <f>CONCATENATE("Vaccination schedule based on hitting target of ", FIXED(1000*AR178,0), " doses per day")</f>
        <v>Vaccination schedule based on hitting target of 2,000,000 doses per day</v>
      </c>
      <c r="AQ174" s="127"/>
      <c r="AR174" s="127"/>
      <c r="AS174" s="127"/>
      <c r="AT174" s="127"/>
      <c r="AU174" s="127"/>
      <c r="AV174" s="127"/>
      <c r="AW174" s="127"/>
      <c r="AX174" s="127"/>
      <c r="AZ174" s="127" t="str">
        <f>CONCATENATE("Vaccination schedule based on hitting target of ", FIXED(1000*BB178,0), " doses per day")</f>
        <v>Vaccination schedule based on hitting target of 3,000,000 doses per day</v>
      </c>
      <c r="BA174" s="127"/>
      <c r="BB174" s="127"/>
      <c r="BC174" s="127"/>
      <c r="BD174" s="127"/>
      <c r="BE174" s="127"/>
      <c r="BF174" s="127"/>
      <c r="BG174" s="127"/>
      <c r="BH174" s="127"/>
    </row>
    <row r="175" spans="1:60" x14ac:dyDescent="0.2">
      <c r="A175" s="3">
        <v>174</v>
      </c>
      <c r="B175" s="73">
        <v>44356</v>
      </c>
      <c r="C175" s="42"/>
      <c r="D175" s="42" t="str">
        <f t="shared" ca="1" si="9"/>
        <v>NA</v>
      </c>
      <c r="E175" s="75" t="str">
        <f t="shared" ca="1" si="8"/>
        <v>NA</v>
      </c>
      <c r="F175" s="70"/>
      <c r="G175" s="72" t="str">
        <f ca="1">IF(B174&lt;TODAY(), AVERAGE(A$9:A175), "NA")</f>
        <v>NA</v>
      </c>
      <c r="H175" s="75" t="str">
        <f ca="1">IF(B174&lt;TODAY(), AVERAGE(E$9:E175), "NA")</f>
        <v>NA</v>
      </c>
      <c r="I175" s="82" t="str">
        <f ca="1">IF(B174&lt;TODAY(), (SUMPRODUCT(A$9:A175,E$9:E175) - G175*SUM(E$9:E175) - H175*SUM(A$9:A175) + (A175-7)*G175*H175)/(SUMPRODUCT(A$9:A175,A$9:A175) - 2*G175*SUM(A$9:A175) + (A175-7)*G175*G175), "NA")</f>
        <v>NA</v>
      </c>
      <c r="J175" s="95" t="str">
        <f t="shared" ca="1" si="7"/>
        <v>NA</v>
      </c>
      <c r="L175" s="134" t="s">
        <v>36</v>
      </c>
      <c r="M175" s="135"/>
      <c r="N175" s="136"/>
      <c r="O175" s="31" t="s">
        <v>7</v>
      </c>
      <c r="P175" s="32" t="s">
        <v>17</v>
      </c>
      <c r="Q175" s="33" t="s">
        <v>18</v>
      </c>
      <c r="R175" s="31" t="s">
        <v>7</v>
      </c>
      <c r="S175" s="32" t="s">
        <v>17</v>
      </c>
      <c r="T175" s="33" t="s">
        <v>18</v>
      </c>
      <c r="U175" s="48"/>
      <c r="V175" s="128" t="s">
        <v>36</v>
      </c>
      <c r="W175" s="129"/>
      <c r="X175" s="130"/>
      <c r="Y175" s="33" t="s">
        <v>7</v>
      </c>
      <c r="Z175" s="32" t="s">
        <v>17</v>
      </c>
      <c r="AA175" s="33" t="s">
        <v>18</v>
      </c>
      <c r="AB175" s="31" t="s">
        <v>7</v>
      </c>
      <c r="AC175" s="32" t="s">
        <v>17</v>
      </c>
      <c r="AD175" s="33" t="s">
        <v>18</v>
      </c>
      <c r="AE175" s="48"/>
      <c r="AF175" s="128" t="s">
        <v>36</v>
      </c>
      <c r="AG175" s="129"/>
      <c r="AH175" s="130"/>
      <c r="AI175" s="33" t="s">
        <v>7</v>
      </c>
      <c r="AJ175" s="32" t="s">
        <v>17</v>
      </c>
      <c r="AK175" s="33" t="s">
        <v>18</v>
      </c>
      <c r="AL175" s="31" t="s">
        <v>7</v>
      </c>
      <c r="AM175" s="32" t="s">
        <v>17</v>
      </c>
      <c r="AN175" s="33" t="s">
        <v>18</v>
      </c>
      <c r="AO175" s="48"/>
      <c r="AP175" s="128" t="s">
        <v>36</v>
      </c>
      <c r="AQ175" s="129"/>
      <c r="AR175" s="130"/>
      <c r="AS175" s="33" t="s">
        <v>7</v>
      </c>
      <c r="AT175" s="32" t="s">
        <v>17</v>
      </c>
      <c r="AU175" s="33" t="s">
        <v>18</v>
      </c>
      <c r="AV175" s="31" t="s">
        <v>7</v>
      </c>
      <c r="AW175" s="32" t="s">
        <v>17</v>
      </c>
      <c r="AX175" s="33" t="s">
        <v>18</v>
      </c>
      <c r="AZ175" s="128" t="s">
        <v>36</v>
      </c>
      <c r="BA175" s="129"/>
      <c r="BB175" s="130"/>
      <c r="BC175" s="33" t="s">
        <v>7</v>
      </c>
      <c r="BD175" s="32" t="s">
        <v>17</v>
      </c>
      <c r="BE175" s="33" t="s">
        <v>18</v>
      </c>
      <c r="BF175" s="31" t="s">
        <v>7</v>
      </c>
      <c r="BG175" s="32" t="s">
        <v>17</v>
      </c>
      <c r="BH175" s="33" t="s">
        <v>18</v>
      </c>
    </row>
    <row r="176" spans="1:60" x14ac:dyDescent="0.2">
      <c r="A176" s="3">
        <v>175</v>
      </c>
      <c r="B176" s="73">
        <v>44357</v>
      </c>
      <c r="C176" s="42"/>
      <c r="D176" s="42" t="str">
        <f t="shared" ca="1" si="9"/>
        <v>NA</v>
      </c>
      <c r="E176" s="75" t="str">
        <f t="shared" ca="1" si="8"/>
        <v>NA</v>
      </c>
      <c r="F176" s="70"/>
      <c r="G176" s="72" t="str">
        <f ca="1">IF(B175&lt;TODAY(), AVERAGE(A$9:A176), "NA")</f>
        <v>NA</v>
      </c>
      <c r="H176" s="75" t="str">
        <f ca="1">IF(B175&lt;TODAY(), AVERAGE(E$9:E176), "NA")</f>
        <v>NA</v>
      </c>
      <c r="I176" s="82" t="str">
        <f ca="1">IF(B175&lt;TODAY(), (SUMPRODUCT(A$9:A176,E$9:E176) - G176*SUM(E$9:E176) - H176*SUM(A$9:A176) + (A176-7)*G176*H176)/(SUMPRODUCT(A$9:A176,A$9:A176) - 2*G176*SUM(A$9:A176) + (A176-7)*G176*G176), "NA")</f>
        <v>NA</v>
      </c>
      <c r="J176" s="95" t="str">
        <f t="shared" ca="1" si="7"/>
        <v>NA</v>
      </c>
      <c r="L176" s="131" t="s">
        <v>3</v>
      </c>
      <c r="M176" s="132"/>
      <c r="N176" s="28">
        <v>44231</v>
      </c>
      <c r="O176" s="99" t="s">
        <v>38</v>
      </c>
      <c r="P176" s="26">
        <v>44249</v>
      </c>
      <c r="Q176" s="34">
        <v>18</v>
      </c>
      <c r="R176" s="52" t="s">
        <v>39</v>
      </c>
      <c r="S176" s="26">
        <v>44262</v>
      </c>
      <c r="T176" s="34">
        <v>31</v>
      </c>
      <c r="U176" s="48"/>
      <c r="V176" s="131" t="s">
        <v>3</v>
      </c>
      <c r="W176" s="132"/>
      <c r="X176" s="28">
        <v>44231</v>
      </c>
      <c r="Y176" s="99" t="s">
        <v>38</v>
      </c>
      <c r="Z176" s="26">
        <v>44249</v>
      </c>
      <c r="AA176" s="34">
        <v>18</v>
      </c>
      <c r="AB176" s="52" t="s">
        <v>39</v>
      </c>
      <c r="AC176" s="26">
        <v>44261</v>
      </c>
      <c r="AD176" s="34">
        <v>30</v>
      </c>
      <c r="AE176" s="48"/>
      <c r="AF176" s="131" t="s">
        <v>3</v>
      </c>
      <c r="AG176" s="132"/>
      <c r="AH176" s="28">
        <v>44231</v>
      </c>
      <c r="AI176" s="99" t="s">
        <v>38</v>
      </c>
      <c r="AJ176" s="26">
        <v>44249</v>
      </c>
      <c r="AK176" s="34">
        <v>18</v>
      </c>
      <c r="AL176" s="52" t="s">
        <v>39</v>
      </c>
      <c r="AM176" s="26">
        <v>44266</v>
      </c>
      <c r="AN176" s="34">
        <v>35</v>
      </c>
      <c r="AO176" s="48"/>
      <c r="AP176" s="131" t="s">
        <v>3</v>
      </c>
      <c r="AQ176" s="132"/>
      <c r="AR176" s="28">
        <v>44231</v>
      </c>
      <c r="AS176" s="99" t="s">
        <v>38</v>
      </c>
      <c r="AT176" s="26">
        <v>44249</v>
      </c>
      <c r="AU176" s="34">
        <v>18</v>
      </c>
      <c r="AV176" s="52" t="s">
        <v>39</v>
      </c>
      <c r="AW176" s="26">
        <v>44261</v>
      </c>
      <c r="AX176" s="34">
        <v>30</v>
      </c>
      <c r="AZ176" s="131" t="s">
        <v>3</v>
      </c>
      <c r="BA176" s="132"/>
      <c r="BB176" s="28">
        <v>44231</v>
      </c>
      <c r="BC176" s="99" t="s">
        <v>38</v>
      </c>
      <c r="BD176" s="26">
        <v>44249</v>
      </c>
      <c r="BE176" s="34">
        <v>18</v>
      </c>
      <c r="BF176" s="52" t="s">
        <v>39</v>
      </c>
      <c r="BG176" s="26">
        <v>44261</v>
      </c>
      <c r="BH176" s="34">
        <v>30</v>
      </c>
    </row>
    <row r="177" spans="1:60" x14ac:dyDescent="0.2">
      <c r="A177" s="3">
        <v>176</v>
      </c>
      <c r="B177" s="73">
        <v>44358</v>
      </c>
      <c r="C177" s="42"/>
      <c r="D177" s="42" t="str">
        <f t="shared" ca="1" si="9"/>
        <v>NA</v>
      </c>
      <c r="E177" s="75" t="str">
        <f t="shared" ca="1" si="8"/>
        <v>NA</v>
      </c>
      <c r="F177" s="70"/>
      <c r="G177" s="72" t="str">
        <f ca="1">IF(B176&lt;TODAY(), AVERAGE(A$9:A177), "NA")</f>
        <v>NA</v>
      </c>
      <c r="H177" s="75" t="str">
        <f ca="1">IF(B176&lt;TODAY(), AVERAGE(E$9:E177), "NA")</f>
        <v>NA</v>
      </c>
      <c r="I177" s="82" t="str">
        <f ca="1">IF(B176&lt;TODAY(), (SUMPRODUCT(A$9:A177,E$9:E177) - G177*SUM(E$9:E177) - H177*SUM(A$9:A177) + (A177-7)*G177*H177)/(SUMPRODUCT(A$9:A177,A$9:A177) - 2*G177*SUM(A$9:A177) + (A177-7)*G177*G177), "NA")</f>
        <v>NA</v>
      </c>
      <c r="J177" s="95" t="str">
        <f t="shared" ca="1" si="7"/>
        <v>NA</v>
      </c>
      <c r="L177" s="125" t="s">
        <v>19</v>
      </c>
      <c r="M177" s="126"/>
      <c r="N177" s="29">
        <v>1335.3098571428575</v>
      </c>
      <c r="O177" s="36" t="s">
        <v>20</v>
      </c>
      <c r="P177" s="24">
        <v>44309</v>
      </c>
      <c r="Q177" s="36">
        <v>78</v>
      </c>
      <c r="R177" s="35" t="s">
        <v>10</v>
      </c>
      <c r="S177" s="24">
        <v>44338</v>
      </c>
      <c r="T177" s="36">
        <v>107</v>
      </c>
      <c r="U177" s="48"/>
      <c r="V177" s="125" t="s">
        <v>19</v>
      </c>
      <c r="W177" s="126"/>
      <c r="X177" s="29">
        <v>1335.3098571428575</v>
      </c>
      <c r="Y177" s="36" t="s">
        <v>20</v>
      </c>
      <c r="Z177" s="24">
        <v>44305</v>
      </c>
      <c r="AA177" s="36">
        <v>74</v>
      </c>
      <c r="AB177" s="35" t="s">
        <v>10</v>
      </c>
      <c r="AC177" s="24">
        <v>44333</v>
      </c>
      <c r="AD177" s="36">
        <v>102</v>
      </c>
      <c r="AE177" s="48"/>
      <c r="AF177" s="125" t="s">
        <v>19</v>
      </c>
      <c r="AG177" s="126"/>
      <c r="AH177" s="29">
        <v>1335.3098571428575</v>
      </c>
      <c r="AI177" s="36" t="s">
        <v>20</v>
      </c>
      <c r="AJ177" s="24">
        <v>44317</v>
      </c>
      <c r="AK177" s="36">
        <v>86</v>
      </c>
      <c r="AL177" s="35" t="s">
        <v>10</v>
      </c>
      <c r="AM177" s="24">
        <v>44343</v>
      </c>
      <c r="AN177" s="36">
        <v>112</v>
      </c>
      <c r="AO177" s="48"/>
      <c r="AP177" s="125" t="s">
        <v>19</v>
      </c>
      <c r="AQ177" s="126"/>
      <c r="AR177" s="29">
        <v>1335.3098571428575</v>
      </c>
      <c r="AS177" s="36" t="s">
        <v>20</v>
      </c>
      <c r="AT177" s="24">
        <v>44289</v>
      </c>
      <c r="AU177" s="36">
        <v>58</v>
      </c>
      <c r="AV177" s="35" t="s">
        <v>10</v>
      </c>
      <c r="AW177" s="24">
        <v>44310</v>
      </c>
      <c r="AX177" s="36">
        <v>79</v>
      </c>
      <c r="AZ177" s="125" t="s">
        <v>19</v>
      </c>
      <c r="BA177" s="126"/>
      <c r="BB177" s="29">
        <v>1335.3098571428575</v>
      </c>
      <c r="BC177" s="36" t="s">
        <v>20</v>
      </c>
      <c r="BD177" s="24">
        <v>44285</v>
      </c>
      <c r="BE177" s="36">
        <v>54</v>
      </c>
      <c r="BF177" s="35" t="s">
        <v>10</v>
      </c>
      <c r="BG177" s="24">
        <v>44296</v>
      </c>
      <c r="BH177" s="36">
        <v>65</v>
      </c>
    </row>
    <row r="178" spans="1:60" x14ac:dyDescent="0.2">
      <c r="A178" s="3">
        <v>177</v>
      </c>
      <c r="B178" s="73">
        <v>44359</v>
      </c>
      <c r="C178" s="42"/>
      <c r="D178" s="42" t="str">
        <f t="shared" ca="1" si="9"/>
        <v>NA</v>
      </c>
      <c r="E178" s="75" t="str">
        <f t="shared" ca="1" si="8"/>
        <v>NA</v>
      </c>
      <c r="F178" s="70"/>
      <c r="G178" s="72" t="str">
        <f ca="1">IF(B177&lt;TODAY(), AVERAGE(A$9:A178), "NA")</f>
        <v>NA</v>
      </c>
      <c r="H178" s="75" t="str">
        <f ca="1">IF(B177&lt;TODAY(), AVERAGE(E$9:E178), "NA")</f>
        <v>NA</v>
      </c>
      <c r="I178" s="82" t="str">
        <f ca="1">IF(B177&lt;TODAY(), (SUMPRODUCT(A$9:A178,E$9:E178) - G178*SUM(E$9:E178) - H178*SUM(A$9:A178) + (A178-7)*G178*H178)/(SUMPRODUCT(A$9:A178,A$9:A178) - 2*G178*SUM(A$9:A178) + (A178-7)*G178*G178), "NA")</f>
        <v>NA</v>
      </c>
      <c r="J178" s="95" t="str">
        <f t="shared" ca="1" si="7"/>
        <v>NA</v>
      </c>
      <c r="L178" s="120" t="s">
        <v>130</v>
      </c>
      <c r="M178" s="121"/>
      <c r="N178" s="38">
        <v>48</v>
      </c>
      <c r="O178" s="105" t="s">
        <v>21</v>
      </c>
      <c r="P178" s="106">
        <v>44405</v>
      </c>
      <c r="Q178" s="105">
        <v>174</v>
      </c>
      <c r="R178" s="107" t="s">
        <v>8</v>
      </c>
      <c r="S178" s="106">
        <v>44464</v>
      </c>
      <c r="T178" s="105">
        <v>233</v>
      </c>
      <c r="U178" s="109"/>
      <c r="V178" s="120" t="s">
        <v>128</v>
      </c>
      <c r="W178" s="121"/>
      <c r="X178" s="38">
        <v>1434.5556351418618</v>
      </c>
      <c r="Y178" s="105" t="s">
        <v>21</v>
      </c>
      <c r="Z178" s="106">
        <v>44392</v>
      </c>
      <c r="AA178" s="105">
        <v>161</v>
      </c>
      <c r="AB178" s="107" t="s">
        <v>8</v>
      </c>
      <c r="AC178" s="106">
        <v>44444</v>
      </c>
      <c r="AD178" s="105">
        <v>213</v>
      </c>
      <c r="AE178" s="109"/>
      <c r="AF178" s="120" t="s">
        <v>128</v>
      </c>
      <c r="AG178" s="121"/>
      <c r="AH178" s="38">
        <v>1250</v>
      </c>
      <c r="AI178" s="105" t="s">
        <v>21</v>
      </c>
      <c r="AJ178" s="106">
        <v>44421</v>
      </c>
      <c r="AK178" s="105">
        <v>190</v>
      </c>
      <c r="AL178" s="107" t="s">
        <v>8</v>
      </c>
      <c r="AM178" s="106">
        <v>44479</v>
      </c>
      <c r="AN178" s="105">
        <v>248</v>
      </c>
      <c r="AO178" s="109"/>
      <c r="AP178" s="120" t="s">
        <v>128</v>
      </c>
      <c r="AQ178" s="121"/>
      <c r="AR178" s="38">
        <v>2000</v>
      </c>
      <c r="AS178" s="105" t="s">
        <v>21</v>
      </c>
      <c r="AT178" s="106">
        <v>44356</v>
      </c>
      <c r="AU178" s="105">
        <v>125</v>
      </c>
      <c r="AV178" s="107" t="s">
        <v>8</v>
      </c>
      <c r="AW178" s="106">
        <v>44389</v>
      </c>
      <c r="AX178" s="105">
        <v>158</v>
      </c>
      <c r="AY178" s="108"/>
      <c r="AZ178" s="120" t="s">
        <v>128</v>
      </c>
      <c r="BA178" s="121"/>
      <c r="BB178" s="38">
        <v>3000</v>
      </c>
      <c r="BC178" s="105" t="s">
        <v>21</v>
      </c>
      <c r="BD178" s="106">
        <v>44328</v>
      </c>
      <c r="BE178" s="105">
        <v>97</v>
      </c>
      <c r="BF178" s="107" t="s">
        <v>8</v>
      </c>
      <c r="BG178" s="106">
        <v>44351</v>
      </c>
      <c r="BH178" s="105">
        <v>120</v>
      </c>
    </row>
    <row r="179" spans="1:60" x14ac:dyDescent="0.2">
      <c r="A179" s="3">
        <v>178</v>
      </c>
      <c r="B179" s="73">
        <v>44360</v>
      </c>
      <c r="C179" s="42"/>
      <c r="D179" s="42" t="str">
        <f t="shared" ca="1" si="9"/>
        <v>NA</v>
      </c>
      <c r="E179" s="75" t="str">
        <f t="shared" ca="1" si="8"/>
        <v>NA</v>
      </c>
      <c r="F179" s="70"/>
      <c r="G179" s="72" t="str">
        <f ca="1">IF(B178&lt;TODAY(), AVERAGE(A$9:A179), "NA")</f>
        <v>NA</v>
      </c>
      <c r="H179" s="75" t="str">
        <f ca="1">IF(B178&lt;TODAY(), AVERAGE(E$9:E179), "NA")</f>
        <v>NA</v>
      </c>
      <c r="I179" s="82" t="str">
        <f ca="1">IF(B178&lt;TODAY(), (SUMPRODUCT(A$9:A179,E$9:E179) - G179*SUM(E$9:E179) - H179*SUM(A$9:A179) + (A179-7)*G179*H179)/(SUMPRODUCT(A$9:A179,A$9:A179) - 2*G179*SUM(A$9:A179) + (A179-7)*G179*G179), "NA")</f>
        <v>NA</v>
      </c>
      <c r="J179" s="95" t="str">
        <f t="shared" ca="1" si="7"/>
        <v>NA</v>
      </c>
      <c r="L179" s="125" t="s">
        <v>131</v>
      </c>
      <c r="M179" s="126"/>
      <c r="N179" s="97">
        <v>34.174126704828289</v>
      </c>
      <c r="O179" s="36" t="s">
        <v>22</v>
      </c>
      <c r="P179" s="24">
        <v>44500</v>
      </c>
      <c r="Q179" s="36">
        <v>269</v>
      </c>
      <c r="R179" s="35" t="s">
        <v>9</v>
      </c>
      <c r="S179" s="24">
        <v>44583</v>
      </c>
      <c r="T179" s="36">
        <v>352</v>
      </c>
      <c r="U179" s="48"/>
      <c r="V179" s="125" t="s">
        <v>129</v>
      </c>
      <c r="W179" s="126"/>
      <c r="X179" s="38">
        <v>0</v>
      </c>
      <c r="Y179" s="36" t="s">
        <v>22</v>
      </c>
      <c r="Z179" s="24">
        <v>44484</v>
      </c>
      <c r="AA179" s="36">
        <v>253</v>
      </c>
      <c r="AB179" s="35" t="s">
        <v>9</v>
      </c>
      <c r="AC179" s="24">
        <v>44563</v>
      </c>
      <c r="AD179" s="36">
        <v>332</v>
      </c>
      <c r="AE179" s="48"/>
      <c r="AF179" s="125" t="s">
        <v>129</v>
      </c>
      <c r="AG179" s="126"/>
      <c r="AH179" s="38">
        <v>0</v>
      </c>
      <c r="AI179" s="36" t="s">
        <v>22</v>
      </c>
      <c r="AJ179" s="24">
        <v>44522</v>
      </c>
      <c r="AK179" s="36">
        <v>291</v>
      </c>
      <c r="AL179" s="35" t="s">
        <v>9</v>
      </c>
      <c r="AM179" s="24">
        <v>44611</v>
      </c>
      <c r="AN179" s="36">
        <v>380</v>
      </c>
      <c r="AO179" s="48"/>
      <c r="AP179" s="125" t="s">
        <v>129</v>
      </c>
      <c r="AQ179" s="126"/>
      <c r="AR179" s="38">
        <v>17</v>
      </c>
      <c r="AS179" s="36" t="s">
        <v>22</v>
      </c>
      <c r="AT179" s="24">
        <v>44419</v>
      </c>
      <c r="AU179" s="36">
        <v>188</v>
      </c>
      <c r="AV179" s="35" t="s">
        <v>9</v>
      </c>
      <c r="AW179" s="24">
        <v>44472</v>
      </c>
      <c r="AX179" s="36">
        <v>241</v>
      </c>
      <c r="AZ179" s="125" t="s">
        <v>129</v>
      </c>
      <c r="BA179" s="126"/>
      <c r="BB179" s="38">
        <v>46</v>
      </c>
      <c r="BC179" s="36" t="s">
        <v>22</v>
      </c>
      <c r="BD179" s="24">
        <v>44371</v>
      </c>
      <c r="BE179" s="36">
        <v>140</v>
      </c>
      <c r="BF179" s="35" t="s">
        <v>9</v>
      </c>
      <c r="BG179" s="24">
        <v>44405</v>
      </c>
      <c r="BH179" s="36">
        <v>174</v>
      </c>
    </row>
    <row r="180" spans="1:60" x14ac:dyDescent="0.2">
      <c r="A180" s="3">
        <v>179</v>
      </c>
      <c r="B180" s="73">
        <v>44361</v>
      </c>
      <c r="C180" s="42"/>
      <c r="D180" s="42" t="str">
        <f t="shared" ca="1" si="9"/>
        <v>NA</v>
      </c>
      <c r="E180" s="75" t="str">
        <f t="shared" ca="1" si="8"/>
        <v>NA</v>
      </c>
      <c r="F180" s="70"/>
      <c r="G180" s="72" t="str">
        <f ca="1">IF(B179&lt;TODAY(), AVERAGE(A$9:A180), "NA")</f>
        <v>NA</v>
      </c>
      <c r="H180" s="75" t="str">
        <f ca="1">IF(B179&lt;TODAY(), AVERAGE(E$9:E180), "NA")</f>
        <v>NA</v>
      </c>
      <c r="I180" s="82" t="str">
        <f ca="1">IF(B179&lt;TODAY(), (SUMPRODUCT(A$9:A180,E$9:E180) - G180*SUM(E$9:E180) - H180*SUM(A$9:A180) + (A180-7)*G180*H180)/(SUMPRODUCT(A$9:A180,A$9:A180) - 2*G180*SUM(A$9:A180) + (A180-7)*G180*G180), "NA")</f>
        <v>NA</v>
      </c>
      <c r="J180" s="95" t="str">
        <f t="shared" ca="1" si="7"/>
        <v>NA</v>
      </c>
      <c r="L180" s="122" t="s">
        <v>132</v>
      </c>
      <c r="M180" s="123"/>
      <c r="N180" s="98">
        <v>-205.80244668989599</v>
      </c>
      <c r="O180" s="19" t="s">
        <v>40</v>
      </c>
      <c r="P180" s="25">
        <v>44278</v>
      </c>
      <c r="Q180" s="37">
        <v>47</v>
      </c>
      <c r="R180" s="27" t="s">
        <v>26</v>
      </c>
      <c r="S180" s="25">
        <v>44709</v>
      </c>
      <c r="T180" s="37">
        <v>478</v>
      </c>
      <c r="U180" s="48"/>
      <c r="V180" s="122" t="s">
        <v>133</v>
      </c>
      <c r="W180" s="123"/>
      <c r="X180" s="19">
        <v>1434.5556351418618</v>
      </c>
      <c r="Y180" s="19" t="s">
        <v>40</v>
      </c>
      <c r="Z180" s="25">
        <v>44275</v>
      </c>
      <c r="AA180" s="37">
        <v>44</v>
      </c>
      <c r="AB180" s="27" t="s">
        <v>26</v>
      </c>
      <c r="AC180" s="25">
        <v>44675</v>
      </c>
      <c r="AD180" s="37">
        <v>444</v>
      </c>
      <c r="AE180" s="48"/>
      <c r="AF180" s="122" t="s">
        <v>133</v>
      </c>
      <c r="AG180" s="123"/>
      <c r="AH180" s="19">
        <v>1250</v>
      </c>
      <c r="AI180" s="19" t="s">
        <v>40</v>
      </c>
      <c r="AJ180" s="25">
        <v>44282</v>
      </c>
      <c r="AK180" s="37">
        <v>51</v>
      </c>
      <c r="AL180" s="27" t="s">
        <v>26</v>
      </c>
      <c r="AM180" s="25">
        <v>44736</v>
      </c>
      <c r="AN180" s="37">
        <v>505</v>
      </c>
      <c r="AO180" s="48"/>
      <c r="AP180" s="122" t="s">
        <v>133</v>
      </c>
      <c r="AQ180" s="123"/>
      <c r="AR180" s="19">
        <v>1434.5556351418618</v>
      </c>
      <c r="AS180" s="19" t="s">
        <v>40</v>
      </c>
      <c r="AT180" s="25">
        <v>44264</v>
      </c>
      <c r="AU180" s="37">
        <v>33</v>
      </c>
      <c r="AV180" s="27" t="s">
        <v>26</v>
      </c>
      <c r="AW180" s="25">
        <v>44557</v>
      </c>
      <c r="AX180" s="37">
        <v>326</v>
      </c>
      <c r="AZ180" s="122" t="s">
        <v>133</v>
      </c>
      <c r="BA180" s="123"/>
      <c r="BB180" s="19">
        <v>1434.5556351418618</v>
      </c>
      <c r="BC180" s="19" t="s">
        <v>40</v>
      </c>
      <c r="BD180" s="25">
        <v>44262</v>
      </c>
      <c r="BE180" s="37">
        <v>31</v>
      </c>
      <c r="BF180" s="27" t="s">
        <v>26</v>
      </c>
      <c r="BG180" s="25">
        <v>44461</v>
      </c>
      <c r="BH180" s="37">
        <v>230</v>
      </c>
    </row>
    <row r="181" spans="1:60" x14ac:dyDescent="0.2">
      <c r="A181" s="3">
        <v>180</v>
      </c>
      <c r="B181" s="73">
        <v>44362</v>
      </c>
      <c r="C181" s="42"/>
      <c r="D181" s="42" t="str">
        <f t="shared" ca="1" si="9"/>
        <v>NA</v>
      </c>
      <c r="E181" s="75" t="str">
        <f t="shared" ca="1" si="8"/>
        <v>NA</v>
      </c>
      <c r="F181" s="70"/>
      <c r="G181" s="72" t="str">
        <f ca="1">IF(B180&lt;TODAY(), AVERAGE(A$9:A181), "NA")</f>
        <v>NA</v>
      </c>
      <c r="H181" s="75" t="str">
        <f ca="1">IF(B180&lt;TODAY(), AVERAGE(E$9:E181), "NA")</f>
        <v>NA</v>
      </c>
      <c r="I181" s="82" t="str">
        <f ca="1">IF(B180&lt;TODAY(), (SUMPRODUCT(A$9:A181,E$9:E181) - G181*SUM(E$9:E181) - H181*SUM(A$9:A181) + (A181-7)*G181*H181)/(SUMPRODUCT(A$9:A181,A$9:A181) - 2*G181*SUM(A$9:A181) + (A181-7)*G181*G181), "NA")</f>
        <v>NA</v>
      </c>
      <c r="J181" s="95" t="str">
        <f t="shared" ca="1" si="7"/>
        <v>NA</v>
      </c>
      <c r="L181" s="101"/>
      <c r="M181" s="101"/>
      <c r="N181" s="101"/>
      <c r="O181" s="101"/>
      <c r="P181" s="101"/>
      <c r="Q181" s="101"/>
      <c r="R181" s="101"/>
      <c r="S181" s="101"/>
      <c r="T181" s="101"/>
      <c r="U181" s="94"/>
      <c r="W181" s="101"/>
      <c r="X181" s="101"/>
      <c r="Y181" s="101"/>
      <c r="Z181" s="101"/>
      <c r="AA181" s="101"/>
      <c r="AB181" s="101"/>
      <c r="AC181" s="101"/>
      <c r="AD181" s="101"/>
      <c r="AE181" s="101"/>
      <c r="AG181" s="101"/>
      <c r="AH181" s="101"/>
      <c r="AI181" s="101"/>
      <c r="AJ181" s="101"/>
      <c r="AK181" s="101"/>
      <c r="AL181" s="101"/>
      <c r="AM181" s="101"/>
      <c r="AN181" s="101"/>
      <c r="AO181" s="101"/>
      <c r="AQ181" s="60"/>
      <c r="AR181" s="60"/>
      <c r="AS181" s="60"/>
      <c r="AT181" s="60"/>
      <c r="AU181" s="60"/>
      <c r="AV181" s="60"/>
      <c r="AW181" s="60"/>
      <c r="AX181" s="60"/>
      <c r="AY181" s="60"/>
      <c r="BA181" s="60"/>
      <c r="BB181" s="60"/>
      <c r="BC181" s="60"/>
      <c r="BD181" s="60"/>
      <c r="BE181" s="60"/>
      <c r="BF181" s="60"/>
      <c r="BG181" s="60"/>
      <c r="BH181" s="60"/>
    </row>
    <row r="182" spans="1:60" x14ac:dyDescent="0.2">
      <c r="A182" s="3">
        <v>181</v>
      </c>
      <c r="B182" s="73">
        <v>44363</v>
      </c>
      <c r="C182" s="42"/>
      <c r="D182" s="42" t="str">
        <f t="shared" ca="1" si="9"/>
        <v>NA</v>
      </c>
      <c r="E182" s="75" t="str">
        <f t="shared" ca="1" si="8"/>
        <v>NA</v>
      </c>
      <c r="F182" s="70"/>
      <c r="G182" s="72" t="str">
        <f ca="1">IF(B181&lt;TODAY(), AVERAGE(A$9:A182), "NA")</f>
        <v>NA</v>
      </c>
      <c r="H182" s="75" t="str">
        <f ca="1">IF(B181&lt;TODAY(), AVERAGE(E$9:E182), "NA")</f>
        <v>NA</v>
      </c>
      <c r="I182" s="82" t="str">
        <f ca="1">IF(B181&lt;TODAY(), (SUMPRODUCT(A$9:A182,E$9:E182) - G182*SUM(E$9:E182) - H182*SUM(A$9:A182) + (A182-7)*G182*H182)/(SUMPRODUCT(A$9:A182,A$9:A182) - 2*G182*SUM(A$9:A182) + (A182-7)*G182*G182), "NA")</f>
        <v>NA</v>
      </c>
      <c r="J182" s="95" t="str">
        <f t="shared" ca="1" si="7"/>
        <v>NA</v>
      </c>
      <c r="L182" s="127" t="str">
        <f>CONCATENATE("Vaccination schedule based on 7 day average daily doses given as of ", MONTH(N184-1), "/", DAY(N184-1), "/", YEAR(N184-1))</f>
        <v>Vaccination schedule based on 7 day average daily doses given as of 2/2/2021</v>
      </c>
      <c r="M182" s="127"/>
      <c r="N182" s="127"/>
      <c r="O182" s="127"/>
      <c r="P182" s="127"/>
      <c r="Q182" s="127"/>
      <c r="R182" s="127"/>
      <c r="S182" s="127"/>
      <c r="T182" s="127"/>
      <c r="U182" s="90"/>
      <c r="V182" s="127" t="str">
        <f>CONCATENATE("Vaccination schedule based on hitting the predicted average of ", FIXED(1000*X186, -3), " doses per day as of ",  MONTH(N184-1), "/", DAY(N184-1), "/", YEAR(N184-1))</f>
        <v>Vaccination schedule based on hitting the predicted average of 1,410,000 doses per day as of 2/2/2021</v>
      </c>
      <c r="W182" s="127"/>
      <c r="X182" s="127"/>
      <c r="Y182" s="127"/>
      <c r="Z182" s="127"/>
      <c r="AA182" s="127"/>
      <c r="AB182" s="127"/>
      <c r="AC182" s="127"/>
      <c r="AD182" s="127"/>
      <c r="AE182" s="100"/>
      <c r="AF182" s="127" t="str">
        <f>CONCATENATE("Vaccination schedule based on hitting target of ", FIXED(1000*AH186,0), " doses per day")</f>
        <v>Vaccination schedule based on hitting target of 1,250,000 doses per day</v>
      </c>
      <c r="AG182" s="127"/>
      <c r="AH182" s="127"/>
      <c r="AI182" s="127"/>
      <c r="AJ182" s="127"/>
      <c r="AK182" s="127"/>
      <c r="AL182" s="127"/>
      <c r="AM182" s="127"/>
      <c r="AN182" s="127"/>
      <c r="AO182" s="100"/>
      <c r="AP182" s="127" t="str">
        <f>CONCATENATE("Vaccination schedule based on hitting target of ", FIXED(1000*AR186,0), " doses per day")</f>
        <v>Vaccination schedule based on hitting target of 2,000,000 doses per day</v>
      </c>
      <c r="AQ182" s="127"/>
      <c r="AR182" s="127"/>
      <c r="AS182" s="127"/>
      <c r="AT182" s="127"/>
      <c r="AU182" s="127"/>
      <c r="AV182" s="127"/>
      <c r="AW182" s="127"/>
      <c r="AX182" s="127"/>
      <c r="AZ182" s="127" t="str">
        <f>CONCATENATE("Vaccination schedule based on hitting target of ", FIXED(1000*BB186,0), " doses per day")</f>
        <v>Vaccination schedule based on hitting target of 3,000,000 doses per day</v>
      </c>
      <c r="BA182" s="127"/>
      <c r="BB182" s="127"/>
      <c r="BC182" s="127"/>
      <c r="BD182" s="127"/>
      <c r="BE182" s="127"/>
      <c r="BF182" s="127"/>
      <c r="BG182" s="127"/>
      <c r="BH182" s="127"/>
    </row>
    <row r="183" spans="1:60" x14ac:dyDescent="0.2">
      <c r="A183" s="3">
        <v>182</v>
      </c>
      <c r="B183" s="73">
        <v>44364</v>
      </c>
      <c r="C183" s="42"/>
      <c r="D183" s="42" t="str">
        <f t="shared" ca="1" si="9"/>
        <v>NA</v>
      </c>
      <c r="E183" s="75" t="str">
        <f t="shared" ca="1" si="8"/>
        <v>NA</v>
      </c>
      <c r="F183" s="70"/>
      <c r="G183" s="72" t="str">
        <f ca="1">IF(B182&lt;TODAY(), AVERAGE(A$9:A183), "NA")</f>
        <v>NA</v>
      </c>
      <c r="H183" s="75" t="str">
        <f ca="1">IF(B182&lt;TODAY(), AVERAGE(E$9:E183), "NA")</f>
        <v>NA</v>
      </c>
      <c r="I183" s="82" t="str">
        <f ca="1">IF(B182&lt;TODAY(), (SUMPRODUCT(A$9:A183,E$9:E183) - G183*SUM(E$9:E183) - H183*SUM(A$9:A183) + (A183-7)*G183*H183)/(SUMPRODUCT(A$9:A183,A$9:A183) - 2*G183*SUM(A$9:A183) + (A183-7)*G183*G183), "NA")</f>
        <v>NA</v>
      </c>
      <c r="J183" s="95" t="str">
        <f t="shared" ca="1" si="7"/>
        <v>NA</v>
      </c>
      <c r="L183" s="134" t="s">
        <v>36</v>
      </c>
      <c r="M183" s="135"/>
      <c r="N183" s="136"/>
      <c r="O183" s="31" t="s">
        <v>7</v>
      </c>
      <c r="P183" s="32" t="s">
        <v>17</v>
      </c>
      <c r="Q183" s="33" t="s">
        <v>18</v>
      </c>
      <c r="R183" s="31" t="s">
        <v>7</v>
      </c>
      <c r="S183" s="32" t="s">
        <v>17</v>
      </c>
      <c r="T183" s="33" t="s">
        <v>18</v>
      </c>
      <c r="U183" s="48"/>
      <c r="V183" s="128" t="s">
        <v>36</v>
      </c>
      <c r="W183" s="129"/>
      <c r="X183" s="130"/>
      <c r="Y183" s="33" t="s">
        <v>7</v>
      </c>
      <c r="Z183" s="32" t="s">
        <v>17</v>
      </c>
      <c r="AA183" s="33" t="s">
        <v>18</v>
      </c>
      <c r="AB183" s="31" t="s">
        <v>7</v>
      </c>
      <c r="AC183" s="32" t="s">
        <v>17</v>
      </c>
      <c r="AD183" s="33" t="s">
        <v>18</v>
      </c>
      <c r="AE183" s="48"/>
      <c r="AF183" s="128" t="s">
        <v>36</v>
      </c>
      <c r="AG183" s="129"/>
      <c r="AH183" s="130"/>
      <c r="AI183" s="33" t="s">
        <v>7</v>
      </c>
      <c r="AJ183" s="32" t="s">
        <v>17</v>
      </c>
      <c r="AK183" s="33" t="s">
        <v>18</v>
      </c>
      <c r="AL183" s="31" t="s">
        <v>7</v>
      </c>
      <c r="AM183" s="32" t="s">
        <v>17</v>
      </c>
      <c r="AN183" s="33" t="s">
        <v>18</v>
      </c>
      <c r="AO183" s="48"/>
      <c r="AP183" s="128" t="s">
        <v>36</v>
      </c>
      <c r="AQ183" s="129"/>
      <c r="AR183" s="130"/>
      <c r="AS183" s="33" t="s">
        <v>7</v>
      </c>
      <c r="AT183" s="32" t="s">
        <v>17</v>
      </c>
      <c r="AU183" s="33" t="s">
        <v>18</v>
      </c>
      <c r="AV183" s="31" t="s">
        <v>7</v>
      </c>
      <c r="AW183" s="32" t="s">
        <v>17</v>
      </c>
      <c r="AX183" s="33" t="s">
        <v>18</v>
      </c>
      <c r="AZ183" s="128" t="s">
        <v>36</v>
      </c>
      <c r="BA183" s="129"/>
      <c r="BB183" s="130"/>
      <c r="BC183" s="33" t="s">
        <v>7</v>
      </c>
      <c r="BD183" s="32" t="s">
        <v>17</v>
      </c>
      <c r="BE183" s="33" t="s">
        <v>18</v>
      </c>
      <c r="BF183" s="31" t="s">
        <v>7</v>
      </c>
      <c r="BG183" s="32" t="s">
        <v>17</v>
      </c>
      <c r="BH183" s="33" t="s">
        <v>18</v>
      </c>
    </row>
    <row r="184" spans="1:60" x14ac:dyDescent="0.2">
      <c r="A184" s="3">
        <v>183</v>
      </c>
      <c r="B184" s="73">
        <v>44365</v>
      </c>
      <c r="C184" s="42"/>
      <c r="D184" s="42" t="str">
        <f t="shared" ca="1" si="9"/>
        <v>NA</v>
      </c>
      <c r="E184" s="75" t="str">
        <f t="shared" ca="1" si="8"/>
        <v>NA</v>
      </c>
      <c r="F184" s="70"/>
      <c r="G184" s="72" t="str">
        <f ca="1">IF(B183&lt;TODAY(), AVERAGE(A$9:A184), "NA")</f>
        <v>NA</v>
      </c>
      <c r="H184" s="75" t="str">
        <f ca="1">IF(B183&lt;TODAY(), AVERAGE(E$9:E184), "NA")</f>
        <v>NA</v>
      </c>
      <c r="I184" s="82" t="str">
        <f ca="1">IF(B183&lt;TODAY(), (SUMPRODUCT(A$9:A184,E$9:E184) - G184*SUM(E$9:E184) - H184*SUM(A$9:A184) + (A184-7)*G184*H184)/(SUMPRODUCT(A$9:A184,A$9:A184) - 2*G184*SUM(A$9:A184) + (A184-7)*G184*G184), "NA")</f>
        <v>NA</v>
      </c>
      <c r="J184" s="95" t="str">
        <f t="shared" ca="1" si="7"/>
        <v>NA</v>
      </c>
      <c r="L184" s="131" t="s">
        <v>3</v>
      </c>
      <c r="M184" s="132"/>
      <c r="N184" s="28">
        <v>44230</v>
      </c>
      <c r="O184" s="99" t="s">
        <v>38</v>
      </c>
      <c r="P184" s="26">
        <v>44249</v>
      </c>
      <c r="Q184" s="34">
        <v>19</v>
      </c>
      <c r="R184" s="52" t="s">
        <v>39</v>
      </c>
      <c r="S184" s="26">
        <v>44262</v>
      </c>
      <c r="T184" s="34">
        <v>32</v>
      </c>
      <c r="U184" s="48"/>
      <c r="V184" s="131" t="s">
        <v>3</v>
      </c>
      <c r="W184" s="132"/>
      <c r="X184" s="28">
        <v>44230</v>
      </c>
      <c r="Y184" s="99" t="s">
        <v>38</v>
      </c>
      <c r="Z184" s="26">
        <v>44249</v>
      </c>
      <c r="AA184" s="34">
        <v>19</v>
      </c>
      <c r="AB184" s="52" t="s">
        <v>39</v>
      </c>
      <c r="AC184" s="26">
        <v>44261</v>
      </c>
      <c r="AD184" s="34">
        <v>31</v>
      </c>
      <c r="AE184" s="48"/>
      <c r="AF184" s="131" t="s">
        <v>3</v>
      </c>
      <c r="AG184" s="132"/>
      <c r="AH184" s="28">
        <v>44230</v>
      </c>
      <c r="AI184" s="99" t="s">
        <v>38</v>
      </c>
      <c r="AJ184" s="26">
        <v>44249</v>
      </c>
      <c r="AK184" s="34">
        <v>19</v>
      </c>
      <c r="AL184" s="52" t="s">
        <v>39</v>
      </c>
      <c r="AM184" s="26">
        <v>44266</v>
      </c>
      <c r="AN184" s="34">
        <v>36</v>
      </c>
      <c r="AO184" s="48"/>
      <c r="AP184" s="131" t="s">
        <v>3</v>
      </c>
      <c r="AQ184" s="132"/>
      <c r="AR184" s="28">
        <v>44230</v>
      </c>
      <c r="AS184" s="99" t="s">
        <v>38</v>
      </c>
      <c r="AT184" s="26">
        <v>44249</v>
      </c>
      <c r="AU184" s="34">
        <v>19</v>
      </c>
      <c r="AV184" s="52" t="s">
        <v>39</v>
      </c>
      <c r="AW184" s="26">
        <v>44260</v>
      </c>
      <c r="AX184" s="34">
        <v>30</v>
      </c>
      <c r="AZ184" s="131" t="s">
        <v>3</v>
      </c>
      <c r="BA184" s="132"/>
      <c r="BB184" s="28">
        <v>44230</v>
      </c>
      <c r="BC184" s="99" t="s">
        <v>38</v>
      </c>
      <c r="BD184" s="26">
        <v>44249</v>
      </c>
      <c r="BE184" s="34">
        <v>19</v>
      </c>
      <c r="BF184" s="52" t="s">
        <v>39</v>
      </c>
      <c r="BG184" s="26">
        <v>44260</v>
      </c>
      <c r="BH184" s="34">
        <v>30</v>
      </c>
    </row>
    <row r="185" spans="1:60" x14ac:dyDescent="0.2">
      <c r="A185" s="3">
        <v>184</v>
      </c>
      <c r="B185" s="73">
        <v>44366</v>
      </c>
      <c r="C185" s="42"/>
      <c r="D185" s="42" t="str">
        <f t="shared" ca="1" si="9"/>
        <v>NA</v>
      </c>
      <c r="E185" s="75" t="str">
        <f t="shared" ca="1" si="8"/>
        <v>NA</v>
      </c>
      <c r="F185" s="70"/>
      <c r="G185" s="72" t="str">
        <f ca="1">IF(B184&lt;TODAY(), AVERAGE(A$9:A185), "NA")</f>
        <v>NA</v>
      </c>
      <c r="H185" s="75" t="str">
        <f ca="1">IF(B184&lt;TODAY(), AVERAGE(E$9:E185), "NA")</f>
        <v>NA</v>
      </c>
      <c r="I185" s="82" t="str">
        <f ca="1">IF(B184&lt;TODAY(), (SUMPRODUCT(A$9:A185,E$9:E185) - G185*SUM(E$9:E185) - H185*SUM(A$9:A185) + (A185-7)*G185*H185)/(SUMPRODUCT(A$9:A185,A$9:A185) - 2*G185*SUM(A$9:A185) + (A185-7)*G185*G185), "NA")</f>
        <v>NA</v>
      </c>
      <c r="J185" s="95" t="str">
        <f t="shared" ca="1" si="7"/>
        <v>NA</v>
      </c>
      <c r="L185" s="125" t="s">
        <v>19</v>
      </c>
      <c r="M185" s="126"/>
      <c r="N185" s="29">
        <v>1318.4804285714288</v>
      </c>
      <c r="O185" s="36" t="s">
        <v>20</v>
      </c>
      <c r="P185" s="24">
        <v>44310</v>
      </c>
      <c r="Q185" s="36">
        <v>80</v>
      </c>
      <c r="R185" s="35" t="s">
        <v>10</v>
      </c>
      <c r="S185" s="24">
        <v>44339</v>
      </c>
      <c r="T185" s="36">
        <v>109</v>
      </c>
      <c r="U185" s="48"/>
      <c r="V185" s="125" t="s">
        <v>19</v>
      </c>
      <c r="W185" s="126"/>
      <c r="X185" s="29">
        <v>1318.4804285714288</v>
      </c>
      <c r="Y185" s="36" t="s">
        <v>20</v>
      </c>
      <c r="Z185" s="24">
        <v>44306</v>
      </c>
      <c r="AA185" s="36">
        <v>76</v>
      </c>
      <c r="AB185" s="35" t="s">
        <v>10</v>
      </c>
      <c r="AC185" s="24">
        <v>44335</v>
      </c>
      <c r="AD185" s="36">
        <v>105</v>
      </c>
      <c r="AE185" s="48"/>
      <c r="AF185" s="125" t="s">
        <v>19</v>
      </c>
      <c r="AG185" s="126"/>
      <c r="AH185" s="29">
        <v>1318.4804285714288</v>
      </c>
      <c r="AI185" s="36" t="s">
        <v>20</v>
      </c>
      <c r="AJ185" s="24">
        <v>44317</v>
      </c>
      <c r="AK185" s="36">
        <v>87</v>
      </c>
      <c r="AL185" s="35" t="s">
        <v>10</v>
      </c>
      <c r="AM185" s="24">
        <v>44343</v>
      </c>
      <c r="AN185" s="36">
        <v>113</v>
      </c>
      <c r="AO185" s="48"/>
      <c r="AP185" s="125" t="s">
        <v>19</v>
      </c>
      <c r="AQ185" s="126"/>
      <c r="AR185" s="29">
        <v>1318.4804285714288</v>
      </c>
      <c r="AS185" s="36" t="s">
        <v>20</v>
      </c>
      <c r="AT185" s="24">
        <v>44289</v>
      </c>
      <c r="AU185" s="36">
        <v>59</v>
      </c>
      <c r="AV185" s="35" t="s">
        <v>10</v>
      </c>
      <c r="AW185" s="24">
        <v>44309</v>
      </c>
      <c r="AX185" s="36">
        <v>79</v>
      </c>
      <c r="AZ185" s="125" t="s">
        <v>19</v>
      </c>
      <c r="BA185" s="126"/>
      <c r="BB185" s="29">
        <v>1318.4804285714288</v>
      </c>
      <c r="BC185" s="36" t="s">
        <v>20</v>
      </c>
      <c r="BD185" s="24">
        <v>44285</v>
      </c>
      <c r="BE185" s="36">
        <v>55</v>
      </c>
      <c r="BF185" s="35" t="s">
        <v>10</v>
      </c>
      <c r="BG185" s="24">
        <v>44295</v>
      </c>
      <c r="BH185" s="36">
        <v>65</v>
      </c>
    </row>
    <row r="186" spans="1:60" x14ac:dyDescent="0.2">
      <c r="A186" s="3">
        <v>185</v>
      </c>
      <c r="B186" s="73">
        <v>44367</v>
      </c>
      <c r="C186" s="42"/>
      <c r="D186" s="42" t="str">
        <f t="shared" ca="1" si="9"/>
        <v>NA</v>
      </c>
      <c r="E186" s="75" t="str">
        <f t="shared" ca="1" si="8"/>
        <v>NA</v>
      </c>
      <c r="F186" s="70"/>
      <c r="G186" s="72" t="str">
        <f ca="1">IF(B185&lt;TODAY(), AVERAGE(A$9:A186), "NA")</f>
        <v>NA</v>
      </c>
      <c r="H186" s="75" t="str">
        <f ca="1">IF(B185&lt;TODAY(), AVERAGE(E$9:E186), "NA")</f>
        <v>NA</v>
      </c>
      <c r="I186" s="82" t="str">
        <f ca="1">IF(B185&lt;TODAY(), (SUMPRODUCT(A$9:A186,E$9:E186) - G186*SUM(E$9:E186) - H186*SUM(A$9:A186) + (A186-7)*G186*H186)/(SUMPRODUCT(A$9:A186,A$9:A186) - 2*G186*SUM(A$9:A186) + (A186-7)*G186*G186), "NA")</f>
        <v>NA</v>
      </c>
      <c r="J186" s="95" t="str">
        <f t="shared" ca="1" si="7"/>
        <v>NA</v>
      </c>
      <c r="L186" s="120" t="s">
        <v>130</v>
      </c>
      <c r="M186" s="121"/>
      <c r="N186" s="38">
        <v>47</v>
      </c>
      <c r="O186" s="105" t="s">
        <v>21</v>
      </c>
      <c r="P186" s="106">
        <v>44406</v>
      </c>
      <c r="Q186" s="105">
        <v>176</v>
      </c>
      <c r="R186" s="107" t="s">
        <v>8</v>
      </c>
      <c r="S186" s="106">
        <v>44467</v>
      </c>
      <c r="T186" s="105">
        <v>237</v>
      </c>
      <c r="U186" s="109"/>
      <c r="V186" s="120" t="s">
        <v>128</v>
      </c>
      <c r="W186" s="121"/>
      <c r="X186" s="38">
        <v>1410.3060862369343</v>
      </c>
      <c r="Y186" s="105" t="s">
        <v>21</v>
      </c>
      <c r="Z186" s="106">
        <v>44395</v>
      </c>
      <c r="AA186" s="105">
        <v>165</v>
      </c>
      <c r="AB186" s="107" t="s">
        <v>8</v>
      </c>
      <c r="AC186" s="106">
        <v>44448</v>
      </c>
      <c r="AD186" s="105">
        <v>218</v>
      </c>
      <c r="AE186" s="109"/>
      <c r="AF186" s="120" t="s">
        <v>128</v>
      </c>
      <c r="AG186" s="121"/>
      <c r="AH186" s="38">
        <v>1250</v>
      </c>
      <c r="AI186" s="105" t="s">
        <v>21</v>
      </c>
      <c r="AJ186" s="106">
        <v>44421</v>
      </c>
      <c r="AK186" s="105">
        <v>191</v>
      </c>
      <c r="AL186" s="107" t="s">
        <v>8</v>
      </c>
      <c r="AM186" s="106">
        <v>44479</v>
      </c>
      <c r="AN186" s="105">
        <v>249</v>
      </c>
      <c r="AO186" s="109"/>
      <c r="AP186" s="120" t="s">
        <v>128</v>
      </c>
      <c r="AQ186" s="121"/>
      <c r="AR186" s="38">
        <v>2000</v>
      </c>
      <c r="AS186" s="105" t="s">
        <v>21</v>
      </c>
      <c r="AT186" s="106">
        <v>44355</v>
      </c>
      <c r="AU186" s="105">
        <v>125</v>
      </c>
      <c r="AV186" s="107" t="s">
        <v>8</v>
      </c>
      <c r="AW186" s="106">
        <v>44389</v>
      </c>
      <c r="AX186" s="105">
        <v>159</v>
      </c>
      <c r="AY186" s="108"/>
      <c r="AZ186" s="120" t="s">
        <v>128</v>
      </c>
      <c r="BA186" s="121"/>
      <c r="BB186" s="38">
        <v>3000</v>
      </c>
      <c r="BC186" s="105" t="s">
        <v>21</v>
      </c>
      <c r="BD186" s="106">
        <v>44328</v>
      </c>
      <c r="BE186" s="105">
        <v>98</v>
      </c>
      <c r="BF186" s="107" t="s">
        <v>8</v>
      </c>
      <c r="BG186" s="106">
        <v>44350</v>
      </c>
      <c r="BH186" s="105">
        <v>120</v>
      </c>
    </row>
    <row r="187" spans="1:60" x14ac:dyDescent="0.2">
      <c r="A187" s="3">
        <v>186</v>
      </c>
      <c r="B187" s="73">
        <v>44368</v>
      </c>
      <c r="C187" s="42"/>
      <c r="D187" s="42" t="str">
        <f t="shared" ca="1" si="9"/>
        <v>NA</v>
      </c>
      <c r="E187" s="75" t="str">
        <f t="shared" ca="1" si="8"/>
        <v>NA</v>
      </c>
      <c r="F187" s="70"/>
      <c r="G187" s="72" t="str">
        <f ca="1">IF(B186&lt;TODAY(), AVERAGE(A$9:A187), "NA")</f>
        <v>NA</v>
      </c>
      <c r="H187" s="75" t="str">
        <f ca="1">IF(B186&lt;TODAY(), AVERAGE(E$9:E187), "NA")</f>
        <v>NA</v>
      </c>
      <c r="I187" s="82" t="str">
        <f ca="1">IF(B186&lt;TODAY(), (SUMPRODUCT(A$9:A187,E$9:E187) - G187*SUM(E$9:E187) - H187*SUM(A$9:A187) + (A187-7)*G187*H187)/(SUMPRODUCT(A$9:A187,A$9:A187) - 2*G187*SUM(A$9:A187) + (A187-7)*G187*G187), "NA")</f>
        <v>NA</v>
      </c>
      <c r="J187" s="95" t="str">
        <f t="shared" ca="1" si="7"/>
        <v>NA</v>
      </c>
      <c r="L187" s="125" t="s">
        <v>131</v>
      </c>
      <c r="M187" s="126"/>
      <c r="N187" s="97">
        <v>34.555841235593697</v>
      </c>
      <c r="O187" s="36" t="s">
        <v>22</v>
      </c>
      <c r="P187" s="24">
        <v>44502</v>
      </c>
      <c r="Q187" s="36">
        <v>272</v>
      </c>
      <c r="R187" s="35" t="s">
        <v>9</v>
      </c>
      <c r="S187" s="24">
        <v>44585</v>
      </c>
      <c r="T187" s="36">
        <v>355</v>
      </c>
      <c r="U187" s="48"/>
      <c r="V187" s="125" t="s">
        <v>129</v>
      </c>
      <c r="W187" s="126"/>
      <c r="X187" s="38">
        <v>0</v>
      </c>
      <c r="Y187" s="36" t="s">
        <v>22</v>
      </c>
      <c r="Z187" s="24">
        <v>44487</v>
      </c>
      <c r="AA187" s="36">
        <v>257</v>
      </c>
      <c r="AB187" s="35" t="s">
        <v>9</v>
      </c>
      <c r="AC187" s="24">
        <v>44567</v>
      </c>
      <c r="AD187" s="36">
        <v>337</v>
      </c>
      <c r="AE187" s="48"/>
      <c r="AF187" s="125" t="s">
        <v>129</v>
      </c>
      <c r="AG187" s="126"/>
      <c r="AH187" s="38">
        <v>0</v>
      </c>
      <c r="AI187" s="36" t="s">
        <v>22</v>
      </c>
      <c r="AJ187" s="24">
        <v>44522</v>
      </c>
      <c r="AK187" s="36">
        <v>292</v>
      </c>
      <c r="AL187" s="35" t="s">
        <v>9</v>
      </c>
      <c r="AM187" s="24">
        <v>44611</v>
      </c>
      <c r="AN187" s="36">
        <v>381</v>
      </c>
      <c r="AO187" s="48"/>
      <c r="AP187" s="125" t="s">
        <v>129</v>
      </c>
      <c r="AQ187" s="126"/>
      <c r="AR187" s="38">
        <v>18</v>
      </c>
      <c r="AS187" s="36" t="s">
        <v>22</v>
      </c>
      <c r="AT187" s="24">
        <v>44419</v>
      </c>
      <c r="AU187" s="36">
        <v>189</v>
      </c>
      <c r="AV187" s="35" t="s">
        <v>9</v>
      </c>
      <c r="AW187" s="24">
        <v>44472</v>
      </c>
      <c r="AX187" s="36">
        <v>242</v>
      </c>
      <c r="AZ187" s="125" t="s">
        <v>129</v>
      </c>
      <c r="BA187" s="126"/>
      <c r="BB187" s="38">
        <v>47</v>
      </c>
      <c r="BC187" s="36" t="s">
        <v>22</v>
      </c>
      <c r="BD187" s="24">
        <v>44371</v>
      </c>
      <c r="BE187" s="36">
        <v>141</v>
      </c>
      <c r="BF187" s="35" t="s">
        <v>9</v>
      </c>
      <c r="BG187" s="24">
        <v>44405</v>
      </c>
      <c r="BH187" s="36">
        <v>175</v>
      </c>
    </row>
    <row r="188" spans="1:60" x14ac:dyDescent="0.2">
      <c r="A188" s="3">
        <v>187</v>
      </c>
      <c r="B188" s="73">
        <v>44369</v>
      </c>
      <c r="C188" s="42"/>
      <c r="D188" s="42" t="str">
        <f t="shared" ca="1" si="9"/>
        <v>NA</v>
      </c>
      <c r="E188" s="75" t="str">
        <f t="shared" ca="1" si="8"/>
        <v>NA</v>
      </c>
      <c r="F188" s="70"/>
      <c r="G188" s="72" t="str">
        <f ca="1">IF(B187&lt;TODAY(), AVERAGE(A$9:A188), "NA")</f>
        <v>NA</v>
      </c>
      <c r="H188" s="75" t="str">
        <f ca="1">IF(B187&lt;TODAY(), AVERAGE(E$9:E188), "NA")</f>
        <v>NA</v>
      </c>
      <c r="I188" s="82" t="str">
        <f ca="1">IF(B187&lt;TODAY(), (SUMPRODUCT(A$9:A188,E$9:E188) - G188*SUM(E$9:E188) - H188*SUM(A$9:A188) + (A188-7)*G188*H188)/(SUMPRODUCT(A$9:A188,A$9:A188) - 2*G188*SUM(A$9:A188) + (A188-7)*G188*G188), "NA")</f>
        <v>NA</v>
      </c>
      <c r="J188" s="95" t="str">
        <f t="shared" ca="1" si="7"/>
        <v>NA</v>
      </c>
      <c r="L188" s="122" t="s">
        <v>132</v>
      </c>
      <c r="M188" s="123"/>
      <c r="N188" s="98">
        <v>-213.81845183596954</v>
      </c>
      <c r="O188" s="19" t="s">
        <v>40</v>
      </c>
      <c r="P188" s="25">
        <v>44279</v>
      </c>
      <c r="Q188" s="37">
        <v>49</v>
      </c>
      <c r="R188" s="27" t="s">
        <v>26</v>
      </c>
      <c r="S188" s="25">
        <v>44714</v>
      </c>
      <c r="T188" s="37">
        <v>484</v>
      </c>
      <c r="U188" s="48"/>
      <c r="V188" s="122" t="s">
        <v>133</v>
      </c>
      <c r="W188" s="123"/>
      <c r="X188" s="19">
        <v>1410.3060862369343</v>
      </c>
      <c r="Y188" s="19" t="s">
        <v>40</v>
      </c>
      <c r="Z188" s="25">
        <v>44276</v>
      </c>
      <c r="AA188" s="37">
        <v>46</v>
      </c>
      <c r="AB188" s="27" t="s">
        <v>26</v>
      </c>
      <c r="AC188" s="25">
        <v>44680</v>
      </c>
      <c r="AD188" s="37">
        <v>450</v>
      </c>
      <c r="AE188" s="48"/>
      <c r="AF188" s="122" t="s">
        <v>133</v>
      </c>
      <c r="AG188" s="123"/>
      <c r="AH188" s="19">
        <v>1250</v>
      </c>
      <c r="AI188" s="19" t="s">
        <v>40</v>
      </c>
      <c r="AJ188" s="25">
        <v>44282</v>
      </c>
      <c r="AK188" s="37">
        <v>52</v>
      </c>
      <c r="AL188" s="27" t="s">
        <v>26</v>
      </c>
      <c r="AM188" s="25">
        <v>44736</v>
      </c>
      <c r="AN188" s="37">
        <v>506</v>
      </c>
      <c r="AO188" s="48"/>
      <c r="AP188" s="122" t="s">
        <v>133</v>
      </c>
      <c r="AQ188" s="123"/>
      <c r="AR188" s="19">
        <v>1410.3060862369343</v>
      </c>
      <c r="AS188" s="19" t="s">
        <v>40</v>
      </c>
      <c r="AT188" s="25">
        <v>44264</v>
      </c>
      <c r="AU188" s="37">
        <v>34</v>
      </c>
      <c r="AV188" s="27" t="s">
        <v>26</v>
      </c>
      <c r="AW188" s="25">
        <v>44556</v>
      </c>
      <c r="AX188" s="37">
        <v>326</v>
      </c>
      <c r="AZ188" s="122" t="s">
        <v>133</v>
      </c>
      <c r="BA188" s="123"/>
      <c r="BB188" s="19">
        <v>1410.3060862369343</v>
      </c>
      <c r="BC188" s="19" t="s">
        <v>40</v>
      </c>
      <c r="BD188" s="25">
        <v>44262</v>
      </c>
      <c r="BE188" s="37">
        <v>32</v>
      </c>
      <c r="BF188" s="27" t="s">
        <v>26</v>
      </c>
      <c r="BG188" s="25">
        <v>44461</v>
      </c>
      <c r="BH188" s="37">
        <v>231</v>
      </c>
    </row>
    <row r="189" spans="1:60" x14ac:dyDescent="0.2">
      <c r="A189" s="3">
        <v>188</v>
      </c>
      <c r="B189" s="73">
        <v>44370</v>
      </c>
      <c r="C189" s="42"/>
      <c r="D189" s="42" t="str">
        <f t="shared" ca="1" si="9"/>
        <v>NA</v>
      </c>
      <c r="E189" s="75" t="str">
        <f t="shared" ca="1" si="8"/>
        <v>NA</v>
      </c>
      <c r="F189" s="70"/>
      <c r="G189" s="72" t="str">
        <f ca="1">IF(B188&lt;TODAY(), AVERAGE(A$9:A189), "NA")</f>
        <v>NA</v>
      </c>
      <c r="H189" s="75" t="str">
        <f ca="1">IF(B188&lt;TODAY(), AVERAGE(E$9:E189), "NA")</f>
        <v>NA</v>
      </c>
      <c r="I189" s="82" t="str">
        <f ca="1">IF(B188&lt;TODAY(), (SUMPRODUCT(A$9:A189,E$9:E189) - G189*SUM(E$9:E189) - H189*SUM(A$9:A189) + (A189-7)*G189*H189)/(SUMPRODUCT(A$9:A189,A$9:A189) - 2*G189*SUM(A$9:A189) + (A189-7)*G189*G189), "NA")</f>
        <v>NA</v>
      </c>
      <c r="J189" s="95" t="str">
        <f t="shared" ca="1" si="7"/>
        <v>NA</v>
      </c>
      <c r="L189" s="101"/>
      <c r="M189" s="101"/>
      <c r="N189" s="101"/>
      <c r="O189" s="101"/>
      <c r="P189" s="101"/>
      <c r="Q189" s="101"/>
      <c r="R189" s="101"/>
      <c r="S189" s="101"/>
      <c r="T189" s="101"/>
      <c r="U189" s="94"/>
      <c r="W189" s="101"/>
      <c r="X189" s="101"/>
      <c r="Y189" s="101"/>
      <c r="Z189" s="101"/>
      <c r="AA189" s="101"/>
      <c r="AB189" s="101"/>
      <c r="AC189" s="101"/>
      <c r="AD189" s="101"/>
      <c r="AE189" s="101"/>
      <c r="AG189" s="101"/>
      <c r="AH189" s="101"/>
      <c r="AI189" s="101"/>
      <c r="AJ189" s="101"/>
      <c r="AK189" s="101"/>
      <c r="AL189" s="101"/>
      <c r="AM189" s="101"/>
      <c r="AN189" s="101"/>
      <c r="AO189" s="101"/>
      <c r="AQ189" s="60"/>
      <c r="AR189" s="60"/>
      <c r="AS189" s="60"/>
      <c r="AT189" s="60"/>
      <c r="AU189" s="60"/>
      <c r="AV189" s="60"/>
      <c r="AW189" s="60"/>
      <c r="AX189" s="60"/>
      <c r="AY189" s="60"/>
      <c r="BA189" s="60"/>
      <c r="BB189" s="60"/>
      <c r="BC189" s="60"/>
      <c r="BD189" s="60"/>
      <c r="BE189" s="60"/>
      <c r="BF189" s="60"/>
      <c r="BG189" s="60"/>
      <c r="BH189" s="60"/>
    </row>
    <row r="190" spans="1:60" x14ac:dyDescent="0.2">
      <c r="A190" s="3">
        <v>189</v>
      </c>
      <c r="B190" s="73">
        <v>44371</v>
      </c>
      <c r="C190" s="42"/>
      <c r="D190" s="42" t="str">
        <f t="shared" ca="1" si="9"/>
        <v>NA</v>
      </c>
      <c r="E190" s="75" t="str">
        <f t="shared" ca="1" si="8"/>
        <v>NA</v>
      </c>
      <c r="F190" s="70"/>
      <c r="G190" s="72" t="str">
        <f ca="1">IF(B189&lt;TODAY(), AVERAGE(A$9:A190), "NA")</f>
        <v>NA</v>
      </c>
      <c r="H190" s="75" t="str">
        <f ca="1">IF(B189&lt;TODAY(), AVERAGE(E$9:E190), "NA")</f>
        <v>NA</v>
      </c>
      <c r="I190" s="82" t="str">
        <f ca="1">IF(B189&lt;TODAY(), (SUMPRODUCT(A$9:A190,E$9:E190) - G190*SUM(E$9:E190) - H190*SUM(A$9:A190) + (A190-7)*G190*H190)/(SUMPRODUCT(A$9:A190,A$9:A190) - 2*G190*SUM(A$9:A190) + (A190-7)*G190*G190), "NA")</f>
        <v>NA</v>
      </c>
      <c r="J190" s="95" t="str">
        <f t="shared" ca="1" si="7"/>
        <v>NA</v>
      </c>
      <c r="L190" s="127" t="str">
        <f>CONCATENATE("Vaccination schedule based on 7 day average daily doses given as of ", MONTH(N192-1), "/", DAY(N192-1), "/", YEAR(N192-1))</f>
        <v>Vaccination schedule based on 7 day average daily doses given as of 2/1/2021</v>
      </c>
      <c r="M190" s="127"/>
      <c r="N190" s="127"/>
      <c r="O190" s="127"/>
      <c r="P190" s="127"/>
      <c r="Q190" s="127"/>
      <c r="R190" s="127"/>
      <c r="S190" s="127"/>
      <c r="T190" s="127"/>
      <c r="U190" s="90"/>
      <c r="V190" s="127" t="str">
        <f>CONCATENATE("Vaccination schedule based on hitting the predicted average of ", FIXED(1000*X194, -3), " doses per day as of ",  MONTH(N192-1), "/", DAY(N192-1), "/", YEAR(N192-1))</f>
        <v>Vaccination schedule based on hitting the predicted average of 1,385,000 doses per day as of 2/1/2021</v>
      </c>
      <c r="W190" s="127"/>
      <c r="X190" s="127"/>
      <c r="Y190" s="127"/>
      <c r="Z190" s="127"/>
      <c r="AA190" s="127"/>
      <c r="AB190" s="127"/>
      <c r="AC190" s="127"/>
      <c r="AD190" s="127"/>
      <c r="AE190" s="100"/>
      <c r="AF190" s="127" t="str">
        <f>CONCATENATE("Vaccination schedule based on hitting target of ", FIXED(1000*AH194,0), " doses per day")</f>
        <v>Vaccination schedule based on hitting target of 1,250,000 doses per day</v>
      </c>
      <c r="AG190" s="127"/>
      <c r="AH190" s="127"/>
      <c r="AI190" s="127"/>
      <c r="AJ190" s="127"/>
      <c r="AK190" s="127"/>
      <c r="AL190" s="127"/>
      <c r="AM190" s="127"/>
      <c r="AN190" s="127"/>
      <c r="AO190" s="100"/>
      <c r="AP190" s="127" t="str">
        <f>CONCATENATE("Vaccination schedule based on hitting target of ", FIXED(1000*AR194,0), " doses per day")</f>
        <v>Vaccination schedule based on hitting target of 2,000,000 doses per day</v>
      </c>
      <c r="AQ190" s="127"/>
      <c r="AR190" s="127"/>
      <c r="AS190" s="127"/>
      <c r="AT190" s="127"/>
      <c r="AU190" s="127"/>
      <c r="AV190" s="127"/>
      <c r="AW190" s="127"/>
      <c r="AX190" s="127"/>
      <c r="AZ190" s="127" t="str">
        <f>CONCATENATE("Vaccination schedule based on hitting target of ", FIXED(1000*BB194,0), " doses per day")</f>
        <v>Vaccination schedule based on hitting target of 3,000,000 doses per day</v>
      </c>
      <c r="BA190" s="127"/>
      <c r="BB190" s="127"/>
      <c r="BC190" s="127"/>
      <c r="BD190" s="127"/>
      <c r="BE190" s="127"/>
      <c r="BF190" s="127"/>
      <c r="BG190" s="127"/>
      <c r="BH190" s="127"/>
    </row>
    <row r="191" spans="1:60" x14ac:dyDescent="0.2">
      <c r="A191" s="3">
        <v>190</v>
      </c>
      <c r="B191" s="73">
        <v>44372</v>
      </c>
      <c r="C191" s="42"/>
      <c r="D191" s="42" t="str">
        <f t="shared" ca="1" si="9"/>
        <v>NA</v>
      </c>
      <c r="E191" s="75" t="str">
        <f t="shared" ca="1" si="8"/>
        <v>NA</v>
      </c>
      <c r="F191" s="70"/>
      <c r="G191" s="72" t="str">
        <f ca="1">IF(B190&lt;TODAY(), AVERAGE(A$9:A191), "NA")</f>
        <v>NA</v>
      </c>
      <c r="H191" s="75" t="str">
        <f ca="1">IF(B190&lt;TODAY(), AVERAGE(E$9:E191), "NA")</f>
        <v>NA</v>
      </c>
      <c r="I191" s="82" t="str">
        <f ca="1">IF(B190&lt;TODAY(), (SUMPRODUCT(A$9:A191,E$9:E191) - G191*SUM(E$9:E191) - H191*SUM(A$9:A191) + (A191-7)*G191*H191)/(SUMPRODUCT(A$9:A191,A$9:A191) - 2*G191*SUM(A$9:A191) + (A191-7)*G191*G191), "NA")</f>
        <v>NA</v>
      </c>
      <c r="J191" s="95" t="str">
        <f t="shared" ca="1" si="7"/>
        <v>NA</v>
      </c>
      <c r="L191" s="134" t="s">
        <v>36</v>
      </c>
      <c r="M191" s="135"/>
      <c r="N191" s="136"/>
      <c r="O191" s="31" t="s">
        <v>7</v>
      </c>
      <c r="P191" s="32" t="s">
        <v>17</v>
      </c>
      <c r="Q191" s="33" t="s">
        <v>18</v>
      </c>
      <c r="R191" s="31" t="s">
        <v>7</v>
      </c>
      <c r="S191" s="32" t="s">
        <v>17</v>
      </c>
      <c r="T191" s="33" t="s">
        <v>18</v>
      </c>
      <c r="U191" s="48"/>
      <c r="V191" s="128" t="s">
        <v>36</v>
      </c>
      <c r="W191" s="129"/>
      <c r="X191" s="130"/>
      <c r="Y191" s="33" t="s">
        <v>7</v>
      </c>
      <c r="Z191" s="32" t="s">
        <v>17</v>
      </c>
      <c r="AA191" s="33" t="s">
        <v>18</v>
      </c>
      <c r="AB191" s="31" t="s">
        <v>7</v>
      </c>
      <c r="AC191" s="32" t="s">
        <v>17</v>
      </c>
      <c r="AD191" s="33" t="s">
        <v>18</v>
      </c>
      <c r="AE191" s="48"/>
      <c r="AF191" s="128" t="s">
        <v>36</v>
      </c>
      <c r="AG191" s="129"/>
      <c r="AH191" s="130"/>
      <c r="AI191" s="33" t="s">
        <v>7</v>
      </c>
      <c r="AJ191" s="32" t="s">
        <v>17</v>
      </c>
      <c r="AK191" s="33" t="s">
        <v>18</v>
      </c>
      <c r="AL191" s="31" t="s">
        <v>7</v>
      </c>
      <c r="AM191" s="32" t="s">
        <v>17</v>
      </c>
      <c r="AN191" s="33" t="s">
        <v>18</v>
      </c>
      <c r="AO191" s="48"/>
      <c r="AP191" s="128" t="s">
        <v>36</v>
      </c>
      <c r="AQ191" s="129"/>
      <c r="AR191" s="130"/>
      <c r="AS191" s="33" t="s">
        <v>7</v>
      </c>
      <c r="AT191" s="32" t="s">
        <v>17</v>
      </c>
      <c r="AU191" s="33" t="s">
        <v>18</v>
      </c>
      <c r="AV191" s="31" t="s">
        <v>7</v>
      </c>
      <c r="AW191" s="32" t="s">
        <v>17</v>
      </c>
      <c r="AX191" s="33" t="s">
        <v>18</v>
      </c>
      <c r="AZ191" s="128" t="s">
        <v>36</v>
      </c>
      <c r="BA191" s="129"/>
      <c r="BB191" s="130"/>
      <c r="BC191" s="33" t="s">
        <v>7</v>
      </c>
      <c r="BD191" s="32" t="s">
        <v>17</v>
      </c>
      <c r="BE191" s="33" t="s">
        <v>18</v>
      </c>
      <c r="BF191" s="31" t="s">
        <v>7</v>
      </c>
      <c r="BG191" s="32" t="s">
        <v>17</v>
      </c>
      <c r="BH191" s="33" t="s">
        <v>18</v>
      </c>
    </row>
    <row r="192" spans="1:60" x14ac:dyDescent="0.2">
      <c r="A192" s="3">
        <v>191</v>
      </c>
      <c r="B192" s="73">
        <v>44373</v>
      </c>
      <c r="C192" s="42"/>
      <c r="D192" s="42" t="str">
        <f t="shared" ca="1" si="9"/>
        <v>NA</v>
      </c>
      <c r="E192" s="75" t="str">
        <f t="shared" ca="1" si="8"/>
        <v>NA</v>
      </c>
      <c r="F192" s="70"/>
      <c r="G192" s="72" t="str">
        <f ca="1">IF(B191&lt;TODAY(), AVERAGE(A$9:A192), "NA")</f>
        <v>NA</v>
      </c>
      <c r="H192" s="75" t="str">
        <f ca="1">IF(B191&lt;TODAY(), AVERAGE(E$9:E192), "NA")</f>
        <v>NA</v>
      </c>
      <c r="I192" s="82" t="str">
        <f ca="1">IF(B191&lt;TODAY(), (SUMPRODUCT(A$9:A192,E$9:E192) - G192*SUM(E$9:E192) - H192*SUM(A$9:A192) + (A192-7)*G192*H192)/(SUMPRODUCT(A$9:A192,A$9:A192) - 2*G192*SUM(A$9:A192) + (A192-7)*G192*G192), "NA")</f>
        <v>NA</v>
      </c>
      <c r="J192" s="95" t="str">
        <f t="shared" ca="1" si="7"/>
        <v>NA</v>
      </c>
      <c r="L192" s="131" t="s">
        <v>3</v>
      </c>
      <c r="M192" s="132"/>
      <c r="N192" s="28">
        <v>44229</v>
      </c>
      <c r="O192" s="99" t="s">
        <v>38</v>
      </c>
      <c r="P192" s="26">
        <v>44249</v>
      </c>
      <c r="Q192" s="34">
        <v>20</v>
      </c>
      <c r="R192" s="52" t="s">
        <v>39</v>
      </c>
      <c r="S192" s="26">
        <v>44262</v>
      </c>
      <c r="T192" s="34">
        <v>33</v>
      </c>
      <c r="U192" s="48"/>
      <c r="V192" s="131" t="s">
        <v>3</v>
      </c>
      <c r="W192" s="132"/>
      <c r="X192" s="28">
        <v>44229</v>
      </c>
      <c r="Y192" s="99" t="s">
        <v>38</v>
      </c>
      <c r="Z192" s="26">
        <v>44249</v>
      </c>
      <c r="AA192" s="34">
        <v>20</v>
      </c>
      <c r="AB192" s="52" t="s">
        <v>39</v>
      </c>
      <c r="AC192" s="26">
        <v>44261</v>
      </c>
      <c r="AD192" s="34">
        <v>32</v>
      </c>
      <c r="AE192" s="48"/>
      <c r="AF192" s="131" t="s">
        <v>3</v>
      </c>
      <c r="AG192" s="132"/>
      <c r="AH192" s="28">
        <v>44229</v>
      </c>
      <c r="AI192" s="99" t="s">
        <v>38</v>
      </c>
      <c r="AJ192" s="26">
        <v>44249</v>
      </c>
      <c r="AK192" s="34">
        <v>20</v>
      </c>
      <c r="AL192" s="52" t="s">
        <v>39</v>
      </c>
      <c r="AM192" s="26">
        <v>44262</v>
      </c>
      <c r="AN192" s="34">
        <v>33</v>
      </c>
      <c r="AO192" s="48"/>
      <c r="AP192" s="131" t="s">
        <v>3</v>
      </c>
      <c r="AQ192" s="132"/>
      <c r="AR192" s="28">
        <v>44229</v>
      </c>
      <c r="AS192" s="99" t="s">
        <v>38</v>
      </c>
      <c r="AT192" s="26">
        <v>44249</v>
      </c>
      <c r="AU192" s="34">
        <v>20</v>
      </c>
      <c r="AV192" s="52" t="s">
        <v>39</v>
      </c>
      <c r="AW192" s="26">
        <v>44260</v>
      </c>
      <c r="AX192" s="34">
        <v>31</v>
      </c>
      <c r="AZ192" s="131" t="s">
        <v>3</v>
      </c>
      <c r="BA192" s="132"/>
      <c r="BB192" s="28">
        <v>44229</v>
      </c>
      <c r="BC192" s="99" t="s">
        <v>38</v>
      </c>
      <c r="BD192" s="26">
        <v>44249</v>
      </c>
      <c r="BE192" s="34">
        <v>20</v>
      </c>
      <c r="BF192" s="52" t="s">
        <v>39</v>
      </c>
      <c r="BG192" s="26">
        <v>44260</v>
      </c>
      <c r="BH192" s="34">
        <v>31</v>
      </c>
    </row>
    <row r="193" spans="1:60" x14ac:dyDescent="0.2">
      <c r="A193" s="3">
        <v>192</v>
      </c>
      <c r="B193" s="73">
        <v>44374</v>
      </c>
      <c r="C193" s="42"/>
      <c r="D193" s="42" t="str">
        <f t="shared" ca="1" si="9"/>
        <v>NA</v>
      </c>
      <c r="E193" s="75" t="str">
        <f t="shared" ca="1" si="8"/>
        <v>NA</v>
      </c>
      <c r="F193" s="70"/>
      <c r="G193" s="72" t="str">
        <f ca="1">IF(B192&lt;TODAY(), AVERAGE(A$9:A193), "NA")</f>
        <v>NA</v>
      </c>
      <c r="H193" s="75" t="str">
        <f ca="1">IF(B192&lt;TODAY(), AVERAGE(E$9:E193), "NA")</f>
        <v>NA</v>
      </c>
      <c r="I193" s="82" t="str">
        <f ca="1">IF(B192&lt;TODAY(), (SUMPRODUCT(A$9:A193,E$9:E193) - G193*SUM(E$9:E193) - H193*SUM(A$9:A193) + (A193-7)*G193*H193)/(SUMPRODUCT(A$9:A193,A$9:A193) - 2*G193*SUM(A$9:A193) + (A193-7)*G193*G193), "NA")</f>
        <v>NA</v>
      </c>
      <c r="J193" s="95" t="str">
        <f t="shared" ca="1" si="7"/>
        <v>NA</v>
      </c>
      <c r="L193" s="125" t="s">
        <v>19</v>
      </c>
      <c r="M193" s="126"/>
      <c r="N193" s="29">
        <v>1340.5268571428574</v>
      </c>
      <c r="O193" s="36" t="s">
        <v>20</v>
      </c>
      <c r="P193" s="24">
        <v>44308</v>
      </c>
      <c r="Q193" s="36">
        <v>79</v>
      </c>
      <c r="R193" s="35" t="s">
        <v>10</v>
      </c>
      <c r="S193" s="24">
        <v>44338</v>
      </c>
      <c r="T193" s="36">
        <v>109</v>
      </c>
      <c r="U193" s="48"/>
      <c r="V193" s="125" t="s">
        <v>19</v>
      </c>
      <c r="W193" s="126"/>
      <c r="X193" s="29">
        <v>1340.5268571428574</v>
      </c>
      <c r="Y193" s="36" t="s">
        <v>20</v>
      </c>
      <c r="Z193" s="24">
        <v>44307</v>
      </c>
      <c r="AA193" s="36">
        <v>78</v>
      </c>
      <c r="AB193" s="35" t="s">
        <v>10</v>
      </c>
      <c r="AC193" s="24">
        <v>44336</v>
      </c>
      <c r="AD193" s="36">
        <v>107</v>
      </c>
      <c r="AE193" s="48"/>
      <c r="AF193" s="125" t="s">
        <v>19</v>
      </c>
      <c r="AG193" s="126"/>
      <c r="AH193" s="29">
        <v>1340.5268571428574</v>
      </c>
      <c r="AI193" s="36" t="s">
        <v>20</v>
      </c>
      <c r="AJ193" s="24">
        <v>44316</v>
      </c>
      <c r="AK193" s="36">
        <v>87</v>
      </c>
      <c r="AL193" s="35" t="s">
        <v>10</v>
      </c>
      <c r="AM193" s="24">
        <v>44343</v>
      </c>
      <c r="AN193" s="36">
        <v>114</v>
      </c>
      <c r="AO193" s="48"/>
      <c r="AP193" s="125" t="s">
        <v>19</v>
      </c>
      <c r="AQ193" s="126"/>
      <c r="AR193" s="29">
        <v>1340.5268571428574</v>
      </c>
      <c r="AS193" s="36" t="s">
        <v>20</v>
      </c>
      <c r="AT193" s="24">
        <v>44288</v>
      </c>
      <c r="AU193" s="36">
        <v>59</v>
      </c>
      <c r="AV193" s="35" t="s">
        <v>10</v>
      </c>
      <c r="AW193" s="24">
        <v>44309</v>
      </c>
      <c r="AX193" s="36">
        <v>80</v>
      </c>
      <c r="AZ193" s="125" t="s">
        <v>19</v>
      </c>
      <c r="BA193" s="126"/>
      <c r="BB193" s="29">
        <v>1340.5268571428574</v>
      </c>
      <c r="BC193" s="36" t="s">
        <v>20</v>
      </c>
      <c r="BD193" s="24">
        <v>44285</v>
      </c>
      <c r="BE193" s="36">
        <v>56</v>
      </c>
      <c r="BF193" s="35" t="s">
        <v>10</v>
      </c>
      <c r="BG193" s="24">
        <v>44295</v>
      </c>
      <c r="BH193" s="36">
        <v>66</v>
      </c>
    </row>
    <row r="194" spans="1:60" x14ac:dyDescent="0.2">
      <c r="A194" s="3">
        <v>193</v>
      </c>
      <c r="B194" s="73">
        <v>44375</v>
      </c>
      <c r="C194" s="42"/>
      <c r="D194" s="42" t="str">
        <f t="shared" ca="1" si="9"/>
        <v>NA</v>
      </c>
      <c r="E194" s="75" t="str">
        <f t="shared" ca="1" si="8"/>
        <v>NA</v>
      </c>
      <c r="F194" s="70"/>
      <c r="G194" s="72" t="str">
        <f ca="1">IF(B193&lt;TODAY(), AVERAGE(A$9:A194), "NA")</f>
        <v>NA</v>
      </c>
      <c r="H194" s="75" t="str">
        <f ca="1">IF(B193&lt;TODAY(), AVERAGE(E$9:E194), "NA")</f>
        <v>NA</v>
      </c>
      <c r="I194" s="82" t="str">
        <f ca="1">IF(B193&lt;TODAY(), (SUMPRODUCT(A$9:A194,E$9:E194) - G194*SUM(E$9:E194) - H194*SUM(A$9:A194) + (A194-7)*G194*H194)/(SUMPRODUCT(A$9:A194,A$9:A194) - 2*G194*SUM(A$9:A194) + (A194-7)*G194*G194), "NA")</f>
        <v>NA</v>
      </c>
      <c r="J194" s="95" t="str">
        <f t="shared" ca="1" si="7"/>
        <v>NA</v>
      </c>
      <c r="L194" s="120" t="s">
        <v>130</v>
      </c>
      <c r="M194" s="121"/>
      <c r="N194" s="38">
        <v>46</v>
      </c>
      <c r="O194" s="105" t="s">
        <v>21</v>
      </c>
      <c r="P194" s="106">
        <v>44404</v>
      </c>
      <c r="Q194" s="105">
        <v>175</v>
      </c>
      <c r="R194" s="107" t="s">
        <v>8</v>
      </c>
      <c r="S194" s="106">
        <v>44460</v>
      </c>
      <c r="T194" s="105">
        <v>231</v>
      </c>
      <c r="U194" s="109"/>
      <c r="V194" s="120" t="s">
        <v>128</v>
      </c>
      <c r="W194" s="121"/>
      <c r="X194" s="38">
        <v>1385.1682611721612</v>
      </c>
      <c r="Y194" s="105" t="s">
        <v>21</v>
      </c>
      <c r="Z194" s="106">
        <v>44399</v>
      </c>
      <c r="AA194" s="105">
        <v>170</v>
      </c>
      <c r="AB194" s="107" t="s">
        <v>8</v>
      </c>
      <c r="AC194" s="106">
        <v>44451</v>
      </c>
      <c r="AD194" s="105">
        <v>222</v>
      </c>
      <c r="AE194" s="109"/>
      <c r="AF194" s="120" t="s">
        <v>128</v>
      </c>
      <c r="AG194" s="121"/>
      <c r="AH194" s="38">
        <v>1250</v>
      </c>
      <c r="AI194" s="105" t="s">
        <v>21</v>
      </c>
      <c r="AJ194" s="106">
        <v>44421</v>
      </c>
      <c r="AK194" s="105">
        <v>192</v>
      </c>
      <c r="AL194" s="107" t="s">
        <v>8</v>
      </c>
      <c r="AM194" s="106">
        <v>44479</v>
      </c>
      <c r="AN194" s="105">
        <v>250</v>
      </c>
      <c r="AO194" s="109"/>
      <c r="AP194" s="120" t="s">
        <v>128</v>
      </c>
      <c r="AQ194" s="121"/>
      <c r="AR194" s="38">
        <v>2000</v>
      </c>
      <c r="AS194" s="105" t="s">
        <v>21</v>
      </c>
      <c r="AT194" s="106">
        <v>44355</v>
      </c>
      <c r="AU194" s="105">
        <v>126</v>
      </c>
      <c r="AV194" s="107" t="s">
        <v>8</v>
      </c>
      <c r="AW194" s="106">
        <v>44389</v>
      </c>
      <c r="AX194" s="105">
        <v>160</v>
      </c>
      <c r="AY194" s="108"/>
      <c r="AZ194" s="120" t="s">
        <v>128</v>
      </c>
      <c r="BA194" s="121"/>
      <c r="BB194" s="38">
        <v>3000</v>
      </c>
      <c r="BC194" s="105" t="s">
        <v>21</v>
      </c>
      <c r="BD194" s="106">
        <v>44327</v>
      </c>
      <c r="BE194" s="105">
        <v>98</v>
      </c>
      <c r="BF194" s="107" t="s">
        <v>8</v>
      </c>
      <c r="BG194" s="106">
        <v>44349</v>
      </c>
      <c r="BH194" s="105">
        <v>120</v>
      </c>
    </row>
    <row r="195" spans="1:60" x14ac:dyDescent="0.2">
      <c r="A195" s="3">
        <v>194</v>
      </c>
      <c r="B195" s="73">
        <v>44376</v>
      </c>
      <c r="C195" s="42"/>
      <c r="D195" s="42" t="str">
        <f t="shared" ca="1" si="9"/>
        <v>NA</v>
      </c>
      <c r="E195" s="75" t="str">
        <f t="shared" ca="1" si="8"/>
        <v>NA</v>
      </c>
      <c r="F195" s="70"/>
      <c r="G195" s="72" t="str">
        <f ca="1">IF(B194&lt;TODAY(), AVERAGE(A$9:A195), "NA")</f>
        <v>NA</v>
      </c>
      <c r="H195" s="75" t="str">
        <f ca="1">IF(B194&lt;TODAY(), AVERAGE(E$9:E195), "NA")</f>
        <v>NA</v>
      </c>
      <c r="I195" s="82" t="str">
        <f ca="1">IF(B194&lt;TODAY(), (SUMPRODUCT(A$9:A195,E$9:E195) - G195*SUM(E$9:E195) - H195*SUM(A$9:A195) + (A195-7)*G195*H195)/(SUMPRODUCT(A$9:A195,A$9:A195) - 2*G195*SUM(A$9:A195) + (A195-7)*G195*G195), "NA")</f>
        <v>NA</v>
      </c>
      <c r="J195" s="95" t="str">
        <f t="shared" ca="1" si="7"/>
        <v>NA</v>
      </c>
      <c r="L195" s="125" t="s">
        <v>131</v>
      </c>
      <c r="M195" s="126"/>
      <c r="N195" s="97">
        <v>34.927605031810295</v>
      </c>
      <c r="O195" s="36" t="s">
        <v>22</v>
      </c>
      <c r="P195" s="24">
        <v>44499</v>
      </c>
      <c r="Q195" s="36">
        <v>270</v>
      </c>
      <c r="R195" s="35" t="s">
        <v>9</v>
      </c>
      <c r="S195" s="24">
        <v>44582</v>
      </c>
      <c r="T195" s="36">
        <v>353</v>
      </c>
      <c r="U195" s="48"/>
      <c r="V195" s="125" t="s">
        <v>129</v>
      </c>
      <c r="W195" s="126"/>
      <c r="X195" s="38">
        <v>0</v>
      </c>
      <c r="Y195" s="36" t="s">
        <v>22</v>
      </c>
      <c r="Z195" s="24">
        <v>44489</v>
      </c>
      <c r="AA195" s="36">
        <v>260</v>
      </c>
      <c r="AB195" s="35" t="s">
        <v>9</v>
      </c>
      <c r="AC195" s="24">
        <v>44573</v>
      </c>
      <c r="AD195" s="36">
        <v>344</v>
      </c>
      <c r="AE195" s="48"/>
      <c r="AF195" s="125" t="s">
        <v>129</v>
      </c>
      <c r="AG195" s="126"/>
      <c r="AH195" s="38">
        <v>0</v>
      </c>
      <c r="AI195" s="36" t="s">
        <v>22</v>
      </c>
      <c r="AJ195" s="24">
        <v>44522</v>
      </c>
      <c r="AK195" s="36">
        <v>293</v>
      </c>
      <c r="AL195" s="35" t="s">
        <v>9</v>
      </c>
      <c r="AM195" s="24">
        <v>44611</v>
      </c>
      <c r="AN195" s="36">
        <v>382</v>
      </c>
      <c r="AO195" s="48"/>
      <c r="AP195" s="125" t="s">
        <v>129</v>
      </c>
      <c r="AQ195" s="126"/>
      <c r="AR195" s="38">
        <v>18</v>
      </c>
      <c r="AS195" s="36" t="s">
        <v>22</v>
      </c>
      <c r="AT195" s="24">
        <v>44419</v>
      </c>
      <c r="AU195" s="36">
        <v>190</v>
      </c>
      <c r="AV195" s="35" t="s">
        <v>9</v>
      </c>
      <c r="AW195" s="24">
        <v>44471</v>
      </c>
      <c r="AX195" s="36">
        <v>242</v>
      </c>
      <c r="AZ195" s="125" t="s">
        <v>129</v>
      </c>
      <c r="BA195" s="126"/>
      <c r="BB195" s="38">
        <v>47</v>
      </c>
      <c r="BC195" s="36" t="s">
        <v>22</v>
      </c>
      <c r="BD195" s="24">
        <v>44370</v>
      </c>
      <c r="BE195" s="36">
        <v>141</v>
      </c>
      <c r="BF195" s="35" t="s">
        <v>9</v>
      </c>
      <c r="BG195" s="24">
        <v>44404</v>
      </c>
      <c r="BH195" s="36">
        <v>175</v>
      </c>
    </row>
    <row r="196" spans="1:60" x14ac:dyDescent="0.2">
      <c r="A196" s="3">
        <v>195</v>
      </c>
      <c r="B196" s="73">
        <v>44377</v>
      </c>
      <c r="C196" s="42"/>
      <c r="D196" s="42" t="str">
        <f t="shared" ca="1" si="9"/>
        <v>NA</v>
      </c>
      <c r="E196" s="75" t="str">
        <f t="shared" ca="1" si="8"/>
        <v>NA</v>
      </c>
      <c r="F196" s="70"/>
      <c r="G196" s="72" t="str">
        <f ca="1">IF(B195&lt;TODAY(), AVERAGE(A$9:A196), "NA")</f>
        <v>NA</v>
      </c>
      <c r="H196" s="75" t="str">
        <f ca="1">IF(B195&lt;TODAY(), AVERAGE(E$9:E196), "NA")</f>
        <v>NA</v>
      </c>
      <c r="I196" s="82" t="str">
        <f ca="1">IF(B195&lt;TODAY(), (SUMPRODUCT(A$9:A196,E$9:E196) - G196*SUM(E$9:E196) - H196*SUM(A$9:A196) + (A196-7)*G196*H196)/(SUMPRODUCT(A$9:A196,A$9:A196) - 2*G196*SUM(A$9:A196) + (A196-7)*G196*G196), "NA")</f>
        <v>NA</v>
      </c>
      <c r="J196" s="95" t="str">
        <f t="shared" ref="J196:J259" ca="1" si="10">IF(B195&lt;TODAY(), H196-I196*G196, "NA")</f>
        <v>NA</v>
      </c>
      <c r="L196" s="122" t="s">
        <v>132</v>
      </c>
      <c r="M196" s="123"/>
      <c r="N196" s="98">
        <v>-221.50157029111233</v>
      </c>
      <c r="O196" s="19" t="s">
        <v>40</v>
      </c>
      <c r="P196" s="25">
        <v>44278</v>
      </c>
      <c r="Q196" s="37">
        <v>49</v>
      </c>
      <c r="R196" s="27" t="s">
        <v>26</v>
      </c>
      <c r="S196" s="25">
        <v>44707</v>
      </c>
      <c r="T196" s="37">
        <v>478</v>
      </c>
      <c r="U196" s="48"/>
      <c r="V196" s="122" t="s">
        <v>133</v>
      </c>
      <c r="W196" s="123"/>
      <c r="X196" s="19">
        <v>1385.1682611721612</v>
      </c>
      <c r="Y196" s="19" t="s">
        <v>40</v>
      </c>
      <c r="Z196" s="25">
        <v>44276</v>
      </c>
      <c r="AA196" s="37">
        <v>47</v>
      </c>
      <c r="AB196" s="27" t="s">
        <v>26</v>
      </c>
      <c r="AC196" s="25">
        <v>44688</v>
      </c>
      <c r="AD196" s="37">
        <v>459</v>
      </c>
      <c r="AE196" s="48"/>
      <c r="AF196" s="122" t="s">
        <v>133</v>
      </c>
      <c r="AG196" s="123"/>
      <c r="AH196" s="19">
        <v>1250</v>
      </c>
      <c r="AI196" s="19" t="s">
        <v>40</v>
      </c>
      <c r="AJ196" s="25">
        <v>44281</v>
      </c>
      <c r="AK196" s="37">
        <v>52</v>
      </c>
      <c r="AL196" s="27" t="s">
        <v>26</v>
      </c>
      <c r="AM196" s="25">
        <v>44736</v>
      </c>
      <c r="AN196" s="37">
        <v>507</v>
      </c>
      <c r="AO196" s="48"/>
      <c r="AP196" s="122" t="s">
        <v>133</v>
      </c>
      <c r="AQ196" s="123"/>
      <c r="AR196" s="19">
        <v>1385.1682611721612</v>
      </c>
      <c r="AS196" s="19" t="s">
        <v>40</v>
      </c>
      <c r="AT196" s="25">
        <v>44264</v>
      </c>
      <c r="AU196" s="37">
        <v>35</v>
      </c>
      <c r="AV196" s="27" t="s">
        <v>26</v>
      </c>
      <c r="AW196" s="25">
        <v>44556</v>
      </c>
      <c r="AX196" s="37">
        <v>327</v>
      </c>
      <c r="AZ196" s="122" t="s">
        <v>133</v>
      </c>
      <c r="BA196" s="123"/>
      <c r="BB196" s="19">
        <v>1385.1682611721612</v>
      </c>
      <c r="BC196" s="19" t="s">
        <v>40</v>
      </c>
      <c r="BD196" s="25">
        <v>44262</v>
      </c>
      <c r="BE196" s="37">
        <v>33</v>
      </c>
      <c r="BF196" s="27" t="s">
        <v>26</v>
      </c>
      <c r="BG196" s="25">
        <v>44460</v>
      </c>
      <c r="BH196" s="37">
        <v>231</v>
      </c>
    </row>
    <row r="197" spans="1:60" x14ac:dyDescent="0.2">
      <c r="A197" s="3">
        <v>196</v>
      </c>
      <c r="B197" s="73">
        <v>44378</v>
      </c>
      <c r="C197" s="42"/>
      <c r="D197" s="42" t="str">
        <f t="shared" ca="1" si="9"/>
        <v>NA</v>
      </c>
      <c r="E197" s="75" t="str">
        <f t="shared" ca="1" si="8"/>
        <v>NA</v>
      </c>
      <c r="F197" s="70"/>
      <c r="G197" s="72" t="str">
        <f ca="1">IF(B196&lt;TODAY(), AVERAGE(A$9:A197), "NA")</f>
        <v>NA</v>
      </c>
      <c r="H197" s="75" t="str">
        <f ca="1">IF(B196&lt;TODAY(), AVERAGE(E$9:E197), "NA")</f>
        <v>NA</v>
      </c>
      <c r="I197" s="82" t="str">
        <f ca="1">IF(B196&lt;TODAY(), (SUMPRODUCT(A$9:A197,E$9:E197) - G197*SUM(E$9:E197) - H197*SUM(A$9:A197) + (A197-7)*G197*H197)/(SUMPRODUCT(A$9:A197,A$9:A197) - 2*G197*SUM(A$9:A197) + (A197-7)*G197*G197), "NA")</f>
        <v>NA</v>
      </c>
      <c r="J197" s="95" t="str">
        <f t="shared" ca="1" si="10"/>
        <v>NA</v>
      </c>
      <c r="L197" s="101"/>
      <c r="M197" s="101"/>
      <c r="N197" s="101"/>
      <c r="O197" s="101"/>
      <c r="P197" s="101"/>
      <c r="Q197" s="101"/>
      <c r="R197" s="101"/>
      <c r="S197" s="101"/>
      <c r="T197" s="101"/>
      <c r="U197" s="94"/>
      <c r="W197" s="101"/>
      <c r="X197" s="101"/>
      <c r="Y197" s="101"/>
      <c r="Z197" s="101"/>
      <c r="AA197" s="101"/>
      <c r="AB197" s="101"/>
      <c r="AC197" s="101"/>
      <c r="AD197" s="101"/>
      <c r="AE197" s="101"/>
      <c r="AG197" s="101"/>
      <c r="AH197" s="101"/>
      <c r="AI197" s="101"/>
      <c r="AJ197" s="101"/>
      <c r="AK197" s="101"/>
      <c r="AL197" s="101"/>
      <c r="AM197" s="101"/>
      <c r="AN197" s="101"/>
      <c r="AO197" s="101"/>
      <c r="AQ197" s="60"/>
      <c r="AR197" s="60"/>
      <c r="AS197" s="60"/>
      <c r="AT197" s="60"/>
      <c r="AU197" s="60"/>
      <c r="AV197" s="60"/>
      <c r="AW197" s="60"/>
      <c r="AX197" s="60"/>
      <c r="AY197" s="60"/>
      <c r="BA197" s="60"/>
      <c r="BB197" s="60"/>
      <c r="BC197" s="60"/>
      <c r="BD197" s="60"/>
      <c r="BE197" s="60"/>
      <c r="BF197" s="60"/>
      <c r="BG197" s="60"/>
      <c r="BH197" s="60"/>
    </row>
    <row r="198" spans="1:60" x14ac:dyDescent="0.2">
      <c r="A198" s="3">
        <v>197</v>
      </c>
      <c r="B198" s="73">
        <v>44379</v>
      </c>
      <c r="C198" s="42"/>
      <c r="D198" s="42" t="str">
        <f t="shared" ca="1" si="9"/>
        <v>NA</v>
      </c>
      <c r="E198" s="75" t="str">
        <f t="shared" ca="1" si="8"/>
        <v>NA</v>
      </c>
      <c r="F198" s="70"/>
      <c r="G198" s="72" t="str">
        <f ca="1">IF(B197&lt;TODAY(), AVERAGE(A$9:A198), "NA")</f>
        <v>NA</v>
      </c>
      <c r="H198" s="75" t="str">
        <f ca="1">IF(B197&lt;TODAY(), AVERAGE(E$9:E198), "NA")</f>
        <v>NA</v>
      </c>
      <c r="I198" s="82" t="str">
        <f ca="1">IF(B197&lt;TODAY(), (SUMPRODUCT(A$9:A198,E$9:E198) - G198*SUM(E$9:E198) - H198*SUM(A$9:A198) + (A198-7)*G198*H198)/(SUMPRODUCT(A$9:A198,A$9:A198) - 2*G198*SUM(A$9:A198) + (A198-7)*G198*G198), "NA")</f>
        <v>NA</v>
      </c>
      <c r="J198" s="95" t="str">
        <f t="shared" ca="1" si="10"/>
        <v>NA</v>
      </c>
      <c r="L198" s="127" t="str">
        <f>CONCATENATE("Vaccination schedule based on 7 day average daily doses given as of ", MONTH(N200-1), "/", DAY(N200-1), "/", YEAR(N200-1))</f>
        <v>Vaccination schedule based on 7 day average daily doses given as of 1/31/2021</v>
      </c>
      <c r="M198" s="127"/>
      <c r="N198" s="127"/>
      <c r="O198" s="127"/>
      <c r="P198" s="127"/>
      <c r="Q198" s="127"/>
      <c r="R198" s="127"/>
      <c r="S198" s="127"/>
      <c r="T198" s="127"/>
      <c r="U198" s="90"/>
      <c r="V198" s="127" t="str">
        <f>CONCATENATE("Vaccination schedule based on hitting the predicted average of ", FIXED(1000*X202, -3), " doses per day as of ",  MONTH(N200-1), "/", DAY(N200-1), "/", YEAR(N200-1))</f>
        <v>Vaccination schedule based on hitting the predicted average of 1,355,000 doses per day as of 1/31/2021</v>
      </c>
      <c r="W198" s="127"/>
      <c r="X198" s="127"/>
      <c r="Y198" s="127"/>
      <c r="Z198" s="127"/>
      <c r="AA198" s="127"/>
      <c r="AB198" s="127"/>
      <c r="AC198" s="127"/>
      <c r="AD198" s="127"/>
      <c r="AE198" s="100"/>
      <c r="AF198" s="127" t="str">
        <f>CONCATENATE("Vaccination schedule based on hitting target of ", FIXED(1000*AH202,0), " doses per day")</f>
        <v>Vaccination schedule based on hitting target of 1,250,000 doses per day</v>
      </c>
      <c r="AG198" s="127"/>
      <c r="AH198" s="127"/>
      <c r="AI198" s="127"/>
      <c r="AJ198" s="127"/>
      <c r="AK198" s="127"/>
      <c r="AL198" s="127"/>
      <c r="AM198" s="127"/>
      <c r="AN198" s="127"/>
      <c r="AO198" s="100"/>
      <c r="AP198" s="127" t="str">
        <f>CONCATENATE("Vaccination schedule based on hitting target of ", FIXED(1000*AR202,0), " doses per day")</f>
        <v>Vaccination schedule based on hitting target of 2,000,000 doses per day</v>
      </c>
      <c r="AQ198" s="127"/>
      <c r="AR198" s="127"/>
      <c r="AS198" s="127"/>
      <c r="AT198" s="127"/>
      <c r="AU198" s="127"/>
      <c r="AV198" s="127"/>
      <c r="AW198" s="127"/>
      <c r="AX198" s="127"/>
      <c r="AZ198" s="127" t="str">
        <f>CONCATENATE("Vaccination schedule based on hitting target of ", FIXED(1000*BB202,0), " doses per day")</f>
        <v>Vaccination schedule based on hitting target of 3,000,000 doses per day</v>
      </c>
      <c r="BA198" s="127"/>
      <c r="BB198" s="127"/>
      <c r="BC198" s="127"/>
      <c r="BD198" s="127"/>
      <c r="BE198" s="127"/>
      <c r="BF198" s="127"/>
      <c r="BG198" s="127"/>
      <c r="BH198" s="127"/>
    </row>
    <row r="199" spans="1:60" x14ac:dyDescent="0.2">
      <c r="A199" s="3">
        <v>198</v>
      </c>
      <c r="B199" s="73">
        <v>44380</v>
      </c>
      <c r="C199" s="42"/>
      <c r="D199" s="42" t="str">
        <f t="shared" ca="1" si="9"/>
        <v>NA</v>
      </c>
      <c r="E199" s="75" t="str">
        <f t="shared" ca="1" si="8"/>
        <v>NA</v>
      </c>
      <c r="F199" s="70"/>
      <c r="G199" s="72" t="str">
        <f ca="1">IF(B198&lt;TODAY(), AVERAGE(A$9:A199), "NA")</f>
        <v>NA</v>
      </c>
      <c r="H199" s="75" t="str">
        <f ca="1">IF(B198&lt;TODAY(), AVERAGE(E$9:E199), "NA")</f>
        <v>NA</v>
      </c>
      <c r="I199" s="82" t="str">
        <f ca="1">IF(B198&lt;TODAY(), (SUMPRODUCT(A$9:A199,E$9:E199) - G199*SUM(E$9:E199) - H199*SUM(A$9:A199) + (A199-7)*G199*H199)/(SUMPRODUCT(A$9:A199,A$9:A199) - 2*G199*SUM(A$9:A199) + (A199-7)*G199*G199), "NA")</f>
        <v>NA</v>
      </c>
      <c r="J199" s="95" t="str">
        <f t="shared" ca="1" si="10"/>
        <v>NA</v>
      </c>
      <c r="L199" s="134" t="s">
        <v>36</v>
      </c>
      <c r="M199" s="135"/>
      <c r="N199" s="136"/>
      <c r="O199" s="31" t="s">
        <v>7</v>
      </c>
      <c r="P199" s="32" t="s">
        <v>17</v>
      </c>
      <c r="Q199" s="33" t="s">
        <v>18</v>
      </c>
      <c r="R199" s="31" t="s">
        <v>7</v>
      </c>
      <c r="S199" s="32" t="s">
        <v>17</v>
      </c>
      <c r="T199" s="33" t="s">
        <v>18</v>
      </c>
      <c r="U199" s="48"/>
      <c r="V199" s="128" t="s">
        <v>36</v>
      </c>
      <c r="W199" s="129"/>
      <c r="X199" s="130"/>
      <c r="Y199" s="33" t="s">
        <v>7</v>
      </c>
      <c r="Z199" s="32" t="s">
        <v>17</v>
      </c>
      <c r="AA199" s="33" t="s">
        <v>18</v>
      </c>
      <c r="AB199" s="31" t="s">
        <v>7</v>
      </c>
      <c r="AC199" s="32" t="s">
        <v>17</v>
      </c>
      <c r="AD199" s="33" t="s">
        <v>18</v>
      </c>
      <c r="AE199" s="48"/>
      <c r="AF199" s="128" t="s">
        <v>36</v>
      </c>
      <c r="AG199" s="129"/>
      <c r="AH199" s="130"/>
      <c r="AI199" s="33" t="s">
        <v>7</v>
      </c>
      <c r="AJ199" s="32" t="s">
        <v>17</v>
      </c>
      <c r="AK199" s="33" t="s">
        <v>18</v>
      </c>
      <c r="AL199" s="31" t="s">
        <v>7</v>
      </c>
      <c r="AM199" s="32" t="s">
        <v>17</v>
      </c>
      <c r="AN199" s="33" t="s">
        <v>18</v>
      </c>
      <c r="AO199" s="48"/>
      <c r="AP199" s="128" t="s">
        <v>36</v>
      </c>
      <c r="AQ199" s="129"/>
      <c r="AR199" s="130"/>
      <c r="AS199" s="33" t="s">
        <v>7</v>
      </c>
      <c r="AT199" s="32" t="s">
        <v>17</v>
      </c>
      <c r="AU199" s="33" t="s">
        <v>18</v>
      </c>
      <c r="AV199" s="31" t="s">
        <v>7</v>
      </c>
      <c r="AW199" s="32" t="s">
        <v>17</v>
      </c>
      <c r="AX199" s="33" t="s">
        <v>18</v>
      </c>
      <c r="AZ199" s="128" t="s">
        <v>36</v>
      </c>
      <c r="BA199" s="129"/>
      <c r="BB199" s="130"/>
      <c r="BC199" s="33" t="s">
        <v>7</v>
      </c>
      <c r="BD199" s="32" t="s">
        <v>17</v>
      </c>
      <c r="BE199" s="33" t="s">
        <v>18</v>
      </c>
      <c r="BF199" s="31" t="s">
        <v>7</v>
      </c>
      <c r="BG199" s="32" t="s">
        <v>17</v>
      </c>
      <c r="BH199" s="33" t="s">
        <v>18</v>
      </c>
    </row>
    <row r="200" spans="1:60" x14ac:dyDescent="0.2">
      <c r="A200" s="3">
        <v>199</v>
      </c>
      <c r="B200" s="73">
        <v>44381</v>
      </c>
      <c r="C200" s="42"/>
      <c r="D200" s="42" t="str">
        <f t="shared" ca="1" si="9"/>
        <v>NA</v>
      </c>
      <c r="E200" s="75" t="str">
        <f t="shared" ca="1" si="8"/>
        <v>NA</v>
      </c>
      <c r="F200" s="70"/>
      <c r="G200" s="72" t="str">
        <f ca="1">IF(B199&lt;TODAY(), AVERAGE(A$9:A200), "NA")</f>
        <v>NA</v>
      </c>
      <c r="H200" s="75" t="str">
        <f ca="1">IF(B199&lt;TODAY(), AVERAGE(E$9:E200), "NA")</f>
        <v>NA</v>
      </c>
      <c r="I200" s="82" t="str">
        <f ca="1">IF(B199&lt;TODAY(), (SUMPRODUCT(A$9:A200,E$9:E200) - G200*SUM(E$9:E200) - H200*SUM(A$9:A200) + (A200-7)*G200*H200)/(SUMPRODUCT(A$9:A200,A$9:A200) - 2*G200*SUM(A$9:A200) + (A200-7)*G200*G200), "NA")</f>
        <v>NA</v>
      </c>
      <c r="J200" s="95" t="str">
        <f t="shared" ca="1" si="10"/>
        <v>NA</v>
      </c>
      <c r="L200" s="131" t="s">
        <v>3</v>
      </c>
      <c r="M200" s="132"/>
      <c r="N200" s="28">
        <v>44228</v>
      </c>
      <c r="O200" s="99" t="s">
        <v>38</v>
      </c>
      <c r="P200" s="26">
        <v>44249</v>
      </c>
      <c r="Q200" s="34">
        <v>21</v>
      </c>
      <c r="R200" s="52" t="s">
        <v>39</v>
      </c>
      <c r="S200" s="26">
        <v>44261</v>
      </c>
      <c r="T200" s="34">
        <v>33</v>
      </c>
      <c r="U200" s="48"/>
      <c r="V200" s="131" t="s">
        <v>3</v>
      </c>
      <c r="W200" s="132"/>
      <c r="X200" s="28">
        <v>44228</v>
      </c>
      <c r="Y200" s="99" t="s">
        <v>38</v>
      </c>
      <c r="Z200" s="26">
        <v>44249</v>
      </c>
      <c r="AA200" s="34">
        <v>21</v>
      </c>
      <c r="AB200" s="52" t="s">
        <v>39</v>
      </c>
      <c r="AC200" s="26">
        <v>44261</v>
      </c>
      <c r="AD200" s="34">
        <v>33</v>
      </c>
      <c r="AE200" s="48"/>
      <c r="AF200" s="131" t="s">
        <v>3</v>
      </c>
      <c r="AG200" s="132"/>
      <c r="AH200" s="28">
        <v>44228</v>
      </c>
      <c r="AI200" s="99" t="s">
        <v>38</v>
      </c>
      <c r="AJ200" s="26">
        <v>44249</v>
      </c>
      <c r="AK200" s="34">
        <v>21</v>
      </c>
      <c r="AL200" s="52" t="s">
        <v>39</v>
      </c>
      <c r="AM200" s="26">
        <v>44262</v>
      </c>
      <c r="AN200" s="34">
        <v>34</v>
      </c>
      <c r="AO200" s="48"/>
      <c r="AP200" s="131" t="s">
        <v>3</v>
      </c>
      <c r="AQ200" s="132"/>
      <c r="AR200" s="28">
        <v>44228</v>
      </c>
      <c r="AS200" s="99" t="s">
        <v>38</v>
      </c>
      <c r="AT200" s="26">
        <v>44249</v>
      </c>
      <c r="AU200" s="34">
        <v>21</v>
      </c>
      <c r="AV200" s="52" t="s">
        <v>39</v>
      </c>
      <c r="AW200" s="26">
        <v>44260</v>
      </c>
      <c r="AX200" s="34">
        <v>32</v>
      </c>
      <c r="AZ200" s="131" t="s">
        <v>3</v>
      </c>
      <c r="BA200" s="132"/>
      <c r="BB200" s="28">
        <v>44228</v>
      </c>
      <c r="BC200" s="99" t="s">
        <v>38</v>
      </c>
      <c r="BD200" s="26">
        <v>44249</v>
      </c>
      <c r="BE200" s="34">
        <v>21</v>
      </c>
      <c r="BF200" s="52" t="s">
        <v>39</v>
      </c>
      <c r="BG200" s="26">
        <v>44260</v>
      </c>
      <c r="BH200" s="34">
        <v>32</v>
      </c>
    </row>
    <row r="201" spans="1:60" x14ac:dyDescent="0.2">
      <c r="A201" s="3">
        <v>200</v>
      </c>
      <c r="B201" s="73">
        <v>44382</v>
      </c>
      <c r="C201" s="42"/>
      <c r="D201" s="42" t="str">
        <f t="shared" ca="1" si="9"/>
        <v>NA</v>
      </c>
      <c r="E201" s="75" t="str">
        <f t="shared" ref="E201:E264" ca="1" si="11">IF(B201&lt;TODAY(), AVERAGE(D195:D201), "NA")</f>
        <v>NA</v>
      </c>
      <c r="F201" s="70"/>
      <c r="G201" s="72" t="str">
        <f ca="1">IF(B200&lt;TODAY(), AVERAGE(A$9:A201), "NA")</f>
        <v>NA</v>
      </c>
      <c r="H201" s="75" t="str">
        <f ca="1">IF(B200&lt;TODAY(), AVERAGE(E$9:E201), "NA")</f>
        <v>NA</v>
      </c>
      <c r="I201" s="82" t="str">
        <f ca="1">IF(B200&lt;TODAY(), (SUMPRODUCT(A$9:A201,E$9:E201) - G201*SUM(E$9:E201) - H201*SUM(A$9:A201) + (A201-7)*G201*H201)/(SUMPRODUCT(A$9:A201,A$9:A201) - 2*G201*SUM(A$9:A201) + (A201-7)*G201*G201), "NA")</f>
        <v>NA</v>
      </c>
      <c r="J201" s="95" t="str">
        <f t="shared" ca="1" si="10"/>
        <v>NA</v>
      </c>
      <c r="L201" s="125" t="s">
        <v>19</v>
      </c>
      <c r="M201" s="126"/>
      <c r="N201" s="29">
        <v>1348.0202857142856</v>
      </c>
      <c r="O201" s="36" t="s">
        <v>20</v>
      </c>
      <c r="P201" s="24">
        <v>44308</v>
      </c>
      <c r="Q201" s="36">
        <v>80</v>
      </c>
      <c r="R201" s="35" t="s">
        <v>10</v>
      </c>
      <c r="S201" s="24">
        <v>44337</v>
      </c>
      <c r="T201" s="36">
        <v>109</v>
      </c>
      <c r="U201" s="48"/>
      <c r="V201" s="125" t="s">
        <v>19</v>
      </c>
      <c r="W201" s="126"/>
      <c r="X201" s="29">
        <v>1348.0202857142856</v>
      </c>
      <c r="Y201" s="36" t="s">
        <v>20</v>
      </c>
      <c r="Z201" s="24">
        <v>44307</v>
      </c>
      <c r="AA201" s="36">
        <v>79</v>
      </c>
      <c r="AB201" s="35" t="s">
        <v>10</v>
      </c>
      <c r="AC201" s="24">
        <v>44337</v>
      </c>
      <c r="AD201" s="36">
        <v>109</v>
      </c>
      <c r="AE201" s="48"/>
      <c r="AF201" s="125" t="s">
        <v>19</v>
      </c>
      <c r="AG201" s="126"/>
      <c r="AH201" s="29">
        <v>1348.0202857142856</v>
      </c>
      <c r="AI201" s="36" t="s">
        <v>20</v>
      </c>
      <c r="AJ201" s="24">
        <v>44315</v>
      </c>
      <c r="AK201" s="36">
        <v>87</v>
      </c>
      <c r="AL201" s="35" t="s">
        <v>10</v>
      </c>
      <c r="AM201" s="24">
        <v>44343</v>
      </c>
      <c r="AN201" s="36">
        <v>115</v>
      </c>
      <c r="AO201" s="48"/>
      <c r="AP201" s="125" t="s">
        <v>19</v>
      </c>
      <c r="AQ201" s="126"/>
      <c r="AR201" s="29">
        <v>1348.0202857142856</v>
      </c>
      <c r="AS201" s="36" t="s">
        <v>20</v>
      </c>
      <c r="AT201" s="24">
        <v>44288</v>
      </c>
      <c r="AU201" s="36">
        <v>60</v>
      </c>
      <c r="AV201" s="35" t="s">
        <v>10</v>
      </c>
      <c r="AW201" s="24">
        <v>44309</v>
      </c>
      <c r="AX201" s="36">
        <v>81</v>
      </c>
      <c r="AZ201" s="125" t="s">
        <v>19</v>
      </c>
      <c r="BA201" s="126"/>
      <c r="BB201" s="29">
        <v>1348.0202857142856</v>
      </c>
      <c r="BC201" s="36" t="s">
        <v>20</v>
      </c>
      <c r="BD201" s="24">
        <v>44285</v>
      </c>
      <c r="BE201" s="36">
        <v>57</v>
      </c>
      <c r="BF201" s="35" t="s">
        <v>10</v>
      </c>
      <c r="BG201" s="24">
        <v>44295</v>
      </c>
      <c r="BH201" s="36">
        <v>67</v>
      </c>
    </row>
    <row r="202" spans="1:60" x14ac:dyDescent="0.2">
      <c r="A202" s="3">
        <v>201</v>
      </c>
      <c r="B202" s="73">
        <v>44383</v>
      </c>
      <c r="C202" s="42"/>
      <c r="D202" s="42" t="str">
        <f t="shared" ca="1" si="9"/>
        <v>NA</v>
      </c>
      <c r="E202" s="75" t="str">
        <f t="shared" ca="1" si="11"/>
        <v>NA</v>
      </c>
      <c r="F202" s="70"/>
      <c r="G202" s="72" t="str">
        <f ca="1">IF(B201&lt;TODAY(), AVERAGE(A$9:A202), "NA")</f>
        <v>NA</v>
      </c>
      <c r="H202" s="75" t="str">
        <f ca="1">IF(B201&lt;TODAY(), AVERAGE(E$9:E202), "NA")</f>
        <v>NA</v>
      </c>
      <c r="I202" s="82" t="str">
        <f ca="1">IF(B201&lt;TODAY(), (SUMPRODUCT(A$9:A202,E$9:E202) - G202*SUM(E$9:E202) - H202*SUM(A$9:A202) + (A202-7)*G202*H202)/(SUMPRODUCT(A$9:A202,A$9:A202) - 2*G202*SUM(A$9:A202) + (A202-7)*G202*G202), "NA")</f>
        <v>NA</v>
      </c>
      <c r="J202" s="95" t="str">
        <f t="shared" ca="1" si="10"/>
        <v>NA</v>
      </c>
      <c r="L202" s="120" t="s">
        <v>130</v>
      </c>
      <c r="M202" s="121"/>
      <c r="N202" s="38">
        <v>45</v>
      </c>
      <c r="O202" s="105" t="s">
        <v>21</v>
      </c>
      <c r="P202" s="106">
        <v>44403</v>
      </c>
      <c r="Q202" s="105">
        <v>175</v>
      </c>
      <c r="R202" s="107" t="s">
        <v>8</v>
      </c>
      <c r="S202" s="106">
        <v>44458</v>
      </c>
      <c r="T202" s="105">
        <v>230</v>
      </c>
      <c r="U202" s="109"/>
      <c r="V202" s="120" t="s">
        <v>128</v>
      </c>
      <c r="W202" s="121"/>
      <c r="X202" s="38">
        <v>1354.93975130133</v>
      </c>
      <c r="Y202" s="105" t="s">
        <v>21</v>
      </c>
      <c r="Z202" s="106">
        <v>44402</v>
      </c>
      <c r="AA202" s="105">
        <v>174</v>
      </c>
      <c r="AB202" s="107" t="s">
        <v>8</v>
      </c>
      <c r="AC202" s="106">
        <v>44454</v>
      </c>
      <c r="AD202" s="105">
        <v>226</v>
      </c>
      <c r="AE202" s="109"/>
      <c r="AF202" s="120" t="s">
        <v>128</v>
      </c>
      <c r="AG202" s="121"/>
      <c r="AH202" s="38">
        <v>1250</v>
      </c>
      <c r="AI202" s="105" t="s">
        <v>21</v>
      </c>
      <c r="AJ202" s="106">
        <v>44421</v>
      </c>
      <c r="AK202" s="105">
        <v>193</v>
      </c>
      <c r="AL202" s="107" t="s">
        <v>8</v>
      </c>
      <c r="AM202" s="106">
        <v>44479</v>
      </c>
      <c r="AN202" s="105">
        <v>251</v>
      </c>
      <c r="AO202" s="109"/>
      <c r="AP202" s="120" t="s">
        <v>128</v>
      </c>
      <c r="AQ202" s="121"/>
      <c r="AR202" s="38">
        <v>2000</v>
      </c>
      <c r="AS202" s="105" t="s">
        <v>21</v>
      </c>
      <c r="AT202" s="106">
        <v>44355</v>
      </c>
      <c r="AU202" s="105">
        <v>127</v>
      </c>
      <c r="AV202" s="107" t="s">
        <v>8</v>
      </c>
      <c r="AW202" s="106">
        <v>44389</v>
      </c>
      <c r="AX202" s="105">
        <v>161</v>
      </c>
      <c r="AY202" s="108"/>
      <c r="AZ202" s="120" t="s">
        <v>128</v>
      </c>
      <c r="BA202" s="121"/>
      <c r="BB202" s="38">
        <v>3000</v>
      </c>
      <c r="BC202" s="105" t="s">
        <v>21</v>
      </c>
      <c r="BD202" s="106">
        <v>44327</v>
      </c>
      <c r="BE202" s="105">
        <v>99</v>
      </c>
      <c r="BF202" s="107" t="s">
        <v>8</v>
      </c>
      <c r="BG202" s="106">
        <v>44349</v>
      </c>
      <c r="BH202" s="105">
        <v>121</v>
      </c>
    </row>
    <row r="203" spans="1:60" x14ac:dyDescent="0.2">
      <c r="A203" s="3">
        <v>202</v>
      </c>
      <c r="B203" s="73">
        <v>44384</v>
      </c>
      <c r="C203" s="42"/>
      <c r="D203" s="42" t="str">
        <f t="shared" ca="1" si="9"/>
        <v>NA</v>
      </c>
      <c r="E203" s="75" t="str">
        <f t="shared" ca="1" si="11"/>
        <v>NA</v>
      </c>
      <c r="F203" s="70"/>
      <c r="G203" s="72" t="str">
        <f ca="1">IF(B202&lt;TODAY(), AVERAGE(A$9:A203), "NA")</f>
        <v>NA</v>
      </c>
      <c r="H203" s="75" t="str">
        <f ca="1">IF(B202&lt;TODAY(), AVERAGE(E$9:E203), "NA")</f>
        <v>NA</v>
      </c>
      <c r="I203" s="82" t="str">
        <f ca="1">IF(B202&lt;TODAY(), (SUMPRODUCT(A$9:A203,E$9:E203) - G203*SUM(E$9:E203) - H203*SUM(A$9:A203) + (A203-7)*G203*H203)/(SUMPRODUCT(A$9:A203,A$9:A203) - 2*G203*SUM(A$9:A203) + (A203-7)*G203*G203), "NA")</f>
        <v>NA</v>
      </c>
      <c r="J203" s="95" t="str">
        <f t="shared" ca="1" si="10"/>
        <v>NA</v>
      </c>
      <c r="L203" s="125" t="s">
        <v>131</v>
      </c>
      <c r="M203" s="126"/>
      <c r="N203" s="97">
        <v>35.118108889687832</v>
      </c>
      <c r="O203" s="36" t="s">
        <v>22</v>
      </c>
      <c r="P203" s="24">
        <v>44497</v>
      </c>
      <c r="Q203" s="36">
        <v>269</v>
      </c>
      <c r="R203" s="35" t="s">
        <v>9</v>
      </c>
      <c r="S203" s="24">
        <v>44580</v>
      </c>
      <c r="T203" s="36">
        <v>352</v>
      </c>
      <c r="U203" s="48"/>
      <c r="V203" s="125" t="s">
        <v>129</v>
      </c>
      <c r="W203" s="126"/>
      <c r="X203" s="38">
        <v>0</v>
      </c>
      <c r="Y203" s="36" t="s">
        <v>22</v>
      </c>
      <c r="Z203" s="24">
        <v>44495</v>
      </c>
      <c r="AA203" s="36">
        <v>267</v>
      </c>
      <c r="AB203" s="35" t="s">
        <v>9</v>
      </c>
      <c r="AC203" s="24">
        <v>44579</v>
      </c>
      <c r="AD203" s="36">
        <v>351</v>
      </c>
      <c r="AE203" s="48"/>
      <c r="AF203" s="125" t="s">
        <v>129</v>
      </c>
      <c r="AG203" s="126"/>
      <c r="AH203" s="38">
        <v>0</v>
      </c>
      <c r="AI203" s="36" t="s">
        <v>22</v>
      </c>
      <c r="AJ203" s="24">
        <v>44522</v>
      </c>
      <c r="AK203" s="36">
        <v>294</v>
      </c>
      <c r="AL203" s="35" t="s">
        <v>9</v>
      </c>
      <c r="AM203" s="24">
        <v>44611</v>
      </c>
      <c r="AN203" s="36">
        <v>383</v>
      </c>
      <c r="AO203" s="48"/>
      <c r="AP203" s="125" t="s">
        <v>129</v>
      </c>
      <c r="AQ203" s="126"/>
      <c r="AR203" s="38">
        <v>19</v>
      </c>
      <c r="AS203" s="36" t="s">
        <v>22</v>
      </c>
      <c r="AT203" s="24">
        <v>44418</v>
      </c>
      <c r="AU203" s="36">
        <v>190</v>
      </c>
      <c r="AV203" s="35" t="s">
        <v>9</v>
      </c>
      <c r="AW203" s="24">
        <v>44471</v>
      </c>
      <c r="AX203" s="36">
        <v>243</v>
      </c>
      <c r="AZ203" s="125" t="s">
        <v>129</v>
      </c>
      <c r="BA203" s="126"/>
      <c r="BB203" s="38">
        <v>47</v>
      </c>
      <c r="BC203" s="36" t="s">
        <v>22</v>
      </c>
      <c r="BD203" s="24">
        <v>44370</v>
      </c>
      <c r="BE203" s="36">
        <v>142</v>
      </c>
      <c r="BF203" s="35" t="s">
        <v>9</v>
      </c>
      <c r="BG203" s="24">
        <v>44404</v>
      </c>
      <c r="BH203" s="36">
        <v>176</v>
      </c>
    </row>
    <row r="204" spans="1:60" x14ac:dyDescent="0.2">
      <c r="A204" s="3">
        <v>203</v>
      </c>
      <c r="B204" s="73">
        <v>44385</v>
      </c>
      <c r="C204" s="42"/>
      <c r="D204" s="42" t="str">
        <f t="shared" ca="1" si="9"/>
        <v>NA</v>
      </c>
      <c r="E204" s="75" t="str">
        <f t="shared" ca="1" si="11"/>
        <v>NA</v>
      </c>
      <c r="F204" s="70"/>
      <c r="G204" s="72" t="str">
        <f ca="1">IF(B203&lt;TODAY(), AVERAGE(A$9:A204), "NA")</f>
        <v>NA</v>
      </c>
      <c r="H204" s="75" t="str">
        <f ca="1">IF(B203&lt;TODAY(), AVERAGE(E$9:E204), "NA")</f>
        <v>NA</v>
      </c>
      <c r="I204" s="82" t="str">
        <f ca="1">IF(B203&lt;TODAY(), (SUMPRODUCT(A$9:A204,E$9:E204) - G204*SUM(E$9:E204) - H204*SUM(A$9:A204) + (A204-7)*G204*H204)/(SUMPRODUCT(A$9:A204,A$9:A204) - 2*G204*SUM(A$9:A204) + (A204-7)*G204*G204), "NA")</f>
        <v>NA</v>
      </c>
      <c r="J204" s="95" t="str">
        <f t="shared" ca="1" si="10"/>
        <v>NA</v>
      </c>
      <c r="L204" s="122" t="s">
        <v>132</v>
      </c>
      <c r="M204" s="123"/>
      <c r="N204" s="98">
        <v>-225.37514873462237</v>
      </c>
      <c r="O204" s="19" t="s">
        <v>40</v>
      </c>
      <c r="P204" s="25">
        <v>44277</v>
      </c>
      <c r="Q204" s="37">
        <v>49</v>
      </c>
      <c r="R204" s="27" t="s">
        <v>26</v>
      </c>
      <c r="S204" s="25">
        <v>44704</v>
      </c>
      <c r="T204" s="37">
        <v>476</v>
      </c>
      <c r="U204" s="48"/>
      <c r="V204" s="122" t="s">
        <v>133</v>
      </c>
      <c r="W204" s="123"/>
      <c r="X204" s="19">
        <v>1354.93975130133</v>
      </c>
      <c r="Y204" s="19" t="s">
        <v>40</v>
      </c>
      <c r="Z204" s="25">
        <v>44277</v>
      </c>
      <c r="AA204" s="37">
        <v>49</v>
      </c>
      <c r="AB204" s="27" t="s">
        <v>26</v>
      </c>
      <c r="AC204" s="25">
        <v>44699</v>
      </c>
      <c r="AD204" s="37">
        <v>471</v>
      </c>
      <c r="AE204" s="48"/>
      <c r="AF204" s="122" t="s">
        <v>133</v>
      </c>
      <c r="AG204" s="123"/>
      <c r="AH204" s="19">
        <v>1250</v>
      </c>
      <c r="AI204" s="19" t="s">
        <v>40</v>
      </c>
      <c r="AJ204" s="25">
        <v>44281</v>
      </c>
      <c r="AK204" s="37">
        <v>53</v>
      </c>
      <c r="AL204" s="27" t="s">
        <v>26</v>
      </c>
      <c r="AM204" s="25">
        <v>44735</v>
      </c>
      <c r="AN204" s="37">
        <v>507</v>
      </c>
      <c r="AO204" s="48"/>
      <c r="AP204" s="122" t="s">
        <v>133</v>
      </c>
      <c r="AQ204" s="123"/>
      <c r="AR204" s="19">
        <v>1354.93975130133</v>
      </c>
      <c r="AS204" s="19" t="s">
        <v>40</v>
      </c>
      <c r="AT204" s="25">
        <v>44264</v>
      </c>
      <c r="AU204" s="37">
        <v>36</v>
      </c>
      <c r="AV204" s="27" t="s">
        <v>26</v>
      </c>
      <c r="AW204" s="25">
        <v>44555</v>
      </c>
      <c r="AX204" s="37">
        <v>327</v>
      </c>
      <c r="AZ204" s="122" t="s">
        <v>133</v>
      </c>
      <c r="BA204" s="123"/>
      <c r="BB204" s="19">
        <v>1354.93975130133</v>
      </c>
      <c r="BC204" s="19" t="s">
        <v>40</v>
      </c>
      <c r="BD204" s="25">
        <v>44261</v>
      </c>
      <c r="BE204" s="37">
        <v>33</v>
      </c>
      <c r="BF204" s="27" t="s">
        <v>26</v>
      </c>
      <c r="BG204" s="25">
        <v>44460</v>
      </c>
      <c r="BH204" s="37">
        <v>232</v>
      </c>
    </row>
    <row r="205" spans="1:60" x14ac:dyDescent="0.2">
      <c r="A205" s="3">
        <v>204</v>
      </c>
      <c r="B205" s="73">
        <v>44386</v>
      </c>
      <c r="C205" s="42"/>
      <c r="D205" s="42" t="str">
        <f t="shared" ca="1" si="9"/>
        <v>NA</v>
      </c>
      <c r="E205" s="75" t="str">
        <f t="shared" ca="1" si="11"/>
        <v>NA</v>
      </c>
      <c r="F205" s="70"/>
      <c r="G205" s="72" t="str">
        <f ca="1">IF(B204&lt;TODAY(), AVERAGE(A$9:A205), "NA")</f>
        <v>NA</v>
      </c>
      <c r="H205" s="75" t="str">
        <f ca="1">IF(B204&lt;TODAY(), AVERAGE(E$9:E205), "NA")</f>
        <v>NA</v>
      </c>
      <c r="I205" s="82" t="str">
        <f ca="1">IF(B204&lt;TODAY(), (SUMPRODUCT(A$9:A205,E$9:E205) - G205*SUM(E$9:E205) - H205*SUM(A$9:A205) + (A205-7)*G205*H205)/(SUMPRODUCT(A$9:A205,A$9:A205) - 2*G205*SUM(A$9:A205) + (A205-7)*G205*G205), "NA")</f>
        <v>NA</v>
      </c>
      <c r="J205" s="95" t="str">
        <f t="shared" ca="1" si="10"/>
        <v>NA</v>
      </c>
      <c r="L205" s="101"/>
      <c r="M205" s="101"/>
      <c r="N205" s="101"/>
      <c r="O205" s="101"/>
      <c r="P205" s="101"/>
      <c r="Q205" s="101"/>
      <c r="R205" s="101"/>
      <c r="S205" s="101"/>
      <c r="T205" s="101"/>
      <c r="U205" s="94"/>
      <c r="W205" s="101"/>
      <c r="X205" s="101"/>
      <c r="Y205" s="101"/>
      <c r="Z205" s="101"/>
      <c r="AA205" s="101"/>
      <c r="AB205" s="101"/>
      <c r="AC205" s="101"/>
      <c r="AD205" s="101"/>
      <c r="AE205" s="101"/>
      <c r="AG205" s="101"/>
      <c r="AH205" s="101"/>
      <c r="AI205" s="101"/>
      <c r="AJ205" s="101"/>
      <c r="AK205" s="101"/>
      <c r="AL205" s="101"/>
      <c r="AM205" s="101"/>
      <c r="AN205" s="101"/>
      <c r="AO205" s="101"/>
      <c r="AQ205" s="60"/>
      <c r="AR205" s="60"/>
      <c r="AS205" s="60"/>
      <c r="AT205" s="60"/>
      <c r="AU205" s="60"/>
      <c r="AV205" s="60"/>
      <c r="AW205" s="60"/>
      <c r="AX205" s="60"/>
      <c r="AY205" s="60"/>
      <c r="BA205" s="60"/>
      <c r="BB205" s="60"/>
      <c r="BC205" s="60"/>
      <c r="BD205" s="60"/>
      <c r="BE205" s="60"/>
      <c r="BF205" s="60"/>
      <c r="BG205" s="60"/>
      <c r="BH205" s="60"/>
    </row>
    <row r="206" spans="1:60" x14ac:dyDescent="0.2">
      <c r="A206" s="3">
        <v>205</v>
      </c>
      <c r="B206" s="73">
        <v>44387</v>
      </c>
      <c r="C206" s="42"/>
      <c r="D206" s="42" t="str">
        <f t="shared" ca="1" si="9"/>
        <v>NA</v>
      </c>
      <c r="E206" s="75" t="str">
        <f t="shared" ca="1" si="11"/>
        <v>NA</v>
      </c>
      <c r="F206" s="70"/>
      <c r="G206" s="72" t="str">
        <f ca="1">IF(B205&lt;TODAY(), AVERAGE(A$9:A206), "NA")</f>
        <v>NA</v>
      </c>
      <c r="H206" s="75" t="str">
        <f ca="1">IF(B205&lt;TODAY(), AVERAGE(E$9:E206), "NA")</f>
        <v>NA</v>
      </c>
      <c r="I206" s="82" t="str">
        <f ca="1">IF(B205&lt;TODAY(), (SUMPRODUCT(A$9:A206,E$9:E206) - G206*SUM(E$9:E206) - H206*SUM(A$9:A206) + (A206-7)*G206*H206)/(SUMPRODUCT(A$9:A206,A$9:A206) - 2*G206*SUM(A$9:A206) + (A206-7)*G206*G206), "NA")</f>
        <v>NA</v>
      </c>
      <c r="J206" s="95" t="str">
        <f t="shared" ca="1" si="10"/>
        <v>NA</v>
      </c>
      <c r="L206" s="127" t="str">
        <f>CONCATENATE("Vaccination schedule based on 7 day average daily doses given as of ", MONTH(N208-1), "/", DAY(N208-1), "/", YEAR(N208-1))</f>
        <v>Vaccination schedule based on 7 day average daily doses given as of 1/30/2021</v>
      </c>
      <c r="M206" s="127"/>
      <c r="N206" s="127"/>
      <c r="O206" s="127"/>
      <c r="P206" s="127"/>
      <c r="Q206" s="127"/>
      <c r="R206" s="127"/>
      <c r="S206" s="127"/>
      <c r="T206" s="127"/>
      <c r="U206" s="90"/>
      <c r="V206" s="127" t="str">
        <f>CONCATENATE("Vaccination schedule based on hitting the predicted average of ", FIXED(1000*X210, -3), " doses per day as of ",  MONTH(N208-1), "/", DAY(N208-1), "/", YEAR(N208-1))</f>
        <v>Vaccination schedule based on hitting the predicted average of 1,321,000 doses per day as of 1/30/2021</v>
      </c>
      <c r="W206" s="127"/>
      <c r="X206" s="127"/>
      <c r="Y206" s="127"/>
      <c r="Z206" s="127"/>
      <c r="AA206" s="127"/>
      <c r="AB206" s="127"/>
      <c r="AC206" s="127"/>
      <c r="AD206" s="127"/>
      <c r="AE206" s="100"/>
      <c r="AF206" s="127" t="str">
        <f>CONCATENATE("Vaccination schedule based on hitting target of ", FIXED(1000*AH210,0), " doses per day")</f>
        <v>Vaccination schedule based on hitting target of 1,250,000 doses per day</v>
      </c>
      <c r="AG206" s="127"/>
      <c r="AH206" s="127"/>
      <c r="AI206" s="127"/>
      <c r="AJ206" s="127"/>
      <c r="AK206" s="127"/>
      <c r="AL206" s="127"/>
      <c r="AM206" s="127"/>
      <c r="AN206" s="127"/>
      <c r="AO206" s="100"/>
      <c r="AP206" s="127" t="str">
        <f>CONCATENATE("Vaccination schedule based on hitting target of ", FIXED(1000*AR210,0), " doses per day")</f>
        <v>Vaccination schedule based on hitting target of 2,000,000 doses per day</v>
      </c>
      <c r="AQ206" s="127"/>
      <c r="AR206" s="127"/>
      <c r="AS206" s="127"/>
      <c r="AT206" s="127"/>
      <c r="AU206" s="127"/>
      <c r="AV206" s="127"/>
      <c r="AW206" s="127"/>
      <c r="AX206" s="127"/>
      <c r="AZ206" s="127" t="str">
        <f>CONCATENATE("Vaccination schedule based on hitting target of ", FIXED(1000*BB210,0), " doses per day")</f>
        <v>Vaccination schedule based on hitting target of 3,000,000 doses per day</v>
      </c>
      <c r="BA206" s="127"/>
      <c r="BB206" s="127"/>
      <c r="BC206" s="127"/>
      <c r="BD206" s="127"/>
      <c r="BE206" s="127"/>
      <c r="BF206" s="127"/>
      <c r="BG206" s="127"/>
      <c r="BH206" s="127"/>
    </row>
    <row r="207" spans="1:60" x14ac:dyDescent="0.2">
      <c r="A207" s="3">
        <v>206</v>
      </c>
      <c r="B207" s="73">
        <v>44388</v>
      </c>
      <c r="C207" s="42"/>
      <c r="D207" s="42" t="str">
        <f t="shared" ca="1" si="9"/>
        <v>NA</v>
      </c>
      <c r="E207" s="75" t="str">
        <f t="shared" ca="1" si="11"/>
        <v>NA</v>
      </c>
      <c r="F207" s="70"/>
      <c r="G207" s="72" t="str">
        <f ca="1">IF(B206&lt;TODAY(), AVERAGE(A$9:A207), "NA")</f>
        <v>NA</v>
      </c>
      <c r="H207" s="75" t="str">
        <f ca="1">IF(B206&lt;TODAY(), AVERAGE(E$9:E207), "NA")</f>
        <v>NA</v>
      </c>
      <c r="I207" s="82" t="str">
        <f ca="1">IF(B206&lt;TODAY(), (SUMPRODUCT(A$9:A207,E$9:E207) - G207*SUM(E$9:E207) - H207*SUM(A$9:A207) + (A207-7)*G207*H207)/(SUMPRODUCT(A$9:A207,A$9:A207) - 2*G207*SUM(A$9:A207) + (A207-7)*G207*G207), "NA")</f>
        <v>NA</v>
      </c>
      <c r="J207" s="95" t="str">
        <f t="shared" ca="1" si="10"/>
        <v>NA</v>
      </c>
      <c r="L207" s="134" t="s">
        <v>36</v>
      </c>
      <c r="M207" s="135"/>
      <c r="N207" s="136"/>
      <c r="O207" s="31" t="s">
        <v>7</v>
      </c>
      <c r="P207" s="32" t="s">
        <v>17</v>
      </c>
      <c r="Q207" s="33" t="s">
        <v>18</v>
      </c>
      <c r="R207" s="31" t="s">
        <v>7</v>
      </c>
      <c r="S207" s="32" t="s">
        <v>17</v>
      </c>
      <c r="T207" s="33" t="s">
        <v>18</v>
      </c>
      <c r="U207" s="48"/>
      <c r="V207" s="128" t="s">
        <v>36</v>
      </c>
      <c r="W207" s="129"/>
      <c r="X207" s="130"/>
      <c r="Y207" s="33" t="s">
        <v>7</v>
      </c>
      <c r="Z207" s="32" t="s">
        <v>17</v>
      </c>
      <c r="AA207" s="33" t="s">
        <v>18</v>
      </c>
      <c r="AB207" s="31" t="s">
        <v>7</v>
      </c>
      <c r="AC207" s="32" t="s">
        <v>17</v>
      </c>
      <c r="AD207" s="33" t="s">
        <v>18</v>
      </c>
      <c r="AE207" s="48"/>
      <c r="AF207" s="128" t="s">
        <v>36</v>
      </c>
      <c r="AG207" s="129"/>
      <c r="AH207" s="130"/>
      <c r="AI207" s="33" t="s">
        <v>7</v>
      </c>
      <c r="AJ207" s="32" t="s">
        <v>17</v>
      </c>
      <c r="AK207" s="33" t="s">
        <v>18</v>
      </c>
      <c r="AL207" s="31" t="s">
        <v>7</v>
      </c>
      <c r="AM207" s="32" t="s">
        <v>17</v>
      </c>
      <c r="AN207" s="33" t="s">
        <v>18</v>
      </c>
      <c r="AO207" s="48"/>
      <c r="AP207" s="128" t="s">
        <v>36</v>
      </c>
      <c r="AQ207" s="129"/>
      <c r="AR207" s="130"/>
      <c r="AS207" s="33" t="s">
        <v>7</v>
      </c>
      <c r="AT207" s="32" t="s">
        <v>17</v>
      </c>
      <c r="AU207" s="33" t="s">
        <v>18</v>
      </c>
      <c r="AV207" s="31" t="s">
        <v>7</v>
      </c>
      <c r="AW207" s="32" t="s">
        <v>17</v>
      </c>
      <c r="AX207" s="33" t="s">
        <v>18</v>
      </c>
      <c r="AZ207" s="128" t="s">
        <v>36</v>
      </c>
      <c r="BA207" s="129"/>
      <c r="BB207" s="130"/>
      <c r="BC207" s="33" t="s">
        <v>7</v>
      </c>
      <c r="BD207" s="32" t="s">
        <v>17</v>
      </c>
      <c r="BE207" s="33" t="s">
        <v>18</v>
      </c>
      <c r="BF207" s="31" t="s">
        <v>7</v>
      </c>
      <c r="BG207" s="32" t="s">
        <v>17</v>
      </c>
      <c r="BH207" s="33" t="s">
        <v>18</v>
      </c>
    </row>
    <row r="208" spans="1:60" x14ac:dyDescent="0.2">
      <c r="A208" s="3">
        <v>207</v>
      </c>
      <c r="B208" s="73">
        <v>44389</v>
      </c>
      <c r="C208" s="42"/>
      <c r="D208" s="42" t="str">
        <f t="shared" ca="1" si="9"/>
        <v>NA</v>
      </c>
      <c r="E208" s="75" t="str">
        <f t="shared" ca="1" si="11"/>
        <v>NA</v>
      </c>
      <c r="F208" s="70"/>
      <c r="G208" s="72" t="str">
        <f ca="1">IF(B207&lt;TODAY(), AVERAGE(A$9:A208), "NA")</f>
        <v>NA</v>
      </c>
      <c r="H208" s="75" t="str">
        <f ca="1">IF(B207&lt;TODAY(), AVERAGE(E$9:E208), "NA")</f>
        <v>NA</v>
      </c>
      <c r="I208" s="82" t="str">
        <f ca="1">IF(B207&lt;TODAY(), (SUMPRODUCT(A$9:A208,E$9:E208) - G208*SUM(E$9:E208) - H208*SUM(A$9:A208) + (A208-7)*G208*H208)/(SUMPRODUCT(A$9:A208,A$9:A208) - 2*G208*SUM(A$9:A208) + (A208-7)*G208*G208), "NA")</f>
        <v>NA</v>
      </c>
      <c r="J208" s="95" t="str">
        <f t="shared" ca="1" si="10"/>
        <v>NA</v>
      </c>
      <c r="L208" s="131" t="s">
        <v>3</v>
      </c>
      <c r="M208" s="132"/>
      <c r="N208" s="28">
        <v>44227</v>
      </c>
      <c r="O208" s="99" t="s">
        <v>38</v>
      </c>
      <c r="P208" s="26">
        <v>44249</v>
      </c>
      <c r="Q208" s="34">
        <v>22</v>
      </c>
      <c r="R208" s="52" t="s">
        <v>39</v>
      </c>
      <c r="S208" s="26">
        <v>44261</v>
      </c>
      <c r="T208" s="34">
        <v>34</v>
      </c>
      <c r="U208" s="48"/>
      <c r="V208" s="131" t="s">
        <v>3</v>
      </c>
      <c r="W208" s="132"/>
      <c r="X208" s="28">
        <v>44227</v>
      </c>
      <c r="Y208" s="99" t="s">
        <v>38</v>
      </c>
      <c r="Z208" s="26">
        <v>44249</v>
      </c>
      <c r="AA208" s="34">
        <v>22</v>
      </c>
      <c r="AB208" s="52" t="s">
        <v>39</v>
      </c>
      <c r="AC208" s="26">
        <v>44261</v>
      </c>
      <c r="AD208" s="34">
        <v>34</v>
      </c>
      <c r="AE208" s="48"/>
      <c r="AF208" s="131" t="s">
        <v>3</v>
      </c>
      <c r="AG208" s="132"/>
      <c r="AH208" s="28">
        <v>44227</v>
      </c>
      <c r="AI208" s="99" t="s">
        <v>38</v>
      </c>
      <c r="AJ208" s="26">
        <v>44249</v>
      </c>
      <c r="AK208" s="34">
        <v>22</v>
      </c>
      <c r="AL208" s="52" t="s">
        <v>39</v>
      </c>
      <c r="AM208" s="26">
        <v>44262</v>
      </c>
      <c r="AN208" s="34">
        <v>35</v>
      </c>
      <c r="AO208" s="48"/>
      <c r="AP208" s="131" t="s">
        <v>3</v>
      </c>
      <c r="AQ208" s="132"/>
      <c r="AR208" s="28">
        <v>44227</v>
      </c>
      <c r="AS208" s="99" t="s">
        <v>38</v>
      </c>
      <c r="AT208" s="26">
        <v>44249</v>
      </c>
      <c r="AU208" s="34">
        <v>22</v>
      </c>
      <c r="AV208" s="52" t="s">
        <v>39</v>
      </c>
      <c r="AW208" s="26">
        <v>44260</v>
      </c>
      <c r="AX208" s="34">
        <v>33</v>
      </c>
      <c r="AZ208" s="131" t="s">
        <v>3</v>
      </c>
      <c r="BA208" s="132"/>
      <c r="BB208" s="28">
        <v>44227</v>
      </c>
      <c r="BC208" s="99" t="s">
        <v>38</v>
      </c>
      <c r="BD208" s="26">
        <v>44249</v>
      </c>
      <c r="BE208" s="34">
        <v>22</v>
      </c>
      <c r="BF208" s="52" t="s">
        <v>39</v>
      </c>
      <c r="BG208" s="26">
        <v>44260</v>
      </c>
      <c r="BH208" s="34">
        <v>33</v>
      </c>
    </row>
    <row r="209" spans="1:60" x14ac:dyDescent="0.2">
      <c r="A209" s="3">
        <v>208</v>
      </c>
      <c r="B209" s="73">
        <v>44390</v>
      </c>
      <c r="C209" s="42"/>
      <c r="D209" s="42" t="str">
        <f t="shared" ca="1" si="9"/>
        <v>NA</v>
      </c>
      <c r="E209" s="75" t="str">
        <f t="shared" ca="1" si="11"/>
        <v>NA</v>
      </c>
      <c r="F209" s="70"/>
      <c r="G209" s="72" t="str">
        <f ca="1">IF(B208&lt;TODAY(), AVERAGE(A$9:A209), "NA")</f>
        <v>NA</v>
      </c>
      <c r="H209" s="75" t="str">
        <f ca="1">IF(B208&lt;TODAY(), AVERAGE(E$9:E209), "NA")</f>
        <v>NA</v>
      </c>
      <c r="I209" s="82" t="str">
        <f ca="1">IF(B208&lt;TODAY(), (SUMPRODUCT(A$9:A209,E$9:E209) - G209*SUM(E$9:E209) - H209*SUM(A$9:A209) + (A209-7)*G209*H209)/(SUMPRODUCT(A$9:A209,A$9:A209) - 2*G209*SUM(A$9:A209) + (A209-7)*G209*G209), "NA")</f>
        <v>NA</v>
      </c>
      <c r="J209" s="95" t="str">
        <f t="shared" ca="1" si="10"/>
        <v>NA</v>
      </c>
      <c r="L209" s="125" t="s">
        <v>19</v>
      </c>
      <c r="M209" s="126"/>
      <c r="N209" s="29">
        <v>1348.6341428571427</v>
      </c>
      <c r="O209" s="36" t="s">
        <v>20</v>
      </c>
      <c r="P209" s="24">
        <v>44307</v>
      </c>
      <c r="Q209" s="36">
        <v>80</v>
      </c>
      <c r="R209" s="35" t="s">
        <v>10</v>
      </c>
      <c r="S209" s="24">
        <v>44337</v>
      </c>
      <c r="T209" s="36">
        <v>110</v>
      </c>
      <c r="U209" s="48"/>
      <c r="V209" s="125" t="s">
        <v>19</v>
      </c>
      <c r="W209" s="126"/>
      <c r="X209" s="29">
        <v>1348.6341428571427</v>
      </c>
      <c r="Y209" s="36" t="s">
        <v>20</v>
      </c>
      <c r="Z209" s="24">
        <v>44309</v>
      </c>
      <c r="AA209" s="36">
        <v>82</v>
      </c>
      <c r="AB209" s="35" t="s">
        <v>10</v>
      </c>
      <c r="AC209" s="24">
        <v>44339</v>
      </c>
      <c r="AD209" s="36">
        <v>112</v>
      </c>
      <c r="AE209" s="48"/>
      <c r="AF209" s="125" t="s">
        <v>19</v>
      </c>
      <c r="AG209" s="126"/>
      <c r="AH209" s="29">
        <v>1348.6341428571427</v>
      </c>
      <c r="AI209" s="36" t="s">
        <v>20</v>
      </c>
      <c r="AJ209" s="24">
        <v>44316</v>
      </c>
      <c r="AK209" s="36">
        <v>89</v>
      </c>
      <c r="AL209" s="35" t="s">
        <v>10</v>
      </c>
      <c r="AM209" s="24">
        <v>44343</v>
      </c>
      <c r="AN209" s="36">
        <v>116</v>
      </c>
      <c r="AO209" s="48"/>
      <c r="AP209" s="125" t="s">
        <v>19</v>
      </c>
      <c r="AQ209" s="126"/>
      <c r="AR209" s="29">
        <v>1348.6341428571427</v>
      </c>
      <c r="AS209" s="36" t="s">
        <v>20</v>
      </c>
      <c r="AT209" s="24">
        <v>44288</v>
      </c>
      <c r="AU209" s="36">
        <v>61</v>
      </c>
      <c r="AV209" s="35" t="s">
        <v>10</v>
      </c>
      <c r="AW209" s="24">
        <v>44309</v>
      </c>
      <c r="AX209" s="36">
        <v>82</v>
      </c>
      <c r="AZ209" s="125" t="s">
        <v>19</v>
      </c>
      <c r="BA209" s="126"/>
      <c r="BB209" s="29">
        <v>1348.6341428571427</v>
      </c>
      <c r="BC209" s="36" t="s">
        <v>20</v>
      </c>
      <c r="BD209" s="24">
        <v>44285</v>
      </c>
      <c r="BE209" s="36">
        <v>58</v>
      </c>
      <c r="BF209" s="35" t="s">
        <v>10</v>
      </c>
      <c r="BG209" s="24">
        <v>44295</v>
      </c>
      <c r="BH209" s="36">
        <v>68</v>
      </c>
    </row>
    <row r="210" spans="1:60" x14ac:dyDescent="0.2">
      <c r="A210" s="3">
        <v>209</v>
      </c>
      <c r="B210" s="73">
        <v>44391</v>
      </c>
      <c r="C210" s="42"/>
      <c r="D210" s="42" t="str">
        <f t="shared" ca="1" si="9"/>
        <v>NA</v>
      </c>
      <c r="E210" s="75" t="str">
        <f t="shared" ca="1" si="11"/>
        <v>NA</v>
      </c>
      <c r="F210" s="70"/>
      <c r="G210" s="72" t="str">
        <f ca="1">IF(B209&lt;TODAY(), AVERAGE(A$9:A210), "NA")</f>
        <v>NA</v>
      </c>
      <c r="H210" s="75" t="str">
        <f ca="1">IF(B209&lt;TODAY(), AVERAGE(E$9:E210), "NA")</f>
        <v>NA</v>
      </c>
      <c r="I210" s="82" t="str">
        <f ca="1">IF(B209&lt;TODAY(), (SUMPRODUCT(A$9:A210,E$9:E210) - G210*SUM(E$9:E210) - H210*SUM(A$9:A210) + (A210-7)*G210*H210)/(SUMPRODUCT(A$9:A210,A$9:A210) - 2*G210*SUM(A$9:A210) + (A210-7)*G210*G210), "NA")</f>
        <v>NA</v>
      </c>
      <c r="J210" s="95" t="str">
        <f t="shared" ca="1" si="10"/>
        <v>NA</v>
      </c>
      <c r="L210" s="120" t="s">
        <v>130</v>
      </c>
      <c r="M210" s="121"/>
      <c r="N210" s="38">
        <v>44</v>
      </c>
      <c r="O210" s="105" t="s">
        <v>21</v>
      </c>
      <c r="P210" s="106">
        <v>44403</v>
      </c>
      <c r="Q210" s="105">
        <v>176</v>
      </c>
      <c r="R210" s="107" t="s">
        <v>8</v>
      </c>
      <c r="S210" s="106">
        <v>44458</v>
      </c>
      <c r="T210" s="105">
        <v>231</v>
      </c>
      <c r="U210" s="109"/>
      <c r="V210" s="120" t="s">
        <v>128</v>
      </c>
      <c r="W210" s="121"/>
      <c r="X210" s="38">
        <v>1320.5696927453769</v>
      </c>
      <c r="Y210" s="105" t="s">
        <v>21</v>
      </c>
      <c r="Z210" s="106">
        <v>44405</v>
      </c>
      <c r="AA210" s="105">
        <v>178</v>
      </c>
      <c r="AB210" s="107" t="s">
        <v>8</v>
      </c>
      <c r="AC210" s="106">
        <v>44466</v>
      </c>
      <c r="AD210" s="105">
        <v>239</v>
      </c>
      <c r="AE210" s="109"/>
      <c r="AF210" s="120" t="s">
        <v>128</v>
      </c>
      <c r="AG210" s="121"/>
      <c r="AH210" s="38">
        <v>1250</v>
      </c>
      <c r="AI210" s="105" t="s">
        <v>21</v>
      </c>
      <c r="AJ210" s="106">
        <v>44421</v>
      </c>
      <c r="AK210" s="105">
        <v>194</v>
      </c>
      <c r="AL210" s="107" t="s">
        <v>8</v>
      </c>
      <c r="AM210" s="106">
        <v>44479</v>
      </c>
      <c r="AN210" s="105">
        <v>252</v>
      </c>
      <c r="AO210" s="109"/>
      <c r="AP210" s="120" t="s">
        <v>128</v>
      </c>
      <c r="AQ210" s="121"/>
      <c r="AR210" s="38">
        <v>2000</v>
      </c>
      <c r="AS210" s="105" t="s">
        <v>21</v>
      </c>
      <c r="AT210" s="106">
        <v>44355</v>
      </c>
      <c r="AU210" s="105">
        <v>128</v>
      </c>
      <c r="AV210" s="107" t="s">
        <v>8</v>
      </c>
      <c r="AW210" s="106">
        <v>44389</v>
      </c>
      <c r="AX210" s="105">
        <v>162</v>
      </c>
      <c r="AY210" s="108"/>
      <c r="AZ210" s="120" t="s">
        <v>128</v>
      </c>
      <c r="BA210" s="121"/>
      <c r="BB210" s="38">
        <v>3000</v>
      </c>
      <c r="BC210" s="105" t="s">
        <v>21</v>
      </c>
      <c r="BD210" s="106">
        <v>44327</v>
      </c>
      <c r="BE210" s="105">
        <v>100</v>
      </c>
      <c r="BF210" s="107" t="s">
        <v>8</v>
      </c>
      <c r="BG210" s="106">
        <v>44349</v>
      </c>
      <c r="BH210" s="105">
        <v>122</v>
      </c>
    </row>
    <row r="211" spans="1:60" x14ac:dyDescent="0.2">
      <c r="A211" s="3">
        <v>210</v>
      </c>
      <c r="B211" s="73">
        <v>44392</v>
      </c>
      <c r="C211" s="42"/>
      <c r="D211" s="42" t="str">
        <f t="shared" ca="1" si="9"/>
        <v>NA</v>
      </c>
      <c r="E211" s="75" t="str">
        <f t="shared" ca="1" si="11"/>
        <v>NA</v>
      </c>
      <c r="F211" s="70"/>
      <c r="G211" s="72" t="str">
        <f ca="1">IF(B210&lt;TODAY(), AVERAGE(A$9:A211), "NA")</f>
        <v>NA</v>
      </c>
      <c r="H211" s="75" t="str">
        <f ca="1">IF(B210&lt;TODAY(), AVERAGE(E$9:E211), "NA")</f>
        <v>NA</v>
      </c>
      <c r="I211" s="82" t="str">
        <f ca="1">IF(B210&lt;TODAY(), (SUMPRODUCT(A$9:A211,E$9:E211) - G211*SUM(E$9:E211) - H211*SUM(A$9:A211) + (A211-7)*G211*H211)/(SUMPRODUCT(A$9:A211,A$9:A211) - 2*G211*SUM(A$9:A211) + (A211-7)*G211*G211), "NA")</f>
        <v>NA</v>
      </c>
      <c r="J211" s="95" t="str">
        <f t="shared" ca="1" si="10"/>
        <v>NA</v>
      </c>
      <c r="L211" s="125" t="s">
        <v>131</v>
      </c>
      <c r="M211" s="126"/>
      <c r="N211" s="97">
        <v>35.149277653593444</v>
      </c>
      <c r="O211" s="36" t="s">
        <v>22</v>
      </c>
      <c r="P211" s="24">
        <v>44496</v>
      </c>
      <c r="Q211" s="36">
        <v>269</v>
      </c>
      <c r="R211" s="35" t="s">
        <v>9</v>
      </c>
      <c r="S211" s="24">
        <v>44580</v>
      </c>
      <c r="T211" s="36">
        <v>353</v>
      </c>
      <c r="U211" s="48"/>
      <c r="V211" s="125" t="s">
        <v>129</v>
      </c>
      <c r="W211" s="126"/>
      <c r="X211" s="38">
        <v>0</v>
      </c>
      <c r="Y211" s="36" t="s">
        <v>22</v>
      </c>
      <c r="Z211" s="24">
        <v>44502</v>
      </c>
      <c r="AA211" s="36">
        <v>275</v>
      </c>
      <c r="AB211" s="35" t="s">
        <v>9</v>
      </c>
      <c r="AC211" s="24">
        <v>44584</v>
      </c>
      <c r="AD211" s="36">
        <v>357</v>
      </c>
      <c r="AE211" s="48"/>
      <c r="AF211" s="125" t="s">
        <v>129</v>
      </c>
      <c r="AG211" s="126"/>
      <c r="AH211" s="38">
        <v>0</v>
      </c>
      <c r="AI211" s="36" t="s">
        <v>22</v>
      </c>
      <c r="AJ211" s="24">
        <v>44522</v>
      </c>
      <c r="AK211" s="36">
        <v>295</v>
      </c>
      <c r="AL211" s="35" t="s">
        <v>9</v>
      </c>
      <c r="AM211" s="24">
        <v>44611</v>
      </c>
      <c r="AN211" s="36">
        <v>384</v>
      </c>
      <c r="AO211" s="48"/>
      <c r="AP211" s="125" t="s">
        <v>129</v>
      </c>
      <c r="AQ211" s="126"/>
      <c r="AR211" s="38">
        <v>20</v>
      </c>
      <c r="AS211" s="36" t="s">
        <v>22</v>
      </c>
      <c r="AT211" s="24">
        <v>44418</v>
      </c>
      <c r="AU211" s="36">
        <v>191</v>
      </c>
      <c r="AV211" s="35" t="s">
        <v>9</v>
      </c>
      <c r="AW211" s="24">
        <v>44471</v>
      </c>
      <c r="AX211" s="36">
        <v>244</v>
      </c>
      <c r="AZ211" s="125" t="s">
        <v>129</v>
      </c>
      <c r="BA211" s="126"/>
      <c r="BB211" s="38">
        <v>48</v>
      </c>
      <c r="BC211" s="36" t="s">
        <v>22</v>
      </c>
      <c r="BD211" s="24">
        <v>44370</v>
      </c>
      <c r="BE211" s="36">
        <v>143</v>
      </c>
      <c r="BF211" s="35" t="s">
        <v>9</v>
      </c>
      <c r="BG211" s="24">
        <v>44404</v>
      </c>
      <c r="BH211" s="36">
        <v>177</v>
      </c>
    </row>
    <row r="212" spans="1:60" x14ac:dyDescent="0.2">
      <c r="A212" s="3">
        <v>211</v>
      </c>
      <c r="B212" s="73">
        <v>44393</v>
      </c>
      <c r="C212" s="42"/>
      <c r="D212" s="42" t="str">
        <f t="shared" ca="1" si="9"/>
        <v>NA</v>
      </c>
      <c r="E212" s="75" t="str">
        <f t="shared" ca="1" si="11"/>
        <v>NA</v>
      </c>
      <c r="F212" s="70"/>
      <c r="G212" s="72" t="str">
        <f ca="1">IF(B211&lt;TODAY(), AVERAGE(A$9:A212), "NA")</f>
        <v>NA</v>
      </c>
      <c r="H212" s="75" t="str">
        <f ca="1">IF(B211&lt;TODAY(), AVERAGE(E$9:E212), "NA")</f>
        <v>NA</v>
      </c>
      <c r="I212" s="82" t="str">
        <f ca="1">IF(B211&lt;TODAY(), (SUMPRODUCT(A$9:A212,E$9:E212) - G212*SUM(E$9:E212) - H212*SUM(A$9:A212) + (A212-7)*G212*H212)/(SUMPRODUCT(A$9:A212,A$9:A212) - 2*G212*SUM(A$9:A212) + (A212-7)*G212*G212), "NA")</f>
        <v>NA</v>
      </c>
      <c r="J212" s="95" t="str">
        <f t="shared" ca="1" si="10"/>
        <v>NA</v>
      </c>
      <c r="L212" s="122" t="s">
        <v>132</v>
      </c>
      <c r="M212" s="123"/>
      <c r="N212" s="98">
        <v>-225.99852401273461</v>
      </c>
      <c r="O212" s="19" t="s">
        <v>40</v>
      </c>
      <c r="P212" s="25">
        <v>44277</v>
      </c>
      <c r="Q212" s="37">
        <v>50</v>
      </c>
      <c r="R212" s="27" t="s">
        <v>26</v>
      </c>
      <c r="S212" s="25">
        <v>44702</v>
      </c>
      <c r="T212" s="37">
        <v>475</v>
      </c>
      <c r="U212" s="48"/>
      <c r="V212" s="122" t="s">
        <v>133</v>
      </c>
      <c r="W212" s="123"/>
      <c r="X212" s="19">
        <v>1320.5696927453769</v>
      </c>
      <c r="Y212" s="19" t="s">
        <v>40</v>
      </c>
      <c r="Z212" s="25">
        <v>44278</v>
      </c>
      <c r="AA212" s="37">
        <v>51</v>
      </c>
      <c r="AB212" s="27" t="s">
        <v>26</v>
      </c>
      <c r="AC212" s="25">
        <v>44714</v>
      </c>
      <c r="AD212" s="37">
        <v>487</v>
      </c>
      <c r="AE212" s="48"/>
      <c r="AF212" s="122" t="s">
        <v>133</v>
      </c>
      <c r="AG212" s="123"/>
      <c r="AH212" s="19">
        <v>1250</v>
      </c>
      <c r="AI212" s="19" t="s">
        <v>40</v>
      </c>
      <c r="AJ212" s="25">
        <v>44281</v>
      </c>
      <c r="AK212" s="37">
        <v>54</v>
      </c>
      <c r="AL212" s="27" t="s">
        <v>26</v>
      </c>
      <c r="AM212" s="25">
        <v>44735</v>
      </c>
      <c r="AN212" s="37">
        <v>508</v>
      </c>
      <c r="AO212" s="48"/>
      <c r="AP212" s="122" t="s">
        <v>133</v>
      </c>
      <c r="AQ212" s="123"/>
      <c r="AR212" s="19">
        <v>1320.5696927453769</v>
      </c>
      <c r="AS212" s="19" t="s">
        <v>40</v>
      </c>
      <c r="AT212" s="25">
        <v>44264</v>
      </c>
      <c r="AU212" s="37">
        <v>37</v>
      </c>
      <c r="AV212" s="27" t="s">
        <v>26</v>
      </c>
      <c r="AW212" s="25">
        <v>44555</v>
      </c>
      <c r="AX212" s="37">
        <v>328</v>
      </c>
      <c r="AZ212" s="122" t="s">
        <v>133</v>
      </c>
      <c r="BA212" s="123"/>
      <c r="BB212" s="19">
        <v>1320.5696927453769</v>
      </c>
      <c r="BC212" s="19" t="s">
        <v>40</v>
      </c>
      <c r="BD212" s="25">
        <v>44261</v>
      </c>
      <c r="BE212" s="37">
        <v>34</v>
      </c>
      <c r="BF212" s="27" t="s">
        <v>26</v>
      </c>
      <c r="BG212" s="25">
        <v>44460</v>
      </c>
      <c r="BH212" s="37">
        <v>233</v>
      </c>
    </row>
    <row r="213" spans="1:60" x14ac:dyDescent="0.2">
      <c r="A213" s="3">
        <v>212</v>
      </c>
      <c r="B213" s="73">
        <v>44394</v>
      </c>
      <c r="C213" s="42"/>
      <c r="D213" s="42" t="str">
        <f t="shared" ca="1" si="9"/>
        <v>NA</v>
      </c>
      <c r="E213" s="75" t="str">
        <f t="shared" ca="1" si="11"/>
        <v>NA</v>
      </c>
      <c r="F213" s="70"/>
      <c r="G213" s="72" t="str">
        <f ca="1">IF(B212&lt;TODAY(), AVERAGE(A$9:A213), "NA")</f>
        <v>NA</v>
      </c>
      <c r="H213" s="75" t="str">
        <f ca="1">IF(B212&lt;TODAY(), AVERAGE(E$9:E213), "NA")</f>
        <v>NA</v>
      </c>
      <c r="I213" s="82" t="str">
        <f ca="1">IF(B212&lt;TODAY(), (SUMPRODUCT(A$9:A213,E$9:E213) - G213*SUM(E$9:E213) - H213*SUM(A$9:A213) + (A213-7)*G213*H213)/(SUMPRODUCT(A$9:A213,A$9:A213) - 2*G213*SUM(A$9:A213) + (A213-7)*G213*G213), "NA")</f>
        <v>NA</v>
      </c>
      <c r="J213" s="95" t="str">
        <f t="shared" ca="1" si="10"/>
        <v>NA</v>
      </c>
      <c r="L213" s="101"/>
      <c r="M213" s="101"/>
      <c r="N213" s="101"/>
      <c r="O213" s="101"/>
      <c r="P213" s="101"/>
      <c r="Q213" s="101"/>
      <c r="R213" s="101"/>
      <c r="S213" s="101"/>
      <c r="T213" s="101"/>
      <c r="U213" s="94"/>
      <c r="W213" s="101"/>
      <c r="X213" s="101"/>
      <c r="Y213" s="101"/>
      <c r="Z213" s="101"/>
      <c r="AA213" s="101"/>
      <c r="AB213" s="101"/>
      <c r="AC213" s="101"/>
      <c r="AD213" s="101"/>
      <c r="AE213" s="101"/>
      <c r="AG213" s="101"/>
      <c r="AH213" s="101"/>
      <c r="AI213" s="101"/>
      <c r="AJ213" s="101"/>
      <c r="AK213" s="101"/>
      <c r="AL213" s="101"/>
      <c r="AM213" s="101"/>
      <c r="AN213" s="101"/>
      <c r="AO213" s="101"/>
      <c r="AQ213" s="60"/>
      <c r="AR213" s="60"/>
      <c r="AS213" s="60"/>
      <c r="AT213" s="60"/>
      <c r="AU213" s="60"/>
      <c r="AV213" s="60"/>
      <c r="AW213" s="60"/>
      <c r="AX213" s="60"/>
      <c r="AY213" s="60"/>
      <c r="BA213" s="60"/>
      <c r="BB213" s="60"/>
      <c r="BC213" s="60"/>
      <c r="BD213" s="60"/>
      <c r="BE213" s="60"/>
      <c r="BF213" s="60"/>
      <c r="BG213" s="60"/>
      <c r="BH213" s="60"/>
    </row>
    <row r="214" spans="1:60" x14ac:dyDescent="0.2">
      <c r="A214" s="3">
        <v>213</v>
      </c>
      <c r="B214" s="73">
        <v>44395</v>
      </c>
      <c r="C214" s="42"/>
      <c r="D214" s="42" t="str">
        <f t="shared" ca="1" si="9"/>
        <v>NA</v>
      </c>
      <c r="E214" s="75" t="str">
        <f t="shared" ca="1" si="11"/>
        <v>NA</v>
      </c>
      <c r="F214" s="70"/>
      <c r="G214" s="72" t="str">
        <f ca="1">IF(B213&lt;TODAY(), AVERAGE(A$9:A214), "NA")</f>
        <v>NA</v>
      </c>
      <c r="H214" s="75" t="str">
        <f ca="1">IF(B213&lt;TODAY(), AVERAGE(E$9:E214), "NA")</f>
        <v>NA</v>
      </c>
      <c r="I214" s="82" t="str">
        <f ca="1">IF(B213&lt;TODAY(), (SUMPRODUCT(A$9:A214,E$9:E214) - G214*SUM(E$9:E214) - H214*SUM(A$9:A214) + (A214-7)*G214*H214)/(SUMPRODUCT(A$9:A214,A$9:A214) - 2*G214*SUM(A$9:A214) + (A214-7)*G214*G214), "NA")</f>
        <v>NA</v>
      </c>
      <c r="J214" s="95" t="str">
        <f t="shared" ca="1" si="10"/>
        <v>NA</v>
      </c>
      <c r="L214" s="127" t="str">
        <f>CONCATENATE("Vaccination schedule based on 7 day average daily doses given as of ", MONTH(N216-1), "/", DAY(N216-1), "/", YEAR(N216-1))</f>
        <v>Vaccination schedule based on 7 day average daily doses given as of 1/29/2021</v>
      </c>
      <c r="M214" s="127"/>
      <c r="N214" s="127"/>
      <c r="O214" s="127"/>
      <c r="P214" s="127"/>
      <c r="Q214" s="127"/>
      <c r="R214" s="127"/>
      <c r="S214" s="127"/>
      <c r="T214" s="127"/>
      <c r="U214" s="90"/>
      <c r="V214" s="127" t="str">
        <f>CONCATENATE("Vaccination schedule based on hitting the predicted average of ", FIXED(1000*X218, -3), " doses per day as of ",  MONTH(N216-1), "/", DAY(N216-1), "/", YEAR(N216-1))</f>
        <v>Vaccination schedule based on hitting the predicted average of 1,282,000 doses per day as of 1/29/2021</v>
      </c>
      <c r="W214" s="127"/>
      <c r="X214" s="127"/>
      <c r="Y214" s="127"/>
      <c r="Z214" s="127"/>
      <c r="AA214" s="127"/>
      <c r="AB214" s="127"/>
      <c r="AC214" s="127"/>
      <c r="AD214" s="127"/>
      <c r="AE214" s="100"/>
      <c r="AF214" s="127" t="str">
        <f>CONCATENATE("Vaccination schedule based on hitting target of ", FIXED(1000*AH218,0), " doses per day")</f>
        <v>Vaccination schedule based on hitting target of 1,250,000 doses per day</v>
      </c>
      <c r="AG214" s="127"/>
      <c r="AH214" s="127"/>
      <c r="AI214" s="127"/>
      <c r="AJ214" s="127"/>
      <c r="AK214" s="127"/>
      <c r="AL214" s="127"/>
      <c r="AM214" s="127"/>
      <c r="AN214" s="127"/>
      <c r="AO214" s="100"/>
      <c r="AP214" s="127" t="str">
        <f>CONCATENATE("Vaccination schedule based on hitting target of ", FIXED(1000*AR218,0), " doses per day")</f>
        <v>Vaccination schedule based on hitting target of 2,000,000 doses per day</v>
      </c>
      <c r="AQ214" s="127"/>
      <c r="AR214" s="127"/>
      <c r="AS214" s="127"/>
      <c r="AT214" s="127"/>
      <c r="AU214" s="127"/>
      <c r="AV214" s="127"/>
      <c r="AW214" s="127"/>
      <c r="AX214" s="127"/>
      <c r="AZ214" s="127" t="str">
        <f>CONCATENATE("Vaccination schedule based on hitting target of ", FIXED(1000*BB218,0), " doses per day")</f>
        <v>Vaccination schedule based on hitting target of 3,000,000 doses per day</v>
      </c>
      <c r="BA214" s="127"/>
      <c r="BB214" s="127"/>
      <c r="BC214" s="127"/>
      <c r="BD214" s="127"/>
      <c r="BE214" s="127"/>
      <c r="BF214" s="127"/>
      <c r="BG214" s="127"/>
      <c r="BH214" s="127"/>
    </row>
    <row r="215" spans="1:60" x14ac:dyDescent="0.2">
      <c r="A215" s="3">
        <v>214</v>
      </c>
      <c r="B215" s="73">
        <v>44396</v>
      </c>
      <c r="C215" s="42"/>
      <c r="D215" s="42" t="str">
        <f t="shared" ca="1" si="9"/>
        <v>NA</v>
      </c>
      <c r="E215" s="75" t="str">
        <f t="shared" ca="1" si="11"/>
        <v>NA</v>
      </c>
      <c r="F215" s="70"/>
      <c r="G215" s="72" t="str">
        <f ca="1">IF(B214&lt;TODAY(), AVERAGE(A$9:A215), "NA")</f>
        <v>NA</v>
      </c>
      <c r="H215" s="75" t="str">
        <f ca="1">IF(B214&lt;TODAY(), AVERAGE(E$9:E215), "NA")</f>
        <v>NA</v>
      </c>
      <c r="I215" s="82" t="str">
        <f ca="1">IF(B214&lt;TODAY(), (SUMPRODUCT(A$9:A215,E$9:E215) - G215*SUM(E$9:E215) - H215*SUM(A$9:A215) + (A215-7)*G215*H215)/(SUMPRODUCT(A$9:A215,A$9:A215) - 2*G215*SUM(A$9:A215) + (A215-7)*G215*G215), "NA")</f>
        <v>NA</v>
      </c>
      <c r="J215" s="95" t="str">
        <f t="shared" ca="1" si="10"/>
        <v>NA</v>
      </c>
      <c r="L215" s="134" t="s">
        <v>36</v>
      </c>
      <c r="M215" s="135"/>
      <c r="N215" s="136"/>
      <c r="O215" s="31" t="s">
        <v>7</v>
      </c>
      <c r="P215" s="32" t="s">
        <v>17</v>
      </c>
      <c r="Q215" s="33" t="s">
        <v>18</v>
      </c>
      <c r="R215" s="31" t="s">
        <v>7</v>
      </c>
      <c r="S215" s="32" t="s">
        <v>17</v>
      </c>
      <c r="T215" s="33" t="s">
        <v>18</v>
      </c>
      <c r="U215" s="48"/>
      <c r="V215" s="128" t="s">
        <v>36</v>
      </c>
      <c r="W215" s="129"/>
      <c r="X215" s="130"/>
      <c r="Y215" s="33" t="s">
        <v>7</v>
      </c>
      <c r="Z215" s="32" t="s">
        <v>17</v>
      </c>
      <c r="AA215" s="33" t="s">
        <v>18</v>
      </c>
      <c r="AB215" s="31" t="s">
        <v>7</v>
      </c>
      <c r="AC215" s="32" t="s">
        <v>17</v>
      </c>
      <c r="AD215" s="33" t="s">
        <v>18</v>
      </c>
      <c r="AE215" s="48"/>
      <c r="AF215" s="128" t="s">
        <v>36</v>
      </c>
      <c r="AG215" s="129"/>
      <c r="AH215" s="130"/>
      <c r="AI215" s="33" t="s">
        <v>7</v>
      </c>
      <c r="AJ215" s="32" t="s">
        <v>17</v>
      </c>
      <c r="AK215" s="33" t="s">
        <v>18</v>
      </c>
      <c r="AL215" s="31" t="s">
        <v>7</v>
      </c>
      <c r="AM215" s="32" t="s">
        <v>17</v>
      </c>
      <c r="AN215" s="33" t="s">
        <v>18</v>
      </c>
      <c r="AO215" s="48"/>
      <c r="AP215" s="128" t="s">
        <v>36</v>
      </c>
      <c r="AQ215" s="129"/>
      <c r="AR215" s="130"/>
      <c r="AS215" s="33" t="s">
        <v>7</v>
      </c>
      <c r="AT215" s="32" t="s">
        <v>17</v>
      </c>
      <c r="AU215" s="33" t="s">
        <v>18</v>
      </c>
      <c r="AV215" s="31" t="s">
        <v>7</v>
      </c>
      <c r="AW215" s="32" t="s">
        <v>17</v>
      </c>
      <c r="AX215" s="33" t="s">
        <v>18</v>
      </c>
      <c r="AZ215" s="128" t="s">
        <v>36</v>
      </c>
      <c r="BA215" s="129"/>
      <c r="BB215" s="130"/>
      <c r="BC215" s="33" t="s">
        <v>7</v>
      </c>
      <c r="BD215" s="32" t="s">
        <v>17</v>
      </c>
      <c r="BE215" s="33" t="s">
        <v>18</v>
      </c>
      <c r="BF215" s="31" t="s">
        <v>7</v>
      </c>
      <c r="BG215" s="32" t="s">
        <v>17</v>
      </c>
      <c r="BH215" s="33" t="s">
        <v>18</v>
      </c>
    </row>
    <row r="216" spans="1:60" x14ac:dyDescent="0.2">
      <c r="A216" s="3">
        <v>215</v>
      </c>
      <c r="B216" s="73">
        <v>44397</v>
      </c>
      <c r="C216" s="42"/>
      <c r="D216" s="42" t="str">
        <f t="shared" ca="1" si="9"/>
        <v>NA</v>
      </c>
      <c r="E216" s="75" t="str">
        <f t="shared" ca="1" si="11"/>
        <v>NA</v>
      </c>
      <c r="F216" s="70"/>
      <c r="G216" s="72" t="str">
        <f ca="1">IF(B215&lt;TODAY(), AVERAGE(A$9:A216), "NA")</f>
        <v>NA</v>
      </c>
      <c r="H216" s="75" t="str">
        <f ca="1">IF(B215&lt;TODAY(), AVERAGE(E$9:E216), "NA")</f>
        <v>NA</v>
      </c>
      <c r="I216" s="82" t="str">
        <f ca="1">IF(B215&lt;TODAY(), (SUMPRODUCT(A$9:A216,E$9:E216) - G216*SUM(E$9:E216) - H216*SUM(A$9:A216) + (A216-7)*G216*H216)/(SUMPRODUCT(A$9:A216,A$9:A216) - 2*G216*SUM(A$9:A216) + (A216-7)*G216*G216), "NA")</f>
        <v>NA</v>
      </c>
      <c r="J216" s="95" t="str">
        <f t="shared" ca="1" si="10"/>
        <v>NA</v>
      </c>
      <c r="L216" s="131" t="s">
        <v>3</v>
      </c>
      <c r="M216" s="132"/>
      <c r="N216" s="28">
        <v>44226</v>
      </c>
      <c r="O216" s="99" t="s">
        <v>38</v>
      </c>
      <c r="P216" s="26">
        <v>44250</v>
      </c>
      <c r="Q216" s="34">
        <v>24</v>
      </c>
      <c r="R216" s="52" t="s">
        <v>39</v>
      </c>
      <c r="S216" s="26">
        <v>44262</v>
      </c>
      <c r="T216" s="34">
        <v>36</v>
      </c>
      <c r="U216" s="48"/>
      <c r="V216" s="131" t="s">
        <v>3</v>
      </c>
      <c r="W216" s="132"/>
      <c r="X216" s="28">
        <v>44226</v>
      </c>
      <c r="Y216" s="99" t="s">
        <v>38</v>
      </c>
      <c r="Z216" s="26">
        <v>44250</v>
      </c>
      <c r="AA216" s="34">
        <v>24</v>
      </c>
      <c r="AB216" s="52" t="s">
        <v>39</v>
      </c>
      <c r="AC216" s="26">
        <v>44262</v>
      </c>
      <c r="AD216" s="34">
        <v>36</v>
      </c>
      <c r="AE216" s="48"/>
      <c r="AF216" s="131" t="s">
        <v>3</v>
      </c>
      <c r="AG216" s="132"/>
      <c r="AH216" s="28">
        <v>44226</v>
      </c>
      <c r="AI216" s="99" t="s">
        <v>38</v>
      </c>
      <c r="AJ216" s="26">
        <v>44250</v>
      </c>
      <c r="AK216" s="34">
        <v>24</v>
      </c>
      <c r="AL216" s="52" t="s">
        <v>39</v>
      </c>
      <c r="AM216" s="26">
        <v>44266</v>
      </c>
      <c r="AN216" s="34">
        <v>40</v>
      </c>
      <c r="AO216" s="48"/>
      <c r="AP216" s="131" t="s">
        <v>3</v>
      </c>
      <c r="AQ216" s="132"/>
      <c r="AR216" s="28">
        <v>44226</v>
      </c>
      <c r="AS216" s="99" t="s">
        <v>38</v>
      </c>
      <c r="AT216" s="26">
        <v>44250</v>
      </c>
      <c r="AU216" s="34">
        <v>24</v>
      </c>
      <c r="AV216" s="52" t="s">
        <v>39</v>
      </c>
      <c r="AW216" s="26">
        <v>44260</v>
      </c>
      <c r="AX216" s="34">
        <v>34</v>
      </c>
      <c r="AZ216" s="131" t="s">
        <v>3</v>
      </c>
      <c r="BA216" s="132"/>
      <c r="BB216" s="28">
        <v>44226</v>
      </c>
      <c r="BC216" s="99" t="s">
        <v>38</v>
      </c>
      <c r="BD216" s="26">
        <v>44250</v>
      </c>
      <c r="BE216" s="34">
        <v>24</v>
      </c>
      <c r="BF216" s="52" t="s">
        <v>39</v>
      </c>
      <c r="BG216" s="26">
        <v>44260</v>
      </c>
      <c r="BH216" s="34">
        <v>34</v>
      </c>
    </row>
    <row r="217" spans="1:60" x14ac:dyDescent="0.2">
      <c r="A217" s="3">
        <v>216</v>
      </c>
      <c r="B217" s="73">
        <v>44398</v>
      </c>
      <c r="C217" s="42"/>
      <c r="D217" s="42" t="str">
        <f t="shared" ca="1" si="9"/>
        <v>NA</v>
      </c>
      <c r="E217" s="75" t="str">
        <f t="shared" ca="1" si="11"/>
        <v>NA</v>
      </c>
      <c r="F217" s="70"/>
      <c r="G217" s="72" t="str">
        <f ca="1">IF(B216&lt;TODAY(), AVERAGE(A$9:A217), "NA")</f>
        <v>NA</v>
      </c>
      <c r="H217" s="75" t="str">
        <f ca="1">IF(B216&lt;TODAY(), AVERAGE(E$9:E217), "NA")</f>
        <v>NA</v>
      </c>
      <c r="I217" s="82" t="str">
        <f ca="1">IF(B216&lt;TODAY(), (SUMPRODUCT(A$9:A217,E$9:E217) - G217*SUM(E$9:E217) - H217*SUM(A$9:A217) + (A217-7)*G217*H217)/(SUMPRODUCT(A$9:A217,A$9:A217) - 2*G217*SUM(A$9:A217) + (A217-7)*G217*G217), "NA")</f>
        <v>NA</v>
      </c>
      <c r="J217" s="95" t="str">
        <f t="shared" ca="1" si="10"/>
        <v>NA</v>
      </c>
      <c r="L217" s="125" t="s">
        <v>19</v>
      </c>
      <c r="M217" s="126"/>
      <c r="N217" s="29">
        <v>1301.0501428571426</v>
      </c>
      <c r="O217" s="36" t="s">
        <v>20</v>
      </c>
      <c r="P217" s="24">
        <v>44310</v>
      </c>
      <c r="Q217" s="36">
        <v>84</v>
      </c>
      <c r="R217" s="35" t="s">
        <v>10</v>
      </c>
      <c r="S217" s="24">
        <v>44340</v>
      </c>
      <c r="T217" s="36">
        <v>114</v>
      </c>
      <c r="U217" s="48"/>
      <c r="V217" s="125" t="s">
        <v>19</v>
      </c>
      <c r="W217" s="126"/>
      <c r="X217" s="29">
        <v>1301.0501428571426</v>
      </c>
      <c r="Y217" s="36" t="s">
        <v>20</v>
      </c>
      <c r="Z217" s="24">
        <v>44310</v>
      </c>
      <c r="AA217" s="36">
        <v>84</v>
      </c>
      <c r="AB217" s="35" t="s">
        <v>10</v>
      </c>
      <c r="AC217" s="24">
        <v>44341</v>
      </c>
      <c r="AD217" s="36">
        <v>115</v>
      </c>
      <c r="AE217" s="48"/>
      <c r="AF217" s="125" t="s">
        <v>19</v>
      </c>
      <c r="AG217" s="126"/>
      <c r="AH217" s="29">
        <v>1301.0501428571426</v>
      </c>
      <c r="AI217" s="36" t="s">
        <v>20</v>
      </c>
      <c r="AJ217" s="24">
        <v>44316</v>
      </c>
      <c r="AK217" s="36">
        <v>90</v>
      </c>
      <c r="AL217" s="35" t="s">
        <v>10</v>
      </c>
      <c r="AM217" s="24">
        <v>44343</v>
      </c>
      <c r="AN217" s="36">
        <v>117</v>
      </c>
      <c r="AO217" s="48"/>
      <c r="AP217" s="125" t="s">
        <v>19</v>
      </c>
      <c r="AQ217" s="126"/>
      <c r="AR217" s="29">
        <v>1301.0501428571426</v>
      </c>
      <c r="AS217" s="36" t="s">
        <v>20</v>
      </c>
      <c r="AT217" s="24">
        <v>44288</v>
      </c>
      <c r="AU217" s="36">
        <v>62</v>
      </c>
      <c r="AV217" s="35" t="s">
        <v>10</v>
      </c>
      <c r="AW217" s="24">
        <v>44309</v>
      </c>
      <c r="AX217" s="36">
        <v>83</v>
      </c>
      <c r="AZ217" s="125" t="s">
        <v>19</v>
      </c>
      <c r="BA217" s="126"/>
      <c r="BB217" s="29">
        <v>1301.0501428571426</v>
      </c>
      <c r="BC217" s="36" t="s">
        <v>20</v>
      </c>
      <c r="BD217" s="24">
        <v>44285</v>
      </c>
      <c r="BE217" s="36">
        <v>59</v>
      </c>
      <c r="BF217" s="35" t="s">
        <v>10</v>
      </c>
      <c r="BG217" s="24">
        <v>44295</v>
      </c>
      <c r="BH217" s="36">
        <v>69</v>
      </c>
    </row>
    <row r="218" spans="1:60" x14ac:dyDescent="0.2">
      <c r="A218" s="3">
        <v>217</v>
      </c>
      <c r="B218" s="73">
        <v>44399</v>
      </c>
      <c r="C218" s="42"/>
      <c r="D218" s="42" t="str">
        <f t="shared" ca="1" si="9"/>
        <v>NA</v>
      </c>
      <c r="E218" s="75" t="str">
        <f t="shared" ca="1" si="11"/>
        <v>NA</v>
      </c>
      <c r="F218" s="70"/>
      <c r="G218" s="72" t="str">
        <f ca="1">IF(B217&lt;TODAY(), AVERAGE(A$9:A218), "NA")</f>
        <v>NA</v>
      </c>
      <c r="H218" s="75" t="str">
        <f ca="1">IF(B217&lt;TODAY(), AVERAGE(E$9:E218), "NA")</f>
        <v>NA</v>
      </c>
      <c r="I218" s="82" t="str">
        <f ca="1">IF(B217&lt;TODAY(), (SUMPRODUCT(A$9:A218,E$9:E218) - G218*SUM(E$9:E218) - H218*SUM(A$9:A218) + (A218-7)*G218*H218)/(SUMPRODUCT(A$9:A218,A$9:A218) - 2*G218*SUM(A$9:A218) + (A218-7)*G218*G218), "NA")</f>
        <v>NA</v>
      </c>
      <c r="J218" s="95" t="str">
        <f t="shared" ca="1" si="10"/>
        <v>NA</v>
      </c>
      <c r="L218" s="120" t="s">
        <v>130</v>
      </c>
      <c r="M218" s="121"/>
      <c r="N218" s="38">
        <v>43</v>
      </c>
      <c r="O218" s="105" t="s">
        <v>21</v>
      </c>
      <c r="P218" s="106">
        <v>44410</v>
      </c>
      <c r="Q218" s="105">
        <v>184</v>
      </c>
      <c r="R218" s="107" t="s">
        <v>8</v>
      </c>
      <c r="S218" s="106">
        <v>44469</v>
      </c>
      <c r="T218" s="105">
        <v>243</v>
      </c>
      <c r="U218" s="109"/>
      <c r="V218" s="120" t="s">
        <v>128</v>
      </c>
      <c r="W218" s="121"/>
      <c r="X218" s="38">
        <v>1282.3021428571428</v>
      </c>
      <c r="Y218" s="105" t="s">
        <v>21</v>
      </c>
      <c r="Z218" s="106">
        <v>44414</v>
      </c>
      <c r="AA218" s="105">
        <v>188</v>
      </c>
      <c r="AB218" s="107" t="s">
        <v>8</v>
      </c>
      <c r="AC218" s="106">
        <v>44473</v>
      </c>
      <c r="AD218" s="105">
        <v>247</v>
      </c>
      <c r="AE218" s="109"/>
      <c r="AF218" s="120" t="s">
        <v>128</v>
      </c>
      <c r="AG218" s="121"/>
      <c r="AH218" s="38">
        <v>1250</v>
      </c>
      <c r="AI218" s="105" t="s">
        <v>21</v>
      </c>
      <c r="AJ218" s="106">
        <v>44421</v>
      </c>
      <c r="AK218" s="105">
        <v>195</v>
      </c>
      <c r="AL218" s="107" t="s">
        <v>8</v>
      </c>
      <c r="AM218" s="106">
        <v>44479</v>
      </c>
      <c r="AN218" s="105">
        <v>253</v>
      </c>
      <c r="AO218" s="109"/>
      <c r="AP218" s="120" t="s">
        <v>128</v>
      </c>
      <c r="AQ218" s="121"/>
      <c r="AR218" s="38">
        <v>2000</v>
      </c>
      <c r="AS218" s="105" t="s">
        <v>21</v>
      </c>
      <c r="AT218" s="106">
        <v>44355</v>
      </c>
      <c r="AU218" s="105">
        <v>129</v>
      </c>
      <c r="AV218" s="107" t="s">
        <v>8</v>
      </c>
      <c r="AW218" s="106">
        <v>44389</v>
      </c>
      <c r="AX218" s="105">
        <v>163</v>
      </c>
      <c r="AY218" s="108"/>
      <c r="AZ218" s="120" t="s">
        <v>128</v>
      </c>
      <c r="BA218" s="121"/>
      <c r="BB218" s="38">
        <v>3000</v>
      </c>
      <c r="BC218" s="105" t="s">
        <v>21</v>
      </c>
      <c r="BD218" s="106">
        <v>44327</v>
      </c>
      <c r="BE218" s="105">
        <v>101</v>
      </c>
      <c r="BF218" s="107" t="s">
        <v>8</v>
      </c>
      <c r="BG218" s="106">
        <v>44349</v>
      </c>
      <c r="BH218" s="105">
        <v>123</v>
      </c>
    </row>
    <row r="219" spans="1:60" x14ac:dyDescent="0.2">
      <c r="A219" s="3">
        <v>218</v>
      </c>
      <c r="B219" s="73">
        <v>44400</v>
      </c>
      <c r="C219" s="42"/>
      <c r="D219" s="42" t="str">
        <f t="shared" ca="1" si="9"/>
        <v>NA</v>
      </c>
      <c r="E219" s="75" t="str">
        <f t="shared" ca="1" si="11"/>
        <v>NA</v>
      </c>
      <c r="F219" s="70"/>
      <c r="G219" s="72" t="str">
        <f ca="1">IF(B218&lt;TODAY(), AVERAGE(A$9:A219), "NA")</f>
        <v>NA</v>
      </c>
      <c r="H219" s="75" t="str">
        <f ca="1">IF(B218&lt;TODAY(), AVERAGE(E$9:E219), "NA")</f>
        <v>NA</v>
      </c>
      <c r="I219" s="82" t="str">
        <f ca="1">IF(B218&lt;TODAY(), (SUMPRODUCT(A$9:A219,E$9:E219) - G219*SUM(E$9:E219) - H219*SUM(A$9:A219) + (A219-7)*G219*H219)/(SUMPRODUCT(A$9:A219,A$9:A219) - 2*G219*SUM(A$9:A219) + (A219-7)*G219*G219), "NA")</f>
        <v>NA</v>
      </c>
      <c r="J219" s="95" t="str">
        <f t="shared" ca="1" si="10"/>
        <v>NA</v>
      </c>
      <c r="L219" s="125" t="s">
        <v>131</v>
      </c>
      <c r="M219" s="126"/>
      <c r="N219" s="97">
        <v>35.015637414965973</v>
      </c>
      <c r="O219" s="36" t="s">
        <v>22</v>
      </c>
      <c r="P219" s="24">
        <v>44509</v>
      </c>
      <c r="Q219" s="36">
        <v>283</v>
      </c>
      <c r="R219" s="35" t="s">
        <v>9</v>
      </c>
      <c r="S219" s="24">
        <v>44590</v>
      </c>
      <c r="T219" s="36">
        <v>364</v>
      </c>
      <c r="U219" s="48"/>
      <c r="V219" s="125" t="s">
        <v>129</v>
      </c>
      <c r="W219" s="126"/>
      <c r="X219" s="38">
        <v>0</v>
      </c>
      <c r="Y219" s="36" t="s">
        <v>22</v>
      </c>
      <c r="Z219" s="24">
        <v>44516</v>
      </c>
      <c r="AA219" s="36">
        <v>290</v>
      </c>
      <c r="AB219" s="35" t="s">
        <v>9</v>
      </c>
      <c r="AC219" s="24">
        <v>44596</v>
      </c>
      <c r="AD219" s="36">
        <v>370</v>
      </c>
      <c r="AE219" s="48"/>
      <c r="AF219" s="125" t="s">
        <v>129</v>
      </c>
      <c r="AG219" s="126"/>
      <c r="AH219" s="38">
        <v>0</v>
      </c>
      <c r="AI219" s="36" t="s">
        <v>22</v>
      </c>
      <c r="AJ219" s="24">
        <v>44522</v>
      </c>
      <c r="AK219" s="36">
        <v>296</v>
      </c>
      <c r="AL219" s="35" t="s">
        <v>9</v>
      </c>
      <c r="AM219" s="24">
        <v>44611</v>
      </c>
      <c r="AN219" s="36">
        <v>385</v>
      </c>
      <c r="AO219" s="48"/>
      <c r="AP219" s="125" t="s">
        <v>129</v>
      </c>
      <c r="AQ219" s="126"/>
      <c r="AR219" s="38">
        <v>21</v>
      </c>
      <c r="AS219" s="36" t="s">
        <v>22</v>
      </c>
      <c r="AT219" s="24">
        <v>44418</v>
      </c>
      <c r="AU219" s="36">
        <v>192</v>
      </c>
      <c r="AV219" s="35" t="s">
        <v>9</v>
      </c>
      <c r="AW219" s="24">
        <v>44471</v>
      </c>
      <c r="AX219" s="36">
        <v>245</v>
      </c>
      <c r="AZ219" s="125" t="s">
        <v>129</v>
      </c>
      <c r="BA219" s="126"/>
      <c r="BB219" s="38">
        <v>50</v>
      </c>
      <c r="BC219" s="36" t="s">
        <v>22</v>
      </c>
      <c r="BD219" s="24">
        <v>44370</v>
      </c>
      <c r="BE219" s="36">
        <v>144</v>
      </c>
      <c r="BF219" s="35" t="s">
        <v>9</v>
      </c>
      <c r="BG219" s="24">
        <v>44404</v>
      </c>
      <c r="BH219" s="36">
        <v>178</v>
      </c>
    </row>
    <row r="220" spans="1:60" x14ac:dyDescent="0.2">
      <c r="A220" s="3">
        <v>219</v>
      </c>
      <c r="B220" s="73">
        <v>44401</v>
      </c>
      <c r="C220" s="42"/>
      <c r="D220" s="42" t="str">
        <f t="shared" ca="1" si="9"/>
        <v>NA</v>
      </c>
      <c r="E220" s="75" t="str">
        <f t="shared" ca="1" si="11"/>
        <v>NA</v>
      </c>
      <c r="F220" s="70"/>
      <c r="G220" s="72" t="str">
        <f ca="1">IF(B219&lt;TODAY(), AVERAGE(A$9:A220), "NA")</f>
        <v>NA</v>
      </c>
      <c r="H220" s="75" t="str">
        <f ca="1">IF(B219&lt;TODAY(), AVERAGE(E$9:E220), "NA")</f>
        <v>NA</v>
      </c>
      <c r="I220" s="82" t="str">
        <f ca="1">IF(B219&lt;TODAY(), (SUMPRODUCT(A$9:A220,E$9:E220) - G220*SUM(E$9:E220) - H220*SUM(A$9:A220) + (A220-7)*G220*H220)/(SUMPRODUCT(A$9:A220,A$9:A220) - 2*G220*SUM(A$9:A220) + (A220-7)*G220*G220), "NA")</f>
        <v>NA</v>
      </c>
      <c r="J220" s="95" t="str">
        <f t="shared" ca="1" si="10"/>
        <v>NA</v>
      </c>
      <c r="L220" s="122" t="s">
        <v>132</v>
      </c>
      <c r="M220" s="123"/>
      <c r="N220" s="98">
        <v>-223.3702659863942</v>
      </c>
      <c r="O220" s="19" t="s">
        <v>40</v>
      </c>
      <c r="P220" s="25">
        <v>44279</v>
      </c>
      <c r="Q220" s="37">
        <v>53</v>
      </c>
      <c r="R220" s="27" t="s">
        <v>26</v>
      </c>
      <c r="S220" s="25">
        <v>44720</v>
      </c>
      <c r="T220" s="37">
        <v>494</v>
      </c>
      <c r="U220" s="48"/>
      <c r="V220" s="122" t="s">
        <v>133</v>
      </c>
      <c r="W220" s="123"/>
      <c r="X220" s="19">
        <v>1282.3021428571428</v>
      </c>
      <c r="Y220" s="19" t="s">
        <v>40</v>
      </c>
      <c r="Z220" s="25">
        <v>44280</v>
      </c>
      <c r="AA220" s="37">
        <v>54</v>
      </c>
      <c r="AB220" s="27" t="s">
        <v>26</v>
      </c>
      <c r="AC220" s="25">
        <v>44725</v>
      </c>
      <c r="AD220" s="37">
        <v>499</v>
      </c>
      <c r="AE220" s="48"/>
      <c r="AF220" s="122" t="s">
        <v>133</v>
      </c>
      <c r="AG220" s="123"/>
      <c r="AH220" s="19">
        <v>1250</v>
      </c>
      <c r="AI220" s="19" t="s">
        <v>40</v>
      </c>
      <c r="AJ220" s="25">
        <v>44281</v>
      </c>
      <c r="AK220" s="37">
        <v>55</v>
      </c>
      <c r="AL220" s="27" t="s">
        <v>26</v>
      </c>
      <c r="AM220" s="25">
        <v>44736</v>
      </c>
      <c r="AN220" s="37">
        <v>510</v>
      </c>
      <c r="AO220" s="48"/>
      <c r="AP220" s="122" t="s">
        <v>133</v>
      </c>
      <c r="AQ220" s="123"/>
      <c r="AR220" s="19">
        <v>1282.3021428571428</v>
      </c>
      <c r="AS220" s="19" t="s">
        <v>40</v>
      </c>
      <c r="AT220" s="25">
        <v>44264</v>
      </c>
      <c r="AU220" s="37">
        <v>38</v>
      </c>
      <c r="AV220" s="27" t="s">
        <v>26</v>
      </c>
      <c r="AW220" s="25">
        <v>44556</v>
      </c>
      <c r="AX220" s="37">
        <v>330</v>
      </c>
      <c r="AZ220" s="122" t="s">
        <v>133</v>
      </c>
      <c r="BA220" s="123"/>
      <c r="BB220" s="19">
        <v>1282.3021428571428</v>
      </c>
      <c r="BC220" s="19" t="s">
        <v>40</v>
      </c>
      <c r="BD220" s="25">
        <v>44262</v>
      </c>
      <c r="BE220" s="37">
        <v>36</v>
      </c>
      <c r="BF220" s="27" t="s">
        <v>26</v>
      </c>
      <c r="BG220" s="25">
        <v>44460</v>
      </c>
      <c r="BH220" s="37">
        <v>234</v>
      </c>
    </row>
    <row r="221" spans="1:60" x14ac:dyDescent="0.2">
      <c r="A221" s="3">
        <v>220</v>
      </c>
      <c r="B221" s="73">
        <v>44402</v>
      </c>
      <c r="C221" s="42"/>
      <c r="D221" s="42" t="str">
        <f t="shared" ca="1" si="9"/>
        <v>NA</v>
      </c>
      <c r="E221" s="75" t="str">
        <f t="shared" ca="1" si="11"/>
        <v>NA</v>
      </c>
      <c r="F221" s="70"/>
      <c r="G221" s="72" t="str">
        <f ca="1">IF(B220&lt;TODAY(), AVERAGE(A$9:A221), "NA")</f>
        <v>NA</v>
      </c>
      <c r="H221" s="75" t="str">
        <f ca="1">IF(B220&lt;TODAY(), AVERAGE(E$9:E221), "NA")</f>
        <v>NA</v>
      </c>
      <c r="I221" s="82" t="str">
        <f ca="1">IF(B220&lt;TODAY(), (SUMPRODUCT(A$9:A221,E$9:E221) - G221*SUM(E$9:E221) - H221*SUM(A$9:A221) + (A221-7)*G221*H221)/(SUMPRODUCT(A$9:A221,A$9:A221) - 2*G221*SUM(A$9:A221) + (A221-7)*G221*G221), "NA")</f>
        <v>NA</v>
      </c>
      <c r="J221" s="95" t="str">
        <f t="shared" ca="1" si="10"/>
        <v>NA</v>
      </c>
      <c r="L221" s="101"/>
      <c r="M221" s="101"/>
      <c r="N221" s="101"/>
      <c r="O221" s="101"/>
      <c r="P221" s="101"/>
      <c r="Q221" s="101"/>
      <c r="R221" s="101"/>
      <c r="S221" s="101"/>
      <c r="T221" s="101"/>
      <c r="U221" s="94"/>
      <c r="W221" s="101"/>
      <c r="X221" s="101"/>
      <c r="Y221" s="101"/>
      <c r="Z221" s="101"/>
      <c r="AA221" s="101"/>
      <c r="AB221" s="101"/>
      <c r="AC221" s="101"/>
      <c r="AD221" s="101"/>
      <c r="AE221" s="101"/>
      <c r="AG221" s="101"/>
      <c r="AH221" s="101"/>
      <c r="AI221" s="101"/>
      <c r="AJ221" s="101"/>
      <c r="AK221" s="101"/>
      <c r="AL221" s="101"/>
      <c r="AM221" s="101"/>
      <c r="AN221" s="101"/>
      <c r="AO221" s="101"/>
      <c r="AQ221" s="60"/>
      <c r="AR221" s="60"/>
      <c r="AS221" s="60"/>
      <c r="AT221" s="60"/>
      <c r="AU221" s="60"/>
      <c r="AV221" s="60"/>
      <c r="AW221" s="60"/>
      <c r="AX221" s="60"/>
      <c r="AY221" s="60"/>
      <c r="BA221" s="60"/>
      <c r="BB221" s="60"/>
      <c r="BC221" s="60"/>
      <c r="BD221" s="60"/>
      <c r="BE221" s="60"/>
      <c r="BF221" s="60"/>
      <c r="BG221" s="60"/>
      <c r="BH221" s="60"/>
    </row>
    <row r="222" spans="1:60" x14ac:dyDescent="0.2">
      <c r="A222" s="3">
        <v>221</v>
      </c>
      <c r="B222" s="73">
        <v>44403</v>
      </c>
      <c r="C222" s="42"/>
      <c r="D222" s="42" t="str">
        <f t="shared" ca="1" si="9"/>
        <v>NA</v>
      </c>
      <c r="E222" s="75" t="str">
        <f t="shared" ca="1" si="11"/>
        <v>NA</v>
      </c>
      <c r="F222" s="70"/>
      <c r="G222" s="72" t="str">
        <f ca="1">IF(B221&lt;TODAY(), AVERAGE(A$9:A222), "NA")</f>
        <v>NA</v>
      </c>
      <c r="H222" s="75" t="str">
        <f ca="1">IF(B221&lt;TODAY(), AVERAGE(E$9:E222), "NA")</f>
        <v>NA</v>
      </c>
      <c r="I222" s="82" t="str">
        <f ca="1">IF(B221&lt;TODAY(), (SUMPRODUCT(A$9:A222,E$9:E222) - G222*SUM(E$9:E222) - H222*SUM(A$9:A222) + (A222-7)*G222*H222)/(SUMPRODUCT(A$9:A222,A$9:A222) - 2*G222*SUM(A$9:A222) + (A222-7)*G222*G222), "NA")</f>
        <v>NA</v>
      </c>
      <c r="J222" s="95" t="str">
        <f t="shared" ca="1" si="10"/>
        <v>NA</v>
      </c>
      <c r="L222" s="127" t="str">
        <f>CONCATENATE("Vaccination schedule based on 7 day average daily doses given as of ", MONTH(N224-1), "/", DAY(N224-1), "/", YEAR(N224-1))</f>
        <v>Vaccination schedule based on 7 day average daily doses given as of 1/28/2021</v>
      </c>
      <c r="M222" s="127"/>
      <c r="N222" s="127"/>
      <c r="O222" s="127"/>
      <c r="P222" s="127"/>
      <c r="Q222" s="127"/>
      <c r="R222" s="127"/>
      <c r="S222" s="127"/>
      <c r="T222" s="127"/>
      <c r="U222" s="90"/>
      <c r="V222" s="127" t="str">
        <f>CONCATENATE("Vaccination schedule based on hitting the predicted average of ", FIXED(1000*X226, -3), " doses per day as of ",  MONTH(N224-1), "/", DAY(N224-1), "/", YEAR(N224-1))</f>
        <v>Vaccination schedule based on hitting the predicted average of 1,245,000 doses per day as of 1/28/2021</v>
      </c>
      <c r="W222" s="127"/>
      <c r="X222" s="127"/>
      <c r="Y222" s="127"/>
      <c r="Z222" s="127"/>
      <c r="AA222" s="127"/>
      <c r="AB222" s="127"/>
      <c r="AC222" s="127"/>
      <c r="AD222" s="127"/>
      <c r="AE222" s="100"/>
      <c r="AF222" s="127" t="str">
        <f>CONCATENATE("Vaccination schedule based on hitting target of ", FIXED(1000*AH226,0), " doses per day")</f>
        <v>Vaccination schedule based on hitting target of 1,250,000 doses per day</v>
      </c>
      <c r="AG222" s="127"/>
      <c r="AH222" s="127"/>
      <c r="AI222" s="127"/>
      <c r="AJ222" s="127"/>
      <c r="AK222" s="127"/>
      <c r="AL222" s="127"/>
      <c r="AM222" s="127"/>
      <c r="AN222" s="127"/>
      <c r="AO222" s="100"/>
      <c r="AP222" s="127" t="str">
        <f>CONCATENATE("Vaccination schedule based on hitting target of ", FIXED(1000*AR226,0), " doses per day")</f>
        <v>Vaccination schedule based on hitting target of 2,000,000 doses per day</v>
      </c>
      <c r="AQ222" s="127"/>
      <c r="AR222" s="127"/>
      <c r="AS222" s="127"/>
      <c r="AT222" s="127"/>
      <c r="AU222" s="127"/>
      <c r="AV222" s="127"/>
      <c r="AW222" s="127"/>
      <c r="AX222" s="127"/>
      <c r="AZ222" s="127" t="str">
        <f>CONCATENATE("Vaccination schedule based on hitting target of ", FIXED(1000*BB226,0), " doses per day")</f>
        <v>Vaccination schedule based on hitting target of 3,000,000 doses per day</v>
      </c>
      <c r="BA222" s="127"/>
      <c r="BB222" s="127"/>
      <c r="BC222" s="127"/>
      <c r="BD222" s="127"/>
      <c r="BE222" s="127"/>
      <c r="BF222" s="127"/>
      <c r="BG222" s="127"/>
      <c r="BH222" s="127"/>
    </row>
    <row r="223" spans="1:60" x14ac:dyDescent="0.2">
      <c r="A223" s="3">
        <v>222</v>
      </c>
      <c r="B223" s="73">
        <v>44404</v>
      </c>
      <c r="C223" s="42"/>
      <c r="D223" s="42" t="str">
        <f t="shared" ca="1" si="9"/>
        <v>NA</v>
      </c>
      <c r="E223" s="75" t="str">
        <f t="shared" ca="1" si="11"/>
        <v>NA</v>
      </c>
      <c r="F223" s="70"/>
      <c r="G223" s="72" t="str">
        <f ca="1">IF(B222&lt;TODAY(), AVERAGE(A$9:A223), "NA")</f>
        <v>NA</v>
      </c>
      <c r="H223" s="75" t="str">
        <f ca="1">IF(B222&lt;TODAY(), AVERAGE(E$9:E223), "NA")</f>
        <v>NA</v>
      </c>
      <c r="I223" s="82" t="str">
        <f ca="1">IF(B222&lt;TODAY(), (SUMPRODUCT(A$9:A223,E$9:E223) - G223*SUM(E$9:E223) - H223*SUM(A$9:A223) + (A223-7)*G223*H223)/(SUMPRODUCT(A$9:A223,A$9:A223) - 2*G223*SUM(A$9:A223) + (A223-7)*G223*G223), "NA")</f>
        <v>NA</v>
      </c>
      <c r="J223" s="95" t="str">
        <f t="shared" ca="1" si="10"/>
        <v>NA</v>
      </c>
      <c r="L223" s="134" t="s">
        <v>36</v>
      </c>
      <c r="M223" s="135"/>
      <c r="N223" s="136"/>
      <c r="O223" s="31" t="s">
        <v>7</v>
      </c>
      <c r="P223" s="32" t="s">
        <v>17</v>
      </c>
      <c r="Q223" s="33" t="s">
        <v>18</v>
      </c>
      <c r="R223" s="31" t="s">
        <v>7</v>
      </c>
      <c r="S223" s="32" t="s">
        <v>17</v>
      </c>
      <c r="T223" s="33" t="s">
        <v>18</v>
      </c>
      <c r="U223" s="48"/>
      <c r="V223" s="128" t="s">
        <v>36</v>
      </c>
      <c r="W223" s="129"/>
      <c r="X223" s="130"/>
      <c r="Y223" s="33" t="s">
        <v>7</v>
      </c>
      <c r="Z223" s="32" t="s">
        <v>17</v>
      </c>
      <c r="AA223" s="33" t="s">
        <v>18</v>
      </c>
      <c r="AB223" s="31" t="s">
        <v>7</v>
      </c>
      <c r="AC223" s="32" t="s">
        <v>17</v>
      </c>
      <c r="AD223" s="33" t="s">
        <v>18</v>
      </c>
      <c r="AE223" s="48"/>
      <c r="AF223" s="128" t="s">
        <v>36</v>
      </c>
      <c r="AG223" s="129"/>
      <c r="AH223" s="130"/>
      <c r="AI223" s="33" t="s">
        <v>7</v>
      </c>
      <c r="AJ223" s="32" t="s">
        <v>17</v>
      </c>
      <c r="AK223" s="33" t="s">
        <v>18</v>
      </c>
      <c r="AL223" s="31" t="s">
        <v>7</v>
      </c>
      <c r="AM223" s="32" t="s">
        <v>17</v>
      </c>
      <c r="AN223" s="33" t="s">
        <v>18</v>
      </c>
      <c r="AO223" s="48"/>
      <c r="AP223" s="128" t="s">
        <v>36</v>
      </c>
      <c r="AQ223" s="129"/>
      <c r="AR223" s="130"/>
      <c r="AS223" s="33" t="s">
        <v>7</v>
      </c>
      <c r="AT223" s="32" t="s">
        <v>17</v>
      </c>
      <c r="AU223" s="33" t="s">
        <v>18</v>
      </c>
      <c r="AV223" s="31" t="s">
        <v>7</v>
      </c>
      <c r="AW223" s="32" t="s">
        <v>17</v>
      </c>
      <c r="AX223" s="33" t="s">
        <v>18</v>
      </c>
      <c r="AZ223" s="128" t="s">
        <v>36</v>
      </c>
      <c r="BA223" s="129"/>
      <c r="BB223" s="130"/>
      <c r="BC223" s="33" t="s">
        <v>7</v>
      </c>
      <c r="BD223" s="32" t="s">
        <v>17</v>
      </c>
      <c r="BE223" s="33" t="s">
        <v>18</v>
      </c>
      <c r="BF223" s="31" t="s">
        <v>7</v>
      </c>
      <c r="BG223" s="32" t="s">
        <v>17</v>
      </c>
      <c r="BH223" s="33" t="s">
        <v>18</v>
      </c>
    </row>
    <row r="224" spans="1:60" x14ac:dyDescent="0.2">
      <c r="A224" s="3">
        <v>223</v>
      </c>
      <c r="B224" s="73">
        <v>44405</v>
      </c>
      <c r="C224" s="42"/>
      <c r="D224" s="42" t="str">
        <f t="shared" ca="1" si="9"/>
        <v>NA</v>
      </c>
      <c r="E224" s="75" t="str">
        <f t="shared" ca="1" si="11"/>
        <v>NA</v>
      </c>
      <c r="F224" s="70"/>
      <c r="G224" s="72" t="str">
        <f ca="1">IF(B223&lt;TODAY(), AVERAGE(A$9:A224), "NA")</f>
        <v>NA</v>
      </c>
      <c r="H224" s="75" t="str">
        <f ca="1">IF(B223&lt;TODAY(), AVERAGE(E$9:E224), "NA")</f>
        <v>NA</v>
      </c>
      <c r="I224" s="82" t="str">
        <f ca="1">IF(B223&lt;TODAY(), (SUMPRODUCT(A$9:A224,E$9:E224) - G224*SUM(E$9:E224) - H224*SUM(A$9:A224) + (A224-7)*G224*H224)/(SUMPRODUCT(A$9:A224,A$9:A224) - 2*G224*SUM(A$9:A224) + (A224-7)*G224*G224), "NA")</f>
        <v>NA</v>
      </c>
      <c r="J224" s="95" t="str">
        <f t="shared" ca="1" si="10"/>
        <v>NA</v>
      </c>
      <c r="L224" s="131" t="s">
        <v>3</v>
      </c>
      <c r="M224" s="132"/>
      <c r="N224" s="28">
        <v>44225</v>
      </c>
      <c r="O224" s="99" t="s">
        <v>38</v>
      </c>
      <c r="P224" s="26">
        <v>44251</v>
      </c>
      <c r="Q224" s="34">
        <v>26</v>
      </c>
      <c r="R224" s="52" t="s">
        <v>39</v>
      </c>
      <c r="S224" s="26">
        <v>44266</v>
      </c>
      <c r="T224" s="34">
        <v>41</v>
      </c>
      <c r="U224" s="48"/>
      <c r="V224" s="131" t="s">
        <v>3</v>
      </c>
      <c r="W224" s="132"/>
      <c r="X224" s="28">
        <v>44225</v>
      </c>
      <c r="Y224" s="99" t="s">
        <v>38</v>
      </c>
      <c r="Z224" s="26">
        <v>44251</v>
      </c>
      <c r="AA224" s="34">
        <v>26</v>
      </c>
      <c r="AB224" s="52" t="s">
        <v>39</v>
      </c>
      <c r="AC224" s="26">
        <v>44266</v>
      </c>
      <c r="AD224" s="34">
        <v>41</v>
      </c>
      <c r="AE224" s="48"/>
      <c r="AF224" s="131" t="s">
        <v>3</v>
      </c>
      <c r="AG224" s="132"/>
      <c r="AH224" s="28">
        <v>44225</v>
      </c>
      <c r="AI224" s="99" t="s">
        <v>38</v>
      </c>
      <c r="AJ224" s="26">
        <v>44251</v>
      </c>
      <c r="AK224" s="34">
        <v>26</v>
      </c>
      <c r="AL224" s="52" t="s">
        <v>39</v>
      </c>
      <c r="AM224" s="26">
        <v>44266</v>
      </c>
      <c r="AN224" s="34">
        <v>41</v>
      </c>
      <c r="AO224" s="48"/>
      <c r="AP224" s="131" t="s">
        <v>3</v>
      </c>
      <c r="AQ224" s="132"/>
      <c r="AR224" s="28">
        <v>44225</v>
      </c>
      <c r="AS224" s="99" t="s">
        <v>38</v>
      </c>
      <c r="AT224" s="26">
        <v>44251</v>
      </c>
      <c r="AU224" s="34">
        <v>26</v>
      </c>
      <c r="AV224" s="52" t="s">
        <v>39</v>
      </c>
      <c r="AW224" s="26">
        <v>44260</v>
      </c>
      <c r="AX224" s="34">
        <v>35</v>
      </c>
      <c r="AZ224" s="131" t="s">
        <v>3</v>
      </c>
      <c r="BA224" s="132"/>
      <c r="BB224" s="28">
        <v>44225</v>
      </c>
      <c r="BC224" s="99" t="s">
        <v>38</v>
      </c>
      <c r="BD224" s="26">
        <v>44251</v>
      </c>
      <c r="BE224" s="34">
        <v>26</v>
      </c>
      <c r="BF224" s="52" t="s">
        <v>39</v>
      </c>
      <c r="BG224" s="26">
        <v>44260</v>
      </c>
      <c r="BH224" s="34">
        <v>35</v>
      </c>
    </row>
    <row r="225" spans="1:60" x14ac:dyDescent="0.2">
      <c r="A225" s="3">
        <v>224</v>
      </c>
      <c r="B225" s="73">
        <v>44406</v>
      </c>
      <c r="C225" s="42"/>
      <c r="D225" s="42" t="str">
        <f t="shared" ca="1" si="9"/>
        <v>NA</v>
      </c>
      <c r="E225" s="75" t="str">
        <f t="shared" ca="1" si="11"/>
        <v>NA</v>
      </c>
      <c r="F225" s="70"/>
      <c r="G225" s="72" t="str">
        <f ca="1">IF(B224&lt;TODAY(), AVERAGE(A$9:A225), "NA")</f>
        <v>NA</v>
      </c>
      <c r="H225" s="75" t="str">
        <f ca="1">IF(B224&lt;TODAY(), AVERAGE(E$9:E225), "NA")</f>
        <v>NA</v>
      </c>
      <c r="I225" s="82" t="str">
        <f ca="1">IF(B224&lt;TODAY(), (SUMPRODUCT(A$9:A225,E$9:E225) - G225*SUM(E$9:E225) - H225*SUM(A$9:A225) + (A225-7)*G225*H225)/(SUMPRODUCT(A$9:A225,A$9:A225) - 2*G225*SUM(A$9:A225) + (A225-7)*G225*G225), "NA")</f>
        <v>NA</v>
      </c>
      <c r="J225" s="95" t="str">
        <f t="shared" ca="1" si="10"/>
        <v>NA</v>
      </c>
      <c r="L225" s="125" t="s">
        <v>19</v>
      </c>
      <c r="M225" s="126"/>
      <c r="N225" s="29">
        <v>1264.8305714285711</v>
      </c>
      <c r="O225" s="36" t="s">
        <v>20</v>
      </c>
      <c r="P225" s="24">
        <v>44316</v>
      </c>
      <c r="Q225" s="36">
        <v>91</v>
      </c>
      <c r="R225" s="35" t="s">
        <v>10</v>
      </c>
      <c r="S225" s="24">
        <v>44342</v>
      </c>
      <c r="T225" s="36">
        <v>117</v>
      </c>
      <c r="U225" s="48"/>
      <c r="V225" s="125" t="s">
        <v>19</v>
      </c>
      <c r="W225" s="126"/>
      <c r="X225" s="29">
        <v>1264.8305714285711</v>
      </c>
      <c r="Y225" s="36" t="s">
        <v>20</v>
      </c>
      <c r="Z225" s="24">
        <v>44317</v>
      </c>
      <c r="AA225" s="36">
        <v>92</v>
      </c>
      <c r="AB225" s="35" t="s">
        <v>10</v>
      </c>
      <c r="AC225" s="24">
        <v>44343</v>
      </c>
      <c r="AD225" s="36">
        <v>118</v>
      </c>
      <c r="AE225" s="48"/>
      <c r="AF225" s="125" t="s">
        <v>19</v>
      </c>
      <c r="AG225" s="126"/>
      <c r="AH225" s="29">
        <v>1264.8305714285711</v>
      </c>
      <c r="AI225" s="36" t="s">
        <v>20</v>
      </c>
      <c r="AJ225" s="24">
        <v>44317</v>
      </c>
      <c r="AK225" s="36">
        <v>92</v>
      </c>
      <c r="AL225" s="35" t="s">
        <v>10</v>
      </c>
      <c r="AM225" s="24">
        <v>44343</v>
      </c>
      <c r="AN225" s="36">
        <v>118</v>
      </c>
      <c r="AO225" s="48"/>
      <c r="AP225" s="125" t="s">
        <v>19</v>
      </c>
      <c r="AQ225" s="126"/>
      <c r="AR225" s="29">
        <v>1264.8305714285711</v>
      </c>
      <c r="AS225" s="36" t="s">
        <v>20</v>
      </c>
      <c r="AT225" s="24">
        <v>44288</v>
      </c>
      <c r="AU225" s="36">
        <v>63</v>
      </c>
      <c r="AV225" s="35" t="s">
        <v>10</v>
      </c>
      <c r="AW225" s="24">
        <v>44309</v>
      </c>
      <c r="AX225" s="36">
        <v>84</v>
      </c>
      <c r="AZ225" s="125" t="s">
        <v>19</v>
      </c>
      <c r="BA225" s="126"/>
      <c r="BB225" s="29">
        <v>1264.8305714285711</v>
      </c>
      <c r="BC225" s="36" t="s">
        <v>20</v>
      </c>
      <c r="BD225" s="24">
        <v>44285</v>
      </c>
      <c r="BE225" s="36">
        <v>60</v>
      </c>
      <c r="BF225" s="35" t="s">
        <v>10</v>
      </c>
      <c r="BG225" s="24">
        <v>44295</v>
      </c>
      <c r="BH225" s="36">
        <v>70</v>
      </c>
    </row>
    <row r="226" spans="1:60" x14ac:dyDescent="0.2">
      <c r="A226" s="3">
        <v>225</v>
      </c>
      <c r="B226" s="73">
        <v>44407</v>
      </c>
      <c r="C226" s="42"/>
      <c r="D226" s="42" t="str">
        <f t="shared" ca="1" si="9"/>
        <v>NA</v>
      </c>
      <c r="E226" s="75" t="str">
        <f t="shared" ca="1" si="11"/>
        <v>NA</v>
      </c>
      <c r="F226" s="70"/>
      <c r="G226" s="72" t="str">
        <f ca="1">IF(B225&lt;TODAY(), AVERAGE(A$9:A226), "NA")</f>
        <v>NA</v>
      </c>
      <c r="H226" s="75" t="str">
        <f ca="1">IF(B225&lt;TODAY(), AVERAGE(E$9:E226), "NA")</f>
        <v>NA</v>
      </c>
      <c r="I226" s="82" t="str">
        <f ca="1">IF(B225&lt;TODAY(), (SUMPRODUCT(A$9:A226,E$9:E226) - G226*SUM(E$9:E226) - H226*SUM(A$9:A226) + (A226-7)*G226*H226)/(SUMPRODUCT(A$9:A226,A$9:A226) - 2*G226*SUM(A$9:A226) + (A226-7)*G226*G226), "NA")</f>
        <v>NA</v>
      </c>
      <c r="J226" s="95" t="str">
        <f t="shared" ca="1" si="10"/>
        <v>NA</v>
      </c>
      <c r="L226" s="120" t="s">
        <v>130</v>
      </c>
      <c r="M226" s="121"/>
      <c r="N226" s="38">
        <v>42</v>
      </c>
      <c r="O226" s="105" t="s">
        <v>21</v>
      </c>
      <c r="P226" s="106">
        <v>44419</v>
      </c>
      <c r="Q226" s="105">
        <v>194</v>
      </c>
      <c r="R226" s="107" t="s">
        <v>8</v>
      </c>
      <c r="S226" s="106">
        <v>44475</v>
      </c>
      <c r="T226" s="105">
        <v>250</v>
      </c>
      <c r="U226" s="109"/>
      <c r="V226" s="120" t="s">
        <v>128</v>
      </c>
      <c r="W226" s="121"/>
      <c r="X226" s="38">
        <v>1245.1438768707485</v>
      </c>
      <c r="Y226" s="105" t="s">
        <v>21</v>
      </c>
      <c r="Z226" s="106">
        <v>44422</v>
      </c>
      <c r="AA226" s="105">
        <v>197</v>
      </c>
      <c r="AB226" s="107" t="s">
        <v>8</v>
      </c>
      <c r="AC226" s="106">
        <v>44479</v>
      </c>
      <c r="AD226" s="105">
        <v>254</v>
      </c>
      <c r="AE226" s="109"/>
      <c r="AF226" s="120" t="s">
        <v>128</v>
      </c>
      <c r="AG226" s="121"/>
      <c r="AH226" s="38">
        <v>1250</v>
      </c>
      <c r="AI226" s="105" t="s">
        <v>21</v>
      </c>
      <c r="AJ226" s="106">
        <v>44421</v>
      </c>
      <c r="AK226" s="105">
        <v>196</v>
      </c>
      <c r="AL226" s="107" t="s">
        <v>8</v>
      </c>
      <c r="AM226" s="106">
        <v>44479</v>
      </c>
      <c r="AN226" s="105">
        <v>254</v>
      </c>
      <c r="AO226" s="109"/>
      <c r="AP226" s="120" t="s">
        <v>128</v>
      </c>
      <c r="AQ226" s="121"/>
      <c r="AR226" s="38">
        <v>2000</v>
      </c>
      <c r="AS226" s="105" t="s">
        <v>21</v>
      </c>
      <c r="AT226" s="106">
        <v>44355</v>
      </c>
      <c r="AU226" s="105">
        <v>130</v>
      </c>
      <c r="AV226" s="107" t="s">
        <v>8</v>
      </c>
      <c r="AW226" s="106">
        <v>44389</v>
      </c>
      <c r="AX226" s="105">
        <v>164</v>
      </c>
      <c r="AY226" s="108"/>
      <c r="AZ226" s="120" t="s">
        <v>128</v>
      </c>
      <c r="BA226" s="121"/>
      <c r="BB226" s="38">
        <v>3000</v>
      </c>
      <c r="BC226" s="105" t="s">
        <v>21</v>
      </c>
      <c r="BD226" s="106">
        <v>44327</v>
      </c>
      <c r="BE226" s="105">
        <v>102</v>
      </c>
      <c r="BF226" s="107" t="s">
        <v>8</v>
      </c>
      <c r="BG226" s="106">
        <v>44350</v>
      </c>
      <c r="BH226" s="105">
        <v>125</v>
      </c>
    </row>
    <row r="227" spans="1:60" x14ac:dyDescent="0.2">
      <c r="A227" s="3">
        <v>226</v>
      </c>
      <c r="B227" s="73">
        <v>44408</v>
      </c>
      <c r="C227" s="42"/>
      <c r="D227" s="42" t="str">
        <f t="shared" ca="1" si="9"/>
        <v>NA</v>
      </c>
      <c r="E227" s="75" t="str">
        <f t="shared" ca="1" si="11"/>
        <v>NA</v>
      </c>
      <c r="F227" s="70"/>
      <c r="G227" s="72" t="str">
        <f ca="1">IF(B226&lt;TODAY(), AVERAGE(A$9:A227), "NA")</f>
        <v>NA</v>
      </c>
      <c r="H227" s="75" t="str">
        <f ca="1">IF(B226&lt;TODAY(), AVERAGE(E$9:E227), "NA")</f>
        <v>NA</v>
      </c>
      <c r="I227" s="82" t="str">
        <f ca="1">IF(B226&lt;TODAY(), (SUMPRODUCT(A$9:A227,E$9:E227) - G227*SUM(E$9:E227) - H227*SUM(A$9:A227) + (A227-7)*G227*H227)/(SUMPRODUCT(A$9:A227,A$9:A227) - 2*G227*SUM(A$9:A227) + (A227-7)*G227*G227), "NA")</f>
        <v>NA</v>
      </c>
      <c r="J227" s="95" t="str">
        <f t="shared" ca="1" si="10"/>
        <v>NA</v>
      </c>
      <c r="L227" s="125" t="s">
        <v>131</v>
      </c>
      <c r="M227" s="126"/>
      <c r="N227" s="97">
        <v>34.92110968387356</v>
      </c>
      <c r="O227" s="36" t="s">
        <v>22</v>
      </c>
      <c r="P227" s="24">
        <v>44519</v>
      </c>
      <c r="Q227" s="36">
        <v>294</v>
      </c>
      <c r="R227" s="35" t="s">
        <v>9</v>
      </c>
      <c r="S227" s="24">
        <v>44604</v>
      </c>
      <c r="T227" s="36">
        <v>379</v>
      </c>
      <c r="U227" s="48"/>
      <c r="V227" s="125" t="s">
        <v>129</v>
      </c>
      <c r="W227" s="126"/>
      <c r="X227" s="38">
        <v>0</v>
      </c>
      <c r="Y227" s="36" t="s">
        <v>22</v>
      </c>
      <c r="Z227" s="24">
        <v>44522</v>
      </c>
      <c r="AA227" s="36">
        <v>297</v>
      </c>
      <c r="AB227" s="35" t="s">
        <v>9</v>
      </c>
      <c r="AC227" s="24">
        <v>44612</v>
      </c>
      <c r="AD227" s="36">
        <v>387</v>
      </c>
      <c r="AE227" s="48"/>
      <c r="AF227" s="125" t="s">
        <v>129</v>
      </c>
      <c r="AG227" s="126"/>
      <c r="AH227" s="38">
        <v>1</v>
      </c>
      <c r="AI227" s="36" t="s">
        <v>22</v>
      </c>
      <c r="AJ227" s="24">
        <v>44522</v>
      </c>
      <c r="AK227" s="36">
        <v>297</v>
      </c>
      <c r="AL227" s="35" t="s">
        <v>9</v>
      </c>
      <c r="AM227" s="24">
        <v>44611</v>
      </c>
      <c r="AN227" s="36">
        <v>386</v>
      </c>
      <c r="AO227" s="48"/>
      <c r="AP227" s="125" t="s">
        <v>129</v>
      </c>
      <c r="AQ227" s="126"/>
      <c r="AR227" s="38">
        <v>22</v>
      </c>
      <c r="AS227" s="36" t="s">
        <v>22</v>
      </c>
      <c r="AT227" s="24">
        <v>44419</v>
      </c>
      <c r="AU227" s="36">
        <v>194</v>
      </c>
      <c r="AV227" s="35" t="s">
        <v>9</v>
      </c>
      <c r="AW227" s="24">
        <v>44471</v>
      </c>
      <c r="AX227" s="36">
        <v>246</v>
      </c>
      <c r="AZ227" s="125" t="s">
        <v>129</v>
      </c>
      <c r="BA227" s="126"/>
      <c r="BB227" s="38">
        <v>51</v>
      </c>
      <c r="BC227" s="36" t="s">
        <v>22</v>
      </c>
      <c r="BD227" s="24">
        <v>44370</v>
      </c>
      <c r="BE227" s="36">
        <v>145</v>
      </c>
      <c r="BF227" s="35" t="s">
        <v>9</v>
      </c>
      <c r="BG227" s="24">
        <v>44405</v>
      </c>
      <c r="BH227" s="36">
        <v>180</v>
      </c>
    </row>
    <row r="228" spans="1:60" x14ac:dyDescent="0.2">
      <c r="A228" s="3">
        <v>227</v>
      </c>
      <c r="B228" s="73">
        <v>44409</v>
      </c>
      <c r="C228" s="42"/>
      <c r="D228" s="42" t="str">
        <f t="shared" ca="1" si="9"/>
        <v>NA</v>
      </c>
      <c r="E228" s="75" t="str">
        <f t="shared" ca="1" si="11"/>
        <v>NA</v>
      </c>
      <c r="F228" s="70"/>
      <c r="G228" s="72" t="str">
        <f ca="1">IF(B227&lt;TODAY(), AVERAGE(A$9:A228), "NA")</f>
        <v>NA</v>
      </c>
      <c r="H228" s="75" t="str">
        <f ca="1">IF(B227&lt;TODAY(), AVERAGE(E$9:E228), "NA")</f>
        <v>NA</v>
      </c>
      <c r="I228" s="82" t="str">
        <f ca="1">IF(B227&lt;TODAY(), (SUMPRODUCT(A$9:A228,E$9:E228) - G228*SUM(E$9:E228) - H228*SUM(A$9:A228) + (A228-7)*G228*H228)/(SUMPRODUCT(A$9:A228,A$9:A228) - 2*G228*SUM(A$9:A228) + (A228-7)*G228*G228), "NA")</f>
        <v>NA</v>
      </c>
      <c r="J228" s="95" t="str">
        <f t="shared" ca="1" si="10"/>
        <v>NA</v>
      </c>
      <c r="L228" s="122" t="s">
        <v>132</v>
      </c>
      <c r="M228" s="123"/>
      <c r="N228" s="98">
        <v>-221.54272985194109</v>
      </c>
      <c r="O228" s="19" t="s">
        <v>40</v>
      </c>
      <c r="P228" s="25">
        <v>44281</v>
      </c>
      <c r="Q228" s="37">
        <v>56</v>
      </c>
      <c r="R228" s="27" t="s">
        <v>26</v>
      </c>
      <c r="S228" s="25">
        <v>44729</v>
      </c>
      <c r="T228" s="37">
        <v>504</v>
      </c>
      <c r="U228" s="48"/>
      <c r="V228" s="122" t="s">
        <v>133</v>
      </c>
      <c r="W228" s="123"/>
      <c r="X228" s="19">
        <v>1245.1438768707485</v>
      </c>
      <c r="Y228" s="19" t="s">
        <v>40</v>
      </c>
      <c r="Z228" s="25">
        <v>44282</v>
      </c>
      <c r="AA228" s="37">
        <v>57</v>
      </c>
      <c r="AB228" s="27" t="s">
        <v>26</v>
      </c>
      <c r="AC228" s="25">
        <v>44739</v>
      </c>
      <c r="AD228" s="37">
        <v>514</v>
      </c>
      <c r="AE228" s="48"/>
      <c r="AF228" s="122" t="s">
        <v>133</v>
      </c>
      <c r="AG228" s="123"/>
      <c r="AH228" s="19">
        <v>1245.1438768707485</v>
      </c>
      <c r="AI228" s="19" t="s">
        <v>40</v>
      </c>
      <c r="AJ228" s="25">
        <v>44282</v>
      </c>
      <c r="AK228" s="37">
        <v>57</v>
      </c>
      <c r="AL228" s="27" t="s">
        <v>26</v>
      </c>
      <c r="AM228" s="25">
        <v>44736</v>
      </c>
      <c r="AN228" s="37">
        <v>511</v>
      </c>
      <c r="AO228" s="48"/>
      <c r="AP228" s="122" t="s">
        <v>133</v>
      </c>
      <c r="AQ228" s="123"/>
      <c r="AR228" s="19">
        <v>1245.1438768707485</v>
      </c>
      <c r="AS228" s="19" t="s">
        <v>40</v>
      </c>
      <c r="AT228" s="25">
        <v>44264</v>
      </c>
      <c r="AU228" s="37">
        <v>39</v>
      </c>
      <c r="AV228" s="27" t="s">
        <v>26</v>
      </c>
      <c r="AW228" s="25">
        <v>44556</v>
      </c>
      <c r="AX228" s="37">
        <v>331</v>
      </c>
      <c r="AZ228" s="122" t="s">
        <v>133</v>
      </c>
      <c r="BA228" s="123"/>
      <c r="BB228" s="19">
        <v>1245.1438768707485</v>
      </c>
      <c r="BC228" s="19" t="s">
        <v>40</v>
      </c>
      <c r="BD228" s="25">
        <v>44262</v>
      </c>
      <c r="BE228" s="37">
        <v>37</v>
      </c>
      <c r="BF228" s="27" t="s">
        <v>26</v>
      </c>
      <c r="BG228" s="25">
        <v>44461</v>
      </c>
      <c r="BH228" s="37">
        <v>236</v>
      </c>
    </row>
    <row r="229" spans="1:60" x14ac:dyDescent="0.2">
      <c r="A229" s="3">
        <v>228</v>
      </c>
      <c r="B229" s="73">
        <v>44410</v>
      </c>
      <c r="C229" s="42"/>
      <c r="D229" s="42" t="str">
        <f t="shared" ca="1" si="9"/>
        <v>NA</v>
      </c>
      <c r="E229" s="75" t="str">
        <f t="shared" ca="1" si="11"/>
        <v>NA</v>
      </c>
      <c r="F229" s="70"/>
      <c r="G229" s="72" t="str">
        <f ca="1">IF(B228&lt;TODAY(), AVERAGE(A$9:A229), "NA")</f>
        <v>NA</v>
      </c>
      <c r="H229" s="75" t="str">
        <f ca="1">IF(B228&lt;TODAY(), AVERAGE(E$9:E229), "NA")</f>
        <v>NA</v>
      </c>
      <c r="I229" s="82" t="str">
        <f ca="1">IF(B228&lt;TODAY(), (SUMPRODUCT(A$9:A229,E$9:E229) - G229*SUM(E$9:E229) - H229*SUM(A$9:A229) + (A229-7)*G229*H229)/(SUMPRODUCT(A$9:A229,A$9:A229) - 2*G229*SUM(A$9:A229) + (A229-7)*G229*G229), "NA")</f>
        <v>NA</v>
      </c>
      <c r="J229" s="95" t="str">
        <f t="shared" ca="1" si="10"/>
        <v>NA</v>
      </c>
      <c r="L229" s="101"/>
      <c r="M229" s="101"/>
      <c r="N229" s="101"/>
      <c r="O229" s="101"/>
      <c r="P229" s="101"/>
      <c r="Q229" s="101"/>
      <c r="R229" s="101"/>
      <c r="S229" s="101"/>
      <c r="T229" s="101"/>
      <c r="U229" s="94"/>
      <c r="W229" s="101"/>
      <c r="X229" s="101"/>
      <c r="Y229" s="101"/>
      <c r="Z229" s="101"/>
      <c r="AA229" s="101"/>
      <c r="AB229" s="101"/>
      <c r="AC229" s="101"/>
      <c r="AD229" s="101"/>
      <c r="AE229" s="101"/>
      <c r="AG229" s="101"/>
      <c r="AH229" s="101"/>
      <c r="AI229" s="101"/>
      <c r="AJ229" s="101"/>
      <c r="AK229" s="101"/>
      <c r="AL229" s="101"/>
      <c r="AM229" s="101"/>
      <c r="AN229" s="101"/>
      <c r="AO229" s="101"/>
      <c r="AQ229" s="60"/>
      <c r="AR229" s="60"/>
      <c r="AS229" s="60"/>
      <c r="AT229" s="60"/>
      <c r="AU229" s="60"/>
      <c r="AV229" s="60"/>
      <c r="AW229" s="60"/>
      <c r="AX229" s="60"/>
      <c r="AY229" s="60"/>
      <c r="BA229" s="60"/>
      <c r="BB229" s="60"/>
      <c r="BC229" s="60"/>
      <c r="BD229" s="60"/>
      <c r="BE229" s="60"/>
      <c r="BF229" s="60"/>
      <c r="BG229" s="60"/>
      <c r="BH229" s="60"/>
    </row>
    <row r="230" spans="1:60" x14ac:dyDescent="0.2">
      <c r="A230" s="3">
        <v>229</v>
      </c>
      <c r="B230" s="73">
        <v>44411</v>
      </c>
      <c r="C230" s="42"/>
      <c r="D230" s="42" t="str">
        <f t="shared" ca="1" si="9"/>
        <v>NA</v>
      </c>
      <c r="E230" s="75" t="str">
        <f t="shared" ca="1" si="11"/>
        <v>NA</v>
      </c>
      <c r="F230" s="70"/>
      <c r="G230" s="72" t="str">
        <f ca="1">IF(B229&lt;TODAY(), AVERAGE(A$9:A230), "NA")</f>
        <v>NA</v>
      </c>
      <c r="H230" s="75" t="str">
        <f ca="1">IF(B229&lt;TODAY(), AVERAGE(E$9:E230), "NA")</f>
        <v>NA</v>
      </c>
      <c r="I230" s="82" t="str">
        <f ca="1">IF(B229&lt;TODAY(), (SUMPRODUCT(A$9:A230,E$9:E230) - G230*SUM(E$9:E230) - H230*SUM(A$9:A230) + (A230-7)*G230*H230)/(SUMPRODUCT(A$9:A230,A$9:A230) - 2*G230*SUM(A$9:A230) + (A230-7)*G230*G230), "NA")</f>
        <v>NA</v>
      </c>
      <c r="J230" s="95" t="str">
        <f t="shared" ca="1" si="10"/>
        <v>NA</v>
      </c>
      <c r="L230" s="127" t="str">
        <f>CONCATENATE("Vaccination schedule based on 7 day average daily doses given as of ", MONTH(N232-1), "/", DAY(N232-1), "/", YEAR(N232-1))</f>
        <v>Vaccination schedule based on 7 day average daily doses given as of 1/27/2021</v>
      </c>
      <c r="M230" s="127"/>
      <c r="N230" s="127"/>
      <c r="O230" s="127"/>
      <c r="P230" s="127"/>
      <c r="Q230" s="127"/>
      <c r="R230" s="127"/>
      <c r="S230" s="127"/>
      <c r="T230" s="127"/>
      <c r="U230" s="90"/>
      <c r="V230" s="127" t="str">
        <f>CONCATENATE("Vaccination schedule based on hitting the predicted average of ", FIXED(1000*X234, -3), " doses per day as of ",  MONTH(N232-1), "/", DAY(N232-1), "/", YEAR(N232-1))</f>
        <v>Vaccination schedule based on hitting the predicted average of 1,208,000 doses per day as of 1/27/2021</v>
      </c>
      <c r="W230" s="127"/>
      <c r="X230" s="127"/>
      <c r="Y230" s="127"/>
      <c r="Z230" s="127"/>
      <c r="AA230" s="127"/>
      <c r="AB230" s="127"/>
      <c r="AC230" s="127"/>
      <c r="AD230" s="127"/>
      <c r="AE230" s="100"/>
      <c r="AF230" s="127" t="str">
        <f>CONCATENATE("Vaccination schedule based on hitting target of ", FIXED(1000*AH234,0), " doses per day")</f>
        <v>Vaccination schedule based on hitting target of 1,250,000 doses per day</v>
      </c>
      <c r="AG230" s="127"/>
      <c r="AH230" s="127"/>
      <c r="AI230" s="127"/>
      <c r="AJ230" s="127"/>
      <c r="AK230" s="127"/>
      <c r="AL230" s="127"/>
      <c r="AM230" s="127"/>
      <c r="AN230" s="127"/>
      <c r="AO230" s="100"/>
      <c r="AP230" s="127" t="str">
        <f>CONCATENATE("Vaccination schedule based on hitting target of ", FIXED(1000*AR234,0), " doses per day")</f>
        <v>Vaccination schedule based on hitting target of 2,000,000 doses per day</v>
      </c>
      <c r="AQ230" s="127"/>
      <c r="AR230" s="127"/>
      <c r="AS230" s="127"/>
      <c r="AT230" s="127"/>
      <c r="AU230" s="127"/>
      <c r="AV230" s="127"/>
      <c r="AW230" s="127"/>
      <c r="AX230" s="127"/>
      <c r="AZ230" s="127" t="str">
        <f>CONCATENATE("Vaccination schedule based on hitting target of ", FIXED(1000*BB234,0), " doses per day")</f>
        <v>Vaccination schedule based on hitting target of 3,000,000 doses per day</v>
      </c>
      <c r="BA230" s="127"/>
      <c r="BB230" s="127"/>
      <c r="BC230" s="127"/>
      <c r="BD230" s="127"/>
      <c r="BE230" s="127"/>
      <c r="BF230" s="127"/>
      <c r="BG230" s="127"/>
      <c r="BH230" s="127"/>
    </row>
    <row r="231" spans="1:60" x14ac:dyDescent="0.2">
      <c r="A231" s="3">
        <v>230</v>
      </c>
      <c r="B231" s="73">
        <v>44412</v>
      </c>
      <c r="C231" s="42"/>
      <c r="D231" s="42" t="str">
        <f t="shared" ca="1" si="9"/>
        <v>NA</v>
      </c>
      <c r="E231" s="75" t="str">
        <f t="shared" ca="1" si="11"/>
        <v>NA</v>
      </c>
      <c r="F231" s="70"/>
      <c r="G231" s="72" t="str">
        <f ca="1">IF(B230&lt;TODAY(), AVERAGE(A$9:A231), "NA")</f>
        <v>NA</v>
      </c>
      <c r="H231" s="75" t="str">
        <f ca="1">IF(B230&lt;TODAY(), AVERAGE(E$9:E231), "NA")</f>
        <v>NA</v>
      </c>
      <c r="I231" s="82" t="str">
        <f ca="1">IF(B230&lt;TODAY(), (SUMPRODUCT(A$9:A231,E$9:E231) - G231*SUM(E$9:E231) - H231*SUM(A$9:A231) + (A231-7)*G231*H231)/(SUMPRODUCT(A$9:A231,A$9:A231) - 2*G231*SUM(A$9:A231) + (A231-7)*G231*G231), "NA")</f>
        <v>NA</v>
      </c>
      <c r="J231" s="95" t="str">
        <f t="shared" ca="1" si="10"/>
        <v>NA</v>
      </c>
      <c r="L231" s="134" t="s">
        <v>36</v>
      </c>
      <c r="M231" s="135"/>
      <c r="N231" s="136"/>
      <c r="O231" s="31" t="s">
        <v>7</v>
      </c>
      <c r="P231" s="32" t="s">
        <v>17</v>
      </c>
      <c r="Q231" s="33" t="s">
        <v>18</v>
      </c>
      <c r="R231" s="31" t="s">
        <v>7</v>
      </c>
      <c r="S231" s="32" t="s">
        <v>17</v>
      </c>
      <c r="T231" s="33" t="s">
        <v>18</v>
      </c>
      <c r="U231" s="48"/>
      <c r="V231" s="128" t="s">
        <v>36</v>
      </c>
      <c r="W231" s="129"/>
      <c r="X231" s="130"/>
      <c r="Y231" s="33" t="s">
        <v>7</v>
      </c>
      <c r="Z231" s="32" t="s">
        <v>17</v>
      </c>
      <c r="AA231" s="33" t="s">
        <v>18</v>
      </c>
      <c r="AB231" s="31" t="s">
        <v>7</v>
      </c>
      <c r="AC231" s="32" t="s">
        <v>17</v>
      </c>
      <c r="AD231" s="33" t="s">
        <v>18</v>
      </c>
      <c r="AE231" s="48"/>
      <c r="AF231" s="128" t="s">
        <v>36</v>
      </c>
      <c r="AG231" s="129"/>
      <c r="AH231" s="130"/>
      <c r="AI231" s="33" t="s">
        <v>7</v>
      </c>
      <c r="AJ231" s="32" t="s">
        <v>17</v>
      </c>
      <c r="AK231" s="33" t="s">
        <v>18</v>
      </c>
      <c r="AL231" s="31" t="s">
        <v>7</v>
      </c>
      <c r="AM231" s="32" t="s">
        <v>17</v>
      </c>
      <c r="AN231" s="33" t="s">
        <v>18</v>
      </c>
      <c r="AO231" s="48"/>
      <c r="AP231" s="128" t="s">
        <v>36</v>
      </c>
      <c r="AQ231" s="129"/>
      <c r="AR231" s="130"/>
      <c r="AS231" s="33" t="s">
        <v>7</v>
      </c>
      <c r="AT231" s="32" t="s">
        <v>17</v>
      </c>
      <c r="AU231" s="33" t="s">
        <v>18</v>
      </c>
      <c r="AV231" s="31" t="s">
        <v>7</v>
      </c>
      <c r="AW231" s="32" t="s">
        <v>17</v>
      </c>
      <c r="AX231" s="33" t="s">
        <v>18</v>
      </c>
      <c r="AZ231" s="128" t="s">
        <v>36</v>
      </c>
      <c r="BA231" s="129"/>
      <c r="BB231" s="130"/>
      <c r="BC231" s="33" t="s">
        <v>7</v>
      </c>
      <c r="BD231" s="32" t="s">
        <v>17</v>
      </c>
      <c r="BE231" s="33" t="s">
        <v>18</v>
      </c>
      <c r="BF231" s="31" t="s">
        <v>7</v>
      </c>
      <c r="BG231" s="32" t="s">
        <v>17</v>
      </c>
      <c r="BH231" s="33" t="s">
        <v>18</v>
      </c>
    </row>
    <row r="232" spans="1:60" x14ac:dyDescent="0.2">
      <c r="A232" s="3">
        <v>231</v>
      </c>
      <c r="B232" s="73">
        <v>44413</v>
      </c>
      <c r="C232" s="42"/>
      <c r="D232" s="42" t="str">
        <f t="shared" ref="D232:D295" ca="1" si="12">IF(B232&lt;TODAY(), C232-C231, "NA")</f>
        <v>NA</v>
      </c>
      <c r="E232" s="75" t="str">
        <f t="shared" ca="1" si="11"/>
        <v>NA</v>
      </c>
      <c r="F232" s="70"/>
      <c r="G232" s="72" t="str">
        <f ca="1">IF(B231&lt;TODAY(), AVERAGE(A$9:A232), "NA")</f>
        <v>NA</v>
      </c>
      <c r="H232" s="75" t="str">
        <f ca="1">IF(B231&lt;TODAY(), AVERAGE(E$9:E232), "NA")</f>
        <v>NA</v>
      </c>
      <c r="I232" s="82" t="str">
        <f ca="1">IF(B231&lt;TODAY(), (SUMPRODUCT(A$9:A232,E$9:E232) - G232*SUM(E$9:E232) - H232*SUM(A$9:A232) + (A232-7)*G232*H232)/(SUMPRODUCT(A$9:A232,A$9:A232) - 2*G232*SUM(A$9:A232) + (A232-7)*G232*G232), "NA")</f>
        <v>NA</v>
      </c>
      <c r="J232" s="95" t="str">
        <f t="shared" ca="1" si="10"/>
        <v>NA</v>
      </c>
      <c r="L232" s="131" t="s">
        <v>3</v>
      </c>
      <c r="M232" s="132"/>
      <c r="N232" s="28">
        <v>44224</v>
      </c>
      <c r="O232" s="99" t="s">
        <v>38</v>
      </c>
      <c r="P232" s="26">
        <v>44252</v>
      </c>
      <c r="Q232" s="34">
        <v>28</v>
      </c>
      <c r="R232" s="52" t="s">
        <v>39</v>
      </c>
      <c r="S232" s="26">
        <v>44270</v>
      </c>
      <c r="T232" s="34">
        <v>46</v>
      </c>
      <c r="U232" s="48"/>
      <c r="V232" s="131" t="s">
        <v>3</v>
      </c>
      <c r="W232" s="132"/>
      <c r="X232" s="28">
        <v>44224</v>
      </c>
      <c r="Y232" s="99" t="s">
        <v>38</v>
      </c>
      <c r="Z232" s="26">
        <v>44252</v>
      </c>
      <c r="AA232" s="34">
        <v>28</v>
      </c>
      <c r="AB232" s="52" t="s">
        <v>39</v>
      </c>
      <c r="AC232" s="26">
        <v>44270</v>
      </c>
      <c r="AD232" s="34">
        <v>46</v>
      </c>
      <c r="AE232" s="48"/>
      <c r="AF232" s="131" t="s">
        <v>3</v>
      </c>
      <c r="AG232" s="132"/>
      <c r="AH232" s="28">
        <v>44224</v>
      </c>
      <c r="AI232" s="99" t="s">
        <v>38</v>
      </c>
      <c r="AJ232" s="26">
        <v>44252</v>
      </c>
      <c r="AK232" s="34">
        <v>28</v>
      </c>
      <c r="AL232" s="52" t="s">
        <v>39</v>
      </c>
      <c r="AM232" s="26">
        <v>44268</v>
      </c>
      <c r="AN232" s="34">
        <v>44</v>
      </c>
      <c r="AO232" s="48"/>
      <c r="AP232" s="131" t="s">
        <v>3</v>
      </c>
      <c r="AQ232" s="132"/>
      <c r="AR232" s="28">
        <v>44224</v>
      </c>
      <c r="AS232" s="99" t="s">
        <v>38</v>
      </c>
      <c r="AT232" s="26">
        <v>44252</v>
      </c>
      <c r="AU232" s="34">
        <v>28</v>
      </c>
      <c r="AV232" s="52" t="s">
        <v>39</v>
      </c>
      <c r="AW232" s="26">
        <v>44261</v>
      </c>
      <c r="AX232" s="34">
        <v>37</v>
      </c>
      <c r="AZ232" s="131" t="s">
        <v>3</v>
      </c>
      <c r="BA232" s="132"/>
      <c r="BB232" s="28">
        <v>44224</v>
      </c>
      <c r="BC232" s="99" t="s">
        <v>38</v>
      </c>
      <c r="BD232" s="26">
        <v>44252</v>
      </c>
      <c r="BE232" s="34">
        <v>28</v>
      </c>
      <c r="BF232" s="52" t="s">
        <v>39</v>
      </c>
      <c r="BG232" s="26">
        <v>44261</v>
      </c>
      <c r="BH232" s="34">
        <v>37</v>
      </c>
    </row>
    <row r="233" spans="1:60" x14ac:dyDescent="0.2">
      <c r="A233" s="3">
        <v>232</v>
      </c>
      <c r="B233" s="73">
        <v>44414</v>
      </c>
      <c r="C233" s="42"/>
      <c r="D233" s="42" t="str">
        <f t="shared" ca="1" si="12"/>
        <v>NA</v>
      </c>
      <c r="E233" s="75" t="str">
        <f t="shared" ca="1" si="11"/>
        <v>NA</v>
      </c>
      <c r="F233" s="70"/>
      <c r="G233" s="72" t="str">
        <f ca="1">IF(B232&lt;TODAY(), AVERAGE(A$9:A233), "NA")</f>
        <v>NA</v>
      </c>
      <c r="H233" s="75" t="str">
        <f ca="1">IF(B232&lt;TODAY(), AVERAGE(E$9:E233), "NA")</f>
        <v>NA</v>
      </c>
      <c r="I233" s="82" t="str">
        <f ca="1">IF(B232&lt;TODAY(), (SUMPRODUCT(A$9:A233,E$9:E233) - G233*SUM(E$9:E233) - H233*SUM(A$9:A233) + (A233-7)*G233*H233)/(SUMPRODUCT(A$9:A233,A$9:A233) - 2*G233*SUM(A$9:A233) + (A233-7)*G233*G233), "NA")</f>
        <v>NA</v>
      </c>
      <c r="J233" s="95" t="str">
        <f t="shared" ca="1" si="10"/>
        <v>NA</v>
      </c>
      <c r="L233" s="125" t="s">
        <v>19</v>
      </c>
      <c r="M233" s="126"/>
      <c r="N233" s="29">
        <v>1210.4331428571427</v>
      </c>
      <c r="O233" s="36" t="s">
        <v>20</v>
      </c>
      <c r="P233" s="24">
        <v>44322</v>
      </c>
      <c r="Q233" s="36">
        <v>98</v>
      </c>
      <c r="R233" s="35" t="s">
        <v>10</v>
      </c>
      <c r="S233" s="24">
        <v>44345</v>
      </c>
      <c r="T233" s="36">
        <v>121</v>
      </c>
      <c r="U233" s="48"/>
      <c r="V233" s="125" t="s">
        <v>19</v>
      </c>
      <c r="W233" s="126"/>
      <c r="X233" s="29">
        <v>1210.4331428571427</v>
      </c>
      <c r="Y233" s="36" t="s">
        <v>20</v>
      </c>
      <c r="Z233" s="24">
        <v>44323</v>
      </c>
      <c r="AA233" s="36">
        <v>99</v>
      </c>
      <c r="AB233" s="35" t="s">
        <v>10</v>
      </c>
      <c r="AC233" s="24">
        <v>44345</v>
      </c>
      <c r="AD233" s="36">
        <v>121</v>
      </c>
      <c r="AE233" s="48"/>
      <c r="AF233" s="125" t="s">
        <v>19</v>
      </c>
      <c r="AG233" s="126"/>
      <c r="AH233" s="29">
        <v>1210.4331428571427</v>
      </c>
      <c r="AI233" s="36" t="s">
        <v>20</v>
      </c>
      <c r="AJ233" s="24">
        <v>44319</v>
      </c>
      <c r="AK233" s="36">
        <v>95</v>
      </c>
      <c r="AL233" s="35" t="s">
        <v>10</v>
      </c>
      <c r="AM233" s="24">
        <v>44343</v>
      </c>
      <c r="AN233" s="36">
        <v>119</v>
      </c>
      <c r="AO233" s="48"/>
      <c r="AP233" s="125" t="s">
        <v>19</v>
      </c>
      <c r="AQ233" s="126"/>
      <c r="AR233" s="29">
        <v>1210.4331428571427</v>
      </c>
      <c r="AS233" s="36" t="s">
        <v>20</v>
      </c>
      <c r="AT233" s="24">
        <v>44288</v>
      </c>
      <c r="AU233" s="36">
        <v>64</v>
      </c>
      <c r="AV233" s="35" t="s">
        <v>10</v>
      </c>
      <c r="AW233" s="24">
        <v>44310</v>
      </c>
      <c r="AX233" s="36">
        <v>86</v>
      </c>
      <c r="AZ233" s="125" t="s">
        <v>19</v>
      </c>
      <c r="BA233" s="126"/>
      <c r="BB233" s="29">
        <v>1210.4331428571427</v>
      </c>
      <c r="BC233" s="36" t="s">
        <v>20</v>
      </c>
      <c r="BD233" s="24">
        <v>44285</v>
      </c>
      <c r="BE233" s="36">
        <v>61</v>
      </c>
      <c r="BF233" s="35" t="s">
        <v>10</v>
      </c>
      <c r="BG233" s="24">
        <v>44295</v>
      </c>
      <c r="BH233" s="36">
        <v>71</v>
      </c>
    </row>
    <row r="234" spans="1:60" x14ac:dyDescent="0.2">
      <c r="A234" s="3">
        <v>233</v>
      </c>
      <c r="B234" s="73">
        <v>44415</v>
      </c>
      <c r="C234" s="42"/>
      <c r="D234" s="42" t="str">
        <f t="shared" ca="1" si="12"/>
        <v>NA</v>
      </c>
      <c r="E234" s="75" t="str">
        <f t="shared" ca="1" si="11"/>
        <v>NA</v>
      </c>
      <c r="F234" s="70"/>
      <c r="G234" s="72" t="str">
        <f ca="1">IF(B233&lt;TODAY(), AVERAGE(A$9:A234), "NA")</f>
        <v>NA</v>
      </c>
      <c r="H234" s="75" t="str">
        <f ca="1">IF(B233&lt;TODAY(), AVERAGE(E$9:E234), "NA")</f>
        <v>NA</v>
      </c>
      <c r="I234" s="82" t="str">
        <f ca="1">IF(B233&lt;TODAY(), (SUMPRODUCT(A$9:A234,E$9:E234) - G234*SUM(E$9:E234) - H234*SUM(A$9:A234) + (A234-7)*G234*H234)/(SUMPRODUCT(A$9:A234,A$9:A234) - 2*G234*SUM(A$9:A234) + (A234-7)*G234*G234), "NA")</f>
        <v>NA</v>
      </c>
      <c r="J234" s="95" t="str">
        <f t="shared" ca="1" si="10"/>
        <v>NA</v>
      </c>
      <c r="L234" s="120" t="s">
        <v>130</v>
      </c>
      <c r="M234" s="121"/>
      <c r="N234" s="38">
        <v>41</v>
      </c>
      <c r="O234" s="105" t="s">
        <v>21</v>
      </c>
      <c r="P234" s="106">
        <v>44426</v>
      </c>
      <c r="Q234" s="105">
        <v>202</v>
      </c>
      <c r="R234" s="107" t="s">
        <v>8</v>
      </c>
      <c r="S234" s="106">
        <v>44483</v>
      </c>
      <c r="T234" s="105">
        <v>259</v>
      </c>
      <c r="U234" s="109"/>
      <c r="V234" s="120" t="s">
        <v>128</v>
      </c>
      <c r="W234" s="121"/>
      <c r="X234" s="38">
        <v>1207.9066854741898</v>
      </c>
      <c r="Y234" s="105" t="s">
        <v>21</v>
      </c>
      <c r="Z234" s="106">
        <v>44426</v>
      </c>
      <c r="AA234" s="105">
        <v>202</v>
      </c>
      <c r="AB234" s="107" t="s">
        <v>8</v>
      </c>
      <c r="AC234" s="106">
        <v>44483</v>
      </c>
      <c r="AD234" s="105">
        <v>259</v>
      </c>
      <c r="AE234" s="109"/>
      <c r="AF234" s="120" t="s">
        <v>128</v>
      </c>
      <c r="AG234" s="121"/>
      <c r="AH234" s="38">
        <v>1250</v>
      </c>
      <c r="AI234" s="105" t="s">
        <v>21</v>
      </c>
      <c r="AJ234" s="106">
        <v>44421</v>
      </c>
      <c r="AK234" s="105">
        <v>197</v>
      </c>
      <c r="AL234" s="107" t="s">
        <v>8</v>
      </c>
      <c r="AM234" s="106">
        <v>44479</v>
      </c>
      <c r="AN234" s="105">
        <v>255</v>
      </c>
      <c r="AO234" s="109"/>
      <c r="AP234" s="120" t="s">
        <v>128</v>
      </c>
      <c r="AQ234" s="121"/>
      <c r="AR234" s="38">
        <v>2000</v>
      </c>
      <c r="AS234" s="105" t="s">
        <v>21</v>
      </c>
      <c r="AT234" s="106">
        <v>44356</v>
      </c>
      <c r="AU234" s="105">
        <v>132</v>
      </c>
      <c r="AV234" s="107" t="s">
        <v>8</v>
      </c>
      <c r="AW234" s="106">
        <v>44389</v>
      </c>
      <c r="AX234" s="105">
        <v>165</v>
      </c>
      <c r="AY234" s="108"/>
      <c r="AZ234" s="120" t="s">
        <v>128</v>
      </c>
      <c r="BA234" s="121"/>
      <c r="BB234" s="38">
        <v>3000</v>
      </c>
      <c r="BC234" s="105" t="s">
        <v>21</v>
      </c>
      <c r="BD234" s="106">
        <v>44327</v>
      </c>
      <c r="BE234" s="105">
        <v>103</v>
      </c>
      <c r="BF234" s="107" t="s">
        <v>8</v>
      </c>
      <c r="BG234" s="106">
        <v>44350</v>
      </c>
      <c r="BH234" s="105">
        <v>126</v>
      </c>
    </row>
    <row r="235" spans="1:60" x14ac:dyDescent="0.2">
      <c r="A235" s="3">
        <v>234</v>
      </c>
      <c r="B235" s="73">
        <v>44416</v>
      </c>
      <c r="C235" s="42"/>
      <c r="D235" s="42" t="str">
        <f t="shared" ca="1" si="12"/>
        <v>NA</v>
      </c>
      <c r="E235" s="75" t="str">
        <f t="shared" ca="1" si="11"/>
        <v>NA</v>
      </c>
      <c r="F235" s="70"/>
      <c r="G235" s="72" t="str">
        <f ca="1">IF(B234&lt;TODAY(), AVERAGE(A$9:A235), "NA")</f>
        <v>NA</v>
      </c>
      <c r="H235" s="75" t="str">
        <f ca="1">IF(B234&lt;TODAY(), AVERAGE(E$9:E235), "NA")</f>
        <v>NA</v>
      </c>
      <c r="I235" s="82" t="str">
        <f ca="1">IF(B234&lt;TODAY(), (SUMPRODUCT(A$9:A235,E$9:E235) - G235*SUM(E$9:E235) - H235*SUM(A$9:A235) + (A235-7)*G235*H235)/(SUMPRODUCT(A$9:A235,A$9:A235) - 2*G235*SUM(A$9:A235) + (A235-7)*G235*G235), "NA")</f>
        <v>NA</v>
      </c>
      <c r="J235" s="95" t="str">
        <f t="shared" ca="1" si="10"/>
        <v>NA</v>
      </c>
      <c r="L235" s="125" t="s">
        <v>131</v>
      </c>
      <c r="M235" s="126"/>
      <c r="N235" s="97">
        <v>34.815833242387868</v>
      </c>
      <c r="O235" s="36" t="s">
        <v>22</v>
      </c>
      <c r="P235" s="24">
        <v>44529</v>
      </c>
      <c r="Q235" s="36">
        <v>305</v>
      </c>
      <c r="R235" s="35" t="s">
        <v>9</v>
      </c>
      <c r="S235" s="24">
        <v>44623</v>
      </c>
      <c r="T235" s="36">
        <v>399</v>
      </c>
      <c r="U235" s="48"/>
      <c r="V235" s="125" t="s">
        <v>129</v>
      </c>
      <c r="W235" s="126"/>
      <c r="X235" s="38">
        <v>0</v>
      </c>
      <c r="Y235" s="36" t="s">
        <v>22</v>
      </c>
      <c r="Z235" s="24">
        <v>44530</v>
      </c>
      <c r="AA235" s="36">
        <v>306</v>
      </c>
      <c r="AB235" s="35" t="s">
        <v>9</v>
      </c>
      <c r="AC235" s="24">
        <v>44623</v>
      </c>
      <c r="AD235" s="36">
        <v>399</v>
      </c>
      <c r="AE235" s="48"/>
      <c r="AF235" s="125" t="s">
        <v>129</v>
      </c>
      <c r="AG235" s="126"/>
      <c r="AH235" s="38">
        <v>2</v>
      </c>
      <c r="AI235" s="36" t="s">
        <v>22</v>
      </c>
      <c r="AJ235" s="24">
        <v>44522</v>
      </c>
      <c r="AK235" s="36">
        <v>298</v>
      </c>
      <c r="AL235" s="35" t="s">
        <v>9</v>
      </c>
      <c r="AM235" s="24">
        <v>44611</v>
      </c>
      <c r="AN235" s="36">
        <v>387</v>
      </c>
      <c r="AO235" s="48"/>
      <c r="AP235" s="125" t="s">
        <v>129</v>
      </c>
      <c r="AQ235" s="126"/>
      <c r="AR235" s="38">
        <v>23</v>
      </c>
      <c r="AS235" s="36" t="s">
        <v>22</v>
      </c>
      <c r="AT235" s="24">
        <v>44419</v>
      </c>
      <c r="AU235" s="36">
        <v>195</v>
      </c>
      <c r="AV235" s="35" t="s">
        <v>9</v>
      </c>
      <c r="AW235" s="24">
        <v>44471</v>
      </c>
      <c r="AX235" s="36">
        <v>247</v>
      </c>
      <c r="AZ235" s="125" t="s">
        <v>129</v>
      </c>
      <c r="BA235" s="126"/>
      <c r="BB235" s="38">
        <v>52</v>
      </c>
      <c r="BC235" s="36" t="s">
        <v>22</v>
      </c>
      <c r="BD235" s="24">
        <v>44370</v>
      </c>
      <c r="BE235" s="36">
        <v>146</v>
      </c>
      <c r="BF235" s="35" t="s">
        <v>9</v>
      </c>
      <c r="BG235" s="24">
        <v>44405</v>
      </c>
      <c r="BH235" s="36">
        <v>181</v>
      </c>
    </row>
    <row r="236" spans="1:60" x14ac:dyDescent="0.2">
      <c r="A236" s="3">
        <v>235</v>
      </c>
      <c r="B236" s="73">
        <v>44417</v>
      </c>
      <c r="C236" s="42"/>
      <c r="D236" s="42" t="str">
        <f t="shared" ca="1" si="12"/>
        <v>NA</v>
      </c>
      <c r="E236" s="75" t="str">
        <f t="shared" ca="1" si="11"/>
        <v>NA</v>
      </c>
      <c r="F236" s="70"/>
      <c r="G236" s="72" t="str">
        <f ca="1">IF(B235&lt;TODAY(), AVERAGE(A$9:A236), "NA")</f>
        <v>NA</v>
      </c>
      <c r="H236" s="75" t="str">
        <f ca="1">IF(B235&lt;TODAY(), AVERAGE(E$9:E236), "NA")</f>
        <v>NA</v>
      </c>
      <c r="I236" s="82" t="str">
        <f ca="1">IF(B235&lt;TODAY(), (SUMPRODUCT(A$9:A236,E$9:E236) - G236*SUM(E$9:E236) - H236*SUM(A$9:A236) + (A236-7)*G236*H236)/(SUMPRODUCT(A$9:A236,A$9:A236) - 2*G236*SUM(A$9:A236) + (A236-7)*G236*G236), "NA")</f>
        <v>NA</v>
      </c>
      <c r="J236" s="95" t="str">
        <f t="shared" ca="1" si="10"/>
        <v>NA</v>
      </c>
      <c r="L236" s="122" t="s">
        <v>132</v>
      </c>
      <c r="M236" s="123"/>
      <c r="N236" s="98">
        <v>-219.54247746371288</v>
      </c>
      <c r="O236" s="19" t="s">
        <v>40</v>
      </c>
      <c r="P236" s="25">
        <v>44284</v>
      </c>
      <c r="Q236" s="37">
        <v>60</v>
      </c>
      <c r="R236" s="27" t="s">
        <v>26</v>
      </c>
      <c r="S236" s="25">
        <v>44758</v>
      </c>
      <c r="T236" s="37">
        <v>534</v>
      </c>
      <c r="U236" s="48"/>
      <c r="V236" s="122" t="s">
        <v>133</v>
      </c>
      <c r="W236" s="123"/>
      <c r="X236" s="19">
        <v>1207.9066854741898</v>
      </c>
      <c r="Y236" s="19" t="s">
        <v>40</v>
      </c>
      <c r="Z236" s="25">
        <v>44284</v>
      </c>
      <c r="AA236" s="37">
        <v>60</v>
      </c>
      <c r="AB236" s="27" t="s">
        <v>26</v>
      </c>
      <c r="AC236" s="25">
        <v>44759</v>
      </c>
      <c r="AD236" s="37">
        <v>535</v>
      </c>
      <c r="AE236" s="48"/>
      <c r="AF236" s="122" t="s">
        <v>133</v>
      </c>
      <c r="AG236" s="123"/>
      <c r="AH236" s="19">
        <v>1207.9066854741898</v>
      </c>
      <c r="AI236" s="19" t="s">
        <v>40</v>
      </c>
      <c r="AJ236" s="25">
        <v>44282</v>
      </c>
      <c r="AK236" s="37">
        <v>58</v>
      </c>
      <c r="AL236" s="27" t="s">
        <v>26</v>
      </c>
      <c r="AM236" s="25">
        <v>44738</v>
      </c>
      <c r="AN236" s="37">
        <v>514</v>
      </c>
      <c r="AO236" s="48"/>
      <c r="AP236" s="122" t="s">
        <v>133</v>
      </c>
      <c r="AQ236" s="123"/>
      <c r="AR236" s="19">
        <v>1207.9066854741898</v>
      </c>
      <c r="AS236" s="19" t="s">
        <v>40</v>
      </c>
      <c r="AT236" s="25">
        <v>44264</v>
      </c>
      <c r="AU236" s="37">
        <v>40</v>
      </c>
      <c r="AV236" s="27" t="s">
        <v>26</v>
      </c>
      <c r="AW236" s="25">
        <v>44556</v>
      </c>
      <c r="AX236" s="37">
        <v>332</v>
      </c>
      <c r="AZ236" s="122" t="s">
        <v>133</v>
      </c>
      <c r="BA236" s="123"/>
      <c r="BB236" s="19">
        <v>1207.9066854741898</v>
      </c>
      <c r="BC236" s="19" t="s">
        <v>40</v>
      </c>
      <c r="BD236" s="25">
        <v>44262</v>
      </c>
      <c r="BE236" s="37">
        <v>38</v>
      </c>
      <c r="BF236" s="27" t="s">
        <v>26</v>
      </c>
      <c r="BG236" s="25">
        <v>44461</v>
      </c>
      <c r="BH236" s="37">
        <v>237</v>
      </c>
    </row>
    <row r="237" spans="1:60" x14ac:dyDescent="0.2">
      <c r="A237" s="3">
        <v>236</v>
      </c>
      <c r="B237" s="73">
        <v>44418</v>
      </c>
      <c r="C237" s="42"/>
      <c r="D237" s="42" t="str">
        <f t="shared" ca="1" si="12"/>
        <v>NA</v>
      </c>
      <c r="E237" s="75" t="str">
        <f t="shared" ca="1" si="11"/>
        <v>NA</v>
      </c>
      <c r="F237" s="70"/>
      <c r="G237" s="72" t="str">
        <f ca="1">IF(B236&lt;TODAY(), AVERAGE(A$9:A237), "NA")</f>
        <v>NA</v>
      </c>
      <c r="H237" s="75" t="str">
        <f ca="1">IF(B236&lt;TODAY(), AVERAGE(E$9:E237), "NA")</f>
        <v>NA</v>
      </c>
      <c r="I237" s="82" t="str">
        <f ca="1">IF(B236&lt;TODAY(), (SUMPRODUCT(A$9:A237,E$9:E237) - G237*SUM(E$9:E237) - H237*SUM(A$9:A237) + (A237-7)*G237*H237)/(SUMPRODUCT(A$9:A237,A$9:A237) - 2*G237*SUM(A$9:A237) + (A237-7)*G237*G237), "NA")</f>
        <v>NA</v>
      </c>
      <c r="J237" s="95" t="str">
        <f t="shared" ca="1" si="10"/>
        <v>NA</v>
      </c>
      <c r="L237" s="101"/>
      <c r="M237" s="101"/>
      <c r="N237" s="101"/>
      <c r="O237" s="101"/>
      <c r="P237" s="101"/>
      <c r="Q237" s="101"/>
      <c r="R237" s="101"/>
      <c r="S237" s="101"/>
      <c r="T237" s="101"/>
      <c r="U237" s="94"/>
      <c r="W237" s="101"/>
      <c r="X237" s="101"/>
      <c r="Y237" s="101"/>
      <c r="Z237" s="101"/>
      <c r="AA237" s="101"/>
      <c r="AB237" s="101"/>
      <c r="AC237" s="101"/>
      <c r="AD237" s="101"/>
      <c r="AE237" s="101"/>
      <c r="AG237" s="101"/>
      <c r="AH237" s="101"/>
      <c r="AI237" s="101"/>
      <c r="AJ237" s="101"/>
      <c r="AK237" s="101"/>
      <c r="AL237" s="101"/>
      <c r="AM237" s="101"/>
      <c r="AN237" s="101"/>
      <c r="AO237" s="101"/>
      <c r="AQ237" s="60"/>
      <c r="AR237" s="60"/>
      <c r="AS237" s="60"/>
      <c r="AT237" s="60"/>
      <c r="AU237" s="60"/>
      <c r="AV237" s="60"/>
      <c r="AW237" s="60"/>
      <c r="AX237" s="60"/>
      <c r="AY237" s="60"/>
      <c r="BA237" s="60"/>
      <c r="BB237" s="60"/>
      <c r="BC237" s="60"/>
      <c r="BD237" s="60"/>
      <c r="BE237" s="60"/>
      <c r="BF237" s="60"/>
      <c r="BG237" s="60"/>
      <c r="BH237" s="60"/>
    </row>
    <row r="238" spans="1:60" x14ac:dyDescent="0.2">
      <c r="A238" s="3">
        <v>237</v>
      </c>
      <c r="B238" s="73">
        <v>44419</v>
      </c>
      <c r="C238" s="42"/>
      <c r="D238" s="42" t="str">
        <f t="shared" ca="1" si="12"/>
        <v>NA</v>
      </c>
      <c r="E238" s="75" t="str">
        <f t="shared" ca="1" si="11"/>
        <v>NA</v>
      </c>
      <c r="F238" s="70"/>
      <c r="G238" s="72" t="str">
        <f ca="1">IF(B237&lt;TODAY(), AVERAGE(A$9:A238), "NA")</f>
        <v>NA</v>
      </c>
      <c r="H238" s="75" t="str">
        <f ca="1">IF(B237&lt;TODAY(), AVERAGE(E$9:E238), "NA")</f>
        <v>NA</v>
      </c>
      <c r="I238" s="82" t="str">
        <f ca="1">IF(B237&lt;TODAY(), (SUMPRODUCT(A$9:A238,E$9:E238) - G238*SUM(E$9:E238) - H238*SUM(A$9:A238) + (A238-7)*G238*H238)/(SUMPRODUCT(A$9:A238,A$9:A238) - 2*G238*SUM(A$9:A238) + (A238-7)*G238*G238), "NA")</f>
        <v>NA</v>
      </c>
      <c r="J238" s="95" t="str">
        <f t="shared" ca="1" si="10"/>
        <v>NA</v>
      </c>
      <c r="L238" s="127" t="str">
        <f>CONCATENATE("Vaccination schedule based on 7 day average daily doses given as of ", MONTH(N240-1), "/", DAY(N240-1), "/", YEAR(N240-1))</f>
        <v>Vaccination schedule based on 7 day average daily doses given as of 1/26/2021</v>
      </c>
      <c r="M238" s="127"/>
      <c r="N238" s="127"/>
      <c r="O238" s="127"/>
      <c r="P238" s="127"/>
      <c r="Q238" s="127"/>
      <c r="R238" s="127"/>
      <c r="S238" s="127"/>
      <c r="T238" s="127"/>
      <c r="U238" s="90"/>
      <c r="V238" s="127" t="str">
        <f>CONCATENATE("Vaccination schedule based on hitting the predicted average of ", FIXED(1000*X242, -3), " doses per day as of ",  MONTH(N240-1), "/", DAY(N240-1), "/", YEAR(N240-1))</f>
        <v>Vaccination schedule based on hitting the predicted average of 1,173,000 doses per day as of 1/26/2021</v>
      </c>
      <c r="W238" s="127"/>
      <c r="X238" s="127"/>
      <c r="Y238" s="127"/>
      <c r="Z238" s="127"/>
      <c r="AA238" s="127"/>
      <c r="AB238" s="127"/>
      <c r="AC238" s="127"/>
      <c r="AD238" s="127"/>
      <c r="AE238" s="100"/>
      <c r="AF238" s="127" t="str">
        <f>CONCATENATE("Vaccination schedule based on hitting target of ", FIXED(1000*AH242,0), " doses per day")</f>
        <v>Vaccination schedule based on hitting target of 1,250,000 doses per day</v>
      </c>
      <c r="AG238" s="127"/>
      <c r="AH238" s="127"/>
      <c r="AI238" s="127"/>
      <c r="AJ238" s="127"/>
      <c r="AK238" s="127"/>
      <c r="AL238" s="127"/>
      <c r="AM238" s="127"/>
      <c r="AN238" s="127"/>
      <c r="AO238" s="100"/>
      <c r="AP238" s="127" t="str">
        <f>CONCATENATE("Vaccination schedule based on hitting target of ", FIXED(1000*AR242,0), " doses per day")</f>
        <v>Vaccination schedule based on hitting target of 2,000,000 doses per day</v>
      </c>
      <c r="AQ238" s="127"/>
      <c r="AR238" s="127"/>
      <c r="AS238" s="127"/>
      <c r="AT238" s="127"/>
      <c r="AU238" s="127"/>
      <c r="AV238" s="127"/>
      <c r="AW238" s="127"/>
      <c r="AX238" s="127"/>
      <c r="AZ238" s="127" t="str">
        <f>CONCATENATE("Vaccination schedule based on hitting target of ", FIXED(1000*BB242,0), " doses per day")</f>
        <v>Vaccination schedule based on hitting target of 3,000,000 doses per day</v>
      </c>
      <c r="BA238" s="127"/>
      <c r="BB238" s="127"/>
      <c r="BC238" s="127"/>
      <c r="BD238" s="127"/>
      <c r="BE238" s="127"/>
      <c r="BF238" s="127"/>
      <c r="BG238" s="127"/>
      <c r="BH238" s="127"/>
    </row>
    <row r="239" spans="1:60" x14ac:dyDescent="0.2">
      <c r="A239" s="3">
        <v>238</v>
      </c>
      <c r="B239" s="73">
        <v>44420</v>
      </c>
      <c r="C239" s="42"/>
      <c r="D239" s="42" t="str">
        <f t="shared" ca="1" si="12"/>
        <v>NA</v>
      </c>
      <c r="E239" s="75" t="str">
        <f t="shared" ca="1" si="11"/>
        <v>NA</v>
      </c>
      <c r="F239" s="70"/>
      <c r="G239" s="72" t="str">
        <f ca="1">IF(B238&lt;TODAY(), AVERAGE(A$9:A239), "NA")</f>
        <v>NA</v>
      </c>
      <c r="H239" s="75" t="str">
        <f ca="1">IF(B238&lt;TODAY(), AVERAGE(E$9:E239), "NA")</f>
        <v>NA</v>
      </c>
      <c r="I239" s="82" t="str">
        <f ca="1">IF(B238&lt;TODAY(), (SUMPRODUCT(A$9:A239,E$9:E239) - G239*SUM(E$9:E239) - H239*SUM(A$9:A239) + (A239-7)*G239*H239)/(SUMPRODUCT(A$9:A239,A$9:A239) - 2*G239*SUM(A$9:A239) + (A239-7)*G239*G239), "NA")</f>
        <v>NA</v>
      </c>
      <c r="J239" s="95" t="str">
        <f t="shared" ca="1" si="10"/>
        <v>NA</v>
      </c>
      <c r="L239" s="134" t="s">
        <v>36</v>
      </c>
      <c r="M239" s="135"/>
      <c r="N239" s="136"/>
      <c r="O239" s="31" t="s">
        <v>7</v>
      </c>
      <c r="P239" s="32" t="s">
        <v>17</v>
      </c>
      <c r="Q239" s="33" t="s">
        <v>18</v>
      </c>
      <c r="R239" s="31" t="s">
        <v>7</v>
      </c>
      <c r="S239" s="32" t="s">
        <v>17</v>
      </c>
      <c r="T239" s="33" t="s">
        <v>18</v>
      </c>
      <c r="U239" s="48"/>
      <c r="V239" s="128" t="s">
        <v>36</v>
      </c>
      <c r="W239" s="129"/>
      <c r="X239" s="130"/>
      <c r="Y239" s="33" t="s">
        <v>7</v>
      </c>
      <c r="Z239" s="32" t="s">
        <v>17</v>
      </c>
      <c r="AA239" s="33" t="s">
        <v>18</v>
      </c>
      <c r="AB239" s="31" t="s">
        <v>7</v>
      </c>
      <c r="AC239" s="32" t="s">
        <v>17</v>
      </c>
      <c r="AD239" s="33" t="s">
        <v>18</v>
      </c>
      <c r="AE239" s="48"/>
      <c r="AF239" s="128" t="s">
        <v>36</v>
      </c>
      <c r="AG239" s="129"/>
      <c r="AH239" s="130"/>
      <c r="AI239" s="33" t="s">
        <v>7</v>
      </c>
      <c r="AJ239" s="32" t="s">
        <v>17</v>
      </c>
      <c r="AK239" s="33" t="s">
        <v>18</v>
      </c>
      <c r="AL239" s="31" t="s">
        <v>7</v>
      </c>
      <c r="AM239" s="32" t="s">
        <v>17</v>
      </c>
      <c r="AN239" s="33" t="s">
        <v>18</v>
      </c>
      <c r="AO239" s="48"/>
      <c r="AP239" s="128" t="s">
        <v>36</v>
      </c>
      <c r="AQ239" s="129"/>
      <c r="AR239" s="130"/>
      <c r="AS239" s="33" t="s">
        <v>7</v>
      </c>
      <c r="AT239" s="32" t="s">
        <v>17</v>
      </c>
      <c r="AU239" s="33" t="s">
        <v>18</v>
      </c>
      <c r="AV239" s="31" t="s">
        <v>7</v>
      </c>
      <c r="AW239" s="32" t="s">
        <v>17</v>
      </c>
      <c r="AX239" s="33" t="s">
        <v>18</v>
      </c>
      <c r="AZ239" s="128" t="s">
        <v>36</v>
      </c>
      <c r="BA239" s="129"/>
      <c r="BB239" s="130"/>
      <c r="BC239" s="33" t="s">
        <v>7</v>
      </c>
      <c r="BD239" s="32" t="s">
        <v>17</v>
      </c>
      <c r="BE239" s="33" t="s">
        <v>18</v>
      </c>
      <c r="BF239" s="31" t="s">
        <v>7</v>
      </c>
      <c r="BG239" s="32" t="s">
        <v>17</v>
      </c>
      <c r="BH239" s="33" t="s">
        <v>18</v>
      </c>
    </row>
    <row r="240" spans="1:60" x14ac:dyDescent="0.2">
      <c r="A240" s="3">
        <v>239</v>
      </c>
      <c r="B240" s="73">
        <v>44421</v>
      </c>
      <c r="C240" s="42"/>
      <c r="D240" s="42" t="str">
        <f t="shared" ca="1" si="12"/>
        <v>NA</v>
      </c>
      <c r="E240" s="75" t="str">
        <f t="shared" ca="1" si="11"/>
        <v>NA</v>
      </c>
      <c r="F240" s="70"/>
      <c r="G240" s="72" t="str">
        <f ca="1">IF(B239&lt;TODAY(), AVERAGE(A$9:A240), "NA")</f>
        <v>NA</v>
      </c>
      <c r="H240" s="75" t="str">
        <f ca="1">IF(B239&lt;TODAY(), AVERAGE(E$9:E240), "NA")</f>
        <v>NA</v>
      </c>
      <c r="I240" s="82" t="str">
        <f ca="1">IF(B239&lt;TODAY(), (SUMPRODUCT(A$9:A240,E$9:E240) - G240*SUM(E$9:E240) - H240*SUM(A$9:A240) + (A240-7)*G240*H240)/(SUMPRODUCT(A$9:A240,A$9:A240) - 2*G240*SUM(A$9:A240) + (A240-7)*G240*G240), "NA")</f>
        <v>NA</v>
      </c>
      <c r="J240" s="95" t="str">
        <f t="shared" ca="1" si="10"/>
        <v>NA</v>
      </c>
      <c r="L240" s="131" t="s">
        <v>3</v>
      </c>
      <c r="M240" s="132"/>
      <c r="N240" s="28">
        <v>44223</v>
      </c>
      <c r="O240" s="99" t="s">
        <v>38</v>
      </c>
      <c r="P240" s="26">
        <v>44252</v>
      </c>
      <c r="Q240" s="34">
        <v>29</v>
      </c>
      <c r="R240" s="52" t="s">
        <v>39</v>
      </c>
      <c r="S240" s="26">
        <v>44266</v>
      </c>
      <c r="T240" s="34">
        <v>43</v>
      </c>
      <c r="U240" s="48"/>
      <c r="V240" s="131" t="s">
        <v>3</v>
      </c>
      <c r="W240" s="132"/>
      <c r="X240" s="28">
        <v>44223</v>
      </c>
      <c r="Y240" s="99" t="s">
        <v>38</v>
      </c>
      <c r="Z240" s="26">
        <v>44253</v>
      </c>
      <c r="AA240" s="34">
        <v>30</v>
      </c>
      <c r="AB240" s="52" t="s">
        <v>39</v>
      </c>
      <c r="AC240" s="26">
        <v>44273</v>
      </c>
      <c r="AD240" s="34">
        <v>50</v>
      </c>
      <c r="AE240" s="48"/>
      <c r="AF240" s="131" t="s">
        <v>3</v>
      </c>
      <c r="AG240" s="132"/>
      <c r="AH240" s="28">
        <v>44223</v>
      </c>
      <c r="AI240" s="99" t="s">
        <v>38</v>
      </c>
      <c r="AJ240" s="26">
        <v>44252</v>
      </c>
      <c r="AK240" s="34">
        <v>29</v>
      </c>
      <c r="AL240" s="52" t="s">
        <v>39</v>
      </c>
      <c r="AM240" s="26">
        <v>44268</v>
      </c>
      <c r="AN240" s="34">
        <v>45</v>
      </c>
      <c r="AO240" s="48"/>
      <c r="AP240" s="131" t="s">
        <v>3</v>
      </c>
      <c r="AQ240" s="132"/>
      <c r="AR240" s="28">
        <v>44223</v>
      </c>
      <c r="AS240" s="99" t="s">
        <v>38</v>
      </c>
      <c r="AT240" s="26">
        <v>44252</v>
      </c>
      <c r="AU240" s="34">
        <v>29</v>
      </c>
      <c r="AV240" s="52" t="s">
        <v>39</v>
      </c>
      <c r="AW240" s="26">
        <v>44261</v>
      </c>
      <c r="AX240" s="34">
        <v>38</v>
      </c>
      <c r="AZ240" s="131" t="s">
        <v>3</v>
      </c>
      <c r="BA240" s="132"/>
      <c r="BB240" s="28">
        <v>44223</v>
      </c>
      <c r="BC240" s="99" t="s">
        <v>38</v>
      </c>
      <c r="BD240" s="26">
        <v>44252</v>
      </c>
      <c r="BE240" s="34">
        <v>29</v>
      </c>
      <c r="BF240" s="52" t="s">
        <v>39</v>
      </c>
      <c r="BG240" s="26">
        <v>44261</v>
      </c>
      <c r="BH240" s="34">
        <v>38</v>
      </c>
    </row>
    <row r="241" spans="1:60" x14ac:dyDescent="0.2">
      <c r="A241" s="3">
        <v>240</v>
      </c>
      <c r="B241" s="73">
        <v>44422</v>
      </c>
      <c r="C241" s="42"/>
      <c r="D241" s="42" t="str">
        <f t="shared" ca="1" si="12"/>
        <v>NA</v>
      </c>
      <c r="E241" s="75" t="str">
        <f t="shared" ca="1" si="11"/>
        <v>NA</v>
      </c>
      <c r="F241" s="70"/>
      <c r="G241" s="72" t="str">
        <f ca="1">IF(B240&lt;TODAY(), AVERAGE(A$9:A241), "NA")</f>
        <v>NA</v>
      </c>
      <c r="H241" s="75" t="str">
        <f ca="1">IF(B240&lt;TODAY(), AVERAGE(E$9:E241), "NA")</f>
        <v>NA</v>
      </c>
      <c r="I241" s="82" t="str">
        <f ca="1">IF(B240&lt;TODAY(), (SUMPRODUCT(A$9:A241,E$9:E241) - G241*SUM(E$9:E241) - H241*SUM(A$9:A241) + (A241-7)*G241*H241)/(SUMPRODUCT(A$9:A241,A$9:A241) - 2*G241*SUM(A$9:A241) + (A241-7)*G241*G241), "NA")</f>
        <v>NA</v>
      </c>
      <c r="J241" s="95" t="str">
        <f t="shared" ca="1" si="10"/>
        <v>NA</v>
      </c>
      <c r="L241" s="125" t="s">
        <v>19</v>
      </c>
      <c r="M241" s="126"/>
      <c r="N241" s="29">
        <v>1270.5455714285713</v>
      </c>
      <c r="O241" s="36" t="s">
        <v>20</v>
      </c>
      <c r="P241" s="24">
        <v>44316</v>
      </c>
      <c r="Q241" s="36">
        <v>93</v>
      </c>
      <c r="R241" s="35" t="s">
        <v>10</v>
      </c>
      <c r="S241" s="24">
        <v>44342</v>
      </c>
      <c r="T241" s="36">
        <v>119</v>
      </c>
      <c r="U241" s="48"/>
      <c r="V241" s="125" t="s">
        <v>19</v>
      </c>
      <c r="W241" s="126"/>
      <c r="X241" s="29">
        <v>1270.5455714285713</v>
      </c>
      <c r="Y241" s="36" t="s">
        <v>20</v>
      </c>
      <c r="Z241" s="24">
        <v>44325</v>
      </c>
      <c r="AA241" s="36">
        <v>102</v>
      </c>
      <c r="AB241" s="35" t="s">
        <v>10</v>
      </c>
      <c r="AC241" s="24">
        <v>44349</v>
      </c>
      <c r="AD241" s="36">
        <v>126</v>
      </c>
      <c r="AE241" s="48"/>
      <c r="AF241" s="125" t="s">
        <v>19</v>
      </c>
      <c r="AG241" s="126"/>
      <c r="AH241" s="29">
        <v>1270.5455714285713</v>
      </c>
      <c r="AI241" s="36" t="s">
        <v>20</v>
      </c>
      <c r="AJ241" s="24">
        <v>44319</v>
      </c>
      <c r="AK241" s="36">
        <v>96</v>
      </c>
      <c r="AL241" s="35" t="s">
        <v>10</v>
      </c>
      <c r="AM241" s="24">
        <v>44343</v>
      </c>
      <c r="AN241" s="36">
        <v>120</v>
      </c>
      <c r="AO241" s="48"/>
      <c r="AP241" s="125" t="s">
        <v>19</v>
      </c>
      <c r="AQ241" s="126"/>
      <c r="AR241" s="29">
        <v>1270.5455714285713</v>
      </c>
      <c r="AS241" s="36" t="s">
        <v>20</v>
      </c>
      <c r="AT241" s="24">
        <v>44288</v>
      </c>
      <c r="AU241" s="36">
        <v>65</v>
      </c>
      <c r="AV241" s="35" t="s">
        <v>10</v>
      </c>
      <c r="AW241" s="24">
        <v>44310</v>
      </c>
      <c r="AX241" s="36">
        <v>87</v>
      </c>
      <c r="AZ241" s="125" t="s">
        <v>19</v>
      </c>
      <c r="BA241" s="126"/>
      <c r="BB241" s="29">
        <v>1270.5455714285713</v>
      </c>
      <c r="BC241" s="36" t="s">
        <v>20</v>
      </c>
      <c r="BD241" s="24">
        <v>44285</v>
      </c>
      <c r="BE241" s="36">
        <v>62</v>
      </c>
      <c r="BF241" s="35" t="s">
        <v>10</v>
      </c>
      <c r="BG241" s="24">
        <v>44295</v>
      </c>
      <c r="BH241" s="36">
        <v>72</v>
      </c>
    </row>
    <row r="242" spans="1:60" x14ac:dyDescent="0.2">
      <c r="A242" s="3">
        <v>241</v>
      </c>
      <c r="B242" s="73">
        <v>44423</v>
      </c>
      <c r="C242" s="42"/>
      <c r="D242" s="42" t="str">
        <f t="shared" ca="1" si="12"/>
        <v>NA</v>
      </c>
      <c r="E242" s="75" t="str">
        <f t="shared" ca="1" si="11"/>
        <v>NA</v>
      </c>
      <c r="F242" s="70"/>
      <c r="G242" s="72" t="str">
        <f ca="1">IF(B241&lt;TODAY(), AVERAGE(A$9:A242), "NA")</f>
        <v>NA</v>
      </c>
      <c r="H242" s="75" t="str">
        <f ca="1">IF(B241&lt;TODAY(), AVERAGE(E$9:E242), "NA")</f>
        <v>NA</v>
      </c>
      <c r="I242" s="82" t="str">
        <f ca="1">IF(B241&lt;TODAY(), (SUMPRODUCT(A$9:A242,E$9:E242) - G242*SUM(E$9:E242) - H242*SUM(A$9:A242) + (A242-7)*G242*H242)/(SUMPRODUCT(A$9:A242,A$9:A242) - 2*G242*SUM(A$9:A242) + (A242-7)*G242*G242), "NA")</f>
        <v>NA</v>
      </c>
      <c r="J242" s="95" t="str">
        <f t="shared" ca="1" si="10"/>
        <v>NA</v>
      </c>
      <c r="L242" s="120" t="s">
        <v>130</v>
      </c>
      <c r="M242" s="121"/>
      <c r="N242" s="38">
        <v>40</v>
      </c>
      <c r="O242" s="105" t="s">
        <v>21</v>
      </c>
      <c r="P242" s="106">
        <v>44418</v>
      </c>
      <c r="Q242" s="105">
        <v>195</v>
      </c>
      <c r="R242" s="107" t="s">
        <v>8</v>
      </c>
      <c r="S242" s="106">
        <v>44474</v>
      </c>
      <c r="T242" s="105">
        <v>251</v>
      </c>
      <c r="U242" s="109"/>
      <c r="V242" s="120" t="s">
        <v>128</v>
      </c>
      <c r="W242" s="121"/>
      <c r="X242" s="38">
        <v>1172.7846149732623</v>
      </c>
      <c r="Y242" s="105" t="s">
        <v>21</v>
      </c>
      <c r="Z242" s="106">
        <v>44432</v>
      </c>
      <c r="AA242" s="105">
        <v>209</v>
      </c>
      <c r="AB242" s="107" t="s">
        <v>8</v>
      </c>
      <c r="AC242" s="106">
        <v>44488</v>
      </c>
      <c r="AD242" s="105">
        <v>265</v>
      </c>
      <c r="AE242" s="109"/>
      <c r="AF242" s="120" t="s">
        <v>128</v>
      </c>
      <c r="AG242" s="121"/>
      <c r="AH242" s="38">
        <v>1250</v>
      </c>
      <c r="AI242" s="105" t="s">
        <v>21</v>
      </c>
      <c r="AJ242" s="106">
        <v>44421</v>
      </c>
      <c r="AK242" s="105">
        <v>198</v>
      </c>
      <c r="AL242" s="107" t="s">
        <v>8</v>
      </c>
      <c r="AM242" s="106">
        <v>44479</v>
      </c>
      <c r="AN242" s="105">
        <v>256</v>
      </c>
      <c r="AO242" s="109"/>
      <c r="AP242" s="120" t="s">
        <v>128</v>
      </c>
      <c r="AQ242" s="121"/>
      <c r="AR242" s="38">
        <v>2000</v>
      </c>
      <c r="AS242" s="105" t="s">
        <v>21</v>
      </c>
      <c r="AT242" s="106">
        <v>44356</v>
      </c>
      <c r="AU242" s="105">
        <v>133</v>
      </c>
      <c r="AV242" s="107" t="s">
        <v>8</v>
      </c>
      <c r="AW242" s="106">
        <v>44389</v>
      </c>
      <c r="AX242" s="105">
        <v>166</v>
      </c>
      <c r="AY242" s="108"/>
      <c r="AZ242" s="120" t="s">
        <v>128</v>
      </c>
      <c r="BA242" s="121"/>
      <c r="BB242" s="38">
        <v>3000</v>
      </c>
      <c r="BC242" s="105" t="s">
        <v>21</v>
      </c>
      <c r="BD242" s="106">
        <v>44327</v>
      </c>
      <c r="BE242" s="105">
        <v>104</v>
      </c>
      <c r="BF242" s="107" t="s">
        <v>8</v>
      </c>
      <c r="BG242" s="106">
        <v>44350</v>
      </c>
      <c r="BH242" s="105">
        <v>127</v>
      </c>
    </row>
    <row r="243" spans="1:60" x14ac:dyDescent="0.2">
      <c r="A243" s="3">
        <v>242</v>
      </c>
      <c r="B243" s="73">
        <v>44424</v>
      </c>
      <c r="C243" s="42"/>
      <c r="D243" s="42" t="str">
        <f t="shared" ca="1" si="12"/>
        <v>NA</v>
      </c>
      <c r="E243" s="75" t="str">
        <f t="shared" ca="1" si="11"/>
        <v>NA</v>
      </c>
      <c r="F243" s="70"/>
      <c r="G243" s="72" t="str">
        <f ca="1">IF(B242&lt;TODAY(), AVERAGE(A$9:A243), "NA")</f>
        <v>NA</v>
      </c>
      <c r="H243" s="75" t="str">
        <f ca="1">IF(B242&lt;TODAY(), AVERAGE(E$9:E243), "NA")</f>
        <v>NA</v>
      </c>
      <c r="I243" s="82" t="str">
        <f ca="1">IF(B242&lt;TODAY(), (SUMPRODUCT(A$9:A243,E$9:E243) - G243*SUM(E$9:E243) - H243*SUM(A$9:A243) + (A243-7)*G243*H243)/(SUMPRODUCT(A$9:A243,A$9:A243) - 2*G243*SUM(A$9:A243) + (A243-7)*G243*G243), "NA")</f>
        <v>NA</v>
      </c>
      <c r="J243" s="95" t="str">
        <f t="shared" ca="1" si="10"/>
        <v>NA</v>
      </c>
      <c r="L243" s="125" t="s">
        <v>131</v>
      </c>
      <c r="M243" s="126"/>
      <c r="N243" s="97">
        <v>34.801478370893825</v>
      </c>
      <c r="O243" s="36" t="s">
        <v>22</v>
      </c>
      <c r="P243" s="24">
        <v>44518</v>
      </c>
      <c r="Q243" s="36">
        <v>295</v>
      </c>
      <c r="R243" s="35" t="s">
        <v>9</v>
      </c>
      <c r="S243" s="24">
        <v>44602</v>
      </c>
      <c r="T243" s="36">
        <v>379</v>
      </c>
      <c r="U243" s="48"/>
      <c r="V243" s="125" t="s">
        <v>129</v>
      </c>
      <c r="W243" s="126"/>
      <c r="X243" s="38">
        <v>0</v>
      </c>
      <c r="Y243" s="36" t="s">
        <v>22</v>
      </c>
      <c r="Z243" s="24">
        <v>44535</v>
      </c>
      <c r="AA243" s="36">
        <v>312</v>
      </c>
      <c r="AB243" s="35" t="s">
        <v>9</v>
      </c>
      <c r="AC243" s="24">
        <v>44630</v>
      </c>
      <c r="AD243" s="36">
        <v>407</v>
      </c>
      <c r="AE243" s="48"/>
      <c r="AF243" s="125" t="s">
        <v>129</v>
      </c>
      <c r="AG243" s="126"/>
      <c r="AH243" s="38">
        <v>3</v>
      </c>
      <c r="AI243" s="36" t="s">
        <v>22</v>
      </c>
      <c r="AJ243" s="24">
        <v>44522</v>
      </c>
      <c r="AK243" s="36">
        <v>299</v>
      </c>
      <c r="AL243" s="35" t="s">
        <v>9</v>
      </c>
      <c r="AM243" s="24">
        <v>44611</v>
      </c>
      <c r="AN243" s="36">
        <v>388</v>
      </c>
      <c r="AO243" s="48"/>
      <c r="AP243" s="125" t="s">
        <v>129</v>
      </c>
      <c r="AQ243" s="126"/>
      <c r="AR243" s="38">
        <v>24</v>
      </c>
      <c r="AS243" s="36" t="s">
        <v>22</v>
      </c>
      <c r="AT243" s="24">
        <v>44419</v>
      </c>
      <c r="AU243" s="36">
        <v>196</v>
      </c>
      <c r="AV243" s="35" t="s">
        <v>9</v>
      </c>
      <c r="AW243" s="24">
        <v>44471</v>
      </c>
      <c r="AX243" s="36">
        <v>248</v>
      </c>
      <c r="AZ243" s="125" t="s">
        <v>129</v>
      </c>
      <c r="BA243" s="126"/>
      <c r="BB243" s="38">
        <v>53</v>
      </c>
      <c r="BC243" s="36" t="s">
        <v>22</v>
      </c>
      <c r="BD243" s="24">
        <v>44370</v>
      </c>
      <c r="BE243" s="36">
        <v>147</v>
      </c>
      <c r="BF243" s="35" t="s">
        <v>9</v>
      </c>
      <c r="BG243" s="24">
        <v>44405</v>
      </c>
      <c r="BH243" s="36">
        <v>182</v>
      </c>
    </row>
    <row r="244" spans="1:60" x14ac:dyDescent="0.2">
      <c r="A244" s="3">
        <v>243</v>
      </c>
      <c r="B244" s="73">
        <v>44425</v>
      </c>
      <c r="C244" s="42"/>
      <c r="D244" s="42" t="str">
        <f t="shared" ca="1" si="12"/>
        <v>NA</v>
      </c>
      <c r="E244" s="75" t="str">
        <f t="shared" ca="1" si="11"/>
        <v>NA</v>
      </c>
      <c r="F244" s="70"/>
      <c r="G244" s="72" t="str">
        <f ca="1">IF(B243&lt;TODAY(), AVERAGE(A$9:A244), "NA")</f>
        <v>NA</v>
      </c>
      <c r="H244" s="75" t="str">
        <f ca="1">IF(B243&lt;TODAY(), AVERAGE(E$9:E244), "NA")</f>
        <v>NA</v>
      </c>
      <c r="I244" s="82" t="str">
        <f ca="1">IF(B243&lt;TODAY(), (SUMPRODUCT(A$9:A244,E$9:E244) - G244*SUM(E$9:E244) - H244*SUM(A$9:A244) + (A244-7)*G244*H244)/(SUMPRODUCT(A$9:A244,A$9:A244) - 2*G244*SUM(A$9:A244) + (A244-7)*G244*G244), "NA")</f>
        <v>NA</v>
      </c>
      <c r="J244" s="95" t="str">
        <f t="shared" ca="1" si="10"/>
        <v>NA</v>
      </c>
      <c r="L244" s="122" t="s">
        <v>132</v>
      </c>
      <c r="M244" s="123"/>
      <c r="N244" s="98">
        <v>-219.27451986249082</v>
      </c>
      <c r="O244" s="19" t="s">
        <v>40</v>
      </c>
      <c r="P244" s="25">
        <v>44281</v>
      </c>
      <c r="Q244" s="37">
        <v>58</v>
      </c>
      <c r="R244" s="27" t="s">
        <v>26</v>
      </c>
      <c r="S244" s="25">
        <v>44728</v>
      </c>
      <c r="T244" s="37">
        <v>505</v>
      </c>
      <c r="U244" s="48"/>
      <c r="V244" s="122" t="s">
        <v>133</v>
      </c>
      <c r="W244" s="123"/>
      <c r="X244" s="19">
        <v>1172.7846149732623</v>
      </c>
      <c r="Y244" s="19" t="s">
        <v>40</v>
      </c>
      <c r="Z244" s="25">
        <v>44286</v>
      </c>
      <c r="AA244" s="37">
        <v>63</v>
      </c>
      <c r="AB244" s="27" t="s">
        <v>26</v>
      </c>
      <c r="AC244" s="25">
        <v>44771</v>
      </c>
      <c r="AD244" s="37">
        <v>548</v>
      </c>
      <c r="AE244" s="48"/>
      <c r="AF244" s="122" t="s">
        <v>133</v>
      </c>
      <c r="AG244" s="123"/>
      <c r="AH244" s="19">
        <v>1172.7846149732623</v>
      </c>
      <c r="AI244" s="19" t="s">
        <v>40</v>
      </c>
      <c r="AJ244" s="25">
        <v>44282</v>
      </c>
      <c r="AK244" s="37">
        <v>59</v>
      </c>
      <c r="AL244" s="27" t="s">
        <v>26</v>
      </c>
      <c r="AM244" s="25">
        <v>44738</v>
      </c>
      <c r="AN244" s="37">
        <v>515</v>
      </c>
      <c r="AO244" s="48"/>
      <c r="AP244" s="122" t="s">
        <v>133</v>
      </c>
      <c r="AQ244" s="123"/>
      <c r="AR244" s="19">
        <v>1172.7846149732623</v>
      </c>
      <c r="AS244" s="19" t="s">
        <v>40</v>
      </c>
      <c r="AT244" s="25">
        <v>44264</v>
      </c>
      <c r="AU244" s="37">
        <v>41</v>
      </c>
      <c r="AV244" s="27" t="s">
        <v>26</v>
      </c>
      <c r="AW244" s="25">
        <v>44556</v>
      </c>
      <c r="AX244" s="37">
        <v>333</v>
      </c>
      <c r="AZ244" s="122" t="s">
        <v>133</v>
      </c>
      <c r="BA244" s="123"/>
      <c r="BB244" s="19">
        <v>1172.7846149732623</v>
      </c>
      <c r="BC244" s="19" t="s">
        <v>40</v>
      </c>
      <c r="BD244" s="25">
        <v>44262</v>
      </c>
      <c r="BE244" s="37">
        <v>39</v>
      </c>
      <c r="BF244" s="27" t="s">
        <v>26</v>
      </c>
      <c r="BG244" s="25">
        <v>44461</v>
      </c>
      <c r="BH244" s="37">
        <v>238</v>
      </c>
    </row>
    <row r="245" spans="1:60" x14ac:dyDescent="0.2">
      <c r="A245" s="3">
        <v>244</v>
      </c>
      <c r="B245" s="73">
        <v>44426</v>
      </c>
      <c r="C245" s="42"/>
      <c r="D245" s="42" t="str">
        <f t="shared" ca="1" si="12"/>
        <v>NA</v>
      </c>
      <c r="E245" s="75" t="str">
        <f t="shared" ca="1" si="11"/>
        <v>NA</v>
      </c>
      <c r="F245" s="70"/>
      <c r="G245" s="72" t="str">
        <f ca="1">IF(B244&lt;TODAY(), AVERAGE(A$9:A245), "NA")</f>
        <v>NA</v>
      </c>
      <c r="H245" s="75" t="str">
        <f ca="1">IF(B244&lt;TODAY(), AVERAGE(E$9:E245), "NA")</f>
        <v>NA</v>
      </c>
      <c r="I245" s="82" t="str">
        <f ca="1">IF(B244&lt;TODAY(), (SUMPRODUCT(A$9:A245,E$9:E245) - G245*SUM(E$9:E245) - H245*SUM(A$9:A245) + (A245-7)*G245*H245)/(SUMPRODUCT(A$9:A245,A$9:A245) - 2*G245*SUM(A$9:A245) + (A245-7)*G245*G245), "NA")</f>
        <v>NA</v>
      </c>
      <c r="J245" s="95" t="str">
        <f t="shared" ca="1" si="10"/>
        <v>NA</v>
      </c>
      <c r="L245" s="101"/>
      <c r="M245" s="101"/>
      <c r="N245" s="101"/>
      <c r="O245" s="101"/>
      <c r="P245" s="101"/>
      <c r="Q245" s="101"/>
      <c r="R245" s="101"/>
      <c r="S245" s="101"/>
      <c r="T245" s="101"/>
      <c r="U245" s="94"/>
      <c r="W245" s="101"/>
      <c r="X245" s="101"/>
      <c r="Y245" s="101"/>
      <c r="Z245" s="101"/>
      <c r="AA245" s="101"/>
      <c r="AB245" s="101"/>
      <c r="AC245" s="101"/>
      <c r="AD245" s="101"/>
      <c r="AE245" s="101"/>
      <c r="AG245" s="101"/>
      <c r="AH245" s="101"/>
      <c r="AI245" s="101"/>
      <c r="AJ245" s="101"/>
      <c r="AK245" s="101"/>
      <c r="AL245" s="101"/>
      <c r="AM245" s="101"/>
      <c r="AN245" s="101"/>
      <c r="AO245" s="101"/>
      <c r="AQ245" s="60"/>
      <c r="AR245" s="60"/>
      <c r="AS245" s="60"/>
      <c r="AT245" s="60"/>
      <c r="AU245" s="60"/>
      <c r="AV245" s="60"/>
      <c r="AW245" s="60"/>
      <c r="AX245" s="60"/>
      <c r="AY245" s="60"/>
      <c r="BA245" s="60"/>
      <c r="BB245" s="60"/>
      <c r="BC245" s="60"/>
      <c r="BD245" s="60"/>
      <c r="BE245" s="60"/>
      <c r="BF245" s="60"/>
      <c r="BG245" s="60"/>
      <c r="BH245" s="60"/>
    </row>
    <row r="246" spans="1:60" x14ac:dyDescent="0.2">
      <c r="A246" s="3">
        <v>245</v>
      </c>
      <c r="B246" s="73">
        <v>44427</v>
      </c>
      <c r="C246" s="42"/>
      <c r="D246" s="42" t="str">
        <f t="shared" ca="1" si="12"/>
        <v>NA</v>
      </c>
      <c r="E246" s="75" t="str">
        <f t="shared" ca="1" si="11"/>
        <v>NA</v>
      </c>
      <c r="F246" s="70"/>
      <c r="G246" s="72" t="str">
        <f ca="1">IF(B245&lt;TODAY(), AVERAGE(A$9:A246), "NA")</f>
        <v>NA</v>
      </c>
      <c r="H246" s="75" t="str">
        <f ca="1">IF(B245&lt;TODAY(), AVERAGE(E$9:E246), "NA")</f>
        <v>NA</v>
      </c>
      <c r="I246" s="82" t="str">
        <f ca="1">IF(B245&lt;TODAY(), (SUMPRODUCT(A$9:A246,E$9:E246) - G246*SUM(E$9:E246) - H246*SUM(A$9:A246) + (A246-7)*G246*H246)/(SUMPRODUCT(A$9:A246,A$9:A246) - 2*G246*SUM(A$9:A246) + (A246-7)*G246*G246), "NA")</f>
        <v>NA</v>
      </c>
      <c r="J246" s="95" t="str">
        <f t="shared" ca="1" si="10"/>
        <v>NA</v>
      </c>
      <c r="L246" s="127" t="str">
        <f>CONCATENATE("Vaccination schedule based on 7 day average daily doses given as of ", MONTH(N248-1), "/", DAY(N248-1), "/", YEAR(N248-1))</f>
        <v>Vaccination schedule based on 7 day average daily doses given as of 1/25/2021</v>
      </c>
      <c r="M246" s="127"/>
      <c r="N246" s="127"/>
      <c r="O246" s="127"/>
      <c r="P246" s="127"/>
      <c r="Q246" s="127"/>
      <c r="R246" s="127"/>
      <c r="S246" s="127"/>
      <c r="T246" s="127"/>
      <c r="U246" s="90"/>
      <c r="V246" s="127" t="str">
        <f>CONCATENATE("Vaccination schedule based on hitting the predicted average of ", FIXED(1000*X250, -3), " doses per day as of ",  MONTH(N248-1), "/", DAY(N248-1), "/", YEAR(N248-1))</f>
        <v>Vaccination schedule based on hitting the predicted average of 1,126,000 doses per day as of 1/25/2021</v>
      </c>
      <c r="W246" s="127"/>
      <c r="X246" s="127"/>
      <c r="Y246" s="127"/>
      <c r="Z246" s="127"/>
      <c r="AA246" s="127"/>
      <c r="AB246" s="127"/>
      <c r="AC246" s="127"/>
      <c r="AD246" s="127"/>
      <c r="AE246" s="100"/>
      <c r="AF246" s="127" t="str">
        <f>CONCATENATE("Vaccination schedule based on hitting target of ", FIXED(1000*AH250,0), " doses per day")</f>
        <v>Vaccination schedule based on hitting target of 1,250,000 doses per day</v>
      </c>
      <c r="AG246" s="127"/>
      <c r="AH246" s="127"/>
      <c r="AI246" s="127"/>
      <c r="AJ246" s="127"/>
      <c r="AK246" s="127"/>
      <c r="AL246" s="127"/>
      <c r="AM246" s="127"/>
      <c r="AN246" s="127"/>
      <c r="AO246" s="100"/>
      <c r="AP246" s="127" t="str">
        <f>CONCATENATE("Vaccination schedule based on hitting target of ", FIXED(1000*AR250,0), " doses per day")</f>
        <v>Vaccination schedule based on hitting target of 2,000,000 doses per day</v>
      </c>
      <c r="AQ246" s="127"/>
      <c r="AR246" s="127"/>
      <c r="AS246" s="127"/>
      <c r="AT246" s="127"/>
      <c r="AU246" s="127"/>
      <c r="AV246" s="127"/>
      <c r="AW246" s="127"/>
      <c r="AX246" s="127"/>
      <c r="AZ246" s="127" t="str">
        <f>CONCATENATE("Vaccination schedule based on hitting target of ", FIXED(1000*BB250,0), " doses per day")</f>
        <v>Vaccination schedule based on hitting target of 3,000,000 doses per day</v>
      </c>
      <c r="BA246" s="127"/>
      <c r="BB246" s="127"/>
      <c r="BC246" s="127"/>
      <c r="BD246" s="127"/>
      <c r="BE246" s="127"/>
      <c r="BF246" s="127"/>
      <c r="BG246" s="127"/>
      <c r="BH246" s="127"/>
    </row>
    <row r="247" spans="1:60" x14ac:dyDescent="0.2">
      <c r="A247" s="3">
        <v>246</v>
      </c>
      <c r="B247" s="73">
        <v>44428</v>
      </c>
      <c r="C247" s="42"/>
      <c r="D247" s="42" t="str">
        <f t="shared" ca="1" si="12"/>
        <v>NA</v>
      </c>
      <c r="E247" s="75" t="str">
        <f t="shared" ca="1" si="11"/>
        <v>NA</v>
      </c>
      <c r="F247" s="70"/>
      <c r="G247" s="72" t="str">
        <f ca="1">IF(B246&lt;TODAY(), AVERAGE(A$9:A247), "NA")</f>
        <v>NA</v>
      </c>
      <c r="H247" s="75" t="str">
        <f ca="1">IF(B246&lt;TODAY(), AVERAGE(E$9:E247), "NA")</f>
        <v>NA</v>
      </c>
      <c r="I247" s="82" t="str">
        <f ca="1">IF(B246&lt;TODAY(), (SUMPRODUCT(A$9:A247,E$9:E247) - G247*SUM(E$9:E247) - H247*SUM(A$9:A247) + (A247-7)*G247*H247)/(SUMPRODUCT(A$9:A247,A$9:A247) - 2*G247*SUM(A$9:A247) + (A247-7)*G247*G247), "NA")</f>
        <v>NA</v>
      </c>
      <c r="J247" s="95" t="str">
        <f t="shared" ca="1" si="10"/>
        <v>NA</v>
      </c>
      <c r="L247" s="134" t="s">
        <v>36</v>
      </c>
      <c r="M247" s="135"/>
      <c r="N247" s="136"/>
      <c r="O247" s="31" t="s">
        <v>7</v>
      </c>
      <c r="P247" s="32" t="s">
        <v>17</v>
      </c>
      <c r="Q247" s="33" t="s">
        <v>18</v>
      </c>
      <c r="R247" s="31" t="s">
        <v>7</v>
      </c>
      <c r="S247" s="32" t="s">
        <v>17</v>
      </c>
      <c r="T247" s="33" t="s">
        <v>18</v>
      </c>
      <c r="U247" s="48"/>
      <c r="V247" s="128" t="s">
        <v>36</v>
      </c>
      <c r="W247" s="129"/>
      <c r="X247" s="130"/>
      <c r="Y247" s="33" t="s">
        <v>7</v>
      </c>
      <c r="Z247" s="32" t="s">
        <v>17</v>
      </c>
      <c r="AA247" s="33" t="s">
        <v>18</v>
      </c>
      <c r="AB247" s="31" t="s">
        <v>7</v>
      </c>
      <c r="AC247" s="32" t="s">
        <v>17</v>
      </c>
      <c r="AD247" s="33" t="s">
        <v>18</v>
      </c>
      <c r="AE247" s="48"/>
      <c r="AF247" s="128" t="s">
        <v>36</v>
      </c>
      <c r="AG247" s="129"/>
      <c r="AH247" s="130"/>
      <c r="AI247" s="33" t="s">
        <v>7</v>
      </c>
      <c r="AJ247" s="32" t="s">
        <v>17</v>
      </c>
      <c r="AK247" s="33" t="s">
        <v>18</v>
      </c>
      <c r="AL247" s="31" t="s">
        <v>7</v>
      </c>
      <c r="AM247" s="32" t="s">
        <v>17</v>
      </c>
      <c r="AN247" s="33" t="s">
        <v>18</v>
      </c>
      <c r="AO247" s="48"/>
      <c r="AP247" s="128" t="s">
        <v>36</v>
      </c>
      <c r="AQ247" s="129"/>
      <c r="AR247" s="130"/>
      <c r="AS247" s="33" t="s">
        <v>7</v>
      </c>
      <c r="AT247" s="32" t="s">
        <v>17</v>
      </c>
      <c r="AU247" s="33" t="s">
        <v>18</v>
      </c>
      <c r="AV247" s="31" t="s">
        <v>7</v>
      </c>
      <c r="AW247" s="32" t="s">
        <v>17</v>
      </c>
      <c r="AX247" s="33" t="s">
        <v>18</v>
      </c>
      <c r="AZ247" s="128" t="s">
        <v>36</v>
      </c>
      <c r="BA247" s="129"/>
      <c r="BB247" s="130"/>
      <c r="BC247" s="33" t="s">
        <v>7</v>
      </c>
      <c r="BD247" s="32" t="s">
        <v>17</v>
      </c>
      <c r="BE247" s="33" t="s">
        <v>18</v>
      </c>
      <c r="BF247" s="31" t="s">
        <v>7</v>
      </c>
      <c r="BG247" s="32" t="s">
        <v>17</v>
      </c>
      <c r="BH247" s="33" t="s">
        <v>18</v>
      </c>
    </row>
    <row r="248" spans="1:60" x14ac:dyDescent="0.2">
      <c r="A248" s="3">
        <v>247</v>
      </c>
      <c r="B248" s="73">
        <v>44429</v>
      </c>
      <c r="C248" s="42"/>
      <c r="D248" s="42" t="str">
        <f t="shared" ca="1" si="12"/>
        <v>NA</v>
      </c>
      <c r="E248" s="75" t="str">
        <f t="shared" ca="1" si="11"/>
        <v>NA</v>
      </c>
      <c r="F248" s="70"/>
      <c r="G248" s="72" t="str">
        <f ca="1">IF(B247&lt;TODAY(), AVERAGE(A$9:A248), "NA")</f>
        <v>NA</v>
      </c>
      <c r="H248" s="75" t="str">
        <f ca="1">IF(B247&lt;TODAY(), AVERAGE(E$9:E248), "NA")</f>
        <v>NA</v>
      </c>
      <c r="I248" s="82" t="str">
        <f ca="1">IF(B247&lt;TODAY(), (SUMPRODUCT(A$9:A248,E$9:E248) - G248*SUM(E$9:E248) - H248*SUM(A$9:A248) + (A248-7)*G248*H248)/(SUMPRODUCT(A$9:A248,A$9:A248) - 2*G248*SUM(A$9:A248) + (A248-7)*G248*G248), "NA")</f>
        <v>NA</v>
      </c>
      <c r="J248" s="95" t="str">
        <f t="shared" ca="1" si="10"/>
        <v>NA</v>
      </c>
      <c r="L248" s="131" t="s">
        <v>3</v>
      </c>
      <c r="M248" s="132"/>
      <c r="N248" s="28">
        <v>44222</v>
      </c>
      <c r="O248" s="99" t="s">
        <v>38</v>
      </c>
      <c r="P248" s="26">
        <v>44251</v>
      </c>
      <c r="Q248" s="34">
        <v>29</v>
      </c>
      <c r="R248" s="52" t="s">
        <v>39</v>
      </c>
      <c r="S248" s="26">
        <v>44266</v>
      </c>
      <c r="T248" s="34">
        <v>44</v>
      </c>
      <c r="U248" s="48"/>
      <c r="V248" s="131" t="s">
        <v>3</v>
      </c>
      <c r="W248" s="132"/>
      <c r="X248" s="28">
        <v>44222</v>
      </c>
      <c r="Y248" s="99" t="s">
        <v>38</v>
      </c>
      <c r="Z248" s="26">
        <v>44253</v>
      </c>
      <c r="AA248" s="34">
        <v>31</v>
      </c>
      <c r="AB248" s="52" t="s">
        <v>39</v>
      </c>
      <c r="AC248" s="26">
        <v>44275</v>
      </c>
      <c r="AD248" s="34">
        <v>53</v>
      </c>
      <c r="AE248" s="48"/>
      <c r="AF248" s="131" t="s">
        <v>3</v>
      </c>
      <c r="AG248" s="132"/>
      <c r="AH248" s="28">
        <v>44222</v>
      </c>
      <c r="AI248" s="99" t="s">
        <v>38</v>
      </c>
      <c r="AJ248" s="26">
        <v>44252</v>
      </c>
      <c r="AK248" s="34">
        <v>30</v>
      </c>
      <c r="AL248" s="52" t="s">
        <v>39</v>
      </c>
      <c r="AM248" s="26">
        <v>44268</v>
      </c>
      <c r="AN248" s="34">
        <v>46</v>
      </c>
      <c r="AO248" s="48"/>
      <c r="AP248" s="131" t="s">
        <v>3</v>
      </c>
      <c r="AQ248" s="132"/>
      <c r="AR248" s="28">
        <v>44222</v>
      </c>
      <c r="AS248" s="99" t="s">
        <v>38</v>
      </c>
      <c r="AT248" s="26">
        <v>44252</v>
      </c>
      <c r="AU248" s="34">
        <v>30</v>
      </c>
      <c r="AV248" s="52" t="s">
        <v>39</v>
      </c>
      <c r="AW248" s="26">
        <v>44261</v>
      </c>
      <c r="AX248" s="34">
        <v>39</v>
      </c>
      <c r="AZ248" s="131" t="s">
        <v>3</v>
      </c>
      <c r="BA248" s="132"/>
      <c r="BB248" s="28">
        <v>44222</v>
      </c>
      <c r="BC248" s="99" t="s">
        <v>38</v>
      </c>
      <c r="BD248" s="26">
        <v>44252</v>
      </c>
      <c r="BE248" s="34">
        <v>30</v>
      </c>
      <c r="BF248" s="52" t="s">
        <v>39</v>
      </c>
      <c r="BG248" s="26">
        <v>44261</v>
      </c>
      <c r="BH248" s="34">
        <v>39</v>
      </c>
    </row>
    <row r="249" spans="1:60" x14ac:dyDescent="0.2">
      <c r="A249" s="3">
        <v>248</v>
      </c>
      <c r="B249" s="73">
        <v>44430</v>
      </c>
      <c r="C249" s="42"/>
      <c r="D249" s="42" t="str">
        <f t="shared" ca="1" si="12"/>
        <v>NA</v>
      </c>
      <c r="E249" s="75" t="str">
        <f t="shared" ca="1" si="11"/>
        <v>NA</v>
      </c>
      <c r="F249" s="70"/>
      <c r="G249" s="72" t="str">
        <f ca="1">IF(B248&lt;TODAY(), AVERAGE(A$9:A249), "NA")</f>
        <v>NA</v>
      </c>
      <c r="H249" s="75" t="str">
        <f ca="1">IF(B248&lt;TODAY(), AVERAGE(E$9:E249), "NA")</f>
        <v>NA</v>
      </c>
      <c r="I249" s="82" t="str">
        <f ca="1">IF(B248&lt;TODAY(), (SUMPRODUCT(A$9:A249,E$9:E249) - G249*SUM(E$9:E249) - H249*SUM(A$9:A249) + (A249-7)*G249*H249)/(SUMPRODUCT(A$9:A249,A$9:A249) - 2*G249*SUM(A$9:A249) + (A249-7)*G249*G249), "NA")</f>
        <v>NA</v>
      </c>
      <c r="J249" s="95" t="str">
        <f t="shared" ca="1" si="10"/>
        <v>NA</v>
      </c>
      <c r="L249" s="125" t="s">
        <v>19</v>
      </c>
      <c r="M249" s="126"/>
      <c r="N249" s="29">
        <v>1250.7848571428569</v>
      </c>
      <c r="O249" s="36" t="s">
        <v>20</v>
      </c>
      <c r="P249" s="24">
        <v>44317</v>
      </c>
      <c r="Q249" s="36">
        <v>95</v>
      </c>
      <c r="R249" s="35" t="s">
        <v>10</v>
      </c>
      <c r="S249" s="24">
        <v>44342</v>
      </c>
      <c r="T249" s="36">
        <v>120</v>
      </c>
      <c r="U249" s="48"/>
      <c r="V249" s="125" t="s">
        <v>19</v>
      </c>
      <c r="W249" s="126"/>
      <c r="X249" s="29">
        <v>1250.7848571428569</v>
      </c>
      <c r="Y249" s="36" t="s">
        <v>20</v>
      </c>
      <c r="Z249" s="24">
        <v>44328</v>
      </c>
      <c r="AA249" s="36">
        <v>106</v>
      </c>
      <c r="AB249" s="35" t="s">
        <v>10</v>
      </c>
      <c r="AC249" s="24">
        <v>44356</v>
      </c>
      <c r="AD249" s="36">
        <v>134</v>
      </c>
      <c r="AE249" s="48"/>
      <c r="AF249" s="125" t="s">
        <v>19</v>
      </c>
      <c r="AG249" s="126"/>
      <c r="AH249" s="29">
        <v>1250.7848571428569</v>
      </c>
      <c r="AI249" s="36" t="s">
        <v>20</v>
      </c>
      <c r="AJ249" s="24">
        <v>44319</v>
      </c>
      <c r="AK249" s="36">
        <v>97</v>
      </c>
      <c r="AL249" s="35" t="s">
        <v>10</v>
      </c>
      <c r="AM249" s="24">
        <v>44343</v>
      </c>
      <c r="AN249" s="36">
        <v>121</v>
      </c>
      <c r="AO249" s="48"/>
      <c r="AP249" s="125" t="s">
        <v>19</v>
      </c>
      <c r="AQ249" s="126"/>
      <c r="AR249" s="29">
        <v>1250.7848571428569</v>
      </c>
      <c r="AS249" s="36" t="s">
        <v>20</v>
      </c>
      <c r="AT249" s="24">
        <v>44289</v>
      </c>
      <c r="AU249" s="36">
        <v>67</v>
      </c>
      <c r="AV249" s="35" t="s">
        <v>10</v>
      </c>
      <c r="AW249" s="24">
        <v>44310</v>
      </c>
      <c r="AX249" s="36">
        <v>88</v>
      </c>
      <c r="AZ249" s="125" t="s">
        <v>19</v>
      </c>
      <c r="BA249" s="126"/>
      <c r="BB249" s="29">
        <v>1250.7848571428569</v>
      </c>
      <c r="BC249" s="36" t="s">
        <v>20</v>
      </c>
      <c r="BD249" s="24">
        <v>44285</v>
      </c>
      <c r="BE249" s="36">
        <v>63</v>
      </c>
      <c r="BF249" s="35" t="s">
        <v>10</v>
      </c>
      <c r="BG249" s="24">
        <v>44296</v>
      </c>
      <c r="BH249" s="36">
        <v>74</v>
      </c>
    </row>
    <row r="250" spans="1:60" x14ac:dyDescent="0.2">
      <c r="A250" s="3">
        <v>249</v>
      </c>
      <c r="B250" s="73">
        <v>44431</v>
      </c>
      <c r="C250" s="42"/>
      <c r="D250" s="42" t="str">
        <f t="shared" ca="1" si="12"/>
        <v>NA</v>
      </c>
      <c r="E250" s="75" t="str">
        <f t="shared" ca="1" si="11"/>
        <v>NA</v>
      </c>
      <c r="F250" s="70"/>
      <c r="G250" s="72" t="str">
        <f ca="1">IF(B249&lt;TODAY(), AVERAGE(A$9:A250), "NA")</f>
        <v>NA</v>
      </c>
      <c r="H250" s="75" t="str">
        <f ca="1">IF(B249&lt;TODAY(), AVERAGE(E$9:E250), "NA")</f>
        <v>NA</v>
      </c>
      <c r="I250" s="82" t="str">
        <f ca="1">IF(B249&lt;TODAY(), (SUMPRODUCT(A$9:A250,E$9:E250) - G250*SUM(E$9:E250) - H250*SUM(A$9:A250) + (A250-7)*G250*H250)/(SUMPRODUCT(A$9:A250,A$9:A250) - 2*G250*SUM(A$9:A250) + (A250-7)*G250*G250), "NA")</f>
        <v>NA</v>
      </c>
      <c r="J250" s="95" t="str">
        <f t="shared" ca="1" si="10"/>
        <v>NA</v>
      </c>
      <c r="L250" s="120" t="s">
        <v>130</v>
      </c>
      <c r="M250" s="121"/>
      <c r="N250" s="38">
        <v>39</v>
      </c>
      <c r="O250" s="105" t="s">
        <v>21</v>
      </c>
      <c r="P250" s="106">
        <v>44421</v>
      </c>
      <c r="Q250" s="105">
        <v>199</v>
      </c>
      <c r="R250" s="107" t="s">
        <v>8</v>
      </c>
      <c r="S250" s="106">
        <v>44479</v>
      </c>
      <c r="T250" s="105">
        <v>257</v>
      </c>
      <c r="U250" s="109"/>
      <c r="V250" s="120" t="s">
        <v>128</v>
      </c>
      <c r="W250" s="121"/>
      <c r="X250" s="38">
        <v>1125.763017045454</v>
      </c>
      <c r="Y250" s="105" t="s">
        <v>21</v>
      </c>
      <c r="Z250" s="106">
        <v>44436</v>
      </c>
      <c r="AA250" s="105">
        <v>214</v>
      </c>
      <c r="AB250" s="107" t="s">
        <v>8</v>
      </c>
      <c r="AC250" s="106">
        <v>44501</v>
      </c>
      <c r="AD250" s="105">
        <v>279</v>
      </c>
      <c r="AE250" s="109"/>
      <c r="AF250" s="120" t="s">
        <v>128</v>
      </c>
      <c r="AG250" s="121"/>
      <c r="AH250" s="38">
        <v>1250</v>
      </c>
      <c r="AI250" s="105" t="s">
        <v>21</v>
      </c>
      <c r="AJ250" s="106">
        <v>44421</v>
      </c>
      <c r="AK250" s="105">
        <v>199</v>
      </c>
      <c r="AL250" s="107" t="s">
        <v>8</v>
      </c>
      <c r="AM250" s="106">
        <v>44479</v>
      </c>
      <c r="AN250" s="105">
        <v>257</v>
      </c>
      <c r="AO250" s="109"/>
      <c r="AP250" s="120" t="s">
        <v>128</v>
      </c>
      <c r="AQ250" s="121"/>
      <c r="AR250" s="38">
        <v>2000</v>
      </c>
      <c r="AS250" s="105" t="s">
        <v>21</v>
      </c>
      <c r="AT250" s="106">
        <v>44356</v>
      </c>
      <c r="AU250" s="105">
        <v>134</v>
      </c>
      <c r="AV250" s="107" t="s">
        <v>8</v>
      </c>
      <c r="AW250" s="106">
        <v>44389</v>
      </c>
      <c r="AX250" s="105">
        <v>167</v>
      </c>
      <c r="AY250" s="108"/>
      <c r="AZ250" s="120" t="s">
        <v>128</v>
      </c>
      <c r="BA250" s="121"/>
      <c r="BB250" s="38">
        <v>3000</v>
      </c>
      <c r="BC250" s="105" t="s">
        <v>21</v>
      </c>
      <c r="BD250" s="106">
        <v>44328</v>
      </c>
      <c r="BE250" s="105">
        <v>106</v>
      </c>
      <c r="BF250" s="107" t="s">
        <v>8</v>
      </c>
      <c r="BG250" s="106">
        <v>44351</v>
      </c>
      <c r="BH250" s="105">
        <v>129</v>
      </c>
    </row>
    <row r="251" spans="1:60" x14ac:dyDescent="0.2">
      <c r="A251" s="3">
        <v>250</v>
      </c>
      <c r="B251" s="73">
        <v>44432</v>
      </c>
      <c r="C251" s="42"/>
      <c r="D251" s="42" t="str">
        <f t="shared" ca="1" si="12"/>
        <v>NA</v>
      </c>
      <c r="E251" s="75" t="str">
        <f t="shared" ca="1" si="11"/>
        <v>NA</v>
      </c>
      <c r="F251" s="70"/>
      <c r="G251" s="72" t="str">
        <f ca="1">IF(B250&lt;TODAY(), AVERAGE(A$9:A251), "NA")</f>
        <v>NA</v>
      </c>
      <c r="H251" s="75" t="str">
        <f ca="1">IF(B250&lt;TODAY(), AVERAGE(E$9:E251), "NA")</f>
        <v>NA</v>
      </c>
      <c r="I251" s="82" t="str">
        <f ca="1">IF(B250&lt;TODAY(), (SUMPRODUCT(A$9:A251,E$9:E251) - G251*SUM(E$9:E251) - H251*SUM(A$9:A251) + (A251-7)*G251*H251)/(SUMPRODUCT(A$9:A251,A$9:A251) - 2*G251*SUM(A$9:A251) + (A251-7)*G251*G251), "NA")</f>
        <v>NA</v>
      </c>
      <c r="J251" s="95" t="str">
        <f t="shared" ca="1" si="10"/>
        <v>NA</v>
      </c>
      <c r="L251" s="125" t="s">
        <v>131</v>
      </c>
      <c r="M251" s="126"/>
      <c r="N251" s="97">
        <v>34.210182263301192</v>
      </c>
      <c r="O251" s="36" t="s">
        <v>22</v>
      </c>
      <c r="P251" s="24">
        <v>44522</v>
      </c>
      <c r="Q251" s="36">
        <v>300</v>
      </c>
      <c r="R251" s="35" t="s">
        <v>9</v>
      </c>
      <c r="S251" s="24">
        <v>44611</v>
      </c>
      <c r="T251" s="36">
        <v>389</v>
      </c>
      <c r="U251" s="48"/>
      <c r="V251" s="125" t="s">
        <v>129</v>
      </c>
      <c r="W251" s="126"/>
      <c r="X251" s="38">
        <v>0</v>
      </c>
      <c r="Y251" s="36" t="s">
        <v>22</v>
      </c>
      <c r="Z251" s="24">
        <v>44550</v>
      </c>
      <c r="AA251" s="36">
        <v>328</v>
      </c>
      <c r="AB251" s="35" t="s">
        <v>9</v>
      </c>
      <c r="AC251" s="24">
        <v>44646</v>
      </c>
      <c r="AD251" s="36">
        <v>424</v>
      </c>
      <c r="AE251" s="48"/>
      <c r="AF251" s="125" t="s">
        <v>129</v>
      </c>
      <c r="AG251" s="126"/>
      <c r="AH251" s="38">
        <v>4</v>
      </c>
      <c r="AI251" s="36" t="s">
        <v>22</v>
      </c>
      <c r="AJ251" s="24">
        <v>44522</v>
      </c>
      <c r="AK251" s="36">
        <v>300</v>
      </c>
      <c r="AL251" s="35" t="s">
        <v>9</v>
      </c>
      <c r="AM251" s="24">
        <v>44611</v>
      </c>
      <c r="AN251" s="36">
        <v>389</v>
      </c>
      <c r="AO251" s="48"/>
      <c r="AP251" s="125" t="s">
        <v>129</v>
      </c>
      <c r="AQ251" s="126"/>
      <c r="AR251" s="38">
        <v>26</v>
      </c>
      <c r="AS251" s="36" t="s">
        <v>22</v>
      </c>
      <c r="AT251" s="24">
        <v>44419</v>
      </c>
      <c r="AU251" s="36">
        <v>197</v>
      </c>
      <c r="AV251" s="35" t="s">
        <v>9</v>
      </c>
      <c r="AW251" s="24">
        <v>44472</v>
      </c>
      <c r="AX251" s="36">
        <v>250</v>
      </c>
      <c r="AZ251" s="125" t="s">
        <v>129</v>
      </c>
      <c r="BA251" s="126"/>
      <c r="BB251" s="38">
        <v>55</v>
      </c>
      <c r="BC251" s="36" t="s">
        <v>22</v>
      </c>
      <c r="BD251" s="24">
        <v>44371</v>
      </c>
      <c r="BE251" s="36">
        <v>149</v>
      </c>
      <c r="BF251" s="35" t="s">
        <v>9</v>
      </c>
      <c r="BG251" s="24">
        <v>44405</v>
      </c>
      <c r="BH251" s="36">
        <v>183</v>
      </c>
    </row>
    <row r="252" spans="1:60" x14ac:dyDescent="0.2">
      <c r="A252" s="3">
        <v>251</v>
      </c>
      <c r="B252" s="73">
        <v>44433</v>
      </c>
      <c r="C252" s="42"/>
      <c r="D252" s="42" t="str">
        <f t="shared" ca="1" si="12"/>
        <v>NA</v>
      </c>
      <c r="E252" s="75" t="str">
        <f t="shared" ca="1" si="11"/>
        <v>NA</v>
      </c>
      <c r="F252" s="70"/>
      <c r="G252" s="72" t="str">
        <f ca="1">IF(B251&lt;TODAY(), AVERAGE(A$9:A252), "NA")</f>
        <v>NA</v>
      </c>
      <c r="H252" s="75" t="str">
        <f ca="1">IF(B251&lt;TODAY(), AVERAGE(E$9:E252), "NA")</f>
        <v>NA</v>
      </c>
      <c r="I252" s="82" t="str">
        <f ca="1">IF(B251&lt;TODAY(), (SUMPRODUCT(A$9:A252,E$9:E252) - G252*SUM(E$9:E252) - H252*SUM(A$9:A252) + (A252-7)*G252*H252)/(SUMPRODUCT(A$9:A252,A$9:A252) - 2*G252*SUM(A$9:A252) + (A252-7)*G252*G252), "NA")</f>
        <v>NA</v>
      </c>
      <c r="J252" s="95" t="str">
        <f t="shared" ca="1" si="10"/>
        <v>NA</v>
      </c>
      <c r="L252" s="122" t="s">
        <v>132</v>
      </c>
      <c r="M252" s="123"/>
      <c r="N252" s="98">
        <v>-208.43409122329228</v>
      </c>
      <c r="O252" s="19" t="s">
        <v>40</v>
      </c>
      <c r="P252" s="25">
        <v>44282</v>
      </c>
      <c r="Q252" s="37">
        <v>60</v>
      </c>
      <c r="R252" s="27" t="s">
        <v>26</v>
      </c>
      <c r="S252" s="25">
        <v>44736</v>
      </c>
      <c r="T252" s="37">
        <v>514</v>
      </c>
      <c r="U252" s="48"/>
      <c r="V252" s="122" t="s">
        <v>133</v>
      </c>
      <c r="W252" s="123"/>
      <c r="X252" s="19">
        <v>1125.763017045454</v>
      </c>
      <c r="Y252" s="19" t="s">
        <v>40</v>
      </c>
      <c r="Z252" s="25">
        <v>44288</v>
      </c>
      <c r="AA252" s="37">
        <v>66</v>
      </c>
      <c r="AB252" s="27" t="s">
        <v>26</v>
      </c>
      <c r="AC252" s="25">
        <v>44799</v>
      </c>
      <c r="AD252" s="37">
        <v>577</v>
      </c>
      <c r="AE252" s="48"/>
      <c r="AF252" s="122" t="s">
        <v>133</v>
      </c>
      <c r="AG252" s="123"/>
      <c r="AH252" s="19">
        <v>1125.763017045454</v>
      </c>
      <c r="AI252" s="19" t="s">
        <v>40</v>
      </c>
      <c r="AJ252" s="25">
        <v>44282</v>
      </c>
      <c r="AK252" s="37">
        <v>60</v>
      </c>
      <c r="AL252" s="27" t="s">
        <v>26</v>
      </c>
      <c r="AM252" s="25">
        <v>44738</v>
      </c>
      <c r="AN252" s="37">
        <v>516</v>
      </c>
      <c r="AO252" s="48"/>
      <c r="AP252" s="122" t="s">
        <v>133</v>
      </c>
      <c r="AQ252" s="123"/>
      <c r="AR252" s="19">
        <v>1125.763017045454</v>
      </c>
      <c r="AS252" s="19" t="s">
        <v>40</v>
      </c>
      <c r="AT252" s="25">
        <v>44265</v>
      </c>
      <c r="AU252" s="37">
        <v>43</v>
      </c>
      <c r="AV252" s="27" t="s">
        <v>26</v>
      </c>
      <c r="AW252" s="25">
        <v>44557</v>
      </c>
      <c r="AX252" s="37">
        <v>335</v>
      </c>
      <c r="AZ252" s="122" t="s">
        <v>133</v>
      </c>
      <c r="BA252" s="123"/>
      <c r="BB252" s="19">
        <v>1125.763017045454</v>
      </c>
      <c r="BC252" s="19" t="s">
        <v>40</v>
      </c>
      <c r="BD252" s="25">
        <v>44262</v>
      </c>
      <c r="BE252" s="37">
        <v>40</v>
      </c>
      <c r="BF252" s="27" t="s">
        <v>26</v>
      </c>
      <c r="BG252" s="25">
        <v>44461</v>
      </c>
      <c r="BH252" s="37">
        <v>239</v>
      </c>
    </row>
    <row r="253" spans="1:60" x14ac:dyDescent="0.2">
      <c r="A253" s="3">
        <v>252</v>
      </c>
      <c r="B253" s="73">
        <v>44434</v>
      </c>
      <c r="C253" s="42"/>
      <c r="D253" s="42" t="str">
        <f t="shared" ca="1" si="12"/>
        <v>NA</v>
      </c>
      <c r="E253" s="75" t="str">
        <f t="shared" ca="1" si="11"/>
        <v>NA</v>
      </c>
      <c r="F253" s="70"/>
      <c r="G253" s="72" t="str">
        <f ca="1">IF(B252&lt;TODAY(), AVERAGE(A$9:A253), "NA")</f>
        <v>NA</v>
      </c>
      <c r="H253" s="75" t="str">
        <f ca="1">IF(B252&lt;TODAY(), AVERAGE(E$9:E253), "NA")</f>
        <v>NA</v>
      </c>
      <c r="I253" s="82" t="str">
        <f ca="1">IF(B252&lt;TODAY(), (SUMPRODUCT(A$9:A253,E$9:E253) - G253*SUM(E$9:E253) - H253*SUM(A$9:A253) + (A253-7)*G253*H253)/(SUMPRODUCT(A$9:A253,A$9:A253) - 2*G253*SUM(A$9:A253) + (A253-7)*G253*G253), "NA")</f>
        <v>NA</v>
      </c>
      <c r="J253" s="95" t="str">
        <f t="shared" ca="1" si="10"/>
        <v>NA</v>
      </c>
      <c r="L253" s="101"/>
      <c r="M253" s="101"/>
      <c r="N253" s="101"/>
      <c r="O253" s="101"/>
      <c r="P253" s="101"/>
      <c r="Q253" s="101"/>
      <c r="R253" s="101"/>
      <c r="S253" s="101"/>
      <c r="T253" s="101"/>
      <c r="U253" s="94"/>
      <c r="W253" s="101"/>
      <c r="X253" s="101"/>
      <c r="Y253" s="101"/>
      <c r="Z253" s="101"/>
      <c r="AA253" s="101"/>
      <c r="AB253" s="101"/>
      <c r="AC253" s="101"/>
      <c r="AD253" s="101"/>
      <c r="AE253" s="101"/>
      <c r="AG253" s="101"/>
      <c r="AH253" s="101"/>
      <c r="AI253" s="101"/>
      <c r="AJ253" s="101"/>
      <c r="AK253" s="101"/>
      <c r="AL253" s="101"/>
      <c r="AM253" s="101"/>
      <c r="AN253" s="101"/>
      <c r="AO253" s="101"/>
      <c r="AQ253" s="60"/>
      <c r="AR253" s="60"/>
      <c r="AS253" s="60"/>
      <c r="AT253" s="60"/>
      <c r="AU253" s="60"/>
      <c r="AV253" s="60"/>
      <c r="AW253" s="60"/>
      <c r="AX253" s="60"/>
      <c r="AY253" s="60"/>
      <c r="BA253" s="60"/>
      <c r="BB253" s="60"/>
      <c r="BC253" s="60"/>
      <c r="BD253" s="60"/>
      <c r="BE253" s="60"/>
      <c r="BF253" s="60"/>
      <c r="BG253" s="60"/>
      <c r="BH253" s="60"/>
    </row>
    <row r="254" spans="1:60" x14ac:dyDescent="0.2">
      <c r="A254" s="3">
        <v>253</v>
      </c>
      <c r="B254" s="73">
        <v>44435</v>
      </c>
      <c r="C254" s="42"/>
      <c r="D254" s="42" t="str">
        <f t="shared" ca="1" si="12"/>
        <v>NA</v>
      </c>
      <c r="E254" s="75" t="str">
        <f t="shared" ca="1" si="11"/>
        <v>NA</v>
      </c>
      <c r="F254" s="70"/>
      <c r="G254" s="72" t="str">
        <f ca="1">IF(B253&lt;TODAY(), AVERAGE(A$9:A254), "NA")</f>
        <v>NA</v>
      </c>
      <c r="H254" s="75" t="str">
        <f ca="1">IF(B253&lt;TODAY(), AVERAGE(E$9:E254), "NA")</f>
        <v>NA</v>
      </c>
      <c r="I254" s="82" t="str">
        <f ca="1">IF(B253&lt;TODAY(), (SUMPRODUCT(A$9:A254,E$9:E254) - G254*SUM(E$9:E254) - H254*SUM(A$9:A254) + (A254-7)*G254*H254)/(SUMPRODUCT(A$9:A254,A$9:A254) - 2*G254*SUM(A$9:A254) + (A254-7)*G254*G254), "NA")</f>
        <v>NA</v>
      </c>
      <c r="J254" s="95" t="str">
        <f t="shared" ca="1" si="10"/>
        <v>NA</v>
      </c>
      <c r="L254" s="127" t="str">
        <f>CONCATENATE("Vaccination schedule based on 7 day average daily doses given as of ", MONTH(N256-1), "/", DAY(N256-1), "/", YEAR(N256-1))</f>
        <v>Vaccination schedule based on 7 day average daily doses given as of 1/24/2021</v>
      </c>
      <c r="M254" s="127"/>
      <c r="N254" s="127"/>
      <c r="O254" s="127"/>
      <c r="P254" s="127"/>
      <c r="Q254" s="127"/>
      <c r="R254" s="127"/>
      <c r="S254" s="127"/>
      <c r="T254" s="127"/>
      <c r="U254" s="90"/>
      <c r="V254" s="127" t="str">
        <f>CONCATENATE("Vaccination schedule based on hitting the predicted average of ", FIXED(1000*X258, -3), " doses per day as of ",  MONTH(N256-1), "/", DAY(N256-1), "/", YEAR(N256-1))</f>
        <v>Vaccination schedule based on hitting the predicted average of 1,075,000 doses per day as of 1/24/2021</v>
      </c>
      <c r="W254" s="127"/>
      <c r="X254" s="127"/>
      <c r="Y254" s="127"/>
      <c r="Z254" s="127"/>
      <c r="AA254" s="127"/>
      <c r="AB254" s="127"/>
      <c r="AC254" s="127"/>
      <c r="AD254" s="127"/>
      <c r="AE254" s="100"/>
      <c r="AF254" s="127" t="str">
        <f>CONCATENATE("Vaccination schedule based on hitting target of ", FIXED(1000*AH258,0), " doses per day")</f>
        <v>Vaccination schedule based on hitting target of 1,250,000 doses per day</v>
      </c>
      <c r="AG254" s="127"/>
      <c r="AH254" s="127"/>
      <c r="AI254" s="127"/>
      <c r="AJ254" s="127"/>
      <c r="AK254" s="127"/>
      <c r="AL254" s="127"/>
      <c r="AM254" s="127"/>
      <c r="AN254" s="127"/>
      <c r="AO254" s="100"/>
      <c r="AP254" s="127" t="str">
        <f>CONCATENATE("Vaccination schedule based on hitting target of ", FIXED(1000*AR258,0), " doses per day")</f>
        <v>Vaccination schedule based on hitting target of 2,000,000 doses per day</v>
      </c>
      <c r="AQ254" s="127"/>
      <c r="AR254" s="127"/>
      <c r="AS254" s="127"/>
      <c r="AT254" s="127"/>
      <c r="AU254" s="127"/>
      <c r="AV254" s="127"/>
      <c r="AW254" s="127"/>
      <c r="AX254" s="127"/>
      <c r="AZ254" s="127" t="str">
        <f>CONCATENATE("Vaccination schedule based on hitting target of ", FIXED(1000*BB258,0), " doses per day")</f>
        <v>Vaccination schedule based on hitting target of 3,000,000 doses per day</v>
      </c>
      <c r="BA254" s="127"/>
      <c r="BB254" s="127"/>
      <c r="BC254" s="127"/>
      <c r="BD254" s="127"/>
      <c r="BE254" s="127"/>
      <c r="BF254" s="127"/>
      <c r="BG254" s="127"/>
      <c r="BH254" s="127"/>
    </row>
    <row r="255" spans="1:60" x14ac:dyDescent="0.2">
      <c r="A255" s="3">
        <v>254</v>
      </c>
      <c r="B255" s="73">
        <v>44436</v>
      </c>
      <c r="C255" s="42"/>
      <c r="D255" s="42" t="str">
        <f t="shared" ca="1" si="12"/>
        <v>NA</v>
      </c>
      <c r="E255" s="75" t="str">
        <f t="shared" ca="1" si="11"/>
        <v>NA</v>
      </c>
      <c r="F255" s="70"/>
      <c r="G255" s="72" t="str">
        <f ca="1">IF(B254&lt;TODAY(), AVERAGE(A$9:A255), "NA")</f>
        <v>NA</v>
      </c>
      <c r="H255" s="75" t="str">
        <f ca="1">IF(B254&lt;TODAY(), AVERAGE(E$9:E255), "NA")</f>
        <v>NA</v>
      </c>
      <c r="I255" s="82" t="str">
        <f ca="1">IF(B254&lt;TODAY(), (SUMPRODUCT(A$9:A255,E$9:E255) - G255*SUM(E$9:E255) - H255*SUM(A$9:A255) + (A255-7)*G255*H255)/(SUMPRODUCT(A$9:A255,A$9:A255) - 2*G255*SUM(A$9:A255) + (A255-7)*G255*G255), "NA")</f>
        <v>NA</v>
      </c>
      <c r="J255" s="95" t="str">
        <f t="shared" ca="1" si="10"/>
        <v>NA</v>
      </c>
      <c r="L255" s="134" t="s">
        <v>36</v>
      </c>
      <c r="M255" s="135"/>
      <c r="N255" s="136"/>
      <c r="O255" s="31" t="s">
        <v>7</v>
      </c>
      <c r="P255" s="32" t="s">
        <v>17</v>
      </c>
      <c r="Q255" s="33" t="s">
        <v>18</v>
      </c>
      <c r="R255" s="31" t="s">
        <v>7</v>
      </c>
      <c r="S255" s="32" t="s">
        <v>17</v>
      </c>
      <c r="T255" s="33" t="s">
        <v>18</v>
      </c>
      <c r="U255" s="48"/>
      <c r="V255" s="128" t="s">
        <v>36</v>
      </c>
      <c r="W255" s="129"/>
      <c r="X255" s="130"/>
      <c r="Y255" s="33" t="s">
        <v>7</v>
      </c>
      <c r="Z255" s="32" t="s">
        <v>17</v>
      </c>
      <c r="AA255" s="33" t="s">
        <v>18</v>
      </c>
      <c r="AB255" s="31" t="s">
        <v>7</v>
      </c>
      <c r="AC255" s="32" t="s">
        <v>17</v>
      </c>
      <c r="AD255" s="33" t="s">
        <v>18</v>
      </c>
      <c r="AE255" s="48"/>
      <c r="AF255" s="128" t="s">
        <v>36</v>
      </c>
      <c r="AG255" s="129"/>
      <c r="AH255" s="130"/>
      <c r="AI255" s="33" t="s">
        <v>7</v>
      </c>
      <c r="AJ255" s="32" t="s">
        <v>17</v>
      </c>
      <c r="AK255" s="33" t="s">
        <v>18</v>
      </c>
      <c r="AL255" s="31" t="s">
        <v>7</v>
      </c>
      <c r="AM255" s="32" t="s">
        <v>17</v>
      </c>
      <c r="AN255" s="33" t="s">
        <v>18</v>
      </c>
      <c r="AO255" s="48"/>
      <c r="AP255" s="128" t="s">
        <v>36</v>
      </c>
      <c r="AQ255" s="129"/>
      <c r="AR255" s="130"/>
      <c r="AS255" s="33" t="s">
        <v>7</v>
      </c>
      <c r="AT255" s="32" t="s">
        <v>17</v>
      </c>
      <c r="AU255" s="33" t="s">
        <v>18</v>
      </c>
      <c r="AV255" s="31" t="s">
        <v>7</v>
      </c>
      <c r="AW255" s="32" t="s">
        <v>17</v>
      </c>
      <c r="AX255" s="33" t="s">
        <v>18</v>
      </c>
      <c r="AZ255" s="128" t="s">
        <v>36</v>
      </c>
      <c r="BA255" s="129"/>
      <c r="BB255" s="130"/>
      <c r="BC255" s="33" t="s">
        <v>7</v>
      </c>
      <c r="BD255" s="32" t="s">
        <v>17</v>
      </c>
      <c r="BE255" s="33" t="s">
        <v>18</v>
      </c>
      <c r="BF255" s="31" t="s">
        <v>7</v>
      </c>
      <c r="BG255" s="32" t="s">
        <v>17</v>
      </c>
      <c r="BH255" s="33" t="s">
        <v>18</v>
      </c>
    </row>
    <row r="256" spans="1:60" x14ac:dyDescent="0.2">
      <c r="A256" s="3">
        <v>255</v>
      </c>
      <c r="B256" s="73">
        <v>44437</v>
      </c>
      <c r="C256" s="42"/>
      <c r="D256" s="42" t="str">
        <f t="shared" ca="1" si="12"/>
        <v>NA</v>
      </c>
      <c r="E256" s="75" t="str">
        <f t="shared" ca="1" si="11"/>
        <v>NA</v>
      </c>
      <c r="F256" s="70"/>
      <c r="G256" s="72" t="str">
        <f ca="1">IF(B255&lt;TODAY(), AVERAGE(A$9:A256), "NA")</f>
        <v>NA</v>
      </c>
      <c r="H256" s="75" t="str">
        <f ca="1">IF(B255&lt;TODAY(), AVERAGE(E$9:E256), "NA")</f>
        <v>NA</v>
      </c>
      <c r="I256" s="82" t="str">
        <f ca="1">IF(B255&lt;TODAY(), (SUMPRODUCT(A$9:A256,E$9:E256) - G256*SUM(E$9:E256) - H256*SUM(A$9:A256) + (A256-7)*G256*H256)/(SUMPRODUCT(A$9:A256,A$9:A256) - 2*G256*SUM(A$9:A256) + (A256-7)*G256*G256), "NA")</f>
        <v>NA</v>
      </c>
      <c r="J256" s="95" t="str">
        <f t="shared" ca="1" si="10"/>
        <v>NA</v>
      </c>
      <c r="L256" s="131" t="s">
        <v>3</v>
      </c>
      <c r="M256" s="132"/>
      <c r="N256" s="28">
        <v>44221</v>
      </c>
      <c r="O256" s="99" t="s">
        <v>38</v>
      </c>
      <c r="P256" s="26">
        <v>44252</v>
      </c>
      <c r="Q256" s="34">
        <v>31</v>
      </c>
      <c r="R256" s="52" t="s">
        <v>39</v>
      </c>
      <c r="S256" s="26">
        <v>44274</v>
      </c>
      <c r="T256" s="34">
        <v>53</v>
      </c>
      <c r="U256" s="48"/>
      <c r="V256" s="131" t="s">
        <v>3</v>
      </c>
      <c r="W256" s="132"/>
      <c r="X256" s="28">
        <v>44221</v>
      </c>
      <c r="Y256" s="99" t="s">
        <v>38</v>
      </c>
      <c r="Z256" s="26">
        <v>44255</v>
      </c>
      <c r="AA256" s="34">
        <v>34</v>
      </c>
      <c r="AB256" s="52" t="s">
        <v>39</v>
      </c>
      <c r="AC256" s="26">
        <v>44276</v>
      </c>
      <c r="AD256" s="34">
        <v>55</v>
      </c>
      <c r="AE256" s="48"/>
      <c r="AF256" s="131" t="s">
        <v>3</v>
      </c>
      <c r="AG256" s="132"/>
      <c r="AH256" s="28">
        <v>44221</v>
      </c>
      <c r="AI256" s="99" t="s">
        <v>38</v>
      </c>
      <c r="AJ256" s="26">
        <v>44252</v>
      </c>
      <c r="AK256" s="34">
        <v>31</v>
      </c>
      <c r="AL256" s="52" t="s">
        <v>39</v>
      </c>
      <c r="AM256" s="26">
        <v>44268</v>
      </c>
      <c r="AN256" s="34">
        <v>47</v>
      </c>
      <c r="AO256" s="48"/>
      <c r="AP256" s="131" t="s">
        <v>3</v>
      </c>
      <c r="AQ256" s="132"/>
      <c r="AR256" s="28">
        <v>44221</v>
      </c>
      <c r="AS256" s="99" t="s">
        <v>38</v>
      </c>
      <c r="AT256" s="26">
        <v>44252</v>
      </c>
      <c r="AU256" s="34">
        <v>31</v>
      </c>
      <c r="AV256" s="52" t="s">
        <v>39</v>
      </c>
      <c r="AW256" s="26">
        <v>44261</v>
      </c>
      <c r="AX256" s="34">
        <v>40</v>
      </c>
      <c r="AZ256" s="131" t="s">
        <v>3</v>
      </c>
      <c r="BA256" s="132"/>
      <c r="BB256" s="28">
        <v>44221</v>
      </c>
      <c r="BC256" s="99" t="s">
        <v>38</v>
      </c>
      <c r="BD256" s="26">
        <v>44252</v>
      </c>
      <c r="BE256" s="34">
        <v>31</v>
      </c>
      <c r="BF256" s="52" t="s">
        <v>39</v>
      </c>
      <c r="BG256" s="26">
        <v>44261</v>
      </c>
      <c r="BH256" s="34">
        <v>40</v>
      </c>
    </row>
    <row r="257" spans="1:60" x14ac:dyDescent="0.2">
      <c r="A257" s="3">
        <v>256</v>
      </c>
      <c r="B257" s="73">
        <v>44438</v>
      </c>
      <c r="C257" s="42"/>
      <c r="D257" s="42" t="str">
        <f t="shared" ca="1" si="12"/>
        <v>NA</v>
      </c>
      <c r="E257" s="75" t="str">
        <f t="shared" ca="1" si="11"/>
        <v>NA</v>
      </c>
      <c r="F257" s="70"/>
      <c r="G257" s="72" t="str">
        <f ca="1">IF(B256&lt;TODAY(), AVERAGE(A$9:A257), "NA")</f>
        <v>NA</v>
      </c>
      <c r="H257" s="75" t="str">
        <f ca="1">IF(B256&lt;TODAY(), AVERAGE(E$9:E257), "NA")</f>
        <v>NA</v>
      </c>
      <c r="I257" s="82" t="str">
        <f ca="1">IF(B256&lt;TODAY(), (SUMPRODUCT(A$9:A257,E$9:E257) - G257*SUM(E$9:E257) - H257*SUM(A$9:A257) + (A257-7)*G257*H257)/(SUMPRODUCT(A$9:A257,A$9:A257) - 2*G257*SUM(A$9:A257) + (A257-7)*G257*G257), "NA")</f>
        <v>NA</v>
      </c>
      <c r="J257" s="95" t="str">
        <f t="shared" ca="1" si="10"/>
        <v>NA</v>
      </c>
      <c r="L257" s="125" t="s">
        <v>19</v>
      </c>
      <c r="M257" s="126"/>
      <c r="N257" s="29">
        <v>1155.9532857142856</v>
      </c>
      <c r="O257" s="36" t="s">
        <v>20</v>
      </c>
      <c r="P257" s="24">
        <v>44326</v>
      </c>
      <c r="Q257" s="36">
        <v>105</v>
      </c>
      <c r="R257" s="35" t="s">
        <v>10</v>
      </c>
      <c r="S257" s="24">
        <v>44352</v>
      </c>
      <c r="T257" s="36">
        <v>131</v>
      </c>
      <c r="U257" s="48"/>
      <c r="V257" s="125" t="s">
        <v>19</v>
      </c>
      <c r="W257" s="126"/>
      <c r="X257" s="29">
        <v>1155.9532857142856</v>
      </c>
      <c r="Y257" s="36" t="s">
        <v>20</v>
      </c>
      <c r="Z257" s="24">
        <v>44331</v>
      </c>
      <c r="AA257" s="36">
        <v>110</v>
      </c>
      <c r="AB257" s="35" t="s">
        <v>10</v>
      </c>
      <c r="AC257" s="24">
        <v>44369</v>
      </c>
      <c r="AD257" s="36">
        <v>148</v>
      </c>
      <c r="AE257" s="48"/>
      <c r="AF257" s="125" t="s">
        <v>19</v>
      </c>
      <c r="AG257" s="126"/>
      <c r="AH257" s="29">
        <v>1155.9532857142856</v>
      </c>
      <c r="AI257" s="36" t="s">
        <v>20</v>
      </c>
      <c r="AJ257" s="24">
        <v>44319</v>
      </c>
      <c r="AK257" s="36">
        <v>98</v>
      </c>
      <c r="AL257" s="35" t="s">
        <v>10</v>
      </c>
      <c r="AM257" s="24">
        <v>44343</v>
      </c>
      <c r="AN257" s="36">
        <v>122</v>
      </c>
      <c r="AO257" s="48"/>
      <c r="AP257" s="125" t="s">
        <v>19</v>
      </c>
      <c r="AQ257" s="126"/>
      <c r="AR257" s="29">
        <v>1155.9532857142856</v>
      </c>
      <c r="AS257" s="36" t="s">
        <v>20</v>
      </c>
      <c r="AT257" s="24">
        <v>44289</v>
      </c>
      <c r="AU257" s="36">
        <v>68</v>
      </c>
      <c r="AV257" s="35" t="s">
        <v>10</v>
      </c>
      <c r="AW257" s="24">
        <v>44310</v>
      </c>
      <c r="AX257" s="36">
        <v>89</v>
      </c>
      <c r="AZ257" s="125" t="s">
        <v>19</v>
      </c>
      <c r="BA257" s="126"/>
      <c r="BB257" s="29">
        <v>1155.9532857142856</v>
      </c>
      <c r="BC257" s="36" t="s">
        <v>20</v>
      </c>
      <c r="BD257" s="24">
        <v>44286</v>
      </c>
      <c r="BE257" s="36">
        <v>65</v>
      </c>
      <c r="BF257" s="35" t="s">
        <v>10</v>
      </c>
      <c r="BG257" s="24">
        <v>44297</v>
      </c>
      <c r="BH257" s="36">
        <v>76</v>
      </c>
    </row>
    <row r="258" spans="1:60" x14ac:dyDescent="0.2">
      <c r="A258" s="3">
        <v>257</v>
      </c>
      <c r="B258" s="73">
        <v>44439</v>
      </c>
      <c r="C258" s="42"/>
      <c r="D258" s="42" t="str">
        <f t="shared" ca="1" si="12"/>
        <v>NA</v>
      </c>
      <c r="E258" s="75" t="str">
        <f t="shared" ca="1" si="11"/>
        <v>NA</v>
      </c>
      <c r="F258" s="70"/>
      <c r="G258" s="72" t="str">
        <f ca="1">IF(B257&lt;TODAY(), AVERAGE(A$9:A258), "NA")</f>
        <v>NA</v>
      </c>
      <c r="H258" s="75" t="str">
        <f ca="1">IF(B257&lt;TODAY(), AVERAGE(E$9:E258), "NA")</f>
        <v>NA</v>
      </c>
      <c r="I258" s="82" t="str">
        <f ca="1">IF(B257&lt;TODAY(), (SUMPRODUCT(A$9:A258,E$9:E258) - G258*SUM(E$9:E258) - H258*SUM(A$9:A258) + (A258-7)*G258*H258)/(SUMPRODUCT(A$9:A258,A$9:A258) - 2*G258*SUM(A$9:A258) + (A258-7)*G258*G258), "NA")</f>
        <v>NA</v>
      </c>
      <c r="J258" s="95" t="str">
        <f t="shared" ca="1" si="10"/>
        <v>NA</v>
      </c>
      <c r="L258" s="120" t="s">
        <v>130</v>
      </c>
      <c r="M258" s="121"/>
      <c r="N258" s="38">
        <v>38</v>
      </c>
      <c r="O258" s="105" t="s">
        <v>21</v>
      </c>
      <c r="P258" s="106">
        <v>44433</v>
      </c>
      <c r="Q258" s="105">
        <v>212</v>
      </c>
      <c r="R258" s="107" t="s">
        <v>8</v>
      </c>
      <c r="S258" s="106">
        <v>44492</v>
      </c>
      <c r="T258" s="105">
        <v>271</v>
      </c>
      <c r="U258" s="109"/>
      <c r="V258" s="120" t="s">
        <v>128</v>
      </c>
      <c r="W258" s="121"/>
      <c r="X258" s="38">
        <v>1075.4209844470045</v>
      </c>
      <c r="Y258" s="105" t="s">
        <v>21</v>
      </c>
      <c r="Z258" s="106">
        <v>44443</v>
      </c>
      <c r="AA258" s="105">
        <v>222</v>
      </c>
      <c r="AB258" s="107" t="s">
        <v>8</v>
      </c>
      <c r="AC258" s="106">
        <v>44519</v>
      </c>
      <c r="AD258" s="105">
        <v>298</v>
      </c>
      <c r="AE258" s="109"/>
      <c r="AF258" s="120" t="s">
        <v>128</v>
      </c>
      <c r="AG258" s="121"/>
      <c r="AH258" s="38">
        <v>1250</v>
      </c>
      <c r="AI258" s="105" t="s">
        <v>21</v>
      </c>
      <c r="AJ258" s="106">
        <v>44421</v>
      </c>
      <c r="AK258" s="105">
        <v>200</v>
      </c>
      <c r="AL258" s="107" t="s">
        <v>8</v>
      </c>
      <c r="AM258" s="106">
        <v>44479</v>
      </c>
      <c r="AN258" s="105">
        <v>258</v>
      </c>
      <c r="AO258" s="109"/>
      <c r="AP258" s="120" t="s">
        <v>128</v>
      </c>
      <c r="AQ258" s="121"/>
      <c r="AR258" s="38">
        <v>2000</v>
      </c>
      <c r="AS258" s="105" t="s">
        <v>21</v>
      </c>
      <c r="AT258" s="106">
        <v>44356</v>
      </c>
      <c r="AU258" s="105">
        <v>135</v>
      </c>
      <c r="AV258" s="107" t="s">
        <v>8</v>
      </c>
      <c r="AW258" s="106">
        <v>44389</v>
      </c>
      <c r="AX258" s="105">
        <v>168</v>
      </c>
      <c r="AY258" s="108"/>
      <c r="AZ258" s="120" t="s">
        <v>128</v>
      </c>
      <c r="BA258" s="121"/>
      <c r="BB258" s="38">
        <v>3000</v>
      </c>
      <c r="BC258" s="105" t="s">
        <v>21</v>
      </c>
      <c r="BD258" s="106">
        <v>44328</v>
      </c>
      <c r="BE258" s="105">
        <v>107</v>
      </c>
      <c r="BF258" s="107" t="s">
        <v>8</v>
      </c>
      <c r="BG258" s="106">
        <v>44352</v>
      </c>
      <c r="BH258" s="105">
        <v>131</v>
      </c>
    </row>
    <row r="259" spans="1:60" x14ac:dyDescent="0.2">
      <c r="A259" s="3">
        <v>258</v>
      </c>
      <c r="B259" s="73">
        <v>44440</v>
      </c>
      <c r="C259" s="42"/>
      <c r="D259" s="42" t="str">
        <f t="shared" ca="1" si="12"/>
        <v>NA</v>
      </c>
      <c r="E259" s="75" t="str">
        <f t="shared" ca="1" si="11"/>
        <v>NA</v>
      </c>
      <c r="F259" s="70"/>
      <c r="G259" s="72" t="str">
        <f ca="1">IF(B258&lt;TODAY(), AVERAGE(A$9:A259), "NA")</f>
        <v>NA</v>
      </c>
      <c r="H259" s="75" t="str">
        <f ca="1">IF(B258&lt;TODAY(), AVERAGE(E$9:E259), "NA")</f>
        <v>NA</v>
      </c>
      <c r="I259" s="82" t="str">
        <f ca="1">IF(B258&lt;TODAY(), (SUMPRODUCT(A$9:A259,E$9:E259) - G259*SUM(E$9:E259) - H259*SUM(A$9:A259) + (A259-7)*G259*H259)/(SUMPRODUCT(A$9:A259,A$9:A259) - 2*G259*SUM(A$9:A259) + (A259-7)*G259*G259), "NA")</f>
        <v>NA</v>
      </c>
      <c r="J259" s="95" t="str">
        <f t="shared" ca="1" si="10"/>
        <v>NA</v>
      </c>
      <c r="L259" s="125" t="s">
        <v>131</v>
      </c>
      <c r="M259" s="126"/>
      <c r="N259" s="97">
        <v>33.40358974654378</v>
      </c>
      <c r="O259" s="36" t="s">
        <v>22</v>
      </c>
      <c r="P259" s="24">
        <v>44539</v>
      </c>
      <c r="Q259" s="36">
        <v>318</v>
      </c>
      <c r="R259" s="35" t="s">
        <v>9</v>
      </c>
      <c r="S259" s="24">
        <v>44633</v>
      </c>
      <c r="T259" s="36">
        <v>412</v>
      </c>
      <c r="U259" s="48"/>
      <c r="V259" s="125" t="s">
        <v>129</v>
      </c>
      <c r="W259" s="126"/>
      <c r="X259" s="38">
        <v>0</v>
      </c>
      <c r="Y259" s="36" t="s">
        <v>22</v>
      </c>
      <c r="Z259" s="24">
        <v>44569</v>
      </c>
      <c r="AA259" s="36">
        <v>348</v>
      </c>
      <c r="AB259" s="35" t="s">
        <v>9</v>
      </c>
      <c r="AC259" s="24">
        <v>44671</v>
      </c>
      <c r="AD259" s="36">
        <v>450</v>
      </c>
      <c r="AE259" s="48"/>
      <c r="AF259" s="125" t="s">
        <v>129</v>
      </c>
      <c r="AG259" s="126"/>
      <c r="AH259" s="38">
        <v>6</v>
      </c>
      <c r="AI259" s="36" t="s">
        <v>22</v>
      </c>
      <c r="AJ259" s="24">
        <v>44522</v>
      </c>
      <c r="AK259" s="36">
        <v>301</v>
      </c>
      <c r="AL259" s="35" t="s">
        <v>9</v>
      </c>
      <c r="AM259" s="24">
        <v>44611</v>
      </c>
      <c r="AN259" s="36">
        <v>390</v>
      </c>
      <c r="AO259" s="48"/>
      <c r="AP259" s="125" t="s">
        <v>129</v>
      </c>
      <c r="AQ259" s="126"/>
      <c r="AR259" s="38">
        <v>28</v>
      </c>
      <c r="AS259" s="36" t="s">
        <v>22</v>
      </c>
      <c r="AT259" s="24">
        <v>44419</v>
      </c>
      <c r="AU259" s="36">
        <v>198</v>
      </c>
      <c r="AV259" s="35" t="s">
        <v>9</v>
      </c>
      <c r="AW259" s="24">
        <v>44472</v>
      </c>
      <c r="AX259" s="36">
        <v>251</v>
      </c>
      <c r="AZ259" s="125" t="s">
        <v>129</v>
      </c>
      <c r="BA259" s="126"/>
      <c r="BB259" s="38">
        <v>58</v>
      </c>
      <c r="BC259" s="36" t="s">
        <v>22</v>
      </c>
      <c r="BD259" s="24">
        <v>44371</v>
      </c>
      <c r="BE259" s="36">
        <v>150</v>
      </c>
      <c r="BF259" s="35" t="s">
        <v>9</v>
      </c>
      <c r="BG259" s="24">
        <v>44406</v>
      </c>
      <c r="BH259" s="36">
        <v>185</v>
      </c>
    </row>
    <row r="260" spans="1:60" x14ac:dyDescent="0.2">
      <c r="A260" s="3">
        <v>259</v>
      </c>
      <c r="B260" s="73">
        <v>44441</v>
      </c>
      <c r="C260" s="42"/>
      <c r="D260" s="42" t="str">
        <f t="shared" ca="1" si="12"/>
        <v>NA</v>
      </c>
      <c r="E260" s="75" t="str">
        <f t="shared" ca="1" si="11"/>
        <v>NA</v>
      </c>
      <c r="F260" s="70"/>
      <c r="G260" s="72" t="str">
        <f ca="1">IF(B259&lt;TODAY(), AVERAGE(A$9:A260), "NA")</f>
        <v>NA</v>
      </c>
      <c r="H260" s="75" t="str">
        <f ca="1">IF(B259&lt;TODAY(), AVERAGE(E$9:E260), "NA")</f>
        <v>NA</v>
      </c>
      <c r="I260" s="82" t="str">
        <f ca="1">IF(B259&lt;TODAY(), (SUMPRODUCT(A$9:A260,E$9:E260) - G260*SUM(E$9:E260) - H260*SUM(A$9:A260) + (A260-7)*G260*H260)/(SUMPRODUCT(A$9:A260,A$9:A260) - 2*G260*SUM(A$9:A260) + (A260-7)*G260*G260), "NA")</f>
        <v>NA</v>
      </c>
      <c r="J260" s="95" t="str">
        <f t="shared" ref="J260:J323" ca="1" si="13">IF(B259&lt;TODAY(), H260-I260*G260, "NA")</f>
        <v>NA</v>
      </c>
      <c r="L260" s="122" t="s">
        <v>132</v>
      </c>
      <c r="M260" s="123"/>
      <c r="N260" s="98">
        <v>-193.91542592165911</v>
      </c>
      <c r="O260" s="19" t="s">
        <v>40</v>
      </c>
      <c r="P260" s="25">
        <v>44287</v>
      </c>
      <c r="Q260" s="37">
        <v>66</v>
      </c>
      <c r="R260" s="27" t="s">
        <v>26</v>
      </c>
      <c r="S260" s="25">
        <v>44776</v>
      </c>
      <c r="T260" s="37">
        <v>555</v>
      </c>
      <c r="U260" s="48"/>
      <c r="V260" s="122" t="s">
        <v>133</v>
      </c>
      <c r="W260" s="123"/>
      <c r="X260" s="19">
        <v>1075.4209844470045</v>
      </c>
      <c r="Y260" s="19" t="s">
        <v>40</v>
      </c>
      <c r="Z260" s="25">
        <v>44292</v>
      </c>
      <c r="AA260" s="37">
        <v>71</v>
      </c>
      <c r="AB260" s="27" t="s">
        <v>26</v>
      </c>
      <c r="AC260" s="25">
        <v>44819</v>
      </c>
      <c r="AD260" s="37">
        <v>598</v>
      </c>
      <c r="AE260" s="48"/>
      <c r="AF260" s="122" t="s">
        <v>133</v>
      </c>
      <c r="AG260" s="123"/>
      <c r="AH260" s="19">
        <v>1075.4209844470045</v>
      </c>
      <c r="AI260" s="19" t="s">
        <v>40</v>
      </c>
      <c r="AJ260" s="25">
        <v>44282</v>
      </c>
      <c r="AK260" s="37">
        <v>61</v>
      </c>
      <c r="AL260" s="27" t="s">
        <v>26</v>
      </c>
      <c r="AM260" s="25">
        <v>44738</v>
      </c>
      <c r="AN260" s="37">
        <v>517</v>
      </c>
      <c r="AO260" s="48"/>
      <c r="AP260" s="122" t="s">
        <v>133</v>
      </c>
      <c r="AQ260" s="123"/>
      <c r="AR260" s="19">
        <v>1075.4209844470045</v>
      </c>
      <c r="AS260" s="19" t="s">
        <v>40</v>
      </c>
      <c r="AT260" s="25">
        <v>44265</v>
      </c>
      <c r="AU260" s="37">
        <v>44</v>
      </c>
      <c r="AV260" s="27" t="s">
        <v>26</v>
      </c>
      <c r="AW260" s="25">
        <v>44557</v>
      </c>
      <c r="AX260" s="37">
        <v>336</v>
      </c>
      <c r="AZ260" s="122" t="s">
        <v>133</v>
      </c>
      <c r="BA260" s="123"/>
      <c r="BB260" s="19">
        <v>1075.4209844470045</v>
      </c>
      <c r="BC260" s="19" t="s">
        <v>40</v>
      </c>
      <c r="BD260" s="25">
        <v>44263</v>
      </c>
      <c r="BE260" s="37">
        <v>42</v>
      </c>
      <c r="BF260" s="27" t="s">
        <v>26</v>
      </c>
      <c r="BG260" s="25">
        <v>44462</v>
      </c>
      <c r="BH260" s="37">
        <v>241</v>
      </c>
    </row>
    <row r="261" spans="1:60" x14ac:dyDescent="0.2">
      <c r="A261" s="3">
        <v>260</v>
      </c>
      <c r="B261" s="73">
        <v>44442</v>
      </c>
      <c r="C261" s="42"/>
      <c r="D261" s="42" t="str">
        <f t="shared" ca="1" si="12"/>
        <v>NA</v>
      </c>
      <c r="E261" s="75" t="str">
        <f t="shared" ca="1" si="11"/>
        <v>NA</v>
      </c>
      <c r="F261" s="70"/>
      <c r="G261" s="72" t="str">
        <f ca="1">IF(B260&lt;TODAY(), AVERAGE(A$9:A261), "NA")</f>
        <v>NA</v>
      </c>
      <c r="H261" s="75" t="str">
        <f ca="1">IF(B260&lt;TODAY(), AVERAGE(E$9:E261), "NA")</f>
        <v>NA</v>
      </c>
      <c r="I261" s="82" t="str">
        <f ca="1">IF(B260&lt;TODAY(), (SUMPRODUCT(A$9:A261,E$9:E261) - G261*SUM(E$9:E261) - H261*SUM(A$9:A261) + (A261-7)*G261*H261)/(SUMPRODUCT(A$9:A261,A$9:A261) - 2*G261*SUM(A$9:A261) + (A261-7)*G261*G261), "NA")</f>
        <v>NA</v>
      </c>
      <c r="J261" s="95" t="str">
        <f t="shared" ca="1" si="13"/>
        <v>NA</v>
      </c>
      <c r="L261" s="101"/>
      <c r="M261" s="101"/>
      <c r="N261" s="101"/>
      <c r="O261" s="101"/>
      <c r="P261" s="101"/>
      <c r="Q261" s="101"/>
      <c r="R261" s="101"/>
      <c r="S261" s="101"/>
      <c r="T261" s="101"/>
      <c r="U261" s="94"/>
      <c r="W261" s="101"/>
      <c r="X261" s="101"/>
      <c r="Y261" s="101"/>
      <c r="Z261" s="101"/>
      <c r="AA261" s="101"/>
      <c r="AB261" s="101"/>
      <c r="AC261" s="101"/>
      <c r="AD261" s="101"/>
      <c r="AE261" s="101"/>
      <c r="AG261" s="101"/>
      <c r="AH261" s="101"/>
      <c r="AI261" s="101"/>
      <c r="AJ261" s="101"/>
      <c r="AK261" s="101"/>
      <c r="AL261" s="101"/>
      <c r="AM261" s="101"/>
      <c r="AN261" s="101"/>
      <c r="AO261" s="101"/>
      <c r="AQ261" s="60"/>
      <c r="AR261" s="60"/>
      <c r="AS261" s="60"/>
      <c r="AT261" s="60"/>
      <c r="AU261" s="60"/>
      <c r="AV261" s="60"/>
      <c r="AW261" s="60"/>
      <c r="AX261" s="60"/>
      <c r="AY261" s="60"/>
      <c r="BA261" s="60"/>
      <c r="BB261" s="60"/>
      <c r="BC261" s="60"/>
      <c r="BD261" s="60"/>
      <c r="BE261" s="60"/>
      <c r="BF261" s="60"/>
      <c r="BG261" s="60"/>
      <c r="BH261" s="60"/>
    </row>
    <row r="262" spans="1:60" x14ac:dyDescent="0.2">
      <c r="A262" s="3">
        <v>261</v>
      </c>
      <c r="B262" s="73">
        <v>44443</v>
      </c>
      <c r="C262" s="42"/>
      <c r="D262" s="42" t="str">
        <f t="shared" ca="1" si="12"/>
        <v>NA</v>
      </c>
      <c r="E262" s="75" t="str">
        <f t="shared" ca="1" si="11"/>
        <v>NA</v>
      </c>
      <c r="F262" s="70"/>
      <c r="G262" s="72" t="str">
        <f ca="1">IF(B261&lt;TODAY(), AVERAGE(A$9:A262), "NA")</f>
        <v>NA</v>
      </c>
      <c r="H262" s="75" t="str">
        <f ca="1">IF(B261&lt;TODAY(), AVERAGE(E$9:E262), "NA")</f>
        <v>NA</v>
      </c>
      <c r="I262" s="82" t="str">
        <f ca="1">IF(B261&lt;TODAY(), (SUMPRODUCT(A$9:A262,E$9:E262) - G262*SUM(E$9:E262) - H262*SUM(A$9:A262) + (A262-7)*G262*H262)/(SUMPRODUCT(A$9:A262,A$9:A262) - 2*G262*SUM(A$9:A262) + (A262-7)*G262*G262), "NA")</f>
        <v>NA</v>
      </c>
      <c r="J262" s="95" t="str">
        <f t="shared" ca="1" si="13"/>
        <v>NA</v>
      </c>
      <c r="L262" s="127" t="str">
        <f>CONCATENATE("Vaccination schedule based on 7 day average daily doses given as of ", MONTH(N264-1), "/", DAY(N264-1), "/", YEAR(N264-1))</f>
        <v>Vaccination schedule based on 7 day average daily doses given as of 1/23/2021</v>
      </c>
      <c r="M262" s="127"/>
      <c r="N262" s="127"/>
      <c r="O262" s="127"/>
      <c r="P262" s="127"/>
      <c r="Q262" s="127"/>
      <c r="R262" s="127"/>
      <c r="S262" s="127"/>
      <c r="T262" s="127"/>
      <c r="U262" s="90"/>
      <c r="V262" s="127" t="str">
        <f>CONCATENATE("Vaccination schedule based on hitting the predicted average of ", FIXED(1000*X266, -3), " doses per day as of ",  MONTH(N264-1), "/", DAY(N264-1), "/", YEAR(N264-1))</f>
        <v>Vaccination schedule based on hitting the predicted average of 1,031,000 doses per day as of 1/23/2021</v>
      </c>
      <c r="W262" s="127"/>
      <c r="X262" s="127"/>
      <c r="Y262" s="127"/>
      <c r="Z262" s="127"/>
      <c r="AA262" s="127"/>
      <c r="AB262" s="127"/>
      <c r="AC262" s="127"/>
      <c r="AD262" s="127"/>
      <c r="AE262" s="100"/>
      <c r="AF262" s="127" t="str">
        <f>CONCATENATE("Vaccination schedule based on hitting target of ", FIXED(1000*AH266,0), " doses per day")</f>
        <v>Vaccination schedule based on hitting target of 1,250,000 doses per day</v>
      </c>
      <c r="AG262" s="127"/>
      <c r="AH262" s="127"/>
      <c r="AI262" s="127"/>
      <c r="AJ262" s="127"/>
      <c r="AK262" s="127"/>
      <c r="AL262" s="127"/>
      <c r="AM262" s="127"/>
      <c r="AN262" s="127"/>
      <c r="AO262" s="100"/>
      <c r="AP262" s="127" t="str">
        <f>CONCATENATE("Vaccination schedule based on hitting target of ", FIXED(1000*AR266,0), " doses per day")</f>
        <v>Vaccination schedule based on hitting target of 2,000,000 doses per day</v>
      </c>
      <c r="AQ262" s="127"/>
      <c r="AR262" s="127"/>
      <c r="AS262" s="127"/>
      <c r="AT262" s="127"/>
      <c r="AU262" s="127"/>
      <c r="AV262" s="127"/>
      <c r="AW262" s="127"/>
      <c r="AX262" s="127"/>
      <c r="AZ262" s="127" t="str">
        <f>CONCATENATE("Vaccination schedule based on hitting target of ", FIXED(1000*BB266,0), " doses per day")</f>
        <v>Vaccination schedule based on hitting target of 3,000,000 doses per day</v>
      </c>
      <c r="BA262" s="127"/>
      <c r="BB262" s="127"/>
      <c r="BC262" s="127"/>
      <c r="BD262" s="127"/>
      <c r="BE262" s="127"/>
      <c r="BF262" s="127"/>
      <c r="BG262" s="127"/>
      <c r="BH262" s="127"/>
    </row>
    <row r="263" spans="1:60" x14ac:dyDescent="0.2">
      <c r="A263" s="3">
        <v>262</v>
      </c>
      <c r="B263" s="73">
        <v>44444</v>
      </c>
      <c r="C263" s="42"/>
      <c r="D263" s="42" t="str">
        <f t="shared" ca="1" si="12"/>
        <v>NA</v>
      </c>
      <c r="E263" s="75" t="str">
        <f t="shared" ca="1" si="11"/>
        <v>NA</v>
      </c>
      <c r="F263" s="70"/>
      <c r="G263" s="72" t="str">
        <f ca="1">IF(B262&lt;TODAY(), AVERAGE(A$9:A263), "NA")</f>
        <v>NA</v>
      </c>
      <c r="H263" s="75" t="str">
        <f ca="1">IF(B262&lt;TODAY(), AVERAGE(E$9:E263), "NA")</f>
        <v>NA</v>
      </c>
      <c r="I263" s="82" t="str">
        <f ca="1">IF(B262&lt;TODAY(), (SUMPRODUCT(A$9:A263,E$9:E263) - G263*SUM(E$9:E263) - H263*SUM(A$9:A263) + (A263-7)*G263*H263)/(SUMPRODUCT(A$9:A263,A$9:A263) - 2*G263*SUM(A$9:A263) + (A263-7)*G263*G263), "NA")</f>
        <v>NA</v>
      </c>
      <c r="J263" s="95" t="str">
        <f t="shared" ca="1" si="13"/>
        <v>NA</v>
      </c>
      <c r="L263" s="134" t="s">
        <v>36</v>
      </c>
      <c r="M263" s="135"/>
      <c r="N263" s="136"/>
      <c r="O263" s="31" t="s">
        <v>7</v>
      </c>
      <c r="P263" s="32" t="s">
        <v>17</v>
      </c>
      <c r="Q263" s="33" t="s">
        <v>18</v>
      </c>
      <c r="R263" s="31" t="s">
        <v>7</v>
      </c>
      <c r="S263" s="32" t="s">
        <v>17</v>
      </c>
      <c r="T263" s="33" t="s">
        <v>18</v>
      </c>
      <c r="U263" s="48"/>
      <c r="V263" s="128" t="s">
        <v>36</v>
      </c>
      <c r="W263" s="129"/>
      <c r="X263" s="130"/>
      <c r="Y263" s="33" t="s">
        <v>7</v>
      </c>
      <c r="Z263" s="32" t="s">
        <v>17</v>
      </c>
      <c r="AA263" s="33" t="s">
        <v>18</v>
      </c>
      <c r="AB263" s="31" t="s">
        <v>7</v>
      </c>
      <c r="AC263" s="32" t="s">
        <v>17</v>
      </c>
      <c r="AD263" s="33" t="s">
        <v>18</v>
      </c>
      <c r="AE263" s="48"/>
      <c r="AF263" s="128" t="s">
        <v>36</v>
      </c>
      <c r="AG263" s="129"/>
      <c r="AH263" s="130"/>
      <c r="AI263" s="33" t="s">
        <v>7</v>
      </c>
      <c r="AJ263" s="32" t="s">
        <v>17</v>
      </c>
      <c r="AK263" s="33" t="s">
        <v>18</v>
      </c>
      <c r="AL263" s="31" t="s">
        <v>7</v>
      </c>
      <c r="AM263" s="32" t="s">
        <v>17</v>
      </c>
      <c r="AN263" s="33" t="s">
        <v>18</v>
      </c>
      <c r="AO263" s="48"/>
      <c r="AP263" s="128" t="s">
        <v>36</v>
      </c>
      <c r="AQ263" s="129"/>
      <c r="AR263" s="130"/>
      <c r="AS263" s="33" t="s">
        <v>7</v>
      </c>
      <c r="AT263" s="32" t="s">
        <v>17</v>
      </c>
      <c r="AU263" s="33" t="s">
        <v>18</v>
      </c>
      <c r="AV263" s="31" t="s">
        <v>7</v>
      </c>
      <c r="AW263" s="32" t="s">
        <v>17</v>
      </c>
      <c r="AX263" s="33" t="s">
        <v>18</v>
      </c>
      <c r="AZ263" s="128" t="s">
        <v>36</v>
      </c>
      <c r="BA263" s="129"/>
      <c r="BB263" s="130"/>
      <c r="BC263" s="33" t="s">
        <v>7</v>
      </c>
      <c r="BD263" s="32" t="s">
        <v>17</v>
      </c>
      <c r="BE263" s="33" t="s">
        <v>18</v>
      </c>
      <c r="BF263" s="31" t="s">
        <v>7</v>
      </c>
      <c r="BG263" s="32" t="s">
        <v>17</v>
      </c>
      <c r="BH263" s="33" t="s">
        <v>18</v>
      </c>
    </row>
    <row r="264" spans="1:60" x14ac:dyDescent="0.2">
      <c r="A264" s="3">
        <v>263</v>
      </c>
      <c r="B264" s="73">
        <v>44445</v>
      </c>
      <c r="C264" s="42"/>
      <c r="D264" s="42" t="str">
        <f t="shared" ca="1" si="12"/>
        <v>NA</v>
      </c>
      <c r="E264" s="75" t="str">
        <f t="shared" ca="1" si="11"/>
        <v>NA</v>
      </c>
      <c r="F264" s="70"/>
      <c r="G264" s="72" t="str">
        <f ca="1">IF(B263&lt;TODAY(), AVERAGE(A$9:A264), "NA")</f>
        <v>NA</v>
      </c>
      <c r="H264" s="75" t="str">
        <f ca="1">IF(B263&lt;TODAY(), AVERAGE(E$9:E264), "NA")</f>
        <v>NA</v>
      </c>
      <c r="I264" s="82" t="str">
        <f ca="1">IF(B263&lt;TODAY(), (SUMPRODUCT(A$9:A264,E$9:E264) - G264*SUM(E$9:E264) - H264*SUM(A$9:A264) + (A264-7)*G264*H264)/(SUMPRODUCT(A$9:A264,A$9:A264) - 2*G264*SUM(A$9:A264) + (A264-7)*G264*G264), "NA")</f>
        <v>NA</v>
      </c>
      <c r="J264" s="95" t="str">
        <f t="shared" ca="1" si="13"/>
        <v>NA</v>
      </c>
      <c r="L264" s="131" t="s">
        <v>3</v>
      </c>
      <c r="M264" s="132"/>
      <c r="N264" s="28">
        <v>44220</v>
      </c>
      <c r="O264" s="99" t="s">
        <v>38</v>
      </c>
      <c r="P264" s="26">
        <v>44256</v>
      </c>
      <c r="Q264" s="34">
        <v>36</v>
      </c>
      <c r="R264" s="52" t="s">
        <v>39</v>
      </c>
      <c r="S264" s="26">
        <v>44277</v>
      </c>
      <c r="T264" s="34">
        <v>57</v>
      </c>
      <c r="U264" s="48"/>
      <c r="V264" s="131" t="s">
        <v>3</v>
      </c>
      <c r="W264" s="132"/>
      <c r="X264" s="28">
        <v>44220</v>
      </c>
      <c r="Y264" s="99" t="s">
        <v>38</v>
      </c>
      <c r="Z264" s="26">
        <v>44259</v>
      </c>
      <c r="AA264" s="34">
        <v>39</v>
      </c>
      <c r="AB264" s="52" t="s">
        <v>39</v>
      </c>
      <c r="AC264" s="26">
        <v>44278</v>
      </c>
      <c r="AD264" s="34">
        <v>58</v>
      </c>
      <c r="AE264" s="48"/>
      <c r="AF264" s="131" t="s">
        <v>3</v>
      </c>
      <c r="AG264" s="132"/>
      <c r="AH264" s="28">
        <v>44220</v>
      </c>
      <c r="AI264" s="99" t="s">
        <v>38</v>
      </c>
      <c r="AJ264" s="26">
        <v>44253</v>
      </c>
      <c r="AK264" s="34">
        <v>33</v>
      </c>
      <c r="AL264" s="52" t="s">
        <v>39</v>
      </c>
      <c r="AM264" s="26">
        <v>44268</v>
      </c>
      <c r="AN264" s="34">
        <v>48</v>
      </c>
      <c r="AO264" s="48"/>
      <c r="AP264" s="131" t="s">
        <v>3</v>
      </c>
      <c r="AQ264" s="132"/>
      <c r="AR264" s="28">
        <v>44220</v>
      </c>
      <c r="AS264" s="99" t="s">
        <v>38</v>
      </c>
      <c r="AT264" s="26">
        <v>44252</v>
      </c>
      <c r="AU264" s="34">
        <v>32</v>
      </c>
      <c r="AV264" s="52" t="s">
        <v>39</v>
      </c>
      <c r="AW264" s="26">
        <v>44261</v>
      </c>
      <c r="AX264" s="34">
        <v>41</v>
      </c>
      <c r="AZ264" s="131" t="s">
        <v>3</v>
      </c>
      <c r="BA264" s="132"/>
      <c r="BB264" s="28">
        <v>44220</v>
      </c>
      <c r="BC264" s="99" t="s">
        <v>38</v>
      </c>
      <c r="BD264" s="26">
        <v>44252</v>
      </c>
      <c r="BE264" s="34">
        <v>32</v>
      </c>
      <c r="BF264" s="52" t="s">
        <v>39</v>
      </c>
      <c r="BG264" s="26">
        <v>44261</v>
      </c>
      <c r="BH264" s="34">
        <v>41</v>
      </c>
    </row>
    <row r="265" spans="1:60" x14ac:dyDescent="0.2">
      <c r="A265" s="3">
        <v>264</v>
      </c>
      <c r="B265" s="73">
        <v>44446</v>
      </c>
      <c r="C265" s="42"/>
      <c r="D265" s="42" t="str">
        <f t="shared" ca="1" si="12"/>
        <v>NA</v>
      </c>
      <c r="E265" s="75" t="str">
        <f t="shared" ref="E265:E328" ca="1" si="14">IF(B265&lt;TODAY(), AVERAGE(D259:D265), "NA")</f>
        <v>NA</v>
      </c>
      <c r="F265" s="70"/>
      <c r="G265" s="72" t="str">
        <f ca="1">IF(B264&lt;TODAY(), AVERAGE(A$9:A265), "NA")</f>
        <v>NA</v>
      </c>
      <c r="H265" s="75" t="str">
        <f ca="1">IF(B264&lt;TODAY(), AVERAGE(E$9:E265), "NA")</f>
        <v>NA</v>
      </c>
      <c r="I265" s="82" t="str">
        <f ca="1">IF(B264&lt;TODAY(), (SUMPRODUCT(A$9:A265,E$9:E265) - G265*SUM(E$9:E265) - H265*SUM(A$9:A265) + (A265-7)*G265*H265)/(SUMPRODUCT(A$9:A265,A$9:A265) - 2*G265*SUM(A$9:A265) + (A265-7)*G265*G265), "NA")</f>
        <v>NA</v>
      </c>
      <c r="J265" s="95" t="str">
        <f t="shared" ca="1" si="13"/>
        <v>NA</v>
      </c>
      <c r="L265" s="125" t="s">
        <v>19</v>
      </c>
      <c r="M265" s="126"/>
      <c r="N265" s="29">
        <v>1061.7535714285716</v>
      </c>
      <c r="O265" s="36" t="s">
        <v>20</v>
      </c>
      <c r="P265" s="24">
        <v>44332</v>
      </c>
      <c r="Q265" s="36">
        <v>112</v>
      </c>
      <c r="R265" s="35" t="s">
        <v>10</v>
      </c>
      <c r="S265" s="24">
        <v>44370</v>
      </c>
      <c r="T265" s="36">
        <v>150</v>
      </c>
      <c r="U265" s="48"/>
      <c r="V265" s="125" t="s">
        <v>19</v>
      </c>
      <c r="W265" s="126"/>
      <c r="X265" s="29">
        <v>1061.7535714285716</v>
      </c>
      <c r="Y265" s="36" t="s">
        <v>20</v>
      </c>
      <c r="Z265" s="24">
        <v>44335</v>
      </c>
      <c r="AA265" s="36">
        <v>115</v>
      </c>
      <c r="AB265" s="35" t="s">
        <v>10</v>
      </c>
      <c r="AC265" s="24">
        <v>44373</v>
      </c>
      <c r="AD265" s="36">
        <v>153</v>
      </c>
      <c r="AE265" s="48"/>
      <c r="AF265" s="125" t="s">
        <v>19</v>
      </c>
      <c r="AG265" s="126"/>
      <c r="AH265" s="29">
        <v>1061.7535714285716</v>
      </c>
      <c r="AI265" s="36" t="s">
        <v>20</v>
      </c>
      <c r="AJ265" s="24">
        <v>44319</v>
      </c>
      <c r="AK265" s="36">
        <v>99</v>
      </c>
      <c r="AL265" s="35" t="s">
        <v>10</v>
      </c>
      <c r="AM265" s="24">
        <v>44343</v>
      </c>
      <c r="AN265" s="36">
        <v>123</v>
      </c>
      <c r="AO265" s="48"/>
      <c r="AP265" s="125" t="s">
        <v>19</v>
      </c>
      <c r="AQ265" s="126"/>
      <c r="AR265" s="29">
        <v>1061.7535714285716</v>
      </c>
      <c r="AS265" s="36" t="s">
        <v>20</v>
      </c>
      <c r="AT265" s="24">
        <v>44289</v>
      </c>
      <c r="AU265" s="36">
        <v>69</v>
      </c>
      <c r="AV265" s="35" t="s">
        <v>10</v>
      </c>
      <c r="AW265" s="24">
        <v>44310</v>
      </c>
      <c r="AX265" s="36">
        <v>90</v>
      </c>
      <c r="AZ265" s="125" t="s">
        <v>19</v>
      </c>
      <c r="BA265" s="126"/>
      <c r="BB265" s="29">
        <v>1061.7535714285716</v>
      </c>
      <c r="BC265" s="36" t="s">
        <v>20</v>
      </c>
      <c r="BD265" s="24">
        <v>44287</v>
      </c>
      <c r="BE265" s="36">
        <v>67</v>
      </c>
      <c r="BF265" s="35" t="s">
        <v>10</v>
      </c>
      <c r="BG265" s="24">
        <v>44297</v>
      </c>
      <c r="BH265" s="36">
        <v>77</v>
      </c>
    </row>
    <row r="266" spans="1:60" x14ac:dyDescent="0.2">
      <c r="A266" s="3">
        <v>265</v>
      </c>
      <c r="B266" s="73">
        <v>44447</v>
      </c>
      <c r="C266" s="42"/>
      <c r="D266" s="42" t="str">
        <f t="shared" ca="1" si="12"/>
        <v>NA</v>
      </c>
      <c r="E266" s="75" t="str">
        <f t="shared" ca="1" si="14"/>
        <v>NA</v>
      </c>
      <c r="F266" s="70"/>
      <c r="G266" s="72" t="str">
        <f ca="1">IF(B265&lt;TODAY(), AVERAGE(A$9:A266), "NA")</f>
        <v>NA</v>
      </c>
      <c r="H266" s="75" t="str">
        <f ca="1">IF(B265&lt;TODAY(), AVERAGE(E$9:E266), "NA")</f>
        <v>NA</v>
      </c>
      <c r="I266" s="82" t="str">
        <f ca="1">IF(B265&lt;TODAY(), (SUMPRODUCT(A$9:A266,E$9:E266) - G266*SUM(E$9:E266) - H266*SUM(A$9:A266) + (A266-7)*G266*H266)/(SUMPRODUCT(A$9:A266,A$9:A266) - 2*G266*SUM(A$9:A266) + (A266-7)*G266*G266), "NA")</f>
        <v>NA</v>
      </c>
      <c r="J266" s="95" t="str">
        <f t="shared" ca="1" si="13"/>
        <v>NA</v>
      </c>
      <c r="L266" s="120" t="s">
        <v>130</v>
      </c>
      <c r="M266" s="121"/>
      <c r="N266" s="38">
        <v>37</v>
      </c>
      <c r="O266" s="105" t="s">
        <v>21</v>
      </c>
      <c r="P266" s="106">
        <v>44448</v>
      </c>
      <c r="Q266" s="105">
        <v>228</v>
      </c>
      <c r="R266" s="107" t="s">
        <v>8</v>
      </c>
      <c r="S266" s="106">
        <v>44521</v>
      </c>
      <c r="T266" s="105">
        <v>301</v>
      </c>
      <c r="U266" s="109"/>
      <c r="V266" s="120" t="s">
        <v>128</v>
      </c>
      <c r="W266" s="121"/>
      <c r="X266" s="38">
        <v>1031.2797545314902</v>
      </c>
      <c r="Y266" s="105" t="s">
        <v>21</v>
      </c>
      <c r="Z266" s="106">
        <v>44463</v>
      </c>
      <c r="AA266" s="105">
        <v>243</v>
      </c>
      <c r="AB266" s="107" t="s">
        <v>8</v>
      </c>
      <c r="AC266" s="106">
        <v>44528</v>
      </c>
      <c r="AD266" s="105">
        <v>308</v>
      </c>
      <c r="AE266" s="109"/>
      <c r="AF266" s="120" t="s">
        <v>128</v>
      </c>
      <c r="AG266" s="121"/>
      <c r="AH266" s="38">
        <v>1250</v>
      </c>
      <c r="AI266" s="105" t="s">
        <v>21</v>
      </c>
      <c r="AJ266" s="106">
        <v>44421</v>
      </c>
      <c r="AK266" s="105">
        <v>201</v>
      </c>
      <c r="AL266" s="107" t="s">
        <v>8</v>
      </c>
      <c r="AM266" s="106">
        <v>44479</v>
      </c>
      <c r="AN266" s="105">
        <v>259</v>
      </c>
      <c r="AO266" s="109"/>
      <c r="AP266" s="120" t="s">
        <v>128</v>
      </c>
      <c r="AQ266" s="121"/>
      <c r="AR266" s="38">
        <v>2000</v>
      </c>
      <c r="AS266" s="105" t="s">
        <v>21</v>
      </c>
      <c r="AT266" s="106">
        <v>44357</v>
      </c>
      <c r="AU266" s="105">
        <v>137</v>
      </c>
      <c r="AV266" s="107" t="s">
        <v>8</v>
      </c>
      <c r="AW266" s="106">
        <v>44389</v>
      </c>
      <c r="AX266" s="105">
        <v>169</v>
      </c>
      <c r="AY266" s="108"/>
      <c r="AZ266" s="120" t="s">
        <v>128</v>
      </c>
      <c r="BA266" s="121"/>
      <c r="BB266" s="38">
        <v>3000</v>
      </c>
      <c r="BC266" s="105" t="s">
        <v>21</v>
      </c>
      <c r="BD266" s="106">
        <v>44329</v>
      </c>
      <c r="BE266" s="105">
        <v>109</v>
      </c>
      <c r="BF266" s="107" t="s">
        <v>8</v>
      </c>
      <c r="BG266" s="106">
        <v>44353</v>
      </c>
      <c r="BH266" s="105">
        <v>133</v>
      </c>
    </row>
    <row r="267" spans="1:60" x14ac:dyDescent="0.2">
      <c r="A267" s="3">
        <v>266</v>
      </c>
      <c r="B267" s="73">
        <v>44448</v>
      </c>
      <c r="C267" s="42"/>
      <c r="D267" s="42" t="str">
        <f t="shared" ca="1" si="12"/>
        <v>NA</v>
      </c>
      <c r="E267" s="75" t="str">
        <f t="shared" ca="1" si="14"/>
        <v>NA</v>
      </c>
      <c r="F267" s="70"/>
      <c r="G267" s="72" t="str">
        <f ca="1">IF(B266&lt;TODAY(), AVERAGE(A$9:A267), "NA")</f>
        <v>NA</v>
      </c>
      <c r="H267" s="75" t="str">
        <f ca="1">IF(B266&lt;TODAY(), AVERAGE(E$9:E267), "NA")</f>
        <v>NA</v>
      </c>
      <c r="I267" s="82" t="str">
        <f ca="1">IF(B266&lt;TODAY(), (SUMPRODUCT(A$9:A267,E$9:E267) - G267*SUM(E$9:E267) - H267*SUM(A$9:A267) + (A267-7)*G267*H267)/(SUMPRODUCT(A$9:A267,A$9:A267) - 2*G267*SUM(A$9:A267) + (A267-7)*G267*G267), "NA")</f>
        <v>NA</v>
      </c>
      <c r="J267" s="95" t="str">
        <f t="shared" ca="1" si="13"/>
        <v>NA</v>
      </c>
      <c r="L267" s="125" t="s">
        <v>131</v>
      </c>
      <c r="M267" s="126"/>
      <c r="N267" s="97">
        <v>32.848194565390109</v>
      </c>
      <c r="O267" s="36" t="s">
        <v>22</v>
      </c>
      <c r="P267" s="24">
        <v>44572</v>
      </c>
      <c r="Q267" s="36">
        <v>352</v>
      </c>
      <c r="R267" s="35" t="s">
        <v>9</v>
      </c>
      <c r="S267" s="24">
        <v>44674</v>
      </c>
      <c r="T267" s="36">
        <v>454</v>
      </c>
      <c r="U267" s="48"/>
      <c r="V267" s="125" t="s">
        <v>129</v>
      </c>
      <c r="W267" s="126"/>
      <c r="X267" s="38">
        <v>0</v>
      </c>
      <c r="Y267" s="36" t="s">
        <v>22</v>
      </c>
      <c r="Z267" s="24">
        <v>44579</v>
      </c>
      <c r="AA267" s="36">
        <v>359</v>
      </c>
      <c r="AB267" s="35" t="s">
        <v>9</v>
      </c>
      <c r="AC267" s="24">
        <v>44682</v>
      </c>
      <c r="AD267" s="36">
        <v>462</v>
      </c>
      <c r="AE267" s="48"/>
      <c r="AF267" s="125" t="s">
        <v>129</v>
      </c>
      <c r="AG267" s="126"/>
      <c r="AH267" s="38">
        <v>7</v>
      </c>
      <c r="AI267" s="36" t="s">
        <v>22</v>
      </c>
      <c r="AJ267" s="24">
        <v>44522</v>
      </c>
      <c r="AK267" s="36">
        <v>302</v>
      </c>
      <c r="AL267" s="35" t="s">
        <v>9</v>
      </c>
      <c r="AM267" s="24">
        <v>44611</v>
      </c>
      <c r="AN267" s="36">
        <v>391</v>
      </c>
      <c r="AO267" s="48"/>
      <c r="AP267" s="125" t="s">
        <v>129</v>
      </c>
      <c r="AQ267" s="126"/>
      <c r="AR267" s="38">
        <v>30</v>
      </c>
      <c r="AS267" s="36" t="s">
        <v>22</v>
      </c>
      <c r="AT267" s="24">
        <v>44420</v>
      </c>
      <c r="AU267" s="36">
        <v>200</v>
      </c>
      <c r="AV267" s="35" t="s">
        <v>9</v>
      </c>
      <c r="AW267" s="24">
        <v>44473</v>
      </c>
      <c r="AX267" s="36">
        <v>253</v>
      </c>
      <c r="AZ267" s="125" t="s">
        <v>129</v>
      </c>
      <c r="BA267" s="126"/>
      <c r="BB267" s="38">
        <v>60</v>
      </c>
      <c r="BC267" s="36" t="s">
        <v>22</v>
      </c>
      <c r="BD267" s="24">
        <v>44372</v>
      </c>
      <c r="BE267" s="36">
        <v>152</v>
      </c>
      <c r="BF267" s="35" t="s">
        <v>9</v>
      </c>
      <c r="BG267" s="24">
        <v>44407</v>
      </c>
      <c r="BH267" s="36">
        <v>187</v>
      </c>
    </row>
    <row r="268" spans="1:60" x14ac:dyDescent="0.2">
      <c r="A268" s="3">
        <v>267</v>
      </c>
      <c r="B268" s="73">
        <v>44449</v>
      </c>
      <c r="C268" s="42"/>
      <c r="D268" s="42" t="str">
        <f t="shared" ca="1" si="12"/>
        <v>NA</v>
      </c>
      <c r="E268" s="75" t="str">
        <f t="shared" ca="1" si="14"/>
        <v>NA</v>
      </c>
      <c r="F268" s="70"/>
      <c r="G268" s="72" t="str">
        <f ca="1">IF(B267&lt;TODAY(), AVERAGE(A$9:A268), "NA")</f>
        <v>NA</v>
      </c>
      <c r="H268" s="75" t="str">
        <f ca="1">IF(B267&lt;TODAY(), AVERAGE(E$9:E268), "NA")</f>
        <v>NA</v>
      </c>
      <c r="I268" s="82" t="str">
        <f ca="1">IF(B267&lt;TODAY(), (SUMPRODUCT(A$9:A268,E$9:E268) - G268*SUM(E$9:E268) - H268*SUM(A$9:A268) + (A268-7)*G268*H268)/(SUMPRODUCT(A$9:A268,A$9:A268) - 2*G268*SUM(A$9:A268) + (A268-7)*G268*G268), "NA")</f>
        <v>NA</v>
      </c>
      <c r="J268" s="95" t="str">
        <f t="shared" ca="1" si="13"/>
        <v>NA</v>
      </c>
      <c r="L268" s="122" t="s">
        <v>132</v>
      </c>
      <c r="M268" s="123"/>
      <c r="N268" s="98">
        <v>-184.10344438794402</v>
      </c>
      <c r="O268" s="19" t="s">
        <v>40</v>
      </c>
      <c r="P268" s="25">
        <v>44293</v>
      </c>
      <c r="Q268" s="37">
        <v>73</v>
      </c>
      <c r="R268" s="27" t="s">
        <v>26</v>
      </c>
      <c r="S268" s="25">
        <v>44824</v>
      </c>
      <c r="T268" s="37">
        <v>604</v>
      </c>
      <c r="U268" s="48"/>
      <c r="V268" s="122" t="s">
        <v>133</v>
      </c>
      <c r="W268" s="123"/>
      <c r="X268" s="19">
        <v>1031.2797545314902</v>
      </c>
      <c r="Y268" s="19" t="s">
        <v>40</v>
      </c>
      <c r="Z268" s="25">
        <v>44295</v>
      </c>
      <c r="AA268" s="37">
        <v>75</v>
      </c>
      <c r="AB268" s="27" t="s">
        <v>26</v>
      </c>
      <c r="AC268" s="25">
        <v>44851</v>
      </c>
      <c r="AD268" s="37">
        <v>631</v>
      </c>
      <c r="AE268" s="48"/>
      <c r="AF268" s="122" t="s">
        <v>133</v>
      </c>
      <c r="AG268" s="123"/>
      <c r="AH268" s="19">
        <v>1031.2797545314902</v>
      </c>
      <c r="AI268" s="19" t="s">
        <v>40</v>
      </c>
      <c r="AJ268" s="25">
        <v>44282</v>
      </c>
      <c r="AK268" s="37">
        <v>62</v>
      </c>
      <c r="AL268" s="27" t="s">
        <v>26</v>
      </c>
      <c r="AM268" s="25">
        <v>44739</v>
      </c>
      <c r="AN268" s="37">
        <v>519</v>
      </c>
      <c r="AO268" s="48"/>
      <c r="AP268" s="122" t="s">
        <v>133</v>
      </c>
      <c r="AQ268" s="123"/>
      <c r="AR268" s="19">
        <v>1031.2797545314902</v>
      </c>
      <c r="AS268" s="19" t="s">
        <v>40</v>
      </c>
      <c r="AT268" s="25">
        <v>44265</v>
      </c>
      <c r="AU268" s="37">
        <v>45</v>
      </c>
      <c r="AV268" s="27" t="s">
        <v>26</v>
      </c>
      <c r="AW268" s="25">
        <v>44558</v>
      </c>
      <c r="AX268" s="37">
        <v>338</v>
      </c>
      <c r="AZ268" s="122" t="s">
        <v>133</v>
      </c>
      <c r="BA268" s="123"/>
      <c r="BB268" s="19">
        <v>1031.2797545314902</v>
      </c>
      <c r="BC268" s="19" t="s">
        <v>40</v>
      </c>
      <c r="BD268" s="25">
        <v>44263</v>
      </c>
      <c r="BE268" s="37">
        <v>43</v>
      </c>
      <c r="BF268" s="27" t="s">
        <v>26</v>
      </c>
      <c r="BG268" s="25">
        <v>44463</v>
      </c>
      <c r="BH268" s="37">
        <v>243</v>
      </c>
    </row>
    <row r="269" spans="1:60" x14ac:dyDescent="0.2">
      <c r="A269" s="3">
        <v>268</v>
      </c>
      <c r="B269" s="73">
        <v>44450</v>
      </c>
      <c r="C269" s="42"/>
      <c r="D269" s="42" t="str">
        <f t="shared" ca="1" si="12"/>
        <v>NA</v>
      </c>
      <c r="E269" s="75" t="str">
        <f t="shared" ca="1" si="14"/>
        <v>NA</v>
      </c>
      <c r="F269" s="70"/>
      <c r="G269" s="72" t="str">
        <f ca="1">IF(B268&lt;TODAY(), AVERAGE(A$9:A269), "NA")</f>
        <v>NA</v>
      </c>
      <c r="H269" s="75" t="str">
        <f ca="1">IF(B268&lt;TODAY(), AVERAGE(E$9:E269), "NA")</f>
        <v>NA</v>
      </c>
      <c r="I269" s="82" t="str">
        <f ca="1">IF(B268&lt;TODAY(), (SUMPRODUCT(A$9:A269,E$9:E269) - G269*SUM(E$9:E269) - H269*SUM(A$9:A269) + (A269-7)*G269*H269)/(SUMPRODUCT(A$9:A269,A$9:A269) - 2*G269*SUM(A$9:A269) + (A269-7)*G269*G269), "NA")</f>
        <v>NA</v>
      </c>
      <c r="J269" s="95" t="str">
        <f t="shared" ca="1" si="13"/>
        <v>NA</v>
      </c>
      <c r="L269" s="101"/>
      <c r="M269" s="101"/>
      <c r="N269" s="101"/>
      <c r="O269" s="101"/>
      <c r="P269" s="101"/>
      <c r="Q269" s="101"/>
      <c r="R269" s="101"/>
      <c r="S269" s="101"/>
      <c r="T269" s="101"/>
      <c r="U269" s="94"/>
      <c r="W269" s="101"/>
      <c r="X269" s="101"/>
      <c r="Y269" s="101"/>
      <c r="Z269" s="101"/>
      <c r="AA269" s="101"/>
      <c r="AB269" s="101"/>
      <c r="AC269" s="101"/>
      <c r="AD269" s="101"/>
      <c r="AE269" s="101"/>
      <c r="AG269" s="101"/>
      <c r="AH269" s="101"/>
      <c r="AI269" s="101"/>
      <c r="AJ269" s="101"/>
      <c r="AK269" s="101"/>
      <c r="AL269" s="101"/>
      <c r="AM269" s="101"/>
      <c r="AN269" s="101"/>
      <c r="AO269" s="101"/>
      <c r="AQ269" s="60"/>
      <c r="AR269" s="60"/>
      <c r="AS269" s="60"/>
      <c r="AT269" s="60"/>
      <c r="AU269" s="60"/>
      <c r="AV269" s="60"/>
      <c r="AW269" s="60"/>
      <c r="AX269" s="60"/>
      <c r="AY269" s="60"/>
      <c r="BA269" s="60"/>
      <c r="BB269" s="60"/>
      <c r="BC269" s="60"/>
      <c r="BD269" s="60"/>
      <c r="BE269" s="60"/>
      <c r="BF269" s="60"/>
      <c r="BG269" s="60"/>
      <c r="BH269" s="60"/>
    </row>
    <row r="270" spans="1:60" x14ac:dyDescent="0.2">
      <c r="A270" s="3">
        <v>269</v>
      </c>
      <c r="B270" s="73">
        <v>44451</v>
      </c>
      <c r="C270" s="42"/>
      <c r="D270" s="42" t="str">
        <f t="shared" ca="1" si="12"/>
        <v>NA</v>
      </c>
      <c r="E270" s="75" t="str">
        <f t="shared" ca="1" si="14"/>
        <v>NA</v>
      </c>
      <c r="F270" s="70"/>
      <c r="G270" s="72" t="str">
        <f ca="1">IF(B269&lt;TODAY(), AVERAGE(A$9:A270), "NA")</f>
        <v>NA</v>
      </c>
      <c r="H270" s="75" t="str">
        <f ca="1">IF(B269&lt;TODAY(), AVERAGE(E$9:E270), "NA")</f>
        <v>NA</v>
      </c>
      <c r="I270" s="82" t="str">
        <f ca="1">IF(B269&lt;TODAY(), (SUMPRODUCT(A$9:A270,E$9:E270) - G270*SUM(E$9:E270) - H270*SUM(A$9:A270) + (A270-7)*G270*H270)/(SUMPRODUCT(A$9:A270,A$9:A270) - 2*G270*SUM(A$9:A270) + (A270-7)*G270*G270), "NA")</f>
        <v>NA</v>
      </c>
      <c r="J270" s="95" t="str">
        <f t="shared" ca="1" si="13"/>
        <v>NA</v>
      </c>
      <c r="L270" s="127" t="str">
        <f>CONCATENATE("Vaccination schedule based on 7 day average daily doses given as of ", MONTH(N272-1), "/", DAY(N272-1), "/", YEAR(N272-1))</f>
        <v>Vaccination schedule based on 7 day average daily doses given as of 1/22/2021</v>
      </c>
      <c r="M270" s="127"/>
      <c r="N270" s="127"/>
      <c r="O270" s="127"/>
      <c r="P270" s="127"/>
      <c r="Q270" s="127"/>
      <c r="R270" s="127"/>
      <c r="S270" s="127"/>
      <c r="T270" s="127"/>
      <c r="U270" s="90"/>
      <c r="V270" s="127" t="str">
        <f>CONCATENATE("Vaccination schedule based on hitting the predicted average of ", FIXED(1000*X274, -3), " doses per day as of ",  MONTH(N272-1), "/", DAY(N272-1), "/", YEAR(N272-1))</f>
        <v>Vaccination schedule based on hitting the predicted average of 994,000 doses per day as of 1/22/2021</v>
      </c>
      <c r="W270" s="127"/>
      <c r="X270" s="127"/>
      <c r="Y270" s="127"/>
      <c r="Z270" s="127"/>
      <c r="AA270" s="127"/>
      <c r="AB270" s="127"/>
      <c r="AC270" s="127"/>
      <c r="AD270" s="127"/>
      <c r="AE270" s="100"/>
      <c r="AF270" s="127" t="str">
        <f>CONCATENATE("Vaccination schedule based on hitting target of ", FIXED(1000*AH274,0), " doses per day")</f>
        <v>Vaccination schedule based on hitting target of 1,250,000 doses per day</v>
      </c>
      <c r="AG270" s="127"/>
      <c r="AH270" s="127"/>
      <c r="AI270" s="127"/>
      <c r="AJ270" s="127"/>
      <c r="AK270" s="127"/>
      <c r="AL270" s="127"/>
      <c r="AM270" s="127"/>
      <c r="AN270" s="127"/>
      <c r="AO270" s="100"/>
      <c r="AP270" s="127" t="str">
        <f>CONCATENATE("Vaccination schedule based on hitting target of ", FIXED(1000*AR274,0), " doses per day")</f>
        <v>Vaccination schedule based on hitting target of 2,000,000 doses per day</v>
      </c>
      <c r="AQ270" s="127"/>
      <c r="AR270" s="127"/>
      <c r="AS270" s="127"/>
      <c r="AT270" s="127"/>
      <c r="AU270" s="127"/>
      <c r="AV270" s="127"/>
      <c r="AW270" s="127"/>
      <c r="AX270" s="127"/>
      <c r="AZ270" s="127" t="str">
        <f>CONCATENATE("Vaccination schedule based on hitting target of ", FIXED(1000*BB274,0), " doses per day")</f>
        <v>Vaccination schedule based on hitting target of 3,000,000 doses per day</v>
      </c>
      <c r="BA270" s="127"/>
      <c r="BB270" s="127"/>
      <c r="BC270" s="127"/>
      <c r="BD270" s="127"/>
      <c r="BE270" s="127"/>
      <c r="BF270" s="127"/>
      <c r="BG270" s="127"/>
      <c r="BH270" s="127"/>
    </row>
    <row r="271" spans="1:60" x14ac:dyDescent="0.2">
      <c r="A271" s="3">
        <v>270</v>
      </c>
      <c r="B271" s="73">
        <v>44452</v>
      </c>
      <c r="C271" s="42"/>
      <c r="D271" s="42" t="str">
        <f t="shared" ca="1" si="12"/>
        <v>NA</v>
      </c>
      <c r="E271" s="75" t="str">
        <f t="shared" ca="1" si="14"/>
        <v>NA</v>
      </c>
      <c r="F271" s="70"/>
      <c r="G271" s="72" t="str">
        <f ca="1">IF(B270&lt;TODAY(), AVERAGE(A$9:A271), "NA")</f>
        <v>NA</v>
      </c>
      <c r="H271" s="75" t="str">
        <f ca="1">IF(B270&lt;TODAY(), AVERAGE(E$9:E271), "NA")</f>
        <v>NA</v>
      </c>
      <c r="I271" s="82" t="str">
        <f ca="1">IF(B270&lt;TODAY(), (SUMPRODUCT(A$9:A271,E$9:E271) - G271*SUM(E$9:E271) - H271*SUM(A$9:A271) + (A271-7)*G271*H271)/(SUMPRODUCT(A$9:A271,A$9:A271) - 2*G271*SUM(A$9:A271) + (A271-7)*G271*G271), "NA")</f>
        <v>NA</v>
      </c>
      <c r="J271" s="95" t="str">
        <f t="shared" ca="1" si="13"/>
        <v>NA</v>
      </c>
      <c r="L271" s="134" t="s">
        <v>36</v>
      </c>
      <c r="M271" s="135"/>
      <c r="N271" s="136"/>
      <c r="O271" s="31" t="s">
        <v>7</v>
      </c>
      <c r="P271" s="32" t="s">
        <v>17</v>
      </c>
      <c r="Q271" s="33" t="s">
        <v>18</v>
      </c>
      <c r="R271" s="31" t="s">
        <v>7</v>
      </c>
      <c r="S271" s="32" t="s">
        <v>17</v>
      </c>
      <c r="T271" s="33" t="s">
        <v>18</v>
      </c>
      <c r="U271" s="48"/>
      <c r="V271" s="128" t="s">
        <v>36</v>
      </c>
      <c r="W271" s="129"/>
      <c r="X271" s="130"/>
      <c r="Y271" s="33" t="s">
        <v>7</v>
      </c>
      <c r="Z271" s="32" t="s">
        <v>17</v>
      </c>
      <c r="AA271" s="33" t="s">
        <v>18</v>
      </c>
      <c r="AB271" s="31" t="s">
        <v>7</v>
      </c>
      <c r="AC271" s="32" t="s">
        <v>17</v>
      </c>
      <c r="AD271" s="33" t="s">
        <v>18</v>
      </c>
      <c r="AE271" s="48"/>
      <c r="AF271" s="128" t="s">
        <v>36</v>
      </c>
      <c r="AG271" s="129"/>
      <c r="AH271" s="130"/>
      <c r="AI271" s="33" t="s">
        <v>7</v>
      </c>
      <c r="AJ271" s="32" t="s">
        <v>17</v>
      </c>
      <c r="AK271" s="33" t="s">
        <v>18</v>
      </c>
      <c r="AL271" s="31" t="s">
        <v>7</v>
      </c>
      <c r="AM271" s="32" t="s">
        <v>17</v>
      </c>
      <c r="AN271" s="33" t="s">
        <v>18</v>
      </c>
      <c r="AO271" s="48"/>
      <c r="AP271" s="128" t="s">
        <v>36</v>
      </c>
      <c r="AQ271" s="129"/>
      <c r="AR271" s="130"/>
      <c r="AS271" s="33" t="s">
        <v>7</v>
      </c>
      <c r="AT271" s="32" t="s">
        <v>17</v>
      </c>
      <c r="AU271" s="33" t="s">
        <v>18</v>
      </c>
      <c r="AV271" s="31" t="s">
        <v>7</v>
      </c>
      <c r="AW271" s="32" t="s">
        <v>17</v>
      </c>
      <c r="AX271" s="33" t="s">
        <v>18</v>
      </c>
      <c r="AZ271" s="128" t="s">
        <v>36</v>
      </c>
      <c r="BA271" s="129"/>
      <c r="BB271" s="130"/>
      <c r="BC271" s="33" t="s">
        <v>7</v>
      </c>
      <c r="BD271" s="32" t="s">
        <v>17</v>
      </c>
      <c r="BE271" s="33" t="s">
        <v>18</v>
      </c>
      <c r="BF271" s="31" t="s">
        <v>7</v>
      </c>
      <c r="BG271" s="32" t="s">
        <v>17</v>
      </c>
      <c r="BH271" s="33" t="s">
        <v>18</v>
      </c>
    </row>
    <row r="272" spans="1:60" x14ac:dyDescent="0.2">
      <c r="A272" s="3">
        <v>271</v>
      </c>
      <c r="B272" s="73">
        <v>44453</v>
      </c>
      <c r="C272" s="42"/>
      <c r="D272" s="42" t="str">
        <f t="shared" ca="1" si="12"/>
        <v>NA</v>
      </c>
      <c r="E272" s="75" t="str">
        <f t="shared" ca="1" si="14"/>
        <v>NA</v>
      </c>
      <c r="F272" s="70"/>
      <c r="G272" s="72" t="str">
        <f ca="1">IF(B271&lt;TODAY(), AVERAGE(A$9:A272), "NA")</f>
        <v>NA</v>
      </c>
      <c r="H272" s="75" t="str">
        <f ca="1">IF(B271&lt;TODAY(), AVERAGE(E$9:E272), "NA")</f>
        <v>NA</v>
      </c>
      <c r="I272" s="82" t="str">
        <f ca="1">IF(B271&lt;TODAY(), (SUMPRODUCT(A$9:A272,E$9:E272) - G272*SUM(E$9:E272) - H272*SUM(A$9:A272) + (A272-7)*G272*H272)/(SUMPRODUCT(A$9:A272,A$9:A272) - 2*G272*SUM(A$9:A272) + (A272-7)*G272*G272), "NA")</f>
        <v>NA</v>
      </c>
      <c r="J272" s="95" t="str">
        <f t="shared" ca="1" si="13"/>
        <v>NA</v>
      </c>
      <c r="L272" s="131" t="s">
        <v>3</v>
      </c>
      <c r="M272" s="132"/>
      <c r="N272" s="28">
        <v>44219</v>
      </c>
      <c r="O272" s="99" t="s">
        <v>38</v>
      </c>
      <c r="P272" s="26">
        <v>44261</v>
      </c>
      <c r="Q272" s="34">
        <v>42</v>
      </c>
      <c r="R272" s="52" t="s">
        <v>39</v>
      </c>
      <c r="S272" s="26">
        <v>44279</v>
      </c>
      <c r="T272" s="34">
        <v>60</v>
      </c>
      <c r="U272" s="48"/>
      <c r="V272" s="131" t="s">
        <v>3</v>
      </c>
      <c r="W272" s="132"/>
      <c r="X272" s="28">
        <v>44219</v>
      </c>
      <c r="Y272" s="99" t="s">
        <v>38</v>
      </c>
      <c r="Z272" s="26">
        <v>44260</v>
      </c>
      <c r="AA272" s="34">
        <v>41</v>
      </c>
      <c r="AB272" s="52" t="s">
        <v>39</v>
      </c>
      <c r="AC272" s="26">
        <v>44278</v>
      </c>
      <c r="AD272" s="34">
        <v>59</v>
      </c>
      <c r="AE272" s="48"/>
      <c r="AF272" s="131" t="s">
        <v>3</v>
      </c>
      <c r="AG272" s="132"/>
      <c r="AH272" s="28">
        <v>44219</v>
      </c>
      <c r="AI272" s="99" t="s">
        <v>38</v>
      </c>
      <c r="AJ272" s="26">
        <v>44253</v>
      </c>
      <c r="AK272" s="34">
        <v>34</v>
      </c>
      <c r="AL272" s="52" t="s">
        <v>39</v>
      </c>
      <c r="AM272" s="26">
        <v>44268</v>
      </c>
      <c r="AN272" s="34">
        <v>49</v>
      </c>
      <c r="AO272" s="48"/>
      <c r="AP272" s="131" t="s">
        <v>3</v>
      </c>
      <c r="AQ272" s="132"/>
      <c r="AR272" s="28">
        <v>44219</v>
      </c>
      <c r="AS272" s="99" t="s">
        <v>38</v>
      </c>
      <c r="AT272" s="26">
        <v>44253</v>
      </c>
      <c r="AU272" s="34">
        <v>34</v>
      </c>
      <c r="AV272" s="52" t="s">
        <v>39</v>
      </c>
      <c r="AW272" s="26">
        <v>44262</v>
      </c>
      <c r="AX272" s="34">
        <v>43</v>
      </c>
      <c r="AZ272" s="131" t="s">
        <v>3</v>
      </c>
      <c r="BA272" s="132"/>
      <c r="BB272" s="28">
        <v>44219</v>
      </c>
      <c r="BC272" s="99" t="s">
        <v>38</v>
      </c>
      <c r="BD272" s="26">
        <v>44253</v>
      </c>
      <c r="BE272" s="34">
        <v>34</v>
      </c>
      <c r="BF272" s="52" t="s">
        <v>39</v>
      </c>
      <c r="BG272" s="26">
        <v>44262</v>
      </c>
      <c r="BH272" s="34">
        <v>43</v>
      </c>
    </row>
    <row r="273" spans="1:60" x14ac:dyDescent="0.2">
      <c r="A273" s="3">
        <v>272</v>
      </c>
      <c r="B273" s="73">
        <v>44454</v>
      </c>
      <c r="C273" s="42"/>
      <c r="D273" s="42" t="str">
        <f t="shared" ca="1" si="12"/>
        <v>NA</v>
      </c>
      <c r="E273" s="75" t="str">
        <f t="shared" ca="1" si="14"/>
        <v>NA</v>
      </c>
      <c r="F273" s="70"/>
      <c r="G273" s="72" t="str">
        <f ca="1">IF(B272&lt;TODAY(), AVERAGE(A$9:A273), "NA")</f>
        <v>NA</v>
      </c>
      <c r="H273" s="75" t="str">
        <f ca="1">IF(B272&lt;TODAY(), AVERAGE(E$9:E273), "NA")</f>
        <v>NA</v>
      </c>
      <c r="I273" s="82" t="str">
        <f ca="1">IF(B272&lt;TODAY(), (SUMPRODUCT(A$9:A273,E$9:E273) - G273*SUM(E$9:E273) - H273*SUM(A$9:A273) + (A273-7)*G273*H273)/(SUMPRODUCT(A$9:A273,A$9:A273) - 2*G273*SUM(A$9:A273) + (A273-7)*G273*G273), "NA")</f>
        <v>NA</v>
      </c>
      <c r="J273" s="95" t="str">
        <f t="shared" ca="1" si="13"/>
        <v>NA</v>
      </c>
      <c r="L273" s="125" t="s">
        <v>19</v>
      </c>
      <c r="M273" s="126"/>
      <c r="N273" s="29">
        <v>982.96014285714307</v>
      </c>
      <c r="O273" s="36" t="s">
        <v>20</v>
      </c>
      <c r="P273" s="24">
        <v>44338</v>
      </c>
      <c r="Q273" s="36">
        <v>119</v>
      </c>
      <c r="R273" s="35" t="s">
        <v>10</v>
      </c>
      <c r="S273" s="24">
        <v>44378</v>
      </c>
      <c r="T273" s="36">
        <v>159</v>
      </c>
      <c r="U273" s="48"/>
      <c r="V273" s="125" t="s">
        <v>19</v>
      </c>
      <c r="W273" s="126"/>
      <c r="X273" s="29">
        <v>982.96014285714307</v>
      </c>
      <c r="Y273" s="36" t="s">
        <v>20</v>
      </c>
      <c r="Z273" s="24">
        <v>44337</v>
      </c>
      <c r="AA273" s="36">
        <v>118</v>
      </c>
      <c r="AB273" s="35" t="s">
        <v>10</v>
      </c>
      <c r="AC273" s="24">
        <v>44377</v>
      </c>
      <c r="AD273" s="36">
        <v>158</v>
      </c>
      <c r="AE273" s="48"/>
      <c r="AF273" s="125" t="s">
        <v>19</v>
      </c>
      <c r="AG273" s="126"/>
      <c r="AH273" s="29">
        <v>982.96014285714307</v>
      </c>
      <c r="AI273" s="36" t="s">
        <v>20</v>
      </c>
      <c r="AJ273" s="24">
        <v>44319</v>
      </c>
      <c r="AK273" s="36">
        <v>100</v>
      </c>
      <c r="AL273" s="35" t="s">
        <v>10</v>
      </c>
      <c r="AM273" s="24">
        <v>44343</v>
      </c>
      <c r="AN273" s="36">
        <v>124</v>
      </c>
      <c r="AO273" s="48"/>
      <c r="AP273" s="125" t="s">
        <v>19</v>
      </c>
      <c r="AQ273" s="126"/>
      <c r="AR273" s="29">
        <v>982.96014285714307</v>
      </c>
      <c r="AS273" s="36" t="s">
        <v>20</v>
      </c>
      <c r="AT273" s="24">
        <v>44289</v>
      </c>
      <c r="AU273" s="36">
        <v>70</v>
      </c>
      <c r="AV273" s="35" t="s">
        <v>10</v>
      </c>
      <c r="AW273" s="24">
        <v>44312</v>
      </c>
      <c r="AX273" s="36">
        <v>93</v>
      </c>
      <c r="AZ273" s="125" t="s">
        <v>19</v>
      </c>
      <c r="BA273" s="126"/>
      <c r="BB273" s="29">
        <v>982.96014285714307</v>
      </c>
      <c r="BC273" s="36" t="s">
        <v>20</v>
      </c>
      <c r="BD273" s="24">
        <v>44287</v>
      </c>
      <c r="BE273" s="36">
        <v>68</v>
      </c>
      <c r="BF273" s="35" t="s">
        <v>10</v>
      </c>
      <c r="BG273" s="24">
        <v>44298</v>
      </c>
      <c r="BH273" s="36">
        <v>79</v>
      </c>
    </row>
    <row r="274" spans="1:60" x14ac:dyDescent="0.2">
      <c r="A274" s="3">
        <v>273</v>
      </c>
      <c r="B274" s="73">
        <v>44455</v>
      </c>
      <c r="C274" s="42"/>
      <c r="D274" s="42" t="str">
        <f t="shared" ca="1" si="12"/>
        <v>NA</v>
      </c>
      <c r="E274" s="75" t="str">
        <f t="shared" ca="1" si="14"/>
        <v>NA</v>
      </c>
      <c r="F274" s="70"/>
      <c r="G274" s="72" t="str">
        <f ca="1">IF(B273&lt;TODAY(), AVERAGE(A$9:A274), "NA")</f>
        <v>NA</v>
      </c>
      <c r="H274" s="75" t="str">
        <f ca="1">IF(B273&lt;TODAY(), AVERAGE(E$9:E274), "NA")</f>
        <v>NA</v>
      </c>
      <c r="I274" s="82" t="str">
        <f ca="1">IF(B273&lt;TODAY(), (SUMPRODUCT(A$9:A274,E$9:E274) - G274*SUM(E$9:E274) - H274*SUM(A$9:A274) + (A274-7)*G274*H274)/(SUMPRODUCT(A$9:A274,A$9:A274) - 2*G274*SUM(A$9:A274) + (A274-7)*G274*G274), "NA")</f>
        <v>NA</v>
      </c>
      <c r="J274" s="95" t="str">
        <f t="shared" ca="1" si="13"/>
        <v>NA</v>
      </c>
      <c r="L274" s="120" t="s">
        <v>130</v>
      </c>
      <c r="M274" s="121"/>
      <c r="N274" s="38">
        <v>36</v>
      </c>
      <c r="O274" s="105" t="s">
        <v>21</v>
      </c>
      <c r="P274" s="106">
        <v>44471</v>
      </c>
      <c r="Q274" s="105">
        <v>252</v>
      </c>
      <c r="R274" s="107" t="s">
        <v>8</v>
      </c>
      <c r="S274" s="106">
        <v>44537</v>
      </c>
      <c r="T274" s="105">
        <v>318</v>
      </c>
      <c r="U274" s="109"/>
      <c r="V274" s="120" t="s">
        <v>128</v>
      </c>
      <c r="W274" s="121"/>
      <c r="X274" s="38">
        <v>994.22827487684776</v>
      </c>
      <c r="Y274" s="105" t="s">
        <v>21</v>
      </c>
      <c r="Z274" s="106">
        <v>44470</v>
      </c>
      <c r="AA274" s="105">
        <v>251</v>
      </c>
      <c r="AB274" s="107" t="s">
        <v>8</v>
      </c>
      <c r="AC274" s="106">
        <v>44534</v>
      </c>
      <c r="AD274" s="105">
        <v>315</v>
      </c>
      <c r="AE274" s="109"/>
      <c r="AF274" s="120" t="s">
        <v>128</v>
      </c>
      <c r="AG274" s="121"/>
      <c r="AH274" s="38">
        <v>1250</v>
      </c>
      <c r="AI274" s="105" t="s">
        <v>21</v>
      </c>
      <c r="AJ274" s="106">
        <v>44421</v>
      </c>
      <c r="AK274" s="105">
        <v>202</v>
      </c>
      <c r="AL274" s="107" t="s">
        <v>8</v>
      </c>
      <c r="AM274" s="106">
        <v>44479</v>
      </c>
      <c r="AN274" s="105">
        <v>260</v>
      </c>
      <c r="AO274" s="109"/>
      <c r="AP274" s="120" t="s">
        <v>128</v>
      </c>
      <c r="AQ274" s="121"/>
      <c r="AR274" s="38">
        <v>2000</v>
      </c>
      <c r="AS274" s="105" t="s">
        <v>21</v>
      </c>
      <c r="AT274" s="106">
        <v>44357</v>
      </c>
      <c r="AU274" s="105">
        <v>138</v>
      </c>
      <c r="AV274" s="107" t="s">
        <v>8</v>
      </c>
      <c r="AW274" s="106">
        <v>44390</v>
      </c>
      <c r="AX274" s="105">
        <v>171</v>
      </c>
      <c r="AY274" s="108"/>
      <c r="AZ274" s="120" t="s">
        <v>128</v>
      </c>
      <c r="BA274" s="121"/>
      <c r="BB274" s="38">
        <v>3000</v>
      </c>
      <c r="BC274" s="105" t="s">
        <v>21</v>
      </c>
      <c r="BD274" s="106">
        <v>44329</v>
      </c>
      <c r="BE274" s="105">
        <v>110</v>
      </c>
      <c r="BF274" s="107" t="s">
        <v>8</v>
      </c>
      <c r="BG274" s="106">
        <v>44353</v>
      </c>
      <c r="BH274" s="105">
        <v>134</v>
      </c>
    </row>
    <row r="275" spans="1:60" x14ac:dyDescent="0.2">
      <c r="A275" s="3">
        <v>274</v>
      </c>
      <c r="B275" s="73">
        <v>44456</v>
      </c>
      <c r="C275" s="42"/>
      <c r="D275" s="42" t="str">
        <f t="shared" ca="1" si="12"/>
        <v>NA</v>
      </c>
      <c r="E275" s="75" t="str">
        <f t="shared" ca="1" si="14"/>
        <v>NA</v>
      </c>
      <c r="F275" s="70"/>
      <c r="G275" s="72" t="str">
        <f ca="1">IF(B274&lt;TODAY(), AVERAGE(A$9:A275), "NA")</f>
        <v>NA</v>
      </c>
      <c r="H275" s="75" t="str">
        <f ca="1">IF(B274&lt;TODAY(), AVERAGE(E$9:E275), "NA")</f>
        <v>NA</v>
      </c>
      <c r="I275" s="82" t="str">
        <f ca="1">IF(B274&lt;TODAY(), (SUMPRODUCT(A$9:A275,E$9:E275) - G275*SUM(E$9:E275) - H275*SUM(A$9:A275) + (A275-7)*G275*H275)/(SUMPRODUCT(A$9:A275,A$9:A275) - 2*G275*SUM(A$9:A275) + (A275-7)*G275*G275), "NA")</f>
        <v>NA</v>
      </c>
      <c r="J275" s="95" t="str">
        <f t="shared" ca="1" si="13"/>
        <v>NA</v>
      </c>
      <c r="L275" s="125" t="s">
        <v>131</v>
      </c>
      <c r="M275" s="126"/>
      <c r="N275" s="97">
        <v>32.623018578465903</v>
      </c>
      <c r="O275" s="36" t="s">
        <v>22</v>
      </c>
      <c r="P275" s="24">
        <v>44598</v>
      </c>
      <c r="Q275" s="36">
        <v>379</v>
      </c>
      <c r="R275" s="35" t="s">
        <v>9</v>
      </c>
      <c r="S275" s="24">
        <v>44713</v>
      </c>
      <c r="T275" s="36">
        <v>494</v>
      </c>
      <c r="U275" s="48"/>
      <c r="V275" s="125" t="s">
        <v>129</v>
      </c>
      <c r="W275" s="126"/>
      <c r="X275" s="38">
        <v>0</v>
      </c>
      <c r="Y275" s="36" t="s">
        <v>22</v>
      </c>
      <c r="Z275" s="24">
        <v>44592</v>
      </c>
      <c r="AA275" s="36">
        <v>373</v>
      </c>
      <c r="AB275" s="35" t="s">
        <v>9</v>
      </c>
      <c r="AC275" s="24">
        <v>44709</v>
      </c>
      <c r="AD275" s="36">
        <v>490</v>
      </c>
      <c r="AE275" s="48"/>
      <c r="AF275" s="125" t="s">
        <v>129</v>
      </c>
      <c r="AG275" s="126"/>
      <c r="AH275" s="38">
        <v>8</v>
      </c>
      <c r="AI275" s="36" t="s">
        <v>22</v>
      </c>
      <c r="AJ275" s="24">
        <v>44522</v>
      </c>
      <c r="AK275" s="36">
        <v>303</v>
      </c>
      <c r="AL275" s="35" t="s">
        <v>9</v>
      </c>
      <c r="AM275" s="24">
        <v>44611</v>
      </c>
      <c r="AN275" s="36">
        <v>392</v>
      </c>
      <c r="AO275" s="48"/>
      <c r="AP275" s="125" t="s">
        <v>129</v>
      </c>
      <c r="AQ275" s="126"/>
      <c r="AR275" s="38">
        <v>31</v>
      </c>
      <c r="AS275" s="36" t="s">
        <v>22</v>
      </c>
      <c r="AT275" s="24">
        <v>44420</v>
      </c>
      <c r="AU275" s="36">
        <v>201</v>
      </c>
      <c r="AV275" s="35" t="s">
        <v>9</v>
      </c>
      <c r="AW275" s="24">
        <v>44473</v>
      </c>
      <c r="AX275" s="36">
        <v>254</v>
      </c>
      <c r="AZ275" s="125" t="s">
        <v>129</v>
      </c>
      <c r="BA275" s="126"/>
      <c r="BB275" s="38">
        <v>62</v>
      </c>
      <c r="BC275" s="36" t="s">
        <v>22</v>
      </c>
      <c r="BD275" s="24">
        <v>44372</v>
      </c>
      <c r="BE275" s="36">
        <v>153</v>
      </c>
      <c r="BF275" s="35" t="s">
        <v>9</v>
      </c>
      <c r="BG275" s="24">
        <v>44408</v>
      </c>
      <c r="BH275" s="36">
        <v>189</v>
      </c>
    </row>
    <row r="276" spans="1:60" x14ac:dyDescent="0.2">
      <c r="A276" s="3">
        <v>275</v>
      </c>
      <c r="B276" s="73">
        <v>44457</v>
      </c>
      <c r="C276" s="42"/>
      <c r="D276" s="42" t="str">
        <f t="shared" ca="1" si="12"/>
        <v>NA</v>
      </c>
      <c r="E276" s="75" t="str">
        <f t="shared" ca="1" si="14"/>
        <v>NA</v>
      </c>
      <c r="F276" s="70"/>
      <c r="G276" s="72" t="str">
        <f ca="1">IF(B275&lt;TODAY(), AVERAGE(A$9:A276), "NA")</f>
        <v>NA</v>
      </c>
      <c r="H276" s="75" t="str">
        <f ca="1">IF(B275&lt;TODAY(), AVERAGE(E$9:E276), "NA")</f>
        <v>NA</v>
      </c>
      <c r="I276" s="82" t="str">
        <f ca="1">IF(B275&lt;TODAY(), (SUMPRODUCT(A$9:A276,E$9:E276) - G276*SUM(E$9:E276) - H276*SUM(A$9:A276) + (A276-7)*G276*H276)/(SUMPRODUCT(A$9:A276,A$9:A276) - 2*G276*SUM(A$9:A276) + (A276-7)*G276*G276), "NA")</f>
        <v>NA</v>
      </c>
      <c r="J276" s="95" t="str">
        <f t="shared" ca="1" si="13"/>
        <v>NA</v>
      </c>
      <c r="L276" s="122" t="s">
        <v>132</v>
      </c>
      <c r="M276" s="123"/>
      <c r="N276" s="98">
        <v>-180.20039394792479</v>
      </c>
      <c r="O276" s="19" t="s">
        <v>40</v>
      </c>
      <c r="P276" s="25">
        <v>44299</v>
      </c>
      <c r="Q276" s="37">
        <v>80</v>
      </c>
      <c r="R276" s="27" t="s">
        <v>26</v>
      </c>
      <c r="S276" s="25">
        <v>44872</v>
      </c>
      <c r="T276" s="37">
        <v>653</v>
      </c>
      <c r="U276" s="48"/>
      <c r="V276" s="122" t="s">
        <v>133</v>
      </c>
      <c r="W276" s="123"/>
      <c r="X276" s="19">
        <v>994.22827487684776</v>
      </c>
      <c r="Y276" s="19" t="s">
        <v>40</v>
      </c>
      <c r="Z276" s="25">
        <v>44298</v>
      </c>
      <c r="AA276" s="37">
        <v>79</v>
      </c>
      <c r="AB276" s="27" t="s">
        <v>26</v>
      </c>
      <c r="AC276" s="25">
        <v>44867</v>
      </c>
      <c r="AD276" s="37">
        <v>648</v>
      </c>
      <c r="AE276" s="48"/>
      <c r="AF276" s="122" t="s">
        <v>133</v>
      </c>
      <c r="AG276" s="123"/>
      <c r="AH276" s="19">
        <v>994.22827487684776</v>
      </c>
      <c r="AI276" s="19" t="s">
        <v>40</v>
      </c>
      <c r="AJ276" s="25">
        <v>44283</v>
      </c>
      <c r="AK276" s="37">
        <v>64</v>
      </c>
      <c r="AL276" s="27" t="s">
        <v>26</v>
      </c>
      <c r="AM276" s="25">
        <v>44739</v>
      </c>
      <c r="AN276" s="37">
        <v>520</v>
      </c>
      <c r="AO276" s="48"/>
      <c r="AP276" s="122" t="s">
        <v>133</v>
      </c>
      <c r="AQ276" s="123"/>
      <c r="AR276" s="19">
        <v>994.22827487684776</v>
      </c>
      <c r="AS276" s="19" t="s">
        <v>40</v>
      </c>
      <c r="AT276" s="25">
        <v>44266</v>
      </c>
      <c r="AU276" s="37">
        <v>47</v>
      </c>
      <c r="AV276" s="27" t="s">
        <v>26</v>
      </c>
      <c r="AW276" s="25">
        <v>44558</v>
      </c>
      <c r="AX276" s="37">
        <v>339</v>
      </c>
      <c r="AZ276" s="122" t="s">
        <v>133</v>
      </c>
      <c r="BA276" s="123"/>
      <c r="BB276" s="19">
        <v>994.22827487684776</v>
      </c>
      <c r="BC276" s="19" t="s">
        <v>40</v>
      </c>
      <c r="BD276" s="25">
        <v>44264</v>
      </c>
      <c r="BE276" s="37">
        <v>45</v>
      </c>
      <c r="BF276" s="27" t="s">
        <v>26</v>
      </c>
      <c r="BG276" s="25">
        <v>44463</v>
      </c>
      <c r="BH276" s="37">
        <v>244</v>
      </c>
    </row>
    <row r="277" spans="1:60" x14ac:dyDescent="0.2">
      <c r="A277" s="3">
        <v>276</v>
      </c>
      <c r="B277" s="73">
        <v>44458</v>
      </c>
      <c r="C277" s="42"/>
      <c r="D277" s="42" t="str">
        <f t="shared" ca="1" si="12"/>
        <v>NA</v>
      </c>
      <c r="E277" s="75" t="str">
        <f t="shared" ca="1" si="14"/>
        <v>NA</v>
      </c>
      <c r="F277" s="70"/>
      <c r="G277" s="72" t="str">
        <f ca="1">IF(B276&lt;TODAY(), AVERAGE(A$9:A277), "NA")</f>
        <v>NA</v>
      </c>
      <c r="H277" s="75" t="str">
        <f ca="1">IF(B276&lt;TODAY(), AVERAGE(E$9:E277), "NA")</f>
        <v>NA</v>
      </c>
      <c r="I277" s="82" t="str">
        <f ca="1">IF(B276&lt;TODAY(), (SUMPRODUCT(A$9:A277,E$9:E277) - G277*SUM(E$9:E277) - H277*SUM(A$9:A277) + (A277-7)*G277*H277)/(SUMPRODUCT(A$9:A277,A$9:A277) - 2*G277*SUM(A$9:A277) + (A277-7)*G277*G277), "NA")</f>
        <v>NA</v>
      </c>
      <c r="J277" s="95" t="str">
        <f t="shared" ca="1" si="13"/>
        <v>NA</v>
      </c>
      <c r="L277" s="101"/>
      <c r="M277" s="101"/>
      <c r="N277" s="101"/>
      <c r="O277" s="101"/>
      <c r="P277" s="101"/>
      <c r="Q277" s="101"/>
      <c r="R277" s="101"/>
      <c r="S277" s="101"/>
      <c r="T277" s="101"/>
      <c r="U277" s="89"/>
      <c r="W277" s="101"/>
      <c r="X277" s="101"/>
      <c r="Y277" s="101"/>
      <c r="Z277" s="101"/>
      <c r="AA277" s="101"/>
      <c r="AB277" s="101"/>
      <c r="AC277" s="101"/>
      <c r="AD277" s="101"/>
      <c r="AE277" s="101"/>
      <c r="AG277" s="101"/>
      <c r="AH277" s="101"/>
      <c r="AI277" s="101"/>
      <c r="AJ277" s="101"/>
      <c r="AK277" s="101"/>
      <c r="AL277" s="101"/>
      <c r="AM277" s="101"/>
      <c r="AN277" s="101"/>
      <c r="AO277" s="101"/>
      <c r="AQ277" s="60"/>
      <c r="AR277" s="60"/>
      <c r="AS277" s="60"/>
      <c r="AT277" s="60"/>
      <c r="AU277" s="60"/>
      <c r="AV277" s="60"/>
      <c r="AW277" s="60"/>
      <c r="AX277" s="60"/>
      <c r="AY277" s="60"/>
      <c r="BA277" s="60"/>
      <c r="BB277" s="60"/>
      <c r="BC277" s="60"/>
      <c r="BD277" s="60"/>
      <c r="BE277" s="60"/>
      <c r="BF277" s="60"/>
      <c r="BG277" s="60"/>
      <c r="BH277" s="60"/>
    </row>
    <row r="278" spans="1:60" x14ac:dyDescent="0.2">
      <c r="A278" s="3">
        <v>277</v>
      </c>
      <c r="B278" s="73">
        <v>44459</v>
      </c>
      <c r="C278" s="42"/>
      <c r="D278" s="42" t="str">
        <f t="shared" ca="1" si="12"/>
        <v>NA</v>
      </c>
      <c r="E278" s="75" t="str">
        <f t="shared" ca="1" si="14"/>
        <v>NA</v>
      </c>
      <c r="F278" s="70"/>
      <c r="G278" s="72" t="str">
        <f ca="1">IF(B277&lt;TODAY(), AVERAGE(A$9:A278), "NA")</f>
        <v>NA</v>
      </c>
      <c r="H278" s="75" t="str">
        <f ca="1">IF(B277&lt;TODAY(), AVERAGE(E$9:E278), "NA")</f>
        <v>NA</v>
      </c>
      <c r="I278" s="82" t="str">
        <f ca="1">IF(B277&lt;TODAY(), (SUMPRODUCT(A$9:A278,E$9:E278) - G278*SUM(E$9:E278) - H278*SUM(A$9:A278) + (A278-7)*G278*H278)/(SUMPRODUCT(A$9:A278,A$9:A278) - 2*G278*SUM(A$9:A278) + (A278-7)*G278*G278), "NA")</f>
        <v>NA</v>
      </c>
      <c r="J278" s="95" t="str">
        <f t="shared" ca="1" si="13"/>
        <v>NA</v>
      </c>
      <c r="L278" s="127" t="str">
        <f>CONCATENATE("Vaccination schedule based on 7 day average daily doses given as of ", MONTH(N280-1), "/", DAY(N280-1), "/", YEAR(N280-1))</f>
        <v>Vaccination schedule based on 7 day average daily doses given as of 1/21/2021</v>
      </c>
      <c r="M278" s="127"/>
      <c r="N278" s="127"/>
      <c r="O278" s="127"/>
      <c r="P278" s="127"/>
      <c r="Q278" s="127"/>
      <c r="R278" s="127"/>
      <c r="S278" s="127"/>
      <c r="T278" s="127"/>
      <c r="U278" s="84"/>
      <c r="V278" s="127" t="str">
        <f>CONCATENATE("Vaccination schedule based on hitting the predicted average of ", FIXED(1000*X282, -3), " doses per day as of ",  MONTH(N280-1), "/", DAY(N280-1), "/", YEAR(N280-1))</f>
        <v>Vaccination schedule based on hitting the predicted average of 963,000 doses per day as of 1/21/2021</v>
      </c>
      <c r="W278" s="127"/>
      <c r="X278" s="127"/>
      <c r="Y278" s="127"/>
      <c r="Z278" s="127"/>
      <c r="AA278" s="127"/>
      <c r="AB278" s="127"/>
      <c r="AC278" s="127"/>
      <c r="AD278" s="127"/>
      <c r="AE278" s="100"/>
      <c r="AF278" s="127" t="str">
        <f>CONCATENATE("Vaccination schedule based on hitting target of ", FIXED(1000*AH282,0), " doses per day")</f>
        <v>Vaccination schedule based on hitting target of 1,250,000 doses per day</v>
      </c>
      <c r="AG278" s="127"/>
      <c r="AH278" s="127"/>
      <c r="AI278" s="127"/>
      <c r="AJ278" s="127"/>
      <c r="AK278" s="127"/>
      <c r="AL278" s="127"/>
      <c r="AM278" s="127"/>
      <c r="AN278" s="127"/>
      <c r="AO278" s="100"/>
      <c r="AP278" s="127" t="str">
        <f>CONCATENATE("Vaccination schedule based on hitting target of ", FIXED(1000*AR282,0), " doses per day")</f>
        <v>Vaccination schedule based on hitting target of 2,000,000 doses per day</v>
      </c>
      <c r="AQ278" s="127"/>
      <c r="AR278" s="127"/>
      <c r="AS278" s="127"/>
      <c r="AT278" s="127"/>
      <c r="AU278" s="127"/>
      <c r="AV278" s="127"/>
      <c r="AW278" s="127"/>
      <c r="AX278" s="127"/>
      <c r="AZ278" s="127" t="str">
        <f>CONCATENATE("Vaccination schedule based on hitting target of ", FIXED(1000*BB282,0), " doses per day")</f>
        <v>Vaccination schedule based on hitting target of 3,000,000 doses per day</v>
      </c>
      <c r="BA278" s="127"/>
      <c r="BB278" s="127"/>
      <c r="BC278" s="127"/>
      <c r="BD278" s="127"/>
      <c r="BE278" s="127"/>
      <c r="BF278" s="127"/>
      <c r="BG278" s="127"/>
      <c r="BH278" s="127"/>
    </row>
    <row r="279" spans="1:60" x14ac:dyDescent="0.2">
      <c r="A279" s="3">
        <v>278</v>
      </c>
      <c r="B279" s="73">
        <v>44460</v>
      </c>
      <c r="C279" s="42"/>
      <c r="D279" s="42" t="str">
        <f t="shared" ca="1" si="12"/>
        <v>NA</v>
      </c>
      <c r="E279" s="75" t="str">
        <f t="shared" ca="1" si="14"/>
        <v>NA</v>
      </c>
      <c r="F279" s="70"/>
      <c r="G279" s="72" t="str">
        <f ca="1">IF(B278&lt;TODAY(), AVERAGE(A$9:A279), "NA")</f>
        <v>NA</v>
      </c>
      <c r="H279" s="75" t="str">
        <f ca="1">IF(B278&lt;TODAY(), AVERAGE(E$9:E279), "NA")</f>
        <v>NA</v>
      </c>
      <c r="I279" s="82" t="str">
        <f ca="1">IF(B278&lt;TODAY(), (SUMPRODUCT(A$9:A279,E$9:E279) - G279*SUM(E$9:E279) - H279*SUM(A$9:A279) + (A279-7)*G279*H279)/(SUMPRODUCT(A$9:A279,A$9:A279) - 2*G279*SUM(A$9:A279) + (A279-7)*G279*G279), "NA")</f>
        <v>NA</v>
      </c>
      <c r="J279" s="95" t="str">
        <f t="shared" ca="1" si="13"/>
        <v>NA</v>
      </c>
      <c r="L279" s="134" t="s">
        <v>36</v>
      </c>
      <c r="M279" s="135"/>
      <c r="N279" s="136"/>
      <c r="O279" s="31" t="s">
        <v>7</v>
      </c>
      <c r="P279" s="32" t="s">
        <v>17</v>
      </c>
      <c r="Q279" s="33" t="s">
        <v>18</v>
      </c>
      <c r="R279" s="31" t="s">
        <v>7</v>
      </c>
      <c r="S279" s="32" t="s">
        <v>17</v>
      </c>
      <c r="T279" s="33" t="s">
        <v>18</v>
      </c>
      <c r="U279" s="48"/>
      <c r="V279" s="128" t="s">
        <v>36</v>
      </c>
      <c r="W279" s="129"/>
      <c r="X279" s="130"/>
      <c r="Y279" s="33" t="s">
        <v>7</v>
      </c>
      <c r="Z279" s="32" t="s">
        <v>17</v>
      </c>
      <c r="AA279" s="33" t="s">
        <v>18</v>
      </c>
      <c r="AB279" s="31" t="s">
        <v>7</v>
      </c>
      <c r="AC279" s="32" t="s">
        <v>17</v>
      </c>
      <c r="AD279" s="33" t="s">
        <v>18</v>
      </c>
      <c r="AE279" s="48"/>
      <c r="AF279" s="128" t="s">
        <v>36</v>
      </c>
      <c r="AG279" s="129"/>
      <c r="AH279" s="130"/>
      <c r="AI279" s="33" t="s">
        <v>7</v>
      </c>
      <c r="AJ279" s="32" t="s">
        <v>17</v>
      </c>
      <c r="AK279" s="33" t="s">
        <v>18</v>
      </c>
      <c r="AL279" s="31" t="s">
        <v>7</v>
      </c>
      <c r="AM279" s="32" t="s">
        <v>17</v>
      </c>
      <c r="AN279" s="33" t="s">
        <v>18</v>
      </c>
      <c r="AO279" s="48"/>
      <c r="AP279" s="128" t="s">
        <v>36</v>
      </c>
      <c r="AQ279" s="129"/>
      <c r="AR279" s="130"/>
      <c r="AS279" s="33" t="s">
        <v>7</v>
      </c>
      <c r="AT279" s="32" t="s">
        <v>17</v>
      </c>
      <c r="AU279" s="33" t="s">
        <v>18</v>
      </c>
      <c r="AV279" s="31" t="s">
        <v>7</v>
      </c>
      <c r="AW279" s="32" t="s">
        <v>17</v>
      </c>
      <c r="AX279" s="33" t="s">
        <v>18</v>
      </c>
      <c r="AZ279" s="128" t="s">
        <v>36</v>
      </c>
      <c r="BA279" s="129"/>
      <c r="BB279" s="130"/>
      <c r="BC279" s="33" t="s">
        <v>7</v>
      </c>
      <c r="BD279" s="32" t="s">
        <v>17</v>
      </c>
      <c r="BE279" s="33" t="s">
        <v>18</v>
      </c>
      <c r="BF279" s="31" t="s">
        <v>7</v>
      </c>
      <c r="BG279" s="32" t="s">
        <v>17</v>
      </c>
      <c r="BH279" s="33" t="s">
        <v>18</v>
      </c>
    </row>
    <row r="280" spans="1:60" x14ac:dyDescent="0.2">
      <c r="A280" s="3">
        <v>279</v>
      </c>
      <c r="B280" s="73">
        <v>44461</v>
      </c>
      <c r="C280" s="42"/>
      <c r="D280" s="42" t="str">
        <f t="shared" ca="1" si="12"/>
        <v>NA</v>
      </c>
      <c r="E280" s="75" t="str">
        <f t="shared" ca="1" si="14"/>
        <v>NA</v>
      </c>
      <c r="F280" s="70"/>
      <c r="G280" s="72" t="str">
        <f ca="1">IF(B279&lt;TODAY(), AVERAGE(A$9:A280), "NA")</f>
        <v>NA</v>
      </c>
      <c r="H280" s="75" t="str">
        <f ca="1">IF(B279&lt;TODAY(), AVERAGE(E$9:E280), "NA")</f>
        <v>NA</v>
      </c>
      <c r="I280" s="82" t="str">
        <f ca="1">IF(B279&lt;TODAY(), (SUMPRODUCT(A$9:A280,E$9:E280) - G280*SUM(E$9:E280) - H280*SUM(A$9:A280) + (A280-7)*G280*H280)/(SUMPRODUCT(A$9:A280,A$9:A280) - 2*G280*SUM(A$9:A280) + (A280-7)*G280*G280), "NA")</f>
        <v>NA</v>
      </c>
      <c r="J280" s="95" t="str">
        <f t="shared" ca="1" si="13"/>
        <v>NA</v>
      </c>
      <c r="L280" s="131" t="s">
        <v>3</v>
      </c>
      <c r="M280" s="132"/>
      <c r="N280" s="28">
        <v>44218</v>
      </c>
      <c r="O280" s="53" t="s">
        <v>38</v>
      </c>
      <c r="P280" s="26">
        <v>44266</v>
      </c>
      <c r="Q280" s="34">
        <v>48</v>
      </c>
      <c r="R280" s="52" t="s">
        <v>39</v>
      </c>
      <c r="S280" s="26">
        <v>44281</v>
      </c>
      <c r="T280" s="34">
        <v>63</v>
      </c>
      <c r="U280" s="48"/>
      <c r="V280" s="131" t="s">
        <v>3</v>
      </c>
      <c r="W280" s="132"/>
      <c r="X280" s="28">
        <v>44218</v>
      </c>
      <c r="Y280" s="53" t="s">
        <v>38</v>
      </c>
      <c r="Z280" s="26">
        <v>44262</v>
      </c>
      <c r="AA280" s="34">
        <v>44</v>
      </c>
      <c r="AB280" s="52" t="s">
        <v>39</v>
      </c>
      <c r="AC280" s="26">
        <v>44279</v>
      </c>
      <c r="AD280" s="34">
        <v>61</v>
      </c>
      <c r="AE280" s="48"/>
      <c r="AF280" s="131" t="s">
        <v>3</v>
      </c>
      <c r="AG280" s="132"/>
      <c r="AH280" s="28">
        <v>44218</v>
      </c>
      <c r="AI280" s="99" t="s">
        <v>38</v>
      </c>
      <c r="AJ280" s="26">
        <v>44255</v>
      </c>
      <c r="AK280" s="34">
        <v>37</v>
      </c>
      <c r="AL280" s="52" t="s">
        <v>39</v>
      </c>
      <c r="AM280" s="26">
        <v>44268</v>
      </c>
      <c r="AN280" s="34">
        <v>50</v>
      </c>
      <c r="AO280" s="48"/>
      <c r="AP280" s="131" t="s">
        <v>3</v>
      </c>
      <c r="AQ280" s="132"/>
      <c r="AR280" s="28">
        <v>44218</v>
      </c>
      <c r="AS280" s="53" t="s">
        <v>38</v>
      </c>
      <c r="AT280" s="26">
        <v>44254</v>
      </c>
      <c r="AU280" s="34">
        <v>36</v>
      </c>
      <c r="AV280" s="52" t="s">
        <v>39</v>
      </c>
      <c r="AW280" s="26">
        <v>44262</v>
      </c>
      <c r="AX280" s="34">
        <v>44</v>
      </c>
      <c r="AZ280" s="131" t="s">
        <v>3</v>
      </c>
      <c r="BA280" s="132"/>
      <c r="BB280" s="28">
        <v>44218</v>
      </c>
      <c r="BC280" s="53" t="s">
        <v>38</v>
      </c>
      <c r="BD280" s="26">
        <v>44254</v>
      </c>
      <c r="BE280" s="34">
        <v>36</v>
      </c>
      <c r="BF280" s="52" t="s">
        <v>39</v>
      </c>
      <c r="BG280" s="26">
        <v>44262</v>
      </c>
      <c r="BH280" s="34">
        <v>44</v>
      </c>
    </row>
    <row r="281" spans="1:60" x14ac:dyDescent="0.2">
      <c r="A281" s="3">
        <v>280</v>
      </c>
      <c r="B281" s="73">
        <v>44462</v>
      </c>
      <c r="C281" s="42"/>
      <c r="D281" s="42" t="str">
        <f t="shared" ca="1" si="12"/>
        <v>NA</v>
      </c>
      <c r="E281" s="75" t="str">
        <f t="shared" ca="1" si="14"/>
        <v>NA</v>
      </c>
      <c r="F281" s="70"/>
      <c r="G281" s="72" t="str">
        <f ca="1">IF(B280&lt;TODAY(), AVERAGE(A$9:A281), "NA")</f>
        <v>NA</v>
      </c>
      <c r="H281" s="75" t="str">
        <f ca="1">IF(B280&lt;TODAY(), AVERAGE(E$9:E281), "NA")</f>
        <v>NA</v>
      </c>
      <c r="I281" s="82" t="str">
        <f ca="1">IF(B280&lt;TODAY(), (SUMPRODUCT(A$9:A281,E$9:E281) - G281*SUM(E$9:E281) - H281*SUM(A$9:A281) + (A281-7)*G281*H281)/(SUMPRODUCT(A$9:A281,A$9:A281) - 2*G281*SUM(A$9:A281) + (A281-7)*G281*G281), "NA")</f>
        <v>NA</v>
      </c>
      <c r="J281" s="95" t="str">
        <f t="shared" ca="1" si="13"/>
        <v>NA</v>
      </c>
      <c r="L281" s="125" t="s">
        <v>19</v>
      </c>
      <c r="M281" s="126"/>
      <c r="N281" s="29">
        <v>940</v>
      </c>
      <c r="O281" s="36" t="s">
        <v>20</v>
      </c>
      <c r="P281" s="24">
        <v>44340</v>
      </c>
      <c r="Q281" s="36">
        <v>122</v>
      </c>
      <c r="R281" s="35" t="s">
        <v>10</v>
      </c>
      <c r="S281" s="24">
        <v>44383</v>
      </c>
      <c r="T281" s="36">
        <v>165</v>
      </c>
      <c r="U281" s="48"/>
      <c r="V281" s="125" t="s">
        <v>19</v>
      </c>
      <c r="W281" s="126"/>
      <c r="X281" s="29">
        <v>940</v>
      </c>
      <c r="Y281" s="36" t="s">
        <v>20</v>
      </c>
      <c r="Z281" s="24">
        <v>44339</v>
      </c>
      <c r="AA281" s="36">
        <v>121</v>
      </c>
      <c r="AB281" s="35" t="s">
        <v>10</v>
      </c>
      <c r="AC281" s="24">
        <v>44380</v>
      </c>
      <c r="AD281" s="36">
        <v>162</v>
      </c>
      <c r="AE281" s="48"/>
      <c r="AF281" s="125" t="s">
        <v>19</v>
      </c>
      <c r="AG281" s="126"/>
      <c r="AH281" s="29">
        <v>940</v>
      </c>
      <c r="AI281" s="36" t="s">
        <v>20</v>
      </c>
      <c r="AJ281" s="24">
        <v>44319</v>
      </c>
      <c r="AK281" s="36">
        <v>101</v>
      </c>
      <c r="AL281" s="35" t="s">
        <v>10</v>
      </c>
      <c r="AM281" s="24">
        <v>44344</v>
      </c>
      <c r="AN281" s="36">
        <v>126</v>
      </c>
      <c r="AO281" s="48"/>
      <c r="AP281" s="125" t="s">
        <v>19</v>
      </c>
      <c r="AQ281" s="126"/>
      <c r="AR281" s="29">
        <v>940</v>
      </c>
      <c r="AS281" s="36" t="s">
        <v>20</v>
      </c>
      <c r="AT281" s="24">
        <v>44289</v>
      </c>
      <c r="AU281" s="36">
        <v>71</v>
      </c>
      <c r="AV281" s="35" t="s">
        <v>10</v>
      </c>
      <c r="AW281" s="24">
        <v>44312</v>
      </c>
      <c r="AX281" s="36">
        <v>94</v>
      </c>
      <c r="AZ281" s="125" t="s">
        <v>19</v>
      </c>
      <c r="BA281" s="126"/>
      <c r="BB281" s="29">
        <v>940</v>
      </c>
      <c r="BC281" s="36" t="s">
        <v>20</v>
      </c>
      <c r="BD281" s="24">
        <v>44287</v>
      </c>
      <c r="BE281" s="36">
        <v>69</v>
      </c>
      <c r="BF281" s="35" t="s">
        <v>10</v>
      </c>
      <c r="BG281" s="24">
        <v>44298</v>
      </c>
      <c r="BH281" s="36">
        <v>80</v>
      </c>
    </row>
    <row r="282" spans="1:60" x14ac:dyDescent="0.2">
      <c r="A282" s="3">
        <v>281</v>
      </c>
      <c r="B282" s="73">
        <v>44463</v>
      </c>
      <c r="C282" s="42"/>
      <c r="D282" s="42" t="str">
        <f t="shared" ca="1" si="12"/>
        <v>NA</v>
      </c>
      <c r="E282" s="75" t="str">
        <f t="shared" ca="1" si="14"/>
        <v>NA</v>
      </c>
      <c r="F282" s="70"/>
      <c r="G282" s="72" t="str">
        <f ca="1">IF(B281&lt;TODAY(), AVERAGE(A$9:A282), "NA")</f>
        <v>NA</v>
      </c>
      <c r="H282" s="75" t="str">
        <f ca="1">IF(B281&lt;TODAY(), AVERAGE(E$9:E282), "NA")</f>
        <v>NA</v>
      </c>
      <c r="I282" s="82" t="str">
        <f ca="1">IF(B281&lt;TODAY(), (SUMPRODUCT(A$9:A282,E$9:E282) - G282*SUM(E$9:E282) - H282*SUM(A$9:A282) + (A282-7)*G282*H282)/(SUMPRODUCT(A$9:A282,A$9:A282) - 2*G282*SUM(A$9:A282) + (A282-7)*G282*G282), "NA")</f>
        <v>NA</v>
      </c>
      <c r="J282" s="95" t="str">
        <f t="shared" ca="1" si="13"/>
        <v>NA</v>
      </c>
      <c r="L282" s="120" t="s">
        <v>130</v>
      </c>
      <c r="M282" s="121"/>
      <c r="N282" s="38">
        <v>35</v>
      </c>
      <c r="O282" s="105" t="s">
        <v>21</v>
      </c>
      <c r="P282" s="106">
        <v>44480</v>
      </c>
      <c r="Q282" s="105">
        <v>262</v>
      </c>
      <c r="R282" s="107" t="s">
        <v>8</v>
      </c>
      <c r="S282" s="106">
        <v>44563</v>
      </c>
      <c r="T282" s="105">
        <v>345</v>
      </c>
      <c r="U282" s="109"/>
      <c r="V282" s="120" t="s">
        <v>128</v>
      </c>
      <c r="W282" s="121"/>
      <c r="X282" s="38">
        <v>963.21498944405369</v>
      </c>
      <c r="Y282" s="105" t="s">
        <v>21</v>
      </c>
      <c r="Z282" s="106">
        <v>44474</v>
      </c>
      <c r="AA282" s="105">
        <v>256</v>
      </c>
      <c r="AB282" s="107" t="s">
        <v>8</v>
      </c>
      <c r="AC282" s="106">
        <v>44550</v>
      </c>
      <c r="AD282" s="105">
        <v>332</v>
      </c>
      <c r="AE282" s="109"/>
      <c r="AF282" s="120" t="s">
        <v>128</v>
      </c>
      <c r="AG282" s="121"/>
      <c r="AH282" s="38">
        <v>1250</v>
      </c>
      <c r="AI282" s="105" t="s">
        <v>21</v>
      </c>
      <c r="AJ282" s="106">
        <v>44421</v>
      </c>
      <c r="AK282" s="105">
        <v>203</v>
      </c>
      <c r="AL282" s="107" t="s">
        <v>8</v>
      </c>
      <c r="AM282" s="106">
        <v>44479</v>
      </c>
      <c r="AN282" s="105">
        <v>261</v>
      </c>
      <c r="AO282" s="109"/>
      <c r="AP282" s="120" t="s">
        <v>128</v>
      </c>
      <c r="AQ282" s="121"/>
      <c r="AR282" s="38">
        <v>2000</v>
      </c>
      <c r="AS282" s="105" t="s">
        <v>21</v>
      </c>
      <c r="AT282" s="106">
        <v>44357</v>
      </c>
      <c r="AU282" s="105">
        <v>139</v>
      </c>
      <c r="AV282" s="107" t="s">
        <v>8</v>
      </c>
      <c r="AW282" s="106">
        <v>44390</v>
      </c>
      <c r="AX282" s="105">
        <v>172</v>
      </c>
      <c r="AY282" s="108"/>
      <c r="AZ282" s="120" t="s">
        <v>128</v>
      </c>
      <c r="BA282" s="121"/>
      <c r="BB282" s="38">
        <v>3000</v>
      </c>
      <c r="BC282" s="105" t="s">
        <v>21</v>
      </c>
      <c r="BD282" s="106">
        <v>44329</v>
      </c>
      <c r="BE282" s="105">
        <v>111</v>
      </c>
      <c r="BF282" s="107" t="s">
        <v>8</v>
      </c>
      <c r="BG282" s="106">
        <v>44353</v>
      </c>
      <c r="BH282" s="105">
        <v>135</v>
      </c>
    </row>
    <row r="283" spans="1:60" x14ac:dyDescent="0.2">
      <c r="A283" s="3">
        <v>282</v>
      </c>
      <c r="B283" s="73">
        <v>44464</v>
      </c>
      <c r="C283" s="42"/>
      <c r="D283" s="42" t="str">
        <f t="shared" ca="1" si="12"/>
        <v>NA</v>
      </c>
      <c r="E283" s="75" t="str">
        <f t="shared" ca="1" si="14"/>
        <v>NA</v>
      </c>
      <c r="F283" s="70"/>
      <c r="G283" s="72" t="str">
        <f ca="1">IF(B282&lt;TODAY(), AVERAGE(A$9:A283), "NA")</f>
        <v>NA</v>
      </c>
      <c r="H283" s="75" t="str">
        <f ca="1">IF(B282&lt;TODAY(), AVERAGE(E$9:E283), "NA")</f>
        <v>NA</v>
      </c>
      <c r="I283" s="82" t="str">
        <f ca="1">IF(B282&lt;TODAY(), (SUMPRODUCT(A$9:A283,E$9:E283) - G283*SUM(E$9:E283) - H283*SUM(A$9:A283) + (A283-7)*G283*H283)/(SUMPRODUCT(A$9:A283,A$9:A283) - 2*G283*SUM(A$9:A283) + (A283-7)*G283*G283), "NA")</f>
        <v>NA</v>
      </c>
      <c r="J283" s="95" t="str">
        <f t="shared" ca="1" si="13"/>
        <v>NA</v>
      </c>
      <c r="L283" s="125" t="s">
        <v>131</v>
      </c>
      <c r="M283" s="126"/>
      <c r="N283" s="97">
        <v>32.712448197669893</v>
      </c>
      <c r="O283" s="36" t="s">
        <v>22</v>
      </c>
      <c r="P283" s="24">
        <v>44617</v>
      </c>
      <c r="Q283" s="36">
        <v>399</v>
      </c>
      <c r="R283" s="35" t="s">
        <v>9</v>
      </c>
      <c r="S283" s="24">
        <v>44727</v>
      </c>
      <c r="T283" s="36">
        <v>509</v>
      </c>
      <c r="U283" s="48"/>
      <c r="V283" s="125" t="s">
        <v>129</v>
      </c>
      <c r="W283" s="126"/>
      <c r="X283" s="38">
        <v>0</v>
      </c>
      <c r="Y283" s="36" t="s">
        <v>22</v>
      </c>
      <c r="Z283" s="24">
        <v>44611</v>
      </c>
      <c r="AA283" s="36">
        <v>393</v>
      </c>
      <c r="AB283" s="35" t="s">
        <v>9</v>
      </c>
      <c r="AC283" s="24">
        <v>44720</v>
      </c>
      <c r="AD283" s="36">
        <v>502</v>
      </c>
      <c r="AE283" s="48"/>
      <c r="AF283" s="125" t="s">
        <v>129</v>
      </c>
      <c r="AG283" s="126"/>
      <c r="AH283" s="38">
        <v>9</v>
      </c>
      <c r="AI283" s="36" t="s">
        <v>22</v>
      </c>
      <c r="AJ283" s="24">
        <v>44522</v>
      </c>
      <c r="AK283" s="36">
        <v>304</v>
      </c>
      <c r="AL283" s="35" t="s">
        <v>9</v>
      </c>
      <c r="AM283" s="24">
        <v>44611</v>
      </c>
      <c r="AN283" s="36">
        <v>393</v>
      </c>
      <c r="AO283" s="48"/>
      <c r="AP283" s="125" t="s">
        <v>129</v>
      </c>
      <c r="AQ283" s="126"/>
      <c r="AR283" s="38">
        <v>32</v>
      </c>
      <c r="AS283" s="36" t="s">
        <v>22</v>
      </c>
      <c r="AT283" s="24">
        <v>44420</v>
      </c>
      <c r="AU283" s="36">
        <v>202</v>
      </c>
      <c r="AV283" s="35" t="s">
        <v>9</v>
      </c>
      <c r="AW283" s="24">
        <v>44473</v>
      </c>
      <c r="AX283" s="36">
        <v>255</v>
      </c>
      <c r="AZ283" s="125" t="s">
        <v>129</v>
      </c>
      <c r="BA283" s="126"/>
      <c r="BB283" s="38">
        <v>63</v>
      </c>
      <c r="BC283" s="36" t="s">
        <v>22</v>
      </c>
      <c r="BD283" s="24">
        <v>44372</v>
      </c>
      <c r="BE283" s="36">
        <v>154</v>
      </c>
      <c r="BF283" s="35" t="s">
        <v>9</v>
      </c>
      <c r="BG283" s="24">
        <v>44408</v>
      </c>
      <c r="BH283" s="36">
        <v>190</v>
      </c>
    </row>
    <row r="284" spans="1:60" x14ac:dyDescent="0.2">
      <c r="A284" s="3">
        <v>283</v>
      </c>
      <c r="B284" s="73">
        <v>44465</v>
      </c>
      <c r="C284" s="42"/>
      <c r="D284" s="42" t="str">
        <f t="shared" ca="1" si="12"/>
        <v>NA</v>
      </c>
      <c r="E284" s="75" t="str">
        <f t="shared" ca="1" si="14"/>
        <v>NA</v>
      </c>
      <c r="F284" s="70"/>
      <c r="G284" s="72" t="str">
        <f ca="1">IF(B283&lt;TODAY(), AVERAGE(A$9:A284), "NA")</f>
        <v>NA</v>
      </c>
      <c r="H284" s="75" t="str">
        <f ca="1">IF(B283&lt;TODAY(), AVERAGE(E$9:E284), "NA")</f>
        <v>NA</v>
      </c>
      <c r="I284" s="82" t="str">
        <f ca="1">IF(B283&lt;TODAY(), (SUMPRODUCT(A$9:A284,E$9:E284) - G284*SUM(E$9:E284) - H284*SUM(A$9:A284) + (A284-7)*G284*H284)/(SUMPRODUCT(A$9:A284,A$9:A284) - 2*G284*SUM(A$9:A284) + (A284-7)*G284*G284), "NA")</f>
        <v>NA</v>
      </c>
      <c r="J284" s="95" t="str">
        <f t="shared" ca="1" si="13"/>
        <v>NA</v>
      </c>
      <c r="L284" s="122" t="s">
        <v>132</v>
      </c>
      <c r="M284" s="123"/>
      <c r="N284" s="98">
        <v>-181.72069747439252</v>
      </c>
      <c r="O284" s="19" t="s">
        <v>40</v>
      </c>
      <c r="P284" s="25">
        <v>44303</v>
      </c>
      <c r="Q284" s="37">
        <v>85</v>
      </c>
      <c r="R284" s="27" t="s">
        <v>26</v>
      </c>
      <c r="S284" s="25">
        <v>44907</v>
      </c>
      <c r="T284" s="37">
        <v>689</v>
      </c>
      <c r="U284" s="48"/>
      <c r="V284" s="122" t="s">
        <v>133</v>
      </c>
      <c r="W284" s="123"/>
      <c r="X284" s="19">
        <v>963.21498944405369</v>
      </c>
      <c r="Y284" s="19" t="s">
        <v>40</v>
      </c>
      <c r="Z284" s="25">
        <v>44301</v>
      </c>
      <c r="AA284" s="37">
        <v>83</v>
      </c>
      <c r="AB284" s="27" t="s">
        <v>26</v>
      </c>
      <c r="AC284" s="25">
        <v>44897</v>
      </c>
      <c r="AD284" s="37">
        <v>679</v>
      </c>
      <c r="AE284" s="48"/>
      <c r="AF284" s="122" t="s">
        <v>133</v>
      </c>
      <c r="AG284" s="123"/>
      <c r="AH284" s="19">
        <v>963.21498944405369</v>
      </c>
      <c r="AI284" s="19" t="s">
        <v>40</v>
      </c>
      <c r="AJ284" s="25">
        <v>44283</v>
      </c>
      <c r="AK284" s="37">
        <v>65</v>
      </c>
      <c r="AL284" s="27" t="s">
        <v>26</v>
      </c>
      <c r="AM284" s="25">
        <v>44739</v>
      </c>
      <c r="AN284" s="37">
        <v>521</v>
      </c>
      <c r="AO284" s="48"/>
      <c r="AP284" s="122" t="s">
        <v>133</v>
      </c>
      <c r="AQ284" s="123"/>
      <c r="AR284" s="19">
        <v>963.21498944405369</v>
      </c>
      <c r="AS284" s="19" t="s">
        <v>40</v>
      </c>
      <c r="AT284" s="25">
        <v>44266</v>
      </c>
      <c r="AU284" s="37">
        <v>48</v>
      </c>
      <c r="AV284" s="27" t="s">
        <v>26</v>
      </c>
      <c r="AW284" s="25">
        <v>44558</v>
      </c>
      <c r="AX284" s="37">
        <v>340</v>
      </c>
      <c r="AZ284" s="122" t="s">
        <v>133</v>
      </c>
      <c r="BA284" s="123"/>
      <c r="BB284" s="19">
        <v>963.21498944405369</v>
      </c>
      <c r="BC284" s="19" t="s">
        <v>40</v>
      </c>
      <c r="BD284" s="25">
        <v>44264</v>
      </c>
      <c r="BE284" s="37">
        <v>46</v>
      </c>
      <c r="BF284" s="27" t="s">
        <v>26</v>
      </c>
      <c r="BG284" s="25">
        <v>44463</v>
      </c>
      <c r="BH284" s="37">
        <v>245</v>
      </c>
    </row>
    <row r="285" spans="1:60" x14ac:dyDescent="0.2">
      <c r="A285" s="3">
        <v>284</v>
      </c>
      <c r="B285" s="73">
        <v>44466</v>
      </c>
      <c r="C285" s="42"/>
      <c r="D285" s="42" t="str">
        <f t="shared" ca="1" si="12"/>
        <v>NA</v>
      </c>
      <c r="E285" s="75" t="str">
        <f t="shared" ca="1" si="14"/>
        <v>NA</v>
      </c>
      <c r="F285" s="70"/>
      <c r="G285" s="72" t="str">
        <f ca="1">IF(B284&lt;TODAY(), AVERAGE(A$9:A285), "NA")</f>
        <v>NA</v>
      </c>
      <c r="H285" s="75" t="str">
        <f ca="1">IF(B284&lt;TODAY(), AVERAGE(E$9:E285), "NA")</f>
        <v>NA</v>
      </c>
      <c r="I285" s="82" t="str">
        <f ca="1">IF(B284&lt;TODAY(), (SUMPRODUCT(A$9:A285,E$9:E285) - G285*SUM(E$9:E285) - H285*SUM(A$9:A285) + (A285-7)*G285*H285)/(SUMPRODUCT(A$9:A285,A$9:A285) - 2*G285*SUM(A$9:A285) + (A285-7)*G285*G285), "NA")</f>
        <v>NA</v>
      </c>
      <c r="J285" s="95" t="str">
        <f t="shared" ca="1" si="13"/>
        <v>NA</v>
      </c>
    </row>
    <row r="286" spans="1:60" x14ac:dyDescent="0.2">
      <c r="A286" s="3">
        <v>285</v>
      </c>
      <c r="B286" s="73">
        <v>44467</v>
      </c>
      <c r="C286" s="42"/>
      <c r="D286" s="42" t="str">
        <f t="shared" ca="1" si="12"/>
        <v>NA</v>
      </c>
      <c r="E286" s="75" t="str">
        <f t="shared" ca="1" si="14"/>
        <v>NA</v>
      </c>
      <c r="F286" s="70"/>
      <c r="G286" s="72" t="str">
        <f ca="1">IF(B285&lt;TODAY(), AVERAGE(A$9:A286), "NA")</f>
        <v>NA</v>
      </c>
      <c r="H286" s="75" t="str">
        <f ca="1">IF(B285&lt;TODAY(), AVERAGE(E$9:E286), "NA")</f>
        <v>NA</v>
      </c>
      <c r="I286" s="82" t="str">
        <f ca="1">IF(B285&lt;TODAY(), (SUMPRODUCT(A$9:A286,E$9:E286) - G286*SUM(E$9:E286) - H286*SUM(A$9:A286) + (A286-7)*G286*H286)/(SUMPRODUCT(A$9:A286,A$9:A286) - 2*G286*SUM(A$9:A286) + (A286-7)*G286*G286), "NA")</f>
        <v>NA</v>
      </c>
      <c r="J286" s="95" t="str">
        <f t="shared" ca="1" si="13"/>
        <v>NA</v>
      </c>
    </row>
    <row r="287" spans="1:60" x14ac:dyDescent="0.2">
      <c r="A287" s="3">
        <v>286</v>
      </c>
      <c r="B287" s="73">
        <v>44468</v>
      </c>
      <c r="C287" s="42"/>
      <c r="D287" s="42" t="str">
        <f t="shared" ca="1" si="12"/>
        <v>NA</v>
      </c>
      <c r="E287" s="75" t="str">
        <f t="shared" ca="1" si="14"/>
        <v>NA</v>
      </c>
      <c r="F287" s="70"/>
      <c r="G287" s="72" t="str">
        <f ca="1">IF(B286&lt;TODAY(), AVERAGE(A$9:A287), "NA")</f>
        <v>NA</v>
      </c>
      <c r="H287" s="75" t="str">
        <f ca="1">IF(B286&lt;TODAY(), AVERAGE(E$9:E287), "NA")</f>
        <v>NA</v>
      </c>
      <c r="I287" s="82" t="str">
        <f ca="1">IF(B286&lt;TODAY(), (SUMPRODUCT(A$9:A287,E$9:E287) - G287*SUM(E$9:E287) - H287*SUM(A$9:A287) + (A287-7)*G287*H287)/(SUMPRODUCT(A$9:A287,A$9:A287) - 2*G287*SUM(A$9:A287) + (A287-7)*G287*G287), "NA")</f>
        <v>NA</v>
      </c>
      <c r="J287" s="95" t="str">
        <f t="shared" ca="1" si="13"/>
        <v>NA</v>
      </c>
    </row>
    <row r="288" spans="1:60" x14ac:dyDescent="0.2">
      <c r="A288" s="3">
        <v>287</v>
      </c>
      <c r="B288" s="73">
        <v>44469</v>
      </c>
      <c r="C288" s="42"/>
      <c r="D288" s="42" t="str">
        <f t="shared" ca="1" si="12"/>
        <v>NA</v>
      </c>
      <c r="E288" s="75" t="str">
        <f t="shared" ca="1" si="14"/>
        <v>NA</v>
      </c>
      <c r="F288" s="70"/>
      <c r="G288" s="72" t="str">
        <f ca="1">IF(B287&lt;TODAY(), AVERAGE(A$9:A288), "NA")</f>
        <v>NA</v>
      </c>
      <c r="H288" s="75" t="str">
        <f ca="1">IF(B287&lt;TODAY(), AVERAGE(E$9:E288), "NA")</f>
        <v>NA</v>
      </c>
      <c r="I288" s="82" t="str">
        <f ca="1">IF(B287&lt;TODAY(), (SUMPRODUCT(A$9:A288,E$9:E288) - G288*SUM(E$9:E288) - H288*SUM(A$9:A288) + (A288-7)*G288*H288)/(SUMPRODUCT(A$9:A288,A$9:A288) - 2*G288*SUM(A$9:A288) + (A288-7)*G288*G288), "NA")</f>
        <v>NA</v>
      </c>
      <c r="J288" s="95" t="str">
        <f t="shared" ca="1" si="13"/>
        <v>NA</v>
      </c>
    </row>
    <row r="289" spans="1:61" x14ac:dyDescent="0.2">
      <c r="A289" s="3">
        <v>288</v>
      </c>
      <c r="B289" s="73">
        <v>44470</v>
      </c>
      <c r="C289" s="42"/>
      <c r="D289" s="42" t="str">
        <f t="shared" ca="1" si="12"/>
        <v>NA</v>
      </c>
      <c r="E289" s="75" t="str">
        <f t="shared" ca="1" si="14"/>
        <v>NA</v>
      </c>
      <c r="F289" s="70"/>
      <c r="G289" s="72" t="str">
        <f ca="1">IF(B288&lt;TODAY(), AVERAGE(A$9:A289), "NA")</f>
        <v>NA</v>
      </c>
      <c r="H289" s="75" t="str">
        <f ca="1">IF(B288&lt;TODAY(), AVERAGE(E$9:E289), "NA")</f>
        <v>NA</v>
      </c>
      <c r="I289" s="82" t="str">
        <f ca="1">IF(B288&lt;TODAY(), (SUMPRODUCT(A$9:A289,E$9:E289) - G289*SUM(E$9:E289) - H289*SUM(A$9:A289) + (A289-7)*G289*H289)/(SUMPRODUCT(A$9:A289,A$9:A289) - 2*G289*SUM(A$9:A289) + (A289-7)*G289*G289), "NA")</f>
        <v>NA</v>
      </c>
      <c r="J289" s="95" t="str">
        <f t="shared" ca="1" si="13"/>
        <v>NA</v>
      </c>
    </row>
    <row r="290" spans="1:61" x14ac:dyDescent="0.2">
      <c r="A290" s="3">
        <v>289</v>
      </c>
      <c r="B290" s="73">
        <v>44471</v>
      </c>
      <c r="C290" s="42"/>
      <c r="D290" s="42" t="str">
        <f t="shared" ca="1" si="12"/>
        <v>NA</v>
      </c>
      <c r="E290" s="75" t="str">
        <f t="shared" ca="1" si="14"/>
        <v>NA</v>
      </c>
      <c r="F290" s="70"/>
      <c r="G290" s="72" t="str">
        <f ca="1">IF(B289&lt;TODAY(), AVERAGE(A$9:A290), "NA")</f>
        <v>NA</v>
      </c>
      <c r="H290" s="75" t="str">
        <f ca="1">IF(B289&lt;TODAY(), AVERAGE(E$9:E290), "NA")</f>
        <v>NA</v>
      </c>
      <c r="I290" s="82" t="str">
        <f ca="1">IF(B289&lt;TODAY(), (SUMPRODUCT(A$9:A290,E$9:E290) - G290*SUM(E$9:E290) - H290*SUM(A$9:A290) + (A290-7)*G290*H290)/(SUMPRODUCT(A$9:A290,A$9:A290) - 2*G290*SUM(A$9:A290) + (A290-7)*G290*G290), "NA")</f>
        <v>NA</v>
      </c>
      <c r="J290" s="95" t="str">
        <f t="shared" ca="1" si="13"/>
        <v>NA</v>
      </c>
    </row>
    <row r="291" spans="1:61" x14ac:dyDescent="0.2">
      <c r="A291" s="3">
        <v>290</v>
      </c>
      <c r="B291" s="73">
        <v>44472</v>
      </c>
      <c r="C291" s="42"/>
      <c r="D291" s="42" t="str">
        <f t="shared" ca="1" si="12"/>
        <v>NA</v>
      </c>
      <c r="E291" s="75" t="str">
        <f t="shared" ca="1" si="14"/>
        <v>NA</v>
      </c>
      <c r="F291" s="70"/>
      <c r="G291" s="72" t="str">
        <f ca="1">IF(B290&lt;TODAY(), AVERAGE(A$9:A291), "NA")</f>
        <v>NA</v>
      </c>
      <c r="H291" s="75" t="str">
        <f ca="1">IF(B290&lt;TODAY(), AVERAGE(E$9:E291), "NA")</f>
        <v>NA</v>
      </c>
      <c r="I291" s="82" t="str">
        <f ca="1">IF(B290&lt;TODAY(), (SUMPRODUCT(A$9:A291,E$9:E291) - G291*SUM(E$9:E291) - H291*SUM(A$9:A291) + (A291-7)*G291*H291)/(SUMPRODUCT(A$9:A291,A$9:A291) - 2*G291*SUM(A$9:A291) + (A291-7)*G291*G291), "NA")</f>
        <v>NA</v>
      </c>
      <c r="J291" s="95" t="str">
        <f t="shared" ca="1" si="13"/>
        <v>NA</v>
      </c>
      <c r="BI291" s="7"/>
    </row>
    <row r="292" spans="1:61" x14ac:dyDescent="0.2">
      <c r="A292" s="3">
        <v>291</v>
      </c>
      <c r="B292" s="73">
        <v>44473</v>
      </c>
      <c r="C292" s="42"/>
      <c r="D292" s="42" t="str">
        <f t="shared" ca="1" si="12"/>
        <v>NA</v>
      </c>
      <c r="E292" s="75" t="str">
        <f t="shared" ca="1" si="14"/>
        <v>NA</v>
      </c>
      <c r="F292" s="70"/>
      <c r="G292" s="72" t="str">
        <f ca="1">IF(B291&lt;TODAY(), AVERAGE(A$9:A292), "NA")</f>
        <v>NA</v>
      </c>
      <c r="H292" s="75" t="str">
        <f ca="1">IF(B291&lt;TODAY(), AVERAGE(E$9:E292), "NA")</f>
        <v>NA</v>
      </c>
      <c r="I292" s="82" t="str">
        <f ca="1">IF(B291&lt;TODAY(), (SUMPRODUCT(A$9:A292,E$9:E292) - G292*SUM(E$9:E292) - H292*SUM(A$9:A292) + (A292-7)*G292*H292)/(SUMPRODUCT(A$9:A292,A$9:A292) - 2*G292*SUM(A$9:A292) + (A292-7)*G292*G292), "NA")</f>
        <v>NA</v>
      </c>
      <c r="J292" s="95" t="str">
        <f t="shared" ca="1" si="13"/>
        <v>NA</v>
      </c>
    </row>
    <row r="293" spans="1:61" x14ac:dyDescent="0.2">
      <c r="A293" s="3">
        <v>292</v>
      </c>
      <c r="B293" s="73">
        <v>44474</v>
      </c>
      <c r="C293" s="42"/>
      <c r="D293" s="42" t="str">
        <f t="shared" ca="1" si="12"/>
        <v>NA</v>
      </c>
      <c r="E293" s="75" t="str">
        <f t="shared" ca="1" si="14"/>
        <v>NA</v>
      </c>
      <c r="F293" s="70"/>
      <c r="G293" s="72" t="str">
        <f ca="1">IF(B292&lt;TODAY(), AVERAGE(A$9:A293), "NA")</f>
        <v>NA</v>
      </c>
      <c r="H293" s="75" t="str">
        <f ca="1">IF(B292&lt;TODAY(), AVERAGE(E$9:E293), "NA")</f>
        <v>NA</v>
      </c>
      <c r="I293" s="82" t="str">
        <f ca="1">IF(B292&lt;TODAY(), (SUMPRODUCT(A$9:A293,E$9:E293) - G293*SUM(E$9:E293) - H293*SUM(A$9:A293) + (A293-7)*G293*H293)/(SUMPRODUCT(A$9:A293,A$9:A293) - 2*G293*SUM(A$9:A293) + (A293-7)*G293*G293), "NA")</f>
        <v>NA</v>
      </c>
      <c r="J293" s="95" t="str">
        <f t="shared" ca="1" si="13"/>
        <v>NA</v>
      </c>
    </row>
    <row r="294" spans="1:61" x14ac:dyDescent="0.2">
      <c r="A294" s="3">
        <v>293</v>
      </c>
      <c r="B294" s="73">
        <v>44475</v>
      </c>
      <c r="C294" s="42"/>
      <c r="D294" s="42" t="str">
        <f t="shared" ca="1" si="12"/>
        <v>NA</v>
      </c>
      <c r="E294" s="75" t="str">
        <f t="shared" ca="1" si="14"/>
        <v>NA</v>
      </c>
      <c r="F294" s="70"/>
      <c r="G294" s="72" t="str">
        <f ca="1">IF(B293&lt;TODAY(), AVERAGE(A$9:A294), "NA")</f>
        <v>NA</v>
      </c>
      <c r="H294" s="75" t="str">
        <f ca="1">IF(B293&lt;TODAY(), AVERAGE(E$9:E294), "NA")</f>
        <v>NA</v>
      </c>
      <c r="I294" s="82" t="str">
        <f ca="1">IF(B293&lt;TODAY(), (SUMPRODUCT(A$9:A294,E$9:E294) - G294*SUM(E$9:E294) - H294*SUM(A$9:A294) + (A294-7)*G294*H294)/(SUMPRODUCT(A$9:A294,A$9:A294) - 2*G294*SUM(A$9:A294) + (A294-7)*G294*G294), "NA")</f>
        <v>NA</v>
      </c>
      <c r="J294" s="95" t="str">
        <f t="shared" ca="1" si="13"/>
        <v>NA</v>
      </c>
    </row>
    <row r="295" spans="1:61" x14ac:dyDescent="0.2">
      <c r="A295" s="3">
        <v>294</v>
      </c>
      <c r="B295" s="73">
        <v>44476</v>
      </c>
      <c r="C295" s="42"/>
      <c r="D295" s="42" t="str">
        <f t="shared" ca="1" si="12"/>
        <v>NA</v>
      </c>
      <c r="E295" s="75" t="str">
        <f t="shared" ca="1" si="14"/>
        <v>NA</v>
      </c>
      <c r="F295" s="70"/>
      <c r="G295" s="72" t="str">
        <f ca="1">IF(B294&lt;TODAY(), AVERAGE(A$9:A295), "NA")</f>
        <v>NA</v>
      </c>
      <c r="H295" s="75" t="str">
        <f ca="1">IF(B294&lt;TODAY(), AVERAGE(E$9:E295), "NA")</f>
        <v>NA</v>
      </c>
      <c r="I295" s="82" t="str">
        <f ca="1">IF(B294&lt;TODAY(), (SUMPRODUCT(A$9:A295,E$9:E295) - G295*SUM(E$9:E295) - H295*SUM(A$9:A295) + (A295-7)*G295*H295)/(SUMPRODUCT(A$9:A295,A$9:A295) - 2*G295*SUM(A$9:A295) + (A295-7)*G295*G295), "NA")</f>
        <v>NA</v>
      </c>
      <c r="J295" s="95" t="str">
        <f t="shared" ca="1" si="13"/>
        <v>NA</v>
      </c>
    </row>
    <row r="296" spans="1:61" x14ac:dyDescent="0.2">
      <c r="A296" s="3">
        <v>295</v>
      </c>
      <c r="B296" s="73">
        <v>44477</v>
      </c>
      <c r="C296" s="42"/>
      <c r="D296" s="42" t="str">
        <f t="shared" ref="D296:D359" ca="1" si="15">IF(B296&lt;TODAY(), C296-C295, "NA")</f>
        <v>NA</v>
      </c>
      <c r="E296" s="75" t="str">
        <f t="shared" ca="1" si="14"/>
        <v>NA</v>
      </c>
      <c r="F296" s="70"/>
      <c r="G296" s="72" t="str">
        <f ca="1">IF(B295&lt;TODAY(), AVERAGE(A$9:A296), "NA")</f>
        <v>NA</v>
      </c>
      <c r="H296" s="75" t="str">
        <f ca="1">IF(B295&lt;TODAY(), AVERAGE(E$9:E296), "NA")</f>
        <v>NA</v>
      </c>
      <c r="I296" s="82" t="str">
        <f ca="1">IF(B295&lt;TODAY(), (SUMPRODUCT(A$9:A296,E$9:E296) - G296*SUM(E$9:E296) - H296*SUM(A$9:A296) + (A296-7)*G296*H296)/(SUMPRODUCT(A$9:A296,A$9:A296) - 2*G296*SUM(A$9:A296) + (A296-7)*G296*G296), "NA")</f>
        <v>NA</v>
      </c>
      <c r="J296" s="95" t="str">
        <f t="shared" ca="1" si="13"/>
        <v>NA</v>
      </c>
    </row>
    <row r="297" spans="1:61" x14ac:dyDescent="0.2">
      <c r="A297" s="3">
        <v>296</v>
      </c>
      <c r="B297" s="73">
        <v>44478</v>
      </c>
      <c r="C297" s="42"/>
      <c r="D297" s="42" t="str">
        <f t="shared" ca="1" si="15"/>
        <v>NA</v>
      </c>
      <c r="E297" s="75" t="str">
        <f t="shared" ca="1" si="14"/>
        <v>NA</v>
      </c>
      <c r="F297" s="70"/>
      <c r="G297" s="72" t="str">
        <f ca="1">IF(B296&lt;TODAY(), AVERAGE(A$9:A297), "NA")</f>
        <v>NA</v>
      </c>
      <c r="H297" s="75" t="str">
        <f ca="1">IF(B296&lt;TODAY(), AVERAGE(E$9:E297), "NA")</f>
        <v>NA</v>
      </c>
      <c r="I297" s="82" t="str">
        <f ca="1">IF(B296&lt;TODAY(), (SUMPRODUCT(A$9:A297,E$9:E297) - G297*SUM(E$9:E297) - H297*SUM(A$9:A297) + (A297-7)*G297*H297)/(SUMPRODUCT(A$9:A297,A$9:A297) - 2*G297*SUM(A$9:A297) + (A297-7)*G297*G297), "NA")</f>
        <v>NA</v>
      </c>
      <c r="J297" s="95" t="str">
        <f t="shared" ca="1" si="13"/>
        <v>NA</v>
      </c>
    </row>
    <row r="298" spans="1:61" x14ac:dyDescent="0.2">
      <c r="A298" s="3">
        <v>297</v>
      </c>
      <c r="B298" s="73">
        <v>44479</v>
      </c>
      <c r="C298" s="42"/>
      <c r="D298" s="42" t="str">
        <f t="shared" ca="1" si="15"/>
        <v>NA</v>
      </c>
      <c r="E298" s="75" t="str">
        <f t="shared" ca="1" si="14"/>
        <v>NA</v>
      </c>
      <c r="F298" s="70"/>
      <c r="G298" s="72" t="str">
        <f ca="1">IF(B297&lt;TODAY(), AVERAGE(A$9:A298), "NA")</f>
        <v>NA</v>
      </c>
      <c r="H298" s="75" t="str">
        <f ca="1">IF(B297&lt;TODAY(), AVERAGE(E$9:E298), "NA")</f>
        <v>NA</v>
      </c>
      <c r="I298" s="82" t="str">
        <f ca="1">IF(B297&lt;TODAY(), (SUMPRODUCT(A$9:A298,E$9:E298) - G298*SUM(E$9:E298) - H298*SUM(A$9:A298) + (A298-7)*G298*H298)/(SUMPRODUCT(A$9:A298,A$9:A298) - 2*G298*SUM(A$9:A298) + (A298-7)*G298*G298), "NA")</f>
        <v>NA</v>
      </c>
      <c r="J298" s="95" t="str">
        <f t="shared" ca="1" si="13"/>
        <v>NA</v>
      </c>
    </row>
    <row r="299" spans="1:61" x14ac:dyDescent="0.2">
      <c r="A299" s="3">
        <v>298</v>
      </c>
      <c r="B299" s="73">
        <v>44480</v>
      </c>
      <c r="C299" s="42"/>
      <c r="D299" s="42" t="str">
        <f t="shared" ca="1" si="15"/>
        <v>NA</v>
      </c>
      <c r="E299" s="75" t="str">
        <f t="shared" ca="1" si="14"/>
        <v>NA</v>
      </c>
      <c r="F299" s="70"/>
      <c r="G299" s="72" t="str">
        <f ca="1">IF(B298&lt;TODAY(), AVERAGE(A$9:A299), "NA")</f>
        <v>NA</v>
      </c>
      <c r="H299" s="75" t="str">
        <f ca="1">IF(B298&lt;TODAY(), AVERAGE(E$9:E299), "NA")</f>
        <v>NA</v>
      </c>
      <c r="I299" s="82" t="str">
        <f ca="1">IF(B298&lt;TODAY(), (SUMPRODUCT(A$9:A299,E$9:E299) - G299*SUM(E$9:E299) - H299*SUM(A$9:A299) + (A299-7)*G299*H299)/(SUMPRODUCT(A$9:A299,A$9:A299) - 2*G299*SUM(A$9:A299) + (A299-7)*G299*G299), "NA")</f>
        <v>NA</v>
      </c>
      <c r="J299" s="95" t="str">
        <f t="shared" ca="1" si="13"/>
        <v>NA</v>
      </c>
    </row>
    <row r="300" spans="1:61" x14ac:dyDescent="0.2">
      <c r="A300" s="3">
        <v>299</v>
      </c>
      <c r="B300" s="73">
        <v>44481</v>
      </c>
      <c r="C300" s="42"/>
      <c r="D300" s="42" t="str">
        <f t="shared" ca="1" si="15"/>
        <v>NA</v>
      </c>
      <c r="E300" s="75" t="str">
        <f t="shared" ca="1" si="14"/>
        <v>NA</v>
      </c>
      <c r="F300" s="70"/>
      <c r="G300" s="72" t="str">
        <f ca="1">IF(B299&lt;TODAY(), AVERAGE(A$9:A300), "NA")</f>
        <v>NA</v>
      </c>
      <c r="H300" s="75" t="str">
        <f ca="1">IF(B299&lt;TODAY(), AVERAGE(E$9:E300), "NA")</f>
        <v>NA</v>
      </c>
      <c r="I300" s="82" t="str">
        <f ca="1">IF(B299&lt;TODAY(), (SUMPRODUCT(A$9:A300,E$9:E300) - G300*SUM(E$9:E300) - H300*SUM(A$9:A300) + (A300-7)*G300*H300)/(SUMPRODUCT(A$9:A300,A$9:A300) - 2*G300*SUM(A$9:A300) + (A300-7)*G300*G300), "NA")</f>
        <v>NA</v>
      </c>
      <c r="J300" s="95" t="str">
        <f t="shared" ca="1" si="13"/>
        <v>NA</v>
      </c>
    </row>
    <row r="301" spans="1:61" x14ac:dyDescent="0.2">
      <c r="A301" s="3">
        <v>300</v>
      </c>
      <c r="B301" s="73">
        <v>44482</v>
      </c>
      <c r="C301" s="42"/>
      <c r="D301" s="42" t="str">
        <f t="shared" ca="1" si="15"/>
        <v>NA</v>
      </c>
      <c r="E301" s="75" t="str">
        <f t="shared" ca="1" si="14"/>
        <v>NA</v>
      </c>
      <c r="F301" s="70"/>
      <c r="G301" s="72" t="str">
        <f ca="1">IF(B300&lt;TODAY(), AVERAGE(A$9:A301), "NA")</f>
        <v>NA</v>
      </c>
      <c r="H301" s="75" t="str">
        <f ca="1">IF(B300&lt;TODAY(), AVERAGE(E$9:E301), "NA")</f>
        <v>NA</v>
      </c>
      <c r="I301" s="82" t="str">
        <f ca="1">IF(B300&lt;TODAY(), (SUMPRODUCT(A$9:A301,E$9:E301) - G301*SUM(E$9:E301) - H301*SUM(A$9:A301) + (A301-7)*G301*H301)/(SUMPRODUCT(A$9:A301,A$9:A301) - 2*G301*SUM(A$9:A301) + (A301-7)*G301*G301), "NA")</f>
        <v>NA</v>
      </c>
      <c r="J301" s="95" t="str">
        <f t="shared" ca="1" si="13"/>
        <v>NA</v>
      </c>
    </row>
    <row r="302" spans="1:61" x14ac:dyDescent="0.2">
      <c r="A302" s="3">
        <v>301</v>
      </c>
      <c r="B302" s="73">
        <v>44483</v>
      </c>
      <c r="C302" s="42"/>
      <c r="D302" s="42" t="str">
        <f t="shared" ca="1" si="15"/>
        <v>NA</v>
      </c>
      <c r="E302" s="75" t="str">
        <f t="shared" ca="1" si="14"/>
        <v>NA</v>
      </c>
      <c r="F302" s="70"/>
      <c r="G302" s="72" t="str">
        <f ca="1">IF(B301&lt;TODAY(), AVERAGE(A$9:A302), "NA")</f>
        <v>NA</v>
      </c>
      <c r="H302" s="75" t="str">
        <f ca="1">IF(B301&lt;TODAY(), AVERAGE(E$9:E302), "NA")</f>
        <v>NA</v>
      </c>
      <c r="I302" s="82" t="str">
        <f ca="1">IF(B301&lt;TODAY(), (SUMPRODUCT(A$9:A302,E$9:E302) - G302*SUM(E$9:E302) - H302*SUM(A$9:A302) + (A302-7)*G302*H302)/(SUMPRODUCT(A$9:A302,A$9:A302) - 2*G302*SUM(A$9:A302) + (A302-7)*G302*G302), "NA")</f>
        <v>NA</v>
      </c>
      <c r="J302" s="95" t="str">
        <f t="shared" ca="1" si="13"/>
        <v>NA</v>
      </c>
    </row>
    <row r="303" spans="1:61" x14ac:dyDescent="0.2">
      <c r="A303" s="3">
        <v>302</v>
      </c>
      <c r="B303" s="73">
        <v>44484</v>
      </c>
      <c r="C303" s="42"/>
      <c r="D303" s="42" t="str">
        <f t="shared" ca="1" si="15"/>
        <v>NA</v>
      </c>
      <c r="E303" s="75" t="str">
        <f t="shared" ca="1" si="14"/>
        <v>NA</v>
      </c>
      <c r="F303" s="70"/>
      <c r="G303" s="72" t="str">
        <f ca="1">IF(B302&lt;TODAY(), AVERAGE(A$9:A303), "NA")</f>
        <v>NA</v>
      </c>
      <c r="H303" s="75" t="str">
        <f ca="1">IF(B302&lt;TODAY(), AVERAGE(E$9:E303), "NA")</f>
        <v>NA</v>
      </c>
      <c r="I303" s="82" t="str">
        <f ca="1">IF(B302&lt;TODAY(), (SUMPRODUCT(A$9:A303,E$9:E303) - G303*SUM(E$9:E303) - H303*SUM(A$9:A303) + (A303-7)*G303*H303)/(SUMPRODUCT(A$9:A303,A$9:A303) - 2*G303*SUM(A$9:A303) + (A303-7)*G303*G303), "NA")</f>
        <v>NA</v>
      </c>
      <c r="J303" s="95" t="str">
        <f t="shared" ca="1" si="13"/>
        <v>NA</v>
      </c>
    </row>
    <row r="304" spans="1:61" x14ac:dyDescent="0.2">
      <c r="A304" s="3">
        <v>303</v>
      </c>
      <c r="B304" s="73">
        <v>44485</v>
      </c>
      <c r="C304" s="42"/>
      <c r="D304" s="42" t="str">
        <f t="shared" ca="1" si="15"/>
        <v>NA</v>
      </c>
      <c r="E304" s="75" t="str">
        <f t="shared" ca="1" si="14"/>
        <v>NA</v>
      </c>
      <c r="F304" s="70"/>
      <c r="G304" s="72" t="str">
        <f ca="1">IF(B303&lt;TODAY(), AVERAGE(A$9:A304), "NA")</f>
        <v>NA</v>
      </c>
      <c r="H304" s="75" t="str">
        <f ca="1">IF(B303&lt;TODAY(), AVERAGE(E$9:E304), "NA")</f>
        <v>NA</v>
      </c>
      <c r="I304" s="82" t="str">
        <f ca="1">IF(B303&lt;TODAY(), (SUMPRODUCT(A$9:A304,E$9:E304) - G304*SUM(E$9:E304) - H304*SUM(A$9:A304) + (A304-7)*G304*H304)/(SUMPRODUCT(A$9:A304,A$9:A304) - 2*G304*SUM(A$9:A304) + (A304-7)*G304*G304), "NA")</f>
        <v>NA</v>
      </c>
      <c r="J304" s="95" t="str">
        <f t="shared" ca="1" si="13"/>
        <v>NA</v>
      </c>
    </row>
    <row r="305" spans="1:10" x14ac:dyDescent="0.2">
      <c r="A305" s="3">
        <v>304</v>
      </c>
      <c r="B305" s="73">
        <v>44486</v>
      </c>
      <c r="C305" s="42"/>
      <c r="D305" s="42" t="str">
        <f t="shared" ca="1" si="15"/>
        <v>NA</v>
      </c>
      <c r="E305" s="75" t="str">
        <f t="shared" ca="1" si="14"/>
        <v>NA</v>
      </c>
      <c r="F305" s="70"/>
      <c r="G305" s="72" t="str">
        <f ca="1">IF(B304&lt;TODAY(), AVERAGE(A$9:A305), "NA")</f>
        <v>NA</v>
      </c>
      <c r="H305" s="75" t="str">
        <f ca="1">IF(B304&lt;TODAY(), AVERAGE(E$9:E305), "NA")</f>
        <v>NA</v>
      </c>
      <c r="I305" s="82" t="str">
        <f ca="1">IF(B304&lt;TODAY(), (SUMPRODUCT(A$9:A305,E$9:E305) - G305*SUM(E$9:E305) - H305*SUM(A$9:A305) + (A305-7)*G305*H305)/(SUMPRODUCT(A$9:A305,A$9:A305) - 2*G305*SUM(A$9:A305) + (A305-7)*G305*G305), "NA")</f>
        <v>NA</v>
      </c>
      <c r="J305" s="95" t="str">
        <f t="shared" ca="1" si="13"/>
        <v>NA</v>
      </c>
    </row>
    <row r="306" spans="1:10" x14ac:dyDescent="0.2">
      <c r="A306" s="3">
        <v>305</v>
      </c>
      <c r="B306" s="73">
        <v>44487</v>
      </c>
      <c r="C306" s="42"/>
      <c r="D306" s="42" t="str">
        <f t="shared" ca="1" si="15"/>
        <v>NA</v>
      </c>
      <c r="E306" s="75" t="str">
        <f t="shared" ca="1" si="14"/>
        <v>NA</v>
      </c>
      <c r="F306" s="70"/>
      <c r="G306" s="72" t="str">
        <f ca="1">IF(B305&lt;TODAY(), AVERAGE(A$9:A306), "NA")</f>
        <v>NA</v>
      </c>
      <c r="H306" s="75" t="str">
        <f ca="1">IF(B305&lt;TODAY(), AVERAGE(E$9:E306), "NA")</f>
        <v>NA</v>
      </c>
      <c r="I306" s="82" t="str">
        <f ca="1">IF(B305&lt;TODAY(), (SUMPRODUCT(A$9:A306,E$9:E306) - G306*SUM(E$9:E306) - H306*SUM(A$9:A306) + (A306-7)*G306*H306)/(SUMPRODUCT(A$9:A306,A$9:A306) - 2*G306*SUM(A$9:A306) + (A306-7)*G306*G306), "NA")</f>
        <v>NA</v>
      </c>
      <c r="J306" s="95" t="str">
        <f t="shared" ca="1" si="13"/>
        <v>NA</v>
      </c>
    </row>
    <row r="307" spans="1:10" x14ac:dyDescent="0.2">
      <c r="A307" s="3">
        <v>306</v>
      </c>
      <c r="B307" s="73">
        <v>44488</v>
      </c>
      <c r="C307" s="42"/>
      <c r="D307" s="42" t="str">
        <f t="shared" ca="1" si="15"/>
        <v>NA</v>
      </c>
      <c r="E307" s="75" t="str">
        <f t="shared" ca="1" si="14"/>
        <v>NA</v>
      </c>
      <c r="F307" s="70"/>
      <c r="G307" s="72" t="str">
        <f ca="1">IF(B306&lt;TODAY(), AVERAGE(A$9:A307), "NA")</f>
        <v>NA</v>
      </c>
      <c r="H307" s="75" t="str">
        <f ca="1">IF(B306&lt;TODAY(), AVERAGE(E$9:E307), "NA")</f>
        <v>NA</v>
      </c>
      <c r="I307" s="82" t="str">
        <f ca="1">IF(B306&lt;TODAY(), (SUMPRODUCT(A$9:A307,E$9:E307) - G307*SUM(E$9:E307) - H307*SUM(A$9:A307) + (A307-7)*G307*H307)/(SUMPRODUCT(A$9:A307,A$9:A307) - 2*G307*SUM(A$9:A307) + (A307-7)*G307*G307), "NA")</f>
        <v>NA</v>
      </c>
      <c r="J307" s="95" t="str">
        <f t="shared" ca="1" si="13"/>
        <v>NA</v>
      </c>
    </row>
    <row r="308" spans="1:10" x14ac:dyDescent="0.2">
      <c r="A308" s="3">
        <v>307</v>
      </c>
      <c r="B308" s="73">
        <v>44489</v>
      </c>
      <c r="C308" s="42"/>
      <c r="D308" s="42" t="str">
        <f t="shared" ca="1" si="15"/>
        <v>NA</v>
      </c>
      <c r="E308" s="75" t="str">
        <f t="shared" ca="1" si="14"/>
        <v>NA</v>
      </c>
      <c r="F308" s="70"/>
      <c r="G308" s="72" t="str">
        <f ca="1">IF(B307&lt;TODAY(), AVERAGE(A$9:A308), "NA")</f>
        <v>NA</v>
      </c>
      <c r="H308" s="75" t="str">
        <f ca="1">IF(B307&lt;TODAY(), AVERAGE(E$9:E308), "NA")</f>
        <v>NA</v>
      </c>
      <c r="I308" s="82" t="str">
        <f ca="1">IF(B307&lt;TODAY(), (SUMPRODUCT(A$9:A308,E$9:E308) - G308*SUM(E$9:E308) - H308*SUM(A$9:A308) + (A308-7)*G308*H308)/(SUMPRODUCT(A$9:A308,A$9:A308) - 2*G308*SUM(A$9:A308) + (A308-7)*G308*G308), "NA")</f>
        <v>NA</v>
      </c>
      <c r="J308" s="95" t="str">
        <f t="shared" ca="1" si="13"/>
        <v>NA</v>
      </c>
    </row>
    <row r="309" spans="1:10" x14ac:dyDescent="0.2">
      <c r="A309" s="3">
        <v>308</v>
      </c>
      <c r="B309" s="73">
        <v>44490</v>
      </c>
      <c r="C309" s="42"/>
      <c r="D309" s="42" t="str">
        <f t="shared" ca="1" si="15"/>
        <v>NA</v>
      </c>
      <c r="E309" s="75" t="str">
        <f t="shared" ca="1" si="14"/>
        <v>NA</v>
      </c>
      <c r="F309" s="70"/>
      <c r="G309" s="72" t="str">
        <f ca="1">IF(B308&lt;TODAY(), AVERAGE(A$9:A309), "NA")</f>
        <v>NA</v>
      </c>
      <c r="H309" s="75" t="str">
        <f ca="1">IF(B308&lt;TODAY(), AVERAGE(E$9:E309), "NA")</f>
        <v>NA</v>
      </c>
      <c r="I309" s="82" t="str">
        <f ca="1">IF(B308&lt;TODAY(), (SUMPRODUCT(A$9:A309,E$9:E309) - G309*SUM(E$9:E309) - H309*SUM(A$9:A309) + (A309-7)*G309*H309)/(SUMPRODUCT(A$9:A309,A$9:A309) - 2*G309*SUM(A$9:A309) + (A309-7)*G309*G309), "NA")</f>
        <v>NA</v>
      </c>
      <c r="J309" s="95" t="str">
        <f t="shared" ca="1" si="13"/>
        <v>NA</v>
      </c>
    </row>
    <row r="310" spans="1:10" x14ac:dyDescent="0.2">
      <c r="A310" s="3">
        <v>309</v>
      </c>
      <c r="B310" s="73">
        <v>44491</v>
      </c>
      <c r="C310" s="42"/>
      <c r="D310" s="42" t="str">
        <f t="shared" ca="1" si="15"/>
        <v>NA</v>
      </c>
      <c r="E310" s="75" t="str">
        <f t="shared" ca="1" si="14"/>
        <v>NA</v>
      </c>
      <c r="F310" s="70"/>
      <c r="G310" s="72" t="str">
        <f ca="1">IF(B309&lt;TODAY(), AVERAGE(A$9:A310), "NA")</f>
        <v>NA</v>
      </c>
      <c r="H310" s="75" t="str">
        <f ca="1">IF(B309&lt;TODAY(), AVERAGE(E$9:E310), "NA")</f>
        <v>NA</v>
      </c>
      <c r="I310" s="82" t="str">
        <f ca="1">IF(B309&lt;TODAY(), (SUMPRODUCT(A$9:A310,E$9:E310) - G310*SUM(E$9:E310) - H310*SUM(A$9:A310) + (A310-7)*G310*H310)/(SUMPRODUCT(A$9:A310,A$9:A310) - 2*G310*SUM(A$9:A310) + (A310-7)*G310*G310), "NA")</f>
        <v>NA</v>
      </c>
      <c r="J310" s="95" t="str">
        <f t="shared" ca="1" si="13"/>
        <v>NA</v>
      </c>
    </row>
    <row r="311" spans="1:10" x14ac:dyDescent="0.2">
      <c r="A311" s="3">
        <v>310</v>
      </c>
      <c r="B311" s="73">
        <v>44492</v>
      </c>
      <c r="C311" s="42"/>
      <c r="D311" s="42" t="str">
        <f t="shared" ca="1" si="15"/>
        <v>NA</v>
      </c>
      <c r="E311" s="75" t="str">
        <f t="shared" ca="1" si="14"/>
        <v>NA</v>
      </c>
      <c r="F311" s="70"/>
      <c r="G311" s="72" t="str">
        <f ca="1">IF(B310&lt;TODAY(), AVERAGE(A$9:A311), "NA")</f>
        <v>NA</v>
      </c>
      <c r="H311" s="75" t="str">
        <f ca="1">IF(B310&lt;TODAY(), AVERAGE(E$9:E311), "NA")</f>
        <v>NA</v>
      </c>
      <c r="I311" s="82" t="str">
        <f ca="1">IF(B310&lt;TODAY(), (SUMPRODUCT(A$9:A311,E$9:E311) - G311*SUM(E$9:E311) - H311*SUM(A$9:A311) + (A311-7)*G311*H311)/(SUMPRODUCT(A$9:A311,A$9:A311) - 2*G311*SUM(A$9:A311) + (A311-7)*G311*G311), "NA")</f>
        <v>NA</v>
      </c>
      <c r="J311" s="95" t="str">
        <f t="shared" ca="1" si="13"/>
        <v>NA</v>
      </c>
    </row>
    <row r="312" spans="1:10" x14ac:dyDescent="0.2">
      <c r="A312" s="3">
        <v>311</v>
      </c>
      <c r="B312" s="73">
        <v>44493</v>
      </c>
      <c r="C312" s="42"/>
      <c r="D312" s="42" t="str">
        <f t="shared" ca="1" si="15"/>
        <v>NA</v>
      </c>
      <c r="E312" s="75" t="str">
        <f t="shared" ca="1" si="14"/>
        <v>NA</v>
      </c>
      <c r="F312" s="70"/>
      <c r="G312" s="72" t="str">
        <f ca="1">IF(B311&lt;TODAY(), AVERAGE(A$9:A312), "NA")</f>
        <v>NA</v>
      </c>
      <c r="H312" s="75" t="str">
        <f ca="1">IF(B311&lt;TODAY(), AVERAGE(E$9:E312), "NA")</f>
        <v>NA</v>
      </c>
      <c r="I312" s="82" t="str">
        <f ca="1">IF(B311&lt;TODAY(), (SUMPRODUCT(A$9:A312,E$9:E312) - G312*SUM(E$9:E312) - H312*SUM(A$9:A312) + (A312-7)*G312*H312)/(SUMPRODUCT(A$9:A312,A$9:A312) - 2*G312*SUM(A$9:A312) + (A312-7)*G312*G312), "NA")</f>
        <v>NA</v>
      </c>
      <c r="J312" s="95" t="str">
        <f t="shared" ca="1" si="13"/>
        <v>NA</v>
      </c>
    </row>
    <row r="313" spans="1:10" x14ac:dyDescent="0.2">
      <c r="A313" s="3">
        <v>312</v>
      </c>
      <c r="B313" s="73">
        <v>44494</v>
      </c>
      <c r="C313" s="42"/>
      <c r="D313" s="42" t="str">
        <f t="shared" ca="1" si="15"/>
        <v>NA</v>
      </c>
      <c r="E313" s="75" t="str">
        <f t="shared" ca="1" si="14"/>
        <v>NA</v>
      </c>
      <c r="F313" s="70"/>
      <c r="G313" s="72" t="str">
        <f ca="1">IF(B312&lt;TODAY(), AVERAGE(A$9:A313), "NA")</f>
        <v>NA</v>
      </c>
      <c r="H313" s="75" t="str">
        <f ca="1">IF(B312&lt;TODAY(), AVERAGE(E$9:E313), "NA")</f>
        <v>NA</v>
      </c>
      <c r="I313" s="82" t="str">
        <f ca="1">IF(B312&lt;TODAY(), (SUMPRODUCT(A$9:A313,E$9:E313) - G313*SUM(E$9:E313) - H313*SUM(A$9:A313) + (A313-7)*G313*H313)/(SUMPRODUCT(A$9:A313,A$9:A313) - 2*G313*SUM(A$9:A313) + (A313-7)*G313*G313), "NA")</f>
        <v>NA</v>
      </c>
      <c r="J313" s="95" t="str">
        <f t="shared" ca="1" si="13"/>
        <v>NA</v>
      </c>
    </row>
    <row r="314" spans="1:10" x14ac:dyDescent="0.2">
      <c r="A314" s="3">
        <v>313</v>
      </c>
      <c r="B314" s="73">
        <v>44495</v>
      </c>
      <c r="C314" s="42"/>
      <c r="D314" s="42" t="str">
        <f t="shared" ca="1" si="15"/>
        <v>NA</v>
      </c>
      <c r="E314" s="75" t="str">
        <f t="shared" ca="1" si="14"/>
        <v>NA</v>
      </c>
      <c r="F314" s="70"/>
      <c r="G314" s="72" t="str">
        <f ca="1">IF(B313&lt;TODAY(), AVERAGE(A$9:A314), "NA")</f>
        <v>NA</v>
      </c>
      <c r="H314" s="75" t="str">
        <f ca="1">IF(B313&lt;TODAY(), AVERAGE(E$9:E314), "NA")</f>
        <v>NA</v>
      </c>
      <c r="I314" s="82" t="str">
        <f ca="1">IF(B313&lt;TODAY(), (SUMPRODUCT(A$9:A314,E$9:E314) - G314*SUM(E$9:E314) - H314*SUM(A$9:A314) + (A314-7)*G314*H314)/(SUMPRODUCT(A$9:A314,A$9:A314) - 2*G314*SUM(A$9:A314) + (A314-7)*G314*G314), "NA")</f>
        <v>NA</v>
      </c>
      <c r="J314" s="95" t="str">
        <f t="shared" ca="1" si="13"/>
        <v>NA</v>
      </c>
    </row>
    <row r="315" spans="1:10" x14ac:dyDescent="0.2">
      <c r="A315" s="3">
        <v>314</v>
      </c>
      <c r="B315" s="73">
        <v>44496</v>
      </c>
      <c r="C315" s="42"/>
      <c r="D315" s="42" t="str">
        <f t="shared" ca="1" si="15"/>
        <v>NA</v>
      </c>
      <c r="E315" s="75" t="str">
        <f t="shared" ca="1" si="14"/>
        <v>NA</v>
      </c>
      <c r="F315" s="70"/>
      <c r="G315" s="72" t="str">
        <f ca="1">IF(B314&lt;TODAY(), AVERAGE(A$9:A315), "NA")</f>
        <v>NA</v>
      </c>
      <c r="H315" s="75" t="str">
        <f ca="1">IF(B314&lt;TODAY(), AVERAGE(E$9:E315), "NA")</f>
        <v>NA</v>
      </c>
      <c r="I315" s="82" t="str">
        <f ca="1">IF(B314&lt;TODAY(), (SUMPRODUCT(A$9:A315,E$9:E315) - G315*SUM(E$9:E315) - H315*SUM(A$9:A315) + (A315-7)*G315*H315)/(SUMPRODUCT(A$9:A315,A$9:A315) - 2*G315*SUM(A$9:A315) + (A315-7)*G315*G315), "NA")</f>
        <v>NA</v>
      </c>
      <c r="J315" s="95" t="str">
        <f t="shared" ca="1" si="13"/>
        <v>NA</v>
      </c>
    </row>
    <row r="316" spans="1:10" x14ac:dyDescent="0.2">
      <c r="A316" s="3">
        <v>315</v>
      </c>
      <c r="B316" s="73">
        <v>44497</v>
      </c>
      <c r="C316" s="42"/>
      <c r="D316" s="42" t="str">
        <f t="shared" ca="1" si="15"/>
        <v>NA</v>
      </c>
      <c r="E316" s="75" t="str">
        <f t="shared" ca="1" si="14"/>
        <v>NA</v>
      </c>
      <c r="F316" s="70"/>
      <c r="G316" s="72" t="str">
        <f ca="1">IF(B315&lt;TODAY(), AVERAGE(A$9:A316), "NA")</f>
        <v>NA</v>
      </c>
      <c r="H316" s="75" t="str">
        <f ca="1">IF(B315&lt;TODAY(), AVERAGE(E$9:E316), "NA")</f>
        <v>NA</v>
      </c>
      <c r="I316" s="82" t="str">
        <f ca="1">IF(B315&lt;TODAY(), (SUMPRODUCT(A$9:A316,E$9:E316) - G316*SUM(E$9:E316) - H316*SUM(A$9:A316) + (A316-7)*G316*H316)/(SUMPRODUCT(A$9:A316,A$9:A316) - 2*G316*SUM(A$9:A316) + (A316-7)*G316*G316), "NA")</f>
        <v>NA</v>
      </c>
      <c r="J316" s="95" t="str">
        <f t="shared" ca="1" si="13"/>
        <v>NA</v>
      </c>
    </row>
    <row r="317" spans="1:10" x14ac:dyDescent="0.2">
      <c r="A317" s="3">
        <v>316</v>
      </c>
      <c r="B317" s="73">
        <v>44498</v>
      </c>
      <c r="C317" s="42"/>
      <c r="D317" s="42" t="str">
        <f t="shared" ca="1" si="15"/>
        <v>NA</v>
      </c>
      <c r="E317" s="75" t="str">
        <f t="shared" ca="1" si="14"/>
        <v>NA</v>
      </c>
      <c r="F317" s="70"/>
      <c r="G317" s="72" t="str">
        <f ca="1">IF(B316&lt;TODAY(), AVERAGE(A$9:A317), "NA")</f>
        <v>NA</v>
      </c>
      <c r="H317" s="75" t="str">
        <f ca="1">IF(B316&lt;TODAY(), AVERAGE(E$9:E317), "NA")</f>
        <v>NA</v>
      </c>
      <c r="I317" s="82" t="str">
        <f ca="1">IF(B316&lt;TODAY(), (SUMPRODUCT(A$9:A317,E$9:E317) - G317*SUM(E$9:E317) - H317*SUM(A$9:A317) + (A317-7)*G317*H317)/(SUMPRODUCT(A$9:A317,A$9:A317) - 2*G317*SUM(A$9:A317) + (A317-7)*G317*G317), "NA")</f>
        <v>NA</v>
      </c>
      <c r="J317" s="95" t="str">
        <f t="shared" ca="1" si="13"/>
        <v>NA</v>
      </c>
    </row>
    <row r="318" spans="1:10" x14ac:dyDescent="0.2">
      <c r="A318" s="3">
        <v>317</v>
      </c>
      <c r="B318" s="73">
        <v>44499</v>
      </c>
      <c r="C318" s="42"/>
      <c r="D318" s="42" t="str">
        <f t="shared" ca="1" si="15"/>
        <v>NA</v>
      </c>
      <c r="E318" s="75" t="str">
        <f t="shared" ca="1" si="14"/>
        <v>NA</v>
      </c>
      <c r="F318" s="70"/>
      <c r="G318" s="72" t="str">
        <f ca="1">IF(B317&lt;TODAY(), AVERAGE(A$9:A318), "NA")</f>
        <v>NA</v>
      </c>
      <c r="H318" s="75" t="str">
        <f ca="1">IF(B317&lt;TODAY(), AVERAGE(E$9:E318), "NA")</f>
        <v>NA</v>
      </c>
      <c r="I318" s="82" t="str">
        <f ca="1">IF(B317&lt;TODAY(), (SUMPRODUCT(A$9:A318,E$9:E318) - G318*SUM(E$9:E318) - H318*SUM(A$9:A318) + (A318-7)*G318*H318)/(SUMPRODUCT(A$9:A318,A$9:A318) - 2*G318*SUM(A$9:A318) + (A318-7)*G318*G318), "NA")</f>
        <v>NA</v>
      </c>
      <c r="J318" s="95" t="str">
        <f t="shared" ca="1" si="13"/>
        <v>NA</v>
      </c>
    </row>
    <row r="319" spans="1:10" x14ac:dyDescent="0.2">
      <c r="A319" s="3">
        <v>318</v>
      </c>
      <c r="B319" s="73">
        <v>44500</v>
      </c>
      <c r="C319" s="42"/>
      <c r="D319" s="42" t="str">
        <f t="shared" ca="1" si="15"/>
        <v>NA</v>
      </c>
      <c r="E319" s="75" t="str">
        <f t="shared" ca="1" si="14"/>
        <v>NA</v>
      </c>
      <c r="F319" s="70"/>
      <c r="G319" s="72" t="str">
        <f ca="1">IF(B318&lt;TODAY(), AVERAGE(A$9:A319), "NA")</f>
        <v>NA</v>
      </c>
      <c r="H319" s="75" t="str">
        <f ca="1">IF(B318&lt;TODAY(), AVERAGE(E$9:E319), "NA")</f>
        <v>NA</v>
      </c>
      <c r="I319" s="82" t="str">
        <f ca="1">IF(B318&lt;TODAY(), (SUMPRODUCT(A$9:A319,E$9:E319) - G319*SUM(E$9:E319) - H319*SUM(A$9:A319) + (A319-7)*G319*H319)/(SUMPRODUCT(A$9:A319,A$9:A319) - 2*G319*SUM(A$9:A319) + (A319-7)*G319*G319), "NA")</f>
        <v>NA</v>
      </c>
      <c r="J319" s="95" t="str">
        <f t="shared" ca="1" si="13"/>
        <v>NA</v>
      </c>
    </row>
    <row r="320" spans="1:10" x14ac:dyDescent="0.2">
      <c r="A320" s="3">
        <v>319</v>
      </c>
      <c r="B320" s="73">
        <v>44501</v>
      </c>
      <c r="C320" s="42"/>
      <c r="D320" s="42" t="str">
        <f t="shared" ca="1" si="15"/>
        <v>NA</v>
      </c>
      <c r="E320" s="75" t="str">
        <f t="shared" ca="1" si="14"/>
        <v>NA</v>
      </c>
      <c r="F320" s="70"/>
      <c r="G320" s="72" t="str">
        <f ca="1">IF(B319&lt;TODAY(), AVERAGE(A$9:A320), "NA")</f>
        <v>NA</v>
      </c>
      <c r="H320" s="75" t="str">
        <f ca="1">IF(B319&lt;TODAY(), AVERAGE(E$9:E320), "NA")</f>
        <v>NA</v>
      </c>
      <c r="I320" s="82" t="str">
        <f ca="1">IF(B319&lt;TODAY(), (SUMPRODUCT(A$9:A320,E$9:E320) - G320*SUM(E$9:E320) - H320*SUM(A$9:A320) + (A320-7)*G320*H320)/(SUMPRODUCT(A$9:A320,A$9:A320) - 2*G320*SUM(A$9:A320) + (A320-7)*G320*G320), "NA")</f>
        <v>NA</v>
      </c>
      <c r="J320" s="95" t="str">
        <f t="shared" ca="1" si="13"/>
        <v>NA</v>
      </c>
    </row>
    <row r="321" spans="1:10" x14ac:dyDescent="0.2">
      <c r="A321" s="3">
        <v>320</v>
      </c>
      <c r="B321" s="73">
        <v>44502</v>
      </c>
      <c r="C321" s="42"/>
      <c r="D321" s="42" t="str">
        <f t="shared" ca="1" si="15"/>
        <v>NA</v>
      </c>
      <c r="E321" s="75" t="str">
        <f t="shared" ca="1" si="14"/>
        <v>NA</v>
      </c>
      <c r="F321" s="70"/>
      <c r="G321" s="72" t="str">
        <f ca="1">IF(B320&lt;TODAY(), AVERAGE(A$9:A321), "NA")</f>
        <v>NA</v>
      </c>
      <c r="H321" s="75" t="str">
        <f ca="1">IF(B320&lt;TODAY(), AVERAGE(E$9:E321), "NA")</f>
        <v>NA</v>
      </c>
      <c r="I321" s="82" t="str">
        <f ca="1">IF(B320&lt;TODAY(), (SUMPRODUCT(A$9:A321,E$9:E321) - G321*SUM(E$9:E321) - H321*SUM(A$9:A321) + (A321-7)*G321*H321)/(SUMPRODUCT(A$9:A321,A$9:A321) - 2*G321*SUM(A$9:A321) + (A321-7)*G321*G321), "NA")</f>
        <v>NA</v>
      </c>
      <c r="J321" s="95" t="str">
        <f t="shared" ca="1" si="13"/>
        <v>NA</v>
      </c>
    </row>
    <row r="322" spans="1:10" x14ac:dyDescent="0.2">
      <c r="A322" s="3">
        <v>321</v>
      </c>
      <c r="B322" s="73">
        <v>44503</v>
      </c>
      <c r="C322" s="42"/>
      <c r="D322" s="42" t="str">
        <f t="shared" ca="1" si="15"/>
        <v>NA</v>
      </c>
      <c r="E322" s="75" t="str">
        <f t="shared" ca="1" si="14"/>
        <v>NA</v>
      </c>
      <c r="F322" s="70"/>
      <c r="G322" s="72" t="str">
        <f ca="1">IF(B321&lt;TODAY(), AVERAGE(A$9:A322), "NA")</f>
        <v>NA</v>
      </c>
      <c r="H322" s="75" t="str">
        <f ca="1">IF(B321&lt;TODAY(), AVERAGE(E$9:E322), "NA")</f>
        <v>NA</v>
      </c>
      <c r="I322" s="82" t="str">
        <f ca="1">IF(B321&lt;TODAY(), (SUMPRODUCT(A$9:A322,E$9:E322) - G322*SUM(E$9:E322) - H322*SUM(A$9:A322) + (A322-7)*G322*H322)/(SUMPRODUCT(A$9:A322,A$9:A322) - 2*G322*SUM(A$9:A322) + (A322-7)*G322*G322), "NA")</f>
        <v>NA</v>
      </c>
      <c r="J322" s="95" t="str">
        <f t="shared" ca="1" si="13"/>
        <v>NA</v>
      </c>
    </row>
    <row r="323" spans="1:10" x14ac:dyDescent="0.2">
      <c r="A323" s="3">
        <v>322</v>
      </c>
      <c r="B323" s="73">
        <v>44504</v>
      </c>
      <c r="C323" s="42"/>
      <c r="D323" s="42" t="str">
        <f t="shared" ca="1" si="15"/>
        <v>NA</v>
      </c>
      <c r="E323" s="75" t="str">
        <f t="shared" ca="1" si="14"/>
        <v>NA</v>
      </c>
      <c r="F323" s="70"/>
      <c r="G323" s="72" t="str">
        <f ca="1">IF(B322&lt;TODAY(), AVERAGE(A$9:A323), "NA")</f>
        <v>NA</v>
      </c>
      <c r="H323" s="75" t="str">
        <f ca="1">IF(B322&lt;TODAY(), AVERAGE(E$9:E323), "NA")</f>
        <v>NA</v>
      </c>
      <c r="I323" s="82" t="str">
        <f ca="1">IF(B322&lt;TODAY(), (SUMPRODUCT(A$9:A323,E$9:E323) - G323*SUM(E$9:E323) - H323*SUM(A$9:A323) + (A323-7)*G323*H323)/(SUMPRODUCT(A$9:A323,A$9:A323) - 2*G323*SUM(A$9:A323) + (A323-7)*G323*G323), "NA")</f>
        <v>NA</v>
      </c>
      <c r="J323" s="95" t="str">
        <f t="shared" ca="1" si="13"/>
        <v>NA</v>
      </c>
    </row>
    <row r="324" spans="1:10" x14ac:dyDescent="0.2">
      <c r="A324" s="3">
        <v>323</v>
      </c>
      <c r="B324" s="73">
        <v>44505</v>
      </c>
      <c r="C324" s="42"/>
      <c r="D324" s="42" t="str">
        <f t="shared" ca="1" si="15"/>
        <v>NA</v>
      </c>
      <c r="E324" s="75" t="str">
        <f t="shared" ca="1" si="14"/>
        <v>NA</v>
      </c>
      <c r="F324" s="70"/>
      <c r="G324" s="72" t="str">
        <f ca="1">IF(B323&lt;TODAY(), AVERAGE(A$9:A324), "NA")</f>
        <v>NA</v>
      </c>
      <c r="H324" s="75" t="str">
        <f ca="1">IF(B323&lt;TODAY(), AVERAGE(E$9:E324), "NA")</f>
        <v>NA</v>
      </c>
      <c r="I324" s="82" t="str">
        <f ca="1">IF(B323&lt;TODAY(), (SUMPRODUCT(A$9:A324,E$9:E324) - G324*SUM(E$9:E324) - H324*SUM(A$9:A324) + (A324-7)*G324*H324)/(SUMPRODUCT(A$9:A324,A$9:A324) - 2*G324*SUM(A$9:A324) + (A324-7)*G324*G324), "NA")</f>
        <v>NA</v>
      </c>
      <c r="J324" s="95" t="str">
        <f t="shared" ref="J324:J387" ca="1" si="16">IF(B323&lt;TODAY(), H324-I324*G324, "NA")</f>
        <v>NA</v>
      </c>
    </row>
    <row r="325" spans="1:10" x14ac:dyDescent="0.2">
      <c r="A325" s="3">
        <v>324</v>
      </c>
      <c r="B325" s="73">
        <v>44506</v>
      </c>
      <c r="C325" s="42"/>
      <c r="D325" s="42" t="str">
        <f t="shared" ca="1" si="15"/>
        <v>NA</v>
      </c>
      <c r="E325" s="75" t="str">
        <f t="shared" ca="1" si="14"/>
        <v>NA</v>
      </c>
      <c r="F325" s="70"/>
      <c r="G325" s="72" t="str">
        <f ca="1">IF(B324&lt;TODAY(), AVERAGE(A$9:A325), "NA")</f>
        <v>NA</v>
      </c>
      <c r="H325" s="75" t="str">
        <f ca="1">IF(B324&lt;TODAY(), AVERAGE(E$9:E325), "NA")</f>
        <v>NA</v>
      </c>
      <c r="I325" s="82" t="str">
        <f ca="1">IF(B324&lt;TODAY(), (SUMPRODUCT(A$9:A325,E$9:E325) - G325*SUM(E$9:E325) - H325*SUM(A$9:A325) + (A325-7)*G325*H325)/(SUMPRODUCT(A$9:A325,A$9:A325) - 2*G325*SUM(A$9:A325) + (A325-7)*G325*G325), "NA")</f>
        <v>NA</v>
      </c>
      <c r="J325" s="95" t="str">
        <f t="shared" ca="1" si="16"/>
        <v>NA</v>
      </c>
    </row>
    <row r="326" spans="1:10" x14ac:dyDescent="0.2">
      <c r="A326" s="3">
        <v>325</v>
      </c>
      <c r="B326" s="73">
        <v>44507</v>
      </c>
      <c r="C326" s="42"/>
      <c r="D326" s="42" t="str">
        <f t="shared" ca="1" si="15"/>
        <v>NA</v>
      </c>
      <c r="E326" s="75" t="str">
        <f t="shared" ca="1" si="14"/>
        <v>NA</v>
      </c>
      <c r="F326" s="70"/>
      <c r="G326" s="72" t="str">
        <f ca="1">IF(B325&lt;TODAY(), AVERAGE(A$9:A326), "NA")</f>
        <v>NA</v>
      </c>
      <c r="H326" s="75" t="str">
        <f ca="1">IF(B325&lt;TODAY(), AVERAGE(E$9:E326), "NA")</f>
        <v>NA</v>
      </c>
      <c r="I326" s="82" t="str">
        <f ca="1">IF(B325&lt;TODAY(), (SUMPRODUCT(A$9:A326,E$9:E326) - G326*SUM(E$9:E326) - H326*SUM(A$9:A326) + (A326-7)*G326*H326)/(SUMPRODUCT(A$9:A326,A$9:A326) - 2*G326*SUM(A$9:A326) + (A326-7)*G326*G326), "NA")</f>
        <v>NA</v>
      </c>
      <c r="J326" s="95" t="str">
        <f t="shared" ca="1" si="16"/>
        <v>NA</v>
      </c>
    </row>
    <row r="327" spans="1:10" x14ac:dyDescent="0.2">
      <c r="A327" s="3">
        <v>326</v>
      </c>
      <c r="B327" s="73">
        <v>44508</v>
      </c>
      <c r="C327" s="42"/>
      <c r="D327" s="42" t="str">
        <f t="shared" ca="1" si="15"/>
        <v>NA</v>
      </c>
      <c r="E327" s="75" t="str">
        <f t="shared" ca="1" si="14"/>
        <v>NA</v>
      </c>
      <c r="F327" s="70"/>
      <c r="G327" s="72" t="str">
        <f ca="1">IF(B326&lt;TODAY(), AVERAGE(A$9:A327), "NA")</f>
        <v>NA</v>
      </c>
      <c r="H327" s="75" t="str">
        <f ca="1">IF(B326&lt;TODAY(), AVERAGE(E$9:E327), "NA")</f>
        <v>NA</v>
      </c>
      <c r="I327" s="82" t="str">
        <f ca="1">IF(B326&lt;TODAY(), (SUMPRODUCT(A$9:A327,E$9:E327) - G327*SUM(E$9:E327) - H327*SUM(A$9:A327) + (A327-7)*G327*H327)/(SUMPRODUCT(A$9:A327,A$9:A327) - 2*G327*SUM(A$9:A327) + (A327-7)*G327*G327), "NA")</f>
        <v>NA</v>
      </c>
      <c r="J327" s="95" t="str">
        <f t="shared" ca="1" si="16"/>
        <v>NA</v>
      </c>
    </row>
    <row r="328" spans="1:10" x14ac:dyDescent="0.2">
      <c r="A328" s="3">
        <v>327</v>
      </c>
      <c r="B328" s="73">
        <v>44509</v>
      </c>
      <c r="C328" s="42"/>
      <c r="D328" s="42" t="str">
        <f t="shared" ca="1" si="15"/>
        <v>NA</v>
      </c>
      <c r="E328" s="75" t="str">
        <f t="shared" ca="1" si="14"/>
        <v>NA</v>
      </c>
      <c r="F328" s="70"/>
      <c r="G328" s="72" t="str">
        <f ca="1">IF(B327&lt;TODAY(), AVERAGE(A$9:A328), "NA")</f>
        <v>NA</v>
      </c>
      <c r="H328" s="75" t="str">
        <f ca="1">IF(B327&lt;TODAY(), AVERAGE(E$9:E328), "NA")</f>
        <v>NA</v>
      </c>
      <c r="I328" s="82" t="str">
        <f ca="1">IF(B327&lt;TODAY(), (SUMPRODUCT(A$9:A328,E$9:E328) - G328*SUM(E$9:E328) - H328*SUM(A$9:A328) + (A328-7)*G328*H328)/(SUMPRODUCT(A$9:A328,A$9:A328) - 2*G328*SUM(A$9:A328) + (A328-7)*G328*G328), "NA")</f>
        <v>NA</v>
      </c>
      <c r="J328" s="95" t="str">
        <f t="shared" ca="1" si="16"/>
        <v>NA</v>
      </c>
    </row>
    <row r="329" spans="1:10" x14ac:dyDescent="0.2">
      <c r="A329" s="3">
        <v>328</v>
      </c>
      <c r="B329" s="73">
        <v>44510</v>
      </c>
      <c r="C329" s="42"/>
      <c r="D329" s="42" t="str">
        <f t="shared" ca="1" si="15"/>
        <v>NA</v>
      </c>
      <c r="E329" s="75" t="str">
        <f t="shared" ref="E329:E392" ca="1" si="17">IF(B329&lt;TODAY(), AVERAGE(D323:D329), "NA")</f>
        <v>NA</v>
      </c>
      <c r="F329" s="70"/>
      <c r="G329" s="72" t="str">
        <f ca="1">IF(B328&lt;TODAY(), AVERAGE(A$9:A329), "NA")</f>
        <v>NA</v>
      </c>
      <c r="H329" s="75" t="str">
        <f ca="1">IF(B328&lt;TODAY(), AVERAGE(E$9:E329), "NA")</f>
        <v>NA</v>
      </c>
      <c r="I329" s="82" t="str">
        <f ca="1">IF(B328&lt;TODAY(), (SUMPRODUCT(A$9:A329,E$9:E329) - G329*SUM(E$9:E329) - H329*SUM(A$9:A329) + (A329-7)*G329*H329)/(SUMPRODUCT(A$9:A329,A$9:A329) - 2*G329*SUM(A$9:A329) + (A329-7)*G329*G329), "NA")</f>
        <v>NA</v>
      </c>
      <c r="J329" s="95" t="str">
        <f t="shared" ca="1" si="16"/>
        <v>NA</v>
      </c>
    </row>
    <row r="330" spans="1:10" x14ac:dyDescent="0.2">
      <c r="A330" s="3">
        <v>329</v>
      </c>
      <c r="B330" s="73">
        <v>44511</v>
      </c>
      <c r="C330" s="42"/>
      <c r="D330" s="42" t="str">
        <f t="shared" ca="1" si="15"/>
        <v>NA</v>
      </c>
      <c r="E330" s="75" t="str">
        <f t="shared" ca="1" si="17"/>
        <v>NA</v>
      </c>
      <c r="F330" s="70"/>
      <c r="G330" s="72" t="str">
        <f ca="1">IF(B329&lt;TODAY(), AVERAGE(A$9:A330), "NA")</f>
        <v>NA</v>
      </c>
      <c r="H330" s="75" t="str">
        <f ca="1">IF(B329&lt;TODAY(), AVERAGE(E$9:E330), "NA")</f>
        <v>NA</v>
      </c>
      <c r="I330" s="82" t="str">
        <f ca="1">IF(B329&lt;TODAY(), (SUMPRODUCT(A$9:A330,E$9:E330) - G330*SUM(E$9:E330) - H330*SUM(A$9:A330) + (A330-7)*G330*H330)/(SUMPRODUCT(A$9:A330,A$9:A330) - 2*G330*SUM(A$9:A330) + (A330-7)*G330*G330), "NA")</f>
        <v>NA</v>
      </c>
      <c r="J330" s="95" t="str">
        <f t="shared" ca="1" si="16"/>
        <v>NA</v>
      </c>
    </row>
    <row r="331" spans="1:10" x14ac:dyDescent="0.2">
      <c r="A331" s="3">
        <v>330</v>
      </c>
      <c r="B331" s="73">
        <v>44512</v>
      </c>
      <c r="C331" s="42"/>
      <c r="D331" s="42" t="str">
        <f t="shared" ca="1" si="15"/>
        <v>NA</v>
      </c>
      <c r="E331" s="75" t="str">
        <f t="shared" ca="1" si="17"/>
        <v>NA</v>
      </c>
      <c r="F331" s="70"/>
      <c r="G331" s="72" t="str">
        <f ca="1">IF(B330&lt;TODAY(), AVERAGE(A$9:A331), "NA")</f>
        <v>NA</v>
      </c>
      <c r="H331" s="75" t="str">
        <f ca="1">IF(B330&lt;TODAY(), AVERAGE(E$9:E331), "NA")</f>
        <v>NA</v>
      </c>
      <c r="I331" s="82" t="str">
        <f ca="1">IF(B330&lt;TODAY(), (SUMPRODUCT(A$9:A331,E$9:E331) - G331*SUM(E$9:E331) - H331*SUM(A$9:A331) + (A331-7)*G331*H331)/(SUMPRODUCT(A$9:A331,A$9:A331) - 2*G331*SUM(A$9:A331) + (A331-7)*G331*G331), "NA")</f>
        <v>NA</v>
      </c>
      <c r="J331" s="95" t="str">
        <f t="shared" ca="1" si="16"/>
        <v>NA</v>
      </c>
    </row>
    <row r="332" spans="1:10" x14ac:dyDescent="0.2">
      <c r="A332" s="3">
        <v>331</v>
      </c>
      <c r="B332" s="73">
        <v>44513</v>
      </c>
      <c r="C332" s="42"/>
      <c r="D332" s="42" t="str">
        <f t="shared" ca="1" si="15"/>
        <v>NA</v>
      </c>
      <c r="E332" s="75" t="str">
        <f t="shared" ca="1" si="17"/>
        <v>NA</v>
      </c>
      <c r="F332" s="70"/>
      <c r="G332" s="72" t="str">
        <f ca="1">IF(B331&lt;TODAY(), AVERAGE(A$9:A332), "NA")</f>
        <v>NA</v>
      </c>
      <c r="H332" s="75" t="str">
        <f ca="1">IF(B331&lt;TODAY(), AVERAGE(E$9:E332), "NA")</f>
        <v>NA</v>
      </c>
      <c r="I332" s="82" t="str">
        <f ca="1">IF(B331&lt;TODAY(), (SUMPRODUCT(A$9:A332,E$9:E332) - G332*SUM(E$9:E332) - H332*SUM(A$9:A332) + (A332-7)*G332*H332)/(SUMPRODUCT(A$9:A332,A$9:A332) - 2*G332*SUM(A$9:A332) + (A332-7)*G332*G332), "NA")</f>
        <v>NA</v>
      </c>
      <c r="J332" s="95" t="str">
        <f t="shared" ca="1" si="16"/>
        <v>NA</v>
      </c>
    </row>
    <row r="333" spans="1:10" x14ac:dyDescent="0.2">
      <c r="A333" s="3">
        <v>332</v>
      </c>
      <c r="B333" s="73">
        <v>44514</v>
      </c>
      <c r="C333" s="42"/>
      <c r="D333" s="42" t="str">
        <f t="shared" ca="1" si="15"/>
        <v>NA</v>
      </c>
      <c r="E333" s="75" t="str">
        <f t="shared" ca="1" si="17"/>
        <v>NA</v>
      </c>
      <c r="F333" s="70"/>
      <c r="G333" s="72" t="str">
        <f ca="1">IF(B332&lt;TODAY(), AVERAGE(A$9:A333), "NA")</f>
        <v>NA</v>
      </c>
      <c r="H333" s="75" t="str">
        <f ca="1">IF(B332&lt;TODAY(), AVERAGE(E$9:E333), "NA")</f>
        <v>NA</v>
      </c>
      <c r="I333" s="82" t="str">
        <f ca="1">IF(B332&lt;TODAY(), (SUMPRODUCT(A$9:A333,E$9:E333) - G333*SUM(E$9:E333) - H333*SUM(A$9:A333) + (A333-7)*G333*H333)/(SUMPRODUCT(A$9:A333,A$9:A333) - 2*G333*SUM(A$9:A333) + (A333-7)*G333*G333), "NA")</f>
        <v>NA</v>
      </c>
      <c r="J333" s="95" t="str">
        <f t="shared" ca="1" si="16"/>
        <v>NA</v>
      </c>
    </row>
    <row r="334" spans="1:10" x14ac:dyDescent="0.2">
      <c r="A334" s="3">
        <v>333</v>
      </c>
      <c r="B334" s="73">
        <v>44515</v>
      </c>
      <c r="C334" s="42"/>
      <c r="D334" s="42" t="str">
        <f t="shared" ca="1" si="15"/>
        <v>NA</v>
      </c>
      <c r="E334" s="75" t="str">
        <f t="shared" ca="1" si="17"/>
        <v>NA</v>
      </c>
      <c r="F334" s="70"/>
      <c r="G334" s="72" t="str">
        <f ca="1">IF(B333&lt;TODAY(), AVERAGE(A$9:A334), "NA")</f>
        <v>NA</v>
      </c>
      <c r="H334" s="75" t="str">
        <f ca="1">IF(B333&lt;TODAY(), AVERAGE(E$9:E334), "NA")</f>
        <v>NA</v>
      </c>
      <c r="I334" s="82" t="str">
        <f ca="1">IF(B333&lt;TODAY(), (SUMPRODUCT(A$9:A334,E$9:E334) - G334*SUM(E$9:E334) - H334*SUM(A$9:A334) + (A334-7)*G334*H334)/(SUMPRODUCT(A$9:A334,A$9:A334) - 2*G334*SUM(A$9:A334) + (A334-7)*G334*G334), "NA")</f>
        <v>NA</v>
      </c>
      <c r="J334" s="95" t="str">
        <f t="shared" ca="1" si="16"/>
        <v>NA</v>
      </c>
    </row>
    <row r="335" spans="1:10" x14ac:dyDescent="0.2">
      <c r="A335" s="3">
        <v>334</v>
      </c>
      <c r="B335" s="73">
        <v>44516</v>
      </c>
      <c r="C335" s="42"/>
      <c r="D335" s="42" t="str">
        <f t="shared" ca="1" si="15"/>
        <v>NA</v>
      </c>
      <c r="E335" s="75" t="str">
        <f t="shared" ca="1" si="17"/>
        <v>NA</v>
      </c>
      <c r="F335" s="70"/>
      <c r="G335" s="72" t="str">
        <f ca="1">IF(B334&lt;TODAY(), AVERAGE(A$9:A335), "NA")</f>
        <v>NA</v>
      </c>
      <c r="H335" s="75" t="str">
        <f ca="1">IF(B334&lt;TODAY(), AVERAGE(E$9:E335), "NA")</f>
        <v>NA</v>
      </c>
      <c r="I335" s="82" t="str">
        <f ca="1">IF(B334&lt;TODAY(), (SUMPRODUCT(A$9:A335,E$9:E335) - G335*SUM(E$9:E335) - H335*SUM(A$9:A335) + (A335-7)*G335*H335)/(SUMPRODUCT(A$9:A335,A$9:A335) - 2*G335*SUM(A$9:A335) + (A335-7)*G335*G335), "NA")</f>
        <v>NA</v>
      </c>
      <c r="J335" s="95" t="str">
        <f t="shared" ca="1" si="16"/>
        <v>NA</v>
      </c>
    </row>
    <row r="336" spans="1:10" x14ac:dyDescent="0.2">
      <c r="A336" s="3">
        <v>335</v>
      </c>
      <c r="B336" s="73">
        <v>44517</v>
      </c>
      <c r="C336" s="42"/>
      <c r="D336" s="42" t="str">
        <f t="shared" ca="1" si="15"/>
        <v>NA</v>
      </c>
      <c r="E336" s="75" t="str">
        <f t="shared" ca="1" si="17"/>
        <v>NA</v>
      </c>
      <c r="F336" s="70"/>
      <c r="G336" s="72" t="str">
        <f ca="1">IF(B335&lt;TODAY(), AVERAGE(A$9:A336), "NA")</f>
        <v>NA</v>
      </c>
      <c r="H336" s="75" t="str">
        <f ca="1">IF(B335&lt;TODAY(), AVERAGE(E$9:E336), "NA")</f>
        <v>NA</v>
      </c>
      <c r="I336" s="82" t="str">
        <f ca="1">IF(B335&lt;TODAY(), (SUMPRODUCT(A$9:A336,E$9:E336) - G336*SUM(E$9:E336) - H336*SUM(A$9:A336) + (A336-7)*G336*H336)/(SUMPRODUCT(A$9:A336,A$9:A336) - 2*G336*SUM(A$9:A336) + (A336-7)*G336*G336), "NA")</f>
        <v>NA</v>
      </c>
      <c r="J336" s="95" t="str">
        <f t="shared" ca="1" si="16"/>
        <v>NA</v>
      </c>
    </row>
    <row r="337" spans="1:10" x14ac:dyDescent="0.2">
      <c r="A337" s="3">
        <v>336</v>
      </c>
      <c r="B337" s="73">
        <v>44518</v>
      </c>
      <c r="C337" s="42"/>
      <c r="D337" s="42" t="str">
        <f t="shared" ca="1" si="15"/>
        <v>NA</v>
      </c>
      <c r="E337" s="75" t="str">
        <f t="shared" ca="1" si="17"/>
        <v>NA</v>
      </c>
      <c r="F337" s="70"/>
      <c r="G337" s="72" t="str">
        <f ca="1">IF(B336&lt;TODAY(), AVERAGE(A$9:A337), "NA")</f>
        <v>NA</v>
      </c>
      <c r="H337" s="75" t="str">
        <f ca="1">IF(B336&lt;TODAY(), AVERAGE(E$9:E337), "NA")</f>
        <v>NA</v>
      </c>
      <c r="I337" s="82" t="str">
        <f ca="1">IF(B336&lt;TODAY(), (SUMPRODUCT(A$9:A337,E$9:E337) - G337*SUM(E$9:E337) - H337*SUM(A$9:A337) + (A337-7)*G337*H337)/(SUMPRODUCT(A$9:A337,A$9:A337) - 2*G337*SUM(A$9:A337) + (A337-7)*G337*G337), "NA")</f>
        <v>NA</v>
      </c>
      <c r="J337" s="95" t="str">
        <f t="shared" ca="1" si="16"/>
        <v>NA</v>
      </c>
    </row>
    <row r="338" spans="1:10" x14ac:dyDescent="0.2">
      <c r="A338" s="3">
        <v>337</v>
      </c>
      <c r="B338" s="73">
        <v>44519</v>
      </c>
      <c r="C338" s="42"/>
      <c r="D338" s="42" t="str">
        <f t="shared" ca="1" si="15"/>
        <v>NA</v>
      </c>
      <c r="E338" s="75" t="str">
        <f t="shared" ca="1" si="17"/>
        <v>NA</v>
      </c>
      <c r="F338" s="70"/>
      <c r="G338" s="72" t="str">
        <f ca="1">IF(B337&lt;TODAY(), AVERAGE(A$9:A338), "NA")</f>
        <v>NA</v>
      </c>
      <c r="H338" s="75" t="str">
        <f ca="1">IF(B337&lt;TODAY(), AVERAGE(E$9:E338), "NA")</f>
        <v>NA</v>
      </c>
      <c r="I338" s="82" t="str">
        <f ca="1">IF(B337&lt;TODAY(), (SUMPRODUCT(A$9:A338,E$9:E338) - G338*SUM(E$9:E338) - H338*SUM(A$9:A338) + (A338-7)*G338*H338)/(SUMPRODUCT(A$9:A338,A$9:A338) - 2*G338*SUM(A$9:A338) + (A338-7)*G338*G338), "NA")</f>
        <v>NA</v>
      </c>
      <c r="J338" s="95" t="str">
        <f t="shared" ca="1" si="16"/>
        <v>NA</v>
      </c>
    </row>
    <row r="339" spans="1:10" x14ac:dyDescent="0.2">
      <c r="A339" s="3">
        <v>338</v>
      </c>
      <c r="B339" s="73">
        <v>44520</v>
      </c>
      <c r="C339" s="42"/>
      <c r="D339" s="42" t="str">
        <f t="shared" ca="1" si="15"/>
        <v>NA</v>
      </c>
      <c r="E339" s="75" t="str">
        <f t="shared" ca="1" si="17"/>
        <v>NA</v>
      </c>
      <c r="F339" s="70"/>
      <c r="G339" s="72" t="str">
        <f ca="1">IF(B338&lt;TODAY(), AVERAGE(A$9:A339), "NA")</f>
        <v>NA</v>
      </c>
      <c r="H339" s="75" t="str">
        <f ca="1">IF(B338&lt;TODAY(), AVERAGE(E$9:E339), "NA")</f>
        <v>NA</v>
      </c>
      <c r="I339" s="82" t="str">
        <f ca="1">IF(B338&lt;TODAY(), (SUMPRODUCT(A$9:A339,E$9:E339) - G339*SUM(E$9:E339) - H339*SUM(A$9:A339) + (A339-7)*G339*H339)/(SUMPRODUCT(A$9:A339,A$9:A339) - 2*G339*SUM(A$9:A339) + (A339-7)*G339*G339), "NA")</f>
        <v>NA</v>
      </c>
      <c r="J339" s="95" t="str">
        <f t="shared" ca="1" si="16"/>
        <v>NA</v>
      </c>
    </row>
    <row r="340" spans="1:10" x14ac:dyDescent="0.2">
      <c r="A340" s="3">
        <v>339</v>
      </c>
      <c r="B340" s="73">
        <v>44521</v>
      </c>
      <c r="C340" s="42"/>
      <c r="D340" s="42" t="str">
        <f t="shared" ca="1" si="15"/>
        <v>NA</v>
      </c>
      <c r="E340" s="75" t="str">
        <f t="shared" ca="1" si="17"/>
        <v>NA</v>
      </c>
      <c r="F340" s="70"/>
      <c r="G340" s="72" t="str">
        <f ca="1">IF(B339&lt;TODAY(), AVERAGE(A$9:A340), "NA")</f>
        <v>NA</v>
      </c>
      <c r="H340" s="75" t="str">
        <f ca="1">IF(B339&lt;TODAY(), AVERAGE(E$9:E340), "NA")</f>
        <v>NA</v>
      </c>
      <c r="I340" s="82" t="str">
        <f ca="1">IF(B339&lt;TODAY(), (SUMPRODUCT(A$9:A340,E$9:E340) - G340*SUM(E$9:E340) - H340*SUM(A$9:A340) + (A340-7)*G340*H340)/(SUMPRODUCT(A$9:A340,A$9:A340) - 2*G340*SUM(A$9:A340) + (A340-7)*G340*G340), "NA")</f>
        <v>NA</v>
      </c>
      <c r="J340" s="95" t="str">
        <f t="shared" ca="1" si="16"/>
        <v>NA</v>
      </c>
    </row>
    <row r="341" spans="1:10" x14ac:dyDescent="0.2">
      <c r="A341" s="3">
        <v>340</v>
      </c>
      <c r="B341" s="73">
        <v>44522</v>
      </c>
      <c r="C341" s="42"/>
      <c r="D341" s="42" t="str">
        <f t="shared" ca="1" si="15"/>
        <v>NA</v>
      </c>
      <c r="E341" s="75" t="str">
        <f t="shared" ca="1" si="17"/>
        <v>NA</v>
      </c>
      <c r="F341" s="70"/>
      <c r="G341" s="72" t="str">
        <f ca="1">IF(B340&lt;TODAY(), AVERAGE(A$9:A341), "NA")</f>
        <v>NA</v>
      </c>
      <c r="H341" s="75" t="str">
        <f ca="1">IF(B340&lt;TODAY(), AVERAGE(E$9:E341), "NA")</f>
        <v>NA</v>
      </c>
      <c r="I341" s="82" t="str">
        <f ca="1">IF(B340&lt;TODAY(), (SUMPRODUCT(A$9:A341,E$9:E341) - G341*SUM(E$9:E341) - H341*SUM(A$9:A341) + (A341-7)*G341*H341)/(SUMPRODUCT(A$9:A341,A$9:A341) - 2*G341*SUM(A$9:A341) + (A341-7)*G341*G341), "NA")</f>
        <v>NA</v>
      </c>
      <c r="J341" s="95" t="str">
        <f t="shared" ca="1" si="16"/>
        <v>NA</v>
      </c>
    </row>
    <row r="342" spans="1:10" x14ac:dyDescent="0.2">
      <c r="A342" s="3">
        <v>341</v>
      </c>
      <c r="B342" s="73">
        <v>44523</v>
      </c>
      <c r="C342" s="42"/>
      <c r="D342" s="42" t="str">
        <f t="shared" ca="1" si="15"/>
        <v>NA</v>
      </c>
      <c r="E342" s="75" t="str">
        <f t="shared" ca="1" si="17"/>
        <v>NA</v>
      </c>
      <c r="F342" s="70"/>
      <c r="G342" s="72" t="str">
        <f ca="1">IF(B341&lt;TODAY(), AVERAGE(A$9:A342), "NA")</f>
        <v>NA</v>
      </c>
      <c r="H342" s="75" t="str">
        <f ca="1">IF(B341&lt;TODAY(), AVERAGE(E$9:E342), "NA")</f>
        <v>NA</v>
      </c>
      <c r="I342" s="82" t="str">
        <f ca="1">IF(B341&lt;TODAY(), (SUMPRODUCT(A$9:A342,E$9:E342) - G342*SUM(E$9:E342) - H342*SUM(A$9:A342) + (A342-7)*G342*H342)/(SUMPRODUCT(A$9:A342,A$9:A342) - 2*G342*SUM(A$9:A342) + (A342-7)*G342*G342), "NA")</f>
        <v>NA</v>
      </c>
      <c r="J342" s="95" t="str">
        <f t="shared" ca="1" si="16"/>
        <v>NA</v>
      </c>
    </row>
    <row r="343" spans="1:10" x14ac:dyDescent="0.2">
      <c r="A343" s="3">
        <v>342</v>
      </c>
      <c r="B343" s="73">
        <v>44524</v>
      </c>
      <c r="C343" s="42"/>
      <c r="D343" s="42" t="str">
        <f t="shared" ca="1" si="15"/>
        <v>NA</v>
      </c>
      <c r="E343" s="75" t="str">
        <f t="shared" ca="1" si="17"/>
        <v>NA</v>
      </c>
      <c r="F343" s="70"/>
      <c r="G343" s="72" t="str">
        <f ca="1">IF(B342&lt;TODAY(), AVERAGE(A$9:A343), "NA")</f>
        <v>NA</v>
      </c>
      <c r="H343" s="75" t="str">
        <f ca="1">IF(B342&lt;TODAY(), AVERAGE(E$9:E343), "NA")</f>
        <v>NA</v>
      </c>
      <c r="I343" s="82" t="str">
        <f ca="1">IF(B342&lt;TODAY(), (SUMPRODUCT(A$9:A343,E$9:E343) - G343*SUM(E$9:E343) - H343*SUM(A$9:A343) + (A343-7)*G343*H343)/(SUMPRODUCT(A$9:A343,A$9:A343) - 2*G343*SUM(A$9:A343) + (A343-7)*G343*G343), "NA")</f>
        <v>NA</v>
      </c>
      <c r="J343" s="95" t="str">
        <f t="shared" ca="1" si="16"/>
        <v>NA</v>
      </c>
    </row>
    <row r="344" spans="1:10" x14ac:dyDescent="0.2">
      <c r="A344" s="3">
        <v>343</v>
      </c>
      <c r="B344" s="73">
        <v>44525</v>
      </c>
      <c r="C344" s="42"/>
      <c r="D344" s="42" t="str">
        <f t="shared" ca="1" si="15"/>
        <v>NA</v>
      </c>
      <c r="E344" s="75" t="str">
        <f t="shared" ca="1" si="17"/>
        <v>NA</v>
      </c>
      <c r="F344" s="70"/>
      <c r="G344" s="72" t="str">
        <f ca="1">IF(B343&lt;TODAY(), AVERAGE(A$9:A344), "NA")</f>
        <v>NA</v>
      </c>
      <c r="H344" s="75" t="str">
        <f ca="1">IF(B343&lt;TODAY(), AVERAGE(E$9:E344), "NA")</f>
        <v>NA</v>
      </c>
      <c r="I344" s="82" t="str">
        <f ca="1">IF(B343&lt;TODAY(), (SUMPRODUCT(A$9:A344,E$9:E344) - G344*SUM(E$9:E344) - H344*SUM(A$9:A344) + (A344-7)*G344*H344)/(SUMPRODUCT(A$9:A344,A$9:A344) - 2*G344*SUM(A$9:A344) + (A344-7)*G344*G344), "NA")</f>
        <v>NA</v>
      </c>
      <c r="J344" s="95" t="str">
        <f t="shared" ca="1" si="16"/>
        <v>NA</v>
      </c>
    </row>
    <row r="345" spans="1:10" x14ac:dyDescent="0.2">
      <c r="A345" s="3">
        <v>344</v>
      </c>
      <c r="B345" s="73">
        <v>44526</v>
      </c>
      <c r="C345" s="42"/>
      <c r="D345" s="42" t="str">
        <f t="shared" ca="1" si="15"/>
        <v>NA</v>
      </c>
      <c r="E345" s="75" t="str">
        <f t="shared" ca="1" si="17"/>
        <v>NA</v>
      </c>
      <c r="F345" s="70"/>
      <c r="G345" s="72" t="str">
        <f ca="1">IF(B344&lt;TODAY(), AVERAGE(A$9:A345), "NA")</f>
        <v>NA</v>
      </c>
      <c r="H345" s="75" t="str">
        <f ca="1">IF(B344&lt;TODAY(), AVERAGE(E$9:E345), "NA")</f>
        <v>NA</v>
      </c>
      <c r="I345" s="82" t="str">
        <f ca="1">IF(B344&lt;TODAY(), (SUMPRODUCT(A$9:A345,E$9:E345) - G345*SUM(E$9:E345) - H345*SUM(A$9:A345) + (A345-7)*G345*H345)/(SUMPRODUCT(A$9:A345,A$9:A345) - 2*G345*SUM(A$9:A345) + (A345-7)*G345*G345), "NA")</f>
        <v>NA</v>
      </c>
      <c r="J345" s="95" t="str">
        <f t="shared" ca="1" si="16"/>
        <v>NA</v>
      </c>
    </row>
    <row r="346" spans="1:10" x14ac:dyDescent="0.2">
      <c r="A346" s="3">
        <v>345</v>
      </c>
      <c r="B346" s="73">
        <v>44527</v>
      </c>
      <c r="C346" s="42"/>
      <c r="D346" s="42" t="str">
        <f t="shared" ca="1" si="15"/>
        <v>NA</v>
      </c>
      <c r="E346" s="75" t="str">
        <f t="shared" ca="1" si="17"/>
        <v>NA</v>
      </c>
      <c r="F346" s="70"/>
      <c r="G346" s="72" t="str">
        <f ca="1">IF(B345&lt;TODAY(), AVERAGE(A$9:A346), "NA")</f>
        <v>NA</v>
      </c>
      <c r="H346" s="75" t="str">
        <f ca="1">IF(B345&lt;TODAY(), AVERAGE(E$9:E346), "NA")</f>
        <v>NA</v>
      </c>
      <c r="I346" s="82" t="str">
        <f ca="1">IF(B345&lt;TODAY(), (SUMPRODUCT(A$9:A346,E$9:E346) - G346*SUM(E$9:E346) - H346*SUM(A$9:A346) + (A346-7)*G346*H346)/(SUMPRODUCT(A$9:A346,A$9:A346) - 2*G346*SUM(A$9:A346) + (A346-7)*G346*G346), "NA")</f>
        <v>NA</v>
      </c>
      <c r="J346" s="95" t="str">
        <f t="shared" ca="1" si="16"/>
        <v>NA</v>
      </c>
    </row>
    <row r="347" spans="1:10" x14ac:dyDescent="0.2">
      <c r="A347" s="3">
        <v>346</v>
      </c>
      <c r="B347" s="73">
        <v>44528</v>
      </c>
      <c r="C347" s="42"/>
      <c r="D347" s="42" t="str">
        <f t="shared" ca="1" si="15"/>
        <v>NA</v>
      </c>
      <c r="E347" s="75" t="str">
        <f t="shared" ca="1" si="17"/>
        <v>NA</v>
      </c>
      <c r="F347" s="70"/>
      <c r="G347" s="72" t="str">
        <f ca="1">IF(B346&lt;TODAY(), AVERAGE(A$9:A347), "NA")</f>
        <v>NA</v>
      </c>
      <c r="H347" s="75" t="str">
        <f ca="1">IF(B346&lt;TODAY(), AVERAGE(E$9:E347), "NA")</f>
        <v>NA</v>
      </c>
      <c r="I347" s="82" t="str">
        <f ca="1">IF(B346&lt;TODAY(), (SUMPRODUCT(A$9:A347,E$9:E347) - G347*SUM(E$9:E347) - H347*SUM(A$9:A347) + (A347-7)*G347*H347)/(SUMPRODUCT(A$9:A347,A$9:A347) - 2*G347*SUM(A$9:A347) + (A347-7)*G347*G347), "NA")</f>
        <v>NA</v>
      </c>
      <c r="J347" s="95" t="str">
        <f t="shared" ca="1" si="16"/>
        <v>NA</v>
      </c>
    </row>
    <row r="348" spans="1:10" x14ac:dyDescent="0.2">
      <c r="A348" s="3">
        <v>347</v>
      </c>
      <c r="B348" s="73">
        <v>44529</v>
      </c>
      <c r="C348" s="42"/>
      <c r="D348" s="42" t="str">
        <f t="shared" ca="1" si="15"/>
        <v>NA</v>
      </c>
      <c r="E348" s="75" t="str">
        <f t="shared" ca="1" si="17"/>
        <v>NA</v>
      </c>
      <c r="F348" s="70"/>
      <c r="G348" s="72" t="str">
        <f ca="1">IF(B347&lt;TODAY(), AVERAGE(A$9:A348), "NA")</f>
        <v>NA</v>
      </c>
      <c r="H348" s="75" t="str">
        <f ca="1">IF(B347&lt;TODAY(), AVERAGE(E$9:E348), "NA")</f>
        <v>NA</v>
      </c>
      <c r="I348" s="82" t="str">
        <f ca="1">IF(B347&lt;TODAY(), (SUMPRODUCT(A$9:A348,E$9:E348) - G348*SUM(E$9:E348) - H348*SUM(A$9:A348) + (A348-7)*G348*H348)/(SUMPRODUCT(A$9:A348,A$9:A348) - 2*G348*SUM(A$9:A348) + (A348-7)*G348*G348), "NA")</f>
        <v>NA</v>
      </c>
      <c r="J348" s="95" t="str">
        <f t="shared" ca="1" si="16"/>
        <v>NA</v>
      </c>
    </row>
    <row r="349" spans="1:10" x14ac:dyDescent="0.2">
      <c r="A349" s="3">
        <v>348</v>
      </c>
      <c r="B349" s="73">
        <v>44530</v>
      </c>
      <c r="C349" s="42"/>
      <c r="D349" s="42" t="str">
        <f t="shared" ca="1" si="15"/>
        <v>NA</v>
      </c>
      <c r="E349" s="75" t="str">
        <f t="shared" ca="1" si="17"/>
        <v>NA</v>
      </c>
      <c r="F349" s="70"/>
      <c r="G349" s="72" t="str">
        <f ca="1">IF(B348&lt;TODAY(), AVERAGE(A$9:A349), "NA")</f>
        <v>NA</v>
      </c>
      <c r="H349" s="75" t="str">
        <f ca="1">IF(B348&lt;TODAY(), AVERAGE(E$9:E349), "NA")</f>
        <v>NA</v>
      </c>
      <c r="I349" s="82" t="str">
        <f ca="1">IF(B348&lt;TODAY(), (SUMPRODUCT(A$9:A349,E$9:E349) - G349*SUM(E$9:E349) - H349*SUM(A$9:A349) + (A349-7)*G349*H349)/(SUMPRODUCT(A$9:A349,A$9:A349) - 2*G349*SUM(A$9:A349) + (A349-7)*G349*G349), "NA")</f>
        <v>NA</v>
      </c>
      <c r="J349" s="95" t="str">
        <f t="shared" ca="1" si="16"/>
        <v>NA</v>
      </c>
    </row>
    <row r="350" spans="1:10" x14ac:dyDescent="0.2">
      <c r="A350" s="3">
        <v>349</v>
      </c>
      <c r="B350" s="73">
        <v>44531</v>
      </c>
      <c r="C350" s="42"/>
      <c r="D350" s="42" t="str">
        <f t="shared" ca="1" si="15"/>
        <v>NA</v>
      </c>
      <c r="E350" s="75" t="str">
        <f t="shared" ca="1" si="17"/>
        <v>NA</v>
      </c>
      <c r="F350" s="70"/>
      <c r="G350" s="72" t="str">
        <f ca="1">IF(B349&lt;TODAY(), AVERAGE(A$9:A350), "NA")</f>
        <v>NA</v>
      </c>
      <c r="H350" s="75" t="str">
        <f ca="1">IF(B349&lt;TODAY(), AVERAGE(E$9:E350), "NA")</f>
        <v>NA</v>
      </c>
      <c r="I350" s="82" t="str">
        <f ca="1">IF(B349&lt;TODAY(), (SUMPRODUCT(A$9:A350,E$9:E350) - G350*SUM(E$9:E350) - H350*SUM(A$9:A350) + (A350-7)*G350*H350)/(SUMPRODUCT(A$9:A350,A$9:A350) - 2*G350*SUM(A$9:A350) + (A350-7)*G350*G350), "NA")</f>
        <v>NA</v>
      </c>
      <c r="J350" s="95" t="str">
        <f t="shared" ca="1" si="16"/>
        <v>NA</v>
      </c>
    </row>
    <row r="351" spans="1:10" x14ac:dyDescent="0.2">
      <c r="A351" s="3">
        <v>350</v>
      </c>
      <c r="B351" s="73">
        <v>44532</v>
      </c>
      <c r="C351" s="42"/>
      <c r="D351" s="42" t="str">
        <f t="shared" ca="1" si="15"/>
        <v>NA</v>
      </c>
      <c r="E351" s="75" t="str">
        <f t="shared" ca="1" si="17"/>
        <v>NA</v>
      </c>
      <c r="F351" s="70"/>
      <c r="G351" s="72" t="str">
        <f ca="1">IF(B350&lt;TODAY(), AVERAGE(A$9:A351), "NA")</f>
        <v>NA</v>
      </c>
      <c r="H351" s="75" t="str">
        <f ca="1">IF(B350&lt;TODAY(), AVERAGE(E$9:E351), "NA")</f>
        <v>NA</v>
      </c>
      <c r="I351" s="82" t="str">
        <f ca="1">IF(B350&lt;TODAY(), (SUMPRODUCT(A$9:A351,E$9:E351) - G351*SUM(E$9:E351) - H351*SUM(A$9:A351) + (A351-7)*G351*H351)/(SUMPRODUCT(A$9:A351,A$9:A351) - 2*G351*SUM(A$9:A351) + (A351-7)*G351*G351), "NA")</f>
        <v>NA</v>
      </c>
      <c r="J351" s="95" t="str">
        <f t="shared" ca="1" si="16"/>
        <v>NA</v>
      </c>
    </row>
    <row r="352" spans="1:10" x14ac:dyDescent="0.2">
      <c r="A352" s="3">
        <v>351</v>
      </c>
      <c r="B352" s="73">
        <v>44533</v>
      </c>
      <c r="C352" s="42"/>
      <c r="D352" s="42" t="str">
        <f t="shared" ca="1" si="15"/>
        <v>NA</v>
      </c>
      <c r="E352" s="75" t="str">
        <f t="shared" ca="1" si="17"/>
        <v>NA</v>
      </c>
      <c r="F352" s="70"/>
      <c r="G352" s="72" t="str">
        <f ca="1">IF(B351&lt;TODAY(), AVERAGE(A$9:A352), "NA")</f>
        <v>NA</v>
      </c>
      <c r="H352" s="75" t="str">
        <f ca="1">IF(B351&lt;TODAY(), AVERAGE(E$9:E352), "NA")</f>
        <v>NA</v>
      </c>
      <c r="I352" s="82" t="str">
        <f ca="1">IF(B351&lt;TODAY(), (SUMPRODUCT(A$9:A352,E$9:E352) - G352*SUM(E$9:E352) - H352*SUM(A$9:A352) + (A352-7)*G352*H352)/(SUMPRODUCT(A$9:A352,A$9:A352) - 2*G352*SUM(A$9:A352) + (A352-7)*G352*G352), "NA")</f>
        <v>NA</v>
      </c>
      <c r="J352" s="95" t="str">
        <f t="shared" ca="1" si="16"/>
        <v>NA</v>
      </c>
    </row>
    <row r="353" spans="1:10" x14ac:dyDescent="0.2">
      <c r="A353" s="3">
        <v>352</v>
      </c>
      <c r="B353" s="73">
        <v>44534</v>
      </c>
      <c r="C353" s="42"/>
      <c r="D353" s="42" t="str">
        <f t="shared" ca="1" si="15"/>
        <v>NA</v>
      </c>
      <c r="E353" s="75" t="str">
        <f t="shared" ca="1" si="17"/>
        <v>NA</v>
      </c>
      <c r="F353" s="70"/>
      <c r="G353" s="72" t="str">
        <f ca="1">IF(B352&lt;TODAY(), AVERAGE(A$9:A353), "NA")</f>
        <v>NA</v>
      </c>
      <c r="H353" s="75" t="str">
        <f ca="1">IF(B352&lt;TODAY(), AVERAGE(E$9:E353), "NA")</f>
        <v>NA</v>
      </c>
      <c r="I353" s="82" t="str">
        <f ca="1">IF(B352&lt;TODAY(), (SUMPRODUCT(A$9:A353,E$9:E353) - G353*SUM(E$9:E353) - H353*SUM(A$9:A353) + (A353-7)*G353*H353)/(SUMPRODUCT(A$9:A353,A$9:A353) - 2*G353*SUM(A$9:A353) + (A353-7)*G353*G353), "NA")</f>
        <v>NA</v>
      </c>
      <c r="J353" s="95" t="str">
        <f t="shared" ca="1" si="16"/>
        <v>NA</v>
      </c>
    </row>
    <row r="354" spans="1:10" x14ac:dyDescent="0.2">
      <c r="A354" s="3">
        <v>353</v>
      </c>
      <c r="B354" s="73">
        <v>44535</v>
      </c>
      <c r="C354" s="42"/>
      <c r="D354" s="42" t="str">
        <f t="shared" ca="1" si="15"/>
        <v>NA</v>
      </c>
      <c r="E354" s="75" t="str">
        <f t="shared" ca="1" si="17"/>
        <v>NA</v>
      </c>
      <c r="F354" s="70"/>
      <c r="G354" s="72" t="str">
        <f ca="1">IF(B353&lt;TODAY(), AVERAGE(A$9:A354), "NA")</f>
        <v>NA</v>
      </c>
      <c r="H354" s="75" t="str">
        <f ca="1">IF(B353&lt;TODAY(), AVERAGE(E$9:E354), "NA")</f>
        <v>NA</v>
      </c>
      <c r="I354" s="82" t="str">
        <f ca="1">IF(B353&lt;TODAY(), (SUMPRODUCT(A$9:A354,E$9:E354) - G354*SUM(E$9:E354) - H354*SUM(A$9:A354) + (A354-7)*G354*H354)/(SUMPRODUCT(A$9:A354,A$9:A354) - 2*G354*SUM(A$9:A354) + (A354-7)*G354*G354), "NA")</f>
        <v>NA</v>
      </c>
      <c r="J354" s="95" t="str">
        <f t="shared" ca="1" si="16"/>
        <v>NA</v>
      </c>
    </row>
    <row r="355" spans="1:10" x14ac:dyDescent="0.2">
      <c r="A355" s="3">
        <v>354</v>
      </c>
      <c r="B355" s="73">
        <v>44536</v>
      </c>
      <c r="C355" s="42"/>
      <c r="D355" s="42" t="str">
        <f t="shared" ca="1" si="15"/>
        <v>NA</v>
      </c>
      <c r="E355" s="75" t="str">
        <f t="shared" ca="1" si="17"/>
        <v>NA</v>
      </c>
      <c r="F355" s="70"/>
      <c r="G355" s="72" t="str">
        <f ca="1">IF(B354&lt;TODAY(), AVERAGE(A$9:A355), "NA")</f>
        <v>NA</v>
      </c>
      <c r="H355" s="75" t="str">
        <f ca="1">IF(B354&lt;TODAY(), AVERAGE(E$9:E355), "NA")</f>
        <v>NA</v>
      </c>
      <c r="I355" s="82" t="str">
        <f ca="1">IF(B354&lt;TODAY(), (SUMPRODUCT(A$9:A355,E$9:E355) - G355*SUM(E$9:E355) - H355*SUM(A$9:A355) + (A355-7)*G355*H355)/(SUMPRODUCT(A$9:A355,A$9:A355) - 2*G355*SUM(A$9:A355) + (A355-7)*G355*G355), "NA")</f>
        <v>NA</v>
      </c>
      <c r="J355" s="95" t="str">
        <f t="shared" ca="1" si="16"/>
        <v>NA</v>
      </c>
    </row>
    <row r="356" spans="1:10" x14ac:dyDescent="0.2">
      <c r="A356" s="3">
        <v>355</v>
      </c>
      <c r="B356" s="73">
        <v>44537</v>
      </c>
      <c r="C356" s="42"/>
      <c r="D356" s="42" t="str">
        <f t="shared" ca="1" si="15"/>
        <v>NA</v>
      </c>
      <c r="E356" s="75" t="str">
        <f t="shared" ca="1" si="17"/>
        <v>NA</v>
      </c>
      <c r="F356" s="70"/>
      <c r="G356" s="72" t="str">
        <f ca="1">IF(B355&lt;TODAY(), AVERAGE(A$9:A356), "NA")</f>
        <v>NA</v>
      </c>
      <c r="H356" s="75" t="str">
        <f ca="1">IF(B355&lt;TODAY(), AVERAGE(E$9:E356), "NA")</f>
        <v>NA</v>
      </c>
      <c r="I356" s="82" t="str">
        <f ca="1">IF(B355&lt;TODAY(), (SUMPRODUCT(A$9:A356,E$9:E356) - G356*SUM(E$9:E356) - H356*SUM(A$9:A356) + (A356-7)*G356*H356)/(SUMPRODUCT(A$9:A356,A$9:A356) - 2*G356*SUM(A$9:A356) + (A356-7)*G356*G356), "NA")</f>
        <v>NA</v>
      </c>
      <c r="J356" s="95" t="str">
        <f t="shared" ca="1" si="16"/>
        <v>NA</v>
      </c>
    </row>
    <row r="357" spans="1:10" x14ac:dyDescent="0.2">
      <c r="A357" s="3">
        <v>356</v>
      </c>
      <c r="B357" s="73">
        <v>44538</v>
      </c>
      <c r="C357" s="42"/>
      <c r="D357" s="42" t="str">
        <f t="shared" ca="1" si="15"/>
        <v>NA</v>
      </c>
      <c r="E357" s="75" t="str">
        <f t="shared" ca="1" si="17"/>
        <v>NA</v>
      </c>
      <c r="F357" s="70"/>
      <c r="G357" s="72" t="str">
        <f ca="1">IF(B356&lt;TODAY(), AVERAGE(A$9:A357), "NA")</f>
        <v>NA</v>
      </c>
      <c r="H357" s="75" t="str">
        <f ca="1">IF(B356&lt;TODAY(), AVERAGE(E$9:E357), "NA")</f>
        <v>NA</v>
      </c>
      <c r="I357" s="82" t="str">
        <f ca="1">IF(B356&lt;TODAY(), (SUMPRODUCT(A$9:A357,E$9:E357) - G357*SUM(E$9:E357) - H357*SUM(A$9:A357) + (A357-7)*G357*H357)/(SUMPRODUCT(A$9:A357,A$9:A357) - 2*G357*SUM(A$9:A357) + (A357-7)*G357*G357), "NA")</f>
        <v>NA</v>
      </c>
      <c r="J357" s="95" t="str">
        <f t="shared" ca="1" si="16"/>
        <v>NA</v>
      </c>
    </row>
    <row r="358" spans="1:10" x14ac:dyDescent="0.2">
      <c r="A358" s="3">
        <v>357</v>
      </c>
      <c r="B358" s="73">
        <v>44539</v>
      </c>
      <c r="C358" s="42"/>
      <c r="D358" s="42" t="str">
        <f t="shared" ca="1" si="15"/>
        <v>NA</v>
      </c>
      <c r="E358" s="75" t="str">
        <f t="shared" ca="1" si="17"/>
        <v>NA</v>
      </c>
      <c r="F358" s="70"/>
      <c r="G358" s="72" t="str">
        <f ca="1">IF(B357&lt;TODAY(), AVERAGE(A$9:A358), "NA")</f>
        <v>NA</v>
      </c>
      <c r="H358" s="75" t="str">
        <f ca="1">IF(B357&lt;TODAY(), AVERAGE(E$9:E358), "NA")</f>
        <v>NA</v>
      </c>
      <c r="I358" s="82" t="str">
        <f ca="1">IF(B357&lt;TODAY(), (SUMPRODUCT(A$9:A358,E$9:E358) - G358*SUM(E$9:E358) - H358*SUM(A$9:A358) + (A358-7)*G358*H358)/(SUMPRODUCT(A$9:A358,A$9:A358) - 2*G358*SUM(A$9:A358) + (A358-7)*G358*G358), "NA")</f>
        <v>NA</v>
      </c>
      <c r="J358" s="95" t="str">
        <f t="shared" ca="1" si="16"/>
        <v>NA</v>
      </c>
    </row>
    <row r="359" spans="1:10" x14ac:dyDescent="0.2">
      <c r="A359" s="3">
        <v>358</v>
      </c>
      <c r="B359" s="73">
        <v>44540</v>
      </c>
      <c r="C359" s="42"/>
      <c r="D359" s="42" t="str">
        <f t="shared" ca="1" si="15"/>
        <v>NA</v>
      </c>
      <c r="E359" s="75" t="str">
        <f t="shared" ca="1" si="17"/>
        <v>NA</v>
      </c>
      <c r="F359" s="70"/>
      <c r="G359" s="72" t="str">
        <f ca="1">IF(B358&lt;TODAY(), AVERAGE(A$9:A359), "NA")</f>
        <v>NA</v>
      </c>
      <c r="H359" s="75" t="str">
        <f ca="1">IF(B358&lt;TODAY(), AVERAGE(E$9:E359), "NA")</f>
        <v>NA</v>
      </c>
      <c r="I359" s="82" t="str">
        <f ca="1">IF(B358&lt;TODAY(), (SUMPRODUCT(A$9:A359,E$9:E359) - G359*SUM(E$9:E359) - H359*SUM(A$9:A359) + (A359-7)*G359*H359)/(SUMPRODUCT(A$9:A359,A$9:A359) - 2*G359*SUM(A$9:A359) + (A359-7)*G359*G359), "NA")</f>
        <v>NA</v>
      </c>
      <c r="J359" s="95" t="str">
        <f t="shared" ca="1" si="16"/>
        <v>NA</v>
      </c>
    </row>
    <row r="360" spans="1:10" x14ac:dyDescent="0.2">
      <c r="A360" s="3">
        <v>359</v>
      </c>
      <c r="B360" s="73">
        <v>44541</v>
      </c>
      <c r="C360" s="42"/>
      <c r="D360" s="42" t="str">
        <f t="shared" ref="D360:D423" ca="1" si="18">IF(B360&lt;TODAY(), C360-C359, "NA")</f>
        <v>NA</v>
      </c>
      <c r="E360" s="75" t="str">
        <f t="shared" ca="1" si="17"/>
        <v>NA</v>
      </c>
      <c r="F360" s="70"/>
      <c r="G360" s="72" t="str">
        <f ca="1">IF(B359&lt;TODAY(), AVERAGE(A$9:A360), "NA")</f>
        <v>NA</v>
      </c>
      <c r="H360" s="75" t="str">
        <f ca="1">IF(B359&lt;TODAY(), AVERAGE(E$9:E360), "NA")</f>
        <v>NA</v>
      </c>
      <c r="I360" s="82" t="str">
        <f ca="1">IF(B359&lt;TODAY(), (SUMPRODUCT(A$9:A360,E$9:E360) - G360*SUM(E$9:E360) - H360*SUM(A$9:A360) + (A360-7)*G360*H360)/(SUMPRODUCT(A$9:A360,A$9:A360) - 2*G360*SUM(A$9:A360) + (A360-7)*G360*G360), "NA")</f>
        <v>NA</v>
      </c>
      <c r="J360" s="95" t="str">
        <f t="shared" ca="1" si="16"/>
        <v>NA</v>
      </c>
    </row>
    <row r="361" spans="1:10" x14ac:dyDescent="0.2">
      <c r="A361" s="3">
        <v>360</v>
      </c>
      <c r="B361" s="73">
        <v>44542</v>
      </c>
      <c r="C361" s="42"/>
      <c r="D361" s="42" t="str">
        <f t="shared" ca="1" si="18"/>
        <v>NA</v>
      </c>
      <c r="E361" s="75" t="str">
        <f t="shared" ca="1" si="17"/>
        <v>NA</v>
      </c>
      <c r="F361" s="70"/>
      <c r="G361" s="72" t="str">
        <f ca="1">IF(B360&lt;TODAY(), AVERAGE(A$9:A361), "NA")</f>
        <v>NA</v>
      </c>
      <c r="H361" s="75" t="str">
        <f ca="1">IF(B360&lt;TODAY(), AVERAGE(E$9:E361), "NA")</f>
        <v>NA</v>
      </c>
      <c r="I361" s="82" t="str">
        <f ca="1">IF(B360&lt;TODAY(), (SUMPRODUCT(A$9:A361,E$9:E361) - G361*SUM(E$9:E361) - H361*SUM(A$9:A361) + (A361-7)*G361*H361)/(SUMPRODUCT(A$9:A361,A$9:A361) - 2*G361*SUM(A$9:A361) + (A361-7)*G361*G361), "NA")</f>
        <v>NA</v>
      </c>
      <c r="J361" s="95" t="str">
        <f t="shared" ca="1" si="16"/>
        <v>NA</v>
      </c>
    </row>
    <row r="362" spans="1:10" x14ac:dyDescent="0.2">
      <c r="A362" s="3">
        <v>361</v>
      </c>
      <c r="B362" s="73">
        <v>44543</v>
      </c>
      <c r="C362" s="42"/>
      <c r="D362" s="42" t="str">
        <f t="shared" ca="1" si="18"/>
        <v>NA</v>
      </c>
      <c r="E362" s="75" t="str">
        <f t="shared" ca="1" si="17"/>
        <v>NA</v>
      </c>
      <c r="F362" s="70"/>
      <c r="G362" s="72" t="str">
        <f ca="1">IF(B361&lt;TODAY(), AVERAGE(A$9:A362), "NA")</f>
        <v>NA</v>
      </c>
      <c r="H362" s="75" t="str">
        <f ca="1">IF(B361&lt;TODAY(), AVERAGE(E$9:E362), "NA")</f>
        <v>NA</v>
      </c>
      <c r="I362" s="82" t="str">
        <f ca="1">IF(B361&lt;TODAY(), (SUMPRODUCT(A$9:A362,E$9:E362) - G362*SUM(E$9:E362) - H362*SUM(A$9:A362) + (A362-7)*G362*H362)/(SUMPRODUCT(A$9:A362,A$9:A362) - 2*G362*SUM(A$9:A362) + (A362-7)*G362*G362), "NA")</f>
        <v>NA</v>
      </c>
      <c r="J362" s="95" t="str">
        <f t="shared" ca="1" si="16"/>
        <v>NA</v>
      </c>
    </row>
    <row r="363" spans="1:10" x14ac:dyDescent="0.2">
      <c r="A363" s="3">
        <v>362</v>
      </c>
      <c r="B363" s="73">
        <v>44544</v>
      </c>
      <c r="C363" s="42"/>
      <c r="D363" s="42" t="str">
        <f t="shared" ca="1" si="18"/>
        <v>NA</v>
      </c>
      <c r="E363" s="75" t="str">
        <f t="shared" ca="1" si="17"/>
        <v>NA</v>
      </c>
      <c r="F363" s="70"/>
      <c r="G363" s="72" t="str">
        <f ca="1">IF(B362&lt;TODAY(), AVERAGE(A$9:A363), "NA")</f>
        <v>NA</v>
      </c>
      <c r="H363" s="75" t="str">
        <f ca="1">IF(B362&lt;TODAY(), AVERAGE(E$9:E363), "NA")</f>
        <v>NA</v>
      </c>
      <c r="I363" s="82" t="str">
        <f ca="1">IF(B362&lt;TODAY(), (SUMPRODUCT(A$9:A363,E$9:E363) - G363*SUM(E$9:E363) - H363*SUM(A$9:A363) + (A363-7)*G363*H363)/(SUMPRODUCT(A$9:A363,A$9:A363) - 2*G363*SUM(A$9:A363) + (A363-7)*G363*G363), "NA")</f>
        <v>NA</v>
      </c>
      <c r="J363" s="95" t="str">
        <f t="shared" ca="1" si="16"/>
        <v>NA</v>
      </c>
    </row>
    <row r="364" spans="1:10" x14ac:dyDescent="0.2">
      <c r="A364" s="3">
        <v>363</v>
      </c>
      <c r="B364" s="73">
        <v>44545</v>
      </c>
      <c r="C364" s="42"/>
      <c r="D364" s="42" t="str">
        <f t="shared" ca="1" si="18"/>
        <v>NA</v>
      </c>
      <c r="E364" s="75" t="str">
        <f t="shared" ca="1" si="17"/>
        <v>NA</v>
      </c>
      <c r="F364" s="70"/>
      <c r="G364" s="72" t="str">
        <f ca="1">IF(B363&lt;TODAY(), AVERAGE(A$9:A364), "NA")</f>
        <v>NA</v>
      </c>
      <c r="H364" s="75" t="str">
        <f ca="1">IF(B363&lt;TODAY(), AVERAGE(E$9:E364), "NA")</f>
        <v>NA</v>
      </c>
      <c r="I364" s="82" t="str">
        <f ca="1">IF(B363&lt;TODAY(), (SUMPRODUCT(A$9:A364,E$9:E364) - G364*SUM(E$9:E364) - H364*SUM(A$9:A364) + (A364-7)*G364*H364)/(SUMPRODUCT(A$9:A364,A$9:A364) - 2*G364*SUM(A$9:A364) + (A364-7)*G364*G364), "NA")</f>
        <v>NA</v>
      </c>
      <c r="J364" s="95" t="str">
        <f t="shared" ca="1" si="16"/>
        <v>NA</v>
      </c>
    </row>
    <row r="365" spans="1:10" x14ac:dyDescent="0.2">
      <c r="A365" s="3">
        <v>364</v>
      </c>
      <c r="B365" s="73">
        <v>44546</v>
      </c>
      <c r="C365" s="42"/>
      <c r="D365" s="42" t="str">
        <f t="shared" ca="1" si="18"/>
        <v>NA</v>
      </c>
      <c r="E365" s="75" t="str">
        <f t="shared" ca="1" si="17"/>
        <v>NA</v>
      </c>
      <c r="F365" s="70"/>
      <c r="G365" s="72" t="str">
        <f ca="1">IF(B364&lt;TODAY(), AVERAGE(A$9:A365), "NA")</f>
        <v>NA</v>
      </c>
      <c r="H365" s="75" t="str">
        <f ca="1">IF(B364&lt;TODAY(), AVERAGE(E$9:E365), "NA")</f>
        <v>NA</v>
      </c>
      <c r="I365" s="82" t="str">
        <f ca="1">IF(B364&lt;TODAY(), (SUMPRODUCT(A$9:A365,E$9:E365) - G365*SUM(E$9:E365) - H365*SUM(A$9:A365) + (A365-7)*G365*H365)/(SUMPRODUCT(A$9:A365,A$9:A365) - 2*G365*SUM(A$9:A365) + (A365-7)*G365*G365), "NA")</f>
        <v>NA</v>
      </c>
      <c r="J365" s="95" t="str">
        <f t="shared" ca="1" si="16"/>
        <v>NA</v>
      </c>
    </row>
    <row r="366" spans="1:10" x14ac:dyDescent="0.2">
      <c r="A366" s="3">
        <v>365</v>
      </c>
      <c r="B366" s="73">
        <v>44547</v>
      </c>
      <c r="C366" s="42"/>
      <c r="D366" s="42" t="str">
        <f t="shared" ca="1" si="18"/>
        <v>NA</v>
      </c>
      <c r="E366" s="75" t="str">
        <f t="shared" ca="1" si="17"/>
        <v>NA</v>
      </c>
      <c r="F366" s="70"/>
      <c r="G366" s="72" t="str">
        <f ca="1">IF(B365&lt;TODAY(), AVERAGE(A$9:A366), "NA")</f>
        <v>NA</v>
      </c>
      <c r="H366" s="75" t="str">
        <f ca="1">IF(B365&lt;TODAY(), AVERAGE(E$9:E366), "NA")</f>
        <v>NA</v>
      </c>
      <c r="I366" s="82" t="str">
        <f ca="1">IF(B365&lt;TODAY(), (SUMPRODUCT(A$9:A366,E$9:E366) - G366*SUM(E$9:E366) - H366*SUM(A$9:A366) + (A366-7)*G366*H366)/(SUMPRODUCT(A$9:A366,A$9:A366) - 2*G366*SUM(A$9:A366) + (A366-7)*G366*G366), "NA")</f>
        <v>NA</v>
      </c>
      <c r="J366" s="95" t="str">
        <f t="shared" ca="1" si="16"/>
        <v>NA</v>
      </c>
    </row>
    <row r="367" spans="1:10" x14ac:dyDescent="0.2">
      <c r="A367" s="3">
        <v>366</v>
      </c>
      <c r="B367" s="73">
        <v>44548</v>
      </c>
      <c r="C367" s="42"/>
      <c r="D367" s="42" t="str">
        <f t="shared" ca="1" si="18"/>
        <v>NA</v>
      </c>
      <c r="E367" s="75" t="str">
        <f t="shared" ca="1" si="17"/>
        <v>NA</v>
      </c>
      <c r="F367" s="70"/>
      <c r="G367" s="72" t="str">
        <f ca="1">IF(B366&lt;TODAY(), AVERAGE(A$9:A367), "NA")</f>
        <v>NA</v>
      </c>
      <c r="H367" s="75" t="str">
        <f ca="1">IF(B366&lt;TODAY(), AVERAGE(E$9:E367), "NA")</f>
        <v>NA</v>
      </c>
      <c r="I367" s="82" t="str">
        <f ca="1">IF(B366&lt;TODAY(), (SUMPRODUCT(A$9:A367,E$9:E367) - G367*SUM(E$9:E367) - H367*SUM(A$9:A367) + (A367-7)*G367*H367)/(SUMPRODUCT(A$9:A367,A$9:A367) - 2*G367*SUM(A$9:A367) + (A367-7)*G367*G367), "NA")</f>
        <v>NA</v>
      </c>
      <c r="J367" s="95" t="str">
        <f t="shared" ca="1" si="16"/>
        <v>NA</v>
      </c>
    </row>
    <row r="368" spans="1:10" x14ac:dyDescent="0.2">
      <c r="A368" s="3">
        <v>367</v>
      </c>
      <c r="B368" s="73">
        <v>44549</v>
      </c>
      <c r="C368" s="42"/>
      <c r="D368" s="42" t="str">
        <f t="shared" ca="1" si="18"/>
        <v>NA</v>
      </c>
      <c r="E368" s="75" t="str">
        <f t="shared" ca="1" si="17"/>
        <v>NA</v>
      </c>
      <c r="F368" s="70"/>
      <c r="G368" s="72" t="str">
        <f ca="1">IF(B367&lt;TODAY(), AVERAGE(A$9:A368), "NA")</f>
        <v>NA</v>
      </c>
      <c r="H368" s="75" t="str">
        <f ca="1">IF(B367&lt;TODAY(), AVERAGE(E$9:E368), "NA")</f>
        <v>NA</v>
      </c>
      <c r="I368" s="82" t="str">
        <f ca="1">IF(B367&lt;TODAY(), (SUMPRODUCT(A$9:A368,E$9:E368) - G368*SUM(E$9:E368) - H368*SUM(A$9:A368) + (A368-7)*G368*H368)/(SUMPRODUCT(A$9:A368,A$9:A368) - 2*G368*SUM(A$9:A368) + (A368-7)*G368*G368), "NA")</f>
        <v>NA</v>
      </c>
      <c r="J368" s="95" t="str">
        <f t="shared" ca="1" si="16"/>
        <v>NA</v>
      </c>
    </row>
    <row r="369" spans="1:10" x14ac:dyDescent="0.2">
      <c r="A369" s="3">
        <v>368</v>
      </c>
      <c r="B369" s="73">
        <v>44550</v>
      </c>
      <c r="C369" s="42"/>
      <c r="D369" s="42" t="str">
        <f t="shared" ca="1" si="18"/>
        <v>NA</v>
      </c>
      <c r="E369" s="75" t="str">
        <f t="shared" ca="1" si="17"/>
        <v>NA</v>
      </c>
      <c r="F369" s="70"/>
      <c r="G369" s="72" t="str">
        <f ca="1">IF(B368&lt;TODAY(), AVERAGE(A$9:A369), "NA")</f>
        <v>NA</v>
      </c>
      <c r="H369" s="75" t="str">
        <f ca="1">IF(B368&lt;TODAY(), AVERAGE(E$9:E369), "NA")</f>
        <v>NA</v>
      </c>
      <c r="I369" s="82" t="str">
        <f ca="1">IF(B368&lt;TODAY(), (SUMPRODUCT(A$9:A369,E$9:E369) - G369*SUM(E$9:E369) - H369*SUM(A$9:A369) + (A369-7)*G369*H369)/(SUMPRODUCT(A$9:A369,A$9:A369) - 2*G369*SUM(A$9:A369) + (A369-7)*G369*G369), "NA")</f>
        <v>NA</v>
      </c>
      <c r="J369" s="95" t="str">
        <f t="shared" ca="1" si="16"/>
        <v>NA</v>
      </c>
    </row>
    <row r="370" spans="1:10" x14ac:dyDescent="0.2">
      <c r="A370" s="3">
        <v>369</v>
      </c>
      <c r="B370" s="73">
        <v>44551</v>
      </c>
      <c r="C370" s="42"/>
      <c r="D370" s="42" t="str">
        <f t="shared" ca="1" si="18"/>
        <v>NA</v>
      </c>
      <c r="E370" s="75" t="str">
        <f t="shared" ca="1" si="17"/>
        <v>NA</v>
      </c>
      <c r="F370" s="70"/>
      <c r="G370" s="72" t="str">
        <f ca="1">IF(B369&lt;TODAY(), AVERAGE(A$9:A370), "NA")</f>
        <v>NA</v>
      </c>
      <c r="H370" s="75" t="str">
        <f ca="1">IF(B369&lt;TODAY(), AVERAGE(E$9:E370), "NA")</f>
        <v>NA</v>
      </c>
      <c r="I370" s="82" t="str">
        <f ca="1">IF(B369&lt;TODAY(), (SUMPRODUCT(A$9:A370,E$9:E370) - G370*SUM(E$9:E370) - H370*SUM(A$9:A370) + (A370-7)*G370*H370)/(SUMPRODUCT(A$9:A370,A$9:A370) - 2*G370*SUM(A$9:A370) + (A370-7)*G370*G370), "NA")</f>
        <v>NA</v>
      </c>
      <c r="J370" s="95" t="str">
        <f t="shared" ca="1" si="16"/>
        <v>NA</v>
      </c>
    </row>
    <row r="371" spans="1:10" x14ac:dyDescent="0.2">
      <c r="A371" s="3">
        <v>370</v>
      </c>
      <c r="B371" s="73">
        <v>44552</v>
      </c>
      <c r="C371" s="42"/>
      <c r="D371" s="42" t="str">
        <f t="shared" ca="1" si="18"/>
        <v>NA</v>
      </c>
      <c r="E371" s="75" t="str">
        <f t="shared" ca="1" si="17"/>
        <v>NA</v>
      </c>
      <c r="F371" s="70"/>
      <c r="G371" s="72" t="str">
        <f ca="1">IF(B370&lt;TODAY(), AVERAGE(A$9:A371), "NA")</f>
        <v>NA</v>
      </c>
      <c r="H371" s="75" t="str">
        <f ca="1">IF(B370&lt;TODAY(), AVERAGE(E$9:E371), "NA")</f>
        <v>NA</v>
      </c>
      <c r="I371" s="82" t="str">
        <f ca="1">IF(B370&lt;TODAY(), (SUMPRODUCT(A$9:A371,E$9:E371) - G371*SUM(E$9:E371) - H371*SUM(A$9:A371) + (A371-7)*G371*H371)/(SUMPRODUCT(A$9:A371,A$9:A371) - 2*G371*SUM(A$9:A371) + (A371-7)*G371*G371), "NA")</f>
        <v>NA</v>
      </c>
      <c r="J371" s="95" t="str">
        <f t="shared" ca="1" si="16"/>
        <v>NA</v>
      </c>
    </row>
    <row r="372" spans="1:10" x14ac:dyDescent="0.2">
      <c r="A372" s="3">
        <v>371</v>
      </c>
      <c r="B372" s="73">
        <v>44553</v>
      </c>
      <c r="C372" s="42"/>
      <c r="D372" s="42" t="str">
        <f t="shared" ca="1" si="18"/>
        <v>NA</v>
      </c>
      <c r="E372" s="75" t="str">
        <f t="shared" ca="1" si="17"/>
        <v>NA</v>
      </c>
      <c r="F372" s="70"/>
      <c r="G372" s="72" t="str">
        <f ca="1">IF(B371&lt;TODAY(), AVERAGE(A$9:A372), "NA")</f>
        <v>NA</v>
      </c>
      <c r="H372" s="75" t="str">
        <f ca="1">IF(B371&lt;TODAY(), AVERAGE(E$9:E372), "NA")</f>
        <v>NA</v>
      </c>
      <c r="I372" s="82" t="str">
        <f ca="1">IF(B371&lt;TODAY(), (SUMPRODUCT(A$9:A372,E$9:E372) - G372*SUM(E$9:E372) - H372*SUM(A$9:A372) + (A372-7)*G372*H372)/(SUMPRODUCT(A$9:A372,A$9:A372) - 2*G372*SUM(A$9:A372) + (A372-7)*G372*G372), "NA")</f>
        <v>NA</v>
      </c>
      <c r="J372" s="95" t="str">
        <f t="shared" ca="1" si="16"/>
        <v>NA</v>
      </c>
    </row>
    <row r="373" spans="1:10" x14ac:dyDescent="0.2">
      <c r="A373" s="3">
        <v>372</v>
      </c>
      <c r="B373" s="73">
        <v>44554</v>
      </c>
      <c r="C373" s="42"/>
      <c r="D373" s="42" t="str">
        <f t="shared" ca="1" si="18"/>
        <v>NA</v>
      </c>
      <c r="E373" s="75" t="str">
        <f t="shared" ca="1" si="17"/>
        <v>NA</v>
      </c>
      <c r="F373" s="70"/>
      <c r="G373" s="72" t="str">
        <f ca="1">IF(B372&lt;TODAY(), AVERAGE(A$9:A373), "NA")</f>
        <v>NA</v>
      </c>
      <c r="H373" s="75" t="str">
        <f ca="1">IF(B372&lt;TODAY(), AVERAGE(E$9:E373), "NA")</f>
        <v>NA</v>
      </c>
      <c r="I373" s="82" t="str">
        <f ca="1">IF(B372&lt;TODAY(), (SUMPRODUCT(A$9:A373,E$9:E373) - G373*SUM(E$9:E373) - H373*SUM(A$9:A373) + (A373-7)*G373*H373)/(SUMPRODUCT(A$9:A373,A$9:A373) - 2*G373*SUM(A$9:A373) + (A373-7)*G373*G373), "NA")</f>
        <v>NA</v>
      </c>
      <c r="J373" s="95" t="str">
        <f t="shared" ca="1" si="16"/>
        <v>NA</v>
      </c>
    </row>
    <row r="374" spans="1:10" x14ac:dyDescent="0.2">
      <c r="A374" s="3">
        <v>373</v>
      </c>
      <c r="B374" s="73">
        <v>44555</v>
      </c>
      <c r="C374" s="42"/>
      <c r="D374" s="42" t="str">
        <f t="shared" ca="1" si="18"/>
        <v>NA</v>
      </c>
      <c r="E374" s="75" t="str">
        <f t="shared" ca="1" si="17"/>
        <v>NA</v>
      </c>
      <c r="F374" s="70"/>
      <c r="G374" s="72" t="str">
        <f ca="1">IF(B373&lt;TODAY(), AVERAGE(A$9:A374), "NA")</f>
        <v>NA</v>
      </c>
      <c r="H374" s="75" t="str">
        <f ca="1">IF(B373&lt;TODAY(), AVERAGE(E$9:E374), "NA")</f>
        <v>NA</v>
      </c>
      <c r="I374" s="82" t="str">
        <f ca="1">IF(B373&lt;TODAY(), (SUMPRODUCT(A$9:A374,E$9:E374) - G374*SUM(E$9:E374) - H374*SUM(A$9:A374) + (A374-7)*G374*H374)/(SUMPRODUCT(A$9:A374,A$9:A374) - 2*G374*SUM(A$9:A374) + (A374-7)*G374*G374), "NA")</f>
        <v>NA</v>
      </c>
      <c r="J374" s="95" t="str">
        <f t="shared" ca="1" si="16"/>
        <v>NA</v>
      </c>
    </row>
    <row r="375" spans="1:10" x14ac:dyDescent="0.2">
      <c r="A375" s="3">
        <v>374</v>
      </c>
      <c r="B375" s="73">
        <v>44556</v>
      </c>
      <c r="C375" s="42"/>
      <c r="D375" s="42" t="str">
        <f t="shared" ca="1" si="18"/>
        <v>NA</v>
      </c>
      <c r="E375" s="75" t="str">
        <f t="shared" ca="1" si="17"/>
        <v>NA</v>
      </c>
      <c r="F375" s="70"/>
      <c r="G375" s="72" t="str">
        <f ca="1">IF(B374&lt;TODAY(), AVERAGE(A$9:A375), "NA")</f>
        <v>NA</v>
      </c>
      <c r="H375" s="75" t="str">
        <f ca="1">IF(B374&lt;TODAY(), AVERAGE(E$9:E375), "NA")</f>
        <v>NA</v>
      </c>
      <c r="I375" s="82" t="str">
        <f ca="1">IF(B374&lt;TODAY(), (SUMPRODUCT(A$9:A375,E$9:E375) - G375*SUM(E$9:E375) - H375*SUM(A$9:A375) + (A375-7)*G375*H375)/(SUMPRODUCT(A$9:A375,A$9:A375) - 2*G375*SUM(A$9:A375) + (A375-7)*G375*G375), "NA")</f>
        <v>NA</v>
      </c>
      <c r="J375" s="95" t="str">
        <f t="shared" ca="1" si="16"/>
        <v>NA</v>
      </c>
    </row>
    <row r="376" spans="1:10" x14ac:dyDescent="0.2">
      <c r="A376" s="3">
        <v>375</v>
      </c>
      <c r="B376" s="73">
        <v>44557</v>
      </c>
      <c r="C376" s="42"/>
      <c r="D376" s="42" t="str">
        <f t="shared" ca="1" si="18"/>
        <v>NA</v>
      </c>
      <c r="E376" s="75" t="str">
        <f t="shared" ca="1" si="17"/>
        <v>NA</v>
      </c>
      <c r="F376" s="70"/>
      <c r="G376" s="72" t="str">
        <f ca="1">IF(B375&lt;TODAY(), AVERAGE(A$9:A376), "NA")</f>
        <v>NA</v>
      </c>
      <c r="H376" s="75" t="str">
        <f ca="1">IF(B375&lt;TODAY(), AVERAGE(E$9:E376), "NA")</f>
        <v>NA</v>
      </c>
      <c r="I376" s="82" t="str">
        <f ca="1">IF(B375&lt;TODAY(), (SUMPRODUCT(A$9:A376,E$9:E376) - G376*SUM(E$9:E376) - H376*SUM(A$9:A376) + (A376-7)*G376*H376)/(SUMPRODUCT(A$9:A376,A$9:A376) - 2*G376*SUM(A$9:A376) + (A376-7)*G376*G376), "NA")</f>
        <v>NA</v>
      </c>
      <c r="J376" s="95" t="str">
        <f t="shared" ca="1" si="16"/>
        <v>NA</v>
      </c>
    </row>
    <row r="377" spans="1:10" x14ac:dyDescent="0.2">
      <c r="A377" s="3">
        <v>376</v>
      </c>
      <c r="B377" s="73">
        <v>44558</v>
      </c>
      <c r="C377" s="42"/>
      <c r="D377" s="42" t="str">
        <f t="shared" ca="1" si="18"/>
        <v>NA</v>
      </c>
      <c r="E377" s="75" t="str">
        <f t="shared" ca="1" si="17"/>
        <v>NA</v>
      </c>
      <c r="F377" s="70"/>
      <c r="G377" s="72" t="str">
        <f ca="1">IF(B376&lt;TODAY(), AVERAGE(A$9:A377), "NA")</f>
        <v>NA</v>
      </c>
      <c r="H377" s="75" t="str">
        <f ca="1">IF(B376&lt;TODAY(), AVERAGE(E$9:E377), "NA")</f>
        <v>NA</v>
      </c>
      <c r="I377" s="82" t="str">
        <f ca="1">IF(B376&lt;TODAY(), (SUMPRODUCT(A$9:A377,E$9:E377) - G377*SUM(E$9:E377) - H377*SUM(A$9:A377) + (A377-7)*G377*H377)/(SUMPRODUCT(A$9:A377,A$9:A377) - 2*G377*SUM(A$9:A377) + (A377-7)*G377*G377), "NA")</f>
        <v>NA</v>
      </c>
      <c r="J377" s="95" t="str">
        <f t="shared" ca="1" si="16"/>
        <v>NA</v>
      </c>
    </row>
    <row r="378" spans="1:10" x14ac:dyDescent="0.2">
      <c r="A378" s="3">
        <v>377</v>
      </c>
      <c r="B378" s="73">
        <v>44559</v>
      </c>
      <c r="C378" s="42"/>
      <c r="D378" s="42" t="str">
        <f t="shared" ca="1" si="18"/>
        <v>NA</v>
      </c>
      <c r="E378" s="75" t="str">
        <f t="shared" ca="1" si="17"/>
        <v>NA</v>
      </c>
      <c r="F378" s="70"/>
      <c r="G378" s="72" t="str">
        <f ca="1">IF(B377&lt;TODAY(), AVERAGE(A$9:A378), "NA")</f>
        <v>NA</v>
      </c>
      <c r="H378" s="75" t="str">
        <f ca="1">IF(B377&lt;TODAY(), AVERAGE(E$9:E378), "NA")</f>
        <v>NA</v>
      </c>
      <c r="I378" s="82" t="str">
        <f ca="1">IF(B377&lt;TODAY(), (SUMPRODUCT(A$9:A378,E$9:E378) - G378*SUM(E$9:E378) - H378*SUM(A$9:A378) + (A378-7)*G378*H378)/(SUMPRODUCT(A$9:A378,A$9:A378) - 2*G378*SUM(A$9:A378) + (A378-7)*G378*G378), "NA")</f>
        <v>NA</v>
      </c>
      <c r="J378" s="95" t="str">
        <f t="shared" ca="1" si="16"/>
        <v>NA</v>
      </c>
    </row>
    <row r="379" spans="1:10" x14ac:dyDescent="0.2">
      <c r="A379" s="3">
        <v>378</v>
      </c>
      <c r="B379" s="73">
        <v>44560</v>
      </c>
      <c r="C379" s="42"/>
      <c r="D379" s="42" t="str">
        <f t="shared" ca="1" si="18"/>
        <v>NA</v>
      </c>
      <c r="E379" s="75" t="str">
        <f t="shared" ca="1" si="17"/>
        <v>NA</v>
      </c>
      <c r="F379" s="70"/>
      <c r="G379" s="72" t="str">
        <f ca="1">IF(B378&lt;TODAY(), AVERAGE(A$9:A379), "NA")</f>
        <v>NA</v>
      </c>
      <c r="H379" s="75" t="str">
        <f ca="1">IF(B378&lt;TODAY(), AVERAGE(E$9:E379), "NA")</f>
        <v>NA</v>
      </c>
      <c r="I379" s="82" t="str">
        <f ca="1">IF(B378&lt;TODAY(), (SUMPRODUCT(A$9:A379,E$9:E379) - G379*SUM(E$9:E379) - H379*SUM(A$9:A379) + (A379-7)*G379*H379)/(SUMPRODUCT(A$9:A379,A$9:A379) - 2*G379*SUM(A$9:A379) + (A379-7)*G379*G379), "NA")</f>
        <v>NA</v>
      </c>
      <c r="J379" s="95" t="str">
        <f t="shared" ca="1" si="16"/>
        <v>NA</v>
      </c>
    </row>
    <row r="380" spans="1:10" x14ac:dyDescent="0.2">
      <c r="A380" s="3">
        <v>379</v>
      </c>
      <c r="B380" s="73">
        <v>44561</v>
      </c>
      <c r="C380" s="42"/>
      <c r="D380" s="42" t="str">
        <f t="shared" ca="1" si="18"/>
        <v>NA</v>
      </c>
      <c r="E380" s="75" t="str">
        <f t="shared" ca="1" si="17"/>
        <v>NA</v>
      </c>
      <c r="F380" s="70"/>
      <c r="G380" s="72" t="str">
        <f ca="1">IF(B379&lt;TODAY(), AVERAGE(A$9:A380), "NA")</f>
        <v>NA</v>
      </c>
      <c r="H380" s="75" t="str">
        <f ca="1">IF(B379&lt;TODAY(), AVERAGE(E$9:E380), "NA")</f>
        <v>NA</v>
      </c>
      <c r="I380" s="82" t="str">
        <f ca="1">IF(B379&lt;TODAY(), (SUMPRODUCT(A$9:A380,E$9:E380) - G380*SUM(E$9:E380) - H380*SUM(A$9:A380) + (A380-7)*G380*H380)/(SUMPRODUCT(A$9:A380,A$9:A380) - 2*G380*SUM(A$9:A380) + (A380-7)*G380*G380), "NA")</f>
        <v>NA</v>
      </c>
      <c r="J380" s="95" t="str">
        <f t="shared" ca="1" si="16"/>
        <v>NA</v>
      </c>
    </row>
    <row r="381" spans="1:10" x14ac:dyDescent="0.2">
      <c r="A381" s="3">
        <v>380</v>
      </c>
      <c r="B381" s="73">
        <v>44562</v>
      </c>
      <c r="C381" s="42"/>
      <c r="D381" s="42" t="str">
        <f t="shared" ca="1" si="18"/>
        <v>NA</v>
      </c>
      <c r="E381" s="75" t="str">
        <f t="shared" ca="1" si="17"/>
        <v>NA</v>
      </c>
      <c r="F381" s="70"/>
      <c r="G381" s="72" t="str">
        <f ca="1">IF(B380&lt;TODAY(), AVERAGE(A$9:A381), "NA")</f>
        <v>NA</v>
      </c>
      <c r="H381" s="75" t="str">
        <f ca="1">IF(B380&lt;TODAY(), AVERAGE(E$9:E381), "NA")</f>
        <v>NA</v>
      </c>
      <c r="I381" s="82" t="str">
        <f ca="1">IF(B380&lt;TODAY(), (SUMPRODUCT(A$9:A381,E$9:E381) - G381*SUM(E$9:E381) - H381*SUM(A$9:A381) + (A381-7)*G381*H381)/(SUMPRODUCT(A$9:A381,A$9:A381) - 2*G381*SUM(A$9:A381) + (A381-7)*G381*G381), "NA")</f>
        <v>NA</v>
      </c>
      <c r="J381" s="95" t="str">
        <f t="shared" ca="1" si="16"/>
        <v>NA</v>
      </c>
    </row>
    <row r="382" spans="1:10" x14ac:dyDescent="0.2">
      <c r="A382" s="3">
        <v>381</v>
      </c>
      <c r="B382" s="73">
        <v>44563</v>
      </c>
      <c r="C382" s="42"/>
      <c r="D382" s="42" t="str">
        <f t="shared" ca="1" si="18"/>
        <v>NA</v>
      </c>
      <c r="E382" s="75" t="str">
        <f t="shared" ca="1" si="17"/>
        <v>NA</v>
      </c>
      <c r="F382" s="70"/>
      <c r="G382" s="72" t="str">
        <f ca="1">IF(B381&lt;TODAY(), AVERAGE(A$9:A382), "NA")</f>
        <v>NA</v>
      </c>
      <c r="H382" s="75" t="str">
        <f ca="1">IF(B381&lt;TODAY(), AVERAGE(E$9:E382), "NA")</f>
        <v>NA</v>
      </c>
      <c r="I382" s="82" t="str">
        <f ca="1">IF(B381&lt;TODAY(), (SUMPRODUCT(A$9:A382,E$9:E382) - G382*SUM(E$9:E382) - H382*SUM(A$9:A382) + (A382-7)*G382*H382)/(SUMPRODUCT(A$9:A382,A$9:A382) - 2*G382*SUM(A$9:A382) + (A382-7)*G382*G382), "NA")</f>
        <v>NA</v>
      </c>
      <c r="J382" s="95" t="str">
        <f t="shared" ca="1" si="16"/>
        <v>NA</v>
      </c>
    </row>
    <row r="383" spans="1:10" x14ac:dyDescent="0.2">
      <c r="A383" s="3">
        <v>382</v>
      </c>
      <c r="B383" s="73">
        <v>44564</v>
      </c>
      <c r="C383" s="42"/>
      <c r="D383" s="42" t="str">
        <f t="shared" ca="1" si="18"/>
        <v>NA</v>
      </c>
      <c r="E383" s="75" t="str">
        <f t="shared" ca="1" si="17"/>
        <v>NA</v>
      </c>
      <c r="F383" s="70"/>
      <c r="G383" s="72" t="str">
        <f ca="1">IF(B382&lt;TODAY(), AVERAGE(A$9:A383), "NA")</f>
        <v>NA</v>
      </c>
      <c r="H383" s="75" t="str">
        <f ca="1">IF(B382&lt;TODAY(), AVERAGE(E$9:E383), "NA")</f>
        <v>NA</v>
      </c>
      <c r="I383" s="82" t="str">
        <f ca="1">IF(B382&lt;TODAY(), (SUMPRODUCT(A$9:A383,E$9:E383) - G383*SUM(E$9:E383) - H383*SUM(A$9:A383) + (A383-7)*G383*H383)/(SUMPRODUCT(A$9:A383,A$9:A383) - 2*G383*SUM(A$9:A383) + (A383-7)*G383*G383), "NA")</f>
        <v>NA</v>
      </c>
      <c r="J383" s="95" t="str">
        <f t="shared" ca="1" si="16"/>
        <v>NA</v>
      </c>
    </row>
    <row r="384" spans="1:10" x14ac:dyDescent="0.2">
      <c r="A384" s="3">
        <v>383</v>
      </c>
      <c r="B384" s="73">
        <v>44565</v>
      </c>
      <c r="C384" s="42"/>
      <c r="D384" s="42" t="str">
        <f t="shared" ca="1" si="18"/>
        <v>NA</v>
      </c>
      <c r="E384" s="75" t="str">
        <f t="shared" ca="1" si="17"/>
        <v>NA</v>
      </c>
      <c r="F384" s="70"/>
      <c r="G384" s="72" t="str">
        <f ca="1">IF(B383&lt;TODAY(), AVERAGE(A$9:A384), "NA")</f>
        <v>NA</v>
      </c>
      <c r="H384" s="75" t="str">
        <f ca="1">IF(B383&lt;TODAY(), AVERAGE(E$9:E384), "NA")</f>
        <v>NA</v>
      </c>
      <c r="I384" s="82" t="str">
        <f ca="1">IF(B383&lt;TODAY(), (SUMPRODUCT(A$9:A384,E$9:E384) - G384*SUM(E$9:E384) - H384*SUM(A$9:A384) + (A384-7)*G384*H384)/(SUMPRODUCT(A$9:A384,A$9:A384) - 2*G384*SUM(A$9:A384) + (A384-7)*G384*G384), "NA")</f>
        <v>NA</v>
      </c>
      <c r="J384" s="95" t="str">
        <f t="shared" ca="1" si="16"/>
        <v>NA</v>
      </c>
    </row>
    <row r="385" spans="1:10" x14ac:dyDescent="0.2">
      <c r="A385" s="3">
        <v>384</v>
      </c>
      <c r="B385" s="73">
        <v>44566</v>
      </c>
      <c r="C385" s="42"/>
      <c r="D385" s="42" t="str">
        <f t="shared" ca="1" si="18"/>
        <v>NA</v>
      </c>
      <c r="E385" s="75" t="str">
        <f t="shared" ca="1" si="17"/>
        <v>NA</v>
      </c>
      <c r="F385" s="70"/>
      <c r="G385" s="72" t="str">
        <f ca="1">IF(B384&lt;TODAY(), AVERAGE(A$9:A385), "NA")</f>
        <v>NA</v>
      </c>
      <c r="H385" s="75" t="str">
        <f ca="1">IF(B384&lt;TODAY(), AVERAGE(E$9:E385), "NA")</f>
        <v>NA</v>
      </c>
      <c r="I385" s="82" t="str">
        <f ca="1">IF(B384&lt;TODAY(), (SUMPRODUCT(A$9:A385,E$9:E385) - G385*SUM(E$9:E385) - H385*SUM(A$9:A385) + (A385-7)*G385*H385)/(SUMPRODUCT(A$9:A385,A$9:A385) - 2*G385*SUM(A$9:A385) + (A385-7)*G385*G385), "NA")</f>
        <v>NA</v>
      </c>
      <c r="J385" s="95" t="str">
        <f t="shared" ca="1" si="16"/>
        <v>NA</v>
      </c>
    </row>
    <row r="386" spans="1:10" x14ac:dyDescent="0.2">
      <c r="A386" s="3">
        <v>385</v>
      </c>
      <c r="B386" s="73">
        <v>44567</v>
      </c>
      <c r="C386" s="42"/>
      <c r="D386" s="42" t="str">
        <f t="shared" ca="1" si="18"/>
        <v>NA</v>
      </c>
      <c r="E386" s="75" t="str">
        <f t="shared" ca="1" si="17"/>
        <v>NA</v>
      </c>
      <c r="F386" s="70"/>
      <c r="G386" s="72" t="str">
        <f ca="1">IF(B385&lt;TODAY(), AVERAGE(A$9:A386), "NA")</f>
        <v>NA</v>
      </c>
      <c r="H386" s="75" t="str">
        <f ca="1">IF(B385&lt;TODAY(), AVERAGE(E$9:E386), "NA")</f>
        <v>NA</v>
      </c>
      <c r="I386" s="82" t="str">
        <f ca="1">IF(B385&lt;TODAY(), (SUMPRODUCT(A$9:A386,E$9:E386) - G386*SUM(E$9:E386) - H386*SUM(A$9:A386) + (A386-7)*G386*H386)/(SUMPRODUCT(A$9:A386,A$9:A386) - 2*G386*SUM(A$9:A386) + (A386-7)*G386*G386), "NA")</f>
        <v>NA</v>
      </c>
      <c r="J386" s="95" t="str">
        <f t="shared" ca="1" si="16"/>
        <v>NA</v>
      </c>
    </row>
    <row r="387" spans="1:10" x14ac:dyDescent="0.2">
      <c r="A387" s="3">
        <v>386</v>
      </c>
      <c r="B387" s="73">
        <v>44568</v>
      </c>
      <c r="C387" s="42"/>
      <c r="D387" s="42" t="str">
        <f t="shared" ca="1" si="18"/>
        <v>NA</v>
      </c>
      <c r="E387" s="75" t="str">
        <f t="shared" ca="1" si="17"/>
        <v>NA</v>
      </c>
      <c r="F387" s="70"/>
      <c r="G387" s="72" t="str">
        <f ca="1">IF(B386&lt;TODAY(), AVERAGE(A$9:A387), "NA")</f>
        <v>NA</v>
      </c>
      <c r="H387" s="75" t="str">
        <f ca="1">IF(B386&lt;TODAY(), AVERAGE(E$9:E387), "NA")</f>
        <v>NA</v>
      </c>
      <c r="I387" s="82" t="str">
        <f ca="1">IF(B386&lt;TODAY(), (SUMPRODUCT(A$9:A387,E$9:E387) - G387*SUM(E$9:E387) - H387*SUM(A$9:A387) + (A387-7)*G387*H387)/(SUMPRODUCT(A$9:A387,A$9:A387) - 2*G387*SUM(A$9:A387) + (A387-7)*G387*G387), "NA")</f>
        <v>NA</v>
      </c>
      <c r="J387" s="95" t="str">
        <f t="shared" ca="1" si="16"/>
        <v>NA</v>
      </c>
    </row>
    <row r="388" spans="1:10" x14ac:dyDescent="0.2">
      <c r="A388" s="3">
        <v>387</v>
      </c>
      <c r="B388" s="73">
        <v>44569</v>
      </c>
      <c r="C388" s="42"/>
      <c r="D388" s="42" t="str">
        <f t="shared" ca="1" si="18"/>
        <v>NA</v>
      </c>
      <c r="E388" s="75" t="str">
        <f t="shared" ca="1" si="17"/>
        <v>NA</v>
      </c>
      <c r="F388" s="70"/>
      <c r="G388" s="72" t="str">
        <f ca="1">IF(B387&lt;TODAY(), AVERAGE(A$9:A388), "NA")</f>
        <v>NA</v>
      </c>
      <c r="H388" s="75" t="str">
        <f ca="1">IF(B387&lt;TODAY(), AVERAGE(E$9:E388), "NA")</f>
        <v>NA</v>
      </c>
      <c r="I388" s="82" t="str">
        <f ca="1">IF(B387&lt;TODAY(), (SUMPRODUCT(A$9:A388,E$9:E388) - G388*SUM(E$9:E388) - H388*SUM(A$9:A388) + (A388-7)*G388*H388)/(SUMPRODUCT(A$9:A388,A$9:A388) - 2*G388*SUM(A$9:A388) + (A388-7)*G388*G388), "NA")</f>
        <v>NA</v>
      </c>
      <c r="J388" s="95" t="str">
        <f t="shared" ref="J388:J451" ca="1" si="19">IF(B387&lt;TODAY(), H388-I388*G388, "NA")</f>
        <v>NA</v>
      </c>
    </row>
    <row r="389" spans="1:10" x14ac:dyDescent="0.2">
      <c r="A389" s="3">
        <v>388</v>
      </c>
      <c r="B389" s="73">
        <v>44570</v>
      </c>
      <c r="C389" s="42"/>
      <c r="D389" s="42" t="str">
        <f t="shared" ca="1" si="18"/>
        <v>NA</v>
      </c>
      <c r="E389" s="75" t="str">
        <f t="shared" ca="1" si="17"/>
        <v>NA</v>
      </c>
      <c r="F389" s="70"/>
      <c r="G389" s="72" t="str">
        <f ca="1">IF(B388&lt;TODAY(), AVERAGE(A$9:A389), "NA")</f>
        <v>NA</v>
      </c>
      <c r="H389" s="75" t="str">
        <f ca="1">IF(B388&lt;TODAY(), AVERAGE(E$9:E389), "NA")</f>
        <v>NA</v>
      </c>
      <c r="I389" s="82" t="str">
        <f ca="1">IF(B388&lt;TODAY(), (SUMPRODUCT(A$9:A389,E$9:E389) - G389*SUM(E$9:E389) - H389*SUM(A$9:A389) + (A389-7)*G389*H389)/(SUMPRODUCT(A$9:A389,A$9:A389) - 2*G389*SUM(A$9:A389) + (A389-7)*G389*G389), "NA")</f>
        <v>NA</v>
      </c>
      <c r="J389" s="95" t="str">
        <f t="shared" ca="1" si="19"/>
        <v>NA</v>
      </c>
    </row>
    <row r="390" spans="1:10" x14ac:dyDescent="0.2">
      <c r="A390" s="3">
        <v>389</v>
      </c>
      <c r="B390" s="73">
        <v>44571</v>
      </c>
      <c r="C390" s="42"/>
      <c r="D390" s="42" t="str">
        <f t="shared" ca="1" si="18"/>
        <v>NA</v>
      </c>
      <c r="E390" s="75" t="str">
        <f t="shared" ca="1" si="17"/>
        <v>NA</v>
      </c>
      <c r="F390" s="70"/>
      <c r="G390" s="72" t="str">
        <f ca="1">IF(B389&lt;TODAY(), AVERAGE(A$9:A390), "NA")</f>
        <v>NA</v>
      </c>
      <c r="H390" s="75" t="str">
        <f ca="1">IF(B389&lt;TODAY(), AVERAGE(E$9:E390), "NA")</f>
        <v>NA</v>
      </c>
      <c r="I390" s="82" t="str">
        <f ca="1">IF(B389&lt;TODAY(), (SUMPRODUCT(A$9:A390,E$9:E390) - G390*SUM(E$9:E390) - H390*SUM(A$9:A390) + (A390-7)*G390*H390)/(SUMPRODUCT(A$9:A390,A$9:A390) - 2*G390*SUM(A$9:A390) + (A390-7)*G390*G390), "NA")</f>
        <v>NA</v>
      </c>
      <c r="J390" s="95" t="str">
        <f t="shared" ca="1" si="19"/>
        <v>NA</v>
      </c>
    </row>
    <row r="391" spans="1:10" x14ac:dyDescent="0.2">
      <c r="A391" s="3">
        <v>390</v>
      </c>
      <c r="B391" s="73">
        <v>44572</v>
      </c>
      <c r="C391" s="42"/>
      <c r="D391" s="42" t="str">
        <f t="shared" ca="1" si="18"/>
        <v>NA</v>
      </c>
      <c r="E391" s="75" t="str">
        <f t="shared" ca="1" si="17"/>
        <v>NA</v>
      </c>
      <c r="F391" s="70"/>
      <c r="G391" s="72" t="str">
        <f ca="1">IF(B390&lt;TODAY(), AVERAGE(A$9:A391), "NA")</f>
        <v>NA</v>
      </c>
      <c r="H391" s="75" t="str">
        <f ca="1">IF(B390&lt;TODAY(), AVERAGE(E$9:E391), "NA")</f>
        <v>NA</v>
      </c>
      <c r="I391" s="82" t="str">
        <f ca="1">IF(B390&lt;TODAY(), (SUMPRODUCT(A$9:A391,E$9:E391) - G391*SUM(E$9:E391) - H391*SUM(A$9:A391) + (A391-7)*G391*H391)/(SUMPRODUCT(A$9:A391,A$9:A391) - 2*G391*SUM(A$9:A391) + (A391-7)*G391*G391), "NA")</f>
        <v>NA</v>
      </c>
      <c r="J391" s="95" t="str">
        <f t="shared" ca="1" si="19"/>
        <v>NA</v>
      </c>
    </row>
    <row r="392" spans="1:10" x14ac:dyDescent="0.2">
      <c r="A392" s="3">
        <v>391</v>
      </c>
      <c r="B392" s="73">
        <v>44573</v>
      </c>
      <c r="C392" s="42"/>
      <c r="D392" s="42" t="str">
        <f t="shared" ca="1" si="18"/>
        <v>NA</v>
      </c>
      <c r="E392" s="75" t="str">
        <f t="shared" ca="1" si="17"/>
        <v>NA</v>
      </c>
      <c r="F392" s="70"/>
      <c r="G392" s="72" t="str">
        <f ca="1">IF(B391&lt;TODAY(), AVERAGE(A$9:A392), "NA")</f>
        <v>NA</v>
      </c>
      <c r="H392" s="75" t="str">
        <f ca="1">IF(B391&lt;TODAY(), AVERAGE(E$9:E392), "NA")</f>
        <v>NA</v>
      </c>
      <c r="I392" s="82" t="str">
        <f ca="1">IF(B391&lt;TODAY(), (SUMPRODUCT(A$9:A392,E$9:E392) - G392*SUM(E$9:E392) - H392*SUM(A$9:A392) + (A392-7)*G392*H392)/(SUMPRODUCT(A$9:A392,A$9:A392) - 2*G392*SUM(A$9:A392) + (A392-7)*G392*G392), "NA")</f>
        <v>NA</v>
      </c>
      <c r="J392" s="95" t="str">
        <f t="shared" ca="1" si="19"/>
        <v>NA</v>
      </c>
    </row>
    <row r="393" spans="1:10" x14ac:dyDescent="0.2">
      <c r="A393" s="3">
        <v>392</v>
      </c>
      <c r="B393" s="73">
        <v>44574</v>
      </c>
      <c r="C393" s="42"/>
      <c r="D393" s="42" t="str">
        <f t="shared" ca="1" si="18"/>
        <v>NA</v>
      </c>
      <c r="E393" s="75" t="str">
        <f t="shared" ref="E393:E456" ca="1" si="20">IF(B393&lt;TODAY(), AVERAGE(D387:D393), "NA")</f>
        <v>NA</v>
      </c>
      <c r="F393" s="70"/>
      <c r="G393" s="72" t="str">
        <f ca="1">IF(B392&lt;TODAY(), AVERAGE(A$9:A393), "NA")</f>
        <v>NA</v>
      </c>
      <c r="H393" s="75" t="str">
        <f ca="1">IF(B392&lt;TODAY(), AVERAGE(E$9:E393), "NA")</f>
        <v>NA</v>
      </c>
      <c r="I393" s="82" t="str">
        <f ca="1">IF(B392&lt;TODAY(), (SUMPRODUCT(A$9:A393,E$9:E393) - G393*SUM(E$9:E393) - H393*SUM(A$9:A393) + (A393-7)*G393*H393)/(SUMPRODUCT(A$9:A393,A$9:A393) - 2*G393*SUM(A$9:A393) + (A393-7)*G393*G393), "NA")</f>
        <v>NA</v>
      </c>
      <c r="J393" s="95" t="str">
        <f t="shared" ca="1" si="19"/>
        <v>NA</v>
      </c>
    </row>
    <row r="394" spans="1:10" x14ac:dyDescent="0.2">
      <c r="A394" s="3">
        <v>393</v>
      </c>
      <c r="B394" s="73">
        <v>44575</v>
      </c>
      <c r="C394" s="42"/>
      <c r="D394" s="42" t="str">
        <f t="shared" ca="1" si="18"/>
        <v>NA</v>
      </c>
      <c r="E394" s="75" t="str">
        <f t="shared" ca="1" si="20"/>
        <v>NA</v>
      </c>
      <c r="F394" s="70"/>
      <c r="G394" s="72" t="str">
        <f ca="1">IF(B393&lt;TODAY(), AVERAGE(A$9:A394), "NA")</f>
        <v>NA</v>
      </c>
      <c r="H394" s="75" t="str">
        <f ca="1">IF(B393&lt;TODAY(), AVERAGE(E$9:E394), "NA")</f>
        <v>NA</v>
      </c>
      <c r="I394" s="82" t="str">
        <f ca="1">IF(B393&lt;TODAY(), (SUMPRODUCT(A$9:A394,E$9:E394) - G394*SUM(E$9:E394) - H394*SUM(A$9:A394) + (A394-7)*G394*H394)/(SUMPRODUCT(A$9:A394,A$9:A394) - 2*G394*SUM(A$9:A394) + (A394-7)*G394*G394), "NA")</f>
        <v>NA</v>
      </c>
      <c r="J394" s="95" t="str">
        <f t="shared" ca="1" si="19"/>
        <v>NA</v>
      </c>
    </row>
    <row r="395" spans="1:10" x14ac:dyDescent="0.2">
      <c r="A395" s="3">
        <v>394</v>
      </c>
      <c r="B395" s="73">
        <v>44576</v>
      </c>
      <c r="C395" s="42"/>
      <c r="D395" s="42" t="str">
        <f t="shared" ca="1" si="18"/>
        <v>NA</v>
      </c>
      <c r="E395" s="75" t="str">
        <f t="shared" ca="1" si="20"/>
        <v>NA</v>
      </c>
      <c r="F395" s="70"/>
      <c r="G395" s="72" t="str">
        <f ca="1">IF(B394&lt;TODAY(), AVERAGE(A$9:A395), "NA")</f>
        <v>NA</v>
      </c>
      <c r="H395" s="75" t="str">
        <f ca="1">IF(B394&lt;TODAY(), AVERAGE(E$9:E395), "NA")</f>
        <v>NA</v>
      </c>
      <c r="I395" s="82" t="str">
        <f ca="1">IF(B394&lt;TODAY(), (SUMPRODUCT(A$9:A395,E$9:E395) - G395*SUM(E$9:E395) - H395*SUM(A$9:A395) + (A395-7)*G395*H395)/(SUMPRODUCT(A$9:A395,A$9:A395) - 2*G395*SUM(A$9:A395) + (A395-7)*G395*G395), "NA")</f>
        <v>NA</v>
      </c>
      <c r="J395" s="95" t="str">
        <f t="shared" ca="1" si="19"/>
        <v>NA</v>
      </c>
    </row>
    <row r="396" spans="1:10" x14ac:dyDescent="0.2">
      <c r="A396" s="3">
        <v>395</v>
      </c>
      <c r="B396" s="73">
        <v>44577</v>
      </c>
      <c r="C396" s="42"/>
      <c r="D396" s="42" t="str">
        <f t="shared" ca="1" si="18"/>
        <v>NA</v>
      </c>
      <c r="E396" s="75" t="str">
        <f t="shared" ca="1" si="20"/>
        <v>NA</v>
      </c>
      <c r="F396" s="70"/>
      <c r="G396" s="72" t="str">
        <f ca="1">IF(B395&lt;TODAY(), AVERAGE(A$9:A396), "NA")</f>
        <v>NA</v>
      </c>
      <c r="H396" s="75" t="str">
        <f ca="1">IF(B395&lt;TODAY(), AVERAGE(E$9:E396), "NA")</f>
        <v>NA</v>
      </c>
      <c r="I396" s="82" t="str">
        <f ca="1">IF(B395&lt;TODAY(), (SUMPRODUCT(A$9:A396,E$9:E396) - G396*SUM(E$9:E396) - H396*SUM(A$9:A396) + (A396-7)*G396*H396)/(SUMPRODUCT(A$9:A396,A$9:A396) - 2*G396*SUM(A$9:A396) + (A396-7)*G396*G396), "NA")</f>
        <v>NA</v>
      </c>
      <c r="J396" s="95" t="str">
        <f t="shared" ca="1" si="19"/>
        <v>NA</v>
      </c>
    </row>
    <row r="397" spans="1:10" x14ac:dyDescent="0.2">
      <c r="A397" s="3">
        <v>396</v>
      </c>
      <c r="B397" s="73">
        <v>44578</v>
      </c>
      <c r="C397" s="42"/>
      <c r="D397" s="42" t="str">
        <f t="shared" ca="1" si="18"/>
        <v>NA</v>
      </c>
      <c r="E397" s="75" t="str">
        <f t="shared" ca="1" si="20"/>
        <v>NA</v>
      </c>
      <c r="F397" s="70"/>
      <c r="G397" s="72" t="str">
        <f ca="1">IF(B396&lt;TODAY(), AVERAGE(A$9:A397), "NA")</f>
        <v>NA</v>
      </c>
      <c r="H397" s="75" t="str">
        <f ca="1">IF(B396&lt;TODAY(), AVERAGE(E$9:E397), "NA")</f>
        <v>NA</v>
      </c>
      <c r="I397" s="82" t="str">
        <f ca="1">IF(B396&lt;TODAY(), (SUMPRODUCT(A$9:A397,E$9:E397) - G397*SUM(E$9:E397) - H397*SUM(A$9:A397) + (A397-7)*G397*H397)/(SUMPRODUCT(A$9:A397,A$9:A397) - 2*G397*SUM(A$9:A397) + (A397-7)*G397*G397), "NA")</f>
        <v>NA</v>
      </c>
      <c r="J397" s="95" t="str">
        <f t="shared" ca="1" si="19"/>
        <v>NA</v>
      </c>
    </row>
    <row r="398" spans="1:10" x14ac:dyDescent="0.2">
      <c r="A398" s="3">
        <v>397</v>
      </c>
      <c r="B398" s="73">
        <v>44579</v>
      </c>
      <c r="C398" s="42"/>
      <c r="D398" s="42" t="str">
        <f t="shared" ca="1" si="18"/>
        <v>NA</v>
      </c>
      <c r="E398" s="75" t="str">
        <f t="shared" ca="1" si="20"/>
        <v>NA</v>
      </c>
      <c r="F398" s="70"/>
      <c r="G398" s="72" t="str">
        <f ca="1">IF(B397&lt;TODAY(), AVERAGE(A$9:A398), "NA")</f>
        <v>NA</v>
      </c>
      <c r="H398" s="75" t="str">
        <f ca="1">IF(B397&lt;TODAY(), AVERAGE(E$9:E398), "NA")</f>
        <v>NA</v>
      </c>
      <c r="I398" s="82" t="str">
        <f ca="1">IF(B397&lt;TODAY(), (SUMPRODUCT(A$9:A398,E$9:E398) - G398*SUM(E$9:E398) - H398*SUM(A$9:A398) + (A398-7)*G398*H398)/(SUMPRODUCT(A$9:A398,A$9:A398) - 2*G398*SUM(A$9:A398) + (A398-7)*G398*G398), "NA")</f>
        <v>NA</v>
      </c>
      <c r="J398" s="95" t="str">
        <f t="shared" ca="1" si="19"/>
        <v>NA</v>
      </c>
    </row>
    <row r="399" spans="1:10" x14ac:dyDescent="0.2">
      <c r="A399" s="3">
        <v>398</v>
      </c>
      <c r="B399" s="73">
        <v>44580</v>
      </c>
      <c r="C399" s="42"/>
      <c r="D399" s="42" t="str">
        <f t="shared" ca="1" si="18"/>
        <v>NA</v>
      </c>
      <c r="E399" s="75" t="str">
        <f t="shared" ca="1" si="20"/>
        <v>NA</v>
      </c>
      <c r="F399" s="70"/>
      <c r="G399" s="72" t="str">
        <f ca="1">IF(B398&lt;TODAY(), AVERAGE(A$9:A399), "NA")</f>
        <v>NA</v>
      </c>
      <c r="H399" s="75" t="str">
        <f ca="1">IF(B398&lt;TODAY(), AVERAGE(E$9:E399), "NA")</f>
        <v>NA</v>
      </c>
      <c r="I399" s="82" t="str">
        <f ca="1">IF(B398&lt;TODAY(), (SUMPRODUCT(A$9:A399,E$9:E399) - G399*SUM(E$9:E399) - H399*SUM(A$9:A399) + (A399-7)*G399*H399)/(SUMPRODUCT(A$9:A399,A$9:A399) - 2*G399*SUM(A$9:A399) + (A399-7)*G399*G399), "NA")</f>
        <v>NA</v>
      </c>
      <c r="J399" s="95" t="str">
        <f t="shared" ca="1" si="19"/>
        <v>NA</v>
      </c>
    </row>
    <row r="400" spans="1:10" x14ac:dyDescent="0.2">
      <c r="A400" s="3">
        <v>399</v>
      </c>
      <c r="B400" s="73">
        <v>44581</v>
      </c>
      <c r="C400" s="42"/>
      <c r="D400" s="42" t="str">
        <f t="shared" ca="1" si="18"/>
        <v>NA</v>
      </c>
      <c r="E400" s="75" t="str">
        <f t="shared" ca="1" si="20"/>
        <v>NA</v>
      </c>
      <c r="F400" s="70"/>
      <c r="G400" s="72" t="str">
        <f ca="1">IF(B399&lt;TODAY(), AVERAGE(A$9:A400), "NA")</f>
        <v>NA</v>
      </c>
      <c r="H400" s="75" t="str">
        <f ca="1">IF(B399&lt;TODAY(), AVERAGE(E$9:E400), "NA")</f>
        <v>NA</v>
      </c>
      <c r="I400" s="82" t="str">
        <f ca="1">IF(B399&lt;TODAY(), (SUMPRODUCT(A$9:A400,E$9:E400) - G400*SUM(E$9:E400) - H400*SUM(A$9:A400) + (A400-7)*G400*H400)/(SUMPRODUCT(A$9:A400,A$9:A400) - 2*G400*SUM(A$9:A400) + (A400-7)*G400*G400), "NA")</f>
        <v>NA</v>
      </c>
      <c r="J400" s="95" t="str">
        <f t="shared" ca="1" si="19"/>
        <v>NA</v>
      </c>
    </row>
    <row r="401" spans="1:10" x14ac:dyDescent="0.2">
      <c r="A401" s="3">
        <v>400</v>
      </c>
      <c r="B401" s="73">
        <v>44582</v>
      </c>
      <c r="C401" s="42"/>
      <c r="D401" s="42" t="str">
        <f t="shared" ca="1" si="18"/>
        <v>NA</v>
      </c>
      <c r="E401" s="75" t="str">
        <f t="shared" ca="1" si="20"/>
        <v>NA</v>
      </c>
      <c r="F401" s="70"/>
      <c r="G401" s="72" t="str">
        <f ca="1">IF(B400&lt;TODAY(), AVERAGE(A$9:A401), "NA")</f>
        <v>NA</v>
      </c>
      <c r="H401" s="75" t="str">
        <f ca="1">IF(B400&lt;TODAY(), AVERAGE(E$9:E401), "NA")</f>
        <v>NA</v>
      </c>
      <c r="I401" s="82" t="str">
        <f ca="1">IF(B400&lt;TODAY(), (SUMPRODUCT(A$9:A401,E$9:E401) - G401*SUM(E$9:E401) - H401*SUM(A$9:A401) + (A401-7)*G401*H401)/(SUMPRODUCT(A$9:A401,A$9:A401) - 2*G401*SUM(A$9:A401) + (A401-7)*G401*G401), "NA")</f>
        <v>NA</v>
      </c>
      <c r="J401" s="95" t="str">
        <f t="shared" ca="1" si="19"/>
        <v>NA</v>
      </c>
    </row>
    <row r="402" spans="1:10" x14ac:dyDescent="0.2">
      <c r="A402" s="3">
        <v>401</v>
      </c>
      <c r="B402" s="73">
        <v>44583</v>
      </c>
      <c r="C402" s="42"/>
      <c r="D402" s="42" t="str">
        <f t="shared" ca="1" si="18"/>
        <v>NA</v>
      </c>
      <c r="E402" s="75" t="str">
        <f t="shared" ca="1" si="20"/>
        <v>NA</v>
      </c>
      <c r="F402" s="70"/>
      <c r="G402" s="72" t="str">
        <f ca="1">IF(B401&lt;TODAY(), AVERAGE(A$9:A402), "NA")</f>
        <v>NA</v>
      </c>
      <c r="H402" s="75" t="str">
        <f ca="1">IF(B401&lt;TODAY(), AVERAGE(E$9:E402), "NA")</f>
        <v>NA</v>
      </c>
      <c r="I402" s="82" t="str">
        <f ca="1">IF(B401&lt;TODAY(), (SUMPRODUCT(A$9:A402,E$9:E402) - G402*SUM(E$9:E402) - H402*SUM(A$9:A402) + (A402-7)*G402*H402)/(SUMPRODUCT(A$9:A402,A$9:A402) - 2*G402*SUM(A$9:A402) + (A402-7)*G402*G402), "NA")</f>
        <v>NA</v>
      </c>
      <c r="J402" s="95" t="str">
        <f t="shared" ca="1" si="19"/>
        <v>NA</v>
      </c>
    </row>
    <row r="403" spans="1:10" x14ac:dyDescent="0.2">
      <c r="A403" s="3">
        <v>402</v>
      </c>
      <c r="B403" s="73">
        <v>44584</v>
      </c>
      <c r="C403" s="42"/>
      <c r="D403" s="42" t="str">
        <f t="shared" ca="1" si="18"/>
        <v>NA</v>
      </c>
      <c r="E403" s="75" t="str">
        <f t="shared" ca="1" si="20"/>
        <v>NA</v>
      </c>
      <c r="F403" s="70"/>
      <c r="G403" s="72" t="str">
        <f ca="1">IF(B402&lt;TODAY(), AVERAGE(A$9:A403), "NA")</f>
        <v>NA</v>
      </c>
      <c r="H403" s="75" t="str">
        <f ca="1">IF(B402&lt;TODAY(), AVERAGE(E$9:E403), "NA")</f>
        <v>NA</v>
      </c>
      <c r="I403" s="82" t="str">
        <f ca="1">IF(B402&lt;TODAY(), (SUMPRODUCT(A$9:A403,E$9:E403) - G403*SUM(E$9:E403) - H403*SUM(A$9:A403) + (A403-7)*G403*H403)/(SUMPRODUCT(A$9:A403,A$9:A403) - 2*G403*SUM(A$9:A403) + (A403-7)*G403*G403), "NA")</f>
        <v>NA</v>
      </c>
      <c r="J403" s="95" t="str">
        <f t="shared" ca="1" si="19"/>
        <v>NA</v>
      </c>
    </row>
    <row r="404" spans="1:10" x14ac:dyDescent="0.2">
      <c r="A404" s="3">
        <v>403</v>
      </c>
      <c r="B404" s="73">
        <v>44585</v>
      </c>
      <c r="C404" s="42"/>
      <c r="D404" s="42" t="str">
        <f t="shared" ca="1" si="18"/>
        <v>NA</v>
      </c>
      <c r="E404" s="75" t="str">
        <f t="shared" ca="1" si="20"/>
        <v>NA</v>
      </c>
      <c r="F404" s="70"/>
      <c r="G404" s="72" t="str">
        <f ca="1">IF(B403&lt;TODAY(), AVERAGE(A$9:A404), "NA")</f>
        <v>NA</v>
      </c>
      <c r="H404" s="75" t="str">
        <f ca="1">IF(B403&lt;TODAY(), AVERAGE(E$9:E404), "NA")</f>
        <v>NA</v>
      </c>
      <c r="I404" s="82" t="str">
        <f ca="1">IF(B403&lt;TODAY(), (SUMPRODUCT(A$9:A404,E$9:E404) - G404*SUM(E$9:E404) - H404*SUM(A$9:A404) + (A404-7)*G404*H404)/(SUMPRODUCT(A$9:A404,A$9:A404) - 2*G404*SUM(A$9:A404) + (A404-7)*G404*G404), "NA")</f>
        <v>NA</v>
      </c>
      <c r="J404" s="95" t="str">
        <f t="shared" ca="1" si="19"/>
        <v>NA</v>
      </c>
    </row>
    <row r="405" spans="1:10" x14ac:dyDescent="0.2">
      <c r="A405" s="3">
        <v>404</v>
      </c>
      <c r="B405" s="73">
        <v>44586</v>
      </c>
      <c r="C405" s="42"/>
      <c r="D405" s="42" t="str">
        <f t="shared" ca="1" si="18"/>
        <v>NA</v>
      </c>
      <c r="E405" s="75" t="str">
        <f t="shared" ca="1" si="20"/>
        <v>NA</v>
      </c>
      <c r="F405" s="70"/>
      <c r="G405" s="72" t="str">
        <f ca="1">IF(B404&lt;TODAY(), AVERAGE(A$9:A405), "NA")</f>
        <v>NA</v>
      </c>
      <c r="H405" s="75" t="str">
        <f ca="1">IF(B404&lt;TODAY(), AVERAGE(E$9:E405), "NA")</f>
        <v>NA</v>
      </c>
      <c r="I405" s="82" t="str">
        <f ca="1">IF(B404&lt;TODAY(), (SUMPRODUCT(A$9:A405,E$9:E405) - G405*SUM(E$9:E405) - H405*SUM(A$9:A405) + (A405-7)*G405*H405)/(SUMPRODUCT(A$9:A405,A$9:A405) - 2*G405*SUM(A$9:A405) + (A405-7)*G405*G405), "NA")</f>
        <v>NA</v>
      </c>
      <c r="J405" s="95" t="str">
        <f t="shared" ca="1" si="19"/>
        <v>NA</v>
      </c>
    </row>
    <row r="406" spans="1:10" x14ac:dyDescent="0.2">
      <c r="A406" s="3">
        <v>405</v>
      </c>
      <c r="B406" s="73">
        <v>44587</v>
      </c>
      <c r="C406" s="42"/>
      <c r="D406" s="42" t="str">
        <f t="shared" ca="1" si="18"/>
        <v>NA</v>
      </c>
      <c r="E406" s="75" t="str">
        <f t="shared" ca="1" si="20"/>
        <v>NA</v>
      </c>
      <c r="F406" s="70"/>
      <c r="G406" s="72" t="str">
        <f ca="1">IF(B405&lt;TODAY(), AVERAGE(A$9:A406), "NA")</f>
        <v>NA</v>
      </c>
      <c r="H406" s="75" t="str">
        <f ca="1">IF(B405&lt;TODAY(), AVERAGE(E$9:E406), "NA")</f>
        <v>NA</v>
      </c>
      <c r="I406" s="82" t="str">
        <f ca="1">IF(B405&lt;TODAY(), (SUMPRODUCT(A$9:A406,E$9:E406) - G406*SUM(E$9:E406) - H406*SUM(A$9:A406) + (A406-7)*G406*H406)/(SUMPRODUCT(A$9:A406,A$9:A406) - 2*G406*SUM(A$9:A406) + (A406-7)*G406*G406), "NA")</f>
        <v>NA</v>
      </c>
      <c r="J406" s="95" t="str">
        <f t="shared" ca="1" si="19"/>
        <v>NA</v>
      </c>
    </row>
    <row r="407" spans="1:10" x14ac:dyDescent="0.2">
      <c r="A407" s="3">
        <v>406</v>
      </c>
      <c r="B407" s="73">
        <v>44588</v>
      </c>
      <c r="C407" s="42"/>
      <c r="D407" s="42" t="str">
        <f t="shared" ca="1" si="18"/>
        <v>NA</v>
      </c>
      <c r="E407" s="75" t="str">
        <f t="shared" ca="1" si="20"/>
        <v>NA</v>
      </c>
      <c r="F407" s="70"/>
      <c r="G407" s="72" t="str">
        <f ca="1">IF(B406&lt;TODAY(), AVERAGE(A$9:A407), "NA")</f>
        <v>NA</v>
      </c>
      <c r="H407" s="75" t="str">
        <f ca="1">IF(B406&lt;TODAY(), AVERAGE(E$9:E407), "NA")</f>
        <v>NA</v>
      </c>
      <c r="I407" s="82" t="str">
        <f ca="1">IF(B406&lt;TODAY(), (SUMPRODUCT(A$9:A407,E$9:E407) - G407*SUM(E$9:E407) - H407*SUM(A$9:A407) + (A407-7)*G407*H407)/(SUMPRODUCT(A$9:A407,A$9:A407) - 2*G407*SUM(A$9:A407) + (A407-7)*G407*G407), "NA")</f>
        <v>NA</v>
      </c>
      <c r="J407" s="95" t="str">
        <f t="shared" ca="1" si="19"/>
        <v>NA</v>
      </c>
    </row>
    <row r="408" spans="1:10" x14ac:dyDescent="0.2">
      <c r="A408" s="3">
        <v>407</v>
      </c>
      <c r="B408" s="73">
        <v>44589</v>
      </c>
      <c r="C408" s="42"/>
      <c r="D408" s="42" t="str">
        <f t="shared" ca="1" si="18"/>
        <v>NA</v>
      </c>
      <c r="E408" s="75" t="str">
        <f t="shared" ca="1" si="20"/>
        <v>NA</v>
      </c>
      <c r="F408" s="70"/>
      <c r="G408" s="72" t="str">
        <f ca="1">IF(B407&lt;TODAY(), AVERAGE(A$9:A408), "NA")</f>
        <v>NA</v>
      </c>
      <c r="H408" s="75" t="str">
        <f ca="1">IF(B407&lt;TODAY(), AVERAGE(E$9:E408), "NA")</f>
        <v>NA</v>
      </c>
      <c r="I408" s="82" t="str">
        <f ca="1">IF(B407&lt;TODAY(), (SUMPRODUCT(A$9:A408,E$9:E408) - G408*SUM(E$9:E408) - H408*SUM(A$9:A408) + (A408-7)*G408*H408)/(SUMPRODUCT(A$9:A408,A$9:A408) - 2*G408*SUM(A$9:A408) + (A408-7)*G408*G408), "NA")</f>
        <v>NA</v>
      </c>
      <c r="J408" s="95" t="str">
        <f t="shared" ca="1" si="19"/>
        <v>NA</v>
      </c>
    </row>
    <row r="409" spans="1:10" x14ac:dyDescent="0.2">
      <c r="A409" s="3">
        <v>408</v>
      </c>
      <c r="B409" s="73">
        <v>44590</v>
      </c>
      <c r="C409" s="42"/>
      <c r="D409" s="42" t="str">
        <f t="shared" ca="1" si="18"/>
        <v>NA</v>
      </c>
      <c r="E409" s="75" t="str">
        <f t="shared" ca="1" si="20"/>
        <v>NA</v>
      </c>
      <c r="F409" s="70"/>
      <c r="G409" s="72" t="str">
        <f ca="1">IF(B408&lt;TODAY(), AVERAGE(A$9:A409), "NA")</f>
        <v>NA</v>
      </c>
      <c r="H409" s="75" t="str">
        <f ca="1">IF(B408&lt;TODAY(), AVERAGE(E$9:E409), "NA")</f>
        <v>NA</v>
      </c>
      <c r="I409" s="82" t="str">
        <f ca="1">IF(B408&lt;TODAY(), (SUMPRODUCT(A$9:A409,E$9:E409) - G409*SUM(E$9:E409) - H409*SUM(A$9:A409) + (A409-7)*G409*H409)/(SUMPRODUCT(A$9:A409,A$9:A409) - 2*G409*SUM(A$9:A409) + (A409-7)*G409*G409), "NA")</f>
        <v>NA</v>
      </c>
      <c r="J409" s="95" t="str">
        <f t="shared" ca="1" si="19"/>
        <v>NA</v>
      </c>
    </row>
    <row r="410" spans="1:10" x14ac:dyDescent="0.2">
      <c r="A410" s="3">
        <v>409</v>
      </c>
      <c r="B410" s="73">
        <v>44591</v>
      </c>
      <c r="C410" s="42"/>
      <c r="D410" s="42" t="str">
        <f t="shared" ca="1" si="18"/>
        <v>NA</v>
      </c>
      <c r="E410" s="75" t="str">
        <f t="shared" ca="1" si="20"/>
        <v>NA</v>
      </c>
      <c r="F410" s="70"/>
      <c r="G410" s="72" t="str">
        <f ca="1">IF(B409&lt;TODAY(), AVERAGE(A$9:A410), "NA")</f>
        <v>NA</v>
      </c>
      <c r="H410" s="75" t="str">
        <f ca="1">IF(B409&lt;TODAY(), AVERAGE(E$9:E410), "NA")</f>
        <v>NA</v>
      </c>
      <c r="I410" s="82" t="str">
        <f ca="1">IF(B409&lt;TODAY(), (SUMPRODUCT(A$9:A410,E$9:E410) - G410*SUM(E$9:E410) - H410*SUM(A$9:A410) + (A410-7)*G410*H410)/(SUMPRODUCT(A$9:A410,A$9:A410) - 2*G410*SUM(A$9:A410) + (A410-7)*G410*G410), "NA")</f>
        <v>NA</v>
      </c>
      <c r="J410" s="95" t="str">
        <f t="shared" ca="1" si="19"/>
        <v>NA</v>
      </c>
    </row>
    <row r="411" spans="1:10" x14ac:dyDescent="0.2">
      <c r="A411" s="3">
        <v>410</v>
      </c>
      <c r="B411" s="73">
        <v>44592</v>
      </c>
      <c r="C411" s="42"/>
      <c r="D411" s="42" t="str">
        <f t="shared" ca="1" si="18"/>
        <v>NA</v>
      </c>
      <c r="E411" s="75" t="str">
        <f t="shared" ca="1" si="20"/>
        <v>NA</v>
      </c>
      <c r="F411" s="70"/>
      <c r="G411" s="72" t="str">
        <f ca="1">IF(B410&lt;TODAY(), AVERAGE(A$9:A411), "NA")</f>
        <v>NA</v>
      </c>
      <c r="H411" s="75" t="str">
        <f ca="1">IF(B410&lt;TODAY(), AVERAGE(E$9:E411), "NA")</f>
        <v>NA</v>
      </c>
      <c r="I411" s="82" t="str">
        <f ca="1">IF(B410&lt;TODAY(), (SUMPRODUCT(A$9:A411,E$9:E411) - G411*SUM(E$9:E411) - H411*SUM(A$9:A411) + (A411-7)*G411*H411)/(SUMPRODUCT(A$9:A411,A$9:A411) - 2*G411*SUM(A$9:A411) + (A411-7)*G411*G411), "NA")</f>
        <v>NA</v>
      </c>
      <c r="J411" s="95" t="str">
        <f t="shared" ca="1" si="19"/>
        <v>NA</v>
      </c>
    </row>
    <row r="412" spans="1:10" x14ac:dyDescent="0.2">
      <c r="A412" s="3">
        <v>411</v>
      </c>
      <c r="B412" s="73">
        <v>44593</v>
      </c>
      <c r="C412" s="42"/>
      <c r="D412" s="42" t="str">
        <f t="shared" ca="1" si="18"/>
        <v>NA</v>
      </c>
      <c r="E412" s="75" t="str">
        <f t="shared" ca="1" si="20"/>
        <v>NA</v>
      </c>
      <c r="F412" s="70"/>
      <c r="G412" s="72" t="str">
        <f ca="1">IF(B411&lt;TODAY(), AVERAGE(A$9:A412), "NA")</f>
        <v>NA</v>
      </c>
      <c r="H412" s="75" t="str">
        <f ca="1">IF(B411&lt;TODAY(), AVERAGE(E$9:E412), "NA")</f>
        <v>NA</v>
      </c>
      <c r="I412" s="82" t="str">
        <f ca="1">IF(B411&lt;TODAY(), (SUMPRODUCT(A$9:A412,E$9:E412) - G412*SUM(E$9:E412) - H412*SUM(A$9:A412) + (A412-7)*G412*H412)/(SUMPRODUCT(A$9:A412,A$9:A412) - 2*G412*SUM(A$9:A412) + (A412-7)*G412*G412), "NA")</f>
        <v>NA</v>
      </c>
      <c r="J412" s="95" t="str">
        <f t="shared" ca="1" si="19"/>
        <v>NA</v>
      </c>
    </row>
    <row r="413" spans="1:10" x14ac:dyDescent="0.2">
      <c r="A413" s="3">
        <v>412</v>
      </c>
      <c r="B413" s="73">
        <v>44594</v>
      </c>
      <c r="C413" s="42"/>
      <c r="D413" s="42" t="str">
        <f t="shared" ca="1" si="18"/>
        <v>NA</v>
      </c>
      <c r="E413" s="75" t="str">
        <f t="shared" ca="1" si="20"/>
        <v>NA</v>
      </c>
      <c r="F413" s="70"/>
      <c r="G413" s="72" t="str">
        <f ca="1">IF(B412&lt;TODAY(), AVERAGE(A$9:A413), "NA")</f>
        <v>NA</v>
      </c>
      <c r="H413" s="75" t="str">
        <f ca="1">IF(B412&lt;TODAY(), AVERAGE(E$9:E413), "NA")</f>
        <v>NA</v>
      </c>
      <c r="I413" s="82" t="str">
        <f ca="1">IF(B412&lt;TODAY(), (SUMPRODUCT(A$9:A413,E$9:E413) - G413*SUM(E$9:E413) - H413*SUM(A$9:A413) + (A413-7)*G413*H413)/(SUMPRODUCT(A$9:A413,A$9:A413) - 2*G413*SUM(A$9:A413) + (A413-7)*G413*G413), "NA")</f>
        <v>NA</v>
      </c>
      <c r="J413" s="95" t="str">
        <f t="shared" ca="1" si="19"/>
        <v>NA</v>
      </c>
    </row>
    <row r="414" spans="1:10" x14ac:dyDescent="0.2">
      <c r="A414" s="3">
        <v>413</v>
      </c>
      <c r="B414" s="73">
        <v>44595</v>
      </c>
      <c r="C414" s="42"/>
      <c r="D414" s="42" t="str">
        <f t="shared" ca="1" si="18"/>
        <v>NA</v>
      </c>
      <c r="E414" s="75" t="str">
        <f t="shared" ca="1" si="20"/>
        <v>NA</v>
      </c>
      <c r="F414" s="70"/>
      <c r="G414" s="72" t="str">
        <f ca="1">IF(B413&lt;TODAY(), AVERAGE(A$9:A414), "NA")</f>
        <v>NA</v>
      </c>
      <c r="H414" s="75" t="str">
        <f ca="1">IF(B413&lt;TODAY(), AVERAGE(E$9:E414), "NA")</f>
        <v>NA</v>
      </c>
      <c r="I414" s="82" t="str">
        <f ca="1">IF(B413&lt;TODAY(), (SUMPRODUCT(A$9:A414,E$9:E414) - G414*SUM(E$9:E414) - H414*SUM(A$9:A414) + (A414-7)*G414*H414)/(SUMPRODUCT(A$9:A414,A$9:A414) - 2*G414*SUM(A$9:A414) + (A414-7)*G414*G414), "NA")</f>
        <v>NA</v>
      </c>
      <c r="J414" s="95" t="str">
        <f t="shared" ca="1" si="19"/>
        <v>NA</v>
      </c>
    </row>
    <row r="415" spans="1:10" x14ac:dyDescent="0.2">
      <c r="A415" s="3">
        <v>414</v>
      </c>
      <c r="B415" s="73">
        <v>44596</v>
      </c>
      <c r="C415" s="42"/>
      <c r="D415" s="42" t="str">
        <f t="shared" ca="1" si="18"/>
        <v>NA</v>
      </c>
      <c r="E415" s="75" t="str">
        <f t="shared" ca="1" si="20"/>
        <v>NA</v>
      </c>
      <c r="F415" s="70"/>
      <c r="G415" s="72" t="str">
        <f ca="1">IF(B414&lt;TODAY(), AVERAGE(A$9:A415), "NA")</f>
        <v>NA</v>
      </c>
      <c r="H415" s="75" t="str">
        <f ca="1">IF(B414&lt;TODAY(), AVERAGE(E$9:E415), "NA")</f>
        <v>NA</v>
      </c>
      <c r="I415" s="82" t="str">
        <f ca="1">IF(B414&lt;TODAY(), (SUMPRODUCT(A$9:A415,E$9:E415) - G415*SUM(E$9:E415) - H415*SUM(A$9:A415) + (A415-7)*G415*H415)/(SUMPRODUCT(A$9:A415,A$9:A415) - 2*G415*SUM(A$9:A415) + (A415-7)*G415*G415), "NA")</f>
        <v>NA</v>
      </c>
      <c r="J415" s="95" t="str">
        <f t="shared" ca="1" si="19"/>
        <v>NA</v>
      </c>
    </row>
    <row r="416" spans="1:10" x14ac:dyDescent="0.2">
      <c r="A416" s="3">
        <v>415</v>
      </c>
      <c r="B416" s="73">
        <v>44597</v>
      </c>
      <c r="C416" s="42"/>
      <c r="D416" s="42" t="str">
        <f t="shared" ca="1" si="18"/>
        <v>NA</v>
      </c>
      <c r="E416" s="75" t="str">
        <f t="shared" ca="1" si="20"/>
        <v>NA</v>
      </c>
      <c r="F416" s="70"/>
      <c r="G416" s="72" t="str">
        <f ca="1">IF(B415&lt;TODAY(), AVERAGE(A$9:A416), "NA")</f>
        <v>NA</v>
      </c>
      <c r="H416" s="75" t="str">
        <f ca="1">IF(B415&lt;TODAY(), AVERAGE(E$9:E416), "NA")</f>
        <v>NA</v>
      </c>
      <c r="I416" s="82" t="str">
        <f ca="1">IF(B415&lt;TODAY(), (SUMPRODUCT(A$9:A416,E$9:E416) - G416*SUM(E$9:E416) - H416*SUM(A$9:A416) + (A416-7)*G416*H416)/(SUMPRODUCT(A$9:A416,A$9:A416) - 2*G416*SUM(A$9:A416) + (A416-7)*G416*G416), "NA")</f>
        <v>NA</v>
      </c>
      <c r="J416" s="95" t="str">
        <f t="shared" ca="1" si="19"/>
        <v>NA</v>
      </c>
    </row>
    <row r="417" spans="1:10" x14ac:dyDescent="0.2">
      <c r="A417" s="3">
        <v>416</v>
      </c>
      <c r="B417" s="73">
        <v>44598</v>
      </c>
      <c r="C417" s="42"/>
      <c r="D417" s="42" t="str">
        <f t="shared" ca="1" si="18"/>
        <v>NA</v>
      </c>
      <c r="E417" s="75" t="str">
        <f t="shared" ca="1" si="20"/>
        <v>NA</v>
      </c>
      <c r="F417" s="70"/>
      <c r="G417" s="72" t="str">
        <f ca="1">IF(B416&lt;TODAY(), AVERAGE(A$9:A417), "NA")</f>
        <v>NA</v>
      </c>
      <c r="H417" s="75" t="str">
        <f ca="1">IF(B416&lt;TODAY(), AVERAGE(E$9:E417), "NA")</f>
        <v>NA</v>
      </c>
      <c r="I417" s="82" t="str">
        <f ca="1">IF(B416&lt;TODAY(), (SUMPRODUCT(A$9:A417,E$9:E417) - G417*SUM(E$9:E417) - H417*SUM(A$9:A417) + (A417-7)*G417*H417)/(SUMPRODUCT(A$9:A417,A$9:A417) - 2*G417*SUM(A$9:A417) + (A417-7)*G417*G417), "NA")</f>
        <v>NA</v>
      </c>
      <c r="J417" s="95" t="str">
        <f t="shared" ca="1" si="19"/>
        <v>NA</v>
      </c>
    </row>
    <row r="418" spans="1:10" x14ac:dyDescent="0.2">
      <c r="A418" s="3">
        <v>417</v>
      </c>
      <c r="B418" s="73">
        <v>44599</v>
      </c>
      <c r="C418" s="42"/>
      <c r="D418" s="42" t="str">
        <f t="shared" ca="1" si="18"/>
        <v>NA</v>
      </c>
      <c r="E418" s="75" t="str">
        <f t="shared" ca="1" si="20"/>
        <v>NA</v>
      </c>
      <c r="F418" s="70"/>
      <c r="G418" s="72" t="str">
        <f ca="1">IF(B417&lt;TODAY(), AVERAGE(A$9:A418), "NA")</f>
        <v>NA</v>
      </c>
      <c r="H418" s="75" t="str">
        <f ca="1">IF(B417&lt;TODAY(), AVERAGE(E$9:E418), "NA")</f>
        <v>NA</v>
      </c>
      <c r="I418" s="82" t="str">
        <f ca="1">IF(B417&lt;TODAY(), (SUMPRODUCT(A$9:A418,E$9:E418) - G418*SUM(E$9:E418) - H418*SUM(A$9:A418) + (A418-7)*G418*H418)/(SUMPRODUCT(A$9:A418,A$9:A418) - 2*G418*SUM(A$9:A418) + (A418-7)*G418*G418), "NA")</f>
        <v>NA</v>
      </c>
      <c r="J418" s="95" t="str">
        <f t="shared" ca="1" si="19"/>
        <v>NA</v>
      </c>
    </row>
    <row r="419" spans="1:10" x14ac:dyDescent="0.2">
      <c r="A419" s="3">
        <v>418</v>
      </c>
      <c r="B419" s="73">
        <v>44600</v>
      </c>
      <c r="C419" s="42"/>
      <c r="D419" s="42" t="str">
        <f t="shared" ca="1" si="18"/>
        <v>NA</v>
      </c>
      <c r="E419" s="75" t="str">
        <f t="shared" ca="1" si="20"/>
        <v>NA</v>
      </c>
      <c r="F419" s="70"/>
      <c r="G419" s="72" t="str">
        <f ca="1">IF(B418&lt;TODAY(), AVERAGE(A$9:A419), "NA")</f>
        <v>NA</v>
      </c>
      <c r="H419" s="75" t="str">
        <f ca="1">IF(B418&lt;TODAY(), AVERAGE(E$9:E419), "NA")</f>
        <v>NA</v>
      </c>
      <c r="I419" s="82" t="str">
        <f ca="1">IF(B418&lt;TODAY(), (SUMPRODUCT(A$9:A419,E$9:E419) - G419*SUM(E$9:E419) - H419*SUM(A$9:A419) + (A419-7)*G419*H419)/(SUMPRODUCT(A$9:A419,A$9:A419) - 2*G419*SUM(A$9:A419) + (A419-7)*G419*G419), "NA")</f>
        <v>NA</v>
      </c>
      <c r="J419" s="95" t="str">
        <f t="shared" ca="1" si="19"/>
        <v>NA</v>
      </c>
    </row>
    <row r="420" spans="1:10" x14ac:dyDescent="0.2">
      <c r="A420" s="3">
        <v>419</v>
      </c>
      <c r="B420" s="73">
        <v>44601</v>
      </c>
      <c r="C420" s="42"/>
      <c r="D420" s="42" t="str">
        <f t="shared" ca="1" si="18"/>
        <v>NA</v>
      </c>
      <c r="E420" s="75" t="str">
        <f t="shared" ca="1" si="20"/>
        <v>NA</v>
      </c>
      <c r="F420" s="70"/>
      <c r="G420" s="72" t="str">
        <f ca="1">IF(B419&lt;TODAY(), AVERAGE(A$9:A420), "NA")</f>
        <v>NA</v>
      </c>
      <c r="H420" s="75" t="str">
        <f ca="1">IF(B419&lt;TODAY(), AVERAGE(E$9:E420), "NA")</f>
        <v>NA</v>
      </c>
      <c r="I420" s="82" t="str">
        <f ca="1">IF(B419&lt;TODAY(), (SUMPRODUCT(A$9:A420,E$9:E420) - G420*SUM(E$9:E420) - H420*SUM(A$9:A420) + (A420-7)*G420*H420)/(SUMPRODUCT(A$9:A420,A$9:A420) - 2*G420*SUM(A$9:A420) + (A420-7)*G420*G420), "NA")</f>
        <v>NA</v>
      </c>
      <c r="J420" s="95" t="str">
        <f t="shared" ca="1" si="19"/>
        <v>NA</v>
      </c>
    </row>
    <row r="421" spans="1:10" x14ac:dyDescent="0.2">
      <c r="A421" s="3">
        <v>420</v>
      </c>
      <c r="B421" s="73">
        <v>44602</v>
      </c>
      <c r="C421" s="42"/>
      <c r="D421" s="42" t="str">
        <f t="shared" ca="1" si="18"/>
        <v>NA</v>
      </c>
      <c r="E421" s="75" t="str">
        <f t="shared" ca="1" si="20"/>
        <v>NA</v>
      </c>
      <c r="F421" s="70"/>
      <c r="G421" s="72" t="str">
        <f ca="1">IF(B420&lt;TODAY(), AVERAGE(A$9:A421), "NA")</f>
        <v>NA</v>
      </c>
      <c r="H421" s="75" t="str">
        <f ca="1">IF(B420&lt;TODAY(), AVERAGE(E$9:E421), "NA")</f>
        <v>NA</v>
      </c>
      <c r="I421" s="82" t="str">
        <f ca="1">IF(B420&lt;TODAY(), (SUMPRODUCT(A$9:A421,E$9:E421) - G421*SUM(E$9:E421) - H421*SUM(A$9:A421) + (A421-7)*G421*H421)/(SUMPRODUCT(A$9:A421,A$9:A421) - 2*G421*SUM(A$9:A421) + (A421-7)*G421*G421), "NA")</f>
        <v>NA</v>
      </c>
      <c r="J421" s="95" t="str">
        <f t="shared" ca="1" si="19"/>
        <v>NA</v>
      </c>
    </row>
    <row r="422" spans="1:10" x14ac:dyDescent="0.2">
      <c r="A422" s="3">
        <v>421</v>
      </c>
      <c r="B422" s="73">
        <v>44603</v>
      </c>
      <c r="C422" s="42"/>
      <c r="D422" s="42" t="str">
        <f t="shared" ca="1" si="18"/>
        <v>NA</v>
      </c>
      <c r="E422" s="75" t="str">
        <f t="shared" ca="1" si="20"/>
        <v>NA</v>
      </c>
      <c r="F422" s="70"/>
      <c r="G422" s="72" t="str">
        <f ca="1">IF(B421&lt;TODAY(), AVERAGE(A$9:A422), "NA")</f>
        <v>NA</v>
      </c>
      <c r="H422" s="75" t="str">
        <f ca="1">IF(B421&lt;TODAY(), AVERAGE(E$9:E422), "NA")</f>
        <v>NA</v>
      </c>
      <c r="I422" s="82" t="str">
        <f ca="1">IF(B421&lt;TODAY(), (SUMPRODUCT(A$9:A422,E$9:E422) - G422*SUM(E$9:E422) - H422*SUM(A$9:A422) + (A422-7)*G422*H422)/(SUMPRODUCT(A$9:A422,A$9:A422) - 2*G422*SUM(A$9:A422) + (A422-7)*G422*G422), "NA")</f>
        <v>NA</v>
      </c>
      <c r="J422" s="95" t="str">
        <f t="shared" ca="1" si="19"/>
        <v>NA</v>
      </c>
    </row>
    <row r="423" spans="1:10" x14ac:dyDescent="0.2">
      <c r="A423" s="3">
        <v>422</v>
      </c>
      <c r="B423" s="73">
        <v>44604</v>
      </c>
      <c r="C423" s="42"/>
      <c r="D423" s="42" t="str">
        <f t="shared" ca="1" si="18"/>
        <v>NA</v>
      </c>
      <c r="E423" s="75" t="str">
        <f t="shared" ca="1" si="20"/>
        <v>NA</v>
      </c>
      <c r="F423" s="70"/>
      <c r="G423" s="72" t="str">
        <f ca="1">IF(B422&lt;TODAY(), AVERAGE(A$9:A423), "NA")</f>
        <v>NA</v>
      </c>
      <c r="H423" s="75" t="str">
        <f ca="1">IF(B422&lt;TODAY(), AVERAGE(E$9:E423), "NA")</f>
        <v>NA</v>
      </c>
      <c r="I423" s="82" t="str">
        <f ca="1">IF(B422&lt;TODAY(), (SUMPRODUCT(A$9:A423,E$9:E423) - G423*SUM(E$9:E423) - H423*SUM(A$9:A423) + (A423-7)*G423*H423)/(SUMPRODUCT(A$9:A423,A$9:A423) - 2*G423*SUM(A$9:A423) + (A423-7)*G423*G423), "NA")</f>
        <v>NA</v>
      </c>
      <c r="J423" s="95" t="str">
        <f t="shared" ca="1" si="19"/>
        <v>NA</v>
      </c>
    </row>
    <row r="424" spans="1:10" x14ac:dyDescent="0.2">
      <c r="A424" s="3">
        <v>423</v>
      </c>
      <c r="B424" s="73">
        <v>44605</v>
      </c>
      <c r="C424" s="42"/>
      <c r="D424" s="42" t="str">
        <f t="shared" ref="D424:D487" ca="1" si="21">IF(B424&lt;TODAY(), C424-C423, "NA")</f>
        <v>NA</v>
      </c>
      <c r="E424" s="75" t="str">
        <f t="shared" ca="1" si="20"/>
        <v>NA</v>
      </c>
      <c r="F424" s="70"/>
      <c r="G424" s="72" t="str">
        <f ca="1">IF(B423&lt;TODAY(), AVERAGE(A$9:A424), "NA")</f>
        <v>NA</v>
      </c>
      <c r="H424" s="75" t="str">
        <f ca="1">IF(B423&lt;TODAY(), AVERAGE(E$9:E424), "NA")</f>
        <v>NA</v>
      </c>
      <c r="I424" s="82" t="str">
        <f ca="1">IF(B423&lt;TODAY(), (SUMPRODUCT(A$9:A424,E$9:E424) - G424*SUM(E$9:E424) - H424*SUM(A$9:A424) + (A424-7)*G424*H424)/(SUMPRODUCT(A$9:A424,A$9:A424) - 2*G424*SUM(A$9:A424) + (A424-7)*G424*G424), "NA")</f>
        <v>NA</v>
      </c>
      <c r="J424" s="95" t="str">
        <f t="shared" ca="1" si="19"/>
        <v>NA</v>
      </c>
    </row>
    <row r="425" spans="1:10" x14ac:dyDescent="0.2">
      <c r="A425" s="3">
        <v>424</v>
      </c>
      <c r="B425" s="73">
        <v>44606</v>
      </c>
      <c r="C425" s="42"/>
      <c r="D425" s="42" t="str">
        <f t="shared" ca="1" si="21"/>
        <v>NA</v>
      </c>
      <c r="E425" s="75" t="str">
        <f t="shared" ca="1" si="20"/>
        <v>NA</v>
      </c>
      <c r="F425" s="70"/>
      <c r="G425" s="72" t="str">
        <f ca="1">IF(B424&lt;TODAY(), AVERAGE(A$9:A425), "NA")</f>
        <v>NA</v>
      </c>
      <c r="H425" s="75" t="str">
        <f ca="1">IF(B424&lt;TODAY(), AVERAGE(E$9:E425), "NA")</f>
        <v>NA</v>
      </c>
      <c r="I425" s="82" t="str">
        <f ca="1">IF(B424&lt;TODAY(), (SUMPRODUCT(A$9:A425,E$9:E425) - G425*SUM(E$9:E425) - H425*SUM(A$9:A425) + (A425-7)*G425*H425)/(SUMPRODUCT(A$9:A425,A$9:A425) - 2*G425*SUM(A$9:A425) + (A425-7)*G425*G425), "NA")</f>
        <v>NA</v>
      </c>
      <c r="J425" s="95" t="str">
        <f t="shared" ca="1" si="19"/>
        <v>NA</v>
      </c>
    </row>
    <row r="426" spans="1:10" x14ac:dyDescent="0.2">
      <c r="A426" s="3">
        <v>425</v>
      </c>
      <c r="B426" s="73">
        <v>44607</v>
      </c>
      <c r="C426" s="42"/>
      <c r="D426" s="42" t="str">
        <f t="shared" ca="1" si="21"/>
        <v>NA</v>
      </c>
      <c r="E426" s="75" t="str">
        <f t="shared" ca="1" si="20"/>
        <v>NA</v>
      </c>
      <c r="F426" s="70"/>
      <c r="G426" s="72" t="str">
        <f ca="1">IF(B425&lt;TODAY(), AVERAGE(A$9:A426), "NA")</f>
        <v>NA</v>
      </c>
      <c r="H426" s="75" t="str">
        <f ca="1">IF(B425&lt;TODAY(), AVERAGE(E$9:E426), "NA")</f>
        <v>NA</v>
      </c>
      <c r="I426" s="82" t="str">
        <f ca="1">IF(B425&lt;TODAY(), (SUMPRODUCT(A$9:A426,E$9:E426) - G426*SUM(E$9:E426) - H426*SUM(A$9:A426) + (A426-7)*G426*H426)/(SUMPRODUCT(A$9:A426,A$9:A426) - 2*G426*SUM(A$9:A426) + (A426-7)*G426*G426), "NA")</f>
        <v>NA</v>
      </c>
      <c r="J426" s="95" t="str">
        <f t="shared" ca="1" si="19"/>
        <v>NA</v>
      </c>
    </row>
    <row r="427" spans="1:10" x14ac:dyDescent="0.2">
      <c r="A427" s="3">
        <v>426</v>
      </c>
      <c r="B427" s="73">
        <v>44608</v>
      </c>
      <c r="C427" s="42"/>
      <c r="D427" s="42" t="str">
        <f t="shared" ca="1" si="21"/>
        <v>NA</v>
      </c>
      <c r="E427" s="75" t="str">
        <f t="shared" ca="1" si="20"/>
        <v>NA</v>
      </c>
      <c r="F427" s="70"/>
      <c r="G427" s="72" t="str">
        <f ca="1">IF(B426&lt;TODAY(), AVERAGE(A$9:A427), "NA")</f>
        <v>NA</v>
      </c>
      <c r="H427" s="75" t="str">
        <f ca="1">IF(B426&lt;TODAY(), AVERAGE(E$9:E427), "NA")</f>
        <v>NA</v>
      </c>
      <c r="I427" s="82" t="str">
        <f ca="1">IF(B426&lt;TODAY(), (SUMPRODUCT(A$9:A427,E$9:E427) - G427*SUM(E$9:E427) - H427*SUM(A$9:A427) + (A427-7)*G427*H427)/(SUMPRODUCT(A$9:A427,A$9:A427) - 2*G427*SUM(A$9:A427) + (A427-7)*G427*G427), "NA")</f>
        <v>NA</v>
      </c>
      <c r="J427" s="95" t="str">
        <f t="shared" ca="1" si="19"/>
        <v>NA</v>
      </c>
    </row>
    <row r="428" spans="1:10" x14ac:dyDescent="0.2">
      <c r="A428" s="3">
        <v>427</v>
      </c>
      <c r="B428" s="73">
        <v>44609</v>
      </c>
      <c r="C428" s="42"/>
      <c r="D428" s="42" t="str">
        <f t="shared" ca="1" si="21"/>
        <v>NA</v>
      </c>
      <c r="E428" s="75" t="str">
        <f t="shared" ca="1" si="20"/>
        <v>NA</v>
      </c>
      <c r="F428" s="70"/>
      <c r="G428" s="72" t="str">
        <f ca="1">IF(B427&lt;TODAY(), AVERAGE(A$9:A428), "NA")</f>
        <v>NA</v>
      </c>
      <c r="H428" s="75" t="str">
        <f ca="1">IF(B427&lt;TODAY(), AVERAGE(E$9:E428), "NA")</f>
        <v>NA</v>
      </c>
      <c r="I428" s="82" t="str">
        <f ca="1">IF(B427&lt;TODAY(), (SUMPRODUCT(A$9:A428,E$9:E428) - G428*SUM(E$9:E428) - H428*SUM(A$9:A428) + (A428-7)*G428*H428)/(SUMPRODUCT(A$9:A428,A$9:A428) - 2*G428*SUM(A$9:A428) + (A428-7)*G428*G428), "NA")</f>
        <v>NA</v>
      </c>
      <c r="J428" s="95" t="str">
        <f t="shared" ca="1" si="19"/>
        <v>NA</v>
      </c>
    </row>
    <row r="429" spans="1:10" x14ac:dyDescent="0.2">
      <c r="A429" s="3">
        <v>428</v>
      </c>
      <c r="B429" s="73">
        <v>44610</v>
      </c>
      <c r="C429" s="42"/>
      <c r="D429" s="42" t="str">
        <f t="shared" ca="1" si="21"/>
        <v>NA</v>
      </c>
      <c r="E429" s="75" t="str">
        <f t="shared" ca="1" si="20"/>
        <v>NA</v>
      </c>
      <c r="F429" s="70"/>
      <c r="G429" s="72" t="str">
        <f ca="1">IF(B428&lt;TODAY(), AVERAGE(A$9:A429), "NA")</f>
        <v>NA</v>
      </c>
      <c r="H429" s="75" t="str">
        <f ca="1">IF(B428&lt;TODAY(), AVERAGE(E$9:E429), "NA")</f>
        <v>NA</v>
      </c>
      <c r="I429" s="82" t="str">
        <f ca="1">IF(B428&lt;TODAY(), (SUMPRODUCT(A$9:A429,E$9:E429) - G429*SUM(E$9:E429) - H429*SUM(A$9:A429) + (A429-7)*G429*H429)/(SUMPRODUCT(A$9:A429,A$9:A429) - 2*G429*SUM(A$9:A429) + (A429-7)*G429*G429), "NA")</f>
        <v>NA</v>
      </c>
      <c r="J429" s="95" t="str">
        <f t="shared" ca="1" si="19"/>
        <v>NA</v>
      </c>
    </row>
    <row r="430" spans="1:10" x14ac:dyDescent="0.2">
      <c r="A430" s="3">
        <v>429</v>
      </c>
      <c r="B430" s="73">
        <v>44611</v>
      </c>
      <c r="C430" s="42"/>
      <c r="D430" s="42" t="str">
        <f t="shared" ca="1" si="21"/>
        <v>NA</v>
      </c>
      <c r="E430" s="75" t="str">
        <f t="shared" ca="1" si="20"/>
        <v>NA</v>
      </c>
      <c r="F430" s="70"/>
      <c r="G430" s="72" t="str">
        <f ca="1">IF(B429&lt;TODAY(), AVERAGE(A$9:A430), "NA")</f>
        <v>NA</v>
      </c>
      <c r="H430" s="75" t="str">
        <f ca="1">IF(B429&lt;TODAY(), AVERAGE(E$9:E430), "NA")</f>
        <v>NA</v>
      </c>
      <c r="I430" s="82" t="str">
        <f ca="1">IF(B429&lt;TODAY(), (SUMPRODUCT(A$9:A430,E$9:E430) - G430*SUM(E$9:E430) - H430*SUM(A$9:A430) + (A430-7)*G430*H430)/(SUMPRODUCT(A$9:A430,A$9:A430) - 2*G430*SUM(A$9:A430) + (A430-7)*G430*G430), "NA")</f>
        <v>NA</v>
      </c>
      <c r="J430" s="95" t="str">
        <f t="shared" ca="1" si="19"/>
        <v>NA</v>
      </c>
    </row>
    <row r="431" spans="1:10" x14ac:dyDescent="0.2">
      <c r="A431" s="3">
        <v>430</v>
      </c>
      <c r="B431" s="73">
        <v>44612</v>
      </c>
      <c r="C431" s="42"/>
      <c r="D431" s="42" t="str">
        <f t="shared" ca="1" si="21"/>
        <v>NA</v>
      </c>
      <c r="E431" s="75" t="str">
        <f t="shared" ca="1" si="20"/>
        <v>NA</v>
      </c>
      <c r="F431" s="70"/>
      <c r="G431" s="72" t="str">
        <f ca="1">IF(B430&lt;TODAY(), AVERAGE(A$9:A431), "NA")</f>
        <v>NA</v>
      </c>
      <c r="H431" s="75" t="str">
        <f ca="1">IF(B430&lt;TODAY(), AVERAGE(E$9:E431), "NA")</f>
        <v>NA</v>
      </c>
      <c r="I431" s="82" t="str">
        <f ca="1">IF(B430&lt;TODAY(), (SUMPRODUCT(A$9:A431,E$9:E431) - G431*SUM(E$9:E431) - H431*SUM(A$9:A431) + (A431-7)*G431*H431)/(SUMPRODUCT(A$9:A431,A$9:A431) - 2*G431*SUM(A$9:A431) + (A431-7)*G431*G431), "NA")</f>
        <v>NA</v>
      </c>
      <c r="J431" s="95" t="str">
        <f t="shared" ca="1" si="19"/>
        <v>NA</v>
      </c>
    </row>
    <row r="432" spans="1:10" x14ac:dyDescent="0.2">
      <c r="A432" s="3">
        <v>431</v>
      </c>
      <c r="B432" s="73">
        <v>44613</v>
      </c>
      <c r="C432" s="42"/>
      <c r="D432" s="42" t="str">
        <f t="shared" ca="1" si="21"/>
        <v>NA</v>
      </c>
      <c r="E432" s="75" t="str">
        <f t="shared" ca="1" si="20"/>
        <v>NA</v>
      </c>
      <c r="F432" s="70"/>
      <c r="G432" s="72" t="str">
        <f ca="1">IF(B431&lt;TODAY(), AVERAGE(A$9:A432), "NA")</f>
        <v>NA</v>
      </c>
      <c r="H432" s="75" t="str">
        <f ca="1">IF(B431&lt;TODAY(), AVERAGE(E$9:E432), "NA")</f>
        <v>NA</v>
      </c>
      <c r="I432" s="82" t="str">
        <f ca="1">IF(B431&lt;TODAY(), (SUMPRODUCT(A$9:A432,E$9:E432) - G432*SUM(E$9:E432) - H432*SUM(A$9:A432) + (A432-7)*G432*H432)/(SUMPRODUCT(A$9:A432,A$9:A432) - 2*G432*SUM(A$9:A432) + (A432-7)*G432*G432), "NA")</f>
        <v>NA</v>
      </c>
      <c r="J432" s="95" t="str">
        <f t="shared" ca="1" si="19"/>
        <v>NA</v>
      </c>
    </row>
    <row r="433" spans="1:10" x14ac:dyDescent="0.2">
      <c r="A433" s="3">
        <v>432</v>
      </c>
      <c r="B433" s="73">
        <v>44614</v>
      </c>
      <c r="C433" s="42"/>
      <c r="D433" s="42" t="str">
        <f t="shared" ca="1" si="21"/>
        <v>NA</v>
      </c>
      <c r="E433" s="75" t="str">
        <f t="shared" ca="1" si="20"/>
        <v>NA</v>
      </c>
      <c r="F433" s="70"/>
      <c r="G433" s="72" t="str">
        <f ca="1">IF(B432&lt;TODAY(), AVERAGE(A$9:A433), "NA")</f>
        <v>NA</v>
      </c>
      <c r="H433" s="75" t="str">
        <f ca="1">IF(B432&lt;TODAY(), AVERAGE(E$9:E433), "NA")</f>
        <v>NA</v>
      </c>
      <c r="I433" s="82" t="str">
        <f ca="1">IF(B432&lt;TODAY(), (SUMPRODUCT(A$9:A433,E$9:E433) - G433*SUM(E$9:E433) - H433*SUM(A$9:A433) + (A433-7)*G433*H433)/(SUMPRODUCT(A$9:A433,A$9:A433) - 2*G433*SUM(A$9:A433) + (A433-7)*G433*G433), "NA")</f>
        <v>NA</v>
      </c>
      <c r="J433" s="95" t="str">
        <f t="shared" ca="1" si="19"/>
        <v>NA</v>
      </c>
    </row>
    <row r="434" spans="1:10" x14ac:dyDescent="0.2">
      <c r="A434" s="3">
        <v>433</v>
      </c>
      <c r="B434" s="73">
        <v>44615</v>
      </c>
      <c r="C434" s="42"/>
      <c r="D434" s="42" t="str">
        <f t="shared" ca="1" si="21"/>
        <v>NA</v>
      </c>
      <c r="E434" s="75" t="str">
        <f t="shared" ca="1" si="20"/>
        <v>NA</v>
      </c>
      <c r="F434" s="70"/>
      <c r="G434" s="72" t="str">
        <f ca="1">IF(B433&lt;TODAY(), AVERAGE(A$9:A434), "NA")</f>
        <v>NA</v>
      </c>
      <c r="H434" s="75" t="str">
        <f ca="1">IF(B433&lt;TODAY(), AVERAGE(E$9:E434), "NA")</f>
        <v>NA</v>
      </c>
      <c r="I434" s="82" t="str">
        <f ca="1">IF(B433&lt;TODAY(), (SUMPRODUCT(A$9:A434,E$9:E434) - G434*SUM(E$9:E434) - H434*SUM(A$9:A434) + (A434-7)*G434*H434)/(SUMPRODUCT(A$9:A434,A$9:A434) - 2*G434*SUM(A$9:A434) + (A434-7)*G434*G434), "NA")</f>
        <v>NA</v>
      </c>
      <c r="J434" s="95" t="str">
        <f t="shared" ca="1" si="19"/>
        <v>NA</v>
      </c>
    </row>
    <row r="435" spans="1:10" x14ac:dyDescent="0.2">
      <c r="A435" s="3">
        <v>434</v>
      </c>
      <c r="B435" s="73">
        <v>44616</v>
      </c>
      <c r="C435" s="42"/>
      <c r="D435" s="42" t="str">
        <f t="shared" ca="1" si="21"/>
        <v>NA</v>
      </c>
      <c r="E435" s="75" t="str">
        <f t="shared" ca="1" si="20"/>
        <v>NA</v>
      </c>
      <c r="F435" s="70"/>
      <c r="G435" s="72" t="str">
        <f ca="1">IF(B434&lt;TODAY(), AVERAGE(A$9:A435), "NA")</f>
        <v>NA</v>
      </c>
      <c r="H435" s="75" t="str">
        <f ca="1">IF(B434&lt;TODAY(), AVERAGE(E$9:E435), "NA")</f>
        <v>NA</v>
      </c>
      <c r="I435" s="82" t="str">
        <f ca="1">IF(B434&lt;TODAY(), (SUMPRODUCT(A$9:A435,E$9:E435) - G435*SUM(E$9:E435) - H435*SUM(A$9:A435) + (A435-7)*G435*H435)/(SUMPRODUCT(A$9:A435,A$9:A435) - 2*G435*SUM(A$9:A435) + (A435-7)*G435*G435), "NA")</f>
        <v>NA</v>
      </c>
      <c r="J435" s="95" t="str">
        <f t="shared" ca="1" si="19"/>
        <v>NA</v>
      </c>
    </row>
    <row r="436" spans="1:10" x14ac:dyDescent="0.2">
      <c r="A436" s="3">
        <v>435</v>
      </c>
      <c r="B436" s="73">
        <v>44617</v>
      </c>
      <c r="C436" s="42"/>
      <c r="D436" s="42" t="str">
        <f t="shared" ca="1" si="21"/>
        <v>NA</v>
      </c>
      <c r="E436" s="75" t="str">
        <f t="shared" ca="1" si="20"/>
        <v>NA</v>
      </c>
      <c r="F436" s="70"/>
      <c r="G436" s="72" t="str">
        <f ca="1">IF(B435&lt;TODAY(), AVERAGE(A$9:A436), "NA")</f>
        <v>NA</v>
      </c>
      <c r="H436" s="75" t="str">
        <f ca="1">IF(B435&lt;TODAY(), AVERAGE(E$9:E436), "NA")</f>
        <v>NA</v>
      </c>
      <c r="I436" s="82" t="str">
        <f ca="1">IF(B435&lt;TODAY(), (SUMPRODUCT(A$9:A436,E$9:E436) - G436*SUM(E$9:E436) - H436*SUM(A$9:A436) + (A436-7)*G436*H436)/(SUMPRODUCT(A$9:A436,A$9:A436) - 2*G436*SUM(A$9:A436) + (A436-7)*G436*G436), "NA")</f>
        <v>NA</v>
      </c>
      <c r="J436" s="95" t="str">
        <f t="shared" ca="1" si="19"/>
        <v>NA</v>
      </c>
    </row>
    <row r="437" spans="1:10" x14ac:dyDescent="0.2">
      <c r="A437" s="3">
        <v>436</v>
      </c>
      <c r="B437" s="73">
        <v>44618</v>
      </c>
      <c r="C437" s="42"/>
      <c r="D437" s="42" t="str">
        <f t="shared" ca="1" si="21"/>
        <v>NA</v>
      </c>
      <c r="E437" s="75" t="str">
        <f t="shared" ca="1" si="20"/>
        <v>NA</v>
      </c>
      <c r="F437" s="70"/>
      <c r="G437" s="72" t="str">
        <f ca="1">IF(B436&lt;TODAY(), AVERAGE(A$9:A437), "NA")</f>
        <v>NA</v>
      </c>
      <c r="H437" s="75" t="str">
        <f ca="1">IF(B436&lt;TODAY(), AVERAGE(E$9:E437), "NA")</f>
        <v>NA</v>
      </c>
      <c r="I437" s="82" t="str">
        <f ca="1">IF(B436&lt;TODAY(), (SUMPRODUCT(A$9:A437,E$9:E437) - G437*SUM(E$9:E437) - H437*SUM(A$9:A437) + (A437-7)*G437*H437)/(SUMPRODUCT(A$9:A437,A$9:A437) - 2*G437*SUM(A$9:A437) + (A437-7)*G437*G437), "NA")</f>
        <v>NA</v>
      </c>
      <c r="J437" s="95" t="str">
        <f t="shared" ca="1" si="19"/>
        <v>NA</v>
      </c>
    </row>
    <row r="438" spans="1:10" x14ac:dyDescent="0.2">
      <c r="A438" s="3">
        <v>437</v>
      </c>
      <c r="B438" s="73">
        <v>44619</v>
      </c>
      <c r="C438" s="42"/>
      <c r="D438" s="42" t="str">
        <f t="shared" ca="1" si="21"/>
        <v>NA</v>
      </c>
      <c r="E438" s="75" t="str">
        <f t="shared" ca="1" si="20"/>
        <v>NA</v>
      </c>
      <c r="F438" s="70"/>
      <c r="G438" s="72" t="str">
        <f ca="1">IF(B437&lt;TODAY(), AVERAGE(A$9:A438), "NA")</f>
        <v>NA</v>
      </c>
      <c r="H438" s="75" t="str">
        <f ca="1">IF(B437&lt;TODAY(), AVERAGE(E$9:E438), "NA")</f>
        <v>NA</v>
      </c>
      <c r="I438" s="82" t="str">
        <f ca="1">IF(B437&lt;TODAY(), (SUMPRODUCT(A$9:A438,E$9:E438) - G438*SUM(E$9:E438) - H438*SUM(A$9:A438) + (A438-7)*G438*H438)/(SUMPRODUCT(A$9:A438,A$9:A438) - 2*G438*SUM(A$9:A438) + (A438-7)*G438*G438), "NA")</f>
        <v>NA</v>
      </c>
      <c r="J438" s="95" t="str">
        <f t="shared" ca="1" si="19"/>
        <v>NA</v>
      </c>
    </row>
    <row r="439" spans="1:10" x14ac:dyDescent="0.2">
      <c r="A439" s="3">
        <v>438</v>
      </c>
      <c r="B439" s="73">
        <v>44620</v>
      </c>
      <c r="C439" s="42"/>
      <c r="D439" s="42" t="str">
        <f t="shared" ca="1" si="21"/>
        <v>NA</v>
      </c>
      <c r="E439" s="75" t="str">
        <f t="shared" ca="1" si="20"/>
        <v>NA</v>
      </c>
      <c r="F439" s="70"/>
      <c r="G439" s="72" t="str">
        <f ca="1">IF(B438&lt;TODAY(), AVERAGE(A$9:A439), "NA")</f>
        <v>NA</v>
      </c>
      <c r="H439" s="75" t="str">
        <f ca="1">IF(B438&lt;TODAY(), AVERAGE(E$9:E439), "NA")</f>
        <v>NA</v>
      </c>
      <c r="I439" s="82" t="str">
        <f ca="1">IF(B438&lt;TODAY(), (SUMPRODUCT(A$9:A439,E$9:E439) - G439*SUM(E$9:E439) - H439*SUM(A$9:A439) + (A439-7)*G439*H439)/(SUMPRODUCT(A$9:A439,A$9:A439) - 2*G439*SUM(A$9:A439) + (A439-7)*G439*G439), "NA")</f>
        <v>NA</v>
      </c>
      <c r="J439" s="95" t="str">
        <f t="shared" ca="1" si="19"/>
        <v>NA</v>
      </c>
    </row>
    <row r="440" spans="1:10" x14ac:dyDescent="0.2">
      <c r="A440" s="3">
        <v>439</v>
      </c>
      <c r="B440" s="73">
        <v>44621</v>
      </c>
      <c r="C440" s="42"/>
      <c r="D440" s="42" t="str">
        <f t="shared" ca="1" si="21"/>
        <v>NA</v>
      </c>
      <c r="E440" s="75" t="str">
        <f t="shared" ca="1" si="20"/>
        <v>NA</v>
      </c>
      <c r="F440" s="70"/>
      <c r="G440" s="72" t="str">
        <f ca="1">IF(B439&lt;TODAY(), AVERAGE(A$9:A440), "NA")</f>
        <v>NA</v>
      </c>
      <c r="H440" s="75" t="str">
        <f ca="1">IF(B439&lt;TODAY(), AVERAGE(E$9:E440), "NA")</f>
        <v>NA</v>
      </c>
      <c r="I440" s="82" t="str">
        <f ca="1">IF(B439&lt;TODAY(), (SUMPRODUCT(A$9:A440,E$9:E440) - G440*SUM(E$9:E440) - H440*SUM(A$9:A440) + (A440-7)*G440*H440)/(SUMPRODUCT(A$9:A440,A$9:A440) - 2*G440*SUM(A$9:A440) + (A440-7)*G440*G440), "NA")</f>
        <v>NA</v>
      </c>
      <c r="J440" s="95" t="str">
        <f t="shared" ca="1" si="19"/>
        <v>NA</v>
      </c>
    </row>
    <row r="441" spans="1:10" x14ac:dyDescent="0.2">
      <c r="A441" s="3">
        <v>440</v>
      </c>
      <c r="B441" s="73">
        <v>44622</v>
      </c>
      <c r="C441" s="42"/>
      <c r="D441" s="42" t="str">
        <f t="shared" ca="1" si="21"/>
        <v>NA</v>
      </c>
      <c r="E441" s="75" t="str">
        <f t="shared" ca="1" si="20"/>
        <v>NA</v>
      </c>
      <c r="F441" s="70"/>
      <c r="G441" s="72" t="str">
        <f ca="1">IF(B440&lt;TODAY(), AVERAGE(A$9:A441), "NA")</f>
        <v>NA</v>
      </c>
      <c r="H441" s="75" t="str">
        <f ca="1">IF(B440&lt;TODAY(), AVERAGE(E$9:E441), "NA")</f>
        <v>NA</v>
      </c>
      <c r="I441" s="82" t="str">
        <f ca="1">IF(B440&lt;TODAY(), (SUMPRODUCT(A$9:A441,E$9:E441) - G441*SUM(E$9:E441) - H441*SUM(A$9:A441) + (A441-7)*G441*H441)/(SUMPRODUCT(A$9:A441,A$9:A441) - 2*G441*SUM(A$9:A441) + (A441-7)*G441*G441), "NA")</f>
        <v>NA</v>
      </c>
      <c r="J441" s="95" t="str">
        <f t="shared" ca="1" si="19"/>
        <v>NA</v>
      </c>
    </row>
    <row r="442" spans="1:10" x14ac:dyDescent="0.2">
      <c r="A442" s="3">
        <v>441</v>
      </c>
      <c r="B442" s="73">
        <v>44623</v>
      </c>
      <c r="C442" s="42"/>
      <c r="D442" s="42" t="str">
        <f t="shared" ca="1" si="21"/>
        <v>NA</v>
      </c>
      <c r="E442" s="75" t="str">
        <f t="shared" ca="1" si="20"/>
        <v>NA</v>
      </c>
      <c r="F442" s="70"/>
      <c r="G442" s="72" t="str">
        <f ca="1">IF(B441&lt;TODAY(), AVERAGE(A$9:A442), "NA")</f>
        <v>NA</v>
      </c>
      <c r="H442" s="75" t="str">
        <f ca="1">IF(B441&lt;TODAY(), AVERAGE(E$9:E442), "NA")</f>
        <v>NA</v>
      </c>
      <c r="I442" s="82" t="str">
        <f ca="1">IF(B441&lt;TODAY(), (SUMPRODUCT(A$9:A442,E$9:E442) - G442*SUM(E$9:E442) - H442*SUM(A$9:A442) + (A442-7)*G442*H442)/(SUMPRODUCT(A$9:A442,A$9:A442) - 2*G442*SUM(A$9:A442) + (A442-7)*G442*G442), "NA")</f>
        <v>NA</v>
      </c>
      <c r="J442" s="95" t="str">
        <f t="shared" ca="1" si="19"/>
        <v>NA</v>
      </c>
    </row>
    <row r="443" spans="1:10" x14ac:dyDescent="0.2">
      <c r="A443" s="3">
        <v>442</v>
      </c>
      <c r="B443" s="73">
        <v>44624</v>
      </c>
      <c r="C443" s="42"/>
      <c r="D443" s="42" t="str">
        <f t="shared" ca="1" si="21"/>
        <v>NA</v>
      </c>
      <c r="E443" s="75" t="str">
        <f t="shared" ca="1" si="20"/>
        <v>NA</v>
      </c>
      <c r="F443" s="70"/>
      <c r="G443" s="72" t="str">
        <f ca="1">IF(B442&lt;TODAY(), AVERAGE(A$9:A443), "NA")</f>
        <v>NA</v>
      </c>
      <c r="H443" s="75" t="str">
        <f ca="1">IF(B442&lt;TODAY(), AVERAGE(E$9:E443), "NA")</f>
        <v>NA</v>
      </c>
      <c r="I443" s="82" t="str">
        <f ca="1">IF(B442&lt;TODAY(), (SUMPRODUCT(A$9:A443,E$9:E443) - G443*SUM(E$9:E443) - H443*SUM(A$9:A443) + (A443-7)*G443*H443)/(SUMPRODUCT(A$9:A443,A$9:A443) - 2*G443*SUM(A$9:A443) + (A443-7)*G443*G443), "NA")</f>
        <v>NA</v>
      </c>
      <c r="J443" s="95" t="str">
        <f t="shared" ca="1" si="19"/>
        <v>NA</v>
      </c>
    </row>
    <row r="444" spans="1:10" x14ac:dyDescent="0.2">
      <c r="A444" s="3">
        <v>443</v>
      </c>
      <c r="B444" s="73">
        <v>44625</v>
      </c>
      <c r="C444" s="42"/>
      <c r="D444" s="42" t="str">
        <f t="shared" ca="1" si="21"/>
        <v>NA</v>
      </c>
      <c r="E444" s="75" t="str">
        <f t="shared" ca="1" si="20"/>
        <v>NA</v>
      </c>
      <c r="F444" s="70"/>
      <c r="G444" s="72" t="str">
        <f ca="1">IF(B443&lt;TODAY(), AVERAGE(A$9:A444), "NA")</f>
        <v>NA</v>
      </c>
      <c r="H444" s="75" t="str">
        <f ca="1">IF(B443&lt;TODAY(), AVERAGE(E$9:E444), "NA")</f>
        <v>NA</v>
      </c>
      <c r="I444" s="82" t="str">
        <f ca="1">IF(B443&lt;TODAY(), (SUMPRODUCT(A$9:A444,E$9:E444) - G444*SUM(E$9:E444) - H444*SUM(A$9:A444) + (A444-7)*G444*H444)/(SUMPRODUCT(A$9:A444,A$9:A444) - 2*G444*SUM(A$9:A444) + (A444-7)*G444*G444), "NA")</f>
        <v>NA</v>
      </c>
      <c r="J444" s="95" t="str">
        <f t="shared" ca="1" si="19"/>
        <v>NA</v>
      </c>
    </row>
    <row r="445" spans="1:10" x14ac:dyDescent="0.2">
      <c r="A445" s="3">
        <v>444</v>
      </c>
      <c r="B445" s="73">
        <v>44626</v>
      </c>
      <c r="C445" s="42"/>
      <c r="D445" s="42" t="str">
        <f t="shared" ca="1" si="21"/>
        <v>NA</v>
      </c>
      <c r="E445" s="75" t="str">
        <f t="shared" ca="1" si="20"/>
        <v>NA</v>
      </c>
      <c r="F445" s="70"/>
      <c r="G445" s="72" t="str">
        <f ca="1">IF(B444&lt;TODAY(), AVERAGE(A$9:A445), "NA")</f>
        <v>NA</v>
      </c>
      <c r="H445" s="75" t="str">
        <f ca="1">IF(B444&lt;TODAY(), AVERAGE(E$9:E445), "NA")</f>
        <v>NA</v>
      </c>
      <c r="I445" s="82" t="str">
        <f ca="1">IF(B444&lt;TODAY(), (SUMPRODUCT(A$9:A445,E$9:E445) - G445*SUM(E$9:E445) - H445*SUM(A$9:A445) + (A445-7)*G445*H445)/(SUMPRODUCT(A$9:A445,A$9:A445) - 2*G445*SUM(A$9:A445) + (A445-7)*G445*G445), "NA")</f>
        <v>NA</v>
      </c>
      <c r="J445" s="95" t="str">
        <f t="shared" ca="1" si="19"/>
        <v>NA</v>
      </c>
    </row>
    <row r="446" spans="1:10" x14ac:dyDescent="0.2">
      <c r="A446" s="3">
        <v>445</v>
      </c>
      <c r="B446" s="73">
        <v>44627</v>
      </c>
      <c r="C446" s="42"/>
      <c r="D446" s="42" t="str">
        <f t="shared" ca="1" si="21"/>
        <v>NA</v>
      </c>
      <c r="E446" s="75" t="str">
        <f t="shared" ca="1" si="20"/>
        <v>NA</v>
      </c>
      <c r="F446" s="70"/>
      <c r="G446" s="72" t="str">
        <f ca="1">IF(B445&lt;TODAY(), AVERAGE(A$9:A446), "NA")</f>
        <v>NA</v>
      </c>
      <c r="H446" s="75" t="str">
        <f ca="1">IF(B445&lt;TODAY(), AVERAGE(E$9:E446), "NA")</f>
        <v>NA</v>
      </c>
      <c r="I446" s="82" t="str">
        <f ca="1">IF(B445&lt;TODAY(), (SUMPRODUCT(A$9:A446,E$9:E446) - G446*SUM(E$9:E446) - H446*SUM(A$9:A446) + (A446-7)*G446*H446)/(SUMPRODUCT(A$9:A446,A$9:A446) - 2*G446*SUM(A$9:A446) + (A446-7)*G446*G446), "NA")</f>
        <v>NA</v>
      </c>
      <c r="J446" s="95" t="str">
        <f t="shared" ca="1" si="19"/>
        <v>NA</v>
      </c>
    </row>
    <row r="447" spans="1:10" x14ac:dyDescent="0.2">
      <c r="A447" s="3">
        <v>446</v>
      </c>
      <c r="B447" s="73">
        <v>44628</v>
      </c>
      <c r="C447" s="42"/>
      <c r="D447" s="42" t="str">
        <f t="shared" ca="1" si="21"/>
        <v>NA</v>
      </c>
      <c r="E447" s="75" t="str">
        <f t="shared" ca="1" si="20"/>
        <v>NA</v>
      </c>
      <c r="F447" s="70"/>
      <c r="G447" s="72" t="str">
        <f ca="1">IF(B446&lt;TODAY(), AVERAGE(A$9:A447), "NA")</f>
        <v>NA</v>
      </c>
      <c r="H447" s="75" t="str">
        <f ca="1">IF(B446&lt;TODAY(), AVERAGE(E$9:E447), "NA")</f>
        <v>NA</v>
      </c>
      <c r="I447" s="82" t="str">
        <f ca="1">IF(B446&lt;TODAY(), (SUMPRODUCT(A$9:A447,E$9:E447) - G447*SUM(E$9:E447) - H447*SUM(A$9:A447) + (A447-7)*G447*H447)/(SUMPRODUCT(A$9:A447,A$9:A447) - 2*G447*SUM(A$9:A447) + (A447-7)*G447*G447), "NA")</f>
        <v>NA</v>
      </c>
      <c r="J447" s="95" t="str">
        <f t="shared" ca="1" si="19"/>
        <v>NA</v>
      </c>
    </row>
    <row r="448" spans="1:10" x14ac:dyDescent="0.2">
      <c r="A448" s="3">
        <v>447</v>
      </c>
      <c r="B448" s="73">
        <v>44629</v>
      </c>
      <c r="C448" s="42"/>
      <c r="D448" s="42" t="str">
        <f t="shared" ca="1" si="21"/>
        <v>NA</v>
      </c>
      <c r="E448" s="75" t="str">
        <f t="shared" ca="1" si="20"/>
        <v>NA</v>
      </c>
      <c r="F448" s="70"/>
      <c r="G448" s="72" t="str">
        <f ca="1">IF(B447&lt;TODAY(), AVERAGE(A$9:A448), "NA")</f>
        <v>NA</v>
      </c>
      <c r="H448" s="75" t="str">
        <f ca="1">IF(B447&lt;TODAY(), AVERAGE(E$9:E448), "NA")</f>
        <v>NA</v>
      </c>
      <c r="I448" s="82" t="str">
        <f ca="1">IF(B447&lt;TODAY(), (SUMPRODUCT(A$9:A448,E$9:E448) - G448*SUM(E$9:E448) - H448*SUM(A$9:A448) + (A448-7)*G448*H448)/(SUMPRODUCT(A$9:A448,A$9:A448) - 2*G448*SUM(A$9:A448) + (A448-7)*G448*G448), "NA")</f>
        <v>NA</v>
      </c>
      <c r="J448" s="95" t="str">
        <f t="shared" ca="1" si="19"/>
        <v>NA</v>
      </c>
    </row>
    <row r="449" spans="1:10" x14ac:dyDescent="0.2">
      <c r="A449" s="3">
        <v>448</v>
      </c>
      <c r="B449" s="73">
        <v>44630</v>
      </c>
      <c r="C449" s="42"/>
      <c r="D449" s="42" t="str">
        <f t="shared" ca="1" si="21"/>
        <v>NA</v>
      </c>
      <c r="E449" s="75" t="str">
        <f t="shared" ca="1" si="20"/>
        <v>NA</v>
      </c>
      <c r="F449" s="70"/>
      <c r="G449" s="72" t="str">
        <f ca="1">IF(B448&lt;TODAY(), AVERAGE(A$9:A449), "NA")</f>
        <v>NA</v>
      </c>
      <c r="H449" s="75" t="str">
        <f ca="1">IF(B448&lt;TODAY(), AVERAGE(E$9:E449), "NA")</f>
        <v>NA</v>
      </c>
      <c r="I449" s="82" t="str">
        <f ca="1">IF(B448&lt;TODAY(), (SUMPRODUCT(A$9:A449,E$9:E449) - G449*SUM(E$9:E449) - H449*SUM(A$9:A449) + (A449-7)*G449*H449)/(SUMPRODUCT(A$9:A449,A$9:A449) - 2*G449*SUM(A$9:A449) + (A449-7)*G449*G449), "NA")</f>
        <v>NA</v>
      </c>
      <c r="J449" s="95" t="str">
        <f t="shared" ca="1" si="19"/>
        <v>NA</v>
      </c>
    </row>
    <row r="450" spans="1:10" x14ac:dyDescent="0.2">
      <c r="A450" s="3">
        <v>449</v>
      </c>
      <c r="B450" s="73">
        <v>44631</v>
      </c>
      <c r="C450" s="42"/>
      <c r="D450" s="42" t="str">
        <f t="shared" ca="1" si="21"/>
        <v>NA</v>
      </c>
      <c r="E450" s="75" t="str">
        <f t="shared" ca="1" si="20"/>
        <v>NA</v>
      </c>
      <c r="F450" s="70"/>
      <c r="G450" s="72" t="str">
        <f ca="1">IF(B449&lt;TODAY(), AVERAGE(A$9:A450), "NA")</f>
        <v>NA</v>
      </c>
      <c r="H450" s="75" t="str">
        <f ca="1">IF(B449&lt;TODAY(), AVERAGE(E$9:E450), "NA")</f>
        <v>NA</v>
      </c>
      <c r="I450" s="82" t="str">
        <f ca="1">IF(B449&lt;TODAY(), (SUMPRODUCT(A$9:A450,E$9:E450) - G450*SUM(E$9:E450) - H450*SUM(A$9:A450) + (A450-7)*G450*H450)/(SUMPRODUCT(A$9:A450,A$9:A450) - 2*G450*SUM(A$9:A450) + (A450-7)*G450*G450), "NA")</f>
        <v>NA</v>
      </c>
      <c r="J450" s="95" t="str">
        <f t="shared" ca="1" si="19"/>
        <v>NA</v>
      </c>
    </row>
    <row r="451" spans="1:10" x14ac:dyDescent="0.2">
      <c r="A451" s="3">
        <v>450</v>
      </c>
      <c r="B451" s="73">
        <v>44632</v>
      </c>
      <c r="C451" s="42"/>
      <c r="D451" s="42" t="str">
        <f t="shared" ca="1" si="21"/>
        <v>NA</v>
      </c>
      <c r="E451" s="75" t="str">
        <f t="shared" ca="1" si="20"/>
        <v>NA</v>
      </c>
      <c r="F451" s="70"/>
      <c r="G451" s="72" t="str">
        <f ca="1">IF(B450&lt;TODAY(), AVERAGE(A$9:A451), "NA")</f>
        <v>NA</v>
      </c>
      <c r="H451" s="75" t="str">
        <f ca="1">IF(B450&lt;TODAY(), AVERAGE(E$9:E451), "NA")</f>
        <v>NA</v>
      </c>
      <c r="I451" s="82" t="str">
        <f ca="1">IF(B450&lt;TODAY(), (SUMPRODUCT(A$9:A451,E$9:E451) - G451*SUM(E$9:E451) - H451*SUM(A$9:A451) + (A451-7)*G451*H451)/(SUMPRODUCT(A$9:A451,A$9:A451) - 2*G451*SUM(A$9:A451) + (A451-7)*G451*G451), "NA")</f>
        <v>NA</v>
      </c>
      <c r="J451" s="95" t="str">
        <f t="shared" ca="1" si="19"/>
        <v>NA</v>
      </c>
    </row>
    <row r="452" spans="1:10" x14ac:dyDescent="0.2">
      <c r="A452" s="3">
        <v>451</v>
      </c>
      <c r="B452" s="73">
        <v>44633</v>
      </c>
      <c r="C452" s="42"/>
      <c r="D452" s="42" t="str">
        <f t="shared" ca="1" si="21"/>
        <v>NA</v>
      </c>
      <c r="E452" s="75" t="str">
        <f t="shared" ca="1" si="20"/>
        <v>NA</v>
      </c>
      <c r="F452" s="70"/>
      <c r="G452" s="72" t="str">
        <f ca="1">IF(B451&lt;TODAY(), AVERAGE(A$9:A452), "NA")</f>
        <v>NA</v>
      </c>
      <c r="H452" s="75" t="str">
        <f ca="1">IF(B451&lt;TODAY(), AVERAGE(E$9:E452), "NA")</f>
        <v>NA</v>
      </c>
      <c r="I452" s="82" t="str">
        <f ca="1">IF(B451&lt;TODAY(), (SUMPRODUCT(A$9:A452,E$9:E452) - G452*SUM(E$9:E452) - H452*SUM(A$9:A452) + (A452-7)*G452*H452)/(SUMPRODUCT(A$9:A452,A$9:A452) - 2*G452*SUM(A$9:A452) + (A452-7)*G452*G452), "NA")</f>
        <v>NA</v>
      </c>
      <c r="J452" s="95" t="str">
        <f t="shared" ref="J452:J515" ca="1" si="22">IF(B451&lt;TODAY(), H452-I452*G452, "NA")</f>
        <v>NA</v>
      </c>
    </row>
    <row r="453" spans="1:10" x14ac:dyDescent="0.2">
      <c r="A453" s="3">
        <v>452</v>
      </c>
      <c r="B453" s="73">
        <v>44634</v>
      </c>
      <c r="C453" s="42"/>
      <c r="D453" s="42" t="str">
        <f t="shared" ca="1" si="21"/>
        <v>NA</v>
      </c>
      <c r="E453" s="75" t="str">
        <f t="shared" ca="1" si="20"/>
        <v>NA</v>
      </c>
      <c r="F453" s="70"/>
      <c r="G453" s="72" t="str">
        <f ca="1">IF(B452&lt;TODAY(), AVERAGE(A$9:A453), "NA")</f>
        <v>NA</v>
      </c>
      <c r="H453" s="75" t="str">
        <f ca="1">IF(B452&lt;TODAY(), AVERAGE(E$9:E453), "NA")</f>
        <v>NA</v>
      </c>
      <c r="I453" s="82" t="str">
        <f ca="1">IF(B452&lt;TODAY(), (SUMPRODUCT(A$9:A453,E$9:E453) - G453*SUM(E$9:E453) - H453*SUM(A$9:A453) + (A453-7)*G453*H453)/(SUMPRODUCT(A$9:A453,A$9:A453) - 2*G453*SUM(A$9:A453) + (A453-7)*G453*G453), "NA")</f>
        <v>NA</v>
      </c>
      <c r="J453" s="95" t="str">
        <f t="shared" ca="1" si="22"/>
        <v>NA</v>
      </c>
    </row>
    <row r="454" spans="1:10" x14ac:dyDescent="0.2">
      <c r="A454" s="3">
        <v>453</v>
      </c>
      <c r="B454" s="73">
        <v>44635</v>
      </c>
      <c r="C454" s="42"/>
      <c r="D454" s="42" t="str">
        <f t="shared" ca="1" si="21"/>
        <v>NA</v>
      </c>
      <c r="E454" s="75" t="str">
        <f t="shared" ca="1" si="20"/>
        <v>NA</v>
      </c>
      <c r="F454" s="70"/>
      <c r="G454" s="72" t="str">
        <f ca="1">IF(B453&lt;TODAY(), AVERAGE(A$9:A454), "NA")</f>
        <v>NA</v>
      </c>
      <c r="H454" s="75" t="str">
        <f ca="1">IF(B453&lt;TODAY(), AVERAGE(E$9:E454), "NA")</f>
        <v>NA</v>
      </c>
      <c r="I454" s="82" t="str">
        <f ca="1">IF(B453&lt;TODAY(), (SUMPRODUCT(A$9:A454,E$9:E454) - G454*SUM(E$9:E454) - H454*SUM(A$9:A454) + (A454-7)*G454*H454)/(SUMPRODUCT(A$9:A454,A$9:A454) - 2*G454*SUM(A$9:A454) + (A454-7)*G454*G454), "NA")</f>
        <v>NA</v>
      </c>
      <c r="J454" s="95" t="str">
        <f t="shared" ca="1" si="22"/>
        <v>NA</v>
      </c>
    </row>
    <row r="455" spans="1:10" x14ac:dyDescent="0.2">
      <c r="A455" s="3">
        <v>454</v>
      </c>
      <c r="B455" s="73">
        <v>44636</v>
      </c>
      <c r="C455" s="42"/>
      <c r="D455" s="42" t="str">
        <f t="shared" ca="1" si="21"/>
        <v>NA</v>
      </c>
      <c r="E455" s="75" t="str">
        <f t="shared" ca="1" si="20"/>
        <v>NA</v>
      </c>
      <c r="F455" s="70"/>
      <c r="G455" s="72" t="str">
        <f ca="1">IF(B454&lt;TODAY(), AVERAGE(A$9:A455), "NA")</f>
        <v>NA</v>
      </c>
      <c r="H455" s="75" t="str">
        <f ca="1">IF(B454&lt;TODAY(), AVERAGE(E$9:E455), "NA")</f>
        <v>NA</v>
      </c>
      <c r="I455" s="82" t="str">
        <f ca="1">IF(B454&lt;TODAY(), (SUMPRODUCT(A$9:A455,E$9:E455) - G455*SUM(E$9:E455) - H455*SUM(A$9:A455) + (A455-7)*G455*H455)/(SUMPRODUCT(A$9:A455,A$9:A455) - 2*G455*SUM(A$9:A455) + (A455-7)*G455*G455), "NA")</f>
        <v>NA</v>
      </c>
      <c r="J455" s="95" t="str">
        <f t="shared" ca="1" si="22"/>
        <v>NA</v>
      </c>
    </row>
    <row r="456" spans="1:10" x14ac:dyDescent="0.2">
      <c r="A456" s="3">
        <v>455</v>
      </c>
      <c r="B456" s="73">
        <v>44637</v>
      </c>
      <c r="C456" s="42"/>
      <c r="D456" s="42" t="str">
        <f t="shared" ca="1" si="21"/>
        <v>NA</v>
      </c>
      <c r="E456" s="75" t="str">
        <f t="shared" ca="1" si="20"/>
        <v>NA</v>
      </c>
      <c r="F456" s="70"/>
      <c r="G456" s="72" t="str">
        <f ca="1">IF(B455&lt;TODAY(), AVERAGE(A$9:A456), "NA")</f>
        <v>NA</v>
      </c>
      <c r="H456" s="75" t="str">
        <f ca="1">IF(B455&lt;TODAY(), AVERAGE(E$9:E456), "NA")</f>
        <v>NA</v>
      </c>
      <c r="I456" s="82" t="str">
        <f ca="1">IF(B455&lt;TODAY(), (SUMPRODUCT(A$9:A456,E$9:E456) - G456*SUM(E$9:E456) - H456*SUM(A$9:A456) + (A456-7)*G456*H456)/(SUMPRODUCT(A$9:A456,A$9:A456) - 2*G456*SUM(A$9:A456) + (A456-7)*G456*G456), "NA")</f>
        <v>NA</v>
      </c>
      <c r="J456" s="95" t="str">
        <f t="shared" ca="1" si="22"/>
        <v>NA</v>
      </c>
    </row>
    <row r="457" spans="1:10" x14ac:dyDescent="0.2">
      <c r="A457" s="3">
        <v>456</v>
      </c>
      <c r="B457" s="73">
        <v>44638</v>
      </c>
      <c r="C457" s="42"/>
      <c r="D457" s="42" t="str">
        <f t="shared" ca="1" si="21"/>
        <v>NA</v>
      </c>
      <c r="E457" s="75" t="str">
        <f t="shared" ref="E457:E520" ca="1" si="23">IF(B457&lt;TODAY(), AVERAGE(D451:D457), "NA")</f>
        <v>NA</v>
      </c>
      <c r="F457" s="70"/>
      <c r="G457" s="72" t="str">
        <f ca="1">IF(B456&lt;TODAY(), AVERAGE(A$9:A457), "NA")</f>
        <v>NA</v>
      </c>
      <c r="H457" s="75" t="str">
        <f ca="1">IF(B456&lt;TODAY(), AVERAGE(E$9:E457), "NA")</f>
        <v>NA</v>
      </c>
      <c r="I457" s="82" t="str">
        <f ca="1">IF(B456&lt;TODAY(), (SUMPRODUCT(A$9:A457,E$9:E457) - G457*SUM(E$9:E457) - H457*SUM(A$9:A457) + (A457-7)*G457*H457)/(SUMPRODUCT(A$9:A457,A$9:A457) - 2*G457*SUM(A$9:A457) + (A457-7)*G457*G457), "NA")</f>
        <v>NA</v>
      </c>
      <c r="J457" s="95" t="str">
        <f t="shared" ca="1" si="22"/>
        <v>NA</v>
      </c>
    </row>
    <row r="458" spans="1:10" x14ac:dyDescent="0.2">
      <c r="A458" s="3">
        <v>457</v>
      </c>
      <c r="B458" s="73">
        <v>44639</v>
      </c>
      <c r="C458" s="42"/>
      <c r="D458" s="42" t="str">
        <f t="shared" ca="1" si="21"/>
        <v>NA</v>
      </c>
      <c r="E458" s="75" t="str">
        <f t="shared" ca="1" si="23"/>
        <v>NA</v>
      </c>
      <c r="F458" s="70"/>
      <c r="G458" s="72" t="str">
        <f ca="1">IF(B457&lt;TODAY(), AVERAGE(A$9:A458), "NA")</f>
        <v>NA</v>
      </c>
      <c r="H458" s="75" t="str">
        <f ca="1">IF(B457&lt;TODAY(), AVERAGE(E$9:E458), "NA")</f>
        <v>NA</v>
      </c>
      <c r="I458" s="82" t="str">
        <f ca="1">IF(B457&lt;TODAY(), (SUMPRODUCT(A$9:A458,E$9:E458) - G458*SUM(E$9:E458) - H458*SUM(A$9:A458) + (A458-7)*G458*H458)/(SUMPRODUCT(A$9:A458,A$9:A458) - 2*G458*SUM(A$9:A458) + (A458-7)*G458*G458), "NA")</f>
        <v>NA</v>
      </c>
      <c r="J458" s="95" t="str">
        <f t="shared" ca="1" si="22"/>
        <v>NA</v>
      </c>
    </row>
    <row r="459" spans="1:10" x14ac:dyDescent="0.2">
      <c r="A459" s="3">
        <v>458</v>
      </c>
      <c r="B459" s="73">
        <v>44640</v>
      </c>
      <c r="C459" s="42"/>
      <c r="D459" s="42" t="str">
        <f t="shared" ca="1" si="21"/>
        <v>NA</v>
      </c>
      <c r="E459" s="75" t="str">
        <f t="shared" ca="1" si="23"/>
        <v>NA</v>
      </c>
      <c r="F459" s="70"/>
      <c r="G459" s="72" t="str">
        <f ca="1">IF(B458&lt;TODAY(), AVERAGE(A$9:A459), "NA")</f>
        <v>NA</v>
      </c>
      <c r="H459" s="75" t="str">
        <f ca="1">IF(B458&lt;TODAY(), AVERAGE(E$9:E459), "NA")</f>
        <v>NA</v>
      </c>
      <c r="I459" s="82" t="str">
        <f ca="1">IF(B458&lt;TODAY(), (SUMPRODUCT(A$9:A459,E$9:E459) - G459*SUM(E$9:E459) - H459*SUM(A$9:A459) + (A459-7)*G459*H459)/(SUMPRODUCT(A$9:A459,A$9:A459) - 2*G459*SUM(A$9:A459) + (A459-7)*G459*G459), "NA")</f>
        <v>NA</v>
      </c>
      <c r="J459" s="95" t="str">
        <f t="shared" ca="1" si="22"/>
        <v>NA</v>
      </c>
    </row>
    <row r="460" spans="1:10" x14ac:dyDescent="0.2">
      <c r="A460" s="3">
        <v>459</v>
      </c>
      <c r="B460" s="73">
        <v>44641</v>
      </c>
      <c r="C460" s="42"/>
      <c r="D460" s="42" t="str">
        <f t="shared" ca="1" si="21"/>
        <v>NA</v>
      </c>
      <c r="E460" s="75" t="str">
        <f t="shared" ca="1" si="23"/>
        <v>NA</v>
      </c>
      <c r="F460" s="70"/>
      <c r="G460" s="72" t="str">
        <f ca="1">IF(B459&lt;TODAY(), AVERAGE(A$9:A460), "NA")</f>
        <v>NA</v>
      </c>
      <c r="H460" s="75" t="str">
        <f ca="1">IF(B459&lt;TODAY(), AVERAGE(E$9:E460), "NA")</f>
        <v>NA</v>
      </c>
      <c r="I460" s="82" t="str">
        <f ca="1">IF(B459&lt;TODAY(), (SUMPRODUCT(A$9:A460,E$9:E460) - G460*SUM(E$9:E460) - H460*SUM(A$9:A460) + (A460-7)*G460*H460)/(SUMPRODUCT(A$9:A460,A$9:A460) - 2*G460*SUM(A$9:A460) + (A460-7)*G460*G460), "NA")</f>
        <v>NA</v>
      </c>
      <c r="J460" s="95" t="str">
        <f t="shared" ca="1" si="22"/>
        <v>NA</v>
      </c>
    </row>
    <row r="461" spans="1:10" x14ac:dyDescent="0.2">
      <c r="A461" s="3">
        <v>460</v>
      </c>
      <c r="B461" s="73">
        <v>44642</v>
      </c>
      <c r="C461" s="42"/>
      <c r="D461" s="42" t="str">
        <f t="shared" ca="1" si="21"/>
        <v>NA</v>
      </c>
      <c r="E461" s="75" t="str">
        <f t="shared" ca="1" si="23"/>
        <v>NA</v>
      </c>
      <c r="F461" s="70"/>
      <c r="G461" s="72" t="str">
        <f ca="1">IF(B460&lt;TODAY(), AVERAGE(A$9:A461), "NA")</f>
        <v>NA</v>
      </c>
      <c r="H461" s="75" t="str">
        <f ca="1">IF(B460&lt;TODAY(), AVERAGE(E$9:E461), "NA")</f>
        <v>NA</v>
      </c>
      <c r="I461" s="82" t="str">
        <f ca="1">IF(B460&lt;TODAY(), (SUMPRODUCT(A$9:A461,E$9:E461) - G461*SUM(E$9:E461) - H461*SUM(A$9:A461) + (A461-7)*G461*H461)/(SUMPRODUCT(A$9:A461,A$9:A461) - 2*G461*SUM(A$9:A461) + (A461-7)*G461*G461), "NA")</f>
        <v>NA</v>
      </c>
      <c r="J461" s="95" t="str">
        <f t="shared" ca="1" si="22"/>
        <v>NA</v>
      </c>
    </row>
    <row r="462" spans="1:10" x14ac:dyDescent="0.2">
      <c r="A462" s="3">
        <v>461</v>
      </c>
      <c r="B462" s="73">
        <v>44643</v>
      </c>
      <c r="C462" s="42"/>
      <c r="D462" s="42" t="str">
        <f t="shared" ca="1" si="21"/>
        <v>NA</v>
      </c>
      <c r="E462" s="75" t="str">
        <f t="shared" ca="1" si="23"/>
        <v>NA</v>
      </c>
      <c r="F462" s="70"/>
      <c r="G462" s="72" t="str">
        <f ca="1">IF(B461&lt;TODAY(), AVERAGE(A$9:A462), "NA")</f>
        <v>NA</v>
      </c>
      <c r="H462" s="75" t="str">
        <f ca="1">IF(B461&lt;TODAY(), AVERAGE(E$9:E462), "NA")</f>
        <v>NA</v>
      </c>
      <c r="I462" s="82" t="str">
        <f ca="1">IF(B461&lt;TODAY(), (SUMPRODUCT(A$9:A462,E$9:E462) - G462*SUM(E$9:E462) - H462*SUM(A$9:A462) + (A462-7)*G462*H462)/(SUMPRODUCT(A$9:A462,A$9:A462) - 2*G462*SUM(A$9:A462) + (A462-7)*G462*G462), "NA")</f>
        <v>NA</v>
      </c>
      <c r="J462" s="95" t="str">
        <f t="shared" ca="1" si="22"/>
        <v>NA</v>
      </c>
    </row>
    <row r="463" spans="1:10" x14ac:dyDescent="0.2">
      <c r="A463" s="3">
        <v>462</v>
      </c>
      <c r="B463" s="73">
        <v>44644</v>
      </c>
      <c r="C463" s="42"/>
      <c r="D463" s="42" t="str">
        <f t="shared" ca="1" si="21"/>
        <v>NA</v>
      </c>
      <c r="E463" s="75" t="str">
        <f t="shared" ca="1" si="23"/>
        <v>NA</v>
      </c>
      <c r="F463" s="70"/>
      <c r="G463" s="72" t="str">
        <f ca="1">IF(B462&lt;TODAY(), AVERAGE(A$9:A463), "NA")</f>
        <v>NA</v>
      </c>
      <c r="H463" s="75" t="str">
        <f ca="1">IF(B462&lt;TODAY(), AVERAGE(E$9:E463), "NA")</f>
        <v>NA</v>
      </c>
      <c r="I463" s="82" t="str">
        <f ca="1">IF(B462&lt;TODAY(), (SUMPRODUCT(A$9:A463,E$9:E463) - G463*SUM(E$9:E463) - H463*SUM(A$9:A463) + (A463-7)*G463*H463)/(SUMPRODUCT(A$9:A463,A$9:A463) - 2*G463*SUM(A$9:A463) + (A463-7)*G463*G463), "NA")</f>
        <v>NA</v>
      </c>
      <c r="J463" s="95" t="str">
        <f t="shared" ca="1" si="22"/>
        <v>NA</v>
      </c>
    </row>
    <row r="464" spans="1:10" x14ac:dyDescent="0.2">
      <c r="A464" s="3">
        <v>463</v>
      </c>
      <c r="B464" s="73">
        <v>44645</v>
      </c>
      <c r="C464" s="42"/>
      <c r="D464" s="42" t="str">
        <f t="shared" ca="1" si="21"/>
        <v>NA</v>
      </c>
      <c r="E464" s="75" t="str">
        <f t="shared" ca="1" si="23"/>
        <v>NA</v>
      </c>
      <c r="F464" s="70"/>
      <c r="G464" s="72" t="str">
        <f ca="1">IF(B463&lt;TODAY(), AVERAGE(A$9:A464), "NA")</f>
        <v>NA</v>
      </c>
      <c r="H464" s="75" t="str">
        <f ca="1">IF(B463&lt;TODAY(), AVERAGE(E$9:E464), "NA")</f>
        <v>NA</v>
      </c>
      <c r="I464" s="82" t="str">
        <f ca="1">IF(B463&lt;TODAY(), (SUMPRODUCT(A$9:A464,E$9:E464) - G464*SUM(E$9:E464) - H464*SUM(A$9:A464) + (A464-7)*G464*H464)/(SUMPRODUCT(A$9:A464,A$9:A464) - 2*G464*SUM(A$9:A464) + (A464-7)*G464*G464), "NA")</f>
        <v>NA</v>
      </c>
      <c r="J464" s="95" t="str">
        <f t="shared" ca="1" si="22"/>
        <v>NA</v>
      </c>
    </row>
    <row r="465" spans="1:10" x14ac:dyDescent="0.2">
      <c r="A465" s="3">
        <v>464</v>
      </c>
      <c r="B465" s="73">
        <v>44646</v>
      </c>
      <c r="C465" s="42"/>
      <c r="D465" s="42" t="str">
        <f t="shared" ca="1" si="21"/>
        <v>NA</v>
      </c>
      <c r="E465" s="75" t="str">
        <f t="shared" ca="1" si="23"/>
        <v>NA</v>
      </c>
      <c r="F465" s="70"/>
      <c r="G465" s="72" t="str">
        <f ca="1">IF(B464&lt;TODAY(), AVERAGE(A$9:A465), "NA")</f>
        <v>NA</v>
      </c>
      <c r="H465" s="75" t="str">
        <f ca="1">IF(B464&lt;TODAY(), AVERAGE(E$9:E465), "NA")</f>
        <v>NA</v>
      </c>
      <c r="I465" s="82" t="str">
        <f ca="1">IF(B464&lt;TODAY(), (SUMPRODUCT(A$9:A465,E$9:E465) - G465*SUM(E$9:E465) - H465*SUM(A$9:A465) + (A465-7)*G465*H465)/(SUMPRODUCT(A$9:A465,A$9:A465) - 2*G465*SUM(A$9:A465) + (A465-7)*G465*G465), "NA")</f>
        <v>NA</v>
      </c>
      <c r="J465" s="95" t="str">
        <f t="shared" ca="1" si="22"/>
        <v>NA</v>
      </c>
    </row>
    <row r="466" spans="1:10" x14ac:dyDescent="0.2">
      <c r="A466" s="3">
        <v>465</v>
      </c>
      <c r="B466" s="73">
        <v>44647</v>
      </c>
      <c r="C466" s="42"/>
      <c r="D466" s="42" t="str">
        <f t="shared" ca="1" si="21"/>
        <v>NA</v>
      </c>
      <c r="E466" s="75" t="str">
        <f t="shared" ca="1" si="23"/>
        <v>NA</v>
      </c>
      <c r="F466" s="70"/>
      <c r="G466" s="72" t="str">
        <f ca="1">IF(B465&lt;TODAY(), AVERAGE(A$9:A466), "NA")</f>
        <v>NA</v>
      </c>
      <c r="H466" s="75" t="str">
        <f ca="1">IF(B465&lt;TODAY(), AVERAGE(E$9:E466), "NA")</f>
        <v>NA</v>
      </c>
      <c r="I466" s="82" t="str">
        <f ca="1">IF(B465&lt;TODAY(), (SUMPRODUCT(A$9:A466,E$9:E466) - G466*SUM(E$9:E466) - H466*SUM(A$9:A466) + (A466-7)*G466*H466)/(SUMPRODUCT(A$9:A466,A$9:A466) - 2*G466*SUM(A$9:A466) + (A466-7)*G466*G466), "NA")</f>
        <v>NA</v>
      </c>
      <c r="J466" s="95" t="str">
        <f t="shared" ca="1" si="22"/>
        <v>NA</v>
      </c>
    </row>
    <row r="467" spans="1:10" x14ac:dyDescent="0.2">
      <c r="A467" s="3">
        <v>466</v>
      </c>
      <c r="B467" s="73">
        <v>44648</v>
      </c>
      <c r="C467" s="42"/>
      <c r="D467" s="42" t="str">
        <f t="shared" ca="1" si="21"/>
        <v>NA</v>
      </c>
      <c r="E467" s="75" t="str">
        <f t="shared" ca="1" si="23"/>
        <v>NA</v>
      </c>
      <c r="F467" s="70"/>
      <c r="G467" s="72" t="str">
        <f ca="1">IF(B466&lt;TODAY(), AVERAGE(A$9:A467), "NA")</f>
        <v>NA</v>
      </c>
      <c r="H467" s="75" t="str">
        <f ca="1">IF(B466&lt;TODAY(), AVERAGE(E$9:E467), "NA")</f>
        <v>NA</v>
      </c>
      <c r="I467" s="82" t="str">
        <f ca="1">IF(B466&lt;TODAY(), (SUMPRODUCT(A$9:A467,E$9:E467) - G467*SUM(E$9:E467) - H467*SUM(A$9:A467) + (A467-7)*G467*H467)/(SUMPRODUCT(A$9:A467,A$9:A467) - 2*G467*SUM(A$9:A467) + (A467-7)*G467*G467), "NA")</f>
        <v>NA</v>
      </c>
      <c r="J467" s="95" t="str">
        <f t="shared" ca="1" si="22"/>
        <v>NA</v>
      </c>
    </row>
    <row r="468" spans="1:10" x14ac:dyDescent="0.2">
      <c r="A468" s="3">
        <v>467</v>
      </c>
      <c r="B468" s="73">
        <v>44649</v>
      </c>
      <c r="C468" s="42"/>
      <c r="D468" s="42" t="str">
        <f t="shared" ca="1" si="21"/>
        <v>NA</v>
      </c>
      <c r="E468" s="75" t="str">
        <f t="shared" ca="1" si="23"/>
        <v>NA</v>
      </c>
      <c r="F468" s="70"/>
      <c r="G468" s="72" t="str">
        <f ca="1">IF(B467&lt;TODAY(), AVERAGE(A$9:A468), "NA")</f>
        <v>NA</v>
      </c>
      <c r="H468" s="75" t="str">
        <f ca="1">IF(B467&lt;TODAY(), AVERAGE(E$9:E468), "NA")</f>
        <v>NA</v>
      </c>
      <c r="I468" s="82" t="str">
        <f ca="1">IF(B467&lt;TODAY(), (SUMPRODUCT(A$9:A468,E$9:E468) - G468*SUM(E$9:E468) - H468*SUM(A$9:A468) + (A468-7)*G468*H468)/(SUMPRODUCT(A$9:A468,A$9:A468) - 2*G468*SUM(A$9:A468) + (A468-7)*G468*G468), "NA")</f>
        <v>NA</v>
      </c>
      <c r="J468" s="95" t="str">
        <f t="shared" ca="1" si="22"/>
        <v>NA</v>
      </c>
    </row>
    <row r="469" spans="1:10" x14ac:dyDescent="0.2">
      <c r="A469" s="3">
        <v>468</v>
      </c>
      <c r="B469" s="73">
        <v>44650</v>
      </c>
      <c r="C469" s="42"/>
      <c r="D469" s="42" t="str">
        <f t="shared" ca="1" si="21"/>
        <v>NA</v>
      </c>
      <c r="E469" s="75" t="str">
        <f t="shared" ca="1" si="23"/>
        <v>NA</v>
      </c>
      <c r="F469" s="70"/>
      <c r="G469" s="72" t="str">
        <f ca="1">IF(B468&lt;TODAY(), AVERAGE(A$9:A469), "NA")</f>
        <v>NA</v>
      </c>
      <c r="H469" s="75" t="str">
        <f ca="1">IF(B468&lt;TODAY(), AVERAGE(E$9:E469), "NA")</f>
        <v>NA</v>
      </c>
      <c r="I469" s="82" t="str">
        <f ca="1">IF(B468&lt;TODAY(), (SUMPRODUCT(A$9:A469,E$9:E469) - G469*SUM(E$9:E469) - H469*SUM(A$9:A469) + (A469-7)*G469*H469)/(SUMPRODUCT(A$9:A469,A$9:A469) - 2*G469*SUM(A$9:A469) + (A469-7)*G469*G469), "NA")</f>
        <v>NA</v>
      </c>
      <c r="J469" s="95" t="str">
        <f t="shared" ca="1" si="22"/>
        <v>NA</v>
      </c>
    </row>
    <row r="470" spans="1:10" x14ac:dyDescent="0.2">
      <c r="A470" s="3">
        <v>469</v>
      </c>
      <c r="B470" s="73">
        <v>44651</v>
      </c>
      <c r="C470" s="42"/>
      <c r="D470" s="42" t="str">
        <f t="shared" ca="1" si="21"/>
        <v>NA</v>
      </c>
      <c r="E470" s="75" t="str">
        <f t="shared" ca="1" si="23"/>
        <v>NA</v>
      </c>
      <c r="F470" s="70"/>
      <c r="G470" s="72" t="str">
        <f ca="1">IF(B469&lt;TODAY(), AVERAGE(A$9:A470), "NA")</f>
        <v>NA</v>
      </c>
      <c r="H470" s="75" t="str">
        <f ca="1">IF(B469&lt;TODAY(), AVERAGE(E$9:E470), "NA")</f>
        <v>NA</v>
      </c>
      <c r="I470" s="82" t="str">
        <f ca="1">IF(B469&lt;TODAY(), (SUMPRODUCT(A$9:A470,E$9:E470) - G470*SUM(E$9:E470) - H470*SUM(A$9:A470) + (A470-7)*G470*H470)/(SUMPRODUCT(A$9:A470,A$9:A470) - 2*G470*SUM(A$9:A470) + (A470-7)*G470*G470), "NA")</f>
        <v>NA</v>
      </c>
      <c r="J470" s="95" t="str">
        <f t="shared" ca="1" si="22"/>
        <v>NA</v>
      </c>
    </row>
    <row r="471" spans="1:10" x14ac:dyDescent="0.2">
      <c r="A471" s="3">
        <v>470</v>
      </c>
      <c r="B471" s="73">
        <v>44652</v>
      </c>
      <c r="C471" s="42"/>
      <c r="D471" s="42" t="str">
        <f t="shared" ca="1" si="21"/>
        <v>NA</v>
      </c>
      <c r="E471" s="75" t="str">
        <f t="shared" ca="1" si="23"/>
        <v>NA</v>
      </c>
      <c r="F471" s="70"/>
      <c r="G471" s="72" t="str">
        <f ca="1">IF(B470&lt;TODAY(), AVERAGE(A$9:A471), "NA")</f>
        <v>NA</v>
      </c>
      <c r="H471" s="75" t="str">
        <f ca="1">IF(B470&lt;TODAY(), AVERAGE(E$9:E471), "NA")</f>
        <v>NA</v>
      </c>
      <c r="I471" s="82" t="str">
        <f ca="1">IF(B470&lt;TODAY(), (SUMPRODUCT(A$9:A471,E$9:E471) - G471*SUM(E$9:E471) - H471*SUM(A$9:A471) + (A471-7)*G471*H471)/(SUMPRODUCT(A$9:A471,A$9:A471) - 2*G471*SUM(A$9:A471) + (A471-7)*G471*G471), "NA")</f>
        <v>NA</v>
      </c>
      <c r="J471" s="95" t="str">
        <f t="shared" ca="1" si="22"/>
        <v>NA</v>
      </c>
    </row>
    <row r="472" spans="1:10" x14ac:dyDescent="0.2">
      <c r="A472" s="3">
        <v>471</v>
      </c>
      <c r="B472" s="73">
        <v>44653</v>
      </c>
      <c r="C472" s="42"/>
      <c r="D472" s="42" t="str">
        <f t="shared" ca="1" si="21"/>
        <v>NA</v>
      </c>
      <c r="E472" s="75" t="str">
        <f t="shared" ca="1" si="23"/>
        <v>NA</v>
      </c>
      <c r="F472" s="70"/>
      <c r="G472" s="72" t="str">
        <f ca="1">IF(B471&lt;TODAY(), AVERAGE(A$9:A472), "NA")</f>
        <v>NA</v>
      </c>
      <c r="H472" s="75" t="str">
        <f ca="1">IF(B471&lt;TODAY(), AVERAGE(E$9:E472), "NA")</f>
        <v>NA</v>
      </c>
      <c r="I472" s="82" t="str">
        <f ca="1">IF(B471&lt;TODAY(), (SUMPRODUCT(A$9:A472,E$9:E472) - G472*SUM(E$9:E472) - H472*SUM(A$9:A472) + (A472-7)*G472*H472)/(SUMPRODUCT(A$9:A472,A$9:A472) - 2*G472*SUM(A$9:A472) + (A472-7)*G472*G472), "NA")</f>
        <v>NA</v>
      </c>
      <c r="J472" s="95" t="str">
        <f t="shared" ca="1" si="22"/>
        <v>NA</v>
      </c>
    </row>
    <row r="473" spans="1:10" x14ac:dyDescent="0.2">
      <c r="A473" s="3">
        <v>472</v>
      </c>
      <c r="B473" s="73">
        <v>44654</v>
      </c>
      <c r="C473" s="42"/>
      <c r="D473" s="42" t="str">
        <f t="shared" ca="1" si="21"/>
        <v>NA</v>
      </c>
      <c r="E473" s="75" t="str">
        <f t="shared" ca="1" si="23"/>
        <v>NA</v>
      </c>
      <c r="F473" s="70"/>
      <c r="G473" s="72" t="str">
        <f ca="1">IF(B472&lt;TODAY(), AVERAGE(A$9:A473), "NA")</f>
        <v>NA</v>
      </c>
      <c r="H473" s="75" t="str">
        <f ca="1">IF(B472&lt;TODAY(), AVERAGE(E$9:E473), "NA")</f>
        <v>NA</v>
      </c>
      <c r="I473" s="82" t="str">
        <f ca="1">IF(B472&lt;TODAY(), (SUMPRODUCT(A$9:A473,E$9:E473) - G473*SUM(E$9:E473) - H473*SUM(A$9:A473) + (A473-7)*G473*H473)/(SUMPRODUCT(A$9:A473,A$9:A473) - 2*G473*SUM(A$9:A473) + (A473-7)*G473*G473), "NA")</f>
        <v>NA</v>
      </c>
      <c r="J473" s="95" t="str">
        <f t="shared" ca="1" si="22"/>
        <v>NA</v>
      </c>
    </row>
    <row r="474" spans="1:10" x14ac:dyDescent="0.2">
      <c r="A474" s="3">
        <v>473</v>
      </c>
      <c r="B474" s="73">
        <v>44655</v>
      </c>
      <c r="C474" s="42"/>
      <c r="D474" s="42" t="str">
        <f t="shared" ca="1" si="21"/>
        <v>NA</v>
      </c>
      <c r="E474" s="75" t="str">
        <f t="shared" ca="1" si="23"/>
        <v>NA</v>
      </c>
      <c r="F474" s="70"/>
      <c r="G474" s="72" t="str">
        <f ca="1">IF(B473&lt;TODAY(), AVERAGE(A$9:A474), "NA")</f>
        <v>NA</v>
      </c>
      <c r="H474" s="75" t="str">
        <f ca="1">IF(B473&lt;TODAY(), AVERAGE(E$9:E474), "NA")</f>
        <v>NA</v>
      </c>
      <c r="I474" s="82" t="str">
        <f ca="1">IF(B473&lt;TODAY(), (SUMPRODUCT(A$9:A474,E$9:E474) - G474*SUM(E$9:E474) - H474*SUM(A$9:A474) + (A474-7)*G474*H474)/(SUMPRODUCT(A$9:A474,A$9:A474) - 2*G474*SUM(A$9:A474) + (A474-7)*G474*G474), "NA")</f>
        <v>NA</v>
      </c>
      <c r="J474" s="95" t="str">
        <f t="shared" ca="1" si="22"/>
        <v>NA</v>
      </c>
    </row>
    <row r="475" spans="1:10" x14ac:dyDescent="0.2">
      <c r="A475" s="3">
        <v>474</v>
      </c>
      <c r="B475" s="73">
        <v>44656</v>
      </c>
      <c r="C475" s="42"/>
      <c r="D475" s="42" t="str">
        <f t="shared" ca="1" si="21"/>
        <v>NA</v>
      </c>
      <c r="E475" s="75" t="str">
        <f t="shared" ca="1" si="23"/>
        <v>NA</v>
      </c>
      <c r="F475" s="70"/>
      <c r="G475" s="72" t="str">
        <f ca="1">IF(B474&lt;TODAY(), AVERAGE(A$9:A475), "NA")</f>
        <v>NA</v>
      </c>
      <c r="H475" s="75" t="str">
        <f ca="1">IF(B474&lt;TODAY(), AVERAGE(E$9:E475), "NA")</f>
        <v>NA</v>
      </c>
      <c r="I475" s="82" t="str">
        <f ca="1">IF(B474&lt;TODAY(), (SUMPRODUCT(A$9:A475,E$9:E475) - G475*SUM(E$9:E475) - H475*SUM(A$9:A475) + (A475-7)*G475*H475)/(SUMPRODUCT(A$9:A475,A$9:A475) - 2*G475*SUM(A$9:A475) + (A475-7)*G475*G475), "NA")</f>
        <v>NA</v>
      </c>
      <c r="J475" s="95" t="str">
        <f t="shared" ca="1" si="22"/>
        <v>NA</v>
      </c>
    </row>
    <row r="476" spans="1:10" x14ac:dyDescent="0.2">
      <c r="A476" s="3">
        <v>475</v>
      </c>
      <c r="B476" s="73">
        <v>44657</v>
      </c>
      <c r="C476" s="42"/>
      <c r="D476" s="42" t="str">
        <f t="shared" ca="1" si="21"/>
        <v>NA</v>
      </c>
      <c r="E476" s="75" t="str">
        <f t="shared" ca="1" si="23"/>
        <v>NA</v>
      </c>
      <c r="F476" s="70"/>
      <c r="G476" s="72" t="str">
        <f ca="1">IF(B475&lt;TODAY(), AVERAGE(A$9:A476), "NA")</f>
        <v>NA</v>
      </c>
      <c r="H476" s="75" t="str">
        <f ca="1">IF(B475&lt;TODAY(), AVERAGE(E$9:E476), "NA")</f>
        <v>NA</v>
      </c>
      <c r="I476" s="82" t="str">
        <f ca="1">IF(B475&lt;TODAY(), (SUMPRODUCT(A$9:A476,E$9:E476) - G476*SUM(E$9:E476) - H476*SUM(A$9:A476) + (A476-7)*G476*H476)/(SUMPRODUCT(A$9:A476,A$9:A476) - 2*G476*SUM(A$9:A476) + (A476-7)*G476*G476), "NA")</f>
        <v>NA</v>
      </c>
      <c r="J476" s="95" t="str">
        <f t="shared" ca="1" si="22"/>
        <v>NA</v>
      </c>
    </row>
    <row r="477" spans="1:10" x14ac:dyDescent="0.2">
      <c r="A477" s="3">
        <v>476</v>
      </c>
      <c r="B477" s="73">
        <v>44658</v>
      </c>
      <c r="C477" s="42"/>
      <c r="D477" s="42" t="str">
        <f t="shared" ca="1" si="21"/>
        <v>NA</v>
      </c>
      <c r="E477" s="75" t="str">
        <f t="shared" ca="1" si="23"/>
        <v>NA</v>
      </c>
      <c r="F477" s="70"/>
      <c r="G477" s="72" t="str">
        <f ca="1">IF(B476&lt;TODAY(), AVERAGE(A$9:A477), "NA")</f>
        <v>NA</v>
      </c>
      <c r="H477" s="75" t="str">
        <f ca="1">IF(B476&lt;TODAY(), AVERAGE(E$9:E477), "NA")</f>
        <v>NA</v>
      </c>
      <c r="I477" s="82" t="str">
        <f ca="1">IF(B476&lt;TODAY(), (SUMPRODUCT(A$9:A477,E$9:E477) - G477*SUM(E$9:E477) - H477*SUM(A$9:A477) + (A477-7)*G477*H477)/(SUMPRODUCT(A$9:A477,A$9:A477) - 2*G477*SUM(A$9:A477) + (A477-7)*G477*G477), "NA")</f>
        <v>NA</v>
      </c>
      <c r="J477" s="95" t="str">
        <f t="shared" ca="1" si="22"/>
        <v>NA</v>
      </c>
    </row>
    <row r="478" spans="1:10" x14ac:dyDescent="0.2">
      <c r="A478" s="3">
        <v>477</v>
      </c>
      <c r="B478" s="73">
        <v>44659</v>
      </c>
      <c r="C478" s="42"/>
      <c r="D478" s="42" t="str">
        <f t="shared" ca="1" si="21"/>
        <v>NA</v>
      </c>
      <c r="E478" s="75" t="str">
        <f t="shared" ca="1" si="23"/>
        <v>NA</v>
      </c>
      <c r="F478" s="70"/>
      <c r="G478" s="72" t="str">
        <f ca="1">IF(B477&lt;TODAY(), AVERAGE(A$9:A478), "NA")</f>
        <v>NA</v>
      </c>
      <c r="H478" s="75" t="str">
        <f ca="1">IF(B477&lt;TODAY(), AVERAGE(E$9:E478), "NA")</f>
        <v>NA</v>
      </c>
      <c r="I478" s="82" t="str">
        <f ca="1">IF(B477&lt;TODAY(), (SUMPRODUCT(A$9:A478,E$9:E478) - G478*SUM(E$9:E478) - H478*SUM(A$9:A478) + (A478-7)*G478*H478)/(SUMPRODUCT(A$9:A478,A$9:A478) - 2*G478*SUM(A$9:A478) + (A478-7)*G478*G478), "NA")</f>
        <v>NA</v>
      </c>
      <c r="J478" s="95" t="str">
        <f t="shared" ca="1" si="22"/>
        <v>NA</v>
      </c>
    </row>
    <row r="479" spans="1:10" x14ac:dyDescent="0.2">
      <c r="A479" s="3">
        <v>478</v>
      </c>
      <c r="B479" s="73">
        <v>44660</v>
      </c>
      <c r="C479" s="42"/>
      <c r="D479" s="42" t="str">
        <f t="shared" ca="1" si="21"/>
        <v>NA</v>
      </c>
      <c r="E479" s="75" t="str">
        <f t="shared" ca="1" si="23"/>
        <v>NA</v>
      </c>
      <c r="F479" s="70"/>
      <c r="G479" s="72" t="str">
        <f ca="1">IF(B478&lt;TODAY(), AVERAGE(A$9:A479), "NA")</f>
        <v>NA</v>
      </c>
      <c r="H479" s="75" t="str">
        <f ca="1">IF(B478&lt;TODAY(), AVERAGE(E$9:E479), "NA")</f>
        <v>NA</v>
      </c>
      <c r="I479" s="82" t="str">
        <f ca="1">IF(B478&lt;TODAY(), (SUMPRODUCT(A$9:A479,E$9:E479) - G479*SUM(E$9:E479) - H479*SUM(A$9:A479) + (A479-7)*G479*H479)/(SUMPRODUCT(A$9:A479,A$9:A479) - 2*G479*SUM(A$9:A479) + (A479-7)*G479*G479), "NA")</f>
        <v>NA</v>
      </c>
      <c r="J479" s="95" t="str">
        <f t="shared" ca="1" si="22"/>
        <v>NA</v>
      </c>
    </row>
    <row r="480" spans="1:10" x14ac:dyDescent="0.2">
      <c r="A480" s="3">
        <v>479</v>
      </c>
      <c r="B480" s="73">
        <v>44661</v>
      </c>
      <c r="C480" s="42"/>
      <c r="D480" s="42" t="str">
        <f t="shared" ca="1" si="21"/>
        <v>NA</v>
      </c>
      <c r="E480" s="75" t="str">
        <f t="shared" ca="1" si="23"/>
        <v>NA</v>
      </c>
      <c r="F480" s="70"/>
      <c r="G480" s="72" t="str">
        <f ca="1">IF(B479&lt;TODAY(), AVERAGE(A$9:A480), "NA")</f>
        <v>NA</v>
      </c>
      <c r="H480" s="75" t="str">
        <f ca="1">IF(B479&lt;TODAY(), AVERAGE(E$9:E480), "NA")</f>
        <v>NA</v>
      </c>
      <c r="I480" s="82" t="str">
        <f ca="1">IF(B479&lt;TODAY(), (SUMPRODUCT(A$9:A480,E$9:E480) - G480*SUM(E$9:E480) - H480*SUM(A$9:A480) + (A480-7)*G480*H480)/(SUMPRODUCT(A$9:A480,A$9:A480) - 2*G480*SUM(A$9:A480) + (A480-7)*G480*G480), "NA")</f>
        <v>NA</v>
      </c>
      <c r="J480" s="95" t="str">
        <f t="shared" ca="1" si="22"/>
        <v>NA</v>
      </c>
    </row>
    <row r="481" spans="1:10" x14ac:dyDescent="0.2">
      <c r="A481" s="3">
        <v>480</v>
      </c>
      <c r="B481" s="73">
        <v>44662</v>
      </c>
      <c r="C481" s="42"/>
      <c r="D481" s="42" t="str">
        <f t="shared" ca="1" si="21"/>
        <v>NA</v>
      </c>
      <c r="E481" s="75" t="str">
        <f t="shared" ca="1" si="23"/>
        <v>NA</v>
      </c>
      <c r="F481" s="70"/>
      <c r="G481" s="72" t="str">
        <f ca="1">IF(B480&lt;TODAY(), AVERAGE(A$9:A481), "NA")</f>
        <v>NA</v>
      </c>
      <c r="H481" s="75" t="str">
        <f ca="1">IF(B480&lt;TODAY(), AVERAGE(E$9:E481), "NA")</f>
        <v>NA</v>
      </c>
      <c r="I481" s="82" t="str">
        <f ca="1">IF(B480&lt;TODAY(), (SUMPRODUCT(A$9:A481,E$9:E481) - G481*SUM(E$9:E481) - H481*SUM(A$9:A481) + (A481-7)*G481*H481)/(SUMPRODUCT(A$9:A481,A$9:A481) - 2*G481*SUM(A$9:A481) + (A481-7)*G481*G481), "NA")</f>
        <v>NA</v>
      </c>
      <c r="J481" s="95" t="str">
        <f t="shared" ca="1" si="22"/>
        <v>NA</v>
      </c>
    </row>
    <row r="482" spans="1:10" x14ac:dyDescent="0.2">
      <c r="A482" s="3">
        <v>481</v>
      </c>
      <c r="B482" s="73">
        <v>44663</v>
      </c>
      <c r="C482" s="42"/>
      <c r="D482" s="42" t="str">
        <f t="shared" ca="1" si="21"/>
        <v>NA</v>
      </c>
      <c r="E482" s="75" t="str">
        <f t="shared" ca="1" si="23"/>
        <v>NA</v>
      </c>
      <c r="F482" s="70"/>
      <c r="G482" s="72" t="str">
        <f ca="1">IF(B481&lt;TODAY(), AVERAGE(A$9:A482), "NA")</f>
        <v>NA</v>
      </c>
      <c r="H482" s="75" t="str">
        <f ca="1">IF(B481&lt;TODAY(), AVERAGE(E$9:E482), "NA")</f>
        <v>NA</v>
      </c>
      <c r="I482" s="82" t="str">
        <f ca="1">IF(B481&lt;TODAY(), (SUMPRODUCT(A$9:A482,E$9:E482) - G482*SUM(E$9:E482) - H482*SUM(A$9:A482) + (A482-7)*G482*H482)/(SUMPRODUCT(A$9:A482,A$9:A482) - 2*G482*SUM(A$9:A482) + (A482-7)*G482*G482), "NA")</f>
        <v>NA</v>
      </c>
      <c r="J482" s="95" t="str">
        <f t="shared" ca="1" si="22"/>
        <v>NA</v>
      </c>
    </row>
    <row r="483" spans="1:10" x14ac:dyDescent="0.2">
      <c r="A483" s="3">
        <v>482</v>
      </c>
      <c r="B483" s="73">
        <v>44664</v>
      </c>
      <c r="C483" s="42"/>
      <c r="D483" s="42" t="str">
        <f t="shared" ca="1" si="21"/>
        <v>NA</v>
      </c>
      <c r="E483" s="75" t="str">
        <f t="shared" ca="1" si="23"/>
        <v>NA</v>
      </c>
      <c r="F483" s="70"/>
      <c r="G483" s="72" t="str">
        <f ca="1">IF(B482&lt;TODAY(), AVERAGE(A$9:A483), "NA")</f>
        <v>NA</v>
      </c>
      <c r="H483" s="75" t="str">
        <f ca="1">IF(B482&lt;TODAY(), AVERAGE(E$9:E483), "NA")</f>
        <v>NA</v>
      </c>
      <c r="I483" s="82" t="str">
        <f ca="1">IF(B482&lt;TODAY(), (SUMPRODUCT(A$9:A483,E$9:E483) - G483*SUM(E$9:E483) - H483*SUM(A$9:A483) + (A483-7)*G483*H483)/(SUMPRODUCT(A$9:A483,A$9:A483) - 2*G483*SUM(A$9:A483) + (A483-7)*G483*G483), "NA")</f>
        <v>NA</v>
      </c>
      <c r="J483" s="95" t="str">
        <f t="shared" ca="1" si="22"/>
        <v>NA</v>
      </c>
    </row>
    <row r="484" spans="1:10" x14ac:dyDescent="0.2">
      <c r="A484" s="3">
        <v>483</v>
      </c>
      <c r="B484" s="73">
        <v>44665</v>
      </c>
      <c r="C484" s="42"/>
      <c r="D484" s="42" t="str">
        <f t="shared" ca="1" si="21"/>
        <v>NA</v>
      </c>
      <c r="E484" s="75" t="str">
        <f t="shared" ca="1" si="23"/>
        <v>NA</v>
      </c>
      <c r="F484" s="70"/>
      <c r="G484" s="72" t="str">
        <f ca="1">IF(B483&lt;TODAY(), AVERAGE(A$9:A484), "NA")</f>
        <v>NA</v>
      </c>
      <c r="H484" s="75" t="str">
        <f ca="1">IF(B483&lt;TODAY(), AVERAGE(E$9:E484), "NA")</f>
        <v>NA</v>
      </c>
      <c r="I484" s="82" t="str">
        <f ca="1">IF(B483&lt;TODAY(), (SUMPRODUCT(A$9:A484,E$9:E484) - G484*SUM(E$9:E484) - H484*SUM(A$9:A484) + (A484-7)*G484*H484)/(SUMPRODUCT(A$9:A484,A$9:A484) - 2*G484*SUM(A$9:A484) + (A484-7)*G484*G484), "NA")</f>
        <v>NA</v>
      </c>
      <c r="J484" s="95" t="str">
        <f t="shared" ca="1" si="22"/>
        <v>NA</v>
      </c>
    </row>
    <row r="485" spans="1:10" x14ac:dyDescent="0.2">
      <c r="A485" s="3">
        <v>484</v>
      </c>
      <c r="B485" s="73">
        <v>44666</v>
      </c>
      <c r="C485" s="42"/>
      <c r="D485" s="42" t="str">
        <f t="shared" ca="1" si="21"/>
        <v>NA</v>
      </c>
      <c r="E485" s="75" t="str">
        <f t="shared" ca="1" si="23"/>
        <v>NA</v>
      </c>
      <c r="F485" s="70"/>
      <c r="G485" s="72" t="str">
        <f ca="1">IF(B484&lt;TODAY(), AVERAGE(A$9:A485), "NA")</f>
        <v>NA</v>
      </c>
      <c r="H485" s="75" t="str">
        <f ca="1">IF(B484&lt;TODAY(), AVERAGE(E$9:E485), "NA")</f>
        <v>NA</v>
      </c>
      <c r="I485" s="82" t="str">
        <f ca="1">IF(B484&lt;TODAY(), (SUMPRODUCT(A$9:A485,E$9:E485) - G485*SUM(E$9:E485) - H485*SUM(A$9:A485) + (A485-7)*G485*H485)/(SUMPRODUCT(A$9:A485,A$9:A485) - 2*G485*SUM(A$9:A485) + (A485-7)*G485*G485), "NA")</f>
        <v>NA</v>
      </c>
      <c r="J485" s="95" t="str">
        <f t="shared" ca="1" si="22"/>
        <v>NA</v>
      </c>
    </row>
    <row r="486" spans="1:10" x14ac:dyDescent="0.2">
      <c r="A486" s="3">
        <v>485</v>
      </c>
      <c r="B486" s="73">
        <v>44667</v>
      </c>
      <c r="C486" s="42"/>
      <c r="D486" s="42" t="str">
        <f t="shared" ca="1" si="21"/>
        <v>NA</v>
      </c>
      <c r="E486" s="75" t="str">
        <f t="shared" ca="1" si="23"/>
        <v>NA</v>
      </c>
      <c r="F486" s="70"/>
      <c r="G486" s="72" t="str">
        <f ca="1">IF(B485&lt;TODAY(), AVERAGE(A$9:A486), "NA")</f>
        <v>NA</v>
      </c>
      <c r="H486" s="75" t="str">
        <f ca="1">IF(B485&lt;TODAY(), AVERAGE(E$9:E486), "NA")</f>
        <v>NA</v>
      </c>
      <c r="I486" s="82" t="str">
        <f ca="1">IF(B485&lt;TODAY(), (SUMPRODUCT(A$9:A486,E$9:E486) - G486*SUM(E$9:E486) - H486*SUM(A$9:A486) + (A486-7)*G486*H486)/(SUMPRODUCT(A$9:A486,A$9:A486) - 2*G486*SUM(A$9:A486) + (A486-7)*G486*G486), "NA")</f>
        <v>NA</v>
      </c>
      <c r="J486" s="95" t="str">
        <f t="shared" ca="1" si="22"/>
        <v>NA</v>
      </c>
    </row>
    <row r="487" spans="1:10" x14ac:dyDescent="0.2">
      <c r="A487" s="3">
        <v>486</v>
      </c>
      <c r="B487" s="73">
        <v>44668</v>
      </c>
      <c r="C487" s="42"/>
      <c r="D487" s="42" t="str">
        <f t="shared" ca="1" si="21"/>
        <v>NA</v>
      </c>
      <c r="E487" s="75" t="str">
        <f t="shared" ca="1" si="23"/>
        <v>NA</v>
      </c>
      <c r="F487" s="70"/>
      <c r="G487" s="72" t="str">
        <f ca="1">IF(B486&lt;TODAY(), AVERAGE(A$9:A487), "NA")</f>
        <v>NA</v>
      </c>
      <c r="H487" s="75" t="str">
        <f ca="1">IF(B486&lt;TODAY(), AVERAGE(E$9:E487), "NA")</f>
        <v>NA</v>
      </c>
      <c r="I487" s="82" t="str">
        <f ca="1">IF(B486&lt;TODAY(), (SUMPRODUCT(A$9:A487,E$9:E487) - G487*SUM(E$9:E487) - H487*SUM(A$9:A487) + (A487-7)*G487*H487)/(SUMPRODUCT(A$9:A487,A$9:A487) - 2*G487*SUM(A$9:A487) + (A487-7)*G487*G487), "NA")</f>
        <v>NA</v>
      </c>
      <c r="J487" s="95" t="str">
        <f t="shared" ca="1" si="22"/>
        <v>NA</v>
      </c>
    </row>
    <row r="488" spans="1:10" x14ac:dyDescent="0.2">
      <c r="A488" s="3">
        <v>487</v>
      </c>
      <c r="B488" s="73">
        <v>44669</v>
      </c>
      <c r="C488" s="42"/>
      <c r="D488" s="42" t="str">
        <f t="shared" ref="D488:D551" ca="1" si="24">IF(B488&lt;TODAY(), C488-C487, "NA")</f>
        <v>NA</v>
      </c>
      <c r="E488" s="75" t="str">
        <f t="shared" ca="1" si="23"/>
        <v>NA</v>
      </c>
      <c r="F488" s="70"/>
      <c r="G488" s="72" t="str">
        <f ca="1">IF(B487&lt;TODAY(), AVERAGE(A$9:A488), "NA")</f>
        <v>NA</v>
      </c>
      <c r="H488" s="75" t="str">
        <f ca="1">IF(B487&lt;TODAY(), AVERAGE(E$9:E488), "NA")</f>
        <v>NA</v>
      </c>
      <c r="I488" s="82" t="str">
        <f ca="1">IF(B487&lt;TODAY(), (SUMPRODUCT(A$9:A488,E$9:E488) - G488*SUM(E$9:E488) - H488*SUM(A$9:A488) + (A488-7)*G488*H488)/(SUMPRODUCT(A$9:A488,A$9:A488) - 2*G488*SUM(A$9:A488) + (A488-7)*G488*G488), "NA")</f>
        <v>NA</v>
      </c>
      <c r="J488" s="95" t="str">
        <f t="shared" ca="1" si="22"/>
        <v>NA</v>
      </c>
    </row>
    <row r="489" spans="1:10" x14ac:dyDescent="0.2">
      <c r="A489" s="3">
        <v>488</v>
      </c>
      <c r="B489" s="73">
        <v>44670</v>
      </c>
      <c r="C489" s="42"/>
      <c r="D489" s="42" t="str">
        <f t="shared" ca="1" si="24"/>
        <v>NA</v>
      </c>
      <c r="E489" s="75" t="str">
        <f t="shared" ca="1" si="23"/>
        <v>NA</v>
      </c>
      <c r="F489" s="70"/>
      <c r="G489" s="72" t="str">
        <f ca="1">IF(B488&lt;TODAY(), AVERAGE(A$9:A489), "NA")</f>
        <v>NA</v>
      </c>
      <c r="H489" s="75" t="str">
        <f ca="1">IF(B488&lt;TODAY(), AVERAGE(E$9:E489), "NA")</f>
        <v>NA</v>
      </c>
      <c r="I489" s="82" t="str">
        <f ca="1">IF(B488&lt;TODAY(), (SUMPRODUCT(A$9:A489,E$9:E489) - G489*SUM(E$9:E489) - H489*SUM(A$9:A489) + (A489-7)*G489*H489)/(SUMPRODUCT(A$9:A489,A$9:A489) - 2*G489*SUM(A$9:A489) + (A489-7)*G489*G489), "NA")</f>
        <v>NA</v>
      </c>
      <c r="J489" s="95" t="str">
        <f t="shared" ca="1" si="22"/>
        <v>NA</v>
      </c>
    </row>
    <row r="490" spans="1:10" x14ac:dyDescent="0.2">
      <c r="A490" s="3">
        <v>489</v>
      </c>
      <c r="B490" s="73">
        <v>44671</v>
      </c>
      <c r="C490" s="42"/>
      <c r="D490" s="42" t="str">
        <f t="shared" ca="1" si="24"/>
        <v>NA</v>
      </c>
      <c r="E490" s="75" t="str">
        <f t="shared" ca="1" si="23"/>
        <v>NA</v>
      </c>
      <c r="F490" s="70"/>
      <c r="G490" s="72" t="str">
        <f ca="1">IF(B489&lt;TODAY(), AVERAGE(A$9:A490), "NA")</f>
        <v>NA</v>
      </c>
      <c r="H490" s="75" t="str">
        <f ca="1">IF(B489&lt;TODAY(), AVERAGE(E$9:E490), "NA")</f>
        <v>NA</v>
      </c>
      <c r="I490" s="82" t="str">
        <f ca="1">IF(B489&lt;TODAY(), (SUMPRODUCT(A$9:A490,E$9:E490) - G490*SUM(E$9:E490) - H490*SUM(A$9:A490) + (A490-7)*G490*H490)/(SUMPRODUCT(A$9:A490,A$9:A490) - 2*G490*SUM(A$9:A490) + (A490-7)*G490*G490), "NA")</f>
        <v>NA</v>
      </c>
      <c r="J490" s="95" t="str">
        <f t="shared" ca="1" si="22"/>
        <v>NA</v>
      </c>
    </row>
    <row r="491" spans="1:10" x14ac:dyDescent="0.2">
      <c r="A491" s="3">
        <v>490</v>
      </c>
      <c r="B491" s="73">
        <v>44672</v>
      </c>
      <c r="C491" s="42"/>
      <c r="D491" s="42" t="str">
        <f t="shared" ca="1" si="24"/>
        <v>NA</v>
      </c>
      <c r="E491" s="75" t="str">
        <f t="shared" ca="1" si="23"/>
        <v>NA</v>
      </c>
      <c r="F491" s="70"/>
      <c r="G491" s="72" t="str">
        <f ca="1">IF(B490&lt;TODAY(), AVERAGE(A$9:A491), "NA")</f>
        <v>NA</v>
      </c>
      <c r="H491" s="75" t="str">
        <f ca="1">IF(B490&lt;TODAY(), AVERAGE(E$9:E491), "NA")</f>
        <v>NA</v>
      </c>
      <c r="I491" s="82" t="str">
        <f ca="1">IF(B490&lt;TODAY(), (SUMPRODUCT(A$9:A491,E$9:E491) - G491*SUM(E$9:E491) - H491*SUM(A$9:A491) + (A491-7)*G491*H491)/(SUMPRODUCT(A$9:A491,A$9:A491) - 2*G491*SUM(A$9:A491) + (A491-7)*G491*G491), "NA")</f>
        <v>NA</v>
      </c>
      <c r="J491" s="95" t="str">
        <f t="shared" ca="1" si="22"/>
        <v>NA</v>
      </c>
    </row>
    <row r="492" spans="1:10" x14ac:dyDescent="0.2">
      <c r="A492" s="3">
        <v>491</v>
      </c>
      <c r="B492" s="73">
        <v>44673</v>
      </c>
      <c r="C492" s="42"/>
      <c r="D492" s="42" t="str">
        <f t="shared" ca="1" si="24"/>
        <v>NA</v>
      </c>
      <c r="E492" s="75" t="str">
        <f t="shared" ca="1" si="23"/>
        <v>NA</v>
      </c>
      <c r="F492" s="70"/>
      <c r="G492" s="72" t="str">
        <f ca="1">IF(B491&lt;TODAY(), AVERAGE(A$9:A492), "NA")</f>
        <v>NA</v>
      </c>
      <c r="H492" s="75" t="str">
        <f ca="1">IF(B491&lt;TODAY(), AVERAGE(E$9:E492), "NA")</f>
        <v>NA</v>
      </c>
      <c r="I492" s="82" t="str">
        <f ca="1">IF(B491&lt;TODAY(), (SUMPRODUCT(A$9:A492,E$9:E492) - G492*SUM(E$9:E492) - H492*SUM(A$9:A492) + (A492-7)*G492*H492)/(SUMPRODUCT(A$9:A492,A$9:A492) - 2*G492*SUM(A$9:A492) + (A492-7)*G492*G492), "NA")</f>
        <v>NA</v>
      </c>
      <c r="J492" s="95" t="str">
        <f t="shared" ca="1" si="22"/>
        <v>NA</v>
      </c>
    </row>
    <row r="493" spans="1:10" x14ac:dyDescent="0.2">
      <c r="A493" s="3">
        <v>492</v>
      </c>
      <c r="B493" s="73">
        <v>44674</v>
      </c>
      <c r="C493" s="42"/>
      <c r="D493" s="42" t="str">
        <f t="shared" ca="1" si="24"/>
        <v>NA</v>
      </c>
      <c r="E493" s="75" t="str">
        <f t="shared" ca="1" si="23"/>
        <v>NA</v>
      </c>
      <c r="F493" s="70"/>
      <c r="G493" s="72" t="str">
        <f ca="1">IF(B492&lt;TODAY(), AVERAGE(A$9:A493), "NA")</f>
        <v>NA</v>
      </c>
      <c r="H493" s="75" t="str">
        <f ca="1">IF(B492&lt;TODAY(), AVERAGE(E$9:E493), "NA")</f>
        <v>NA</v>
      </c>
      <c r="I493" s="82" t="str">
        <f ca="1">IF(B492&lt;TODAY(), (SUMPRODUCT(A$9:A493,E$9:E493) - G493*SUM(E$9:E493) - H493*SUM(A$9:A493) + (A493-7)*G493*H493)/(SUMPRODUCT(A$9:A493,A$9:A493) - 2*G493*SUM(A$9:A493) + (A493-7)*G493*G493), "NA")</f>
        <v>NA</v>
      </c>
      <c r="J493" s="95" t="str">
        <f t="shared" ca="1" si="22"/>
        <v>NA</v>
      </c>
    </row>
    <row r="494" spans="1:10" x14ac:dyDescent="0.2">
      <c r="A494" s="3">
        <v>493</v>
      </c>
      <c r="B494" s="73">
        <v>44675</v>
      </c>
      <c r="C494" s="42"/>
      <c r="D494" s="42" t="str">
        <f t="shared" ca="1" si="24"/>
        <v>NA</v>
      </c>
      <c r="E494" s="75" t="str">
        <f t="shared" ca="1" si="23"/>
        <v>NA</v>
      </c>
      <c r="F494" s="70"/>
      <c r="G494" s="72" t="str">
        <f ca="1">IF(B493&lt;TODAY(), AVERAGE(A$9:A494), "NA")</f>
        <v>NA</v>
      </c>
      <c r="H494" s="75" t="str">
        <f ca="1">IF(B493&lt;TODAY(), AVERAGE(E$9:E494), "NA")</f>
        <v>NA</v>
      </c>
      <c r="I494" s="82" t="str">
        <f ca="1">IF(B493&lt;TODAY(), (SUMPRODUCT(A$9:A494,E$9:E494) - G494*SUM(E$9:E494) - H494*SUM(A$9:A494) + (A494-7)*G494*H494)/(SUMPRODUCT(A$9:A494,A$9:A494) - 2*G494*SUM(A$9:A494) + (A494-7)*G494*G494), "NA")</f>
        <v>NA</v>
      </c>
      <c r="J494" s="95" t="str">
        <f t="shared" ca="1" si="22"/>
        <v>NA</v>
      </c>
    </row>
    <row r="495" spans="1:10" x14ac:dyDescent="0.2">
      <c r="A495" s="3">
        <v>494</v>
      </c>
      <c r="B495" s="73">
        <v>44676</v>
      </c>
      <c r="C495" s="42"/>
      <c r="D495" s="42" t="str">
        <f t="shared" ca="1" si="24"/>
        <v>NA</v>
      </c>
      <c r="E495" s="75" t="str">
        <f t="shared" ca="1" si="23"/>
        <v>NA</v>
      </c>
      <c r="F495" s="70"/>
      <c r="G495" s="72" t="str">
        <f ca="1">IF(B494&lt;TODAY(), AVERAGE(A$9:A495), "NA")</f>
        <v>NA</v>
      </c>
      <c r="H495" s="75" t="str">
        <f ca="1">IF(B494&lt;TODAY(), AVERAGE(E$9:E495), "NA")</f>
        <v>NA</v>
      </c>
      <c r="I495" s="82" t="str">
        <f ca="1">IF(B494&lt;TODAY(), (SUMPRODUCT(A$9:A495,E$9:E495) - G495*SUM(E$9:E495) - H495*SUM(A$9:A495) + (A495-7)*G495*H495)/(SUMPRODUCT(A$9:A495,A$9:A495) - 2*G495*SUM(A$9:A495) + (A495-7)*G495*G495), "NA")</f>
        <v>NA</v>
      </c>
      <c r="J495" s="95" t="str">
        <f t="shared" ca="1" si="22"/>
        <v>NA</v>
      </c>
    </row>
    <row r="496" spans="1:10" x14ac:dyDescent="0.2">
      <c r="A496" s="3">
        <v>495</v>
      </c>
      <c r="B496" s="73">
        <v>44677</v>
      </c>
      <c r="C496" s="42"/>
      <c r="D496" s="42" t="str">
        <f t="shared" ca="1" si="24"/>
        <v>NA</v>
      </c>
      <c r="E496" s="75" t="str">
        <f t="shared" ca="1" si="23"/>
        <v>NA</v>
      </c>
      <c r="F496" s="70"/>
      <c r="G496" s="72" t="str">
        <f ca="1">IF(B495&lt;TODAY(), AVERAGE(A$9:A496), "NA")</f>
        <v>NA</v>
      </c>
      <c r="H496" s="75" t="str">
        <f ca="1">IF(B495&lt;TODAY(), AVERAGE(E$9:E496), "NA")</f>
        <v>NA</v>
      </c>
      <c r="I496" s="82" t="str">
        <f ca="1">IF(B495&lt;TODAY(), (SUMPRODUCT(A$9:A496,E$9:E496) - G496*SUM(E$9:E496) - H496*SUM(A$9:A496) + (A496-7)*G496*H496)/(SUMPRODUCT(A$9:A496,A$9:A496) - 2*G496*SUM(A$9:A496) + (A496-7)*G496*G496), "NA")</f>
        <v>NA</v>
      </c>
      <c r="J496" s="95" t="str">
        <f t="shared" ca="1" si="22"/>
        <v>NA</v>
      </c>
    </row>
    <row r="497" spans="1:10" x14ac:dyDescent="0.2">
      <c r="A497" s="3">
        <v>496</v>
      </c>
      <c r="B497" s="73">
        <v>44678</v>
      </c>
      <c r="C497" s="42"/>
      <c r="D497" s="42" t="str">
        <f t="shared" ca="1" si="24"/>
        <v>NA</v>
      </c>
      <c r="E497" s="75" t="str">
        <f t="shared" ca="1" si="23"/>
        <v>NA</v>
      </c>
      <c r="F497" s="70"/>
      <c r="G497" s="72" t="str">
        <f ca="1">IF(B496&lt;TODAY(), AVERAGE(A$9:A497), "NA")</f>
        <v>NA</v>
      </c>
      <c r="H497" s="75" t="str">
        <f ca="1">IF(B496&lt;TODAY(), AVERAGE(E$9:E497), "NA")</f>
        <v>NA</v>
      </c>
      <c r="I497" s="82" t="str">
        <f ca="1">IF(B496&lt;TODAY(), (SUMPRODUCT(A$9:A497,E$9:E497) - G497*SUM(E$9:E497) - H497*SUM(A$9:A497) + (A497-7)*G497*H497)/(SUMPRODUCT(A$9:A497,A$9:A497) - 2*G497*SUM(A$9:A497) + (A497-7)*G497*G497), "NA")</f>
        <v>NA</v>
      </c>
      <c r="J497" s="95" t="str">
        <f t="shared" ca="1" si="22"/>
        <v>NA</v>
      </c>
    </row>
    <row r="498" spans="1:10" x14ac:dyDescent="0.2">
      <c r="A498" s="3">
        <v>497</v>
      </c>
      <c r="B498" s="73">
        <v>44679</v>
      </c>
      <c r="C498" s="42"/>
      <c r="D498" s="42" t="str">
        <f t="shared" ca="1" si="24"/>
        <v>NA</v>
      </c>
      <c r="E498" s="75" t="str">
        <f t="shared" ca="1" si="23"/>
        <v>NA</v>
      </c>
      <c r="F498" s="70"/>
      <c r="G498" s="72" t="str">
        <f ca="1">IF(B497&lt;TODAY(), AVERAGE(A$9:A498), "NA")</f>
        <v>NA</v>
      </c>
      <c r="H498" s="75" t="str">
        <f ca="1">IF(B497&lt;TODAY(), AVERAGE(E$9:E498), "NA")</f>
        <v>NA</v>
      </c>
      <c r="I498" s="82" t="str">
        <f ca="1">IF(B497&lt;TODAY(), (SUMPRODUCT(A$9:A498,E$9:E498) - G498*SUM(E$9:E498) - H498*SUM(A$9:A498) + (A498-7)*G498*H498)/(SUMPRODUCT(A$9:A498,A$9:A498) - 2*G498*SUM(A$9:A498) + (A498-7)*G498*G498), "NA")</f>
        <v>NA</v>
      </c>
      <c r="J498" s="95" t="str">
        <f t="shared" ca="1" si="22"/>
        <v>NA</v>
      </c>
    </row>
    <row r="499" spans="1:10" x14ac:dyDescent="0.2">
      <c r="A499" s="3">
        <v>498</v>
      </c>
      <c r="B499" s="73">
        <v>44680</v>
      </c>
      <c r="C499" s="42"/>
      <c r="D499" s="42" t="str">
        <f t="shared" ca="1" si="24"/>
        <v>NA</v>
      </c>
      <c r="E499" s="75" t="str">
        <f t="shared" ca="1" si="23"/>
        <v>NA</v>
      </c>
      <c r="F499" s="70"/>
      <c r="G499" s="72" t="str">
        <f ca="1">IF(B498&lt;TODAY(), AVERAGE(A$9:A499), "NA")</f>
        <v>NA</v>
      </c>
      <c r="H499" s="75" t="str">
        <f ca="1">IF(B498&lt;TODAY(), AVERAGE(E$9:E499), "NA")</f>
        <v>NA</v>
      </c>
      <c r="I499" s="82" t="str">
        <f ca="1">IF(B498&lt;TODAY(), (SUMPRODUCT(A$9:A499,E$9:E499) - G499*SUM(E$9:E499) - H499*SUM(A$9:A499) + (A499-7)*G499*H499)/(SUMPRODUCT(A$9:A499,A$9:A499) - 2*G499*SUM(A$9:A499) + (A499-7)*G499*G499), "NA")</f>
        <v>NA</v>
      </c>
      <c r="J499" s="95" t="str">
        <f t="shared" ca="1" si="22"/>
        <v>NA</v>
      </c>
    </row>
    <row r="500" spans="1:10" x14ac:dyDescent="0.2">
      <c r="A500" s="3">
        <v>499</v>
      </c>
      <c r="B500" s="73">
        <v>44681</v>
      </c>
      <c r="C500" s="42"/>
      <c r="D500" s="42" t="str">
        <f t="shared" ca="1" si="24"/>
        <v>NA</v>
      </c>
      <c r="E500" s="75" t="str">
        <f t="shared" ca="1" si="23"/>
        <v>NA</v>
      </c>
      <c r="F500" s="70"/>
      <c r="G500" s="72" t="str">
        <f ca="1">IF(B499&lt;TODAY(), AVERAGE(A$9:A500), "NA")</f>
        <v>NA</v>
      </c>
      <c r="H500" s="75" t="str">
        <f ca="1">IF(B499&lt;TODAY(), AVERAGE(E$9:E500), "NA")</f>
        <v>NA</v>
      </c>
      <c r="I500" s="82" t="str">
        <f ca="1">IF(B499&lt;TODAY(), (SUMPRODUCT(A$9:A500,E$9:E500) - G500*SUM(E$9:E500) - H500*SUM(A$9:A500) + (A500-7)*G500*H500)/(SUMPRODUCT(A$9:A500,A$9:A500) - 2*G500*SUM(A$9:A500) + (A500-7)*G500*G500), "NA")</f>
        <v>NA</v>
      </c>
      <c r="J500" s="95" t="str">
        <f t="shared" ca="1" si="22"/>
        <v>NA</v>
      </c>
    </row>
    <row r="501" spans="1:10" x14ac:dyDescent="0.2">
      <c r="A501" s="3">
        <v>500</v>
      </c>
      <c r="B501" s="73">
        <v>44682</v>
      </c>
      <c r="C501" s="42"/>
      <c r="D501" s="42" t="str">
        <f t="shared" ca="1" si="24"/>
        <v>NA</v>
      </c>
      <c r="E501" s="75" t="str">
        <f t="shared" ca="1" si="23"/>
        <v>NA</v>
      </c>
      <c r="F501" s="70"/>
      <c r="G501" s="72" t="str">
        <f ca="1">IF(B500&lt;TODAY(), AVERAGE(A$9:A501), "NA")</f>
        <v>NA</v>
      </c>
      <c r="H501" s="75" t="str">
        <f ca="1">IF(B500&lt;TODAY(), AVERAGE(E$9:E501), "NA")</f>
        <v>NA</v>
      </c>
      <c r="I501" s="82" t="str">
        <f ca="1">IF(B500&lt;TODAY(), (SUMPRODUCT(A$9:A501,E$9:E501) - G501*SUM(E$9:E501) - H501*SUM(A$9:A501) + (A501-7)*G501*H501)/(SUMPRODUCT(A$9:A501,A$9:A501) - 2*G501*SUM(A$9:A501) + (A501-7)*G501*G501), "NA")</f>
        <v>NA</v>
      </c>
      <c r="J501" s="95" t="str">
        <f t="shared" ca="1" si="22"/>
        <v>NA</v>
      </c>
    </row>
    <row r="502" spans="1:10" x14ac:dyDescent="0.2">
      <c r="A502" s="3">
        <v>501</v>
      </c>
      <c r="B502" s="73">
        <v>44683</v>
      </c>
      <c r="C502" s="42"/>
      <c r="D502" s="42" t="str">
        <f t="shared" ca="1" si="24"/>
        <v>NA</v>
      </c>
      <c r="E502" s="75" t="str">
        <f t="shared" ca="1" si="23"/>
        <v>NA</v>
      </c>
      <c r="F502" s="70"/>
      <c r="G502" s="72" t="str">
        <f ca="1">IF(B501&lt;TODAY(), AVERAGE(A$9:A502), "NA")</f>
        <v>NA</v>
      </c>
      <c r="H502" s="75" t="str">
        <f ca="1">IF(B501&lt;TODAY(), AVERAGE(E$9:E502), "NA")</f>
        <v>NA</v>
      </c>
      <c r="I502" s="82" t="str">
        <f ca="1">IF(B501&lt;TODAY(), (SUMPRODUCT(A$9:A502,E$9:E502) - G502*SUM(E$9:E502) - H502*SUM(A$9:A502) + (A502-7)*G502*H502)/(SUMPRODUCT(A$9:A502,A$9:A502) - 2*G502*SUM(A$9:A502) + (A502-7)*G502*G502), "NA")</f>
        <v>NA</v>
      </c>
      <c r="J502" s="95" t="str">
        <f t="shared" ca="1" si="22"/>
        <v>NA</v>
      </c>
    </row>
    <row r="503" spans="1:10" x14ac:dyDescent="0.2">
      <c r="A503" s="3">
        <v>502</v>
      </c>
      <c r="B503" s="73">
        <v>44684</v>
      </c>
      <c r="C503" s="42"/>
      <c r="D503" s="42" t="str">
        <f t="shared" ca="1" si="24"/>
        <v>NA</v>
      </c>
      <c r="E503" s="75" t="str">
        <f t="shared" ca="1" si="23"/>
        <v>NA</v>
      </c>
      <c r="F503" s="70"/>
      <c r="G503" s="72" t="str">
        <f ca="1">IF(B502&lt;TODAY(), AVERAGE(A$9:A503), "NA")</f>
        <v>NA</v>
      </c>
      <c r="H503" s="75" t="str">
        <f ca="1">IF(B502&lt;TODAY(), AVERAGE(E$9:E503), "NA")</f>
        <v>NA</v>
      </c>
      <c r="I503" s="82" t="str">
        <f ca="1">IF(B502&lt;TODAY(), (SUMPRODUCT(A$9:A503,E$9:E503) - G503*SUM(E$9:E503) - H503*SUM(A$9:A503) + (A503-7)*G503*H503)/(SUMPRODUCT(A$9:A503,A$9:A503) - 2*G503*SUM(A$9:A503) + (A503-7)*G503*G503), "NA")</f>
        <v>NA</v>
      </c>
      <c r="J503" s="95" t="str">
        <f t="shared" ca="1" si="22"/>
        <v>NA</v>
      </c>
    </row>
    <row r="504" spans="1:10" x14ac:dyDescent="0.2">
      <c r="A504" s="3">
        <v>503</v>
      </c>
      <c r="B504" s="73">
        <v>44685</v>
      </c>
      <c r="C504" s="42"/>
      <c r="D504" s="42" t="str">
        <f t="shared" ca="1" si="24"/>
        <v>NA</v>
      </c>
      <c r="E504" s="75" t="str">
        <f t="shared" ca="1" si="23"/>
        <v>NA</v>
      </c>
      <c r="F504" s="70"/>
      <c r="G504" s="72" t="str">
        <f ca="1">IF(B503&lt;TODAY(), AVERAGE(A$9:A504), "NA")</f>
        <v>NA</v>
      </c>
      <c r="H504" s="75" t="str">
        <f ca="1">IF(B503&lt;TODAY(), AVERAGE(E$9:E504), "NA")</f>
        <v>NA</v>
      </c>
      <c r="I504" s="82" t="str">
        <f ca="1">IF(B503&lt;TODAY(), (SUMPRODUCT(A$9:A504,E$9:E504) - G504*SUM(E$9:E504) - H504*SUM(A$9:A504) + (A504-7)*G504*H504)/(SUMPRODUCT(A$9:A504,A$9:A504) - 2*G504*SUM(A$9:A504) + (A504-7)*G504*G504), "NA")</f>
        <v>NA</v>
      </c>
      <c r="J504" s="95" t="str">
        <f t="shared" ca="1" si="22"/>
        <v>NA</v>
      </c>
    </row>
    <row r="505" spans="1:10" x14ac:dyDescent="0.2">
      <c r="A505" s="3">
        <v>504</v>
      </c>
      <c r="B505" s="73">
        <v>44686</v>
      </c>
      <c r="C505" s="42"/>
      <c r="D505" s="42" t="str">
        <f t="shared" ca="1" si="24"/>
        <v>NA</v>
      </c>
      <c r="E505" s="75" t="str">
        <f t="shared" ca="1" si="23"/>
        <v>NA</v>
      </c>
      <c r="F505" s="70"/>
      <c r="G505" s="72" t="str">
        <f ca="1">IF(B504&lt;TODAY(), AVERAGE(A$9:A505), "NA")</f>
        <v>NA</v>
      </c>
      <c r="H505" s="75" t="str">
        <f ca="1">IF(B504&lt;TODAY(), AVERAGE(E$9:E505), "NA")</f>
        <v>NA</v>
      </c>
      <c r="I505" s="82" t="str">
        <f ca="1">IF(B504&lt;TODAY(), (SUMPRODUCT(A$9:A505,E$9:E505) - G505*SUM(E$9:E505) - H505*SUM(A$9:A505) + (A505-7)*G505*H505)/(SUMPRODUCT(A$9:A505,A$9:A505) - 2*G505*SUM(A$9:A505) + (A505-7)*G505*G505), "NA")</f>
        <v>NA</v>
      </c>
      <c r="J505" s="95" t="str">
        <f t="shared" ca="1" si="22"/>
        <v>NA</v>
      </c>
    </row>
    <row r="506" spans="1:10" x14ac:dyDescent="0.2">
      <c r="A506" s="3">
        <v>505</v>
      </c>
      <c r="B506" s="73">
        <v>44687</v>
      </c>
      <c r="C506" s="42"/>
      <c r="D506" s="42" t="str">
        <f t="shared" ca="1" si="24"/>
        <v>NA</v>
      </c>
      <c r="E506" s="75" t="str">
        <f t="shared" ca="1" si="23"/>
        <v>NA</v>
      </c>
      <c r="F506" s="70"/>
      <c r="G506" s="72" t="str">
        <f ca="1">IF(B505&lt;TODAY(), AVERAGE(A$9:A506), "NA")</f>
        <v>NA</v>
      </c>
      <c r="H506" s="75" t="str">
        <f ca="1">IF(B505&lt;TODAY(), AVERAGE(E$9:E506), "NA")</f>
        <v>NA</v>
      </c>
      <c r="I506" s="82" t="str">
        <f ca="1">IF(B505&lt;TODAY(), (SUMPRODUCT(A$9:A506,E$9:E506) - G506*SUM(E$9:E506) - H506*SUM(A$9:A506) + (A506-7)*G506*H506)/(SUMPRODUCT(A$9:A506,A$9:A506) - 2*G506*SUM(A$9:A506) + (A506-7)*G506*G506), "NA")</f>
        <v>NA</v>
      </c>
      <c r="J506" s="95" t="str">
        <f t="shared" ca="1" si="22"/>
        <v>NA</v>
      </c>
    </row>
    <row r="507" spans="1:10" x14ac:dyDescent="0.2">
      <c r="A507" s="3">
        <v>506</v>
      </c>
      <c r="B507" s="73">
        <v>44688</v>
      </c>
      <c r="C507" s="42"/>
      <c r="D507" s="42" t="str">
        <f t="shared" ca="1" si="24"/>
        <v>NA</v>
      </c>
      <c r="E507" s="75" t="str">
        <f t="shared" ca="1" si="23"/>
        <v>NA</v>
      </c>
      <c r="F507" s="70"/>
      <c r="G507" s="72" t="str">
        <f ca="1">IF(B506&lt;TODAY(), AVERAGE(A$9:A507), "NA")</f>
        <v>NA</v>
      </c>
      <c r="H507" s="75" t="str">
        <f ca="1">IF(B506&lt;TODAY(), AVERAGE(E$9:E507), "NA")</f>
        <v>NA</v>
      </c>
      <c r="I507" s="82" t="str">
        <f ca="1">IF(B506&lt;TODAY(), (SUMPRODUCT(A$9:A507,E$9:E507) - G507*SUM(E$9:E507) - H507*SUM(A$9:A507) + (A507-7)*G507*H507)/(SUMPRODUCT(A$9:A507,A$9:A507) - 2*G507*SUM(A$9:A507) + (A507-7)*G507*G507), "NA")</f>
        <v>NA</v>
      </c>
      <c r="J507" s="95" t="str">
        <f t="shared" ca="1" si="22"/>
        <v>NA</v>
      </c>
    </row>
    <row r="508" spans="1:10" x14ac:dyDescent="0.2">
      <c r="A508" s="3">
        <v>507</v>
      </c>
      <c r="B508" s="73">
        <v>44689</v>
      </c>
      <c r="C508" s="42"/>
      <c r="D508" s="42" t="str">
        <f t="shared" ca="1" si="24"/>
        <v>NA</v>
      </c>
      <c r="E508" s="75" t="str">
        <f t="shared" ca="1" si="23"/>
        <v>NA</v>
      </c>
      <c r="F508" s="70"/>
      <c r="G508" s="72" t="str">
        <f ca="1">IF(B507&lt;TODAY(), AVERAGE(A$9:A508), "NA")</f>
        <v>NA</v>
      </c>
      <c r="H508" s="75" t="str">
        <f ca="1">IF(B507&lt;TODAY(), AVERAGE(E$9:E508), "NA")</f>
        <v>NA</v>
      </c>
      <c r="I508" s="82" t="str">
        <f ca="1">IF(B507&lt;TODAY(), (SUMPRODUCT(A$9:A508,E$9:E508) - G508*SUM(E$9:E508) - H508*SUM(A$9:A508) + (A508-7)*G508*H508)/(SUMPRODUCT(A$9:A508,A$9:A508) - 2*G508*SUM(A$9:A508) + (A508-7)*G508*G508), "NA")</f>
        <v>NA</v>
      </c>
      <c r="J508" s="95" t="str">
        <f t="shared" ca="1" si="22"/>
        <v>NA</v>
      </c>
    </row>
    <row r="509" spans="1:10" x14ac:dyDescent="0.2">
      <c r="A509" s="3">
        <v>508</v>
      </c>
      <c r="B509" s="73">
        <v>44690</v>
      </c>
      <c r="C509" s="42"/>
      <c r="D509" s="42" t="str">
        <f t="shared" ca="1" si="24"/>
        <v>NA</v>
      </c>
      <c r="E509" s="75" t="str">
        <f t="shared" ca="1" si="23"/>
        <v>NA</v>
      </c>
      <c r="F509" s="70"/>
      <c r="G509" s="72" t="str">
        <f ca="1">IF(B508&lt;TODAY(), AVERAGE(A$9:A509), "NA")</f>
        <v>NA</v>
      </c>
      <c r="H509" s="75" t="str">
        <f ca="1">IF(B508&lt;TODAY(), AVERAGE(E$9:E509), "NA")</f>
        <v>NA</v>
      </c>
      <c r="I509" s="82" t="str">
        <f ca="1">IF(B508&lt;TODAY(), (SUMPRODUCT(A$9:A509,E$9:E509) - G509*SUM(E$9:E509) - H509*SUM(A$9:A509) + (A509-7)*G509*H509)/(SUMPRODUCT(A$9:A509,A$9:A509) - 2*G509*SUM(A$9:A509) + (A509-7)*G509*G509), "NA")</f>
        <v>NA</v>
      </c>
      <c r="J509" s="95" t="str">
        <f t="shared" ca="1" si="22"/>
        <v>NA</v>
      </c>
    </row>
    <row r="510" spans="1:10" x14ac:dyDescent="0.2">
      <c r="A510" s="3">
        <v>509</v>
      </c>
      <c r="B510" s="73">
        <v>44691</v>
      </c>
      <c r="C510" s="42"/>
      <c r="D510" s="42" t="str">
        <f t="shared" ca="1" si="24"/>
        <v>NA</v>
      </c>
      <c r="E510" s="75" t="str">
        <f t="shared" ca="1" si="23"/>
        <v>NA</v>
      </c>
      <c r="F510" s="70"/>
      <c r="G510" s="72" t="str">
        <f ca="1">IF(B509&lt;TODAY(), AVERAGE(A$9:A510), "NA")</f>
        <v>NA</v>
      </c>
      <c r="H510" s="75" t="str">
        <f ca="1">IF(B509&lt;TODAY(), AVERAGE(E$9:E510), "NA")</f>
        <v>NA</v>
      </c>
      <c r="I510" s="82" t="str">
        <f ca="1">IF(B509&lt;TODAY(), (SUMPRODUCT(A$9:A510,E$9:E510) - G510*SUM(E$9:E510) - H510*SUM(A$9:A510) + (A510-7)*G510*H510)/(SUMPRODUCT(A$9:A510,A$9:A510) - 2*G510*SUM(A$9:A510) + (A510-7)*G510*G510), "NA")</f>
        <v>NA</v>
      </c>
      <c r="J510" s="95" t="str">
        <f t="shared" ca="1" si="22"/>
        <v>NA</v>
      </c>
    </row>
    <row r="511" spans="1:10" x14ac:dyDescent="0.2">
      <c r="A511" s="3">
        <v>510</v>
      </c>
      <c r="B511" s="73">
        <v>44692</v>
      </c>
      <c r="C511" s="42"/>
      <c r="D511" s="42" t="str">
        <f t="shared" ca="1" si="24"/>
        <v>NA</v>
      </c>
      <c r="E511" s="75" t="str">
        <f t="shared" ca="1" si="23"/>
        <v>NA</v>
      </c>
      <c r="F511" s="70"/>
      <c r="G511" s="72" t="str">
        <f ca="1">IF(B510&lt;TODAY(), AVERAGE(A$9:A511), "NA")</f>
        <v>NA</v>
      </c>
      <c r="H511" s="75" t="str">
        <f ca="1">IF(B510&lt;TODAY(), AVERAGE(E$9:E511), "NA")</f>
        <v>NA</v>
      </c>
      <c r="I511" s="82" t="str">
        <f ca="1">IF(B510&lt;TODAY(), (SUMPRODUCT(A$9:A511,E$9:E511) - G511*SUM(E$9:E511) - H511*SUM(A$9:A511) + (A511-7)*G511*H511)/(SUMPRODUCT(A$9:A511,A$9:A511) - 2*G511*SUM(A$9:A511) + (A511-7)*G511*G511), "NA")</f>
        <v>NA</v>
      </c>
      <c r="J511" s="95" t="str">
        <f t="shared" ca="1" si="22"/>
        <v>NA</v>
      </c>
    </row>
    <row r="512" spans="1:10" x14ac:dyDescent="0.2">
      <c r="A512" s="3">
        <v>511</v>
      </c>
      <c r="B512" s="73">
        <v>44693</v>
      </c>
      <c r="C512" s="42"/>
      <c r="D512" s="42" t="str">
        <f t="shared" ca="1" si="24"/>
        <v>NA</v>
      </c>
      <c r="E512" s="75" t="str">
        <f t="shared" ca="1" si="23"/>
        <v>NA</v>
      </c>
      <c r="F512" s="70"/>
      <c r="G512" s="72" t="str">
        <f ca="1">IF(B511&lt;TODAY(), AVERAGE(A$9:A512), "NA")</f>
        <v>NA</v>
      </c>
      <c r="H512" s="75" t="str">
        <f ca="1">IF(B511&lt;TODAY(), AVERAGE(E$9:E512), "NA")</f>
        <v>NA</v>
      </c>
      <c r="I512" s="82" t="str">
        <f ca="1">IF(B511&lt;TODAY(), (SUMPRODUCT(A$9:A512,E$9:E512) - G512*SUM(E$9:E512) - H512*SUM(A$9:A512) + (A512-7)*G512*H512)/(SUMPRODUCT(A$9:A512,A$9:A512) - 2*G512*SUM(A$9:A512) + (A512-7)*G512*G512), "NA")</f>
        <v>NA</v>
      </c>
      <c r="J512" s="95" t="str">
        <f t="shared" ca="1" si="22"/>
        <v>NA</v>
      </c>
    </row>
    <row r="513" spans="1:10" x14ac:dyDescent="0.2">
      <c r="A513" s="3">
        <v>512</v>
      </c>
      <c r="B513" s="73">
        <v>44694</v>
      </c>
      <c r="C513" s="42"/>
      <c r="D513" s="42" t="str">
        <f t="shared" ca="1" si="24"/>
        <v>NA</v>
      </c>
      <c r="E513" s="75" t="str">
        <f t="shared" ca="1" si="23"/>
        <v>NA</v>
      </c>
      <c r="F513" s="70"/>
      <c r="G513" s="72" t="str">
        <f ca="1">IF(B512&lt;TODAY(), AVERAGE(A$9:A513), "NA")</f>
        <v>NA</v>
      </c>
      <c r="H513" s="75" t="str">
        <f ca="1">IF(B512&lt;TODAY(), AVERAGE(E$9:E513), "NA")</f>
        <v>NA</v>
      </c>
      <c r="I513" s="82" t="str">
        <f ca="1">IF(B512&lt;TODAY(), (SUMPRODUCT(A$9:A513,E$9:E513) - G513*SUM(E$9:E513) - H513*SUM(A$9:A513) + (A513-7)*G513*H513)/(SUMPRODUCT(A$9:A513,A$9:A513) - 2*G513*SUM(A$9:A513) + (A513-7)*G513*G513), "NA")</f>
        <v>NA</v>
      </c>
      <c r="J513" s="95" t="str">
        <f t="shared" ca="1" si="22"/>
        <v>NA</v>
      </c>
    </row>
    <row r="514" spans="1:10" x14ac:dyDescent="0.2">
      <c r="A514" s="3">
        <v>513</v>
      </c>
      <c r="B514" s="73">
        <v>44695</v>
      </c>
      <c r="C514" s="42"/>
      <c r="D514" s="42" t="str">
        <f t="shared" ca="1" si="24"/>
        <v>NA</v>
      </c>
      <c r="E514" s="75" t="str">
        <f t="shared" ca="1" si="23"/>
        <v>NA</v>
      </c>
      <c r="F514" s="70"/>
      <c r="G514" s="72" t="str">
        <f ca="1">IF(B513&lt;TODAY(), AVERAGE(A$9:A514), "NA")</f>
        <v>NA</v>
      </c>
      <c r="H514" s="75" t="str">
        <f ca="1">IF(B513&lt;TODAY(), AVERAGE(E$9:E514), "NA")</f>
        <v>NA</v>
      </c>
      <c r="I514" s="82" t="str">
        <f ca="1">IF(B513&lt;TODAY(), (SUMPRODUCT(A$9:A514,E$9:E514) - G514*SUM(E$9:E514) - H514*SUM(A$9:A514) + (A514-7)*G514*H514)/(SUMPRODUCT(A$9:A514,A$9:A514) - 2*G514*SUM(A$9:A514) + (A514-7)*G514*G514), "NA")</f>
        <v>NA</v>
      </c>
      <c r="J514" s="95" t="str">
        <f t="shared" ca="1" si="22"/>
        <v>NA</v>
      </c>
    </row>
    <row r="515" spans="1:10" x14ac:dyDescent="0.2">
      <c r="A515" s="3">
        <v>514</v>
      </c>
      <c r="B515" s="73">
        <v>44696</v>
      </c>
      <c r="C515" s="42"/>
      <c r="D515" s="42" t="str">
        <f t="shared" ca="1" si="24"/>
        <v>NA</v>
      </c>
      <c r="E515" s="75" t="str">
        <f t="shared" ca="1" si="23"/>
        <v>NA</v>
      </c>
      <c r="F515" s="70"/>
      <c r="G515" s="72" t="str">
        <f ca="1">IF(B514&lt;TODAY(), AVERAGE(A$9:A515), "NA")</f>
        <v>NA</v>
      </c>
      <c r="H515" s="75" t="str">
        <f ca="1">IF(B514&lt;TODAY(), AVERAGE(E$9:E515), "NA")</f>
        <v>NA</v>
      </c>
      <c r="I515" s="82" t="str">
        <f ca="1">IF(B514&lt;TODAY(), (SUMPRODUCT(A$9:A515,E$9:E515) - G515*SUM(E$9:E515) - H515*SUM(A$9:A515) + (A515-7)*G515*H515)/(SUMPRODUCT(A$9:A515,A$9:A515) - 2*G515*SUM(A$9:A515) + (A515-7)*G515*G515), "NA")</f>
        <v>NA</v>
      </c>
      <c r="J515" s="95" t="str">
        <f t="shared" ca="1" si="22"/>
        <v>NA</v>
      </c>
    </row>
    <row r="516" spans="1:10" x14ac:dyDescent="0.2">
      <c r="A516" s="3">
        <v>515</v>
      </c>
      <c r="B516" s="73">
        <v>44697</v>
      </c>
      <c r="C516" s="42"/>
      <c r="D516" s="42" t="str">
        <f t="shared" ca="1" si="24"/>
        <v>NA</v>
      </c>
      <c r="E516" s="75" t="str">
        <f t="shared" ca="1" si="23"/>
        <v>NA</v>
      </c>
      <c r="F516" s="70"/>
      <c r="G516" s="72" t="str">
        <f ca="1">IF(B515&lt;TODAY(), AVERAGE(A$9:A516), "NA")</f>
        <v>NA</v>
      </c>
      <c r="H516" s="75" t="str">
        <f ca="1">IF(B515&lt;TODAY(), AVERAGE(E$9:E516), "NA")</f>
        <v>NA</v>
      </c>
      <c r="I516" s="82" t="str">
        <f ca="1">IF(B515&lt;TODAY(), (SUMPRODUCT(A$9:A516,E$9:E516) - G516*SUM(E$9:E516) - H516*SUM(A$9:A516) + (A516-7)*G516*H516)/(SUMPRODUCT(A$9:A516,A$9:A516) - 2*G516*SUM(A$9:A516) + (A516-7)*G516*G516), "NA")</f>
        <v>NA</v>
      </c>
      <c r="J516" s="95" t="str">
        <f t="shared" ref="J516:J579" ca="1" si="25">IF(B515&lt;TODAY(), H516-I516*G516, "NA")</f>
        <v>NA</v>
      </c>
    </row>
    <row r="517" spans="1:10" x14ac:dyDescent="0.2">
      <c r="A517" s="3">
        <v>516</v>
      </c>
      <c r="B517" s="73">
        <v>44698</v>
      </c>
      <c r="C517" s="42"/>
      <c r="D517" s="42" t="str">
        <f t="shared" ca="1" si="24"/>
        <v>NA</v>
      </c>
      <c r="E517" s="75" t="str">
        <f t="shared" ca="1" si="23"/>
        <v>NA</v>
      </c>
      <c r="F517" s="70"/>
      <c r="G517" s="72" t="str">
        <f ca="1">IF(B516&lt;TODAY(), AVERAGE(A$9:A517), "NA")</f>
        <v>NA</v>
      </c>
      <c r="H517" s="75" t="str">
        <f ca="1">IF(B516&lt;TODAY(), AVERAGE(E$9:E517), "NA")</f>
        <v>NA</v>
      </c>
      <c r="I517" s="82" t="str">
        <f ca="1">IF(B516&lt;TODAY(), (SUMPRODUCT(A$9:A517,E$9:E517) - G517*SUM(E$9:E517) - H517*SUM(A$9:A517) + (A517-7)*G517*H517)/(SUMPRODUCT(A$9:A517,A$9:A517) - 2*G517*SUM(A$9:A517) + (A517-7)*G517*G517), "NA")</f>
        <v>NA</v>
      </c>
      <c r="J517" s="95" t="str">
        <f t="shared" ca="1" si="25"/>
        <v>NA</v>
      </c>
    </row>
    <row r="518" spans="1:10" x14ac:dyDescent="0.2">
      <c r="A518" s="3">
        <v>517</v>
      </c>
      <c r="B518" s="73">
        <v>44699</v>
      </c>
      <c r="C518" s="42"/>
      <c r="D518" s="42" t="str">
        <f t="shared" ca="1" si="24"/>
        <v>NA</v>
      </c>
      <c r="E518" s="75" t="str">
        <f t="shared" ca="1" si="23"/>
        <v>NA</v>
      </c>
      <c r="F518" s="70"/>
      <c r="G518" s="72" t="str">
        <f ca="1">IF(B517&lt;TODAY(), AVERAGE(A$9:A518), "NA")</f>
        <v>NA</v>
      </c>
      <c r="H518" s="75" t="str">
        <f ca="1">IF(B517&lt;TODAY(), AVERAGE(E$9:E518), "NA")</f>
        <v>NA</v>
      </c>
      <c r="I518" s="82" t="str">
        <f ca="1">IF(B517&lt;TODAY(), (SUMPRODUCT(A$9:A518,E$9:E518) - G518*SUM(E$9:E518) - H518*SUM(A$9:A518) + (A518-7)*G518*H518)/(SUMPRODUCT(A$9:A518,A$9:A518) - 2*G518*SUM(A$9:A518) + (A518-7)*G518*G518), "NA")</f>
        <v>NA</v>
      </c>
      <c r="J518" s="95" t="str">
        <f t="shared" ca="1" si="25"/>
        <v>NA</v>
      </c>
    </row>
    <row r="519" spans="1:10" x14ac:dyDescent="0.2">
      <c r="A519" s="3">
        <v>518</v>
      </c>
      <c r="B519" s="73">
        <v>44700</v>
      </c>
      <c r="C519" s="42"/>
      <c r="D519" s="42" t="str">
        <f t="shared" ca="1" si="24"/>
        <v>NA</v>
      </c>
      <c r="E519" s="75" t="str">
        <f t="shared" ca="1" si="23"/>
        <v>NA</v>
      </c>
      <c r="F519" s="70"/>
      <c r="G519" s="72" t="str">
        <f ca="1">IF(B518&lt;TODAY(), AVERAGE(A$9:A519), "NA")</f>
        <v>NA</v>
      </c>
      <c r="H519" s="75" t="str">
        <f ca="1">IF(B518&lt;TODAY(), AVERAGE(E$9:E519), "NA")</f>
        <v>NA</v>
      </c>
      <c r="I519" s="82" t="str">
        <f ca="1">IF(B518&lt;TODAY(), (SUMPRODUCT(A$9:A519,E$9:E519) - G519*SUM(E$9:E519) - H519*SUM(A$9:A519) + (A519-7)*G519*H519)/(SUMPRODUCT(A$9:A519,A$9:A519) - 2*G519*SUM(A$9:A519) + (A519-7)*G519*G519), "NA")</f>
        <v>NA</v>
      </c>
      <c r="J519" s="95" t="str">
        <f t="shared" ca="1" si="25"/>
        <v>NA</v>
      </c>
    </row>
    <row r="520" spans="1:10" x14ac:dyDescent="0.2">
      <c r="A520" s="3">
        <v>519</v>
      </c>
      <c r="B520" s="73">
        <v>44701</v>
      </c>
      <c r="C520" s="42"/>
      <c r="D520" s="42" t="str">
        <f t="shared" ca="1" si="24"/>
        <v>NA</v>
      </c>
      <c r="E520" s="75" t="str">
        <f t="shared" ca="1" si="23"/>
        <v>NA</v>
      </c>
      <c r="F520" s="70"/>
      <c r="G520" s="72" t="str">
        <f ca="1">IF(B519&lt;TODAY(), AVERAGE(A$9:A520), "NA")</f>
        <v>NA</v>
      </c>
      <c r="H520" s="75" t="str">
        <f ca="1">IF(B519&lt;TODAY(), AVERAGE(E$9:E520), "NA")</f>
        <v>NA</v>
      </c>
      <c r="I520" s="82" t="str">
        <f ca="1">IF(B519&lt;TODAY(), (SUMPRODUCT(A$9:A520,E$9:E520) - G520*SUM(E$9:E520) - H520*SUM(A$9:A520) + (A520-7)*G520*H520)/(SUMPRODUCT(A$9:A520,A$9:A520) - 2*G520*SUM(A$9:A520) + (A520-7)*G520*G520), "NA")</f>
        <v>NA</v>
      </c>
      <c r="J520" s="95" t="str">
        <f t="shared" ca="1" si="25"/>
        <v>NA</v>
      </c>
    </row>
    <row r="521" spans="1:10" x14ac:dyDescent="0.2">
      <c r="A521" s="3">
        <v>520</v>
      </c>
      <c r="B521" s="73">
        <v>44702</v>
      </c>
      <c r="C521" s="42"/>
      <c r="D521" s="42" t="str">
        <f t="shared" ca="1" si="24"/>
        <v>NA</v>
      </c>
      <c r="E521" s="75" t="str">
        <f t="shared" ref="E521:E584" ca="1" si="26">IF(B521&lt;TODAY(), AVERAGE(D515:D521), "NA")</f>
        <v>NA</v>
      </c>
      <c r="F521" s="70"/>
      <c r="G521" s="72" t="str">
        <f ca="1">IF(B520&lt;TODAY(), AVERAGE(A$9:A521), "NA")</f>
        <v>NA</v>
      </c>
      <c r="H521" s="75" t="str">
        <f ca="1">IF(B520&lt;TODAY(), AVERAGE(E$9:E521), "NA")</f>
        <v>NA</v>
      </c>
      <c r="I521" s="82" t="str">
        <f ca="1">IF(B520&lt;TODAY(), (SUMPRODUCT(A$9:A521,E$9:E521) - G521*SUM(E$9:E521) - H521*SUM(A$9:A521) + (A521-7)*G521*H521)/(SUMPRODUCT(A$9:A521,A$9:A521) - 2*G521*SUM(A$9:A521) + (A521-7)*G521*G521), "NA")</f>
        <v>NA</v>
      </c>
      <c r="J521" s="95" t="str">
        <f t="shared" ca="1" si="25"/>
        <v>NA</v>
      </c>
    </row>
    <row r="522" spans="1:10" x14ac:dyDescent="0.2">
      <c r="A522" s="3">
        <v>521</v>
      </c>
      <c r="B522" s="73">
        <v>44703</v>
      </c>
      <c r="C522" s="42"/>
      <c r="D522" s="42" t="str">
        <f t="shared" ca="1" si="24"/>
        <v>NA</v>
      </c>
      <c r="E522" s="75" t="str">
        <f t="shared" ca="1" si="26"/>
        <v>NA</v>
      </c>
      <c r="F522" s="70"/>
      <c r="G522" s="72" t="str">
        <f ca="1">IF(B521&lt;TODAY(), AVERAGE(A$9:A522), "NA")</f>
        <v>NA</v>
      </c>
      <c r="H522" s="75" t="str">
        <f ca="1">IF(B521&lt;TODAY(), AVERAGE(E$9:E522), "NA")</f>
        <v>NA</v>
      </c>
      <c r="I522" s="82" t="str">
        <f ca="1">IF(B521&lt;TODAY(), (SUMPRODUCT(A$9:A522,E$9:E522) - G522*SUM(E$9:E522) - H522*SUM(A$9:A522) + (A522-7)*G522*H522)/(SUMPRODUCT(A$9:A522,A$9:A522) - 2*G522*SUM(A$9:A522) + (A522-7)*G522*G522), "NA")</f>
        <v>NA</v>
      </c>
      <c r="J522" s="95" t="str">
        <f t="shared" ca="1" si="25"/>
        <v>NA</v>
      </c>
    </row>
    <row r="523" spans="1:10" x14ac:dyDescent="0.2">
      <c r="A523" s="3">
        <v>522</v>
      </c>
      <c r="B523" s="73">
        <v>44704</v>
      </c>
      <c r="C523" s="42"/>
      <c r="D523" s="42" t="str">
        <f t="shared" ca="1" si="24"/>
        <v>NA</v>
      </c>
      <c r="E523" s="75" t="str">
        <f t="shared" ca="1" si="26"/>
        <v>NA</v>
      </c>
      <c r="F523" s="70"/>
      <c r="G523" s="72" t="str">
        <f ca="1">IF(B522&lt;TODAY(), AVERAGE(A$9:A523), "NA")</f>
        <v>NA</v>
      </c>
      <c r="H523" s="75" t="str">
        <f ca="1">IF(B522&lt;TODAY(), AVERAGE(E$9:E523), "NA")</f>
        <v>NA</v>
      </c>
      <c r="I523" s="82" t="str">
        <f ca="1">IF(B522&lt;TODAY(), (SUMPRODUCT(A$9:A523,E$9:E523) - G523*SUM(E$9:E523) - H523*SUM(A$9:A523) + (A523-7)*G523*H523)/(SUMPRODUCT(A$9:A523,A$9:A523) - 2*G523*SUM(A$9:A523) + (A523-7)*G523*G523), "NA")</f>
        <v>NA</v>
      </c>
      <c r="J523" s="95" t="str">
        <f t="shared" ca="1" si="25"/>
        <v>NA</v>
      </c>
    </row>
    <row r="524" spans="1:10" x14ac:dyDescent="0.2">
      <c r="A524" s="3">
        <v>523</v>
      </c>
      <c r="B524" s="73">
        <v>44705</v>
      </c>
      <c r="C524" s="42"/>
      <c r="D524" s="42" t="str">
        <f t="shared" ca="1" si="24"/>
        <v>NA</v>
      </c>
      <c r="E524" s="75" t="str">
        <f t="shared" ca="1" si="26"/>
        <v>NA</v>
      </c>
      <c r="F524" s="70"/>
      <c r="G524" s="72" t="str">
        <f ca="1">IF(B523&lt;TODAY(), AVERAGE(A$9:A524), "NA")</f>
        <v>NA</v>
      </c>
      <c r="H524" s="75" t="str">
        <f ca="1">IF(B523&lt;TODAY(), AVERAGE(E$9:E524), "NA")</f>
        <v>NA</v>
      </c>
      <c r="I524" s="82" t="str">
        <f ca="1">IF(B523&lt;TODAY(), (SUMPRODUCT(A$9:A524,E$9:E524) - G524*SUM(E$9:E524) - H524*SUM(A$9:A524) + (A524-7)*G524*H524)/(SUMPRODUCT(A$9:A524,A$9:A524) - 2*G524*SUM(A$9:A524) + (A524-7)*G524*G524), "NA")</f>
        <v>NA</v>
      </c>
      <c r="J524" s="95" t="str">
        <f t="shared" ca="1" si="25"/>
        <v>NA</v>
      </c>
    </row>
    <row r="525" spans="1:10" x14ac:dyDescent="0.2">
      <c r="A525" s="3">
        <v>524</v>
      </c>
      <c r="B525" s="73">
        <v>44706</v>
      </c>
      <c r="C525" s="42"/>
      <c r="D525" s="42" t="str">
        <f t="shared" ca="1" si="24"/>
        <v>NA</v>
      </c>
      <c r="E525" s="75" t="str">
        <f t="shared" ca="1" si="26"/>
        <v>NA</v>
      </c>
      <c r="F525" s="70"/>
      <c r="G525" s="72" t="str">
        <f ca="1">IF(B524&lt;TODAY(), AVERAGE(A$9:A525), "NA")</f>
        <v>NA</v>
      </c>
      <c r="H525" s="75" t="str">
        <f ca="1">IF(B524&lt;TODAY(), AVERAGE(E$9:E525), "NA")</f>
        <v>NA</v>
      </c>
      <c r="I525" s="82" t="str">
        <f ca="1">IF(B524&lt;TODAY(), (SUMPRODUCT(A$9:A525,E$9:E525) - G525*SUM(E$9:E525) - H525*SUM(A$9:A525) + (A525-7)*G525*H525)/(SUMPRODUCT(A$9:A525,A$9:A525) - 2*G525*SUM(A$9:A525) + (A525-7)*G525*G525), "NA")</f>
        <v>NA</v>
      </c>
      <c r="J525" s="95" t="str">
        <f t="shared" ca="1" si="25"/>
        <v>NA</v>
      </c>
    </row>
    <row r="526" spans="1:10" x14ac:dyDescent="0.2">
      <c r="A526" s="3">
        <v>525</v>
      </c>
      <c r="B526" s="73">
        <v>44707</v>
      </c>
      <c r="C526" s="42"/>
      <c r="D526" s="42" t="str">
        <f t="shared" ca="1" si="24"/>
        <v>NA</v>
      </c>
      <c r="E526" s="75" t="str">
        <f t="shared" ca="1" si="26"/>
        <v>NA</v>
      </c>
      <c r="F526" s="70"/>
      <c r="G526" s="72" t="str">
        <f ca="1">IF(B525&lt;TODAY(), AVERAGE(A$9:A526), "NA")</f>
        <v>NA</v>
      </c>
      <c r="H526" s="75" t="str">
        <f ca="1">IF(B525&lt;TODAY(), AVERAGE(E$9:E526), "NA")</f>
        <v>NA</v>
      </c>
      <c r="I526" s="82" t="str">
        <f ca="1">IF(B525&lt;TODAY(), (SUMPRODUCT(A$9:A526,E$9:E526) - G526*SUM(E$9:E526) - H526*SUM(A$9:A526) + (A526-7)*G526*H526)/(SUMPRODUCT(A$9:A526,A$9:A526) - 2*G526*SUM(A$9:A526) + (A526-7)*G526*G526), "NA")</f>
        <v>NA</v>
      </c>
      <c r="J526" s="95" t="str">
        <f t="shared" ca="1" si="25"/>
        <v>NA</v>
      </c>
    </row>
    <row r="527" spans="1:10" x14ac:dyDescent="0.2">
      <c r="A527" s="3">
        <v>526</v>
      </c>
      <c r="B527" s="73">
        <v>44708</v>
      </c>
      <c r="C527" s="42"/>
      <c r="D527" s="42" t="str">
        <f t="shared" ca="1" si="24"/>
        <v>NA</v>
      </c>
      <c r="E527" s="75" t="str">
        <f t="shared" ca="1" si="26"/>
        <v>NA</v>
      </c>
      <c r="F527" s="70"/>
      <c r="G527" s="72" t="str">
        <f ca="1">IF(B526&lt;TODAY(), AVERAGE(A$9:A527), "NA")</f>
        <v>NA</v>
      </c>
      <c r="H527" s="75" t="str">
        <f ca="1">IF(B526&lt;TODAY(), AVERAGE(E$9:E527), "NA")</f>
        <v>NA</v>
      </c>
      <c r="I527" s="82" t="str">
        <f ca="1">IF(B526&lt;TODAY(), (SUMPRODUCT(A$9:A527,E$9:E527) - G527*SUM(E$9:E527) - H527*SUM(A$9:A527) + (A527-7)*G527*H527)/(SUMPRODUCT(A$9:A527,A$9:A527) - 2*G527*SUM(A$9:A527) + (A527-7)*G527*G527), "NA")</f>
        <v>NA</v>
      </c>
      <c r="J527" s="95" t="str">
        <f t="shared" ca="1" si="25"/>
        <v>NA</v>
      </c>
    </row>
    <row r="528" spans="1:10" x14ac:dyDescent="0.2">
      <c r="A528" s="3">
        <v>527</v>
      </c>
      <c r="B528" s="73">
        <v>44709</v>
      </c>
      <c r="C528" s="42"/>
      <c r="D528" s="42" t="str">
        <f t="shared" ca="1" si="24"/>
        <v>NA</v>
      </c>
      <c r="E528" s="75" t="str">
        <f t="shared" ca="1" si="26"/>
        <v>NA</v>
      </c>
      <c r="F528" s="70"/>
      <c r="G528" s="72" t="str">
        <f ca="1">IF(B527&lt;TODAY(), AVERAGE(A$9:A528), "NA")</f>
        <v>NA</v>
      </c>
      <c r="H528" s="75" t="str">
        <f ca="1">IF(B527&lt;TODAY(), AVERAGE(E$9:E528), "NA")</f>
        <v>NA</v>
      </c>
      <c r="I528" s="82" t="str">
        <f ca="1">IF(B527&lt;TODAY(), (SUMPRODUCT(A$9:A528,E$9:E528) - G528*SUM(E$9:E528) - H528*SUM(A$9:A528) + (A528-7)*G528*H528)/(SUMPRODUCT(A$9:A528,A$9:A528) - 2*G528*SUM(A$9:A528) + (A528-7)*G528*G528), "NA")</f>
        <v>NA</v>
      </c>
      <c r="J528" s="95" t="str">
        <f t="shared" ca="1" si="25"/>
        <v>NA</v>
      </c>
    </row>
    <row r="529" spans="1:10" x14ac:dyDescent="0.2">
      <c r="A529" s="3">
        <v>528</v>
      </c>
      <c r="B529" s="73">
        <v>44710</v>
      </c>
      <c r="C529" s="42"/>
      <c r="D529" s="42" t="str">
        <f t="shared" ca="1" si="24"/>
        <v>NA</v>
      </c>
      <c r="E529" s="75" t="str">
        <f t="shared" ca="1" si="26"/>
        <v>NA</v>
      </c>
      <c r="F529" s="70"/>
      <c r="G529" s="72" t="str">
        <f ca="1">IF(B528&lt;TODAY(), AVERAGE(A$9:A529), "NA")</f>
        <v>NA</v>
      </c>
      <c r="H529" s="75" t="str">
        <f ca="1">IF(B528&lt;TODAY(), AVERAGE(E$9:E529), "NA")</f>
        <v>NA</v>
      </c>
      <c r="I529" s="82" t="str">
        <f ca="1">IF(B528&lt;TODAY(), (SUMPRODUCT(A$9:A529,E$9:E529) - G529*SUM(E$9:E529) - H529*SUM(A$9:A529) + (A529-7)*G529*H529)/(SUMPRODUCT(A$9:A529,A$9:A529) - 2*G529*SUM(A$9:A529) + (A529-7)*G529*G529), "NA")</f>
        <v>NA</v>
      </c>
      <c r="J529" s="95" t="str">
        <f t="shared" ca="1" si="25"/>
        <v>NA</v>
      </c>
    </row>
    <row r="530" spans="1:10" x14ac:dyDescent="0.2">
      <c r="A530" s="3">
        <v>529</v>
      </c>
      <c r="B530" s="73">
        <v>44711</v>
      </c>
      <c r="C530" s="42"/>
      <c r="D530" s="42" t="str">
        <f t="shared" ca="1" si="24"/>
        <v>NA</v>
      </c>
      <c r="E530" s="75" t="str">
        <f t="shared" ca="1" si="26"/>
        <v>NA</v>
      </c>
      <c r="F530" s="70"/>
      <c r="G530" s="72" t="str">
        <f ca="1">IF(B529&lt;TODAY(), AVERAGE(A$9:A530), "NA")</f>
        <v>NA</v>
      </c>
      <c r="H530" s="75" t="str">
        <f ca="1">IF(B529&lt;TODAY(), AVERAGE(E$9:E530), "NA")</f>
        <v>NA</v>
      </c>
      <c r="I530" s="82" t="str">
        <f ca="1">IF(B529&lt;TODAY(), (SUMPRODUCT(A$9:A530,E$9:E530) - G530*SUM(E$9:E530) - H530*SUM(A$9:A530) + (A530-7)*G530*H530)/(SUMPRODUCT(A$9:A530,A$9:A530) - 2*G530*SUM(A$9:A530) + (A530-7)*G530*G530), "NA")</f>
        <v>NA</v>
      </c>
      <c r="J530" s="95" t="str">
        <f t="shared" ca="1" si="25"/>
        <v>NA</v>
      </c>
    </row>
    <row r="531" spans="1:10" x14ac:dyDescent="0.2">
      <c r="A531" s="3">
        <v>530</v>
      </c>
      <c r="B531" s="73">
        <v>44712</v>
      </c>
      <c r="C531" s="42"/>
      <c r="D531" s="42" t="str">
        <f t="shared" ca="1" si="24"/>
        <v>NA</v>
      </c>
      <c r="E531" s="75" t="str">
        <f t="shared" ca="1" si="26"/>
        <v>NA</v>
      </c>
      <c r="F531" s="70"/>
      <c r="G531" s="72" t="str">
        <f ca="1">IF(B530&lt;TODAY(), AVERAGE(A$9:A531), "NA")</f>
        <v>NA</v>
      </c>
      <c r="H531" s="75" t="str">
        <f ca="1">IF(B530&lt;TODAY(), AVERAGE(E$9:E531), "NA")</f>
        <v>NA</v>
      </c>
      <c r="I531" s="82" t="str">
        <f ca="1">IF(B530&lt;TODAY(), (SUMPRODUCT(A$9:A531,E$9:E531) - G531*SUM(E$9:E531) - H531*SUM(A$9:A531) + (A531-7)*G531*H531)/(SUMPRODUCT(A$9:A531,A$9:A531) - 2*G531*SUM(A$9:A531) + (A531-7)*G531*G531), "NA")</f>
        <v>NA</v>
      </c>
      <c r="J531" s="95" t="str">
        <f t="shared" ca="1" si="25"/>
        <v>NA</v>
      </c>
    </row>
    <row r="532" spans="1:10" x14ac:dyDescent="0.2">
      <c r="A532" s="3">
        <v>531</v>
      </c>
      <c r="B532" s="73">
        <v>44713</v>
      </c>
      <c r="C532" s="42"/>
      <c r="D532" s="42" t="str">
        <f t="shared" ca="1" si="24"/>
        <v>NA</v>
      </c>
      <c r="E532" s="75" t="str">
        <f t="shared" ca="1" si="26"/>
        <v>NA</v>
      </c>
      <c r="F532" s="70"/>
      <c r="G532" s="72" t="str">
        <f ca="1">IF(B531&lt;TODAY(), AVERAGE(A$9:A532), "NA")</f>
        <v>NA</v>
      </c>
      <c r="H532" s="75" t="str">
        <f ca="1">IF(B531&lt;TODAY(), AVERAGE(E$9:E532), "NA")</f>
        <v>NA</v>
      </c>
      <c r="I532" s="82" t="str">
        <f ca="1">IF(B531&lt;TODAY(), (SUMPRODUCT(A$9:A532,E$9:E532) - G532*SUM(E$9:E532) - H532*SUM(A$9:A532) + (A532-7)*G532*H532)/(SUMPRODUCT(A$9:A532,A$9:A532) - 2*G532*SUM(A$9:A532) + (A532-7)*G532*G532), "NA")</f>
        <v>NA</v>
      </c>
      <c r="J532" s="95" t="str">
        <f t="shared" ca="1" si="25"/>
        <v>NA</v>
      </c>
    </row>
    <row r="533" spans="1:10" x14ac:dyDescent="0.2">
      <c r="A533" s="3">
        <v>532</v>
      </c>
      <c r="B533" s="73">
        <v>44714</v>
      </c>
      <c r="C533" s="42"/>
      <c r="D533" s="42" t="str">
        <f t="shared" ca="1" si="24"/>
        <v>NA</v>
      </c>
      <c r="E533" s="75" t="str">
        <f t="shared" ca="1" si="26"/>
        <v>NA</v>
      </c>
      <c r="F533" s="70"/>
      <c r="G533" s="72" t="str">
        <f ca="1">IF(B532&lt;TODAY(), AVERAGE(A$9:A533), "NA")</f>
        <v>NA</v>
      </c>
      <c r="H533" s="75" t="str">
        <f ca="1">IF(B532&lt;TODAY(), AVERAGE(E$9:E533), "NA")</f>
        <v>NA</v>
      </c>
      <c r="I533" s="82" t="str">
        <f ca="1">IF(B532&lt;TODAY(), (SUMPRODUCT(A$9:A533,E$9:E533) - G533*SUM(E$9:E533) - H533*SUM(A$9:A533) + (A533-7)*G533*H533)/(SUMPRODUCT(A$9:A533,A$9:A533) - 2*G533*SUM(A$9:A533) + (A533-7)*G533*G533), "NA")</f>
        <v>NA</v>
      </c>
      <c r="J533" s="95" t="str">
        <f t="shared" ca="1" si="25"/>
        <v>NA</v>
      </c>
    </row>
    <row r="534" spans="1:10" x14ac:dyDescent="0.2">
      <c r="A534" s="3">
        <v>533</v>
      </c>
      <c r="B534" s="73">
        <v>44715</v>
      </c>
      <c r="C534" s="42"/>
      <c r="D534" s="42" t="str">
        <f t="shared" ca="1" si="24"/>
        <v>NA</v>
      </c>
      <c r="E534" s="75" t="str">
        <f t="shared" ca="1" si="26"/>
        <v>NA</v>
      </c>
      <c r="F534" s="70"/>
      <c r="G534" s="72" t="str">
        <f ca="1">IF(B533&lt;TODAY(), AVERAGE(A$9:A534), "NA")</f>
        <v>NA</v>
      </c>
      <c r="H534" s="75" t="str">
        <f ca="1">IF(B533&lt;TODAY(), AVERAGE(E$9:E534), "NA")</f>
        <v>NA</v>
      </c>
      <c r="I534" s="82" t="str">
        <f ca="1">IF(B533&lt;TODAY(), (SUMPRODUCT(A$9:A534,E$9:E534) - G534*SUM(E$9:E534) - H534*SUM(A$9:A534) + (A534-7)*G534*H534)/(SUMPRODUCT(A$9:A534,A$9:A534) - 2*G534*SUM(A$9:A534) + (A534-7)*G534*G534), "NA")</f>
        <v>NA</v>
      </c>
      <c r="J534" s="95" t="str">
        <f t="shared" ca="1" si="25"/>
        <v>NA</v>
      </c>
    </row>
    <row r="535" spans="1:10" x14ac:dyDescent="0.2">
      <c r="A535" s="3">
        <v>534</v>
      </c>
      <c r="B535" s="73">
        <v>44716</v>
      </c>
      <c r="C535" s="42"/>
      <c r="D535" s="42" t="str">
        <f t="shared" ca="1" si="24"/>
        <v>NA</v>
      </c>
      <c r="E535" s="75" t="str">
        <f t="shared" ca="1" si="26"/>
        <v>NA</v>
      </c>
      <c r="F535" s="70"/>
      <c r="G535" s="72" t="str">
        <f ca="1">IF(B534&lt;TODAY(), AVERAGE(A$9:A535), "NA")</f>
        <v>NA</v>
      </c>
      <c r="H535" s="75" t="str">
        <f ca="1">IF(B534&lt;TODAY(), AVERAGE(E$9:E535), "NA")</f>
        <v>NA</v>
      </c>
      <c r="I535" s="82" t="str">
        <f ca="1">IF(B534&lt;TODAY(), (SUMPRODUCT(A$9:A535,E$9:E535) - G535*SUM(E$9:E535) - H535*SUM(A$9:A535) + (A535-7)*G535*H535)/(SUMPRODUCT(A$9:A535,A$9:A535) - 2*G535*SUM(A$9:A535) + (A535-7)*G535*G535), "NA")</f>
        <v>NA</v>
      </c>
      <c r="J535" s="95" t="str">
        <f t="shared" ca="1" si="25"/>
        <v>NA</v>
      </c>
    </row>
    <row r="536" spans="1:10" x14ac:dyDescent="0.2">
      <c r="A536" s="3">
        <v>535</v>
      </c>
      <c r="B536" s="73">
        <v>44717</v>
      </c>
      <c r="C536" s="42"/>
      <c r="D536" s="42" t="str">
        <f t="shared" ca="1" si="24"/>
        <v>NA</v>
      </c>
      <c r="E536" s="75" t="str">
        <f t="shared" ca="1" si="26"/>
        <v>NA</v>
      </c>
      <c r="F536" s="70"/>
      <c r="G536" s="72" t="str">
        <f ca="1">IF(B535&lt;TODAY(), AVERAGE(A$9:A536), "NA")</f>
        <v>NA</v>
      </c>
      <c r="H536" s="75" t="str">
        <f ca="1">IF(B535&lt;TODAY(), AVERAGE(E$9:E536), "NA")</f>
        <v>NA</v>
      </c>
      <c r="I536" s="82" t="str">
        <f ca="1">IF(B535&lt;TODAY(), (SUMPRODUCT(A$9:A536,E$9:E536) - G536*SUM(E$9:E536) - H536*SUM(A$9:A536) + (A536-7)*G536*H536)/(SUMPRODUCT(A$9:A536,A$9:A536) - 2*G536*SUM(A$9:A536) + (A536-7)*G536*G536), "NA")</f>
        <v>NA</v>
      </c>
      <c r="J536" s="95" t="str">
        <f t="shared" ca="1" si="25"/>
        <v>NA</v>
      </c>
    </row>
    <row r="537" spans="1:10" x14ac:dyDescent="0.2">
      <c r="A537" s="3">
        <v>536</v>
      </c>
      <c r="B537" s="73">
        <v>44718</v>
      </c>
      <c r="C537" s="42"/>
      <c r="D537" s="42" t="str">
        <f t="shared" ca="1" si="24"/>
        <v>NA</v>
      </c>
      <c r="E537" s="75" t="str">
        <f t="shared" ca="1" si="26"/>
        <v>NA</v>
      </c>
      <c r="F537" s="70"/>
      <c r="G537" s="72" t="str">
        <f ca="1">IF(B536&lt;TODAY(), AVERAGE(A$9:A537), "NA")</f>
        <v>NA</v>
      </c>
      <c r="H537" s="75" t="str">
        <f ca="1">IF(B536&lt;TODAY(), AVERAGE(E$9:E537), "NA")</f>
        <v>NA</v>
      </c>
      <c r="I537" s="82" t="str">
        <f ca="1">IF(B536&lt;TODAY(), (SUMPRODUCT(A$9:A537,E$9:E537) - G537*SUM(E$9:E537) - H537*SUM(A$9:A537) + (A537-7)*G537*H537)/(SUMPRODUCT(A$9:A537,A$9:A537) - 2*G537*SUM(A$9:A537) + (A537-7)*G537*G537), "NA")</f>
        <v>NA</v>
      </c>
      <c r="J537" s="95" t="str">
        <f t="shared" ca="1" si="25"/>
        <v>NA</v>
      </c>
    </row>
    <row r="538" spans="1:10" x14ac:dyDescent="0.2">
      <c r="A538" s="3">
        <v>537</v>
      </c>
      <c r="B538" s="73">
        <v>44719</v>
      </c>
      <c r="C538" s="42"/>
      <c r="D538" s="42" t="str">
        <f t="shared" ca="1" si="24"/>
        <v>NA</v>
      </c>
      <c r="E538" s="75" t="str">
        <f t="shared" ca="1" si="26"/>
        <v>NA</v>
      </c>
      <c r="F538" s="70"/>
      <c r="G538" s="72" t="str">
        <f ca="1">IF(B537&lt;TODAY(), AVERAGE(A$9:A538), "NA")</f>
        <v>NA</v>
      </c>
      <c r="H538" s="75" t="str">
        <f ca="1">IF(B537&lt;TODAY(), AVERAGE(E$9:E538), "NA")</f>
        <v>NA</v>
      </c>
      <c r="I538" s="82" t="str">
        <f ca="1">IF(B537&lt;TODAY(), (SUMPRODUCT(A$9:A538,E$9:E538) - G538*SUM(E$9:E538) - H538*SUM(A$9:A538) + (A538-7)*G538*H538)/(SUMPRODUCT(A$9:A538,A$9:A538) - 2*G538*SUM(A$9:A538) + (A538-7)*G538*G538), "NA")</f>
        <v>NA</v>
      </c>
      <c r="J538" s="95" t="str">
        <f t="shared" ca="1" si="25"/>
        <v>NA</v>
      </c>
    </row>
    <row r="539" spans="1:10" x14ac:dyDescent="0.2">
      <c r="A539" s="3">
        <v>538</v>
      </c>
      <c r="B539" s="73">
        <v>44720</v>
      </c>
      <c r="C539" s="42"/>
      <c r="D539" s="42" t="str">
        <f t="shared" ca="1" si="24"/>
        <v>NA</v>
      </c>
      <c r="E539" s="75" t="str">
        <f t="shared" ca="1" si="26"/>
        <v>NA</v>
      </c>
      <c r="F539" s="70"/>
      <c r="G539" s="72" t="str">
        <f ca="1">IF(B538&lt;TODAY(), AVERAGE(A$9:A539), "NA")</f>
        <v>NA</v>
      </c>
      <c r="H539" s="75" t="str">
        <f ca="1">IF(B538&lt;TODAY(), AVERAGE(E$9:E539), "NA")</f>
        <v>NA</v>
      </c>
      <c r="I539" s="82" t="str">
        <f ca="1">IF(B538&lt;TODAY(), (SUMPRODUCT(A$9:A539,E$9:E539) - G539*SUM(E$9:E539) - H539*SUM(A$9:A539) + (A539-7)*G539*H539)/(SUMPRODUCT(A$9:A539,A$9:A539) - 2*G539*SUM(A$9:A539) + (A539-7)*G539*G539), "NA")</f>
        <v>NA</v>
      </c>
      <c r="J539" s="95" t="str">
        <f t="shared" ca="1" si="25"/>
        <v>NA</v>
      </c>
    </row>
    <row r="540" spans="1:10" x14ac:dyDescent="0.2">
      <c r="A540" s="3">
        <v>539</v>
      </c>
      <c r="B540" s="73">
        <v>44721</v>
      </c>
      <c r="C540" s="42"/>
      <c r="D540" s="42" t="str">
        <f t="shared" ca="1" si="24"/>
        <v>NA</v>
      </c>
      <c r="E540" s="75" t="str">
        <f t="shared" ca="1" si="26"/>
        <v>NA</v>
      </c>
      <c r="F540" s="70"/>
      <c r="G540" s="72" t="str">
        <f ca="1">IF(B539&lt;TODAY(), AVERAGE(A$9:A540), "NA")</f>
        <v>NA</v>
      </c>
      <c r="H540" s="75" t="str">
        <f ca="1">IF(B539&lt;TODAY(), AVERAGE(E$9:E540), "NA")</f>
        <v>NA</v>
      </c>
      <c r="I540" s="82" t="str">
        <f ca="1">IF(B539&lt;TODAY(), (SUMPRODUCT(A$9:A540,E$9:E540) - G540*SUM(E$9:E540) - H540*SUM(A$9:A540) + (A540-7)*G540*H540)/(SUMPRODUCT(A$9:A540,A$9:A540) - 2*G540*SUM(A$9:A540) + (A540-7)*G540*G540), "NA")</f>
        <v>NA</v>
      </c>
      <c r="J540" s="95" t="str">
        <f t="shared" ca="1" si="25"/>
        <v>NA</v>
      </c>
    </row>
    <row r="541" spans="1:10" x14ac:dyDescent="0.2">
      <c r="A541" s="3">
        <v>540</v>
      </c>
      <c r="B541" s="73">
        <v>44722</v>
      </c>
      <c r="C541" s="42"/>
      <c r="D541" s="42" t="str">
        <f t="shared" ca="1" si="24"/>
        <v>NA</v>
      </c>
      <c r="E541" s="75" t="str">
        <f t="shared" ca="1" si="26"/>
        <v>NA</v>
      </c>
      <c r="F541" s="70"/>
      <c r="G541" s="72" t="str">
        <f ca="1">IF(B540&lt;TODAY(), AVERAGE(A$9:A541), "NA")</f>
        <v>NA</v>
      </c>
      <c r="H541" s="75" t="str">
        <f ca="1">IF(B540&lt;TODAY(), AVERAGE(E$9:E541), "NA")</f>
        <v>NA</v>
      </c>
      <c r="I541" s="82" t="str">
        <f ca="1">IF(B540&lt;TODAY(), (SUMPRODUCT(A$9:A541,E$9:E541) - G541*SUM(E$9:E541) - H541*SUM(A$9:A541) + (A541-7)*G541*H541)/(SUMPRODUCT(A$9:A541,A$9:A541) - 2*G541*SUM(A$9:A541) + (A541-7)*G541*G541), "NA")</f>
        <v>NA</v>
      </c>
      <c r="J541" s="95" t="str">
        <f t="shared" ca="1" si="25"/>
        <v>NA</v>
      </c>
    </row>
    <row r="542" spans="1:10" x14ac:dyDescent="0.2">
      <c r="A542" s="3">
        <v>541</v>
      </c>
      <c r="B542" s="73">
        <v>44723</v>
      </c>
      <c r="C542" s="42"/>
      <c r="D542" s="42" t="str">
        <f t="shared" ca="1" si="24"/>
        <v>NA</v>
      </c>
      <c r="E542" s="75" t="str">
        <f t="shared" ca="1" si="26"/>
        <v>NA</v>
      </c>
      <c r="F542" s="70"/>
      <c r="G542" s="72" t="str">
        <f ca="1">IF(B541&lt;TODAY(), AVERAGE(A$9:A542), "NA")</f>
        <v>NA</v>
      </c>
      <c r="H542" s="75" t="str">
        <f ca="1">IF(B541&lt;TODAY(), AVERAGE(E$9:E542), "NA")</f>
        <v>NA</v>
      </c>
      <c r="I542" s="82" t="str">
        <f ca="1">IF(B541&lt;TODAY(), (SUMPRODUCT(A$9:A542,E$9:E542) - G542*SUM(E$9:E542) - H542*SUM(A$9:A542) + (A542-7)*G542*H542)/(SUMPRODUCT(A$9:A542,A$9:A542) - 2*G542*SUM(A$9:A542) + (A542-7)*G542*G542), "NA")</f>
        <v>NA</v>
      </c>
      <c r="J542" s="95" t="str">
        <f t="shared" ca="1" si="25"/>
        <v>NA</v>
      </c>
    </row>
    <row r="543" spans="1:10" x14ac:dyDescent="0.2">
      <c r="A543" s="3">
        <v>542</v>
      </c>
      <c r="B543" s="73">
        <v>44724</v>
      </c>
      <c r="C543" s="42"/>
      <c r="D543" s="42" t="str">
        <f t="shared" ca="1" si="24"/>
        <v>NA</v>
      </c>
      <c r="E543" s="75" t="str">
        <f t="shared" ca="1" si="26"/>
        <v>NA</v>
      </c>
      <c r="F543" s="70"/>
      <c r="G543" s="72" t="str">
        <f ca="1">IF(B542&lt;TODAY(), AVERAGE(A$9:A543), "NA")</f>
        <v>NA</v>
      </c>
      <c r="H543" s="75" t="str">
        <f ca="1">IF(B542&lt;TODAY(), AVERAGE(E$9:E543), "NA")</f>
        <v>NA</v>
      </c>
      <c r="I543" s="82" t="str">
        <f ca="1">IF(B542&lt;TODAY(), (SUMPRODUCT(A$9:A543,E$9:E543) - G543*SUM(E$9:E543) - H543*SUM(A$9:A543) + (A543-7)*G543*H543)/(SUMPRODUCT(A$9:A543,A$9:A543) - 2*G543*SUM(A$9:A543) + (A543-7)*G543*G543), "NA")</f>
        <v>NA</v>
      </c>
      <c r="J543" s="95" t="str">
        <f t="shared" ca="1" si="25"/>
        <v>NA</v>
      </c>
    </row>
    <row r="544" spans="1:10" x14ac:dyDescent="0.2">
      <c r="A544" s="3">
        <v>543</v>
      </c>
      <c r="B544" s="73">
        <v>44725</v>
      </c>
      <c r="C544" s="42"/>
      <c r="D544" s="42" t="str">
        <f t="shared" ca="1" si="24"/>
        <v>NA</v>
      </c>
      <c r="E544" s="75" t="str">
        <f t="shared" ca="1" si="26"/>
        <v>NA</v>
      </c>
      <c r="F544" s="70"/>
      <c r="G544" s="72" t="str">
        <f ca="1">IF(B543&lt;TODAY(), AVERAGE(A$9:A544), "NA")</f>
        <v>NA</v>
      </c>
      <c r="H544" s="75" t="str">
        <f ca="1">IF(B543&lt;TODAY(), AVERAGE(E$9:E544), "NA")</f>
        <v>NA</v>
      </c>
      <c r="I544" s="82" t="str">
        <f ca="1">IF(B543&lt;TODAY(), (SUMPRODUCT(A$9:A544,E$9:E544) - G544*SUM(E$9:E544) - H544*SUM(A$9:A544) + (A544-7)*G544*H544)/(SUMPRODUCT(A$9:A544,A$9:A544) - 2*G544*SUM(A$9:A544) + (A544-7)*G544*G544), "NA")</f>
        <v>NA</v>
      </c>
      <c r="J544" s="95" t="str">
        <f t="shared" ca="1" si="25"/>
        <v>NA</v>
      </c>
    </row>
    <row r="545" spans="1:10" x14ac:dyDescent="0.2">
      <c r="A545" s="3">
        <v>544</v>
      </c>
      <c r="B545" s="73">
        <v>44726</v>
      </c>
      <c r="C545" s="42"/>
      <c r="D545" s="42" t="str">
        <f t="shared" ca="1" si="24"/>
        <v>NA</v>
      </c>
      <c r="E545" s="75" t="str">
        <f t="shared" ca="1" si="26"/>
        <v>NA</v>
      </c>
      <c r="F545" s="70"/>
      <c r="G545" s="72" t="str">
        <f ca="1">IF(B544&lt;TODAY(), AVERAGE(A$9:A545), "NA")</f>
        <v>NA</v>
      </c>
      <c r="H545" s="75" t="str">
        <f ca="1">IF(B544&lt;TODAY(), AVERAGE(E$9:E545), "NA")</f>
        <v>NA</v>
      </c>
      <c r="I545" s="82" t="str">
        <f ca="1">IF(B544&lt;TODAY(), (SUMPRODUCT(A$9:A545,E$9:E545) - G545*SUM(E$9:E545) - H545*SUM(A$9:A545) + (A545-7)*G545*H545)/(SUMPRODUCT(A$9:A545,A$9:A545) - 2*G545*SUM(A$9:A545) + (A545-7)*G545*G545), "NA")</f>
        <v>NA</v>
      </c>
      <c r="J545" s="95" t="str">
        <f t="shared" ca="1" si="25"/>
        <v>NA</v>
      </c>
    </row>
    <row r="546" spans="1:10" x14ac:dyDescent="0.2">
      <c r="A546" s="3">
        <v>545</v>
      </c>
      <c r="B546" s="73">
        <v>44727</v>
      </c>
      <c r="C546" s="42"/>
      <c r="D546" s="42" t="str">
        <f t="shared" ca="1" si="24"/>
        <v>NA</v>
      </c>
      <c r="E546" s="75" t="str">
        <f t="shared" ca="1" si="26"/>
        <v>NA</v>
      </c>
      <c r="F546" s="70"/>
      <c r="G546" s="72" t="str">
        <f ca="1">IF(B545&lt;TODAY(), AVERAGE(A$9:A546), "NA")</f>
        <v>NA</v>
      </c>
      <c r="H546" s="75" t="str">
        <f ca="1">IF(B545&lt;TODAY(), AVERAGE(E$9:E546), "NA")</f>
        <v>NA</v>
      </c>
      <c r="I546" s="82" t="str">
        <f ca="1">IF(B545&lt;TODAY(), (SUMPRODUCT(A$9:A546,E$9:E546) - G546*SUM(E$9:E546) - H546*SUM(A$9:A546) + (A546-7)*G546*H546)/(SUMPRODUCT(A$9:A546,A$9:A546) - 2*G546*SUM(A$9:A546) + (A546-7)*G546*G546), "NA")</f>
        <v>NA</v>
      </c>
      <c r="J546" s="95" t="str">
        <f t="shared" ca="1" si="25"/>
        <v>NA</v>
      </c>
    </row>
    <row r="547" spans="1:10" x14ac:dyDescent="0.2">
      <c r="A547" s="3">
        <v>546</v>
      </c>
      <c r="B547" s="73">
        <v>44728</v>
      </c>
      <c r="C547" s="42"/>
      <c r="D547" s="42" t="str">
        <f t="shared" ca="1" si="24"/>
        <v>NA</v>
      </c>
      <c r="E547" s="75" t="str">
        <f t="shared" ca="1" si="26"/>
        <v>NA</v>
      </c>
      <c r="F547" s="70"/>
      <c r="G547" s="72" t="str">
        <f ca="1">IF(B546&lt;TODAY(), AVERAGE(A$9:A547), "NA")</f>
        <v>NA</v>
      </c>
      <c r="H547" s="75" t="str">
        <f ca="1">IF(B546&lt;TODAY(), AVERAGE(E$9:E547), "NA")</f>
        <v>NA</v>
      </c>
      <c r="I547" s="82" t="str">
        <f ca="1">IF(B546&lt;TODAY(), (SUMPRODUCT(A$9:A547,E$9:E547) - G547*SUM(E$9:E547) - H547*SUM(A$9:A547) + (A547-7)*G547*H547)/(SUMPRODUCT(A$9:A547,A$9:A547) - 2*G547*SUM(A$9:A547) + (A547-7)*G547*G547), "NA")</f>
        <v>NA</v>
      </c>
      <c r="J547" s="95" t="str">
        <f t="shared" ca="1" si="25"/>
        <v>NA</v>
      </c>
    </row>
    <row r="548" spans="1:10" x14ac:dyDescent="0.2">
      <c r="A548" s="3">
        <v>547</v>
      </c>
      <c r="B548" s="73">
        <v>44729</v>
      </c>
      <c r="C548" s="42"/>
      <c r="D548" s="42" t="str">
        <f t="shared" ca="1" si="24"/>
        <v>NA</v>
      </c>
      <c r="E548" s="75" t="str">
        <f t="shared" ca="1" si="26"/>
        <v>NA</v>
      </c>
      <c r="F548" s="70"/>
      <c r="G548" s="72" t="str">
        <f ca="1">IF(B547&lt;TODAY(), AVERAGE(A$9:A548), "NA")</f>
        <v>NA</v>
      </c>
      <c r="H548" s="75" t="str">
        <f ca="1">IF(B547&lt;TODAY(), AVERAGE(E$9:E548), "NA")</f>
        <v>NA</v>
      </c>
      <c r="I548" s="82" t="str">
        <f ca="1">IF(B547&lt;TODAY(), (SUMPRODUCT(A$9:A548,E$9:E548) - G548*SUM(E$9:E548) - H548*SUM(A$9:A548) + (A548-7)*G548*H548)/(SUMPRODUCT(A$9:A548,A$9:A548) - 2*G548*SUM(A$9:A548) + (A548-7)*G548*G548), "NA")</f>
        <v>NA</v>
      </c>
      <c r="J548" s="95" t="str">
        <f t="shared" ca="1" si="25"/>
        <v>NA</v>
      </c>
    </row>
    <row r="549" spans="1:10" x14ac:dyDescent="0.2">
      <c r="A549" s="3">
        <v>548</v>
      </c>
      <c r="B549" s="73">
        <v>44730</v>
      </c>
      <c r="C549" s="42"/>
      <c r="D549" s="42" t="str">
        <f t="shared" ca="1" si="24"/>
        <v>NA</v>
      </c>
      <c r="E549" s="75" t="str">
        <f t="shared" ca="1" si="26"/>
        <v>NA</v>
      </c>
      <c r="F549" s="70"/>
      <c r="G549" s="72" t="str">
        <f ca="1">IF(B548&lt;TODAY(), AVERAGE(A$9:A549), "NA")</f>
        <v>NA</v>
      </c>
      <c r="H549" s="75" t="str">
        <f ca="1">IF(B548&lt;TODAY(), AVERAGE(E$9:E549), "NA")</f>
        <v>NA</v>
      </c>
      <c r="I549" s="82" t="str">
        <f ca="1">IF(B548&lt;TODAY(), (SUMPRODUCT(A$9:A549,E$9:E549) - G549*SUM(E$9:E549) - H549*SUM(A$9:A549) + (A549-7)*G549*H549)/(SUMPRODUCT(A$9:A549,A$9:A549) - 2*G549*SUM(A$9:A549) + (A549-7)*G549*G549), "NA")</f>
        <v>NA</v>
      </c>
      <c r="J549" s="95" t="str">
        <f t="shared" ca="1" si="25"/>
        <v>NA</v>
      </c>
    </row>
    <row r="550" spans="1:10" x14ac:dyDescent="0.2">
      <c r="A550" s="3">
        <v>549</v>
      </c>
      <c r="B550" s="73">
        <v>44731</v>
      </c>
      <c r="C550" s="42"/>
      <c r="D550" s="42" t="str">
        <f t="shared" ca="1" si="24"/>
        <v>NA</v>
      </c>
      <c r="E550" s="75" t="str">
        <f t="shared" ca="1" si="26"/>
        <v>NA</v>
      </c>
      <c r="F550" s="70"/>
      <c r="G550" s="72" t="str">
        <f ca="1">IF(B549&lt;TODAY(), AVERAGE(A$9:A550), "NA")</f>
        <v>NA</v>
      </c>
      <c r="H550" s="75" t="str">
        <f ca="1">IF(B549&lt;TODAY(), AVERAGE(E$9:E550), "NA")</f>
        <v>NA</v>
      </c>
      <c r="I550" s="82" t="str">
        <f ca="1">IF(B549&lt;TODAY(), (SUMPRODUCT(A$9:A550,E$9:E550) - G550*SUM(E$9:E550) - H550*SUM(A$9:A550) + (A550-7)*G550*H550)/(SUMPRODUCT(A$9:A550,A$9:A550) - 2*G550*SUM(A$9:A550) + (A550-7)*G550*G550), "NA")</f>
        <v>NA</v>
      </c>
      <c r="J550" s="95" t="str">
        <f t="shared" ca="1" si="25"/>
        <v>NA</v>
      </c>
    </row>
    <row r="551" spans="1:10" x14ac:dyDescent="0.2">
      <c r="A551" s="3">
        <v>550</v>
      </c>
      <c r="B551" s="73">
        <v>44732</v>
      </c>
      <c r="C551" s="42"/>
      <c r="D551" s="42" t="str">
        <f t="shared" ca="1" si="24"/>
        <v>NA</v>
      </c>
      <c r="E551" s="75" t="str">
        <f t="shared" ca="1" si="26"/>
        <v>NA</v>
      </c>
      <c r="F551" s="70"/>
      <c r="G551" s="72" t="str">
        <f ca="1">IF(B550&lt;TODAY(), AVERAGE(A$9:A551), "NA")</f>
        <v>NA</v>
      </c>
      <c r="H551" s="75" t="str">
        <f ca="1">IF(B550&lt;TODAY(), AVERAGE(E$9:E551), "NA")</f>
        <v>NA</v>
      </c>
      <c r="I551" s="82" t="str">
        <f ca="1">IF(B550&lt;TODAY(), (SUMPRODUCT(A$9:A551,E$9:E551) - G551*SUM(E$9:E551) - H551*SUM(A$9:A551) + (A551-7)*G551*H551)/(SUMPRODUCT(A$9:A551,A$9:A551) - 2*G551*SUM(A$9:A551) + (A551-7)*G551*G551), "NA")</f>
        <v>NA</v>
      </c>
      <c r="J551" s="95" t="str">
        <f t="shared" ca="1" si="25"/>
        <v>NA</v>
      </c>
    </row>
    <row r="552" spans="1:10" x14ac:dyDescent="0.2">
      <c r="A552" s="3">
        <v>551</v>
      </c>
      <c r="B552" s="73">
        <v>44733</v>
      </c>
      <c r="C552" s="42"/>
      <c r="D552" s="42" t="str">
        <f t="shared" ref="D552:D615" ca="1" si="27">IF(B552&lt;TODAY(), C552-C551, "NA")</f>
        <v>NA</v>
      </c>
      <c r="E552" s="75" t="str">
        <f t="shared" ca="1" si="26"/>
        <v>NA</v>
      </c>
      <c r="F552" s="70"/>
      <c r="G552" s="72" t="str">
        <f ca="1">IF(B551&lt;TODAY(), AVERAGE(A$9:A552), "NA")</f>
        <v>NA</v>
      </c>
      <c r="H552" s="75" t="str">
        <f ca="1">IF(B551&lt;TODAY(), AVERAGE(E$9:E552), "NA")</f>
        <v>NA</v>
      </c>
      <c r="I552" s="82" t="str">
        <f ca="1">IF(B551&lt;TODAY(), (SUMPRODUCT(A$9:A552,E$9:E552) - G552*SUM(E$9:E552) - H552*SUM(A$9:A552) + (A552-7)*G552*H552)/(SUMPRODUCT(A$9:A552,A$9:A552) - 2*G552*SUM(A$9:A552) + (A552-7)*G552*G552), "NA")</f>
        <v>NA</v>
      </c>
      <c r="J552" s="95" t="str">
        <f t="shared" ca="1" si="25"/>
        <v>NA</v>
      </c>
    </row>
    <row r="553" spans="1:10" x14ac:dyDescent="0.2">
      <c r="A553" s="3">
        <v>552</v>
      </c>
      <c r="B553" s="73">
        <v>44734</v>
      </c>
      <c r="C553" s="42"/>
      <c r="D553" s="42" t="str">
        <f t="shared" ca="1" si="27"/>
        <v>NA</v>
      </c>
      <c r="E553" s="75" t="str">
        <f t="shared" ca="1" si="26"/>
        <v>NA</v>
      </c>
      <c r="F553" s="70"/>
      <c r="G553" s="72" t="str">
        <f ca="1">IF(B552&lt;TODAY(), AVERAGE(A$9:A553), "NA")</f>
        <v>NA</v>
      </c>
      <c r="H553" s="75" t="str">
        <f ca="1">IF(B552&lt;TODAY(), AVERAGE(E$9:E553), "NA")</f>
        <v>NA</v>
      </c>
      <c r="I553" s="82" t="str">
        <f ca="1">IF(B552&lt;TODAY(), (SUMPRODUCT(A$9:A553,E$9:E553) - G553*SUM(E$9:E553) - H553*SUM(A$9:A553) + (A553-7)*G553*H553)/(SUMPRODUCT(A$9:A553,A$9:A553) - 2*G553*SUM(A$9:A553) + (A553-7)*G553*G553), "NA")</f>
        <v>NA</v>
      </c>
      <c r="J553" s="95" t="str">
        <f t="shared" ca="1" si="25"/>
        <v>NA</v>
      </c>
    </row>
    <row r="554" spans="1:10" x14ac:dyDescent="0.2">
      <c r="A554" s="3">
        <v>553</v>
      </c>
      <c r="B554" s="73">
        <v>44735</v>
      </c>
      <c r="C554" s="42"/>
      <c r="D554" s="42" t="str">
        <f t="shared" ca="1" si="27"/>
        <v>NA</v>
      </c>
      <c r="E554" s="75" t="str">
        <f t="shared" ca="1" si="26"/>
        <v>NA</v>
      </c>
      <c r="F554" s="70"/>
      <c r="G554" s="72" t="str">
        <f ca="1">IF(B553&lt;TODAY(), AVERAGE(A$9:A554), "NA")</f>
        <v>NA</v>
      </c>
      <c r="H554" s="75" t="str">
        <f ca="1">IF(B553&lt;TODAY(), AVERAGE(E$9:E554), "NA")</f>
        <v>NA</v>
      </c>
      <c r="I554" s="82" t="str">
        <f ca="1">IF(B553&lt;TODAY(), (SUMPRODUCT(A$9:A554,E$9:E554) - G554*SUM(E$9:E554) - H554*SUM(A$9:A554) + (A554-7)*G554*H554)/(SUMPRODUCT(A$9:A554,A$9:A554) - 2*G554*SUM(A$9:A554) + (A554-7)*G554*G554), "NA")</f>
        <v>NA</v>
      </c>
      <c r="J554" s="95" t="str">
        <f t="shared" ca="1" si="25"/>
        <v>NA</v>
      </c>
    </row>
    <row r="555" spans="1:10" x14ac:dyDescent="0.2">
      <c r="A555" s="3">
        <v>554</v>
      </c>
      <c r="B555" s="73">
        <v>44736</v>
      </c>
      <c r="C555" s="42"/>
      <c r="D555" s="42" t="str">
        <f t="shared" ca="1" si="27"/>
        <v>NA</v>
      </c>
      <c r="E555" s="75" t="str">
        <f t="shared" ca="1" si="26"/>
        <v>NA</v>
      </c>
      <c r="F555" s="70"/>
      <c r="G555" s="72" t="str">
        <f ca="1">IF(B554&lt;TODAY(), AVERAGE(A$9:A555), "NA")</f>
        <v>NA</v>
      </c>
      <c r="H555" s="75" t="str">
        <f ca="1">IF(B554&lt;TODAY(), AVERAGE(E$9:E555), "NA")</f>
        <v>NA</v>
      </c>
      <c r="I555" s="82" t="str">
        <f ca="1">IF(B554&lt;TODAY(), (SUMPRODUCT(A$9:A555,E$9:E555) - G555*SUM(E$9:E555) - H555*SUM(A$9:A555) + (A555-7)*G555*H555)/(SUMPRODUCT(A$9:A555,A$9:A555) - 2*G555*SUM(A$9:A555) + (A555-7)*G555*G555), "NA")</f>
        <v>NA</v>
      </c>
      <c r="J555" s="95" t="str">
        <f t="shared" ca="1" si="25"/>
        <v>NA</v>
      </c>
    </row>
    <row r="556" spans="1:10" x14ac:dyDescent="0.2">
      <c r="A556" s="3">
        <v>555</v>
      </c>
      <c r="B556" s="73">
        <v>44737</v>
      </c>
      <c r="C556" s="42"/>
      <c r="D556" s="42" t="str">
        <f t="shared" ca="1" si="27"/>
        <v>NA</v>
      </c>
      <c r="E556" s="75" t="str">
        <f t="shared" ca="1" si="26"/>
        <v>NA</v>
      </c>
      <c r="F556" s="70"/>
      <c r="G556" s="72" t="str">
        <f ca="1">IF(B555&lt;TODAY(), AVERAGE(A$9:A556), "NA")</f>
        <v>NA</v>
      </c>
      <c r="H556" s="75" t="str">
        <f ca="1">IF(B555&lt;TODAY(), AVERAGE(E$9:E556), "NA")</f>
        <v>NA</v>
      </c>
      <c r="I556" s="82" t="str">
        <f ca="1">IF(B555&lt;TODAY(), (SUMPRODUCT(A$9:A556,E$9:E556) - G556*SUM(E$9:E556) - H556*SUM(A$9:A556) + (A556-7)*G556*H556)/(SUMPRODUCT(A$9:A556,A$9:A556) - 2*G556*SUM(A$9:A556) + (A556-7)*G556*G556), "NA")</f>
        <v>NA</v>
      </c>
      <c r="J556" s="95" t="str">
        <f t="shared" ca="1" si="25"/>
        <v>NA</v>
      </c>
    </row>
    <row r="557" spans="1:10" x14ac:dyDescent="0.2">
      <c r="A557" s="3">
        <v>556</v>
      </c>
      <c r="B557" s="73">
        <v>44738</v>
      </c>
      <c r="C557" s="42"/>
      <c r="D557" s="42" t="str">
        <f t="shared" ca="1" si="27"/>
        <v>NA</v>
      </c>
      <c r="E557" s="75" t="str">
        <f t="shared" ca="1" si="26"/>
        <v>NA</v>
      </c>
      <c r="F557" s="70"/>
      <c r="G557" s="72" t="str">
        <f ca="1">IF(B556&lt;TODAY(), AVERAGE(A$9:A557), "NA")</f>
        <v>NA</v>
      </c>
      <c r="H557" s="75" t="str">
        <f ca="1">IF(B556&lt;TODAY(), AVERAGE(E$9:E557), "NA")</f>
        <v>NA</v>
      </c>
      <c r="I557" s="82" t="str">
        <f ca="1">IF(B556&lt;TODAY(), (SUMPRODUCT(A$9:A557,E$9:E557) - G557*SUM(E$9:E557) - H557*SUM(A$9:A557) + (A557-7)*G557*H557)/(SUMPRODUCT(A$9:A557,A$9:A557) - 2*G557*SUM(A$9:A557) + (A557-7)*G557*G557), "NA")</f>
        <v>NA</v>
      </c>
      <c r="J557" s="95" t="str">
        <f t="shared" ca="1" si="25"/>
        <v>NA</v>
      </c>
    </row>
    <row r="558" spans="1:10" x14ac:dyDescent="0.2">
      <c r="A558" s="3">
        <v>557</v>
      </c>
      <c r="B558" s="73">
        <v>44739</v>
      </c>
      <c r="C558" s="42"/>
      <c r="D558" s="42" t="str">
        <f t="shared" ca="1" si="27"/>
        <v>NA</v>
      </c>
      <c r="E558" s="75" t="str">
        <f t="shared" ca="1" si="26"/>
        <v>NA</v>
      </c>
      <c r="F558" s="70"/>
      <c r="G558" s="72" t="str">
        <f ca="1">IF(B557&lt;TODAY(), AVERAGE(A$9:A558), "NA")</f>
        <v>NA</v>
      </c>
      <c r="H558" s="75" t="str">
        <f ca="1">IF(B557&lt;TODAY(), AVERAGE(E$9:E558), "NA")</f>
        <v>NA</v>
      </c>
      <c r="I558" s="82" t="str">
        <f ca="1">IF(B557&lt;TODAY(), (SUMPRODUCT(A$9:A558,E$9:E558) - G558*SUM(E$9:E558) - H558*SUM(A$9:A558) + (A558-7)*G558*H558)/(SUMPRODUCT(A$9:A558,A$9:A558) - 2*G558*SUM(A$9:A558) + (A558-7)*G558*G558), "NA")</f>
        <v>NA</v>
      </c>
      <c r="J558" s="95" t="str">
        <f t="shared" ca="1" si="25"/>
        <v>NA</v>
      </c>
    </row>
    <row r="559" spans="1:10" x14ac:dyDescent="0.2">
      <c r="A559" s="3">
        <v>558</v>
      </c>
      <c r="B559" s="73">
        <v>44740</v>
      </c>
      <c r="C559" s="42"/>
      <c r="D559" s="42" t="str">
        <f t="shared" ca="1" si="27"/>
        <v>NA</v>
      </c>
      <c r="E559" s="75" t="str">
        <f t="shared" ca="1" si="26"/>
        <v>NA</v>
      </c>
      <c r="F559" s="70"/>
      <c r="G559" s="72" t="str">
        <f ca="1">IF(B558&lt;TODAY(), AVERAGE(A$9:A559), "NA")</f>
        <v>NA</v>
      </c>
      <c r="H559" s="75" t="str">
        <f ca="1">IF(B558&lt;TODAY(), AVERAGE(E$9:E559), "NA")</f>
        <v>NA</v>
      </c>
      <c r="I559" s="82" t="str">
        <f ca="1">IF(B558&lt;TODAY(), (SUMPRODUCT(A$9:A559,E$9:E559) - G559*SUM(E$9:E559) - H559*SUM(A$9:A559) + (A559-7)*G559*H559)/(SUMPRODUCT(A$9:A559,A$9:A559) - 2*G559*SUM(A$9:A559) + (A559-7)*G559*G559), "NA")</f>
        <v>NA</v>
      </c>
      <c r="J559" s="95" t="str">
        <f t="shared" ca="1" si="25"/>
        <v>NA</v>
      </c>
    </row>
    <row r="560" spans="1:10" x14ac:dyDescent="0.2">
      <c r="A560" s="3">
        <v>559</v>
      </c>
      <c r="B560" s="73">
        <v>44741</v>
      </c>
      <c r="C560" s="42"/>
      <c r="D560" s="42" t="str">
        <f t="shared" ca="1" si="27"/>
        <v>NA</v>
      </c>
      <c r="E560" s="75" t="str">
        <f t="shared" ca="1" si="26"/>
        <v>NA</v>
      </c>
      <c r="F560" s="70"/>
      <c r="G560" s="72" t="str">
        <f ca="1">IF(B559&lt;TODAY(), AVERAGE(A$9:A560), "NA")</f>
        <v>NA</v>
      </c>
      <c r="H560" s="75" t="str">
        <f ca="1">IF(B559&lt;TODAY(), AVERAGE(E$9:E560), "NA")</f>
        <v>NA</v>
      </c>
      <c r="I560" s="82" t="str">
        <f ca="1">IF(B559&lt;TODAY(), (SUMPRODUCT(A$9:A560,E$9:E560) - G560*SUM(E$9:E560) - H560*SUM(A$9:A560) + (A560-7)*G560*H560)/(SUMPRODUCT(A$9:A560,A$9:A560) - 2*G560*SUM(A$9:A560) + (A560-7)*G560*G560), "NA")</f>
        <v>NA</v>
      </c>
      <c r="J560" s="95" t="str">
        <f t="shared" ca="1" si="25"/>
        <v>NA</v>
      </c>
    </row>
    <row r="561" spans="1:60" x14ac:dyDescent="0.2">
      <c r="A561" s="3">
        <v>560</v>
      </c>
      <c r="B561" s="73">
        <v>44742</v>
      </c>
      <c r="C561" s="42"/>
      <c r="D561" s="42" t="str">
        <f t="shared" ca="1" si="27"/>
        <v>NA</v>
      </c>
      <c r="E561" s="75" t="str">
        <f t="shared" ca="1" si="26"/>
        <v>NA</v>
      </c>
      <c r="F561" s="70"/>
      <c r="G561" s="72" t="str">
        <f ca="1">IF(B560&lt;TODAY(), AVERAGE(A$9:A561), "NA")</f>
        <v>NA</v>
      </c>
      <c r="H561" s="75" t="str">
        <f ca="1">IF(B560&lt;TODAY(), AVERAGE(E$9:E561), "NA")</f>
        <v>NA</v>
      </c>
      <c r="I561" s="82" t="str">
        <f ca="1">IF(B560&lt;TODAY(), (SUMPRODUCT(A$9:A561,E$9:E561) - G561*SUM(E$9:E561) - H561*SUM(A$9:A561) + (A561-7)*G561*H561)/(SUMPRODUCT(A$9:A561,A$9:A561) - 2*G561*SUM(A$9:A561) + (A561-7)*G561*G561), "NA")</f>
        <v>NA</v>
      </c>
      <c r="J561" s="95" t="str">
        <f t="shared" ca="1" si="25"/>
        <v>NA</v>
      </c>
    </row>
    <row r="562" spans="1:60" x14ac:dyDescent="0.2">
      <c r="A562" s="3">
        <v>561</v>
      </c>
      <c r="B562" s="73">
        <v>44743</v>
      </c>
      <c r="C562" s="42"/>
      <c r="D562" s="42" t="str">
        <f t="shared" ca="1" si="27"/>
        <v>NA</v>
      </c>
      <c r="E562" s="75" t="str">
        <f t="shared" ca="1" si="26"/>
        <v>NA</v>
      </c>
      <c r="F562" s="70"/>
      <c r="G562" s="72" t="str">
        <f ca="1">IF(B561&lt;TODAY(), AVERAGE(A$9:A562), "NA")</f>
        <v>NA</v>
      </c>
      <c r="H562" s="75" t="str">
        <f ca="1">IF(B561&lt;TODAY(), AVERAGE(E$9:E562), "NA")</f>
        <v>NA</v>
      </c>
      <c r="I562" s="82" t="str">
        <f ca="1">IF(B561&lt;TODAY(), (SUMPRODUCT(A$9:A562,E$9:E562) - G562*SUM(E$9:E562) - H562*SUM(A$9:A562) + (A562-7)*G562*H562)/(SUMPRODUCT(A$9:A562,A$9:A562) - 2*G562*SUM(A$9:A562) + (A562-7)*G562*G562), "NA")</f>
        <v>NA</v>
      </c>
      <c r="J562" s="95" t="str">
        <f t="shared" ca="1" si="25"/>
        <v>NA</v>
      </c>
    </row>
    <row r="563" spans="1:60" x14ac:dyDescent="0.2">
      <c r="A563" s="3">
        <v>562</v>
      </c>
      <c r="B563" s="73">
        <v>44744</v>
      </c>
      <c r="C563" s="42"/>
      <c r="D563" s="42" t="str">
        <f t="shared" ca="1" si="27"/>
        <v>NA</v>
      </c>
      <c r="E563" s="75" t="str">
        <f t="shared" ca="1" si="26"/>
        <v>NA</v>
      </c>
      <c r="F563" s="70"/>
      <c r="G563" s="72" t="str">
        <f ca="1">IF(B562&lt;TODAY(), AVERAGE(A$9:A563), "NA")</f>
        <v>NA</v>
      </c>
      <c r="H563" s="75" t="str">
        <f ca="1">IF(B562&lt;TODAY(), AVERAGE(E$9:E563), "NA")</f>
        <v>NA</v>
      </c>
      <c r="I563" s="82" t="str">
        <f ca="1">IF(B562&lt;TODAY(), (SUMPRODUCT(A$9:A563,E$9:E563) - G563*SUM(E$9:E563) - H563*SUM(A$9:A563) + (A563-7)*G563*H563)/(SUMPRODUCT(A$9:A563,A$9:A563) - 2*G563*SUM(A$9:A563) + (A563-7)*G563*G563), "NA")</f>
        <v>NA</v>
      </c>
      <c r="J563" s="95" t="str">
        <f t="shared" ca="1" si="25"/>
        <v>NA</v>
      </c>
    </row>
    <row r="564" spans="1:60" x14ac:dyDescent="0.2">
      <c r="A564" s="3">
        <v>563</v>
      </c>
      <c r="B564" s="73">
        <v>44745</v>
      </c>
      <c r="C564" s="42"/>
      <c r="D564" s="42" t="str">
        <f t="shared" ca="1" si="27"/>
        <v>NA</v>
      </c>
      <c r="E564" s="75" t="str">
        <f t="shared" ca="1" si="26"/>
        <v>NA</v>
      </c>
      <c r="F564" s="70"/>
      <c r="G564" s="72" t="str">
        <f ca="1">IF(B563&lt;TODAY(), AVERAGE(A$9:A564), "NA")</f>
        <v>NA</v>
      </c>
      <c r="H564" s="75" t="str">
        <f ca="1">IF(B563&lt;TODAY(), AVERAGE(E$9:E564), "NA")</f>
        <v>NA</v>
      </c>
      <c r="I564" s="82" t="str">
        <f ca="1">IF(B563&lt;TODAY(), (SUMPRODUCT(A$9:A564,E$9:E564) - G564*SUM(E$9:E564) - H564*SUM(A$9:A564) + (A564-7)*G564*H564)/(SUMPRODUCT(A$9:A564,A$9:A564) - 2*G564*SUM(A$9:A564) + (A564-7)*G564*G564), "NA")</f>
        <v>NA</v>
      </c>
      <c r="J564" s="95" t="str">
        <f t="shared" ca="1" si="25"/>
        <v>NA</v>
      </c>
    </row>
    <row r="565" spans="1:60" x14ac:dyDescent="0.2">
      <c r="A565" s="3">
        <v>564</v>
      </c>
      <c r="B565" s="73">
        <v>44746</v>
      </c>
      <c r="C565" s="42"/>
      <c r="D565" s="42" t="str">
        <f t="shared" ca="1" si="27"/>
        <v>NA</v>
      </c>
      <c r="E565" s="75" t="str">
        <f t="shared" ca="1" si="26"/>
        <v>NA</v>
      </c>
      <c r="F565" s="70"/>
      <c r="G565" s="72" t="str">
        <f ca="1">IF(B564&lt;TODAY(), AVERAGE(A$9:A565), "NA")</f>
        <v>NA</v>
      </c>
      <c r="H565" s="75" t="str">
        <f ca="1">IF(B564&lt;TODAY(), AVERAGE(E$9:E565), "NA")</f>
        <v>NA</v>
      </c>
      <c r="I565" s="82" t="str">
        <f ca="1">IF(B564&lt;TODAY(), (SUMPRODUCT(A$9:A565,E$9:E565) - G565*SUM(E$9:E565) - H565*SUM(A$9:A565) + (A565-7)*G565*H565)/(SUMPRODUCT(A$9:A565,A$9:A565) - 2*G565*SUM(A$9:A565) + (A565-7)*G565*G565), "NA")</f>
        <v>NA</v>
      </c>
      <c r="J565" s="95" t="str">
        <f t="shared" ca="1" si="25"/>
        <v>NA</v>
      </c>
    </row>
    <row r="566" spans="1:60" x14ac:dyDescent="0.2">
      <c r="A566" s="3">
        <v>565</v>
      </c>
      <c r="B566" s="73">
        <v>44747</v>
      </c>
      <c r="C566" s="42"/>
      <c r="D566" s="42" t="str">
        <f t="shared" ca="1" si="27"/>
        <v>NA</v>
      </c>
      <c r="E566" s="75" t="str">
        <f t="shared" ca="1" si="26"/>
        <v>NA</v>
      </c>
      <c r="F566" s="70"/>
      <c r="G566" s="72" t="str">
        <f ca="1">IF(B565&lt;TODAY(), AVERAGE(A$9:A566), "NA")</f>
        <v>NA</v>
      </c>
      <c r="H566" s="75" t="str">
        <f ca="1">IF(B565&lt;TODAY(), AVERAGE(E$9:E566), "NA")</f>
        <v>NA</v>
      </c>
      <c r="I566" s="82" t="str">
        <f ca="1">IF(B565&lt;TODAY(), (SUMPRODUCT(A$9:A566,E$9:E566) - G566*SUM(E$9:E566) - H566*SUM(A$9:A566) + (A566-7)*G566*H566)/(SUMPRODUCT(A$9:A566,A$9:A566) - 2*G566*SUM(A$9:A566) + (A566-7)*G566*G566), "NA")</f>
        <v>NA</v>
      </c>
      <c r="J566" s="95" t="str">
        <f t="shared" ca="1" si="25"/>
        <v>NA</v>
      </c>
    </row>
    <row r="567" spans="1:60" x14ac:dyDescent="0.2">
      <c r="A567" s="3">
        <v>566</v>
      </c>
      <c r="B567" s="73">
        <v>44748</v>
      </c>
      <c r="C567" s="42"/>
      <c r="D567" s="42" t="str">
        <f t="shared" ca="1" si="27"/>
        <v>NA</v>
      </c>
      <c r="E567" s="75" t="str">
        <f t="shared" ca="1" si="26"/>
        <v>NA</v>
      </c>
      <c r="F567" s="70"/>
      <c r="G567" s="72" t="str">
        <f ca="1">IF(B566&lt;TODAY(), AVERAGE(A$9:A567), "NA")</f>
        <v>NA</v>
      </c>
      <c r="H567" s="75" t="str">
        <f ca="1">IF(B566&lt;TODAY(), AVERAGE(E$9:E567), "NA")</f>
        <v>NA</v>
      </c>
      <c r="I567" s="82" t="str">
        <f ca="1">IF(B566&lt;TODAY(), (SUMPRODUCT(A$9:A567,E$9:E567) - G567*SUM(E$9:E567) - H567*SUM(A$9:A567) + (A567-7)*G567*H567)/(SUMPRODUCT(A$9:A567,A$9:A567) - 2*G567*SUM(A$9:A567) + (A567-7)*G567*G567), "NA")</f>
        <v>NA</v>
      </c>
      <c r="J567" s="95" t="str">
        <f t="shared" ca="1" si="25"/>
        <v>NA</v>
      </c>
    </row>
    <row r="568" spans="1:60" x14ac:dyDescent="0.2">
      <c r="A568" s="3">
        <v>567</v>
      </c>
      <c r="B568" s="73">
        <v>44749</v>
      </c>
      <c r="C568" s="42"/>
      <c r="D568" s="42" t="str">
        <f t="shared" ca="1" si="27"/>
        <v>NA</v>
      </c>
      <c r="E568" s="75" t="str">
        <f t="shared" ca="1" si="26"/>
        <v>NA</v>
      </c>
      <c r="F568" s="70"/>
      <c r="G568" s="72" t="str">
        <f ca="1">IF(B567&lt;TODAY(), AVERAGE(A$9:A568), "NA")</f>
        <v>NA</v>
      </c>
      <c r="H568" s="75" t="str">
        <f ca="1">IF(B567&lt;TODAY(), AVERAGE(E$9:E568), "NA")</f>
        <v>NA</v>
      </c>
      <c r="I568" s="82" t="str">
        <f ca="1">IF(B567&lt;TODAY(), (SUMPRODUCT(A$9:A568,E$9:E568) - G568*SUM(E$9:E568) - H568*SUM(A$9:A568) + (A568-7)*G568*H568)/(SUMPRODUCT(A$9:A568,A$9:A568) - 2*G568*SUM(A$9:A568) + (A568-7)*G568*G568), "NA")</f>
        <v>NA</v>
      </c>
      <c r="J568" s="95" t="str">
        <f t="shared" ca="1" si="25"/>
        <v>NA</v>
      </c>
    </row>
    <row r="569" spans="1:60" x14ac:dyDescent="0.2">
      <c r="A569" s="3">
        <v>568</v>
      </c>
      <c r="B569" s="73">
        <v>44750</v>
      </c>
      <c r="C569" s="42"/>
      <c r="D569" s="42" t="str">
        <f t="shared" ca="1" si="27"/>
        <v>NA</v>
      </c>
      <c r="E569" s="75" t="str">
        <f t="shared" ca="1" si="26"/>
        <v>NA</v>
      </c>
      <c r="F569" s="70"/>
      <c r="G569" s="72" t="str">
        <f ca="1">IF(B568&lt;TODAY(), AVERAGE(A$9:A569), "NA")</f>
        <v>NA</v>
      </c>
      <c r="H569" s="75" t="str">
        <f ca="1">IF(B568&lt;TODAY(), AVERAGE(E$9:E569), "NA")</f>
        <v>NA</v>
      </c>
      <c r="I569" s="82" t="str">
        <f ca="1">IF(B568&lt;TODAY(), (SUMPRODUCT(A$9:A569,E$9:E569) - G569*SUM(E$9:E569) - H569*SUM(A$9:A569) + (A569-7)*G569*H569)/(SUMPRODUCT(A$9:A569,A$9:A569) - 2*G569*SUM(A$9:A569) + (A569-7)*G569*G569), "NA")</f>
        <v>NA</v>
      </c>
      <c r="J569" s="95" t="str">
        <f t="shared" ca="1" si="25"/>
        <v>NA</v>
      </c>
    </row>
    <row r="570" spans="1:60" x14ac:dyDescent="0.2">
      <c r="A570" s="3">
        <v>569</v>
      </c>
      <c r="B570" s="73">
        <v>44751</v>
      </c>
      <c r="C570" s="42"/>
      <c r="D570" s="42" t="str">
        <f t="shared" ca="1" si="27"/>
        <v>NA</v>
      </c>
      <c r="E570" s="75" t="str">
        <f t="shared" ca="1" si="26"/>
        <v>NA</v>
      </c>
      <c r="F570" s="70"/>
      <c r="G570" s="72" t="str">
        <f ca="1">IF(B569&lt;TODAY(), AVERAGE(A$9:A570), "NA")</f>
        <v>NA</v>
      </c>
      <c r="H570" s="75" t="str">
        <f ca="1">IF(B569&lt;TODAY(), AVERAGE(E$9:E570), "NA")</f>
        <v>NA</v>
      </c>
      <c r="I570" s="82" t="str">
        <f ca="1">IF(B569&lt;TODAY(), (SUMPRODUCT(A$9:A570,E$9:E570) - G570*SUM(E$9:E570) - H570*SUM(A$9:A570) + (A570-7)*G570*H570)/(SUMPRODUCT(A$9:A570,A$9:A570) - 2*G570*SUM(A$9:A570) + (A570-7)*G570*G570), "NA")</f>
        <v>NA</v>
      </c>
      <c r="J570" s="95" t="str">
        <f t="shared" ca="1" si="25"/>
        <v>NA</v>
      </c>
    </row>
    <row r="571" spans="1:60" x14ac:dyDescent="0.2">
      <c r="A571" s="3">
        <v>570</v>
      </c>
      <c r="B571" s="73">
        <v>44752</v>
      </c>
      <c r="C571" s="42"/>
      <c r="D571" s="42" t="str">
        <f t="shared" ca="1" si="27"/>
        <v>NA</v>
      </c>
      <c r="E571" s="75" t="str">
        <f t="shared" ca="1" si="26"/>
        <v>NA</v>
      </c>
      <c r="F571" s="70"/>
      <c r="G571" s="72" t="str">
        <f ca="1">IF(B570&lt;TODAY(), AVERAGE(A$9:A571), "NA")</f>
        <v>NA</v>
      </c>
      <c r="H571" s="75" t="str">
        <f ca="1">IF(B570&lt;TODAY(), AVERAGE(E$9:E571), "NA")</f>
        <v>NA</v>
      </c>
      <c r="I571" s="82" t="str">
        <f ca="1">IF(B570&lt;TODAY(), (SUMPRODUCT(A$9:A571,E$9:E571) - G571*SUM(E$9:E571) - H571*SUM(A$9:A571) + (A571-7)*G571*H571)/(SUMPRODUCT(A$9:A571,A$9:A571) - 2*G571*SUM(A$9:A571) + (A571-7)*G571*G571), "NA")</f>
        <v>NA</v>
      </c>
      <c r="J571" s="95" t="str">
        <f t="shared" ca="1" si="25"/>
        <v>NA</v>
      </c>
    </row>
    <row r="572" spans="1:60" x14ac:dyDescent="0.2">
      <c r="A572" s="3">
        <v>571</v>
      </c>
      <c r="B572" s="73">
        <v>44753</v>
      </c>
      <c r="C572" s="42"/>
      <c r="D572" s="42" t="str">
        <f t="shared" ca="1" si="27"/>
        <v>NA</v>
      </c>
      <c r="E572" s="75" t="str">
        <f t="shared" ca="1" si="26"/>
        <v>NA</v>
      </c>
      <c r="F572" s="70"/>
      <c r="G572" s="72" t="str">
        <f ca="1">IF(B571&lt;TODAY(), AVERAGE(A$9:A572), "NA")</f>
        <v>NA</v>
      </c>
      <c r="H572" s="75" t="str">
        <f ca="1">IF(B571&lt;TODAY(), AVERAGE(E$9:E572), "NA")</f>
        <v>NA</v>
      </c>
      <c r="I572" s="82" t="str">
        <f ca="1">IF(B571&lt;TODAY(), (SUMPRODUCT(A$9:A572,E$9:E572) - G572*SUM(E$9:E572) - H572*SUM(A$9:A572) + (A572-7)*G572*H572)/(SUMPRODUCT(A$9:A572,A$9:A572) - 2*G572*SUM(A$9:A572) + (A572-7)*G572*G572), "NA")</f>
        <v>NA</v>
      </c>
      <c r="J572" s="95" t="str">
        <f t="shared" ca="1" si="25"/>
        <v>NA</v>
      </c>
      <c r="L572" s="50"/>
      <c r="M572" s="47"/>
      <c r="N572" s="47"/>
      <c r="O572" s="47"/>
      <c r="P572" s="47"/>
      <c r="Q572" s="47"/>
      <c r="R572" s="47"/>
      <c r="S572" s="47"/>
      <c r="T572" s="47"/>
      <c r="U572" s="65"/>
      <c r="W572" s="47"/>
      <c r="X572" s="47"/>
      <c r="Y572" s="47"/>
      <c r="Z572" s="47"/>
      <c r="AA572" s="47"/>
      <c r="AB572" s="47"/>
      <c r="AC572" s="47"/>
      <c r="AD572" s="47"/>
      <c r="AE572" s="47"/>
      <c r="AG572" s="47"/>
      <c r="AH572" s="47"/>
      <c r="AI572" s="47"/>
      <c r="AJ572" s="47"/>
      <c r="AK572" s="47"/>
      <c r="AL572" s="47"/>
      <c r="AM572" s="47"/>
      <c r="AN572" s="47"/>
      <c r="AO572" s="47"/>
      <c r="AQ572" s="7"/>
      <c r="AR572" s="7"/>
      <c r="AS572" s="7"/>
      <c r="AT572" s="7"/>
      <c r="AU572" s="7"/>
      <c r="AV572" s="7"/>
      <c r="AW572" s="7"/>
      <c r="AX572" s="7"/>
      <c r="AY572" s="7"/>
      <c r="BA572" s="7"/>
      <c r="BB572" s="7"/>
      <c r="BC572" s="7"/>
      <c r="BD572" s="7"/>
      <c r="BE572" s="7"/>
      <c r="BF572" s="7"/>
      <c r="BG572" s="7"/>
      <c r="BH572" s="7"/>
    </row>
    <row r="573" spans="1:60" x14ac:dyDescent="0.2">
      <c r="A573" s="3">
        <v>572</v>
      </c>
      <c r="B573" s="73">
        <v>44754</v>
      </c>
      <c r="C573" s="42"/>
      <c r="D573" s="42" t="str">
        <f t="shared" ca="1" si="27"/>
        <v>NA</v>
      </c>
      <c r="E573" s="75" t="str">
        <f t="shared" ca="1" si="26"/>
        <v>NA</v>
      </c>
      <c r="F573" s="70"/>
      <c r="G573" s="72" t="str">
        <f ca="1">IF(B572&lt;TODAY(), AVERAGE(A$9:A573), "NA")</f>
        <v>NA</v>
      </c>
      <c r="H573" s="75" t="str">
        <f ca="1">IF(B572&lt;TODAY(), AVERAGE(E$9:E573), "NA")</f>
        <v>NA</v>
      </c>
      <c r="I573" s="82" t="str">
        <f ca="1">IF(B572&lt;TODAY(), (SUMPRODUCT(A$9:A573,E$9:E573) - G573*SUM(E$9:E573) - H573*SUM(A$9:A573) + (A573-7)*G573*H573)/(SUMPRODUCT(A$9:A573,A$9:A573) - 2*G573*SUM(A$9:A573) + (A573-7)*G573*G573), "NA")</f>
        <v>NA</v>
      </c>
      <c r="J573" s="95" t="str">
        <f t="shared" ca="1" si="25"/>
        <v>NA</v>
      </c>
    </row>
    <row r="574" spans="1:60" x14ac:dyDescent="0.2">
      <c r="A574" s="3">
        <v>573</v>
      </c>
      <c r="B574" s="73">
        <v>44755</v>
      </c>
      <c r="C574" s="42"/>
      <c r="D574" s="42" t="str">
        <f t="shared" ca="1" si="27"/>
        <v>NA</v>
      </c>
      <c r="E574" s="75" t="str">
        <f t="shared" ca="1" si="26"/>
        <v>NA</v>
      </c>
      <c r="F574" s="70"/>
      <c r="G574" s="72" t="str">
        <f ca="1">IF(B573&lt;TODAY(), AVERAGE(A$9:A574), "NA")</f>
        <v>NA</v>
      </c>
      <c r="H574" s="75" t="str">
        <f ca="1">IF(B573&lt;TODAY(), AVERAGE(E$9:E574), "NA")</f>
        <v>NA</v>
      </c>
      <c r="I574" s="82" t="str">
        <f ca="1">IF(B573&lt;TODAY(), (SUMPRODUCT(A$9:A574,E$9:E574) - G574*SUM(E$9:E574) - H574*SUM(A$9:A574) + (A574-7)*G574*H574)/(SUMPRODUCT(A$9:A574,A$9:A574) - 2*G574*SUM(A$9:A574) + (A574-7)*G574*G574), "NA")</f>
        <v>NA</v>
      </c>
      <c r="J574" s="95" t="str">
        <f t="shared" ca="1" si="25"/>
        <v>NA</v>
      </c>
    </row>
    <row r="575" spans="1:60" x14ac:dyDescent="0.2">
      <c r="A575" s="3">
        <v>574</v>
      </c>
      <c r="B575" s="73">
        <v>44756</v>
      </c>
      <c r="C575" s="42"/>
      <c r="D575" s="42" t="str">
        <f t="shared" ca="1" si="27"/>
        <v>NA</v>
      </c>
      <c r="E575" s="75" t="str">
        <f t="shared" ca="1" si="26"/>
        <v>NA</v>
      </c>
      <c r="F575" s="70"/>
      <c r="G575" s="72" t="str">
        <f ca="1">IF(B574&lt;TODAY(), AVERAGE(A$9:A575), "NA")</f>
        <v>NA</v>
      </c>
      <c r="H575" s="75" t="str">
        <f ca="1">IF(B574&lt;TODAY(), AVERAGE(E$9:E575), "NA")</f>
        <v>NA</v>
      </c>
      <c r="I575" s="82" t="str">
        <f ca="1">IF(B574&lt;TODAY(), (SUMPRODUCT(A$9:A575,E$9:E575) - G575*SUM(E$9:E575) - H575*SUM(A$9:A575) + (A575-7)*G575*H575)/(SUMPRODUCT(A$9:A575,A$9:A575) - 2*G575*SUM(A$9:A575) + (A575-7)*G575*G575), "NA")</f>
        <v>NA</v>
      </c>
      <c r="J575" s="95" t="str">
        <f t="shared" ca="1" si="25"/>
        <v>NA</v>
      </c>
    </row>
    <row r="576" spans="1:60" x14ac:dyDescent="0.2">
      <c r="A576" s="3">
        <v>575</v>
      </c>
      <c r="B576" s="73">
        <v>44757</v>
      </c>
      <c r="C576" s="42"/>
      <c r="D576" s="42" t="str">
        <f t="shared" ca="1" si="27"/>
        <v>NA</v>
      </c>
      <c r="E576" s="75" t="str">
        <f t="shared" ca="1" si="26"/>
        <v>NA</v>
      </c>
      <c r="F576" s="70"/>
      <c r="G576" s="72" t="str">
        <f ca="1">IF(B575&lt;TODAY(), AVERAGE(A$9:A576), "NA")</f>
        <v>NA</v>
      </c>
      <c r="H576" s="75" t="str">
        <f ca="1">IF(B575&lt;TODAY(), AVERAGE(E$9:E576), "NA")</f>
        <v>NA</v>
      </c>
      <c r="I576" s="82" t="str">
        <f ca="1">IF(B575&lt;TODAY(), (SUMPRODUCT(A$9:A576,E$9:E576) - G576*SUM(E$9:E576) - H576*SUM(A$9:A576) + (A576-7)*G576*H576)/(SUMPRODUCT(A$9:A576,A$9:A576) - 2*G576*SUM(A$9:A576) + (A576-7)*G576*G576), "NA")</f>
        <v>NA</v>
      </c>
      <c r="J576" s="95" t="str">
        <f t="shared" ca="1" si="25"/>
        <v>NA</v>
      </c>
    </row>
    <row r="577" spans="1:60" x14ac:dyDescent="0.2">
      <c r="A577" s="3">
        <v>576</v>
      </c>
      <c r="B577" s="73">
        <v>44758</v>
      </c>
      <c r="C577" s="42"/>
      <c r="D577" s="42" t="str">
        <f t="shared" ca="1" si="27"/>
        <v>NA</v>
      </c>
      <c r="E577" s="75" t="str">
        <f t="shared" ca="1" si="26"/>
        <v>NA</v>
      </c>
      <c r="F577" s="70"/>
      <c r="G577" s="72" t="str">
        <f ca="1">IF(B576&lt;TODAY(), AVERAGE(A$9:A577), "NA")</f>
        <v>NA</v>
      </c>
      <c r="H577" s="75" t="str">
        <f ca="1">IF(B576&lt;TODAY(), AVERAGE(E$9:E577), "NA")</f>
        <v>NA</v>
      </c>
      <c r="I577" s="82" t="str">
        <f ca="1">IF(B576&lt;TODAY(), (SUMPRODUCT(A$9:A577,E$9:E577) - G577*SUM(E$9:E577) - H577*SUM(A$9:A577) + (A577-7)*G577*H577)/(SUMPRODUCT(A$9:A577,A$9:A577) - 2*G577*SUM(A$9:A577) + (A577-7)*G577*G577), "NA")</f>
        <v>NA</v>
      </c>
      <c r="J577" s="95" t="str">
        <f t="shared" ca="1" si="25"/>
        <v>NA</v>
      </c>
    </row>
    <row r="578" spans="1:60" x14ac:dyDescent="0.2">
      <c r="A578" s="3">
        <v>577</v>
      </c>
      <c r="B578" s="73">
        <v>44759</v>
      </c>
      <c r="C578" s="42"/>
      <c r="D578" s="42" t="str">
        <f t="shared" ca="1" si="27"/>
        <v>NA</v>
      </c>
      <c r="E578" s="75" t="str">
        <f t="shared" ca="1" si="26"/>
        <v>NA</v>
      </c>
      <c r="F578" s="70"/>
      <c r="G578" s="72" t="str">
        <f ca="1">IF(B577&lt;TODAY(), AVERAGE(A$9:A578), "NA")</f>
        <v>NA</v>
      </c>
      <c r="H578" s="75" t="str">
        <f ca="1">IF(B577&lt;TODAY(), AVERAGE(E$9:E578), "NA")</f>
        <v>NA</v>
      </c>
      <c r="I578" s="82" t="str">
        <f ca="1">IF(B577&lt;TODAY(), (SUMPRODUCT(A$9:A578,E$9:E578) - G578*SUM(E$9:E578) - H578*SUM(A$9:A578) + (A578-7)*G578*H578)/(SUMPRODUCT(A$9:A578,A$9:A578) - 2*G578*SUM(A$9:A578) + (A578-7)*G578*G578), "NA")</f>
        <v>NA</v>
      </c>
      <c r="J578" s="95" t="str">
        <f t="shared" ca="1" si="25"/>
        <v>NA</v>
      </c>
    </row>
    <row r="579" spans="1:60" x14ac:dyDescent="0.2">
      <c r="A579" s="3">
        <v>578</v>
      </c>
      <c r="B579" s="73">
        <v>44760</v>
      </c>
      <c r="C579" s="42"/>
      <c r="D579" s="42" t="str">
        <f t="shared" ca="1" si="27"/>
        <v>NA</v>
      </c>
      <c r="E579" s="75" t="str">
        <f t="shared" ca="1" si="26"/>
        <v>NA</v>
      </c>
      <c r="F579" s="70"/>
      <c r="G579" s="72" t="str">
        <f ca="1">IF(B578&lt;TODAY(), AVERAGE(A$9:A579), "NA")</f>
        <v>NA</v>
      </c>
      <c r="H579" s="75" t="str">
        <f ca="1">IF(B578&lt;TODAY(), AVERAGE(E$9:E579), "NA")</f>
        <v>NA</v>
      </c>
      <c r="I579" s="82" t="str">
        <f ca="1">IF(B578&lt;TODAY(), (SUMPRODUCT(A$9:A579,E$9:E579) - G579*SUM(E$9:E579) - H579*SUM(A$9:A579) + (A579-7)*G579*H579)/(SUMPRODUCT(A$9:A579,A$9:A579) - 2*G579*SUM(A$9:A579) + (A579-7)*G579*G579), "NA")</f>
        <v>NA</v>
      </c>
      <c r="J579" s="95" t="str">
        <f t="shared" ca="1" si="25"/>
        <v>NA</v>
      </c>
    </row>
    <row r="580" spans="1:60" x14ac:dyDescent="0.2">
      <c r="A580" s="3">
        <v>579</v>
      </c>
      <c r="B580" s="73">
        <v>44761</v>
      </c>
      <c r="C580" s="42"/>
      <c r="D580" s="42" t="str">
        <f t="shared" ca="1" si="27"/>
        <v>NA</v>
      </c>
      <c r="E580" s="75" t="str">
        <f t="shared" ca="1" si="26"/>
        <v>NA</v>
      </c>
      <c r="F580" s="70"/>
      <c r="G580" s="72" t="str">
        <f ca="1">IF(B579&lt;TODAY(), AVERAGE(A$9:A580), "NA")</f>
        <v>NA</v>
      </c>
      <c r="H580" s="75" t="str">
        <f ca="1">IF(B579&lt;TODAY(), AVERAGE(E$9:E580), "NA")</f>
        <v>NA</v>
      </c>
      <c r="I580" s="82" t="str">
        <f ca="1">IF(B579&lt;TODAY(), (SUMPRODUCT(A$9:A580,E$9:E580) - G580*SUM(E$9:E580) - H580*SUM(A$9:A580) + (A580-7)*G580*H580)/(SUMPRODUCT(A$9:A580,A$9:A580) - 2*G580*SUM(A$9:A580) + (A580-7)*G580*G580), "NA")</f>
        <v>NA</v>
      </c>
      <c r="J580" s="95" t="str">
        <f t="shared" ref="J580:J643" ca="1" si="28">IF(B579&lt;TODAY(), H580-I580*G580, "NA")</f>
        <v>NA</v>
      </c>
    </row>
    <row r="581" spans="1:60" x14ac:dyDescent="0.2">
      <c r="A581" s="3">
        <v>580</v>
      </c>
      <c r="B581" s="73">
        <v>44762</v>
      </c>
      <c r="C581" s="42"/>
      <c r="D581" s="42" t="str">
        <f t="shared" ca="1" si="27"/>
        <v>NA</v>
      </c>
      <c r="E581" s="75" t="str">
        <f t="shared" ca="1" si="26"/>
        <v>NA</v>
      </c>
      <c r="F581" s="70"/>
      <c r="G581" s="72" t="str">
        <f ca="1">IF(B580&lt;TODAY(), AVERAGE(A$9:A581), "NA")</f>
        <v>NA</v>
      </c>
      <c r="H581" s="75" t="str">
        <f ca="1">IF(B580&lt;TODAY(), AVERAGE(E$9:E581), "NA")</f>
        <v>NA</v>
      </c>
      <c r="I581" s="82" t="str">
        <f ca="1">IF(B580&lt;TODAY(), (SUMPRODUCT(A$9:A581,E$9:E581) - G581*SUM(E$9:E581) - H581*SUM(A$9:A581) + (A581-7)*G581*H581)/(SUMPRODUCT(A$9:A581,A$9:A581) - 2*G581*SUM(A$9:A581) + (A581-7)*G581*G581), "NA")</f>
        <v>NA</v>
      </c>
      <c r="J581" s="95" t="str">
        <f t="shared" ca="1" si="28"/>
        <v>NA</v>
      </c>
    </row>
    <row r="582" spans="1:60" x14ac:dyDescent="0.2">
      <c r="A582" s="3">
        <v>581</v>
      </c>
      <c r="B582" s="73">
        <v>44763</v>
      </c>
      <c r="C582" s="42"/>
      <c r="D582" s="42" t="str">
        <f t="shared" ca="1" si="27"/>
        <v>NA</v>
      </c>
      <c r="E582" s="75" t="str">
        <f t="shared" ca="1" si="26"/>
        <v>NA</v>
      </c>
      <c r="F582" s="70"/>
      <c r="G582" s="72" t="str">
        <f ca="1">IF(B581&lt;TODAY(), AVERAGE(A$9:A582), "NA")</f>
        <v>NA</v>
      </c>
      <c r="H582" s="75" t="str">
        <f ca="1">IF(B581&lt;TODAY(), AVERAGE(E$9:E582), "NA")</f>
        <v>NA</v>
      </c>
      <c r="I582" s="82" t="str">
        <f ca="1">IF(B581&lt;TODAY(), (SUMPRODUCT(A$9:A582,E$9:E582) - G582*SUM(E$9:E582) - H582*SUM(A$9:A582) + (A582-7)*G582*H582)/(SUMPRODUCT(A$9:A582,A$9:A582) - 2*G582*SUM(A$9:A582) + (A582-7)*G582*G582), "NA")</f>
        <v>NA</v>
      </c>
      <c r="J582" s="95" t="str">
        <f t="shared" ca="1" si="28"/>
        <v>NA</v>
      </c>
    </row>
    <row r="583" spans="1:60" x14ac:dyDescent="0.2">
      <c r="A583" s="3">
        <v>582</v>
      </c>
      <c r="B583" s="73">
        <v>44764</v>
      </c>
      <c r="C583" s="42"/>
      <c r="D583" s="42" t="str">
        <f t="shared" ca="1" si="27"/>
        <v>NA</v>
      </c>
      <c r="E583" s="75" t="str">
        <f t="shared" ca="1" si="26"/>
        <v>NA</v>
      </c>
      <c r="F583" s="70"/>
      <c r="G583" s="72" t="str">
        <f ca="1">IF(B582&lt;TODAY(), AVERAGE(A$9:A583), "NA")</f>
        <v>NA</v>
      </c>
      <c r="H583" s="75" t="str">
        <f ca="1">IF(B582&lt;TODAY(), AVERAGE(E$9:E583), "NA")</f>
        <v>NA</v>
      </c>
      <c r="I583" s="82" t="str">
        <f ca="1">IF(B582&lt;TODAY(), (SUMPRODUCT(A$9:A583,E$9:E583) - G583*SUM(E$9:E583) - H583*SUM(A$9:A583) + (A583-7)*G583*H583)/(SUMPRODUCT(A$9:A583,A$9:A583) - 2*G583*SUM(A$9:A583) + (A583-7)*G583*G583), "NA")</f>
        <v>NA</v>
      </c>
      <c r="J583" s="95" t="str">
        <f t="shared" ca="1" si="28"/>
        <v>NA</v>
      </c>
    </row>
    <row r="584" spans="1:60" x14ac:dyDescent="0.2">
      <c r="A584" s="3">
        <v>583</v>
      </c>
      <c r="B584" s="73">
        <v>44765</v>
      </c>
      <c r="C584" s="42"/>
      <c r="D584" s="42" t="str">
        <f t="shared" ca="1" si="27"/>
        <v>NA</v>
      </c>
      <c r="E584" s="75" t="str">
        <f t="shared" ca="1" si="26"/>
        <v>NA</v>
      </c>
      <c r="F584" s="70"/>
      <c r="G584" s="72" t="str">
        <f ca="1">IF(B583&lt;TODAY(), AVERAGE(A$9:A584), "NA")</f>
        <v>NA</v>
      </c>
      <c r="H584" s="75" t="str">
        <f ca="1">IF(B583&lt;TODAY(), AVERAGE(E$9:E584), "NA")</f>
        <v>NA</v>
      </c>
      <c r="I584" s="82" t="str">
        <f ca="1">IF(B583&lt;TODAY(), (SUMPRODUCT(A$9:A584,E$9:E584) - G584*SUM(E$9:E584) - H584*SUM(A$9:A584) + (A584-7)*G584*H584)/(SUMPRODUCT(A$9:A584,A$9:A584) - 2*G584*SUM(A$9:A584) + (A584-7)*G584*G584), "NA")</f>
        <v>NA</v>
      </c>
      <c r="J584" s="95" t="str">
        <f t="shared" ca="1" si="28"/>
        <v>NA</v>
      </c>
    </row>
    <row r="585" spans="1:60" x14ac:dyDescent="0.2">
      <c r="A585" s="3">
        <v>584</v>
      </c>
      <c r="B585" s="73">
        <v>44766</v>
      </c>
      <c r="C585" s="42"/>
      <c r="D585" s="42" t="str">
        <f t="shared" ca="1" si="27"/>
        <v>NA</v>
      </c>
      <c r="E585" s="75" t="str">
        <f t="shared" ref="E585:E648" ca="1" si="29">IF(B585&lt;TODAY(), AVERAGE(D579:D585), "NA")</f>
        <v>NA</v>
      </c>
      <c r="F585" s="70"/>
      <c r="G585" s="72" t="str">
        <f ca="1">IF(B584&lt;TODAY(), AVERAGE(A$9:A585), "NA")</f>
        <v>NA</v>
      </c>
      <c r="H585" s="75" t="str">
        <f ca="1">IF(B584&lt;TODAY(), AVERAGE(E$9:E585), "NA")</f>
        <v>NA</v>
      </c>
      <c r="I585" s="82" t="str">
        <f ca="1">IF(B584&lt;TODAY(), (SUMPRODUCT(A$9:A585,E$9:E585) - G585*SUM(E$9:E585) - H585*SUM(A$9:A585) + (A585-7)*G585*H585)/(SUMPRODUCT(A$9:A585,A$9:A585) - 2*G585*SUM(A$9:A585) + (A585-7)*G585*G585), "NA")</f>
        <v>NA</v>
      </c>
      <c r="J585" s="95" t="str">
        <f t="shared" ca="1" si="28"/>
        <v>NA</v>
      </c>
    </row>
    <row r="586" spans="1:60" x14ac:dyDescent="0.2">
      <c r="A586" s="3">
        <v>585</v>
      </c>
      <c r="B586" s="73">
        <v>44767</v>
      </c>
      <c r="C586" s="42"/>
      <c r="D586" s="42" t="str">
        <f t="shared" ca="1" si="27"/>
        <v>NA</v>
      </c>
      <c r="E586" s="75" t="str">
        <f t="shared" ca="1" si="29"/>
        <v>NA</v>
      </c>
      <c r="F586" s="70"/>
      <c r="G586" s="72" t="str">
        <f ca="1">IF(B585&lt;TODAY(), AVERAGE(A$9:A586), "NA")</f>
        <v>NA</v>
      </c>
      <c r="H586" s="75" t="str">
        <f ca="1">IF(B585&lt;TODAY(), AVERAGE(E$9:E586), "NA")</f>
        <v>NA</v>
      </c>
      <c r="I586" s="82" t="str">
        <f ca="1">IF(B585&lt;TODAY(), (SUMPRODUCT(A$9:A586,E$9:E586) - G586*SUM(E$9:E586) - H586*SUM(A$9:A586) + (A586-7)*G586*H586)/(SUMPRODUCT(A$9:A586,A$9:A586) - 2*G586*SUM(A$9:A586) + (A586-7)*G586*G586), "NA")</f>
        <v>NA</v>
      </c>
      <c r="J586" s="95" t="str">
        <f t="shared" ca="1" si="28"/>
        <v>NA</v>
      </c>
    </row>
    <row r="587" spans="1:60" x14ac:dyDescent="0.2">
      <c r="A587" s="3">
        <v>586</v>
      </c>
      <c r="B587" s="73">
        <v>44768</v>
      </c>
      <c r="C587" s="42"/>
      <c r="D587" s="42" t="str">
        <f t="shared" ca="1" si="27"/>
        <v>NA</v>
      </c>
      <c r="E587" s="75" t="str">
        <f t="shared" ca="1" si="29"/>
        <v>NA</v>
      </c>
      <c r="F587" s="70"/>
      <c r="G587" s="72" t="str">
        <f ca="1">IF(B586&lt;TODAY(), AVERAGE(A$9:A587), "NA")</f>
        <v>NA</v>
      </c>
      <c r="H587" s="75" t="str">
        <f ca="1">IF(B586&lt;TODAY(), AVERAGE(E$9:E587), "NA")</f>
        <v>NA</v>
      </c>
      <c r="I587" s="82" t="str">
        <f ca="1">IF(B586&lt;TODAY(), (SUMPRODUCT(A$9:A587,E$9:E587) - G587*SUM(E$9:E587) - H587*SUM(A$9:A587) + (A587-7)*G587*H587)/(SUMPRODUCT(A$9:A587,A$9:A587) - 2*G587*SUM(A$9:A587) + (A587-7)*G587*G587), "NA")</f>
        <v>NA</v>
      </c>
      <c r="J587" s="95" t="str">
        <f t="shared" ca="1" si="28"/>
        <v>NA</v>
      </c>
    </row>
    <row r="588" spans="1:60" x14ac:dyDescent="0.2">
      <c r="A588" s="3">
        <v>587</v>
      </c>
      <c r="B588" s="73">
        <v>44769</v>
      </c>
      <c r="C588" s="42"/>
      <c r="D588" s="42" t="str">
        <f t="shared" ca="1" si="27"/>
        <v>NA</v>
      </c>
      <c r="E588" s="75" t="str">
        <f t="shared" ca="1" si="29"/>
        <v>NA</v>
      </c>
      <c r="F588" s="70"/>
      <c r="G588" s="72" t="str">
        <f ca="1">IF(B587&lt;TODAY(), AVERAGE(A$9:A588), "NA")</f>
        <v>NA</v>
      </c>
      <c r="H588" s="75" t="str">
        <f ca="1">IF(B587&lt;TODAY(), AVERAGE(E$9:E588), "NA")</f>
        <v>NA</v>
      </c>
      <c r="I588" s="82" t="str">
        <f ca="1">IF(B587&lt;TODAY(), (SUMPRODUCT(A$9:A588,E$9:E588) - G588*SUM(E$9:E588) - H588*SUM(A$9:A588) + (A588-7)*G588*H588)/(SUMPRODUCT(A$9:A588,A$9:A588) - 2*G588*SUM(A$9:A588) + (A588-7)*G588*G588), "NA")</f>
        <v>NA</v>
      </c>
      <c r="J588" s="95" t="str">
        <f t="shared" ca="1" si="28"/>
        <v>NA</v>
      </c>
      <c r="L588" s="50"/>
      <c r="M588" s="47"/>
      <c r="N588" s="47"/>
      <c r="O588" s="47"/>
      <c r="P588" s="47"/>
      <c r="Q588" s="47"/>
      <c r="R588" s="47"/>
      <c r="S588" s="47"/>
      <c r="T588" s="47"/>
      <c r="U588" s="65"/>
      <c r="W588" s="47"/>
      <c r="X588" s="47"/>
      <c r="Y588" s="47"/>
      <c r="Z588" s="47"/>
      <c r="AA588" s="47"/>
      <c r="AB588" s="47"/>
      <c r="AC588" s="47"/>
      <c r="AD588" s="47"/>
      <c r="AE588" s="47"/>
      <c r="AG588" s="47"/>
      <c r="AH588" s="47"/>
      <c r="AI588" s="47"/>
      <c r="AJ588" s="47"/>
      <c r="AK588" s="47"/>
      <c r="AL588" s="47"/>
      <c r="AM588" s="47"/>
      <c r="AN588" s="47"/>
      <c r="AO588" s="47"/>
      <c r="AQ588" s="7"/>
      <c r="AR588" s="7"/>
      <c r="AS588" s="7"/>
      <c r="AT588" s="7"/>
      <c r="AU588" s="7"/>
      <c r="AV588" s="7"/>
      <c r="AW588" s="7"/>
      <c r="AX588" s="7"/>
      <c r="AY588" s="7"/>
      <c r="BA588" s="7"/>
      <c r="BB588" s="7"/>
      <c r="BC588" s="7"/>
      <c r="BD588" s="7"/>
      <c r="BE588" s="7"/>
      <c r="BF588" s="7"/>
      <c r="BG588" s="7"/>
      <c r="BH588" s="7"/>
    </row>
    <row r="589" spans="1:60" x14ac:dyDescent="0.2">
      <c r="A589" s="3">
        <v>588</v>
      </c>
      <c r="B589" s="73">
        <v>44770</v>
      </c>
      <c r="C589" s="42"/>
      <c r="D589" s="42" t="str">
        <f t="shared" ca="1" si="27"/>
        <v>NA</v>
      </c>
      <c r="E589" s="75" t="str">
        <f t="shared" ca="1" si="29"/>
        <v>NA</v>
      </c>
      <c r="F589" s="70"/>
      <c r="G589" s="72" t="str">
        <f ca="1">IF(B588&lt;TODAY(), AVERAGE(A$9:A589), "NA")</f>
        <v>NA</v>
      </c>
      <c r="H589" s="75" t="str">
        <f ca="1">IF(B588&lt;TODAY(), AVERAGE(E$9:E589), "NA")</f>
        <v>NA</v>
      </c>
      <c r="I589" s="82" t="str">
        <f ca="1">IF(B588&lt;TODAY(), (SUMPRODUCT(A$9:A589,E$9:E589) - G589*SUM(E$9:E589) - H589*SUM(A$9:A589) + (A589-7)*G589*H589)/(SUMPRODUCT(A$9:A589,A$9:A589) - 2*G589*SUM(A$9:A589) + (A589-7)*G589*G589), "NA")</f>
        <v>NA</v>
      </c>
      <c r="J589" s="95" t="str">
        <f t="shared" ca="1" si="28"/>
        <v>NA</v>
      </c>
    </row>
    <row r="590" spans="1:60" x14ac:dyDescent="0.2">
      <c r="A590" s="3">
        <v>589</v>
      </c>
      <c r="B590" s="73">
        <v>44771</v>
      </c>
      <c r="C590" s="42"/>
      <c r="D590" s="42" t="str">
        <f t="shared" ca="1" si="27"/>
        <v>NA</v>
      </c>
      <c r="E590" s="75" t="str">
        <f t="shared" ca="1" si="29"/>
        <v>NA</v>
      </c>
      <c r="F590" s="70"/>
      <c r="G590" s="72" t="str">
        <f ca="1">IF(B589&lt;TODAY(), AVERAGE(A$9:A590), "NA")</f>
        <v>NA</v>
      </c>
      <c r="H590" s="75" t="str">
        <f ca="1">IF(B589&lt;TODAY(), AVERAGE(E$9:E590), "NA")</f>
        <v>NA</v>
      </c>
      <c r="I590" s="82" t="str">
        <f ca="1">IF(B589&lt;TODAY(), (SUMPRODUCT(A$9:A590,E$9:E590) - G590*SUM(E$9:E590) - H590*SUM(A$9:A590) + (A590-7)*G590*H590)/(SUMPRODUCT(A$9:A590,A$9:A590) - 2*G590*SUM(A$9:A590) + (A590-7)*G590*G590), "NA")</f>
        <v>NA</v>
      </c>
      <c r="J590" s="95" t="str">
        <f t="shared" ca="1" si="28"/>
        <v>NA</v>
      </c>
    </row>
    <row r="591" spans="1:60" x14ac:dyDescent="0.2">
      <c r="A591" s="3">
        <v>590</v>
      </c>
      <c r="B591" s="73">
        <v>44772</v>
      </c>
      <c r="C591" s="42"/>
      <c r="D591" s="42" t="str">
        <f t="shared" ca="1" si="27"/>
        <v>NA</v>
      </c>
      <c r="E591" s="75" t="str">
        <f t="shared" ca="1" si="29"/>
        <v>NA</v>
      </c>
      <c r="F591" s="70"/>
      <c r="G591" s="72" t="str">
        <f ca="1">IF(B590&lt;TODAY(), AVERAGE(A$9:A591), "NA")</f>
        <v>NA</v>
      </c>
      <c r="H591" s="75" t="str">
        <f ca="1">IF(B590&lt;TODAY(), AVERAGE(E$9:E591), "NA")</f>
        <v>NA</v>
      </c>
      <c r="I591" s="82" t="str">
        <f ca="1">IF(B590&lt;TODAY(), (SUMPRODUCT(A$9:A591,E$9:E591) - G591*SUM(E$9:E591) - H591*SUM(A$9:A591) + (A591-7)*G591*H591)/(SUMPRODUCT(A$9:A591,A$9:A591) - 2*G591*SUM(A$9:A591) + (A591-7)*G591*G591), "NA")</f>
        <v>NA</v>
      </c>
      <c r="J591" s="95" t="str">
        <f t="shared" ca="1" si="28"/>
        <v>NA</v>
      </c>
    </row>
    <row r="592" spans="1:60" x14ac:dyDescent="0.2">
      <c r="A592" s="3">
        <v>591</v>
      </c>
      <c r="B592" s="73">
        <v>44773</v>
      </c>
      <c r="C592" s="42"/>
      <c r="D592" s="42" t="str">
        <f t="shared" ca="1" si="27"/>
        <v>NA</v>
      </c>
      <c r="E592" s="75" t="str">
        <f t="shared" ca="1" si="29"/>
        <v>NA</v>
      </c>
      <c r="F592" s="70"/>
      <c r="G592" s="72" t="str">
        <f ca="1">IF(B591&lt;TODAY(), AVERAGE(A$9:A592), "NA")</f>
        <v>NA</v>
      </c>
      <c r="H592" s="75" t="str">
        <f ca="1">IF(B591&lt;TODAY(), AVERAGE(E$9:E592), "NA")</f>
        <v>NA</v>
      </c>
      <c r="I592" s="82" t="str">
        <f ca="1">IF(B591&lt;TODAY(), (SUMPRODUCT(A$9:A592,E$9:E592) - G592*SUM(E$9:E592) - H592*SUM(A$9:A592) + (A592-7)*G592*H592)/(SUMPRODUCT(A$9:A592,A$9:A592) - 2*G592*SUM(A$9:A592) + (A592-7)*G592*G592), "NA")</f>
        <v>NA</v>
      </c>
      <c r="J592" s="95" t="str">
        <f t="shared" ca="1" si="28"/>
        <v>NA</v>
      </c>
    </row>
    <row r="593" spans="1:10" x14ac:dyDescent="0.2">
      <c r="A593" s="3">
        <v>592</v>
      </c>
      <c r="B593" s="73">
        <v>44774</v>
      </c>
      <c r="C593" s="42"/>
      <c r="D593" s="42" t="str">
        <f t="shared" ca="1" si="27"/>
        <v>NA</v>
      </c>
      <c r="E593" s="75" t="str">
        <f t="shared" ca="1" si="29"/>
        <v>NA</v>
      </c>
      <c r="F593" s="70"/>
      <c r="G593" s="72" t="str">
        <f ca="1">IF(B592&lt;TODAY(), AVERAGE(A$9:A593), "NA")</f>
        <v>NA</v>
      </c>
      <c r="H593" s="75" t="str">
        <f ca="1">IF(B592&lt;TODAY(), AVERAGE(E$9:E593), "NA")</f>
        <v>NA</v>
      </c>
      <c r="I593" s="82" t="str">
        <f ca="1">IF(B592&lt;TODAY(), (SUMPRODUCT(A$9:A593,E$9:E593) - G593*SUM(E$9:E593) - H593*SUM(A$9:A593) + (A593-7)*G593*H593)/(SUMPRODUCT(A$9:A593,A$9:A593) - 2*G593*SUM(A$9:A593) + (A593-7)*G593*G593), "NA")</f>
        <v>NA</v>
      </c>
      <c r="J593" s="95" t="str">
        <f t="shared" ca="1" si="28"/>
        <v>NA</v>
      </c>
    </row>
    <row r="594" spans="1:10" x14ac:dyDescent="0.2">
      <c r="A594" s="3">
        <v>593</v>
      </c>
      <c r="B594" s="73">
        <v>44775</v>
      </c>
      <c r="C594" s="42"/>
      <c r="D594" s="42" t="str">
        <f t="shared" ca="1" si="27"/>
        <v>NA</v>
      </c>
      <c r="E594" s="75" t="str">
        <f t="shared" ca="1" si="29"/>
        <v>NA</v>
      </c>
      <c r="F594" s="70"/>
      <c r="G594" s="72" t="str">
        <f ca="1">IF(B593&lt;TODAY(), AVERAGE(A$9:A594), "NA")</f>
        <v>NA</v>
      </c>
      <c r="H594" s="75" t="str">
        <f ca="1">IF(B593&lt;TODAY(), AVERAGE(E$9:E594), "NA")</f>
        <v>NA</v>
      </c>
      <c r="I594" s="82" t="str">
        <f ca="1">IF(B593&lt;TODAY(), (SUMPRODUCT(A$9:A594,E$9:E594) - G594*SUM(E$9:E594) - H594*SUM(A$9:A594) + (A594-7)*G594*H594)/(SUMPRODUCT(A$9:A594,A$9:A594) - 2*G594*SUM(A$9:A594) + (A594-7)*G594*G594), "NA")</f>
        <v>NA</v>
      </c>
      <c r="J594" s="95" t="str">
        <f t="shared" ca="1" si="28"/>
        <v>NA</v>
      </c>
    </row>
    <row r="595" spans="1:10" x14ac:dyDescent="0.2">
      <c r="A595" s="3">
        <v>594</v>
      </c>
      <c r="B595" s="73">
        <v>44776</v>
      </c>
      <c r="C595" s="42"/>
      <c r="D595" s="42" t="str">
        <f t="shared" ca="1" si="27"/>
        <v>NA</v>
      </c>
      <c r="E595" s="75" t="str">
        <f t="shared" ca="1" si="29"/>
        <v>NA</v>
      </c>
      <c r="F595" s="70"/>
      <c r="G595" s="72" t="str">
        <f ca="1">IF(B594&lt;TODAY(), AVERAGE(A$9:A595), "NA")</f>
        <v>NA</v>
      </c>
      <c r="H595" s="75" t="str">
        <f ca="1">IF(B594&lt;TODAY(), AVERAGE(E$9:E595), "NA")</f>
        <v>NA</v>
      </c>
      <c r="I595" s="82" t="str">
        <f ca="1">IF(B594&lt;TODAY(), (SUMPRODUCT(A$9:A595,E$9:E595) - G595*SUM(E$9:E595) - H595*SUM(A$9:A595) + (A595-7)*G595*H595)/(SUMPRODUCT(A$9:A595,A$9:A595) - 2*G595*SUM(A$9:A595) + (A595-7)*G595*G595), "NA")</f>
        <v>NA</v>
      </c>
      <c r="J595" s="95" t="str">
        <f t="shared" ca="1" si="28"/>
        <v>NA</v>
      </c>
    </row>
    <row r="596" spans="1:10" x14ac:dyDescent="0.2">
      <c r="A596" s="3">
        <v>595</v>
      </c>
      <c r="B596" s="73">
        <v>44777</v>
      </c>
      <c r="C596" s="42"/>
      <c r="D596" s="42" t="str">
        <f t="shared" ca="1" si="27"/>
        <v>NA</v>
      </c>
      <c r="E596" s="75" t="str">
        <f t="shared" ca="1" si="29"/>
        <v>NA</v>
      </c>
      <c r="F596" s="70"/>
      <c r="G596" s="72" t="str">
        <f ca="1">IF(B595&lt;TODAY(), AVERAGE(A$9:A596), "NA")</f>
        <v>NA</v>
      </c>
      <c r="H596" s="75" t="str">
        <f ca="1">IF(B595&lt;TODAY(), AVERAGE(E$9:E596), "NA")</f>
        <v>NA</v>
      </c>
      <c r="I596" s="82" t="str">
        <f ca="1">IF(B595&lt;TODAY(), (SUMPRODUCT(A$9:A596,E$9:E596) - G596*SUM(E$9:E596) - H596*SUM(A$9:A596) + (A596-7)*G596*H596)/(SUMPRODUCT(A$9:A596,A$9:A596) - 2*G596*SUM(A$9:A596) + (A596-7)*G596*G596), "NA")</f>
        <v>NA</v>
      </c>
      <c r="J596" s="95" t="str">
        <f t="shared" ca="1" si="28"/>
        <v>NA</v>
      </c>
    </row>
    <row r="597" spans="1:10" x14ac:dyDescent="0.2">
      <c r="A597" s="3">
        <v>596</v>
      </c>
      <c r="B597" s="73">
        <v>44778</v>
      </c>
      <c r="C597" s="42"/>
      <c r="D597" s="42" t="str">
        <f t="shared" ca="1" si="27"/>
        <v>NA</v>
      </c>
      <c r="E597" s="75" t="str">
        <f t="shared" ca="1" si="29"/>
        <v>NA</v>
      </c>
      <c r="F597" s="70"/>
      <c r="G597" s="72" t="str">
        <f ca="1">IF(B596&lt;TODAY(), AVERAGE(A$9:A597), "NA")</f>
        <v>NA</v>
      </c>
      <c r="H597" s="75" t="str">
        <f ca="1">IF(B596&lt;TODAY(), AVERAGE(E$9:E597), "NA")</f>
        <v>NA</v>
      </c>
      <c r="I597" s="82" t="str">
        <f ca="1">IF(B596&lt;TODAY(), (SUMPRODUCT(A$9:A597,E$9:E597) - G597*SUM(E$9:E597) - H597*SUM(A$9:A597) + (A597-7)*G597*H597)/(SUMPRODUCT(A$9:A597,A$9:A597) - 2*G597*SUM(A$9:A597) + (A597-7)*G597*G597), "NA")</f>
        <v>NA</v>
      </c>
      <c r="J597" s="95" t="str">
        <f t="shared" ca="1" si="28"/>
        <v>NA</v>
      </c>
    </row>
    <row r="598" spans="1:10" x14ac:dyDescent="0.2">
      <c r="A598" s="3">
        <v>597</v>
      </c>
      <c r="B598" s="73">
        <v>44779</v>
      </c>
      <c r="C598" s="42"/>
      <c r="D598" s="42" t="str">
        <f t="shared" ca="1" si="27"/>
        <v>NA</v>
      </c>
      <c r="E598" s="75" t="str">
        <f t="shared" ca="1" si="29"/>
        <v>NA</v>
      </c>
      <c r="F598" s="70"/>
      <c r="G598" s="72" t="str">
        <f ca="1">IF(B597&lt;TODAY(), AVERAGE(A$9:A598), "NA")</f>
        <v>NA</v>
      </c>
      <c r="H598" s="75" t="str">
        <f ca="1">IF(B597&lt;TODAY(), AVERAGE(E$9:E598), "NA")</f>
        <v>NA</v>
      </c>
      <c r="I598" s="82" t="str">
        <f ca="1">IF(B597&lt;TODAY(), (SUMPRODUCT(A$9:A598,E$9:E598) - G598*SUM(E$9:E598) - H598*SUM(A$9:A598) + (A598-7)*G598*H598)/(SUMPRODUCT(A$9:A598,A$9:A598) - 2*G598*SUM(A$9:A598) + (A598-7)*G598*G598), "NA")</f>
        <v>NA</v>
      </c>
      <c r="J598" s="95" t="str">
        <f t="shared" ca="1" si="28"/>
        <v>NA</v>
      </c>
    </row>
    <row r="599" spans="1:10" x14ac:dyDescent="0.2">
      <c r="A599" s="3">
        <v>598</v>
      </c>
      <c r="B599" s="73">
        <v>44780</v>
      </c>
      <c r="C599" s="42"/>
      <c r="D599" s="42" t="str">
        <f t="shared" ca="1" si="27"/>
        <v>NA</v>
      </c>
      <c r="E599" s="75" t="str">
        <f t="shared" ca="1" si="29"/>
        <v>NA</v>
      </c>
      <c r="F599" s="70"/>
      <c r="G599" s="72" t="str">
        <f ca="1">IF(B598&lt;TODAY(), AVERAGE(A$9:A599), "NA")</f>
        <v>NA</v>
      </c>
      <c r="H599" s="75" t="str">
        <f ca="1">IF(B598&lt;TODAY(), AVERAGE(E$9:E599), "NA")</f>
        <v>NA</v>
      </c>
      <c r="I599" s="82" t="str">
        <f ca="1">IF(B598&lt;TODAY(), (SUMPRODUCT(A$9:A599,E$9:E599) - G599*SUM(E$9:E599) - H599*SUM(A$9:A599) + (A599-7)*G599*H599)/(SUMPRODUCT(A$9:A599,A$9:A599) - 2*G599*SUM(A$9:A599) + (A599-7)*G599*G599), "NA")</f>
        <v>NA</v>
      </c>
      <c r="J599" s="95" t="str">
        <f t="shared" ca="1" si="28"/>
        <v>NA</v>
      </c>
    </row>
    <row r="600" spans="1:10" x14ac:dyDescent="0.2">
      <c r="A600" s="3">
        <v>599</v>
      </c>
      <c r="B600" s="73">
        <v>44781</v>
      </c>
      <c r="C600" s="42"/>
      <c r="D600" s="42" t="str">
        <f t="shared" ca="1" si="27"/>
        <v>NA</v>
      </c>
      <c r="E600" s="75" t="str">
        <f t="shared" ca="1" si="29"/>
        <v>NA</v>
      </c>
      <c r="F600" s="70"/>
      <c r="G600" s="72" t="str">
        <f ca="1">IF(B599&lt;TODAY(), AVERAGE(A$9:A600), "NA")</f>
        <v>NA</v>
      </c>
      <c r="H600" s="75" t="str">
        <f ca="1">IF(B599&lt;TODAY(), AVERAGE(E$9:E600), "NA")</f>
        <v>NA</v>
      </c>
      <c r="I600" s="82" t="str">
        <f ca="1">IF(B599&lt;TODAY(), (SUMPRODUCT(A$9:A600,E$9:E600) - G600*SUM(E$9:E600) - H600*SUM(A$9:A600) + (A600-7)*G600*H600)/(SUMPRODUCT(A$9:A600,A$9:A600) - 2*G600*SUM(A$9:A600) + (A600-7)*G600*G600), "NA")</f>
        <v>NA</v>
      </c>
      <c r="J600" s="95" t="str">
        <f t="shared" ca="1" si="28"/>
        <v>NA</v>
      </c>
    </row>
    <row r="601" spans="1:10" x14ac:dyDescent="0.2">
      <c r="A601" s="3">
        <v>600</v>
      </c>
      <c r="B601" s="73">
        <v>44782</v>
      </c>
      <c r="C601" s="42"/>
      <c r="D601" s="42" t="str">
        <f t="shared" ca="1" si="27"/>
        <v>NA</v>
      </c>
      <c r="E601" s="75" t="str">
        <f t="shared" ca="1" si="29"/>
        <v>NA</v>
      </c>
      <c r="F601" s="70"/>
      <c r="G601" s="72" t="str">
        <f ca="1">IF(B600&lt;TODAY(), AVERAGE(A$9:A601), "NA")</f>
        <v>NA</v>
      </c>
      <c r="H601" s="75" t="str">
        <f ca="1">IF(B600&lt;TODAY(), AVERAGE(E$9:E601), "NA")</f>
        <v>NA</v>
      </c>
      <c r="I601" s="82" t="str">
        <f ca="1">IF(B600&lt;TODAY(), (SUMPRODUCT(A$9:A601,E$9:E601) - G601*SUM(E$9:E601) - H601*SUM(A$9:A601) + (A601-7)*G601*H601)/(SUMPRODUCT(A$9:A601,A$9:A601) - 2*G601*SUM(A$9:A601) + (A601-7)*G601*G601), "NA")</f>
        <v>NA</v>
      </c>
      <c r="J601" s="95" t="str">
        <f t="shared" ca="1" si="28"/>
        <v>NA</v>
      </c>
    </row>
    <row r="602" spans="1:10" x14ac:dyDescent="0.2">
      <c r="A602" s="3">
        <v>601</v>
      </c>
      <c r="B602" s="73">
        <v>44783</v>
      </c>
      <c r="C602" s="42"/>
      <c r="D602" s="42" t="str">
        <f t="shared" ca="1" si="27"/>
        <v>NA</v>
      </c>
      <c r="E602" s="75" t="str">
        <f t="shared" ca="1" si="29"/>
        <v>NA</v>
      </c>
      <c r="F602" s="70"/>
      <c r="G602" s="72" t="str">
        <f ca="1">IF(B601&lt;TODAY(), AVERAGE(A$9:A602), "NA")</f>
        <v>NA</v>
      </c>
      <c r="H602" s="75" t="str">
        <f ca="1">IF(B601&lt;TODAY(), AVERAGE(E$9:E602), "NA")</f>
        <v>NA</v>
      </c>
      <c r="I602" s="82" t="str">
        <f ca="1">IF(B601&lt;TODAY(), (SUMPRODUCT(A$9:A602,E$9:E602) - G602*SUM(E$9:E602) - H602*SUM(A$9:A602) + (A602-7)*G602*H602)/(SUMPRODUCT(A$9:A602,A$9:A602) - 2*G602*SUM(A$9:A602) + (A602-7)*G602*G602), "NA")</f>
        <v>NA</v>
      </c>
      <c r="J602" s="95" t="str">
        <f t="shared" ca="1" si="28"/>
        <v>NA</v>
      </c>
    </row>
    <row r="603" spans="1:10" x14ac:dyDescent="0.2">
      <c r="A603" s="3">
        <v>602</v>
      </c>
      <c r="B603" s="73">
        <v>44784</v>
      </c>
      <c r="C603" s="42"/>
      <c r="D603" s="42" t="str">
        <f t="shared" ca="1" si="27"/>
        <v>NA</v>
      </c>
      <c r="E603" s="75" t="str">
        <f t="shared" ca="1" si="29"/>
        <v>NA</v>
      </c>
      <c r="F603" s="70"/>
      <c r="G603" s="72" t="str">
        <f ca="1">IF(B602&lt;TODAY(), AVERAGE(A$9:A603), "NA")</f>
        <v>NA</v>
      </c>
      <c r="H603" s="75" t="str">
        <f ca="1">IF(B602&lt;TODAY(), AVERAGE(E$9:E603), "NA")</f>
        <v>NA</v>
      </c>
      <c r="I603" s="82" t="str">
        <f ca="1">IF(B602&lt;TODAY(), (SUMPRODUCT(A$9:A603,E$9:E603) - G603*SUM(E$9:E603) - H603*SUM(A$9:A603) + (A603-7)*G603*H603)/(SUMPRODUCT(A$9:A603,A$9:A603) - 2*G603*SUM(A$9:A603) + (A603-7)*G603*G603), "NA")</f>
        <v>NA</v>
      </c>
      <c r="J603" s="95" t="str">
        <f t="shared" ca="1" si="28"/>
        <v>NA</v>
      </c>
    </row>
    <row r="604" spans="1:10" x14ac:dyDescent="0.2">
      <c r="A604" s="3">
        <v>603</v>
      </c>
      <c r="B604" s="73">
        <v>44785</v>
      </c>
      <c r="C604" s="42"/>
      <c r="D604" s="42" t="str">
        <f t="shared" ca="1" si="27"/>
        <v>NA</v>
      </c>
      <c r="E604" s="75" t="str">
        <f t="shared" ca="1" si="29"/>
        <v>NA</v>
      </c>
      <c r="F604" s="70"/>
      <c r="G604" s="72" t="str">
        <f ca="1">IF(B603&lt;TODAY(), AVERAGE(A$9:A604), "NA")</f>
        <v>NA</v>
      </c>
      <c r="H604" s="75" t="str">
        <f ca="1">IF(B603&lt;TODAY(), AVERAGE(E$9:E604), "NA")</f>
        <v>NA</v>
      </c>
      <c r="I604" s="82" t="str">
        <f ca="1">IF(B603&lt;TODAY(), (SUMPRODUCT(A$9:A604,E$9:E604) - G604*SUM(E$9:E604) - H604*SUM(A$9:A604) + (A604-7)*G604*H604)/(SUMPRODUCT(A$9:A604,A$9:A604) - 2*G604*SUM(A$9:A604) + (A604-7)*G604*G604), "NA")</f>
        <v>NA</v>
      </c>
      <c r="J604" s="95" t="str">
        <f t="shared" ca="1" si="28"/>
        <v>NA</v>
      </c>
    </row>
    <row r="605" spans="1:10" x14ac:dyDescent="0.2">
      <c r="A605" s="3">
        <v>604</v>
      </c>
      <c r="B605" s="73">
        <v>44786</v>
      </c>
      <c r="C605" s="42"/>
      <c r="D605" s="42" t="str">
        <f t="shared" ca="1" si="27"/>
        <v>NA</v>
      </c>
      <c r="E605" s="75" t="str">
        <f t="shared" ca="1" si="29"/>
        <v>NA</v>
      </c>
      <c r="F605" s="70"/>
      <c r="G605" s="72" t="str">
        <f ca="1">IF(B604&lt;TODAY(), AVERAGE(A$9:A605), "NA")</f>
        <v>NA</v>
      </c>
      <c r="H605" s="75" t="str">
        <f ca="1">IF(B604&lt;TODAY(), AVERAGE(E$9:E605), "NA")</f>
        <v>NA</v>
      </c>
      <c r="I605" s="82" t="str">
        <f ca="1">IF(B604&lt;TODAY(), (SUMPRODUCT(A$9:A605,E$9:E605) - G605*SUM(E$9:E605) - H605*SUM(A$9:A605) + (A605-7)*G605*H605)/(SUMPRODUCT(A$9:A605,A$9:A605) - 2*G605*SUM(A$9:A605) + (A605-7)*G605*G605), "NA")</f>
        <v>NA</v>
      </c>
      <c r="J605" s="95" t="str">
        <f t="shared" ca="1" si="28"/>
        <v>NA</v>
      </c>
    </row>
    <row r="606" spans="1:10" x14ac:dyDescent="0.2">
      <c r="A606" s="3">
        <v>605</v>
      </c>
      <c r="B606" s="73">
        <v>44787</v>
      </c>
      <c r="C606" s="42"/>
      <c r="D606" s="42" t="str">
        <f t="shared" ca="1" si="27"/>
        <v>NA</v>
      </c>
      <c r="E606" s="75" t="str">
        <f t="shared" ca="1" si="29"/>
        <v>NA</v>
      </c>
      <c r="F606" s="70"/>
      <c r="G606" s="72" t="str">
        <f ca="1">IF(B605&lt;TODAY(), AVERAGE(A$9:A606), "NA")</f>
        <v>NA</v>
      </c>
      <c r="H606" s="75" t="str">
        <f ca="1">IF(B605&lt;TODAY(), AVERAGE(E$9:E606), "NA")</f>
        <v>NA</v>
      </c>
      <c r="I606" s="82" t="str">
        <f ca="1">IF(B605&lt;TODAY(), (SUMPRODUCT(A$9:A606,E$9:E606) - G606*SUM(E$9:E606) - H606*SUM(A$9:A606) + (A606-7)*G606*H606)/(SUMPRODUCT(A$9:A606,A$9:A606) - 2*G606*SUM(A$9:A606) + (A606-7)*G606*G606), "NA")</f>
        <v>NA</v>
      </c>
      <c r="J606" s="95" t="str">
        <f t="shared" ca="1" si="28"/>
        <v>NA</v>
      </c>
    </row>
    <row r="607" spans="1:10" x14ac:dyDescent="0.2">
      <c r="A607" s="3">
        <v>606</v>
      </c>
      <c r="B607" s="73">
        <v>44788</v>
      </c>
      <c r="C607" s="42"/>
      <c r="D607" s="42" t="str">
        <f t="shared" ca="1" si="27"/>
        <v>NA</v>
      </c>
      <c r="E607" s="75" t="str">
        <f t="shared" ca="1" si="29"/>
        <v>NA</v>
      </c>
      <c r="F607" s="70"/>
      <c r="G607" s="72" t="str">
        <f ca="1">IF(B606&lt;TODAY(), AVERAGE(A$9:A607), "NA")</f>
        <v>NA</v>
      </c>
      <c r="H607" s="75" t="str">
        <f ca="1">IF(B606&lt;TODAY(), AVERAGE(E$9:E607), "NA")</f>
        <v>NA</v>
      </c>
      <c r="I607" s="82" t="str">
        <f ca="1">IF(B606&lt;TODAY(), (SUMPRODUCT(A$9:A607,E$9:E607) - G607*SUM(E$9:E607) - H607*SUM(A$9:A607) + (A607-7)*G607*H607)/(SUMPRODUCT(A$9:A607,A$9:A607) - 2*G607*SUM(A$9:A607) + (A607-7)*G607*G607), "NA")</f>
        <v>NA</v>
      </c>
      <c r="J607" s="95" t="str">
        <f t="shared" ca="1" si="28"/>
        <v>NA</v>
      </c>
    </row>
    <row r="608" spans="1:10" x14ac:dyDescent="0.2">
      <c r="A608" s="3">
        <v>607</v>
      </c>
      <c r="B608" s="73">
        <v>44789</v>
      </c>
      <c r="C608" s="42"/>
      <c r="D608" s="42" t="str">
        <f t="shared" ca="1" si="27"/>
        <v>NA</v>
      </c>
      <c r="E608" s="75" t="str">
        <f t="shared" ca="1" si="29"/>
        <v>NA</v>
      </c>
      <c r="F608" s="70"/>
      <c r="G608" s="72" t="str">
        <f ca="1">IF(B607&lt;TODAY(), AVERAGE(A$9:A608), "NA")</f>
        <v>NA</v>
      </c>
      <c r="H608" s="75" t="str">
        <f ca="1">IF(B607&lt;TODAY(), AVERAGE(E$9:E608), "NA")</f>
        <v>NA</v>
      </c>
      <c r="I608" s="82" t="str">
        <f ca="1">IF(B607&lt;TODAY(), (SUMPRODUCT(A$9:A608,E$9:E608) - G608*SUM(E$9:E608) - H608*SUM(A$9:A608) + (A608-7)*G608*H608)/(SUMPRODUCT(A$9:A608,A$9:A608) - 2*G608*SUM(A$9:A608) + (A608-7)*G608*G608), "NA")</f>
        <v>NA</v>
      </c>
      <c r="J608" s="95" t="str">
        <f t="shared" ca="1" si="28"/>
        <v>NA</v>
      </c>
    </row>
    <row r="609" spans="1:10" x14ac:dyDescent="0.2">
      <c r="A609" s="3">
        <v>608</v>
      </c>
      <c r="B609" s="73">
        <v>44790</v>
      </c>
      <c r="C609" s="42"/>
      <c r="D609" s="42" t="str">
        <f t="shared" ca="1" si="27"/>
        <v>NA</v>
      </c>
      <c r="E609" s="75" t="str">
        <f t="shared" ca="1" si="29"/>
        <v>NA</v>
      </c>
      <c r="F609" s="70"/>
      <c r="G609" s="72" t="str">
        <f ca="1">IF(B608&lt;TODAY(), AVERAGE(A$9:A609), "NA")</f>
        <v>NA</v>
      </c>
      <c r="H609" s="75" t="str">
        <f ca="1">IF(B608&lt;TODAY(), AVERAGE(E$9:E609), "NA")</f>
        <v>NA</v>
      </c>
      <c r="I609" s="82" t="str">
        <f ca="1">IF(B608&lt;TODAY(), (SUMPRODUCT(A$9:A609,E$9:E609) - G609*SUM(E$9:E609) - H609*SUM(A$9:A609) + (A609-7)*G609*H609)/(SUMPRODUCT(A$9:A609,A$9:A609) - 2*G609*SUM(A$9:A609) + (A609-7)*G609*G609), "NA")</f>
        <v>NA</v>
      </c>
      <c r="J609" s="95" t="str">
        <f t="shared" ca="1" si="28"/>
        <v>NA</v>
      </c>
    </row>
    <row r="610" spans="1:10" x14ac:dyDescent="0.2">
      <c r="A610" s="3">
        <v>609</v>
      </c>
      <c r="B610" s="73">
        <v>44791</v>
      </c>
      <c r="C610" s="42"/>
      <c r="D610" s="42" t="str">
        <f t="shared" ca="1" si="27"/>
        <v>NA</v>
      </c>
      <c r="E610" s="75" t="str">
        <f t="shared" ca="1" si="29"/>
        <v>NA</v>
      </c>
      <c r="F610" s="70"/>
      <c r="G610" s="72" t="str">
        <f ca="1">IF(B609&lt;TODAY(), AVERAGE(A$9:A610), "NA")</f>
        <v>NA</v>
      </c>
      <c r="H610" s="75" t="str">
        <f ca="1">IF(B609&lt;TODAY(), AVERAGE(E$9:E610), "NA")</f>
        <v>NA</v>
      </c>
      <c r="I610" s="82" t="str">
        <f ca="1">IF(B609&lt;TODAY(), (SUMPRODUCT(A$9:A610,E$9:E610) - G610*SUM(E$9:E610) - H610*SUM(A$9:A610) + (A610-7)*G610*H610)/(SUMPRODUCT(A$9:A610,A$9:A610) - 2*G610*SUM(A$9:A610) + (A610-7)*G610*G610), "NA")</f>
        <v>NA</v>
      </c>
      <c r="J610" s="95" t="str">
        <f t="shared" ca="1" si="28"/>
        <v>NA</v>
      </c>
    </row>
    <row r="611" spans="1:10" x14ac:dyDescent="0.2">
      <c r="A611" s="3">
        <v>610</v>
      </c>
      <c r="B611" s="73">
        <v>44792</v>
      </c>
      <c r="C611" s="42"/>
      <c r="D611" s="42" t="str">
        <f t="shared" ca="1" si="27"/>
        <v>NA</v>
      </c>
      <c r="E611" s="75" t="str">
        <f t="shared" ca="1" si="29"/>
        <v>NA</v>
      </c>
      <c r="F611" s="70"/>
      <c r="G611" s="72" t="str">
        <f ca="1">IF(B610&lt;TODAY(), AVERAGE(A$9:A611), "NA")</f>
        <v>NA</v>
      </c>
      <c r="H611" s="75" t="str">
        <f ca="1">IF(B610&lt;TODAY(), AVERAGE(E$9:E611), "NA")</f>
        <v>NA</v>
      </c>
      <c r="I611" s="82" t="str">
        <f ca="1">IF(B610&lt;TODAY(), (SUMPRODUCT(A$9:A611,E$9:E611) - G611*SUM(E$9:E611) - H611*SUM(A$9:A611) + (A611-7)*G611*H611)/(SUMPRODUCT(A$9:A611,A$9:A611) - 2*G611*SUM(A$9:A611) + (A611-7)*G611*G611), "NA")</f>
        <v>NA</v>
      </c>
      <c r="J611" s="95" t="str">
        <f t="shared" ca="1" si="28"/>
        <v>NA</v>
      </c>
    </row>
    <row r="612" spans="1:10" x14ac:dyDescent="0.2">
      <c r="A612" s="3">
        <v>611</v>
      </c>
      <c r="B612" s="73">
        <v>44793</v>
      </c>
      <c r="C612" s="42"/>
      <c r="D612" s="42" t="str">
        <f t="shared" ca="1" si="27"/>
        <v>NA</v>
      </c>
      <c r="E612" s="75" t="str">
        <f t="shared" ca="1" si="29"/>
        <v>NA</v>
      </c>
      <c r="F612" s="70"/>
      <c r="G612" s="72" t="str">
        <f ca="1">IF(B611&lt;TODAY(), AVERAGE(A$9:A612), "NA")</f>
        <v>NA</v>
      </c>
      <c r="H612" s="75" t="str">
        <f ca="1">IF(B611&lt;TODAY(), AVERAGE(E$9:E612), "NA")</f>
        <v>NA</v>
      </c>
      <c r="I612" s="82" t="str">
        <f ca="1">IF(B611&lt;TODAY(), (SUMPRODUCT(A$9:A612,E$9:E612) - G612*SUM(E$9:E612) - H612*SUM(A$9:A612) + (A612-7)*G612*H612)/(SUMPRODUCT(A$9:A612,A$9:A612) - 2*G612*SUM(A$9:A612) + (A612-7)*G612*G612), "NA")</f>
        <v>NA</v>
      </c>
      <c r="J612" s="95" t="str">
        <f t="shared" ca="1" si="28"/>
        <v>NA</v>
      </c>
    </row>
    <row r="613" spans="1:10" x14ac:dyDescent="0.2">
      <c r="A613" s="3">
        <v>612</v>
      </c>
      <c r="B613" s="73">
        <v>44794</v>
      </c>
      <c r="C613" s="42"/>
      <c r="D613" s="42" t="str">
        <f t="shared" ca="1" si="27"/>
        <v>NA</v>
      </c>
      <c r="E613" s="75" t="str">
        <f t="shared" ca="1" si="29"/>
        <v>NA</v>
      </c>
      <c r="F613" s="70"/>
      <c r="G613" s="72" t="str">
        <f ca="1">IF(B612&lt;TODAY(), AVERAGE(A$9:A613), "NA")</f>
        <v>NA</v>
      </c>
      <c r="H613" s="75" t="str">
        <f ca="1">IF(B612&lt;TODAY(), AVERAGE(E$9:E613), "NA")</f>
        <v>NA</v>
      </c>
      <c r="I613" s="82" t="str">
        <f ca="1">IF(B612&lt;TODAY(), (SUMPRODUCT(A$9:A613,E$9:E613) - G613*SUM(E$9:E613) - H613*SUM(A$9:A613) + (A613-7)*G613*H613)/(SUMPRODUCT(A$9:A613,A$9:A613) - 2*G613*SUM(A$9:A613) + (A613-7)*G613*G613), "NA")</f>
        <v>NA</v>
      </c>
      <c r="J613" s="95" t="str">
        <f t="shared" ca="1" si="28"/>
        <v>NA</v>
      </c>
    </row>
    <row r="614" spans="1:10" x14ac:dyDescent="0.2">
      <c r="A614" s="3">
        <v>613</v>
      </c>
      <c r="B614" s="73">
        <v>44795</v>
      </c>
      <c r="C614" s="42"/>
      <c r="D614" s="42" t="str">
        <f t="shared" ca="1" si="27"/>
        <v>NA</v>
      </c>
      <c r="E614" s="75" t="str">
        <f t="shared" ca="1" si="29"/>
        <v>NA</v>
      </c>
      <c r="F614" s="70"/>
      <c r="G614" s="72" t="str">
        <f ca="1">IF(B613&lt;TODAY(), AVERAGE(A$9:A614), "NA")</f>
        <v>NA</v>
      </c>
      <c r="H614" s="75" t="str">
        <f ca="1">IF(B613&lt;TODAY(), AVERAGE(E$9:E614), "NA")</f>
        <v>NA</v>
      </c>
      <c r="I614" s="82" t="str">
        <f ca="1">IF(B613&lt;TODAY(), (SUMPRODUCT(A$9:A614,E$9:E614) - G614*SUM(E$9:E614) - H614*SUM(A$9:A614) + (A614-7)*G614*H614)/(SUMPRODUCT(A$9:A614,A$9:A614) - 2*G614*SUM(A$9:A614) + (A614-7)*G614*G614), "NA")</f>
        <v>NA</v>
      </c>
      <c r="J614" s="95" t="str">
        <f t="shared" ca="1" si="28"/>
        <v>NA</v>
      </c>
    </row>
    <row r="615" spans="1:10" x14ac:dyDescent="0.2">
      <c r="A615" s="3">
        <v>614</v>
      </c>
      <c r="B615" s="73">
        <v>44796</v>
      </c>
      <c r="C615" s="42"/>
      <c r="D615" s="42" t="str">
        <f t="shared" ca="1" si="27"/>
        <v>NA</v>
      </c>
      <c r="E615" s="75" t="str">
        <f t="shared" ca="1" si="29"/>
        <v>NA</v>
      </c>
      <c r="F615" s="70"/>
      <c r="G615" s="72" t="str">
        <f ca="1">IF(B614&lt;TODAY(), AVERAGE(A$9:A615), "NA")</f>
        <v>NA</v>
      </c>
      <c r="H615" s="75" t="str">
        <f ca="1">IF(B614&lt;TODAY(), AVERAGE(E$9:E615), "NA")</f>
        <v>NA</v>
      </c>
      <c r="I615" s="82" t="str">
        <f ca="1">IF(B614&lt;TODAY(), (SUMPRODUCT(A$9:A615,E$9:E615) - G615*SUM(E$9:E615) - H615*SUM(A$9:A615) + (A615-7)*G615*H615)/(SUMPRODUCT(A$9:A615,A$9:A615) - 2*G615*SUM(A$9:A615) + (A615-7)*G615*G615), "NA")</f>
        <v>NA</v>
      </c>
      <c r="J615" s="95" t="str">
        <f t="shared" ca="1" si="28"/>
        <v>NA</v>
      </c>
    </row>
    <row r="616" spans="1:10" x14ac:dyDescent="0.2">
      <c r="A616" s="3">
        <v>615</v>
      </c>
      <c r="B616" s="73">
        <v>44797</v>
      </c>
      <c r="C616" s="42"/>
      <c r="D616" s="42" t="str">
        <f t="shared" ref="D616:D679" ca="1" si="30">IF(B616&lt;TODAY(), C616-C615, "NA")</f>
        <v>NA</v>
      </c>
      <c r="E616" s="75" t="str">
        <f t="shared" ca="1" si="29"/>
        <v>NA</v>
      </c>
      <c r="F616" s="70"/>
      <c r="G616" s="72" t="str">
        <f ca="1">IF(B615&lt;TODAY(), AVERAGE(A$9:A616), "NA")</f>
        <v>NA</v>
      </c>
      <c r="H616" s="75" t="str">
        <f ca="1">IF(B615&lt;TODAY(), AVERAGE(E$9:E616), "NA")</f>
        <v>NA</v>
      </c>
      <c r="I616" s="82" t="str">
        <f ca="1">IF(B615&lt;TODAY(), (SUMPRODUCT(A$9:A616,E$9:E616) - G616*SUM(E$9:E616) - H616*SUM(A$9:A616) + (A616-7)*G616*H616)/(SUMPRODUCT(A$9:A616,A$9:A616) - 2*G616*SUM(A$9:A616) + (A616-7)*G616*G616), "NA")</f>
        <v>NA</v>
      </c>
      <c r="J616" s="95" t="str">
        <f t="shared" ca="1" si="28"/>
        <v>NA</v>
      </c>
    </row>
    <row r="617" spans="1:10" x14ac:dyDescent="0.2">
      <c r="A617" s="3">
        <v>616</v>
      </c>
      <c r="B617" s="73">
        <v>44798</v>
      </c>
      <c r="C617" s="42"/>
      <c r="D617" s="42" t="str">
        <f t="shared" ca="1" si="30"/>
        <v>NA</v>
      </c>
      <c r="E617" s="75" t="str">
        <f t="shared" ca="1" si="29"/>
        <v>NA</v>
      </c>
      <c r="F617" s="70"/>
      <c r="G617" s="72" t="str">
        <f ca="1">IF(B616&lt;TODAY(), AVERAGE(A$9:A617), "NA")</f>
        <v>NA</v>
      </c>
      <c r="H617" s="75" t="str">
        <f ca="1">IF(B616&lt;TODAY(), AVERAGE(E$9:E617), "NA")</f>
        <v>NA</v>
      </c>
      <c r="I617" s="82" t="str">
        <f ca="1">IF(B616&lt;TODAY(), (SUMPRODUCT(A$9:A617,E$9:E617) - G617*SUM(E$9:E617) - H617*SUM(A$9:A617) + (A617-7)*G617*H617)/(SUMPRODUCT(A$9:A617,A$9:A617) - 2*G617*SUM(A$9:A617) + (A617-7)*G617*G617), "NA")</f>
        <v>NA</v>
      </c>
      <c r="J617" s="95" t="str">
        <f t="shared" ca="1" si="28"/>
        <v>NA</v>
      </c>
    </row>
    <row r="618" spans="1:10" x14ac:dyDescent="0.2">
      <c r="A618" s="3">
        <v>617</v>
      </c>
      <c r="B618" s="73">
        <v>44799</v>
      </c>
      <c r="C618" s="42"/>
      <c r="D618" s="42" t="str">
        <f t="shared" ca="1" si="30"/>
        <v>NA</v>
      </c>
      <c r="E618" s="75" t="str">
        <f t="shared" ca="1" si="29"/>
        <v>NA</v>
      </c>
      <c r="F618" s="70"/>
      <c r="G618" s="72" t="str">
        <f ca="1">IF(B617&lt;TODAY(), AVERAGE(A$9:A618), "NA")</f>
        <v>NA</v>
      </c>
      <c r="H618" s="75" t="str">
        <f ca="1">IF(B617&lt;TODAY(), AVERAGE(E$9:E618), "NA")</f>
        <v>NA</v>
      </c>
      <c r="I618" s="82" t="str">
        <f ca="1">IF(B617&lt;TODAY(), (SUMPRODUCT(A$9:A618,E$9:E618) - G618*SUM(E$9:E618) - H618*SUM(A$9:A618) + (A618-7)*G618*H618)/(SUMPRODUCT(A$9:A618,A$9:A618) - 2*G618*SUM(A$9:A618) + (A618-7)*G618*G618), "NA")</f>
        <v>NA</v>
      </c>
      <c r="J618" s="95" t="str">
        <f t="shared" ca="1" si="28"/>
        <v>NA</v>
      </c>
    </row>
    <row r="619" spans="1:10" x14ac:dyDescent="0.2">
      <c r="A619" s="3">
        <v>618</v>
      </c>
      <c r="B619" s="73">
        <v>44800</v>
      </c>
      <c r="C619" s="42"/>
      <c r="D619" s="42" t="str">
        <f t="shared" ca="1" si="30"/>
        <v>NA</v>
      </c>
      <c r="E619" s="75" t="str">
        <f t="shared" ca="1" si="29"/>
        <v>NA</v>
      </c>
      <c r="F619" s="70"/>
      <c r="G619" s="72" t="str">
        <f ca="1">IF(B618&lt;TODAY(), AVERAGE(A$9:A619), "NA")</f>
        <v>NA</v>
      </c>
      <c r="H619" s="75" t="str">
        <f ca="1">IF(B618&lt;TODAY(), AVERAGE(E$9:E619), "NA")</f>
        <v>NA</v>
      </c>
      <c r="I619" s="82" t="str">
        <f ca="1">IF(B618&lt;TODAY(), (SUMPRODUCT(A$9:A619,E$9:E619) - G619*SUM(E$9:E619) - H619*SUM(A$9:A619) + (A619-7)*G619*H619)/(SUMPRODUCT(A$9:A619,A$9:A619) - 2*G619*SUM(A$9:A619) + (A619-7)*G619*G619), "NA")</f>
        <v>NA</v>
      </c>
      <c r="J619" s="95" t="str">
        <f t="shared" ca="1" si="28"/>
        <v>NA</v>
      </c>
    </row>
    <row r="620" spans="1:10" x14ac:dyDescent="0.2">
      <c r="A620" s="3">
        <v>619</v>
      </c>
      <c r="B620" s="73">
        <v>44801</v>
      </c>
      <c r="C620" s="42"/>
      <c r="D620" s="42" t="str">
        <f t="shared" ca="1" si="30"/>
        <v>NA</v>
      </c>
      <c r="E620" s="75" t="str">
        <f t="shared" ca="1" si="29"/>
        <v>NA</v>
      </c>
      <c r="F620" s="70"/>
      <c r="G620" s="72" t="str">
        <f ca="1">IF(B619&lt;TODAY(), AVERAGE(A$9:A620), "NA")</f>
        <v>NA</v>
      </c>
      <c r="H620" s="75" t="str">
        <f ca="1">IF(B619&lt;TODAY(), AVERAGE(E$9:E620), "NA")</f>
        <v>NA</v>
      </c>
      <c r="I620" s="82" t="str">
        <f ca="1">IF(B619&lt;TODAY(), (SUMPRODUCT(A$9:A620,E$9:E620) - G620*SUM(E$9:E620) - H620*SUM(A$9:A620) + (A620-7)*G620*H620)/(SUMPRODUCT(A$9:A620,A$9:A620) - 2*G620*SUM(A$9:A620) + (A620-7)*G620*G620), "NA")</f>
        <v>NA</v>
      </c>
      <c r="J620" s="95" t="str">
        <f t="shared" ca="1" si="28"/>
        <v>NA</v>
      </c>
    </row>
    <row r="621" spans="1:10" x14ac:dyDescent="0.2">
      <c r="A621" s="3">
        <v>620</v>
      </c>
      <c r="B621" s="73">
        <v>44802</v>
      </c>
      <c r="C621" s="42"/>
      <c r="D621" s="42" t="str">
        <f t="shared" ca="1" si="30"/>
        <v>NA</v>
      </c>
      <c r="E621" s="75" t="str">
        <f t="shared" ca="1" si="29"/>
        <v>NA</v>
      </c>
      <c r="F621" s="70"/>
      <c r="G621" s="72" t="str">
        <f ca="1">IF(B620&lt;TODAY(), AVERAGE(A$9:A621), "NA")</f>
        <v>NA</v>
      </c>
      <c r="H621" s="75" t="str">
        <f ca="1">IF(B620&lt;TODAY(), AVERAGE(E$9:E621), "NA")</f>
        <v>NA</v>
      </c>
      <c r="I621" s="82" t="str">
        <f ca="1">IF(B620&lt;TODAY(), (SUMPRODUCT(A$9:A621,E$9:E621) - G621*SUM(E$9:E621) - H621*SUM(A$9:A621) + (A621-7)*G621*H621)/(SUMPRODUCT(A$9:A621,A$9:A621) - 2*G621*SUM(A$9:A621) + (A621-7)*G621*G621), "NA")</f>
        <v>NA</v>
      </c>
      <c r="J621" s="95" t="str">
        <f t="shared" ca="1" si="28"/>
        <v>NA</v>
      </c>
    </row>
    <row r="622" spans="1:10" x14ac:dyDescent="0.2">
      <c r="A622" s="3">
        <v>621</v>
      </c>
      <c r="B622" s="73">
        <v>44803</v>
      </c>
      <c r="C622" s="42"/>
      <c r="D622" s="42" t="str">
        <f t="shared" ca="1" si="30"/>
        <v>NA</v>
      </c>
      <c r="E622" s="75" t="str">
        <f t="shared" ca="1" si="29"/>
        <v>NA</v>
      </c>
      <c r="F622" s="70"/>
      <c r="G622" s="72" t="str">
        <f ca="1">IF(B621&lt;TODAY(), AVERAGE(A$9:A622), "NA")</f>
        <v>NA</v>
      </c>
      <c r="H622" s="75" t="str">
        <f ca="1">IF(B621&lt;TODAY(), AVERAGE(E$9:E622), "NA")</f>
        <v>NA</v>
      </c>
      <c r="I622" s="82" t="str">
        <f ca="1">IF(B621&lt;TODAY(), (SUMPRODUCT(A$9:A622,E$9:E622) - G622*SUM(E$9:E622) - H622*SUM(A$9:A622) + (A622-7)*G622*H622)/(SUMPRODUCT(A$9:A622,A$9:A622) - 2*G622*SUM(A$9:A622) + (A622-7)*G622*G622), "NA")</f>
        <v>NA</v>
      </c>
      <c r="J622" s="95" t="str">
        <f t="shared" ca="1" si="28"/>
        <v>NA</v>
      </c>
    </row>
    <row r="623" spans="1:10" x14ac:dyDescent="0.2">
      <c r="A623" s="3">
        <v>622</v>
      </c>
      <c r="B623" s="73">
        <v>44804</v>
      </c>
      <c r="C623" s="42"/>
      <c r="D623" s="42" t="str">
        <f t="shared" ca="1" si="30"/>
        <v>NA</v>
      </c>
      <c r="E623" s="75" t="str">
        <f t="shared" ca="1" si="29"/>
        <v>NA</v>
      </c>
      <c r="F623" s="70"/>
      <c r="G623" s="72" t="str">
        <f ca="1">IF(B622&lt;TODAY(), AVERAGE(A$9:A623), "NA")</f>
        <v>NA</v>
      </c>
      <c r="H623" s="75" t="str">
        <f ca="1">IF(B622&lt;TODAY(), AVERAGE(E$9:E623), "NA")</f>
        <v>NA</v>
      </c>
      <c r="I623" s="82" t="str">
        <f ca="1">IF(B622&lt;TODAY(), (SUMPRODUCT(A$9:A623,E$9:E623) - G623*SUM(E$9:E623) - H623*SUM(A$9:A623) + (A623-7)*G623*H623)/(SUMPRODUCT(A$9:A623,A$9:A623) - 2*G623*SUM(A$9:A623) + (A623-7)*G623*G623), "NA")</f>
        <v>NA</v>
      </c>
      <c r="J623" s="95" t="str">
        <f t="shared" ca="1" si="28"/>
        <v>NA</v>
      </c>
    </row>
    <row r="624" spans="1:10" x14ac:dyDescent="0.2">
      <c r="A624" s="3">
        <v>623</v>
      </c>
      <c r="B624" s="73">
        <v>44805</v>
      </c>
      <c r="C624" s="42"/>
      <c r="D624" s="42" t="str">
        <f t="shared" ca="1" si="30"/>
        <v>NA</v>
      </c>
      <c r="E624" s="75" t="str">
        <f t="shared" ca="1" si="29"/>
        <v>NA</v>
      </c>
      <c r="F624" s="70"/>
      <c r="G624" s="72" t="str">
        <f ca="1">IF(B623&lt;TODAY(), AVERAGE(A$9:A624), "NA")</f>
        <v>NA</v>
      </c>
      <c r="H624" s="75" t="str">
        <f ca="1">IF(B623&lt;TODAY(), AVERAGE(E$9:E624), "NA")</f>
        <v>NA</v>
      </c>
      <c r="I624" s="82" t="str">
        <f ca="1">IF(B623&lt;TODAY(), (SUMPRODUCT(A$9:A624,E$9:E624) - G624*SUM(E$9:E624) - H624*SUM(A$9:A624) + (A624-7)*G624*H624)/(SUMPRODUCT(A$9:A624,A$9:A624) - 2*G624*SUM(A$9:A624) + (A624-7)*G624*G624), "NA")</f>
        <v>NA</v>
      </c>
      <c r="J624" s="95" t="str">
        <f t="shared" ca="1" si="28"/>
        <v>NA</v>
      </c>
    </row>
    <row r="625" spans="1:10" x14ac:dyDescent="0.2">
      <c r="A625" s="3">
        <v>624</v>
      </c>
      <c r="B625" s="73">
        <v>44806</v>
      </c>
      <c r="C625" s="42"/>
      <c r="D625" s="42" t="str">
        <f t="shared" ca="1" si="30"/>
        <v>NA</v>
      </c>
      <c r="E625" s="75" t="str">
        <f t="shared" ca="1" si="29"/>
        <v>NA</v>
      </c>
      <c r="F625" s="70"/>
      <c r="G625" s="72" t="str">
        <f ca="1">IF(B624&lt;TODAY(), AVERAGE(A$9:A625), "NA")</f>
        <v>NA</v>
      </c>
      <c r="H625" s="75" t="str">
        <f ca="1">IF(B624&lt;TODAY(), AVERAGE(E$9:E625), "NA")</f>
        <v>NA</v>
      </c>
      <c r="I625" s="82" t="str">
        <f ca="1">IF(B624&lt;TODAY(), (SUMPRODUCT(A$9:A625,E$9:E625) - G625*SUM(E$9:E625) - H625*SUM(A$9:A625) + (A625-7)*G625*H625)/(SUMPRODUCT(A$9:A625,A$9:A625) - 2*G625*SUM(A$9:A625) + (A625-7)*G625*G625), "NA")</f>
        <v>NA</v>
      </c>
      <c r="J625" s="95" t="str">
        <f t="shared" ca="1" si="28"/>
        <v>NA</v>
      </c>
    </row>
    <row r="626" spans="1:10" x14ac:dyDescent="0.2">
      <c r="A626" s="3">
        <v>625</v>
      </c>
      <c r="B626" s="73">
        <v>44807</v>
      </c>
      <c r="C626" s="42"/>
      <c r="D626" s="42" t="str">
        <f t="shared" ca="1" si="30"/>
        <v>NA</v>
      </c>
      <c r="E626" s="75" t="str">
        <f t="shared" ca="1" si="29"/>
        <v>NA</v>
      </c>
      <c r="F626" s="70"/>
      <c r="G626" s="72" t="str">
        <f ca="1">IF(B625&lt;TODAY(), AVERAGE(A$9:A626), "NA")</f>
        <v>NA</v>
      </c>
      <c r="H626" s="75" t="str">
        <f ca="1">IF(B625&lt;TODAY(), AVERAGE(E$9:E626), "NA")</f>
        <v>NA</v>
      </c>
      <c r="I626" s="82" t="str">
        <f ca="1">IF(B625&lt;TODAY(), (SUMPRODUCT(A$9:A626,E$9:E626) - G626*SUM(E$9:E626) - H626*SUM(A$9:A626) + (A626-7)*G626*H626)/(SUMPRODUCT(A$9:A626,A$9:A626) - 2*G626*SUM(A$9:A626) + (A626-7)*G626*G626), "NA")</f>
        <v>NA</v>
      </c>
      <c r="J626" s="95" t="str">
        <f t="shared" ca="1" si="28"/>
        <v>NA</v>
      </c>
    </row>
    <row r="627" spans="1:10" x14ac:dyDescent="0.2">
      <c r="A627" s="3">
        <v>626</v>
      </c>
      <c r="B627" s="73">
        <v>44808</v>
      </c>
      <c r="C627" s="42"/>
      <c r="D627" s="42" t="str">
        <f t="shared" ca="1" si="30"/>
        <v>NA</v>
      </c>
      <c r="E627" s="75" t="str">
        <f t="shared" ca="1" si="29"/>
        <v>NA</v>
      </c>
      <c r="F627" s="70"/>
      <c r="G627" s="72" t="str">
        <f ca="1">IF(B626&lt;TODAY(), AVERAGE(A$9:A627), "NA")</f>
        <v>NA</v>
      </c>
      <c r="H627" s="75" t="str">
        <f ca="1">IF(B626&lt;TODAY(), AVERAGE(E$9:E627), "NA")</f>
        <v>NA</v>
      </c>
      <c r="I627" s="82" t="str">
        <f ca="1">IF(B626&lt;TODAY(), (SUMPRODUCT(A$9:A627,E$9:E627) - G627*SUM(E$9:E627) - H627*SUM(A$9:A627) + (A627-7)*G627*H627)/(SUMPRODUCT(A$9:A627,A$9:A627) - 2*G627*SUM(A$9:A627) + (A627-7)*G627*G627), "NA")</f>
        <v>NA</v>
      </c>
      <c r="J627" s="95" t="str">
        <f t="shared" ca="1" si="28"/>
        <v>NA</v>
      </c>
    </row>
    <row r="628" spans="1:10" x14ac:dyDescent="0.2">
      <c r="A628" s="3">
        <v>627</v>
      </c>
      <c r="B628" s="73">
        <v>44809</v>
      </c>
      <c r="C628" s="42"/>
      <c r="D628" s="42" t="str">
        <f t="shared" ca="1" si="30"/>
        <v>NA</v>
      </c>
      <c r="E628" s="75" t="str">
        <f t="shared" ca="1" si="29"/>
        <v>NA</v>
      </c>
      <c r="F628" s="70"/>
      <c r="G628" s="72" t="str">
        <f ca="1">IF(B627&lt;TODAY(), AVERAGE(A$9:A628), "NA")</f>
        <v>NA</v>
      </c>
      <c r="H628" s="75" t="str">
        <f ca="1">IF(B627&lt;TODAY(), AVERAGE(E$9:E628), "NA")</f>
        <v>NA</v>
      </c>
      <c r="I628" s="82" t="str">
        <f ca="1">IF(B627&lt;TODAY(), (SUMPRODUCT(A$9:A628,E$9:E628) - G628*SUM(E$9:E628) - H628*SUM(A$9:A628) + (A628-7)*G628*H628)/(SUMPRODUCT(A$9:A628,A$9:A628) - 2*G628*SUM(A$9:A628) + (A628-7)*G628*G628), "NA")</f>
        <v>NA</v>
      </c>
      <c r="J628" s="95" t="str">
        <f t="shared" ca="1" si="28"/>
        <v>NA</v>
      </c>
    </row>
    <row r="629" spans="1:10" x14ac:dyDescent="0.2">
      <c r="A629" s="3">
        <v>628</v>
      </c>
      <c r="B629" s="73">
        <v>44810</v>
      </c>
      <c r="C629" s="42"/>
      <c r="D629" s="42" t="str">
        <f t="shared" ca="1" si="30"/>
        <v>NA</v>
      </c>
      <c r="E629" s="75" t="str">
        <f t="shared" ca="1" si="29"/>
        <v>NA</v>
      </c>
      <c r="F629" s="70"/>
      <c r="G629" s="72" t="str">
        <f ca="1">IF(B628&lt;TODAY(), AVERAGE(A$9:A629), "NA")</f>
        <v>NA</v>
      </c>
      <c r="H629" s="75" t="str">
        <f ca="1">IF(B628&lt;TODAY(), AVERAGE(E$9:E629), "NA")</f>
        <v>NA</v>
      </c>
      <c r="I629" s="82" t="str">
        <f ca="1">IF(B628&lt;TODAY(), (SUMPRODUCT(A$9:A629,E$9:E629) - G629*SUM(E$9:E629) - H629*SUM(A$9:A629) + (A629-7)*G629*H629)/(SUMPRODUCT(A$9:A629,A$9:A629) - 2*G629*SUM(A$9:A629) + (A629-7)*G629*G629), "NA")</f>
        <v>NA</v>
      </c>
      <c r="J629" s="95" t="str">
        <f t="shared" ca="1" si="28"/>
        <v>NA</v>
      </c>
    </row>
    <row r="630" spans="1:10" x14ac:dyDescent="0.2">
      <c r="A630" s="3">
        <v>629</v>
      </c>
      <c r="B630" s="73">
        <v>44811</v>
      </c>
      <c r="C630" s="42"/>
      <c r="D630" s="42" t="str">
        <f t="shared" ca="1" si="30"/>
        <v>NA</v>
      </c>
      <c r="E630" s="75" t="str">
        <f t="shared" ca="1" si="29"/>
        <v>NA</v>
      </c>
      <c r="F630" s="70"/>
      <c r="G630" s="72" t="str">
        <f ca="1">IF(B629&lt;TODAY(), AVERAGE(A$9:A630), "NA")</f>
        <v>NA</v>
      </c>
      <c r="H630" s="75" t="str">
        <f ca="1">IF(B629&lt;TODAY(), AVERAGE(E$9:E630), "NA")</f>
        <v>NA</v>
      </c>
      <c r="I630" s="82" t="str">
        <f ca="1">IF(B629&lt;TODAY(), (SUMPRODUCT(A$9:A630,E$9:E630) - G630*SUM(E$9:E630) - H630*SUM(A$9:A630) + (A630-7)*G630*H630)/(SUMPRODUCT(A$9:A630,A$9:A630) - 2*G630*SUM(A$9:A630) + (A630-7)*G630*G630), "NA")</f>
        <v>NA</v>
      </c>
      <c r="J630" s="95" t="str">
        <f t="shared" ca="1" si="28"/>
        <v>NA</v>
      </c>
    </row>
    <row r="631" spans="1:10" x14ac:dyDescent="0.2">
      <c r="A631" s="3">
        <v>630</v>
      </c>
      <c r="B631" s="73">
        <v>44812</v>
      </c>
      <c r="C631" s="42"/>
      <c r="D631" s="42" t="str">
        <f t="shared" ca="1" si="30"/>
        <v>NA</v>
      </c>
      <c r="E631" s="75" t="str">
        <f t="shared" ca="1" si="29"/>
        <v>NA</v>
      </c>
      <c r="F631" s="70"/>
      <c r="G631" s="72" t="str">
        <f ca="1">IF(B630&lt;TODAY(), AVERAGE(A$9:A631), "NA")</f>
        <v>NA</v>
      </c>
      <c r="H631" s="75" t="str">
        <f ca="1">IF(B630&lt;TODAY(), AVERAGE(E$9:E631), "NA")</f>
        <v>NA</v>
      </c>
      <c r="I631" s="82" t="str">
        <f ca="1">IF(B630&lt;TODAY(), (SUMPRODUCT(A$9:A631,E$9:E631) - G631*SUM(E$9:E631) - H631*SUM(A$9:A631) + (A631-7)*G631*H631)/(SUMPRODUCT(A$9:A631,A$9:A631) - 2*G631*SUM(A$9:A631) + (A631-7)*G631*G631), "NA")</f>
        <v>NA</v>
      </c>
      <c r="J631" s="95" t="str">
        <f t="shared" ca="1" si="28"/>
        <v>NA</v>
      </c>
    </row>
    <row r="632" spans="1:10" x14ac:dyDescent="0.2">
      <c r="A632" s="3">
        <v>631</v>
      </c>
      <c r="B632" s="73">
        <v>44813</v>
      </c>
      <c r="C632" s="42"/>
      <c r="D632" s="42" t="str">
        <f t="shared" ca="1" si="30"/>
        <v>NA</v>
      </c>
      <c r="E632" s="75" t="str">
        <f t="shared" ca="1" si="29"/>
        <v>NA</v>
      </c>
      <c r="F632" s="70"/>
      <c r="G632" s="72" t="str">
        <f ca="1">IF(B631&lt;TODAY(), AVERAGE(A$9:A632), "NA")</f>
        <v>NA</v>
      </c>
      <c r="H632" s="75" t="str">
        <f ca="1">IF(B631&lt;TODAY(), AVERAGE(E$9:E632), "NA")</f>
        <v>NA</v>
      </c>
      <c r="I632" s="82" t="str">
        <f ca="1">IF(B631&lt;TODAY(), (SUMPRODUCT(A$9:A632,E$9:E632) - G632*SUM(E$9:E632) - H632*SUM(A$9:A632) + (A632-7)*G632*H632)/(SUMPRODUCT(A$9:A632,A$9:A632) - 2*G632*SUM(A$9:A632) + (A632-7)*G632*G632), "NA")</f>
        <v>NA</v>
      </c>
      <c r="J632" s="95" t="str">
        <f t="shared" ca="1" si="28"/>
        <v>NA</v>
      </c>
    </row>
    <row r="633" spans="1:10" x14ac:dyDescent="0.2">
      <c r="A633" s="3">
        <v>632</v>
      </c>
      <c r="B633" s="73">
        <v>44814</v>
      </c>
      <c r="C633" s="42"/>
      <c r="D633" s="42" t="str">
        <f t="shared" ca="1" si="30"/>
        <v>NA</v>
      </c>
      <c r="E633" s="75" t="str">
        <f t="shared" ca="1" si="29"/>
        <v>NA</v>
      </c>
      <c r="F633" s="70"/>
      <c r="G633" s="72" t="str">
        <f ca="1">IF(B632&lt;TODAY(), AVERAGE(A$9:A633), "NA")</f>
        <v>NA</v>
      </c>
      <c r="H633" s="75" t="str">
        <f ca="1">IF(B632&lt;TODAY(), AVERAGE(E$9:E633), "NA")</f>
        <v>NA</v>
      </c>
      <c r="I633" s="82" t="str">
        <f ca="1">IF(B632&lt;TODAY(), (SUMPRODUCT(A$9:A633,E$9:E633) - G633*SUM(E$9:E633) - H633*SUM(A$9:A633) + (A633-7)*G633*H633)/(SUMPRODUCT(A$9:A633,A$9:A633) - 2*G633*SUM(A$9:A633) + (A633-7)*G633*G633), "NA")</f>
        <v>NA</v>
      </c>
      <c r="J633" s="95" t="str">
        <f t="shared" ca="1" si="28"/>
        <v>NA</v>
      </c>
    </row>
    <row r="634" spans="1:10" x14ac:dyDescent="0.2">
      <c r="A634" s="3">
        <v>633</v>
      </c>
      <c r="B634" s="73">
        <v>44815</v>
      </c>
      <c r="C634" s="42"/>
      <c r="D634" s="42" t="str">
        <f t="shared" ca="1" si="30"/>
        <v>NA</v>
      </c>
      <c r="E634" s="75" t="str">
        <f t="shared" ca="1" si="29"/>
        <v>NA</v>
      </c>
      <c r="F634" s="70"/>
      <c r="G634" s="72" t="str">
        <f ca="1">IF(B633&lt;TODAY(), AVERAGE(A$9:A634), "NA")</f>
        <v>NA</v>
      </c>
      <c r="H634" s="75" t="str">
        <f ca="1">IF(B633&lt;TODAY(), AVERAGE(E$9:E634), "NA")</f>
        <v>NA</v>
      </c>
      <c r="I634" s="82" t="str">
        <f ca="1">IF(B633&lt;TODAY(), (SUMPRODUCT(A$9:A634,E$9:E634) - G634*SUM(E$9:E634) - H634*SUM(A$9:A634) + (A634-7)*G634*H634)/(SUMPRODUCT(A$9:A634,A$9:A634) - 2*G634*SUM(A$9:A634) + (A634-7)*G634*G634), "NA")</f>
        <v>NA</v>
      </c>
      <c r="J634" s="95" t="str">
        <f t="shared" ca="1" si="28"/>
        <v>NA</v>
      </c>
    </row>
    <row r="635" spans="1:10" x14ac:dyDescent="0.2">
      <c r="A635" s="3">
        <v>634</v>
      </c>
      <c r="B635" s="73">
        <v>44816</v>
      </c>
      <c r="C635" s="42"/>
      <c r="D635" s="42" t="str">
        <f t="shared" ca="1" si="30"/>
        <v>NA</v>
      </c>
      <c r="E635" s="75" t="str">
        <f t="shared" ca="1" si="29"/>
        <v>NA</v>
      </c>
      <c r="F635" s="70"/>
      <c r="G635" s="72" t="str">
        <f ca="1">IF(B634&lt;TODAY(), AVERAGE(A$9:A635), "NA")</f>
        <v>NA</v>
      </c>
      <c r="H635" s="75" t="str">
        <f ca="1">IF(B634&lt;TODAY(), AVERAGE(E$9:E635), "NA")</f>
        <v>NA</v>
      </c>
      <c r="I635" s="82" t="str">
        <f ca="1">IF(B634&lt;TODAY(), (SUMPRODUCT(A$9:A635,E$9:E635) - G635*SUM(E$9:E635) - H635*SUM(A$9:A635) + (A635-7)*G635*H635)/(SUMPRODUCT(A$9:A635,A$9:A635) - 2*G635*SUM(A$9:A635) + (A635-7)*G635*G635), "NA")</f>
        <v>NA</v>
      </c>
      <c r="J635" s="95" t="str">
        <f t="shared" ca="1" si="28"/>
        <v>NA</v>
      </c>
    </row>
    <row r="636" spans="1:10" x14ac:dyDescent="0.2">
      <c r="A636" s="3">
        <v>635</v>
      </c>
      <c r="B636" s="73">
        <v>44817</v>
      </c>
      <c r="C636" s="42"/>
      <c r="D636" s="42" t="str">
        <f t="shared" ca="1" si="30"/>
        <v>NA</v>
      </c>
      <c r="E636" s="75" t="str">
        <f t="shared" ca="1" si="29"/>
        <v>NA</v>
      </c>
      <c r="F636" s="70"/>
      <c r="G636" s="72" t="str">
        <f ca="1">IF(B635&lt;TODAY(), AVERAGE(A$9:A636), "NA")</f>
        <v>NA</v>
      </c>
      <c r="H636" s="75" t="str">
        <f ca="1">IF(B635&lt;TODAY(), AVERAGE(E$9:E636), "NA")</f>
        <v>NA</v>
      </c>
      <c r="I636" s="82" t="str">
        <f ca="1">IF(B635&lt;TODAY(), (SUMPRODUCT(A$9:A636,E$9:E636) - G636*SUM(E$9:E636) - H636*SUM(A$9:A636) + (A636-7)*G636*H636)/(SUMPRODUCT(A$9:A636,A$9:A636) - 2*G636*SUM(A$9:A636) + (A636-7)*G636*G636), "NA")</f>
        <v>NA</v>
      </c>
      <c r="J636" s="95" t="str">
        <f t="shared" ca="1" si="28"/>
        <v>NA</v>
      </c>
    </row>
    <row r="637" spans="1:10" x14ac:dyDescent="0.2">
      <c r="A637" s="3">
        <v>636</v>
      </c>
      <c r="B637" s="73">
        <v>44818</v>
      </c>
      <c r="C637" s="42"/>
      <c r="D637" s="42" t="str">
        <f t="shared" ca="1" si="30"/>
        <v>NA</v>
      </c>
      <c r="E637" s="75" t="str">
        <f t="shared" ca="1" si="29"/>
        <v>NA</v>
      </c>
      <c r="F637" s="70"/>
      <c r="G637" s="72" t="str">
        <f ca="1">IF(B636&lt;TODAY(), AVERAGE(A$9:A637), "NA")</f>
        <v>NA</v>
      </c>
      <c r="H637" s="75" t="str">
        <f ca="1">IF(B636&lt;TODAY(), AVERAGE(E$9:E637), "NA")</f>
        <v>NA</v>
      </c>
      <c r="I637" s="82" t="str">
        <f ca="1">IF(B636&lt;TODAY(), (SUMPRODUCT(A$9:A637,E$9:E637) - G637*SUM(E$9:E637) - H637*SUM(A$9:A637) + (A637-7)*G637*H637)/(SUMPRODUCT(A$9:A637,A$9:A637) - 2*G637*SUM(A$9:A637) + (A637-7)*G637*G637), "NA")</f>
        <v>NA</v>
      </c>
      <c r="J637" s="95" t="str">
        <f t="shared" ca="1" si="28"/>
        <v>NA</v>
      </c>
    </row>
    <row r="638" spans="1:10" x14ac:dyDescent="0.2">
      <c r="A638" s="3">
        <v>637</v>
      </c>
      <c r="B638" s="73">
        <v>44819</v>
      </c>
      <c r="C638" s="42"/>
      <c r="D638" s="42" t="str">
        <f t="shared" ca="1" si="30"/>
        <v>NA</v>
      </c>
      <c r="E638" s="75" t="str">
        <f t="shared" ca="1" si="29"/>
        <v>NA</v>
      </c>
      <c r="F638" s="70"/>
      <c r="G638" s="72" t="str">
        <f ca="1">IF(B637&lt;TODAY(), AVERAGE(A$9:A638), "NA")</f>
        <v>NA</v>
      </c>
      <c r="H638" s="75" t="str">
        <f ca="1">IF(B637&lt;TODAY(), AVERAGE(E$9:E638), "NA")</f>
        <v>NA</v>
      </c>
      <c r="I638" s="82" t="str">
        <f ca="1">IF(B637&lt;TODAY(), (SUMPRODUCT(A$9:A638,E$9:E638) - G638*SUM(E$9:E638) - H638*SUM(A$9:A638) + (A638-7)*G638*H638)/(SUMPRODUCT(A$9:A638,A$9:A638) - 2*G638*SUM(A$9:A638) + (A638-7)*G638*G638), "NA")</f>
        <v>NA</v>
      </c>
      <c r="J638" s="95" t="str">
        <f t="shared" ca="1" si="28"/>
        <v>NA</v>
      </c>
    </row>
    <row r="639" spans="1:10" x14ac:dyDescent="0.2">
      <c r="A639" s="3">
        <v>638</v>
      </c>
      <c r="B639" s="73">
        <v>44820</v>
      </c>
      <c r="C639" s="42"/>
      <c r="D639" s="42" t="str">
        <f t="shared" ca="1" si="30"/>
        <v>NA</v>
      </c>
      <c r="E639" s="75" t="str">
        <f t="shared" ca="1" si="29"/>
        <v>NA</v>
      </c>
      <c r="F639" s="70"/>
      <c r="G639" s="72" t="str">
        <f ca="1">IF(B638&lt;TODAY(), AVERAGE(A$9:A639), "NA")</f>
        <v>NA</v>
      </c>
      <c r="H639" s="75" t="str">
        <f ca="1">IF(B638&lt;TODAY(), AVERAGE(E$9:E639), "NA")</f>
        <v>NA</v>
      </c>
      <c r="I639" s="82" t="str">
        <f ca="1">IF(B638&lt;TODAY(), (SUMPRODUCT(A$9:A639,E$9:E639) - G639*SUM(E$9:E639) - H639*SUM(A$9:A639) + (A639-7)*G639*H639)/(SUMPRODUCT(A$9:A639,A$9:A639) - 2*G639*SUM(A$9:A639) + (A639-7)*G639*G639), "NA")</f>
        <v>NA</v>
      </c>
      <c r="J639" s="95" t="str">
        <f t="shared" ca="1" si="28"/>
        <v>NA</v>
      </c>
    </row>
    <row r="640" spans="1:10" x14ac:dyDescent="0.2">
      <c r="A640" s="3">
        <v>639</v>
      </c>
      <c r="B640" s="73">
        <v>44821</v>
      </c>
      <c r="C640" s="42"/>
      <c r="D640" s="42" t="str">
        <f t="shared" ca="1" si="30"/>
        <v>NA</v>
      </c>
      <c r="E640" s="75" t="str">
        <f t="shared" ca="1" si="29"/>
        <v>NA</v>
      </c>
      <c r="F640" s="70"/>
      <c r="G640" s="72" t="str">
        <f ca="1">IF(B639&lt;TODAY(), AVERAGE(A$9:A640), "NA")</f>
        <v>NA</v>
      </c>
      <c r="H640" s="75" t="str">
        <f ca="1">IF(B639&lt;TODAY(), AVERAGE(E$9:E640), "NA")</f>
        <v>NA</v>
      </c>
      <c r="I640" s="82" t="str">
        <f ca="1">IF(B639&lt;TODAY(), (SUMPRODUCT(A$9:A640,E$9:E640) - G640*SUM(E$9:E640) - H640*SUM(A$9:A640) + (A640-7)*G640*H640)/(SUMPRODUCT(A$9:A640,A$9:A640) - 2*G640*SUM(A$9:A640) + (A640-7)*G640*G640), "NA")</f>
        <v>NA</v>
      </c>
      <c r="J640" s="95" t="str">
        <f t="shared" ca="1" si="28"/>
        <v>NA</v>
      </c>
    </row>
    <row r="641" spans="1:10" x14ac:dyDescent="0.2">
      <c r="A641" s="3">
        <v>640</v>
      </c>
      <c r="B641" s="73">
        <v>44822</v>
      </c>
      <c r="C641" s="42"/>
      <c r="D641" s="42" t="str">
        <f t="shared" ca="1" si="30"/>
        <v>NA</v>
      </c>
      <c r="E641" s="75" t="str">
        <f t="shared" ca="1" si="29"/>
        <v>NA</v>
      </c>
      <c r="F641" s="70"/>
      <c r="G641" s="72" t="str">
        <f ca="1">IF(B640&lt;TODAY(), AVERAGE(A$9:A641), "NA")</f>
        <v>NA</v>
      </c>
      <c r="H641" s="75" t="str">
        <f ca="1">IF(B640&lt;TODAY(), AVERAGE(E$9:E641), "NA")</f>
        <v>NA</v>
      </c>
      <c r="I641" s="82" t="str">
        <f ca="1">IF(B640&lt;TODAY(), (SUMPRODUCT(A$9:A641,E$9:E641) - G641*SUM(E$9:E641) - H641*SUM(A$9:A641) + (A641-7)*G641*H641)/(SUMPRODUCT(A$9:A641,A$9:A641) - 2*G641*SUM(A$9:A641) + (A641-7)*G641*G641), "NA")</f>
        <v>NA</v>
      </c>
      <c r="J641" s="95" t="str">
        <f t="shared" ca="1" si="28"/>
        <v>NA</v>
      </c>
    </row>
    <row r="642" spans="1:10" x14ac:dyDescent="0.2">
      <c r="A642" s="3">
        <v>641</v>
      </c>
      <c r="B642" s="73">
        <v>44823</v>
      </c>
      <c r="C642" s="42"/>
      <c r="D642" s="42" t="str">
        <f t="shared" ca="1" si="30"/>
        <v>NA</v>
      </c>
      <c r="E642" s="75" t="str">
        <f t="shared" ca="1" si="29"/>
        <v>NA</v>
      </c>
      <c r="F642" s="70"/>
      <c r="G642" s="72" t="str">
        <f ca="1">IF(B641&lt;TODAY(), AVERAGE(A$9:A642), "NA")</f>
        <v>NA</v>
      </c>
      <c r="H642" s="75" t="str">
        <f ca="1">IF(B641&lt;TODAY(), AVERAGE(E$9:E642), "NA")</f>
        <v>NA</v>
      </c>
      <c r="I642" s="82" t="str">
        <f ca="1">IF(B641&lt;TODAY(), (SUMPRODUCT(A$9:A642,E$9:E642) - G642*SUM(E$9:E642) - H642*SUM(A$9:A642) + (A642-7)*G642*H642)/(SUMPRODUCT(A$9:A642,A$9:A642) - 2*G642*SUM(A$9:A642) + (A642-7)*G642*G642), "NA")</f>
        <v>NA</v>
      </c>
      <c r="J642" s="95" t="str">
        <f t="shared" ca="1" si="28"/>
        <v>NA</v>
      </c>
    </row>
    <row r="643" spans="1:10" x14ac:dyDescent="0.2">
      <c r="A643" s="3">
        <v>642</v>
      </c>
      <c r="B643" s="73">
        <v>44824</v>
      </c>
      <c r="C643" s="42"/>
      <c r="D643" s="42" t="str">
        <f t="shared" ca="1" si="30"/>
        <v>NA</v>
      </c>
      <c r="E643" s="75" t="str">
        <f t="shared" ca="1" si="29"/>
        <v>NA</v>
      </c>
      <c r="F643" s="70"/>
      <c r="G643" s="72" t="str">
        <f ca="1">IF(B642&lt;TODAY(), AVERAGE(A$9:A643), "NA")</f>
        <v>NA</v>
      </c>
      <c r="H643" s="75" t="str">
        <f ca="1">IF(B642&lt;TODAY(), AVERAGE(E$9:E643), "NA")</f>
        <v>NA</v>
      </c>
      <c r="I643" s="82" t="str">
        <f ca="1">IF(B642&lt;TODAY(), (SUMPRODUCT(A$9:A643,E$9:E643) - G643*SUM(E$9:E643) - H643*SUM(A$9:A643) + (A643-7)*G643*H643)/(SUMPRODUCT(A$9:A643,A$9:A643) - 2*G643*SUM(A$9:A643) + (A643-7)*G643*G643), "NA")</f>
        <v>NA</v>
      </c>
      <c r="J643" s="95" t="str">
        <f t="shared" ca="1" si="28"/>
        <v>NA</v>
      </c>
    </row>
    <row r="644" spans="1:10" x14ac:dyDescent="0.2">
      <c r="A644" s="3">
        <v>643</v>
      </c>
      <c r="B644" s="73">
        <v>44825</v>
      </c>
      <c r="C644" s="42"/>
      <c r="D644" s="42" t="str">
        <f t="shared" ca="1" si="30"/>
        <v>NA</v>
      </c>
      <c r="E644" s="75" t="str">
        <f t="shared" ca="1" si="29"/>
        <v>NA</v>
      </c>
      <c r="F644" s="70"/>
      <c r="G644" s="72" t="str">
        <f ca="1">IF(B643&lt;TODAY(), AVERAGE(A$9:A644), "NA")</f>
        <v>NA</v>
      </c>
      <c r="H644" s="75" t="str">
        <f ca="1">IF(B643&lt;TODAY(), AVERAGE(E$9:E644), "NA")</f>
        <v>NA</v>
      </c>
      <c r="I644" s="82" t="str">
        <f ca="1">IF(B643&lt;TODAY(), (SUMPRODUCT(A$9:A644,E$9:E644) - G644*SUM(E$9:E644) - H644*SUM(A$9:A644) + (A644-7)*G644*H644)/(SUMPRODUCT(A$9:A644,A$9:A644) - 2*G644*SUM(A$9:A644) + (A644-7)*G644*G644), "NA")</f>
        <v>NA</v>
      </c>
      <c r="J644" s="95" t="str">
        <f t="shared" ref="J644:J707" ca="1" si="31">IF(B643&lt;TODAY(), H644-I644*G644, "NA")</f>
        <v>NA</v>
      </c>
    </row>
    <row r="645" spans="1:10" x14ac:dyDescent="0.2">
      <c r="A645" s="3">
        <v>644</v>
      </c>
      <c r="B645" s="73">
        <v>44826</v>
      </c>
      <c r="C645" s="42"/>
      <c r="D645" s="42" t="str">
        <f t="shared" ca="1" si="30"/>
        <v>NA</v>
      </c>
      <c r="E645" s="75" t="str">
        <f t="shared" ca="1" si="29"/>
        <v>NA</v>
      </c>
      <c r="F645" s="70"/>
      <c r="G645" s="72" t="str">
        <f ca="1">IF(B644&lt;TODAY(), AVERAGE(A$9:A645), "NA")</f>
        <v>NA</v>
      </c>
      <c r="H645" s="75" t="str">
        <f ca="1">IF(B644&lt;TODAY(), AVERAGE(E$9:E645), "NA")</f>
        <v>NA</v>
      </c>
      <c r="I645" s="82" t="str">
        <f ca="1">IF(B644&lt;TODAY(), (SUMPRODUCT(A$9:A645,E$9:E645) - G645*SUM(E$9:E645) - H645*SUM(A$9:A645) + (A645-7)*G645*H645)/(SUMPRODUCT(A$9:A645,A$9:A645) - 2*G645*SUM(A$9:A645) + (A645-7)*G645*G645), "NA")</f>
        <v>NA</v>
      </c>
      <c r="J645" s="95" t="str">
        <f t="shared" ca="1" si="31"/>
        <v>NA</v>
      </c>
    </row>
    <row r="646" spans="1:10" x14ac:dyDescent="0.2">
      <c r="A646" s="3">
        <v>645</v>
      </c>
      <c r="B646" s="73">
        <v>44827</v>
      </c>
      <c r="C646" s="42"/>
      <c r="D646" s="42" t="str">
        <f t="shared" ca="1" si="30"/>
        <v>NA</v>
      </c>
      <c r="E646" s="75" t="str">
        <f t="shared" ca="1" si="29"/>
        <v>NA</v>
      </c>
      <c r="F646" s="70"/>
      <c r="G646" s="72" t="str">
        <f ca="1">IF(B645&lt;TODAY(), AVERAGE(A$9:A646), "NA")</f>
        <v>NA</v>
      </c>
      <c r="H646" s="75" t="str">
        <f ca="1">IF(B645&lt;TODAY(), AVERAGE(E$9:E646), "NA")</f>
        <v>NA</v>
      </c>
      <c r="I646" s="82" t="str">
        <f ca="1">IF(B645&lt;TODAY(), (SUMPRODUCT(A$9:A646,E$9:E646) - G646*SUM(E$9:E646) - H646*SUM(A$9:A646) + (A646-7)*G646*H646)/(SUMPRODUCT(A$9:A646,A$9:A646) - 2*G646*SUM(A$9:A646) + (A646-7)*G646*G646), "NA")</f>
        <v>NA</v>
      </c>
      <c r="J646" s="95" t="str">
        <f t="shared" ca="1" si="31"/>
        <v>NA</v>
      </c>
    </row>
    <row r="647" spans="1:10" x14ac:dyDescent="0.2">
      <c r="A647" s="3">
        <v>646</v>
      </c>
      <c r="B647" s="73">
        <v>44828</v>
      </c>
      <c r="C647" s="42"/>
      <c r="D647" s="42" t="str">
        <f t="shared" ca="1" si="30"/>
        <v>NA</v>
      </c>
      <c r="E647" s="75" t="str">
        <f t="shared" ca="1" si="29"/>
        <v>NA</v>
      </c>
      <c r="F647" s="70"/>
      <c r="G647" s="72" t="str">
        <f ca="1">IF(B646&lt;TODAY(), AVERAGE(A$9:A647), "NA")</f>
        <v>NA</v>
      </c>
      <c r="H647" s="75" t="str">
        <f ca="1">IF(B646&lt;TODAY(), AVERAGE(E$9:E647), "NA")</f>
        <v>NA</v>
      </c>
      <c r="I647" s="82" t="str">
        <f ca="1">IF(B646&lt;TODAY(), (SUMPRODUCT(A$9:A647,E$9:E647) - G647*SUM(E$9:E647) - H647*SUM(A$9:A647) + (A647-7)*G647*H647)/(SUMPRODUCT(A$9:A647,A$9:A647) - 2*G647*SUM(A$9:A647) + (A647-7)*G647*G647), "NA")</f>
        <v>NA</v>
      </c>
      <c r="J647" s="95" t="str">
        <f t="shared" ca="1" si="31"/>
        <v>NA</v>
      </c>
    </row>
    <row r="648" spans="1:10" x14ac:dyDescent="0.2">
      <c r="A648" s="3">
        <v>647</v>
      </c>
      <c r="B648" s="73">
        <v>44829</v>
      </c>
      <c r="C648" s="42"/>
      <c r="D648" s="42" t="str">
        <f t="shared" ca="1" si="30"/>
        <v>NA</v>
      </c>
      <c r="E648" s="75" t="str">
        <f t="shared" ca="1" si="29"/>
        <v>NA</v>
      </c>
      <c r="F648" s="70"/>
      <c r="G648" s="72" t="str">
        <f ca="1">IF(B647&lt;TODAY(), AVERAGE(A$9:A648), "NA")</f>
        <v>NA</v>
      </c>
      <c r="H648" s="75" t="str">
        <f ca="1">IF(B647&lt;TODAY(), AVERAGE(E$9:E648), "NA")</f>
        <v>NA</v>
      </c>
      <c r="I648" s="82" t="str">
        <f ca="1">IF(B647&lt;TODAY(), (SUMPRODUCT(A$9:A648,E$9:E648) - G648*SUM(E$9:E648) - H648*SUM(A$9:A648) + (A648-7)*G648*H648)/(SUMPRODUCT(A$9:A648,A$9:A648) - 2*G648*SUM(A$9:A648) + (A648-7)*G648*G648), "NA")</f>
        <v>NA</v>
      </c>
      <c r="J648" s="95" t="str">
        <f t="shared" ca="1" si="31"/>
        <v>NA</v>
      </c>
    </row>
    <row r="649" spans="1:10" x14ac:dyDescent="0.2">
      <c r="A649" s="3">
        <v>648</v>
      </c>
      <c r="B649" s="73">
        <v>44830</v>
      </c>
      <c r="C649" s="42"/>
      <c r="D649" s="42" t="str">
        <f t="shared" ca="1" si="30"/>
        <v>NA</v>
      </c>
      <c r="E649" s="75" t="str">
        <f t="shared" ref="E649:E712" ca="1" si="32">IF(B649&lt;TODAY(), AVERAGE(D643:D649), "NA")</f>
        <v>NA</v>
      </c>
      <c r="F649" s="70"/>
      <c r="G649" s="72" t="str">
        <f ca="1">IF(B648&lt;TODAY(), AVERAGE(A$9:A649), "NA")</f>
        <v>NA</v>
      </c>
      <c r="H649" s="75" t="str">
        <f ca="1">IF(B648&lt;TODAY(), AVERAGE(E$9:E649), "NA")</f>
        <v>NA</v>
      </c>
      <c r="I649" s="82" t="str">
        <f ca="1">IF(B648&lt;TODAY(), (SUMPRODUCT(A$9:A649,E$9:E649) - G649*SUM(E$9:E649) - H649*SUM(A$9:A649) + (A649-7)*G649*H649)/(SUMPRODUCT(A$9:A649,A$9:A649) - 2*G649*SUM(A$9:A649) + (A649-7)*G649*G649), "NA")</f>
        <v>NA</v>
      </c>
      <c r="J649" s="95" t="str">
        <f t="shared" ca="1" si="31"/>
        <v>NA</v>
      </c>
    </row>
    <row r="650" spans="1:10" x14ac:dyDescent="0.2">
      <c r="A650" s="3">
        <v>649</v>
      </c>
      <c r="B650" s="73">
        <v>44831</v>
      </c>
      <c r="C650" s="42"/>
      <c r="D650" s="42" t="str">
        <f t="shared" ca="1" si="30"/>
        <v>NA</v>
      </c>
      <c r="E650" s="75" t="str">
        <f t="shared" ca="1" si="32"/>
        <v>NA</v>
      </c>
      <c r="F650" s="70"/>
      <c r="G650" s="72" t="str">
        <f ca="1">IF(B649&lt;TODAY(), AVERAGE(A$9:A650), "NA")</f>
        <v>NA</v>
      </c>
      <c r="H650" s="75" t="str">
        <f ca="1">IF(B649&lt;TODAY(), AVERAGE(E$9:E650), "NA")</f>
        <v>NA</v>
      </c>
      <c r="I650" s="82" t="str">
        <f ca="1">IF(B649&lt;TODAY(), (SUMPRODUCT(A$9:A650,E$9:E650) - G650*SUM(E$9:E650) - H650*SUM(A$9:A650) + (A650-7)*G650*H650)/(SUMPRODUCT(A$9:A650,A$9:A650) - 2*G650*SUM(A$9:A650) + (A650-7)*G650*G650), "NA")</f>
        <v>NA</v>
      </c>
      <c r="J650" s="95" t="str">
        <f t="shared" ca="1" si="31"/>
        <v>NA</v>
      </c>
    </row>
    <row r="651" spans="1:10" x14ac:dyDescent="0.2">
      <c r="A651" s="3">
        <v>650</v>
      </c>
      <c r="B651" s="73">
        <v>44832</v>
      </c>
      <c r="C651" s="42"/>
      <c r="D651" s="42" t="str">
        <f t="shared" ca="1" si="30"/>
        <v>NA</v>
      </c>
      <c r="E651" s="75" t="str">
        <f t="shared" ca="1" si="32"/>
        <v>NA</v>
      </c>
      <c r="F651" s="70"/>
      <c r="G651" s="72" t="str">
        <f ca="1">IF(B650&lt;TODAY(), AVERAGE(A$9:A651), "NA")</f>
        <v>NA</v>
      </c>
      <c r="H651" s="75" t="str">
        <f ca="1">IF(B650&lt;TODAY(), AVERAGE(E$9:E651), "NA")</f>
        <v>NA</v>
      </c>
      <c r="I651" s="82" t="str">
        <f ca="1">IF(B650&lt;TODAY(), (SUMPRODUCT(A$9:A651,E$9:E651) - G651*SUM(E$9:E651) - H651*SUM(A$9:A651) + (A651-7)*G651*H651)/(SUMPRODUCT(A$9:A651,A$9:A651) - 2*G651*SUM(A$9:A651) + (A651-7)*G651*G651), "NA")</f>
        <v>NA</v>
      </c>
      <c r="J651" s="95" t="str">
        <f t="shared" ca="1" si="31"/>
        <v>NA</v>
      </c>
    </row>
    <row r="652" spans="1:10" x14ac:dyDescent="0.2">
      <c r="A652" s="3">
        <v>651</v>
      </c>
      <c r="B652" s="73">
        <v>44833</v>
      </c>
      <c r="C652" s="42"/>
      <c r="D652" s="42" t="str">
        <f t="shared" ca="1" si="30"/>
        <v>NA</v>
      </c>
      <c r="E652" s="75" t="str">
        <f t="shared" ca="1" si="32"/>
        <v>NA</v>
      </c>
      <c r="F652" s="70"/>
      <c r="G652" s="72" t="str">
        <f ca="1">IF(B651&lt;TODAY(), AVERAGE(A$9:A652), "NA")</f>
        <v>NA</v>
      </c>
      <c r="H652" s="75" t="str">
        <f ca="1">IF(B651&lt;TODAY(), AVERAGE(E$9:E652), "NA")</f>
        <v>NA</v>
      </c>
      <c r="I652" s="82" t="str">
        <f ca="1">IF(B651&lt;TODAY(), (SUMPRODUCT(A$9:A652,E$9:E652) - G652*SUM(E$9:E652) - H652*SUM(A$9:A652) + (A652-7)*G652*H652)/(SUMPRODUCT(A$9:A652,A$9:A652) - 2*G652*SUM(A$9:A652) + (A652-7)*G652*G652), "NA")</f>
        <v>NA</v>
      </c>
      <c r="J652" s="95" t="str">
        <f t="shared" ca="1" si="31"/>
        <v>NA</v>
      </c>
    </row>
    <row r="653" spans="1:10" x14ac:dyDescent="0.2">
      <c r="A653" s="3">
        <v>652</v>
      </c>
      <c r="B653" s="73">
        <v>44834</v>
      </c>
      <c r="C653" s="42"/>
      <c r="D653" s="42" t="str">
        <f t="shared" ca="1" si="30"/>
        <v>NA</v>
      </c>
      <c r="E653" s="75" t="str">
        <f t="shared" ca="1" si="32"/>
        <v>NA</v>
      </c>
      <c r="F653" s="70"/>
      <c r="G653" s="72" t="str">
        <f ca="1">IF(B652&lt;TODAY(), AVERAGE(A$9:A653), "NA")</f>
        <v>NA</v>
      </c>
      <c r="H653" s="75" t="str">
        <f ca="1">IF(B652&lt;TODAY(), AVERAGE(E$9:E653), "NA")</f>
        <v>NA</v>
      </c>
      <c r="I653" s="82" t="str">
        <f ca="1">IF(B652&lt;TODAY(), (SUMPRODUCT(A$9:A653,E$9:E653) - G653*SUM(E$9:E653) - H653*SUM(A$9:A653) + (A653-7)*G653*H653)/(SUMPRODUCT(A$9:A653,A$9:A653) - 2*G653*SUM(A$9:A653) + (A653-7)*G653*G653), "NA")</f>
        <v>NA</v>
      </c>
      <c r="J653" s="95" t="str">
        <f t="shared" ca="1" si="31"/>
        <v>NA</v>
      </c>
    </row>
    <row r="654" spans="1:10" x14ac:dyDescent="0.2">
      <c r="A654" s="3">
        <v>653</v>
      </c>
      <c r="B654" s="73">
        <v>44835</v>
      </c>
      <c r="C654" s="42"/>
      <c r="D654" s="42" t="str">
        <f t="shared" ca="1" si="30"/>
        <v>NA</v>
      </c>
      <c r="E654" s="75" t="str">
        <f t="shared" ca="1" si="32"/>
        <v>NA</v>
      </c>
      <c r="F654" s="70"/>
      <c r="G654" s="72" t="str">
        <f ca="1">IF(B653&lt;TODAY(), AVERAGE(A$9:A654), "NA")</f>
        <v>NA</v>
      </c>
      <c r="H654" s="75" t="str">
        <f ca="1">IF(B653&lt;TODAY(), AVERAGE(E$9:E654), "NA")</f>
        <v>NA</v>
      </c>
      <c r="I654" s="82" t="str">
        <f ca="1">IF(B653&lt;TODAY(), (SUMPRODUCT(A$9:A654,E$9:E654) - G654*SUM(E$9:E654) - H654*SUM(A$9:A654) + (A654-7)*G654*H654)/(SUMPRODUCT(A$9:A654,A$9:A654) - 2*G654*SUM(A$9:A654) + (A654-7)*G654*G654), "NA")</f>
        <v>NA</v>
      </c>
      <c r="J654" s="95" t="str">
        <f t="shared" ca="1" si="31"/>
        <v>NA</v>
      </c>
    </row>
    <row r="655" spans="1:10" x14ac:dyDescent="0.2">
      <c r="A655" s="3">
        <v>654</v>
      </c>
      <c r="B655" s="73">
        <v>44836</v>
      </c>
      <c r="C655" s="42"/>
      <c r="D655" s="42" t="str">
        <f t="shared" ca="1" si="30"/>
        <v>NA</v>
      </c>
      <c r="E655" s="75" t="str">
        <f t="shared" ca="1" si="32"/>
        <v>NA</v>
      </c>
      <c r="F655" s="70"/>
      <c r="G655" s="72" t="str">
        <f ca="1">IF(B654&lt;TODAY(), AVERAGE(A$9:A655), "NA")</f>
        <v>NA</v>
      </c>
      <c r="H655" s="75" t="str">
        <f ca="1">IF(B654&lt;TODAY(), AVERAGE(E$9:E655), "NA")</f>
        <v>NA</v>
      </c>
      <c r="I655" s="82" t="str">
        <f ca="1">IF(B654&lt;TODAY(), (SUMPRODUCT(A$9:A655,E$9:E655) - G655*SUM(E$9:E655) - H655*SUM(A$9:A655) + (A655-7)*G655*H655)/(SUMPRODUCT(A$9:A655,A$9:A655) - 2*G655*SUM(A$9:A655) + (A655-7)*G655*G655), "NA")</f>
        <v>NA</v>
      </c>
      <c r="J655" s="95" t="str">
        <f t="shared" ca="1" si="31"/>
        <v>NA</v>
      </c>
    </row>
    <row r="656" spans="1:10" x14ac:dyDescent="0.2">
      <c r="A656" s="3">
        <v>655</v>
      </c>
      <c r="B656" s="73">
        <v>44837</v>
      </c>
      <c r="C656" s="42"/>
      <c r="D656" s="42" t="str">
        <f t="shared" ca="1" si="30"/>
        <v>NA</v>
      </c>
      <c r="E656" s="75" t="str">
        <f t="shared" ca="1" si="32"/>
        <v>NA</v>
      </c>
      <c r="F656" s="70"/>
      <c r="G656" s="72" t="str">
        <f ca="1">IF(B655&lt;TODAY(), AVERAGE(A$9:A656), "NA")</f>
        <v>NA</v>
      </c>
      <c r="H656" s="75" t="str">
        <f ca="1">IF(B655&lt;TODAY(), AVERAGE(E$9:E656), "NA")</f>
        <v>NA</v>
      </c>
      <c r="I656" s="82" t="str">
        <f ca="1">IF(B655&lt;TODAY(), (SUMPRODUCT(A$9:A656,E$9:E656) - G656*SUM(E$9:E656) - H656*SUM(A$9:A656) + (A656-7)*G656*H656)/(SUMPRODUCT(A$9:A656,A$9:A656) - 2*G656*SUM(A$9:A656) + (A656-7)*G656*G656), "NA")</f>
        <v>NA</v>
      </c>
      <c r="J656" s="95" t="str">
        <f t="shared" ca="1" si="31"/>
        <v>NA</v>
      </c>
    </row>
    <row r="657" spans="1:10" x14ac:dyDescent="0.2">
      <c r="A657" s="3">
        <v>656</v>
      </c>
      <c r="B657" s="73">
        <v>44838</v>
      </c>
      <c r="C657" s="42"/>
      <c r="D657" s="42" t="str">
        <f t="shared" ca="1" si="30"/>
        <v>NA</v>
      </c>
      <c r="E657" s="75" t="str">
        <f t="shared" ca="1" si="32"/>
        <v>NA</v>
      </c>
      <c r="F657" s="70"/>
      <c r="G657" s="72" t="str">
        <f ca="1">IF(B656&lt;TODAY(), AVERAGE(A$9:A657), "NA")</f>
        <v>NA</v>
      </c>
      <c r="H657" s="75" t="str">
        <f ca="1">IF(B656&lt;TODAY(), AVERAGE(E$9:E657), "NA")</f>
        <v>NA</v>
      </c>
      <c r="I657" s="82" t="str">
        <f ca="1">IF(B656&lt;TODAY(), (SUMPRODUCT(A$9:A657,E$9:E657) - G657*SUM(E$9:E657) - H657*SUM(A$9:A657) + (A657-7)*G657*H657)/(SUMPRODUCT(A$9:A657,A$9:A657) - 2*G657*SUM(A$9:A657) + (A657-7)*G657*G657), "NA")</f>
        <v>NA</v>
      </c>
      <c r="J657" s="95" t="str">
        <f t="shared" ca="1" si="31"/>
        <v>NA</v>
      </c>
    </row>
    <row r="658" spans="1:10" x14ac:dyDescent="0.2">
      <c r="A658" s="3">
        <v>657</v>
      </c>
      <c r="B658" s="73">
        <v>44839</v>
      </c>
      <c r="C658" s="42"/>
      <c r="D658" s="42" t="str">
        <f t="shared" ca="1" si="30"/>
        <v>NA</v>
      </c>
      <c r="E658" s="75" t="str">
        <f t="shared" ca="1" si="32"/>
        <v>NA</v>
      </c>
      <c r="F658" s="70"/>
      <c r="G658" s="72" t="str">
        <f ca="1">IF(B657&lt;TODAY(), AVERAGE(A$9:A658), "NA")</f>
        <v>NA</v>
      </c>
      <c r="H658" s="75" t="str">
        <f ca="1">IF(B657&lt;TODAY(), AVERAGE(E$9:E658), "NA")</f>
        <v>NA</v>
      </c>
      <c r="I658" s="82" t="str">
        <f ca="1">IF(B657&lt;TODAY(), (SUMPRODUCT(A$9:A658,E$9:E658) - G658*SUM(E$9:E658) - H658*SUM(A$9:A658) + (A658-7)*G658*H658)/(SUMPRODUCT(A$9:A658,A$9:A658) - 2*G658*SUM(A$9:A658) + (A658-7)*G658*G658), "NA")</f>
        <v>NA</v>
      </c>
      <c r="J658" s="95" t="str">
        <f t="shared" ca="1" si="31"/>
        <v>NA</v>
      </c>
    </row>
    <row r="659" spans="1:10" x14ac:dyDescent="0.2">
      <c r="A659" s="3">
        <v>658</v>
      </c>
      <c r="B659" s="73">
        <v>44840</v>
      </c>
      <c r="C659" s="42"/>
      <c r="D659" s="42" t="str">
        <f t="shared" ca="1" si="30"/>
        <v>NA</v>
      </c>
      <c r="E659" s="75" t="str">
        <f t="shared" ca="1" si="32"/>
        <v>NA</v>
      </c>
      <c r="F659" s="70"/>
      <c r="G659" s="72" t="str">
        <f ca="1">IF(B658&lt;TODAY(), AVERAGE(A$9:A659), "NA")</f>
        <v>NA</v>
      </c>
      <c r="H659" s="75" t="str">
        <f ca="1">IF(B658&lt;TODAY(), AVERAGE(E$9:E659), "NA")</f>
        <v>NA</v>
      </c>
      <c r="I659" s="82" t="str">
        <f ca="1">IF(B658&lt;TODAY(), (SUMPRODUCT(A$9:A659,E$9:E659) - G659*SUM(E$9:E659) - H659*SUM(A$9:A659) + (A659-7)*G659*H659)/(SUMPRODUCT(A$9:A659,A$9:A659) - 2*G659*SUM(A$9:A659) + (A659-7)*G659*G659), "NA")</f>
        <v>NA</v>
      </c>
      <c r="J659" s="95" t="str">
        <f t="shared" ca="1" si="31"/>
        <v>NA</v>
      </c>
    </row>
    <row r="660" spans="1:10" x14ac:dyDescent="0.2">
      <c r="A660" s="3">
        <v>659</v>
      </c>
      <c r="B660" s="73">
        <v>44841</v>
      </c>
      <c r="C660" s="42"/>
      <c r="D660" s="42" t="str">
        <f t="shared" ca="1" si="30"/>
        <v>NA</v>
      </c>
      <c r="E660" s="75" t="str">
        <f t="shared" ca="1" si="32"/>
        <v>NA</v>
      </c>
      <c r="F660" s="70"/>
      <c r="G660" s="72" t="str">
        <f ca="1">IF(B659&lt;TODAY(), AVERAGE(A$9:A660), "NA")</f>
        <v>NA</v>
      </c>
      <c r="H660" s="75" t="str">
        <f ca="1">IF(B659&lt;TODAY(), AVERAGE(E$9:E660), "NA")</f>
        <v>NA</v>
      </c>
      <c r="I660" s="82" t="str">
        <f ca="1">IF(B659&lt;TODAY(), (SUMPRODUCT(A$9:A660,E$9:E660) - G660*SUM(E$9:E660) - H660*SUM(A$9:A660) + (A660-7)*G660*H660)/(SUMPRODUCT(A$9:A660,A$9:A660) - 2*G660*SUM(A$9:A660) + (A660-7)*G660*G660), "NA")</f>
        <v>NA</v>
      </c>
      <c r="J660" s="95" t="str">
        <f t="shared" ca="1" si="31"/>
        <v>NA</v>
      </c>
    </row>
    <row r="661" spans="1:10" x14ac:dyDescent="0.2">
      <c r="A661" s="3">
        <v>660</v>
      </c>
      <c r="B661" s="73">
        <v>44842</v>
      </c>
      <c r="C661" s="42"/>
      <c r="D661" s="42" t="str">
        <f t="shared" ca="1" si="30"/>
        <v>NA</v>
      </c>
      <c r="E661" s="75" t="str">
        <f t="shared" ca="1" si="32"/>
        <v>NA</v>
      </c>
      <c r="F661" s="70"/>
      <c r="G661" s="72" t="str">
        <f ca="1">IF(B660&lt;TODAY(), AVERAGE(A$9:A661), "NA")</f>
        <v>NA</v>
      </c>
      <c r="H661" s="75" t="str">
        <f ca="1">IF(B660&lt;TODAY(), AVERAGE(E$9:E661), "NA")</f>
        <v>NA</v>
      </c>
      <c r="I661" s="82" t="str">
        <f ca="1">IF(B660&lt;TODAY(), (SUMPRODUCT(A$9:A661,E$9:E661) - G661*SUM(E$9:E661) - H661*SUM(A$9:A661) + (A661-7)*G661*H661)/(SUMPRODUCT(A$9:A661,A$9:A661) - 2*G661*SUM(A$9:A661) + (A661-7)*G661*G661), "NA")</f>
        <v>NA</v>
      </c>
      <c r="J661" s="95" t="str">
        <f t="shared" ca="1" si="31"/>
        <v>NA</v>
      </c>
    </row>
    <row r="662" spans="1:10" x14ac:dyDescent="0.2">
      <c r="A662" s="3">
        <v>661</v>
      </c>
      <c r="B662" s="73">
        <v>44843</v>
      </c>
      <c r="C662" s="42"/>
      <c r="D662" s="42" t="str">
        <f t="shared" ca="1" si="30"/>
        <v>NA</v>
      </c>
      <c r="E662" s="75" t="str">
        <f t="shared" ca="1" si="32"/>
        <v>NA</v>
      </c>
      <c r="F662" s="70"/>
      <c r="G662" s="72" t="str">
        <f ca="1">IF(B661&lt;TODAY(), AVERAGE(A$9:A662), "NA")</f>
        <v>NA</v>
      </c>
      <c r="H662" s="75" t="str">
        <f ca="1">IF(B661&lt;TODAY(), AVERAGE(E$9:E662), "NA")</f>
        <v>NA</v>
      </c>
      <c r="I662" s="82" t="str">
        <f ca="1">IF(B661&lt;TODAY(), (SUMPRODUCT(A$9:A662,E$9:E662) - G662*SUM(E$9:E662) - H662*SUM(A$9:A662) + (A662-7)*G662*H662)/(SUMPRODUCT(A$9:A662,A$9:A662) - 2*G662*SUM(A$9:A662) + (A662-7)*G662*G662), "NA")</f>
        <v>NA</v>
      </c>
      <c r="J662" s="95" t="str">
        <f t="shared" ca="1" si="31"/>
        <v>NA</v>
      </c>
    </row>
    <row r="663" spans="1:10" x14ac:dyDescent="0.2">
      <c r="A663" s="3">
        <v>662</v>
      </c>
      <c r="B663" s="73">
        <v>44844</v>
      </c>
      <c r="C663" s="42"/>
      <c r="D663" s="42" t="str">
        <f t="shared" ca="1" si="30"/>
        <v>NA</v>
      </c>
      <c r="E663" s="75" t="str">
        <f t="shared" ca="1" si="32"/>
        <v>NA</v>
      </c>
      <c r="F663" s="70"/>
      <c r="G663" s="72" t="str">
        <f ca="1">IF(B662&lt;TODAY(), AVERAGE(A$9:A663), "NA")</f>
        <v>NA</v>
      </c>
      <c r="H663" s="75" t="str">
        <f ca="1">IF(B662&lt;TODAY(), AVERAGE(E$9:E663), "NA")</f>
        <v>NA</v>
      </c>
      <c r="I663" s="82" t="str">
        <f ca="1">IF(B662&lt;TODAY(), (SUMPRODUCT(A$9:A663,E$9:E663) - G663*SUM(E$9:E663) - H663*SUM(A$9:A663) + (A663-7)*G663*H663)/(SUMPRODUCT(A$9:A663,A$9:A663) - 2*G663*SUM(A$9:A663) + (A663-7)*G663*G663), "NA")</f>
        <v>NA</v>
      </c>
      <c r="J663" s="95" t="str">
        <f t="shared" ca="1" si="31"/>
        <v>NA</v>
      </c>
    </row>
    <row r="664" spans="1:10" x14ac:dyDescent="0.2">
      <c r="A664" s="3">
        <v>663</v>
      </c>
      <c r="B664" s="73">
        <v>44845</v>
      </c>
      <c r="C664" s="42"/>
      <c r="D664" s="42" t="str">
        <f t="shared" ca="1" si="30"/>
        <v>NA</v>
      </c>
      <c r="E664" s="75" t="str">
        <f t="shared" ca="1" si="32"/>
        <v>NA</v>
      </c>
      <c r="F664" s="70"/>
      <c r="G664" s="72" t="str">
        <f ca="1">IF(B663&lt;TODAY(), AVERAGE(A$9:A664), "NA")</f>
        <v>NA</v>
      </c>
      <c r="H664" s="75" t="str">
        <f ca="1">IF(B663&lt;TODAY(), AVERAGE(E$9:E664), "NA")</f>
        <v>NA</v>
      </c>
      <c r="I664" s="82" t="str">
        <f ca="1">IF(B663&lt;TODAY(), (SUMPRODUCT(A$9:A664,E$9:E664) - G664*SUM(E$9:E664) - H664*SUM(A$9:A664) + (A664-7)*G664*H664)/(SUMPRODUCT(A$9:A664,A$9:A664) - 2*G664*SUM(A$9:A664) + (A664-7)*G664*G664), "NA")</f>
        <v>NA</v>
      </c>
      <c r="J664" s="95" t="str">
        <f t="shared" ca="1" si="31"/>
        <v>NA</v>
      </c>
    </row>
    <row r="665" spans="1:10" x14ac:dyDescent="0.2">
      <c r="A665" s="3">
        <v>664</v>
      </c>
      <c r="B665" s="73">
        <v>44846</v>
      </c>
      <c r="C665" s="42"/>
      <c r="D665" s="42" t="str">
        <f t="shared" ca="1" si="30"/>
        <v>NA</v>
      </c>
      <c r="E665" s="75" t="str">
        <f t="shared" ca="1" si="32"/>
        <v>NA</v>
      </c>
      <c r="F665" s="70"/>
      <c r="G665" s="72" t="str">
        <f ca="1">IF(B664&lt;TODAY(), AVERAGE(A$9:A665), "NA")</f>
        <v>NA</v>
      </c>
      <c r="H665" s="75" t="str">
        <f ca="1">IF(B664&lt;TODAY(), AVERAGE(E$9:E665), "NA")</f>
        <v>NA</v>
      </c>
      <c r="I665" s="82" t="str">
        <f ca="1">IF(B664&lt;TODAY(), (SUMPRODUCT(A$9:A665,E$9:E665) - G665*SUM(E$9:E665) - H665*SUM(A$9:A665) + (A665-7)*G665*H665)/(SUMPRODUCT(A$9:A665,A$9:A665) - 2*G665*SUM(A$9:A665) + (A665-7)*G665*G665), "NA")</f>
        <v>NA</v>
      </c>
      <c r="J665" s="95" t="str">
        <f t="shared" ca="1" si="31"/>
        <v>NA</v>
      </c>
    </row>
    <row r="666" spans="1:10" x14ac:dyDescent="0.2">
      <c r="A666" s="3">
        <v>665</v>
      </c>
      <c r="B666" s="73">
        <v>44847</v>
      </c>
      <c r="C666" s="42"/>
      <c r="D666" s="42" t="str">
        <f t="shared" ca="1" si="30"/>
        <v>NA</v>
      </c>
      <c r="E666" s="75" t="str">
        <f t="shared" ca="1" si="32"/>
        <v>NA</v>
      </c>
      <c r="F666" s="70"/>
      <c r="G666" s="72" t="str">
        <f ca="1">IF(B665&lt;TODAY(), AVERAGE(A$9:A666), "NA")</f>
        <v>NA</v>
      </c>
      <c r="H666" s="75" t="str">
        <f ca="1">IF(B665&lt;TODAY(), AVERAGE(E$9:E666), "NA")</f>
        <v>NA</v>
      </c>
      <c r="I666" s="82" t="str">
        <f ca="1">IF(B665&lt;TODAY(), (SUMPRODUCT(A$9:A666,E$9:E666) - G666*SUM(E$9:E666) - H666*SUM(A$9:A666) + (A666-7)*G666*H666)/(SUMPRODUCT(A$9:A666,A$9:A666) - 2*G666*SUM(A$9:A666) + (A666-7)*G666*G666), "NA")</f>
        <v>NA</v>
      </c>
      <c r="J666" s="95" t="str">
        <f t="shared" ca="1" si="31"/>
        <v>NA</v>
      </c>
    </row>
    <row r="667" spans="1:10" x14ac:dyDescent="0.2">
      <c r="A667" s="3">
        <v>666</v>
      </c>
      <c r="B667" s="73">
        <v>44848</v>
      </c>
      <c r="C667" s="42"/>
      <c r="D667" s="42" t="str">
        <f t="shared" ca="1" si="30"/>
        <v>NA</v>
      </c>
      <c r="E667" s="75" t="str">
        <f t="shared" ca="1" si="32"/>
        <v>NA</v>
      </c>
      <c r="F667" s="70"/>
      <c r="G667" s="72" t="str">
        <f ca="1">IF(B666&lt;TODAY(), AVERAGE(A$9:A667), "NA")</f>
        <v>NA</v>
      </c>
      <c r="H667" s="75" t="str">
        <f ca="1">IF(B666&lt;TODAY(), AVERAGE(E$9:E667), "NA")</f>
        <v>NA</v>
      </c>
      <c r="I667" s="82" t="str">
        <f ca="1">IF(B666&lt;TODAY(), (SUMPRODUCT(A$9:A667,E$9:E667) - G667*SUM(E$9:E667) - H667*SUM(A$9:A667) + (A667-7)*G667*H667)/(SUMPRODUCT(A$9:A667,A$9:A667) - 2*G667*SUM(A$9:A667) + (A667-7)*G667*G667), "NA")</f>
        <v>NA</v>
      </c>
      <c r="J667" s="95" t="str">
        <f t="shared" ca="1" si="31"/>
        <v>NA</v>
      </c>
    </row>
    <row r="668" spans="1:10" x14ac:dyDescent="0.2">
      <c r="A668" s="3">
        <v>667</v>
      </c>
      <c r="B668" s="73">
        <v>44849</v>
      </c>
      <c r="C668" s="42"/>
      <c r="D668" s="42" t="str">
        <f t="shared" ca="1" si="30"/>
        <v>NA</v>
      </c>
      <c r="E668" s="75" t="str">
        <f t="shared" ca="1" si="32"/>
        <v>NA</v>
      </c>
      <c r="F668" s="70"/>
      <c r="G668" s="72" t="str">
        <f ca="1">IF(B667&lt;TODAY(), AVERAGE(A$9:A668), "NA")</f>
        <v>NA</v>
      </c>
      <c r="H668" s="75" t="str">
        <f ca="1">IF(B667&lt;TODAY(), AVERAGE(E$9:E668), "NA")</f>
        <v>NA</v>
      </c>
      <c r="I668" s="82" t="str">
        <f ca="1">IF(B667&lt;TODAY(), (SUMPRODUCT(A$9:A668,E$9:E668) - G668*SUM(E$9:E668) - H668*SUM(A$9:A668) + (A668-7)*G668*H668)/(SUMPRODUCT(A$9:A668,A$9:A668) - 2*G668*SUM(A$9:A668) + (A668-7)*G668*G668), "NA")</f>
        <v>NA</v>
      </c>
      <c r="J668" s="95" t="str">
        <f t="shared" ca="1" si="31"/>
        <v>NA</v>
      </c>
    </row>
    <row r="669" spans="1:10" x14ac:dyDescent="0.2">
      <c r="A669" s="3">
        <v>668</v>
      </c>
      <c r="B669" s="73">
        <v>44850</v>
      </c>
      <c r="C669" s="42"/>
      <c r="D669" s="42" t="str">
        <f t="shared" ca="1" si="30"/>
        <v>NA</v>
      </c>
      <c r="E669" s="75" t="str">
        <f t="shared" ca="1" si="32"/>
        <v>NA</v>
      </c>
      <c r="F669" s="70"/>
      <c r="G669" s="72" t="str">
        <f ca="1">IF(B668&lt;TODAY(), AVERAGE(A$9:A669), "NA")</f>
        <v>NA</v>
      </c>
      <c r="H669" s="75" t="str">
        <f ca="1">IF(B668&lt;TODAY(), AVERAGE(E$9:E669), "NA")</f>
        <v>NA</v>
      </c>
      <c r="I669" s="82" t="str">
        <f ca="1">IF(B668&lt;TODAY(), (SUMPRODUCT(A$9:A669,E$9:E669) - G669*SUM(E$9:E669) - H669*SUM(A$9:A669) + (A669-7)*G669*H669)/(SUMPRODUCT(A$9:A669,A$9:A669) - 2*G669*SUM(A$9:A669) + (A669-7)*G669*G669), "NA")</f>
        <v>NA</v>
      </c>
      <c r="J669" s="95" t="str">
        <f t="shared" ca="1" si="31"/>
        <v>NA</v>
      </c>
    </row>
    <row r="670" spans="1:10" x14ac:dyDescent="0.2">
      <c r="A670" s="3">
        <v>669</v>
      </c>
      <c r="B670" s="73">
        <v>44851</v>
      </c>
      <c r="C670" s="42"/>
      <c r="D670" s="42" t="str">
        <f t="shared" ca="1" si="30"/>
        <v>NA</v>
      </c>
      <c r="E670" s="75" t="str">
        <f t="shared" ca="1" si="32"/>
        <v>NA</v>
      </c>
      <c r="F670" s="70"/>
      <c r="G670" s="72" t="str">
        <f ca="1">IF(B669&lt;TODAY(), AVERAGE(A$9:A670), "NA")</f>
        <v>NA</v>
      </c>
      <c r="H670" s="75" t="str">
        <f ca="1">IF(B669&lt;TODAY(), AVERAGE(E$9:E670), "NA")</f>
        <v>NA</v>
      </c>
      <c r="I670" s="82" t="str">
        <f ca="1">IF(B669&lt;TODAY(), (SUMPRODUCT(A$9:A670,E$9:E670) - G670*SUM(E$9:E670) - H670*SUM(A$9:A670) + (A670-7)*G670*H670)/(SUMPRODUCT(A$9:A670,A$9:A670) - 2*G670*SUM(A$9:A670) + (A670-7)*G670*G670), "NA")</f>
        <v>NA</v>
      </c>
      <c r="J670" s="95" t="str">
        <f t="shared" ca="1" si="31"/>
        <v>NA</v>
      </c>
    </row>
    <row r="671" spans="1:10" x14ac:dyDescent="0.2">
      <c r="A671" s="3">
        <v>670</v>
      </c>
      <c r="B671" s="73">
        <v>44852</v>
      </c>
      <c r="C671" s="42"/>
      <c r="D671" s="42" t="str">
        <f t="shared" ca="1" si="30"/>
        <v>NA</v>
      </c>
      <c r="E671" s="75" t="str">
        <f t="shared" ca="1" si="32"/>
        <v>NA</v>
      </c>
      <c r="F671" s="70"/>
      <c r="G671" s="72" t="str">
        <f ca="1">IF(B670&lt;TODAY(), AVERAGE(A$9:A671), "NA")</f>
        <v>NA</v>
      </c>
      <c r="H671" s="75" t="str">
        <f ca="1">IF(B670&lt;TODAY(), AVERAGE(E$9:E671), "NA")</f>
        <v>NA</v>
      </c>
      <c r="I671" s="82" t="str">
        <f ca="1">IF(B670&lt;TODAY(), (SUMPRODUCT(A$9:A671,E$9:E671) - G671*SUM(E$9:E671) - H671*SUM(A$9:A671) + (A671-7)*G671*H671)/(SUMPRODUCT(A$9:A671,A$9:A671) - 2*G671*SUM(A$9:A671) + (A671-7)*G671*G671), "NA")</f>
        <v>NA</v>
      </c>
      <c r="J671" s="95" t="str">
        <f t="shared" ca="1" si="31"/>
        <v>NA</v>
      </c>
    </row>
    <row r="672" spans="1:10" x14ac:dyDescent="0.2">
      <c r="A672" s="3">
        <v>671</v>
      </c>
      <c r="B672" s="73">
        <v>44853</v>
      </c>
      <c r="C672" s="42"/>
      <c r="D672" s="42" t="str">
        <f t="shared" ca="1" si="30"/>
        <v>NA</v>
      </c>
      <c r="E672" s="75" t="str">
        <f t="shared" ca="1" si="32"/>
        <v>NA</v>
      </c>
      <c r="F672" s="70"/>
      <c r="G672" s="72" t="str">
        <f ca="1">IF(B671&lt;TODAY(), AVERAGE(A$9:A672), "NA")</f>
        <v>NA</v>
      </c>
      <c r="H672" s="75" t="str">
        <f ca="1">IF(B671&lt;TODAY(), AVERAGE(E$9:E672), "NA")</f>
        <v>NA</v>
      </c>
      <c r="I672" s="82" t="str">
        <f ca="1">IF(B671&lt;TODAY(), (SUMPRODUCT(A$9:A672,E$9:E672) - G672*SUM(E$9:E672) - H672*SUM(A$9:A672) + (A672-7)*G672*H672)/(SUMPRODUCT(A$9:A672,A$9:A672) - 2*G672*SUM(A$9:A672) + (A672-7)*G672*G672), "NA")</f>
        <v>NA</v>
      </c>
      <c r="J672" s="95" t="str">
        <f t="shared" ca="1" si="31"/>
        <v>NA</v>
      </c>
    </row>
    <row r="673" spans="1:10" x14ac:dyDescent="0.2">
      <c r="A673" s="3">
        <v>672</v>
      </c>
      <c r="B673" s="73">
        <v>44854</v>
      </c>
      <c r="C673" s="42"/>
      <c r="D673" s="42" t="str">
        <f t="shared" ca="1" si="30"/>
        <v>NA</v>
      </c>
      <c r="E673" s="75" t="str">
        <f t="shared" ca="1" si="32"/>
        <v>NA</v>
      </c>
      <c r="F673" s="70"/>
      <c r="G673" s="72" t="str">
        <f ca="1">IF(B672&lt;TODAY(), AVERAGE(A$9:A673), "NA")</f>
        <v>NA</v>
      </c>
      <c r="H673" s="75" t="str">
        <f ca="1">IF(B672&lt;TODAY(), AVERAGE(E$9:E673), "NA")</f>
        <v>NA</v>
      </c>
      <c r="I673" s="82" t="str">
        <f ca="1">IF(B672&lt;TODAY(), (SUMPRODUCT(A$9:A673,E$9:E673) - G673*SUM(E$9:E673) - H673*SUM(A$9:A673) + (A673-7)*G673*H673)/(SUMPRODUCT(A$9:A673,A$9:A673) - 2*G673*SUM(A$9:A673) + (A673-7)*G673*G673), "NA")</f>
        <v>NA</v>
      </c>
      <c r="J673" s="95" t="str">
        <f t="shared" ca="1" si="31"/>
        <v>NA</v>
      </c>
    </row>
    <row r="674" spans="1:10" x14ac:dyDescent="0.2">
      <c r="A674" s="3">
        <v>673</v>
      </c>
      <c r="B674" s="73">
        <v>44855</v>
      </c>
      <c r="C674" s="42"/>
      <c r="D674" s="42" t="str">
        <f t="shared" ca="1" si="30"/>
        <v>NA</v>
      </c>
      <c r="E674" s="75" t="str">
        <f t="shared" ca="1" si="32"/>
        <v>NA</v>
      </c>
      <c r="F674" s="70"/>
      <c r="G674" s="72" t="str">
        <f ca="1">IF(B673&lt;TODAY(), AVERAGE(A$9:A674), "NA")</f>
        <v>NA</v>
      </c>
      <c r="H674" s="75" t="str">
        <f ca="1">IF(B673&lt;TODAY(), AVERAGE(E$9:E674), "NA")</f>
        <v>NA</v>
      </c>
      <c r="I674" s="82" t="str">
        <f ca="1">IF(B673&lt;TODAY(), (SUMPRODUCT(A$9:A674,E$9:E674) - G674*SUM(E$9:E674) - H674*SUM(A$9:A674) + (A674-7)*G674*H674)/(SUMPRODUCT(A$9:A674,A$9:A674) - 2*G674*SUM(A$9:A674) + (A674-7)*G674*G674), "NA")</f>
        <v>NA</v>
      </c>
      <c r="J674" s="95" t="str">
        <f t="shared" ca="1" si="31"/>
        <v>NA</v>
      </c>
    </row>
    <row r="675" spans="1:10" x14ac:dyDescent="0.2">
      <c r="A675" s="3">
        <v>674</v>
      </c>
      <c r="B675" s="73">
        <v>44856</v>
      </c>
      <c r="C675" s="42"/>
      <c r="D675" s="42" t="str">
        <f t="shared" ca="1" si="30"/>
        <v>NA</v>
      </c>
      <c r="E675" s="75" t="str">
        <f t="shared" ca="1" si="32"/>
        <v>NA</v>
      </c>
      <c r="F675" s="70"/>
      <c r="G675" s="72" t="str">
        <f ca="1">IF(B674&lt;TODAY(), AVERAGE(A$9:A675), "NA")</f>
        <v>NA</v>
      </c>
      <c r="H675" s="75" t="str">
        <f ca="1">IF(B674&lt;TODAY(), AVERAGE(E$9:E675), "NA")</f>
        <v>NA</v>
      </c>
      <c r="I675" s="82" t="str">
        <f ca="1">IF(B674&lt;TODAY(), (SUMPRODUCT(A$9:A675,E$9:E675) - G675*SUM(E$9:E675) - H675*SUM(A$9:A675) + (A675-7)*G675*H675)/(SUMPRODUCT(A$9:A675,A$9:A675) - 2*G675*SUM(A$9:A675) + (A675-7)*G675*G675), "NA")</f>
        <v>NA</v>
      </c>
      <c r="J675" s="95" t="str">
        <f t="shared" ca="1" si="31"/>
        <v>NA</v>
      </c>
    </row>
    <row r="676" spans="1:10" x14ac:dyDescent="0.2">
      <c r="A676" s="3">
        <v>675</v>
      </c>
      <c r="B676" s="73">
        <v>44857</v>
      </c>
      <c r="C676" s="42"/>
      <c r="D676" s="42" t="str">
        <f t="shared" ca="1" si="30"/>
        <v>NA</v>
      </c>
      <c r="E676" s="75" t="str">
        <f t="shared" ca="1" si="32"/>
        <v>NA</v>
      </c>
      <c r="F676" s="70"/>
      <c r="G676" s="72" t="str">
        <f ca="1">IF(B675&lt;TODAY(), AVERAGE(A$9:A676), "NA")</f>
        <v>NA</v>
      </c>
      <c r="H676" s="75" t="str">
        <f ca="1">IF(B675&lt;TODAY(), AVERAGE(E$9:E676), "NA")</f>
        <v>NA</v>
      </c>
      <c r="I676" s="82" t="str">
        <f ca="1">IF(B675&lt;TODAY(), (SUMPRODUCT(A$9:A676,E$9:E676) - G676*SUM(E$9:E676) - H676*SUM(A$9:A676) + (A676-7)*G676*H676)/(SUMPRODUCT(A$9:A676,A$9:A676) - 2*G676*SUM(A$9:A676) + (A676-7)*G676*G676), "NA")</f>
        <v>NA</v>
      </c>
      <c r="J676" s="95" t="str">
        <f t="shared" ca="1" si="31"/>
        <v>NA</v>
      </c>
    </row>
    <row r="677" spans="1:10" x14ac:dyDescent="0.2">
      <c r="A677" s="3">
        <v>676</v>
      </c>
      <c r="B677" s="73">
        <v>44858</v>
      </c>
      <c r="C677" s="42"/>
      <c r="D677" s="42" t="str">
        <f t="shared" ca="1" si="30"/>
        <v>NA</v>
      </c>
      <c r="E677" s="75" t="str">
        <f t="shared" ca="1" si="32"/>
        <v>NA</v>
      </c>
      <c r="F677" s="70"/>
      <c r="G677" s="72" t="str">
        <f ca="1">IF(B676&lt;TODAY(), AVERAGE(A$9:A677), "NA")</f>
        <v>NA</v>
      </c>
      <c r="H677" s="75" t="str">
        <f ca="1">IF(B676&lt;TODAY(), AVERAGE(E$9:E677), "NA")</f>
        <v>NA</v>
      </c>
      <c r="I677" s="82" t="str">
        <f ca="1">IF(B676&lt;TODAY(), (SUMPRODUCT(A$9:A677,E$9:E677) - G677*SUM(E$9:E677) - H677*SUM(A$9:A677) + (A677-7)*G677*H677)/(SUMPRODUCT(A$9:A677,A$9:A677) - 2*G677*SUM(A$9:A677) + (A677-7)*G677*G677), "NA")</f>
        <v>NA</v>
      </c>
      <c r="J677" s="95" t="str">
        <f t="shared" ca="1" si="31"/>
        <v>NA</v>
      </c>
    </row>
    <row r="678" spans="1:10" x14ac:dyDescent="0.2">
      <c r="A678" s="3">
        <v>677</v>
      </c>
      <c r="B678" s="73">
        <v>44859</v>
      </c>
      <c r="C678" s="42"/>
      <c r="D678" s="42" t="str">
        <f t="shared" ca="1" si="30"/>
        <v>NA</v>
      </c>
      <c r="E678" s="75" t="str">
        <f t="shared" ca="1" si="32"/>
        <v>NA</v>
      </c>
      <c r="F678" s="70"/>
      <c r="G678" s="72" t="str">
        <f ca="1">IF(B677&lt;TODAY(), AVERAGE(A$9:A678), "NA")</f>
        <v>NA</v>
      </c>
      <c r="H678" s="75" t="str">
        <f ca="1">IF(B677&lt;TODAY(), AVERAGE(E$9:E678), "NA")</f>
        <v>NA</v>
      </c>
      <c r="I678" s="82" t="str">
        <f ca="1">IF(B677&lt;TODAY(), (SUMPRODUCT(A$9:A678,E$9:E678) - G678*SUM(E$9:E678) - H678*SUM(A$9:A678) + (A678-7)*G678*H678)/(SUMPRODUCT(A$9:A678,A$9:A678) - 2*G678*SUM(A$9:A678) + (A678-7)*G678*G678), "NA")</f>
        <v>NA</v>
      </c>
      <c r="J678" s="95" t="str">
        <f t="shared" ca="1" si="31"/>
        <v>NA</v>
      </c>
    </row>
    <row r="679" spans="1:10" x14ac:dyDescent="0.2">
      <c r="A679" s="3">
        <v>678</v>
      </c>
      <c r="B679" s="73">
        <v>44860</v>
      </c>
      <c r="C679" s="42"/>
      <c r="D679" s="42" t="str">
        <f t="shared" ca="1" si="30"/>
        <v>NA</v>
      </c>
      <c r="E679" s="75" t="str">
        <f t="shared" ca="1" si="32"/>
        <v>NA</v>
      </c>
      <c r="F679" s="70"/>
      <c r="G679" s="72" t="str">
        <f ca="1">IF(B678&lt;TODAY(), AVERAGE(A$9:A679), "NA")</f>
        <v>NA</v>
      </c>
      <c r="H679" s="75" t="str">
        <f ca="1">IF(B678&lt;TODAY(), AVERAGE(E$9:E679), "NA")</f>
        <v>NA</v>
      </c>
      <c r="I679" s="82" t="str">
        <f ca="1">IF(B678&lt;TODAY(), (SUMPRODUCT(A$9:A679,E$9:E679) - G679*SUM(E$9:E679) - H679*SUM(A$9:A679) + (A679-7)*G679*H679)/(SUMPRODUCT(A$9:A679,A$9:A679) - 2*G679*SUM(A$9:A679) + (A679-7)*G679*G679), "NA")</f>
        <v>NA</v>
      </c>
      <c r="J679" s="95" t="str">
        <f t="shared" ca="1" si="31"/>
        <v>NA</v>
      </c>
    </row>
    <row r="680" spans="1:10" x14ac:dyDescent="0.2">
      <c r="A680" s="3">
        <v>679</v>
      </c>
      <c r="B680" s="73">
        <v>44861</v>
      </c>
      <c r="C680" s="42"/>
      <c r="D680" s="42" t="str">
        <f t="shared" ref="D680:D743" ca="1" si="33">IF(B680&lt;TODAY(), C680-C679, "NA")</f>
        <v>NA</v>
      </c>
      <c r="E680" s="75" t="str">
        <f t="shared" ca="1" si="32"/>
        <v>NA</v>
      </c>
      <c r="F680" s="70"/>
      <c r="G680" s="72" t="str">
        <f ca="1">IF(B679&lt;TODAY(), AVERAGE(A$9:A680), "NA")</f>
        <v>NA</v>
      </c>
      <c r="H680" s="75" t="str">
        <f ca="1">IF(B679&lt;TODAY(), AVERAGE(E$9:E680), "NA")</f>
        <v>NA</v>
      </c>
      <c r="I680" s="82" t="str">
        <f ca="1">IF(B679&lt;TODAY(), (SUMPRODUCT(A$9:A680,E$9:E680) - G680*SUM(E$9:E680) - H680*SUM(A$9:A680) + (A680-7)*G680*H680)/(SUMPRODUCT(A$9:A680,A$9:A680) - 2*G680*SUM(A$9:A680) + (A680-7)*G680*G680), "NA")</f>
        <v>NA</v>
      </c>
      <c r="J680" s="95" t="str">
        <f t="shared" ca="1" si="31"/>
        <v>NA</v>
      </c>
    </row>
    <row r="681" spans="1:10" x14ac:dyDescent="0.2">
      <c r="A681" s="3">
        <v>680</v>
      </c>
      <c r="B681" s="73">
        <v>44862</v>
      </c>
      <c r="C681" s="42"/>
      <c r="D681" s="42" t="str">
        <f t="shared" ca="1" si="33"/>
        <v>NA</v>
      </c>
      <c r="E681" s="75" t="str">
        <f t="shared" ca="1" si="32"/>
        <v>NA</v>
      </c>
      <c r="F681" s="70"/>
      <c r="G681" s="72" t="str">
        <f ca="1">IF(B680&lt;TODAY(), AVERAGE(A$9:A681), "NA")</f>
        <v>NA</v>
      </c>
      <c r="H681" s="75" t="str">
        <f ca="1">IF(B680&lt;TODAY(), AVERAGE(E$9:E681), "NA")</f>
        <v>NA</v>
      </c>
      <c r="I681" s="82" t="str">
        <f ca="1">IF(B680&lt;TODAY(), (SUMPRODUCT(A$9:A681,E$9:E681) - G681*SUM(E$9:E681) - H681*SUM(A$9:A681) + (A681-7)*G681*H681)/(SUMPRODUCT(A$9:A681,A$9:A681) - 2*G681*SUM(A$9:A681) + (A681-7)*G681*G681), "NA")</f>
        <v>NA</v>
      </c>
      <c r="J681" s="95" t="str">
        <f t="shared" ca="1" si="31"/>
        <v>NA</v>
      </c>
    </row>
    <row r="682" spans="1:10" x14ac:dyDescent="0.2">
      <c r="A682" s="3">
        <v>681</v>
      </c>
      <c r="B682" s="73">
        <v>44863</v>
      </c>
      <c r="C682" s="42"/>
      <c r="D682" s="42" t="str">
        <f t="shared" ca="1" si="33"/>
        <v>NA</v>
      </c>
      <c r="E682" s="75" t="str">
        <f t="shared" ca="1" si="32"/>
        <v>NA</v>
      </c>
      <c r="F682" s="70"/>
      <c r="G682" s="72" t="str">
        <f ca="1">IF(B681&lt;TODAY(), AVERAGE(A$9:A682), "NA")</f>
        <v>NA</v>
      </c>
      <c r="H682" s="75" t="str">
        <f ca="1">IF(B681&lt;TODAY(), AVERAGE(E$9:E682), "NA")</f>
        <v>NA</v>
      </c>
      <c r="I682" s="82" t="str">
        <f ca="1">IF(B681&lt;TODAY(), (SUMPRODUCT(A$9:A682,E$9:E682) - G682*SUM(E$9:E682) - H682*SUM(A$9:A682) + (A682-7)*G682*H682)/(SUMPRODUCT(A$9:A682,A$9:A682) - 2*G682*SUM(A$9:A682) + (A682-7)*G682*G682), "NA")</f>
        <v>NA</v>
      </c>
      <c r="J682" s="95" t="str">
        <f t="shared" ca="1" si="31"/>
        <v>NA</v>
      </c>
    </row>
    <row r="683" spans="1:10" x14ac:dyDescent="0.2">
      <c r="A683" s="3">
        <v>682</v>
      </c>
      <c r="B683" s="73">
        <v>44864</v>
      </c>
      <c r="C683" s="42"/>
      <c r="D683" s="42" t="str">
        <f t="shared" ca="1" si="33"/>
        <v>NA</v>
      </c>
      <c r="E683" s="75" t="str">
        <f t="shared" ca="1" si="32"/>
        <v>NA</v>
      </c>
      <c r="F683" s="70"/>
      <c r="G683" s="72" t="str">
        <f ca="1">IF(B682&lt;TODAY(), AVERAGE(A$9:A683), "NA")</f>
        <v>NA</v>
      </c>
      <c r="H683" s="75" t="str">
        <f ca="1">IF(B682&lt;TODAY(), AVERAGE(E$9:E683), "NA")</f>
        <v>NA</v>
      </c>
      <c r="I683" s="82" t="str">
        <f ca="1">IF(B682&lt;TODAY(), (SUMPRODUCT(A$9:A683,E$9:E683) - G683*SUM(E$9:E683) - H683*SUM(A$9:A683) + (A683-7)*G683*H683)/(SUMPRODUCT(A$9:A683,A$9:A683) - 2*G683*SUM(A$9:A683) + (A683-7)*G683*G683), "NA")</f>
        <v>NA</v>
      </c>
      <c r="J683" s="95" t="str">
        <f t="shared" ca="1" si="31"/>
        <v>NA</v>
      </c>
    </row>
    <row r="684" spans="1:10" x14ac:dyDescent="0.2">
      <c r="A684" s="3">
        <v>683</v>
      </c>
      <c r="B684" s="73">
        <v>44865</v>
      </c>
      <c r="C684" s="42"/>
      <c r="D684" s="42" t="str">
        <f t="shared" ca="1" si="33"/>
        <v>NA</v>
      </c>
      <c r="E684" s="75" t="str">
        <f t="shared" ca="1" si="32"/>
        <v>NA</v>
      </c>
      <c r="F684" s="70"/>
      <c r="G684" s="72" t="str">
        <f ca="1">IF(B683&lt;TODAY(), AVERAGE(A$9:A684), "NA")</f>
        <v>NA</v>
      </c>
      <c r="H684" s="75" t="str">
        <f ca="1">IF(B683&lt;TODAY(), AVERAGE(E$9:E684), "NA")</f>
        <v>NA</v>
      </c>
      <c r="I684" s="82" t="str">
        <f ca="1">IF(B683&lt;TODAY(), (SUMPRODUCT(A$9:A684,E$9:E684) - G684*SUM(E$9:E684) - H684*SUM(A$9:A684) + (A684-7)*G684*H684)/(SUMPRODUCT(A$9:A684,A$9:A684) - 2*G684*SUM(A$9:A684) + (A684-7)*G684*G684), "NA")</f>
        <v>NA</v>
      </c>
      <c r="J684" s="95" t="str">
        <f t="shared" ca="1" si="31"/>
        <v>NA</v>
      </c>
    </row>
    <row r="685" spans="1:10" x14ac:dyDescent="0.2">
      <c r="A685" s="3">
        <v>684</v>
      </c>
      <c r="B685" s="73">
        <v>44866</v>
      </c>
      <c r="C685" s="42"/>
      <c r="D685" s="42" t="str">
        <f t="shared" ca="1" si="33"/>
        <v>NA</v>
      </c>
      <c r="E685" s="75" t="str">
        <f t="shared" ca="1" si="32"/>
        <v>NA</v>
      </c>
      <c r="F685" s="70"/>
      <c r="G685" s="72" t="str">
        <f ca="1">IF(B684&lt;TODAY(), AVERAGE(A$9:A685), "NA")</f>
        <v>NA</v>
      </c>
      <c r="H685" s="75" t="str">
        <f ca="1">IF(B684&lt;TODAY(), AVERAGE(E$9:E685), "NA")</f>
        <v>NA</v>
      </c>
      <c r="I685" s="82" t="str">
        <f ca="1">IF(B684&lt;TODAY(), (SUMPRODUCT(A$9:A685,E$9:E685) - G685*SUM(E$9:E685) - H685*SUM(A$9:A685) + (A685-7)*G685*H685)/(SUMPRODUCT(A$9:A685,A$9:A685) - 2*G685*SUM(A$9:A685) + (A685-7)*G685*G685), "NA")</f>
        <v>NA</v>
      </c>
      <c r="J685" s="95" t="str">
        <f t="shared" ca="1" si="31"/>
        <v>NA</v>
      </c>
    </row>
    <row r="686" spans="1:10" x14ac:dyDescent="0.2">
      <c r="A686" s="3">
        <v>685</v>
      </c>
      <c r="B686" s="73">
        <v>44867</v>
      </c>
      <c r="C686" s="42"/>
      <c r="D686" s="42" t="str">
        <f t="shared" ca="1" si="33"/>
        <v>NA</v>
      </c>
      <c r="E686" s="75" t="str">
        <f t="shared" ca="1" si="32"/>
        <v>NA</v>
      </c>
      <c r="F686" s="70"/>
      <c r="G686" s="72" t="str">
        <f ca="1">IF(B685&lt;TODAY(), AVERAGE(A$9:A686), "NA")</f>
        <v>NA</v>
      </c>
      <c r="H686" s="75" t="str">
        <f ca="1">IF(B685&lt;TODAY(), AVERAGE(E$9:E686), "NA")</f>
        <v>NA</v>
      </c>
      <c r="I686" s="82" t="str">
        <f ca="1">IF(B685&lt;TODAY(), (SUMPRODUCT(A$9:A686,E$9:E686) - G686*SUM(E$9:E686) - H686*SUM(A$9:A686) + (A686-7)*G686*H686)/(SUMPRODUCT(A$9:A686,A$9:A686) - 2*G686*SUM(A$9:A686) + (A686-7)*G686*G686), "NA")</f>
        <v>NA</v>
      </c>
      <c r="J686" s="95" t="str">
        <f t="shared" ca="1" si="31"/>
        <v>NA</v>
      </c>
    </row>
    <row r="687" spans="1:10" x14ac:dyDescent="0.2">
      <c r="A687" s="3">
        <v>686</v>
      </c>
      <c r="B687" s="73">
        <v>44868</v>
      </c>
      <c r="C687" s="42"/>
      <c r="D687" s="42" t="str">
        <f t="shared" ca="1" si="33"/>
        <v>NA</v>
      </c>
      <c r="E687" s="75" t="str">
        <f t="shared" ca="1" si="32"/>
        <v>NA</v>
      </c>
      <c r="F687" s="70"/>
      <c r="G687" s="72" t="str">
        <f ca="1">IF(B686&lt;TODAY(), AVERAGE(A$9:A687), "NA")</f>
        <v>NA</v>
      </c>
      <c r="H687" s="75" t="str">
        <f ca="1">IF(B686&lt;TODAY(), AVERAGE(E$9:E687), "NA")</f>
        <v>NA</v>
      </c>
      <c r="I687" s="82" t="str">
        <f ca="1">IF(B686&lt;TODAY(), (SUMPRODUCT(A$9:A687,E$9:E687) - G687*SUM(E$9:E687) - H687*SUM(A$9:A687) + (A687-7)*G687*H687)/(SUMPRODUCT(A$9:A687,A$9:A687) - 2*G687*SUM(A$9:A687) + (A687-7)*G687*G687), "NA")</f>
        <v>NA</v>
      </c>
      <c r="J687" s="95" t="str">
        <f t="shared" ca="1" si="31"/>
        <v>NA</v>
      </c>
    </row>
    <row r="688" spans="1:10" x14ac:dyDescent="0.2">
      <c r="A688" s="3">
        <v>687</v>
      </c>
      <c r="B688" s="73">
        <v>44869</v>
      </c>
      <c r="C688" s="42"/>
      <c r="D688" s="42" t="str">
        <f t="shared" ca="1" si="33"/>
        <v>NA</v>
      </c>
      <c r="E688" s="75" t="str">
        <f t="shared" ca="1" si="32"/>
        <v>NA</v>
      </c>
      <c r="F688" s="70"/>
      <c r="G688" s="72" t="str">
        <f ca="1">IF(B687&lt;TODAY(), AVERAGE(A$9:A688), "NA")</f>
        <v>NA</v>
      </c>
      <c r="H688" s="75" t="str">
        <f ca="1">IF(B687&lt;TODAY(), AVERAGE(E$9:E688), "NA")</f>
        <v>NA</v>
      </c>
      <c r="I688" s="82" t="str">
        <f ca="1">IF(B687&lt;TODAY(), (SUMPRODUCT(A$9:A688,E$9:E688) - G688*SUM(E$9:E688) - H688*SUM(A$9:A688) + (A688-7)*G688*H688)/(SUMPRODUCT(A$9:A688,A$9:A688) - 2*G688*SUM(A$9:A688) + (A688-7)*G688*G688), "NA")</f>
        <v>NA</v>
      </c>
      <c r="J688" s="95" t="str">
        <f t="shared" ca="1" si="31"/>
        <v>NA</v>
      </c>
    </row>
    <row r="689" spans="1:10" x14ac:dyDescent="0.2">
      <c r="A689" s="3">
        <v>688</v>
      </c>
      <c r="B689" s="73">
        <v>44870</v>
      </c>
      <c r="C689" s="42"/>
      <c r="D689" s="42" t="str">
        <f t="shared" ca="1" si="33"/>
        <v>NA</v>
      </c>
      <c r="E689" s="75" t="str">
        <f t="shared" ca="1" si="32"/>
        <v>NA</v>
      </c>
      <c r="F689" s="70"/>
      <c r="G689" s="72" t="str">
        <f ca="1">IF(B688&lt;TODAY(), AVERAGE(A$9:A689), "NA")</f>
        <v>NA</v>
      </c>
      <c r="H689" s="75" t="str">
        <f ca="1">IF(B688&lt;TODAY(), AVERAGE(E$9:E689), "NA")</f>
        <v>NA</v>
      </c>
      <c r="I689" s="82" t="str">
        <f ca="1">IF(B688&lt;TODAY(), (SUMPRODUCT(A$9:A689,E$9:E689) - G689*SUM(E$9:E689) - H689*SUM(A$9:A689) + (A689-7)*G689*H689)/(SUMPRODUCT(A$9:A689,A$9:A689) - 2*G689*SUM(A$9:A689) + (A689-7)*G689*G689), "NA")</f>
        <v>NA</v>
      </c>
      <c r="J689" s="95" t="str">
        <f t="shared" ca="1" si="31"/>
        <v>NA</v>
      </c>
    </row>
    <row r="690" spans="1:10" x14ac:dyDescent="0.2">
      <c r="A690" s="3">
        <v>689</v>
      </c>
      <c r="B690" s="73">
        <v>44871</v>
      </c>
      <c r="C690" s="42"/>
      <c r="D690" s="42" t="str">
        <f t="shared" ca="1" si="33"/>
        <v>NA</v>
      </c>
      <c r="E690" s="75" t="str">
        <f t="shared" ca="1" si="32"/>
        <v>NA</v>
      </c>
      <c r="F690" s="70"/>
      <c r="G690" s="72" t="str">
        <f ca="1">IF(B689&lt;TODAY(), AVERAGE(A$9:A690), "NA")</f>
        <v>NA</v>
      </c>
      <c r="H690" s="75" t="str">
        <f ca="1">IF(B689&lt;TODAY(), AVERAGE(E$9:E690), "NA")</f>
        <v>NA</v>
      </c>
      <c r="I690" s="82" t="str">
        <f ca="1">IF(B689&lt;TODAY(), (SUMPRODUCT(A$9:A690,E$9:E690) - G690*SUM(E$9:E690) - H690*SUM(A$9:A690) + (A690-7)*G690*H690)/(SUMPRODUCT(A$9:A690,A$9:A690) - 2*G690*SUM(A$9:A690) + (A690-7)*G690*G690), "NA")</f>
        <v>NA</v>
      </c>
      <c r="J690" s="95" t="str">
        <f t="shared" ca="1" si="31"/>
        <v>NA</v>
      </c>
    </row>
    <row r="691" spans="1:10" x14ac:dyDescent="0.2">
      <c r="A691" s="3">
        <v>690</v>
      </c>
      <c r="B691" s="73">
        <v>44872</v>
      </c>
      <c r="C691" s="42"/>
      <c r="D691" s="42" t="str">
        <f t="shared" ca="1" si="33"/>
        <v>NA</v>
      </c>
      <c r="E691" s="75" t="str">
        <f t="shared" ca="1" si="32"/>
        <v>NA</v>
      </c>
      <c r="F691" s="70"/>
      <c r="G691" s="72" t="str">
        <f ca="1">IF(B690&lt;TODAY(), AVERAGE(A$9:A691), "NA")</f>
        <v>NA</v>
      </c>
      <c r="H691" s="75" t="str">
        <f ca="1">IF(B690&lt;TODAY(), AVERAGE(E$9:E691), "NA")</f>
        <v>NA</v>
      </c>
      <c r="I691" s="82" t="str">
        <f ca="1">IF(B690&lt;TODAY(), (SUMPRODUCT(A$9:A691,E$9:E691) - G691*SUM(E$9:E691) - H691*SUM(A$9:A691) + (A691-7)*G691*H691)/(SUMPRODUCT(A$9:A691,A$9:A691) - 2*G691*SUM(A$9:A691) + (A691-7)*G691*G691), "NA")</f>
        <v>NA</v>
      </c>
      <c r="J691" s="95" t="str">
        <f t="shared" ca="1" si="31"/>
        <v>NA</v>
      </c>
    </row>
    <row r="692" spans="1:10" x14ac:dyDescent="0.2">
      <c r="A692" s="3">
        <v>691</v>
      </c>
      <c r="B692" s="73">
        <v>44873</v>
      </c>
      <c r="C692" s="42"/>
      <c r="D692" s="42" t="str">
        <f t="shared" ca="1" si="33"/>
        <v>NA</v>
      </c>
      <c r="E692" s="75" t="str">
        <f t="shared" ca="1" si="32"/>
        <v>NA</v>
      </c>
      <c r="F692" s="70"/>
      <c r="G692" s="72" t="str">
        <f ca="1">IF(B691&lt;TODAY(), AVERAGE(A$9:A692), "NA")</f>
        <v>NA</v>
      </c>
      <c r="H692" s="75" t="str">
        <f ca="1">IF(B691&lt;TODAY(), AVERAGE(E$9:E692), "NA")</f>
        <v>NA</v>
      </c>
      <c r="I692" s="82" t="str">
        <f ca="1">IF(B691&lt;TODAY(), (SUMPRODUCT(A$9:A692,E$9:E692) - G692*SUM(E$9:E692) - H692*SUM(A$9:A692) + (A692-7)*G692*H692)/(SUMPRODUCT(A$9:A692,A$9:A692) - 2*G692*SUM(A$9:A692) + (A692-7)*G692*G692), "NA")</f>
        <v>NA</v>
      </c>
      <c r="J692" s="95" t="str">
        <f t="shared" ca="1" si="31"/>
        <v>NA</v>
      </c>
    </row>
    <row r="693" spans="1:10" x14ac:dyDescent="0.2">
      <c r="A693" s="3">
        <v>692</v>
      </c>
      <c r="B693" s="73">
        <v>44874</v>
      </c>
      <c r="C693" s="42"/>
      <c r="D693" s="42" t="str">
        <f t="shared" ca="1" si="33"/>
        <v>NA</v>
      </c>
      <c r="E693" s="75" t="str">
        <f t="shared" ca="1" si="32"/>
        <v>NA</v>
      </c>
      <c r="F693" s="70"/>
      <c r="G693" s="72" t="str">
        <f ca="1">IF(B692&lt;TODAY(), AVERAGE(A$9:A693), "NA")</f>
        <v>NA</v>
      </c>
      <c r="H693" s="75" t="str">
        <f ca="1">IF(B692&lt;TODAY(), AVERAGE(E$9:E693), "NA")</f>
        <v>NA</v>
      </c>
      <c r="I693" s="82" t="str">
        <f ca="1">IF(B692&lt;TODAY(), (SUMPRODUCT(A$9:A693,E$9:E693) - G693*SUM(E$9:E693) - H693*SUM(A$9:A693) + (A693-7)*G693*H693)/(SUMPRODUCT(A$9:A693,A$9:A693) - 2*G693*SUM(A$9:A693) + (A693-7)*G693*G693), "NA")</f>
        <v>NA</v>
      </c>
      <c r="J693" s="95" t="str">
        <f t="shared" ca="1" si="31"/>
        <v>NA</v>
      </c>
    </row>
    <row r="694" spans="1:10" x14ac:dyDescent="0.2">
      <c r="A694" s="3">
        <v>693</v>
      </c>
      <c r="B694" s="73">
        <v>44875</v>
      </c>
      <c r="C694" s="42"/>
      <c r="D694" s="42" t="str">
        <f t="shared" ca="1" si="33"/>
        <v>NA</v>
      </c>
      <c r="E694" s="75" t="str">
        <f t="shared" ca="1" si="32"/>
        <v>NA</v>
      </c>
      <c r="F694" s="70"/>
      <c r="G694" s="72" t="str">
        <f ca="1">IF(B693&lt;TODAY(), AVERAGE(A$9:A694), "NA")</f>
        <v>NA</v>
      </c>
      <c r="H694" s="75" t="str">
        <f ca="1">IF(B693&lt;TODAY(), AVERAGE(E$9:E694), "NA")</f>
        <v>NA</v>
      </c>
      <c r="I694" s="82" t="str">
        <f ca="1">IF(B693&lt;TODAY(), (SUMPRODUCT(A$9:A694,E$9:E694) - G694*SUM(E$9:E694) - H694*SUM(A$9:A694) + (A694-7)*G694*H694)/(SUMPRODUCT(A$9:A694,A$9:A694) - 2*G694*SUM(A$9:A694) + (A694-7)*G694*G694), "NA")</f>
        <v>NA</v>
      </c>
      <c r="J694" s="95" t="str">
        <f t="shared" ca="1" si="31"/>
        <v>NA</v>
      </c>
    </row>
    <row r="695" spans="1:10" x14ac:dyDescent="0.2">
      <c r="A695" s="3">
        <v>694</v>
      </c>
      <c r="B695" s="73">
        <v>44876</v>
      </c>
      <c r="C695" s="42"/>
      <c r="D695" s="42" t="str">
        <f t="shared" ca="1" si="33"/>
        <v>NA</v>
      </c>
      <c r="E695" s="75" t="str">
        <f t="shared" ca="1" si="32"/>
        <v>NA</v>
      </c>
      <c r="F695" s="70"/>
      <c r="G695" s="72" t="str">
        <f ca="1">IF(B694&lt;TODAY(), AVERAGE(A$9:A695), "NA")</f>
        <v>NA</v>
      </c>
      <c r="H695" s="75" t="str">
        <f ca="1">IF(B694&lt;TODAY(), AVERAGE(E$9:E695), "NA")</f>
        <v>NA</v>
      </c>
      <c r="I695" s="82" t="str">
        <f ca="1">IF(B694&lt;TODAY(), (SUMPRODUCT(A$9:A695,E$9:E695) - G695*SUM(E$9:E695) - H695*SUM(A$9:A695) + (A695-7)*G695*H695)/(SUMPRODUCT(A$9:A695,A$9:A695) - 2*G695*SUM(A$9:A695) + (A695-7)*G695*G695), "NA")</f>
        <v>NA</v>
      </c>
      <c r="J695" s="95" t="str">
        <f t="shared" ca="1" si="31"/>
        <v>NA</v>
      </c>
    </row>
    <row r="696" spans="1:10" x14ac:dyDescent="0.2">
      <c r="A696" s="3">
        <v>695</v>
      </c>
      <c r="B696" s="73">
        <v>44877</v>
      </c>
      <c r="C696" s="42"/>
      <c r="D696" s="42" t="str">
        <f t="shared" ca="1" si="33"/>
        <v>NA</v>
      </c>
      <c r="E696" s="75" t="str">
        <f t="shared" ca="1" si="32"/>
        <v>NA</v>
      </c>
      <c r="F696" s="70"/>
      <c r="G696" s="72" t="str">
        <f ca="1">IF(B695&lt;TODAY(), AVERAGE(A$9:A696), "NA")</f>
        <v>NA</v>
      </c>
      <c r="H696" s="75" t="str">
        <f ca="1">IF(B695&lt;TODAY(), AVERAGE(E$9:E696), "NA")</f>
        <v>NA</v>
      </c>
      <c r="I696" s="82" t="str">
        <f ca="1">IF(B695&lt;TODAY(), (SUMPRODUCT(A$9:A696,E$9:E696) - G696*SUM(E$9:E696) - H696*SUM(A$9:A696) + (A696-7)*G696*H696)/(SUMPRODUCT(A$9:A696,A$9:A696) - 2*G696*SUM(A$9:A696) + (A696-7)*G696*G696), "NA")</f>
        <v>NA</v>
      </c>
      <c r="J696" s="95" t="str">
        <f t="shared" ca="1" si="31"/>
        <v>NA</v>
      </c>
    </row>
    <row r="697" spans="1:10" x14ac:dyDescent="0.2">
      <c r="A697" s="3">
        <v>696</v>
      </c>
      <c r="B697" s="73">
        <v>44878</v>
      </c>
      <c r="C697" s="42"/>
      <c r="D697" s="42" t="str">
        <f t="shared" ca="1" si="33"/>
        <v>NA</v>
      </c>
      <c r="E697" s="75" t="str">
        <f t="shared" ca="1" si="32"/>
        <v>NA</v>
      </c>
      <c r="F697" s="70"/>
      <c r="G697" s="72" t="str">
        <f ca="1">IF(B696&lt;TODAY(), AVERAGE(A$9:A697), "NA")</f>
        <v>NA</v>
      </c>
      <c r="H697" s="75" t="str">
        <f ca="1">IF(B696&lt;TODAY(), AVERAGE(E$9:E697), "NA")</f>
        <v>NA</v>
      </c>
      <c r="I697" s="82" t="str">
        <f ca="1">IF(B696&lt;TODAY(), (SUMPRODUCT(A$9:A697,E$9:E697) - G697*SUM(E$9:E697) - H697*SUM(A$9:A697) + (A697-7)*G697*H697)/(SUMPRODUCT(A$9:A697,A$9:A697) - 2*G697*SUM(A$9:A697) + (A697-7)*G697*G697), "NA")</f>
        <v>NA</v>
      </c>
      <c r="J697" s="95" t="str">
        <f t="shared" ca="1" si="31"/>
        <v>NA</v>
      </c>
    </row>
    <row r="698" spans="1:10" x14ac:dyDescent="0.2">
      <c r="A698" s="3">
        <v>697</v>
      </c>
      <c r="B698" s="73">
        <v>44879</v>
      </c>
      <c r="C698" s="42"/>
      <c r="D698" s="42" t="str">
        <f t="shared" ca="1" si="33"/>
        <v>NA</v>
      </c>
      <c r="E698" s="75" t="str">
        <f t="shared" ca="1" si="32"/>
        <v>NA</v>
      </c>
      <c r="F698" s="70"/>
      <c r="G698" s="72" t="str">
        <f ca="1">IF(B697&lt;TODAY(), AVERAGE(A$9:A698), "NA")</f>
        <v>NA</v>
      </c>
      <c r="H698" s="75" t="str">
        <f ca="1">IF(B697&lt;TODAY(), AVERAGE(E$9:E698), "NA")</f>
        <v>NA</v>
      </c>
      <c r="I698" s="82" t="str">
        <f ca="1">IF(B697&lt;TODAY(), (SUMPRODUCT(A$9:A698,E$9:E698) - G698*SUM(E$9:E698) - H698*SUM(A$9:A698) + (A698-7)*G698*H698)/(SUMPRODUCT(A$9:A698,A$9:A698) - 2*G698*SUM(A$9:A698) + (A698-7)*G698*G698), "NA")</f>
        <v>NA</v>
      </c>
      <c r="J698" s="95" t="str">
        <f t="shared" ca="1" si="31"/>
        <v>NA</v>
      </c>
    </row>
    <row r="699" spans="1:10" x14ac:dyDescent="0.2">
      <c r="A699" s="3">
        <v>698</v>
      </c>
      <c r="B699" s="73">
        <v>44880</v>
      </c>
      <c r="C699" s="42"/>
      <c r="D699" s="42" t="str">
        <f t="shared" ca="1" si="33"/>
        <v>NA</v>
      </c>
      <c r="E699" s="75" t="str">
        <f t="shared" ca="1" si="32"/>
        <v>NA</v>
      </c>
      <c r="F699" s="70"/>
      <c r="G699" s="72" t="str">
        <f ca="1">IF(B698&lt;TODAY(), AVERAGE(A$9:A699), "NA")</f>
        <v>NA</v>
      </c>
      <c r="H699" s="75" t="str">
        <f ca="1">IF(B698&lt;TODAY(), AVERAGE(E$9:E699), "NA")</f>
        <v>NA</v>
      </c>
      <c r="I699" s="82" t="str">
        <f ca="1">IF(B698&lt;TODAY(), (SUMPRODUCT(A$9:A699,E$9:E699) - G699*SUM(E$9:E699) - H699*SUM(A$9:A699) + (A699-7)*G699*H699)/(SUMPRODUCT(A$9:A699,A$9:A699) - 2*G699*SUM(A$9:A699) + (A699-7)*G699*G699), "NA")</f>
        <v>NA</v>
      </c>
      <c r="J699" s="95" t="str">
        <f t="shared" ca="1" si="31"/>
        <v>NA</v>
      </c>
    </row>
    <row r="700" spans="1:10" x14ac:dyDescent="0.2">
      <c r="A700" s="3">
        <v>699</v>
      </c>
      <c r="B700" s="73">
        <v>44881</v>
      </c>
      <c r="C700" s="42"/>
      <c r="D700" s="42" t="str">
        <f t="shared" ca="1" si="33"/>
        <v>NA</v>
      </c>
      <c r="E700" s="75" t="str">
        <f t="shared" ca="1" si="32"/>
        <v>NA</v>
      </c>
      <c r="F700" s="70"/>
      <c r="G700" s="72" t="str">
        <f ca="1">IF(B699&lt;TODAY(), AVERAGE(A$9:A700), "NA")</f>
        <v>NA</v>
      </c>
      <c r="H700" s="75" t="str">
        <f ca="1">IF(B699&lt;TODAY(), AVERAGE(E$9:E700), "NA")</f>
        <v>NA</v>
      </c>
      <c r="I700" s="82" t="str">
        <f ca="1">IF(B699&lt;TODAY(), (SUMPRODUCT(A$9:A700,E$9:E700) - G700*SUM(E$9:E700) - H700*SUM(A$9:A700) + (A700-7)*G700*H700)/(SUMPRODUCT(A$9:A700,A$9:A700) - 2*G700*SUM(A$9:A700) + (A700-7)*G700*G700), "NA")</f>
        <v>NA</v>
      </c>
      <c r="J700" s="95" t="str">
        <f t="shared" ca="1" si="31"/>
        <v>NA</v>
      </c>
    </row>
    <row r="701" spans="1:10" x14ac:dyDescent="0.2">
      <c r="A701" s="3">
        <v>700</v>
      </c>
      <c r="B701" s="73">
        <v>44882</v>
      </c>
      <c r="C701" s="42"/>
      <c r="D701" s="42" t="str">
        <f t="shared" ca="1" si="33"/>
        <v>NA</v>
      </c>
      <c r="E701" s="75" t="str">
        <f t="shared" ca="1" si="32"/>
        <v>NA</v>
      </c>
      <c r="F701" s="70"/>
      <c r="G701" s="72" t="str">
        <f ca="1">IF(B700&lt;TODAY(), AVERAGE(A$9:A701), "NA")</f>
        <v>NA</v>
      </c>
      <c r="H701" s="75" t="str">
        <f ca="1">IF(B700&lt;TODAY(), AVERAGE(E$9:E701), "NA")</f>
        <v>NA</v>
      </c>
      <c r="I701" s="82" t="str">
        <f ca="1">IF(B700&lt;TODAY(), (SUMPRODUCT(A$9:A701,E$9:E701) - G701*SUM(E$9:E701) - H701*SUM(A$9:A701) + (A701-7)*G701*H701)/(SUMPRODUCT(A$9:A701,A$9:A701) - 2*G701*SUM(A$9:A701) + (A701-7)*G701*G701), "NA")</f>
        <v>NA</v>
      </c>
      <c r="J701" s="95" t="str">
        <f t="shared" ca="1" si="31"/>
        <v>NA</v>
      </c>
    </row>
    <row r="702" spans="1:10" x14ac:dyDescent="0.2">
      <c r="A702" s="3">
        <v>701</v>
      </c>
      <c r="B702" s="73">
        <v>44883</v>
      </c>
      <c r="C702" s="42"/>
      <c r="D702" s="42" t="str">
        <f t="shared" ca="1" si="33"/>
        <v>NA</v>
      </c>
      <c r="E702" s="75" t="str">
        <f t="shared" ca="1" si="32"/>
        <v>NA</v>
      </c>
      <c r="F702" s="70"/>
      <c r="G702" s="72" t="str">
        <f ca="1">IF(B701&lt;TODAY(), AVERAGE(A$9:A702), "NA")</f>
        <v>NA</v>
      </c>
      <c r="H702" s="75" t="str">
        <f ca="1">IF(B701&lt;TODAY(), AVERAGE(E$9:E702), "NA")</f>
        <v>NA</v>
      </c>
      <c r="I702" s="82" t="str">
        <f ca="1">IF(B701&lt;TODAY(), (SUMPRODUCT(A$9:A702,E$9:E702) - G702*SUM(E$9:E702) - H702*SUM(A$9:A702) + (A702-7)*G702*H702)/(SUMPRODUCT(A$9:A702,A$9:A702) - 2*G702*SUM(A$9:A702) + (A702-7)*G702*G702), "NA")</f>
        <v>NA</v>
      </c>
      <c r="J702" s="95" t="str">
        <f t="shared" ca="1" si="31"/>
        <v>NA</v>
      </c>
    </row>
    <row r="703" spans="1:10" x14ac:dyDescent="0.2">
      <c r="A703" s="3">
        <v>702</v>
      </c>
      <c r="B703" s="73">
        <v>44884</v>
      </c>
      <c r="C703" s="42"/>
      <c r="D703" s="42" t="str">
        <f t="shared" ca="1" si="33"/>
        <v>NA</v>
      </c>
      <c r="E703" s="75" t="str">
        <f t="shared" ca="1" si="32"/>
        <v>NA</v>
      </c>
      <c r="F703" s="70"/>
      <c r="G703" s="72" t="str">
        <f ca="1">IF(B702&lt;TODAY(), AVERAGE(A$9:A703), "NA")</f>
        <v>NA</v>
      </c>
      <c r="H703" s="75" t="str">
        <f ca="1">IF(B702&lt;TODAY(), AVERAGE(E$9:E703), "NA")</f>
        <v>NA</v>
      </c>
      <c r="I703" s="82" t="str">
        <f ca="1">IF(B702&lt;TODAY(), (SUMPRODUCT(A$9:A703,E$9:E703) - G703*SUM(E$9:E703) - H703*SUM(A$9:A703) + (A703-7)*G703*H703)/(SUMPRODUCT(A$9:A703,A$9:A703) - 2*G703*SUM(A$9:A703) + (A703-7)*G703*G703), "NA")</f>
        <v>NA</v>
      </c>
      <c r="J703" s="95" t="str">
        <f t="shared" ca="1" si="31"/>
        <v>NA</v>
      </c>
    </row>
    <row r="704" spans="1:10" x14ac:dyDescent="0.2">
      <c r="A704" s="3">
        <v>703</v>
      </c>
      <c r="B704" s="73">
        <v>44885</v>
      </c>
      <c r="C704" s="42"/>
      <c r="D704" s="42" t="str">
        <f t="shared" ca="1" si="33"/>
        <v>NA</v>
      </c>
      <c r="E704" s="75" t="str">
        <f t="shared" ca="1" si="32"/>
        <v>NA</v>
      </c>
      <c r="F704" s="70"/>
      <c r="G704" s="72" t="str">
        <f ca="1">IF(B703&lt;TODAY(), AVERAGE(A$9:A704), "NA")</f>
        <v>NA</v>
      </c>
      <c r="H704" s="75" t="str">
        <f ca="1">IF(B703&lt;TODAY(), AVERAGE(E$9:E704), "NA")</f>
        <v>NA</v>
      </c>
      <c r="I704" s="82" t="str">
        <f ca="1">IF(B703&lt;TODAY(), (SUMPRODUCT(A$9:A704,E$9:E704) - G704*SUM(E$9:E704) - H704*SUM(A$9:A704) + (A704-7)*G704*H704)/(SUMPRODUCT(A$9:A704,A$9:A704) - 2*G704*SUM(A$9:A704) + (A704-7)*G704*G704), "NA")</f>
        <v>NA</v>
      </c>
      <c r="J704" s="95" t="str">
        <f t="shared" ca="1" si="31"/>
        <v>NA</v>
      </c>
    </row>
    <row r="705" spans="1:10" x14ac:dyDescent="0.2">
      <c r="A705" s="3">
        <v>704</v>
      </c>
      <c r="B705" s="73">
        <v>44886</v>
      </c>
      <c r="C705" s="42"/>
      <c r="D705" s="42" t="str">
        <f t="shared" ca="1" si="33"/>
        <v>NA</v>
      </c>
      <c r="E705" s="75" t="str">
        <f t="shared" ca="1" si="32"/>
        <v>NA</v>
      </c>
      <c r="F705" s="70"/>
      <c r="G705" s="72" t="str">
        <f ca="1">IF(B704&lt;TODAY(), AVERAGE(A$9:A705), "NA")</f>
        <v>NA</v>
      </c>
      <c r="H705" s="75" t="str">
        <f ca="1">IF(B704&lt;TODAY(), AVERAGE(E$9:E705), "NA")</f>
        <v>NA</v>
      </c>
      <c r="I705" s="82" t="str">
        <f ca="1">IF(B704&lt;TODAY(), (SUMPRODUCT(A$9:A705,E$9:E705) - G705*SUM(E$9:E705) - H705*SUM(A$9:A705) + (A705-7)*G705*H705)/(SUMPRODUCT(A$9:A705,A$9:A705) - 2*G705*SUM(A$9:A705) + (A705-7)*G705*G705), "NA")</f>
        <v>NA</v>
      </c>
      <c r="J705" s="95" t="str">
        <f t="shared" ca="1" si="31"/>
        <v>NA</v>
      </c>
    </row>
    <row r="706" spans="1:10" x14ac:dyDescent="0.2">
      <c r="A706" s="3">
        <v>705</v>
      </c>
      <c r="B706" s="73">
        <v>44887</v>
      </c>
      <c r="C706" s="42"/>
      <c r="D706" s="42" t="str">
        <f t="shared" ca="1" si="33"/>
        <v>NA</v>
      </c>
      <c r="E706" s="75" t="str">
        <f t="shared" ca="1" si="32"/>
        <v>NA</v>
      </c>
      <c r="F706" s="70"/>
      <c r="G706" s="72" t="str">
        <f ca="1">IF(B705&lt;TODAY(), AVERAGE(A$9:A706), "NA")</f>
        <v>NA</v>
      </c>
      <c r="H706" s="75" t="str">
        <f ca="1">IF(B705&lt;TODAY(), AVERAGE(E$9:E706), "NA")</f>
        <v>NA</v>
      </c>
      <c r="I706" s="82" t="str">
        <f ca="1">IF(B705&lt;TODAY(), (SUMPRODUCT(A$9:A706,E$9:E706) - G706*SUM(E$9:E706) - H706*SUM(A$9:A706) + (A706-7)*G706*H706)/(SUMPRODUCT(A$9:A706,A$9:A706) - 2*G706*SUM(A$9:A706) + (A706-7)*G706*G706), "NA")</f>
        <v>NA</v>
      </c>
      <c r="J706" s="95" t="str">
        <f t="shared" ca="1" si="31"/>
        <v>NA</v>
      </c>
    </row>
    <row r="707" spans="1:10" x14ac:dyDescent="0.2">
      <c r="A707" s="3">
        <v>706</v>
      </c>
      <c r="B707" s="73">
        <v>44888</v>
      </c>
      <c r="C707" s="42"/>
      <c r="D707" s="42" t="str">
        <f t="shared" ca="1" si="33"/>
        <v>NA</v>
      </c>
      <c r="E707" s="75" t="str">
        <f t="shared" ca="1" si="32"/>
        <v>NA</v>
      </c>
      <c r="F707" s="70"/>
      <c r="G707" s="72" t="str">
        <f ca="1">IF(B706&lt;TODAY(), AVERAGE(A$9:A707), "NA")</f>
        <v>NA</v>
      </c>
      <c r="H707" s="75" t="str">
        <f ca="1">IF(B706&lt;TODAY(), AVERAGE(E$9:E707), "NA")</f>
        <v>NA</v>
      </c>
      <c r="I707" s="82" t="str">
        <f ca="1">IF(B706&lt;TODAY(), (SUMPRODUCT(A$9:A707,E$9:E707) - G707*SUM(E$9:E707) - H707*SUM(A$9:A707) + (A707-7)*G707*H707)/(SUMPRODUCT(A$9:A707,A$9:A707) - 2*G707*SUM(A$9:A707) + (A707-7)*G707*G707), "NA")</f>
        <v>NA</v>
      </c>
      <c r="J707" s="95" t="str">
        <f t="shared" ca="1" si="31"/>
        <v>NA</v>
      </c>
    </row>
    <row r="708" spans="1:10" x14ac:dyDescent="0.2">
      <c r="A708" s="3">
        <v>707</v>
      </c>
      <c r="B708" s="73">
        <v>44889</v>
      </c>
      <c r="C708" s="42"/>
      <c r="D708" s="42" t="str">
        <f t="shared" ca="1" si="33"/>
        <v>NA</v>
      </c>
      <c r="E708" s="75" t="str">
        <f t="shared" ca="1" si="32"/>
        <v>NA</v>
      </c>
      <c r="F708" s="70"/>
      <c r="G708" s="72" t="str">
        <f ca="1">IF(B707&lt;TODAY(), AVERAGE(A$9:A708), "NA")</f>
        <v>NA</v>
      </c>
      <c r="H708" s="75" t="str">
        <f ca="1">IF(B707&lt;TODAY(), AVERAGE(E$9:E708), "NA")</f>
        <v>NA</v>
      </c>
      <c r="I708" s="82" t="str">
        <f ca="1">IF(B707&lt;TODAY(), (SUMPRODUCT(A$9:A708,E$9:E708) - G708*SUM(E$9:E708) - H708*SUM(A$9:A708) + (A708-7)*G708*H708)/(SUMPRODUCT(A$9:A708,A$9:A708) - 2*G708*SUM(A$9:A708) + (A708-7)*G708*G708), "NA")</f>
        <v>NA</v>
      </c>
      <c r="J708" s="95" t="str">
        <f t="shared" ref="J708:J745" ca="1" si="34">IF(B707&lt;TODAY(), H708-I708*G708, "NA")</f>
        <v>NA</v>
      </c>
    </row>
    <row r="709" spans="1:10" x14ac:dyDescent="0.2">
      <c r="A709" s="3">
        <v>708</v>
      </c>
      <c r="B709" s="73">
        <v>44890</v>
      </c>
      <c r="C709" s="42"/>
      <c r="D709" s="42" t="str">
        <f t="shared" ca="1" si="33"/>
        <v>NA</v>
      </c>
      <c r="E709" s="75" t="str">
        <f t="shared" ca="1" si="32"/>
        <v>NA</v>
      </c>
      <c r="F709" s="70"/>
      <c r="G709" s="72" t="str">
        <f ca="1">IF(B708&lt;TODAY(), AVERAGE(A$9:A709), "NA")</f>
        <v>NA</v>
      </c>
      <c r="H709" s="75" t="str">
        <f ca="1">IF(B708&lt;TODAY(), AVERAGE(E$9:E709), "NA")</f>
        <v>NA</v>
      </c>
      <c r="I709" s="82" t="str">
        <f ca="1">IF(B708&lt;TODAY(), (SUMPRODUCT(A$9:A709,E$9:E709) - G709*SUM(E$9:E709) - H709*SUM(A$9:A709) + (A709-7)*G709*H709)/(SUMPRODUCT(A$9:A709,A$9:A709) - 2*G709*SUM(A$9:A709) + (A709-7)*G709*G709), "NA")</f>
        <v>NA</v>
      </c>
      <c r="J709" s="95" t="str">
        <f t="shared" ca="1" si="34"/>
        <v>NA</v>
      </c>
    </row>
    <row r="710" spans="1:10" x14ac:dyDescent="0.2">
      <c r="A710" s="3">
        <v>709</v>
      </c>
      <c r="B710" s="73">
        <v>44891</v>
      </c>
      <c r="C710" s="42"/>
      <c r="D710" s="42" t="str">
        <f t="shared" ca="1" si="33"/>
        <v>NA</v>
      </c>
      <c r="E710" s="75" t="str">
        <f t="shared" ca="1" si="32"/>
        <v>NA</v>
      </c>
      <c r="F710" s="70"/>
      <c r="G710" s="72" t="str">
        <f ca="1">IF(B709&lt;TODAY(), AVERAGE(A$9:A710), "NA")</f>
        <v>NA</v>
      </c>
      <c r="H710" s="75" t="str">
        <f ca="1">IF(B709&lt;TODAY(), AVERAGE(E$9:E710), "NA")</f>
        <v>NA</v>
      </c>
      <c r="I710" s="82" t="str">
        <f ca="1">IF(B709&lt;TODAY(), (SUMPRODUCT(A$9:A710,E$9:E710) - G710*SUM(E$9:E710) - H710*SUM(A$9:A710) + (A710-7)*G710*H710)/(SUMPRODUCT(A$9:A710,A$9:A710) - 2*G710*SUM(A$9:A710) + (A710-7)*G710*G710), "NA")</f>
        <v>NA</v>
      </c>
      <c r="J710" s="95" t="str">
        <f t="shared" ca="1" si="34"/>
        <v>NA</v>
      </c>
    </row>
    <row r="711" spans="1:10" x14ac:dyDescent="0.2">
      <c r="A711" s="3">
        <v>710</v>
      </c>
      <c r="B711" s="73">
        <v>44892</v>
      </c>
      <c r="C711" s="42"/>
      <c r="D711" s="42" t="str">
        <f t="shared" ca="1" si="33"/>
        <v>NA</v>
      </c>
      <c r="E711" s="75" t="str">
        <f t="shared" ca="1" si="32"/>
        <v>NA</v>
      </c>
      <c r="F711" s="70"/>
      <c r="G711" s="72" t="str">
        <f ca="1">IF(B710&lt;TODAY(), AVERAGE(A$9:A711), "NA")</f>
        <v>NA</v>
      </c>
      <c r="H711" s="75" t="str">
        <f ca="1">IF(B710&lt;TODAY(), AVERAGE(E$9:E711), "NA")</f>
        <v>NA</v>
      </c>
      <c r="I711" s="82" t="str">
        <f ca="1">IF(B710&lt;TODAY(), (SUMPRODUCT(A$9:A711,E$9:E711) - G711*SUM(E$9:E711) - H711*SUM(A$9:A711) + (A711-7)*G711*H711)/(SUMPRODUCT(A$9:A711,A$9:A711) - 2*G711*SUM(A$9:A711) + (A711-7)*G711*G711), "NA")</f>
        <v>NA</v>
      </c>
      <c r="J711" s="95" t="str">
        <f t="shared" ca="1" si="34"/>
        <v>NA</v>
      </c>
    </row>
    <row r="712" spans="1:10" x14ac:dyDescent="0.2">
      <c r="A712" s="3">
        <v>711</v>
      </c>
      <c r="B712" s="73">
        <v>44893</v>
      </c>
      <c r="C712" s="42"/>
      <c r="D712" s="42" t="str">
        <f t="shared" ca="1" si="33"/>
        <v>NA</v>
      </c>
      <c r="E712" s="75" t="str">
        <f t="shared" ca="1" si="32"/>
        <v>NA</v>
      </c>
      <c r="F712" s="70"/>
      <c r="G712" s="72" t="str">
        <f ca="1">IF(B711&lt;TODAY(), AVERAGE(A$9:A712), "NA")</f>
        <v>NA</v>
      </c>
      <c r="H712" s="75" t="str">
        <f ca="1">IF(B711&lt;TODAY(), AVERAGE(E$9:E712), "NA")</f>
        <v>NA</v>
      </c>
      <c r="I712" s="82" t="str">
        <f ca="1">IF(B711&lt;TODAY(), (SUMPRODUCT(A$9:A712,E$9:E712) - G712*SUM(E$9:E712) - H712*SUM(A$9:A712) + (A712-7)*G712*H712)/(SUMPRODUCT(A$9:A712,A$9:A712) - 2*G712*SUM(A$9:A712) + (A712-7)*G712*G712), "NA")</f>
        <v>NA</v>
      </c>
      <c r="J712" s="95" t="str">
        <f t="shared" ca="1" si="34"/>
        <v>NA</v>
      </c>
    </row>
    <row r="713" spans="1:10" x14ac:dyDescent="0.2">
      <c r="A713" s="3">
        <v>712</v>
      </c>
      <c r="B713" s="73">
        <v>44894</v>
      </c>
      <c r="C713" s="42"/>
      <c r="D713" s="42" t="str">
        <f t="shared" ca="1" si="33"/>
        <v>NA</v>
      </c>
      <c r="E713" s="75" t="str">
        <f t="shared" ref="E713:E745" ca="1" si="35">IF(B713&lt;TODAY(), AVERAGE(D707:D713), "NA")</f>
        <v>NA</v>
      </c>
      <c r="F713" s="70"/>
      <c r="G713" s="72" t="str">
        <f ca="1">IF(B712&lt;TODAY(), AVERAGE(A$9:A713), "NA")</f>
        <v>NA</v>
      </c>
      <c r="H713" s="75" t="str">
        <f ca="1">IF(B712&lt;TODAY(), AVERAGE(E$9:E713), "NA")</f>
        <v>NA</v>
      </c>
      <c r="I713" s="82" t="str">
        <f ca="1">IF(B712&lt;TODAY(), (SUMPRODUCT(A$9:A713,E$9:E713) - G713*SUM(E$9:E713) - H713*SUM(A$9:A713) + (A713-7)*G713*H713)/(SUMPRODUCT(A$9:A713,A$9:A713) - 2*G713*SUM(A$9:A713) + (A713-7)*G713*G713), "NA")</f>
        <v>NA</v>
      </c>
      <c r="J713" s="95" t="str">
        <f t="shared" ca="1" si="34"/>
        <v>NA</v>
      </c>
    </row>
    <row r="714" spans="1:10" x14ac:dyDescent="0.2">
      <c r="A714" s="3">
        <v>713</v>
      </c>
      <c r="B714" s="73">
        <v>44895</v>
      </c>
      <c r="C714" s="42"/>
      <c r="D714" s="42" t="str">
        <f t="shared" ca="1" si="33"/>
        <v>NA</v>
      </c>
      <c r="E714" s="75" t="str">
        <f t="shared" ca="1" si="35"/>
        <v>NA</v>
      </c>
      <c r="F714" s="70"/>
      <c r="G714" s="72" t="str">
        <f ca="1">IF(B713&lt;TODAY(), AVERAGE(A$9:A714), "NA")</f>
        <v>NA</v>
      </c>
      <c r="H714" s="75" t="str">
        <f ca="1">IF(B713&lt;TODAY(), AVERAGE(E$9:E714), "NA")</f>
        <v>NA</v>
      </c>
      <c r="I714" s="82" t="str">
        <f ca="1">IF(B713&lt;TODAY(), (SUMPRODUCT(A$9:A714,E$9:E714) - G714*SUM(E$9:E714) - H714*SUM(A$9:A714) + (A714-7)*G714*H714)/(SUMPRODUCT(A$9:A714,A$9:A714) - 2*G714*SUM(A$9:A714) + (A714-7)*G714*G714), "NA")</f>
        <v>NA</v>
      </c>
      <c r="J714" s="95" t="str">
        <f t="shared" ca="1" si="34"/>
        <v>NA</v>
      </c>
    </row>
    <row r="715" spans="1:10" x14ac:dyDescent="0.2">
      <c r="A715" s="3">
        <v>714</v>
      </c>
      <c r="B715" s="73">
        <v>44896</v>
      </c>
      <c r="C715" s="42"/>
      <c r="D715" s="42" t="str">
        <f t="shared" ca="1" si="33"/>
        <v>NA</v>
      </c>
      <c r="E715" s="75" t="str">
        <f t="shared" ca="1" si="35"/>
        <v>NA</v>
      </c>
      <c r="F715" s="70"/>
      <c r="G715" s="72" t="str">
        <f ca="1">IF(B714&lt;TODAY(), AVERAGE(A$9:A715), "NA")</f>
        <v>NA</v>
      </c>
      <c r="H715" s="75" t="str">
        <f ca="1">IF(B714&lt;TODAY(), AVERAGE(E$9:E715), "NA")</f>
        <v>NA</v>
      </c>
      <c r="I715" s="82" t="str">
        <f ca="1">IF(B714&lt;TODAY(), (SUMPRODUCT(A$9:A715,E$9:E715) - G715*SUM(E$9:E715) - H715*SUM(A$9:A715) + (A715-7)*G715*H715)/(SUMPRODUCT(A$9:A715,A$9:A715) - 2*G715*SUM(A$9:A715) + (A715-7)*G715*G715), "NA")</f>
        <v>NA</v>
      </c>
      <c r="J715" s="95" t="str">
        <f t="shared" ca="1" si="34"/>
        <v>NA</v>
      </c>
    </row>
    <row r="716" spans="1:10" x14ac:dyDescent="0.2">
      <c r="A716" s="3">
        <v>715</v>
      </c>
      <c r="B716" s="73">
        <v>44897</v>
      </c>
      <c r="C716" s="42"/>
      <c r="D716" s="42" t="str">
        <f t="shared" ca="1" si="33"/>
        <v>NA</v>
      </c>
      <c r="E716" s="75" t="str">
        <f t="shared" ca="1" si="35"/>
        <v>NA</v>
      </c>
      <c r="F716" s="70"/>
      <c r="G716" s="72" t="str">
        <f ca="1">IF(B715&lt;TODAY(), AVERAGE(A$9:A716), "NA")</f>
        <v>NA</v>
      </c>
      <c r="H716" s="75" t="str">
        <f ca="1">IF(B715&lt;TODAY(), AVERAGE(E$9:E716), "NA")</f>
        <v>NA</v>
      </c>
      <c r="I716" s="82" t="str">
        <f ca="1">IF(B715&lt;TODAY(), (SUMPRODUCT(A$9:A716,E$9:E716) - G716*SUM(E$9:E716) - H716*SUM(A$9:A716) + (A716-7)*G716*H716)/(SUMPRODUCT(A$9:A716,A$9:A716) - 2*G716*SUM(A$9:A716) + (A716-7)*G716*G716), "NA")</f>
        <v>NA</v>
      </c>
      <c r="J716" s="95" t="str">
        <f t="shared" ca="1" si="34"/>
        <v>NA</v>
      </c>
    </row>
    <row r="717" spans="1:10" x14ac:dyDescent="0.2">
      <c r="A717" s="3">
        <v>716</v>
      </c>
      <c r="B717" s="73">
        <v>44898</v>
      </c>
      <c r="C717" s="42"/>
      <c r="D717" s="42" t="str">
        <f t="shared" ca="1" si="33"/>
        <v>NA</v>
      </c>
      <c r="E717" s="75" t="str">
        <f t="shared" ca="1" si="35"/>
        <v>NA</v>
      </c>
      <c r="F717" s="70"/>
      <c r="G717" s="72" t="str">
        <f ca="1">IF(B716&lt;TODAY(), AVERAGE(A$9:A717), "NA")</f>
        <v>NA</v>
      </c>
      <c r="H717" s="75" t="str">
        <f ca="1">IF(B716&lt;TODAY(), AVERAGE(E$9:E717), "NA")</f>
        <v>NA</v>
      </c>
      <c r="I717" s="82" t="str">
        <f ca="1">IF(B716&lt;TODAY(), (SUMPRODUCT(A$9:A717,E$9:E717) - G717*SUM(E$9:E717) - H717*SUM(A$9:A717) + (A717-7)*G717*H717)/(SUMPRODUCT(A$9:A717,A$9:A717) - 2*G717*SUM(A$9:A717) + (A717-7)*G717*G717), "NA")</f>
        <v>NA</v>
      </c>
      <c r="J717" s="95" t="str">
        <f t="shared" ca="1" si="34"/>
        <v>NA</v>
      </c>
    </row>
    <row r="718" spans="1:10" x14ac:dyDescent="0.2">
      <c r="A718" s="3">
        <v>717</v>
      </c>
      <c r="B718" s="73">
        <v>44899</v>
      </c>
      <c r="C718" s="42"/>
      <c r="D718" s="42" t="str">
        <f t="shared" ca="1" si="33"/>
        <v>NA</v>
      </c>
      <c r="E718" s="75" t="str">
        <f t="shared" ca="1" si="35"/>
        <v>NA</v>
      </c>
      <c r="F718" s="70"/>
      <c r="G718" s="72" t="str">
        <f ca="1">IF(B717&lt;TODAY(), AVERAGE(A$9:A718), "NA")</f>
        <v>NA</v>
      </c>
      <c r="H718" s="75" t="str">
        <f ca="1">IF(B717&lt;TODAY(), AVERAGE(E$9:E718), "NA")</f>
        <v>NA</v>
      </c>
      <c r="I718" s="82" t="str">
        <f ca="1">IF(B717&lt;TODAY(), (SUMPRODUCT(A$9:A718,E$9:E718) - G718*SUM(E$9:E718) - H718*SUM(A$9:A718) + (A718-7)*G718*H718)/(SUMPRODUCT(A$9:A718,A$9:A718) - 2*G718*SUM(A$9:A718) + (A718-7)*G718*G718), "NA")</f>
        <v>NA</v>
      </c>
      <c r="J718" s="95" t="str">
        <f t="shared" ca="1" si="34"/>
        <v>NA</v>
      </c>
    </row>
    <row r="719" spans="1:10" x14ac:dyDescent="0.2">
      <c r="A719" s="3">
        <v>718</v>
      </c>
      <c r="B719" s="73">
        <v>44900</v>
      </c>
      <c r="C719" s="42"/>
      <c r="D719" s="42" t="str">
        <f t="shared" ca="1" si="33"/>
        <v>NA</v>
      </c>
      <c r="E719" s="75" t="str">
        <f t="shared" ca="1" si="35"/>
        <v>NA</v>
      </c>
      <c r="F719" s="70"/>
      <c r="G719" s="72" t="str">
        <f ca="1">IF(B718&lt;TODAY(), AVERAGE(A$9:A719), "NA")</f>
        <v>NA</v>
      </c>
      <c r="H719" s="75" t="str">
        <f ca="1">IF(B718&lt;TODAY(), AVERAGE(E$9:E719), "NA")</f>
        <v>NA</v>
      </c>
      <c r="I719" s="82" t="str">
        <f ca="1">IF(B718&lt;TODAY(), (SUMPRODUCT(A$9:A719,E$9:E719) - G719*SUM(E$9:E719) - H719*SUM(A$9:A719) + (A719-7)*G719*H719)/(SUMPRODUCT(A$9:A719,A$9:A719) - 2*G719*SUM(A$9:A719) + (A719-7)*G719*G719), "NA")</f>
        <v>NA</v>
      </c>
      <c r="J719" s="95" t="str">
        <f t="shared" ca="1" si="34"/>
        <v>NA</v>
      </c>
    </row>
    <row r="720" spans="1:10" x14ac:dyDescent="0.2">
      <c r="A720" s="3">
        <v>719</v>
      </c>
      <c r="B720" s="73">
        <v>44901</v>
      </c>
      <c r="C720" s="42"/>
      <c r="D720" s="42" t="str">
        <f t="shared" ca="1" si="33"/>
        <v>NA</v>
      </c>
      <c r="E720" s="75" t="str">
        <f t="shared" ca="1" si="35"/>
        <v>NA</v>
      </c>
      <c r="F720" s="70"/>
      <c r="G720" s="72" t="str">
        <f ca="1">IF(B719&lt;TODAY(), AVERAGE(A$9:A720), "NA")</f>
        <v>NA</v>
      </c>
      <c r="H720" s="75" t="str">
        <f ca="1">IF(B719&lt;TODAY(), AVERAGE(E$9:E720), "NA")</f>
        <v>NA</v>
      </c>
      <c r="I720" s="82" t="str">
        <f ca="1">IF(B719&lt;TODAY(), (SUMPRODUCT(A$9:A720,E$9:E720) - G720*SUM(E$9:E720) - H720*SUM(A$9:A720) + (A720-7)*G720*H720)/(SUMPRODUCT(A$9:A720,A$9:A720) - 2*G720*SUM(A$9:A720) + (A720-7)*G720*G720), "NA")</f>
        <v>NA</v>
      </c>
      <c r="J720" s="95" t="str">
        <f t="shared" ca="1" si="34"/>
        <v>NA</v>
      </c>
    </row>
    <row r="721" spans="1:10" x14ac:dyDescent="0.2">
      <c r="A721" s="3">
        <v>720</v>
      </c>
      <c r="B721" s="73">
        <v>44902</v>
      </c>
      <c r="C721" s="42"/>
      <c r="D721" s="42" t="str">
        <f t="shared" ca="1" si="33"/>
        <v>NA</v>
      </c>
      <c r="E721" s="75" t="str">
        <f t="shared" ca="1" si="35"/>
        <v>NA</v>
      </c>
      <c r="F721" s="70"/>
      <c r="G721" s="72" t="str">
        <f ca="1">IF(B720&lt;TODAY(), AVERAGE(A$9:A721), "NA")</f>
        <v>NA</v>
      </c>
      <c r="H721" s="75" t="str">
        <f ca="1">IF(B720&lt;TODAY(), AVERAGE(E$9:E721), "NA")</f>
        <v>NA</v>
      </c>
      <c r="I721" s="82" t="str">
        <f ca="1">IF(B720&lt;TODAY(), (SUMPRODUCT(A$9:A721,E$9:E721) - G721*SUM(E$9:E721) - H721*SUM(A$9:A721) + (A721-7)*G721*H721)/(SUMPRODUCT(A$9:A721,A$9:A721) - 2*G721*SUM(A$9:A721) + (A721-7)*G721*G721), "NA")</f>
        <v>NA</v>
      </c>
      <c r="J721" s="95" t="str">
        <f t="shared" ca="1" si="34"/>
        <v>NA</v>
      </c>
    </row>
    <row r="722" spans="1:10" x14ac:dyDescent="0.2">
      <c r="A722" s="3">
        <v>721</v>
      </c>
      <c r="B722" s="73">
        <v>44903</v>
      </c>
      <c r="C722" s="42"/>
      <c r="D722" s="42" t="str">
        <f t="shared" ca="1" si="33"/>
        <v>NA</v>
      </c>
      <c r="E722" s="75" t="str">
        <f t="shared" ca="1" si="35"/>
        <v>NA</v>
      </c>
      <c r="F722" s="70"/>
      <c r="G722" s="72" t="str">
        <f ca="1">IF(B721&lt;TODAY(), AVERAGE(A$9:A722), "NA")</f>
        <v>NA</v>
      </c>
      <c r="H722" s="75" t="str">
        <f ca="1">IF(B721&lt;TODAY(), AVERAGE(E$9:E722), "NA")</f>
        <v>NA</v>
      </c>
      <c r="I722" s="82" t="str">
        <f ca="1">IF(B721&lt;TODAY(), (SUMPRODUCT(A$9:A722,E$9:E722) - G722*SUM(E$9:E722) - H722*SUM(A$9:A722) + (A722-7)*G722*H722)/(SUMPRODUCT(A$9:A722,A$9:A722) - 2*G722*SUM(A$9:A722) + (A722-7)*G722*G722), "NA")</f>
        <v>NA</v>
      </c>
      <c r="J722" s="95" t="str">
        <f t="shared" ca="1" si="34"/>
        <v>NA</v>
      </c>
    </row>
    <row r="723" spans="1:10" x14ac:dyDescent="0.2">
      <c r="A723" s="3">
        <v>722</v>
      </c>
      <c r="B723" s="73">
        <v>44904</v>
      </c>
      <c r="C723" s="42"/>
      <c r="D723" s="42" t="str">
        <f t="shared" ca="1" si="33"/>
        <v>NA</v>
      </c>
      <c r="E723" s="75" t="str">
        <f t="shared" ca="1" si="35"/>
        <v>NA</v>
      </c>
      <c r="F723" s="70"/>
      <c r="G723" s="72" t="str">
        <f ca="1">IF(B722&lt;TODAY(), AVERAGE(A$9:A723), "NA")</f>
        <v>NA</v>
      </c>
      <c r="H723" s="75" t="str">
        <f ca="1">IF(B722&lt;TODAY(), AVERAGE(E$9:E723), "NA")</f>
        <v>NA</v>
      </c>
      <c r="I723" s="82" t="str">
        <f ca="1">IF(B722&lt;TODAY(), (SUMPRODUCT(A$9:A723,E$9:E723) - G723*SUM(E$9:E723) - H723*SUM(A$9:A723) + (A723-7)*G723*H723)/(SUMPRODUCT(A$9:A723,A$9:A723) - 2*G723*SUM(A$9:A723) + (A723-7)*G723*G723), "NA")</f>
        <v>NA</v>
      </c>
      <c r="J723" s="95" t="str">
        <f t="shared" ca="1" si="34"/>
        <v>NA</v>
      </c>
    </row>
    <row r="724" spans="1:10" x14ac:dyDescent="0.2">
      <c r="A724" s="3">
        <v>723</v>
      </c>
      <c r="B724" s="73">
        <v>44905</v>
      </c>
      <c r="C724" s="42"/>
      <c r="D724" s="42" t="str">
        <f t="shared" ca="1" si="33"/>
        <v>NA</v>
      </c>
      <c r="E724" s="75" t="str">
        <f t="shared" ca="1" si="35"/>
        <v>NA</v>
      </c>
      <c r="F724" s="70"/>
      <c r="G724" s="72" t="str">
        <f ca="1">IF(B723&lt;TODAY(), AVERAGE(A$9:A724), "NA")</f>
        <v>NA</v>
      </c>
      <c r="H724" s="75" t="str">
        <f ca="1">IF(B723&lt;TODAY(), AVERAGE(E$9:E724), "NA")</f>
        <v>NA</v>
      </c>
      <c r="I724" s="82" t="str">
        <f ca="1">IF(B723&lt;TODAY(), (SUMPRODUCT(A$9:A724,E$9:E724) - G724*SUM(E$9:E724) - H724*SUM(A$9:A724) + (A724-7)*G724*H724)/(SUMPRODUCT(A$9:A724,A$9:A724) - 2*G724*SUM(A$9:A724) + (A724-7)*G724*G724), "NA")</f>
        <v>NA</v>
      </c>
      <c r="J724" s="95" t="str">
        <f t="shared" ca="1" si="34"/>
        <v>NA</v>
      </c>
    </row>
    <row r="725" spans="1:10" x14ac:dyDescent="0.2">
      <c r="A725" s="3">
        <v>724</v>
      </c>
      <c r="B725" s="73">
        <v>44906</v>
      </c>
      <c r="C725" s="42"/>
      <c r="D725" s="42" t="str">
        <f t="shared" ca="1" si="33"/>
        <v>NA</v>
      </c>
      <c r="E725" s="75" t="str">
        <f t="shared" ca="1" si="35"/>
        <v>NA</v>
      </c>
      <c r="F725" s="70"/>
      <c r="G725" s="72" t="str">
        <f ca="1">IF(B724&lt;TODAY(), AVERAGE(A$9:A725), "NA")</f>
        <v>NA</v>
      </c>
      <c r="H725" s="75" t="str">
        <f ca="1">IF(B724&lt;TODAY(), AVERAGE(E$9:E725), "NA")</f>
        <v>NA</v>
      </c>
      <c r="I725" s="82" t="str">
        <f ca="1">IF(B724&lt;TODAY(), (SUMPRODUCT(A$9:A725,E$9:E725) - G725*SUM(E$9:E725) - H725*SUM(A$9:A725) + (A725-7)*G725*H725)/(SUMPRODUCT(A$9:A725,A$9:A725) - 2*G725*SUM(A$9:A725) + (A725-7)*G725*G725), "NA")</f>
        <v>NA</v>
      </c>
      <c r="J725" s="95" t="str">
        <f t="shared" ca="1" si="34"/>
        <v>NA</v>
      </c>
    </row>
    <row r="726" spans="1:10" x14ac:dyDescent="0.2">
      <c r="A726" s="3">
        <v>725</v>
      </c>
      <c r="B726" s="73">
        <v>44907</v>
      </c>
      <c r="C726" s="42"/>
      <c r="D726" s="42" t="str">
        <f t="shared" ca="1" si="33"/>
        <v>NA</v>
      </c>
      <c r="E726" s="75" t="str">
        <f t="shared" ca="1" si="35"/>
        <v>NA</v>
      </c>
      <c r="F726" s="70"/>
      <c r="G726" s="72" t="str">
        <f ca="1">IF(B725&lt;TODAY(), AVERAGE(A$9:A726), "NA")</f>
        <v>NA</v>
      </c>
      <c r="H726" s="75" t="str">
        <f ca="1">IF(B725&lt;TODAY(), AVERAGE(E$9:E726), "NA")</f>
        <v>NA</v>
      </c>
      <c r="I726" s="82" t="str">
        <f ca="1">IF(B725&lt;TODAY(), (SUMPRODUCT(A$9:A726,E$9:E726) - G726*SUM(E$9:E726) - H726*SUM(A$9:A726) + (A726-7)*G726*H726)/(SUMPRODUCT(A$9:A726,A$9:A726) - 2*G726*SUM(A$9:A726) + (A726-7)*G726*G726), "NA")</f>
        <v>NA</v>
      </c>
      <c r="J726" s="95" t="str">
        <f t="shared" ca="1" si="34"/>
        <v>NA</v>
      </c>
    </row>
    <row r="727" spans="1:10" x14ac:dyDescent="0.2">
      <c r="A727" s="3">
        <v>726</v>
      </c>
      <c r="B727" s="73">
        <v>44908</v>
      </c>
      <c r="C727" s="42"/>
      <c r="D727" s="42" t="str">
        <f t="shared" ca="1" si="33"/>
        <v>NA</v>
      </c>
      <c r="E727" s="75" t="str">
        <f t="shared" ca="1" si="35"/>
        <v>NA</v>
      </c>
      <c r="F727" s="70"/>
      <c r="G727" s="72" t="str">
        <f ca="1">IF(B726&lt;TODAY(), AVERAGE(A$9:A727), "NA")</f>
        <v>NA</v>
      </c>
      <c r="H727" s="75" t="str">
        <f ca="1">IF(B726&lt;TODAY(), AVERAGE(E$9:E727), "NA")</f>
        <v>NA</v>
      </c>
      <c r="I727" s="82" t="str">
        <f ca="1">IF(B726&lt;TODAY(), (SUMPRODUCT(A$9:A727,E$9:E727) - G727*SUM(E$9:E727) - H727*SUM(A$9:A727) + (A727-7)*G727*H727)/(SUMPRODUCT(A$9:A727,A$9:A727) - 2*G727*SUM(A$9:A727) + (A727-7)*G727*G727), "NA")</f>
        <v>NA</v>
      </c>
      <c r="J727" s="95" t="str">
        <f t="shared" ca="1" si="34"/>
        <v>NA</v>
      </c>
    </row>
    <row r="728" spans="1:10" x14ac:dyDescent="0.2">
      <c r="A728" s="3">
        <v>727</v>
      </c>
      <c r="B728" s="73">
        <v>44909</v>
      </c>
      <c r="C728" s="42"/>
      <c r="D728" s="42" t="str">
        <f t="shared" ca="1" si="33"/>
        <v>NA</v>
      </c>
      <c r="E728" s="75" t="str">
        <f t="shared" ca="1" si="35"/>
        <v>NA</v>
      </c>
      <c r="F728" s="70"/>
      <c r="G728" s="72" t="str">
        <f ca="1">IF(B727&lt;TODAY(), AVERAGE(A$9:A728), "NA")</f>
        <v>NA</v>
      </c>
      <c r="H728" s="75" t="str">
        <f ca="1">IF(B727&lt;TODAY(), AVERAGE(E$9:E728), "NA")</f>
        <v>NA</v>
      </c>
      <c r="I728" s="82" t="str">
        <f ca="1">IF(B727&lt;TODAY(), (SUMPRODUCT(A$9:A728,E$9:E728) - G728*SUM(E$9:E728) - H728*SUM(A$9:A728) + (A728-7)*G728*H728)/(SUMPRODUCT(A$9:A728,A$9:A728) - 2*G728*SUM(A$9:A728) + (A728-7)*G728*G728), "NA")</f>
        <v>NA</v>
      </c>
      <c r="J728" s="95" t="str">
        <f t="shared" ca="1" si="34"/>
        <v>NA</v>
      </c>
    </row>
    <row r="729" spans="1:10" x14ac:dyDescent="0.2">
      <c r="A729" s="3">
        <v>728</v>
      </c>
      <c r="B729" s="73">
        <v>44910</v>
      </c>
      <c r="C729" s="42"/>
      <c r="D729" s="42" t="str">
        <f t="shared" ca="1" si="33"/>
        <v>NA</v>
      </c>
      <c r="E729" s="75" t="str">
        <f t="shared" ca="1" si="35"/>
        <v>NA</v>
      </c>
      <c r="F729" s="70"/>
      <c r="G729" s="72" t="str">
        <f ca="1">IF(B728&lt;TODAY(), AVERAGE(A$9:A729), "NA")</f>
        <v>NA</v>
      </c>
      <c r="H729" s="75" t="str">
        <f ca="1">IF(B728&lt;TODAY(), AVERAGE(E$9:E729), "NA")</f>
        <v>NA</v>
      </c>
      <c r="I729" s="82" t="str">
        <f ca="1">IF(B728&lt;TODAY(), (SUMPRODUCT(A$9:A729,E$9:E729) - G729*SUM(E$9:E729) - H729*SUM(A$9:A729) + (A729-7)*G729*H729)/(SUMPRODUCT(A$9:A729,A$9:A729) - 2*G729*SUM(A$9:A729) + (A729-7)*G729*G729), "NA")</f>
        <v>NA</v>
      </c>
      <c r="J729" s="95" t="str">
        <f t="shared" ca="1" si="34"/>
        <v>NA</v>
      </c>
    </row>
    <row r="730" spans="1:10" x14ac:dyDescent="0.2">
      <c r="A730" s="3">
        <v>729</v>
      </c>
      <c r="B730" s="73">
        <v>44911</v>
      </c>
      <c r="C730" s="42"/>
      <c r="D730" s="42" t="str">
        <f t="shared" ca="1" si="33"/>
        <v>NA</v>
      </c>
      <c r="E730" s="75" t="str">
        <f t="shared" ca="1" si="35"/>
        <v>NA</v>
      </c>
      <c r="F730" s="70"/>
      <c r="G730" s="72" t="str">
        <f ca="1">IF(B729&lt;TODAY(), AVERAGE(A$9:A730), "NA")</f>
        <v>NA</v>
      </c>
      <c r="H730" s="75" t="str">
        <f ca="1">IF(B729&lt;TODAY(), AVERAGE(E$9:E730), "NA")</f>
        <v>NA</v>
      </c>
      <c r="I730" s="82" t="str">
        <f ca="1">IF(B729&lt;TODAY(), (SUMPRODUCT(A$9:A730,E$9:E730) - G730*SUM(E$9:E730) - H730*SUM(A$9:A730) + (A730-7)*G730*H730)/(SUMPRODUCT(A$9:A730,A$9:A730) - 2*G730*SUM(A$9:A730) + (A730-7)*G730*G730), "NA")</f>
        <v>NA</v>
      </c>
      <c r="J730" s="95" t="str">
        <f t="shared" ca="1" si="34"/>
        <v>NA</v>
      </c>
    </row>
    <row r="731" spans="1:10" x14ac:dyDescent="0.2">
      <c r="A731" s="3">
        <v>730</v>
      </c>
      <c r="B731" s="73">
        <v>44912</v>
      </c>
      <c r="C731" s="42"/>
      <c r="D731" s="42" t="str">
        <f t="shared" ca="1" si="33"/>
        <v>NA</v>
      </c>
      <c r="E731" s="75" t="str">
        <f t="shared" ca="1" si="35"/>
        <v>NA</v>
      </c>
      <c r="F731" s="70"/>
      <c r="G731" s="72" t="str">
        <f ca="1">IF(B730&lt;TODAY(), AVERAGE(A$9:A731), "NA")</f>
        <v>NA</v>
      </c>
      <c r="H731" s="75" t="str">
        <f ca="1">IF(B730&lt;TODAY(), AVERAGE(E$9:E731), "NA")</f>
        <v>NA</v>
      </c>
      <c r="I731" s="82" t="str">
        <f ca="1">IF(B730&lt;TODAY(), (SUMPRODUCT(A$9:A731,E$9:E731) - G731*SUM(E$9:E731) - H731*SUM(A$9:A731) + (A731-7)*G731*H731)/(SUMPRODUCT(A$9:A731,A$9:A731) - 2*G731*SUM(A$9:A731) + (A731-7)*G731*G731), "NA")</f>
        <v>NA</v>
      </c>
      <c r="J731" s="95" t="str">
        <f t="shared" ca="1" si="34"/>
        <v>NA</v>
      </c>
    </row>
    <row r="732" spans="1:10" x14ac:dyDescent="0.2">
      <c r="A732" s="3">
        <v>731</v>
      </c>
      <c r="B732" s="73">
        <v>44913</v>
      </c>
      <c r="C732" s="42"/>
      <c r="D732" s="42" t="str">
        <f t="shared" ca="1" si="33"/>
        <v>NA</v>
      </c>
      <c r="E732" s="75" t="str">
        <f t="shared" ca="1" si="35"/>
        <v>NA</v>
      </c>
      <c r="F732" s="70"/>
      <c r="G732" s="72" t="str">
        <f ca="1">IF(B731&lt;TODAY(), AVERAGE(A$9:A732), "NA")</f>
        <v>NA</v>
      </c>
      <c r="H732" s="75" t="str">
        <f ca="1">IF(B731&lt;TODAY(), AVERAGE(E$9:E732), "NA")</f>
        <v>NA</v>
      </c>
      <c r="I732" s="82" t="str">
        <f ca="1">IF(B731&lt;TODAY(), (SUMPRODUCT(A$9:A732,E$9:E732) - G732*SUM(E$9:E732) - H732*SUM(A$9:A732) + (A732-7)*G732*H732)/(SUMPRODUCT(A$9:A732,A$9:A732) - 2*G732*SUM(A$9:A732) + (A732-7)*G732*G732), "NA")</f>
        <v>NA</v>
      </c>
      <c r="J732" s="95" t="str">
        <f t="shared" ca="1" si="34"/>
        <v>NA</v>
      </c>
    </row>
    <row r="733" spans="1:10" x14ac:dyDescent="0.2">
      <c r="A733" s="3">
        <v>732</v>
      </c>
      <c r="B733" s="73">
        <v>44914</v>
      </c>
      <c r="C733" s="42"/>
      <c r="D733" s="42" t="str">
        <f t="shared" ca="1" si="33"/>
        <v>NA</v>
      </c>
      <c r="E733" s="75" t="str">
        <f t="shared" ca="1" si="35"/>
        <v>NA</v>
      </c>
      <c r="F733" s="70"/>
      <c r="G733" s="72" t="str">
        <f ca="1">IF(B732&lt;TODAY(), AVERAGE(A$9:A733), "NA")</f>
        <v>NA</v>
      </c>
      <c r="H733" s="75" t="str">
        <f ca="1">IF(B732&lt;TODAY(), AVERAGE(E$9:E733), "NA")</f>
        <v>NA</v>
      </c>
      <c r="I733" s="82" t="str">
        <f ca="1">IF(B732&lt;TODAY(), (SUMPRODUCT(A$9:A733,E$9:E733) - G733*SUM(E$9:E733) - H733*SUM(A$9:A733) + (A733-7)*G733*H733)/(SUMPRODUCT(A$9:A733,A$9:A733) - 2*G733*SUM(A$9:A733) + (A733-7)*G733*G733), "NA")</f>
        <v>NA</v>
      </c>
      <c r="J733" s="95" t="str">
        <f t="shared" ca="1" si="34"/>
        <v>NA</v>
      </c>
    </row>
    <row r="734" spans="1:10" x14ac:dyDescent="0.2">
      <c r="A734" s="3">
        <v>733</v>
      </c>
      <c r="B734" s="73">
        <v>44915</v>
      </c>
      <c r="C734" s="42"/>
      <c r="D734" s="42" t="str">
        <f t="shared" ca="1" si="33"/>
        <v>NA</v>
      </c>
      <c r="E734" s="75" t="str">
        <f t="shared" ca="1" si="35"/>
        <v>NA</v>
      </c>
      <c r="F734" s="70"/>
      <c r="G734" s="72" t="str">
        <f ca="1">IF(B733&lt;TODAY(), AVERAGE(A$9:A734), "NA")</f>
        <v>NA</v>
      </c>
      <c r="H734" s="75" t="str">
        <f ca="1">IF(B733&lt;TODAY(), AVERAGE(E$9:E734), "NA")</f>
        <v>NA</v>
      </c>
      <c r="I734" s="82" t="str">
        <f ca="1">IF(B733&lt;TODAY(), (SUMPRODUCT(A$9:A734,E$9:E734) - G734*SUM(E$9:E734) - H734*SUM(A$9:A734) + (A734-7)*G734*H734)/(SUMPRODUCT(A$9:A734,A$9:A734) - 2*G734*SUM(A$9:A734) + (A734-7)*G734*G734), "NA")</f>
        <v>NA</v>
      </c>
      <c r="J734" s="95" t="str">
        <f t="shared" ca="1" si="34"/>
        <v>NA</v>
      </c>
    </row>
    <row r="735" spans="1:10" x14ac:dyDescent="0.2">
      <c r="A735" s="3">
        <v>734</v>
      </c>
      <c r="B735" s="73">
        <v>44916</v>
      </c>
      <c r="C735" s="42"/>
      <c r="D735" s="42" t="str">
        <f t="shared" ca="1" si="33"/>
        <v>NA</v>
      </c>
      <c r="E735" s="75" t="str">
        <f t="shared" ca="1" si="35"/>
        <v>NA</v>
      </c>
      <c r="F735" s="70"/>
      <c r="G735" s="72" t="str">
        <f ca="1">IF(B734&lt;TODAY(), AVERAGE(A$9:A735), "NA")</f>
        <v>NA</v>
      </c>
      <c r="H735" s="75" t="str">
        <f ca="1">IF(B734&lt;TODAY(), AVERAGE(E$9:E735), "NA")</f>
        <v>NA</v>
      </c>
      <c r="I735" s="82" t="str">
        <f ca="1">IF(B734&lt;TODAY(), (SUMPRODUCT(A$9:A735,E$9:E735) - G735*SUM(E$9:E735) - H735*SUM(A$9:A735) + (A735-7)*G735*H735)/(SUMPRODUCT(A$9:A735,A$9:A735) - 2*G735*SUM(A$9:A735) + (A735-7)*G735*G735), "NA")</f>
        <v>NA</v>
      </c>
      <c r="J735" s="95" t="str">
        <f t="shared" ca="1" si="34"/>
        <v>NA</v>
      </c>
    </row>
    <row r="736" spans="1:10" x14ac:dyDescent="0.2">
      <c r="A736" s="3">
        <v>735</v>
      </c>
      <c r="B736" s="73">
        <v>44917</v>
      </c>
      <c r="C736" s="42"/>
      <c r="D736" s="42" t="str">
        <f t="shared" ca="1" si="33"/>
        <v>NA</v>
      </c>
      <c r="E736" s="75" t="str">
        <f t="shared" ca="1" si="35"/>
        <v>NA</v>
      </c>
      <c r="F736" s="70"/>
      <c r="G736" s="72" t="str">
        <f ca="1">IF(B735&lt;TODAY(), AVERAGE(A$9:A736), "NA")</f>
        <v>NA</v>
      </c>
      <c r="H736" s="75" t="str">
        <f ca="1">IF(B735&lt;TODAY(), AVERAGE(E$9:E736), "NA")</f>
        <v>NA</v>
      </c>
      <c r="I736" s="82" t="str">
        <f ca="1">IF(B735&lt;TODAY(), (SUMPRODUCT(A$9:A736,E$9:E736) - G736*SUM(E$9:E736) - H736*SUM(A$9:A736) + (A736-7)*G736*H736)/(SUMPRODUCT(A$9:A736,A$9:A736) - 2*G736*SUM(A$9:A736) + (A736-7)*G736*G736), "NA")</f>
        <v>NA</v>
      </c>
      <c r="J736" s="95" t="str">
        <f t="shared" ca="1" si="34"/>
        <v>NA</v>
      </c>
    </row>
    <row r="737" spans="1:10" x14ac:dyDescent="0.2">
      <c r="A737" s="3">
        <v>736</v>
      </c>
      <c r="B737" s="73">
        <v>44918</v>
      </c>
      <c r="C737" s="42"/>
      <c r="D737" s="42" t="str">
        <f t="shared" ca="1" si="33"/>
        <v>NA</v>
      </c>
      <c r="E737" s="75" t="str">
        <f t="shared" ca="1" si="35"/>
        <v>NA</v>
      </c>
      <c r="F737" s="70"/>
      <c r="G737" s="72" t="str">
        <f ca="1">IF(B736&lt;TODAY(), AVERAGE(A$9:A737), "NA")</f>
        <v>NA</v>
      </c>
      <c r="H737" s="75" t="str">
        <f ca="1">IF(B736&lt;TODAY(), AVERAGE(E$9:E737), "NA")</f>
        <v>NA</v>
      </c>
      <c r="I737" s="82" t="str">
        <f ca="1">IF(B736&lt;TODAY(), (SUMPRODUCT(A$9:A737,E$9:E737) - G737*SUM(E$9:E737) - H737*SUM(A$9:A737) + (A737-7)*G737*H737)/(SUMPRODUCT(A$9:A737,A$9:A737) - 2*G737*SUM(A$9:A737) + (A737-7)*G737*G737), "NA")</f>
        <v>NA</v>
      </c>
      <c r="J737" s="95" t="str">
        <f t="shared" ca="1" si="34"/>
        <v>NA</v>
      </c>
    </row>
    <row r="738" spans="1:10" x14ac:dyDescent="0.2">
      <c r="A738" s="3">
        <v>737</v>
      </c>
      <c r="B738" s="73">
        <v>44919</v>
      </c>
      <c r="C738" s="42"/>
      <c r="D738" s="42" t="str">
        <f t="shared" ca="1" si="33"/>
        <v>NA</v>
      </c>
      <c r="E738" s="75" t="str">
        <f t="shared" ca="1" si="35"/>
        <v>NA</v>
      </c>
      <c r="F738" s="70"/>
      <c r="G738" s="72" t="str">
        <f ca="1">IF(B737&lt;TODAY(), AVERAGE(A$9:A738), "NA")</f>
        <v>NA</v>
      </c>
      <c r="H738" s="75" t="str">
        <f ca="1">IF(B737&lt;TODAY(), AVERAGE(E$9:E738), "NA")</f>
        <v>NA</v>
      </c>
      <c r="I738" s="82" t="str">
        <f ca="1">IF(B737&lt;TODAY(), (SUMPRODUCT(A$9:A738,E$9:E738) - G738*SUM(E$9:E738) - H738*SUM(A$9:A738) + (A738-7)*G738*H738)/(SUMPRODUCT(A$9:A738,A$9:A738) - 2*G738*SUM(A$9:A738) + (A738-7)*G738*G738), "NA")</f>
        <v>NA</v>
      </c>
      <c r="J738" s="95" t="str">
        <f t="shared" ca="1" si="34"/>
        <v>NA</v>
      </c>
    </row>
    <row r="739" spans="1:10" x14ac:dyDescent="0.2">
      <c r="A739" s="3">
        <v>738</v>
      </c>
      <c r="B739" s="73">
        <v>44920</v>
      </c>
      <c r="C739" s="42"/>
      <c r="D739" s="42" t="str">
        <f t="shared" ca="1" si="33"/>
        <v>NA</v>
      </c>
      <c r="E739" s="75" t="str">
        <f t="shared" ca="1" si="35"/>
        <v>NA</v>
      </c>
      <c r="F739" s="70"/>
      <c r="G739" s="72" t="str">
        <f ca="1">IF(B738&lt;TODAY(), AVERAGE(A$9:A739), "NA")</f>
        <v>NA</v>
      </c>
      <c r="H739" s="75" t="str">
        <f ca="1">IF(B738&lt;TODAY(), AVERAGE(E$9:E739), "NA")</f>
        <v>NA</v>
      </c>
      <c r="I739" s="82" t="str">
        <f ca="1">IF(B738&lt;TODAY(), (SUMPRODUCT(A$9:A739,E$9:E739) - G739*SUM(E$9:E739) - H739*SUM(A$9:A739) + (A739-7)*G739*H739)/(SUMPRODUCT(A$9:A739,A$9:A739) - 2*G739*SUM(A$9:A739) + (A739-7)*G739*G739), "NA")</f>
        <v>NA</v>
      </c>
      <c r="J739" s="95" t="str">
        <f t="shared" ca="1" si="34"/>
        <v>NA</v>
      </c>
    </row>
    <row r="740" spans="1:10" x14ac:dyDescent="0.2">
      <c r="A740" s="3">
        <v>739</v>
      </c>
      <c r="B740" s="73">
        <v>44921</v>
      </c>
      <c r="C740" s="42"/>
      <c r="D740" s="42" t="str">
        <f t="shared" ca="1" si="33"/>
        <v>NA</v>
      </c>
      <c r="E740" s="75" t="str">
        <f t="shared" ca="1" si="35"/>
        <v>NA</v>
      </c>
      <c r="F740" s="70"/>
      <c r="G740" s="72" t="str">
        <f ca="1">IF(B739&lt;TODAY(), AVERAGE(A$9:A740), "NA")</f>
        <v>NA</v>
      </c>
      <c r="H740" s="75" t="str">
        <f ca="1">IF(B739&lt;TODAY(), AVERAGE(E$9:E740), "NA")</f>
        <v>NA</v>
      </c>
      <c r="I740" s="82" t="str">
        <f ca="1">IF(B739&lt;TODAY(), (SUMPRODUCT(A$9:A740,E$9:E740) - G740*SUM(E$9:E740) - H740*SUM(A$9:A740) + (A740-7)*G740*H740)/(SUMPRODUCT(A$9:A740,A$9:A740) - 2*G740*SUM(A$9:A740) + (A740-7)*G740*G740), "NA")</f>
        <v>NA</v>
      </c>
      <c r="J740" s="95" t="str">
        <f t="shared" ca="1" si="34"/>
        <v>NA</v>
      </c>
    </row>
    <row r="741" spans="1:10" x14ac:dyDescent="0.2">
      <c r="A741" s="3">
        <v>740</v>
      </c>
      <c r="B741" s="73">
        <v>44922</v>
      </c>
      <c r="C741" s="42"/>
      <c r="D741" s="42" t="str">
        <f t="shared" ca="1" si="33"/>
        <v>NA</v>
      </c>
      <c r="E741" s="75" t="str">
        <f t="shared" ca="1" si="35"/>
        <v>NA</v>
      </c>
      <c r="F741" s="70"/>
      <c r="G741" s="72" t="str">
        <f ca="1">IF(B740&lt;TODAY(), AVERAGE(A$9:A741), "NA")</f>
        <v>NA</v>
      </c>
      <c r="H741" s="75" t="str">
        <f ca="1">IF(B740&lt;TODAY(), AVERAGE(E$9:E741), "NA")</f>
        <v>NA</v>
      </c>
      <c r="I741" s="82" t="str">
        <f ca="1">IF(B740&lt;TODAY(), (SUMPRODUCT(A$9:A741,E$9:E741) - G741*SUM(E$9:E741) - H741*SUM(A$9:A741) + (A741-7)*G741*H741)/(SUMPRODUCT(A$9:A741,A$9:A741) - 2*G741*SUM(A$9:A741) + (A741-7)*G741*G741), "NA")</f>
        <v>NA</v>
      </c>
      <c r="J741" s="95" t="str">
        <f t="shared" ca="1" si="34"/>
        <v>NA</v>
      </c>
    </row>
    <row r="742" spans="1:10" x14ac:dyDescent="0.2">
      <c r="A742" s="3">
        <v>741</v>
      </c>
      <c r="B742" s="73">
        <v>44923</v>
      </c>
      <c r="C742" s="42"/>
      <c r="D742" s="42" t="str">
        <f t="shared" ca="1" si="33"/>
        <v>NA</v>
      </c>
      <c r="E742" s="75" t="str">
        <f t="shared" ca="1" si="35"/>
        <v>NA</v>
      </c>
      <c r="F742" s="70"/>
      <c r="G742" s="72" t="str">
        <f ca="1">IF(B741&lt;TODAY(), AVERAGE(A$9:A742), "NA")</f>
        <v>NA</v>
      </c>
      <c r="H742" s="75" t="str">
        <f ca="1">IF(B741&lt;TODAY(), AVERAGE(E$9:E742), "NA")</f>
        <v>NA</v>
      </c>
      <c r="I742" s="82" t="str">
        <f ca="1">IF(B741&lt;TODAY(), (SUMPRODUCT(A$9:A742,E$9:E742) - G742*SUM(E$9:E742) - H742*SUM(A$9:A742) + (A742-7)*G742*H742)/(SUMPRODUCT(A$9:A742,A$9:A742) - 2*G742*SUM(A$9:A742) + (A742-7)*G742*G742), "NA")</f>
        <v>NA</v>
      </c>
      <c r="J742" s="95" t="str">
        <f t="shared" ca="1" si="34"/>
        <v>NA</v>
      </c>
    </row>
    <row r="743" spans="1:10" x14ac:dyDescent="0.2">
      <c r="A743" s="3">
        <v>742</v>
      </c>
      <c r="B743" s="73">
        <v>44924</v>
      </c>
      <c r="C743" s="42"/>
      <c r="D743" s="42" t="str">
        <f t="shared" ca="1" si="33"/>
        <v>NA</v>
      </c>
      <c r="E743" s="75" t="str">
        <f t="shared" ca="1" si="35"/>
        <v>NA</v>
      </c>
      <c r="F743" s="70"/>
      <c r="G743" s="72" t="str">
        <f ca="1">IF(B742&lt;TODAY(), AVERAGE(A$9:A743), "NA")</f>
        <v>NA</v>
      </c>
      <c r="H743" s="75" t="str">
        <f ca="1">IF(B742&lt;TODAY(), AVERAGE(E$9:E743), "NA")</f>
        <v>NA</v>
      </c>
      <c r="I743" s="82" t="str">
        <f ca="1">IF(B742&lt;TODAY(), (SUMPRODUCT(A$9:A743,E$9:E743) - G743*SUM(E$9:E743) - H743*SUM(A$9:A743) + (A743-7)*G743*H743)/(SUMPRODUCT(A$9:A743,A$9:A743) - 2*G743*SUM(A$9:A743) + (A743-7)*G743*G743), "NA")</f>
        <v>NA</v>
      </c>
      <c r="J743" s="95" t="str">
        <f t="shared" ca="1" si="34"/>
        <v>NA</v>
      </c>
    </row>
    <row r="744" spans="1:10" x14ac:dyDescent="0.2">
      <c r="A744" s="3">
        <v>743</v>
      </c>
      <c r="B744" s="73">
        <v>44925</v>
      </c>
      <c r="C744" s="42"/>
      <c r="D744" s="42" t="str">
        <f t="shared" ref="D744:D745" ca="1" si="36">IF(B744&lt;TODAY(), C744-C743, "NA")</f>
        <v>NA</v>
      </c>
      <c r="E744" s="75" t="str">
        <f t="shared" ca="1" si="35"/>
        <v>NA</v>
      </c>
      <c r="F744" s="70"/>
      <c r="G744" s="72" t="str">
        <f ca="1">IF(B743&lt;TODAY(), AVERAGE(A$9:A744), "NA")</f>
        <v>NA</v>
      </c>
      <c r="H744" s="75" t="str">
        <f ca="1">IF(B743&lt;TODAY(), AVERAGE(E$9:E744), "NA")</f>
        <v>NA</v>
      </c>
      <c r="I744" s="82" t="str">
        <f ca="1">IF(B743&lt;TODAY(), (SUMPRODUCT(A$9:A744,E$9:E744) - G744*SUM(E$9:E744) - H744*SUM(A$9:A744) + (A744-7)*G744*H744)/(SUMPRODUCT(A$9:A744,A$9:A744) - 2*G744*SUM(A$9:A744) + (A744-7)*G744*G744), "NA")</f>
        <v>NA</v>
      </c>
      <c r="J744" s="95" t="str">
        <f t="shared" ca="1" si="34"/>
        <v>NA</v>
      </c>
    </row>
    <row r="745" spans="1:10" x14ac:dyDescent="0.2">
      <c r="A745" s="3">
        <v>744</v>
      </c>
      <c r="B745" s="73">
        <v>44926</v>
      </c>
      <c r="C745" s="42" t="s">
        <v>41</v>
      </c>
      <c r="D745" s="42" t="str">
        <f t="shared" ca="1" si="36"/>
        <v>NA</v>
      </c>
      <c r="E745" s="75" t="str">
        <f t="shared" ca="1" si="35"/>
        <v>NA</v>
      </c>
      <c r="F745" s="42"/>
      <c r="G745" s="72" t="str">
        <f ca="1">IF(B744&lt;TODAY(), AVERAGE(A$9:A745), "NA")</f>
        <v>NA</v>
      </c>
      <c r="H745" s="75" t="str">
        <f ca="1">IF(B744&lt;TODAY(), AVERAGE(E$9:E745), "NA")</f>
        <v>NA</v>
      </c>
      <c r="I745" s="82" t="str">
        <f ca="1">IF(B744&lt;TODAY(), (SUMPRODUCT(A$9:A745,E$9:E745) - G745*SUM(E$9:E745) - H745*SUM(A$9:A745) + (A745-7)*G745*H745)/(SUMPRODUCT(A$9:A745,A$9:A745) - 2*G745*SUM(A$9:A745) + (A745-7)*G745*G745), "NA")</f>
        <v>NA</v>
      </c>
      <c r="J745" s="95" t="str">
        <f t="shared" ca="1" si="34"/>
        <v>NA</v>
      </c>
    </row>
  </sheetData>
  <mergeCells count="1231">
    <mergeCell ref="L10:M10"/>
    <mergeCell ref="V10:W10"/>
    <mergeCell ref="AF10:AG10"/>
    <mergeCell ref="AP10:AQ10"/>
    <mergeCell ref="AZ10:BA10"/>
    <mergeCell ref="L11:M11"/>
    <mergeCell ref="V11:W11"/>
    <mergeCell ref="AF11:AG11"/>
    <mergeCell ref="AP11:AQ11"/>
    <mergeCell ref="AZ11:BA11"/>
    <mergeCell ref="L12:M12"/>
    <mergeCell ref="V12:W12"/>
    <mergeCell ref="AF12:AG12"/>
    <mergeCell ref="AP12:AQ12"/>
    <mergeCell ref="AZ12:BA12"/>
    <mergeCell ref="L6:T6"/>
    <mergeCell ref="V6:AD6"/>
    <mergeCell ref="AF6:AN6"/>
    <mergeCell ref="AP6:AX6"/>
    <mergeCell ref="AZ6:BH6"/>
    <mergeCell ref="L7:N7"/>
    <mergeCell ref="V7:X7"/>
    <mergeCell ref="AF7:AH7"/>
    <mergeCell ref="AP7:AR7"/>
    <mergeCell ref="AZ7:BB7"/>
    <mergeCell ref="L8:M8"/>
    <mergeCell ref="V8:W8"/>
    <mergeCell ref="AF8:AG8"/>
    <mergeCell ref="AP8:AQ8"/>
    <mergeCell ref="AZ8:BA8"/>
    <mergeCell ref="L9:M9"/>
    <mergeCell ref="V9:W9"/>
    <mergeCell ref="AF9:AG9"/>
    <mergeCell ref="AP9:AQ9"/>
    <mergeCell ref="AZ9:BA9"/>
    <mergeCell ref="L28:M28"/>
    <mergeCell ref="V28:W28"/>
    <mergeCell ref="AF28:AG28"/>
    <mergeCell ref="AP28:AQ28"/>
    <mergeCell ref="AZ28:BA28"/>
    <mergeCell ref="L27:M27"/>
    <mergeCell ref="V27:W27"/>
    <mergeCell ref="AF27:AG27"/>
    <mergeCell ref="AP27:AQ27"/>
    <mergeCell ref="AZ27:BA27"/>
    <mergeCell ref="L26:M26"/>
    <mergeCell ref="V26:W26"/>
    <mergeCell ref="AF26:AG26"/>
    <mergeCell ref="AP26:AQ26"/>
    <mergeCell ref="AZ26:BA26"/>
    <mergeCell ref="L25:M25"/>
    <mergeCell ref="V25:W25"/>
    <mergeCell ref="AF25:AG25"/>
    <mergeCell ref="AP25:AQ25"/>
    <mergeCell ref="AZ25:BA25"/>
    <mergeCell ref="L24:M24"/>
    <mergeCell ref="V24:W24"/>
    <mergeCell ref="AF24:AG24"/>
    <mergeCell ref="AP24:AQ24"/>
    <mergeCell ref="AZ24:BA24"/>
    <mergeCell ref="L23:N23"/>
    <mergeCell ref="V23:X23"/>
    <mergeCell ref="AF23:AH23"/>
    <mergeCell ref="AP23:AR23"/>
    <mergeCell ref="AZ23:BB23"/>
    <mergeCell ref="L22:T22"/>
    <mergeCell ref="V22:AD22"/>
    <mergeCell ref="AF22:AN22"/>
    <mergeCell ref="AP22:AX22"/>
    <mergeCell ref="AZ22:BH22"/>
    <mergeCell ref="L36:M36"/>
    <mergeCell ref="V36:W36"/>
    <mergeCell ref="AF36:AG36"/>
    <mergeCell ref="AP36:AQ36"/>
    <mergeCell ref="AZ36:BA36"/>
    <mergeCell ref="L35:M35"/>
    <mergeCell ref="V35:W35"/>
    <mergeCell ref="AF35:AG35"/>
    <mergeCell ref="AP35:AQ35"/>
    <mergeCell ref="AZ35:BA35"/>
    <mergeCell ref="L34:M34"/>
    <mergeCell ref="V34:W34"/>
    <mergeCell ref="AF34:AG34"/>
    <mergeCell ref="AP34:AQ34"/>
    <mergeCell ref="AZ34:BA34"/>
    <mergeCell ref="L33:M33"/>
    <mergeCell ref="V33:W33"/>
    <mergeCell ref="AF33:AG33"/>
    <mergeCell ref="AP33:AQ33"/>
    <mergeCell ref="AZ33:BA33"/>
    <mergeCell ref="L32:M32"/>
    <mergeCell ref="V32:W32"/>
    <mergeCell ref="AF32:AG32"/>
    <mergeCell ref="AP32:AQ32"/>
    <mergeCell ref="AZ32:BA32"/>
    <mergeCell ref="L31:N31"/>
    <mergeCell ref="V31:X31"/>
    <mergeCell ref="AF31:AH31"/>
    <mergeCell ref="AP31:AR31"/>
    <mergeCell ref="AZ31:BB31"/>
    <mergeCell ref="L30:T30"/>
    <mergeCell ref="V30:AD30"/>
    <mergeCell ref="AF30:AN30"/>
    <mergeCell ref="AP30:AX30"/>
    <mergeCell ref="AZ30:BH30"/>
    <mergeCell ref="L44:M44"/>
    <mergeCell ref="V44:W44"/>
    <mergeCell ref="AF44:AG44"/>
    <mergeCell ref="AP44:AQ44"/>
    <mergeCell ref="AZ44:BA44"/>
    <mergeCell ref="L43:M43"/>
    <mergeCell ref="V43:W43"/>
    <mergeCell ref="AF43:AG43"/>
    <mergeCell ref="AP43:AQ43"/>
    <mergeCell ref="AZ43:BA43"/>
    <mergeCell ref="L42:M42"/>
    <mergeCell ref="V42:W42"/>
    <mergeCell ref="AF42:AG42"/>
    <mergeCell ref="AP42:AQ42"/>
    <mergeCell ref="AZ42:BA42"/>
    <mergeCell ref="L41:M41"/>
    <mergeCell ref="V41:W41"/>
    <mergeCell ref="AF41:AG41"/>
    <mergeCell ref="AP41:AQ41"/>
    <mergeCell ref="AZ41:BA41"/>
    <mergeCell ref="L40:M40"/>
    <mergeCell ref="V40:W40"/>
    <mergeCell ref="AF40:AG40"/>
    <mergeCell ref="AP40:AQ40"/>
    <mergeCell ref="AZ40:BA40"/>
    <mergeCell ref="L39:N39"/>
    <mergeCell ref="V39:X39"/>
    <mergeCell ref="AF39:AH39"/>
    <mergeCell ref="AP39:AR39"/>
    <mergeCell ref="AZ39:BB39"/>
    <mergeCell ref="L38:T38"/>
    <mergeCell ref="V38:AD38"/>
    <mergeCell ref="AF38:AN38"/>
    <mergeCell ref="AP38:AX38"/>
    <mergeCell ref="AZ38:BH38"/>
    <mergeCell ref="L52:M52"/>
    <mergeCell ref="V52:W52"/>
    <mergeCell ref="AF52:AG52"/>
    <mergeCell ref="AP52:AQ52"/>
    <mergeCell ref="AZ52:BA52"/>
    <mergeCell ref="L51:M51"/>
    <mergeCell ref="V51:W51"/>
    <mergeCell ref="AF51:AG51"/>
    <mergeCell ref="AP51:AQ51"/>
    <mergeCell ref="AZ51:BA51"/>
    <mergeCell ref="L50:M50"/>
    <mergeCell ref="V50:W50"/>
    <mergeCell ref="AF50:AG50"/>
    <mergeCell ref="AP50:AQ50"/>
    <mergeCell ref="AZ50:BA50"/>
    <mergeCell ref="L49:M49"/>
    <mergeCell ref="V49:W49"/>
    <mergeCell ref="AF49:AG49"/>
    <mergeCell ref="AP49:AQ49"/>
    <mergeCell ref="AZ49:BA49"/>
    <mergeCell ref="L48:M48"/>
    <mergeCell ref="V48:W48"/>
    <mergeCell ref="AF48:AG48"/>
    <mergeCell ref="AP48:AQ48"/>
    <mergeCell ref="AZ48:BA48"/>
    <mergeCell ref="L47:N47"/>
    <mergeCell ref="V47:X47"/>
    <mergeCell ref="AF47:AH47"/>
    <mergeCell ref="AP47:AR47"/>
    <mergeCell ref="AZ47:BB47"/>
    <mergeCell ref="L46:T46"/>
    <mergeCell ref="V46:AD46"/>
    <mergeCell ref="AF46:AN46"/>
    <mergeCell ref="AP46:AX46"/>
    <mergeCell ref="AZ46:BH46"/>
    <mergeCell ref="L60:M60"/>
    <mergeCell ref="V60:W60"/>
    <mergeCell ref="AF60:AG60"/>
    <mergeCell ref="AP60:AQ60"/>
    <mergeCell ref="AZ60:BA60"/>
    <mergeCell ref="L59:M59"/>
    <mergeCell ref="V59:W59"/>
    <mergeCell ref="AF59:AG59"/>
    <mergeCell ref="AP59:AQ59"/>
    <mergeCell ref="AZ59:BA59"/>
    <mergeCell ref="L58:M58"/>
    <mergeCell ref="V58:W58"/>
    <mergeCell ref="AF58:AG58"/>
    <mergeCell ref="AP58:AQ58"/>
    <mergeCell ref="AZ58:BA58"/>
    <mergeCell ref="L57:M57"/>
    <mergeCell ref="V57:W57"/>
    <mergeCell ref="AF57:AG57"/>
    <mergeCell ref="AP57:AQ57"/>
    <mergeCell ref="AZ57:BA57"/>
    <mergeCell ref="L56:M56"/>
    <mergeCell ref="V56:W56"/>
    <mergeCell ref="AF56:AG56"/>
    <mergeCell ref="AP56:AQ56"/>
    <mergeCell ref="AZ56:BA56"/>
    <mergeCell ref="L55:N55"/>
    <mergeCell ref="V55:X55"/>
    <mergeCell ref="AF55:AH55"/>
    <mergeCell ref="AP55:AR55"/>
    <mergeCell ref="AZ55:BB55"/>
    <mergeCell ref="L54:T54"/>
    <mergeCell ref="V54:AD54"/>
    <mergeCell ref="AF54:AN54"/>
    <mergeCell ref="AP54:AX54"/>
    <mergeCell ref="AZ54:BH54"/>
    <mergeCell ref="L68:M68"/>
    <mergeCell ref="V68:W68"/>
    <mergeCell ref="AF68:AG68"/>
    <mergeCell ref="AP68:AQ68"/>
    <mergeCell ref="AZ68:BA68"/>
    <mergeCell ref="L67:M67"/>
    <mergeCell ref="V67:W67"/>
    <mergeCell ref="AF67:AG67"/>
    <mergeCell ref="AP67:AQ67"/>
    <mergeCell ref="AZ67:BA67"/>
    <mergeCell ref="L66:M66"/>
    <mergeCell ref="V66:W66"/>
    <mergeCell ref="AF66:AG66"/>
    <mergeCell ref="AP66:AQ66"/>
    <mergeCell ref="AZ66:BA66"/>
    <mergeCell ref="L65:M65"/>
    <mergeCell ref="V65:W65"/>
    <mergeCell ref="AF65:AG65"/>
    <mergeCell ref="AP65:AQ65"/>
    <mergeCell ref="AZ65:BA65"/>
    <mergeCell ref="L64:M64"/>
    <mergeCell ref="V64:W64"/>
    <mergeCell ref="AF64:AG64"/>
    <mergeCell ref="AP64:AQ64"/>
    <mergeCell ref="AZ64:BA64"/>
    <mergeCell ref="L63:N63"/>
    <mergeCell ref="V63:X63"/>
    <mergeCell ref="AF63:AH63"/>
    <mergeCell ref="AP63:AR63"/>
    <mergeCell ref="AZ63:BB63"/>
    <mergeCell ref="L62:T62"/>
    <mergeCell ref="V62:AD62"/>
    <mergeCell ref="AF62:AN62"/>
    <mergeCell ref="AP62:AX62"/>
    <mergeCell ref="AZ62:BH62"/>
    <mergeCell ref="L76:M76"/>
    <mergeCell ref="V76:W76"/>
    <mergeCell ref="AF76:AG76"/>
    <mergeCell ref="AP76:AQ76"/>
    <mergeCell ref="AZ76:BA76"/>
    <mergeCell ref="L75:M75"/>
    <mergeCell ref="V75:W75"/>
    <mergeCell ref="AF75:AG75"/>
    <mergeCell ref="AP75:AQ75"/>
    <mergeCell ref="AZ75:BA75"/>
    <mergeCell ref="L74:M74"/>
    <mergeCell ref="V74:W74"/>
    <mergeCell ref="AF74:AG74"/>
    <mergeCell ref="AP74:AQ74"/>
    <mergeCell ref="AZ74:BA74"/>
    <mergeCell ref="L73:M73"/>
    <mergeCell ref="V73:W73"/>
    <mergeCell ref="AF73:AG73"/>
    <mergeCell ref="AP73:AQ73"/>
    <mergeCell ref="AZ73:BA73"/>
    <mergeCell ref="L72:M72"/>
    <mergeCell ref="V72:W72"/>
    <mergeCell ref="AF72:AG72"/>
    <mergeCell ref="AP72:AQ72"/>
    <mergeCell ref="AZ72:BA72"/>
    <mergeCell ref="L71:N71"/>
    <mergeCell ref="V71:X71"/>
    <mergeCell ref="AF71:AH71"/>
    <mergeCell ref="AP71:AR71"/>
    <mergeCell ref="AZ71:BB71"/>
    <mergeCell ref="L70:T70"/>
    <mergeCell ref="V70:AD70"/>
    <mergeCell ref="AF70:AN70"/>
    <mergeCell ref="AP70:AX70"/>
    <mergeCell ref="AZ70:BH70"/>
    <mergeCell ref="L84:M84"/>
    <mergeCell ref="V84:W84"/>
    <mergeCell ref="AF84:AG84"/>
    <mergeCell ref="AP84:AQ84"/>
    <mergeCell ref="AZ84:BA84"/>
    <mergeCell ref="L83:M83"/>
    <mergeCell ref="V83:W83"/>
    <mergeCell ref="AF83:AG83"/>
    <mergeCell ref="AP83:AQ83"/>
    <mergeCell ref="AZ83:BA83"/>
    <mergeCell ref="L82:M82"/>
    <mergeCell ref="V82:W82"/>
    <mergeCell ref="AF82:AG82"/>
    <mergeCell ref="AP82:AQ82"/>
    <mergeCell ref="AZ82:BA82"/>
    <mergeCell ref="L81:M81"/>
    <mergeCell ref="V81:W81"/>
    <mergeCell ref="AF81:AG81"/>
    <mergeCell ref="AP81:AQ81"/>
    <mergeCell ref="AZ81:BA81"/>
    <mergeCell ref="L80:M80"/>
    <mergeCell ref="V80:W80"/>
    <mergeCell ref="AF80:AG80"/>
    <mergeCell ref="AP80:AQ80"/>
    <mergeCell ref="AZ80:BA80"/>
    <mergeCell ref="L79:N79"/>
    <mergeCell ref="V79:X79"/>
    <mergeCell ref="AF79:AH79"/>
    <mergeCell ref="AP79:AR79"/>
    <mergeCell ref="AZ79:BB79"/>
    <mergeCell ref="L78:T78"/>
    <mergeCell ref="V78:AD78"/>
    <mergeCell ref="AF78:AN78"/>
    <mergeCell ref="AP78:AX78"/>
    <mergeCell ref="AZ78:BH78"/>
    <mergeCell ref="L92:M92"/>
    <mergeCell ref="V92:W92"/>
    <mergeCell ref="AF92:AG92"/>
    <mergeCell ref="AP92:AQ92"/>
    <mergeCell ref="AZ92:BA92"/>
    <mergeCell ref="L91:M91"/>
    <mergeCell ref="V91:W91"/>
    <mergeCell ref="AF91:AG91"/>
    <mergeCell ref="AP91:AQ91"/>
    <mergeCell ref="AZ91:BA91"/>
    <mergeCell ref="L90:M90"/>
    <mergeCell ref="V90:W90"/>
    <mergeCell ref="AF90:AG90"/>
    <mergeCell ref="AP90:AQ90"/>
    <mergeCell ref="AZ90:BA90"/>
    <mergeCell ref="L89:M89"/>
    <mergeCell ref="V89:W89"/>
    <mergeCell ref="AF89:AG89"/>
    <mergeCell ref="AP89:AQ89"/>
    <mergeCell ref="AZ89:BA89"/>
    <mergeCell ref="L88:M88"/>
    <mergeCell ref="V88:W88"/>
    <mergeCell ref="AF88:AG88"/>
    <mergeCell ref="AP88:AQ88"/>
    <mergeCell ref="AZ88:BA88"/>
    <mergeCell ref="L87:N87"/>
    <mergeCell ref="V87:X87"/>
    <mergeCell ref="AF87:AH87"/>
    <mergeCell ref="AP87:AR87"/>
    <mergeCell ref="AZ87:BB87"/>
    <mergeCell ref="L86:T86"/>
    <mergeCell ref="V86:AD86"/>
    <mergeCell ref="AF86:AN86"/>
    <mergeCell ref="AP86:AX86"/>
    <mergeCell ref="AZ86:BH86"/>
    <mergeCell ref="L100:M100"/>
    <mergeCell ref="V100:W100"/>
    <mergeCell ref="AF100:AG100"/>
    <mergeCell ref="AP100:AQ100"/>
    <mergeCell ref="AZ100:BA100"/>
    <mergeCell ref="L99:M99"/>
    <mergeCell ref="V99:W99"/>
    <mergeCell ref="AF99:AG99"/>
    <mergeCell ref="AP99:AQ99"/>
    <mergeCell ref="AZ99:BA99"/>
    <mergeCell ref="L98:M98"/>
    <mergeCell ref="V98:W98"/>
    <mergeCell ref="AF98:AG98"/>
    <mergeCell ref="AP98:AQ98"/>
    <mergeCell ref="AZ98:BA98"/>
    <mergeCell ref="L97:M97"/>
    <mergeCell ref="V97:W97"/>
    <mergeCell ref="AF97:AG97"/>
    <mergeCell ref="AP97:AQ97"/>
    <mergeCell ref="AZ97:BA97"/>
    <mergeCell ref="L96:M96"/>
    <mergeCell ref="V96:W96"/>
    <mergeCell ref="AF96:AG96"/>
    <mergeCell ref="AP96:AQ96"/>
    <mergeCell ref="AZ96:BA96"/>
    <mergeCell ref="L95:N95"/>
    <mergeCell ref="V95:X95"/>
    <mergeCell ref="AF95:AH95"/>
    <mergeCell ref="AP95:AR95"/>
    <mergeCell ref="AZ95:BB95"/>
    <mergeCell ref="L94:T94"/>
    <mergeCell ref="V94:AD94"/>
    <mergeCell ref="AF94:AN94"/>
    <mergeCell ref="AP94:AX94"/>
    <mergeCell ref="AZ94:BH94"/>
    <mergeCell ref="L108:M108"/>
    <mergeCell ref="V108:W108"/>
    <mergeCell ref="AF108:AG108"/>
    <mergeCell ref="AP108:AQ108"/>
    <mergeCell ref="AZ108:BA108"/>
    <mergeCell ref="L107:M107"/>
    <mergeCell ref="V107:W107"/>
    <mergeCell ref="AF107:AG107"/>
    <mergeCell ref="AP107:AQ107"/>
    <mergeCell ref="AZ107:BA107"/>
    <mergeCell ref="L106:M106"/>
    <mergeCell ref="V106:W106"/>
    <mergeCell ref="AF106:AG106"/>
    <mergeCell ref="AP106:AQ106"/>
    <mergeCell ref="AZ106:BA106"/>
    <mergeCell ref="L105:M105"/>
    <mergeCell ref="V105:W105"/>
    <mergeCell ref="AF105:AG105"/>
    <mergeCell ref="AP105:AQ105"/>
    <mergeCell ref="AZ105:BA105"/>
    <mergeCell ref="L104:M104"/>
    <mergeCell ref="V104:W104"/>
    <mergeCell ref="AF104:AG104"/>
    <mergeCell ref="AP104:AQ104"/>
    <mergeCell ref="AZ104:BA104"/>
    <mergeCell ref="L103:N103"/>
    <mergeCell ref="V103:X103"/>
    <mergeCell ref="AF103:AH103"/>
    <mergeCell ref="AP103:AR103"/>
    <mergeCell ref="AZ103:BB103"/>
    <mergeCell ref="L102:T102"/>
    <mergeCell ref="V102:AD102"/>
    <mergeCell ref="AF102:AN102"/>
    <mergeCell ref="AP102:AX102"/>
    <mergeCell ref="AZ102:BH102"/>
    <mergeCell ref="L116:M116"/>
    <mergeCell ref="V116:W116"/>
    <mergeCell ref="AF116:AG116"/>
    <mergeCell ref="AP116:AQ116"/>
    <mergeCell ref="AZ116:BA116"/>
    <mergeCell ref="L115:M115"/>
    <mergeCell ref="V115:W115"/>
    <mergeCell ref="AF115:AG115"/>
    <mergeCell ref="AP115:AQ115"/>
    <mergeCell ref="AZ115:BA115"/>
    <mergeCell ref="L114:M114"/>
    <mergeCell ref="V114:W114"/>
    <mergeCell ref="AF114:AG114"/>
    <mergeCell ref="AP114:AQ114"/>
    <mergeCell ref="AZ114:BA114"/>
    <mergeCell ref="L113:M113"/>
    <mergeCell ref="V113:W113"/>
    <mergeCell ref="AF113:AG113"/>
    <mergeCell ref="AP113:AQ113"/>
    <mergeCell ref="AZ113:BA113"/>
    <mergeCell ref="L112:M112"/>
    <mergeCell ref="V112:W112"/>
    <mergeCell ref="AF112:AG112"/>
    <mergeCell ref="AP112:AQ112"/>
    <mergeCell ref="AZ112:BA112"/>
    <mergeCell ref="L111:N111"/>
    <mergeCell ref="V111:X111"/>
    <mergeCell ref="AF111:AH111"/>
    <mergeCell ref="AP111:AR111"/>
    <mergeCell ref="AZ111:BB111"/>
    <mergeCell ref="L110:T110"/>
    <mergeCell ref="V110:AD110"/>
    <mergeCell ref="AF110:AN110"/>
    <mergeCell ref="AP110:AX110"/>
    <mergeCell ref="AZ110:BH110"/>
    <mergeCell ref="L124:M124"/>
    <mergeCell ref="V124:W124"/>
    <mergeCell ref="AF124:AG124"/>
    <mergeCell ref="AP124:AQ124"/>
    <mergeCell ref="AZ124:BA124"/>
    <mergeCell ref="L123:M123"/>
    <mergeCell ref="V123:W123"/>
    <mergeCell ref="AF123:AG123"/>
    <mergeCell ref="AP123:AQ123"/>
    <mergeCell ref="AZ123:BA123"/>
    <mergeCell ref="L122:M122"/>
    <mergeCell ref="V122:W122"/>
    <mergeCell ref="AF122:AG122"/>
    <mergeCell ref="AP122:AQ122"/>
    <mergeCell ref="AZ122:BA122"/>
    <mergeCell ref="L121:M121"/>
    <mergeCell ref="V121:W121"/>
    <mergeCell ref="AF121:AG121"/>
    <mergeCell ref="AP121:AQ121"/>
    <mergeCell ref="AZ121:BA121"/>
    <mergeCell ref="L120:M120"/>
    <mergeCell ref="V120:W120"/>
    <mergeCell ref="AF120:AG120"/>
    <mergeCell ref="AP120:AQ120"/>
    <mergeCell ref="AZ120:BA120"/>
    <mergeCell ref="L119:N119"/>
    <mergeCell ref="V119:X119"/>
    <mergeCell ref="AF119:AH119"/>
    <mergeCell ref="AP119:AR119"/>
    <mergeCell ref="AZ119:BB119"/>
    <mergeCell ref="L118:T118"/>
    <mergeCell ref="V118:AD118"/>
    <mergeCell ref="AF118:AN118"/>
    <mergeCell ref="AP118:AX118"/>
    <mergeCell ref="AZ118:BH118"/>
    <mergeCell ref="L132:M132"/>
    <mergeCell ref="V132:W132"/>
    <mergeCell ref="AF132:AG132"/>
    <mergeCell ref="AP132:AQ132"/>
    <mergeCell ref="AZ132:BA132"/>
    <mergeCell ref="L131:M131"/>
    <mergeCell ref="V131:W131"/>
    <mergeCell ref="AF131:AG131"/>
    <mergeCell ref="AP131:AQ131"/>
    <mergeCell ref="AZ131:BA131"/>
    <mergeCell ref="L130:M130"/>
    <mergeCell ref="V130:W130"/>
    <mergeCell ref="AF130:AG130"/>
    <mergeCell ref="AP130:AQ130"/>
    <mergeCell ref="AZ130:BA130"/>
    <mergeCell ref="L129:M129"/>
    <mergeCell ref="V129:W129"/>
    <mergeCell ref="AF129:AG129"/>
    <mergeCell ref="AP129:AQ129"/>
    <mergeCell ref="AZ129:BA129"/>
    <mergeCell ref="L128:M128"/>
    <mergeCell ref="V128:W128"/>
    <mergeCell ref="AF128:AG128"/>
    <mergeCell ref="AP128:AQ128"/>
    <mergeCell ref="AZ128:BA128"/>
    <mergeCell ref="L127:N127"/>
    <mergeCell ref="V127:X127"/>
    <mergeCell ref="AF127:AH127"/>
    <mergeCell ref="AP127:AR127"/>
    <mergeCell ref="AZ127:BB127"/>
    <mergeCell ref="L126:T126"/>
    <mergeCell ref="V126:AD126"/>
    <mergeCell ref="AF126:AN126"/>
    <mergeCell ref="AP126:AX126"/>
    <mergeCell ref="AZ126:BH126"/>
    <mergeCell ref="L140:M140"/>
    <mergeCell ref="V140:W140"/>
    <mergeCell ref="AF140:AG140"/>
    <mergeCell ref="AP140:AQ140"/>
    <mergeCell ref="AZ140:BA140"/>
    <mergeCell ref="L139:M139"/>
    <mergeCell ref="V139:W139"/>
    <mergeCell ref="AF139:AG139"/>
    <mergeCell ref="AP139:AQ139"/>
    <mergeCell ref="AZ139:BA139"/>
    <mergeCell ref="L138:M138"/>
    <mergeCell ref="V138:W138"/>
    <mergeCell ref="AF138:AG138"/>
    <mergeCell ref="AP138:AQ138"/>
    <mergeCell ref="AZ138:BA138"/>
    <mergeCell ref="L137:M137"/>
    <mergeCell ref="V137:W137"/>
    <mergeCell ref="AF137:AG137"/>
    <mergeCell ref="AP137:AQ137"/>
    <mergeCell ref="AZ137:BA137"/>
    <mergeCell ref="L136:M136"/>
    <mergeCell ref="V136:W136"/>
    <mergeCell ref="AF136:AG136"/>
    <mergeCell ref="AP136:AQ136"/>
    <mergeCell ref="AZ136:BA136"/>
    <mergeCell ref="L135:N135"/>
    <mergeCell ref="V135:X135"/>
    <mergeCell ref="AF135:AH135"/>
    <mergeCell ref="AP135:AR135"/>
    <mergeCell ref="AZ135:BB135"/>
    <mergeCell ref="L134:T134"/>
    <mergeCell ref="V134:AD134"/>
    <mergeCell ref="AF134:AN134"/>
    <mergeCell ref="AP134:AX134"/>
    <mergeCell ref="AZ134:BH134"/>
    <mergeCell ref="L148:M148"/>
    <mergeCell ref="V148:W148"/>
    <mergeCell ref="AF148:AG148"/>
    <mergeCell ref="AP148:AQ148"/>
    <mergeCell ref="AZ148:BA148"/>
    <mergeCell ref="L147:M147"/>
    <mergeCell ref="V147:W147"/>
    <mergeCell ref="AF147:AG147"/>
    <mergeCell ref="AP147:AQ147"/>
    <mergeCell ref="AZ147:BA147"/>
    <mergeCell ref="L146:M146"/>
    <mergeCell ref="V146:W146"/>
    <mergeCell ref="AF146:AG146"/>
    <mergeCell ref="AP146:AQ146"/>
    <mergeCell ref="AZ146:BA146"/>
    <mergeCell ref="L145:M145"/>
    <mergeCell ref="V145:W145"/>
    <mergeCell ref="AF145:AG145"/>
    <mergeCell ref="AP145:AQ145"/>
    <mergeCell ref="AZ145:BA145"/>
    <mergeCell ref="L144:M144"/>
    <mergeCell ref="V144:W144"/>
    <mergeCell ref="AF144:AG144"/>
    <mergeCell ref="AP144:AQ144"/>
    <mergeCell ref="AZ144:BA144"/>
    <mergeCell ref="L143:N143"/>
    <mergeCell ref="V143:X143"/>
    <mergeCell ref="AF143:AH143"/>
    <mergeCell ref="AP143:AR143"/>
    <mergeCell ref="AZ143:BB143"/>
    <mergeCell ref="L142:T142"/>
    <mergeCell ref="V142:AD142"/>
    <mergeCell ref="AF142:AN142"/>
    <mergeCell ref="AP142:AX142"/>
    <mergeCell ref="AZ142:BH142"/>
    <mergeCell ref="L156:M156"/>
    <mergeCell ref="V156:W156"/>
    <mergeCell ref="AF156:AG156"/>
    <mergeCell ref="AP156:AQ156"/>
    <mergeCell ref="AZ156:BA156"/>
    <mergeCell ref="L155:M155"/>
    <mergeCell ref="V155:W155"/>
    <mergeCell ref="AF155:AG155"/>
    <mergeCell ref="AP155:AQ155"/>
    <mergeCell ref="AZ155:BA155"/>
    <mergeCell ref="L154:M154"/>
    <mergeCell ref="V154:W154"/>
    <mergeCell ref="AF154:AG154"/>
    <mergeCell ref="AP154:AQ154"/>
    <mergeCell ref="AZ154:BA154"/>
    <mergeCell ref="L153:M153"/>
    <mergeCell ref="V153:W153"/>
    <mergeCell ref="AF153:AG153"/>
    <mergeCell ref="AP153:AQ153"/>
    <mergeCell ref="AZ153:BA153"/>
    <mergeCell ref="L152:M152"/>
    <mergeCell ref="V152:W152"/>
    <mergeCell ref="AF152:AG152"/>
    <mergeCell ref="AP152:AQ152"/>
    <mergeCell ref="AZ152:BA152"/>
    <mergeCell ref="L151:N151"/>
    <mergeCell ref="V151:X151"/>
    <mergeCell ref="AF151:AH151"/>
    <mergeCell ref="AP151:AR151"/>
    <mergeCell ref="AZ151:BB151"/>
    <mergeCell ref="L150:T150"/>
    <mergeCell ref="V150:AD150"/>
    <mergeCell ref="AF150:AN150"/>
    <mergeCell ref="AP150:AX150"/>
    <mergeCell ref="AZ150:BH150"/>
    <mergeCell ref="L164:M164"/>
    <mergeCell ref="V164:W164"/>
    <mergeCell ref="AF164:AG164"/>
    <mergeCell ref="AP164:AQ164"/>
    <mergeCell ref="AZ164:BA164"/>
    <mergeCell ref="L163:M163"/>
    <mergeCell ref="V163:W163"/>
    <mergeCell ref="AF163:AG163"/>
    <mergeCell ref="AP163:AQ163"/>
    <mergeCell ref="AZ163:BA163"/>
    <mergeCell ref="L162:M162"/>
    <mergeCell ref="V162:W162"/>
    <mergeCell ref="AF162:AG162"/>
    <mergeCell ref="AP162:AQ162"/>
    <mergeCell ref="AZ162:BA162"/>
    <mergeCell ref="L161:M161"/>
    <mergeCell ref="V161:W161"/>
    <mergeCell ref="AF161:AG161"/>
    <mergeCell ref="AP161:AQ161"/>
    <mergeCell ref="AZ161:BA161"/>
    <mergeCell ref="L160:M160"/>
    <mergeCell ref="V160:W160"/>
    <mergeCell ref="AF160:AG160"/>
    <mergeCell ref="AP160:AQ160"/>
    <mergeCell ref="AZ160:BA160"/>
    <mergeCell ref="L159:N159"/>
    <mergeCell ref="V159:X159"/>
    <mergeCell ref="AF159:AH159"/>
    <mergeCell ref="AP159:AR159"/>
    <mergeCell ref="AZ159:BB159"/>
    <mergeCell ref="L158:T158"/>
    <mergeCell ref="V158:AD158"/>
    <mergeCell ref="AF158:AN158"/>
    <mergeCell ref="AP158:AX158"/>
    <mergeCell ref="AZ158:BH158"/>
    <mergeCell ref="L172:M172"/>
    <mergeCell ref="V172:W172"/>
    <mergeCell ref="AF172:AG172"/>
    <mergeCell ref="AP172:AQ172"/>
    <mergeCell ref="AZ172:BA172"/>
    <mergeCell ref="L171:M171"/>
    <mergeCell ref="V171:W171"/>
    <mergeCell ref="AF171:AG171"/>
    <mergeCell ref="AP171:AQ171"/>
    <mergeCell ref="AZ171:BA171"/>
    <mergeCell ref="L170:M170"/>
    <mergeCell ref="V170:W170"/>
    <mergeCell ref="AF170:AG170"/>
    <mergeCell ref="AP170:AQ170"/>
    <mergeCell ref="AZ170:BA170"/>
    <mergeCell ref="L169:M169"/>
    <mergeCell ref="V169:W169"/>
    <mergeCell ref="AF169:AG169"/>
    <mergeCell ref="AP169:AQ169"/>
    <mergeCell ref="AZ169:BA169"/>
    <mergeCell ref="L168:M168"/>
    <mergeCell ref="V168:W168"/>
    <mergeCell ref="AF168:AG168"/>
    <mergeCell ref="AP168:AQ168"/>
    <mergeCell ref="AZ168:BA168"/>
    <mergeCell ref="L167:N167"/>
    <mergeCell ref="V167:X167"/>
    <mergeCell ref="AF167:AH167"/>
    <mergeCell ref="AP167:AR167"/>
    <mergeCell ref="AZ167:BB167"/>
    <mergeCell ref="L166:T166"/>
    <mergeCell ref="V166:AD166"/>
    <mergeCell ref="AF166:AN166"/>
    <mergeCell ref="AP166:AX166"/>
    <mergeCell ref="AZ166:BH166"/>
    <mergeCell ref="L180:M180"/>
    <mergeCell ref="V180:W180"/>
    <mergeCell ref="AF180:AG180"/>
    <mergeCell ref="AP180:AQ180"/>
    <mergeCell ref="AZ180:BA180"/>
    <mergeCell ref="L179:M179"/>
    <mergeCell ref="V179:W179"/>
    <mergeCell ref="AF179:AG179"/>
    <mergeCell ref="AP179:AQ179"/>
    <mergeCell ref="AZ179:BA179"/>
    <mergeCell ref="L178:M178"/>
    <mergeCell ref="V178:W178"/>
    <mergeCell ref="AF178:AG178"/>
    <mergeCell ref="AP178:AQ178"/>
    <mergeCell ref="AZ178:BA178"/>
    <mergeCell ref="L177:M177"/>
    <mergeCell ref="V177:W177"/>
    <mergeCell ref="AF177:AG177"/>
    <mergeCell ref="AP177:AQ177"/>
    <mergeCell ref="AZ177:BA177"/>
    <mergeCell ref="L176:M176"/>
    <mergeCell ref="V176:W176"/>
    <mergeCell ref="AF176:AG176"/>
    <mergeCell ref="AP176:AQ176"/>
    <mergeCell ref="AZ176:BA176"/>
    <mergeCell ref="L175:N175"/>
    <mergeCell ref="V175:X175"/>
    <mergeCell ref="AF175:AH175"/>
    <mergeCell ref="AP175:AR175"/>
    <mergeCell ref="AZ175:BB175"/>
    <mergeCell ref="L174:T174"/>
    <mergeCell ref="V174:AD174"/>
    <mergeCell ref="AF174:AN174"/>
    <mergeCell ref="AP174:AX174"/>
    <mergeCell ref="AZ174:BH174"/>
    <mergeCell ref="L188:M188"/>
    <mergeCell ref="V188:W188"/>
    <mergeCell ref="AF188:AG188"/>
    <mergeCell ref="AP188:AQ188"/>
    <mergeCell ref="AZ188:BA188"/>
    <mergeCell ref="L187:M187"/>
    <mergeCell ref="V187:W187"/>
    <mergeCell ref="AF187:AG187"/>
    <mergeCell ref="AP187:AQ187"/>
    <mergeCell ref="AZ187:BA187"/>
    <mergeCell ref="L186:M186"/>
    <mergeCell ref="V186:W186"/>
    <mergeCell ref="AF186:AG186"/>
    <mergeCell ref="AP186:AQ186"/>
    <mergeCell ref="AZ186:BA186"/>
    <mergeCell ref="L185:M185"/>
    <mergeCell ref="V185:W185"/>
    <mergeCell ref="AF185:AG185"/>
    <mergeCell ref="AP185:AQ185"/>
    <mergeCell ref="AZ185:BA185"/>
    <mergeCell ref="L184:M184"/>
    <mergeCell ref="V184:W184"/>
    <mergeCell ref="AF184:AG184"/>
    <mergeCell ref="AP184:AQ184"/>
    <mergeCell ref="AZ184:BA184"/>
    <mergeCell ref="L183:N183"/>
    <mergeCell ref="V183:X183"/>
    <mergeCell ref="AF183:AH183"/>
    <mergeCell ref="AP183:AR183"/>
    <mergeCell ref="AZ183:BB183"/>
    <mergeCell ref="L182:T182"/>
    <mergeCell ref="V182:AD182"/>
    <mergeCell ref="AF182:AN182"/>
    <mergeCell ref="AP182:AX182"/>
    <mergeCell ref="AZ182:BH182"/>
    <mergeCell ref="L196:M196"/>
    <mergeCell ref="V196:W196"/>
    <mergeCell ref="AF196:AG196"/>
    <mergeCell ref="AP196:AQ196"/>
    <mergeCell ref="AZ196:BA196"/>
    <mergeCell ref="L195:M195"/>
    <mergeCell ref="V195:W195"/>
    <mergeCell ref="AF195:AG195"/>
    <mergeCell ref="AP195:AQ195"/>
    <mergeCell ref="AZ195:BA195"/>
    <mergeCell ref="L194:M194"/>
    <mergeCell ref="V194:W194"/>
    <mergeCell ref="AF194:AG194"/>
    <mergeCell ref="AP194:AQ194"/>
    <mergeCell ref="AZ194:BA194"/>
    <mergeCell ref="L193:M193"/>
    <mergeCell ref="V193:W193"/>
    <mergeCell ref="AF193:AG193"/>
    <mergeCell ref="AP193:AQ193"/>
    <mergeCell ref="AZ193:BA193"/>
    <mergeCell ref="L192:M192"/>
    <mergeCell ref="V192:W192"/>
    <mergeCell ref="AF192:AG192"/>
    <mergeCell ref="AP192:AQ192"/>
    <mergeCell ref="AZ192:BA192"/>
    <mergeCell ref="L191:N191"/>
    <mergeCell ref="V191:X191"/>
    <mergeCell ref="AF191:AH191"/>
    <mergeCell ref="AP191:AR191"/>
    <mergeCell ref="AZ191:BB191"/>
    <mergeCell ref="L190:T190"/>
    <mergeCell ref="V190:AD190"/>
    <mergeCell ref="AF190:AN190"/>
    <mergeCell ref="AP190:AX190"/>
    <mergeCell ref="AZ190:BH190"/>
    <mergeCell ref="L204:M204"/>
    <mergeCell ref="V204:W204"/>
    <mergeCell ref="AF204:AG204"/>
    <mergeCell ref="AP204:AQ204"/>
    <mergeCell ref="AZ204:BA204"/>
    <mergeCell ref="L203:M203"/>
    <mergeCell ref="V203:W203"/>
    <mergeCell ref="AF203:AG203"/>
    <mergeCell ref="AP203:AQ203"/>
    <mergeCell ref="AZ203:BA203"/>
    <mergeCell ref="L202:M202"/>
    <mergeCell ref="V202:W202"/>
    <mergeCell ref="AF202:AG202"/>
    <mergeCell ref="AP202:AQ202"/>
    <mergeCell ref="AZ202:BA202"/>
    <mergeCell ref="L201:M201"/>
    <mergeCell ref="V201:W201"/>
    <mergeCell ref="AF201:AG201"/>
    <mergeCell ref="AP201:AQ201"/>
    <mergeCell ref="AZ201:BA201"/>
    <mergeCell ref="L200:M200"/>
    <mergeCell ref="V200:W200"/>
    <mergeCell ref="AF200:AG200"/>
    <mergeCell ref="AP200:AQ200"/>
    <mergeCell ref="AZ200:BA200"/>
    <mergeCell ref="L199:N199"/>
    <mergeCell ref="V199:X199"/>
    <mergeCell ref="AF199:AH199"/>
    <mergeCell ref="AP199:AR199"/>
    <mergeCell ref="AZ199:BB199"/>
    <mergeCell ref="L198:T198"/>
    <mergeCell ref="V198:AD198"/>
    <mergeCell ref="AF198:AN198"/>
    <mergeCell ref="AP198:AX198"/>
    <mergeCell ref="AZ198:BH198"/>
    <mergeCell ref="L212:M212"/>
    <mergeCell ref="V212:W212"/>
    <mergeCell ref="AF212:AG212"/>
    <mergeCell ref="AP212:AQ212"/>
    <mergeCell ref="AZ212:BA212"/>
    <mergeCell ref="L211:M211"/>
    <mergeCell ref="V211:W211"/>
    <mergeCell ref="AF211:AG211"/>
    <mergeCell ref="AP211:AQ211"/>
    <mergeCell ref="AZ211:BA211"/>
    <mergeCell ref="L210:M210"/>
    <mergeCell ref="V210:W210"/>
    <mergeCell ref="AF210:AG210"/>
    <mergeCell ref="AP210:AQ210"/>
    <mergeCell ref="AZ210:BA210"/>
    <mergeCell ref="L209:M209"/>
    <mergeCell ref="V209:W209"/>
    <mergeCell ref="AF209:AG209"/>
    <mergeCell ref="AP209:AQ209"/>
    <mergeCell ref="AZ209:BA209"/>
    <mergeCell ref="L208:M208"/>
    <mergeCell ref="V208:W208"/>
    <mergeCell ref="AF208:AG208"/>
    <mergeCell ref="AP208:AQ208"/>
    <mergeCell ref="AZ208:BA208"/>
    <mergeCell ref="L207:N207"/>
    <mergeCell ref="V207:X207"/>
    <mergeCell ref="AF207:AH207"/>
    <mergeCell ref="AP207:AR207"/>
    <mergeCell ref="AZ207:BB207"/>
    <mergeCell ref="L206:T206"/>
    <mergeCell ref="V206:AD206"/>
    <mergeCell ref="AF206:AN206"/>
    <mergeCell ref="AP206:AX206"/>
    <mergeCell ref="AZ206:BH206"/>
    <mergeCell ref="L220:M220"/>
    <mergeCell ref="V220:W220"/>
    <mergeCell ref="AF220:AG220"/>
    <mergeCell ref="AP220:AQ220"/>
    <mergeCell ref="AZ220:BA220"/>
    <mergeCell ref="L219:M219"/>
    <mergeCell ref="V219:W219"/>
    <mergeCell ref="AF219:AG219"/>
    <mergeCell ref="AP219:AQ219"/>
    <mergeCell ref="AZ219:BA219"/>
    <mergeCell ref="L218:M218"/>
    <mergeCell ref="V218:W218"/>
    <mergeCell ref="AF218:AG218"/>
    <mergeCell ref="AP218:AQ218"/>
    <mergeCell ref="AZ218:BA218"/>
    <mergeCell ref="L217:M217"/>
    <mergeCell ref="V217:W217"/>
    <mergeCell ref="AF217:AG217"/>
    <mergeCell ref="AP217:AQ217"/>
    <mergeCell ref="AZ217:BA217"/>
    <mergeCell ref="L216:M216"/>
    <mergeCell ref="V216:W216"/>
    <mergeCell ref="AF216:AG216"/>
    <mergeCell ref="AP216:AQ216"/>
    <mergeCell ref="AZ216:BA216"/>
    <mergeCell ref="L215:N215"/>
    <mergeCell ref="V215:X215"/>
    <mergeCell ref="AF215:AH215"/>
    <mergeCell ref="AP215:AR215"/>
    <mergeCell ref="AZ215:BB215"/>
    <mergeCell ref="L214:T214"/>
    <mergeCell ref="V214:AD214"/>
    <mergeCell ref="AF214:AN214"/>
    <mergeCell ref="AP214:AX214"/>
    <mergeCell ref="AZ214:BH214"/>
    <mergeCell ref="L228:M228"/>
    <mergeCell ref="V228:W228"/>
    <mergeCell ref="AF228:AG228"/>
    <mergeCell ref="AP228:AQ228"/>
    <mergeCell ref="AZ228:BA228"/>
    <mergeCell ref="L227:M227"/>
    <mergeCell ref="V227:W227"/>
    <mergeCell ref="AF227:AG227"/>
    <mergeCell ref="AP227:AQ227"/>
    <mergeCell ref="AZ227:BA227"/>
    <mergeCell ref="L226:M226"/>
    <mergeCell ref="V226:W226"/>
    <mergeCell ref="AF226:AG226"/>
    <mergeCell ref="AP226:AQ226"/>
    <mergeCell ref="AZ226:BA226"/>
    <mergeCell ref="L225:M225"/>
    <mergeCell ref="V225:W225"/>
    <mergeCell ref="AF225:AG225"/>
    <mergeCell ref="AP225:AQ225"/>
    <mergeCell ref="AZ225:BA225"/>
    <mergeCell ref="L224:M224"/>
    <mergeCell ref="V224:W224"/>
    <mergeCell ref="AF224:AG224"/>
    <mergeCell ref="AP224:AQ224"/>
    <mergeCell ref="AZ224:BA224"/>
    <mergeCell ref="L223:N223"/>
    <mergeCell ref="V223:X223"/>
    <mergeCell ref="AF223:AH223"/>
    <mergeCell ref="AP223:AR223"/>
    <mergeCell ref="AZ223:BB223"/>
    <mergeCell ref="L222:T222"/>
    <mergeCell ref="V222:AD222"/>
    <mergeCell ref="AF222:AN222"/>
    <mergeCell ref="AP222:AX222"/>
    <mergeCell ref="AZ222:BH222"/>
    <mergeCell ref="L236:M236"/>
    <mergeCell ref="V236:W236"/>
    <mergeCell ref="AF236:AG236"/>
    <mergeCell ref="AP236:AQ236"/>
    <mergeCell ref="AZ236:BA236"/>
    <mergeCell ref="L235:M235"/>
    <mergeCell ref="V235:W235"/>
    <mergeCell ref="AF235:AG235"/>
    <mergeCell ref="AP235:AQ235"/>
    <mergeCell ref="AZ235:BA235"/>
    <mergeCell ref="L234:M234"/>
    <mergeCell ref="V234:W234"/>
    <mergeCell ref="AF234:AG234"/>
    <mergeCell ref="AP234:AQ234"/>
    <mergeCell ref="AZ234:BA234"/>
    <mergeCell ref="L233:M233"/>
    <mergeCell ref="V233:W233"/>
    <mergeCell ref="AF233:AG233"/>
    <mergeCell ref="AP233:AQ233"/>
    <mergeCell ref="AZ233:BA233"/>
    <mergeCell ref="L232:M232"/>
    <mergeCell ref="V232:W232"/>
    <mergeCell ref="AF232:AG232"/>
    <mergeCell ref="AP232:AQ232"/>
    <mergeCell ref="AZ232:BA232"/>
    <mergeCell ref="L231:N231"/>
    <mergeCell ref="V231:X231"/>
    <mergeCell ref="AF231:AH231"/>
    <mergeCell ref="AP231:AR231"/>
    <mergeCell ref="AZ231:BB231"/>
    <mergeCell ref="L230:T230"/>
    <mergeCell ref="V230:AD230"/>
    <mergeCell ref="AF230:AN230"/>
    <mergeCell ref="AP230:AX230"/>
    <mergeCell ref="AZ230:BH230"/>
    <mergeCell ref="L244:M244"/>
    <mergeCell ref="V244:W244"/>
    <mergeCell ref="AF244:AG244"/>
    <mergeCell ref="AP244:AQ244"/>
    <mergeCell ref="AZ244:BA244"/>
    <mergeCell ref="L243:M243"/>
    <mergeCell ref="V243:W243"/>
    <mergeCell ref="AF243:AG243"/>
    <mergeCell ref="AP243:AQ243"/>
    <mergeCell ref="AZ243:BA243"/>
    <mergeCell ref="L242:M242"/>
    <mergeCell ref="V242:W242"/>
    <mergeCell ref="AF242:AG242"/>
    <mergeCell ref="AP242:AQ242"/>
    <mergeCell ref="AZ242:BA242"/>
    <mergeCell ref="L241:M241"/>
    <mergeCell ref="V241:W241"/>
    <mergeCell ref="AF241:AG241"/>
    <mergeCell ref="AP241:AQ241"/>
    <mergeCell ref="AZ241:BA241"/>
    <mergeCell ref="L240:M240"/>
    <mergeCell ref="V240:W240"/>
    <mergeCell ref="AF240:AG240"/>
    <mergeCell ref="AP240:AQ240"/>
    <mergeCell ref="AZ240:BA240"/>
    <mergeCell ref="L239:N239"/>
    <mergeCell ref="V239:X239"/>
    <mergeCell ref="AF239:AH239"/>
    <mergeCell ref="AP239:AR239"/>
    <mergeCell ref="AZ239:BB239"/>
    <mergeCell ref="L238:T238"/>
    <mergeCell ref="V238:AD238"/>
    <mergeCell ref="AF238:AN238"/>
    <mergeCell ref="AP238:AX238"/>
    <mergeCell ref="AZ238:BH238"/>
    <mergeCell ref="L252:M252"/>
    <mergeCell ref="V252:W252"/>
    <mergeCell ref="AF252:AG252"/>
    <mergeCell ref="AP252:AQ252"/>
    <mergeCell ref="AZ252:BA252"/>
    <mergeCell ref="L251:M251"/>
    <mergeCell ref="V251:W251"/>
    <mergeCell ref="AF251:AG251"/>
    <mergeCell ref="AP251:AQ251"/>
    <mergeCell ref="AZ251:BA251"/>
    <mergeCell ref="L250:M250"/>
    <mergeCell ref="V250:W250"/>
    <mergeCell ref="AF250:AG250"/>
    <mergeCell ref="AP250:AQ250"/>
    <mergeCell ref="AZ250:BA250"/>
    <mergeCell ref="L249:M249"/>
    <mergeCell ref="V249:W249"/>
    <mergeCell ref="AF249:AG249"/>
    <mergeCell ref="AP249:AQ249"/>
    <mergeCell ref="AZ249:BA249"/>
    <mergeCell ref="L248:M248"/>
    <mergeCell ref="V248:W248"/>
    <mergeCell ref="AF248:AG248"/>
    <mergeCell ref="AP248:AQ248"/>
    <mergeCell ref="AZ248:BA248"/>
    <mergeCell ref="L247:N247"/>
    <mergeCell ref="V247:X247"/>
    <mergeCell ref="AF247:AH247"/>
    <mergeCell ref="AP247:AR247"/>
    <mergeCell ref="AZ247:BB247"/>
    <mergeCell ref="L246:T246"/>
    <mergeCell ref="V246:AD246"/>
    <mergeCell ref="AF246:AN246"/>
    <mergeCell ref="AP246:AX246"/>
    <mergeCell ref="AZ246:BH246"/>
    <mergeCell ref="L260:M260"/>
    <mergeCell ref="V260:W260"/>
    <mergeCell ref="AF260:AG260"/>
    <mergeCell ref="AP260:AQ260"/>
    <mergeCell ref="AZ260:BA260"/>
    <mergeCell ref="L259:M259"/>
    <mergeCell ref="V259:W259"/>
    <mergeCell ref="AF259:AG259"/>
    <mergeCell ref="AP259:AQ259"/>
    <mergeCell ref="AZ259:BA259"/>
    <mergeCell ref="L258:M258"/>
    <mergeCell ref="V258:W258"/>
    <mergeCell ref="AF258:AG258"/>
    <mergeCell ref="AP258:AQ258"/>
    <mergeCell ref="AZ258:BA258"/>
    <mergeCell ref="L257:M257"/>
    <mergeCell ref="V257:W257"/>
    <mergeCell ref="AF257:AG257"/>
    <mergeCell ref="AP257:AQ257"/>
    <mergeCell ref="AZ257:BA257"/>
    <mergeCell ref="L256:M256"/>
    <mergeCell ref="V256:W256"/>
    <mergeCell ref="AF256:AG256"/>
    <mergeCell ref="AP256:AQ256"/>
    <mergeCell ref="AZ256:BA256"/>
    <mergeCell ref="L255:N255"/>
    <mergeCell ref="V255:X255"/>
    <mergeCell ref="AF255:AH255"/>
    <mergeCell ref="AP255:AR255"/>
    <mergeCell ref="AZ255:BB255"/>
    <mergeCell ref="L254:T254"/>
    <mergeCell ref="V254:AD254"/>
    <mergeCell ref="AF254:AN254"/>
    <mergeCell ref="AP254:AX254"/>
    <mergeCell ref="AZ254:BH254"/>
    <mergeCell ref="V268:W268"/>
    <mergeCell ref="AF268:AG268"/>
    <mergeCell ref="AP268:AQ268"/>
    <mergeCell ref="AZ268:BA268"/>
    <mergeCell ref="AF266:AG266"/>
    <mergeCell ref="AP266:AQ266"/>
    <mergeCell ref="AZ266:BA266"/>
    <mergeCell ref="L267:M267"/>
    <mergeCell ref="V267:W267"/>
    <mergeCell ref="AF267:AG267"/>
    <mergeCell ref="AP267:AQ267"/>
    <mergeCell ref="AZ267:BA267"/>
    <mergeCell ref="AZ264:BA264"/>
    <mergeCell ref="L265:M265"/>
    <mergeCell ref="V265:W265"/>
    <mergeCell ref="AF265:AG265"/>
    <mergeCell ref="AP265:AQ265"/>
    <mergeCell ref="AZ265:BA265"/>
    <mergeCell ref="L281:M281"/>
    <mergeCell ref="AP276:AQ276"/>
    <mergeCell ref="AZ276:BA276"/>
    <mergeCell ref="L262:T262"/>
    <mergeCell ref="V262:AD262"/>
    <mergeCell ref="AF262:AN262"/>
    <mergeCell ref="AP262:AX262"/>
    <mergeCell ref="AZ262:BH262"/>
    <mergeCell ref="L263:N263"/>
    <mergeCell ref="V263:X263"/>
    <mergeCell ref="AF263:AH263"/>
    <mergeCell ref="AP263:AR263"/>
    <mergeCell ref="AZ263:BB263"/>
    <mergeCell ref="L264:M264"/>
    <mergeCell ref="V264:W264"/>
    <mergeCell ref="AF264:AG264"/>
    <mergeCell ref="AP264:AQ264"/>
    <mergeCell ref="AP274:AQ274"/>
    <mergeCell ref="AZ274:BA274"/>
    <mergeCell ref="L275:M275"/>
    <mergeCell ref="V275:W275"/>
    <mergeCell ref="AF275:AG275"/>
    <mergeCell ref="AP275:AQ275"/>
    <mergeCell ref="AZ275:BA275"/>
    <mergeCell ref="AP272:AQ272"/>
    <mergeCell ref="AZ272:BA272"/>
    <mergeCell ref="L273:M273"/>
    <mergeCell ref="V273:W273"/>
    <mergeCell ref="AF273:AG273"/>
    <mergeCell ref="AP273:AQ273"/>
    <mergeCell ref="AZ273:BA273"/>
    <mergeCell ref="L268:M268"/>
    <mergeCell ref="AZ283:BA283"/>
    <mergeCell ref="AF284:AG284"/>
    <mergeCell ref="L3:T4"/>
    <mergeCell ref="V3:AD4"/>
    <mergeCell ref="AF3:AN4"/>
    <mergeCell ref="AP3:AX4"/>
    <mergeCell ref="AZ3:BH4"/>
    <mergeCell ref="L270:T270"/>
    <mergeCell ref="V270:AD270"/>
    <mergeCell ref="AF270:AN270"/>
    <mergeCell ref="AP270:AX270"/>
    <mergeCell ref="AZ270:BH270"/>
    <mergeCell ref="L271:N271"/>
    <mergeCell ref="V271:X271"/>
    <mergeCell ref="AF271:AH271"/>
    <mergeCell ref="L1:T1"/>
    <mergeCell ref="AF278:AN278"/>
    <mergeCell ref="AF279:AH279"/>
    <mergeCell ref="AF280:AG280"/>
    <mergeCell ref="L272:M272"/>
    <mergeCell ref="V272:W272"/>
    <mergeCell ref="AF272:AG272"/>
    <mergeCell ref="L274:M274"/>
    <mergeCell ref="V274:W274"/>
    <mergeCell ref="AF274:AG274"/>
    <mergeCell ref="L276:M276"/>
    <mergeCell ref="V276:W276"/>
    <mergeCell ref="AF276:AG276"/>
    <mergeCell ref="L266:M266"/>
    <mergeCell ref="V266:W266"/>
    <mergeCell ref="AP283:AQ283"/>
    <mergeCell ref="L280:M280"/>
    <mergeCell ref="AF17:AG17"/>
    <mergeCell ref="AP17:AQ17"/>
    <mergeCell ref="AZ17:BA17"/>
    <mergeCell ref="L18:M18"/>
    <mergeCell ref="V18:W18"/>
    <mergeCell ref="AF18:AG18"/>
    <mergeCell ref="AP18:AQ18"/>
    <mergeCell ref="AZ18:BA18"/>
    <mergeCell ref="L19:M19"/>
    <mergeCell ref="V280:W280"/>
    <mergeCell ref="AP280:AQ280"/>
    <mergeCell ref="AF281:AG281"/>
    <mergeCell ref="AF282:AG282"/>
    <mergeCell ref="AF283:AG283"/>
    <mergeCell ref="L282:M282"/>
    <mergeCell ref="L283:M283"/>
    <mergeCell ref="V283:W283"/>
    <mergeCell ref="AZ278:BH278"/>
    <mergeCell ref="L279:N279"/>
    <mergeCell ref="V279:X279"/>
    <mergeCell ref="AP279:AR279"/>
    <mergeCell ref="AZ279:BB279"/>
    <mergeCell ref="L278:T278"/>
    <mergeCell ref="V278:AD278"/>
    <mergeCell ref="AP278:AX278"/>
    <mergeCell ref="AP271:AR271"/>
    <mergeCell ref="AZ271:BB271"/>
    <mergeCell ref="AP281:AQ281"/>
    <mergeCell ref="AZ281:BA281"/>
    <mergeCell ref="V282:W282"/>
    <mergeCell ref="AP282:AQ282"/>
    <mergeCell ref="AZ282:BA282"/>
    <mergeCell ref="V19:W19"/>
    <mergeCell ref="AF19:AG19"/>
    <mergeCell ref="AP19:AQ19"/>
    <mergeCell ref="AZ19:BA19"/>
    <mergeCell ref="L20:M20"/>
    <mergeCell ref="V20:W20"/>
    <mergeCell ref="AF20:AG20"/>
    <mergeCell ref="AP20:AQ20"/>
    <mergeCell ref="AZ20:BA20"/>
    <mergeCell ref="L284:M284"/>
    <mergeCell ref="V284:W284"/>
    <mergeCell ref="AP284:AQ284"/>
    <mergeCell ref="AZ284:BA284"/>
    <mergeCell ref="AZ280:BA280"/>
    <mergeCell ref="V281:W281"/>
    <mergeCell ref="L14:T14"/>
    <mergeCell ref="V14:AD14"/>
    <mergeCell ref="AF14:AN14"/>
    <mergeCell ref="AP14:AX14"/>
    <mergeCell ref="AZ14:BH14"/>
    <mergeCell ref="L15:N15"/>
    <mergeCell ref="V15:X15"/>
    <mergeCell ref="AF15:AH15"/>
    <mergeCell ref="AP15:AR15"/>
    <mergeCell ref="AZ15:BB15"/>
    <mergeCell ref="L16:M16"/>
    <mergeCell ref="V16:W16"/>
    <mergeCell ref="AF16:AG16"/>
    <mergeCell ref="AP16:AQ16"/>
    <mergeCell ref="AZ16:BA16"/>
    <mergeCell ref="L17:M17"/>
    <mergeCell ref="V17:W17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I67"/>
  <sheetViews>
    <sheetView workbookViewId="0">
      <selection activeCell="D1" sqref="D1:I65"/>
    </sheetView>
  </sheetViews>
  <sheetFormatPr defaultRowHeight="11.25" x14ac:dyDescent="0.2"/>
  <cols>
    <col min="1" max="1" width="5.83203125" bestFit="1" customWidth="1"/>
    <col min="2" max="2" width="8.5" bestFit="1" customWidth="1"/>
    <col min="3" max="3" width="4.6640625" bestFit="1" customWidth="1"/>
    <col min="4" max="4" width="22.33203125" bestFit="1" customWidth="1"/>
    <col min="5" max="5" width="17.1640625" bestFit="1" customWidth="1"/>
    <col min="6" max="6" width="26.6640625" bestFit="1" customWidth="1"/>
    <col min="7" max="7" width="14.33203125" customWidth="1"/>
    <col min="8" max="8" width="27.6640625" bestFit="1" customWidth="1"/>
    <col min="9" max="9" width="12.33203125" bestFit="1" customWidth="1"/>
  </cols>
  <sheetData>
    <row r="1" spans="1:9" x14ac:dyDescent="0.2">
      <c r="A1" s="61"/>
      <c r="B1" s="61"/>
      <c r="C1" s="60"/>
      <c r="D1" s="60" t="s">
        <v>115</v>
      </c>
      <c r="E1" s="60"/>
      <c r="F1" s="60"/>
      <c r="G1" s="60"/>
      <c r="H1" s="60"/>
      <c r="I1" s="60"/>
    </row>
    <row r="2" spans="1:9" x14ac:dyDescent="0.2">
      <c r="A2" s="61"/>
      <c r="B2" s="61"/>
      <c r="C2" s="60"/>
      <c r="D2" s="60"/>
      <c r="E2" s="60"/>
      <c r="F2" s="114" t="s">
        <v>116</v>
      </c>
      <c r="G2" s="114"/>
      <c r="H2" s="60"/>
      <c r="I2" s="60"/>
    </row>
    <row r="3" spans="1:9" x14ac:dyDescent="0.2">
      <c r="A3" s="78" t="s">
        <v>109</v>
      </c>
      <c r="B3" s="62" t="s">
        <v>110</v>
      </c>
      <c r="C3" s="53" t="s">
        <v>107</v>
      </c>
      <c r="D3" s="115" t="s">
        <v>46</v>
      </c>
      <c r="E3" s="116" t="s">
        <v>47</v>
      </c>
      <c r="F3" s="116" t="s">
        <v>117</v>
      </c>
      <c r="G3" s="116" t="s">
        <v>118</v>
      </c>
      <c r="H3" s="116" t="s">
        <v>113</v>
      </c>
      <c r="I3" s="117" t="s">
        <v>111</v>
      </c>
    </row>
    <row r="4" spans="1:9" x14ac:dyDescent="0.2">
      <c r="A4" s="78">
        <v>0</v>
      </c>
      <c r="B4" s="62">
        <v>0</v>
      </c>
      <c r="C4" s="53">
        <v>0</v>
      </c>
      <c r="D4" s="58" t="s">
        <v>120</v>
      </c>
      <c r="E4" s="15">
        <v>66464947</v>
      </c>
      <c r="F4" s="69">
        <v>13.6</v>
      </c>
      <c r="G4" s="69">
        <v>6.2</v>
      </c>
      <c r="H4" s="15">
        <v>1295639</v>
      </c>
      <c r="I4" s="64">
        <v>0.75</v>
      </c>
    </row>
    <row r="5" spans="1:9" x14ac:dyDescent="0.2">
      <c r="A5" s="58">
        <v>1</v>
      </c>
      <c r="B5" s="49">
        <v>1</v>
      </c>
      <c r="C5" s="59">
        <v>1</v>
      </c>
      <c r="D5" s="58" t="s">
        <v>55</v>
      </c>
      <c r="E5" s="15">
        <v>839703</v>
      </c>
      <c r="F5" s="69">
        <v>12.1</v>
      </c>
      <c r="G5" s="69">
        <v>5</v>
      </c>
      <c r="H5" s="15">
        <v>25235</v>
      </c>
      <c r="I5" s="64">
        <v>0.73699999999999999</v>
      </c>
    </row>
    <row r="6" spans="1:9" x14ac:dyDescent="0.2">
      <c r="A6" s="58">
        <v>2</v>
      </c>
      <c r="B6" s="49">
        <v>1</v>
      </c>
      <c r="C6" s="59">
        <v>2</v>
      </c>
      <c r="D6" s="58" t="s">
        <v>90</v>
      </c>
      <c r="E6" s="15">
        <v>243650</v>
      </c>
      <c r="F6" s="69">
        <v>21.3</v>
      </c>
      <c r="G6" s="69">
        <v>11.9</v>
      </c>
      <c r="H6" s="15">
        <v>6357</v>
      </c>
      <c r="I6" s="64">
        <v>0.77200000000000002</v>
      </c>
    </row>
    <row r="7" spans="1:9" x14ac:dyDescent="0.2">
      <c r="A7" s="58">
        <v>3</v>
      </c>
      <c r="B7" s="49">
        <v>3</v>
      </c>
      <c r="C7" s="59">
        <v>60</v>
      </c>
      <c r="D7" s="58" t="s">
        <v>51</v>
      </c>
      <c r="E7" s="15">
        <v>19739</v>
      </c>
      <c r="F7" s="69">
        <v>21.1</v>
      </c>
      <c r="G7" s="69">
        <v>14.3</v>
      </c>
      <c r="H7" s="15">
        <v>496</v>
      </c>
      <c r="I7" s="64">
        <v>0.67</v>
      </c>
    </row>
    <row r="8" spans="1:9" x14ac:dyDescent="0.2">
      <c r="A8" s="58">
        <v>4</v>
      </c>
      <c r="B8" s="49">
        <v>1</v>
      </c>
      <c r="C8" s="59">
        <v>4</v>
      </c>
      <c r="D8" s="58" t="s">
        <v>71</v>
      </c>
      <c r="E8" s="15">
        <v>1555942</v>
      </c>
      <c r="F8" s="69">
        <v>15.6</v>
      </c>
      <c r="G8" s="69">
        <v>5.7</v>
      </c>
      <c r="H8" s="15">
        <v>37841</v>
      </c>
      <c r="I8" s="64">
        <v>0.78700000000000003</v>
      </c>
    </row>
    <row r="9" spans="1:9" x14ac:dyDescent="0.2">
      <c r="A9" s="58">
        <v>5</v>
      </c>
      <c r="B9" s="49">
        <v>1</v>
      </c>
      <c r="C9" s="59">
        <v>5</v>
      </c>
      <c r="D9" s="58" t="s">
        <v>86</v>
      </c>
      <c r="E9" s="15">
        <v>554466</v>
      </c>
      <c r="F9" s="69">
        <v>12.5</v>
      </c>
      <c r="G9" s="69">
        <v>5.7</v>
      </c>
      <c r="H9" s="15">
        <v>9645</v>
      </c>
      <c r="I9" s="64">
        <v>0.67900000000000005</v>
      </c>
    </row>
    <row r="10" spans="1:9" x14ac:dyDescent="0.2">
      <c r="A10" s="58">
        <v>6</v>
      </c>
      <c r="B10" s="49">
        <v>1</v>
      </c>
      <c r="C10" s="59">
        <v>6</v>
      </c>
      <c r="D10" s="58" t="s">
        <v>57</v>
      </c>
      <c r="E10" s="15">
        <v>7876011</v>
      </c>
      <c r="F10" s="69">
        <v>14.3</v>
      </c>
      <c r="G10" s="69">
        <v>5.5</v>
      </c>
      <c r="H10" s="15">
        <v>205832</v>
      </c>
      <c r="I10" s="64">
        <v>0.73599999999999999</v>
      </c>
    </row>
    <row r="11" spans="1:9" x14ac:dyDescent="0.2">
      <c r="A11" s="58">
        <v>7</v>
      </c>
      <c r="B11" s="49">
        <v>1</v>
      </c>
      <c r="C11" s="59">
        <v>8</v>
      </c>
      <c r="D11" s="58" t="s">
        <v>93</v>
      </c>
      <c r="E11" s="15">
        <v>1268302</v>
      </c>
      <c r="F11" s="69">
        <v>14.7</v>
      </c>
      <c r="G11" s="69">
        <v>7.2</v>
      </c>
      <c r="H11" s="15">
        <v>34876</v>
      </c>
      <c r="I11" s="64">
        <v>0.83799999999999997</v>
      </c>
    </row>
    <row r="12" spans="1:9" x14ac:dyDescent="0.2">
      <c r="A12" s="58">
        <v>8</v>
      </c>
      <c r="B12" s="49">
        <v>1</v>
      </c>
      <c r="C12" s="59">
        <v>9</v>
      </c>
      <c r="D12" s="58" t="s">
        <v>99</v>
      </c>
      <c r="E12" s="15">
        <v>912033</v>
      </c>
      <c r="F12" s="69">
        <v>17.3</v>
      </c>
      <c r="G12" s="69">
        <v>7.9</v>
      </c>
      <c r="H12" s="15">
        <v>24835</v>
      </c>
      <c r="I12" s="64">
        <v>0.83</v>
      </c>
    </row>
    <row r="13" spans="1:9" x14ac:dyDescent="0.2">
      <c r="A13" s="58">
        <v>9</v>
      </c>
      <c r="B13" s="49">
        <v>1</v>
      </c>
      <c r="C13" s="59">
        <v>10</v>
      </c>
      <c r="D13" s="58" t="s">
        <v>84</v>
      </c>
      <c r="E13" s="15">
        <v>189836</v>
      </c>
      <c r="F13" s="69">
        <v>14</v>
      </c>
      <c r="G13" s="69">
        <v>5.4</v>
      </c>
      <c r="H13" s="15">
        <v>4961</v>
      </c>
      <c r="I13" s="64">
        <v>0.69299999999999995</v>
      </c>
    </row>
    <row r="14" spans="1:9" x14ac:dyDescent="0.2">
      <c r="A14" s="58">
        <v>10</v>
      </c>
      <c r="B14" s="49">
        <v>1</v>
      </c>
      <c r="C14" s="59">
        <v>11</v>
      </c>
      <c r="D14" s="58" t="s">
        <v>101</v>
      </c>
      <c r="E14" s="15">
        <v>170343</v>
      </c>
      <c r="F14" s="69">
        <v>16</v>
      </c>
      <c r="G14" s="69">
        <v>8</v>
      </c>
      <c r="H14" s="15">
        <v>5983</v>
      </c>
      <c r="I14" s="64">
        <v>0.63300000000000001</v>
      </c>
    </row>
    <row r="15" spans="1:9" x14ac:dyDescent="0.2">
      <c r="A15" s="58">
        <v>11</v>
      </c>
      <c r="B15" s="49">
        <v>2</v>
      </c>
      <c r="C15" s="59">
        <v>57</v>
      </c>
      <c r="D15" s="58" t="s">
        <v>126</v>
      </c>
      <c r="E15" s="15">
        <v>3445118</v>
      </c>
      <c r="F15" s="69" t="s">
        <v>112</v>
      </c>
      <c r="G15" s="69" t="s">
        <v>112</v>
      </c>
      <c r="H15" s="15">
        <v>75180</v>
      </c>
      <c r="I15" s="64">
        <v>0.74199999999999999</v>
      </c>
    </row>
    <row r="16" spans="1:9" x14ac:dyDescent="0.2">
      <c r="A16" s="58">
        <v>12</v>
      </c>
      <c r="B16" s="49">
        <v>1</v>
      </c>
      <c r="C16" s="59">
        <v>12</v>
      </c>
      <c r="D16" s="58" t="s">
        <v>68</v>
      </c>
      <c r="E16" s="15">
        <v>4502702</v>
      </c>
      <c r="F16" s="69">
        <v>13.7</v>
      </c>
      <c r="G16" s="69">
        <v>7.2</v>
      </c>
      <c r="H16" s="15">
        <v>114305</v>
      </c>
      <c r="I16" s="64">
        <v>0.751</v>
      </c>
    </row>
    <row r="17" spans="1:9" x14ac:dyDescent="0.2">
      <c r="A17" s="58">
        <v>13</v>
      </c>
      <c r="B17" s="49">
        <v>1</v>
      </c>
      <c r="C17" s="59">
        <v>13</v>
      </c>
      <c r="D17" s="58" t="s">
        <v>66</v>
      </c>
      <c r="E17" s="15">
        <v>1919262</v>
      </c>
      <c r="F17" s="69">
        <v>11.5</v>
      </c>
      <c r="G17" s="69">
        <v>6.2</v>
      </c>
      <c r="H17" s="15">
        <v>54029</v>
      </c>
      <c r="I17" s="64">
        <v>0.75700000000000001</v>
      </c>
    </row>
    <row r="18" spans="1:9" x14ac:dyDescent="0.2">
      <c r="A18" s="58">
        <v>14</v>
      </c>
      <c r="B18" s="49">
        <v>3</v>
      </c>
      <c r="C18" s="59">
        <v>66</v>
      </c>
      <c r="D18" s="58" t="s">
        <v>80</v>
      </c>
      <c r="E18" s="15">
        <v>51514</v>
      </c>
      <c r="F18" s="69">
        <v>20</v>
      </c>
      <c r="G18" s="69">
        <v>10.8</v>
      </c>
      <c r="H18" s="15">
        <v>1180</v>
      </c>
      <c r="I18" s="64">
        <v>1.004</v>
      </c>
    </row>
    <row r="19" spans="1:9" x14ac:dyDescent="0.2">
      <c r="A19" s="58">
        <v>15</v>
      </c>
      <c r="B19" s="49">
        <v>1</v>
      </c>
      <c r="C19" s="59">
        <v>15</v>
      </c>
      <c r="D19" s="58" t="s">
        <v>73</v>
      </c>
      <c r="E19" s="15">
        <v>339771</v>
      </c>
      <c r="F19" s="69">
        <v>16</v>
      </c>
      <c r="G19" s="69">
        <v>7.9</v>
      </c>
      <c r="H19" s="15">
        <v>10192</v>
      </c>
      <c r="I19" s="64">
        <v>0.74</v>
      </c>
    </row>
    <row r="20" spans="1:9" x14ac:dyDescent="0.2">
      <c r="A20" s="58">
        <v>16</v>
      </c>
      <c r="B20" s="49">
        <v>1</v>
      </c>
      <c r="C20" s="59">
        <v>16</v>
      </c>
      <c r="D20" s="58" t="s">
        <v>65</v>
      </c>
      <c r="E20" s="15">
        <v>346534</v>
      </c>
      <c r="F20" s="69">
        <v>13</v>
      </c>
      <c r="G20" s="69">
        <v>5.8</v>
      </c>
      <c r="H20" s="15">
        <v>10909</v>
      </c>
      <c r="I20" s="64">
        <v>0.82099999999999995</v>
      </c>
    </row>
    <row r="21" spans="1:9" x14ac:dyDescent="0.2">
      <c r="A21" s="58">
        <v>17</v>
      </c>
      <c r="B21" s="49">
        <v>1</v>
      </c>
      <c r="C21" s="59">
        <v>17</v>
      </c>
      <c r="D21" s="58" t="s">
        <v>63</v>
      </c>
      <c r="E21" s="15">
        <v>2461385</v>
      </c>
      <c r="F21" s="69">
        <v>14.3</v>
      </c>
      <c r="G21" s="69">
        <v>4.8</v>
      </c>
      <c r="H21" s="15">
        <v>66469</v>
      </c>
      <c r="I21" s="64">
        <v>0.74</v>
      </c>
    </row>
    <row r="22" spans="1:9" x14ac:dyDescent="0.2">
      <c r="A22" s="58">
        <v>18</v>
      </c>
      <c r="B22" s="49">
        <v>1</v>
      </c>
      <c r="C22" s="59">
        <v>18</v>
      </c>
      <c r="D22" s="58" t="s">
        <v>92</v>
      </c>
      <c r="E22" s="15">
        <v>1361053</v>
      </c>
      <c r="F22" s="69">
        <v>13.5</v>
      </c>
      <c r="G22" s="69">
        <v>6.6</v>
      </c>
      <c r="H22" s="15">
        <v>24339</v>
      </c>
      <c r="I22" s="64">
        <v>0.78500000000000003</v>
      </c>
    </row>
    <row r="23" spans="1:9" x14ac:dyDescent="0.2">
      <c r="A23" s="58">
        <v>19</v>
      </c>
      <c r="B23" s="49">
        <v>1</v>
      </c>
      <c r="C23" s="59">
        <v>19</v>
      </c>
      <c r="D23" s="58" t="s">
        <v>70</v>
      </c>
      <c r="E23" s="15">
        <v>621717</v>
      </c>
      <c r="F23" s="69">
        <v>14.7</v>
      </c>
      <c r="G23" s="69">
        <v>4.9000000000000004</v>
      </c>
      <c r="H23" s="15">
        <v>16090</v>
      </c>
      <c r="I23" s="64">
        <v>0.78400000000000003</v>
      </c>
    </row>
    <row r="24" spans="1:9" x14ac:dyDescent="0.2">
      <c r="A24" s="58">
        <v>20</v>
      </c>
      <c r="B24" s="49">
        <v>1</v>
      </c>
      <c r="C24" s="59">
        <v>20</v>
      </c>
      <c r="D24" s="58" t="s">
        <v>52</v>
      </c>
      <c r="E24" s="15">
        <v>530904</v>
      </c>
      <c r="F24" s="69">
        <v>12.6</v>
      </c>
      <c r="G24" s="69">
        <v>5.5</v>
      </c>
      <c r="H24" s="15">
        <v>16036</v>
      </c>
      <c r="I24" s="64">
        <v>0.70399999999999996</v>
      </c>
    </row>
    <row r="25" spans="1:9" x14ac:dyDescent="0.2">
      <c r="A25" s="58">
        <v>21</v>
      </c>
      <c r="B25" s="49">
        <v>1</v>
      </c>
      <c r="C25" s="59">
        <v>21</v>
      </c>
      <c r="D25" s="58" t="s">
        <v>95</v>
      </c>
      <c r="E25" s="15">
        <v>874840</v>
      </c>
      <c r="F25" s="69">
        <v>13.3</v>
      </c>
      <c r="G25" s="69">
        <v>6.2</v>
      </c>
      <c r="H25" s="15">
        <v>22140</v>
      </c>
      <c r="I25" s="64">
        <v>0.72599999999999998</v>
      </c>
    </row>
    <row r="26" spans="1:9" x14ac:dyDescent="0.2">
      <c r="A26" s="58">
        <v>22</v>
      </c>
      <c r="B26" s="49">
        <v>1</v>
      </c>
      <c r="C26" s="59">
        <v>22</v>
      </c>
      <c r="D26" s="58" t="s">
        <v>89</v>
      </c>
      <c r="E26" s="15">
        <v>920794</v>
      </c>
      <c r="F26" s="69">
        <v>12.9</v>
      </c>
      <c r="G26" s="69">
        <v>6.8</v>
      </c>
      <c r="H26" s="15">
        <v>18460</v>
      </c>
      <c r="I26" s="64">
        <v>0.73799999999999999</v>
      </c>
    </row>
    <row r="27" spans="1:9" x14ac:dyDescent="0.2">
      <c r="A27" s="58">
        <v>23</v>
      </c>
      <c r="B27" s="49">
        <v>1</v>
      </c>
      <c r="C27" s="59">
        <v>23</v>
      </c>
      <c r="D27" s="58" t="s">
        <v>87</v>
      </c>
      <c r="E27" s="15">
        <v>305362</v>
      </c>
      <c r="F27" s="69">
        <v>15.5</v>
      </c>
      <c r="G27" s="69">
        <v>7</v>
      </c>
      <c r="H27" s="15">
        <v>7073</v>
      </c>
      <c r="I27" s="64">
        <v>0.78800000000000003</v>
      </c>
    </row>
    <row r="28" spans="1:9" x14ac:dyDescent="0.2">
      <c r="A28" s="58">
        <v>24</v>
      </c>
      <c r="B28" s="49">
        <v>3</v>
      </c>
      <c r="C28" s="59">
        <v>68</v>
      </c>
      <c r="D28" s="58" t="s">
        <v>49</v>
      </c>
      <c r="E28" s="15">
        <v>9995</v>
      </c>
      <c r="F28" s="69">
        <v>13.3</v>
      </c>
      <c r="G28" s="69">
        <v>3.7</v>
      </c>
      <c r="H28" s="15">
        <v>505</v>
      </c>
      <c r="I28" s="64">
        <v>0.47599999999999998</v>
      </c>
    </row>
    <row r="29" spans="1:9" x14ac:dyDescent="0.2">
      <c r="A29" s="58">
        <v>25</v>
      </c>
      <c r="B29" s="49">
        <v>1</v>
      </c>
      <c r="C29" s="59">
        <v>24</v>
      </c>
      <c r="D29" s="58" t="s">
        <v>58</v>
      </c>
      <c r="E29" s="15">
        <v>1159983</v>
      </c>
      <c r="F29" s="69">
        <v>12.8</v>
      </c>
      <c r="G29" s="69">
        <v>6.3</v>
      </c>
      <c r="H29" s="15">
        <v>31918</v>
      </c>
      <c r="I29" s="64">
        <v>0.69399999999999995</v>
      </c>
    </row>
    <row r="30" spans="1:9" x14ac:dyDescent="0.2">
      <c r="A30" s="58">
        <v>26</v>
      </c>
      <c r="B30" s="49">
        <v>1</v>
      </c>
      <c r="C30" s="59">
        <v>25</v>
      </c>
      <c r="D30" s="58" t="s">
        <v>59</v>
      </c>
      <c r="E30" s="15">
        <v>1533534</v>
      </c>
      <c r="F30" s="69">
        <v>16.2</v>
      </c>
      <c r="G30" s="69">
        <v>6</v>
      </c>
      <c r="H30" s="15">
        <v>46274</v>
      </c>
      <c r="I30" s="64">
        <v>0.77300000000000002</v>
      </c>
    </row>
    <row r="31" spans="1:9" x14ac:dyDescent="0.2">
      <c r="A31" s="58">
        <v>27</v>
      </c>
      <c r="B31" s="49">
        <v>1</v>
      </c>
      <c r="C31" s="59">
        <v>26</v>
      </c>
      <c r="D31" s="58" t="s">
        <v>97</v>
      </c>
      <c r="E31" s="15">
        <v>2044496</v>
      </c>
      <c r="F31" s="69">
        <v>13.2</v>
      </c>
      <c r="G31" s="69">
        <v>7.1</v>
      </c>
      <c r="H31" s="15">
        <v>51942</v>
      </c>
      <c r="I31" s="64">
        <v>0.77800000000000002</v>
      </c>
    </row>
    <row r="32" spans="1:9" x14ac:dyDescent="0.2">
      <c r="A32" s="58">
        <v>28</v>
      </c>
      <c r="B32" s="49">
        <v>3</v>
      </c>
      <c r="C32" s="59">
        <v>64</v>
      </c>
      <c r="D32" s="58" t="s">
        <v>48</v>
      </c>
      <c r="E32" s="15">
        <v>12999</v>
      </c>
      <c r="F32" s="69">
        <v>9.6999999999999993</v>
      </c>
      <c r="G32" s="69">
        <v>2.7</v>
      </c>
      <c r="H32" s="15">
        <v>343</v>
      </c>
      <c r="I32" s="64">
        <v>0.433</v>
      </c>
    </row>
    <row r="33" spans="1:9" x14ac:dyDescent="0.2">
      <c r="A33" s="58">
        <v>29</v>
      </c>
      <c r="B33" s="49">
        <v>1</v>
      </c>
      <c r="C33" s="59">
        <v>27</v>
      </c>
      <c r="D33" s="58" t="s">
        <v>62</v>
      </c>
      <c r="E33" s="15">
        <v>1189101</v>
      </c>
      <c r="F33" s="69">
        <v>14.4</v>
      </c>
      <c r="G33" s="69">
        <v>6.6</v>
      </c>
      <c r="H33" s="15">
        <v>35121</v>
      </c>
      <c r="I33" s="64">
        <v>0.78200000000000003</v>
      </c>
    </row>
    <row r="34" spans="1:9" x14ac:dyDescent="0.2">
      <c r="A34" s="58">
        <v>30</v>
      </c>
      <c r="B34" s="49">
        <v>1</v>
      </c>
      <c r="C34" s="59">
        <v>28</v>
      </c>
      <c r="D34" s="58" t="s">
        <v>64</v>
      </c>
      <c r="E34" s="15">
        <v>525462</v>
      </c>
      <c r="F34" s="69">
        <v>12.3</v>
      </c>
      <c r="G34" s="69">
        <v>5.3</v>
      </c>
      <c r="H34" s="15">
        <v>10807</v>
      </c>
      <c r="I34" s="64">
        <v>0.68500000000000005</v>
      </c>
    </row>
    <row r="35" spans="1:9" x14ac:dyDescent="0.2">
      <c r="A35" s="58">
        <v>31</v>
      </c>
      <c r="B35" s="49">
        <v>1</v>
      </c>
      <c r="C35" s="59">
        <v>29</v>
      </c>
      <c r="D35" s="58" t="s">
        <v>67</v>
      </c>
      <c r="E35" s="15">
        <v>1137233</v>
      </c>
      <c r="F35" s="69">
        <v>12.4</v>
      </c>
      <c r="G35" s="69">
        <v>6</v>
      </c>
      <c r="H35" s="15">
        <v>32414</v>
      </c>
      <c r="I35" s="64">
        <v>0.749</v>
      </c>
    </row>
    <row r="36" spans="1:9" x14ac:dyDescent="0.2">
      <c r="A36" s="58">
        <v>32</v>
      </c>
      <c r="B36" s="49">
        <v>1</v>
      </c>
      <c r="C36" s="59">
        <v>30</v>
      </c>
      <c r="D36" s="58" t="s">
        <v>94</v>
      </c>
      <c r="E36" s="15">
        <v>246626</v>
      </c>
      <c r="F36" s="69">
        <v>16</v>
      </c>
      <c r="G36" s="69">
        <v>7</v>
      </c>
      <c r="H36" s="15">
        <v>8094</v>
      </c>
      <c r="I36" s="64">
        <v>0.81899999999999995</v>
      </c>
    </row>
    <row r="37" spans="1:9" x14ac:dyDescent="0.2">
      <c r="A37" s="58">
        <v>33</v>
      </c>
      <c r="B37" s="49">
        <v>1</v>
      </c>
      <c r="C37" s="59">
        <v>31</v>
      </c>
      <c r="D37" s="58" t="s">
        <v>77</v>
      </c>
      <c r="E37" s="15">
        <v>405896</v>
      </c>
      <c r="F37" s="69">
        <v>14.1</v>
      </c>
      <c r="G37" s="69">
        <v>6.8</v>
      </c>
      <c r="H37" s="15">
        <v>14633</v>
      </c>
      <c r="I37" s="64">
        <v>0.752</v>
      </c>
    </row>
    <row r="38" spans="1:9" x14ac:dyDescent="0.2">
      <c r="A38" s="58">
        <v>34</v>
      </c>
      <c r="B38" s="49">
        <v>1</v>
      </c>
      <c r="C38" s="59">
        <v>32</v>
      </c>
      <c r="D38" s="58" t="s">
        <v>74</v>
      </c>
      <c r="E38" s="15">
        <v>606821</v>
      </c>
      <c r="F38" s="69">
        <v>13.4</v>
      </c>
      <c r="G38" s="69">
        <v>6.1</v>
      </c>
      <c r="H38" s="15">
        <v>20398</v>
      </c>
      <c r="I38" s="64">
        <v>0.81699999999999995</v>
      </c>
    </row>
    <row r="39" spans="1:9" x14ac:dyDescent="0.2">
      <c r="A39" s="58">
        <v>35</v>
      </c>
      <c r="B39" s="49">
        <v>1</v>
      </c>
      <c r="C39" s="59">
        <v>33</v>
      </c>
      <c r="D39" s="58" t="s">
        <v>81</v>
      </c>
      <c r="E39" s="15">
        <v>282235</v>
      </c>
      <c r="F39" s="69">
        <v>14.4</v>
      </c>
      <c r="G39" s="69">
        <v>6.4</v>
      </c>
      <c r="H39" s="15">
        <v>9131</v>
      </c>
      <c r="I39" s="64">
        <v>0.73699999999999999</v>
      </c>
    </row>
    <row r="40" spans="1:9" x14ac:dyDescent="0.2">
      <c r="A40" s="58">
        <v>36</v>
      </c>
      <c r="B40" s="49">
        <v>1</v>
      </c>
      <c r="C40" s="59">
        <v>34</v>
      </c>
      <c r="D40" s="58" t="s">
        <v>76</v>
      </c>
      <c r="E40" s="15">
        <v>1803596</v>
      </c>
      <c r="F40" s="69">
        <v>13.8</v>
      </c>
      <c r="G40" s="69">
        <v>6.4</v>
      </c>
      <c r="H40" s="15">
        <v>46169</v>
      </c>
      <c r="I40" s="64">
        <v>0.78500000000000003</v>
      </c>
    </row>
    <row r="41" spans="1:9" x14ac:dyDescent="0.2">
      <c r="A41" s="58">
        <v>37</v>
      </c>
      <c r="B41" s="49">
        <v>1</v>
      </c>
      <c r="C41" s="59">
        <v>35</v>
      </c>
      <c r="D41" s="58" t="s">
        <v>103</v>
      </c>
      <c r="E41" s="15">
        <v>618666</v>
      </c>
      <c r="F41" s="69">
        <v>19.399999999999999</v>
      </c>
      <c r="G41" s="69">
        <v>9.6999999999999993</v>
      </c>
      <c r="H41" s="15">
        <v>24053</v>
      </c>
      <c r="I41" s="64">
        <v>0.90900000000000003</v>
      </c>
    </row>
    <row r="42" spans="1:9" x14ac:dyDescent="0.2">
      <c r="A42" s="58">
        <v>38</v>
      </c>
      <c r="B42" s="49">
        <v>1</v>
      </c>
      <c r="C42" s="59">
        <v>36</v>
      </c>
      <c r="D42" s="58" t="s">
        <v>91</v>
      </c>
      <c r="E42" s="15">
        <v>3821059</v>
      </c>
      <c r="F42" s="69">
        <v>12.6</v>
      </c>
      <c r="G42" s="69">
        <v>6.6</v>
      </c>
      <c r="H42" s="15">
        <v>65890</v>
      </c>
      <c r="I42" s="64">
        <v>0.71399999999999997</v>
      </c>
    </row>
    <row r="43" spans="1:9" x14ac:dyDescent="0.2">
      <c r="A43" s="58">
        <v>39</v>
      </c>
      <c r="B43" s="49">
        <v>1</v>
      </c>
      <c r="C43" s="59">
        <v>37</v>
      </c>
      <c r="D43" s="58" t="s">
        <v>69</v>
      </c>
      <c r="E43" s="15">
        <v>2164489</v>
      </c>
      <c r="F43" s="69">
        <v>13.4</v>
      </c>
      <c r="G43" s="69">
        <v>7.2</v>
      </c>
      <c r="H43" s="15">
        <v>40266</v>
      </c>
      <c r="I43" s="64">
        <v>0.78100000000000003</v>
      </c>
    </row>
    <row r="44" spans="1:9" x14ac:dyDescent="0.2">
      <c r="A44" s="58">
        <v>40</v>
      </c>
      <c r="B44" s="49">
        <v>1</v>
      </c>
      <c r="C44" s="59">
        <v>38</v>
      </c>
      <c r="D44" s="58" t="s">
        <v>106</v>
      </c>
      <c r="E44" s="15">
        <v>199813</v>
      </c>
      <c r="F44" s="69">
        <v>17.100000000000001</v>
      </c>
      <c r="G44" s="69">
        <v>8.8000000000000007</v>
      </c>
      <c r="H44" s="15">
        <v>4757</v>
      </c>
      <c r="I44" s="64">
        <v>0.85599999999999998</v>
      </c>
    </row>
    <row r="45" spans="1:9" x14ac:dyDescent="0.2">
      <c r="A45" s="58">
        <v>41</v>
      </c>
      <c r="B45" s="49">
        <v>3</v>
      </c>
      <c r="C45" s="59">
        <v>69</v>
      </c>
      <c r="D45" s="58" t="s">
        <v>53</v>
      </c>
      <c r="E45" s="15">
        <v>17074</v>
      </c>
      <c r="F45" s="69">
        <v>17.600000000000001</v>
      </c>
      <c r="G45" s="69">
        <v>12.4</v>
      </c>
      <c r="H45" s="15">
        <v>333</v>
      </c>
      <c r="I45" s="64">
        <v>0.57599999999999996</v>
      </c>
    </row>
    <row r="46" spans="1:9" x14ac:dyDescent="0.2">
      <c r="A46" s="58">
        <v>42</v>
      </c>
      <c r="B46" s="49">
        <v>1</v>
      </c>
      <c r="C46" s="59">
        <v>39</v>
      </c>
      <c r="D46" s="58" t="s">
        <v>72</v>
      </c>
      <c r="E46" s="15">
        <v>2288128</v>
      </c>
      <c r="F46" s="69">
        <v>13.2</v>
      </c>
      <c r="G46" s="69">
        <v>6.3</v>
      </c>
      <c r="H46" s="15">
        <v>62270</v>
      </c>
      <c r="I46" s="64">
        <v>0.755</v>
      </c>
    </row>
    <row r="47" spans="1:9" x14ac:dyDescent="0.2">
      <c r="A47" s="58">
        <v>43</v>
      </c>
      <c r="B47" s="49">
        <v>1</v>
      </c>
      <c r="C47" s="59">
        <v>40</v>
      </c>
      <c r="D47" s="58" t="s">
        <v>96</v>
      </c>
      <c r="E47" s="15">
        <v>935457</v>
      </c>
      <c r="F47" s="69">
        <v>15.6</v>
      </c>
      <c r="G47" s="69">
        <v>7.8</v>
      </c>
      <c r="H47" s="15">
        <v>34146</v>
      </c>
      <c r="I47" s="64">
        <v>0.73599999999999999</v>
      </c>
    </row>
    <row r="48" spans="1:9" x14ac:dyDescent="0.2">
      <c r="A48" s="58">
        <v>44</v>
      </c>
      <c r="B48" s="49">
        <v>1</v>
      </c>
      <c r="C48" s="59">
        <v>41</v>
      </c>
      <c r="D48" s="58" t="s">
        <v>88</v>
      </c>
      <c r="E48" s="15">
        <v>865750</v>
      </c>
      <c r="F48" s="69">
        <v>13.5</v>
      </c>
      <c r="G48" s="69">
        <v>6.9</v>
      </c>
      <c r="H48" s="15">
        <v>24710</v>
      </c>
      <c r="I48" s="64">
        <v>0.76400000000000001</v>
      </c>
    </row>
    <row r="49" spans="1:9" x14ac:dyDescent="0.2">
      <c r="A49" s="58">
        <v>45</v>
      </c>
      <c r="B49" s="49">
        <v>3</v>
      </c>
      <c r="C49" s="59">
        <v>70</v>
      </c>
      <c r="D49" s="58" t="s">
        <v>61</v>
      </c>
      <c r="E49" s="15">
        <v>7073</v>
      </c>
      <c r="F49" s="69">
        <v>22.6</v>
      </c>
      <c r="G49" s="69">
        <v>16.899999999999999</v>
      </c>
      <c r="H49" s="15">
        <v>349</v>
      </c>
      <c r="I49" s="64">
        <v>0.76900000000000002</v>
      </c>
    </row>
    <row r="50" spans="1:9" x14ac:dyDescent="0.2">
      <c r="A50" s="58">
        <v>46</v>
      </c>
      <c r="B50" s="49">
        <v>1</v>
      </c>
      <c r="C50" s="59">
        <v>42</v>
      </c>
      <c r="D50" s="58" t="s">
        <v>60</v>
      </c>
      <c r="E50" s="15">
        <v>2425429</v>
      </c>
      <c r="F50" s="69">
        <v>13.5</v>
      </c>
      <c r="G50" s="69">
        <v>5.4</v>
      </c>
      <c r="H50" s="15">
        <v>63393</v>
      </c>
      <c r="I50" s="64">
        <v>0.69399999999999995</v>
      </c>
    </row>
    <row r="51" spans="1:9" x14ac:dyDescent="0.2">
      <c r="A51" s="58">
        <v>47</v>
      </c>
      <c r="B51" s="49">
        <v>3</v>
      </c>
      <c r="C51" s="59">
        <v>72</v>
      </c>
      <c r="D51" s="58" t="s">
        <v>105</v>
      </c>
      <c r="E51" s="15">
        <v>495114</v>
      </c>
      <c r="F51" s="69">
        <v>10.3</v>
      </c>
      <c r="G51" s="69">
        <v>5.2</v>
      </c>
      <c r="H51" s="15">
        <v>13033</v>
      </c>
      <c r="I51" s="64">
        <v>0.53700000000000003</v>
      </c>
    </row>
    <row r="52" spans="1:9" x14ac:dyDescent="0.2">
      <c r="A52" s="58">
        <v>48</v>
      </c>
      <c r="B52" s="49">
        <v>1</v>
      </c>
      <c r="C52" s="59">
        <v>44</v>
      </c>
      <c r="D52" s="58" t="s">
        <v>56</v>
      </c>
      <c r="E52" s="15">
        <v>218499</v>
      </c>
      <c r="F52" s="69">
        <v>14.4</v>
      </c>
      <c r="G52" s="69">
        <v>6.2</v>
      </c>
      <c r="H52" s="15">
        <v>7573</v>
      </c>
      <c r="I52" s="64">
        <v>0.747</v>
      </c>
    </row>
    <row r="53" spans="1:9" x14ac:dyDescent="0.2">
      <c r="A53" s="58">
        <v>49</v>
      </c>
      <c r="B53" s="49">
        <v>1</v>
      </c>
      <c r="C53" s="59">
        <v>45</v>
      </c>
      <c r="D53" s="58" t="s">
        <v>100</v>
      </c>
      <c r="E53" s="15">
        <v>973703</v>
      </c>
      <c r="F53" s="69">
        <v>13.1</v>
      </c>
      <c r="G53" s="69">
        <v>5.4</v>
      </c>
      <c r="H53" s="15">
        <v>31183</v>
      </c>
      <c r="I53" s="64">
        <v>0.81299999999999994</v>
      </c>
    </row>
    <row r="54" spans="1:9" x14ac:dyDescent="0.2">
      <c r="A54" s="58">
        <v>50</v>
      </c>
      <c r="B54" s="49">
        <v>1</v>
      </c>
      <c r="C54" s="59">
        <v>46</v>
      </c>
      <c r="D54" s="58" t="s">
        <v>102</v>
      </c>
      <c r="E54" s="15">
        <v>242710</v>
      </c>
      <c r="F54" s="69">
        <v>18.399999999999999</v>
      </c>
      <c r="G54" s="69">
        <v>9</v>
      </c>
      <c r="H54" s="15">
        <v>10978</v>
      </c>
      <c r="I54" s="64">
        <v>0.81399999999999995</v>
      </c>
    </row>
    <row r="55" spans="1:9" x14ac:dyDescent="0.2">
      <c r="A55" s="58">
        <v>51</v>
      </c>
      <c r="B55" s="49">
        <v>1</v>
      </c>
      <c r="C55" s="59">
        <v>47</v>
      </c>
      <c r="D55" s="58" t="s">
        <v>79</v>
      </c>
      <c r="E55" s="15">
        <v>1175995</v>
      </c>
      <c r="F55" s="69">
        <v>11.5</v>
      </c>
      <c r="G55" s="69">
        <v>5.7</v>
      </c>
      <c r="H55" s="15">
        <v>19982</v>
      </c>
      <c r="I55" s="64">
        <v>0.66300000000000003</v>
      </c>
    </row>
    <row r="56" spans="1:9" x14ac:dyDescent="0.2">
      <c r="A56" s="58">
        <v>52</v>
      </c>
      <c r="B56" s="49">
        <v>1</v>
      </c>
      <c r="C56" s="59">
        <v>48</v>
      </c>
      <c r="D56" s="58" t="s">
        <v>83</v>
      </c>
      <c r="E56" s="15">
        <v>4923960</v>
      </c>
      <c r="F56" s="69">
        <v>11.6</v>
      </c>
      <c r="G56" s="69">
        <v>5.4</v>
      </c>
      <c r="H56" s="15">
        <v>87380</v>
      </c>
      <c r="I56" s="64">
        <v>0.68500000000000005</v>
      </c>
    </row>
    <row r="57" spans="1:9" x14ac:dyDescent="0.2">
      <c r="A57" s="58">
        <v>53</v>
      </c>
      <c r="B57" s="49">
        <v>3</v>
      </c>
      <c r="C57" s="59">
        <v>78</v>
      </c>
      <c r="D57" s="58" t="s">
        <v>50</v>
      </c>
      <c r="E57" s="15">
        <v>17447</v>
      </c>
      <c r="F57" s="69">
        <v>11.4</v>
      </c>
      <c r="G57" s="69">
        <v>5.3</v>
      </c>
      <c r="H57" s="15">
        <v>612</v>
      </c>
      <c r="I57" s="64">
        <v>0.59099999999999997</v>
      </c>
    </row>
    <row r="58" spans="1:9" x14ac:dyDescent="0.2">
      <c r="A58" s="58">
        <v>54</v>
      </c>
      <c r="B58" s="49">
        <v>1</v>
      </c>
      <c r="C58" s="59">
        <v>49</v>
      </c>
      <c r="D58" s="58" t="s">
        <v>98</v>
      </c>
      <c r="E58" s="15">
        <v>629173</v>
      </c>
      <c r="F58" s="69">
        <v>11.4</v>
      </c>
      <c r="G58" s="69">
        <v>4.8</v>
      </c>
      <c r="H58" s="15">
        <v>11158</v>
      </c>
      <c r="I58" s="64">
        <v>0.82899999999999996</v>
      </c>
    </row>
    <row r="59" spans="1:9" x14ac:dyDescent="0.2">
      <c r="A59" s="58">
        <v>55</v>
      </c>
      <c r="B59" s="49">
        <v>1</v>
      </c>
      <c r="C59" s="59">
        <v>50</v>
      </c>
      <c r="D59" s="58" t="s">
        <v>85</v>
      </c>
      <c r="E59" s="15">
        <v>144970</v>
      </c>
      <c r="F59" s="69">
        <v>15.5</v>
      </c>
      <c r="G59" s="69">
        <v>7.7</v>
      </c>
      <c r="H59" s="15">
        <v>3872</v>
      </c>
      <c r="I59" s="64">
        <v>0.74399999999999999</v>
      </c>
    </row>
    <row r="60" spans="1:9" x14ac:dyDescent="0.2">
      <c r="A60" s="58">
        <v>56</v>
      </c>
      <c r="B60" s="49">
        <v>1</v>
      </c>
      <c r="C60" s="59">
        <v>51</v>
      </c>
      <c r="D60" s="58" t="s">
        <v>54</v>
      </c>
      <c r="E60" s="15">
        <v>1803505</v>
      </c>
      <c r="F60" s="69">
        <v>14.2</v>
      </c>
      <c r="G60" s="69">
        <v>6.5</v>
      </c>
      <c r="H60" s="15">
        <v>49057</v>
      </c>
      <c r="I60" s="64">
        <v>0.76400000000000001</v>
      </c>
    </row>
    <row r="61" spans="1:9" x14ac:dyDescent="0.2">
      <c r="A61" s="58">
        <v>57</v>
      </c>
      <c r="B61" s="49">
        <v>1</v>
      </c>
      <c r="C61" s="59">
        <v>53</v>
      </c>
      <c r="D61" s="58" t="s">
        <v>78</v>
      </c>
      <c r="E61" s="15">
        <v>1514416</v>
      </c>
      <c r="F61" s="69">
        <v>13.7</v>
      </c>
      <c r="G61" s="69">
        <v>6</v>
      </c>
      <c r="H61" s="15">
        <v>41214</v>
      </c>
      <c r="I61" s="64">
        <v>0.752</v>
      </c>
    </row>
    <row r="62" spans="1:9" x14ac:dyDescent="0.2">
      <c r="A62" s="58">
        <v>58</v>
      </c>
      <c r="B62" s="49">
        <v>1</v>
      </c>
      <c r="C62" s="59">
        <v>54</v>
      </c>
      <c r="D62" s="58" t="s">
        <v>104</v>
      </c>
      <c r="E62" s="15">
        <v>474477</v>
      </c>
      <c r="F62" s="69">
        <v>16.5</v>
      </c>
      <c r="G62" s="69">
        <v>10</v>
      </c>
      <c r="H62" s="15">
        <v>10835</v>
      </c>
      <c r="I62" s="64">
        <v>0.85299999999999998</v>
      </c>
    </row>
    <row r="63" spans="1:9" x14ac:dyDescent="0.2">
      <c r="A63" s="58">
        <v>59</v>
      </c>
      <c r="B63" s="49">
        <v>1</v>
      </c>
      <c r="C63" s="59">
        <v>55</v>
      </c>
      <c r="D63" s="58" t="s">
        <v>75</v>
      </c>
      <c r="E63" s="15">
        <v>1282723</v>
      </c>
      <c r="F63" s="69">
        <v>15.1</v>
      </c>
      <c r="G63" s="69">
        <v>6.7</v>
      </c>
      <c r="H63" s="15">
        <v>37021</v>
      </c>
      <c r="I63" s="64">
        <v>0.88600000000000001</v>
      </c>
    </row>
    <row r="64" spans="1:9" x14ac:dyDescent="0.2">
      <c r="A64" s="58">
        <v>60</v>
      </c>
      <c r="B64" s="49">
        <v>1</v>
      </c>
      <c r="C64" s="59">
        <v>56</v>
      </c>
      <c r="D64" s="58" t="s">
        <v>82</v>
      </c>
      <c r="E64" s="15">
        <v>136366</v>
      </c>
      <c r="F64" s="69">
        <v>15.9</v>
      </c>
      <c r="G64" s="69">
        <v>7.6</v>
      </c>
      <c r="H64" s="15">
        <v>5107</v>
      </c>
      <c r="I64" s="64">
        <v>0.79100000000000004</v>
      </c>
    </row>
    <row r="65" spans="1:9" x14ac:dyDescent="0.2">
      <c r="A65" s="79">
        <v>61</v>
      </c>
      <c r="B65" s="80">
        <v>4</v>
      </c>
      <c r="C65" s="77" t="s">
        <v>5</v>
      </c>
      <c r="D65" s="81" t="s">
        <v>127</v>
      </c>
      <c r="E65" s="18">
        <v>265111</v>
      </c>
      <c r="F65" s="112" t="s">
        <v>112</v>
      </c>
      <c r="G65" s="112" t="s">
        <v>112</v>
      </c>
      <c r="H65" s="112" t="s">
        <v>112</v>
      </c>
      <c r="I65" s="113" t="s">
        <v>112</v>
      </c>
    </row>
    <row r="66" spans="1:9" x14ac:dyDescent="0.2">
      <c r="A66" s="140" t="s">
        <v>108</v>
      </c>
      <c r="B66" s="140"/>
      <c r="C66" s="140"/>
      <c r="D66" s="140"/>
      <c r="E66" s="140"/>
      <c r="F66" s="140"/>
      <c r="G66" s="140"/>
      <c r="H66" s="140"/>
      <c r="I66" s="140"/>
    </row>
    <row r="67" spans="1:9" x14ac:dyDescent="0.2">
      <c r="A67" s="61"/>
      <c r="B67" s="61"/>
      <c r="C67" s="63"/>
    </row>
  </sheetData>
  <mergeCells count="1">
    <mergeCell ref="A66:I66"/>
  </mergeCells>
  <pageMargins left="0.7" right="0.7" top="0.75" bottom="0.75" header="0.3" footer="0.3"/>
  <pageSetup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19"/>
  <sheetViews>
    <sheetView workbookViewId="0">
      <selection activeCell="B9" sqref="B9"/>
    </sheetView>
  </sheetViews>
  <sheetFormatPr defaultRowHeight="11.25" x14ac:dyDescent="0.2"/>
  <cols>
    <col min="1" max="1" width="15" bestFit="1" customWidth="1"/>
    <col min="2" max="3" width="11.5" bestFit="1" customWidth="1"/>
  </cols>
  <sheetData>
    <row r="1" spans="1:3" x14ac:dyDescent="0.2">
      <c r="B1" t="s">
        <v>27</v>
      </c>
      <c r="C1" t="s">
        <v>28</v>
      </c>
    </row>
    <row r="2" spans="1:3" x14ac:dyDescent="0.2">
      <c r="B2" s="1">
        <v>255272</v>
      </c>
      <c r="C2" s="1">
        <v>328240</v>
      </c>
    </row>
    <row r="3" spans="1:3" x14ac:dyDescent="0.2">
      <c r="A3" t="s">
        <v>29</v>
      </c>
      <c r="B3" s="1"/>
      <c r="C3" s="1"/>
    </row>
    <row r="4" spans="1:3" x14ac:dyDescent="0.2">
      <c r="A4" s="3" t="s">
        <v>30</v>
      </c>
      <c r="B4" s="2">
        <v>100000</v>
      </c>
    </row>
    <row r="5" spans="1:3" x14ac:dyDescent="0.2">
      <c r="A5" s="3" t="s">
        <v>38</v>
      </c>
      <c r="B5" s="2">
        <f>0.1*B$2</f>
        <v>25527.200000000001</v>
      </c>
    </row>
    <row r="6" spans="1:3" x14ac:dyDescent="0.2">
      <c r="A6" s="51" t="s">
        <v>20</v>
      </c>
      <c r="B6" s="2">
        <f>0.25*B$2</f>
        <v>63818</v>
      </c>
    </row>
    <row r="7" spans="1:3" x14ac:dyDescent="0.2">
      <c r="A7" s="51" t="s">
        <v>21</v>
      </c>
      <c r="B7" s="2">
        <f>0.5*B$2</f>
        <v>127636</v>
      </c>
    </row>
    <row r="8" spans="1:3" x14ac:dyDescent="0.2">
      <c r="A8" s="51" t="s">
        <v>22</v>
      </c>
      <c r="B8" s="2">
        <f>0.75*B$2</f>
        <v>191454</v>
      </c>
    </row>
    <row r="9" spans="1:3" x14ac:dyDescent="0.2">
      <c r="A9" s="51" t="s">
        <v>39</v>
      </c>
      <c r="B9" s="2">
        <f>0.1*C$2</f>
        <v>32824</v>
      </c>
    </row>
    <row r="10" spans="1:3" x14ac:dyDescent="0.2">
      <c r="A10" s="51" t="s">
        <v>10</v>
      </c>
      <c r="B10" s="2">
        <f>0.25*C$2</f>
        <v>82060</v>
      </c>
    </row>
    <row r="11" spans="1:3" x14ac:dyDescent="0.2">
      <c r="A11" s="51" t="s">
        <v>8</v>
      </c>
      <c r="B11" s="2">
        <f>0.5*C$2</f>
        <v>164120</v>
      </c>
    </row>
    <row r="12" spans="1:3" x14ac:dyDescent="0.2">
      <c r="A12" s="51" t="s">
        <v>9</v>
      </c>
      <c r="B12" s="2">
        <f>0.75*C$2</f>
        <v>246180</v>
      </c>
    </row>
    <row r="13" spans="1:3" x14ac:dyDescent="0.2">
      <c r="A13" s="51" t="s">
        <v>26</v>
      </c>
      <c r="B13" s="2">
        <f>C2</f>
        <v>328240</v>
      </c>
    </row>
    <row r="14" spans="1:3" x14ac:dyDescent="0.2">
      <c r="A14" s="6"/>
    </row>
    <row r="15" spans="1:3" x14ac:dyDescent="0.2">
      <c r="A15" s="6"/>
    </row>
    <row r="17" spans="1:2" x14ac:dyDescent="0.2">
      <c r="A17" t="s">
        <v>43</v>
      </c>
      <c r="B17">
        <f ca="1">MONTH(TODAY())</f>
        <v>2</v>
      </c>
    </row>
    <row r="18" spans="1:2" x14ac:dyDescent="0.2">
      <c r="A18" t="s">
        <v>42</v>
      </c>
      <c r="B18">
        <f ca="1">DAY(TODAY())</f>
        <v>25</v>
      </c>
    </row>
    <row r="19" spans="1:2" x14ac:dyDescent="0.2">
      <c r="A19" t="s">
        <v>44</v>
      </c>
      <c r="B19">
        <f ca="1">YEAR(TODAY())</f>
        <v>2021</v>
      </c>
    </row>
  </sheetData>
  <sheetProtection algorithmName="SHA-512" hashValue="lkBmZOAwre2Jz22SvwGQDX2tkkY9URZ+6kuQeSIYBoVjurA+fonny25zFGtA5lazVIV6iaQubqkbJ56PFvsWTg==" saltValue="hJCKRJX2gIi3GjYsigzUxQ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G755"/>
  <sheetViews>
    <sheetView workbookViewId="0">
      <pane ySplit="11" topLeftCell="A62" activePane="bottomLeft" state="frozen"/>
      <selection pane="bottomLeft" activeCell="AY2" sqref="AY2:BG3"/>
    </sheetView>
  </sheetViews>
  <sheetFormatPr defaultRowHeight="11.25" x14ac:dyDescent="0.2"/>
  <cols>
    <col min="1" max="49" width="12.33203125" style="3" customWidth="1"/>
    <col min="50" max="50" width="9.33203125" style="3"/>
    <col min="51" max="59" width="12.33203125" style="3" customWidth="1"/>
    <col min="60" max="16384" width="9.33203125" style="3"/>
  </cols>
  <sheetData>
    <row r="1" spans="1:59" x14ac:dyDescent="0.2">
      <c r="A1" s="133" t="s">
        <v>4</v>
      </c>
      <c r="B1" s="133"/>
      <c r="C1" s="133"/>
      <c r="D1" s="133"/>
      <c r="E1" s="133"/>
      <c r="F1" s="133"/>
      <c r="G1" s="133"/>
      <c r="H1" s="133"/>
      <c r="I1" s="133"/>
      <c r="J1" s="83"/>
      <c r="K1" s="141" t="s">
        <v>35</v>
      </c>
      <c r="L1" s="141"/>
      <c r="M1" s="141"/>
      <c r="N1" s="141"/>
      <c r="O1" s="141"/>
      <c r="P1" s="141"/>
      <c r="Q1" s="141"/>
      <c r="R1" s="141"/>
      <c r="S1" s="141"/>
    </row>
    <row r="2" spans="1:59" x14ac:dyDescent="0.2">
      <c r="A2" s="137" t="s">
        <v>23</v>
      </c>
      <c r="B2" s="137"/>
      <c r="C2" s="137"/>
      <c r="D2" s="137"/>
      <c r="E2" s="137"/>
      <c r="F2" s="137"/>
      <c r="G2" s="137"/>
      <c r="H2" s="137"/>
      <c r="I2" s="137"/>
      <c r="J2" s="84"/>
      <c r="K2" s="137" t="s">
        <v>34</v>
      </c>
      <c r="L2" s="137"/>
      <c r="M2" s="137"/>
      <c r="N2" s="137"/>
      <c r="O2" s="137"/>
      <c r="P2" s="137"/>
      <c r="Q2" s="137"/>
      <c r="R2" s="137"/>
      <c r="S2" s="137"/>
      <c r="U2" s="137" t="s">
        <v>33</v>
      </c>
      <c r="V2" s="137"/>
      <c r="W2" s="137"/>
      <c r="X2" s="137"/>
      <c r="Y2" s="137"/>
      <c r="Z2" s="137"/>
      <c r="AA2" s="137"/>
      <c r="AB2" s="137"/>
      <c r="AC2" s="137"/>
      <c r="AE2" s="137" t="s">
        <v>24</v>
      </c>
      <c r="AF2" s="137"/>
      <c r="AG2" s="137"/>
      <c r="AH2" s="137"/>
      <c r="AI2" s="137"/>
      <c r="AJ2" s="137"/>
      <c r="AK2" s="137"/>
      <c r="AL2" s="137"/>
      <c r="AM2" s="137"/>
      <c r="AO2" s="137" t="s">
        <v>25</v>
      </c>
      <c r="AP2" s="137"/>
      <c r="AQ2" s="137"/>
      <c r="AR2" s="137"/>
      <c r="AS2" s="137"/>
      <c r="AT2" s="137"/>
      <c r="AU2" s="137"/>
      <c r="AV2" s="137"/>
      <c r="AW2" s="137"/>
      <c r="AY2" s="137"/>
      <c r="AZ2" s="137"/>
      <c r="BA2" s="137"/>
      <c r="BB2" s="137"/>
      <c r="BC2" s="137"/>
      <c r="BD2" s="137"/>
      <c r="BE2" s="137"/>
      <c r="BF2" s="137"/>
      <c r="BG2" s="137"/>
    </row>
    <row r="3" spans="1:59" x14ac:dyDescent="0.2">
      <c r="A3" s="137"/>
      <c r="B3" s="137"/>
      <c r="C3" s="137"/>
      <c r="D3" s="137"/>
      <c r="E3" s="137"/>
      <c r="F3" s="137"/>
      <c r="G3" s="137"/>
      <c r="H3" s="137"/>
      <c r="I3" s="137"/>
      <c r="J3" s="84"/>
      <c r="K3" s="137"/>
      <c r="L3" s="137"/>
      <c r="M3" s="137"/>
      <c r="N3" s="137"/>
      <c r="O3" s="137"/>
      <c r="P3" s="137"/>
      <c r="Q3" s="137"/>
      <c r="R3" s="137"/>
      <c r="S3" s="137"/>
      <c r="U3" s="137"/>
      <c r="V3" s="137"/>
      <c r="W3" s="137"/>
      <c r="X3" s="137"/>
      <c r="Y3" s="137"/>
      <c r="Z3" s="137"/>
      <c r="AA3" s="137"/>
      <c r="AB3" s="137"/>
      <c r="AC3" s="137"/>
      <c r="AE3" s="137"/>
      <c r="AF3" s="137"/>
      <c r="AG3" s="137"/>
      <c r="AH3" s="137"/>
      <c r="AI3" s="137"/>
      <c r="AJ3" s="137"/>
      <c r="AK3" s="137"/>
      <c r="AL3" s="137"/>
      <c r="AM3" s="137"/>
      <c r="AO3" s="137"/>
      <c r="AP3" s="137"/>
      <c r="AQ3" s="137"/>
      <c r="AR3" s="137"/>
      <c r="AS3" s="137"/>
      <c r="AT3" s="137"/>
      <c r="AU3" s="137"/>
      <c r="AV3" s="137"/>
      <c r="AW3" s="137"/>
      <c r="AY3" s="137"/>
      <c r="AZ3" s="137"/>
      <c r="BA3" s="137"/>
      <c r="BB3" s="137"/>
      <c r="BC3" s="137"/>
      <c r="BD3" s="137"/>
      <c r="BE3" s="137"/>
      <c r="BF3" s="137"/>
      <c r="BG3" s="137"/>
    </row>
    <row r="4" spans="1:59" ht="11.25" customHeight="1" x14ac:dyDescent="0.2">
      <c r="A4" s="128" t="s">
        <v>36</v>
      </c>
      <c r="B4" s="129"/>
      <c r="C4" s="130"/>
      <c r="D4" s="31" t="s">
        <v>7</v>
      </c>
      <c r="E4" s="32" t="s">
        <v>17</v>
      </c>
      <c r="F4" s="33" t="s">
        <v>18</v>
      </c>
      <c r="G4" s="31" t="s">
        <v>7</v>
      </c>
      <c r="H4" s="32" t="s">
        <v>17</v>
      </c>
      <c r="I4" s="33" t="s">
        <v>18</v>
      </c>
      <c r="J4" s="48"/>
      <c r="K4" s="128" t="s">
        <v>36</v>
      </c>
      <c r="L4" s="129"/>
      <c r="M4" s="130"/>
      <c r="N4" s="33" t="s">
        <v>7</v>
      </c>
      <c r="O4" s="32" t="s">
        <v>17</v>
      </c>
      <c r="P4" s="33" t="s">
        <v>18</v>
      </c>
      <c r="Q4" s="31" t="s">
        <v>7</v>
      </c>
      <c r="R4" s="32" t="s">
        <v>17</v>
      </c>
      <c r="S4" s="33" t="s">
        <v>18</v>
      </c>
      <c r="U4" s="128" t="s">
        <v>36</v>
      </c>
      <c r="V4" s="129"/>
      <c r="W4" s="130"/>
      <c r="X4" s="33" t="s">
        <v>7</v>
      </c>
      <c r="Y4" s="32" t="s">
        <v>17</v>
      </c>
      <c r="Z4" s="33" t="s">
        <v>18</v>
      </c>
      <c r="AA4" s="31" t="s">
        <v>7</v>
      </c>
      <c r="AB4" s="32" t="s">
        <v>17</v>
      </c>
      <c r="AC4" s="33" t="s">
        <v>18</v>
      </c>
      <c r="AE4" s="128" t="s">
        <v>36</v>
      </c>
      <c r="AF4" s="129"/>
      <c r="AG4" s="130"/>
      <c r="AH4" s="33" t="s">
        <v>7</v>
      </c>
      <c r="AI4" s="32" t="s">
        <v>17</v>
      </c>
      <c r="AJ4" s="33" t="s">
        <v>18</v>
      </c>
      <c r="AK4" s="31" t="s">
        <v>7</v>
      </c>
      <c r="AL4" s="32" t="s">
        <v>17</v>
      </c>
      <c r="AM4" s="33" t="s">
        <v>18</v>
      </c>
      <c r="AO4" s="128" t="s">
        <v>36</v>
      </c>
      <c r="AP4" s="129"/>
      <c r="AQ4" s="130"/>
      <c r="AR4" s="33" t="s">
        <v>7</v>
      </c>
      <c r="AS4" s="32" t="s">
        <v>17</v>
      </c>
      <c r="AT4" s="33" t="s">
        <v>18</v>
      </c>
      <c r="AU4" s="31" t="s">
        <v>7</v>
      </c>
      <c r="AV4" s="32" t="s">
        <v>17</v>
      </c>
      <c r="AW4" s="33" t="s">
        <v>18</v>
      </c>
      <c r="AY4" s="128" t="s">
        <v>36</v>
      </c>
      <c r="AZ4" s="129"/>
      <c r="BA4" s="130"/>
      <c r="BB4" s="33" t="s">
        <v>7</v>
      </c>
      <c r="BC4" s="32" t="s">
        <v>17</v>
      </c>
      <c r="BD4" s="33" t="s">
        <v>18</v>
      </c>
      <c r="BE4" s="31" t="s">
        <v>7</v>
      </c>
      <c r="BF4" s="32" t="s">
        <v>17</v>
      </c>
      <c r="BG4" s="33" t="s">
        <v>18</v>
      </c>
    </row>
    <row r="5" spans="1:59" ht="11.25" customHeight="1" x14ac:dyDescent="0.2">
      <c r="A5" s="131" t="s">
        <v>3</v>
      </c>
      <c r="B5" s="132"/>
      <c r="C5" s="28">
        <f ca="1">TODAY()</f>
        <v>44252</v>
      </c>
      <c r="D5" s="52" t="s">
        <v>38</v>
      </c>
      <c r="E5" s="26">
        <f ca="1">INDEX(A$12:A$755, MATCH('Target Amounts'!$B$5, I$12:I$755, 1))</f>
        <v>44250</v>
      </c>
      <c r="F5" s="34">
        <f ca="1">E5-C$5</f>
        <v>-2</v>
      </c>
      <c r="G5" s="52" t="s">
        <v>39</v>
      </c>
      <c r="H5" s="26">
        <f ca="1">INDEX(A$12:A$755, MATCH('Target Amounts'!$B$9, I$12:I$755, 1))</f>
        <v>44260</v>
      </c>
      <c r="I5" s="34">
        <f ca="1">H5-C$5</f>
        <v>8</v>
      </c>
      <c r="J5" s="48"/>
      <c r="K5" s="131" t="s">
        <v>3</v>
      </c>
      <c r="L5" s="132"/>
      <c r="M5" s="28">
        <f ca="1">$C$5</f>
        <v>44252</v>
      </c>
      <c r="N5" s="53" t="s">
        <v>38</v>
      </c>
      <c r="O5" s="26">
        <f ca="1">INDEX(K$12:K$755, MATCH('Target Amounts'!$B$5, S$12:S$755, 1))</f>
        <v>44250</v>
      </c>
      <c r="P5" s="34">
        <f ca="1">O5-M$5</f>
        <v>-2</v>
      </c>
      <c r="Q5" s="52" t="s">
        <v>39</v>
      </c>
      <c r="R5" s="26">
        <f ca="1">INDEX(K$12:K$755, MATCH('Target Amounts'!$B$9, S$12:S$755, 1))</f>
        <v>44260</v>
      </c>
      <c r="S5" s="34">
        <f ca="1">R5-M$5</f>
        <v>8</v>
      </c>
      <c r="U5" s="131" t="s">
        <v>3</v>
      </c>
      <c r="V5" s="132"/>
      <c r="W5" s="28">
        <f ca="1">$C$5</f>
        <v>44252</v>
      </c>
      <c r="X5" s="53" t="s">
        <v>38</v>
      </c>
      <c r="Y5" s="26">
        <f ca="1">INDEX(U$12:U$755, MATCH('Target Amounts'!$B$5, AC$12:AC$755, 1))</f>
        <v>44250</v>
      </c>
      <c r="Z5" s="34">
        <f ca="1">Y5-W$5</f>
        <v>-2</v>
      </c>
      <c r="AA5" s="52" t="s">
        <v>39</v>
      </c>
      <c r="AB5" s="26">
        <f ca="1">INDEX(U$12:U$755, MATCH('Target Amounts'!$B$9, AC$12:AC$755, 1))</f>
        <v>44260</v>
      </c>
      <c r="AC5" s="34">
        <f ca="1">AB5-W$5</f>
        <v>8</v>
      </c>
      <c r="AE5" s="131" t="s">
        <v>3</v>
      </c>
      <c r="AF5" s="132"/>
      <c r="AG5" s="28">
        <f ca="1">$C$5</f>
        <v>44252</v>
      </c>
      <c r="AH5" s="53" t="s">
        <v>38</v>
      </c>
      <c r="AI5" s="26">
        <f ca="1">INDEX(AE$12:AE$755, MATCH('Target Amounts'!$B$5, AM$12:AM$755, 1))</f>
        <v>44250</v>
      </c>
      <c r="AJ5" s="34">
        <f ca="1">AI5-AG$5</f>
        <v>-2</v>
      </c>
      <c r="AK5" s="52" t="s">
        <v>39</v>
      </c>
      <c r="AL5" s="26">
        <f ca="1">INDEX(AE$12:AE$755, MATCH('Target Amounts'!$B$9, AM$12:AM$755, 1))</f>
        <v>44260</v>
      </c>
      <c r="AM5" s="34">
        <f ca="1">AL5-AG$5</f>
        <v>8</v>
      </c>
      <c r="AO5" s="131" t="s">
        <v>3</v>
      </c>
      <c r="AP5" s="132"/>
      <c r="AQ5" s="28">
        <f ca="1">$C$5</f>
        <v>44252</v>
      </c>
      <c r="AR5" s="53" t="s">
        <v>38</v>
      </c>
      <c r="AS5" s="26">
        <f ca="1">INDEX(AO$12:AO$755, MATCH('Target Amounts'!$B$5, AW$12:AW$755, 1))</f>
        <v>44250</v>
      </c>
      <c r="AT5" s="34">
        <f ca="1">AS5-AQ$5</f>
        <v>-2</v>
      </c>
      <c r="AU5" s="52" t="s">
        <v>39</v>
      </c>
      <c r="AV5" s="26">
        <f ca="1">INDEX(AO$12:AO$755, MATCH('Target Amounts'!$B$9, AW$12:AW$755, 1))</f>
        <v>44260</v>
      </c>
      <c r="AW5" s="34">
        <f ca="1">AV5-AQ$5</f>
        <v>8</v>
      </c>
      <c r="AY5" s="131" t="s">
        <v>3</v>
      </c>
      <c r="AZ5" s="132"/>
      <c r="BA5" s="28">
        <f ca="1">$C$5</f>
        <v>44252</v>
      </c>
      <c r="BB5" s="53" t="s">
        <v>38</v>
      </c>
      <c r="BC5" s="26">
        <f ca="1">INDEX(AY$12:AY$755, MATCH('Target Amounts'!$B$5, BG$12:BG$755, 1))</f>
        <v>44250</v>
      </c>
      <c r="BD5" s="34">
        <f ca="1">BC5-BA$5</f>
        <v>-2</v>
      </c>
      <c r="BE5" s="52" t="s">
        <v>39</v>
      </c>
      <c r="BF5" s="26">
        <f ca="1">INDEX(AY$12:AY$755, MATCH('Target Amounts'!$B$9, BG$12:BG$755, 1))</f>
        <v>44260</v>
      </c>
      <c r="BG5" s="34">
        <f ca="1">BF5-BA$5</f>
        <v>8</v>
      </c>
    </row>
    <row r="6" spans="1:59" ht="11.25" customHeight="1" x14ac:dyDescent="0.2">
      <c r="A6" s="125" t="s">
        <v>19</v>
      </c>
      <c r="B6" s="126"/>
      <c r="C6" s="29">
        <f ca="1">INDEX($C$12:$C$390, MATCH($C$5-1, $A$12:$A$390, 0))</f>
        <v>1296</v>
      </c>
      <c r="D6" s="35" t="s">
        <v>20</v>
      </c>
      <c r="E6" s="24">
        <f ca="1">INDEX(A$12:A$755, MATCH('Target Amounts'!$B$6, I$12:I$755, 1))</f>
        <v>44308</v>
      </c>
      <c r="F6" s="36">
        <f ca="1">E6-C$5</f>
        <v>56</v>
      </c>
      <c r="G6" s="35" t="s">
        <v>10</v>
      </c>
      <c r="H6" s="24">
        <f ca="1">INDEX(A$12:A$755, MATCH('Target Amounts'!$B$10, I$12:I$755, 1))</f>
        <v>44341</v>
      </c>
      <c r="I6" s="36">
        <f ca="1">H6-C$5</f>
        <v>89</v>
      </c>
      <c r="J6" s="48"/>
      <c r="K6" s="125" t="s">
        <v>19</v>
      </c>
      <c r="L6" s="126"/>
      <c r="M6" s="29">
        <f ca="1">INDEX($C$12:$C$390, MATCH($C$5-1, $A$12:$A$390, 0))</f>
        <v>1296</v>
      </c>
      <c r="N6" s="36" t="s">
        <v>20</v>
      </c>
      <c r="O6" s="24">
        <f ca="1">INDEX(K$12:K$755, MATCH('Target Amounts'!$B$6, S$12:S$755, 1))</f>
        <v>44305</v>
      </c>
      <c r="P6" s="36">
        <f ca="1">O6-M$5</f>
        <v>53</v>
      </c>
      <c r="Q6" s="35" t="s">
        <v>10</v>
      </c>
      <c r="R6" s="24">
        <f ca="1">INDEX(K$12:K$755, MATCH('Target Amounts'!$B$10, S$12:S$755, 1))</f>
        <v>44330</v>
      </c>
      <c r="S6" s="36">
        <f ca="1">R6-M$5</f>
        <v>78</v>
      </c>
      <c r="U6" s="125" t="s">
        <v>19</v>
      </c>
      <c r="V6" s="126"/>
      <c r="W6" s="29">
        <f ca="1">INDEX($C$12:$C$390, MATCH($C$5-1, $A$12:$A$390, 0))</f>
        <v>1296</v>
      </c>
      <c r="X6" s="36" t="s">
        <v>20</v>
      </c>
      <c r="Y6" s="24">
        <f ca="1">INDEX(U$12:U$755, MATCH('Target Amounts'!$B$6, AC$12:AC$755, 1))</f>
        <v>44304</v>
      </c>
      <c r="Z6" s="36">
        <f ca="1">Y6-W$5</f>
        <v>52</v>
      </c>
      <c r="AA6" s="35" t="s">
        <v>10</v>
      </c>
      <c r="AB6" s="24">
        <f ca="1">INDEX(U$12:U$755, MATCH('Target Amounts'!$B$10, AC$12:AC$755, 1))</f>
        <v>44324</v>
      </c>
      <c r="AC6" s="36">
        <f ca="1">AB6-W$5</f>
        <v>72</v>
      </c>
      <c r="AE6" s="125" t="s">
        <v>19</v>
      </c>
      <c r="AF6" s="126"/>
      <c r="AG6" s="29">
        <f ca="1">INDEX($C$12:$C$390, MATCH($C$5-1, $A$12:$A$390, 0))</f>
        <v>1296</v>
      </c>
      <c r="AH6" s="36" t="s">
        <v>20</v>
      </c>
      <c r="AI6" s="24">
        <f ca="1">INDEX(AE$12:AE$755, MATCH('Target Amounts'!$B$6, AM$12:AM$755, 1))</f>
        <v>44304</v>
      </c>
      <c r="AJ6" s="36">
        <f ca="1">AI6-AG$5</f>
        <v>52</v>
      </c>
      <c r="AK6" s="35" t="s">
        <v>10</v>
      </c>
      <c r="AL6" s="24">
        <f ca="1">INDEX(AE$12:AE$755, MATCH('Target Amounts'!$B$10, AM$12:AM$755, 1))</f>
        <v>44324</v>
      </c>
      <c r="AM6" s="36">
        <f ca="1">AL6-AG$5</f>
        <v>72</v>
      </c>
      <c r="AO6" s="125" t="s">
        <v>19</v>
      </c>
      <c r="AP6" s="126"/>
      <c r="AQ6" s="29">
        <f ca="1">INDEX($C$12:$C$390, MATCH($C$5-1, $A$12:$A$390, 0))</f>
        <v>1296</v>
      </c>
      <c r="AR6" s="36" t="s">
        <v>20</v>
      </c>
      <c r="AS6" s="24">
        <f ca="1">INDEX(AO$12:AO$755, MATCH('Target Amounts'!$B$6, AW$12:AW$755, 1))</f>
        <v>44300</v>
      </c>
      <c r="AT6" s="36">
        <f ca="1">AS6-AQ$5</f>
        <v>48</v>
      </c>
      <c r="AU6" s="35" t="s">
        <v>10</v>
      </c>
      <c r="AV6" s="24">
        <f ca="1">INDEX(AO$12:AO$755, MATCH('Target Amounts'!$B$10, AW$12:AW$755, 1))</f>
        <v>44314</v>
      </c>
      <c r="AW6" s="36">
        <f ca="1">AV6-AQ$5</f>
        <v>62</v>
      </c>
      <c r="AY6" s="125" t="s">
        <v>19</v>
      </c>
      <c r="AZ6" s="126"/>
      <c r="BA6" s="29">
        <f ca="1">INDEX($C$12:$C$390, MATCH($C$5-1, $A$12:$A$390, 0))</f>
        <v>1296</v>
      </c>
      <c r="BB6" s="36" t="s">
        <v>20</v>
      </c>
      <c r="BC6" s="24">
        <f ca="1">INDEX(AY$12:AY$755, MATCH('Target Amounts'!$B$6, BG$12:BG$755, 1))</f>
        <v>44293</v>
      </c>
      <c r="BD6" s="36">
        <f ca="1">BC6-BA$5</f>
        <v>41</v>
      </c>
      <c r="BE6" s="35" t="s">
        <v>10</v>
      </c>
      <c r="BF6" s="24">
        <f ca="1">INDEX(AY$12:AY$755, MATCH('Target Amounts'!$B$10, BG$12:BG$755, 1))</f>
        <v>44309</v>
      </c>
      <c r="BG6" s="36">
        <f ca="1">BF6-BA$5</f>
        <v>57</v>
      </c>
    </row>
    <row r="7" spans="1:59" ht="11.25" customHeight="1" x14ac:dyDescent="0.2">
      <c r="A7" s="125" t="s">
        <v>130</v>
      </c>
      <c r="B7" s="126"/>
      <c r="C7" s="38">
        <f>'Historical Data'!A67</f>
        <v>66</v>
      </c>
      <c r="D7" s="35" t="s">
        <v>21</v>
      </c>
      <c r="E7" s="24">
        <f ca="1">INDEX(A$12:A$755, MATCH('Target Amounts'!$B$7, I$12:I$755, 1))</f>
        <v>44406</v>
      </c>
      <c r="F7" s="36">
        <f t="shared" ref="F7:F9" ca="1" si="0">E7-C$5</f>
        <v>154</v>
      </c>
      <c r="G7" s="35" t="s">
        <v>8</v>
      </c>
      <c r="H7" s="24">
        <f ca="1">INDEX(A$12:A$755, MATCH('Target Amounts'!$B$11, I$12:I$755, 1))</f>
        <v>44461</v>
      </c>
      <c r="I7" s="36">
        <f ca="1">H7-C$5</f>
        <v>209</v>
      </c>
      <c r="J7" s="48"/>
      <c r="K7" s="125" t="s">
        <v>32</v>
      </c>
      <c r="L7" s="126"/>
      <c r="M7" s="30">
        <v>500</v>
      </c>
      <c r="N7" s="36" t="s">
        <v>21</v>
      </c>
      <c r="O7" s="24">
        <f ca="1">INDEX(K$12:K$755, MATCH('Target Amounts'!$B$7, S$12:S$755, 1))</f>
        <v>44385</v>
      </c>
      <c r="P7" s="36">
        <f t="shared" ref="P7:P9" ca="1" si="1">O7-M$5</f>
        <v>133</v>
      </c>
      <c r="Q7" s="35" t="s">
        <v>8</v>
      </c>
      <c r="R7" s="24">
        <f ca="1">INDEX(K$12:K$755, MATCH('Target Amounts'!$B$11, S$12:S$755, 1))</f>
        <v>44422</v>
      </c>
      <c r="S7" s="36">
        <f ca="1">R7-M$5</f>
        <v>170</v>
      </c>
      <c r="U7" s="125" t="s">
        <v>32</v>
      </c>
      <c r="V7" s="126"/>
      <c r="W7" s="30">
        <v>1000</v>
      </c>
      <c r="X7" s="36" t="s">
        <v>21</v>
      </c>
      <c r="Y7" s="24">
        <f ca="1">INDEX(U$12:U$755, MATCH('Target Amounts'!$B$7, AC$12:AC$755, 1))</f>
        <v>44365</v>
      </c>
      <c r="Z7" s="36">
        <f t="shared" ref="Z7:Z9" ca="1" si="2">Y7-W$5</f>
        <v>113</v>
      </c>
      <c r="AA7" s="35" t="s">
        <v>8</v>
      </c>
      <c r="AB7" s="24">
        <f ca="1">INDEX(U$12:U$755, MATCH('Target Amounts'!$B$11, AC$12:AC$755, 1))</f>
        <v>44399</v>
      </c>
      <c r="AC7" s="36">
        <f ca="1">AB7-W$5</f>
        <v>147</v>
      </c>
      <c r="AE7" s="125" t="s">
        <v>32</v>
      </c>
      <c r="AF7" s="126"/>
      <c r="AG7" s="30">
        <v>500</v>
      </c>
      <c r="AH7" s="36" t="s">
        <v>21</v>
      </c>
      <c r="AI7" s="24">
        <f ca="1">INDEX(AE$12:AE$755, MATCH('Target Amounts'!$B$7, AM$12:AM$755, 1))</f>
        <v>44374</v>
      </c>
      <c r="AJ7" s="36">
        <f t="shared" ref="AJ7:AJ9" ca="1" si="3">AI7-AG$5</f>
        <v>122</v>
      </c>
      <c r="AK7" s="35" t="s">
        <v>8</v>
      </c>
      <c r="AL7" s="24">
        <f ca="1">INDEX(AE$12:AE$755, MATCH('Target Amounts'!$B$11, AM$12:AM$755, 1))</f>
        <v>44413</v>
      </c>
      <c r="AM7" s="36">
        <f ca="1">AL7-AG$5</f>
        <v>161</v>
      </c>
      <c r="AO7" s="125" t="s">
        <v>32</v>
      </c>
      <c r="AP7" s="126"/>
      <c r="AQ7" s="30">
        <v>1000</v>
      </c>
      <c r="AR7" s="36" t="s">
        <v>21</v>
      </c>
      <c r="AS7" s="24">
        <f ca="1">INDEX(AO$12:AO$755, MATCH('Target Amounts'!$B$7, AW$12:AW$755, 1))</f>
        <v>44355</v>
      </c>
      <c r="AT7" s="36">
        <f t="shared" ref="AT7:AT9" ca="1" si="4">AS7-AQ$5</f>
        <v>103</v>
      </c>
      <c r="AU7" s="35" t="s">
        <v>8</v>
      </c>
      <c r="AV7" s="24">
        <f ca="1">INDEX(AO$12:AO$755, MATCH('Target Amounts'!$B$11, AW$12:AW$755, 1))</f>
        <v>44389</v>
      </c>
      <c r="AW7" s="36">
        <f ca="1">AV7-AQ$5</f>
        <v>137</v>
      </c>
      <c r="AY7" s="125" t="s">
        <v>128</v>
      </c>
      <c r="AZ7" s="126"/>
      <c r="BA7" s="30">
        <v>2000</v>
      </c>
      <c r="BB7" s="36" t="s">
        <v>21</v>
      </c>
      <c r="BC7" s="24">
        <f ca="1">INDEX(AY$12:AY$755, MATCH('Target Amounts'!$B$7, BG$12:BG$755, 1))</f>
        <v>44355</v>
      </c>
      <c r="BD7" s="36">
        <f t="shared" ref="BD7:BD9" ca="1" si="5">BC7-BA$5</f>
        <v>103</v>
      </c>
      <c r="BE7" s="35" t="s">
        <v>8</v>
      </c>
      <c r="BF7" s="24">
        <f ca="1">INDEX(AY$12:AY$755, MATCH('Target Amounts'!$B$11, BG$12:BG$755, 1))</f>
        <v>44392</v>
      </c>
      <c r="BG7" s="36">
        <f ca="1">BF7-BA$5</f>
        <v>140</v>
      </c>
    </row>
    <row r="8" spans="1:59" ht="11.25" customHeight="1" x14ac:dyDescent="0.2">
      <c r="A8" s="125" t="s">
        <v>131</v>
      </c>
      <c r="B8" s="126"/>
      <c r="C8" s="97">
        <f ca="1">'Historical Data'!I67</f>
        <v>28.233048050430011</v>
      </c>
      <c r="D8" s="35" t="s">
        <v>22</v>
      </c>
      <c r="E8" s="24">
        <f ca="1">INDEX(A$12:A$755, MATCH('Target Amounts'!$B$8, I$12:I$755, 1))</f>
        <v>44503</v>
      </c>
      <c r="F8" s="36">
        <f t="shared" ca="1" si="0"/>
        <v>251</v>
      </c>
      <c r="G8" s="35" t="s">
        <v>9</v>
      </c>
      <c r="H8" s="24">
        <f ca="1">INDEX(A$12:A$755, MATCH('Target Amounts'!$B$12, I$12:I$755, 1))</f>
        <v>44591</v>
      </c>
      <c r="I8" s="36">
        <f ca="1">H8-C$5</f>
        <v>339</v>
      </c>
      <c r="J8" s="48"/>
      <c r="K8" s="125" t="s">
        <v>31</v>
      </c>
      <c r="L8" s="126"/>
      <c r="M8" s="30">
        <v>100</v>
      </c>
      <c r="N8" s="36" t="s">
        <v>22</v>
      </c>
      <c r="O8" s="24">
        <f ca="1">INDEX(K$12:K$755, MATCH('Target Amounts'!$B$8, S$12:S$755, 1))</f>
        <v>44452</v>
      </c>
      <c r="P8" s="36">
        <f t="shared" ca="1" si="1"/>
        <v>200</v>
      </c>
      <c r="Q8" s="35" t="s">
        <v>9</v>
      </c>
      <c r="R8" s="24">
        <f ca="1">INDEX(K$12:K$755, MATCH('Target Amounts'!$B$12, S$12:S$755, 1))</f>
        <v>44514</v>
      </c>
      <c r="S8" s="36">
        <f ca="1">R8-M$5</f>
        <v>262</v>
      </c>
      <c r="U8" s="125" t="s">
        <v>31</v>
      </c>
      <c r="V8" s="126"/>
      <c r="W8" s="30">
        <v>100</v>
      </c>
      <c r="X8" s="36" t="s">
        <v>22</v>
      </c>
      <c r="Y8" s="24">
        <f ca="1">INDEX(U$12:U$755, MATCH('Target Amounts'!$B$8, AC$12:AC$755, 1))</f>
        <v>44422</v>
      </c>
      <c r="Z8" s="36">
        <f t="shared" ca="1" si="2"/>
        <v>170</v>
      </c>
      <c r="AA8" s="35" t="s">
        <v>9</v>
      </c>
      <c r="AB8" s="24">
        <f ca="1">INDEX(U$12:U$755, MATCH('Target Amounts'!$B$12, AC$12:AC$755, 1))</f>
        <v>44470</v>
      </c>
      <c r="AC8" s="36">
        <f ca="1">AB8-W$5</f>
        <v>218</v>
      </c>
      <c r="AE8" s="125" t="s">
        <v>31</v>
      </c>
      <c r="AF8" s="126"/>
      <c r="AG8" s="30">
        <v>50</v>
      </c>
      <c r="AH8" s="36" t="s">
        <v>22</v>
      </c>
      <c r="AI8" s="24">
        <f ca="1">INDEX(AE$12:AE$755, MATCH('Target Amounts'!$B$8, AM$12:AM$755, 1))</f>
        <v>44446</v>
      </c>
      <c r="AJ8" s="36">
        <f t="shared" ca="1" si="3"/>
        <v>194</v>
      </c>
      <c r="AK8" s="35" t="s">
        <v>9</v>
      </c>
      <c r="AL8" s="24">
        <f ca="1">INDEX(AE$12:AE$755, MATCH('Target Amounts'!$B$12, AM$12:AM$755, 1))</f>
        <v>44503</v>
      </c>
      <c r="AM8" s="36">
        <f ca="1">AL8-AG$5</f>
        <v>251</v>
      </c>
      <c r="AO8" s="125" t="s">
        <v>31</v>
      </c>
      <c r="AP8" s="126"/>
      <c r="AQ8" s="30">
        <v>50</v>
      </c>
      <c r="AR8" s="36" t="s">
        <v>22</v>
      </c>
      <c r="AS8" s="24">
        <f ca="1">INDEX(AO$12:AO$755, MATCH('Target Amounts'!$B$8, AW$12:AW$755, 1))</f>
        <v>44409</v>
      </c>
      <c r="AT8" s="36">
        <f t="shared" ca="1" si="4"/>
        <v>157</v>
      </c>
      <c r="AU8" s="35" t="s">
        <v>9</v>
      </c>
      <c r="AV8" s="24">
        <f ca="1">INDEX(AO$12:AO$755, MATCH('Target Amounts'!$B$12, AW$12:AW$755, 1))</f>
        <v>44457</v>
      </c>
      <c r="AW8" s="36">
        <f ca="1">AV8-AQ$5</f>
        <v>205</v>
      </c>
      <c r="AY8" s="125" t="s">
        <v>129</v>
      </c>
      <c r="AZ8" s="126"/>
      <c r="BA8" s="38">
        <f ca="1">ROUNDUP((BA7-$C$9)/$C$8, 0)</f>
        <v>73</v>
      </c>
      <c r="BB8" s="36" t="s">
        <v>22</v>
      </c>
      <c r="BC8" s="24">
        <f ca="1">INDEX(AY$12:AY$755, MATCH('Target Amounts'!$B$8, BG$12:BG$755, 1))</f>
        <v>44425</v>
      </c>
      <c r="BD8" s="36">
        <f t="shared" ca="1" si="5"/>
        <v>173</v>
      </c>
      <c r="BE8" s="35" t="s">
        <v>9</v>
      </c>
      <c r="BF8" s="24">
        <f ca="1">INDEX(AY$12:AY$755, MATCH('Target Amounts'!$B$12, BG$12:BG$755, 1))</f>
        <v>44479</v>
      </c>
      <c r="BG8" s="36">
        <f ca="1">BF8-BA$5</f>
        <v>227</v>
      </c>
    </row>
    <row r="9" spans="1:59" ht="11.25" customHeight="1" x14ac:dyDescent="0.2">
      <c r="A9" s="122" t="s">
        <v>132</v>
      </c>
      <c r="B9" s="123"/>
      <c r="C9" s="98">
        <f ca="1">'Historical Data'!J67</f>
        <v>-58.094511522084872</v>
      </c>
      <c r="D9" s="27" t="s">
        <v>40</v>
      </c>
      <c r="E9" s="25">
        <f ca="1">INDEX(A$12:A$755, MATCH('Target Amounts'!$B$4, G$12:G$755, 1))</f>
        <v>44276</v>
      </c>
      <c r="F9" s="37">
        <f t="shared" ca="1" si="0"/>
        <v>24</v>
      </c>
      <c r="G9" s="27" t="s">
        <v>26</v>
      </c>
      <c r="H9" s="25">
        <f ca="1">INDEX(A$12:A$755, MATCH('Target Amounts'!$B$13, I$12:I$755, 1))</f>
        <v>44721</v>
      </c>
      <c r="I9" s="37">
        <f ca="1">H9-C$5</f>
        <v>469</v>
      </c>
      <c r="J9" s="48"/>
      <c r="K9" s="122" t="s">
        <v>119</v>
      </c>
      <c r="L9" s="123"/>
      <c r="M9" s="19">
        <f ca="1">M6+M7</f>
        <v>1796</v>
      </c>
      <c r="N9" s="19" t="s">
        <v>40</v>
      </c>
      <c r="O9" s="25">
        <f ca="1">INDEX(K$12:K$755, MATCH('Target Amounts'!$B$4, Q$12:Q$755, 1))</f>
        <v>44275</v>
      </c>
      <c r="P9" s="37">
        <f t="shared" ca="1" si="1"/>
        <v>23</v>
      </c>
      <c r="Q9" s="27" t="s">
        <v>26</v>
      </c>
      <c r="R9" s="25">
        <f ca="1">INDEX(K$12:K$755, MATCH('Target Amounts'!$B$13, S$12:S$755, 1))</f>
        <v>44603</v>
      </c>
      <c r="S9" s="37">
        <f ca="1">R9-M$5</f>
        <v>351</v>
      </c>
      <c r="U9" s="122" t="s">
        <v>119</v>
      </c>
      <c r="V9" s="123"/>
      <c r="W9" s="19">
        <f ca="1">W6+W7</f>
        <v>2296</v>
      </c>
      <c r="X9" s="19" t="s">
        <v>40</v>
      </c>
      <c r="Y9" s="25">
        <f ca="1">INDEX(U$12:U$755, MATCH('Target Amounts'!$B$4, AA$12:AA$755, 1))</f>
        <v>44274</v>
      </c>
      <c r="Z9" s="37">
        <f t="shared" ca="1" si="2"/>
        <v>22</v>
      </c>
      <c r="AA9" s="27" t="s">
        <v>26</v>
      </c>
      <c r="AB9" s="25">
        <f ca="1">INDEX(U$12:U$755, MATCH('Target Amounts'!$B$13, AC$12:AC$755, 1))</f>
        <v>44542</v>
      </c>
      <c r="AC9" s="37">
        <f ca="1">AB9-W$5</f>
        <v>290</v>
      </c>
      <c r="AE9" s="122" t="s">
        <v>119</v>
      </c>
      <c r="AF9" s="123"/>
      <c r="AG9" s="19">
        <f ca="1">AG6+AG7</f>
        <v>1796</v>
      </c>
      <c r="AH9" s="19" t="s">
        <v>40</v>
      </c>
      <c r="AI9" s="25">
        <f ca="1">INDEX(AE$12:AE$755, MATCH('Target Amounts'!$B$4, AK$12:AK$755, 1))</f>
        <v>44274</v>
      </c>
      <c r="AJ9" s="37">
        <f t="shared" ca="1" si="3"/>
        <v>22</v>
      </c>
      <c r="AK9" s="27" t="s">
        <v>26</v>
      </c>
      <c r="AL9" s="25">
        <f ca="1">INDEX(AE$12:AE$755, MATCH('Target Amounts'!$B$13, AM$12:AM$755, 1))</f>
        <v>44597</v>
      </c>
      <c r="AM9" s="37">
        <f ca="1">AL9-AG$5</f>
        <v>345</v>
      </c>
      <c r="AO9" s="122" t="s">
        <v>119</v>
      </c>
      <c r="AP9" s="123"/>
      <c r="AQ9" s="19">
        <f ca="1">AQ6+AQ7</f>
        <v>2296</v>
      </c>
      <c r="AR9" s="19" t="s">
        <v>40</v>
      </c>
      <c r="AS9" s="25">
        <f ca="1">INDEX(AO$12:AO$755, MATCH('Target Amounts'!$B$4, AU$12:AU$755, 1))</f>
        <v>44273</v>
      </c>
      <c r="AT9" s="37">
        <f t="shared" ca="1" si="4"/>
        <v>21</v>
      </c>
      <c r="AU9" s="27" t="s">
        <v>26</v>
      </c>
      <c r="AV9" s="25">
        <f ca="1">INDEX(AO$12:AO$755, MATCH('Target Amounts'!$B$13, AW$12:AW$755, 1))</f>
        <v>44532</v>
      </c>
      <c r="AW9" s="37">
        <f ca="1">AV9-AQ$5</f>
        <v>280</v>
      </c>
      <c r="AY9" s="122" t="s">
        <v>133</v>
      </c>
      <c r="AZ9" s="123"/>
      <c r="BA9" s="19">
        <f ca="1">MIN(BA7, $C$9 + $C$8*$C$7)</f>
        <v>1805.286659806296</v>
      </c>
      <c r="BB9" s="19" t="s">
        <v>40</v>
      </c>
      <c r="BC9" s="25">
        <f ca="1">INDEX(AY$12:AY$755, MATCH('Target Amounts'!$B$4, BE$12:BE$755, 1))</f>
        <v>44268</v>
      </c>
      <c r="BD9" s="37">
        <f t="shared" ca="1" si="5"/>
        <v>16</v>
      </c>
      <c r="BE9" s="27" t="s">
        <v>26</v>
      </c>
      <c r="BF9" s="25">
        <f ca="1">INDEX(AY$12:AY$755, MATCH('Target Amounts'!$B$13, BG$12:BG$755, 1))</f>
        <v>44562</v>
      </c>
      <c r="BG9" s="37">
        <f ca="1">BF9-BA$5</f>
        <v>310</v>
      </c>
    </row>
    <row r="10" spans="1:59" x14ac:dyDescent="0.2">
      <c r="A10" s="122" t="s">
        <v>6</v>
      </c>
      <c r="B10" s="123"/>
      <c r="C10" s="123"/>
      <c r="D10" s="123"/>
      <c r="E10" s="123"/>
      <c r="F10" s="123"/>
      <c r="G10" s="123"/>
      <c r="H10" s="123"/>
      <c r="I10" s="124"/>
      <c r="J10" s="49"/>
      <c r="K10" s="122" t="s">
        <v>6</v>
      </c>
      <c r="L10" s="123"/>
      <c r="M10" s="123"/>
      <c r="N10" s="123"/>
      <c r="O10" s="123"/>
      <c r="P10" s="123"/>
      <c r="Q10" s="123"/>
      <c r="R10" s="123"/>
      <c r="S10" s="124"/>
      <c r="U10" s="122" t="s">
        <v>6</v>
      </c>
      <c r="V10" s="123"/>
      <c r="W10" s="123"/>
      <c r="X10" s="123"/>
      <c r="Y10" s="123"/>
      <c r="Z10" s="123"/>
      <c r="AA10" s="123"/>
      <c r="AB10" s="123"/>
      <c r="AC10" s="124"/>
      <c r="AE10" s="122" t="s">
        <v>6</v>
      </c>
      <c r="AF10" s="123"/>
      <c r="AG10" s="123"/>
      <c r="AH10" s="123"/>
      <c r="AI10" s="123"/>
      <c r="AJ10" s="123"/>
      <c r="AK10" s="123"/>
      <c r="AL10" s="123"/>
      <c r="AM10" s="124"/>
      <c r="AO10" s="122" t="s">
        <v>6</v>
      </c>
      <c r="AP10" s="123"/>
      <c r="AQ10" s="123"/>
      <c r="AR10" s="123"/>
      <c r="AS10" s="123"/>
      <c r="AT10" s="123"/>
      <c r="AU10" s="123"/>
      <c r="AV10" s="123"/>
      <c r="AW10" s="124"/>
      <c r="AY10" s="122" t="s">
        <v>6</v>
      </c>
      <c r="AZ10" s="123"/>
      <c r="BA10" s="123"/>
      <c r="BB10" s="123"/>
      <c r="BC10" s="123"/>
      <c r="BD10" s="123"/>
      <c r="BE10" s="123"/>
      <c r="BF10" s="123"/>
      <c r="BG10" s="124"/>
    </row>
    <row r="11" spans="1:59" s="4" customFormat="1" ht="36" customHeight="1" x14ac:dyDescent="0.2">
      <c r="A11" s="85" t="s">
        <v>1</v>
      </c>
      <c r="B11" s="85" t="s">
        <v>11</v>
      </c>
      <c r="C11" s="86" t="s">
        <v>13</v>
      </c>
      <c r="D11" s="86" t="s">
        <v>0</v>
      </c>
      <c r="E11" s="86" t="s">
        <v>2</v>
      </c>
      <c r="F11" s="86" t="s">
        <v>14</v>
      </c>
      <c r="G11" s="86" t="s">
        <v>12</v>
      </c>
      <c r="H11" s="86" t="s">
        <v>15</v>
      </c>
      <c r="I11" s="23" t="s">
        <v>16</v>
      </c>
      <c r="J11" s="45"/>
      <c r="K11" s="21" t="s">
        <v>1</v>
      </c>
      <c r="L11" s="85" t="s">
        <v>11</v>
      </c>
      <c r="M11" s="86" t="s">
        <v>13</v>
      </c>
      <c r="N11" s="86" t="s">
        <v>0</v>
      </c>
      <c r="O11" s="86" t="s">
        <v>2</v>
      </c>
      <c r="P11" s="86" t="s">
        <v>14</v>
      </c>
      <c r="Q11" s="86" t="s">
        <v>12</v>
      </c>
      <c r="R11" s="86" t="s">
        <v>15</v>
      </c>
      <c r="S11" s="23" t="s">
        <v>16</v>
      </c>
      <c r="U11" s="21" t="s">
        <v>1</v>
      </c>
      <c r="V11" s="85" t="s">
        <v>11</v>
      </c>
      <c r="W11" s="86" t="s">
        <v>13</v>
      </c>
      <c r="X11" s="86" t="s">
        <v>0</v>
      </c>
      <c r="Y11" s="86" t="s">
        <v>2</v>
      </c>
      <c r="Z11" s="86" t="s">
        <v>14</v>
      </c>
      <c r="AA11" s="86" t="s">
        <v>12</v>
      </c>
      <c r="AB11" s="86" t="s">
        <v>15</v>
      </c>
      <c r="AC11" s="23" t="s">
        <v>16</v>
      </c>
      <c r="AE11" s="21" t="s">
        <v>1</v>
      </c>
      <c r="AF11" s="85" t="s">
        <v>11</v>
      </c>
      <c r="AG11" s="86" t="s">
        <v>13</v>
      </c>
      <c r="AH11" s="86" t="s">
        <v>0</v>
      </c>
      <c r="AI11" s="86" t="s">
        <v>2</v>
      </c>
      <c r="AJ11" s="86" t="s">
        <v>14</v>
      </c>
      <c r="AK11" s="86" t="s">
        <v>12</v>
      </c>
      <c r="AL11" s="86" t="s">
        <v>15</v>
      </c>
      <c r="AM11" s="23" t="s">
        <v>16</v>
      </c>
      <c r="AO11" s="21" t="s">
        <v>1</v>
      </c>
      <c r="AP11" s="85" t="s">
        <v>11</v>
      </c>
      <c r="AQ11" s="86" t="s">
        <v>13</v>
      </c>
      <c r="AR11" s="86" t="s">
        <v>0</v>
      </c>
      <c r="AS11" s="86" t="s">
        <v>2</v>
      </c>
      <c r="AT11" s="86" t="s">
        <v>14</v>
      </c>
      <c r="AU11" s="86" t="s">
        <v>12</v>
      </c>
      <c r="AV11" s="86" t="s">
        <v>15</v>
      </c>
      <c r="AW11" s="23" t="s">
        <v>16</v>
      </c>
      <c r="AY11" s="21" t="s">
        <v>1</v>
      </c>
      <c r="AZ11" s="85" t="s">
        <v>11</v>
      </c>
      <c r="BA11" s="86" t="s">
        <v>13</v>
      </c>
      <c r="BB11" s="86" t="s">
        <v>0</v>
      </c>
      <c r="BC11" s="86" t="s">
        <v>2</v>
      </c>
      <c r="BD11" s="86" t="s">
        <v>14</v>
      </c>
      <c r="BE11" s="86" t="s">
        <v>12</v>
      </c>
      <c r="BF11" s="86" t="s">
        <v>15</v>
      </c>
      <c r="BG11" s="23" t="s">
        <v>16</v>
      </c>
    </row>
    <row r="12" spans="1:59" x14ac:dyDescent="0.2">
      <c r="A12" s="26">
        <v>44183</v>
      </c>
      <c r="B12" s="54">
        <f ca="1">IF($A12&gt;= $C$5,$C$6, INDEX('Historical Data'!$D$2:$D$745, MATCH(A12, 'Historical Data'!$B$2:$B$745, 0)))</f>
        <v>127</v>
      </c>
      <c r="C12" s="39" t="s">
        <v>5</v>
      </c>
      <c r="D12" s="39">
        <v>0</v>
      </c>
      <c r="E12" s="39">
        <f ca="1">B12-D12</f>
        <v>127</v>
      </c>
      <c r="F12" s="39">
        <f t="shared" ref="F12:F75" ca="1" si="6">IF(E12 &gt; 0, E12, 0)</f>
        <v>127</v>
      </c>
      <c r="G12" s="39">
        <v>127</v>
      </c>
      <c r="H12" s="40">
        <f ca="1">SUM(F$12:F12)</f>
        <v>127</v>
      </c>
      <c r="I12" s="41">
        <f ca="1">SUM(D$12:D12)+SUMIF(E$12:E12, "&lt;0")</f>
        <v>0</v>
      </c>
      <c r="J12" s="43"/>
      <c r="K12" s="8">
        <v>44183</v>
      </c>
      <c r="L12" s="11">
        <f t="shared" ref="L12:L75" ca="1" si="7">IF(K12&lt;M$5, $B12, M$6+MIN((K12-M$5)/M$8, 1)*M$7)</f>
        <v>127</v>
      </c>
      <c r="M12" s="11" t="s">
        <v>5</v>
      </c>
      <c r="N12" s="11">
        <v>0</v>
      </c>
      <c r="O12" s="11">
        <f ca="1">L12-N12</f>
        <v>127</v>
      </c>
      <c r="P12" s="11">
        <f ca="1">IF(O12 &gt; 0, O12, 0)</f>
        <v>127</v>
      </c>
      <c r="Q12" s="11">
        <v>127</v>
      </c>
      <c r="R12" s="12">
        <f ca="1">SUM(P$12:P12)</f>
        <v>127</v>
      </c>
      <c r="S12" s="13">
        <f ca="1">SUM(N$12:N12)+SUMIF(O$12:O12, "&lt;0")</f>
        <v>0</v>
      </c>
      <c r="U12" s="8">
        <v>44183</v>
      </c>
      <c r="V12" s="11">
        <f ca="1">IF(U12&lt;W$5, $B12, W$7+MIN((U12-W$5)/W$9, 1)*W$8)</f>
        <v>127</v>
      </c>
      <c r="W12" s="11" t="s">
        <v>5</v>
      </c>
      <c r="X12" s="11">
        <v>0</v>
      </c>
      <c r="Y12" s="11">
        <f ca="1">V12-X12</f>
        <v>127</v>
      </c>
      <c r="Z12" s="11">
        <f ca="1">IF(Y12 &gt; 0, Y12, 0)</f>
        <v>127</v>
      </c>
      <c r="AA12" s="11">
        <v>127</v>
      </c>
      <c r="AB12" s="12">
        <f ca="1">SUM(Z$12:Z12)</f>
        <v>127</v>
      </c>
      <c r="AC12" s="13">
        <f ca="1">SUM(X$12:X12)+SUMIF(Y$12:Y12, "&lt;0")</f>
        <v>0</v>
      </c>
      <c r="AE12" s="8">
        <v>44183</v>
      </c>
      <c r="AF12" s="11">
        <f t="shared" ref="AF12:AF75" ca="1" si="8">IF(AE12&lt;AG$5, $B12, AG$6+MIN((AE12-AG$5)/AG$8, 1)*AG$7)</f>
        <v>127</v>
      </c>
      <c r="AG12" s="11" t="s">
        <v>5</v>
      </c>
      <c r="AH12" s="11">
        <v>0</v>
      </c>
      <c r="AI12" s="11">
        <f ca="1">AF12-AH12</f>
        <v>127</v>
      </c>
      <c r="AJ12" s="11">
        <f ca="1">IF(AI12 &gt; 0, AI12, 0)</f>
        <v>127</v>
      </c>
      <c r="AK12" s="11">
        <v>127</v>
      </c>
      <c r="AL12" s="12">
        <f ca="1">SUM(AJ$12:AJ12)</f>
        <v>127</v>
      </c>
      <c r="AM12" s="13">
        <f ca="1">SUM(AH$12:AH12)+SUMIF(AI$12:AI12, "&lt;0")</f>
        <v>0</v>
      </c>
      <c r="AO12" s="8">
        <v>44183</v>
      </c>
      <c r="AP12" s="11">
        <f t="shared" ref="AP12:AP75" ca="1" si="9">IF(AO12&lt;AQ$5, $B12, AQ$6+MIN((AO12-AQ$5)/AQ$8, 1)*AQ$7)</f>
        <v>127</v>
      </c>
      <c r="AQ12" s="11" t="s">
        <v>5</v>
      </c>
      <c r="AR12" s="11">
        <v>0</v>
      </c>
      <c r="AS12" s="11">
        <f ca="1">AP12-AR12</f>
        <v>127</v>
      </c>
      <c r="AT12" s="11">
        <f ca="1">IF(AS12 &gt; 0, AS12, 0)</f>
        <v>127</v>
      </c>
      <c r="AU12" s="11">
        <v>127</v>
      </c>
      <c r="AV12" s="12">
        <f ca="1">SUM(AT$12:AT12)</f>
        <v>127</v>
      </c>
      <c r="AW12" s="13">
        <f ca="1">SUM(AR$12:AR12)+SUMIF(AS$12:AS12, "&lt;0")</f>
        <v>0</v>
      </c>
      <c r="AY12" s="8">
        <v>44183</v>
      </c>
      <c r="AZ12" s="11">
        <f t="shared" ref="AZ12:AZ75" ca="1" si="10">IF(AY12&lt;BA$5, $B12, MIN(BA$7, BA$9 + $C$8*(AY12-BA$5)))</f>
        <v>127</v>
      </c>
      <c r="BA12" s="11" t="s">
        <v>5</v>
      </c>
      <c r="BB12" s="11">
        <v>0</v>
      </c>
      <c r="BC12" s="11">
        <f ca="1">AZ12-BB12</f>
        <v>127</v>
      </c>
      <c r="BD12" s="11">
        <f ca="1">IF(BC12 &gt; 0, BC12, 0)</f>
        <v>127</v>
      </c>
      <c r="BE12" s="11">
        <v>127</v>
      </c>
      <c r="BF12" s="12">
        <f ca="1">SUM(BD$12:BD12)</f>
        <v>127</v>
      </c>
      <c r="BG12" s="13">
        <f ca="1">SUM(BB$12:BB12)+SUMIF(BC$12:BC12, "&lt;0")</f>
        <v>0</v>
      </c>
    </row>
    <row r="13" spans="1:59" x14ac:dyDescent="0.2">
      <c r="A13" s="24">
        <v>44184</v>
      </c>
      <c r="B13" s="54">
        <f ca="1">IF($A13&gt;= $C$5,$C$6, INDEX('Historical Data'!$D$2:$D$745, MATCH(A13, 'Historical Data'!$B$2:$B$745, 0)))</f>
        <v>84</v>
      </c>
      <c r="C13" s="42" t="s">
        <v>5</v>
      </c>
      <c r="D13" s="42">
        <v>0</v>
      </c>
      <c r="E13" s="42">
        <f t="shared" ref="E13:E76" ca="1" si="11">B13-D13</f>
        <v>84</v>
      </c>
      <c r="F13" s="42">
        <f t="shared" ca="1" si="6"/>
        <v>84</v>
      </c>
      <c r="G13" s="42">
        <f ca="1">B13+G12</f>
        <v>211</v>
      </c>
      <c r="H13" s="43">
        <f ca="1">SUM(F$12:F13)</f>
        <v>211</v>
      </c>
      <c r="I13" s="44">
        <f ca="1">SUM(D$12:D13)+SUMIF(E$12:E13, "&lt;0")</f>
        <v>0</v>
      </c>
      <c r="J13" s="43"/>
      <c r="K13" s="9">
        <v>44184</v>
      </c>
      <c r="L13" s="14">
        <f t="shared" ca="1" si="7"/>
        <v>84</v>
      </c>
      <c r="M13" s="14" t="s">
        <v>5</v>
      </c>
      <c r="N13" s="14">
        <v>0</v>
      </c>
      <c r="O13" s="14">
        <f t="shared" ref="O13:O76" ca="1" si="12">L13-N13</f>
        <v>84</v>
      </c>
      <c r="P13" s="14">
        <f t="shared" ref="P13:P76" ca="1" si="13">IF(O13 &gt; 0, O13, 0)</f>
        <v>84</v>
      </c>
      <c r="Q13" s="14">
        <f ca="1">L13+Q12</f>
        <v>211</v>
      </c>
      <c r="R13" s="15">
        <f ca="1">SUM(P$12:P13)</f>
        <v>211</v>
      </c>
      <c r="S13" s="16">
        <f ca="1">SUM(N$12:N13)+SUMIF(O$12:O13, "&lt;0")</f>
        <v>0</v>
      </c>
      <c r="U13" s="9">
        <v>44184</v>
      </c>
      <c r="V13" s="14">
        <f ca="1">IF(U13&lt;W$5, $B13, W$7+MIN((U13-W$5)/W$9, 1)*W$8)</f>
        <v>84</v>
      </c>
      <c r="W13" s="14" t="s">
        <v>5</v>
      </c>
      <c r="X13" s="14">
        <v>0</v>
      </c>
      <c r="Y13" s="14">
        <f t="shared" ref="Y13:Y76" ca="1" si="14">V13-X13</f>
        <v>84</v>
      </c>
      <c r="Z13" s="14">
        <f t="shared" ref="Z13:Z76" ca="1" si="15">IF(Y13 &gt; 0, Y13, 0)</f>
        <v>84</v>
      </c>
      <c r="AA13" s="14">
        <f ca="1">V13+AA12</f>
        <v>211</v>
      </c>
      <c r="AB13" s="15">
        <f ca="1">SUM(Z$12:Z13)</f>
        <v>211</v>
      </c>
      <c r="AC13" s="16">
        <f ca="1">SUM(X$12:X13)+SUMIF(Y$12:Y13, "&lt;0")</f>
        <v>0</v>
      </c>
      <c r="AE13" s="9">
        <v>44184</v>
      </c>
      <c r="AF13" s="14">
        <f t="shared" ca="1" si="8"/>
        <v>84</v>
      </c>
      <c r="AG13" s="14" t="s">
        <v>5</v>
      </c>
      <c r="AH13" s="14">
        <v>0</v>
      </c>
      <c r="AI13" s="14">
        <f t="shared" ref="AI13:AI76" ca="1" si="16">AF13-AH13</f>
        <v>84</v>
      </c>
      <c r="AJ13" s="14">
        <f t="shared" ref="AJ13:AJ76" ca="1" si="17">IF(AI13 &gt; 0, AI13, 0)</f>
        <v>84</v>
      </c>
      <c r="AK13" s="14">
        <f ca="1">AF13+AK12</f>
        <v>211</v>
      </c>
      <c r="AL13" s="15">
        <f ca="1">SUM(AJ$12:AJ13)</f>
        <v>211</v>
      </c>
      <c r="AM13" s="16">
        <f ca="1">SUM(AH$12:AH13)+SUMIF(AI$12:AI13, "&lt;0")</f>
        <v>0</v>
      </c>
      <c r="AO13" s="9">
        <v>44184</v>
      </c>
      <c r="AP13" s="14">
        <f t="shared" ca="1" si="9"/>
        <v>84</v>
      </c>
      <c r="AQ13" s="14" t="s">
        <v>5</v>
      </c>
      <c r="AR13" s="14">
        <v>0</v>
      </c>
      <c r="AS13" s="14">
        <f t="shared" ref="AS13:AS76" ca="1" si="18">AP13-AR13</f>
        <v>84</v>
      </c>
      <c r="AT13" s="14">
        <f t="shared" ref="AT13:AT76" ca="1" si="19">IF(AS13 &gt; 0, AS13, 0)</f>
        <v>84</v>
      </c>
      <c r="AU13" s="14">
        <f ca="1">AP13+AU12</f>
        <v>211</v>
      </c>
      <c r="AV13" s="15">
        <f ca="1">SUM(AT$12:AT13)</f>
        <v>211</v>
      </c>
      <c r="AW13" s="16">
        <f ca="1">SUM(AR$12:AR13)+SUMIF(AS$12:AS13, "&lt;0")</f>
        <v>0</v>
      </c>
      <c r="AY13" s="9">
        <v>44184</v>
      </c>
      <c r="AZ13" s="14">
        <f t="shared" ca="1" si="10"/>
        <v>84</v>
      </c>
      <c r="BA13" s="14" t="s">
        <v>5</v>
      </c>
      <c r="BB13" s="14">
        <v>0</v>
      </c>
      <c r="BC13" s="14">
        <f t="shared" ref="BC13:BC76" ca="1" si="20">AZ13-BB13</f>
        <v>84</v>
      </c>
      <c r="BD13" s="14">
        <f t="shared" ref="BD13:BD76" ca="1" si="21">IF(BC13 &gt; 0, BC13, 0)</f>
        <v>84</v>
      </c>
      <c r="BE13" s="14">
        <f ca="1">AZ13+BE12</f>
        <v>211</v>
      </c>
      <c r="BF13" s="15">
        <f ca="1">SUM(BD$12:BD13)</f>
        <v>211</v>
      </c>
      <c r="BG13" s="16">
        <f ca="1">SUM(BB$12:BB13)+SUMIF(BC$12:BC13, "&lt;0")</f>
        <v>0</v>
      </c>
    </row>
    <row r="14" spans="1:59" x14ac:dyDescent="0.2">
      <c r="A14" s="24">
        <v>44185</v>
      </c>
      <c r="B14" s="54">
        <f ca="1">IF($A14&gt;= $C$5,$C$6, INDEX('Historical Data'!$D$2:$D$745, MATCH(A14, 'Historical Data'!$B$2:$B$745, 0)))</f>
        <v>345</v>
      </c>
      <c r="C14" s="42" t="s">
        <v>5</v>
      </c>
      <c r="D14" s="42">
        <v>0</v>
      </c>
      <c r="E14" s="42">
        <f t="shared" ca="1" si="11"/>
        <v>345</v>
      </c>
      <c r="F14" s="42">
        <f t="shared" ca="1" si="6"/>
        <v>345</v>
      </c>
      <c r="G14" s="42">
        <f t="shared" ref="G14:G77" ca="1" si="22">B14+G13</f>
        <v>556</v>
      </c>
      <c r="H14" s="43">
        <f ca="1">SUM(F$12:F14)</f>
        <v>556</v>
      </c>
      <c r="I14" s="44">
        <f ca="1">SUM(D$12:D14)+SUMIF(E$12:E14, "&lt;0")</f>
        <v>0</v>
      </c>
      <c r="J14" s="43"/>
      <c r="K14" s="9">
        <v>44185</v>
      </c>
      <c r="L14" s="14">
        <f t="shared" ca="1" si="7"/>
        <v>345</v>
      </c>
      <c r="M14" s="14" t="s">
        <v>5</v>
      </c>
      <c r="N14" s="14">
        <v>0</v>
      </c>
      <c r="O14" s="14">
        <f t="shared" ca="1" si="12"/>
        <v>345</v>
      </c>
      <c r="P14" s="14">
        <f t="shared" ca="1" si="13"/>
        <v>345</v>
      </c>
      <c r="Q14" s="14">
        <f t="shared" ref="Q14:Q77" ca="1" si="23">L14+Q13</f>
        <v>556</v>
      </c>
      <c r="R14" s="15">
        <f ca="1">SUM(P$12:P14)</f>
        <v>556</v>
      </c>
      <c r="S14" s="16">
        <f ca="1">SUM(N$12:N14)+SUMIF(O$12:O14, "&lt;0")</f>
        <v>0</v>
      </c>
      <c r="U14" s="9">
        <v>44185</v>
      </c>
      <c r="V14" s="14">
        <f ca="1">IF(U14&lt;W$5, $B14, W$7+MIN((U14-W$5)/W$9, 1)*W$8)</f>
        <v>345</v>
      </c>
      <c r="W14" s="14" t="s">
        <v>5</v>
      </c>
      <c r="X14" s="14">
        <v>0</v>
      </c>
      <c r="Y14" s="14">
        <f t="shared" ca="1" si="14"/>
        <v>345</v>
      </c>
      <c r="Z14" s="14">
        <f t="shared" ca="1" si="15"/>
        <v>345</v>
      </c>
      <c r="AA14" s="14">
        <f t="shared" ref="AA14:AA77" ca="1" si="24">V14+AA13</f>
        <v>556</v>
      </c>
      <c r="AB14" s="15">
        <f ca="1">SUM(Z$12:Z14)</f>
        <v>556</v>
      </c>
      <c r="AC14" s="16">
        <f ca="1">SUM(X$12:X14)+SUMIF(Y$12:Y14, "&lt;0")</f>
        <v>0</v>
      </c>
      <c r="AE14" s="9">
        <v>44185</v>
      </c>
      <c r="AF14" s="14">
        <f t="shared" ca="1" si="8"/>
        <v>345</v>
      </c>
      <c r="AG14" s="14" t="s">
        <v>5</v>
      </c>
      <c r="AH14" s="14">
        <v>0</v>
      </c>
      <c r="AI14" s="14">
        <f t="shared" ca="1" si="16"/>
        <v>345</v>
      </c>
      <c r="AJ14" s="14">
        <f t="shared" ca="1" si="17"/>
        <v>345</v>
      </c>
      <c r="AK14" s="14">
        <f t="shared" ref="AK14:AK77" ca="1" si="25">AF14+AK13</f>
        <v>556</v>
      </c>
      <c r="AL14" s="15">
        <f ca="1">SUM(AJ$12:AJ14)</f>
        <v>556</v>
      </c>
      <c r="AM14" s="16">
        <f ca="1">SUM(AH$12:AH14)+SUMIF(AI$12:AI14, "&lt;0")</f>
        <v>0</v>
      </c>
      <c r="AO14" s="9">
        <v>44185</v>
      </c>
      <c r="AP14" s="14">
        <f t="shared" ca="1" si="9"/>
        <v>345</v>
      </c>
      <c r="AQ14" s="14" t="s">
        <v>5</v>
      </c>
      <c r="AR14" s="14">
        <v>0</v>
      </c>
      <c r="AS14" s="14">
        <f t="shared" ca="1" si="18"/>
        <v>345</v>
      </c>
      <c r="AT14" s="14">
        <f t="shared" ca="1" si="19"/>
        <v>345</v>
      </c>
      <c r="AU14" s="14">
        <f t="shared" ref="AU14:AU77" ca="1" si="26">AP14+AU13</f>
        <v>556</v>
      </c>
      <c r="AV14" s="15">
        <f ca="1">SUM(AT$12:AT14)</f>
        <v>556</v>
      </c>
      <c r="AW14" s="16">
        <f ca="1">SUM(AR$12:AR14)+SUMIF(AS$12:AS14, "&lt;0")</f>
        <v>0</v>
      </c>
      <c r="AY14" s="9">
        <v>44185</v>
      </c>
      <c r="AZ14" s="14">
        <f t="shared" ca="1" si="10"/>
        <v>345</v>
      </c>
      <c r="BA14" s="14" t="s">
        <v>5</v>
      </c>
      <c r="BB14" s="14">
        <v>0</v>
      </c>
      <c r="BC14" s="14">
        <f t="shared" ca="1" si="20"/>
        <v>345</v>
      </c>
      <c r="BD14" s="14">
        <f t="shared" ca="1" si="21"/>
        <v>345</v>
      </c>
      <c r="BE14" s="14">
        <f t="shared" ref="BE14:BE46" ca="1" si="27">AZ14+BE13</f>
        <v>556</v>
      </c>
      <c r="BF14" s="15">
        <f ca="1">SUM(BD$12:BD14)</f>
        <v>556</v>
      </c>
      <c r="BG14" s="16">
        <f ca="1">SUM(BB$12:BB14)+SUMIF(BC$12:BC14, "&lt;0")</f>
        <v>0</v>
      </c>
    </row>
    <row r="15" spans="1:59" x14ac:dyDescent="0.2">
      <c r="A15" s="24">
        <v>44186</v>
      </c>
      <c r="B15" s="54">
        <f ca="1">IF($A15&gt;= $C$5,$C$6, INDEX('Historical Data'!$D$2:$D$745, MATCH(A15, 'Historical Data'!$B$2:$B$745, 0)))</f>
        <v>58</v>
      </c>
      <c r="C15" s="42" t="s">
        <v>5</v>
      </c>
      <c r="D15" s="42">
        <v>0</v>
      </c>
      <c r="E15" s="42">
        <f t="shared" ca="1" si="11"/>
        <v>58</v>
      </c>
      <c r="F15" s="42">
        <f t="shared" ca="1" si="6"/>
        <v>58</v>
      </c>
      <c r="G15" s="42">
        <f t="shared" ca="1" si="22"/>
        <v>614</v>
      </c>
      <c r="H15" s="43">
        <f ca="1">SUM(F$12:F15)</f>
        <v>614</v>
      </c>
      <c r="I15" s="44">
        <f ca="1">SUM(D$12:D15)+SUMIF(E$12:E15, "&lt;0")</f>
        <v>0</v>
      </c>
      <c r="J15" s="43"/>
      <c r="K15" s="9">
        <v>44186</v>
      </c>
      <c r="L15" s="14">
        <f t="shared" ca="1" si="7"/>
        <v>58</v>
      </c>
      <c r="M15" s="14" t="s">
        <v>5</v>
      </c>
      <c r="N15" s="14">
        <v>0</v>
      </c>
      <c r="O15" s="14">
        <f t="shared" ca="1" si="12"/>
        <v>58</v>
      </c>
      <c r="P15" s="14">
        <f t="shared" ca="1" si="13"/>
        <v>58</v>
      </c>
      <c r="Q15" s="14">
        <f t="shared" ca="1" si="23"/>
        <v>614</v>
      </c>
      <c r="R15" s="15">
        <f ca="1">SUM(P$12:P15)</f>
        <v>614</v>
      </c>
      <c r="S15" s="16">
        <f ca="1">SUM(N$12:N15)+SUMIF(O$12:O15, "&lt;0")</f>
        <v>0</v>
      </c>
      <c r="U15" s="9">
        <v>44186</v>
      </c>
      <c r="V15" s="14">
        <f t="shared" ref="V15:V78" ca="1" si="28">IF(U15&lt;W$5, $B15, W$6+MIN((U15-W$5)/W$8, 1)*W$7)</f>
        <v>58</v>
      </c>
      <c r="W15" s="14" t="s">
        <v>5</v>
      </c>
      <c r="X15" s="14">
        <v>0</v>
      </c>
      <c r="Y15" s="14">
        <f t="shared" ca="1" si="14"/>
        <v>58</v>
      </c>
      <c r="Z15" s="14">
        <f t="shared" ca="1" si="15"/>
        <v>58</v>
      </c>
      <c r="AA15" s="14">
        <f t="shared" ca="1" si="24"/>
        <v>614</v>
      </c>
      <c r="AB15" s="15">
        <f ca="1">SUM(Z$12:Z15)</f>
        <v>614</v>
      </c>
      <c r="AC15" s="16">
        <f ca="1">SUM(X$12:X15)+SUMIF(Y$12:Y15, "&lt;0")</f>
        <v>0</v>
      </c>
      <c r="AE15" s="9">
        <v>44186</v>
      </c>
      <c r="AF15" s="14">
        <f t="shared" ca="1" si="8"/>
        <v>58</v>
      </c>
      <c r="AG15" s="14" t="s">
        <v>5</v>
      </c>
      <c r="AH15" s="14">
        <v>0</v>
      </c>
      <c r="AI15" s="14">
        <f t="shared" ca="1" si="16"/>
        <v>58</v>
      </c>
      <c r="AJ15" s="14">
        <f t="shared" ca="1" si="17"/>
        <v>58</v>
      </c>
      <c r="AK15" s="14">
        <f t="shared" ca="1" si="25"/>
        <v>614</v>
      </c>
      <c r="AL15" s="15">
        <f ca="1">SUM(AJ$12:AJ15)</f>
        <v>614</v>
      </c>
      <c r="AM15" s="16">
        <f ca="1">SUM(AH$12:AH15)+SUMIF(AI$12:AI15, "&lt;0")</f>
        <v>0</v>
      </c>
      <c r="AO15" s="9">
        <v>44186</v>
      </c>
      <c r="AP15" s="14">
        <f t="shared" ca="1" si="9"/>
        <v>58</v>
      </c>
      <c r="AQ15" s="14" t="s">
        <v>5</v>
      </c>
      <c r="AR15" s="14">
        <v>0</v>
      </c>
      <c r="AS15" s="14">
        <f t="shared" ca="1" si="18"/>
        <v>58</v>
      </c>
      <c r="AT15" s="14">
        <f t="shared" ca="1" si="19"/>
        <v>58</v>
      </c>
      <c r="AU15" s="14">
        <f t="shared" ca="1" si="26"/>
        <v>614</v>
      </c>
      <c r="AV15" s="15">
        <f ca="1">SUM(AT$12:AT15)</f>
        <v>614</v>
      </c>
      <c r="AW15" s="16">
        <f ca="1">SUM(AR$12:AR15)+SUMIF(AS$12:AS15, "&lt;0")</f>
        <v>0</v>
      </c>
      <c r="AY15" s="9">
        <v>44186</v>
      </c>
      <c r="AZ15" s="14">
        <f t="shared" ca="1" si="10"/>
        <v>58</v>
      </c>
      <c r="BA15" s="14" t="s">
        <v>5</v>
      </c>
      <c r="BB15" s="14">
        <v>0</v>
      </c>
      <c r="BC15" s="14">
        <f t="shared" ca="1" si="20"/>
        <v>58</v>
      </c>
      <c r="BD15" s="14">
        <f t="shared" ca="1" si="21"/>
        <v>58</v>
      </c>
      <c r="BE15" s="14">
        <f t="shared" ca="1" si="27"/>
        <v>614</v>
      </c>
      <c r="BF15" s="15">
        <f ca="1">SUM(BD$12:BD15)</f>
        <v>614</v>
      </c>
      <c r="BG15" s="16">
        <f ca="1">SUM(BB$12:BB15)+SUMIF(BC$12:BC15, "&lt;0")</f>
        <v>0</v>
      </c>
    </row>
    <row r="16" spans="1:59" x14ac:dyDescent="0.2">
      <c r="A16" s="24">
        <v>44187</v>
      </c>
      <c r="B16" s="54">
        <f ca="1">IF($A16&gt;= $C$5,$C$6, INDEX('Historical Data'!$D$2:$D$745, MATCH(A16, 'Historical Data'!$B$2:$B$745, 0)))</f>
        <v>151</v>
      </c>
      <c r="C16" s="42" t="s">
        <v>5</v>
      </c>
      <c r="D16" s="42">
        <v>0</v>
      </c>
      <c r="E16" s="42">
        <f t="shared" ca="1" si="11"/>
        <v>151</v>
      </c>
      <c r="F16" s="42">
        <f t="shared" ca="1" si="6"/>
        <v>151</v>
      </c>
      <c r="G16" s="42">
        <f t="shared" ca="1" si="22"/>
        <v>765</v>
      </c>
      <c r="H16" s="43">
        <f ca="1">SUM(F$12:F16)</f>
        <v>765</v>
      </c>
      <c r="I16" s="44">
        <f ca="1">SUM(D$12:D16)+SUMIF(E$12:E16, "&lt;0")</f>
        <v>0</v>
      </c>
      <c r="J16" s="43"/>
      <c r="K16" s="9">
        <v>44187</v>
      </c>
      <c r="L16" s="14">
        <f t="shared" ca="1" si="7"/>
        <v>151</v>
      </c>
      <c r="M16" s="14" t="s">
        <v>5</v>
      </c>
      <c r="N16" s="14">
        <v>0</v>
      </c>
      <c r="O16" s="14">
        <f t="shared" ca="1" si="12"/>
        <v>151</v>
      </c>
      <c r="P16" s="14">
        <f t="shared" ca="1" si="13"/>
        <v>151</v>
      </c>
      <c r="Q16" s="14">
        <f t="shared" ca="1" si="23"/>
        <v>765</v>
      </c>
      <c r="R16" s="15">
        <f ca="1">SUM(P$12:P16)</f>
        <v>765</v>
      </c>
      <c r="S16" s="16">
        <f ca="1">SUM(N$12:N16)+SUMIF(O$12:O16, "&lt;0")</f>
        <v>0</v>
      </c>
      <c r="U16" s="9">
        <v>44187</v>
      </c>
      <c r="V16" s="14">
        <f t="shared" ca="1" si="28"/>
        <v>151</v>
      </c>
      <c r="W16" s="14" t="s">
        <v>5</v>
      </c>
      <c r="X16" s="14">
        <v>0</v>
      </c>
      <c r="Y16" s="14">
        <f t="shared" ca="1" si="14"/>
        <v>151</v>
      </c>
      <c r="Z16" s="14">
        <f t="shared" ca="1" si="15"/>
        <v>151</v>
      </c>
      <c r="AA16" s="14">
        <f t="shared" ca="1" si="24"/>
        <v>765</v>
      </c>
      <c r="AB16" s="15">
        <f ca="1">SUM(Z$12:Z16)</f>
        <v>765</v>
      </c>
      <c r="AC16" s="16">
        <f ca="1">SUM(X$12:X16)+SUMIF(Y$12:Y16, "&lt;0")</f>
        <v>0</v>
      </c>
      <c r="AE16" s="9">
        <v>44187</v>
      </c>
      <c r="AF16" s="14">
        <f t="shared" ca="1" si="8"/>
        <v>151</v>
      </c>
      <c r="AG16" s="14" t="s">
        <v>5</v>
      </c>
      <c r="AH16" s="14">
        <v>0</v>
      </c>
      <c r="AI16" s="14">
        <f t="shared" ca="1" si="16"/>
        <v>151</v>
      </c>
      <c r="AJ16" s="14">
        <f t="shared" ca="1" si="17"/>
        <v>151</v>
      </c>
      <c r="AK16" s="14">
        <f t="shared" ca="1" si="25"/>
        <v>765</v>
      </c>
      <c r="AL16" s="15">
        <f ca="1">SUM(AJ$12:AJ16)</f>
        <v>765</v>
      </c>
      <c r="AM16" s="16">
        <f ca="1">SUM(AH$12:AH16)+SUMIF(AI$12:AI16, "&lt;0")</f>
        <v>0</v>
      </c>
      <c r="AO16" s="9">
        <v>44187</v>
      </c>
      <c r="AP16" s="14">
        <f t="shared" ca="1" si="9"/>
        <v>151</v>
      </c>
      <c r="AQ16" s="14" t="s">
        <v>5</v>
      </c>
      <c r="AR16" s="14">
        <v>0</v>
      </c>
      <c r="AS16" s="14">
        <f t="shared" ca="1" si="18"/>
        <v>151</v>
      </c>
      <c r="AT16" s="14">
        <f t="shared" ca="1" si="19"/>
        <v>151</v>
      </c>
      <c r="AU16" s="14">
        <f t="shared" ca="1" si="26"/>
        <v>765</v>
      </c>
      <c r="AV16" s="15">
        <f ca="1">SUM(AT$12:AT16)</f>
        <v>765</v>
      </c>
      <c r="AW16" s="16">
        <f ca="1">SUM(AR$12:AR16)+SUMIF(AS$12:AS16, "&lt;0")</f>
        <v>0</v>
      </c>
      <c r="AY16" s="9">
        <v>44187</v>
      </c>
      <c r="AZ16" s="14">
        <f t="shared" ca="1" si="10"/>
        <v>151</v>
      </c>
      <c r="BA16" s="14" t="s">
        <v>5</v>
      </c>
      <c r="BB16" s="14">
        <v>0</v>
      </c>
      <c r="BC16" s="14">
        <f t="shared" ca="1" si="20"/>
        <v>151</v>
      </c>
      <c r="BD16" s="14">
        <f t="shared" ca="1" si="21"/>
        <v>151</v>
      </c>
      <c r="BE16" s="14">
        <f t="shared" ca="1" si="27"/>
        <v>765</v>
      </c>
      <c r="BF16" s="15">
        <f ca="1">SUM(BD$12:BD16)</f>
        <v>765</v>
      </c>
      <c r="BG16" s="16">
        <f ca="1">SUM(BB$12:BB16)+SUMIF(BC$12:BC16, "&lt;0")</f>
        <v>0</v>
      </c>
    </row>
    <row r="17" spans="1:59" x14ac:dyDescent="0.2">
      <c r="A17" s="24">
        <v>44188</v>
      </c>
      <c r="B17" s="54">
        <f ca="1">IF($A17&gt;= $C$5,$C$6, INDEX('Historical Data'!$D$2:$D$745, MATCH(A17, 'Historical Data'!$B$2:$B$745, 0)))</f>
        <v>358</v>
      </c>
      <c r="C17" s="42" t="s">
        <v>5</v>
      </c>
      <c r="D17" s="42">
        <v>0</v>
      </c>
      <c r="E17" s="42">
        <f t="shared" ca="1" si="11"/>
        <v>358</v>
      </c>
      <c r="F17" s="42">
        <f t="shared" ca="1" si="6"/>
        <v>358</v>
      </c>
      <c r="G17" s="42">
        <f t="shared" ca="1" si="22"/>
        <v>1123</v>
      </c>
      <c r="H17" s="43">
        <f ca="1">SUM(F$12:F17)</f>
        <v>1123</v>
      </c>
      <c r="I17" s="44">
        <f ca="1">SUM(D$12:D17)+SUMIF(E$12:E17, "&lt;0")</f>
        <v>0</v>
      </c>
      <c r="J17" s="43"/>
      <c r="K17" s="9">
        <v>44188</v>
      </c>
      <c r="L17" s="14">
        <f t="shared" ca="1" si="7"/>
        <v>358</v>
      </c>
      <c r="M17" s="14" t="s">
        <v>5</v>
      </c>
      <c r="N17" s="14">
        <v>0</v>
      </c>
      <c r="O17" s="14">
        <f t="shared" ca="1" si="12"/>
        <v>358</v>
      </c>
      <c r="P17" s="14">
        <f t="shared" ca="1" si="13"/>
        <v>358</v>
      </c>
      <c r="Q17" s="14">
        <f t="shared" ca="1" si="23"/>
        <v>1123</v>
      </c>
      <c r="R17" s="15">
        <f ca="1">SUM(P$12:P17)</f>
        <v>1123</v>
      </c>
      <c r="S17" s="16">
        <f ca="1">SUM(N$12:N17)+SUMIF(O$12:O17, "&lt;0")</f>
        <v>0</v>
      </c>
      <c r="U17" s="9">
        <v>44188</v>
      </c>
      <c r="V17" s="14">
        <f t="shared" ca="1" si="28"/>
        <v>358</v>
      </c>
      <c r="W17" s="14" t="s">
        <v>5</v>
      </c>
      <c r="X17" s="14">
        <v>0</v>
      </c>
      <c r="Y17" s="14">
        <f t="shared" ca="1" si="14"/>
        <v>358</v>
      </c>
      <c r="Z17" s="14">
        <f t="shared" ca="1" si="15"/>
        <v>358</v>
      </c>
      <c r="AA17" s="14">
        <f t="shared" ca="1" si="24"/>
        <v>1123</v>
      </c>
      <c r="AB17" s="15">
        <f ca="1">SUM(Z$12:Z17)</f>
        <v>1123</v>
      </c>
      <c r="AC17" s="16">
        <f ca="1">SUM(X$12:X17)+SUMIF(Y$12:Y17, "&lt;0")</f>
        <v>0</v>
      </c>
      <c r="AE17" s="9">
        <v>44188</v>
      </c>
      <c r="AF17" s="14">
        <f t="shared" ca="1" si="8"/>
        <v>358</v>
      </c>
      <c r="AG17" s="14" t="s">
        <v>5</v>
      </c>
      <c r="AH17" s="14">
        <v>0</v>
      </c>
      <c r="AI17" s="14">
        <f t="shared" ca="1" si="16"/>
        <v>358</v>
      </c>
      <c r="AJ17" s="14">
        <f t="shared" ca="1" si="17"/>
        <v>358</v>
      </c>
      <c r="AK17" s="14">
        <f t="shared" ca="1" si="25"/>
        <v>1123</v>
      </c>
      <c r="AL17" s="15">
        <f ca="1">SUM(AJ$12:AJ17)</f>
        <v>1123</v>
      </c>
      <c r="AM17" s="16">
        <f ca="1">SUM(AH$12:AH17)+SUMIF(AI$12:AI17, "&lt;0")</f>
        <v>0</v>
      </c>
      <c r="AO17" s="9">
        <v>44188</v>
      </c>
      <c r="AP17" s="14">
        <f t="shared" ca="1" si="9"/>
        <v>358</v>
      </c>
      <c r="AQ17" s="14" t="s">
        <v>5</v>
      </c>
      <c r="AR17" s="14">
        <v>0</v>
      </c>
      <c r="AS17" s="14">
        <f t="shared" ca="1" si="18"/>
        <v>358</v>
      </c>
      <c r="AT17" s="14">
        <f t="shared" ca="1" si="19"/>
        <v>358</v>
      </c>
      <c r="AU17" s="14">
        <f t="shared" ca="1" si="26"/>
        <v>1123</v>
      </c>
      <c r="AV17" s="15">
        <f ca="1">SUM(AT$12:AT17)</f>
        <v>1123</v>
      </c>
      <c r="AW17" s="16">
        <f ca="1">SUM(AR$12:AR17)+SUMIF(AS$12:AS17, "&lt;0")</f>
        <v>0</v>
      </c>
      <c r="AY17" s="9">
        <v>44188</v>
      </c>
      <c r="AZ17" s="14">
        <f t="shared" ca="1" si="10"/>
        <v>358</v>
      </c>
      <c r="BA17" s="14" t="s">
        <v>5</v>
      </c>
      <c r="BB17" s="14">
        <v>0</v>
      </c>
      <c r="BC17" s="14">
        <f t="shared" ca="1" si="20"/>
        <v>358</v>
      </c>
      <c r="BD17" s="14">
        <f t="shared" ca="1" si="21"/>
        <v>358</v>
      </c>
      <c r="BE17" s="14">
        <f t="shared" ca="1" si="27"/>
        <v>1123</v>
      </c>
      <c r="BF17" s="15">
        <f ca="1">SUM(BD$12:BD17)</f>
        <v>1123</v>
      </c>
      <c r="BG17" s="16">
        <f ca="1">SUM(BB$12:BB17)+SUMIF(BC$12:BC17, "&lt;0")</f>
        <v>0</v>
      </c>
    </row>
    <row r="18" spans="1:59" x14ac:dyDescent="0.2">
      <c r="A18" s="24">
        <v>44189</v>
      </c>
      <c r="B18" s="54">
        <f ca="1">IF($A18&gt;= $C$5,$C$6, INDEX('Historical Data'!$D$2:$D$745, MATCH(A18, 'Historical Data'!$B$2:$B$745, 0)))</f>
        <v>99</v>
      </c>
      <c r="C18" s="42">
        <f ca="1">ROUND(AVERAGE(B12:B18), 0)</f>
        <v>175</v>
      </c>
      <c r="D18" s="42">
        <v>0</v>
      </c>
      <c r="E18" s="42">
        <f t="shared" ca="1" si="11"/>
        <v>99</v>
      </c>
      <c r="F18" s="42">
        <f t="shared" ca="1" si="6"/>
        <v>99</v>
      </c>
      <c r="G18" s="42">
        <f t="shared" ca="1" si="22"/>
        <v>1222</v>
      </c>
      <c r="H18" s="43">
        <f ca="1">SUM(F$12:F18)</f>
        <v>1222</v>
      </c>
      <c r="I18" s="44">
        <f ca="1">SUM(D$12:D18)+SUMIF(E$12:E18, "&lt;0")</f>
        <v>0</v>
      </c>
      <c r="J18" s="43"/>
      <c r="K18" s="9">
        <v>44189</v>
      </c>
      <c r="L18" s="14">
        <f t="shared" ca="1" si="7"/>
        <v>99</v>
      </c>
      <c r="M18" s="14">
        <f ca="1">ROUND(AVERAGE(L12:L18), 0)</f>
        <v>175</v>
      </c>
      <c r="N18" s="14">
        <v>0</v>
      </c>
      <c r="O18" s="14">
        <f t="shared" ca="1" si="12"/>
        <v>99</v>
      </c>
      <c r="P18" s="14">
        <f t="shared" ca="1" si="13"/>
        <v>99</v>
      </c>
      <c r="Q18" s="14">
        <f t="shared" ca="1" si="23"/>
        <v>1222</v>
      </c>
      <c r="R18" s="15">
        <f ca="1">SUM(P$12:P18)</f>
        <v>1222</v>
      </c>
      <c r="S18" s="16">
        <f ca="1">SUM(N$12:N18)+SUMIF(O$12:O18, "&lt;0")</f>
        <v>0</v>
      </c>
      <c r="U18" s="9">
        <v>44189</v>
      </c>
      <c r="V18" s="14">
        <f t="shared" ca="1" si="28"/>
        <v>99</v>
      </c>
      <c r="W18" s="14">
        <f ca="1">ROUND(AVERAGE(V12:V18), 0)</f>
        <v>175</v>
      </c>
      <c r="X18" s="14">
        <v>0</v>
      </c>
      <c r="Y18" s="14">
        <f t="shared" ca="1" si="14"/>
        <v>99</v>
      </c>
      <c r="Z18" s="14">
        <f t="shared" ca="1" si="15"/>
        <v>99</v>
      </c>
      <c r="AA18" s="14">
        <f t="shared" ca="1" si="24"/>
        <v>1222</v>
      </c>
      <c r="AB18" s="15">
        <f ca="1">SUM(Z$12:Z18)</f>
        <v>1222</v>
      </c>
      <c r="AC18" s="16">
        <f ca="1">SUM(X$12:X18)+SUMIF(Y$12:Y18, "&lt;0")</f>
        <v>0</v>
      </c>
      <c r="AE18" s="9">
        <v>44189</v>
      </c>
      <c r="AF18" s="14">
        <f t="shared" ca="1" si="8"/>
        <v>99</v>
      </c>
      <c r="AG18" s="14">
        <f ca="1">ROUND(AVERAGE(AF12:AF18), 0)</f>
        <v>175</v>
      </c>
      <c r="AH18" s="14">
        <v>0</v>
      </c>
      <c r="AI18" s="14">
        <f t="shared" ca="1" si="16"/>
        <v>99</v>
      </c>
      <c r="AJ18" s="14">
        <f t="shared" ca="1" si="17"/>
        <v>99</v>
      </c>
      <c r="AK18" s="14">
        <f t="shared" ca="1" si="25"/>
        <v>1222</v>
      </c>
      <c r="AL18" s="15">
        <f ca="1">SUM(AJ$12:AJ18)</f>
        <v>1222</v>
      </c>
      <c r="AM18" s="16">
        <f ca="1">SUM(AH$12:AH18)+SUMIF(AI$12:AI18, "&lt;0")</f>
        <v>0</v>
      </c>
      <c r="AO18" s="9">
        <v>44189</v>
      </c>
      <c r="AP18" s="14">
        <f t="shared" ca="1" si="9"/>
        <v>99</v>
      </c>
      <c r="AQ18" s="14">
        <f ca="1">ROUND(AVERAGE(AP12:AP18), 0)</f>
        <v>175</v>
      </c>
      <c r="AR18" s="14">
        <v>0</v>
      </c>
      <c r="AS18" s="14">
        <f t="shared" ca="1" si="18"/>
        <v>99</v>
      </c>
      <c r="AT18" s="14">
        <f t="shared" ca="1" si="19"/>
        <v>99</v>
      </c>
      <c r="AU18" s="14">
        <f t="shared" ca="1" si="26"/>
        <v>1222</v>
      </c>
      <c r="AV18" s="15">
        <f ca="1">SUM(AT$12:AT18)</f>
        <v>1222</v>
      </c>
      <c r="AW18" s="16">
        <f ca="1">SUM(AR$12:AR18)+SUMIF(AS$12:AS18, "&lt;0")</f>
        <v>0</v>
      </c>
      <c r="AY18" s="9">
        <v>44189</v>
      </c>
      <c r="AZ18" s="14">
        <f t="shared" ca="1" si="10"/>
        <v>99</v>
      </c>
      <c r="BA18" s="14">
        <f ca="1">ROUND(AVERAGE(AZ12:AZ18), 0)</f>
        <v>175</v>
      </c>
      <c r="BB18" s="14">
        <v>0</v>
      </c>
      <c r="BC18" s="14">
        <f t="shared" ca="1" si="20"/>
        <v>99</v>
      </c>
      <c r="BD18" s="14">
        <f t="shared" ca="1" si="21"/>
        <v>99</v>
      </c>
      <c r="BE18" s="14">
        <f t="shared" ca="1" si="27"/>
        <v>1222</v>
      </c>
      <c r="BF18" s="15">
        <f ca="1">SUM(BD$12:BD18)</f>
        <v>1222</v>
      </c>
      <c r="BG18" s="16">
        <f ca="1">SUM(BB$12:BB18)+SUMIF(BC$12:BC18, "&lt;0")</f>
        <v>0</v>
      </c>
    </row>
    <row r="19" spans="1:59" x14ac:dyDescent="0.2">
      <c r="A19" s="24">
        <v>44190</v>
      </c>
      <c r="B19" s="54">
        <f ca="1">IF($A19&gt;= $C$5,$C$6, INDEX('Historical Data'!$D$2:$D$745, MATCH(A19, 'Historical Data'!$B$2:$B$745, 0)))</f>
        <v>0</v>
      </c>
      <c r="C19" s="42">
        <f t="shared" ref="C19:C82" ca="1" si="29">ROUND(AVERAGE(B13:B19), 0)</f>
        <v>156</v>
      </c>
      <c r="D19" s="42">
        <v>0</v>
      </c>
      <c r="E19" s="42">
        <f t="shared" ca="1" si="11"/>
        <v>0</v>
      </c>
      <c r="F19" s="42">
        <f t="shared" ca="1" si="6"/>
        <v>0</v>
      </c>
      <c r="G19" s="42">
        <f t="shared" ca="1" si="22"/>
        <v>1222</v>
      </c>
      <c r="H19" s="43">
        <f ca="1">SUM(F$12:F19)</f>
        <v>1222</v>
      </c>
      <c r="I19" s="44">
        <f ca="1">SUM(D$12:D19)+SUMIF(E$12:E19, "&lt;0")</f>
        <v>0</v>
      </c>
      <c r="J19" s="43"/>
      <c r="K19" s="9">
        <v>44190</v>
      </c>
      <c r="L19" s="14">
        <f t="shared" ca="1" si="7"/>
        <v>0</v>
      </c>
      <c r="M19" s="14">
        <f t="shared" ref="M19:M82" ca="1" si="30">ROUND(AVERAGE(L13:L19), 0)</f>
        <v>156</v>
      </c>
      <c r="N19" s="14">
        <v>0</v>
      </c>
      <c r="O19" s="14">
        <f t="shared" ca="1" si="12"/>
        <v>0</v>
      </c>
      <c r="P19" s="14">
        <f t="shared" ca="1" si="13"/>
        <v>0</v>
      </c>
      <c r="Q19" s="14">
        <f t="shared" ca="1" si="23"/>
        <v>1222</v>
      </c>
      <c r="R19" s="15">
        <f ca="1">SUM(P$12:P19)</f>
        <v>1222</v>
      </c>
      <c r="S19" s="16">
        <f ca="1">SUM(N$12:N19)+SUMIF(O$12:O19, "&lt;0")</f>
        <v>0</v>
      </c>
      <c r="U19" s="9">
        <v>44190</v>
      </c>
      <c r="V19" s="14">
        <f t="shared" ca="1" si="28"/>
        <v>0</v>
      </c>
      <c r="W19" s="14">
        <f t="shared" ref="W19:W82" ca="1" si="31">ROUND(AVERAGE(V13:V19), 0)</f>
        <v>156</v>
      </c>
      <c r="X19" s="14">
        <v>0</v>
      </c>
      <c r="Y19" s="14">
        <f t="shared" ca="1" si="14"/>
        <v>0</v>
      </c>
      <c r="Z19" s="14">
        <f t="shared" ca="1" si="15"/>
        <v>0</v>
      </c>
      <c r="AA19" s="14">
        <f t="shared" ca="1" si="24"/>
        <v>1222</v>
      </c>
      <c r="AB19" s="15">
        <f ca="1">SUM(Z$12:Z19)</f>
        <v>1222</v>
      </c>
      <c r="AC19" s="16">
        <f ca="1">SUM(X$12:X19)+SUMIF(Y$12:Y19, "&lt;0")</f>
        <v>0</v>
      </c>
      <c r="AE19" s="9">
        <v>44190</v>
      </c>
      <c r="AF19" s="14">
        <f t="shared" ca="1" si="8"/>
        <v>0</v>
      </c>
      <c r="AG19" s="14">
        <f t="shared" ref="AG19:AG82" ca="1" si="32">ROUND(AVERAGE(AF13:AF19), 0)</f>
        <v>156</v>
      </c>
      <c r="AH19" s="14">
        <v>0</v>
      </c>
      <c r="AI19" s="14">
        <f t="shared" ca="1" si="16"/>
        <v>0</v>
      </c>
      <c r="AJ19" s="14">
        <f t="shared" ca="1" si="17"/>
        <v>0</v>
      </c>
      <c r="AK19" s="14">
        <f t="shared" ca="1" si="25"/>
        <v>1222</v>
      </c>
      <c r="AL19" s="15">
        <f ca="1">SUM(AJ$12:AJ19)</f>
        <v>1222</v>
      </c>
      <c r="AM19" s="16">
        <f ca="1">SUM(AH$12:AH19)+SUMIF(AI$12:AI19, "&lt;0")</f>
        <v>0</v>
      </c>
      <c r="AO19" s="9">
        <v>44190</v>
      </c>
      <c r="AP19" s="14">
        <f t="shared" ca="1" si="9"/>
        <v>0</v>
      </c>
      <c r="AQ19" s="14">
        <f t="shared" ref="AQ19:AQ82" ca="1" si="33">ROUND(AVERAGE(AP13:AP19), 0)</f>
        <v>156</v>
      </c>
      <c r="AR19" s="14">
        <v>0</v>
      </c>
      <c r="AS19" s="14">
        <f t="shared" ca="1" si="18"/>
        <v>0</v>
      </c>
      <c r="AT19" s="14">
        <f t="shared" ca="1" si="19"/>
        <v>0</v>
      </c>
      <c r="AU19" s="14">
        <f t="shared" ca="1" si="26"/>
        <v>1222</v>
      </c>
      <c r="AV19" s="15">
        <f ca="1">SUM(AT$12:AT19)</f>
        <v>1222</v>
      </c>
      <c r="AW19" s="16">
        <f ca="1">SUM(AR$12:AR19)+SUMIF(AS$12:AS19, "&lt;0")</f>
        <v>0</v>
      </c>
      <c r="AY19" s="9">
        <v>44190</v>
      </c>
      <c r="AZ19" s="14">
        <f t="shared" ca="1" si="10"/>
        <v>0</v>
      </c>
      <c r="BA19" s="14">
        <f t="shared" ref="BA19:BA82" ca="1" si="34">ROUND(AVERAGE(AZ13:AZ19), 0)</f>
        <v>156</v>
      </c>
      <c r="BB19" s="14">
        <v>0</v>
      </c>
      <c r="BC19" s="14">
        <f t="shared" ca="1" si="20"/>
        <v>0</v>
      </c>
      <c r="BD19" s="14">
        <f t="shared" ca="1" si="21"/>
        <v>0</v>
      </c>
      <c r="BE19" s="14">
        <f t="shared" ca="1" si="27"/>
        <v>1222</v>
      </c>
      <c r="BF19" s="15">
        <f ca="1">SUM(BD$12:BD19)</f>
        <v>1222</v>
      </c>
      <c r="BG19" s="16">
        <f ca="1">SUM(BB$12:BB19)+SUMIF(BC$12:BC19, "&lt;0")</f>
        <v>0</v>
      </c>
    </row>
    <row r="20" spans="1:59" x14ac:dyDescent="0.2">
      <c r="A20" s="24">
        <v>44191</v>
      </c>
      <c r="B20" s="54">
        <f ca="1">IF($A20&gt;= $C$5,$C$6, INDEX('Historical Data'!$D$2:$D$745, MATCH(A20, 'Historical Data'!$B$2:$B$745, 0)))</f>
        <v>716</v>
      </c>
      <c r="C20" s="42">
        <f t="shared" ca="1" si="29"/>
        <v>247</v>
      </c>
      <c r="D20" s="42">
        <v>0</v>
      </c>
      <c r="E20" s="42">
        <f t="shared" ca="1" si="11"/>
        <v>716</v>
      </c>
      <c r="F20" s="42">
        <f t="shared" ca="1" si="6"/>
        <v>716</v>
      </c>
      <c r="G20" s="42">
        <f t="shared" ca="1" si="22"/>
        <v>1938</v>
      </c>
      <c r="H20" s="43">
        <f ca="1">SUM(F$12:F20)</f>
        <v>1938</v>
      </c>
      <c r="I20" s="44">
        <f ca="1">SUM(D$12:D20)+SUMIF(E$12:E20, "&lt;0")</f>
        <v>0</v>
      </c>
      <c r="J20" s="43"/>
      <c r="K20" s="9">
        <v>44191</v>
      </c>
      <c r="L20" s="14">
        <f t="shared" ca="1" si="7"/>
        <v>716</v>
      </c>
      <c r="M20" s="14">
        <f t="shared" ca="1" si="30"/>
        <v>247</v>
      </c>
      <c r="N20" s="14">
        <v>0</v>
      </c>
      <c r="O20" s="14">
        <f t="shared" ca="1" si="12"/>
        <v>716</v>
      </c>
      <c r="P20" s="14">
        <f t="shared" ca="1" si="13"/>
        <v>716</v>
      </c>
      <c r="Q20" s="14">
        <f t="shared" ca="1" si="23"/>
        <v>1938</v>
      </c>
      <c r="R20" s="15">
        <f ca="1">SUM(P$12:P20)</f>
        <v>1938</v>
      </c>
      <c r="S20" s="16">
        <f ca="1">SUM(N$12:N20)+SUMIF(O$12:O20, "&lt;0")</f>
        <v>0</v>
      </c>
      <c r="U20" s="9">
        <v>44191</v>
      </c>
      <c r="V20" s="14">
        <f t="shared" ca="1" si="28"/>
        <v>716</v>
      </c>
      <c r="W20" s="14">
        <f t="shared" ca="1" si="31"/>
        <v>247</v>
      </c>
      <c r="X20" s="14">
        <v>0</v>
      </c>
      <c r="Y20" s="14">
        <f t="shared" ca="1" si="14"/>
        <v>716</v>
      </c>
      <c r="Z20" s="14">
        <f t="shared" ca="1" si="15"/>
        <v>716</v>
      </c>
      <c r="AA20" s="14">
        <f t="shared" ca="1" si="24"/>
        <v>1938</v>
      </c>
      <c r="AB20" s="15">
        <f ca="1">SUM(Z$12:Z20)</f>
        <v>1938</v>
      </c>
      <c r="AC20" s="16">
        <f ca="1">SUM(X$12:X20)+SUMIF(Y$12:Y20, "&lt;0")</f>
        <v>0</v>
      </c>
      <c r="AE20" s="9">
        <v>44191</v>
      </c>
      <c r="AF20" s="14">
        <f t="shared" ca="1" si="8"/>
        <v>716</v>
      </c>
      <c r="AG20" s="14">
        <f t="shared" ca="1" si="32"/>
        <v>247</v>
      </c>
      <c r="AH20" s="14">
        <v>0</v>
      </c>
      <c r="AI20" s="14">
        <f t="shared" ca="1" si="16"/>
        <v>716</v>
      </c>
      <c r="AJ20" s="14">
        <f t="shared" ca="1" si="17"/>
        <v>716</v>
      </c>
      <c r="AK20" s="14">
        <f t="shared" ca="1" si="25"/>
        <v>1938</v>
      </c>
      <c r="AL20" s="15">
        <f ca="1">SUM(AJ$12:AJ20)</f>
        <v>1938</v>
      </c>
      <c r="AM20" s="16">
        <f ca="1">SUM(AH$12:AH20)+SUMIF(AI$12:AI20, "&lt;0")</f>
        <v>0</v>
      </c>
      <c r="AO20" s="9">
        <v>44191</v>
      </c>
      <c r="AP20" s="14">
        <f t="shared" ca="1" si="9"/>
        <v>716</v>
      </c>
      <c r="AQ20" s="14">
        <f t="shared" ca="1" si="33"/>
        <v>247</v>
      </c>
      <c r="AR20" s="14">
        <v>0</v>
      </c>
      <c r="AS20" s="14">
        <f t="shared" ca="1" si="18"/>
        <v>716</v>
      </c>
      <c r="AT20" s="14">
        <f t="shared" ca="1" si="19"/>
        <v>716</v>
      </c>
      <c r="AU20" s="14">
        <f t="shared" ca="1" si="26"/>
        <v>1938</v>
      </c>
      <c r="AV20" s="15">
        <f ca="1">SUM(AT$12:AT20)</f>
        <v>1938</v>
      </c>
      <c r="AW20" s="16">
        <f ca="1">SUM(AR$12:AR20)+SUMIF(AS$12:AS20, "&lt;0")</f>
        <v>0</v>
      </c>
      <c r="AY20" s="9">
        <v>44191</v>
      </c>
      <c r="AZ20" s="14">
        <f t="shared" ca="1" si="10"/>
        <v>716</v>
      </c>
      <c r="BA20" s="14">
        <f t="shared" ca="1" si="34"/>
        <v>247</v>
      </c>
      <c r="BB20" s="14">
        <v>0</v>
      </c>
      <c r="BC20" s="14">
        <f t="shared" ca="1" si="20"/>
        <v>716</v>
      </c>
      <c r="BD20" s="14">
        <f t="shared" ca="1" si="21"/>
        <v>716</v>
      </c>
      <c r="BE20" s="14">
        <f t="shared" ca="1" si="27"/>
        <v>1938</v>
      </c>
      <c r="BF20" s="15">
        <f ca="1">SUM(BD$12:BD20)</f>
        <v>1938</v>
      </c>
      <c r="BG20" s="16">
        <f ca="1">SUM(BB$12:BB20)+SUMIF(BC$12:BC20, "&lt;0")</f>
        <v>0</v>
      </c>
    </row>
    <row r="21" spans="1:59" x14ac:dyDescent="0.2">
      <c r="A21" s="24">
        <v>44192</v>
      </c>
      <c r="B21" s="54">
        <f ca="1">IF($A21&gt;= $C$5,$C$6, INDEX('Historical Data'!$D$2:$D$745, MATCH(A21, 'Historical Data'!$B$2:$B$745, 0)))</f>
        <v>0</v>
      </c>
      <c r="C21" s="42">
        <f t="shared" ca="1" si="29"/>
        <v>197</v>
      </c>
      <c r="D21" s="42">
        <v>0</v>
      </c>
      <c r="E21" s="42">
        <f t="shared" ca="1" si="11"/>
        <v>0</v>
      </c>
      <c r="F21" s="42">
        <f t="shared" ca="1" si="6"/>
        <v>0</v>
      </c>
      <c r="G21" s="42">
        <f t="shared" ca="1" si="22"/>
        <v>1938</v>
      </c>
      <c r="H21" s="43">
        <f ca="1">SUM(F$12:F21)</f>
        <v>1938</v>
      </c>
      <c r="I21" s="44">
        <f ca="1">SUM(D$12:D21)+SUMIF(E$12:E21, "&lt;0")</f>
        <v>0</v>
      </c>
      <c r="J21" s="43"/>
      <c r="K21" s="9">
        <v>44192</v>
      </c>
      <c r="L21" s="14">
        <f t="shared" ca="1" si="7"/>
        <v>0</v>
      </c>
      <c r="M21" s="14">
        <f t="shared" ca="1" si="30"/>
        <v>197</v>
      </c>
      <c r="N21" s="14">
        <v>0</v>
      </c>
      <c r="O21" s="14">
        <f t="shared" ca="1" si="12"/>
        <v>0</v>
      </c>
      <c r="P21" s="14">
        <f t="shared" ca="1" si="13"/>
        <v>0</v>
      </c>
      <c r="Q21" s="14">
        <f t="shared" ca="1" si="23"/>
        <v>1938</v>
      </c>
      <c r="R21" s="15">
        <f ca="1">SUM(P$12:P21)</f>
        <v>1938</v>
      </c>
      <c r="S21" s="16">
        <f ca="1">SUM(N$12:N21)+SUMIF(O$12:O21, "&lt;0")</f>
        <v>0</v>
      </c>
      <c r="U21" s="9">
        <v>44192</v>
      </c>
      <c r="V21" s="14">
        <f t="shared" ca="1" si="28"/>
        <v>0</v>
      </c>
      <c r="W21" s="14">
        <f t="shared" ca="1" si="31"/>
        <v>197</v>
      </c>
      <c r="X21" s="14">
        <v>0</v>
      </c>
      <c r="Y21" s="14">
        <f t="shared" ca="1" si="14"/>
        <v>0</v>
      </c>
      <c r="Z21" s="14">
        <f t="shared" ca="1" si="15"/>
        <v>0</v>
      </c>
      <c r="AA21" s="14">
        <f t="shared" ca="1" si="24"/>
        <v>1938</v>
      </c>
      <c r="AB21" s="15">
        <f ca="1">SUM(Z$12:Z21)</f>
        <v>1938</v>
      </c>
      <c r="AC21" s="16">
        <f ca="1">SUM(X$12:X21)+SUMIF(Y$12:Y21, "&lt;0")</f>
        <v>0</v>
      </c>
      <c r="AE21" s="9">
        <v>44192</v>
      </c>
      <c r="AF21" s="14">
        <f t="shared" ca="1" si="8"/>
        <v>0</v>
      </c>
      <c r="AG21" s="14">
        <f t="shared" ca="1" si="32"/>
        <v>197</v>
      </c>
      <c r="AH21" s="14">
        <v>0</v>
      </c>
      <c r="AI21" s="14">
        <f t="shared" ca="1" si="16"/>
        <v>0</v>
      </c>
      <c r="AJ21" s="14">
        <f t="shared" ca="1" si="17"/>
        <v>0</v>
      </c>
      <c r="AK21" s="14">
        <f t="shared" ca="1" si="25"/>
        <v>1938</v>
      </c>
      <c r="AL21" s="15">
        <f ca="1">SUM(AJ$12:AJ21)</f>
        <v>1938</v>
      </c>
      <c r="AM21" s="16">
        <f ca="1">SUM(AH$12:AH21)+SUMIF(AI$12:AI21, "&lt;0")</f>
        <v>0</v>
      </c>
      <c r="AO21" s="9">
        <v>44192</v>
      </c>
      <c r="AP21" s="14">
        <f t="shared" ca="1" si="9"/>
        <v>0</v>
      </c>
      <c r="AQ21" s="14">
        <f t="shared" ca="1" si="33"/>
        <v>197</v>
      </c>
      <c r="AR21" s="14">
        <v>0</v>
      </c>
      <c r="AS21" s="14">
        <f t="shared" ca="1" si="18"/>
        <v>0</v>
      </c>
      <c r="AT21" s="14">
        <f t="shared" ca="1" si="19"/>
        <v>0</v>
      </c>
      <c r="AU21" s="14">
        <f t="shared" ca="1" si="26"/>
        <v>1938</v>
      </c>
      <c r="AV21" s="15">
        <f ca="1">SUM(AT$12:AT21)</f>
        <v>1938</v>
      </c>
      <c r="AW21" s="16">
        <f ca="1">SUM(AR$12:AR21)+SUMIF(AS$12:AS21, "&lt;0")</f>
        <v>0</v>
      </c>
      <c r="AY21" s="9">
        <v>44192</v>
      </c>
      <c r="AZ21" s="14">
        <f t="shared" ca="1" si="10"/>
        <v>0</v>
      </c>
      <c r="BA21" s="14">
        <f t="shared" ca="1" si="34"/>
        <v>197</v>
      </c>
      <c r="BB21" s="14">
        <v>0</v>
      </c>
      <c r="BC21" s="14">
        <f t="shared" ca="1" si="20"/>
        <v>0</v>
      </c>
      <c r="BD21" s="14">
        <f t="shared" ca="1" si="21"/>
        <v>0</v>
      </c>
      <c r="BE21" s="14">
        <f t="shared" ca="1" si="27"/>
        <v>1938</v>
      </c>
      <c r="BF21" s="15">
        <f ca="1">SUM(BD$12:BD21)</f>
        <v>1938</v>
      </c>
      <c r="BG21" s="16">
        <f ca="1">SUM(BB$12:BB21)+SUMIF(BC$12:BC21, "&lt;0")</f>
        <v>0</v>
      </c>
    </row>
    <row r="22" spans="1:59" x14ac:dyDescent="0.2">
      <c r="A22" s="24">
        <v>44193</v>
      </c>
      <c r="B22" s="54">
        <f ca="1">IF($A22&gt;= $C$5,$C$6, INDEX('Historical Data'!$D$2:$D$745, MATCH(A22, 'Historical Data'!$B$2:$B$745, 0)))</f>
        <v>183</v>
      </c>
      <c r="C22" s="42">
        <f t="shared" ca="1" si="29"/>
        <v>215</v>
      </c>
      <c r="D22" s="42">
        <v>0</v>
      </c>
      <c r="E22" s="42">
        <f t="shared" ca="1" si="11"/>
        <v>183</v>
      </c>
      <c r="F22" s="42">
        <f t="shared" ca="1" si="6"/>
        <v>183</v>
      </c>
      <c r="G22" s="42">
        <f t="shared" ca="1" si="22"/>
        <v>2121</v>
      </c>
      <c r="H22" s="43">
        <f ca="1">SUM(F$12:F22)</f>
        <v>2121</v>
      </c>
      <c r="I22" s="44">
        <f ca="1">SUM(D$12:D22)+SUMIF(E$12:E22, "&lt;0")</f>
        <v>0</v>
      </c>
      <c r="J22" s="43"/>
      <c r="K22" s="9">
        <v>44193</v>
      </c>
      <c r="L22" s="14">
        <f t="shared" ca="1" si="7"/>
        <v>183</v>
      </c>
      <c r="M22" s="14">
        <f t="shared" ca="1" si="30"/>
        <v>215</v>
      </c>
      <c r="N22" s="14">
        <v>0</v>
      </c>
      <c r="O22" s="14">
        <f t="shared" ca="1" si="12"/>
        <v>183</v>
      </c>
      <c r="P22" s="14">
        <f t="shared" ca="1" si="13"/>
        <v>183</v>
      </c>
      <c r="Q22" s="14">
        <f t="shared" ca="1" si="23"/>
        <v>2121</v>
      </c>
      <c r="R22" s="15">
        <f ca="1">SUM(P$12:P22)</f>
        <v>2121</v>
      </c>
      <c r="S22" s="16">
        <f ca="1">SUM(N$12:N22)+SUMIF(O$12:O22, "&lt;0")</f>
        <v>0</v>
      </c>
      <c r="U22" s="9">
        <v>44193</v>
      </c>
      <c r="V22" s="14">
        <f t="shared" ca="1" si="28"/>
        <v>183</v>
      </c>
      <c r="W22" s="14">
        <f t="shared" ca="1" si="31"/>
        <v>215</v>
      </c>
      <c r="X22" s="14">
        <v>0</v>
      </c>
      <c r="Y22" s="14">
        <f t="shared" ca="1" si="14"/>
        <v>183</v>
      </c>
      <c r="Z22" s="14">
        <f t="shared" ca="1" si="15"/>
        <v>183</v>
      </c>
      <c r="AA22" s="14">
        <f t="shared" ca="1" si="24"/>
        <v>2121</v>
      </c>
      <c r="AB22" s="15">
        <f ca="1">SUM(Z$12:Z22)</f>
        <v>2121</v>
      </c>
      <c r="AC22" s="16">
        <f ca="1">SUM(X$12:X22)+SUMIF(Y$12:Y22, "&lt;0")</f>
        <v>0</v>
      </c>
      <c r="AE22" s="9">
        <v>44193</v>
      </c>
      <c r="AF22" s="14">
        <f t="shared" ca="1" si="8"/>
        <v>183</v>
      </c>
      <c r="AG22" s="14">
        <f t="shared" ca="1" si="32"/>
        <v>215</v>
      </c>
      <c r="AH22" s="14">
        <v>0</v>
      </c>
      <c r="AI22" s="14">
        <f t="shared" ca="1" si="16"/>
        <v>183</v>
      </c>
      <c r="AJ22" s="14">
        <f t="shared" ca="1" si="17"/>
        <v>183</v>
      </c>
      <c r="AK22" s="14">
        <f t="shared" ca="1" si="25"/>
        <v>2121</v>
      </c>
      <c r="AL22" s="15">
        <f ca="1">SUM(AJ$12:AJ22)</f>
        <v>2121</v>
      </c>
      <c r="AM22" s="16">
        <f ca="1">SUM(AH$12:AH22)+SUMIF(AI$12:AI22, "&lt;0")</f>
        <v>0</v>
      </c>
      <c r="AO22" s="9">
        <v>44193</v>
      </c>
      <c r="AP22" s="14">
        <f t="shared" ca="1" si="9"/>
        <v>183</v>
      </c>
      <c r="AQ22" s="14">
        <f t="shared" ca="1" si="33"/>
        <v>215</v>
      </c>
      <c r="AR22" s="14">
        <v>0</v>
      </c>
      <c r="AS22" s="14">
        <f t="shared" ca="1" si="18"/>
        <v>183</v>
      </c>
      <c r="AT22" s="14">
        <f t="shared" ca="1" si="19"/>
        <v>183</v>
      </c>
      <c r="AU22" s="14">
        <f t="shared" ca="1" si="26"/>
        <v>2121</v>
      </c>
      <c r="AV22" s="15">
        <f ca="1">SUM(AT$12:AT22)</f>
        <v>2121</v>
      </c>
      <c r="AW22" s="16">
        <f ca="1">SUM(AR$12:AR22)+SUMIF(AS$12:AS22, "&lt;0")</f>
        <v>0</v>
      </c>
      <c r="AY22" s="9">
        <v>44193</v>
      </c>
      <c r="AZ22" s="14">
        <f t="shared" ca="1" si="10"/>
        <v>183</v>
      </c>
      <c r="BA22" s="14">
        <f t="shared" ca="1" si="34"/>
        <v>215</v>
      </c>
      <c r="BB22" s="14">
        <v>0</v>
      </c>
      <c r="BC22" s="14">
        <f t="shared" ca="1" si="20"/>
        <v>183</v>
      </c>
      <c r="BD22" s="14">
        <f t="shared" ca="1" si="21"/>
        <v>183</v>
      </c>
      <c r="BE22" s="14">
        <f t="shared" ca="1" si="27"/>
        <v>2121</v>
      </c>
      <c r="BF22" s="15">
        <f ca="1">SUM(BD$12:BD22)</f>
        <v>2121</v>
      </c>
      <c r="BG22" s="16">
        <f ca="1">SUM(BB$12:BB22)+SUMIF(BC$12:BC22, "&lt;0")</f>
        <v>0</v>
      </c>
    </row>
    <row r="23" spans="1:59" x14ac:dyDescent="0.2">
      <c r="A23" s="24">
        <v>44194</v>
      </c>
      <c r="B23" s="54">
        <f ca="1">IF($A23&gt;= $C$5,$C$6, INDEX('Historical Data'!$D$2:$D$745, MATCH(A23, 'Historical Data'!$B$2:$B$745, 0)))</f>
        <v>193</v>
      </c>
      <c r="C23" s="42">
        <f t="shared" ca="1" si="29"/>
        <v>221</v>
      </c>
      <c r="D23" s="42">
        <v>0</v>
      </c>
      <c r="E23" s="42">
        <f t="shared" ca="1" si="11"/>
        <v>193</v>
      </c>
      <c r="F23" s="42">
        <f t="shared" ca="1" si="6"/>
        <v>193</v>
      </c>
      <c r="G23" s="42">
        <f t="shared" ca="1" si="22"/>
        <v>2314</v>
      </c>
      <c r="H23" s="43">
        <f ca="1">SUM(F$12:F23)</f>
        <v>2314</v>
      </c>
      <c r="I23" s="44">
        <f ca="1">SUM(D$12:D23)+SUMIF(E$12:E23, "&lt;0")</f>
        <v>0</v>
      </c>
      <c r="J23" s="43"/>
      <c r="K23" s="9">
        <v>44194</v>
      </c>
      <c r="L23" s="14">
        <f t="shared" ca="1" si="7"/>
        <v>193</v>
      </c>
      <c r="M23" s="14">
        <f t="shared" ca="1" si="30"/>
        <v>221</v>
      </c>
      <c r="N23" s="14">
        <v>0</v>
      </c>
      <c r="O23" s="14">
        <f t="shared" ca="1" si="12"/>
        <v>193</v>
      </c>
      <c r="P23" s="14">
        <f t="shared" ca="1" si="13"/>
        <v>193</v>
      </c>
      <c r="Q23" s="14">
        <f t="shared" ca="1" si="23"/>
        <v>2314</v>
      </c>
      <c r="R23" s="15">
        <f ca="1">SUM(P$12:P23)</f>
        <v>2314</v>
      </c>
      <c r="S23" s="16">
        <f ca="1">SUM(N$12:N23)+SUMIF(O$12:O23, "&lt;0")</f>
        <v>0</v>
      </c>
      <c r="U23" s="9">
        <v>44194</v>
      </c>
      <c r="V23" s="14">
        <f t="shared" ca="1" si="28"/>
        <v>193</v>
      </c>
      <c r="W23" s="14">
        <f t="shared" ca="1" si="31"/>
        <v>221</v>
      </c>
      <c r="X23" s="14">
        <v>0</v>
      </c>
      <c r="Y23" s="14">
        <f t="shared" ca="1" si="14"/>
        <v>193</v>
      </c>
      <c r="Z23" s="14">
        <f t="shared" ca="1" si="15"/>
        <v>193</v>
      </c>
      <c r="AA23" s="14">
        <f t="shared" ca="1" si="24"/>
        <v>2314</v>
      </c>
      <c r="AB23" s="15">
        <f ca="1">SUM(Z$12:Z23)</f>
        <v>2314</v>
      </c>
      <c r="AC23" s="16">
        <f ca="1">SUM(X$12:X23)+SUMIF(Y$12:Y23, "&lt;0")</f>
        <v>0</v>
      </c>
      <c r="AE23" s="9">
        <v>44194</v>
      </c>
      <c r="AF23" s="14">
        <f t="shared" ca="1" si="8"/>
        <v>193</v>
      </c>
      <c r="AG23" s="14">
        <f t="shared" ca="1" si="32"/>
        <v>221</v>
      </c>
      <c r="AH23" s="14">
        <v>0</v>
      </c>
      <c r="AI23" s="14">
        <f t="shared" ca="1" si="16"/>
        <v>193</v>
      </c>
      <c r="AJ23" s="14">
        <f t="shared" ca="1" si="17"/>
        <v>193</v>
      </c>
      <c r="AK23" s="14">
        <f t="shared" ca="1" si="25"/>
        <v>2314</v>
      </c>
      <c r="AL23" s="15">
        <f ca="1">SUM(AJ$12:AJ23)</f>
        <v>2314</v>
      </c>
      <c r="AM23" s="16">
        <f ca="1">SUM(AH$12:AH23)+SUMIF(AI$12:AI23, "&lt;0")</f>
        <v>0</v>
      </c>
      <c r="AO23" s="9">
        <v>44194</v>
      </c>
      <c r="AP23" s="14">
        <f t="shared" ca="1" si="9"/>
        <v>193</v>
      </c>
      <c r="AQ23" s="14">
        <f t="shared" ca="1" si="33"/>
        <v>221</v>
      </c>
      <c r="AR23" s="14">
        <v>0</v>
      </c>
      <c r="AS23" s="14">
        <f t="shared" ca="1" si="18"/>
        <v>193</v>
      </c>
      <c r="AT23" s="14">
        <f t="shared" ca="1" si="19"/>
        <v>193</v>
      </c>
      <c r="AU23" s="14">
        <f t="shared" ca="1" si="26"/>
        <v>2314</v>
      </c>
      <c r="AV23" s="15">
        <f ca="1">SUM(AT$12:AT23)</f>
        <v>2314</v>
      </c>
      <c r="AW23" s="16">
        <f ca="1">SUM(AR$12:AR23)+SUMIF(AS$12:AS23, "&lt;0")</f>
        <v>0</v>
      </c>
      <c r="AY23" s="9">
        <v>44194</v>
      </c>
      <c r="AZ23" s="14">
        <f t="shared" ca="1" si="10"/>
        <v>193</v>
      </c>
      <c r="BA23" s="14">
        <f t="shared" ca="1" si="34"/>
        <v>221</v>
      </c>
      <c r="BB23" s="14">
        <v>0</v>
      </c>
      <c r="BC23" s="14">
        <f t="shared" ca="1" si="20"/>
        <v>193</v>
      </c>
      <c r="BD23" s="14">
        <f t="shared" ca="1" si="21"/>
        <v>193</v>
      </c>
      <c r="BE23" s="14">
        <f t="shared" ca="1" si="27"/>
        <v>2314</v>
      </c>
      <c r="BF23" s="15">
        <f ca="1">SUM(BD$12:BD23)</f>
        <v>2314</v>
      </c>
      <c r="BG23" s="16">
        <f ca="1">SUM(BB$12:BB23)+SUMIF(BC$12:BC23, "&lt;0")</f>
        <v>0</v>
      </c>
    </row>
    <row r="24" spans="1:59" x14ac:dyDescent="0.2">
      <c r="A24" s="24">
        <v>44195</v>
      </c>
      <c r="B24" s="54">
        <f ca="1">IF($A24&gt;= $C$5,$C$6, INDEX('Historical Data'!$D$2:$D$745, MATCH(A24, 'Historical Data'!$B$2:$B$745, 0)))</f>
        <v>753</v>
      </c>
      <c r="C24" s="42">
        <f t="shared" ca="1" si="29"/>
        <v>278</v>
      </c>
      <c r="D24" s="42">
        <v>0</v>
      </c>
      <c r="E24" s="42">
        <f t="shared" ca="1" si="11"/>
        <v>753</v>
      </c>
      <c r="F24" s="42">
        <f t="shared" ca="1" si="6"/>
        <v>753</v>
      </c>
      <c r="G24" s="42">
        <f t="shared" ca="1" si="22"/>
        <v>3067</v>
      </c>
      <c r="H24" s="43">
        <f ca="1">SUM(F$12:F24)</f>
        <v>3067</v>
      </c>
      <c r="I24" s="44">
        <f ca="1">SUM(D$12:D24)+SUMIF(E$12:E24, "&lt;0")</f>
        <v>0</v>
      </c>
      <c r="J24" s="43"/>
      <c r="K24" s="9">
        <v>44195</v>
      </c>
      <c r="L24" s="14">
        <f t="shared" ca="1" si="7"/>
        <v>753</v>
      </c>
      <c r="M24" s="14">
        <f t="shared" ca="1" si="30"/>
        <v>278</v>
      </c>
      <c r="N24" s="14">
        <v>0</v>
      </c>
      <c r="O24" s="14">
        <f t="shared" ca="1" si="12"/>
        <v>753</v>
      </c>
      <c r="P24" s="14">
        <f t="shared" ca="1" si="13"/>
        <v>753</v>
      </c>
      <c r="Q24" s="14">
        <f t="shared" ca="1" si="23"/>
        <v>3067</v>
      </c>
      <c r="R24" s="15">
        <f ca="1">SUM(P$12:P24)</f>
        <v>3067</v>
      </c>
      <c r="S24" s="16">
        <f ca="1">SUM(N$12:N24)+SUMIF(O$12:O24, "&lt;0")</f>
        <v>0</v>
      </c>
      <c r="U24" s="9">
        <v>44195</v>
      </c>
      <c r="V24" s="14">
        <f t="shared" ca="1" si="28"/>
        <v>753</v>
      </c>
      <c r="W24" s="14">
        <f t="shared" ca="1" si="31"/>
        <v>278</v>
      </c>
      <c r="X24" s="14">
        <v>0</v>
      </c>
      <c r="Y24" s="14">
        <f t="shared" ca="1" si="14"/>
        <v>753</v>
      </c>
      <c r="Z24" s="14">
        <f t="shared" ca="1" si="15"/>
        <v>753</v>
      </c>
      <c r="AA24" s="14">
        <f t="shared" ca="1" si="24"/>
        <v>3067</v>
      </c>
      <c r="AB24" s="15">
        <f ca="1">SUM(Z$12:Z24)</f>
        <v>3067</v>
      </c>
      <c r="AC24" s="16">
        <f ca="1">SUM(X$12:X24)+SUMIF(Y$12:Y24, "&lt;0")</f>
        <v>0</v>
      </c>
      <c r="AE24" s="9">
        <v>44195</v>
      </c>
      <c r="AF24" s="14">
        <f t="shared" ca="1" si="8"/>
        <v>753</v>
      </c>
      <c r="AG24" s="14">
        <f t="shared" ca="1" si="32"/>
        <v>278</v>
      </c>
      <c r="AH24" s="14">
        <v>0</v>
      </c>
      <c r="AI24" s="14">
        <f t="shared" ca="1" si="16"/>
        <v>753</v>
      </c>
      <c r="AJ24" s="14">
        <f t="shared" ca="1" si="17"/>
        <v>753</v>
      </c>
      <c r="AK24" s="14">
        <f t="shared" ca="1" si="25"/>
        <v>3067</v>
      </c>
      <c r="AL24" s="15">
        <f ca="1">SUM(AJ$12:AJ24)</f>
        <v>3067</v>
      </c>
      <c r="AM24" s="16">
        <f ca="1">SUM(AH$12:AH24)+SUMIF(AI$12:AI24, "&lt;0")</f>
        <v>0</v>
      </c>
      <c r="AO24" s="9">
        <v>44195</v>
      </c>
      <c r="AP24" s="14">
        <f t="shared" ca="1" si="9"/>
        <v>753</v>
      </c>
      <c r="AQ24" s="14">
        <f t="shared" ca="1" si="33"/>
        <v>278</v>
      </c>
      <c r="AR24" s="14">
        <v>0</v>
      </c>
      <c r="AS24" s="14">
        <f t="shared" ca="1" si="18"/>
        <v>753</v>
      </c>
      <c r="AT24" s="14">
        <f t="shared" ca="1" si="19"/>
        <v>753</v>
      </c>
      <c r="AU24" s="14">
        <f t="shared" ca="1" si="26"/>
        <v>3067</v>
      </c>
      <c r="AV24" s="15">
        <f ca="1">SUM(AT$12:AT24)</f>
        <v>3067</v>
      </c>
      <c r="AW24" s="16">
        <f ca="1">SUM(AR$12:AR24)+SUMIF(AS$12:AS24, "&lt;0")</f>
        <v>0</v>
      </c>
      <c r="AY24" s="9">
        <v>44195</v>
      </c>
      <c r="AZ24" s="14">
        <f t="shared" ca="1" si="10"/>
        <v>753</v>
      </c>
      <c r="BA24" s="14">
        <f t="shared" ca="1" si="34"/>
        <v>278</v>
      </c>
      <c r="BB24" s="14">
        <v>0</v>
      </c>
      <c r="BC24" s="14">
        <f t="shared" ca="1" si="20"/>
        <v>753</v>
      </c>
      <c r="BD24" s="14">
        <f t="shared" ca="1" si="21"/>
        <v>753</v>
      </c>
      <c r="BE24" s="14">
        <f t="shared" ca="1" si="27"/>
        <v>3067</v>
      </c>
      <c r="BF24" s="15">
        <f ca="1">SUM(BD$12:BD24)</f>
        <v>3067</v>
      </c>
      <c r="BG24" s="16">
        <f ca="1">SUM(BB$12:BB24)+SUMIF(BC$12:BC24, "&lt;0")</f>
        <v>0</v>
      </c>
    </row>
    <row r="25" spans="1:59" x14ac:dyDescent="0.2">
      <c r="A25" s="24">
        <v>44196</v>
      </c>
      <c r="B25" s="54">
        <f ca="1">IF($A25&gt;= $C$5,$C$6, INDEX('Historical Data'!$D$2:$D$745, MATCH(A25, 'Historical Data'!$B$2:$B$745, 0)))</f>
        <v>96</v>
      </c>
      <c r="C25" s="42">
        <f t="shared" ca="1" si="29"/>
        <v>277</v>
      </c>
      <c r="D25" s="42">
        <v>0</v>
      </c>
      <c r="E25" s="42">
        <f t="shared" ca="1" si="11"/>
        <v>96</v>
      </c>
      <c r="F25" s="42">
        <f t="shared" ca="1" si="6"/>
        <v>96</v>
      </c>
      <c r="G25" s="42">
        <f t="shared" ca="1" si="22"/>
        <v>3163</v>
      </c>
      <c r="H25" s="43">
        <f ca="1">SUM(F$12:F25)</f>
        <v>3163</v>
      </c>
      <c r="I25" s="44">
        <f ca="1">SUM(D$12:D25)+SUMIF(E$12:E25, "&lt;0")</f>
        <v>0</v>
      </c>
      <c r="J25" s="43"/>
      <c r="K25" s="9">
        <v>44196</v>
      </c>
      <c r="L25" s="14">
        <f t="shared" ca="1" si="7"/>
        <v>96</v>
      </c>
      <c r="M25" s="14">
        <f t="shared" ca="1" si="30"/>
        <v>277</v>
      </c>
      <c r="N25" s="14">
        <v>0</v>
      </c>
      <c r="O25" s="14">
        <f t="shared" ca="1" si="12"/>
        <v>96</v>
      </c>
      <c r="P25" s="14">
        <f t="shared" ca="1" si="13"/>
        <v>96</v>
      </c>
      <c r="Q25" s="14">
        <f t="shared" ca="1" si="23"/>
        <v>3163</v>
      </c>
      <c r="R25" s="15">
        <f ca="1">SUM(P$12:P25)</f>
        <v>3163</v>
      </c>
      <c r="S25" s="16">
        <f ca="1">SUM(N$12:N25)+SUMIF(O$12:O25, "&lt;0")</f>
        <v>0</v>
      </c>
      <c r="U25" s="9">
        <v>44196</v>
      </c>
      <c r="V25" s="14">
        <f t="shared" ca="1" si="28"/>
        <v>96</v>
      </c>
      <c r="W25" s="14">
        <f t="shared" ca="1" si="31"/>
        <v>277</v>
      </c>
      <c r="X25" s="14">
        <v>0</v>
      </c>
      <c r="Y25" s="14">
        <f t="shared" ca="1" si="14"/>
        <v>96</v>
      </c>
      <c r="Z25" s="14">
        <f t="shared" ca="1" si="15"/>
        <v>96</v>
      </c>
      <c r="AA25" s="14">
        <f t="shared" ca="1" si="24"/>
        <v>3163</v>
      </c>
      <c r="AB25" s="15">
        <f ca="1">SUM(Z$12:Z25)</f>
        <v>3163</v>
      </c>
      <c r="AC25" s="16">
        <f ca="1">SUM(X$12:X25)+SUMIF(Y$12:Y25, "&lt;0")</f>
        <v>0</v>
      </c>
      <c r="AE25" s="9">
        <v>44196</v>
      </c>
      <c r="AF25" s="14">
        <f t="shared" ca="1" si="8"/>
        <v>96</v>
      </c>
      <c r="AG25" s="14">
        <f t="shared" ca="1" si="32"/>
        <v>277</v>
      </c>
      <c r="AH25" s="14">
        <v>0</v>
      </c>
      <c r="AI25" s="14">
        <f t="shared" ca="1" si="16"/>
        <v>96</v>
      </c>
      <c r="AJ25" s="14">
        <f t="shared" ca="1" si="17"/>
        <v>96</v>
      </c>
      <c r="AK25" s="14">
        <f t="shared" ca="1" si="25"/>
        <v>3163</v>
      </c>
      <c r="AL25" s="15">
        <f ca="1">SUM(AJ$12:AJ25)</f>
        <v>3163</v>
      </c>
      <c r="AM25" s="16">
        <f ca="1">SUM(AH$12:AH25)+SUMIF(AI$12:AI25, "&lt;0")</f>
        <v>0</v>
      </c>
      <c r="AO25" s="9">
        <v>44196</v>
      </c>
      <c r="AP25" s="14">
        <f t="shared" ca="1" si="9"/>
        <v>96</v>
      </c>
      <c r="AQ25" s="14">
        <f t="shared" ca="1" si="33"/>
        <v>277</v>
      </c>
      <c r="AR25" s="14">
        <v>0</v>
      </c>
      <c r="AS25" s="14">
        <f t="shared" ca="1" si="18"/>
        <v>96</v>
      </c>
      <c r="AT25" s="14">
        <f t="shared" ca="1" si="19"/>
        <v>96</v>
      </c>
      <c r="AU25" s="14">
        <f t="shared" ca="1" si="26"/>
        <v>3163</v>
      </c>
      <c r="AV25" s="15">
        <f ca="1">SUM(AT$12:AT25)</f>
        <v>3163</v>
      </c>
      <c r="AW25" s="16">
        <f ca="1">SUM(AR$12:AR25)+SUMIF(AS$12:AS25, "&lt;0")</f>
        <v>0</v>
      </c>
      <c r="AY25" s="9">
        <v>44196</v>
      </c>
      <c r="AZ25" s="14">
        <f t="shared" ca="1" si="10"/>
        <v>96</v>
      </c>
      <c r="BA25" s="14">
        <f t="shared" ca="1" si="34"/>
        <v>277</v>
      </c>
      <c r="BB25" s="14">
        <v>0</v>
      </c>
      <c r="BC25" s="14">
        <f t="shared" ca="1" si="20"/>
        <v>96</v>
      </c>
      <c r="BD25" s="14">
        <f t="shared" ca="1" si="21"/>
        <v>96</v>
      </c>
      <c r="BE25" s="14">
        <f t="shared" ca="1" si="27"/>
        <v>3163</v>
      </c>
      <c r="BF25" s="15">
        <f ca="1">SUM(BD$12:BD25)</f>
        <v>3163</v>
      </c>
      <c r="BG25" s="16">
        <f ca="1">SUM(BB$12:BB25)+SUMIF(BC$12:BC25, "&lt;0")</f>
        <v>0</v>
      </c>
    </row>
    <row r="26" spans="1:59" x14ac:dyDescent="0.2">
      <c r="A26" s="24">
        <v>44197</v>
      </c>
      <c r="B26" s="54">
        <f ca="1">IF($A26&gt;= $C$5,$C$6, INDEX('Historical Data'!$D$2:$D$745, MATCH(A26, 'Historical Data'!$B$2:$B$745, 0)))</f>
        <v>319</v>
      </c>
      <c r="C26" s="42">
        <f t="shared" ca="1" si="29"/>
        <v>323</v>
      </c>
      <c r="D26" s="42">
        <v>0</v>
      </c>
      <c r="E26" s="42">
        <f t="shared" ca="1" si="11"/>
        <v>319</v>
      </c>
      <c r="F26" s="42">
        <f t="shared" ca="1" si="6"/>
        <v>319</v>
      </c>
      <c r="G26" s="42">
        <f t="shared" ca="1" si="22"/>
        <v>3482</v>
      </c>
      <c r="H26" s="43">
        <f ca="1">SUM(F$12:F26)</f>
        <v>3482</v>
      </c>
      <c r="I26" s="44">
        <f ca="1">SUM(D$12:D26)+SUMIF(E$12:E26, "&lt;0")</f>
        <v>0</v>
      </c>
      <c r="J26" s="43"/>
      <c r="K26" s="9">
        <v>44197</v>
      </c>
      <c r="L26" s="14">
        <f t="shared" ca="1" si="7"/>
        <v>319</v>
      </c>
      <c r="M26" s="14">
        <f t="shared" ca="1" si="30"/>
        <v>323</v>
      </c>
      <c r="N26" s="14">
        <v>0</v>
      </c>
      <c r="O26" s="14">
        <f t="shared" ca="1" si="12"/>
        <v>319</v>
      </c>
      <c r="P26" s="14">
        <f t="shared" ca="1" si="13"/>
        <v>319</v>
      </c>
      <c r="Q26" s="14">
        <f t="shared" ca="1" si="23"/>
        <v>3482</v>
      </c>
      <c r="R26" s="15">
        <f ca="1">SUM(P$12:P26)</f>
        <v>3482</v>
      </c>
      <c r="S26" s="16">
        <f ca="1">SUM(N$12:N26)+SUMIF(O$12:O26, "&lt;0")</f>
        <v>0</v>
      </c>
      <c r="U26" s="9">
        <v>44197</v>
      </c>
      <c r="V26" s="14">
        <f t="shared" ca="1" si="28"/>
        <v>319</v>
      </c>
      <c r="W26" s="14">
        <f t="shared" ca="1" si="31"/>
        <v>323</v>
      </c>
      <c r="X26" s="14">
        <v>0</v>
      </c>
      <c r="Y26" s="14">
        <f t="shared" ca="1" si="14"/>
        <v>319</v>
      </c>
      <c r="Z26" s="14">
        <f t="shared" ca="1" si="15"/>
        <v>319</v>
      </c>
      <c r="AA26" s="14">
        <f t="shared" ca="1" si="24"/>
        <v>3482</v>
      </c>
      <c r="AB26" s="15">
        <f ca="1">SUM(Z$12:Z26)</f>
        <v>3482</v>
      </c>
      <c r="AC26" s="16">
        <f ca="1">SUM(X$12:X26)+SUMIF(Y$12:Y26, "&lt;0")</f>
        <v>0</v>
      </c>
      <c r="AE26" s="9">
        <v>44197</v>
      </c>
      <c r="AF26" s="14">
        <f t="shared" ca="1" si="8"/>
        <v>319</v>
      </c>
      <c r="AG26" s="14">
        <f t="shared" ca="1" si="32"/>
        <v>323</v>
      </c>
      <c r="AH26" s="14">
        <v>0</v>
      </c>
      <c r="AI26" s="14">
        <f t="shared" ca="1" si="16"/>
        <v>319</v>
      </c>
      <c r="AJ26" s="14">
        <f t="shared" ca="1" si="17"/>
        <v>319</v>
      </c>
      <c r="AK26" s="14">
        <f t="shared" ca="1" si="25"/>
        <v>3482</v>
      </c>
      <c r="AL26" s="15">
        <f ca="1">SUM(AJ$12:AJ26)</f>
        <v>3482</v>
      </c>
      <c r="AM26" s="16">
        <f ca="1">SUM(AH$12:AH26)+SUMIF(AI$12:AI26, "&lt;0")</f>
        <v>0</v>
      </c>
      <c r="AO26" s="9">
        <v>44197</v>
      </c>
      <c r="AP26" s="14">
        <f t="shared" ca="1" si="9"/>
        <v>319</v>
      </c>
      <c r="AQ26" s="14">
        <f t="shared" ca="1" si="33"/>
        <v>323</v>
      </c>
      <c r="AR26" s="14">
        <v>0</v>
      </c>
      <c r="AS26" s="14">
        <f t="shared" ca="1" si="18"/>
        <v>319</v>
      </c>
      <c r="AT26" s="14">
        <f t="shared" ca="1" si="19"/>
        <v>319</v>
      </c>
      <c r="AU26" s="14">
        <f t="shared" ca="1" si="26"/>
        <v>3482</v>
      </c>
      <c r="AV26" s="15">
        <f ca="1">SUM(AT$12:AT26)</f>
        <v>3482</v>
      </c>
      <c r="AW26" s="16">
        <f ca="1">SUM(AR$12:AR26)+SUMIF(AS$12:AS26, "&lt;0")</f>
        <v>0</v>
      </c>
      <c r="AY26" s="9">
        <v>44197</v>
      </c>
      <c r="AZ26" s="14">
        <f t="shared" ca="1" si="10"/>
        <v>319</v>
      </c>
      <c r="BA26" s="14">
        <f t="shared" ca="1" si="34"/>
        <v>323</v>
      </c>
      <c r="BB26" s="14">
        <v>0</v>
      </c>
      <c r="BC26" s="14">
        <f t="shared" ca="1" si="20"/>
        <v>319</v>
      </c>
      <c r="BD26" s="14">
        <f t="shared" ca="1" si="21"/>
        <v>319</v>
      </c>
      <c r="BE26" s="14">
        <f t="shared" ca="1" si="27"/>
        <v>3482</v>
      </c>
      <c r="BF26" s="15">
        <f ca="1">SUM(BD$12:BD26)</f>
        <v>3482</v>
      </c>
      <c r="BG26" s="16">
        <f ca="1">SUM(BB$12:BB26)+SUMIF(BC$12:BC26, "&lt;0")</f>
        <v>0</v>
      </c>
    </row>
    <row r="27" spans="1:59" x14ac:dyDescent="0.2">
      <c r="A27" s="24">
        <v>44198</v>
      </c>
      <c r="B27" s="54">
        <f ca="1">IF($A27&gt;= $C$5,$C$6, INDEX('Historical Data'!$D$2:$D$745, MATCH(A27, 'Historical Data'!$B$2:$B$745, 0)))</f>
        <v>334</v>
      </c>
      <c r="C27" s="42">
        <f t="shared" ca="1" si="29"/>
        <v>268</v>
      </c>
      <c r="D27" s="42">
        <v>0</v>
      </c>
      <c r="E27" s="42">
        <f t="shared" ca="1" si="11"/>
        <v>334</v>
      </c>
      <c r="F27" s="42">
        <f t="shared" ca="1" si="6"/>
        <v>334</v>
      </c>
      <c r="G27" s="42">
        <f t="shared" ca="1" si="22"/>
        <v>3816</v>
      </c>
      <c r="H27" s="43">
        <f ca="1">SUM(F$12:F27)</f>
        <v>3816</v>
      </c>
      <c r="I27" s="44">
        <f ca="1">SUM(D$12:D27)+SUMIF(E$12:E27, "&lt;0")</f>
        <v>0</v>
      </c>
      <c r="J27" s="43"/>
      <c r="K27" s="9">
        <v>44198</v>
      </c>
      <c r="L27" s="14">
        <f t="shared" ca="1" si="7"/>
        <v>334</v>
      </c>
      <c r="M27" s="14">
        <f t="shared" ca="1" si="30"/>
        <v>268</v>
      </c>
      <c r="N27" s="14">
        <v>0</v>
      </c>
      <c r="O27" s="14">
        <f t="shared" ca="1" si="12"/>
        <v>334</v>
      </c>
      <c r="P27" s="14">
        <f t="shared" ca="1" si="13"/>
        <v>334</v>
      </c>
      <c r="Q27" s="14">
        <f t="shared" ca="1" si="23"/>
        <v>3816</v>
      </c>
      <c r="R27" s="15">
        <f ca="1">SUM(P$12:P27)</f>
        <v>3816</v>
      </c>
      <c r="S27" s="16">
        <f ca="1">SUM(N$12:N27)+SUMIF(O$12:O27, "&lt;0")</f>
        <v>0</v>
      </c>
      <c r="U27" s="9">
        <v>44198</v>
      </c>
      <c r="V27" s="14">
        <f t="shared" ca="1" si="28"/>
        <v>334</v>
      </c>
      <c r="W27" s="14">
        <f t="shared" ca="1" si="31"/>
        <v>268</v>
      </c>
      <c r="X27" s="14">
        <v>0</v>
      </c>
      <c r="Y27" s="14">
        <f t="shared" ca="1" si="14"/>
        <v>334</v>
      </c>
      <c r="Z27" s="14">
        <f t="shared" ca="1" si="15"/>
        <v>334</v>
      </c>
      <c r="AA27" s="14">
        <f t="shared" ca="1" si="24"/>
        <v>3816</v>
      </c>
      <c r="AB27" s="15">
        <f ca="1">SUM(Z$12:Z27)</f>
        <v>3816</v>
      </c>
      <c r="AC27" s="16">
        <f ca="1">SUM(X$12:X27)+SUMIF(Y$12:Y27, "&lt;0")</f>
        <v>0</v>
      </c>
      <c r="AE27" s="9">
        <v>44198</v>
      </c>
      <c r="AF27" s="14">
        <f t="shared" ca="1" si="8"/>
        <v>334</v>
      </c>
      <c r="AG27" s="14">
        <f t="shared" ca="1" si="32"/>
        <v>268</v>
      </c>
      <c r="AH27" s="14">
        <v>0</v>
      </c>
      <c r="AI27" s="14">
        <f t="shared" ca="1" si="16"/>
        <v>334</v>
      </c>
      <c r="AJ27" s="14">
        <f t="shared" ca="1" si="17"/>
        <v>334</v>
      </c>
      <c r="AK27" s="14">
        <f t="shared" ca="1" si="25"/>
        <v>3816</v>
      </c>
      <c r="AL27" s="15">
        <f ca="1">SUM(AJ$12:AJ27)</f>
        <v>3816</v>
      </c>
      <c r="AM27" s="16">
        <f ca="1">SUM(AH$12:AH27)+SUMIF(AI$12:AI27, "&lt;0")</f>
        <v>0</v>
      </c>
      <c r="AO27" s="9">
        <v>44198</v>
      </c>
      <c r="AP27" s="14">
        <f t="shared" ca="1" si="9"/>
        <v>334</v>
      </c>
      <c r="AQ27" s="14">
        <f t="shared" ca="1" si="33"/>
        <v>268</v>
      </c>
      <c r="AR27" s="14">
        <v>0</v>
      </c>
      <c r="AS27" s="14">
        <f t="shared" ca="1" si="18"/>
        <v>334</v>
      </c>
      <c r="AT27" s="14">
        <f t="shared" ca="1" si="19"/>
        <v>334</v>
      </c>
      <c r="AU27" s="14">
        <f t="shared" ca="1" si="26"/>
        <v>3816</v>
      </c>
      <c r="AV27" s="15">
        <f ca="1">SUM(AT$12:AT27)</f>
        <v>3816</v>
      </c>
      <c r="AW27" s="16">
        <f ca="1">SUM(AR$12:AR27)+SUMIF(AS$12:AS27, "&lt;0")</f>
        <v>0</v>
      </c>
      <c r="AY27" s="9">
        <v>44198</v>
      </c>
      <c r="AZ27" s="14">
        <f t="shared" ca="1" si="10"/>
        <v>334</v>
      </c>
      <c r="BA27" s="14">
        <f t="shared" ca="1" si="34"/>
        <v>268</v>
      </c>
      <c r="BB27" s="14">
        <v>0</v>
      </c>
      <c r="BC27" s="14">
        <f t="shared" ca="1" si="20"/>
        <v>334</v>
      </c>
      <c r="BD27" s="14">
        <f t="shared" ca="1" si="21"/>
        <v>334</v>
      </c>
      <c r="BE27" s="14">
        <f t="shared" ca="1" si="27"/>
        <v>3816</v>
      </c>
      <c r="BF27" s="15">
        <f ca="1">SUM(BD$12:BD27)</f>
        <v>3816</v>
      </c>
      <c r="BG27" s="16">
        <f ca="1">SUM(BB$12:BB27)+SUMIF(BC$12:BC27, "&lt;0")</f>
        <v>0</v>
      </c>
    </row>
    <row r="28" spans="1:59" x14ac:dyDescent="0.2">
      <c r="A28" s="24">
        <v>44199</v>
      </c>
      <c r="B28" s="54">
        <f ca="1">IF($A28&gt;= $C$5,$C$6, INDEX('Historical Data'!$D$2:$D$745, MATCH(A28, 'Historical Data'!$B$2:$B$745, 0)))</f>
        <v>44</v>
      </c>
      <c r="C28" s="42">
        <f t="shared" ca="1" si="29"/>
        <v>275</v>
      </c>
      <c r="D28" s="42">
        <v>0</v>
      </c>
      <c r="E28" s="42">
        <f t="shared" ca="1" si="11"/>
        <v>44</v>
      </c>
      <c r="F28" s="42">
        <f t="shared" ca="1" si="6"/>
        <v>44</v>
      </c>
      <c r="G28" s="42">
        <f t="shared" ca="1" si="22"/>
        <v>3860</v>
      </c>
      <c r="H28" s="43">
        <f ca="1">SUM(F$12:F28)</f>
        <v>3860</v>
      </c>
      <c r="I28" s="44">
        <f ca="1">SUM(D$12:D28)+SUMIF(E$12:E28, "&lt;0")</f>
        <v>0</v>
      </c>
      <c r="J28" s="43"/>
      <c r="K28" s="9">
        <v>44199</v>
      </c>
      <c r="L28" s="14">
        <f t="shared" ca="1" si="7"/>
        <v>44</v>
      </c>
      <c r="M28" s="14">
        <f t="shared" ca="1" si="30"/>
        <v>275</v>
      </c>
      <c r="N28" s="14">
        <v>0</v>
      </c>
      <c r="O28" s="14">
        <f t="shared" ca="1" si="12"/>
        <v>44</v>
      </c>
      <c r="P28" s="14">
        <f t="shared" ca="1" si="13"/>
        <v>44</v>
      </c>
      <c r="Q28" s="14">
        <f t="shared" ca="1" si="23"/>
        <v>3860</v>
      </c>
      <c r="R28" s="15">
        <f ca="1">SUM(P$12:P28)</f>
        <v>3860</v>
      </c>
      <c r="S28" s="16">
        <f ca="1">SUM(N$12:N28)+SUMIF(O$12:O28, "&lt;0")</f>
        <v>0</v>
      </c>
      <c r="U28" s="9">
        <v>44199</v>
      </c>
      <c r="V28" s="14">
        <f t="shared" ca="1" si="28"/>
        <v>44</v>
      </c>
      <c r="W28" s="14">
        <f t="shared" ca="1" si="31"/>
        <v>275</v>
      </c>
      <c r="X28" s="14">
        <v>0</v>
      </c>
      <c r="Y28" s="14">
        <f t="shared" ca="1" si="14"/>
        <v>44</v>
      </c>
      <c r="Z28" s="14">
        <f t="shared" ca="1" si="15"/>
        <v>44</v>
      </c>
      <c r="AA28" s="14">
        <f t="shared" ca="1" si="24"/>
        <v>3860</v>
      </c>
      <c r="AB28" s="15">
        <f ca="1">SUM(Z$12:Z28)</f>
        <v>3860</v>
      </c>
      <c r="AC28" s="16">
        <f ca="1">SUM(X$12:X28)+SUMIF(Y$12:Y28, "&lt;0")</f>
        <v>0</v>
      </c>
      <c r="AE28" s="9">
        <v>44199</v>
      </c>
      <c r="AF28" s="14">
        <f t="shared" ca="1" si="8"/>
        <v>44</v>
      </c>
      <c r="AG28" s="14">
        <f t="shared" ca="1" si="32"/>
        <v>275</v>
      </c>
      <c r="AH28" s="14">
        <v>0</v>
      </c>
      <c r="AI28" s="14">
        <f t="shared" ca="1" si="16"/>
        <v>44</v>
      </c>
      <c r="AJ28" s="14">
        <f t="shared" ca="1" si="17"/>
        <v>44</v>
      </c>
      <c r="AK28" s="14">
        <f t="shared" ca="1" si="25"/>
        <v>3860</v>
      </c>
      <c r="AL28" s="15">
        <f ca="1">SUM(AJ$12:AJ28)</f>
        <v>3860</v>
      </c>
      <c r="AM28" s="16">
        <f ca="1">SUM(AH$12:AH28)+SUMIF(AI$12:AI28, "&lt;0")</f>
        <v>0</v>
      </c>
      <c r="AO28" s="9">
        <v>44199</v>
      </c>
      <c r="AP28" s="14">
        <f t="shared" ca="1" si="9"/>
        <v>44</v>
      </c>
      <c r="AQ28" s="14">
        <f t="shared" ca="1" si="33"/>
        <v>275</v>
      </c>
      <c r="AR28" s="14">
        <v>0</v>
      </c>
      <c r="AS28" s="14">
        <f t="shared" ca="1" si="18"/>
        <v>44</v>
      </c>
      <c r="AT28" s="14">
        <f t="shared" ca="1" si="19"/>
        <v>44</v>
      </c>
      <c r="AU28" s="14">
        <f t="shared" ca="1" si="26"/>
        <v>3860</v>
      </c>
      <c r="AV28" s="15">
        <f ca="1">SUM(AT$12:AT28)</f>
        <v>3860</v>
      </c>
      <c r="AW28" s="16">
        <f ca="1">SUM(AR$12:AR28)+SUMIF(AS$12:AS28, "&lt;0")</f>
        <v>0</v>
      </c>
      <c r="AY28" s="9">
        <v>44199</v>
      </c>
      <c r="AZ28" s="14">
        <f t="shared" ca="1" si="10"/>
        <v>44</v>
      </c>
      <c r="BA28" s="14">
        <f t="shared" ca="1" si="34"/>
        <v>275</v>
      </c>
      <c r="BB28" s="14">
        <v>0</v>
      </c>
      <c r="BC28" s="14">
        <f t="shared" ca="1" si="20"/>
        <v>44</v>
      </c>
      <c r="BD28" s="14">
        <f t="shared" ca="1" si="21"/>
        <v>44</v>
      </c>
      <c r="BE28" s="14">
        <f t="shared" ca="1" si="27"/>
        <v>3860</v>
      </c>
      <c r="BF28" s="15">
        <f ca="1">SUM(BD$12:BD28)</f>
        <v>3860</v>
      </c>
      <c r="BG28" s="16">
        <f ca="1">SUM(BB$12:BB28)+SUMIF(BC$12:BC28, "&lt;0")</f>
        <v>0</v>
      </c>
    </row>
    <row r="29" spans="1:59" x14ac:dyDescent="0.2">
      <c r="A29" s="24">
        <v>44200</v>
      </c>
      <c r="B29" s="54">
        <f ca="1">IF($A29&gt;= $C$5,$C$6, INDEX('Historical Data'!$D$2:$D$745, MATCH(A29, 'Historical Data'!$B$2:$B$745, 0)))</f>
        <v>333</v>
      </c>
      <c r="C29" s="42">
        <f t="shared" ca="1" si="29"/>
        <v>296</v>
      </c>
      <c r="D29" s="42">
        <v>0</v>
      </c>
      <c r="E29" s="42">
        <f t="shared" ca="1" si="11"/>
        <v>333</v>
      </c>
      <c r="F29" s="42">
        <f t="shared" ca="1" si="6"/>
        <v>333</v>
      </c>
      <c r="G29" s="42">
        <f t="shared" ca="1" si="22"/>
        <v>4193</v>
      </c>
      <c r="H29" s="43">
        <f ca="1">SUM(F$12:F29)</f>
        <v>4193</v>
      </c>
      <c r="I29" s="44">
        <f ca="1">SUM(D$12:D29)+SUMIF(E$12:E29, "&lt;0")</f>
        <v>0</v>
      </c>
      <c r="J29" s="43"/>
      <c r="K29" s="9">
        <v>44200</v>
      </c>
      <c r="L29" s="14">
        <f t="shared" ca="1" si="7"/>
        <v>333</v>
      </c>
      <c r="M29" s="14">
        <f t="shared" ca="1" si="30"/>
        <v>296</v>
      </c>
      <c r="N29" s="14">
        <v>0</v>
      </c>
      <c r="O29" s="14">
        <f t="shared" ca="1" si="12"/>
        <v>333</v>
      </c>
      <c r="P29" s="14">
        <f t="shared" ca="1" si="13"/>
        <v>333</v>
      </c>
      <c r="Q29" s="14">
        <f t="shared" ca="1" si="23"/>
        <v>4193</v>
      </c>
      <c r="R29" s="15">
        <f ca="1">SUM(P$12:P29)</f>
        <v>4193</v>
      </c>
      <c r="S29" s="16">
        <f ca="1">SUM(N$12:N29)+SUMIF(O$12:O29, "&lt;0")</f>
        <v>0</v>
      </c>
      <c r="U29" s="9">
        <v>44200</v>
      </c>
      <c r="V29" s="14">
        <f t="shared" ca="1" si="28"/>
        <v>333</v>
      </c>
      <c r="W29" s="14">
        <f t="shared" ca="1" si="31"/>
        <v>296</v>
      </c>
      <c r="X29" s="14">
        <v>0</v>
      </c>
      <c r="Y29" s="14">
        <f t="shared" ca="1" si="14"/>
        <v>333</v>
      </c>
      <c r="Z29" s="14">
        <f t="shared" ca="1" si="15"/>
        <v>333</v>
      </c>
      <c r="AA29" s="14">
        <f t="shared" ca="1" si="24"/>
        <v>4193</v>
      </c>
      <c r="AB29" s="15">
        <f ca="1">SUM(Z$12:Z29)</f>
        <v>4193</v>
      </c>
      <c r="AC29" s="16">
        <f ca="1">SUM(X$12:X29)+SUMIF(Y$12:Y29, "&lt;0")</f>
        <v>0</v>
      </c>
      <c r="AE29" s="9">
        <v>44200</v>
      </c>
      <c r="AF29" s="14">
        <f t="shared" ca="1" si="8"/>
        <v>333</v>
      </c>
      <c r="AG29" s="14">
        <f t="shared" ca="1" si="32"/>
        <v>296</v>
      </c>
      <c r="AH29" s="14">
        <v>0</v>
      </c>
      <c r="AI29" s="14">
        <f t="shared" ca="1" si="16"/>
        <v>333</v>
      </c>
      <c r="AJ29" s="14">
        <f t="shared" ca="1" si="17"/>
        <v>333</v>
      </c>
      <c r="AK29" s="14">
        <f t="shared" ca="1" si="25"/>
        <v>4193</v>
      </c>
      <c r="AL29" s="15">
        <f ca="1">SUM(AJ$12:AJ29)</f>
        <v>4193</v>
      </c>
      <c r="AM29" s="16">
        <f ca="1">SUM(AH$12:AH29)+SUMIF(AI$12:AI29, "&lt;0")</f>
        <v>0</v>
      </c>
      <c r="AO29" s="9">
        <v>44200</v>
      </c>
      <c r="AP29" s="14">
        <f t="shared" ca="1" si="9"/>
        <v>333</v>
      </c>
      <c r="AQ29" s="14">
        <f t="shared" ca="1" si="33"/>
        <v>296</v>
      </c>
      <c r="AR29" s="14">
        <v>0</v>
      </c>
      <c r="AS29" s="14">
        <f t="shared" ca="1" si="18"/>
        <v>333</v>
      </c>
      <c r="AT29" s="14">
        <f t="shared" ca="1" si="19"/>
        <v>333</v>
      </c>
      <c r="AU29" s="14">
        <f t="shared" ca="1" si="26"/>
        <v>4193</v>
      </c>
      <c r="AV29" s="15">
        <f ca="1">SUM(AT$12:AT29)</f>
        <v>4193</v>
      </c>
      <c r="AW29" s="16">
        <f ca="1">SUM(AR$12:AR29)+SUMIF(AS$12:AS29, "&lt;0")</f>
        <v>0</v>
      </c>
      <c r="AY29" s="9">
        <v>44200</v>
      </c>
      <c r="AZ29" s="14">
        <f t="shared" ca="1" si="10"/>
        <v>333</v>
      </c>
      <c r="BA29" s="14">
        <f t="shared" ca="1" si="34"/>
        <v>296</v>
      </c>
      <c r="BB29" s="14">
        <v>0</v>
      </c>
      <c r="BC29" s="14">
        <f t="shared" ca="1" si="20"/>
        <v>333</v>
      </c>
      <c r="BD29" s="14">
        <f t="shared" ca="1" si="21"/>
        <v>333</v>
      </c>
      <c r="BE29" s="14">
        <f t="shared" ca="1" si="27"/>
        <v>4193</v>
      </c>
      <c r="BF29" s="15">
        <f ca="1">SUM(BD$12:BD29)</f>
        <v>4193</v>
      </c>
      <c r="BG29" s="16">
        <f ca="1">SUM(BB$12:BB29)+SUMIF(BC$12:BC29, "&lt;0")</f>
        <v>0</v>
      </c>
    </row>
    <row r="30" spans="1:59" x14ac:dyDescent="0.2">
      <c r="A30" s="24">
        <v>44201</v>
      </c>
      <c r="B30" s="54">
        <f ca="1">IF($A30&gt;= $C$5,$C$6, INDEX('Historical Data'!$D$2:$D$745, MATCH(A30, 'Historical Data'!$B$2:$B$745, 0)))</f>
        <v>388</v>
      </c>
      <c r="C30" s="42">
        <f t="shared" ca="1" si="29"/>
        <v>324</v>
      </c>
      <c r="D30" s="42">
        <v>0</v>
      </c>
      <c r="E30" s="42">
        <f t="shared" ca="1" si="11"/>
        <v>388</v>
      </c>
      <c r="F30" s="42">
        <f t="shared" ca="1" si="6"/>
        <v>388</v>
      </c>
      <c r="G30" s="42">
        <f t="shared" ca="1" si="22"/>
        <v>4581</v>
      </c>
      <c r="H30" s="43">
        <f ca="1">SUM(F$12:F30)</f>
        <v>4581</v>
      </c>
      <c r="I30" s="44">
        <f ca="1">SUM(D$12:D30)+SUMIF(E$12:E30, "&lt;0")</f>
        <v>0</v>
      </c>
      <c r="J30" s="43"/>
      <c r="K30" s="9">
        <v>44201</v>
      </c>
      <c r="L30" s="14">
        <f t="shared" ca="1" si="7"/>
        <v>388</v>
      </c>
      <c r="M30" s="14">
        <f t="shared" ca="1" si="30"/>
        <v>324</v>
      </c>
      <c r="N30" s="14">
        <v>0</v>
      </c>
      <c r="O30" s="14">
        <f t="shared" ca="1" si="12"/>
        <v>388</v>
      </c>
      <c r="P30" s="14">
        <f t="shared" ca="1" si="13"/>
        <v>388</v>
      </c>
      <c r="Q30" s="14">
        <f t="shared" ca="1" si="23"/>
        <v>4581</v>
      </c>
      <c r="R30" s="15">
        <f ca="1">SUM(P$12:P30)</f>
        <v>4581</v>
      </c>
      <c r="S30" s="16">
        <f ca="1">SUM(N$12:N30)+SUMIF(O$12:O30, "&lt;0")</f>
        <v>0</v>
      </c>
      <c r="U30" s="9">
        <v>44201</v>
      </c>
      <c r="V30" s="14">
        <f t="shared" ca="1" si="28"/>
        <v>388</v>
      </c>
      <c r="W30" s="14">
        <f t="shared" ca="1" si="31"/>
        <v>324</v>
      </c>
      <c r="X30" s="14">
        <v>0</v>
      </c>
      <c r="Y30" s="14">
        <f t="shared" ca="1" si="14"/>
        <v>388</v>
      </c>
      <c r="Z30" s="14">
        <f t="shared" ca="1" si="15"/>
        <v>388</v>
      </c>
      <c r="AA30" s="14">
        <f t="shared" ca="1" si="24"/>
        <v>4581</v>
      </c>
      <c r="AB30" s="15">
        <f ca="1">SUM(Z$12:Z30)</f>
        <v>4581</v>
      </c>
      <c r="AC30" s="16">
        <f ca="1">SUM(X$12:X30)+SUMIF(Y$12:Y30, "&lt;0")</f>
        <v>0</v>
      </c>
      <c r="AE30" s="9">
        <v>44201</v>
      </c>
      <c r="AF30" s="14">
        <f t="shared" ca="1" si="8"/>
        <v>388</v>
      </c>
      <c r="AG30" s="14">
        <f t="shared" ca="1" si="32"/>
        <v>324</v>
      </c>
      <c r="AH30" s="14">
        <v>0</v>
      </c>
      <c r="AI30" s="14">
        <f t="shared" ca="1" si="16"/>
        <v>388</v>
      </c>
      <c r="AJ30" s="14">
        <f t="shared" ca="1" si="17"/>
        <v>388</v>
      </c>
      <c r="AK30" s="14">
        <f t="shared" ca="1" si="25"/>
        <v>4581</v>
      </c>
      <c r="AL30" s="15">
        <f ca="1">SUM(AJ$12:AJ30)</f>
        <v>4581</v>
      </c>
      <c r="AM30" s="16">
        <f ca="1">SUM(AH$12:AH30)+SUMIF(AI$12:AI30, "&lt;0")</f>
        <v>0</v>
      </c>
      <c r="AO30" s="9">
        <v>44201</v>
      </c>
      <c r="AP30" s="14">
        <f t="shared" ca="1" si="9"/>
        <v>388</v>
      </c>
      <c r="AQ30" s="14">
        <f t="shared" ca="1" si="33"/>
        <v>324</v>
      </c>
      <c r="AR30" s="14">
        <v>0</v>
      </c>
      <c r="AS30" s="14">
        <f t="shared" ca="1" si="18"/>
        <v>388</v>
      </c>
      <c r="AT30" s="14">
        <f t="shared" ca="1" si="19"/>
        <v>388</v>
      </c>
      <c r="AU30" s="14">
        <f t="shared" ca="1" si="26"/>
        <v>4581</v>
      </c>
      <c r="AV30" s="15">
        <f ca="1">SUM(AT$12:AT30)</f>
        <v>4581</v>
      </c>
      <c r="AW30" s="16">
        <f ca="1">SUM(AR$12:AR30)+SUMIF(AS$12:AS30, "&lt;0")</f>
        <v>0</v>
      </c>
      <c r="AY30" s="9">
        <v>44201</v>
      </c>
      <c r="AZ30" s="14">
        <f t="shared" ca="1" si="10"/>
        <v>388</v>
      </c>
      <c r="BA30" s="14">
        <f t="shared" ca="1" si="34"/>
        <v>324</v>
      </c>
      <c r="BB30" s="14">
        <v>0</v>
      </c>
      <c r="BC30" s="14">
        <f t="shared" ca="1" si="20"/>
        <v>388</v>
      </c>
      <c r="BD30" s="14">
        <f t="shared" ca="1" si="21"/>
        <v>388</v>
      </c>
      <c r="BE30" s="14">
        <f t="shared" ca="1" si="27"/>
        <v>4581</v>
      </c>
      <c r="BF30" s="15">
        <f ca="1">SUM(BD$12:BD30)</f>
        <v>4581</v>
      </c>
      <c r="BG30" s="16">
        <f ca="1">SUM(BB$12:BB30)+SUMIF(BC$12:BC30, "&lt;0")</f>
        <v>0</v>
      </c>
    </row>
    <row r="31" spans="1:59" x14ac:dyDescent="0.2">
      <c r="A31" s="24">
        <v>44202</v>
      </c>
      <c r="B31" s="54">
        <f ca="1">IF($A31&gt;= $C$5,$C$6, INDEX('Historical Data'!$D$2:$D$745, MATCH(A31, 'Historical Data'!$B$2:$B$745, 0)))</f>
        <v>428</v>
      </c>
      <c r="C31" s="42">
        <f t="shared" ca="1" si="29"/>
        <v>277</v>
      </c>
      <c r="D31" s="42">
        <v>0</v>
      </c>
      <c r="E31" s="42">
        <f t="shared" ca="1" si="11"/>
        <v>428</v>
      </c>
      <c r="F31" s="42">
        <f t="shared" ca="1" si="6"/>
        <v>428</v>
      </c>
      <c r="G31" s="42">
        <f t="shared" ca="1" si="22"/>
        <v>5009</v>
      </c>
      <c r="H31" s="43">
        <f ca="1">SUM(F$12:F31)</f>
        <v>5009</v>
      </c>
      <c r="I31" s="44">
        <f ca="1">SUM(D$12:D31)+SUMIF(E$12:E31, "&lt;0")</f>
        <v>0</v>
      </c>
      <c r="J31" s="43"/>
      <c r="K31" s="9">
        <v>44202</v>
      </c>
      <c r="L31" s="14">
        <f t="shared" ca="1" si="7"/>
        <v>428</v>
      </c>
      <c r="M31" s="14">
        <f t="shared" ca="1" si="30"/>
        <v>277</v>
      </c>
      <c r="N31" s="14">
        <v>0</v>
      </c>
      <c r="O31" s="14">
        <f t="shared" ca="1" si="12"/>
        <v>428</v>
      </c>
      <c r="P31" s="14">
        <f t="shared" ca="1" si="13"/>
        <v>428</v>
      </c>
      <c r="Q31" s="14">
        <f t="shared" ca="1" si="23"/>
        <v>5009</v>
      </c>
      <c r="R31" s="15">
        <f ca="1">SUM(P$12:P31)</f>
        <v>5009</v>
      </c>
      <c r="S31" s="16">
        <f ca="1">SUM(N$12:N31)+SUMIF(O$12:O31, "&lt;0")</f>
        <v>0</v>
      </c>
      <c r="U31" s="9">
        <v>44202</v>
      </c>
      <c r="V31" s="14">
        <f t="shared" ca="1" si="28"/>
        <v>428</v>
      </c>
      <c r="W31" s="14">
        <f t="shared" ca="1" si="31"/>
        <v>277</v>
      </c>
      <c r="X31" s="14">
        <v>0</v>
      </c>
      <c r="Y31" s="14">
        <f t="shared" ca="1" si="14"/>
        <v>428</v>
      </c>
      <c r="Z31" s="14">
        <f t="shared" ca="1" si="15"/>
        <v>428</v>
      </c>
      <c r="AA31" s="14">
        <f t="shared" ca="1" si="24"/>
        <v>5009</v>
      </c>
      <c r="AB31" s="15">
        <f ca="1">SUM(Z$12:Z31)</f>
        <v>5009</v>
      </c>
      <c r="AC31" s="16">
        <f ca="1">SUM(X$12:X31)+SUMIF(Y$12:Y31, "&lt;0")</f>
        <v>0</v>
      </c>
      <c r="AE31" s="9">
        <v>44202</v>
      </c>
      <c r="AF31" s="14">
        <f t="shared" ca="1" si="8"/>
        <v>428</v>
      </c>
      <c r="AG31" s="14">
        <f t="shared" ca="1" si="32"/>
        <v>277</v>
      </c>
      <c r="AH31" s="14">
        <v>0</v>
      </c>
      <c r="AI31" s="14">
        <f t="shared" ca="1" si="16"/>
        <v>428</v>
      </c>
      <c r="AJ31" s="14">
        <f t="shared" ca="1" si="17"/>
        <v>428</v>
      </c>
      <c r="AK31" s="14">
        <f t="shared" ca="1" si="25"/>
        <v>5009</v>
      </c>
      <c r="AL31" s="15">
        <f ca="1">SUM(AJ$12:AJ31)</f>
        <v>5009</v>
      </c>
      <c r="AM31" s="16">
        <f ca="1">SUM(AH$12:AH31)+SUMIF(AI$12:AI31, "&lt;0")</f>
        <v>0</v>
      </c>
      <c r="AO31" s="9">
        <v>44202</v>
      </c>
      <c r="AP31" s="14">
        <f t="shared" ca="1" si="9"/>
        <v>428</v>
      </c>
      <c r="AQ31" s="14">
        <f t="shared" ca="1" si="33"/>
        <v>277</v>
      </c>
      <c r="AR31" s="14">
        <v>0</v>
      </c>
      <c r="AS31" s="14">
        <f t="shared" ca="1" si="18"/>
        <v>428</v>
      </c>
      <c r="AT31" s="14">
        <f t="shared" ca="1" si="19"/>
        <v>428</v>
      </c>
      <c r="AU31" s="14">
        <f t="shared" ca="1" si="26"/>
        <v>5009</v>
      </c>
      <c r="AV31" s="15">
        <f ca="1">SUM(AT$12:AT31)</f>
        <v>5009</v>
      </c>
      <c r="AW31" s="16">
        <f ca="1">SUM(AR$12:AR31)+SUMIF(AS$12:AS31, "&lt;0")</f>
        <v>0</v>
      </c>
      <c r="AY31" s="9">
        <v>44202</v>
      </c>
      <c r="AZ31" s="14">
        <f t="shared" ca="1" si="10"/>
        <v>428</v>
      </c>
      <c r="BA31" s="14">
        <f t="shared" ca="1" si="34"/>
        <v>277</v>
      </c>
      <c r="BB31" s="14">
        <v>0</v>
      </c>
      <c r="BC31" s="14">
        <f t="shared" ca="1" si="20"/>
        <v>428</v>
      </c>
      <c r="BD31" s="14">
        <f t="shared" ca="1" si="21"/>
        <v>428</v>
      </c>
      <c r="BE31" s="14">
        <f t="shared" ca="1" si="27"/>
        <v>5009</v>
      </c>
      <c r="BF31" s="15">
        <f ca="1">SUM(BD$12:BD31)</f>
        <v>5009</v>
      </c>
      <c r="BG31" s="16">
        <f ca="1">SUM(BB$12:BB31)+SUMIF(BC$12:BC31, "&lt;0")</f>
        <v>0</v>
      </c>
    </row>
    <row r="32" spans="1:59" x14ac:dyDescent="0.2">
      <c r="A32" s="24">
        <v>44203</v>
      </c>
      <c r="B32" s="54">
        <f ca="1">IF($A32&gt;= $C$5,$C$6, INDEX('Historical Data'!$D$2:$D$745, MATCH(A32, 'Historical Data'!$B$2:$B$745, 0)))</f>
        <v>774</v>
      </c>
      <c r="C32" s="42">
        <f t="shared" ca="1" si="29"/>
        <v>374</v>
      </c>
      <c r="D32" s="42">
        <v>0</v>
      </c>
      <c r="E32" s="42">
        <f t="shared" ca="1" si="11"/>
        <v>774</v>
      </c>
      <c r="F32" s="42">
        <f t="shared" ca="1" si="6"/>
        <v>774</v>
      </c>
      <c r="G32" s="42">
        <f t="shared" ca="1" si="22"/>
        <v>5783</v>
      </c>
      <c r="H32" s="43">
        <f ca="1">SUM(F$12:F32)</f>
        <v>5783</v>
      </c>
      <c r="I32" s="44">
        <f ca="1">SUM(D$12:D32)+SUMIF(E$12:E32, "&lt;0")</f>
        <v>0</v>
      </c>
      <c r="J32" s="43"/>
      <c r="K32" s="9">
        <v>44203</v>
      </c>
      <c r="L32" s="14">
        <f t="shared" ca="1" si="7"/>
        <v>774</v>
      </c>
      <c r="M32" s="14">
        <f t="shared" ca="1" si="30"/>
        <v>374</v>
      </c>
      <c r="N32" s="14">
        <v>0</v>
      </c>
      <c r="O32" s="14">
        <f t="shared" ca="1" si="12"/>
        <v>774</v>
      </c>
      <c r="P32" s="14">
        <f t="shared" ca="1" si="13"/>
        <v>774</v>
      </c>
      <c r="Q32" s="14">
        <f t="shared" ca="1" si="23"/>
        <v>5783</v>
      </c>
      <c r="R32" s="15">
        <f ca="1">SUM(P$12:P32)</f>
        <v>5783</v>
      </c>
      <c r="S32" s="16">
        <f ca="1">SUM(N$12:N32)+SUMIF(O$12:O32, "&lt;0")</f>
        <v>0</v>
      </c>
      <c r="U32" s="9">
        <v>44203</v>
      </c>
      <c r="V32" s="14">
        <f t="shared" ca="1" si="28"/>
        <v>774</v>
      </c>
      <c r="W32" s="14">
        <f t="shared" ca="1" si="31"/>
        <v>374</v>
      </c>
      <c r="X32" s="14">
        <v>0</v>
      </c>
      <c r="Y32" s="14">
        <f t="shared" ca="1" si="14"/>
        <v>774</v>
      </c>
      <c r="Z32" s="14">
        <f t="shared" ca="1" si="15"/>
        <v>774</v>
      </c>
      <c r="AA32" s="14">
        <f t="shared" ca="1" si="24"/>
        <v>5783</v>
      </c>
      <c r="AB32" s="15">
        <f ca="1">SUM(Z$12:Z32)</f>
        <v>5783</v>
      </c>
      <c r="AC32" s="16">
        <f ca="1">SUM(X$12:X32)+SUMIF(Y$12:Y32, "&lt;0")</f>
        <v>0</v>
      </c>
      <c r="AE32" s="9">
        <v>44203</v>
      </c>
      <c r="AF32" s="14">
        <f t="shared" ca="1" si="8"/>
        <v>774</v>
      </c>
      <c r="AG32" s="14">
        <f t="shared" ca="1" si="32"/>
        <v>374</v>
      </c>
      <c r="AH32" s="14">
        <v>0</v>
      </c>
      <c r="AI32" s="14">
        <f t="shared" ca="1" si="16"/>
        <v>774</v>
      </c>
      <c r="AJ32" s="14">
        <f t="shared" ca="1" si="17"/>
        <v>774</v>
      </c>
      <c r="AK32" s="14">
        <f t="shared" ca="1" si="25"/>
        <v>5783</v>
      </c>
      <c r="AL32" s="15">
        <f ca="1">SUM(AJ$12:AJ32)</f>
        <v>5783</v>
      </c>
      <c r="AM32" s="16">
        <f ca="1">SUM(AH$12:AH32)+SUMIF(AI$12:AI32, "&lt;0")</f>
        <v>0</v>
      </c>
      <c r="AO32" s="9">
        <v>44203</v>
      </c>
      <c r="AP32" s="14">
        <f t="shared" ca="1" si="9"/>
        <v>774</v>
      </c>
      <c r="AQ32" s="14">
        <f t="shared" ca="1" si="33"/>
        <v>374</v>
      </c>
      <c r="AR32" s="14">
        <v>0</v>
      </c>
      <c r="AS32" s="14">
        <f t="shared" ca="1" si="18"/>
        <v>774</v>
      </c>
      <c r="AT32" s="14">
        <f t="shared" ca="1" si="19"/>
        <v>774</v>
      </c>
      <c r="AU32" s="14">
        <f t="shared" ca="1" si="26"/>
        <v>5783</v>
      </c>
      <c r="AV32" s="15">
        <f ca="1">SUM(AT$12:AT32)</f>
        <v>5783</v>
      </c>
      <c r="AW32" s="16">
        <f ca="1">SUM(AR$12:AR32)+SUMIF(AS$12:AS32, "&lt;0")</f>
        <v>0</v>
      </c>
      <c r="AY32" s="9">
        <v>44203</v>
      </c>
      <c r="AZ32" s="14">
        <f t="shared" ca="1" si="10"/>
        <v>774</v>
      </c>
      <c r="BA32" s="14">
        <f t="shared" ca="1" si="34"/>
        <v>374</v>
      </c>
      <c r="BB32" s="14">
        <v>0</v>
      </c>
      <c r="BC32" s="14">
        <f t="shared" ca="1" si="20"/>
        <v>774</v>
      </c>
      <c r="BD32" s="14">
        <f t="shared" ca="1" si="21"/>
        <v>774</v>
      </c>
      <c r="BE32" s="14">
        <f t="shared" ca="1" si="27"/>
        <v>5783</v>
      </c>
      <c r="BF32" s="15">
        <f ca="1">SUM(BD$12:BD32)</f>
        <v>5783</v>
      </c>
      <c r="BG32" s="16">
        <f ca="1">SUM(BB$12:BB32)+SUMIF(BC$12:BC32, "&lt;0")</f>
        <v>0</v>
      </c>
    </row>
    <row r="33" spans="1:59" x14ac:dyDescent="0.2">
      <c r="A33" s="24">
        <v>44204</v>
      </c>
      <c r="B33" s="54">
        <f ca="1">IF($A33&gt;= $C$5,$C$6, INDEX('Historical Data'!$D$2:$D$745, MATCH(A33, 'Historical Data'!$B$2:$B$745, 0)))</f>
        <v>800</v>
      </c>
      <c r="C33" s="42">
        <f t="shared" ca="1" si="29"/>
        <v>443</v>
      </c>
      <c r="D33" s="42">
        <v>0</v>
      </c>
      <c r="E33" s="42">
        <f t="shared" ca="1" si="11"/>
        <v>800</v>
      </c>
      <c r="F33" s="42">
        <f t="shared" ca="1" si="6"/>
        <v>800</v>
      </c>
      <c r="G33" s="42">
        <f t="shared" ca="1" si="22"/>
        <v>6583</v>
      </c>
      <c r="H33" s="43">
        <f ca="1">SUM(F$12:F33)</f>
        <v>6583</v>
      </c>
      <c r="I33" s="44">
        <f ca="1">SUM(D$12:D33)+SUMIF(E$12:E33, "&lt;0")</f>
        <v>0</v>
      </c>
      <c r="J33" s="43"/>
      <c r="K33" s="9">
        <v>44204</v>
      </c>
      <c r="L33" s="14">
        <f t="shared" ca="1" si="7"/>
        <v>800</v>
      </c>
      <c r="M33" s="14">
        <f t="shared" ca="1" si="30"/>
        <v>443</v>
      </c>
      <c r="N33" s="14">
        <v>0</v>
      </c>
      <c r="O33" s="14">
        <f t="shared" ca="1" si="12"/>
        <v>800</v>
      </c>
      <c r="P33" s="14">
        <f t="shared" ca="1" si="13"/>
        <v>800</v>
      </c>
      <c r="Q33" s="14">
        <f t="shared" ca="1" si="23"/>
        <v>6583</v>
      </c>
      <c r="R33" s="15">
        <f ca="1">SUM(P$12:P33)</f>
        <v>6583</v>
      </c>
      <c r="S33" s="16">
        <f ca="1">SUM(N$12:N33)+SUMIF(O$12:O33, "&lt;0")</f>
        <v>0</v>
      </c>
      <c r="U33" s="9">
        <v>44204</v>
      </c>
      <c r="V33" s="14">
        <f t="shared" ca="1" si="28"/>
        <v>800</v>
      </c>
      <c r="W33" s="14">
        <f t="shared" ca="1" si="31"/>
        <v>443</v>
      </c>
      <c r="X33" s="14">
        <v>0</v>
      </c>
      <c r="Y33" s="14">
        <f t="shared" ca="1" si="14"/>
        <v>800</v>
      </c>
      <c r="Z33" s="14">
        <f t="shared" ca="1" si="15"/>
        <v>800</v>
      </c>
      <c r="AA33" s="14">
        <f t="shared" ca="1" si="24"/>
        <v>6583</v>
      </c>
      <c r="AB33" s="15">
        <f ca="1">SUM(Z$12:Z33)</f>
        <v>6583</v>
      </c>
      <c r="AC33" s="16">
        <f ca="1">SUM(X$12:X33)+SUMIF(Y$12:Y33, "&lt;0")</f>
        <v>0</v>
      </c>
      <c r="AE33" s="9">
        <v>44204</v>
      </c>
      <c r="AF33" s="14">
        <f t="shared" ca="1" si="8"/>
        <v>800</v>
      </c>
      <c r="AG33" s="14">
        <f t="shared" ca="1" si="32"/>
        <v>443</v>
      </c>
      <c r="AH33" s="14">
        <v>0</v>
      </c>
      <c r="AI33" s="14">
        <f t="shared" ca="1" si="16"/>
        <v>800</v>
      </c>
      <c r="AJ33" s="14">
        <f t="shared" ca="1" si="17"/>
        <v>800</v>
      </c>
      <c r="AK33" s="14">
        <f t="shared" ca="1" si="25"/>
        <v>6583</v>
      </c>
      <c r="AL33" s="15">
        <f ca="1">SUM(AJ$12:AJ33)</f>
        <v>6583</v>
      </c>
      <c r="AM33" s="16">
        <f ca="1">SUM(AH$12:AH33)+SUMIF(AI$12:AI33, "&lt;0")</f>
        <v>0</v>
      </c>
      <c r="AO33" s="9">
        <v>44204</v>
      </c>
      <c r="AP33" s="14">
        <f t="shared" ca="1" si="9"/>
        <v>800</v>
      </c>
      <c r="AQ33" s="14">
        <f t="shared" ca="1" si="33"/>
        <v>443</v>
      </c>
      <c r="AR33" s="14">
        <v>0</v>
      </c>
      <c r="AS33" s="14">
        <f t="shared" ca="1" si="18"/>
        <v>800</v>
      </c>
      <c r="AT33" s="14">
        <f t="shared" ca="1" si="19"/>
        <v>800</v>
      </c>
      <c r="AU33" s="14">
        <f t="shared" ca="1" si="26"/>
        <v>6583</v>
      </c>
      <c r="AV33" s="15">
        <f ca="1">SUM(AT$12:AT33)</f>
        <v>6583</v>
      </c>
      <c r="AW33" s="16">
        <f ca="1">SUM(AR$12:AR33)+SUMIF(AS$12:AS33, "&lt;0")</f>
        <v>0</v>
      </c>
      <c r="AY33" s="9">
        <v>44204</v>
      </c>
      <c r="AZ33" s="14">
        <f t="shared" ca="1" si="10"/>
        <v>800</v>
      </c>
      <c r="BA33" s="14">
        <f t="shared" ca="1" si="34"/>
        <v>443</v>
      </c>
      <c r="BB33" s="14">
        <v>0</v>
      </c>
      <c r="BC33" s="14">
        <f t="shared" ca="1" si="20"/>
        <v>800</v>
      </c>
      <c r="BD33" s="14">
        <f t="shared" ca="1" si="21"/>
        <v>800</v>
      </c>
      <c r="BE33" s="14">
        <f t="shared" ca="1" si="27"/>
        <v>6583</v>
      </c>
      <c r="BF33" s="15">
        <f ca="1">SUM(BD$12:BD33)</f>
        <v>6583</v>
      </c>
      <c r="BG33" s="16">
        <f ca="1">SUM(BB$12:BB33)+SUMIF(BC$12:BC33, "&lt;0")</f>
        <v>0</v>
      </c>
    </row>
    <row r="34" spans="1:59" x14ac:dyDescent="0.2">
      <c r="A34" s="24">
        <v>44205</v>
      </c>
      <c r="B34" s="54">
        <f ca="1">IF($A34&gt;= $C$5,$C$6, INDEX('Historical Data'!$D$2:$D$745, MATCH(A34, 'Historical Data'!$B$2:$B$745, 0)))</f>
        <v>673</v>
      </c>
      <c r="C34" s="42">
        <f t="shared" ca="1" si="29"/>
        <v>491</v>
      </c>
      <c r="D34" s="42">
        <v>0</v>
      </c>
      <c r="E34" s="42">
        <f t="shared" ca="1" si="11"/>
        <v>673</v>
      </c>
      <c r="F34" s="42">
        <f t="shared" ca="1" si="6"/>
        <v>673</v>
      </c>
      <c r="G34" s="42">
        <f t="shared" ca="1" si="22"/>
        <v>7256</v>
      </c>
      <c r="H34" s="43">
        <f ca="1">SUM(F$12:F34)</f>
        <v>7256</v>
      </c>
      <c r="I34" s="44">
        <f ca="1">SUM(D$12:D34)+SUMIF(E$12:E34, "&lt;0")</f>
        <v>0</v>
      </c>
      <c r="J34" s="43"/>
      <c r="K34" s="9">
        <v>44205</v>
      </c>
      <c r="L34" s="14">
        <f t="shared" ca="1" si="7"/>
        <v>673</v>
      </c>
      <c r="M34" s="14">
        <f t="shared" ca="1" si="30"/>
        <v>491</v>
      </c>
      <c r="N34" s="14">
        <v>0</v>
      </c>
      <c r="O34" s="14">
        <f t="shared" ca="1" si="12"/>
        <v>673</v>
      </c>
      <c r="P34" s="14">
        <f t="shared" ca="1" si="13"/>
        <v>673</v>
      </c>
      <c r="Q34" s="14">
        <f t="shared" ca="1" si="23"/>
        <v>7256</v>
      </c>
      <c r="R34" s="15">
        <f ca="1">SUM(P$12:P34)</f>
        <v>7256</v>
      </c>
      <c r="S34" s="16">
        <f ca="1">SUM(N$12:N34)+SUMIF(O$12:O34, "&lt;0")</f>
        <v>0</v>
      </c>
      <c r="U34" s="9">
        <v>44205</v>
      </c>
      <c r="V34" s="14">
        <f t="shared" ca="1" si="28"/>
        <v>673</v>
      </c>
      <c r="W34" s="14">
        <f t="shared" ca="1" si="31"/>
        <v>491</v>
      </c>
      <c r="X34" s="14">
        <v>0</v>
      </c>
      <c r="Y34" s="14">
        <f t="shared" ca="1" si="14"/>
        <v>673</v>
      </c>
      <c r="Z34" s="14">
        <f t="shared" ca="1" si="15"/>
        <v>673</v>
      </c>
      <c r="AA34" s="14">
        <f t="shared" ca="1" si="24"/>
        <v>7256</v>
      </c>
      <c r="AB34" s="15">
        <f ca="1">SUM(Z$12:Z34)</f>
        <v>7256</v>
      </c>
      <c r="AC34" s="16">
        <f ca="1">SUM(X$12:X34)+SUMIF(Y$12:Y34, "&lt;0")</f>
        <v>0</v>
      </c>
      <c r="AE34" s="9">
        <v>44205</v>
      </c>
      <c r="AF34" s="14">
        <f t="shared" ca="1" si="8"/>
        <v>673</v>
      </c>
      <c r="AG34" s="14">
        <f t="shared" ca="1" si="32"/>
        <v>491</v>
      </c>
      <c r="AH34" s="14">
        <v>0</v>
      </c>
      <c r="AI34" s="14">
        <f t="shared" ca="1" si="16"/>
        <v>673</v>
      </c>
      <c r="AJ34" s="14">
        <f t="shared" ca="1" si="17"/>
        <v>673</v>
      </c>
      <c r="AK34" s="14">
        <f t="shared" ca="1" si="25"/>
        <v>7256</v>
      </c>
      <c r="AL34" s="15">
        <f ca="1">SUM(AJ$12:AJ34)</f>
        <v>7256</v>
      </c>
      <c r="AM34" s="16">
        <f ca="1">SUM(AH$12:AH34)+SUMIF(AI$12:AI34, "&lt;0")</f>
        <v>0</v>
      </c>
      <c r="AO34" s="9">
        <v>44205</v>
      </c>
      <c r="AP34" s="14">
        <f t="shared" ca="1" si="9"/>
        <v>673</v>
      </c>
      <c r="AQ34" s="14">
        <f t="shared" ca="1" si="33"/>
        <v>491</v>
      </c>
      <c r="AR34" s="14">
        <v>0</v>
      </c>
      <c r="AS34" s="14">
        <f t="shared" ca="1" si="18"/>
        <v>673</v>
      </c>
      <c r="AT34" s="14">
        <f t="shared" ca="1" si="19"/>
        <v>673</v>
      </c>
      <c r="AU34" s="14">
        <f t="shared" ca="1" si="26"/>
        <v>7256</v>
      </c>
      <c r="AV34" s="15">
        <f ca="1">SUM(AT$12:AT34)</f>
        <v>7256</v>
      </c>
      <c r="AW34" s="16">
        <f ca="1">SUM(AR$12:AR34)+SUMIF(AS$12:AS34, "&lt;0")</f>
        <v>0</v>
      </c>
      <c r="AY34" s="9">
        <v>44205</v>
      </c>
      <c r="AZ34" s="14">
        <f t="shared" ca="1" si="10"/>
        <v>673</v>
      </c>
      <c r="BA34" s="14">
        <f t="shared" ca="1" si="34"/>
        <v>491</v>
      </c>
      <c r="BB34" s="14">
        <v>0</v>
      </c>
      <c r="BC34" s="14">
        <f t="shared" ca="1" si="20"/>
        <v>673</v>
      </c>
      <c r="BD34" s="14">
        <f t="shared" ca="1" si="21"/>
        <v>673</v>
      </c>
      <c r="BE34" s="14">
        <f t="shared" ca="1" si="27"/>
        <v>7256</v>
      </c>
      <c r="BF34" s="15">
        <f ca="1">SUM(BD$12:BD34)</f>
        <v>7256</v>
      </c>
      <c r="BG34" s="16">
        <f ca="1">SUM(BB$12:BB34)+SUMIF(BC$12:BC34, "&lt;0")</f>
        <v>0</v>
      </c>
    </row>
    <row r="35" spans="1:59" x14ac:dyDescent="0.2">
      <c r="A35" s="24">
        <v>44206</v>
      </c>
      <c r="B35" s="54">
        <f ca="1">IF($A35&gt;= $C$5,$C$6, INDEX('Historical Data'!$D$2:$D$745, MATCH(A35, 'Historical Data'!$B$2:$B$745, 0)))</f>
        <v>763</v>
      </c>
      <c r="C35" s="42">
        <f t="shared" ca="1" si="29"/>
        <v>594</v>
      </c>
      <c r="D35" s="42">
        <v>0</v>
      </c>
      <c r="E35" s="42">
        <f t="shared" ca="1" si="11"/>
        <v>763</v>
      </c>
      <c r="F35" s="42">
        <f t="shared" ca="1" si="6"/>
        <v>763</v>
      </c>
      <c r="G35" s="42">
        <f t="shared" ca="1" si="22"/>
        <v>8019</v>
      </c>
      <c r="H35" s="43">
        <f ca="1">SUM(F$12:F35)</f>
        <v>8019</v>
      </c>
      <c r="I35" s="44">
        <f ca="1">SUM(D$12:D35)+SUMIF(E$12:E35, "&lt;0")</f>
        <v>0</v>
      </c>
      <c r="J35" s="43"/>
      <c r="K35" s="9">
        <v>44206</v>
      </c>
      <c r="L35" s="14">
        <f t="shared" ca="1" si="7"/>
        <v>763</v>
      </c>
      <c r="M35" s="14">
        <f t="shared" ca="1" si="30"/>
        <v>594</v>
      </c>
      <c r="N35" s="14">
        <v>0</v>
      </c>
      <c r="O35" s="14">
        <f t="shared" ca="1" si="12"/>
        <v>763</v>
      </c>
      <c r="P35" s="14">
        <f t="shared" ca="1" si="13"/>
        <v>763</v>
      </c>
      <c r="Q35" s="14">
        <f t="shared" ca="1" si="23"/>
        <v>8019</v>
      </c>
      <c r="R35" s="15">
        <f ca="1">SUM(P$12:P35)</f>
        <v>8019</v>
      </c>
      <c r="S35" s="16">
        <f ca="1">SUM(N$12:N35)+SUMIF(O$12:O35, "&lt;0")</f>
        <v>0</v>
      </c>
      <c r="U35" s="9">
        <v>44206</v>
      </c>
      <c r="V35" s="14">
        <f t="shared" ca="1" si="28"/>
        <v>763</v>
      </c>
      <c r="W35" s="14">
        <f t="shared" ca="1" si="31"/>
        <v>594</v>
      </c>
      <c r="X35" s="14">
        <v>0</v>
      </c>
      <c r="Y35" s="14">
        <f t="shared" ca="1" si="14"/>
        <v>763</v>
      </c>
      <c r="Z35" s="14">
        <f t="shared" ca="1" si="15"/>
        <v>763</v>
      </c>
      <c r="AA35" s="14">
        <f t="shared" ca="1" si="24"/>
        <v>8019</v>
      </c>
      <c r="AB35" s="15">
        <f ca="1">SUM(Z$12:Z35)</f>
        <v>8019</v>
      </c>
      <c r="AC35" s="16">
        <f ca="1">SUM(X$12:X35)+SUMIF(Y$12:Y35, "&lt;0")</f>
        <v>0</v>
      </c>
      <c r="AE35" s="9">
        <v>44206</v>
      </c>
      <c r="AF35" s="14">
        <f t="shared" ca="1" si="8"/>
        <v>763</v>
      </c>
      <c r="AG35" s="14">
        <f t="shared" ca="1" si="32"/>
        <v>594</v>
      </c>
      <c r="AH35" s="14">
        <v>0</v>
      </c>
      <c r="AI35" s="14">
        <f t="shared" ca="1" si="16"/>
        <v>763</v>
      </c>
      <c r="AJ35" s="14">
        <f t="shared" ca="1" si="17"/>
        <v>763</v>
      </c>
      <c r="AK35" s="14">
        <f t="shared" ca="1" si="25"/>
        <v>8019</v>
      </c>
      <c r="AL35" s="15">
        <f ca="1">SUM(AJ$12:AJ35)</f>
        <v>8019</v>
      </c>
      <c r="AM35" s="16">
        <f ca="1">SUM(AH$12:AH35)+SUMIF(AI$12:AI35, "&lt;0")</f>
        <v>0</v>
      </c>
      <c r="AO35" s="9">
        <v>44206</v>
      </c>
      <c r="AP35" s="14">
        <f t="shared" ca="1" si="9"/>
        <v>763</v>
      </c>
      <c r="AQ35" s="14">
        <f t="shared" ca="1" si="33"/>
        <v>594</v>
      </c>
      <c r="AR35" s="14">
        <v>0</v>
      </c>
      <c r="AS35" s="14">
        <f t="shared" ca="1" si="18"/>
        <v>763</v>
      </c>
      <c r="AT35" s="14">
        <f t="shared" ca="1" si="19"/>
        <v>763</v>
      </c>
      <c r="AU35" s="14">
        <f t="shared" ca="1" si="26"/>
        <v>8019</v>
      </c>
      <c r="AV35" s="15">
        <f ca="1">SUM(AT$12:AT35)</f>
        <v>8019</v>
      </c>
      <c r="AW35" s="16">
        <f ca="1">SUM(AR$12:AR35)+SUMIF(AS$12:AS35, "&lt;0")</f>
        <v>0</v>
      </c>
      <c r="AY35" s="9">
        <v>44206</v>
      </c>
      <c r="AZ35" s="14">
        <f t="shared" ca="1" si="10"/>
        <v>763</v>
      </c>
      <c r="BA35" s="14">
        <f t="shared" ca="1" si="34"/>
        <v>594</v>
      </c>
      <c r="BB35" s="14">
        <v>0</v>
      </c>
      <c r="BC35" s="14">
        <f t="shared" ca="1" si="20"/>
        <v>763</v>
      </c>
      <c r="BD35" s="14">
        <f t="shared" ca="1" si="21"/>
        <v>763</v>
      </c>
      <c r="BE35" s="14">
        <f t="shared" ca="1" si="27"/>
        <v>8019</v>
      </c>
      <c r="BF35" s="15">
        <f ca="1">SUM(BD$12:BD35)</f>
        <v>8019</v>
      </c>
      <c r="BG35" s="16">
        <f ca="1">SUM(BB$12:BB35)+SUMIF(BC$12:BC35, "&lt;0")</f>
        <v>0</v>
      </c>
    </row>
    <row r="36" spans="1:59" x14ac:dyDescent="0.2">
      <c r="A36" s="24">
        <v>44207</v>
      </c>
      <c r="B36" s="54">
        <f ca="1">IF($A36&gt;= $C$5,$C$6, INDEX('Historical Data'!$D$2:$D$745, MATCH(A36, 'Historical Data'!$B$2:$B$745, 0)))</f>
        <v>1250</v>
      </c>
      <c r="C36" s="42">
        <f t="shared" ca="1" si="29"/>
        <v>725</v>
      </c>
      <c r="D36" s="42">
        <f ca="1" xml:space="preserve"> F12 + IF(E35 &lt; 0, -E35, 0)</f>
        <v>127</v>
      </c>
      <c r="E36" s="42">
        <f t="shared" ca="1" si="11"/>
        <v>1123</v>
      </c>
      <c r="F36" s="42">
        <f t="shared" ca="1" si="6"/>
        <v>1123</v>
      </c>
      <c r="G36" s="42">
        <f t="shared" ca="1" si="22"/>
        <v>9269</v>
      </c>
      <c r="H36" s="43">
        <f ca="1">SUM(F$12:F36)</f>
        <v>9142</v>
      </c>
      <c r="I36" s="44">
        <f ca="1">SUM(D$12:D36)+SUMIF(E$12:E36, "&lt;0")</f>
        <v>127</v>
      </c>
      <c r="J36" s="43"/>
      <c r="K36" s="9">
        <v>44207</v>
      </c>
      <c r="L36" s="14">
        <f t="shared" ca="1" si="7"/>
        <v>1250</v>
      </c>
      <c r="M36" s="14">
        <f t="shared" ca="1" si="30"/>
        <v>725</v>
      </c>
      <c r="N36" s="14">
        <f t="shared" ref="N36:N99" ca="1" si="35" xml:space="preserve"> P12 + IF(O35 &lt; 0, -O35, 0)</f>
        <v>127</v>
      </c>
      <c r="O36" s="14">
        <f t="shared" ca="1" si="12"/>
        <v>1123</v>
      </c>
      <c r="P36" s="14">
        <f t="shared" ca="1" si="13"/>
        <v>1123</v>
      </c>
      <c r="Q36" s="14">
        <f t="shared" ca="1" si="23"/>
        <v>9269</v>
      </c>
      <c r="R36" s="15">
        <f ca="1">SUM(P$12:P36)</f>
        <v>9142</v>
      </c>
      <c r="S36" s="16">
        <f ca="1">SUM(N$12:N36)+SUMIF(O$12:O36, "&lt;0")</f>
        <v>127</v>
      </c>
      <c r="U36" s="9">
        <v>44207</v>
      </c>
      <c r="V36" s="14">
        <f t="shared" ca="1" si="28"/>
        <v>1250</v>
      </c>
      <c r="W36" s="14">
        <f t="shared" ca="1" si="31"/>
        <v>725</v>
      </c>
      <c r="X36" s="14">
        <f t="shared" ref="X36:X99" ca="1" si="36" xml:space="preserve"> Z12 + IF(Y35 &lt; 0, -Y35, 0)</f>
        <v>127</v>
      </c>
      <c r="Y36" s="14">
        <f t="shared" ca="1" si="14"/>
        <v>1123</v>
      </c>
      <c r="Z36" s="14">
        <f t="shared" ca="1" si="15"/>
        <v>1123</v>
      </c>
      <c r="AA36" s="14">
        <f t="shared" ca="1" si="24"/>
        <v>9269</v>
      </c>
      <c r="AB36" s="15">
        <f ca="1">SUM(Z$12:Z36)</f>
        <v>9142</v>
      </c>
      <c r="AC36" s="16">
        <f ca="1">SUM(X$12:X36)+SUMIF(Y$12:Y36, "&lt;0")</f>
        <v>127</v>
      </c>
      <c r="AE36" s="9">
        <v>44207</v>
      </c>
      <c r="AF36" s="14">
        <f t="shared" ca="1" si="8"/>
        <v>1250</v>
      </c>
      <c r="AG36" s="14">
        <f t="shared" ca="1" si="32"/>
        <v>725</v>
      </c>
      <c r="AH36" s="14">
        <f t="shared" ref="AH36:AH99" ca="1" si="37" xml:space="preserve"> AJ12 + IF(AI35 &lt; 0, -AI35, 0)</f>
        <v>127</v>
      </c>
      <c r="AI36" s="14">
        <f t="shared" ca="1" si="16"/>
        <v>1123</v>
      </c>
      <c r="AJ36" s="14">
        <f t="shared" ca="1" si="17"/>
        <v>1123</v>
      </c>
      <c r="AK36" s="14">
        <f t="shared" ca="1" si="25"/>
        <v>9269</v>
      </c>
      <c r="AL36" s="15">
        <f ca="1">SUM(AJ$12:AJ36)</f>
        <v>9142</v>
      </c>
      <c r="AM36" s="16">
        <f ca="1">SUM(AH$12:AH36)+SUMIF(AI$12:AI36, "&lt;0")</f>
        <v>127</v>
      </c>
      <c r="AO36" s="9">
        <v>44207</v>
      </c>
      <c r="AP36" s="14">
        <f t="shared" ca="1" si="9"/>
        <v>1250</v>
      </c>
      <c r="AQ36" s="14">
        <f t="shared" ca="1" si="33"/>
        <v>725</v>
      </c>
      <c r="AR36" s="14">
        <f t="shared" ref="AR36:AR99" ca="1" si="38" xml:space="preserve"> AT12 + IF(AS35 &lt; 0, -AS35, 0)</f>
        <v>127</v>
      </c>
      <c r="AS36" s="14">
        <f t="shared" ca="1" si="18"/>
        <v>1123</v>
      </c>
      <c r="AT36" s="14">
        <f t="shared" ca="1" si="19"/>
        <v>1123</v>
      </c>
      <c r="AU36" s="14">
        <f t="shared" ca="1" si="26"/>
        <v>9269</v>
      </c>
      <c r="AV36" s="15">
        <f ca="1">SUM(AT$12:AT36)</f>
        <v>9142</v>
      </c>
      <c r="AW36" s="16">
        <f ca="1">SUM(AR$12:AR36)+SUMIF(AS$12:AS36, "&lt;0")</f>
        <v>127</v>
      </c>
      <c r="AY36" s="9">
        <v>44207</v>
      </c>
      <c r="AZ36" s="14">
        <f t="shared" ca="1" si="10"/>
        <v>1250</v>
      </c>
      <c r="BA36" s="14">
        <f t="shared" ca="1" si="34"/>
        <v>725</v>
      </c>
      <c r="BB36" s="14">
        <f t="shared" ref="BB36:BB99" ca="1" si="39" xml:space="preserve"> BD12 + IF(BC35 &lt; 0, -BC35, 0)</f>
        <v>127</v>
      </c>
      <c r="BC36" s="14">
        <f t="shared" ca="1" si="20"/>
        <v>1123</v>
      </c>
      <c r="BD36" s="14">
        <f t="shared" ca="1" si="21"/>
        <v>1123</v>
      </c>
      <c r="BE36" s="14">
        <f t="shared" ca="1" si="27"/>
        <v>9269</v>
      </c>
      <c r="BF36" s="15">
        <f ca="1">SUM(BD$12:BD36)</f>
        <v>9142</v>
      </c>
      <c r="BG36" s="16">
        <f ca="1">SUM(BB$12:BB36)+SUMIF(BC$12:BC36, "&lt;0")</f>
        <v>127</v>
      </c>
    </row>
    <row r="37" spans="1:59" x14ac:dyDescent="0.2">
      <c r="A37" s="24">
        <v>44208</v>
      </c>
      <c r="B37" s="54">
        <f ca="1">IF($A37&gt;= $C$5,$C$6, INDEX('Historical Data'!$D$2:$D$745, MATCH(A37, 'Historical Data'!$B$2:$B$745, 0)))</f>
        <v>675</v>
      </c>
      <c r="C37" s="42">
        <f t="shared" ca="1" si="29"/>
        <v>766</v>
      </c>
      <c r="D37" s="42">
        <f t="shared" ref="D37:D100" ca="1" si="40" xml:space="preserve"> F13 + IF(E36 &lt; 0, -E36, 0)</f>
        <v>84</v>
      </c>
      <c r="E37" s="42">
        <f t="shared" ca="1" si="11"/>
        <v>591</v>
      </c>
      <c r="F37" s="42">
        <f t="shared" ca="1" si="6"/>
        <v>591</v>
      </c>
      <c r="G37" s="42">
        <f t="shared" ca="1" si="22"/>
        <v>9944</v>
      </c>
      <c r="H37" s="43">
        <f ca="1">SUM(F$12:F37)</f>
        <v>9733</v>
      </c>
      <c r="I37" s="44">
        <f ca="1">SUM(D$12:D37)+SUMIF(E$12:E37, "&lt;0")</f>
        <v>211</v>
      </c>
      <c r="J37" s="43"/>
      <c r="K37" s="9">
        <v>44208</v>
      </c>
      <c r="L37" s="14">
        <f t="shared" ca="1" si="7"/>
        <v>675</v>
      </c>
      <c r="M37" s="14">
        <f t="shared" ca="1" si="30"/>
        <v>766</v>
      </c>
      <c r="N37" s="14">
        <f t="shared" ca="1" si="35"/>
        <v>84</v>
      </c>
      <c r="O37" s="14">
        <f t="shared" ca="1" si="12"/>
        <v>591</v>
      </c>
      <c r="P37" s="14">
        <f t="shared" ca="1" si="13"/>
        <v>591</v>
      </c>
      <c r="Q37" s="14">
        <f t="shared" ca="1" si="23"/>
        <v>9944</v>
      </c>
      <c r="R37" s="15">
        <f ca="1">SUM(P$12:P37)</f>
        <v>9733</v>
      </c>
      <c r="S37" s="16">
        <f ca="1">SUM(N$12:N37)+SUMIF(O$12:O37, "&lt;0")</f>
        <v>211</v>
      </c>
      <c r="U37" s="9">
        <v>44208</v>
      </c>
      <c r="V37" s="14">
        <f t="shared" ca="1" si="28"/>
        <v>675</v>
      </c>
      <c r="W37" s="14">
        <f t="shared" ca="1" si="31"/>
        <v>766</v>
      </c>
      <c r="X37" s="14">
        <f t="shared" ca="1" si="36"/>
        <v>84</v>
      </c>
      <c r="Y37" s="14">
        <f t="shared" ca="1" si="14"/>
        <v>591</v>
      </c>
      <c r="Z37" s="14">
        <f t="shared" ca="1" si="15"/>
        <v>591</v>
      </c>
      <c r="AA37" s="14">
        <f t="shared" ca="1" si="24"/>
        <v>9944</v>
      </c>
      <c r="AB37" s="15">
        <f ca="1">SUM(Z$12:Z37)</f>
        <v>9733</v>
      </c>
      <c r="AC37" s="16">
        <f ca="1">SUM(X$12:X37)+SUMIF(Y$12:Y37, "&lt;0")</f>
        <v>211</v>
      </c>
      <c r="AE37" s="9">
        <v>44208</v>
      </c>
      <c r="AF37" s="14">
        <f t="shared" ca="1" si="8"/>
        <v>675</v>
      </c>
      <c r="AG37" s="14">
        <f t="shared" ca="1" si="32"/>
        <v>766</v>
      </c>
      <c r="AH37" s="14">
        <f t="shared" ca="1" si="37"/>
        <v>84</v>
      </c>
      <c r="AI37" s="14">
        <f t="shared" ca="1" si="16"/>
        <v>591</v>
      </c>
      <c r="AJ37" s="14">
        <f t="shared" ca="1" si="17"/>
        <v>591</v>
      </c>
      <c r="AK37" s="14">
        <f t="shared" ca="1" si="25"/>
        <v>9944</v>
      </c>
      <c r="AL37" s="15">
        <f ca="1">SUM(AJ$12:AJ37)</f>
        <v>9733</v>
      </c>
      <c r="AM37" s="16">
        <f ca="1">SUM(AH$12:AH37)+SUMIF(AI$12:AI37, "&lt;0")</f>
        <v>211</v>
      </c>
      <c r="AO37" s="9">
        <v>44208</v>
      </c>
      <c r="AP37" s="14">
        <f t="shared" ca="1" si="9"/>
        <v>675</v>
      </c>
      <c r="AQ37" s="14">
        <f t="shared" ca="1" si="33"/>
        <v>766</v>
      </c>
      <c r="AR37" s="14">
        <f t="shared" ca="1" si="38"/>
        <v>84</v>
      </c>
      <c r="AS37" s="14">
        <f t="shared" ca="1" si="18"/>
        <v>591</v>
      </c>
      <c r="AT37" s="14">
        <f t="shared" ca="1" si="19"/>
        <v>591</v>
      </c>
      <c r="AU37" s="14">
        <f t="shared" ca="1" si="26"/>
        <v>9944</v>
      </c>
      <c r="AV37" s="15">
        <f ca="1">SUM(AT$12:AT37)</f>
        <v>9733</v>
      </c>
      <c r="AW37" s="16">
        <f ca="1">SUM(AR$12:AR37)+SUMIF(AS$12:AS37, "&lt;0")</f>
        <v>211</v>
      </c>
      <c r="AY37" s="9">
        <v>44208</v>
      </c>
      <c r="AZ37" s="14">
        <f t="shared" ca="1" si="10"/>
        <v>675</v>
      </c>
      <c r="BA37" s="14">
        <f t="shared" ca="1" si="34"/>
        <v>766</v>
      </c>
      <c r="BB37" s="14">
        <f t="shared" ca="1" si="39"/>
        <v>84</v>
      </c>
      <c r="BC37" s="14">
        <f t="shared" ca="1" si="20"/>
        <v>591</v>
      </c>
      <c r="BD37" s="14">
        <f t="shared" ca="1" si="21"/>
        <v>591</v>
      </c>
      <c r="BE37" s="14">
        <f t="shared" ca="1" si="27"/>
        <v>9944</v>
      </c>
      <c r="BF37" s="15">
        <f ca="1">SUM(BD$12:BD37)</f>
        <v>9733</v>
      </c>
      <c r="BG37" s="16">
        <f ca="1">SUM(BB$12:BB37)+SUMIF(BC$12:BC37, "&lt;0")</f>
        <v>211</v>
      </c>
    </row>
    <row r="38" spans="1:59" x14ac:dyDescent="0.2">
      <c r="A38" s="24">
        <v>44209</v>
      </c>
      <c r="B38" s="54">
        <f ca="1">IF($A38&gt;= $C$5,$C$6, INDEX('Historical Data'!$D$2:$D$745, MATCH(A38, 'Historical Data'!$B$2:$B$745, 0)))</f>
        <v>845</v>
      </c>
      <c r="C38" s="42">
        <f t="shared" ca="1" si="29"/>
        <v>826</v>
      </c>
      <c r="D38" s="42">
        <f t="shared" ca="1" si="40"/>
        <v>345</v>
      </c>
      <c r="E38" s="42">
        <f t="shared" ca="1" si="11"/>
        <v>500</v>
      </c>
      <c r="F38" s="42">
        <f t="shared" ca="1" si="6"/>
        <v>500</v>
      </c>
      <c r="G38" s="42">
        <f t="shared" ca="1" si="22"/>
        <v>10789</v>
      </c>
      <c r="H38" s="43">
        <f ca="1">SUM(F$12:F38)</f>
        <v>10233</v>
      </c>
      <c r="I38" s="44">
        <f ca="1">SUM(D$12:D38)+SUMIF(E$12:E38, "&lt;0")</f>
        <v>556</v>
      </c>
      <c r="J38" s="43"/>
      <c r="K38" s="9">
        <v>44209</v>
      </c>
      <c r="L38" s="14">
        <f t="shared" ca="1" si="7"/>
        <v>845</v>
      </c>
      <c r="M38" s="14">
        <f t="shared" ca="1" si="30"/>
        <v>826</v>
      </c>
      <c r="N38" s="14">
        <f t="shared" ca="1" si="35"/>
        <v>345</v>
      </c>
      <c r="O38" s="14">
        <f t="shared" ca="1" si="12"/>
        <v>500</v>
      </c>
      <c r="P38" s="14">
        <f t="shared" ca="1" si="13"/>
        <v>500</v>
      </c>
      <c r="Q38" s="14">
        <f t="shared" ca="1" si="23"/>
        <v>10789</v>
      </c>
      <c r="R38" s="15">
        <f ca="1">SUM(P$12:P38)</f>
        <v>10233</v>
      </c>
      <c r="S38" s="16">
        <f ca="1">SUM(N$12:N38)+SUMIF(O$12:O38, "&lt;0")</f>
        <v>556</v>
      </c>
      <c r="U38" s="9">
        <v>44209</v>
      </c>
      <c r="V38" s="14">
        <f t="shared" ca="1" si="28"/>
        <v>845</v>
      </c>
      <c r="W38" s="14">
        <f t="shared" ca="1" si="31"/>
        <v>826</v>
      </c>
      <c r="X38" s="14">
        <f t="shared" ca="1" si="36"/>
        <v>345</v>
      </c>
      <c r="Y38" s="14">
        <f t="shared" ca="1" si="14"/>
        <v>500</v>
      </c>
      <c r="Z38" s="14">
        <f t="shared" ca="1" si="15"/>
        <v>500</v>
      </c>
      <c r="AA38" s="14">
        <f t="shared" ca="1" si="24"/>
        <v>10789</v>
      </c>
      <c r="AB38" s="15">
        <f ca="1">SUM(Z$12:Z38)</f>
        <v>10233</v>
      </c>
      <c r="AC38" s="16">
        <f ca="1">SUM(X$12:X38)+SUMIF(Y$12:Y38, "&lt;0")</f>
        <v>556</v>
      </c>
      <c r="AE38" s="9">
        <v>44209</v>
      </c>
      <c r="AF38" s="14">
        <f t="shared" ca="1" si="8"/>
        <v>845</v>
      </c>
      <c r="AG38" s="14">
        <f t="shared" ca="1" si="32"/>
        <v>826</v>
      </c>
      <c r="AH38" s="14">
        <f t="shared" ca="1" si="37"/>
        <v>345</v>
      </c>
      <c r="AI38" s="14">
        <f t="shared" ca="1" si="16"/>
        <v>500</v>
      </c>
      <c r="AJ38" s="14">
        <f t="shared" ca="1" si="17"/>
        <v>500</v>
      </c>
      <c r="AK38" s="14">
        <f t="shared" ca="1" si="25"/>
        <v>10789</v>
      </c>
      <c r="AL38" s="15">
        <f ca="1">SUM(AJ$12:AJ38)</f>
        <v>10233</v>
      </c>
      <c r="AM38" s="16">
        <f ca="1">SUM(AH$12:AH38)+SUMIF(AI$12:AI38, "&lt;0")</f>
        <v>556</v>
      </c>
      <c r="AO38" s="9">
        <v>44209</v>
      </c>
      <c r="AP38" s="14">
        <f t="shared" ca="1" si="9"/>
        <v>845</v>
      </c>
      <c r="AQ38" s="14">
        <f t="shared" ca="1" si="33"/>
        <v>826</v>
      </c>
      <c r="AR38" s="14">
        <f t="shared" ca="1" si="38"/>
        <v>345</v>
      </c>
      <c r="AS38" s="14">
        <f t="shared" ca="1" si="18"/>
        <v>500</v>
      </c>
      <c r="AT38" s="14">
        <f t="shared" ca="1" si="19"/>
        <v>500</v>
      </c>
      <c r="AU38" s="14">
        <f t="shared" ca="1" si="26"/>
        <v>10789</v>
      </c>
      <c r="AV38" s="15">
        <f ca="1">SUM(AT$12:AT38)</f>
        <v>10233</v>
      </c>
      <c r="AW38" s="16">
        <f ca="1">SUM(AR$12:AR38)+SUMIF(AS$12:AS38, "&lt;0")</f>
        <v>556</v>
      </c>
      <c r="AY38" s="9">
        <v>44209</v>
      </c>
      <c r="AZ38" s="14">
        <f t="shared" ca="1" si="10"/>
        <v>845</v>
      </c>
      <c r="BA38" s="14">
        <f t="shared" ca="1" si="34"/>
        <v>826</v>
      </c>
      <c r="BB38" s="14">
        <f t="shared" ca="1" si="39"/>
        <v>345</v>
      </c>
      <c r="BC38" s="14">
        <f t="shared" ca="1" si="20"/>
        <v>500</v>
      </c>
      <c r="BD38" s="14">
        <f t="shared" ca="1" si="21"/>
        <v>500</v>
      </c>
      <c r="BE38" s="14">
        <f t="shared" ca="1" si="27"/>
        <v>10789</v>
      </c>
      <c r="BF38" s="15">
        <f ca="1">SUM(BD$12:BD38)</f>
        <v>10233</v>
      </c>
      <c r="BG38" s="16">
        <f ca="1">SUM(BB$12:BB38)+SUMIF(BC$12:BC38, "&lt;0")</f>
        <v>556</v>
      </c>
    </row>
    <row r="39" spans="1:59" x14ac:dyDescent="0.2">
      <c r="A39" s="24">
        <v>44210</v>
      </c>
      <c r="B39" s="54">
        <f ca="1">IF($A39&gt;= $C$5,$C$6, INDEX('Historical Data'!$D$2:$D$745, MATCH(A39, 'Historical Data'!$B$2:$B$745, 0)))</f>
        <v>1078</v>
      </c>
      <c r="C39" s="42">
        <f t="shared" ca="1" si="29"/>
        <v>869</v>
      </c>
      <c r="D39" s="42">
        <f t="shared" ca="1" si="40"/>
        <v>58</v>
      </c>
      <c r="E39" s="42">
        <f t="shared" ca="1" si="11"/>
        <v>1020</v>
      </c>
      <c r="F39" s="42">
        <f t="shared" ca="1" si="6"/>
        <v>1020</v>
      </c>
      <c r="G39" s="42">
        <f t="shared" ca="1" si="22"/>
        <v>11867</v>
      </c>
      <c r="H39" s="43">
        <f ca="1">SUM(F$12:F39)</f>
        <v>11253</v>
      </c>
      <c r="I39" s="44">
        <f ca="1">SUM(D$12:D39)+SUMIF(E$12:E39, "&lt;0")</f>
        <v>614</v>
      </c>
      <c r="J39" s="43"/>
      <c r="K39" s="9">
        <v>44210</v>
      </c>
      <c r="L39" s="14">
        <f t="shared" ca="1" si="7"/>
        <v>1078</v>
      </c>
      <c r="M39" s="14">
        <f t="shared" ca="1" si="30"/>
        <v>869</v>
      </c>
      <c r="N39" s="14">
        <f t="shared" ca="1" si="35"/>
        <v>58</v>
      </c>
      <c r="O39" s="14">
        <f t="shared" ca="1" si="12"/>
        <v>1020</v>
      </c>
      <c r="P39" s="14">
        <f t="shared" ca="1" si="13"/>
        <v>1020</v>
      </c>
      <c r="Q39" s="14">
        <f t="shared" ca="1" si="23"/>
        <v>11867</v>
      </c>
      <c r="R39" s="15">
        <f ca="1">SUM(P$12:P39)</f>
        <v>11253</v>
      </c>
      <c r="S39" s="16">
        <f ca="1">SUM(N$12:N39)+SUMIF(O$12:O39, "&lt;0")</f>
        <v>614</v>
      </c>
      <c r="U39" s="9">
        <v>44210</v>
      </c>
      <c r="V39" s="14">
        <f t="shared" ca="1" si="28"/>
        <v>1078</v>
      </c>
      <c r="W39" s="14">
        <f t="shared" ca="1" si="31"/>
        <v>869</v>
      </c>
      <c r="X39" s="14">
        <f t="shared" ca="1" si="36"/>
        <v>58</v>
      </c>
      <c r="Y39" s="14">
        <f t="shared" ca="1" si="14"/>
        <v>1020</v>
      </c>
      <c r="Z39" s="14">
        <f t="shared" ca="1" si="15"/>
        <v>1020</v>
      </c>
      <c r="AA39" s="14">
        <f t="shared" ca="1" si="24"/>
        <v>11867</v>
      </c>
      <c r="AB39" s="15">
        <f ca="1">SUM(Z$12:Z39)</f>
        <v>11253</v>
      </c>
      <c r="AC39" s="16">
        <f ca="1">SUM(X$12:X39)+SUMIF(Y$12:Y39, "&lt;0")</f>
        <v>614</v>
      </c>
      <c r="AE39" s="9">
        <v>44210</v>
      </c>
      <c r="AF39" s="14">
        <f t="shared" ca="1" si="8"/>
        <v>1078</v>
      </c>
      <c r="AG39" s="14">
        <f t="shared" ca="1" si="32"/>
        <v>869</v>
      </c>
      <c r="AH39" s="14">
        <f t="shared" ca="1" si="37"/>
        <v>58</v>
      </c>
      <c r="AI39" s="14">
        <f t="shared" ca="1" si="16"/>
        <v>1020</v>
      </c>
      <c r="AJ39" s="14">
        <f t="shared" ca="1" si="17"/>
        <v>1020</v>
      </c>
      <c r="AK39" s="14">
        <f t="shared" ca="1" si="25"/>
        <v>11867</v>
      </c>
      <c r="AL39" s="15">
        <f ca="1">SUM(AJ$12:AJ39)</f>
        <v>11253</v>
      </c>
      <c r="AM39" s="16">
        <f ca="1">SUM(AH$12:AH39)+SUMIF(AI$12:AI39, "&lt;0")</f>
        <v>614</v>
      </c>
      <c r="AO39" s="9">
        <v>44210</v>
      </c>
      <c r="AP39" s="14">
        <f t="shared" ca="1" si="9"/>
        <v>1078</v>
      </c>
      <c r="AQ39" s="14">
        <f t="shared" ca="1" si="33"/>
        <v>869</v>
      </c>
      <c r="AR39" s="14">
        <f t="shared" ca="1" si="38"/>
        <v>58</v>
      </c>
      <c r="AS39" s="14">
        <f t="shared" ca="1" si="18"/>
        <v>1020</v>
      </c>
      <c r="AT39" s="14">
        <f t="shared" ca="1" si="19"/>
        <v>1020</v>
      </c>
      <c r="AU39" s="14">
        <f t="shared" ca="1" si="26"/>
        <v>11867</v>
      </c>
      <c r="AV39" s="15">
        <f ca="1">SUM(AT$12:AT39)</f>
        <v>11253</v>
      </c>
      <c r="AW39" s="16">
        <f ca="1">SUM(AR$12:AR39)+SUMIF(AS$12:AS39, "&lt;0")</f>
        <v>614</v>
      </c>
      <c r="AY39" s="9">
        <v>44210</v>
      </c>
      <c r="AZ39" s="14">
        <f t="shared" ca="1" si="10"/>
        <v>1078</v>
      </c>
      <c r="BA39" s="14">
        <f t="shared" ca="1" si="34"/>
        <v>869</v>
      </c>
      <c r="BB39" s="14">
        <f t="shared" ca="1" si="39"/>
        <v>58</v>
      </c>
      <c r="BC39" s="14">
        <f t="shared" ca="1" si="20"/>
        <v>1020</v>
      </c>
      <c r="BD39" s="14">
        <f t="shared" ca="1" si="21"/>
        <v>1020</v>
      </c>
      <c r="BE39" s="14">
        <f t="shared" ca="1" si="27"/>
        <v>11867</v>
      </c>
      <c r="BF39" s="15">
        <f ca="1">SUM(BD$12:BD39)</f>
        <v>11253</v>
      </c>
      <c r="BG39" s="16">
        <f ca="1">SUM(BB$12:BB39)+SUMIF(BC$12:BC39, "&lt;0")</f>
        <v>614</v>
      </c>
    </row>
    <row r="40" spans="1:59" x14ac:dyDescent="0.2">
      <c r="A40" s="24">
        <v>44211</v>
      </c>
      <c r="B40" s="54">
        <f ca="1">IF($A40&gt;= $C$5,$C$6, INDEX('Historical Data'!$D$2:$D$745, MATCH(A40, 'Historical Data'!$B$2:$B$745, 0)))</f>
        <v>1094</v>
      </c>
      <c r="C40" s="42">
        <f t="shared" ca="1" si="29"/>
        <v>911</v>
      </c>
      <c r="D40" s="42">
        <f t="shared" ca="1" si="40"/>
        <v>151</v>
      </c>
      <c r="E40" s="42">
        <f t="shared" ca="1" si="11"/>
        <v>943</v>
      </c>
      <c r="F40" s="42">
        <f t="shared" ca="1" si="6"/>
        <v>943</v>
      </c>
      <c r="G40" s="42">
        <f t="shared" ca="1" si="22"/>
        <v>12961</v>
      </c>
      <c r="H40" s="43">
        <f ca="1">SUM(F$12:F40)</f>
        <v>12196</v>
      </c>
      <c r="I40" s="44">
        <f ca="1">SUM(D$12:D40)+SUMIF(E$12:E40, "&lt;0")</f>
        <v>765</v>
      </c>
      <c r="J40" s="43"/>
      <c r="K40" s="9">
        <v>44211</v>
      </c>
      <c r="L40" s="14">
        <f t="shared" ca="1" si="7"/>
        <v>1094</v>
      </c>
      <c r="M40" s="14">
        <f t="shared" ca="1" si="30"/>
        <v>911</v>
      </c>
      <c r="N40" s="14">
        <f t="shared" ca="1" si="35"/>
        <v>151</v>
      </c>
      <c r="O40" s="14">
        <f t="shared" ca="1" si="12"/>
        <v>943</v>
      </c>
      <c r="P40" s="14">
        <f t="shared" ca="1" si="13"/>
        <v>943</v>
      </c>
      <c r="Q40" s="14">
        <f t="shared" ca="1" si="23"/>
        <v>12961</v>
      </c>
      <c r="R40" s="15">
        <f ca="1">SUM(P$12:P40)</f>
        <v>12196</v>
      </c>
      <c r="S40" s="16">
        <f ca="1">SUM(N$12:N40)+SUMIF(O$12:O40, "&lt;0")</f>
        <v>765</v>
      </c>
      <c r="U40" s="9">
        <v>44211</v>
      </c>
      <c r="V40" s="14">
        <f t="shared" ca="1" si="28"/>
        <v>1094</v>
      </c>
      <c r="W40" s="14">
        <f t="shared" ca="1" si="31"/>
        <v>911</v>
      </c>
      <c r="X40" s="14">
        <f t="shared" ca="1" si="36"/>
        <v>151</v>
      </c>
      <c r="Y40" s="14">
        <f t="shared" ca="1" si="14"/>
        <v>943</v>
      </c>
      <c r="Z40" s="14">
        <f t="shared" ca="1" si="15"/>
        <v>943</v>
      </c>
      <c r="AA40" s="14">
        <f t="shared" ca="1" si="24"/>
        <v>12961</v>
      </c>
      <c r="AB40" s="15">
        <f ca="1">SUM(Z$12:Z40)</f>
        <v>12196</v>
      </c>
      <c r="AC40" s="16">
        <f ca="1">SUM(X$12:X40)+SUMIF(Y$12:Y40, "&lt;0")</f>
        <v>765</v>
      </c>
      <c r="AE40" s="9">
        <v>44211</v>
      </c>
      <c r="AF40" s="14">
        <f t="shared" ca="1" si="8"/>
        <v>1094</v>
      </c>
      <c r="AG40" s="14">
        <f t="shared" ca="1" si="32"/>
        <v>911</v>
      </c>
      <c r="AH40" s="14">
        <f t="shared" ca="1" si="37"/>
        <v>151</v>
      </c>
      <c r="AI40" s="14">
        <f t="shared" ca="1" si="16"/>
        <v>943</v>
      </c>
      <c r="AJ40" s="14">
        <f t="shared" ca="1" si="17"/>
        <v>943</v>
      </c>
      <c r="AK40" s="14">
        <f t="shared" ca="1" si="25"/>
        <v>12961</v>
      </c>
      <c r="AL40" s="15">
        <f ca="1">SUM(AJ$12:AJ40)</f>
        <v>12196</v>
      </c>
      <c r="AM40" s="16">
        <f ca="1">SUM(AH$12:AH40)+SUMIF(AI$12:AI40, "&lt;0")</f>
        <v>765</v>
      </c>
      <c r="AO40" s="9">
        <v>44211</v>
      </c>
      <c r="AP40" s="14">
        <f t="shared" ca="1" si="9"/>
        <v>1094</v>
      </c>
      <c r="AQ40" s="14">
        <f t="shared" ca="1" si="33"/>
        <v>911</v>
      </c>
      <c r="AR40" s="14">
        <f t="shared" ca="1" si="38"/>
        <v>151</v>
      </c>
      <c r="AS40" s="14">
        <f t="shared" ca="1" si="18"/>
        <v>943</v>
      </c>
      <c r="AT40" s="14">
        <f t="shared" ca="1" si="19"/>
        <v>943</v>
      </c>
      <c r="AU40" s="14">
        <f t="shared" ca="1" si="26"/>
        <v>12961</v>
      </c>
      <c r="AV40" s="15">
        <f ca="1">SUM(AT$12:AT40)</f>
        <v>12196</v>
      </c>
      <c r="AW40" s="16">
        <f ca="1">SUM(AR$12:AR40)+SUMIF(AS$12:AS40, "&lt;0")</f>
        <v>765</v>
      </c>
      <c r="AY40" s="9">
        <v>44211</v>
      </c>
      <c r="AZ40" s="14">
        <f t="shared" ca="1" si="10"/>
        <v>1094</v>
      </c>
      <c r="BA40" s="14">
        <f t="shared" ca="1" si="34"/>
        <v>911</v>
      </c>
      <c r="BB40" s="14">
        <f t="shared" ca="1" si="39"/>
        <v>151</v>
      </c>
      <c r="BC40" s="14">
        <f t="shared" ca="1" si="20"/>
        <v>943</v>
      </c>
      <c r="BD40" s="14">
        <f t="shared" ca="1" si="21"/>
        <v>943</v>
      </c>
      <c r="BE40" s="14">
        <f t="shared" ca="1" si="27"/>
        <v>12961</v>
      </c>
      <c r="BF40" s="15">
        <f ca="1">SUM(BD$12:BD40)</f>
        <v>12196</v>
      </c>
      <c r="BG40" s="16">
        <f ca="1">SUM(BB$12:BB40)+SUMIF(BC$12:BC40, "&lt;0")</f>
        <v>765</v>
      </c>
    </row>
    <row r="41" spans="1:59" x14ac:dyDescent="0.2">
      <c r="A41" s="24">
        <v>44212</v>
      </c>
      <c r="B41" s="54">
        <f ca="1">IF($A41&gt;= $C$5,$C$6, INDEX('Historical Data'!$D$2:$D$745, MATCH(A41, 'Historical Data'!$B$2:$B$745, 0)))</f>
        <v>708</v>
      </c>
      <c r="C41" s="42">
        <f t="shared" ca="1" si="29"/>
        <v>916</v>
      </c>
      <c r="D41" s="42">
        <f t="shared" ca="1" si="40"/>
        <v>358</v>
      </c>
      <c r="E41" s="42">
        <f t="shared" ca="1" si="11"/>
        <v>350</v>
      </c>
      <c r="F41" s="42">
        <f t="shared" ca="1" si="6"/>
        <v>350</v>
      </c>
      <c r="G41" s="42">
        <f t="shared" ca="1" si="22"/>
        <v>13669</v>
      </c>
      <c r="H41" s="43">
        <f ca="1">SUM(F$12:F41)</f>
        <v>12546</v>
      </c>
      <c r="I41" s="44">
        <f ca="1">SUM(D$12:D41)+SUMIF(E$12:E41, "&lt;0")</f>
        <v>1123</v>
      </c>
      <c r="J41" s="43"/>
      <c r="K41" s="9">
        <v>44212</v>
      </c>
      <c r="L41" s="14">
        <f t="shared" ca="1" si="7"/>
        <v>708</v>
      </c>
      <c r="M41" s="14">
        <f t="shared" ca="1" si="30"/>
        <v>916</v>
      </c>
      <c r="N41" s="14">
        <f t="shared" ca="1" si="35"/>
        <v>358</v>
      </c>
      <c r="O41" s="14">
        <f t="shared" ca="1" si="12"/>
        <v>350</v>
      </c>
      <c r="P41" s="14">
        <f t="shared" ca="1" si="13"/>
        <v>350</v>
      </c>
      <c r="Q41" s="14">
        <f t="shared" ca="1" si="23"/>
        <v>13669</v>
      </c>
      <c r="R41" s="15">
        <f ca="1">SUM(P$12:P41)</f>
        <v>12546</v>
      </c>
      <c r="S41" s="16">
        <f ca="1">SUM(N$12:N41)+SUMIF(O$12:O41, "&lt;0")</f>
        <v>1123</v>
      </c>
      <c r="U41" s="9">
        <v>44212</v>
      </c>
      <c r="V41" s="14">
        <f t="shared" ca="1" si="28"/>
        <v>708</v>
      </c>
      <c r="W41" s="14">
        <f t="shared" ca="1" si="31"/>
        <v>916</v>
      </c>
      <c r="X41" s="14">
        <f t="shared" ca="1" si="36"/>
        <v>358</v>
      </c>
      <c r="Y41" s="14">
        <f t="shared" ca="1" si="14"/>
        <v>350</v>
      </c>
      <c r="Z41" s="14">
        <f t="shared" ca="1" si="15"/>
        <v>350</v>
      </c>
      <c r="AA41" s="14">
        <f t="shared" ca="1" si="24"/>
        <v>13669</v>
      </c>
      <c r="AB41" s="15">
        <f ca="1">SUM(Z$12:Z41)</f>
        <v>12546</v>
      </c>
      <c r="AC41" s="16">
        <f ca="1">SUM(X$12:X41)+SUMIF(Y$12:Y41, "&lt;0")</f>
        <v>1123</v>
      </c>
      <c r="AE41" s="9">
        <v>44212</v>
      </c>
      <c r="AF41" s="14">
        <f t="shared" ca="1" si="8"/>
        <v>708</v>
      </c>
      <c r="AG41" s="14">
        <f t="shared" ca="1" si="32"/>
        <v>916</v>
      </c>
      <c r="AH41" s="14">
        <f t="shared" ca="1" si="37"/>
        <v>358</v>
      </c>
      <c r="AI41" s="14">
        <f t="shared" ca="1" si="16"/>
        <v>350</v>
      </c>
      <c r="AJ41" s="14">
        <f t="shared" ca="1" si="17"/>
        <v>350</v>
      </c>
      <c r="AK41" s="14">
        <f t="shared" ca="1" si="25"/>
        <v>13669</v>
      </c>
      <c r="AL41" s="15">
        <f ca="1">SUM(AJ$12:AJ41)</f>
        <v>12546</v>
      </c>
      <c r="AM41" s="16">
        <f ca="1">SUM(AH$12:AH41)+SUMIF(AI$12:AI41, "&lt;0")</f>
        <v>1123</v>
      </c>
      <c r="AO41" s="9">
        <v>44212</v>
      </c>
      <c r="AP41" s="14">
        <f t="shared" ca="1" si="9"/>
        <v>708</v>
      </c>
      <c r="AQ41" s="14">
        <f t="shared" ca="1" si="33"/>
        <v>916</v>
      </c>
      <c r="AR41" s="14">
        <f t="shared" ca="1" si="38"/>
        <v>358</v>
      </c>
      <c r="AS41" s="14">
        <f t="shared" ca="1" si="18"/>
        <v>350</v>
      </c>
      <c r="AT41" s="14">
        <f t="shared" ca="1" si="19"/>
        <v>350</v>
      </c>
      <c r="AU41" s="14">
        <f t="shared" ca="1" si="26"/>
        <v>13669</v>
      </c>
      <c r="AV41" s="15">
        <f ca="1">SUM(AT$12:AT41)</f>
        <v>12546</v>
      </c>
      <c r="AW41" s="16">
        <f ca="1">SUM(AR$12:AR41)+SUMIF(AS$12:AS41, "&lt;0")</f>
        <v>1123</v>
      </c>
      <c r="AY41" s="9">
        <v>44212</v>
      </c>
      <c r="AZ41" s="14">
        <f t="shared" ca="1" si="10"/>
        <v>708</v>
      </c>
      <c r="BA41" s="14">
        <f t="shared" ca="1" si="34"/>
        <v>916</v>
      </c>
      <c r="BB41" s="14">
        <f t="shared" ca="1" si="39"/>
        <v>358</v>
      </c>
      <c r="BC41" s="14">
        <f t="shared" ca="1" si="20"/>
        <v>350</v>
      </c>
      <c r="BD41" s="14">
        <f t="shared" ca="1" si="21"/>
        <v>350</v>
      </c>
      <c r="BE41" s="14">
        <f t="shared" ca="1" si="27"/>
        <v>13669</v>
      </c>
      <c r="BF41" s="15">
        <f ca="1">SUM(BD$12:BD41)</f>
        <v>12546</v>
      </c>
      <c r="BG41" s="16">
        <f ca="1">SUM(BB$12:BB41)+SUMIF(BC$12:BC41, "&lt;0")</f>
        <v>1123</v>
      </c>
    </row>
    <row r="42" spans="1:59" x14ac:dyDescent="0.2">
      <c r="A42" s="24">
        <v>44213</v>
      </c>
      <c r="B42" s="54">
        <f ca="1">IF($A42&gt;= $C$5,$C$6, INDEX('Historical Data'!$D$2:$D$745, MATCH(A42, 'Historical Data'!$B$2:$B$745, 0)))</f>
        <v>636</v>
      </c>
      <c r="C42" s="42">
        <f t="shared" ca="1" si="29"/>
        <v>898</v>
      </c>
      <c r="D42" s="42">
        <f t="shared" ca="1" si="40"/>
        <v>99</v>
      </c>
      <c r="E42" s="42">
        <f t="shared" ca="1" si="11"/>
        <v>537</v>
      </c>
      <c r="F42" s="42">
        <f t="shared" ca="1" si="6"/>
        <v>537</v>
      </c>
      <c r="G42" s="42">
        <f t="shared" ca="1" si="22"/>
        <v>14305</v>
      </c>
      <c r="H42" s="43">
        <f ca="1">SUM(F$12:F42)</f>
        <v>13083</v>
      </c>
      <c r="I42" s="44">
        <f ca="1">SUM(D$12:D42)+SUMIF(E$12:E42, "&lt;0")</f>
        <v>1222</v>
      </c>
      <c r="J42" s="43"/>
      <c r="K42" s="9">
        <v>44213</v>
      </c>
      <c r="L42" s="14">
        <f t="shared" ca="1" si="7"/>
        <v>636</v>
      </c>
      <c r="M42" s="14">
        <f t="shared" ca="1" si="30"/>
        <v>898</v>
      </c>
      <c r="N42" s="14">
        <f t="shared" ca="1" si="35"/>
        <v>99</v>
      </c>
      <c r="O42" s="14">
        <f t="shared" ca="1" si="12"/>
        <v>537</v>
      </c>
      <c r="P42" s="14">
        <f t="shared" ca="1" si="13"/>
        <v>537</v>
      </c>
      <c r="Q42" s="14">
        <f t="shared" ca="1" si="23"/>
        <v>14305</v>
      </c>
      <c r="R42" s="15">
        <f ca="1">SUM(P$12:P42)</f>
        <v>13083</v>
      </c>
      <c r="S42" s="16">
        <f ca="1">SUM(N$12:N42)+SUMIF(O$12:O42, "&lt;0")</f>
        <v>1222</v>
      </c>
      <c r="U42" s="9">
        <v>44213</v>
      </c>
      <c r="V42" s="14">
        <f t="shared" ca="1" si="28"/>
        <v>636</v>
      </c>
      <c r="W42" s="14">
        <f t="shared" ca="1" si="31"/>
        <v>898</v>
      </c>
      <c r="X42" s="14">
        <f t="shared" ca="1" si="36"/>
        <v>99</v>
      </c>
      <c r="Y42" s="14">
        <f t="shared" ca="1" si="14"/>
        <v>537</v>
      </c>
      <c r="Z42" s="14">
        <f t="shared" ca="1" si="15"/>
        <v>537</v>
      </c>
      <c r="AA42" s="14">
        <f t="shared" ca="1" si="24"/>
        <v>14305</v>
      </c>
      <c r="AB42" s="15">
        <f ca="1">SUM(Z$12:Z42)</f>
        <v>13083</v>
      </c>
      <c r="AC42" s="16">
        <f ca="1">SUM(X$12:X42)+SUMIF(Y$12:Y42, "&lt;0")</f>
        <v>1222</v>
      </c>
      <c r="AE42" s="9">
        <v>44213</v>
      </c>
      <c r="AF42" s="14">
        <f t="shared" ca="1" si="8"/>
        <v>636</v>
      </c>
      <c r="AG42" s="14">
        <f t="shared" ca="1" si="32"/>
        <v>898</v>
      </c>
      <c r="AH42" s="14">
        <f t="shared" ca="1" si="37"/>
        <v>99</v>
      </c>
      <c r="AI42" s="14">
        <f t="shared" ca="1" si="16"/>
        <v>537</v>
      </c>
      <c r="AJ42" s="14">
        <f t="shared" ca="1" si="17"/>
        <v>537</v>
      </c>
      <c r="AK42" s="14">
        <f t="shared" ca="1" si="25"/>
        <v>14305</v>
      </c>
      <c r="AL42" s="15">
        <f ca="1">SUM(AJ$12:AJ42)</f>
        <v>13083</v>
      </c>
      <c r="AM42" s="16">
        <f ca="1">SUM(AH$12:AH42)+SUMIF(AI$12:AI42, "&lt;0")</f>
        <v>1222</v>
      </c>
      <c r="AO42" s="9">
        <v>44213</v>
      </c>
      <c r="AP42" s="14">
        <f t="shared" ca="1" si="9"/>
        <v>636</v>
      </c>
      <c r="AQ42" s="14">
        <f t="shared" ca="1" si="33"/>
        <v>898</v>
      </c>
      <c r="AR42" s="14">
        <f t="shared" ca="1" si="38"/>
        <v>99</v>
      </c>
      <c r="AS42" s="14">
        <f t="shared" ca="1" si="18"/>
        <v>537</v>
      </c>
      <c r="AT42" s="14">
        <f t="shared" ca="1" si="19"/>
        <v>537</v>
      </c>
      <c r="AU42" s="14">
        <f t="shared" ca="1" si="26"/>
        <v>14305</v>
      </c>
      <c r="AV42" s="15">
        <f ca="1">SUM(AT$12:AT42)</f>
        <v>13083</v>
      </c>
      <c r="AW42" s="16">
        <f ca="1">SUM(AR$12:AR42)+SUMIF(AS$12:AS42, "&lt;0")</f>
        <v>1222</v>
      </c>
      <c r="AY42" s="9">
        <v>44213</v>
      </c>
      <c r="AZ42" s="14">
        <f t="shared" ca="1" si="10"/>
        <v>636</v>
      </c>
      <c r="BA42" s="14">
        <f t="shared" ca="1" si="34"/>
        <v>898</v>
      </c>
      <c r="BB42" s="14">
        <f t="shared" ca="1" si="39"/>
        <v>99</v>
      </c>
      <c r="BC42" s="14">
        <f t="shared" ca="1" si="20"/>
        <v>537</v>
      </c>
      <c r="BD42" s="14">
        <f t="shared" ca="1" si="21"/>
        <v>537</v>
      </c>
      <c r="BE42" s="14">
        <f t="shared" ca="1" si="27"/>
        <v>14305</v>
      </c>
      <c r="BF42" s="15">
        <f ca="1">SUM(BD$12:BD42)</f>
        <v>13083</v>
      </c>
      <c r="BG42" s="16">
        <f ca="1">SUM(BB$12:BB42)+SUMIF(BC$12:BC42, "&lt;0")</f>
        <v>1222</v>
      </c>
    </row>
    <row r="43" spans="1:59" x14ac:dyDescent="0.2">
      <c r="A43" s="24">
        <v>44214</v>
      </c>
      <c r="B43" s="54">
        <f ca="1">IF($A43&gt;= $C$5,$C$6, INDEX('Historical Data'!$D$2:$D$745, MATCH(A43, 'Historical Data'!$B$2:$B$745, 0)))</f>
        <v>401</v>
      </c>
      <c r="C43" s="42">
        <f t="shared" ca="1" si="29"/>
        <v>777</v>
      </c>
      <c r="D43" s="42">
        <f t="shared" ca="1" si="40"/>
        <v>0</v>
      </c>
      <c r="E43" s="42">
        <f t="shared" ca="1" si="11"/>
        <v>401</v>
      </c>
      <c r="F43" s="42">
        <f t="shared" ca="1" si="6"/>
        <v>401</v>
      </c>
      <c r="G43" s="42">
        <f t="shared" ca="1" si="22"/>
        <v>14706</v>
      </c>
      <c r="H43" s="43">
        <f ca="1">SUM(F$12:F43)</f>
        <v>13484</v>
      </c>
      <c r="I43" s="44">
        <f ca="1">SUM(D$12:D43)+SUMIF(E$12:E43, "&lt;0")</f>
        <v>1222</v>
      </c>
      <c r="J43" s="43"/>
      <c r="K43" s="9">
        <v>44214</v>
      </c>
      <c r="L43" s="14">
        <f t="shared" ca="1" si="7"/>
        <v>401</v>
      </c>
      <c r="M43" s="14">
        <f t="shared" ca="1" si="30"/>
        <v>777</v>
      </c>
      <c r="N43" s="14">
        <f t="shared" ca="1" si="35"/>
        <v>0</v>
      </c>
      <c r="O43" s="14">
        <f t="shared" ca="1" si="12"/>
        <v>401</v>
      </c>
      <c r="P43" s="14">
        <f t="shared" ca="1" si="13"/>
        <v>401</v>
      </c>
      <c r="Q43" s="14">
        <f t="shared" ca="1" si="23"/>
        <v>14706</v>
      </c>
      <c r="R43" s="15">
        <f ca="1">SUM(P$12:P43)</f>
        <v>13484</v>
      </c>
      <c r="S43" s="16">
        <f ca="1">SUM(N$12:N43)+SUMIF(O$12:O43, "&lt;0")</f>
        <v>1222</v>
      </c>
      <c r="U43" s="9">
        <v>44214</v>
      </c>
      <c r="V43" s="14">
        <f t="shared" ca="1" si="28"/>
        <v>401</v>
      </c>
      <c r="W43" s="14">
        <f t="shared" ca="1" si="31"/>
        <v>777</v>
      </c>
      <c r="X43" s="14">
        <f t="shared" ca="1" si="36"/>
        <v>0</v>
      </c>
      <c r="Y43" s="14">
        <f t="shared" ca="1" si="14"/>
        <v>401</v>
      </c>
      <c r="Z43" s="14">
        <f t="shared" ca="1" si="15"/>
        <v>401</v>
      </c>
      <c r="AA43" s="14">
        <f t="shared" ca="1" si="24"/>
        <v>14706</v>
      </c>
      <c r="AB43" s="15">
        <f ca="1">SUM(Z$12:Z43)</f>
        <v>13484</v>
      </c>
      <c r="AC43" s="16">
        <f ca="1">SUM(X$12:X43)+SUMIF(Y$12:Y43, "&lt;0")</f>
        <v>1222</v>
      </c>
      <c r="AE43" s="9">
        <v>44214</v>
      </c>
      <c r="AF43" s="14">
        <f t="shared" ca="1" si="8"/>
        <v>401</v>
      </c>
      <c r="AG43" s="14">
        <f t="shared" ca="1" si="32"/>
        <v>777</v>
      </c>
      <c r="AH43" s="14">
        <f t="shared" ca="1" si="37"/>
        <v>0</v>
      </c>
      <c r="AI43" s="14">
        <f t="shared" ca="1" si="16"/>
        <v>401</v>
      </c>
      <c r="AJ43" s="14">
        <f t="shared" ca="1" si="17"/>
        <v>401</v>
      </c>
      <c r="AK43" s="14">
        <f t="shared" ca="1" si="25"/>
        <v>14706</v>
      </c>
      <c r="AL43" s="15">
        <f ca="1">SUM(AJ$12:AJ43)</f>
        <v>13484</v>
      </c>
      <c r="AM43" s="16">
        <f ca="1">SUM(AH$12:AH43)+SUMIF(AI$12:AI43, "&lt;0")</f>
        <v>1222</v>
      </c>
      <c r="AO43" s="9">
        <v>44214</v>
      </c>
      <c r="AP43" s="14">
        <f t="shared" ca="1" si="9"/>
        <v>401</v>
      </c>
      <c r="AQ43" s="14">
        <f t="shared" ca="1" si="33"/>
        <v>777</v>
      </c>
      <c r="AR43" s="14">
        <f t="shared" ca="1" si="38"/>
        <v>0</v>
      </c>
      <c r="AS43" s="14">
        <f t="shared" ca="1" si="18"/>
        <v>401</v>
      </c>
      <c r="AT43" s="14">
        <f t="shared" ca="1" si="19"/>
        <v>401</v>
      </c>
      <c r="AU43" s="14">
        <f t="shared" ca="1" si="26"/>
        <v>14706</v>
      </c>
      <c r="AV43" s="15">
        <f ca="1">SUM(AT$12:AT43)</f>
        <v>13484</v>
      </c>
      <c r="AW43" s="16">
        <f ca="1">SUM(AR$12:AR43)+SUMIF(AS$12:AS43, "&lt;0")</f>
        <v>1222</v>
      </c>
      <c r="AY43" s="9">
        <v>44214</v>
      </c>
      <c r="AZ43" s="14">
        <f t="shared" ca="1" si="10"/>
        <v>401</v>
      </c>
      <c r="BA43" s="14">
        <f t="shared" ca="1" si="34"/>
        <v>777</v>
      </c>
      <c r="BB43" s="14">
        <f t="shared" ca="1" si="39"/>
        <v>0</v>
      </c>
      <c r="BC43" s="14">
        <f t="shared" ca="1" si="20"/>
        <v>401</v>
      </c>
      <c r="BD43" s="14">
        <f t="shared" ca="1" si="21"/>
        <v>401</v>
      </c>
      <c r="BE43" s="14">
        <f t="shared" ca="1" si="27"/>
        <v>14706</v>
      </c>
      <c r="BF43" s="15">
        <f ca="1">SUM(BD$12:BD43)</f>
        <v>13484</v>
      </c>
      <c r="BG43" s="16">
        <f ca="1">SUM(BB$12:BB43)+SUMIF(BC$12:BC43, "&lt;0")</f>
        <v>1222</v>
      </c>
    </row>
    <row r="44" spans="1:59" x14ac:dyDescent="0.2">
      <c r="A44" s="24">
        <v>44215</v>
      </c>
      <c r="B44" s="54">
        <f ca="1">IF($A44&gt;= $C$5,$C$6, INDEX('Historical Data'!$D$2:$D$745, MATCH(A44, 'Historical Data'!$B$2:$B$745, 0)))</f>
        <v>884</v>
      </c>
      <c r="C44" s="42">
        <f t="shared" ca="1" si="29"/>
        <v>807</v>
      </c>
      <c r="D44" s="42">
        <f t="shared" ca="1" si="40"/>
        <v>716</v>
      </c>
      <c r="E44" s="42">
        <f t="shared" ca="1" si="11"/>
        <v>168</v>
      </c>
      <c r="F44" s="42">
        <f t="shared" ca="1" si="6"/>
        <v>168</v>
      </c>
      <c r="G44" s="42">
        <f t="shared" ca="1" si="22"/>
        <v>15590</v>
      </c>
      <c r="H44" s="43">
        <f ca="1">SUM(F$12:F44)</f>
        <v>13652</v>
      </c>
      <c r="I44" s="44">
        <f ca="1">SUM(D$12:D44)+SUMIF(E$12:E44, "&lt;0")</f>
        <v>1938</v>
      </c>
      <c r="J44" s="43"/>
      <c r="K44" s="9">
        <v>44215</v>
      </c>
      <c r="L44" s="14">
        <f t="shared" ca="1" si="7"/>
        <v>884</v>
      </c>
      <c r="M44" s="14">
        <f t="shared" ca="1" si="30"/>
        <v>807</v>
      </c>
      <c r="N44" s="14">
        <f t="shared" ca="1" si="35"/>
        <v>716</v>
      </c>
      <c r="O44" s="14">
        <f t="shared" ca="1" si="12"/>
        <v>168</v>
      </c>
      <c r="P44" s="14">
        <f t="shared" ca="1" si="13"/>
        <v>168</v>
      </c>
      <c r="Q44" s="14">
        <f t="shared" ca="1" si="23"/>
        <v>15590</v>
      </c>
      <c r="R44" s="15">
        <f ca="1">SUM(P$12:P44)</f>
        <v>13652</v>
      </c>
      <c r="S44" s="16">
        <f ca="1">SUM(N$12:N44)+SUMIF(O$12:O44, "&lt;0")</f>
        <v>1938</v>
      </c>
      <c r="U44" s="9">
        <v>44215</v>
      </c>
      <c r="V44" s="14">
        <f t="shared" ca="1" si="28"/>
        <v>884</v>
      </c>
      <c r="W44" s="14">
        <f t="shared" ca="1" si="31"/>
        <v>807</v>
      </c>
      <c r="X44" s="14">
        <f t="shared" ca="1" si="36"/>
        <v>716</v>
      </c>
      <c r="Y44" s="14">
        <f t="shared" ca="1" si="14"/>
        <v>168</v>
      </c>
      <c r="Z44" s="14">
        <f t="shared" ca="1" si="15"/>
        <v>168</v>
      </c>
      <c r="AA44" s="14">
        <f t="shared" ca="1" si="24"/>
        <v>15590</v>
      </c>
      <c r="AB44" s="15">
        <f ca="1">SUM(Z$12:Z44)</f>
        <v>13652</v>
      </c>
      <c r="AC44" s="16">
        <f ca="1">SUM(X$12:X44)+SUMIF(Y$12:Y44, "&lt;0")</f>
        <v>1938</v>
      </c>
      <c r="AE44" s="9">
        <v>44215</v>
      </c>
      <c r="AF44" s="14">
        <f t="shared" ca="1" si="8"/>
        <v>884</v>
      </c>
      <c r="AG44" s="14">
        <f t="shared" ca="1" si="32"/>
        <v>807</v>
      </c>
      <c r="AH44" s="14">
        <f t="shared" ca="1" si="37"/>
        <v>716</v>
      </c>
      <c r="AI44" s="14">
        <f t="shared" ca="1" si="16"/>
        <v>168</v>
      </c>
      <c r="AJ44" s="14">
        <f t="shared" ca="1" si="17"/>
        <v>168</v>
      </c>
      <c r="AK44" s="14">
        <f t="shared" ca="1" si="25"/>
        <v>15590</v>
      </c>
      <c r="AL44" s="15">
        <f ca="1">SUM(AJ$12:AJ44)</f>
        <v>13652</v>
      </c>
      <c r="AM44" s="16">
        <f ca="1">SUM(AH$12:AH44)+SUMIF(AI$12:AI44, "&lt;0")</f>
        <v>1938</v>
      </c>
      <c r="AO44" s="9">
        <v>44215</v>
      </c>
      <c r="AP44" s="14">
        <f t="shared" ca="1" si="9"/>
        <v>884</v>
      </c>
      <c r="AQ44" s="14">
        <f t="shared" ca="1" si="33"/>
        <v>807</v>
      </c>
      <c r="AR44" s="14">
        <f t="shared" ca="1" si="38"/>
        <v>716</v>
      </c>
      <c r="AS44" s="14">
        <f t="shared" ca="1" si="18"/>
        <v>168</v>
      </c>
      <c r="AT44" s="14">
        <f t="shared" ca="1" si="19"/>
        <v>168</v>
      </c>
      <c r="AU44" s="14">
        <f t="shared" ca="1" si="26"/>
        <v>15590</v>
      </c>
      <c r="AV44" s="15">
        <f ca="1">SUM(AT$12:AT44)</f>
        <v>13652</v>
      </c>
      <c r="AW44" s="16">
        <f ca="1">SUM(AR$12:AR44)+SUMIF(AS$12:AS44, "&lt;0")</f>
        <v>1938</v>
      </c>
      <c r="AY44" s="9">
        <v>44215</v>
      </c>
      <c r="AZ44" s="14">
        <f t="shared" ca="1" si="10"/>
        <v>884</v>
      </c>
      <c r="BA44" s="14">
        <f t="shared" ca="1" si="34"/>
        <v>807</v>
      </c>
      <c r="BB44" s="14">
        <f t="shared" ca="1" si="39"/>
        <v>716</v>
      </c>
      <c r="BC44" s="14">
        <f t="shared" ca="1" si="20"/>
        <v>168</v>
      </c>
      <c r="BD44" s="14">
        <f t="shared" ca="1" si="21"/>
        <v>168</v>
      </c>
      <c r="BE44" s="14">
        <f t="shared" ca="1" si="27"/>
        <v>15590</v>
      </c>
      <c r="BF44" s="15">
        <f ca="1">SUM(BD$12:BD44)</f>
        <v>13652</v>
      </c>
      <c r="BG44" s="16">
        <f ca="1">SUM(BB$12:BB44)+SUMIF(BC$12:BC44, "&lt;0")</f>
        <v>1938</v>
      </c>
    </row>
    <row r="45" spans="1:59" x14ac:dyDescent="0.2">
      <c r="A45" s="24">
        <v>44216</v>
      </c>
      <c r="B45" s="54">
        <f ca="1">IF($A45&gt;= $C$5,$C$6, INDEX('Historical Data'!$D$2:$D$745, MATCH(A45, 'Historical Data'!$B$2:$B$745, 0)))</f>
        <v>1583</v>
      </c>
      <c r="C45" s="42">
        <f t="shared" ca="1" si="29"/>
        <v>912</v>
      </c>
      <c r="D45" s="42">
        <f t="shared" ca="1" si="40"/>
        <v>0</v>
      </c>
      <c r="E45" s="42">
        <f t="shared" ca="1" si="11"/>
        <v>1583</v>
      </c>
      <c r="F45" s="42">
        <f t="shared" ca="1" si="6"/>
        <v>1583</v>
      </c>
      <c r="G45" s="42">
        <f t="shared" ca="1" si="22"/>
        <v>17173</v>
      </c>
      <c r="H45" s="43">
        <f ca="1">SUM(F$12:F45)</f>
        <v>15235</v>
      </c>
      <c r="I45" s="44">
        <f ca="1">SUM(D$12:D45)+SUMIF(E$12:E45, "&lt;0")</f>
        <v>1938</v>
      </c>
      <c r="J45" s="43"/>
      <c r="K45" s="9">
        <v>44216</v>
      </c>
      <c r="L45" s="14">
        <f t="shared" ca="1" si="7"/>
        <v>1583</v>
      </c>
      <c r="M45" s="14">
        <f t="shared" ca="1" si="30"/>
        <v>912</v>
      </c>
      <c r="N45" s="14">
        <f t="shared" ca="1" si="35"/>
        <v>0</v>
      </c>
      <c r="O45" s="14">
        <f t="shared" ca="1" si="12"/>
        <v>1583</v>
      </c>
      <c r="P45" s="14">
        <f t="shared" ca="1" si="13"/>
        <v>1583</v>
      </c>
      <c r="Q45" s="14">
        <f t="shared" ca="1" si="23"/>
        <v>17173</v>
      </c>
      <c r="R45" s="15">
        <f ca="1">SUM(P$12:P45)</f>
        <v>15235</v>
      </c>
      <c r="S45" s="16">
        <f ca="1">SUM(N$12:N45)+SUMIF(O$12:O45, "&lt;0")</f>
        <v>1938</v>
      </c>
      <c r="U45" s="9">
        <v>44216</v>
      </c>
      <c r="V45" s="14">
        <f t="shared" ca="1" si="28"/>
        <v>1583</v>
      </c>
      <c r="W45" s="14">
        <f t="shared" ca="1" si="31"/>
        <v>912</v>
      </c>
      <c r="X45" s="14">
        <f t="shared" ca="1" si="36"/>
        <v>0</v>
      </c>
      <c r="Y45" s="14">
        <f t="shared" ca="1" si="14"/>
        <v>1583</v>
      </c>
      <c r="Z45" s="14">
        <f t="shared" ca="1" si="15"/>
        <v>1583</v>
      </c>
      <c r="AA45" s="14">
        <f t="shared" ca="1" si="24"/>
        <v>17173</v>
      </c>
      <c r="AB45" s="15">
        <f ca="1">SUM(Z$12:Z45)</f>
        <v>15235</v>
      </c>
      <c r="AC45" s="16">
        <f ca="1">SUM(X$12:X45)+SUMIF(Y$12:Y45, "&lt;0")</f>
        <v>1938</v>
      </c>
      <c r="AE45" s="9">
        <v>44216</v>
      </c>
      <c r="AF45" s="14">
        <f t="shared" ca="1" si="8"/>
        <v>1583</v>
      </c>
      <c r="AG45" s="14">
        <f t="shared" ca="1" si="32"/>
        <v>912</v>
      </c>
      <c r="AH45" s="14">
        <f t="shared" ca="1" si="37"/>
        <v>0</v>
      </c>
      <c r="AI45" s="14">
        <f t="shared" ca="1" si="16"/>
        <v>1583</v>
      </c>
      <c r="AJ45" s="14">
        <f t="shared" ca="1" si="17"/>
        <v>1583</v>
      </c>
      <c r="AK45" s="14">
        <f t="shared" ca="1" si="25"/>
        <v>17173</v>
      </c>
      <c r="AL45" s="15">
        <f ca="1">SUM(AJ$12:AJ45)</f>
        <v>15235</v>
      </c>
      <c r="AM45" s="16">
        <f ca="1">SUM(AH$12:AH45)+SUMIF(AI$12:AI45, "&lt;0")</f>
        <v>1938</v>
      </c>
      <c r="AO45" s="9">
        <v>44216</v>
      </c>
      <c r="AP45" s="14">
        <f t="shared" ca="1" si="9"/>
        <v>1583</v>
      </c>
      <c r="AQ45" s="14">
        <f t="shared" ca="1" si="33"/>
        <v>912</v>
      </c>
      <c r="AR45" s="14">
        <f t="shared" ca="1" si="38"/>
        <v>0</v>
      </c>
      <c r="AS45" s="14">
        <f t="shared" ca="1" si="18"/>
        <v>1583</v>
      </c>
      <c r="AT45" s="14">
        <f t="shared" ca="1" si="19"/>
        <v>1583</v>
      </c>
      <c r="AU45" s="14">
        <f t="shared" ca="1" si="26"/>
        <v>17173</v>
      </c>
      <c r="AV45" s="15">
        <f ca="1">SUM(AT$12:AT45)</f>
        <v>15235</v>
      </c>
      <c r="AW45" s="16">
        <f ca="1">SUM(AR$12:AR45)+SUMIF(AS$12:AS45, "&lt;0")</f>
        <v>1938</v>
      </c>
      <c r="AY45" s="9">
        <v>44216</v>
      </c>
      <c r="AZ45" s="14">
        <f t="shared" ca="1" si="10"/>
        <v>1583</v>
      </c>
      <c r="BA45" s="14">
        <f t="shared" ca="1" si="34"/>
        <v>912</v>
      </c>
      <c r="BB45" s="14">
        <f t="shared" ca="1" si="39"/>
        <v>0</v>
      </c>
      <c r="BC45" s="14">
        <f t="shared" ca="1" si="20"/>
        <v>1583</v>
      </c>
      <c r="BD45" s="14">
        <f t="shared" ca="1" si="21"/>
        <v>1583</v>
      </c>
      <c r="BE45" s="14">
        <f t="shared" ca="1" si="27"/>
        <v>17173</v>
      </c>
      <c r="BF45" s="15">
        <f ca="1">SUM(BD$12:BD45)</f>
        <v>15235</v>
      </c>
      <c r="BG45" s="16">
        <f ca="1">SUM(BB$12:BB45)+SUMIF(BC$12:BC45, "&lt;0")</f>
        <v>1938</v>
      </c>
    </row>
    <row r="46" spans="1:59" x14ac:dyDescent="0.2">
      <c r="A46" s="24">
        <v>44217</v>
      </c>
      <c r="B46" s="54">
        <f ca="1">IF($A46&gt;= $C$5,$C$6, INDEX('Historical Data'!$D$2:$D$745, MATCH(A46, 'Historical Data'!$B$2:$B$745, 0)))</f>
        <v>1274</v>
      </c>
      <c r="C46" s="42">
        <f t="shared" ca="1" si="29"/>
        <v>940</v>
      </c>
      <c r="D46" s="42">
        <f t="shared" ca="1" si="40"/>
        <v>183</v>
      </c>
      <c r="E46" s="42">
        <f t="shared" ca="1" si="11"/>
        <v>1091</v>
      </c>
      <c r="F46" s="42">
        <f t="shared" ca="1" si="6"/>
        <v>1091</v>
      </c>
      <c r="G46" s="42">
        <f t="shared" ca="1" si="22"/>
        <v>18447</v>
      </c>
      <c r="H46" s="43">
        <f ca="1">SUM(F$12:F46)</f>
        <v>16326</v>
      </c>
      <c r="I46" s="44">
        <f ca="1">SUM(D$12:D46)+SUMIF(E$12:E46, "&lt;0")</f>
        <v>2121</v>
      </c>
      <c r="J46" s="43"/>
      <c r="K46" s="9">
        <v>44217</v>
      </c>
      <c r="L46" s="14">
        <f t="shared" ca="1" si="7"/>
        <v>1274</v>
      </c>
      <c r="M46" s="14">
        <f t="shared" ca="1" si="30"/>
        <v>940</v>
      </c>
      <c r="N46" s="14">
        <f t="shared" ca="1" si="35"/>
        <v>183</v>
      </c>
      <c r="O46" s="14">
        <f t="shared" ca="1" si="12"/>
        <v>1091</v>
      </c>
      <c r="P46" s="14">
        <f t="shared" ca="1" si="13"/>
        <v>1091</v>
      </c>
      <c r="Q46" s="14">
        <f t="shared" ca="1" si="23"/>
        <v>18447</v>
      </c>
      <c r="R46" s="15">
        <f ca="1">SUM(P$12:P46)</f>
        <v>16326</v>
      </c>
      <c r="S46" s="16">
        <f ca="1">SUM(N$12:N46)+SUMIF(O$12:O46, "&lt;0")</f>
        <v>2121</v>
      </c>
      <c r="U46" s="9">
        <v>44217</v>
      </c>
      <c r="V46" s="14">
        <f t="shared" ca="1" si="28"/>
        <v>1274</v>
      </c>
      <c r="W46" s="14">
        <f t="shared" ca="1" si="31"/>
        <v>940</v>
      </c>
      <c r="X46" s="14">
        <f t="shared" ca="1" si="36"/>
        <v>183</v>
      </c>
      <c r="Y46" s="14">
        <f t="shared" ca="1" si="14"/>
        <v>1091</v>
      </c>
      <c r="Z46" s="14">
        <f t="shared" ca="1" si="15"/>
        <v>1091</v>
      </c>
      <c r="AA46" s="14">
        <f t="shared" ca="1" si="24"/>
        <v>18447</v>
      </c>
      <c r="AB46" s="15">
        <f ca="1">SUM(Z$12:Z46)</f>
        <v>16326</v>
      </c>
      <c r="AC46" s="16">
        <f ca="1">SUM(X$12:X46)+SUMIF(Y$12:Y46, "&lt;0")</f>
        <v>2121</v>
      </c>
      <c r="AE46" s="9">
        <v>44217</v>
      </c>
      <c r="AF46" s="14">
        <f t="shared" ca="1" si="8"/>
        <v>1274</v>
      </c>
      <c r="AG46" s="14">
        <f t="shared" ca="1" si="32"/>
        <v>940</v>
      </c>
      <c r="AH46" s="14">
        <f t="shared" ca="1" si="37"/>
        <v>183</v>
      </c>
      <c r="AI46" s="14">
        <f t="shared" ca="1" si="16"/>
        <v>1091</v>
      </c>
      <c r="AJ46" s="14">
        <f t="shared" ca="1" si="17"/>
        <v>1091</v>
      </c>
      <c r="AK46" s="14">
        <f t="shared" ca="1" si="25"/>
        <v>18447</v>
      </c>
      <c r="AL46" s="15">
        <f ca="1">SUM(AJ$12:AJ46)</f>
        <v>16326</v>
      </c>
      <c r="AM46" s="16">
        <f ca="1">SUM(AH$12:AH46)+SUMIF(AI$12:AI46, "&lt;0")</f>
        <v>2121</v>
      </c>
      <c r="AO46" s="9">
        <v>44217</v>
      </c>
      <c r="AP46" s="14">
        <f t="shared" ca="1" si="9"/>
        <v>1274</v>
      </c>
      <c r="AQ46" s="14">
        <f t="shared" ca="1" si="33"/>
        <v>940</v>
      </c>
      <c r="AR46" s="14">
        <f t="shared" ca="1" si="38"/>
        <v>183</v>
      </c>
      <c r="AS46" s="14">
        <f t="shared" ca="1" si="18"/>
        <v>1091</v>
      </c>
      <c r="AT46" s="14">
        <f t="shared" ca="1" si="19"/>
        <v>1091</v>
      </c>
      <c r="AU46" s="14">
        <f t="shared" ca="1" si="26"/>
        <v>18447</v>
      </c>
      <c r="AV46" s="15">
        <f ca="1">SUM(AT$12:AT46)</f>
        <v>16326</v>
      </c>
      <c r="AW46" s="16">
        <f ca="1">SUM(AR$12:AR46)+SUMIF(AS$12:AS46, "&lt;0")</f>
        <v>2121</v>
      </c>
      <c r="AY46" s="9">
        <v>44217</v>
      </c>
      <c r="AZ46" s="14">
        <f t="shared" ca="1" si="10"/>
        <v>1274</v>
      </c>
      <c r="BA46" s="14">
        <f t="shared" ca="1" si="34"/>
        <v>940</v>
      </c>
      <c r="BB46" s="14">
        <f t="shared" ca="1" si="39"/>
        <v>183</v>
      </c>
      <c r="BC46" s="14">
        <f t="shared" ca="1" si="20"/>
        <v>1091</v>
      </c>
      <c r="BD46" s="14">
        <f t="shared" ca="1" si="21"/>
        <v>1091</v>
      </c>
      <c r="BE46" s="14">
        <f t="shared" ca="1" si="27"/>
        <v>18447</v>
      </c>
      <c r="BF46" s="15">
        <f ca="1">SUM(BD$12:BD46)</f>
        <v>16326</v>
      </c>
      <c r="BG46" s="16">
        <f ca="1">SUM(BB$12:BB46)+SUMIF(BC$12:BC46, "&lt;0")</f>
        <v>2121</v>
      </c>
    </row>
    <row r="47" spans="1:59" x14ac:dyDescent="0.2">
      <c r="A47" s="24">
        <v>44218</v>
      </c>
      <c r="B47" s="54">
        <f ca="1">IF($A47&gt;= $C$5,$C$6, INDEX('Historical Data'!$D$2:$D$745, MATCH(A47, 'Historical Data'!$B$2:$B$745, 0)))</f>
        <v>1394.7210000000014</v>
      </c>
      <c r="C47" s="14">
        <f t="shared" ca="1" si="29"/>
        <v>983</v>
      </c>
      <c r="D47" s="14">
        <f t="shared" ca="1" si="40"/>
        <v>193</v>
      </c>
      <c r="E47" s="14">
        <f t="shared" ca="1" si="11"/>
        <v>1201.7210000000014</v>
      </c>
      <c r="F47" s="14">
        <f t="shared" ca="1" si="6"/>
        <v>1201.7210000000014</v>
      </c>
      <c r="G47" s="14">
        <f ca="1">B47+G46</f>
        <v>19841.721000000001</v>
      </c>
      <c r="H47" s="15">
        <f ca="1">SUM(F$12:F47)</f>
        <v>17527.721000000001</v>
      </c>
      <c r="I47" s="16">
        <f ca="1">SUM(D$12:D47)+SUMIF(E$12:E47, "&lt;0")</f>
        <v>2314</v>
      </c>
      <c r="J47" s="43"/>
      <c r="K47" s="9">
        <v>44218</v>
      </c>
      <c r="L47" s="14">
        <f t="shared" ca="1" si="7"/>
        <v>1394.7210000000014</v>
      </c>
      <c r="M47" s="14">
        <f t="shared" ca="1" si="30"/>
        <v>983</v>
      </c>
      <c r="N47" s="14">
        <f t="shared" ca="1" si="35"/>
        <v>193</v>
      </c>
      <c r="O47" s="14">
        <f t="shared" ca="1" si="12"/>
        <v>1201.7210000000014</v>
      </c>
      <c r="P47" s="14">
        <f t="shared" ca="1" si="13"/>
        <v>1201.7210000000014</v>
      </c>
      <c r="Q47" s="14">
        <f ca="1">L47+Q46</f>
        <v>19841.721000000001</v>
      </c>
      <c r="R47" s="15">
        <f ca="1">SUM(P$12:P47)</f>
        <v>17527.721000000001</v>
      </c>
      <c r="S47" s="16">
        <f ca="1">SUM(N$12:N47)+SUMIF(O$12:O47, "&lt;0")</f>
        <v>2314</v>
      </c>
      <c r="U47" s="9">
        <v>44218</v>
      </c>
      <c r="V47" s="14">
        <f t="shared" ca="1" si="28"/>
        <v>1394.7210000000014</v>
      </c>
      <c r="W47" s="14">
        <f t="shared" ca="1" si="31"/>
        <v>983</v>
      </c>
      <c r="X47" s="14">
        <f t="shared" ca="1" si="36"/>
        <v>193</v>
      </c>
      <c r="Y47" s="14">
        <f t="shared" ca="1" si="14"/>
        <v>1201.7210000000014</v>
      </c>
      <c r="Z47" s="14">
        <f t="shared" ca="1" si="15"/>
        <v>1201.7210000000014</v>
      </c>
      <c r="AA47" s="14">
        <f ca="1">V47+AA46</f>
        <v>19841.721000000001</v>
      </c>
      <c r="AB47" s="15">
        <f ca="1">SUM(Z$12:Z47)</f>
        <v>17527.721000000001</v>
      </c>
      <c r="AC47" s="16">
        <f ca="1">SUM(X$12:X47)+SUMIF(Y$12:Y47, "&lt;0")</f>
        <v>2314</v>
      </c>
      <c r="AE47" s="9">
        <v>44218</v>
      </c>
      <c r="AF47" s="14">
        <f t="shared" ca="1" si="8"/>
        <v>1394.7210000000014</v>
      </c>
      <c r="AG47" s="14">
        <f t="shared" ca="1" si="32"/>
        <v>983</v>
      </c>
      <c r="AH47" s="14">
        <f t="shared" ca="1" si="37"/>
        <v>193</v>
      </c>
      <c r="AI47" s="14">
        <f t="shared" ca="1" si="16"/>
        <v>1201.7210000000014</v>
      </c>
      <c r="AJ47" s="14">
        <f t="shared" ca="1" si="17"/>
        <v>1201.7210000000014</v>
      </c>
      <c r="AK47" s="14">
        <f ca="1">AF47+AK46</f>
        <v>19841.721000000001</v>
      </c>
      <c r="AL47" s="15">
        <f ca="1">SUM(AJ$12:AJ47)</f>
        <v>17527.721000000001</v>
      </c>
      <c r="AM47" s="16">
        <f ca="1">SUM(AH$12:AH47)+SUMIF(AI$12:AI47, "&lt;0")</f>
        <v>2314</v>
      </c>
      <c r="AO47" s="9">
        <v>44218</v>
      </c>
      <c r="AP47" s="14">
        <f t="shared" ca="1" si="9"/>
        <v>1394.7210000000014</v>
      </c>
      <c r="AQ47" s="14">
        <f t="shared" ca="1" si="33"/>
        <v>983</v>
      </c>
      <c r="AR47" s="14">
        <f t="shared" ca="1" si="38"/>
        <v>193</v>
      </c>
      <c r="AS47" s="14">
        <f t="shared" ca="1" si="18"/>
        <v>1201.7210000000014</v>
      </c>
      <c r="AT47" s="14">
        <f t="shared" ca="1" si="19"/>
        <v>1201.7210000000014</v>
      </c>
      <c r="AU47" s="14">
        <f ca="1">AP47+AU46</f>
        <v>19841.721000000001</v>
      </c>
      <c r="AV47" s="15">
        <f ca="1">SUM(AT$12:AT47)</f>
        <v>17527.721000000001</v>
      </c>
      <c r="AW47" s="16">
        <f ca="1">SUM(AR$12:AR47)+SUMIF(AS$12:AS47, "&lt;0")</f>
        <v>2314</v>
      </c>
      <c r="AY47" s="9">
        <v>44218</v>
      </c>
      <c r="AZ47" s="14">
        <f t="shared" ca="1" si="10"/>
        <v>1394.7210000000014</v>
      </c>
      <c r="BA47" s="14">
        <f t="shared" ca="1" si="34"/>
        <v>983</v>
      </c>
      <c r="BB47" s="14">
        <f t="shared" ca="1" si="39"/>
        <v>193</v>
      </c>
      <c r="BC47" s="14">
        <f t="shared" ca="1" si="20"/>
        <v>1201.7210000000014</v>
      </c>
      <c r="BD47" s="14">
        <f t="shared" ca="1" si="21"/>
        <v>1201.7210000000014</v>
      </c>
      <c r="BE47" s="14">
        <f ca="1">AZ47+BE46</f>
        <v>19841.721000000001</v>
      </c>
      <c r="BF47" s="15">
        <f ca="1">SUM(BD$12:BD47)</f>
        <v>17527.721000000001</v>
      </c>
      <c r="BG47" s="16">
        <f ca="1">SUM(BB$12:BB47)+SUMIF(BC$12:BC47, "&lt;0")</f>
        <v>2314</v>
      </c>
    </row>
    <row r="48" spans="1:59" x14ac:dyDescent="0.2">
      <c r="A48" s="24">
        <v>44219</v>
      </c>
      <c r="B48" s="54">
        <f ca="1">IF($A48&gt;= $C$5,$C$6, INDEX('Historical Data'!$D$2:$D$745, MATCH(A48, 'Historical Data'!$B$2:$B$745, 0)))</f>
        <v>1259.5540000000001</v>
      </c>
      <c r="C48" s="14">
        <f t="shared" ca="1" si="29"/>
        <v>1062</v>
      </c>
      <c r="D48" s="14">
        <f t="shared" ca="1" si="40"/>
        <v>753</v>
      </c>
      <c r="E48" s="14">
        <f t="shared" ca="1" si="11"/>
        <v>506.55400000000009</v>
      </c>
      <c r="F48" s="14">
        <f t="shared" ca="1" si="6"/>
        <v>506.55400000000009</v>
      </c>
      <c r="G48" s="14">
        <f t="shared" ca="1" si="22"/>
        <v>21101.275000000001</v>
      </c>
      <c r="H48" s="15">
        <f ca="1">SUM(F$12:F48)</f>
        <v>18034.275000000001</v>
      </c>
      <c r="I48" s="16">
        <f ca="1">SUM(D$12:D48)+SUMIF(E$12:E48, "&lt;0")</f>
        <v>3067</v>
      </c>
      <c r="J48" s="43"/>
      <c r="K48" s="9">
        <v>44219</v>
      </c>
      <c r="L48" s="14">
        <f t="shared" ca="1" si="7"/>
        <v>1259.5540000000001</v>
      </c>
      <c r="M48" s="14">
        <f t="shared" ca="1" si="30"/>
        <v>1062</v>
      </c>
      <c r="N48" s="14">
        <f t="shared" ca="1" si="35"/>
        <v>753</v>
      </c>
      <c r="O48" s="14">
        <f t="shared" ca="1" si="12"/>
        <v>506.55400000000009</v>
      </c>
      <c r="P48" s="14">
        <f t="shared" ca="1" si="13"/>
        <v>506.55400000000009</v>
      </c>
      <c r="Q48" s="14">
        <f t="shared" ca="1" si="23"/>
        <v>21101.275000000001</v>
      </c>
      <c r="R48" s="15">
        <f ca="1">SUM(P$12:P48)</f>
        <v>18034.275000000001</v>
      </c>
      <c r="S48" s="16">
        <f ca="1">SUM(N$12:N48)+SUMIF(O$12:O48, "&lt;0")</f>
        <v>3067</v>
      </c>
      <c r="U48" s="9">
        <v>44219</v>
      </c>
      <c r="V48" s="14">
        <f t="shared" ca="1" si="28"/>
        <v>1259.5540000000001</v>
      </c>
      <c r="W48" s="14">
        <f t="shared" ca="1" si="31"/>
        <v>1062</v>
      </c>
      <c r="X48" s="14">
        <f t="shared" ca="1" si="36"/>
        <v>753</v>
      </c>
      <c r="Y48" s="14">
        <f t="shared" ca="1" si="14"/>
        <v>506.55400000000009</v>
      </c>
      <c r="Z48" s="14">
        <f t="shared" ca="1" si="15"/>
        <v>506.55400000000009</v>
      </c>
      <c r="AA48" s="14">
        <f t="shared" ca="1" si="24"/>
        <v>21101.275000000001</v>
      </c>
      <c r="AB48" s="15">
        <f ca="1">SUM(Z$12:Z48)</f>
        <v>18034.275000000001</v>
      </c>
      <c r="AC48" s="16">
        <f ca="1">SUM(X$12:X48)+SUMIF(Y$12:Y48, "&lt;0")</f>
        <v>3067</v>
      </c>
      <c r="AE48" s="9">
        <v>44219</v>
      </c>
      <c r="AF48" s="14">
        <f t="shared" ca="1" si="8"/>
        <v>1259.5540000000001</v>
      </c>
      <c r="AG48" s="14">
        <f t="shared" ca="1" si="32"/>
        <v>1062</v>
      </c>
      <c r="AH48" s="14">
        <f t="shared" ca="1" si="37"/>
        <v>753</v>
      </c>
      <c r="AI48" s="14">
        <f t="shared" ca="1" si="16"/>
        <v>506.55400000000009</v>
      </c>
      <c r="AJ48" s="14">
        <f t="shared" ca="1" si="17"/>
        <v>506.55400000000009</v>
      </c>
      <c r="AK48" s="14">
        <f t="shared" ca="1" si="25"/>
        <v>21101.275000000001</v>
      </c>
      <c r="AL48" s="15">
        <f ca="1">SUM(AJ$12:AJ48)</f>
        <v>18034.275000000001</v>
      </c>
      <c r="AM48" s="16">
        <f ca="1">SUM(AH$12:AH48)+SUMIF(AI$12:AI48, "&lt;0")</f>
        <v>3067</v>
      </c>
      <c r="AO48" s="9">
        <v>44219</v>
      </c>
      <c r="AP48" s="14">
        <f t="shared" ca="1" si="9"/>
        <v>1259.5540000000001</v>
      </c>
      <c r="AQ48" s="14">
        <f t="shared" ca="1" si="33"/>
        <v>1062</v>
      </c>
      <c r="AR48" s="14">
        <f t="shared" ca="1" si="38"/>
        <v>753</v>
      </c>
      <c r="AS48" s="14">
        <f t="shared" ca="1" si="18"/>
        <v>506.55400000000009</v>
      </c>
      <c r="AT48" s="14">
        <f t="shared" ca="1" si="19"/>
        <v>506.55400000000009</v>
      </c>
      <c r="AU48" s="14">
        <f t="shared" ca="1" si="26"/>
        <v>21101.275000000001</v>
      </c>
      <c r="AV48" s="15">
        <f ca="1">SUM(AT$12:AT48)</f>
        <v>18034.275000000001</v>
      </c>
      <c r="AW48" s="16">
        <f ca="1">SUM(AR$12:AR48)+SUMIF(AS$12:AS48, "&lt;0")</f>
        <v>3067</v>
      </c>
      <c r="AY48" s="9">
        <v>44219</v>
      </c>
      <c r="AZ48" s="14">
        <f t="shared" ca="1" si="10"/>
        <v>1259.5540000000001</v>
      </c>
      <c r="BA48" s="14">
        <f t="shared" ca="1" si="34"/>
        <v>1062</v>
      </c>
      <c r="BB48" s="14">
        <f t="shared" ca="1" si="39"/>
        <v>753</v>
      </c>
      <c r="BC48" s="14">
        <f t="shared" ca="1" si="20"/>
        <v>506.55400000000009</v>
      </c>
      <c r="BD48" s="14">
        <f t="shared" ca="1" si="21"/>
        <v>506.55400000000009</v>
      </c>
      <c r="BE48" s="14">
        <f t="shared" ref="BE48:BE111" ca="1" si="41">AZ48+BE47</f>
        <v>21101.275000000001</v>
      </c>
      <c r="BF48" s="15">
        <f ca="1">SUM(BD$12:BD48)</f>
        <v>18034.275000000001</v>
      </c>
      <c r="BG48" s="16">
        <f ca="1">SUM(BB$12:BB48)+SUMIF(BC$12:BC48, "&lt;0")</f>
        <v>3067</v>
      </c>
    </row>
    <row r="49" spans="1:59" x14ac:dyDescent="0.2">
      <c r="A49" s="24">
        <v>44220</v>
      </c>
      <c r="B49" s="54">
        <f ca="1">IF($A49&gt;= $C$5,$C$6, INDEX('Historical Data'!$D$2:$D$745, MATCH(A49, 'Historical Data'!$B$2:$B$745, 0)))</f>
        <v>1295.3979999999974</v>
      </c>
      <c r="C49" s="14">
        <f t="shared" ca="1" si="29"/>
        <v>1156</v>
      </c>
      <c r="D49" s="14">
        <f t="shared" ca="1" si="40"/>
        <v>96</v>
      </c>
      <c r="E49" s="14">
        <f t="shared" ca="1" si="11"/>
        <v>1199.3979999999974</v>
      </c>
      <c r="F49" s="14">
        <f t="shared" ca="1" si="6"/>
        <v>1199.3979999999974</v>
      </c>
      <c r="G49" s="14">
        <f t="shared" ca="1" si="22"/>
        <v>22396.672999999999</v>
      </c>
      <c r="H49" s="15">
        <f ca="1">SUM(F$12:F49)</f>
        <v>19233.672999999999</v>
      </c>
      <c r="I49" s="16">
        <f ca="1">SUM(D$12:D49)+SUMIF(E$12:E49, "&lt;0")</f>
        <v>3163</v>
      </c>
      <c r="J49" s="43"/>
      <c r="K49" s="9">
        <v>44220</v>
      </c>
      <c r="L49" s="14">
        <f t="shared" ca="1" si="7"/>
        <v>1295.3979999999974</v>
      </c>
      <c r="M49" s="14">
        <f t="shared" ca="1" si="30"/>
        <v>1156</v>
      </c>
      <c r="N49" s="14">
        <f t="shared" ca="1" si="35"/>
        <v>96</v>
      </c>
      <c r="O49" s="14">
        <f t="shared" ca="1" si="12"/>
        <v>1199.3979999999974</v>
      </c>
      <c r="P49" s="14">
        <f t="shared" ca="1" si="13"/>
        <v>1199.3979999999974</v>
      </c>
      <c r="Q49" s="14">
        <f t="shared" ca="1" si="23"/>
        <v>22396.672999999999</v>
      </c>
      <c r="R49" s="15">
        <f ca="1">SUM(P$12:P49)</f>
        <v>19233.672999999999</v>
      </c>
      <c r="S49" s="16">
        <f ca="1">SUM(N$12:N49)+SUMIF(O$12:O49, "&lt;0")</f>
        <v>3163</v>
      </c>
      <c r="U49" s="9">
        <v>44220</v>
      </c>
      <c r="V49" s="14">
        <f t="shared" ca="1" si="28"/>
        <v>1295.3979999999974</v>
      </c>
      <c r="W49" s="14">
        <f t="shared" ca="1" si="31"/>
        <v>1156</v>
      </c>
      <c r="X49" s="14">
        <f t="shared" ca="1" si="36"/>
        <v>96</v>
      </c>
      <c r="Y49" s="14">
        <f t="shared" ca="1" si="14"/>
        <v>1199.3979999999974</v>
      </c>
      <c r="Z49" s="14">
        <f t="shared" ca="1" si="15"/>
        <v>1199.3979999999974</v>
      </c>
      <c r="AA49" s="14">
        <f t="shared" ca="1" si="24"/>
        <v>22396.672999999999</v>
      </c>
      <c r="AB49" s="15">
        <f ca="1">SUM(Z$12:Z49)</f>
        <v>19233.672999999999</v>
      </c>
      <c r="AC49" s="16">
        <f ca="1">SUM(X$12:X49)+SUMIF(Y$12:Y49, "&lt;0")</f>
        <v>3163</v>
      </c>
      <c r="AE49" s="9">
        <v>44220</v>
      </c>
      <c r="AF49" s="14">
        <f t="shared" ca="1" si="8"/>
        <v>1295.3979999999974</v>
      </c>
      <c r="AG49" s="14">
        <f t="shared" ca="1" si="32"/>
        <v>1156</v>
      </c>
      <c r="AH49" s="14">
        <f t="shared" ca="1" si="37"/>
        <v>96</v>
      </c>
      <c r="AI49" s="14">
        <f t="shared" ca="1" si="16"/>
        <v>1199.3979999999974</v>
      </c>
      <c r="AJ49" s="14">
        <f t="shared" ca="1" si="17"/>
        <v>1199.3979999999974</v>
      </c>
      <c r="AK49" s="14">
        <f t="shared" ca="1" si="25"/>
        <v>22396.672999999999</v>
      </c>
      <c r="AL49" s="15">
        <f ca="1">SUM(AJ$12:AJ49)</f>
        <v>19233.672999999999</v>
      </c>
      <c r="AM49" s="16">
        <f ca="1">SUM(AH$12:AH49)+SUMIF(AI$12:AI49, "&lt;0")</f>
        <v>3163</v>
      </c>
      <c r="AO49" s="9">
        <v>44220</v>
      </c>
      <c r="AP49" s="14">
        <f t="shared" ca="1" si="9"/>
        <v>1295.3979999999974</v>
      </c>
      <c r="AQ49" s="14">
        <f t="shared" ca="1" si="33"/>
        <v>1156</v>
      </c>
      <c r="AR49" s="14">
        <f t="shared" ca="1" si="38"/>
        <v>96</v>
      </c>
      <c r="AS49" s="14">
        <f t="shared" ca="1" si="18"/>
        <v>1199.3979999999974</v>
      </c>
      <c r="AT49" s="14">
        <f t="shared" ca="1" si="19"/>
        <v>1199.3979999999974</v>
      </c>
      <c r="AU49" s="14">
        <f t="shared" ca="1" si="26"/>
        <v>22396.672999999999</v>
      </c>
      <c r="AV49" s="15">
        <f ca="1">SUM(AT$12:AT49)</f>
        <v>19233.672999999999</v>
      </c>
      <c r="AW49" s="16">
        <f ca="1">SUM(AR$12:AR49)+SUMIF(AS$12:AS49, "&lt;0")</f>
        <v>3163</v>
      </c>
      <c r="AY49" s="9">
        <v>44220</v>
      </c>
      <c r="AZ49" s="14">
        <f t="shared" ca="1" si="10"/>
        <v>1295.3979999999974</v>
      </c>
      <c r="BA49" s="14">
        <f t="shared" ca="1" si="34"/>
        <v>1156</v>
      </c>
      <c r="BB49" s="14">
        <f t="shared" ca="1" si="39"/>
        <v>96</v>
      </c>
      <c r="BC49" s="14">
        <f t="shared" ca="1" si="20"/>
        <v>1199.3979999999974</v>
      </c>
      <c r="BD49" s="14">
        <f t="shared" ca="1" si="21"/>
        <v>1199.3979999999974</v>
      </c>
      <c r="BE49" s="14">
        <f t="shared" ca="1" si="41"/>
        <v>22396.672999999999</v>
      </c>
      <c r="BF49" s="15">
        <f ca="1">SUM(BD$12:BD49)</f>
        <v>19233.672999999999</v>
      </c>
      <c r="BG49" s="16">
        <f ca="1">SUM(BB$12:BB49)+SUMIF(BC$12:BC49, "&lt;0")</f>
        <v>3163</v>
      </c>
    </row>
    <row r="50" spans="1:59" x14ac:dyDescent="0.2">
      <c r="A50" s="24">
        <v>44221</v>
      </c>
      <c r="B50" s="54">
        <f ca="1">IF($A50&gt;= $C$5,$C$6, INDEX('Historical Data'!$D$2:$D$745, MATCH(A50, 'Historical Data'!$B$2:$B$745, 0)))</f>
        <v>1064.8209999999999</v>
      </c>
      <c r="C50" s="14">
        <f t="shared" ca="1" si="29"/>
        <v>1251</v>
      </c>
      <c r="D50" s="14">
        <f t="shared" ca="1" si="40"/>
        <v>319</v>
      </c>
      <c r="E50" s="14">
        <f t="shared" ca="1" si="11"/>
        <v>745.82099999999991</v>
      </c>
      <c r="F50" s="14">
        <f t="shared" ca="1" si="6"/>
        <v>745.82099999999991</v>
      </c>
      <c r="G50" s="14">
        <f t="shared" ca="1" si="22"/>
        <v>23461.493999999999</v>
      </c>
      <c r="H50" s="15">
        <f ca="1">SUM(F$12:F50)</f>
        <v>19979.493999999999</v>
      </c>
      <c r="I50" s="16">
        <f ca="1">SUM(D$12:D50)+SUMIF(E$12:E50, "&lt;0")</f>
        <v>3482</v>
      </c>
      <c r="J50" s="43"/>
      <c r="K50" s="9">
        <v>44221</v>
      </c>
      <c r="L50" s="14">
        <f t="shared" ca="1" si="7"/>
        <v>1064.8209999999999</v>
      </c>
      <c r="M50" s="14">
        <f t="shared" ca="1" si="30"/>
        <v>1251</v>
      </c>
      <c r="N50" s="14">
        <f t="shared" ca="1" si="35"/>
        <v>319</v>
      </c>
      <c r="O50" s="14">
        <f t="shared" ca="1" si="12"/>
        <v>745.82099999999991</v>
      </c>
      <c r="P50" s="14">
        <f t="shared" ca="1" si="13"/>
        <v>745.82099999999991</v>
      </c>
      <c r="Q50" s="14">
        <f t="shared" ca="1" si="23"/>
        <v>23461.493999999999</v>
      </c>
      <c r="R50" s="15">
        <f ca="1">SUM(P$12:P50)</f>
        <v>19979.493999999999</v>
      </c>
      <c r="S50" s="16">
        <f ca="1">SUM(N$12:N50)+SUMIF(O$12:O50, "&lt;0")</f>
        <v>3482</v>
      </c>
      <c r="U50" s="9">
        <v>44221</v>
      </c>
      <c r="V50" s="14">
        <f t="shared" ca="1" si="28"/>
        <v>1064.8209999999999</v>
      </c>
      <c r="W50" s="14">
        <f t="shared" ca="1" si="31"/>
        <v>1251</v>
      </c>
      <c r="X50" s="14">
        <f t="shared" ca="1" si="36"/>
        <v>319</v>
      </c>
      <c r="Y50" s="14">
        <f t="shared" ca="1" si="14"/>
        <v>745.82099999999991</v>
      </c>
      <c r="Z50" s="14">
        <f t="shared" ca="1" si="15"/>
        <v>745.82099999999991</v>
      </c>
      <c r="AA50" s="14">
        <f t="shared" ca="1" si="24"/>
        <v>23461.493999999999</v>
      </c>
      <c r="AB50" s="15">
        <f ca="1">SUM(Z$12:Z50)</f>
        <v>19979.493999999999</v>
      </c>
      <c r="AC50" s="16">
        <f ca="1">SUM(X$12:X50)+SUMIF(Y$12:Y50, "&lt;0")</f>
        <v>3482</v>
      </c>
      <c r="AE50" s="9">
        <v>44221</v>
      </c>
      <c r="AF50" s="14">
        <f t="shared" ca="1" si="8"/>
        <v>1064.8209999999999</v>
      </c>
      <c r="AG50" s="14">
        <f t="shared" ca="1" si="32"/>
        <v>1251</v>
      </c>
      <c r="AH50" s="14">
        <f t="shared" ca="1" si="37"/>
        <v>319</v>
      </c>
      <c r="AI50" s="14">
        <f t="shared" ca="1" si="16"/>
        <v>745.82099999999991</v>
      </c>
      <c r="AJ50" s="14">
        <f t="shared" ca="1" si="17"/>
        <v>745.82099999999991</v>
      </c>
      <c r="AK50" s="14">
        <f t="shared" ca="1" si="25"/>
        <v>23461.493999999999</v>
      </c>
      <c r="AL50" s="15">
        <f ca="1">SUM(AJ$12:AJ50)</f>
        <v>19979.493999999999</v>
      </c>
      <c r="AM50" s="16">
        <f ca="1">SUM(AH$12:AH50)+SUMIF(AI$12:AI50, "&lt;0")</f>
        <v>3482</v>
      </c>
      <c r="AO50" s="9">
        <v>44221</v>
      </c>
      <c r="AP50" s="14">
        <f t="shared" ca="1" si="9"/>
        <v>1064.8209999999999</v>
      </c>
      <c r="AQ50" s="14">
        <f t="shared" ca="1" si="33"/>
        <v>1251</v>
      </c>
      <c r="AR50" s="14">
        <f t="shared" ca="1" si="38"/>
        <v>319</v>
      </c>
      <c r="AS50" s="14">
        <f t="shared" ca="1" si="18"/>
        <v>745.82099999999991</v>
      </c>
      <c r="AT50" s="14">
        <f t="shared" ca="1" si="19"/>
        <v>745.82099999999991</v>
      </c>
      <c r="AU50" s="14">
        <f t="shared" ca="1" si="26"/>
        <v>23461.493999999999</v>
      </c>
      <c r="AV50" s="15">
        <f ca="1">SUM(AT$12:AT50)</f>
        <v>19979.493999999999</v>
      </c>
      <c r="AW50" s="16">
        <f ca="1">SUM(AR$12:AR50)+SUMIF(AS$12:AS50, "&lt;0")</f>
        <v>3482</v>
      </c>
      <c r="AY50" s="9">
        <v>44221</v>
      </c>
      <c r="AZ50" s="14">
        <f t="shared" ca="1" si="10"/>
        <v>1064.8209999999999</v>
      </c>
      <c r="BA50" s="14">
        <f t="shared" ca="1" si="34"/>
        <v>1251</v>
      </c>
      <c r="BB50" s="14">
        <f t="shared" ca="1" si="39"/>
        <v>319</v>
      </c>
      <c r="BC50" s="14">
        <f t="shared" ca="1" si="20"/>
        <v>745.82099999999991</v>
      </c>
      <c r="BD50" s="14">
        <f t="shared" ca="1" si="21"/>
        <v>745.82099999999991</v>
      </c>
      <c r="BE50" s="14">
        <f t="shared" ca="1" si="41"/>
        <v>23461.493999999999</v>
      </c>
      <c r="BF50" s="15">
        <f ca="1">SUM(BD$12:BD50)</f>
        <v>19979.493999999999</v>
      </c>
      <c r="BG50" s="16">
        <f ca="1">SUM(BB$12:BB50)+SUMIF(BC$12:BC50, "&lt;0")</f>
        <v>3482</v>
      </c>
    </row>
    <row r="51" spans="1:59" x14ac:dyDescent="0.2">
      <c r="A51" s="24">
        <v>44222</v>
      </c>
      <c r="B51" s="54">
        <f ca="1">IF($A51&gt;= $C$5,$C$6, INDEX('Historical Data'!$D$2:$D$745, MATCH(A51, 'Historical Data'!$B$2:$B$745, 0)))</f>
        <v>1022.3250000000007</v>
      </c>
      <c r="C51" s="14">
        <f t="shared" ca="1" si="29"/>
        <v>1271</v>
      </c>
      <c r="D51" s="14">
        <f t="shared" ca="1" si="40"/>
        <v>334</v>
      </c>
      <c r="E51" s="14">
        <f t="shared" ca="1" si="11"/>
        <v>688.32500000000073</v>
      </c>
      <c r="F51" s="14">
        <f t="shared" ca="1" si="6"/>
        <v>688.32500000000073</v>
      </c>
      <c r="G51" s="14">
        <f t="shared" ca="1" si="22"/>
        <v>24483.819</v>
      </c>
      <c r="H51" s="15">
        <f ca="1">SUM(F$12:F51)</f>
        <v>20667.819</v>
      </c>
      <c r="I51" s="16">
        <f ca="1">SUM(D$12:D51)+SUMIF(E$12:E51, "&lt;0")</f>
        <v>3816</v>
      </c>
      <c r="J51" s="43"/>
      <c r="K51" s="9">
        <v>44222</v>
      </c>
      <c r="L51" s="14">
        <f t="shared" ca="1" si="7"/>
        <v>1022.3250000000007</v>
      </c>
      <c r="M51" s="14">
        <f t="shared" ca="1" si="30"/>
        <v>1271</v>
      </c>
      <c r="N51" s="14">
        <f t="shared" ca="1" si="35"/>
        <v>334</v>
      </c>
      <c r="O51" s="14">
        <f t="shared" ca="1" si="12"/>
        <v>688.32500000000073</v>
      </c>
      <c r="P51" s="14">
        <f t="shared" ca="1" si="13"/>
        <v>688.32500000000073</v>
      </c>
      <c r="Q51" s="14">
        <f t="shared" ca="1" si="23"/>
        <v>24483.819</v>
      </c>
      <c r="R51" s="15">
        <f ca="1">SUM(P$12:P51)</f>
        <v>20667.819</v>
      </c>
      <c r="S51" s="16">
        <f ca="1">SUM(N$12:N51)+SUMIF(O$12:O51, "&lt;0")</f>
        <v>3816</v>
      </c>
      <c r="U51" s="9">
        <v>44222</v>
      </c>
      <c r="V51" s="14">
        <f t="shared" ca="1" si="28"/>
        <v>1022.3250000000007</v>
      </c>
      <c r="W51" s="14">
        <f t="shared" ca="1" si="31"/>
        <v>1271</v>
      </c>
      <c r="X51" s="14">
        <f t="shared" ca="1" si="36"/>
        <v>334</v>
      </c>
      <c r="Y51" s="14">
        <f t="shared" ca="1" si="14"/>
        <v>688.32500000000073</v>
      </c>
      <c r="Z51" s="14">
        <f t="shared" ca="1" si="15"/>
        <v>688.32500000000073</v>
      </c>
      <c r="AA51" s="14">
        <f t="shared" ca="1" si="24"/>
        <v>24483.819</v>
      </c>
      <c r="AB51" s="15">
        <f ca="1">SUM(Z$12:Z51)</f>
        <v>20667.819</v>
      </c>
      <c r="AC51" s="16">
        <f ca="1">SUM(X$12:X51)+SUMIF(Y$12:Y51, "&lt;0")</f>
        <v>3816</v>
      </c>
      <c r="AE51" s="9">
        <v>44222</v>
      </c>
      <c r="AF51" s="14">
        <f t="shared" ca="1" si="8"/>
        <v>1022.3250000000007</v>
      </c>
      <c r="AG51" s="14">
        <f t="shared" ca="1" si="32"/>
        <v>1271</v>
      </c>
      <c r="AH51" s="14">
        <f t="shared" ca="1" si="37"/>
        <v>334</v>
      </c>
      <c r="AI51" s="14">
        <f t="shared" ca="1" si="16"/>
        <v>688.32500000000073</v>
      </c>
      <c r="AJ51" s="14">
        <f t="shared" ca="1" si="17"/>
        <v>688.32500000000073</v>
      </c>
      <c r="AK51" s="14">
        <f t="shared" ca="1" si="25"/>
        <v>24483.819</v>
      </c>
      <c r="AL51" s="15">
        <f ca="1">SUM(AJ$12:AJ51)</f>
        <v>20667.819</v>
      </c>
      <c r="AM51" s="16">
        <f ca="1">SUM(AH$12:AH51)+SUMIF(AI$12:AI51, "&lt;0")</f>
        <v>3816</v>
      </c>
      <c r="AO51" s="9">
        <v>44222</v>
      </c>
      <c r="AP51" s="14">
        <f t="shared" ca="1" si="9"/>
        <v>1022.3250000000007</v>
      </c>
      <c r="AQ51" s="14">
        <f t="shared" ca="1" si="33"/>
        <v>1271</v>
      </c>
      <c r="AR51" s="14">
        <f t="shared" ca="1" si="38"/>
        <v>334</v>
      </c>
      <c r="AS51" s="14">
        <f t="shared" ca="1" si="18"/>
        <v>688.32500000000073</v>
      </c>
      <c r="AT51" s="14">
        <f t="shared" ca="1" si="19"/>
        <v>688.32500000000073</v>
      </c>
      <c r="AU51" s="14">
        <f t="shared" ca="1" si="26"/>
        <v>24483.819</v>
      </c>
      <c r="AV51" s="15">
        <f ca="1">SUM(AT$12:AT51)</f>
        <v>20667.819</v>
      </c>
      <c r="AW51" s="16">
        <f ca="1">SUM(AR$12:AR51)+SUMIF(AS$12:AS51, "&lt;0")</f>
        <v>3816</v>
      </c>
      <c r="AY51" s="9">
        <v>44222</v>
      </c>
      <c r="AZ51" s="14">
        <f t="shared" ca="1" si="10"/>
        <v>1022.3250000000007</v>
      </c>
      <c r="BA51" s="14">
        <f t="shared" ca="1" si="34"/>
        <v>1271</v>
      </c>
      <c r="BB51" s="14">
        <f t="shared" ca="1" si="39"/>
        <v>334</v>
      </c>
      <c r="BC51" s="14">
        <f t="shared" ca="1" si="20"/>
        <v>688.32500000000073</v>
      </c>
      <c r="BD51" s="14">
        <f t="shared" ca="1" si="21"/>
        <v>688.32500000000073</v>
      </c>
      <c r="BE51" s="14">
        <f t="shared" ca="1" si="41"/>
        <v>24483.819</v>
      </c>
      <c r="BF51" s="15">
        <f ca="1">SUM(BD$12:BD51)</f>
        <v>20667.819</v>
      </c>
      <c r="BG51" s="16">
        <f ca="1">SUM(BB$12:BB51)+SUMIF(BC$12:BC51, "&lt;0")</f>
        <v>3816</v>
      </c>
    </row>
    <row r="52" spans="1:59" x14ac:dyDescent="0.2">
      <c r="A52" s="24">
        <v>44223</v>
      </c>
      <c r="B52" s="54">
        <f ca="1">IF($A52&gt;= $C$5,$C$6, INDEX('Historical Data'!$D$2:$D$745, MATCH(A52, 'Historical Data'!$B$2:$B$745, 0)))</f>
        <v>1162.2129999999997</v>
      </c>
      <c r="C52" s="14">
        <f t="shared" ca="1" si="29"/>
        <v>1210</v>
      </c>
      <c r="D52" s="14">
        <f t="shared" ca="1" si="40"/>
        <v>44</v>
      </c>
      <c r="E52" s="14">
        <f t="shared" ca="1" si="11"/>
        <v>1118.2129999999997</v>
      </c>
      <c r="F52" s="14">
        <f t="shared" ca="1" si="6"/>
        <v>1118.2129999999997</v>
      </c>
      <c r="G52" s="14">
        <f t="shared" ca="1" si="22"/>
        <v>25646.031999999999</v>
      </c>
      <c r="H52" s="15">
        <f ca="1">SUM(F$12:F52)</f>
        <v>21786.031999999999</v>
      </c>
      <c r="I52" s="16">
        <f ca="1">SUM(D$12:D52)+SUMIF(E$12:E52, "&lt;0")</f>
        <v>3860</v>
      </c>
      <c r="J52" s="43"/>
      <c r="K52" s="9">
        <v>44223</v>
      </c>
      <c r="L52" s="14">
        <f t="shared" ca="1" si="7"/>
        <v>1162.2129999999997</v>
      </c>
      <c r="M52" s="14">
        <f t="shared" ca="1" si="30"/>
        <v>1210</v>
      </c>
      <c r="N52" s="14">
        <f t="shared" ca="1" si="35"/>
        <v>44</v>
      </c>
      <c r="O52" s="14">
        <f t="shared" ca="1" si="12"/>
        <v>1118.2129999999997</v>
      </c>
      <c r="P52" s="14">
        <f t="shared" ca="1" si="13"/>
        <v>1118.2129999999997</v>
      </c>
      <c r="Q52" s="14">
        <f t="shared" ca="1" si="23"/>
        <v>25646.031999999999</v>
      </c>
      <c r="R52" s="15">
        <f ca="1">SUM(P$12:P52)</f>
        <v>21786.031999999999</v>
      </c>
      <c r="S52" s="16">
        <f ca="1">SUM(N$12:N52)+SUMIF(O$12:O52, "&lt;0")</f>
        <v>3860</v>
      </c>
      <c r="U52" s="9">
        <v>44223</v>
      </c>
      <c r="V52" s="14">
        <f t="shared" ca="1" si="28"/>
        <v>1162.2129999999997</v>
      </c>
      <c r="W52" s="14">
        <f t="shared" ca="1" si="31"/>
        <v>1210</v>
      </c>
      <c r="X52" s="14">
        <f t="shared" ca="1" si="36"/>
        <v>44</v>
      </c>
      <c r="Y52" s="14">
        <f t="shared" ca="1" si="14"/>
        <v>1118.2129999999997</v>
      </c>
      <c r="Z52" s="14">
        <f t="shared" ca="1" si="15"/>
        <v>1118.2129999999997</v>
      </c>
      <c r="AA52" s="14">
        <f t="shared" ca="1" si="24"/>
        <v>25646.031999999999</v>
      </c>
      <c r="AB52" s="15">
        <f ca="1">SUM(Z$12:Z52)</f>
        <v>21786.031999999999</v>
      </c>
      <c r="AC52" s="16">
        <f ca="1">SUM(X$12:X52)+SUMIF(Y$12:Y52, "&lt;0")</f>
        <v>3860</v>
      </c>
      <c r="AE52" s="9">
        <v>44223</v>
      </c>
      <c r="AF52" s="14">
        <f t="shared" ca="1" si="8"/>
        <v>1162.2129999999997</v>
      </c>
      <c r="AG52" s="14">
        <f t="shared" ca="1" si="32"/>
        <v>1210</v>
      </c>
      <c r="AH52" s="14">
        <f t="shared" ca="1" si="37"/>
        <v>44</v>
      </c>
      <c r="AI52" s="14">
        <f t="shared" ca="1" si="16"/>
        <v>1118.2129999999997</v>
      </c>
      <c r="AJ52" s="14">
        <f t="shared" ca="1" si="17"/>
        <v>1118.2129999999997</v>
      </c>
      <c r="AK52" s="14">
        <f t="shared" ca="1" si="25"/>
        <v>25646.031999999999</v>
      </c>
      <c r="AL52" s="15">
        <f ca="1">SUM(AJ$12:AJ52)</f>
        <v>21786.031999999999</v>
      </c>
      <c r="AM52" s="16">
        <f ca="1">SUM(AH$12:AH52)+SUMIF(AI$12:AI52, "&lt;0")</f>
        <v>3860</v>
      </c>
      <c r="AO52" s="9">
        <v>44223</v>
      </c>
      <c r="AP52" s="14">
        <f t="shared" ca="1" si="9"/>
        <v>1162.2129999999997</v>
      </c>
      <c r="AQ52" s="14">
        <f t="shared" ca="1" si="33"/>
        <v>1210</v>
      </c>
      <c r="AR52" s="14">
        <f t="shared" ca="1" si="38"/>
        <v>44</v>
      </c>
      <c r="AS52" s="14">
        <f t="shared" ca="1" si="18"/>
        <v>1118.2129999999997</v>
      </c>
      <c r="AT52" s="14">
        <f t="shared" ca="1" si="19"/>
        <v>1118.2129999999997</v>
      </c>
      <c r="AU52" s="14">
        <f t="shared" ca="1" si="26"/>
        <v>25646.031999999999</v>
      </c>
      <c r="AV52" s="15">
        <f ca="1">SUM(AT$12:AT52)</f>
        <v>21786.031999999999</v>
      </c>
      <c r="AW52" s="16">
        <f ca="1">SUM(AR$12:AR52)+SUMIF(AS$12:AS52, "&lt;0")</f>
        <v>3860</v>
      </c>
      <c r="AY52" s="9">
        <v>44223</v>
      </c>
      <c r="AZ52" s="14">
        <f t="shared" ca="1" si="10"/>
        <v>1162.2129999999997</v>
      </c>
      <c r="BA52" s="14">
        <f t="shared" ca="1" si="34"/>
        <v>1210</v>
      </c>
      <c r="BB52" s="14">
        <f t="shared" ca="1" si="39"/>
        <v>44</v>
      </c>
      <c r="BC52" s="14">
        <f t="shared" ca="1" si="20"/>
        <v>1118.2129999999997</v>
      </c>
      <c r="BD52" s="14">
        <f t="shared" ca="1" si="21"/>
        <v>1118.2129999999997</v>
      </c>
      <c r="BE52" s="14">
        <f t="shared" ca="1" si="41"/>
        <v>25646.031999999999</v>
      </c>
      <c r="BF52" s="15">
        <f ca="1">SUM(BD$12:BD52)</f>
        <v>21786.031999999999</v>
      </c>
      <c r="BG52" s="16">
        <f ca="1">SUM(BB$12:BB52)+SUMIF(BC$12:BC52, "&lt;0")</f>
        <v>3860</v>
      </c>
    </row>
    <row r="53" spans="1:59" x14ac:dyDescent="0.2">
      <c r="A53" s="24">
        <v>44224</v>
      </c>
      <c r="B53" s="54">
        <f ca="1">IF($A53&gt;= $C$5,$C$6, INDEX('Historical Data'!$D$2:$D$745, MATCH(A53, 'Historical Data'!$B$2:$B$745, 0)))</f>
        <v>1654.7819999999992</v>
      </c>
      <c r="C53" s="14">
        <f t="shared" ca="1" si="29"/>
        <v>1265</v>
      </c>
      <c r="D53" s="14">
        <f t="shared" ca="1" si="40"/>
        <v>333</v>
      </c>
      <c r="E53" s="14">
        <f t="shared" ca="1" si="11"/>
        <v>1321.7819999999992</v>
      </c>
      <c r="F53" s="14">
        <f t="shared" ca="1" si="6"/>
        <v>1321.7819999999992</v>
      </c>
      <c r="G53" s="14">
        <f t="shared" ca="1" si="22"/>
        <v>27300.813999999998</v>
      </c>
      <c r="H53" s="15">
        <f ca="1">SUM(F$12:F53)</f>
        <v>23107.813999999998</v>
      </c>
      <c r="I53" s="16">
        <f ca="1">SUM(D$12:D53)+SUMIF(E$12:E53, "&lt;0")</f>
        <v>4193</v>
      </c>
      <c r="J53" s="43"/>
      <c r="K53" s="9">
        <v>44224</v>
      </c>
      <c r="L53" s="14">
        <f t="shared" ca="1" si="7"/>
        <v>1654.7819999999992</v>
      </c>
      <c r="M53" s="14">
        <f t="shared" ca="1" si="30"/>
        <v>1265</v>
      </c>
      <c r="N53" s="14">
        <f t="shared" ca="1" si="35"/>
        <v>333</v>
      </c>
      <c r="O53" s="14">
        <f t="shared" ca="1" si="12"/>
        <v>1321.7819999999992</v>
      </c>
      <c r="P53" s="14">
        <f t="shared" ca="1" si="13"/>
        <v>1321.7819999999992</v>
      </c>
      <c r="Q53" s="14">
        <f t="shared" ca="1" si="23"/>
        <v>27300.813999999998</v>
      </c>
      <c r="R53" s="15">
        <f ca="1">SUM(P$12:P53)</f>
        <v>23107.813999999998</v>
      </c>
      <c r="S53" s="16">
        <f ca="1">SUM(N$12:N53)+SUMIF(O$12:O53, "&lt;0")</f>
        <v>4193</v>
      </c>
      <c r="U53" s="9">
        <v>44224</v>
      </c>
      <c r="V53" s="14">
        <f t="shared" ca="1" si="28"/>
        <v>1654.7819999999992</v>
      </c>
      <c r="W53" s="14">
        <f t="shared" ca="1" si="31"/>
        <v>1265</v>
      </c>
      <c r="X53" s="14">
        <f t="shared" ca="1" si="36"/>
        <v>333</v>
      </c>
      <c r="Y53" s="14">
        <f t="shared" ca="1" si="14"/>
        <v>1321.7819999999992</v>
      </c>
      <c r="Z53" s="14">
        <f t="shared" ca="1" si="15"/>
        <v>1321.7819999999992</v>
      </c>
      <c r="AA53" s="14">
        <f t="shared" ca="1" si="24"/>
        <v>27300.813999999998</v>
      </c>
      <c r="AB53" s="15">
        <f ca="1">SUM(Z$12:Z53)</f>
        <v>23107.813999999998</v>
      </c>
      <c r="AC53" s="16">
        <f ca="1">SUM(X$12:X53)+SUMIF(Y$12:Y53, "&lt;0")</f>
        <v>4193</v>
      </c>
      <c r="AE53" s="9">
        <v>44224</v>
      </c>
      <c r="AF53" s="14">
        <f t="shared" ca="1" si="8"/>
        <v>1654.7819999999992</v>
      </c>
      <c r="AG53" s="14">
        <f t="shared" ca="1" si="32"/>
        <v>1265</v>
      </c>
      <c r="AH53" s="14">
        <f t="shared" ca="1" si="37"/>
        <v>333</v>
      </c>
      <c r="AI53" s="14">
        <f t="shared" ca="1" si="16"/>
        <v>1321.7819999999992</v>
      </c>
      <c r="AJ53" s="14">
        <f t="shared" ca="1" si="17"/>
        <v>1321.7819999999992</v>
      </c>
      <c r="AK53" s="14">
        <f t="shared" ca="1" si="25"/>
        <v>27300.813999999998</v>
      </c>
      <c r="AL53" s="15">
        <f ca="1">SUM(AJ$12:AJ53)</f>
        <v>23107.813999999998</v>
      </c>
      <c r="AM53" s="16">
        <f ca="1">SUM(AH$12:AH53)+SUMIF(AI$12:AI53, "&lt;0")</f>
        <v>4193</v>
      </c>
      <c r="AO53" s="9">
        <v>44224</v>
      </c>
      <c r="AP53" s="14">
        <f t="shared" ca="1" si="9"/>
        <v>1654.7819999999992</v>
      </c>
      <c r="AQ53" s="14">
        <f t="shared" ca="1" si="33"/>
        <v>1265</v>
      </c>
      <c r="AR53" s="14">
        <f t="shared" ca="1" si="38"/>
        <v>333</v>
      </c>
      <c r="AS53" s="14">
        <f t="shared" ca="1" si="18"/>
        <v>1321.7819999999992</v>
      </c>
      <c r="AT53" s="14">
        <f t="shared" ca="1" si="19"/>
        <v>1321.7819999999992</v>
      </c>
      <c r="AU53" s="14">
        <f t="shared" ca="1" si="26"/>
        <v>27300.813999999998</v>
      </c>
      <c r="AV53" s="15">
        <f ca="1">SUM(AT$12:AT53)</f>
        <v>23107.813999999998</v>
      </c>
      <c r="AW53" s="16">
        <f ca="1">SUM(AR$12:AR53)+SUMIF(AS$12:AS53, "&lt;0")</f>
        <v>4193</v>
      </c>
      <c r="AY53" s="9">
        <v>44224</v>
      </c>
      <c r="AZ53" s="14">
        <f t="shared" ca="1" si="10"/>
        <v>1654.7819999999992</v>
      </c>
      <c r="BA53" s="14">
        <f t="shared" ca="1" si="34"/>
        <v>1265</v>
      </c>
      <c r="BB53" s="14">
        <f t="shared" ca="1" si="39"/>
        <v>333</v>
      </c>
      <c r="BC53" s="14">
        <f t="shared" ca="1" si="20"/>
        <v>1321.7819999999992</v>
      </c>
      <c r="BD53" s="14">
        <f t="shared" ca="1" si="21"/>
        <v>1321.7819999999992</v>
      </c>
      <c r="BE53" s="14">
        <f t="shared" ca="1" si="41"/>
        <v>27300.813999999998</v>
      </c>
      <c r="BF53" s="15">
        <f ca="1">SUM(BD$12:BD53)</f>
        <v>23107.813999999998</v>
      </c>
      <c r="BG53" s="16">
        <f ca="1">SUM(BB$12:BB53)+SUMIF(BC$12:BC53, "&lt;0")</f>
        <v>4193</v>
      </c>
    </row>
    <row r="54" spans="1:59" x14ac:dyDescent="0.2">
      <c r="A54" s="24">
        <v>44225</v>
      </c>
      <c r="B54" s="54">
        <f ca="1">IF($A54&gt;= $C$5,$C$6, INDEX('Historical Data'!$D$2:$D$745, MATCH(A54, 'Historical Data'!$B$2:$B$745, 0)))</f>
        <v>1648.2580000000016</v>
      </c>
      <c r="C54" s="14">
        <f t="shared" ca="1" si="29"/>
        <v>1301</v>
      </c>
      <c r="D54" s="14">
        <f t="shared" ca="1" si="40"/>
        <v>388</v>
      </c>
      <c r="E54" s="14">
        <f t="shared" ca="1" si="11"/>
        <v>1260.2580000000016</v>
      </c>
      <c r="F54" s="14">
        <f t="shared" ca="1" si="6"/>
        <v>1260.2580000000016</v>
      </c>
      <c r="G54" s="14">
        <f t="shared" ca="1" si="22"/>
        <v>28949.072</v>
      </c>
      <c r="H54" s="15">
        <f ca="1">SUM(F$12:F54)</f>
        <v>24368.072</v>
      </c>
      <c r="I54" s="16">
        <f ca="1">SUM(D$12:D54)+SUMIF(E$12:E54, "&lt;0")</f>
        <v>4581</v>
      </c>
      <c r="J54" s="43"/>
      <c r="K54" s="9">
        <v>44225</v>
      </c>
      <c r="L54" s="14">
        <f t="shared" ca="1" si="7"/>
        <v>1648.2580000000016</v>
      </c>
      <c r="M54" s="14">
        <f t="shared" ca="1" si="30"/>
        <v>1301</v>
      </c>
      <c r="N54" s="14">
        <f t="shared" ca="1" si="35"/>
        <v>388</v>
      </c>
      <c r="O54" s="14">
        <f t="shared" ca="1" si="12"/>
        <v>1260.2580000000016</v>
      </c>
      <c r="P54" s="14">
        <f t="shared" ca="1" si="13"/>
        <v>1260.2580000000016</v>
      </c>
      <c r="Q54" s="14">
        <f t="shared" ca="1" si="23"/>
        <v>28949.072</v>
      </c>
      <c r="R54" s="15">
        <f ca="1">SUM(P$12:P54)</f>
        <v>24368.072</v>
      </c>
      <c r="S54" s="16">
        <f ca="1">SUM(N$12:N54)+SUMIF(O$12:O54, "&lt;0")</f>
        <v>4581</v>
      </c>
      <c r="U54" s="9">
        <v>44225</v>
      </c>
      <c r="V54" s="14">
        <f t="shared" ca="1" si="28"/>
        <v>1648.2580000000016</v>
      </c>
      <c r="W54" s="14">
        <f t="shared" ca="1" si="31"/>
        <v>1301</v>
      </c>
      <c r="X54" s="14">
        <f t="shared" ca="1" si="36"/>
        <v>388</v>
      </c>
      <c r="Y54" s="14">
        <f t="shared" ca="1" si="14"/>
        <v>1260.2580000000016</v>
      </c>
      <c r="Z54" s="14">
        <f t="shared" ca="1" si="15"/>
        <v>1260.2580000000016</v>
      </c>
      <c r="AA54" s="14">
        <f t="shared" ca="1" si="24"/>
        <v>28949.072</v>
      </c>
      <c r="AB54" s="15">
        <f ca="1">SUM(Z$12:Z54)</f>
        <v>24368.072</v>
      </c>
      <c r="AC54" s="16">
        <f ca="1">SUM(X$12:X54)+SUMIF(Y$12:Y54, "&lt;0")</f>
        <v>4581</v>
      </c>
      <c r="AE54" s="9">
        <v>44225</v>
      </c>
      <c r="AF54" s="14">
        <f t="shared" ca="1" si="8"/>
        <v>1648.2580000000016</v>
      </c>
      <c r="AG54" s="14">
        <f t="shared" ca="1" si="32"/>
        <v>1301</v>
      </c>
      <c r="AH54" s="14">
        <f t="shared" ca="1" si="37"/>
        <v>388</v>
      </c>
      <c r="AI54" s="14">
        <f t="shared" ca="1" si="16"/>
        <v>1260.2580000000016</v>
      </c>
      <c r="AJ54" s="14">
        <f t="shared" ca="1" si="17"/>
        <v>1260.2580000000016</v>
      </c>
      <c r="AK54" s="14">
        <f t="shared" ca="1" si="25"/>
        <v>28949.072</v>
      </c>
      <c r="AL54" s="15">
        <f ca="1">SUM(AJ$12:AJ54)</f>
        <v>24368.072</v>
      </c>
      <c r="AM54" s="16">
        <f ca="1">SUM(AH$12:AH54)+SUMIF(AI$12:AI54, "&lt;0")</f>
        <v>4581</v>
      </c>
      <c r="AO54" s="9">
        <v>44225</v>
      </c>
      <c r="AP54" s="14">
        <f t="shared" ca="1" si="9"/>
        <v>1648.2580000000016</v>
      </c>
      <c r="AQ54" s="14">
        <f t="shared" ca="1" si="33"/>
        <v>1301</v>
      </c>
      <c r="AR54" s="14">
        <f t="shared" ca="1" si="38"/>
        <v>388</v>
      </c>
      <c r="AS54" s="14">
        <f t="shared" ca="1" si="18"/>
        <v>1260.2580000000016</v>
      </c>
      <c r="AT54" s="14">
        <f t="shared" ca="1" si="19"/>
        <v>1260.2580000000016</v>
      </c>
      <c r="AU54" s="14">
        <f t="shared" ca="1" si="26"/>
        <v>28949.072</v>
      </c>
      <c r="AV54" s="15">
        <f ca="1">SUM(AT$12:AT54)</f>
        <v>24368.072</v>
      </c>
      <c r="AW54" s="16">
        <f ca="1">SUM(AR$12:AR54)+SUMIF(AS$12:AS54, "&lt;0")</f>
        <v>4581</v>
      </c>
      <c r="AY54" s="9">
        <v>44225</v>
      </c>
      <c r="AZ54" s="14">
        <f t="shared" ca="1" si="10"/>
        <v>1648.2580000000016</v>
      </c>
      <c r="BA54" s="14">
        <f t="shared" ca="1" si="34"/>
        <v>1301</v>
      </c>
      <c r="BB54" s="14">
        <f t="shared" ca="1" si="39"/>
        <v>388</v>
      </c>
      <c r="BC54" s="14">
        <f t="shared" ca="1" si="20"/>
        <v>1260.2580000000016</v>
      </c>
      <c r="BD54" s="14">
        <f t="shared" ca="1" si="21"/>
        <v>1260.2580000000016</v>
      </c>
      <c r="BE54" s="14">
        <f t="shared" ca="1" si="41"/>
        <v>28949.072</v>
      </c>
      <c r="BF54" s="15">
        <f ca="1">SUM(BD$12:BD54)</f>
        <v>24368.072</v>
      </c>
      <c r="BG54" s="16">
        <f ca="1">SUM(BB$12:BB54)+SUMIF(BC$12:BC54, "&lt;0")</f>
        <v>4581</v>
      </c>
    </row>
    <row r="55" spans="1:59" x14ac:dyDescent="0.2">
      <c r="A55" s="24">
        <v>44226</v>
      </c>
      <c r="B55" s="54">
        <f ca="1">IF($A55&gt;= $C$5,$C$6, INDEX('Historical Data'!$D$2:$D$745, MATCH(A55, 'Historical Data'!$B$2:$B$745, 0)))</f>
        <v>1592.6419999999998</v>
      </c>
      <c r="C55" s="14">
        <f ca="1">ROUND(AVERAGE(B49:B55), 0)</f>
        <v>1349</v>
      </c>
      <c r="D55" s="14">
        <f t="shared" ca="1" si="40"/>
        <v>428</v>
      </c>
      <c r="E55" s="14">
        <f t="shared" ca="1" si="11"/>
        <v>1164.6419999999998</v>
      </c>
      <c r="F55" s="14">
        <f t="shared" ca="1" si="6"/>
        <v>1164.6419999999998</v>
      </c>
      <c r="G55" s="14">
        <f t="shared" ca="1" si="22"/>
        <v>30541.714</v>
      </c>
      <c r="H55" s="15">
        <f ca="1">SUM(F$12:F55)</f>
        <v>25532.714</v>
      </c>
      <c r="I55" s="16">
        <f ca="1">SUM(D$12:D55)+SUMIF(E$12:E55, "&lt;0")</f>
        <v>5009</v>
      </c>
      <c r="J55" s="43"/>
      <c r="K55" s="9">
        <v>44226</v>
      </c>
      <c r="L55" s="14">
        <f t="shared" ca="1" si="7"/>
        <v>1592.6419999999998</v>
      </c>
      <c r="M55" s="14">
        <f t="shared" ca="1" si="30"/>
        <v>1349</v>
      </c>
      <c r="N55" s="14">
        <f t="shared" ca="1" si="35"/>
        <v>428</v>
      </c>
      <c r="O55" s="14">
        <f t="shared" ca="1" si="12"/>
        <v>1164.6419999999998</v>
      </c>
      <c r="P55" s="14">
        <f t="shared" ca="1" si="13"/>
        <v>1164.6419999999998</v>
      </c>
      <c r="Q55" s="14">
        <f t="shared" ca="1" si="23"/>
        <v>30541.714</v>
      </c>
      <c r="R55" s="15">
        <f ca="1">SUM(P$12:P55)</f>
        <v>25532.714</v>
      </c>
      <c r="S55" s="16">
        <f ca="1">SUM(N$12:N55)+SUMIF(O$12:O55, "&lt;0")</f>
        <v>5009</v>
      </c>
      <c r="U55" s="9">
        <v>44226</v>
      </c>
      <c r="V55" s="14">
        <f t="shared" ca="1" si="28"/>
        <v>1592.6419999999998</v>
      </c>
      <c r="W55" s="14">
        <f t="shared" ca="1" si="31"/>
        <v>1349</v>
      </c>
      <c r="X55" s="14">
        <f t="shared" ca="1" si="36"/>
        <v>428</v>
      </c>
      <c r="Y55" s="14">
        <f t="shared" ca="1" si="14"/>
        <v>1164.6419999999998</v>
      </c>
      <c r="Z55" s="14">
        <f t="shared" ca="1" si="15"/>
        <v>1164.6419999999998</v>
      </c>
      <c r="AA55" s="14">
        <f t="shared" ca="1" si="24"/>
        <v>30541.714</v>
      </c>
      <c r="AB55" s="15">
        <f ca="1">SUM(Z$12:Z55)</f>
        <v>25532.714</v>
      </c>
      <c r="AC55" s="16">
        <f ca="1">SUM(X$12:X55)+SUMIF(Y$12:Y55, "&lt;0")</f>
        <v>5009</v>
      </c>
      <c r="AE55" s="9">
        <v>44226</v>
      </c>
      <c r="AF55" s="14">
        <f t="shared" ca="1" si="8"/>
        <v>1592.6419999999998</v>
      </c>
      <c r="AG55" s="14">
        <f t="shared" ca="1" si="32"/>
        <v>1349</v>
      </c>
      <c r="AH55" s="14">
        <f t="shared" ca="1" si="37"/>
        <v>428</v>
      </c>
      <c r="AI55" s="14">
        <f t="shared" ca="1" si="16"/>
        <v>1164.6419999999998</v>
      </c>
      <c r="AJ55" s="14">
        <f t="shared" ca="1" si="17"/>
        <v>1164.6419999999998</v>
      </c>
      <c r="AK55" s="14">
        <f t="shared" ca="1" si="25"/>
        <v>30541.714</v>
      </c>
      <c r="AL55" s="15">
        <f ca="1">SUM(AJ$12:AJ55)</f>
        <v>25532.714</v>
      </c>
      <c r="AM55" s="16">
        <f ca="1">SUM(AH$12:AH55)+SUMIF(AI$12:AI55, "&lt;0")</f>
        <v>5009</v>
      </c>
      <c r="AO55" s="9">
        <v>44226</v>
      </c>
      <c r="AP55" s="14">
        <f t="shared" ca="1" si="9"/>
        <v>1592.6419999999998</v>
      </c>
      <c r="AQ55" s="14">
        <f t="shared" ca="1" si="33"/>
        <v>1349</v>
      </c>
      <c r="AR55" s="14">
        <f t="shared" ca="1" si="38"/>
        <v>428</v>
      </c>
      <c r="AS55" s="14">
        <f t="shared" ca="1" si="18"/>
        <v>1164.6419999999998</v>
      </c>
      <c r="AT55" s="14">
        <f t="shared" ca="1" si="19"/>
        <v>1164.6419999999998</v>
      </c>
      <c r="AU55" s="14">
        <f t="shared" ca="1" si="26"/>
        <v>30541.714</v>
      </c>
      <c r="AV55" s="15">
        <f ca="1">SUM(AT$12:AT55)</f>
        <v>25532.714</v>
      </c>
      <c r="AW55" s="16">
        <f ca="1">SUM(AR$12:AR55)+SUMIF(AS$12:AS55, "&lt;0")</f>
        <v>5009</v>
      </c>
      <c r="AY55" s="9">
        <v>44226</v>
      </c>
      <c r="AZ55" s="14">
        <f t="shared" ca="1" si="10"/>
        <v>1592.6419999999998</v>
      </c>
      <c r="BA55" s="14">
        <f t="shared" ca="1" si="34"/>
        <v>1349</v>
      </c>
      <c r="BB55" s="14">
        <f t="shared" ca="1" si="39"/>
        <v>428</v>
      </c>
      <c r="BC55" s="14">
        <f t="shared" ca="1" si="20"/>
        <v>1164.6419999999998</v>
      </c>
      <c r="BD55" s="14">
        <f t="shared" ca="1" si="21"/>
        <v>1164.6419999999998</v>
      </c>
      <c r="BE55" s="14">
        <f t="shared" ca="1" si="41"/>
        <v>30541.714</v>
      </c>
      <c r="BF55" s="15">
        <f ca="1">SUM(BD$12:BD55)</f>
        <v>25532.714</v>
      </c>
      <c r="BG55" s="16">
        <f ca="1">SUM(BB$12:BB55)+SUMIF(BC$12:BC55, "&lt;0")</f>
        <v>5009</v>
      </c>
    </row>
    <row r="56" spans="1:59" x14ac:dyDescent="0.2">
      <c r="A56" s="24">
        <v>44227</v>
      </c>
      <c r="B56" s="54">
        <f ca="1">IF($A56&gt;= $C$5,$C$6, INDEX('Historical Data'!$D$2:$D$745, MATCH(A56, 'Historical Data'!$B$2:$B$745, 0)))</f>
        <v>1291.1009999999987</v>
      </c>
      <c r="C56" s="14">
        <f ca="1">ROUND(AVERAGE(B50:B56), 0)</f>
        <v>1348</v>
      </c>
      <c r="D56" s="14">
        <f t="shared" ca="1" si="40"/>
        <v>774</v>
      </c>
      <c r="E56" s="14">
        <f t="shared" ca="1" si="11"/>
        <v>517.10099999999875</v>
      </c>
      <c r="F56" s="14">
        <f t="shared" ca="1" si="6"/>
        <v>517.10099999999875</v>
      </c>
      <c r="G56" s="14">
        <f t="shared" ca="1" si="22"/>
        <v>31832.814999999999</v>
      </c>
      <c r="H56" s="15">
        <f ca="1">SUM(F$12:F56)</f>
        <v>26049.814999999999</v>
      </c>
      <c r="I56" s="16">
        <f ca="1">SUM(D$12:D56)+SUMIF(E$12:E56, "&lt;0")</f>
        <v>5783</v>
      </c>
      <c r="J56" s="43"/>
      <c r="K56" s="9">
        <v>44227</v>
      </c>
      <c r="L56" s="14">
        <f t="shared" ca="1" si="7"/>
        <v>1291.1009999999987</v>
      </c>
      <c r="M56" s="14">
        <f t="shared" ca="1" si="30"/>
        <v>1348</v>
      </c>
      <c r="N56" s="14">
        <f t="shared" ca="1" si="35"/>
        <v>774</v>
      </c>
      <c r="O56" s="14">
        <f t="shared" ca="1" si="12"/>
        <v>517.10099999999875</v>
      </c>
      <c r="P56" s="14">
        <f t="shared" ca="1" si="13"/>
        <v>517.10099999999875</v>
      </c>
      <c r="Q56" s="14">
        <f t="shared" ca="1" si="23"/>
        <v>31832.814999999999</v>
      </c>
      <c r="R56" s="15">
        <f ca="1">SUM(P$12:P56)</f>
        <v>26049.814999999999</v>
      </c>
      <c r="S56" s="16">
        <f ca="1">SUM(N$12:N56)+SUMIF(O$12:O56, "&lt;0")</f>
        <v>5783</v>
      </c>
      <c r="U56" s="9">
        <v>44227</v>
      </c>
      <c r="V56" s="14">
        <f t="shared" ca="1" si="28"/>
        <v>1291.1009999999987</v>
      </c>
      <c r="W56" s="14">
        <f t="shared" ca="1" si="31"/>
        <v>1348</v>
      </c>
      <c r="X56" s="14">
        <f t="shared" ca="1" si="36"/>
        <v>774</v>
      </c>
      <c r="Y56" s="14">
        <f t="shared" ca="1" si="14"/>
        <v>517.10099999999875</v>
      </c>
      <c r="Z56" s="14">
        <f t="shared" ca="1" si="15"/>
        <v>517.10099999999875</v>
      </c>
      <c r="AA56" s="14">
        <f t="shared" ca="1" si="24"/>
        <v>31832.814999999999</v>
      </c>
      <c r="AB56" s="15">
        <f ca="1">SUM(Z$12:Z56)</f>
        <v>26049.814999999999</v>
      </c>
      <c r="AC56" s="16">
        <f ca="1">SUM(X$12:X56)+SUMIF(Y$12:Y56, "&lt;0")</f>
        <v>5783</v>
      </c>
      <c r="AE56" s="9">
        <v>44227</v>
      </c>
      <c r="AF56" s="14">
        <f t="shared" ca="1" si="8"/>
        <v>1291.1009999999987</v>
      </c>
      <c r="AG56" s="14">
        <f t="shared" ca="1" si="32"/>
        <v>1348</v>
      </c>
      <c r="AH56" s="14">
        <f t="shared" ca="1" si="37"/>
        <v>774</v>
      </c>
      <c r="AI56" s="14">
        <f t="shared" ca="1" si="16"/>
        <v>517.10099999999875</v>
      </c>
      <c r="AJ56" s="14">
        <f t="shared" ca="1" si="17"/>
        <v>517.10099999999875</v>
      </c>
      <c r="AK56" s="14">
        <f t="shared" ca="1" si="25"/>
        <v>31832.814999999999</v>
      </c>
      <c r="AL56" s="15">
        <f ca="1">SUM(AJ$12:AJ56)</f>
        <v>26049.814999999999</v>
      </c>
      <c r="AM56" s="16">
        <f ca="1">SUM(AH$12:AH56)+SUMIF(AI$12:AI56, "&lt;0")</f>
        <v>5783</v>
      </c>
      <c r="AO56" s="9">
        <v>44227</v>
      </c>
      <c r="AP56" s="14">
        <f t="shared" ca="1" si="9"/>
        <v>1291.1009999999987</v>
      </c>
      <c r="AQ56" s="14">
        <f t="shared" ca="1" si="33"/>
        <v>1348</v>
      </c>
      <c r="AR56" s="14">
        <f t="shared" ca="1" si="38"/>
        <v>774</v>
      </c>
      <c r="AS56" s="14">
        <f t="shared" ca="1" si="18"/>
        <v>517.10099999999875</v>
      </c>
      <c r="AT56" s="14">
        <f t="shared" ca="1" si="19"/>
        <v>517.10099999999875</v>
      </c>
      <c r="AU56" s="14">
        <f t="shared" ca="1" si="26"/>
        <v>31832.814999999999</v>
      </c>
      <c r="AV56" s="15">
        <f ca="1">SUM(AT$12:AT56)</f>
        <v>26049.814999999999</v>
      </c>
      <c r="AW56" s="16">
        <f ca="1">SUM(AR$12:AR56)+SUMIF(AS$12:AS56, "&lt;0")</f>
        <v>5783</v>
      </c>
      <c r="AY56" s="9">
        <v>44227</v>
      </c>
      <c r="AZ56" s="14">
        <f t="shared" ca="1" si="10"/>
        <v>1291.1009999999987</v>
      </c>
      <c r="BA56" s="14">
        <f t="shared" ca="1" si="34"/>
        <v>1348</v>
      </c>
      <c r="BB56" s="14">
        <f t="shared" ca="1" si="39"/>
        <v>774</v>
      </c>
      <c r="BC56" s="14">
        <f t="shared" ca="1" si="20"/>
        <v>517.10099999999875</v>
      </c>
      <c r="BD56" s="14">
        <f t="shared" ca="1" si="21"/>
        <v>517.10099999999875</v>
      </c>
      <c r="BE56" s="14">
        <f t="shared" ca="1" si="41"/>
        <v>31832.814999999999</v>
      </c>
      <c r="BF56" s="15">
        <f ca="1">SUM(BD$12:BD56)</f>
        <v>26049.814999999999</v>
      </c>
      <c r="BG56" s="16">
        <f ca="1">SUM(BB$12:BB56)+SUMIF(BC$12:BC56, "&lt;0")</f>
        <v>5783</v>
      </c>
    </row>
    <row r="57" spans="1:59" x14ac:dyDescent="0.2">
      <c r="A57" s="24">
        <v>44228</v>
      </c>
      <c r="B57" s="54">
        <f ca="1">IF($A57&gt;= $C$5,$C$6, INDEX('Historical Data'!$D$2:$D$745, MATCH(A57, 'Historical Data'!$B$2:$B$745, 0)))</f>
        <v>1012.367000000002</v>
      </c>
      <c r="C57" s="14">
        <f t="shared" ca="1" si="29"/>
        <v>1341</v>
      </c>
      <c r="D57" s="14">
        <f t="shared" ca="1" si="40"/>
        <v>800</v>
      </c>
      <c r="E57" s="14">
        <f t="shared" ca="1" si="11"/>
        <v>212.36700000000201</v>
      </c>
      <c r="F57" s="14">
        <f t="shared" ca="1" si="6"/>
        <v>212.36700000000201</v>
      </c>
      <c r="G57" s="14">
        <f t="shared" ca="1" si="22"/>
        <v>32845.182000000001</v>
      </c>
      <c r="H57" s="15">
        <f ca="1">SUM(F$12:F57)</f>
        <v>26262.182000000001</v>
      </c>
      <c r="I57" s="16">
        <f ca="1">SUM(D$12:D57)+SUMIF(E$12:E57, "&lt;0")</f>
        <v>6583</v>
      </c>
      <c r="J57" s="43"/>
      <c r="K57" s="9">
        <v>44228</v>
      </c>
      <c r="L57" s="14">
        <f t="shared" ca="1" si="7"/>
        <v>1012.367000000002</v>
      </c>
      <c r="M57" s="14">
        <f t="shared" ca="1" si="30"/>
        <v>1341</v>
      </c>
      <c r="N57" s="14">
        <f t="shared" ca="1" si="35"/>
        <v>800</v>
      </c>
      <c r="O57" s="14">
        <f t="shared" ca="1" si="12"/>
        <v>212.36700000000201</v>
      </c>
      <c r="P57" s="14">
        <f t="shared" ca="1" si="13"/>
        <v>212.36700000000201</v>
      </c>
      <c r="Q57" s="14">
        <f t="shared" ca="1" si="23"/>
        <v>32845.182000000001</v>
      </c>
      <c r="R57" s="15">
        <f ca="1">SUM(P$12:P57)</f>
        <v>26262.182000000001</v>
      </c>
      <c r="S57" s="16">
        <f ca="1">SUM(N$12:N57)+SUMIF(O$12:O57, "&lt;0")</f>
        <v>6583</v>
      </c>
      <c r="U57" s="9">
        <v>44228</v>
      </c>
      <c r="V57" s="14">
        <f t="shared" ca="1" si="28"/>
        <v>1012.367000000002</v>
      </c>
      <c r="W57" s="14">
        <f t="shared" ca="1" si="31"/>
        <v>1341</v>
      </c>
      <c r="X57" s="14">
        <f t="shared" ca="1" si="36"/>
        <v>800</v>
      </c>
      <c r="Y57" s="14">
        <f t="shared" ca="1" si="14"/>
        <v>212.36700000000201</v>
      </c>
      <c r="Z57" s="14">
        <f t="shared" ca="1" si="15"/>
        <v>212.36700000000201</v>
      </c>
      <c r="AA57" s="14">
        <f t="shared" ca="1" si="24"/>
        <v>32845.182000000001</v>
      </c>
      <c r="AB57" s="15">
        <f ca="1">SUM(Z$12:Z57)</f>
        <v>26262.182000000001</v>
      </c>
      <c r="AC57" s="16">
        <f ca="1">SUM(X$12:X57)+SUMIF(Y$12:Y57, "&lt;0")</f>
        <v>6583</v>
      </c>
      <c r="AE57" s="9">
        <v>44228</v>
      </c>
      <c r="AF57" s="14">
        <f t="shared" ca="1" si="8"/>
        <v>1012.367000000002</v>
      </c>
      <c r="AG57" s="14">
        <f t="shared" ca="1" si="32"/>
        <v>1341</v>
      </c>
      <c r="AH57" s="14">
        <f t="shared" ca="1" si="37"/>
        <v>800</v>
      </c>
      <c r="AI57" s="14">
        <f t="shared" ca="1" si="16"/>
        <v>212.36700000000201</v>
      </c>
      <c r="AJ57" s="14">
        <f t="shared" ca="1" si="17"/>
        <v>212.36700000000201</v>
      </c>
      <c r="AK57" s="14">
        <f t="shared" ca="1" si="25"/>
        <v>32845.182000000001</v>
      </c>
      <c r="AL57" s="15">
        <f ca="1">SUM(AJ$12:AJ57)</f>
        <v>26262.182000000001</v>
      </c>
      <c r="AM57" s="16">
        <f ca="1">SUM(AH$12:AH57)+SUMIF(AI$12:AI57, "&lt;0")</f>
        <v>6583</v>
      </c>
      <c r="AO57" s="9">
        <v>44228</v>
      </c>
      <c r="AP57" s="14">
        <f t="shared" ca="1" si="9"/>
        <v>1012.367000000002</v>
      </c>
      <c r="AQ57" s="14">
        <f t="shared" ca="1" si="33"/>
        <v>1341</v>
      </c>
      <c r="AR57" s="14">
        <f t="shared" ca="1" si="38"/>
        <v>800</v>
      </c>
      <c r="AS57" s="14">
        <f t="shared" ca="1" si="18"/>
        <v>212.36700000000201</v>
      </c>
      <c r="AT57" s="14">
        <f t="shared" ca="1" si="19"/>
        <v>212.36700000000201</v>
      </c>
      <c r="AU57" s="14">
        <f t="shared" ca="1" si="26"/>
        <v>32845.182000000001</v>
      </c>
      <c r="AV57" s="15">
        <f ca="1">SUM(AT$12:AT57)</f>
        <v>26262.182000000001</v>
      </c>
      <c r="AW57" s="16">
        <f ca="1">SUM(AR$12:AR57)+SUMIF(AS$12:AS57, "&lt;0")</f>
        <v>6583</v>
      </c>
      <c r="AY57" s="9">
        <v>44228</v>
      </c>
      <c r="AZ57" s="14">
        <f t="shared" ca="1" si="10"/>
        <v>1012.367000000002</v>
      </c>
      <c r="BA57" s="14">
        <f t="shared" ca="1" si="34"/>
        <v>1341</v>
      </c>
      <c r="BB57" s="14">
        <f t="shared" ca="1" si="39"/>
        <v>800</v>
      </c>
      <c r="BC57" s="14">
        <f t="shared" ca="1" si="20"/>
        <v>212.36700000000201</v>
      </c>
      <c r="BD57" s="14">
        <f t="shared" ca="1" si="21"/>
        <v>212.36700000000201</v>
      </c>
      <c r="BE57" s="14">
        <f t="shared" ca="1" si="41"/>
        <v>32845.182000000001</v>
      </c>
      <c r="BF57" s="15">
        <f ca="1">SUM(BD$12:BD57)</f>
        <v>26262.182000000001</v>
      </c>
      <c r="BG57" s="16">
        <f ca="1">SUM(BB$12:BB57)+SUMIF(BC$12:BC57, "&lt;0")</f>
        <v>6583</v>
      </c>
    </row>
    <row r="58" spans="1:59" x14ac:dyDescent="0.2">
      <c r="A58" s="24">
        <v>44229</v>
      </c>
      <c r="B58" s="54">
        <f ca="1">IF($A58&gt;= $C$5,$C$6, INDEX('Historical Data'!$D$2:$D$745, MATCH(A58, 'Historical Data'!$B$2:$B$745, 0)))</f>
        <v>868</v>
      </c>
      <c r="C58" s="14">
        <f t="shared" ca="1" si="29"/>
        <v>1318</v>
      </c>
      <c r="D58" s="14">
        <f t="shared" ca="1" si="40"/>
        <v>673</v>
      </c>
      <c r="E58" s="14">
        <f t="shared" ca="1" si="11"/>
        <v>195</v>
      </c>
      <c r="F58" s="14">
        <f t="shared" ca="1" si="6"/>
        <v>195</v>
      </c>
      <c r="G58" s="14">
        <f t="shared" ca="1" si="22"/>
        <v>33713.182000000001</v>
      </c>
      <c r="H58" s="15">
        <f ca="1">SUM(F$12:F58)</f>
        <v>26457.182000000001</v>
      </c>
      <c r="I58" s="16">
        <f ca="1">SUM(D$12:D58)+SUMIF(E$12:E58, "&lt;0")</f>
        <v>7256</v>
      </c>
      <c r="J58" s="43"/>
      <c r="K58" s="9">
        <v>44229</v>
      </c>
      <c r="L58" s="14">
        <f t="shared" ca="1" si="7"/>
        <v>868</v>
      </c>
      <c r="M58" s="14">
        <f t="shared" ca="1" si="30"/>
        <v>1318</v>
      </c>
      <c r="N58" s="14">
        <f t="shared" ca="1" si="35"/>
        <v>673</v>
      </c>
      <c r="O58" s="14">
        <f t="shared" ca="1" si="12"/>
        <v>195</v>
      </c>
      <c r="P58" s="14">
        <f t="shared" ca="1" si="13"/>
        <v>195</v>
      </c>
      <c r="Q58" s="14">
        <f t="shared" ca="1" si="23"/>
        <v>33713.182000000001</v>
      </c>
      <c r="R58" s="15">
        <f ca="1">SUM(P$12:P58)</f>
        <v>26457.182000000001</v>
      </c>
      <c r="S58" s="16">
        <f ca="1">SUM(N$12:N58)+SUMIF(O$12:O58, "&lt;0")</f>
        <v>7256</v>
      </c>
      <c r="U58" s="9">
        <v>44229</v>
      </c>
      <c r="V58" s="14">
        <f t="shared" ca="1" si="28"/>
        <v>868</v>
      </c>
      <c r="W58" s="14">
        <f t="shared" ca="1" si="31"/>
        <v>1318</v>
      </c>
      <c r="X58" s="14">
        <f t="shared" ca="1" si="36"/>
        <v>673</v>
      </c>
      <c r="Y58" s="14">
        <f t="shared" ca="1" si="14"/>
        <v>195</v>
      </c>
      <c r="Z58" s="14">
        <f t="shared" ca="1" si="15"/>
        <v>195</v>
      </c>
      <c r="AA58" s="14">
        <f t="shared" ca="1" si="24"/>
        <v>33713.182000000001</v>
      </c>
      <c r="AB58" s="15">
        <f ca="1">SUM(Z$12:Z58)</f>
        <v>26457.182000000001</v>
      </c>
      <c r="AC58" s="16">
        <f ca="1">SUM(X$12:X58)+SUMIF(Y$12:Y58, "&lt;0")</f>
        <v>7256</v>
      </c>
      <c r="AE58" s="9">
        <v>44229</v>
      </c>
      <c r="AF58" s="14">
        <f t="shared" ca="1" si="8"/>
        <v>868</v>
      </c>
      <c r="AG58" s="14">
        <f t="shared" ca="1" si="32"/>
        <v>1318</v>
      </c>
      <c r="AH58" s="14">
        <f t="shared" ca="1" si="37"/>
        <v>673</v>
      </c>
      <c r="AI58" s="14">
        <f t="shared" ca="1" si="16"/>
        <v>195</v>
      </c>
      <c r="AJ58" s="14">
        <f t="shared" ca="1" si="17"/>
        <v>195</v>
      </c>
      <c r="AK58" s="14">
        <f t="shared" ca="1" si="25"/>
        <v>33713.182000000001</v>
      </c>
      <c r="AL58" s="15">
        <f ca="1">SUM(AJ$12:AJ58)</f>
        <v>26457.182000000001</v>
      </c>
      <c r="AM58" s="16">
        <f ca="1">SUM(AH$12:AH58)+SUMIF(AI$12:AI58, "&lt;0")</f>
        <v>7256</v>
      </c>
      <c r="AO58" s="9">
        <v>44229</v>
      </c>
      <c r="AP58" s="14">
        <f t="shared" ca="1" si="9"/>
        <v>868</v>
      </c>
      <c r="AQ58" s="14">
        <f t="shared" ca="1" si="33"/>
        <v>1318</v>
      </c>
      <c r="AR58" s="14">
        <f t="shared" ca="1" si="38"/>
        <v>673</v>
      </c>
      <c r="AS58" s="14">
        <f t="shared" ca="1" si="18"/>
        <v>195</v>
      </c>
      <c r="AT58" s="14">
        <f t="shared" ca="1" si="19"/>
        <v>195</v>
      </c>
      <c r="AU58" s="14">
        <f t="shared" ca="1" si="26"/>
        <v>33713.182000000001</v>
      </c>
      <c r="AV58" s="15">
        <f ca="1">SUM(AT$12:AT58)</f>
        <v>26457.182000000001</v>
      </c>
      <c r="AW58" s="16">
        <f ca="1">SUM(AR$12:AR58)+SUMIF(AS$12:AS58, "&lt;0")</f>
        <v>7256</v>
      </c>
      <c r="AY58" s="9">
        <v>44229</v>
      </c>
      <c r="AZ58" s="14">
        <f t="shared" ca="1" si="10"/>
        <v>868</v>
      </c>
      <c r="BA58" s="14">
        <f t="shared" ca="1" si="34"/>
        <v>1318</v>
      </c>
      <c r="BB58" s="14">
        <f t="shared" ca="1" si="39"/>
        <v>673</v>
      </c>
      <c r="BC58" s="14">
        <f t="shared" ca="1" si="20"/>
        <v>195</v>
      </c>
      <c r="BD58" s="14">
        <f t="shared" ca="1" si="21"/>
        <v>195</v>
      </c>
      <c r="BE58" s="14">
        <f t="shared" ca="1" si="41"/>
        <v>33713.182000000001</v>
      </c>
      <c r="BF58" s="15">
        <f ca="1">SUM(BD$12:BD58)</f>
        <v>26457.182000000001</v>
      </c>
      <c r="BG58" s="16">
        <f ca="1">SUM(BB$12:BB58)+SUMIF(BC$12:BC58, "&lt;0")</f>
        <v>7256</v>
      </c>
    </row>
    <row r="59" spans="1:59" x14ac:dyDescent="0.2">
      <c r="A59" s="24">
        <v>44230</v>
      </c>
      <c r="B59" s="54">
        <f ca="1">IF($A59&gt;= $C$5,$C$6, INDEX('Historical Data'!$D$2:$D$745, MATCH(A59, 'Historical Data'!$B$2:$B$745, 0)))</f>
        <v>1280.0190000000002</v>
      </c>
      <c r="C59" s="14">
        <f t="shared" ca="1" si="29"/>
        <v>1335</v>
      </c>
      <c r="D59" s="14">
        <f t="shared" ca="1" si="40"/>
        <v>763</v>
      </c>
      <c r="E59" s="14">
        <f t="shared" ca="1" si="11"/>
        <v>517.01900000000023</v>
      </c>
      <c r="F59" s="14">
        <f t="shared" ca="1" si="6"/>
        <v>517.01900000000023</v>
      </c>
      <c r="G59" s="14">
        <f t="shared" ca="1" si="22"/>
        <v>34993.201000000001</v>
      </c>
      <c r="H59" s="15">
        <f ca="1">SUM(F$12:F59)</f>
        <v>26974.201000000001</v>
      </c>
      <c r="I59" s="16">
        <f ca="1">SUM(D$12:D59)+SUMIF(E$12:E59, "&lt;0")</f>
        <v>8019</v>
      </c>
      <c r="J59" s="43"/>
      <c r="K59" s="9">
        <v>44230</v>
      </c>
      <c r="L59" s="14">
        <f t="shared" ca="1" si="7"/>
        <v>1280.0190000000002</v>
      </c>
      <c r="M59" s="14">
        <f t="shared" ca="1" si="30"/>
        <v>1335</v>
      </c>
      <c r="N59" s="14">
        <f t="shared" ca="1" si="35"/>
        <v>763</v>
      </c>
      <c r="O59" s="14">
        <f t="shared" ca="1" si="12"/>
        <v>517.01900000000023</v>
      </c>
      <c r="P59" s="14">
        <f t="shared" ca="1" si="13"/>
        <v>517.01900000000023</v>
      </c>
      <c r="Q59" s="14">
        <f t="shared" ca="1" si="23"/>
        <v>34993.201000000001</v>
      </c>
      <c r="R59" s="15">
        <f ca="1">SUM(P$12:P59)</f>
        <v>26974.201000000001</v>
      </c>
      <c r="S59" s="16">
        <f ca="1">SUM(N$12:N59)+SUMIF(O$12:O59, "&lt;0")</f>
        <v>8019</v>
      </c>
      <c r="U59" s="9">
        <v>44230</v>
      </c>
      <c r="V59" s="14">
        <f t="shared" ca="1" si="28"/>
        <v>1280.0190000000002</v>
      </c>
      <c r="W59" s="14">
        <f t="shared" ca="1" si="31"/>
        <v>1335</v>
      </c>
      <c r="X59" s="14">
        <f t="shared" ca="1" si="36"/>
        <v>763</v>
      </c>
      <c r="Y59" s="14">
        <f t="shared" ca="1" si="14"/>
        <v>517.01900000000023</v>
      </c>
      <c r="Z59" s="14">
        <f t="shared" ca="1" si="15"/>
        <v>517.01900000000023</v>
      </c>
      <c r="AA59" s="14">
        <f t="shared" ca="1" si="24"/>
        <v>34993.201000000001</v>
      </c>
      <c r="AB59" s="15">
        <f ca="1">SUM(Z$12:Z59)</f>
        <v>26974.201000000001</v>
      </c>
      <c r="AC59" s="16">
        <f ca="1">SUM(X$12:X59)+SUMIF(Y$12:Y59, "&lt;0")</f>
        <v>8019</v>
      </c>
      <c r="AE59" s="9">
        <v>44230</v>
      </c>
      <c r="AF59" s="14">
        <f t="shared" ca="1" si="8"/>
        <v>1280.0190000000002</v>
      </c>
      <c r="AG59" s="14">
        <f t="shared" ca="1" si="32"/>
        <v>1335</v>
      </c>
      <c r="AH59" s="14">
        <f t="shared" ca="1" si="37"/>
        <v>763</v>
      </c>
      <c r="AI59" s="14">
        <f t="shared" ca="1" si="16"/>
        <v>517.01900000000023</v>
      </c>
      <c r="AJ59" s="14">
        <f t="shared" ca="1" si="17"/>
        <v>517.01900000000023</v>
      </c>
      <c r="AK59" s="14">
        <f t="shared" ca="1" si="25"/>
        <v>34993.201000000001</v>
      </c>
      <c r="AL59" s="15">
        <f ca="1">SUM(AJ$12:AJ59)</f>
        <v>26974.201000000001</v>
      </c>
      <c r="AM59" s="16">
        <f ca="1">SUM(AH$12:AH59)+SUMIF(AI$12:AI59, "&lt;0")</f>
        <v>8019</v>
      </c>
      <c r="AO59" s="9">
        <v>44230</v>
      </c>
      <c r="AP59" s="14">
        <f t="shared" ca="1" si="9"/>
        <v>1280.0190000000002</v>
      </c>
      <c r="AQ59" s="14">
        <f t="shared" ca="1" si="33"/>
        <v>1335</v>
      </c>
      <c r="AR59" s="14">
        <f t="shared" ca="1" si="38"/>
        <v>763</v>
      </c>
      <c r="AS59" s="14">
        <f t="shared" ca="1" si="18"/>
        <v>517.01900000000023</v>
      </c>
      <c r="AT59" s="14">
        <f t="shared" ca="1" si="19"/>
        <v>517.01900000000023</v>
      </c>
      <c r="AU59" s="14">
        <f t="shared" ca="1" si="26"/>
        <v>34993.201000000001</v>
      </c>
      <c r="AV59" s="15">
        <f ca="1">SUM(AT$12:AT59)</f>
        <v>26974.201000000001</v>
      </c>
      <c r="AW59" s="16">
        <f ca="1">SUM(AR$12:AR59)+SUMIF(AS$12:AS59, "&lt;0")</f>
        <v>8019</v>
      </c>
      <c r="AY59" s="9">
        <v>44230</v>
      </c>
      <c r="AZ59" s="14">
        <f t="shared" ca="1" si="10"/>
        <v>1280.0190000000002</v>
      </c>
      <c r="BA59" s="14">
        <f t="shared" ca="1" si="34"/>
        <v>1335</v>
      </c>
      <c r="BB59" s="14">
        <f t="shared" ca="1" si="39"/>
        <v>763</v>
      </c>
      <c r="BC59" s="14">
        <f t="shared" ca="1" si="20"/>
        <v>517.01900000000023</v>
      </c>
      <c r="BD59" s="14">
        <f t="shared" ca="1" si="21"/>
        <v>517.01900000000023</v>
      </c>
      <c r="BE59" s="14">
        <f t="shared" ca="1" si="41"/>
        <v>34993.201000000001</v>
      </c>
      <c r="BF59" s="15">
        <f ca="1">SUM(BD$12:BD59)</f>
        <v>26974.201000000001</v>
      </c>
      <c r="BG59" s="16">
        <f ca="1">SUM(BB$12:BB59)+SUMIF(BC$12:BC59, "&lt;0")</f>
        <v>8019</v>
      </c>
    </row>
    <row r="60" spans="1:59" x14ac:dyDescent="0.2">
      <c r="A60" s="24">
        <v>44231</v>
      </c>
      <c r="B60" s="54">
        <f ca="1">IF($A60&gt;= $C$5,$C$6, INDEX('Historical Data'!$D$2:$D$745, MATCH(A60, 'Historical Data'!$B$2:$B$745, 0)))</f>
        <v>1684.2860000000001</v>
      </c>
      <c r="C60" s="14">
        <f t="shared" ca="1" si="29"/>
        <v>1340</v>
      </c>
      <c r="D60" s="14">
        <f t="shared" ca="1" si="40"/>
        <v>1123</v>
      </c>
      <c r="E60" s="14">
        <f t="shared" ca="1" si="11"/>
        <v>561.28600000000006</v>
      </c>
      <c r="F60" s="14">
        <f t="shared" ca="1" si="6"/>
        <v>561.28600000000006</v>
      </c>
      <c r="G60" s="14">
        <f t="shared" ca="1" si="22"/>
        <v>36677.487000000001</v>
      </c>
      <c r="H60" s="15">
        <f ca="1">SUM(F$12:F60)</f>
        <v>27535.487000000001</v>
      </c>
      <c r="I60" s="16">
        <f ca="1">SUM(D$12:D60)+SUMIF(E$12:E60, "&lt;0")</f>
        <v>9142</v>
      </c>
      <c r="J60" s="43"/>
      <c r="K60" s="9">
        <v>44231</v>
      </c>
      <c r="L60" s="14">
        <f t="shared" ca="1" si="7"/>
        <v>1684.2860000000001</v>
      </c>
      <c r="M60" s="14">
        <f t="shared" ca="1" si="30"/>
        <v>1340</v>
      </c>
      <c r="N60" s="14">
        <f t="shared" ca="1" si="35"/>
        <v>1123</v>
      </c>
      <c r="O60" s="14">
        <f t="shared" ca="1" si="12"/>
        <v>561.28600000000006</v>
      </c>
      <c r="P60" s="14">
        <f t="shared" ca="1" si="13"/>
        <v>561.28600000000006</v>
      </c>
      <c r="Q60" s="14">
        <f t="shared" ca="1" si="23"/>
        <v>36677.487000000001</v>
      </c>
      <c r="R60" s="15">
        <f ca="1">SUM(P$12:P60)</f>
        <v>27535.487000000001</v>
      </c>
      <c r="S60" s="16">
        <f ca="1">SUM(N$12:N60)+SUMIF(O$12:O60, "&lt;0")</f>
        <v>9142</v>
      </c>
      <c r="U60" s="9">
        <v>44231</v>
      </c>
      <c r="V60" s="14">
        <f t="shared" ca="1" si="28"/>
        <v>1684.2860000000001</v>
      </c>
      <c r="W60" s="14">
        <f t="shared" ca="1" si="31"/>
        <v>1340</v>
      </c>
      <c r="X60" s="14">
        <f t="shared" ca="1" si="36"/>
        <v>1123</v>
      </c>
      <c r="Y60" s="14">
        <f t="shared" ca="1" si="14"/>
        <v>561.28600000000006</v>
      </c>
      <c r="Z60" s="14">
        <f t="shared" ca="1" si="15"/>
        <v>561.28600000000006</v>
      </c>
      <c r="AA60" s="14">
        <f t="shared" ca="1" si="24"/>
        <v>36677.487000000001</v>
      </c>
      <c r="AB60" s="15">
        <f ca="1">SUM(Z$12:Z60)</f>
        <v>27535.487000000001</v>
      </c>
      <c r="AC60" s="16">
        <f ca="1">SUM(X$12:X60)+SUMIF(Y$12:Y60, "&lt;0")</f>
        <v>9142</v>
      </c>
      <c r="AE60" s="9">
        <v>44231</v>
      </c>
      <c r="AF60" s="14">
        <f t="shared" ca="1" si="8"/>
        <v>1684.2860000000001</v>
      </c>
      <c r="AG60" s="14">
        <f t="shared" ca="1" si="32"/>
        <v>1340</v>
      </c>
      <c r="AH60" s="14">
        <f t="shared" ca="1" si="37"/>
        <v>1123</v>
      </c>
      <c r="AI60" s="14">
        <f t="shared" ca="1" si="16"/>
        <v>561.28600000000006</v>
      </c>
      <c r="AJ60" s="14">
        <f t="shared" ca="1" si="17"/>
        <v>561.28600000000006</v>
      </c>
      <c r="AK60" s="14">
        <f t="shared" ca="1" si="25"/>
        <v>36677.487000000001</v>
      </c>
      <c r="AL60" s="15">
        <f ca="1">SUM(AJ$12:AJ60)</f>
        <v>27535.487000000001</v>
      </c>
      <c r="AM60" s="16">
        <f ca="1">SUM(AH$12:AH60)+SUMIF(AI$12:AI60, "&lt;0")</f>
        <v>9142</v>
      </c>
      <c r="AO60" s="9">
        <v>44231</v>
      </c>
      <c r="AP60" s="14">
        <f t="shared" ca="1" si="9"/>
        <v>1684.2860000000001</v>
      </c>
      <c r="AQ60" s="14">
        <f t="shared" ca="1" si="33"/>
        <v>1340</v>
      </c>
      <c r="AR60" s="14">
        <f t="shared" ca="1" si="38"/>
        <v>1123</v>
      </c>
      <c r="AS60" s="14">
        <f t="shared" ca="1" si="18"/>
        <v>561.28600000000006</v>
      </c>
      <c r="AT60" s="14">
        <f t="shared" ca="1" si="19"/>
        <v>561.28600000000006</v>
      </c>
      <c r="AU60" s="14">
        <f t="shared" ca="1" si="26"/>
        <v>36677.487000000001</v>
      </c>
      <c r="AV60" s="15">
        <f ca="1">SUM(AT$12:AT60)</f>
        <v>27535.487000000001</v>
      </c>
      <c r="AW60" s="16">
        <f ca="1">SUM(AR$12:AR60)+SUMIF(AS$12:AS60, "&lt;0")</f>
        <v>9142</v>
      </c>
      <c r="AY60" s="9">
        <v>44231</v>
      </c>
      <c r="AZ60" s="14">
        <f t="shared" ca="1" si="10"/>
        <v>1684.2860000000001</v>
      </c>
      <c r="BA60" s="14">
        <f t="shared" ca="1" si="34"/>
        <v>1340</v>
      </c>
      <c r="BB60" s="14">
        <f t="shared" ca="1" si="39"/>
        <v>1123</v>
      </c>
      <c r="BC60" s="14">
        <f t="shared" ca="1" si="20"/>
        <v>561.28600000000006</v>
      </c>
      <c r="BD60" s="14">
        <f t="shared" ca="1" si="21"/>
        <v>561.28600000000006</v>
      </c>
      <c r="BE60" s="14">
        <f t="shared" ca="1" si="41"/>
        <v>36677.487000000001</v>
      </c>
      <c r="BF60" s="15">
        <f ca="1">SUM(BD$12:BD60)</f>
        <v>27535.487000000001</v>
      </c>
      <c r="BG60" s="16">
        <f ca="1">SUM(BB$12:BB60)+SUMIF(BC$12:BC60, "&lt;0")</f>
        <v>9142</v>
      </c>
    </row>
    <row r="61" spans="1:59" x14ac:dyDescent="0.2">
      <c r="A61" s="24">
        <v>44232</v>
      </c>
      <c r="B61" s="54">
        <f ca="1">IF($A61&gt;= $C$5,$C$6, INDEX('Historical Data'!$D$2:$D$745, MATCH(A61, 'Historical Data'!$B$2:$B$745, 0)))</f>
        <v>1788.1200000000026</v>
      </c>
      <c r="C61" s="14">
        <f t="shared" ca="1" si="29"/>
        <v>1360</v>
      </c>
      <c r="D61" s="14">
        <f t="shared" ca="1" si="40"/>
        <v>591</v>
      </c>
      <c r="E61" s="14">
        <f t="shared" ca="1" si="11"/>
        <v>1197.1200000000026</v>
      </c>
      <c r="F61" s="14">
        <f t="shared" ca="1" si="6"/>
        <v>1197.1200000000026</v>
      </c>
      <c r="G61" s="14">
        <f t="shared" ca="1" si="22"/>
        <v>38465.607000000004</v>
      </c>
      <c r="H61" s="15">
        <f ca="1">SUM(F$12:F61)</f>
        <v>28732.607000000004</v>
      </c>
      <c r="I61" s="16">
        <f ca="1">SUM(D$12:D61)+SUMIF(E$12:E61, "&lt;0")</f>
        <v>9733</v>
      </c>
      <c r="J61" s="43"/>
      <c r="K61" s="9">
        <v>44232</v>
      </c>
      <c r="L61" s="14">
        <f t="shared" ca="1" si="7"/>
        <v>1788.1200000000026</v>
      </c>
      <c r="M61" s="14">
        <f t="shared" ca="1" si="30"/>
        <v>1360</v>
      </c>
      <c r="N61" s="14">
        <f t="shared" ca="1" si="35"/>
        <v>591</v>
      </c>
      <c r="O61" s="14">
        <f t="shared" ca="1" si="12"/>
        <v>1197.1200000000026</v>
      </c>
      <c r="P61" s="14">
        <f t="shared" ca="1" si="13"/>
        <v>1197.1200000000026</v>
      </c>
      <c r="Q61" s="14">
        <f t="shared" ca="1" si="23"/>
        <v>38465.607000000004</v>
      </c>
      <c r="R61" s="15">
        <f ca="1">SUM(P$12:P61)</f>
        <v>28732.607000000004</v>
      </c>
      <c r="S61" s="16">
        <f ca="1">SUM(N$12:N61)+SUMIF(O$12:O61, "&lt;0")</f>
        <v>9733</v>
      </c>
      <c r="U61" s="9">
        <v>44232</v>
      </c>
      <c r="V61" s="14">
        <f t="shared" ca="1" si="28"/>
        <v>1788.1200000000026</v>
      </c>
      <c r="W61" s="14">
        <f t="shared" ca="1" si="31"/>
        <v>1360</v>
      </c>
      <c r="X61" s="14">
        <f t="shared" ca="1" si="36"/>
        <v>591</v>
      </c>
      <c r="Y61" s="14">
        <f t="shared" ca="1" si="14"/>
        <v>1197.1200000000026</v>
      </c>
      <c r="Z61" s="14">
        <f t="shared" ca="1" si="15"/>
        <v>1197.1200000000026</v>
      </c>
      <c r="AA61" s="14">
        <f t="shared" ca="1" si="24"/>
        <v>38465.607000000004</v>
      </c>
      <c r="AB61" s="15">
        <f ca="1">SUM(Z$12:Z61)</f>
        <v>28732.607000000004</v>
      </c>
      <c r="AC61" s="16">
        <f ca="1">SUM(X$12:X61)+SUMIF(Y$12:Y61, "&lt;0")</f>
        <v>9733</v>
      </c>
      <c r="AE61" s="9">
        <v>44232</v>
      </c>
      <c r="AF61" s="14">
        <f t="shared" ca="1" si="8"/>
        <v>1788.1200000000026</v>
      </c>
      <c r="AG61" s="14">
        <f t="shared" ca="1" si="32"/>
        <v>1360</v>
      </c>
      <c r="AH61" s="14">
        <f t="shared" ca="1" si="37"/>
        <v>591</v>
      </c>
      <c r="AI61" s="14">
        <f t="shared" ca="1" si="16"/>
        <v>1197.1200000000026</v>
      </c>
      <c r="AJ61" s="14">
        <f t="shared" ca="1" si="17"/>
        <v>1197.1200000000026</v>
      </c>
      <c r="AK61" s="14">
        <f t="shared" ca="1" si="25"/>
        <v>38465.607000000004</v>
      </c>
      <c r="AL61" s="15">
        <f ca="1">SUM(AJ$12:AJ61)</f>
        <v>28732.607000000004</v>
      </c>
      <c r="AM61" s="16">
        <f ca="1">SUM(AH$12:AH61)+SUMIF(AI$12:AI61, "&lt;0")</f>
        <v>9733</v>
      </c>
      <c r="AO61" s="9">
        <v>44232</v>
      </c>
      <c r="AP61" s="14">
        <f t="shared" ca="1" si="9"/>
        <v>1788.1200000000026</v>
      </c>
      <c r="AQ61" s="14">
        <f t="shared" ca="1" si="33"/>
        <v>1360</v>
      </c>
      <c r="AR61" s="14">
        <f t="shared" ca="1" si="38"/>
        <v>591</v>
      </c>
      <c r="AS61" s="14">
        <f t="shared" ca="1" si="18"/>
        <v>1197.1200000000026</v>
      </c>
      <c r="AT61" s="14">
        <f t="shared" ca="1" si="19"/>
        <v>1197.1200000000026</v>
      </c>
      <c r="AU61" s="14">
        <f t="shared" ca="1" si="26"/>
        <v>38465.607000000004</v>
      </c>
      <c r="AV61" s="15">
        <f ca="1">SUM(AT$12:AT61)</f>
        <v>28732.607000000004</v>
      </c>
      <c r="AW61" s="16">
        <f ca="1">SUM(AR$12:AR61)+SUMIF(AS$12:AS61, "&lt;0")</f>
        <v>9733</v>
      </c>
      <c r="AY61" s="9">
        <v>44232</v>
      </c>
      <c r="AZ61" s="14">
        <f t="shared" ca="1" si="10"/>
        <v>1788.1200000000026</v>
      </c>
      <c r="BA61" s="14">
        <f t="shared" ca="1" si="34"/>
        <v>1360</v>
      </c>
      <c r="BB61" s="14">
        <f t="shared" ca="1" si="39"/>
        <v>591</v>
      </c>
      <c r="BC61" s="14">
        <f t="shared" ca="1" si="20"/>
        <v>1197.1200000000026</v>
      </c>
      <c r="BD61" s="14">
        <f t="shared" ca="1" si="21"/>
        <v>1197.1200000000026</v>
      </c>
      <c r="BE61" s="14">
        <f t="shared" ca="1" si="41"/>
        <v>38465.607000000004</v>
      </c>
      <c r="BF61" s="15">
        <f ca="1">SUM(BD$12:BD61)</f>
        <v>28732.607000000004</v>
      </c>
      <c r="BG61" s="16">
        <f ca="1">SUM(BB$12:BB61)+SUMIF(BC$12:BC61, "&lt;0")</f>
        <v>9733</v>
      </c>
    </row>
    <row r="62" spans="1:59" x14ac:dyDescent="0.2">
      <c r="A62" s="24">
        <v>44233</v>
      </c>
      <c r="B62" s="54">
        <f ca="1">IF($A62&gt;= $C$5,$C$6, INDEX('Historical Data'!$D$2:$D$745, MATCH(A62, 'Historical Data'!$B$2:$B$745, 0)))</f>
        <v>2058.7949999999983</v>
      </c>
      <c r="C62" s="14">
        <f t="shared" ca="1" si="29"/>
        <v>1426</v>
      </c>
      <c r="D62" s="14">
        <f t="shared" ca="1" si="40"/>
        <v>500</v>
      </c>
      <c r="E62" s="14">
        <f t="shared" ca="1" si="11"/>
        <v>1558.7949999999983</v>
      </c>
      <c r="F62" s="14">
        <f t="shared" ca="1" si="6"/>
        <v>1558.7949999999983</v>
      </c>
      <c r="G62" s="14">
        <f t="shared" ca="1" si="22"/>
        <v>40524.402000000002</v>
      </c>
      <c r="H62" s="15">
        <f ca="1">SUM(F$12:F62)</f>
        <v>30291.402000000002</v>
      </c>
      <c r="I62" s="16">
        <f ca="1">SUM(D$12:D62)+SUMIF(E$12:E62, "&lt;0")</f>
        <v>10233</v>
      </c>
      <c r="J62" s="43"/>
      <c r="K62" s="9">
        <v>44233</v>
      </c>
      <c r="L62" s="14">
        <f t="shared" ca="1" si="7"/>
        <v>2058.7949999999983</v>
      </c>
      <c r="M62" s="14">
        <f t="shared" ca="1" si="30"/>
        <v>1426</v>
      </c>
      <c r="N62" s="14">
        <f t="shared" ca="1" si="35"/>
        <v>500</v>
      </c>
      <c r="O62" s="14">
        <f t="shared" ca="1" si="12"/>
        <v>1558.7949999999983</v>
      </c>
      <c r="P62" s="14">
        <f t="shared" ca="1" si="13"/>
        <v>1558.7949999999983</v>
      </c>
      <c r="Q62" s="14">
        <f t="shared" ca="1" si="23"/>
        <v>40524.402000000002</v>
      </c>
      <c r="R62" s="15">
        <f ca="1">SUM(P$12:P62)</f>
        <v>30291.402000000002</v>
      </c>
      <c r="S62" s="16">
        <f ca="1">SUM(N$12:N62)+SUMIF(O$12:O62, "&lt;0")</f>
        <v>10233</v>
      </c>
      <c r="U62" s="9">
        <v>44233</v>
      </c>
      <c r="V62" s="14">
        <f t="shared" ca="1" si="28"/>
        <v>2058.7949999999983</v>
      </c>
      <c r="W62" s="14">
        <f t="shared" ca="1" si="31"/>
        <v>1426</v>
      </c>
      <c r="X62" s="14">
        <f t="shared" ca="1" si="36"/>
        <v>500</v>
      </c>
      <c r="Y62" s="14">
        <f t="shared" ca="1" si="14"/>
        <v>1558.7949999999983</v>
      </c>
      <c r="Z62" s="14">
        <f t="shared" ca="1" si="15"/>
        <v>1558.7949999999983</v>
      </c>
      <c r="AA62" s="14">
        <f t="shared" ca="1" si="24"/>
        <v>40524.402000000002</v>
      </c>
      <c r="AB62" s="15">
        <f ca="1">SUM(Z$12:Z62)</f>
        <v>30291.402000000002</v>
      </c>
      <c r="AC62" s="16">
        <f ca="1">SUM(X$12:X62)+SUMIF(Y$12:Y62, "&lt;0")</f>
        <v>10233</v>
      </c>
      <c r="AE62" s="9">
        <v>44233</v>
      </c>
      <c r="AF62" s="14">
        <f t="shared" ca="1" si="8"/>
        <v>2058.7949999999983</v>
      </c>
      <c r="AG62" s="14">
        <f t="shared" ca="1" si="32"/>
        <v>1426</v>
      </c>
      <c r="AH62" s="14">
        <f t="shared" ca="1" si="37"/>
        <v>500</v>
      </c>
      <c r="AI62" s="14">
        <f t="shared" ca="1" si="16"/>
        <v>1558.7949999999983</v>
      </c>
      <c r="AJ62" s="14">
        <f t="shared" ca="1" si="17"/>
        <v>1558.7949999999983</v>
      </c>
      <c r="AK62" s="14">
        <f t="shared" ca="1" si="25"/>
        <v>40524.402000000002</v>
      </c>
      <c r="AL62" s="15">
        <f ca="1">SUM(AJ$12:AJ62)</f>
        <v>30291.402000000002</v>
      </c>
      <c r="AM62" s="16">
        <f ca="1">SUM(AH$12:AH62)+SUMIF(AI$12:AI62, "&lt;0")</f>
        <v>10233</v>
      </c>
      <c r="AO62" s="9">
        <v>44233</v>
      </c>
      <c r="AP62" s="14">
        <f t="shared" ca="1" si="9"/>
        <v>2058.7949999999983</v>
      </c>
      <c r="AQ62" s="14">
        <f t="shared" ca="1" si="33"/>
        <v>1426</v>
      </c>
      <c r="AR62" s="14">
        <f t="shared" ca="1" si="38"/>
        <v>500</v>
      </c>
      <c r="AS62" s="14">
        <f t="shared" ca="1" si="18"/>
        <v>1558.7949999999983</v>
      </c>
      <c r="AT62" s="14">
        <f t="shared" ca="1" si="19"/>
        <v>1558.7949999999983</v>
      </c>
      <c r="AU62" s="14">
        <f t="shared" ca="1" si="26"/>
        <v>40524.402000000002</v>
      </c>
      <c r="AV62" s="15">
        <f ca="1">SUM(AT$12:AT62)</f>
        <v>30291.402000000002</v>
      </c>
      <c r="AW62" s="16">
        <f ca="1">SUM(AR$12:AR62)+SUMIF(AS$12:AS62, "&lt;0")</f>
        <v>10233</v>
      </c>
      <c r="AY62" s="9">
        <v>44233</v>
      </c>
      <c r="AZ62" s="14">
        <f t="shared" ca="1" si="10"/>
        <v>2058.7949999999983</v>
      </c>
      <c r="BA62" s="14">
        <f t="shared" ca="1" si="34"/>
        <v>1426</v>
      </c>
      <c r="BB62" s="14">
        <f t="shared" ca="1" si="39"/>
        <v>500</v>
      </c>
      <c r="BC62" s="14">
        <f t="shared" ca="1" si="20"/>
        <v>1558.7949999999983</v>
      </c>
      <c r="BD62" s="14">
        <f t="shared" ca="1" si="21"/>
        <v>1558.7949999999983</v>
      </c>
      <c r="BE62" s="14">
        <f t="shared" ca="1" si="41"/>
        <v>40524.402000000002</v>
      </c>
      <c r="BF62" s="15">
        <f ca="1">SUM(BD$12:BD62)</f>
        <v>30291.402000000002</v>
      </c>
      <c r="BG62" s="16">
        <f ca="1">SUM(BB$12:BB62)+SUMIF(BC$12:BC62, "&lt;0")</f>
        <v>10233</v>
      </c>
    </row>
    <row r="63" spans="1:59" x14ac:dyDescent="0.2">
      <c r="A63" s="24">
        <v>44234</v>
      </c>
      <c r="B63" s="54">
        <f ca="1">IF($A63&gt;= $C$5,$C$6, INDEX('Historical Data'!$D$2:$D$745, MATCH(A63, 'Historical Data'!$B$2:$B$745, 0)))</f>
        <v>1499.1189999999988</v>
      </c>
      <c r="C63" s="14">
        <f t="shared" ca="1" si="29"/>
        <v>1456</v>
      </c>
      <c r="D63" s="14">
        <f t="shared" ca="1" si="40"/>
        <v>1020</v>
      </c>
      <c r="E63" s="14">
        <f t="shared" ca="1" si="11"/>
        <v>479.11899999999878</v>
      </c>
      <c r="F63" s="14">
        <f t="shared" ca="1" si="6"/>
        <v>479.11899999999878</v>
      </c>
      <c r="G63" s="14">
        <f t="shared" ca="1" si="22"/>
        <v>42023.521000000001</v>
      </c>
      <c r="H63" s="15">
        <f ca="1">SUM(F$12:F63)</f>
        <v>30770.521000000001</v>
      </c>
      <c r="I63" s="16">
        <f ca="1">SUM(D$12:D63)+SUMIF(E$12:E63, "&lt;0")</f>
        <v>11253</v>
      </c>
      <c r="J63" s="43"/>
      <c r="K63" s="9">
        <v>44234</v>
      </c>
      <c r="L63" s="14">
        <f t="shared" ca="1" si="7"/>
        <v>1499.1189999999988</v>
      </c>
      <c r="M63" s="14">
        <f t="shared" ca="1" si="30"/>
        <v>1456</v>
      </c>
      <c r="N63" s="14">
        <f t="shared" ca="1" si="35"/>
        <v>1020</v>
      </c>
      <c r="O63" s="14">
        <f t="shared" ca="1" si="12"/>
        <v>479.11899999999878</v>
      </c>
      <c r="P63" s="14">
        <f t="shared" ca="1" si="13"/>
        <v>479.11899999999878</v>
      </c>
      <c r="Q63" s="14">
        <f t="shared" ca="1" si="23"/>
        <v>42023.521000000001</v>
      </c>
      <c r="R63" s="15">
        <f ca="1">SUM(P$12:P63)</f>
        <v>30770.521000000001</v>
      </c>
      <c r="S63" s="16">
        <f ca="1">SUM(N$12:N63)+SUMIF(O$12:O63, "&lt;0")</f>
        <v>11253</v>
      </c>
      <c r="U63" s="9">
        <v>44234</v>
      </c>
      <c r="V63" s="14">
        <f t="shared" ca="1" si="28"/>
        <v>1499.1189999999988</v>
      </c>
      <c r="W63" s="14">
        <f t="shared" ca="1" si="31"/>
        <v>1456</v>
      </c>
      <c r="X63" s="14">
        <f t="shared" ca="1" si="36"/>
        <v>1020</v>
      </c>
      <c r="Y63" s="14">
        <f t="shared" ca="1" si="14"/>
        <v>479.11899999999878</v>
      </c>
      <c r="Z63" s="14">
        <f t="shared" ca="1" si="15"/>
        <v>479.11899999999878</v>
      </c>
      <c r="AA63" s="14">
        <f t="shared" ca="1" si="24"/>
        <v>42023.521000000001</v>
      </c>
      <c r="AB63" s="15">
        <f ca="1">SUM(Z$12:Z63)</f>
        <v>30770.521000000001</v>
      </c>
      <c r="AC63" s="16">
        <f ca="1">SUM(X$12:X63)+SUMIF(Y$12:Y63, "&lt;0")</f>
        <v>11253</v>
      </c>
      <c r="AE63" s="9">
        <v>44234</v>
      </c>
      <c r="AF63" s="14">
        <f t="shared" ca="1" si="8"/>
        <v>1499.1189999999988</v>
      </c>
      <c r="AG63" s="14">
        <f t="shared" ca="1" si="32"/>
        <v>1456</v>
      </c>
      <c r="AH63" s="14">
        <f t="shared" ca="1" si="37"/>
        <v>1020</v>
      </c>
      <c r="AI63" s="14">
        <f t="shared" ca="1" si="16"/>
        <v>479.11899999999878</v>
      </c>
      <c r="AJ63" s="14">
        <f t="shared" ca="1" si="17"/>
        <v>479.11899999999878</v>
      </c>
      <c r="AK63" s="14">
        <f t="shared" ca="1" si="25"/>
        <v>42023.521000000001</v>
      </c>
      <c r="AL63" s="15">
        <f ca="1">SUM(AJ$12:AJ63)</f>
        <v>30770.521000000001</v>
      </c>
      <c r="AM63" s="16">
        <f ca="1">SUM(AH$12:AH63)+SUMIF(AI$12:AI63, "&lt;0")</f>
        <v>11253</v>
      </c>
      <c r="AO63" s="9">
        <v>44234</v>
      </c>
      <c r="AP63" s="14">
        <f t="shared" ca="1" si="9"/>
        <v>1499.1189999999988</v>
      </c>
      <c r="AQ63" s="14">
        <f t="shared" ca="1" si="33"/>
        <v>1456</v>
      </c>
      <c r="AR63" s="14">
        <f t="shared" ca="1" si="38"/>
        <v>1020</v>
      </c>
      <c r="AS63" s="14">
        <f t="shared" ca="1" si="18"/>
        <v>479.11899999999878</v>
      </c>
      <c r="AT63" s="14">
        <f t="shared" ca="1" si="19"/>
        <v>479.11899999999878</v>
      </c>
      <c r="AU63" s="14">
        <f t="shared" ca="1" si="26"/>
        <v>42023.521000000001</v>
      </c>
      <c r="AV63" s="15">
        <f ca="1">SUM(AT$12:AT63)</f>
        <v>30770.521000000001</v>
      </c>
      <c r="AW63" s="16">
        <f ca="1">SUM(AR$12:AR63)+SUMIF(AS$12:AS63, "&lt;0")</f>
        <v>11253</v>
      </c>
      <c r="AY63" s="9">
        <v>44234</v>
      </c>
      <c r="AZ63" s="14">
        <f t="shared" ca="1" si="10"/>
        <v>1499.1189999999988</v>
      </c>
      <c r="BA63" s="14">
        <f t="shared" ca="1" si="34"/>
        <v>1456</v>
      </c>
      <c r="BB63" s="14">
        <f t="shared" ca="1" si="39"/>
        <v>1020</v>
      </c>
      <c r="BC63" s="14">
        <f t="shared" ca="1" si="20"/>
        <v>479.11899999999878</v>
      </c>
      <c r="BD63" s="14">
        <f t="shared" ca="1" si="21"/>
        <v>479.11899999999878</v>
      </c>
      <c r="BE63" s="14">
        <f t="shared" ca="1" si="41"/>
        <v>42023.521000000001</v>
      </c>
      <c r="BF63" s="15">
        <f ca="1">SUM(BD$12:BD63)</f>
        <v>30770.521000000001</v>
      </c>
      <c r="BG63" s="16">
        <f ca="1">SUM(BB$12:BB63)+SUMIF(BC$12:BC63, "&lt;0")</f>
        <v>11253</v>
      </c>
    </row>
    <row r="64" spans="1:59" x14ac:dyDescent="0.2">
      <c r="A64" s="24">
        <v>44235</v>
      </c>
      <c r="B64" s="54">
        <f ca="1">IF($A64&gt;= $C$5,$C$6, INDEX('Historical Data'!$D$2:$D$745, MATCH(A64, 'Historical Data'!$B$2:$B$745, 0)))</f>
        <v>1117.0780000000013</v>
      </c>
      <c r="C64" s="14">
        <f t="shared" ca="1" si="29"/>
        <v>1471</v>
      </c>
      <c r="D64" s="14">
        <f t="shared" ca="1" si="40"/>
        <v>943</v>
      </c>
      <c r="E64" s="14">
        <f t="shared" ca="1" si="11"/>
        <v>174.07800000000134</v>
      </c>
      <c r="F64" s="14">
        <f t="shared" ca="1" si="6"/>
        <v>174.07800000000134</v>
      </c>
      <c r="G64" s="14">
        <f t="shared" ca="1" si="22"/>
        <v>43140.599000000002</v>
      </c>
      <c r="H64" s="15">
        <f ca="1">SUM(F$12:F64)</f>
        <v>30944.599000000002</v>
      </c>
      <c r="I64" s="16">
        <f ca="1">SUM(D$12:D64)+SUMIF(E$12:E64, "&lt;0")</f>
        <v>12196</v>
      </c>
      <c r="J64" s="43"/>
      <c r="K64" s="9">
        <v>44235</v>
      </c>
      <c r="L64" s="14">
        <f t="shared" ca="1" si="7"/>
        <v>1117.0780000000013</v>
      </c>
      <c r="M64" s="14">
        <f t="shared" ca="1" si="30"/>
        <v>1471</v>
      </c>
      <c r="N64" s="14">
        <f t="shared" ca="1" si="35"/>
        <v>943</v>
      </c>
      <c r="O64" s="14">
        <f t="shared" ca="1" si="12"/>
        <v>174.07800000000134</v>
      </c>
      <c r="P64" s="14">
        <f t="shared" ca="1" si="13"/>
        <v>174.07800000000134</v>
      </c>
      <c r="Q64" s="14">
        <f t="shared" ca="1" si="23"/>
        <v>43140.599000000002</v>
      </c>
      <c r="R64" s="15">
        <f ca="1">SUM(P$12:P64)</f>
        <v>30944.599000000002</v>
      </c>
      <c r="S64" s="16">
        <f ca="1">SUM(N$12:N64)+SUMIF(O$12:O64, "&lt;0")</f>
        <v>12196</v>
      </c>
      <c r="U64" s="9">
        <v>44235</v>
      </c>
      <c r="V64" s="14">
        <f t="shared" ca="1" si="28"/>
        <v>1117.0780000000013</v>
      </c>
      <c r="W64" s="14">
        <f t="shared" ca="1" si="31"/>
        <v>1471</v>
      </c>
      <c r="X64" s="14">
        <f t="shared" ca="1" si="36"/>
        <v>943</v>
      </c>
      <c r="Y64" s="14">
        <f t="shared" ca="1" si="14"/>
        <v>174.07800000000134</v>
      </c>
      <c r="Z64" s="14">
        <f t="shared" ca="1" si="15"/>
        <v>174.07800000000134</v>
      </c>
      <c r="AA64" s="14">
        <f t="shared" ca="1" si="24"/>
        <v>43140.599000000002</v>
      </c>
      <c r="AB64" s="15">
        <f ca="1">SUM(Z$12:Z64)</f>
        <v>30944.599000000002</v>
      </c>
      <c r="AC64" s="16">
        <f ca="1">SUM(X$12:X64)+SUMIF(Y$12:Y64, "&lt;0")</f>
        <v>12196</v>
      </c>
      <c r="AE64" s="9">
        <v>44235</v>
      </c>
      <c r="AF64" s="14">
        <f t="shared" ca="1" si="8"/>
        <v>1117.0780000000013</v>
      </c>
      <c r="AG64" s="14">
        <f t="shared" ca="1" si="32"/>
        <v>1471</v>
      </c>
      <c r="AH64" s="14">
        <f t="shared" ca="1" si="37"/>
        <v>943</v>
      </c>
      <c r="AI64" s="14">
        <f t="shared" ca="1" si="16"/>
        <v>174.07800000000134</v>
      </c>
      <c r="AJ64" s="14">
        <f t="shared" ca="1" si="17"/>
        <v>174.07800000000134</v>
      </c>
      <c r="AK64" s="14">
        <f t="shared" ca="1" si="25"/>
        <v>43140.599000000002</v>
      </c>
      <c r="AL64" s="15">
        <f ca="1">SUM(AJ$12:AJ64)</f>
        <v>30944.599000000002</v>
      </c>
      <c r="AM64" s="16">
        <f ca="1">SUM(AH$12:AH64)+SUMIF(AI$12:AI64, "&lt;0")</f>
        <v>12196</v>
      </c>
      <c r="AO64" s="9">
        <v>44235</v>
      </c>
      <c r="AP64" s="14">
        <f t="shared" ca="1" si="9"/>
        <v>1117.0780000000013</v>
      </c>
      <c r="AQ64" s="14">
        <f t="shared" ca="1" si="33"/>
        <v>1471</v>
      </c>
      <c r="AR64" s="14">
        <f t="shared" ca="1" si="38"/>
        <v>943</v>
      </c>
      <c r="AS64" s="14">
        <f t="shared" ca="1" si="18"/>
        <v>174.07800000000134</v>
      </c>
      <c r="AT64" s="14">
        <f t="shared" ca="1" si="19"/>
        <v>174.07800000000134</v>
      </c>
      <c r="AU64" s="14">
        <f t="shared" ca="1" si="26"/>
        <v>43140.599000000002</v>
      </c>
      <c r="AV64" s="15">
        <f ca="1">SUM(AT$12:AT64)</f>
        <v>30944.599000000002</v>
      </c>
      <c r="AW64" s="16">
        <f ca="1">SUM(AR$12:AR64)+SUMIF(AS$12:AS64, "&lt;0")</f>
        <v>12196</v>
      </c>
      <c r="AY64" s="9">
        <v>44235</v>
      </c>
      <c r="AZ64" s="14">
        <f t="shared" ca="1" si="10"/>
        <v>1117.0780000000013</v>
      </c>
      <c r="BA64" s="14">
        <f t="shared" ca="1" si="34"/>
        <v>1471</v>
      </c>
      <c r="BB64" s="14">
        <f t="shared" ca="1" si="39"/>
        <v>943</v>
      </c>
      <c r="BC64" s="14">
        <f t="shared" ca="1" si="20"/>
        <v>174.07800000000134</v>
      </c>
      <c r="BD64" s="14">
        <f t="shared" ca="1" si="21"/>
        <v>174.07800000000134</v>
      </c>
      <c r="BE64" s="14">
        <f t="shared" ca="1" si="41"/>
        <v>43140.599000000002</v>
      </c>
      <c r="BF64" s="15">
        <f ca="1">SUM(BD$12:BD64)</f>
        <v>30944.599000000002</v>
      </c>
      <c r="BG64" s="16">
        <f ca="1">SUM(BB$12:BB64)+SUMIF(BC$12:BC64, "&lt;0")</f>
        <v>12196</v>
      </c>
    </row>
    <row r="65" spans="1:59" x14ac:dyDescent="0.2">
      <c r="A65" s="24">
        <v>44236</v>
      </c>
      <c r="B65" s="54">
        <f ca="1">IF($A65&gt;= $C$5,$C$6, INDEX('Historical Data'!$D$2:$D$745, MATCH(A65, 'Historical Data'!$B$2:$B$745, 0)))</f>
        <v>1272.9099999999962</v>
      </c>
      <c r="C65" s="14">
        <f t="shared" ca="1" si="29"/>
        <v>1529</v>
      </c>
      <c r="D65" s="14">
        <f t="shared" ca="1" si="40"/>
        <v>350</v>
      </c>
      <c r="E65" s="14">
        <f t="shared" ca="1" si="11"/>
        <v>922.90999999999622</v>
      </c>
      <c r="F65" s="14">
        <f t="shared" ca="1" si="6"/>
        <v>922.90999999999622</v>
      </c>
      <c r="G65" s="14">
        <f t="shared" ca="1" si="22"/>
        <v>44413.508999999998</v>
      </c>
      <c r="H65" s="15">
        <f ca="1">SUM(F$12:F65)</f>
        <v>31867.508999999998</v>
      </c>
      <c r="I65" s="16">
        <f ca="1">SUM(D$12:D65)+SUMIF(E$12:E65, "&lt;0")</f>
        <v>12546</v>
      </c>
      <c r="J65" s="43"/>
      <c r="K65" s="9">
        <v>44236</v>
      </c>
      <c r="L65" s="14">
        <f t="shared" ca="1" si="7"/>
        <v>1272.9099999999962</v>
      </c>
      <c r="M65" s="14">
        <f t="shared" ca="1" si="30"/>
        <v>1529</v>
      </c>
      <c r="N65" s="14">
        <f t="shared" ca="1" si="35"/>
        <v>350</v>
      </c>
      <c r="O65" s="14">
        <f t="shared" ca="1" si="12"/>
        <v>922.90999999999622</v>
      </c>
      <c r="P65" s="14">
        <f t="shared" ca="1" si="13"/>
        <v>922.90999999999622</v>
      </c>
      <c r="Q65" s="14">
        <f t="shared" ca="1" si="23"/>
        <v>44413.508999999998</v>
      </c>
      <c r="R65" s="15">
        <f ca="1">SUM(P$12:P65)</f>
        <v>31867.508999999998</v>
      </c>
      <c r="S65" s="16">
        <f ca="1">SUM(N$12:N65)+SUMIF(O$12:O65, "&lt;0")</f>
        <v>12546</v>
      </c>
      <c r="U65" s="9">
        <v>44236</v>
      </c>
      <c r="V65" s="14">
        <f t="shared" ca="1" si="28"/>
        <v>1272.9099999999962</v>
      </c>
      <c r="W65" s="14">
        <f t="shared" ca="1" si="31"/>
        <v>1529</v>
      </c>
      <c r="X65" s="14">
        <f t="shared" ca="1" si="36"/>
        <v>350</v>
      </c>
      <c r="Y65" s="14">
        <f t="shared" ca="1" si="14"/>
        <v>922.90999999999622</v>
      </c>
      <c r="Z65" s="14">
        <f t="shared" ca="1" si="15"/>
        <v>922.90999999999622</v>
      </c>
      <c r="AA65" s="14">
        <f t="shared" ca="1" si="24"/>
        <v>44413.508999999998</v>
      </c>
      <c r="AB65" s="15">
        <f ca="1">SUM(Z$12:Z65)</f>
        <v>31867.508999999998</v>
      </c>
      <c r="AC65" s="16">
        <f ca="1">SUM(X$12:X65)+SUMIF(Y$12:Y65, "&lt;0")</f>
        <v>12546</v>
      </c>
      <c r="AE65" s="9">
        <v>44236</v>
      </c>
      <c r="AF65" s="14">
        <f t="shared" ca="1" si="8"/>
        <v>1272.9099999999962</v>
      </c>
      <c r="AG65" s="14">
        <f t="shared" ca="1" si="32"/>
        <v>1529</v>
      </c>
      <c r="AH65" s="14">
        <f t="shared" ca="1" si="37"/>
        <v>350</v>
      </c>
      <c r="AI65" s="14">
        <f t="shared" ca="1" si="16"/>
        <v>922.90999999999622</v>
      </c>
      <c r="AJ65" s="14">
        <f t="shared" ca="1" si="17"/>
        <v>922.90999999999622</v>
      </c>
      <c r="AK65" s="14">
        <f t="shared" ca="1" si="25"/>
        <v>44413.508999999998</v>
      </c>
      <c r="AL65" s="15">
        <f ca="1">SUM(AJ$12:AJ65)</f>
        <v>31867.508999999998</v>
      </c>
      <c r="AM65" s="16">
        <f ca="1">SUM(AH$12:AH65)+SUMIF(AI$12:AI65, "&lt;0")</f>
        <v>12546</v>
      </c>
      <c r="AO65" s="9">
        <v>44236</v>
      </c>
      <c r="AP65" s="14">
        <f t="shared" ca="1" si="9"/>
        <v>1272.9099999999962</v>
      </c>
      <c r="AQ65" s="14">
        <f t="shared" ca="1" si="33"/>
        <v>1529</v>
      </c>
      <c r="AR65" s="14">
        <f t="shared" ca="1" si="38"/>
        <v>350</v>
      </c>
      <c r="AS65" s="14">
        <f t="shared" ca="1" si="18"/>
        <v>922.90999999999622</v>
      </c>
      <c r="AT65" s="14">
        <f t="shared" ca="1" si="19"/>
        <v>922.90999999999622</v>
      </c>
      <c r="AU65" s="14">
        <f t="shared" ca="1" si="26"/>
        <v>44413.508999999998</v>
      </c>
      <c r="AV65" s="15">
        <f ca="1">SUM(AT$12:AT65)</f>
        <v>31867.508999999998</v>
      </c>
      <c r="AW65" s="16">
        <f ca="1">SUM(AR$12:AR65)+SUMIF(AS$12:AS65, "&lt;0")</f>
        <v>12546</v>
      </c>
      <c r="AY65" s="9">
        <v>44236</v>
      </c>
      <c r="AZ65" s="14">
        <f t="shared" ca="1" si="10"/>
        <v>1272.9099999999962</v>
      </c>
      <c r="BA65" s="14">
        <f t="shared" ca="1" si="34"/>
        <v>1529</v>
      </c>
      <c r="BB65" s="14">
        <f t="shared" ca="1" si="39"/>
        <v>350</v>
      </c>
      <c r="BC65" s="14">
        <f t="shared" ca="1" si="20"/>
        <v>922.90999999999622</v>
      </c>
      <c r="BD65" s="14">
        <f t="shared" ca="1" si="21"/>
        <v>922.90999999999622</v>
      </c>
      <c r="BE65" s="14">
        <f t="shared" ca="1" si="41"/>
        <v>44413.508999999998</v>
      </c>
      <c r="BF65" s="15">
        <f ca="1">SUM(BD$12:BD65)</f>
        <v>31867.508999999998</v>
      </c>
      <c r="BG65" s="16">
        <f ca="1">SUM(BB$12:BB65)+SUMIF(BC$12:BC65, "&lt;0")</f>
        <v>12546</v>
      </c>
    </row>
    <row r="66" spans="1:59" x14ac:dyDescent="0.2">
      <c r="A66" s="24">
        <v>44237</v>
      </c>
      <c r="B66" s="54">
        <f ca="1">IF($A66&gt;= $C$5,$C$6, INDEX('Historical Data'!$D$2:$D$745, MATCH(A66, 'Historical Data'!$B$2:$B$745, 0)))</f>
        <v>1591.2170000000042</v>
      </c>
      <c r="C66" s="14">
        <f t="shared" ca="1" si="29"/>
        <v>1573</v>
      </c>
      <c r="D66" s="14">
        <f t="shared" ca="1" si="40"/>
        <v>537</v>
      </c>
      <c r="E66" s="14">
        <f t="shared" ca="1" si="11"/>
        <v>1054.2170000000042</v>
      </c>
      <c r="F66" s="14">
        <f t="shared" ca="1" si="6"/>
        <v>1054.2170000000042</v>
      </c>
      <c r="G66" s="14">
        <f t="shared" ca="1" si="22"/>
        <v>46004.726000000002</v>
      </c>
      <c r="H66" s="15">
        <f ca="1">SUM(F$12:F66)</f>
        <v>32921.726000000002</v>
      </c>
      <c r="I66" s="16">
        <f ca="1">SUM(D$12:D66)+SUMIF(E$12:E66, "&lt;0")</f>
        <v>13083</v>
      </c>
      <c r="J66" s="43"/>
      <c r="K66" s="9">
        <v>44237</v>
      </c>
      <c r="L66" s="14">
        <f t="shared" ca="1" si="7"/>
        <v>1591.2170000000042</v>
      </c>
      <c r="M66" s="14">
        <f t="shared" ca="1" si="30"/>
        <v>1573</v>
      </c>
      <c r="N66" s="14">
        <f t="shared" ca="1" si="35"/>
        <v>537</v>
      </c>
      <c r="O66" s="14">
        <f t="shared" ca="1" si="12"/>
        <v>1054.2170000000042</v>
      </c>
      <c r="P66" s="14">
        <f t="shared" ca="1" si="13"/>
        <v>1054.2170000000042</v>
      </c>
      <c r="Q66" s="14">
        <f t="shared" ca="1" si="23"/>
        <v>46004.726000000002</v>
      </c>
      <c r="R66" s="15">
        <f ca="1">SUM(P$12:P66)</f>
        <v>32921.726000000002</v>
      </c>
      <c r="S66" s="16">
        <f ca="1">SUM(N$12:N66)+SUMIF(O$12:O66, "&lt;0")</f>
        <v>13083</v>
      </c>
      <c r="U66" s="9">
        <v>44237</v>
      </c>
      <c r="V66" s="14">
        <f t="shared" ca="1" si="28"/>
        <v>1591.2170000000042</v>
      </c>
      <c r="W66" s="14">
        <f t="shared" ca="1" si="31"/>
        <v>1573</v>
      </c>
      <c r="X66" s="14">
        <f t="shared" ca="1" si="36"/>
        <v>537</v>
      </c>
      <c r="Y66" s="14">
        <f t="shared" ca="1" si="14"/>
        <v>1054.2170000000042</v>
      </c>
      <c r="Z66" s="14">
        <f t="shared" ca="1" si="15"/>
        <v>1054.2170000000042</v>
      </c>
      <c r="AA66" s="14">
        <f t="shared" ca="1" si="24"/>
        <v>46004.726000000002</v>
      </c>
      <c r="AB66" s="15">
        <f ca="1">SUM(Z$12:Z66)</f>
        <v>32921.726000000002</v>
      </c>
      <c r="AC66" s="16">
        <f ca="1">SUM(X$12:X66)+SUMIF(Y$12:Y66, "&lt;0")</f>
        <v>13083</v>
      </c>
      <c r="AE66" s="9">
        <v>44237</v>
      </c>
      <c r="AF66" s="14">
        <f t="shared" ca="1" si="8"/>
        <v>1591.2170000000042</v>
      </c>
      <c r="AG66" s="14">
        <f t="shared" ca="1" si="32"/>
        <v>1573</v>
      </c>
      <c r="AH66" s="14">
        <f t="shared" ca="1" si="37"/>
        <v>537</v>
      </c>
      <c r="AI66" s="14">
        <f t="shared" ca="1" si="16"/>
        <v>1054.2170000000042</v>
      </c>
      <c r="AJ66" s="14">
        <f t="shared" ca="1" si="17"/>
        <v>1054.2170000000042</v>
      </c>
      <c r="AK66" s="14">
        <f t="shared" ca="1" si="25"/>
        <v>46004.726000000002</v>
      </c>
      <c r="AL66" s="15">
        <f ca="1">SUM(AJ$12:AJ66)</f>
        <v>32921.726000000002</v>
      </c>
      <c r="AM66" s="16">
        <f ca="1">SUM(AH$12:AH66)+SUMIF(AI$12:AI66, "&lt;0")</f>
        <v>13083</v>
      </c>
      <c r="AO66" s="9">
        <v>44237</v>
      </c>
      <c r="AP66" s="14">
        <f t="shared" ca="1" si="9"/>
        <v>1591.2170000000042</v>
      </c>
      <c r="AQ66" s="14">
        <f t="shared" ca="1" si="33"/>
        <v>1573</v>
      </c>
      <c r="AR66" s="14">
        <f t="shared" ca="1" si="38"/>
        <v>537</v>
      </c>
      <c r="AS66" s="14">
        <f t="shared" ca="1" si="18"/>
        <v>1054.2170000000042</v>
      </c>
      <c r="AT66" s="14">
        <f t="shared" ca="1" si="19"/>
        <v>1054.2170000000042</v>
      </c>
      <c r="AU66" s="14">
        <f t="shared" ca="1" si="26"/>
        <v>46004.726000000002</v>
      </c>
      <c r="AV66" s="15">
        <f ca="1">SUM(AT$12:AT66)</f>
        <v>32921.726000000002</v>
      </c>
      <c r="AW66" s="16">
        <f ca="1">SUM(AR$12:AR66)+SUMIF(AS$12:AS66, "&lt;0")</f>
        <v>13083</v>
      </c>
      <c r="AY66" s="9">
        <v>44237</v>
      </c>
      <c r="AZ66" s="14">
        <f t="shared" ca="1" si="10"/>
        <v>1591.2170000000042</v>
      </c>
      <c r="BA66" s="14">
        <f t="shared" ca="1" si="34"/>
        <v>1573</v>
      </c>
      <c r="BB66" s="14">
        <f t="shared" ca="1" si="39"/>
        <v>537</v>
      </c>
      <c r="BC66" s="14">
        <f t="shared" ca="1" si="20"/>
        <v>1054.2170000000042</v>
      </c>
      <c r="BD66" s="14">
        <f t="shared" ca="1" si="21"/>
        <v>1054.2170000000042</v>
      </c>
      <c r="BE66" s="14">
        <f t="shared" ca="1" si="41"/>
        <v>46004.726000000002</v>
      </c>
      <c r="BF66" s="15">
        <f ca="1">SUM(BD$12:BD66)</f>
        <v>32921.726000000002</v>
      </c>
      <c r="BG66" s="16">
        <f ca="1">SUM(BB$12:BB66)+SUMIF(BC$12:BC66, "&lt;0")</f>
        <v>13083</v>
      </c>
    </row>
    <row r="67" spans="1:59" x14ac:dyDescent="0.2">
      <c r="A67" s="24">
        <v>44238</v>
      </c>
      <c r="B67" s="54">
        <f ca="1">IF($A67&gt;= $C$5,$C$6, INDEX('Historical Data'!$D$2:$D$745, MATCH(A67, 'Historical Data'!$B$2:$B$745, 0)))</f>
        <v>2024.614999999998</v>
      </c>
      <c r="C67" s="14">
        <f t="shared" ca="1" si="29"/>
        <v>1622</v>
      </c>
      <c r="D67" s="14">
        <f t="shared" ca="1" si="40"/>
        <v>401</v>
      </c>
      <c r="E67" s="14">
        <f t="shared" ca="1" si="11"/>
        <v>1623.614999999998</v>
      </c>
      <c r="F67" s="14">
        <f t="shared" ca="1" si="6"/>
        <v>1623.614999999998</v>
      </c>
      <c r="G67" s="14">
        <f t="shared" ca="1" si="22"/>
        <v>48029.341</v>
      </c>
      <c r="H67" s="15">
        <f ca="1">SUM(F$12:F67)</f>
        <v>34545.341</v>
      </c>
      <c r="I67" s="16">
        <f ca="1">SUM(D$12:D67)+SUMIF(E$12:E67, "&lt;0")</f>
        <v>13484</v>
      </c>
      <c r="J67" s="43"/>
      <c r="K67" s="9">
        <v>44238</v>
      </c>
      <c r="L67" s="14">
        <f t="shared" ca="1" si="7"/>
        <v>2024.614999999998</v>
      </c>
      <c r="M67" s="14">
        <f t="shared" ca="1" si="30"/>
        <v>1622</v>
      </c>
      <c r="N67" s="14">
        <f t="shared" ca="1" si="35"/>
        <v>401</v>
      </c>
      <c r="O67" s="14">
        <f t="shared" ca="1" si="12"/>
        <v>1623.614999999998</v>
      </c>
      <c r="P67" s="14">
        <f t="shared" ca="1" si="13"/>
        <v>1623.614999999998</v>
      </c>
      <c r="Q67" s="14">
        <f t="shared" ca="1" si="23"/>
        <v>48029.341</v>
      </c>
      <c r="R67" s="15">
        <f ca="1">SUM(P$12:P67)</f>
        <v>34545.341</v>
      </c>
      <c r="S67" s="16">
        <f ca="1">SUM(N$12:N67)+SUMIF(O$12:O67, "&lt;0")</f>
        <v>13484</v>
      </c>
      <c r="U67" s="9">
        <v>44238</v>
      </c>
      <c r="V67" s="14">
        <f t="shared" ca="1" si="28"/>
        <v>2024.614999999998</v>
      </c>
      <c r="W67" s="14">
        <f t="shared" ca="1" si="31"/>
        <v>1622</v>
      </c>
      <c r="X67" s="14">
        <f t="shared" ca="1" si="36"/>
        <v>401</v>
      </c>
      <c r="Y67" s="14">
        <f t="shared" ca="1" si="14"/>
        <v>1623.614999999998</v>
      </c>
      <c r="Z67" s="14">
        <f t="shared" ca="1" si="15"/>
        <v>1623.614999999998</v>
      </c>
      <c r="AA67" s="14">
        <f t="shared" ca="1" si="24"/>
        <v>48029.341</v>
      </c>
      <c r="AB67" s="15">
        <f ca="1">SUM(Z$12:Z67)</f>
        <v>34545.341</v>
      </c>
      <c r="AC67" s="16">
        <f ca="1">SUM(X$12:X67)+SUMIF(Y$12:Y67, "&lt;0")</f>
        <v>13484</v>
      </c>
      <c r="AE67" s="9">
        <v>44238</v>
      </c>
      <c r="AF67" s="14">
        <f t="shared" ca="1" si="8"/>
        <v>2024.614999999998</v>
      </c>
      <c r="AG67" s="14">
        <f t="shared" ca="1" si="32"/>
        <v>1622</v>
      </c>
      <c r="AH67" s="14">
        <f t="shared" ca="1" si="37"/>
        <v>401</v>
      </c>
      <c r="AI67" s="14">
        <f t="shared" ca="1" si="16"/>
        <v>1623.614999999998</v>
      </c>
      <c r="AJ67" s="14">
        <f t="shared" ca="1" si="17"/>
        <v>1623.614999999998</v>
      </c>
      <c r="AK67" s="14">
        <f t="shared" ca="1" si="25"/>
        <v>48029.341</v>
      </c>
      <c r="AL67" s="15">
        <f ca="1">SUM(AJ$12:AJ67)</f>
        <v>34545.341</v>
      </c>
      <c r="AM67" s="16">
        <f ca="1">SUM(AH$12:AH67)+SUMIF(AI$12:AI67, "&lt;0")</f>
        <v>13484</v>
      </c>
      <c r="AO67" s="9">
        <v>44238</v>
      </c>
      <c r="AP67" s="14">
        <f t="shared" ca="1" si="9"/>
        <v>2024.614999999998</v>
      </c>
      <c r="AQ67" s="14">
        <f t="shared" ca="1" si="33"/>
        <v>1622</v>
      </c>
      <c r="AR67" s="14">
        <f t="shared" ca="1" si="38"/>
        <v>401</v>
      </c>
      <c r="AS67" s="14">
        <f t="shared" ca="1" si="18"/>
        <v>1623.614999999998</v>
      </c>
      <c r="AT67" s="14">
        <f t="shared" ca="1" si="19"/>
        <v>1623.614999999998</v>
      </c>
      <c r="AU67" s="14">
        <f t="shared" ca="1" si="26"/>
        <v>48029.341</v>
      </c>
      <c r="AV67" s="15">
        <f ca="1">SUM(AT$12:AT67)</f>
        <v>34545.341</v>
      </c>
      <c r="AW67" s="16">
        <f ca="1">SUM(AR$12:AR67)+SUMIF(AS$12:AS67, "&lt;0")</f>
        <v>13484</v>
      </c>
      <c r="AY67" s="9">
        <v>44238</v>
      </c>
      <c r="AZ67" s="14">
        <f t="shared" ca="1" si="10"/>
        <v>2024.614999999998</v>
      </c>
      <c r="BA67" s="14">
        <f t="shared" ca="1" si="34"/>
        <v>1622</v>
      </c>
      <c r="BB67" s="14">
        <f t="shared" ca="1" si="39"/>
        <v>401</v>
      </c>
      <c r="BC67" s="14">
        <f t="shared" ca="1" si="20"/>
        <v>1623.614999999998</v>
      </c>
      <c r="BD67" s="14">
        <f t="shared" ca="1" si="21"/>
        <v>1623.614999999998</v>
      </c>
      <c r="BE67" s="14">
        <f t="shared" ca="1" si="41"/>
        <v>48029.341</v>
      </c>
      <c r="BF67" s="15">
        <f ca="1">SUM(BD$12:BD67)</f>
        <v>34545.341</v>
      </c>
      <c r="BG67" s="16">
        <f ca="1">SUM(BB$12:BB67)+SUMIF(BC$12:BC67, "&lt;0")</f>
        <v>13484</v>
      </c>
    </row>
    <row r="68" spans="1:59" x14ac:dyDescent="0.2">
      <c r="A68" s="24">
        <v>44239</v>
      </c>
      <c r="B68" s="54">
        <f ca="1">IF($A68&gt;= $C$5,$C$6, INDEX('Historical Data'!$D$2:$D$745, MATCH(A68, 'Historical Data'!$B$2:$B$745, 0)))</f>
        <v>2049.023000000001</v>
      </c>
      <c r="C68" s="14">
        <f t="shared" ca="1" si="29"/>
        <v>1659</v>
      </c>
      <c r="D68" s="14">
        <f t="shared" ca="1" si="40"/>
        <v>168</v>
      </c>
      <c r="E68" s="14">
        <f t="shared" ca="1" si="11"/>
        <v>1881.023000000001</v>
      </c>
      <c r="F68" s="14">
        <f t="shared" ca="1" si="6"/>
        <v>1881.023000000001</v>
      </c>
      <c r="G68" s="14">
        <f t="shared" ca="1" si="22"/>
        <v>50078.364000000001</v>
      </c>
      <c r="H68" s="15">
        <f ca="1">SUM(F$12:F68)</f>
        <v>36426.364000000001</v>
      </c>
      <c r="I68" s="16">
        <f ca="1">SUM(D$12:D68)+SUMIF(E$12:E68, "&lt;0")</f>
        <v>13652</v>
      </c>
      <c r="J68" s="43"/>
      <c r="K68" s="9">
        <v>44239</v>
      </c>
      <c r="L68" s="14">
        <f t="shared" ca="1" si="7"/>
        <v>2049.023000000001</v>
      </c>
      <c r="M68" s="14">
        <f t="shared" ca="1" si="30"/>
        <v>1659</v>
      </c>
      <c r="N68" s="14">
        <f t="shared" ca="1" si="35"/>
        <v>168</v>
      </c>
      <c r="O68" s="14">
        <f t="shared" ca="1" si="12"/>
        <v>1881.023000000001</v>
      </c>
      <c r="P68" s="14">
        <f t="shared" ca="1" si="13"/>
        <v>1881.023000000001</v>
      </c>
      <c r="Q68" s="14">
        <f t="shared" ca="1" si="23"/>
        <v>50078.364000000001</v>
      </c>
      <c r="R68" s="15">
        <f ca="1">SUM(P$12:P68)</f>
        <v>36426.364000000001</v>
      </c>
      <c r="S68" s="16">
        <f ca="1">SUM(N$12:N68)+SUMIF(O$12:O68, "&lt;0")</f>
        <v>13652</v>
      </c>
      <c r="U68" s="9">
        <v>44239</v>
      </c>
      <c r="V68" s="14">
        <f t="shared" ca="1" si="28"/>
        <v>2049.023000000001</v>
      </c>
      <c r="W68" s="14">
        <f t="shared" ca="1" si="31"/>
        <v>1659</v>
      </c>
      <c r="X68" s="14">
        <f t="shared" ca="1" si="36"/>
        <v>168</v>
      </c>
      <c r="Y68" s="14">
        <f t="shared" ca="1" si="14"/>
        <v>1881.023000000001</v>
      </c>
      <c r="Z68" s="14">
        <f t="shared" ca="1" si="15"/>
        <v>1881.023000000001</v>
      </c>
      <c r="AA68" s="14">
        <f t="shared" ca="1" si="24"/>
        <v>50078.364000000001</v>
      </c>
      <c r="AB68" s="15">
        <f ca="1">SUM(Z$12:Z68)</f>
        <v>36426.364000000001</v>
      </c>
      <c r="AC68" s="16">
        <f ca="1">SUM(X$12:X68)+SUMIF(Y$12:Y68, "&lt;0")</f>
        <v>13652</v>
      </c>
      <c r="AE68" s="9">
        <v>44239</v>
      </c>
      <c r="AF68" s="14">
        <f t="shared" ca="1" si="8"/>
        <v>2049.023000000001</v>
      </c>
      <c r="AG68" s="14">
        <f t="shared" ca="1" si="32"/>
        <v>1659</v>
      </c>
      <c r="AH68" s="14">
        <f t="shared" ca="1" si="37"/>
        <v>168</v>
      </c>
      <c r="AI68" s="14">
        <f t="shared" ca="1" si="16"/>
        <v>1881.023000000001</v>
      </c>
      <c r="AJ68" s="14">
        <f t="shared" ca="1" si="17"/>
        <v>1881.023000000001</v>
      </c>
      <c r="AK68" s="14">
        <f t="shared" ca="1" si="25"/>
        <v>50078.364000000001</v>
      </c>
      <c r="AL68" s="15">
        <f ca="1">SUM(AJ$12:AJ68)</f>
        <v>36426.364000000001</v>
      </c>
      <c r="AM68" s="16">
        <f ca="1">SUM(AH$12:AH68)+SUMIF(AI$12:AI68, "&lt;0")</f>
        <v>13652</v>
      </c>
      <c r="AO68" s="9">
        <v>44239</v>
      </c>
      <c r="AP68" s="14">
        <f t="shared" ca="1" si="9"/>
        <v>2049.023000000001</v>
      </c>
      <c r="AQ68" s="14">
        <f t="shared" ca="1" si="33"/>
        <v>1659</v>
      </c>
      <c r="AR68" s="14">
        <f t="shared" ca="1" si="38"/>
        <v>168</v>
      </c>
      <c r="AS68" s="14">
        <f t="shared" ca="1" si="18"/>
        <v>1881.023000000001</v>
      </c>
      <c r="AT68" s="14">
        <f t="shared" ca="1" si="19"/>
        <v>1881.023000000001</v>
      </c>
      <c r="AU68" s="14">
        <f t="shared" ca="1" si="26"/>
        <v>50078.364000000001</v>
      </c>
      <c r="AV68" s="15">
        <f ca="1">SUM(AT$12:AT68)</f>
        <v>36426.364000000001</v>
      </c>
      <c r="AW68" s="16">
        <f ca="1">SUM(AR$12:AR68)+SUMIF(AS$12:AS68, "&lt;0")</f>
        <v>13652</v>
      </c>
      <c r="AY68" s="9">
        <v>44239</v>
      </c>
      <c r="AZ68" s="14">
        <f t="shared" ca="1" si="10"/>
        <v>2049.023000000001</v>
      </c>
      <c r="BA68" s="14">
        <f t="shared" ca="1" si="34"/>
        <v>1659</v>
      </c>
      <c r="BB68" s="14">
        <f t="shared" ca="1" si="39"/>
        <v>168</v>
      </c>
      <c r="BC68" s="14">
        <f t="shared" ca="1" si="20"/>
        <v>1881.023000000001</v>
      </c>
      <c r="BD68" s="14">
        <f t="shared" ca="1" si="21"/>
        <v>1881.023000000001</v>
      </c>
      <c r="BE68" s="14">
        <f t="shared" ca="1" si="41"/>
        <v>50078.364000000001</v>
      </c>
      <c r="BF68" s="15">
        <f ca="1">SUM(BD$12:BD68)</f>
        <v>36426.364000000001</v>
      </c>
      <c r="BG68" s="16">
        <f ca="1">SUM(BB$12:BB68)+SUMIF(BC$12:BC68, "&lt;0")</f>
        <v>13652</v>
      </c>
    </row>
    <row r="69" spans="1:59" x14ac:dyDescent="0.2">
      <c r="A69" s="24">
        <v>44240</v>
      </c>
      <c r="B69" s="54">
        <f ca="1">IF($A69&gt;= $C$5,$C$6, INDEX('Historical Data'!$D$2:$D$745, MATCH(A69, 'Historical Data'!$B$2:$B$745, 0)))</f>
        <v>1960.653999999995</v>
      </c>
      <c r="C69" s="14">
        <f t="shared" ca="1" si="29"/>
        <v>1645</v>
      </c>
      <c r="D69" s="14">
        <f t="shared" ca="1" si="40"/>
        <v>1583</v>
      </c>
      <c r="E69" s="14">
        <f t="shared" ca="1" si="11"/>
        <v>377.65399999999499</v>
      </c>
      <c r="F69" s="14">
        <f t="shared" ca="1" si="6"/>
        <v>377.65399999999499</v>
      </c>
      <c r="G69" s="14">
        <f t="shared" ca="1" si="22"/>
        <v>52039.017999999996</v>
      </c>
      <c r="H69" s="15">
        <f ca="1">SUM(F$12:F69)</f>
        <v>36804.017999999996</v>
      </c>
      <c r="I69" s="16">
        <f ca="1">SUM(D$12:D69)+SUMIF(E$12:E69, "&lt;0")</f>
        <v>15235</v>
      </c>
      <c r="J69" s="43"/>
      <c r="K69" s="9">
        <v>44240</v>
      </c>
      <c r="L69" s="14">
        <f t="shared" ca="1" si="7"/>
        <v>1960.653999999995</v>
      </c>
      <c r="M69" s="14">
        <f t="shared" ca="1" si="30"/>
        <v>1645</v>
      </c>
      <c r="N69" s="14">
        <f t="shared" ca="1" si="35"/>
        <v>1583</v>
      </c>
      <c r="O69" s="14">
        <f t="shared" ca="1" si="12"/>
        <v>377.65399999999499</v>
      </c>
      <c r="P69" s="14">
        <f t="shared" ca="1" si="13"/>
        <v>377.65399999999499</v>
      </c>
      <c r="Q69" s="14">
        <f t="shared" ca="1" si="23"/>
        <v>52039.017999999996</v>
      </c>
      <c r="R69" s="15">
        <f ca="1">SUM(P$12:P69)</f>
        <v>36804.017999999996</v>
      </c>
      <c r="S69" s="16">
        <f ca="1">SUM(N$12:N69)+SUMIF(O$12:O69, "&lt;0")</f>
        <v>15235</v>
      </c>
      <c r="U69" s="9">
        <v>44240</v>
      </c>
      <c r="V69" s="14">
        <f t="shared" ca="1" si="28"/>
        <v>1960.653999999995</v>
      </c>
      <c r="W69" s="14">
        <f t="shared" ca="1" si="31"/>
        <v>1645</v>
      </c>
      <c r="X69" s="14">
        <f t="shared" ca="1" si="36"/>
        <v>1583</v>
      </c>
      <c r="Y69" s="14">
        <f t="shared" ca="1" si="14"/>
        <v>377.65399999999499</v>
      </c>
      <c r="Z69" s="14">
        <f t="shared" ca="1" si="15"/>
        <v>377.65399999999499</v>
      </c>
      <c r="AA69" s="14">
        <f t="shared" ca="1" si="24"/>
        <v>52039.017999999996</v>
      </c>
      <c r="AB69" s="15">
        <f ca="1">SUM(Z$12:Z69)</f>
        <v>36804.017999999996</v>
      </c>
      <c r="AC69" s="16">
        <f ca="1">SUM(X$12:X69)+SUMIF(Y$12:Y69, "&lt;0")</f>
        <v>15235</v>
      </c>
      <c r="AE69" s="9">
        <v>44240</v>
      </c>
      <c r="AF69" s="14">
        <f t="shared" ca="1" si="8"/>
        <v>1960.653999999995</v>
      </c>
      <c r="AG69" s="14">
        <f t="shared" ca="1" si="32"/>
        <v>1645</v>
      </c>
      <c r="AH69" s="14">
        <f t="shared" ca="1" si="37"/>
        <v>1583</v>
      </c>
      <c r="AI69" s="14">
        <f t="shared" ca="1" si="16"/>
        <v>377.65399999999499</v>
      </c>
      <c r="AJ69" s="14">
        <f t="shared" ca="1" si="17"/>
        <v>377.65399999999499</v>
      </c>
      <c r="AK69" s="14">
        <f t="shared" ca="1" si="25"/>
        <v>52039.017999999996</v>
      </c>
      <c r="AL69" s="15">
        <f ca="1">SUM(AJ$12:AJ69)</f>
        <v>36804.017999999996</v>
      </c>
      <c r="AM69" s="16">
        <f ca="1">SUM(AH$12:AH69)+SUMIF(AI$12:AI69, "&lt;0")</f>
        <v>15235</v>
      </c>
      <c r="AO69" s="9">
        <v>44240</v>
      </c>
      <c r="AP69" s="14">
        <f t="shared" ca="1" si="9"/>
        <v>1960.653999999995</v>
      </c>
      <c r="AQ69" s="14">
        <f t="shared" ca="1" si="33"/>
        <v>1645</v>
      </c>
      <c r="AR69" s="14">
        <f t="shared" ca="1" si="38"/>
        <v>1583</v>
      </c>
      <c r="AS69" s="14">
        <f t="shared" ca="1" si="18"/>
        <v>377.65399999999499</v>
      </c>
      <c r="AT69" s="14">
        <f t="shared" ca="1" si="19"/>
        <v>377.65399999999499</v>
      </c>
      <c r="AU69" s="14">
        <f t="shared" ca="1" si="26"/>
        <v>52039.017999999996</v>
      </c>
      <c r="AV69" s="15">
        <f ca="1">SUM(AT$12:AT69)</f>
        <v>36804.017999999996</v>
      </c>
      <c r="AW69" s="16">
        <f ca="1">SUM(AR$12:AR69)+SUMIF(AS$12:AS69, "&lt;0")</f>
        <v>15235</v>
      </c>
      <c r="AY69" s="9">
        <v>44240</v>
      </c>
      <c r="AZ69" s="14">
        <f t="shared" ca="1" si="10"/>
        <v>1960.653999999995</v>
      </c>
      <c r="BA69" s="14">
        <f t="shared" ca="1" si="34"/>
        <v>1645</v>
      </c>
      <c r="BB69" s="14">
        <f t="shared" ca="1" si="39"/>
        <v>1583</v>
      </c>
      <c r="BC69" s="14">
        <f t="shared" ca="1" si="20"/>
        <v>377.65399999999499</v>
      </c>
      <c r="BD69" s="14">
        <f t="shared" ca="1" si="21"/>
        <v>377.65399999999499</v>
      </c>
      <c r="BE69" s="14">
        <f t="shared" ca="1" si="41"/>
        <v>52039.017999999996</v>
      </c>
      <c r="BF69" s="15">
        <f ca="1">SUM(BD$12:BD69)</f>
        <v>36804.017999999996</v>
      </c>
      <c r="BG69" s="16">
        <f ca="1">SUM(BB$12:BB69)+SUMIF(BC$12:BC69, "&lt;0")</f>
        <v>15235</v>
      </c>
    </row>
    <row r="70" spans="1:59" x14ac:dyDescent="0.2">
      <c r="A70" s="24">
        <v>44241</v>
      </c>
      <c r="B70" s="54">
        <f ca="1">IF($A70&gt;= $C$5,$C$6, INDEX('Historical Data'!$D$2:$D$745, MATCH(A70, 'Historical Data'!$B$2:$B$745, 0)))</f>
        <v>1758.1600000000035</v>
      </c>
      <c r="C70" s="14">
        <f t="shared" ca="1" si="29"/>
        <v>1682</v>
      </c>
      <c r="D70" s="14">
        <f t="shared" ca="1" si="40"/>
        <v>1091</v>
      </c>
      <c r="E70" s="14">
        <f t="shared" ca="1" si="11"/>
        <v>667.16000000000349</v>
      </c>
      <c r="F70" s="14">
        <f t="shared" ca="1" si="6"/>
        <v>667.16000000000349</v>
      </c>
      <c r="G70" s="14">
        <f t="shared" ca="1" si="22"/>
        <v>53797.178</v>
      </c>
      <c r="H70" s="15">
        <f ca="1">SUM(F$12:F70)</f>
        <v>37471.178</v>
      </c>
      <c r="I70" s="16">
        <f ca="1">SUM(D$12:D70)+SUMIF(E$12:E70, "&lt;0")</f>
        <v>16326</v>
      </c>
      <c r="J70" s="43"/>
      <c r="K70" s="9">
        <v>44241</v>
      </c>
      <c r="L70" s="14">
        <f t="shared" ca="1" si="7"/>
        <v>1758.1600000000035</v>
      </c>
      <c r="M70" s="14">
        <f t="shared" ca="1" si="30"/>
        <v>1682</v>
      </c>
      <c r="N70" s="14">
        <f t="shared" ca="1" si="35"/>
        <v>1091</v>
      </c>
      <c r="O70" s="14">
        <f t="shared" ca="1" si="12"/>
        <v>667.16000000000349</v>
      </c>
      <c r="P70" s="14">
        <f t="shared" ca="1" si="13"/>
        <v>667.16000000000349</v>
      </c>
      <c r="Q70" s="14">
        <f t="shared" ca="1" si="23"/>
        <v>53797.178</v>
      </c>
      <c r="R70" s="15">
        <f ca="1">SUM(P$12:P70)</f>
        <v>37471.178</v>
      </c>
      <c r="S70" s="16">
        <f ca="1">SUM(N$12:N70)+SUMIF(O$12:O70, "&lt;0")</f>
        <v>16326</v>
      </c>
      <c r="U70" s="9">
        <v>44241</v>
      </c>
      <c r="V70" s="14">
        <f t="shared" ca="1" si="28"/>
        <v>1758.1600000000035</v>
      </c>
      <c r="W70" s="14">
        <f t="shared" ca="1" si="31"/>
        <v>1682</v>
      </c>
      <c r="X70" s="14">
        <f t="shared" ca="1" si="36"/>
        <v>1091</v>
      </c>
      <c r="Y70" s="14">
        <f t="shared" ca="1" si="14"/>
        <v>667.16000000000349</v>
      </c>
      <c r="Z70" s="14">
        <f t="shared" ca="1" si="15"/>
        <v>667.16000000000349</v>
      </c>
      <c r="AA70" s="14">
        <f t="shared" ca="1" si="24"/>
        <v>53797.178</v>
      </c>
      <c r="AB70" s="15">
        <f ca="1">SUM(Z$12:Z70)</f>
        <v>37471.178</v>
      </c>
      <c r="AC70" s="16">
        <f ca="1">SUM(X$12:X70)+SUMIF(Y$12:Y70, "&lt;0")</f>
        <v>16326</v>
      </c>
      <c r="AE70" s="9">
        <v>44241</v>
      </c>
      <c r="AF70" s="14">
        <f t="shared" ca="1" si="8"/>
        <v>1758.1600000000035</v>
      </c>
      <c r="AG70" s="14">
        <f t="shared" ca="1" si="32"/>
        <v>1682</v>
      </c>
      <c r="AH70" s="14">
        <f t="shared" ca="1" si="37"/>
        <v>1091</v>
      </c>
      <c r="AI70" s="14">
        <f t="shared" ca="1" si="16"/>
        <v>667.16000000000349</v>
      </c>
      <c r="AJ70" s="14">
        <f t="shared" ca="1" si="17"/>
        <v>667.16000000000349</v>
      </c>
      <c r="AK70" s="14">
        <f t="shared" ca="1" si="25"/>
        <v>53797.178</v>
      </c>
      <c r="AL70" s="15">
        <f ca="1">SUM(AJ$12:AJ70)</f>
        <v>37471.178</v>
      </c>
      <c r="AM70" s="16">
        <f ca="1">SUM(AH$12:AH70)+SUMIF(AI$12:AI70, "&lt;0")</f>
        <v>16326</v>
      </c>
      <c r="AO70" s="9">
        <v>44241</v>
      </c>
      <c r="AP70" s="14">
        <f t="shared" ca="1" si="9"/>
        <v>1758.1600000000035</v>
      </c>
      <c r="AQ70" s="14">
        <f t="shared" ca="1" si="33"/>
        <v>1682</v>
      </c>
      <c r="AR70" s="14">
        <f t="shared" ca="1" si="38"/>
        <v>1091</v>
      </c>
      <c r="AS70" s="14">
        <f t="shared" ca="1" si="18"/>
        <v>667.16000000000349</v>
      </c>
      <c r="AT70" s="14">
        <f t="shared" ca="1" si="19"/>
        <v>667.16000000000349</v>
      </c>
      <c r="AU70" s="14">
        <f t="shared" ca="1" si="26"/>
        <v>53797.178</v>
      </c>
      <c r="AV70" s="15">
        <f ca="1">SUM(AT$12:AT70)</f>
        <v>37471.178</v>
      </c>
      <c r="AW70" s="16">
        <f ca="1">SUM(AR$12:AR70)+SUMIF(AS$12:AS70, "&lt;0")</f>
        <v>16326</v>
      </c>
      <c r="AY70" s="9">
        <v>44241</v>
      </c>
      <c r="AZ70" s="14">
        <f t="shared" ca="1" si="10"/>
        <v>1758.1600000000035</v>
      </c>
      <c r="BA70" s="14">
        <f t="shared" ca="1" si="34"/>
        <v>1682</v>
      </c>
      <c r="BB70" s="14">
        <f t="shared" ca="1" si="39"/>
        <v>1091</v>
      </c>
      <c r="BC70" s="14">
        <f t="shared" ca="1" si="20"/>
        <v>667.16000000000349</v>
      </c>
      <c r="BD70" s="14">
        <f t="shared" ca="1" si="21"/>
        <v>667.16000000000349</v>
      </c>
      <c r="BE70" s="14">
        <f t="shared" ca="1" si="41"/>
        <v>53797.178</v>
      </c>
      <c r="BF70" s="15">
        <f ca="1">SUM(BD$12:BD70)</f>
        <v>37471.178</v>
      </c>
      <c r="BG70" s="16">
        <f ca="1">SUM(BB$12:BB70)+SUMIF(BC$12:BC70, "&lt;0")</f>
        <v>16326</v>
      </c>
    </row>
    <row r="71" spans="1:59" x14ac:dyDescent="0.2">
      <c r="A71" s="24">
        <v>44242</v>
      </c>
      <c r="B71" s="54">
        <f ca="1">IF($A71&gt;= $C$5,$C$6, INDEX('Historical Data'!$D$2:$D$745, MATCH(A71, 'Historical Data'!$B$2:$B$745, 0)))</f>
        <v>819.5570000000007</v>
      </c>
      <c r="C71" s="14">
        <f t="shared" ca="1" si="29"/>
        <v>1639</v>
      </c>
      <c r="D71" s="14">
        <f t="shared" ca="1" si="40"/>
        <v>1201.7210000000014</v>
      </c>
      <c r="E71" s="14">
        <f t="shared" ca="1" si="11"/>
        <v>-382.16400000000067</v>
      </c>
      <c r="F71" s="14">
        <f t="shared" ca="1" si="6"/>
        <v>0</v>
      </c>
      <c r="G71" s="14">
        <f t="shared" ca="1" si="22"/>
        <v>54616.735000000001</v>
      </c>
      <c r="H71" s="15">
        <f ca="1">SUM(F$12:F71)</f>
        <v>37471.178</v>
      </c>
      <c r="I71" s="16">
        <f ca="1">SUM(D$12:D71)+SUMIF(E$12:E71, "&lt;0")</f>
        <v>17145.557000000001</v>
      </c>
      <c r="J71" s="43"/>
      <c r="K71" s="9">
        <v>44242</v>
      </c>
      <c r="L71" s="14">
        <f t="shared" ca="1" si="7"/>
        <v>819.5570000000007</v>
      </c>
      <c r="M71" s="14">
        <f t="shared" ca="1" si="30"/>
        <v>1639</v>
      </c>
      <c r="N71" s="14">
        <f t="shared" ca="1" si="35"/>
        <v>1201.7210000000014</v>
      </c>
      <c r="O71" s="14">
        <f t="shared" ca="1" si="12"/>
        <v>-382.16400000000067</v>
      </c>
      <c r="P71" s="14">
        <f t="shared" ca="1" si="13"/>
        <v>0</v>
      </c>
      <c r="Q71" s="14">
        <f t="shared" ca="1" si="23"/>
        <v>54616.735000000001</v>
      </c>
      <c r="R71" s="15">
        <f ca="1">SUM(P$12:P71)</f>
        <v>37471.178</v>
      </c>
      <c r="S71" s="16">
        <f ca="1">SUM(N$12:N71)+SUMIF(O$12:O71, "&lt;0")</f>
        <v>17145.557000000001</v>
      </c>
      <c r="U71" s="9">
        <v>44242</v>
      </c>
      <c r="V71" s="14">
        <f t="shared" ca="1" si="28"/>
        <v>819.5570000000007</v>
      </c>
      <c r="W71" s="14">
        <f t="shared" ca="1" si="31"/>
        <v>1639</v>
      </c>
      <c r="X71" s="14">
        <f t="shared" ca="1" si="36"/>
        <v>1201.7210000000014</v>
      </c>
      <c r="Y71" s="14">
        <f t="shared" ca="1" si="14"/>
        <v>-382.16400000000067</v>
      </c>
      <c r="Z71" s="14">
        <f t="shared" ca="1" si="15"/>
        <v>0</v>
      </c>
      <c r="AA71" s="14">
        <f t="shared" ca="1" si="24"/>
        <v>54616.735000000001</v>
      </c>
      <c r="AB71" s="15">
        <f ca="1">SUM(Z$12:Z71)</f>
        <v>37471.178</v>
      </c>
      <c r="AC71" s="16">
        <f ca="1">SUM(X$12:X71)+SUMIF(Y$12:Y71, "&lt;0")</f>
        <v>17145.557000000001</v>
      </c>
      <c r="AE71" s="9">
        <v>44242</v>
      </c>
      <c r="AF71" s="14">
        <f t="shared" ca="1" si="8"/>
        <v>819.5570000000007</v>
      </c>
      <c r="AG71" s="14">
        <f t="shared" ca="1" si="32"/>
        <v>1639</v>
      </c>
      <c r="AH71" s="14">
        <f t="shared" ca="1" si="37"/>
        <v>1201.7210000000014</v>
      </c>
      <c r="AI71" s="14">
        <f t="shared" ca="1" si="16"/>
        <v>-382.16400000000067</v>
      </c>
      <c r="AJ71" s="14">
        <f t="shared" ca="1" si="17"/>
        <v>0</v>
      </c>
      <c r="AK71" s="14">
        <f t="shared" ca="1" si="25"/>
        <v>54616.735000000001</v>
      </c>
      <c r="AL71" s="15">
        <f ca="1">SUM(AJ$12:AJ71)</f>
        <v>37471.178</v>
      </c>
      <c r="AM71" s="16">
        <f ca="1">SUM(AH$12:AH71)+SUMIF(AI$12:AI71, "&lt;0")</f>
        <v>17145.557000000001</v>
      </c>
      <c r="AO71" s="9">
        <v>44242</v>
      </c>
      <c r="AP71" s="14">
        <f t="shared" ca="1" si="9"/>
        <v>819.5570000000007</v>
      </c>
      <c r="AQ71" s="14">
        <f t="shared" ca="1" si="33"/>
        <v>1639</v>
      </c>
      <c r="AR71" s="14">
        <f t="shared" ca="1" si="38"/>
        <v>1201.7210000000014</v>
      </c>
      <c r="AS71" s="14">
        <f t="shared" ca="1" si="18"/>
        <v>-382.16400000000067</v>
      </c>
      <c r="AT71" s="14">
        <f t="shared" ca="1" si="19"/>
        <v>0</v>
      </c>
      <c r="AU71" s="14">
        <f t="shared" ca="1" si="26"/>
        <v>54616.735000000001</v>
      </c>
      <c r="AV71" s="15">
        <f ca="1">SUM(AT$12:AT71)</f>
        <v>37471.178</v>
      </c>
      <c r="AW71" s="16">
        <f ca="1">SUM(AR$12:AR71)+SUMIF(AS$12:AS71, "&lt;0")</f>
        <v>17145.557000000001</v>
      </c>
      <c r="AY71" s="9">
        <v>44242</v>
      </c>
      <c r="AZ71" s="14">
        <f t="shared" ca="1" si="10"/>
        <v>819.5570000000007</v>
      </c>
      <c r="BA71" s="14">
        <f t="shared" ca="1" si="34"/>
        <v>1639</v>
      </c>
      <c r="BB71" s="14">
        <f t="shared" ca="1" si="39"/>
        <v>1201.7210000000014</v>
      </c>
      <c r="BC71" s="14">
        <f t="shared" ca="1" si="20"/>
        <v>-382.16400000000067</v>
      </c>
      <c r="BD71" s="14">
        <f t="shared" ca="1" si="21"/>
        <v>0</v>
      </c>
      <c r="BE71" s="14">
        <f t="shared" ca="1" si="41"/>
        <v>54616.735000000001</v>
      </c>
      <c r="BF71" s="15">
        <f ca="1">SUM(BD$12:BD71)</f>
        <v>37471.178</v>
      </c>
      <c r="BG71" s="16">
        <f ca="1">SUM(BB$12:BB71)+SUMIF(BC$12:BC71, "&lt;0")</f>
        <v>17145.557000000001</v>
      </c>
    </row>
    <row r="72" spans="1:59" x14ac:dyDescent="0.2">
      <c r="A72" s="24">
        <v>44243</v>
      </c>
      <c r="B72" s="54">
        <f ca="1">IF($A72&gt;= $C$5,$C$6, INDEX('Historical Data'!$D$2:$D$745, MATCH(A72, 'Historical Data'!$B$2:$B$745, 0)))</f>
        <v>1486.8689999999988</v>
      </c>
      <c r="C72" s="14">
        <f t="shared" ca="1" si="29"/>
        <v>1670</v>
      </c>
      <c r="D72" s="14">
        <f t="shared" ca="1" si="40"/>
        <v>888.71800000000076</v>
      </c>
      <c r="E72" s="14">
        <f t="shared" ca="1" si="11"/>
        <v>598.15099999999802</v>
      </c>
      <c r="F72" s="14">
        <f t="shared" ca="1" si="6"/>
        <v>598.15099999999802</v>
      </c>
      <c r="G72" s="14">
        <f t="shared" ca="1" si="22"/>
        <v>56103.603999999999</v>
      </c>
      <c r="H72" s="15">
        <f ca="1">SUM(F$12:F72)</f>
        <v>38069.328999999998</v>
      </c>
      <c r="I72" s="16">
        <f ca="1">SUM(D$12:D72)+SUMIF(E$12:E72, "&lt;0")</f>
        <v>18034.275000000001</v>
      </c>
      <c r="J72" s="43"/>
      <c r="K72" s="9">
        <v>44243</v>
      </c>
      <c r="L72" s="14">
        <f t="shared" ca="1" si="7"/>
        <v>1486.8689999999988</v>
      </c>
      <c r="M72" s="14">
        <f t="shared" ca="1" si="30"/>
        <v>1670</v>
      </c>
      <c r="N72" s="14">
        <f t="shared" ca="1" si="35"/>
        <v>888.71800000000076</v>
      </c>
      <c r="O72" s="14">
        <f t="shared" ca="1" si="12"/>
        <v>598.15099999999802</v>
      </c>
      <c r="P72" s="14">
        <f t="shared" ca="1" si="13"/>
        <v>598.15099999999802</v>
      </c>
      <c r="Q72" s="14">
        <f t="shared" ca="1" si="23"/>
        <v>56103.603999999999</v>
      </c>
      <c r="R72" s="15">
        <f ca="1">SUM(P$12:P72)</f>
        <v>38069.328999999998</v>
      </c>
      <c r="S72" s="16">
        <f ca="1">SUM(N$12:N72)+SUMIF(O$12:O72, "&lt;0")</f>
        <v>18034.275000000001</v>
      </c>
      <c r="U72" s="9">
        <v>44243</v>
      </c>
      <c r="V72" s="14">
        <f t="shared" ca="1" si="28"/>
        <v>1486.8689999999988</v>
      </c>
      <c r="W72" s="14">
        <f t="shared" ca="1" si="31"/>
        <v>1670</v>
      </c>
      <c r="X72" s="14">
        <f t="shared" ca="1" si="36"/>
        <v>888.71800000000076</v>
      </c>
      <c r="Y72" s="14">
        <f t="shared" ca="1" si="14"/>
        <v>598.15099999999802</v>
      </c>
      <c r="Z72" s="14">
        <f t="shared" ca="1" si="15"/>
        <v>598.15099999999802</v>
      </c>
      <c r="AA72" s="14">
        <f t="shared" ca="1" si="24"/>
        <v>56103.603999999999</v>
      </c>
      <c r="AB72" s="15">
        <f ca="1">SUM(Z$12:Z72)</f>
        <v>38069.328999999998</v>
      </c>
      <c r="AC72" s="16">
        <f ca="1">SUM(X$12:X72)+SUMIF(Y$12:Y72, "&lt;0")</f>
        <v>18034.275000000001</v>
      </c>
      <c r="AE72" s="9">
        <v>44243</v>
      </c>
      <c r="AF72" s="14">
        <f t="shared" ca="1" si="8"/>
        <v>1486.8689999999988</v>
      </c>
      <c r="AG72" s="14">
        <f t="shared" ca="1" si="32"/>
        <v>1670</v>
      </c>
      <c r="AH72" s="14">
        <f t="shared" ca="1" si="37"/>
        <v>888.71800000000076</v>
      </c>
      <c r="AI72" s="14">
        <f t="shared" ca="1" si="16"/>
        <v>598.15099999999802</v>
      </c>
      <c r="AJ72" s="14">
        <f t="shared" ca="1" si="17"/>
        <v>598.15099999999802</v>
      </c>
      <c r="AK72" s="14">
        <f t="shared" ca="1" si="25"/>
        <v>56103.603999999999</v>
      </c>
      <c r="AL72" s="15">
        <f ca="1">SUM(AJ$12:AJ72)</f>
        <v>38069.328999999998</v>
      </c>
      <c r="AM72" s="16">
        <f ca="1">SUM(AH$12:AH72)+SUMIF(AI$12:AI72, "&lt;0")</f>
        <v>18034.275000000001</v>
      </c>
      <c r="AO72" s="9">
        <v>44243</v>
      </c>
      <c r="AP72" s="14">
        <f t="shared" ca="1" si="9"/>
        <v>1486.8689999999988</v>
      </c>
      <c r="AQ72" s="14">
        <f t="shared" ca="1" si="33"/>
        <v>1670</v>
      </c>
      <c r="AR72" s="14">
        <f t="shared" ca="1" si="38"/>
        <v>888.71800000000076</v>
      </c>
      <c r="AS72" s="14">
        <f t="shared" ca="1" si="18"/>
        <v>598.15099999999802</v>
      </c>
      <c r="AT72" s="14">
        <f t="shared" ca="1" si="19"/>
        <v>598.15099999999802</v>
      </c>
      <c r="AU72" s="14">
        <f t="shared" ca="1" si="26"/>
        <v>56103.603999999999</v>
      </c>
      <c r="AV72" s="15">
        <f ca="1">SUM(AT$12:AT72)</f>
        <v>38069.328999999998</v>
      </c>
      <c r="AW72" s="16">
        <f ca="1">SUM(AR$12:AR72)+SUMIF(AS$12:AS72, "&lt;0")</f>
        <v>18034.275000000001</v>
      </c>
      <c r="AY72" s="9">
        <v>44243</v>
      </c>
      <c r="AZ72" s="14">
        <f t="shared" ca="1" si="10"/>
        <v>1486.8689999999988</v>
      </c>
      <c r="BA72" s="14">
        <f t="shared" ca="1" si="34"/>
        <v>1670</v>
      </c>
      <c r="BB72" s="14">
        <f t="shared" ca="1" si="39"/>
        <v>888.71800000000076</v>
      </c>
      <c r="BC72" s="14">
        <f t="shared" ca="1" si="20"/>
        <v>598.15099999999802</v>
      </c>
      <c r="BD72" s="14">
        <f t="shared" ca="1" si="21"/>
        <v>598.15099999999802</v>
      </c>
      <c r="BE72" s="14">
        <f t="shared" ca="1" si="41"/>
        <v>56103.603999999999</v>
      </c>
      <c r="BF72" s="15">
        <f ca="1">SUM(BD$12:BD72)</f>
        <v>38069.328999999998</v>
      </c>
      <c r="BG72" s="16">
        <f ca="1">SUM(BB$12:BB72)+SUMIF(BC$12:BC72, "&lt;0")</f>
        <v>18034.275000000001</v>
      </c>
    </row>
    <row r="73" spans="1:59" x14ac:dyDescent="0.2">
      <c r="A73" s="24">
        <v>44244</v>
      </c>
      <c r="B73" s="54">
        <f ca="1">IF($A73&gt;= $C$5,$C$6, INDEX('Historical Data'!$D$2:$D$745, MATCH(A73, 'Historical Data'!$B$2:$B$745, 0)))</f>
        <v>1291.8700000000026</v>
      </c>
      <c r="C73" s="14">
        <f t="shared" ca="1" si="29"/>
        <v>1627</v>
      </c>
      <c r="D73" s="14">
        <f t="shared" ca="1" si="40"/>
        <v>1199.3979999999974</v>
      </c>
      <c r="E73" s="14">
        <f t="shared" ca="1" si="11"/>
        <v>92.47200000000521</v>
      </c>
      <c r="F73" s="14">
        <f t="shared" ca="1" si="6"/>
        <v>92.47200000000521</v>
      </c>
      <c r="G73" s="14">
        <f t="shared" ca="1" si="22"/>
        <v>57395.474000000002</v>
      </c>
      <c r="H73" s="15">
        <f ca="1">SUM(F$12:F73)</f>
        <v>38161.801000000007</v>
      </c>
      <c r="I73" s="16">
        <f ca="1">SUM(D$12:D73)+SUMIF(E$12:E73, "&lt;0")</f>
        <v>19233.672999999999</v>
      </c>
      <c r="J73" s="43"/>
      <c r="K73" s="9">
        <v>44244</v>
      </c>
      <c r="L73" s="14">
        <f t="shared" ca="1" si="7"/>
        <v>1291.8700000000026</v>
      </c>
      <c r="M73" s="14">
        <f t="shared" ca="1" si="30"/>
        <v>1627</v>
      </c>
      <c r="N73" s="14">
        <f t="shared" ca="1" si="35"/>
        <v>1199.3979999999974</v>
      </c>
      <c r="O73" s="14">
        <f t="shared" ca="1" si="12"/>
        <v>92.47200000000521</v>
      </c>
      <c r="P73" s="14">
        <f t="shared" ca="1" si="13"/>
        <v>92.47200000000521</v>
      </c>
      <c r="Q73" s="14">
        <f t="shared" ca="1" si="23"/>
        <v>57395.474000000002</v>
      </c>
      <c r="R73" s="15">
        <f ca="1">SUM(P$12:P73)</f>
        <v>38161.801000000007</v>
      </c>
      <c r="S73" s="16">
        <f ca="1">SUM(N$12:N73)+SUMIF(O$12:O73, "&lt;0")</f>
        <v>19233.672999999999</v>
      </c>
      <c r="U73" s="9">
        <v>44244</v>
      </c>
      <c r="V73" s="14">
        <f t="shared" ca="1" si="28"/>
        <v>1291.8700000000026</v>
      </c>
      <c r="W73" s="14">
        <f t="shared" ca="1" si="31"/>
        <v>1627</v>
      </c>
      <c r="X73" s="14">
        <f t="shared" ca="1" si="36"/>
        <v>1199.3979999999974</v>
      </c>
      <c r="Y73" s="14">
        <f t="shared" ca="1" si="14"/>
        <v>92.47200000000521</v>
      </c>
      <c r="Z73" s="14">
        <f t="shared" ca="1" si="15"/>
        <v>92.47200000000521</v>
      </c>
      <c r="AA73" s="14">
        <f t="shared" ca="1" si="24"/>
        <v>57395.474000000002</v>
      </c>
      <c r="AB73" s="15">
        <f ca="1">SUM(Z$12:Z73)</f>
        <v>38161.801000000007</v>
      </c>
      <c r="AC73" s="16">
        <f ca="1">SUM(X$12:X73)+SUMIF(Y$12:Y73, "&lt;0")</f>
        <v>19233.672999999999</v>
      </c>
      <c r="AE73" s="9">
        <v>44244</v>
      </c>
      <c r="AF73" s="14">
        <f t="shared" ca="1" si="8"/>
        <v>1291.8700000000026</v>
      </c>
      <c r="AG73" s="14">
        <f t="shared" ca="1" si="32"/>
        <v>1627</v>
      </c>
      <c r="AH73" s="14">
        <f t="shared" ca="1" si="37"/>
        <v>1199.3979999999974</v>
      </c>
      <c r="AI73" s="14">
        <f t="shared" ca="1" si="16"/>
        <v>92.47200000000521</v>
      </c>
      <c r="AJ73" s="14">
        <f t="shared" ca="1" si="17"/>
        <v>92.47200000000521</v>
      </c>
      <c r="AK73" s="14">
        <f t="shared" ca="1" si="25"/>
        <v>57395.474000000002</v>
      </c>
      <c r="AL73" s="15">
        <f ca="1">SUM(AJ$12:AJ73)</f>
        <v>38161.801000000007</v>
      </c>
      <c r="AM73" s="16">
        <f ca="1">SUM(AH$12:AH73)+SUMIF(AI$12:AI73, "&lt;0")</f>
        <v>19233.672999999999</v>
      </c>
      <c r="AO73" s="9">
        <v>44244</v>
      </c>
      <c r="AP73" s="14">
        <f t="shared" ca="1" si="9"/>
        <v>1291.8700000000026</v>
      </c>
      <c r="AQ73" s="14">
        <f t="shared" ca="1" si="33"/>
        <v>1627</v>
      </c>
      <c r="AR73" s="14">
        <f t="shared" ca="1" si="38"/>
        <v>1199.3979999999974</v>
      </c>
      <c r="AS73" s="14">
        <f t="shared" ca="1" si="18"/>
        <v>92.47200000000521</v>
      </c>
      <c r="AT73" s="14">
        <f t="shared" ca="1" si="19"/>
        <v>92.47200000000521</v>
      </c>
      <c r="AU73" s="14">
        <f t="shared" ca="1" si="26"/>
        <v>57395.474000000002</v>
      </c>
      <c r="AV73" s="15">
        <f ca="1">SUM(AT$12:AT73)</f>
        <v>38161.801000000007</v>
      </c>
      <c r="AW73" s="16">
        <f ca="1">SUM(AR$12:AR73)+SUMIF(AS$12:AS73, "&lt;0")</f>
        <v>19233.672999999999</v>
      </c>
      <c r="AY73" s="9">
        <v>44244</v>
      </c>
      <c r="AZ73" s="14">
        <f t="shared" ca="1" si="10"/>
        <v>1291.8700000000026</v>
      </c>
      <c r="BA73" s="14">
        <f t="shared" ca="1" si="34"/>
        <v>1627</v>
      </c>
      <c r="BB73" s="14">
        <f t="shared" ca="1" si="39"/>
        <v>1199.3979999999974</v>
      </c>
      <c r="BC73" s="14">
        <f t="shared" ca="1" si="20"/>
        <v>92.47200000000521</v>
      </c>
      <c r="BD73" s="14">
        <f t="shared" ca="1" si="21"/>
        <v>92.47200000000521</v>
      </c>
      <c r="BE73" s="14">
        <f t="shared" ca="1" si="41"/>
        <v>57395.474000000002</v>
      </c>
      <c r="BF73" s="15">
        <f ca="1">SUM(BD$12:BD73)</f>
        <v>38161.801000000007</v>
      </c>
      <c r="BG73" s="16">
        <f ca="1">SUM(BB$12:BB73)+SUMIF(BC$12:BC73, "&lt;0")</f>
        <v>19233.672999999999</v>
      </c>
    </row>
    <row r="74" spans="1:59" x14ac:dyDescent="0.2">
      <c r="A74" s="24">
        <v>44245</v>
      </c>
      <c r="B74" s="54">
        <f ca="1">IF($A74&gt;= $C$5,$C$6, INDEX('Historical Data'!$D$2:$D$745, MATCH(A74, 'Historical Data'!$B$2:$B$745, 0)))</f>
        <v>1686.9049999999988</v>
      </c>
      <c r="C74" s="14">
        <f t="shared" ca="1" si="29"/>
        <v>1579</v>
      </c>
      <c r="D74" s="14">
        <f t="shared" ca="1" si="40"/>
        <v>745.82099999999991</v>
      </c>
      <c r="E74" s="14">
        <f t="shared" ca="1" si="11"/>
        <v>941.08399999999892</v>
      </c>
      <c r="F74" s="14">
        <f t="shared" ca="1" si="6"/>
        <v>941.08399999999892</v>
      </c>
      <c r="G74" s="14">
        <f t="shared" ca="1" si="22"/>
        <v>59082.379000000001</v>
      </c>
      <c r="H74" s="15">
        <f ca="1">SUM(F$12:F74)</f>
        <v>39102.885000000009</v>
      </c>
      <c r="I74" s="16">
        <f ca="1">SUM(D$12:D74)+SUMIF(E$12:E74, "&lt;0")</f>
        <v>19979.493999999999</v>
      </c>
      <c r="J74" s="43"/>
      <c r="K74" s="9">
        <v>44245</v>
      </c>
      <c r="L74" s="14">
        <f t="shared" ca="1" si="7"/>
        <v>1686.9049999999988</v>
      </c>
      <c r="M74" s="14">
        <f t="shared" ca="1" si="30"/>
        <v>1579</v>
      </c>
      <c r="N74" s="14">
        <f t="shared" ca="1" si="35"/>
        <v>745.82099999999991</v>
      </c>
      <c r="O74" s="14">
        <f t="shared" ca="1" si="12"/>
        <v>941.08399999999892</v>
      </c>
      <c r="P74" s="14">
        <f t="shared" ca="1" si="13"/>
        <v>941.08399999999892</v>
      </c>
      <c r="Q74" s="14">
        <f t="shared" ca="1" si="23"/>
        <v>59082.379000000001</v>
      </c>
      <c r="R74" s="15">
        <f ca="1">SUM(P$12:P74)</f>
        <v>39102.885000000009</v>
      </c>
      <c r="S74" s="16">
        <f ca="1">SUM(N$12:N74)+SUMIF(O$12:O74, "&lt;0")</f>
        <v>19979.493999999999</v>
      </c>
      <c r="U74" s="9">
        <v>44245</v>
      </c>
      <c r="V74" s="14">
        <f t="shared" ca="1" si="28"/>
        <v>1686.9049999999988</v>
      </c>
      <c r="W74" s="14">
        <f t="shared" ca="1" si="31"/>
        <v>1579</v>
      </c>
      <c r="X74" s="14">
        <f t="shared" ca="1" si="36"/>
        <v>745.82099999999991</v>
      </c>
      <c r="Y74" s="14">
        <f t="shared" ca="1" si="14"/>
        <v>941.08399999999892</v>
      </c>
      <c r="Z74" s="14">
        <f t="shared" ca="1" si="15"/>
        <v>941.08399999999892</v>
      </c>
      <c r="AA74" s="14">
        <f t="shared" ca="1" si="24"/>
        <v>59082.379000000001</v>
      </c>
      <c r="AB74" s="15">
        <f ca="1">SUM(Z$12:Z74)</f>
        <v>39102.885000000009</v>
      </c>
      <c r="AC74" s="16">
        <f ca="1">SUM(X$12:X74)+SUMIF(Y$12:Y74, "&lt;0")</f>
        <v>19979.493999999999</v>
      </c>
      <c r="AE74" s="9">
        <v>44245</v>
      </c>
      <c r="AF74" s="14">
        <f t="shared" ca="1" si="8"/>
        <v>1686.9049999999988</v>
      </c>
      <c r="AG74" s="14">
        <f t="shared" ca="1" si="32"/>
        <v>1579</v>
      </c>
      <c r="AH74" s="14">
        <f t="shared" ca="1" si="37"/>
        <v>745.82099999999991</v>
      </c>
      <c r="AI74" s="14">
        <f t="shared" ca="1" si="16"/>
        <v>941.08399999999892</v>
      </c>
      <c r="AJ74" s="14">
        <f t="shared" ca="1" si="17"/>
        <v>941.08399999999892</v>
      </c>
      <c r="AK74" s="14">
        <f t="shared" ca="1" si="25"/>
        <v>59082.379000000001</v>
      </c>
      <c r="AL74" s="15">
        <f ca="1">SUM(AJ$12:AJ74)</f>
        <v>39102.885000000009</v>
      </c>
      <c r="AM74" s="16">
        <f ca="1">SUM(AH$12:AH74)+SUMIF(AI$12:AI74, "&lt;0")</f>
        <v>19979.493999999999</v>
      </c>
      <c r="AO74" s="9">
        <v>44245</v>
      </c>
      <c r="AP74" s="14">
        <f t="shared" ca="1" si="9"/>
        <v>1686.9049999999988</v>
      </c>
      <c r="AQ74" s="14">
        <f t="shared" ca="1" si="33"/>
        <v>1579</v>
      </c>
      <c r="AR74" s="14">
        <f t="shared" ca="1" si="38"/>
        <v>745.82099999999991</v>
      </c>
      <c r="AS74" s="14">
        <f t="shared" ca="1" si="18"/>
        <v>941.08399999999892</v>
      </c>
      <c r="AT74" s="14">
        <f t="shared" ca="1" si="19"/>
        <v>941.08399999999892</v>
      </c>
      <c r="AU74" s="14">
        <f t="shared" ca="1" si="26"/>
        <v>59082.379000000001</v>
      </c>
      <c r="AV74" s="15">
        <f ca="1">SUM(AT$12:AT74)</f>
        <v>39102.885000000009</v>
      </c>
      <c r="AW74" s="16">
        <f ca="1">SUM(AR$12:AR74)+SUMIF(AS$12:AS74, "&lt;0")</f>
        <v>19979.493999999999</v>
      </c>
      <c r="AY74" s="9">
        <v>44245</v>
      </c>
      <c r="AZ74" s="14">
        <f t="shared" ca="1" si="10"/>
        <v>1686.9049999999988</v>
      </c>
      <c r="BA74" s="14">
        <f t="shared" ca="1" si="34"/>
        <v>1579</v>
      </c>
      <c r="BB74" s="14">
        <f t="shared" ca="1" si="39"/>
        <v>745.82099999999991</v>
      </c>
      <c r="BC74" s="14">
        <f t="shared" ca="1" si="20"/>
        <v>941.08399999999892</v>
      </c>
      <c r="BD74" s="14">
        <f t="shared" ca="1" si="21"/>
        <v>941.08399999999892</v>
      </c>
      <c r="BE74" s="14">
        <f t="shared" ca="1" si="41"/>
        <v>59082.379000000001</v>
      </c>
      <c r="BF74" s="15">
        <f ca="1">SUM(BD$12:BD74)</f>
        <v>39102.885000000009</v>
      </c>
      <c r="BG74" s="16">
        <f ca="1">SUM(BB$12:BB74)+SUMIF(BC$12:BC74, "&lt;0")</f>
        <v>19979.493999999999</v>
      </c>
    </row>
    <row r="75" spans="1:59" x14ac:dyDescent="0.2">
      <c r="A75" s="24">
        <v>44246</v>
      </c>
      <c r="B75" s="54">
        <f ca="1">IF($A75&gt;= $C$5,$C$6, INDEX('Historical Data'!$D$2:$D$745, MATCH(A75, 'Historical Data'!$B$2:$B$745, 0)))</f>
        <v>1393.4689999999973</v>
      </c>
      <c r="C75" s="14">
        <f t="shared" ca="1" si="29"/>
        <v>1485</v>
      </c>
      <c r="D75" s="14">
        <f t="shared" ca="1" si="40"/>
        <v>688.32500000000073</v>
      </c>
      <c r="E75" s="14">
        <f t="shared" ca="1" si="11"/>
        <v>705.14399999999659</v>
      </c>
      <c r="F75" s="14">
        <f t="shared" ca="1" si="6"/>
        <v>705.14399999999659</v>
      </c>
      <c r="G75" s="14">
        <f t="shared" ca="1" si="22"/>
        <v>60475.847999999998</v>
      </c>
      <c r="H75" s="15">
        <f ca="1">SUM(F$12:F75)</f>
        <v>39808.02900000001</v>
      </c>
      <c r="I75" s="16">
        <f ca="1">SUM(D$12:D75)+SUMIF(E$12:E75, "&lt;0")</f>
        <v>20667.819</v>
      </c>
      <c r="J75" s="43"/>
      <c r="K75" s="9">
        <v>44246</v>
      </c>
      <c r="L75" s="14">
        <f t="shared" ca="1" si="7"/>
        <v>1393.4689999999973</v>
      </c>
      <c r="M75" s="14">
        <f t="shared" ca="1" si="30"/>
        <v>1485</v>
      </c>
      <c r="N75" s="14">
        <f t="shared" ca="1" si="35"/>
        <v>688.32500000000073</v>
      </c>
      <c r="O75" s="14">
        <f t="shared" ca="1" si="12"/>
        <v>705.14399999999659</v>
      </c>
      <c r="P75" s="14">
        <f t="shared" ca="1" si="13"/>
        <v>705.14399999999659</v>
      </c>
      <c r="Q75" s="14">
        <f t="shared" ca="1" si="23"/>
        <v>60475.847999999998</v>
      </c>
      <c r="R75" s="15">
        <f ca="1">SUM(P$12:P75)</f>
        <v>39808.02900000001</v>
      </c>
      <c r="S75" s="16">
        <f ca="1">SUM(N$12:N75)+SUMIF(O$12:O75, "&lt;0")</f>
        <v>20667.819</v>
      </c>
      <c r="U75" s="9">
        <v>44246</v>
      </c>
      <c r="V75" s="14">
        <f t="shared" ca="1" si="28"/>
        <v>1393.4689999999973</v>
      </c>
      <c r="W75" s="14">
        <f t="shared" ca="1" si="31"/>
        <v>1485</v>
      </c>
      <c r="X75" s="14">
        <f t="shared" ca="1" si="36"/>
        <v>688.32500000000073</v>
      </c>
      <c r="Y75" s="14">
        <f t="shared" ca="1" si="14"/>
        <v>705.14399999999659</v>
      </c>
      <c r="Z75" s="14">
        <f t="shared" ca="1" si="15"/>
        <v>705.14399999999659</v>
      </c>
      <c r="AA75" s="14">
        <f t="shared" ca="1" si="24"/>
        <v>60475.847999999998</v>
      </c>
      <c r="AB75" s="15">
        <f ca="1">SUM(Z$12:Z75)</f>
        <v>39808.02900000001</v>
      </c>
      <c r="AC75" s="16">
        <f ca="1">SUM(X$12:X75)+SUMIF(Y$12:Y75, "&lt;0")</f>
        <v>20667.819</v>
      </c>
      <c r="AE75" s="9">
        <v>44246</v>
      </c>
      <c r="AF75" s="14">
        <f t="shared" ca="1" si="8"/>
        <v>1393.4689999999973</v>
      </c>
      <c r="AG75" s="14">
        <f t="shared" ca="1" si="32"/>
        <v>1485</v>
      </c>
      <c r="AH75" s="14">
        <f t="shared" ca="1" si="37"/>
        <v>688.32500000000073</v>
      </c>
      <c r="AI75" s="14">
        <f t="shared" ca="1" si="16"/>
        <v>705.14399999999659</v>
      </c>
      <c r="AJ75" s="14">
        <f t="shared" ca="1" si="17"/>
        <v>705.14399999999659</v>
      </c>
      <c r="AK75" s="14">
        <f t="shared" ca="1" si="25"/>
        <v>60475.847999999998</v>
      </c>
      <c r="AL75" s="15">
        <f ca="1">SUM(AJ$12:AJ75)</f>
        <v>39808.02900000001</v>
      </c>
      <c r="AM75" s="16">
        <f ca="1">SUM(AH$12:AH75)+SUMIF(AI$12:AI75, "&lt;0")</f>
        <v>20667.819</v>
      </c>
      <c r="AO75" s="9">
        <v>44246</v>
      </c>
      <c r="AP75" s="14">
        <f t="shared" ca="1" si="9"/>
        <v>1393.4689999999973</v>
      </c>
      <c r="AQ75" s="14">
        <f t="shared" ca="1" si="33"/>
        <v>1485</v>
      </c>
      <c r="AR75" s="14">
        <f t="shared" ca="1" si="38"/>
        <v>688.32500000000073</v>
      </c>
      <c r="AS75" s="14">
        <f t="shared" ca="1" si="18"/>
        <v>705.14399999999659</v>
      </c>
      <c r="AT75" s="14">
        <f t="shared" ca="1" si="19"/>
        <v>705.14399999999659</v>
      </c>
      <c r="AU75" s="14">
        <f t="shared" ca="1" si="26"/>
        <v>60475.847999999998</v>
      </c>
      <c r="AV75" s="15">
        <f ca="1">SUM(AT$12:AT75)</f>
        <v>39808.02900000001</v>
      </c>
      <c r="AW75" s="16">
        <f ca="1">SUM(AR$12:AR75)+SUMIF(AS$12:AS75, "&lt;0")</f>
        <v>20667.819</v>
      </c>
      <c r="AY75" s="9">
        <v>44246</v>
      </c>
      <c r="AZ75" s="14">
        <f t="shared" ca="1" si="10"/>
        <v>1393.4689999999973</v>
      </c>
      <c r="BA75" s="14">
        <f t="shared" ca="1" si="34"/>
        <v>1485</v>
      </c>
      <c r="BB75" s="14">
        <f t="shared" ca="1" si="39"/>
        <v>688.32500000000073</v>
      </c>
      <c r="BC75" s="14">
        <f t="shared" ca="1" si="20"/>
        <v>705.14399999999659</v>
      </c>
      <c r="BD75" s="14">
        <f t="shared" ca="1" si="21"/>
        <v>705.14399999999659</v>
      </c>
      <c r="BE75" s="14">
        <f t="shared" ca="1" si="41"/>
        <v>60475.847999999998</v>
      </c>
      <c r="BF75" s="15">
        <f ca="1">SUM(BD$12:BD75)</f>
        <v>39808.02900000001</v>
      </c>
      <c r="BG75" s="16">
        <f ca="1">SUM(BB$12:BB75)+SUMIF(BC$12:BC75, "&lt;0")</f>
        <v>20667.819</v>
      </c>
    </row>
    <row r="76" spans="1:59" x14ac:dyDescent="0.2">
      <c r="A76" s="24">
        <v>44247</v>
      </c>
      <c r="B76" s="54">
        <f ca="1">IF($A76&gt;= $C$5,$C$6, INDEX('Historical Data'!$D$2:$D$745, MATCH(A76, 'Historical Data'!$B$2:$B$745, 0)))</f>
        <v>813.65200000000186</v>
      </c>
      <c r="C76" s="14">
        <f t="shared" ca="1" si="29"/>
        <v>1321</v>
      </c>
      <c r="D76" s="14">
        <f t="shared" ca="1" si="40"/>
        <v>1118.2129999999997</v>
      </c>
      <c r="E76" s="14">
        <f t="shared" ca="1" si="11"/>
        <v>-304.56099999999788</v>
      </c>
      <c r="F76" s="14">
        <f t="shared" ref="F76:F139" ca="1" si="42">IF(E76 &gt; 0, E76, 0)</f>
        <v>0</v>
      </c>
      <c r="G76" s="14">
        <f t="shared" ca="1" si="22"/>
        <v>61289.5</v>
      </c>
      <c r="H76" s="15">
        <f ca="1">SUM(F$12:F76)</f>
        <v>39808.02900000001</v>
      </c>
      <c r="I76" s="16">
        <f ca="1">SUM(D$12:D76)+SUMIF(E$12:E76, "&lt;0")</f>
        <v>21481.471000000001</v>
      </c>
      <c r="J76" s="43"/>
      <c r="K76" s="9">
        <v>44247</v>
      </c>
      <c r="L76" s="14">
        <f t="shared" ref="L76:L139" ca="1" si="43">IF(K76&lt;M$5, $B76, M$6+MIN((K76-M$5)/M$8, 1)*M$7)</f>
        <v>813.65200000000186</v>
      </c>
      <c r="M76" s="14">
        <f t="shared" ca="1" si="30"/>
        <v>1321</v>
      </c>
      <c r="N76" s="14">
        <f t="shared" ca="1" si="35"/>
        <v>1118.2129999999997</v>
      </c>
      <c r="O76" s="14">
        <f t="shared" ca="1" si="12"/>
        <v>-304.56099999999788</v>
      </c>
      <c r="P76" s="14">
        <f t="shared" ca="1" si="13"/>
        <v>0</v>
      </c>
      <c r="Q76" s="14">
        <f t="shared" ca="1" si="23"/>
        <v>61289.5</v>
      </c>
      <c r="R76" s="15">
        <f ca="1">SUM(P$12:P76)</f>
        <v>39808.02900000001</v>
      </c>
      <c r="S76" s="16">
        <f ca="1">SUM(N$12:N76)+SUMIF(O$12:O76, "&lt;0")</f>
        <v>21481.471000000001</v>
      </c>
      <c r="U76" s="9">
        <v>44247</v>
      </c>
      <c r="V76" s="14">
        <f t="shared" ca="1" si="28"/>
        <v>813.65200000000186</v>
      </c>
      <c r="W76" s="14">
        <f t="shared" ca="1" si="31"/>
        <v>1321</v>
      </c>
      <c r="X76" s="14">
        <f t="shared" ca="1" si="36"/>
        <v>1118.2129999999997</v>
      </c>
      <c r="Y76" s="14">
        <f t="shared" ca="1" si="14"/>
        <v>-304.56099999999788</v>
      </c>
      <c r="Z76" s="14">
        <f t="shared" ca="1" si="15"/>
        <v>0</v>
      </c>
      <c r="AA76" s="14">
        <f t="shared" ca="1" si="24"/>
        <v>61289.5</v>
      </c>
      <c r="AB76" s="15">
        <f ca="1">SUM(Z$12:Z76)</f>
        <v>39808.02900000001</v>
      </c>
      <c r="AC76" s="16">
        <f ca="1">SUM(X$12:X76)+SUMIF(Y$12:Y76, "&lt;0")</f>
        <v>21481.471000000001</v>
      </c>
      <c r="AE76" s="9">
        <v>44247</v>
      </c>
      <c r="AF76" s="14">
        <f t="shared" ref="AF76:AF139" ca="1" si="44">IF(AE76&lt;AG$5, $B76, AG$6+MIN((AE76-AG$5)/AG$8, 1)*AG$7)</f>
        <v>813.65200000000186</v>
      </c>
      <c r="AG76" s="14">
        <f t="shared" ca="1" si="32"/>
        <v>1321</v>
      </c>
      <c r="AH76" s="14">
        <f t="shared" ca="1" si="37"/>
        <v>1118.2129999999997</v>
      </c>
      <c r="AI76" s="14">
        <f t="shared" ca="1" si="16"/>
        <v>-304.56099999999788</v>
      </c>
      <c r="AJ76" s="14">
        <f t="shared" ca="1" si="17"/>
        <v>0</v>
      </c>
      <c r="AK76" s="14">
        <f t="shared" ca="1" si="25"/>
        <v>61289.5</v>
      </c>
      <c r="AL76" s="15">
        <f ca="1">SUM(AJ$12:AJ76)</f>
        <v>39808.02900000001</v>
      </c>
      <c r="AM76" s="16">
        <f ca="1">SUM(AH$12:AH76)+SUMIF(AI$12:AI76, "&lt;0")</f>
        <v>21481.471000000001</v>
      </c>
      <c r="AO76" s="9">
        <v>44247</v>
      </c>
      <c r="AP76" s="14">
        <f t="shared" ref="AP76:AP139" ca="1" si="45">IF(AO76&lt;AQ$5, $B76, AQ$6+MIN((AO76-AQ$5)/AQ$8, 1)*AQ$7)</f>
        <v>813.65200000000186</v>
      </c>
      <c r="AQ76" s="14">
        <f t="shared" ca="1" si="33"/>
        <v>1321</v>
      </c>
      <c r="AR76" s="14">
        <f t="shared" ca="1" si="38"/>
        <v>1118.2129999999997</v>
      </c>
      <c r="AS76" s="14">
        <f t="shared" ca="1" si="18"/>
        <v>-304.56099999999788</v>
      </c>
      <c r="AT76" s="14">
        <f t="shared" ca="1" si="19"/>
        <v>0</v>
      </c>
      <c r="AU76" s="14">
        <f t="shared" ca="1" si="26"/>
        <v>61289.5</v>
      </c>
      <c r="AV76" s="15">
        <f ca="1">SUM(AT$12:AT76)</f>
        <v>39808.02900000001</v>
      </c>
      <c r="AW76" s="16">
        <f ca="1">SUM(AR$12:AR76)+SUMIF(AS$12:AS76, "&lt;0")</f>
        <v>21481.471000000001</v>
      </c>
      <c r="AY76" s="9">
        <v>44247</v>
      </c>
      <c r="AZ76" s="14">
        <f t="shared" ref="AZ76:AZ77" ca="1" si="46">IF(AY76&lt;BA$5, $B76, MIN(BA$7, BA$9 + $C$8*(AY76-BA$5)))</f>
        <v>813.65200000000186</v>
      </c>
      <c r="BA76" s="14">
        <f t="shared" ca="1" si="34"/>
        <v>1321</v>
      </c>
      <c r="BB76" s="14">
        <f t="shared" ca="1" si="39"/>
        <v>1118.2129999999997</v>
      </c>
      <c r="BC76" s="14">
        <f t="shared" ca="1" si="20"/>
        <v>-304.56099999999788</v>
      </c>
      <c r="BD76" s="14">
        <f t="shared" ca="1" si="21"/>
        <v>0</v>
      </c>
      <c r="BE76" s="14">
        <f t="shared" ca="1" si="41"/>
        <v>61289.5</v>
      </c>
      <c r="BF76" s="15">
        <f ca="1">SUM(BD$12:BD76)</f>
        <v>39808.02900000001</v>
      </c>
      <c r="BG76" s="16">
        <f ca="1">SUM(BB$12:BB76)+SUMIF(BC$12:BC76, "&lt;0")</f>
        <v>21481.471000000001</v>
      </c>
    </row>
    <row r="77" spans="1:59" x14ac:dyDescent="0.2">
      <c r="A77" s="24">
        <v>44248</v>
      </c>
      <c r="B77" s="54">
        <f ca="1">IF($A77&gt;= $C$5,$C$6, INDEX('Historical Data'!$D$2:$D$745, MATCH(A77, 'Historical Data'!$B$2:$B$745, 0)))</f>
        <v>1801.1339999999982</v>
      </c>
      <c r="C77" s="14">
        <f t="shared" ca="1" si="29"/>
        <v>1328</v>
      </c>
      <c r="D77" s="14">
        <f t="shared" ca="1" si="40"/>
        <v>1626.3429999999971</v>
      </c>
      <c r="E77" s="14">
        <f t="shared" ref="E77:E140" ca="1" si="47">B77-D77</f>
        <v>174.79100000000108</v>
      </c>
      <c r="F77" s="14">
        <f t="shared" ca="1" si="42"/>
        <v>174.79100000000108</v>
      </c>
      <c r="G77" s="14">
        <f t="shared" ca="1" si="22"/>
        <v>63090.633999999998</v>
      </c>
      <c r="H77" s="15">
        <f ca="1">SUM(F$12:F77)</f>
        <v>39982.820000000007</v>
      </c>
      <c r="I77" s="16">
        <f ca="1">SUM(D$12:D77)+SUMIF(E$12:E77, "&lt;0")</f>
        <v>23107.813999999998</v>
      </c>
      <c r="J77" s="43"/>
      <c r="K77" s="9">
        <v>44248</v>
      </c>
      <c r="L77" s="14">
        <f t="shared" ca="1" si="43"/>
        <v>1801.1339999999982</v>
      </c>
      <c r="M77" s="14">
        <f t="shared" ca="1" si="30"/>
        <v>1328</v>
      </c>
      <c r="N77" s="14">
        <f t="shared" ca="1" si="35"/>
        <v>1626.3429999999971</v>
      </c>
      <c r="O77" s="14">
        <f t="shared" ref="O77:O140" ca="1" si="48">L77-N77</f>
        <v>174.79100000000108</v>
      </c>
      <c r="P77" s="14">
        <f t="shared" ref="P77:P140" ca="1" si="49">IF(O77 &gt; 0, O77, 0)</f>
        <v>174.79100000000108</v>
      </c>
      <c r="Q77" s="14">
        <f t="shared" ca="1" si="23"/>
        <v>63090.633999999998</v>
      </c>
      <c r="R77" s="15">
        <f ca="1">SUM(P$12:P77)</f>
        <v>39982.820000000007</v>
      </c>
      <c r="S77" s="16">
        <f ca="1">SUM(N$12:N77)+SUMIF(O$12:O77, "&lt;0")</f>
        <v>23107.813999999998</v>
      </c>
      <c r="U77" s="9">
        <v>44248</v>
      </c>
      <c r="V77" s="14">
        <f t="shared" ca="1" si="28"/>
        <v>1801.1339999999982</v>
      </c>
      <c r="W77" s="14">
        <f t="shared" ca="1" si="31"/>
        <v>1328</v>
      </c>
      <c r="X77" s="14">
        <f t="shared" ca="1" si="36"/>
        <v>1626.3429999999971</v>
      </c>
      <c r="Y77" s="14">
        <f t="shared" ref="Y77:Y140" ca="1" si="50">V77-X77</f>
        <v>174.79100000000108</v>
      </c>
      <c r="Z77" s="14">
        <f t="shared" ref="Z77:Z140" ca="1" si="51">IF(Y77 &gt; 0, Y77, 0)</f>
        <v>174.79100000000108</v>
      </c>
      <c r="AA77" s="14">
        <f t="shared" ca="1" si="24"/>
        <v>63090.633999999998</v>
      </c>
      <c r="AB77" s="15">
        <f ca="1">SUM(Z$12:Z77)</f>
        <v>39982.820000000007</v>
      </c>
      <c r="AC77" s="16">
        <f ca="1">SUM(X$12:X77)+SUMIF(Y$12:Y77, "&lt;0")</f>
        <v>23107.813999999998</v>
      </c>
      <c r="AE77" s="9">
        <v>44248</v>
      </c>
      <c r="AF77" s="14">
        <f t="shared" ca="1" si="44"/>
        <v>1801.1339999999982</v>
      </c>
      <c r="AG77" s="14">
        <f t="shared" ca="1" si="32"/>
        <v>1328</v>
      </c>
      <c r="AH77" s="14">
        <f t="shared" ca="1" si="37"/>
        <v>1626.3429999999971</v>
      </c>
      <c r="AI77" s="14">
        <f t="shared" ref="AI77:AI140" ca="1" si="52">AF77-AH77</f>
        <v>174.79100000000108</v>
      </c>
      <c r="AJ77" s="14">
        <f t="shared" ref="AJ77:AJ140" ca="1" si="53">IF(AI77 &gt; 0, AI77, 0)</f>
        <v>174.79100000000108</v>
      </c>
      <c r="AK77" s="14">
        <f t="shared" ca="1" si="25"/>
        <v>63090.633999999998</v>
      </c>
      <c r="AL77" s="15">
        <f ca="1">SUM(AJ$12:AJ77)</f>
        <v>39982.820000000007</v>
      </c>
      <c r="AM77" s="16">
        <f ca="1">SUM(AH$12:AH77)+SUMIF(AI$12:AI77, "&lt;0")</f>
        <v>23107.813999999998</v>
      </c>
      <c r="AO77" s="9">
        <v>44248</v>
      </c>
      <c r="AP77" s="14">
        <f t="shared" ca="1" si="45"/>
        <v>1801.1339999999982</v>
      </c>
      <c r="AQ77" s="14">
        <f t="shared" ca="1" si="33"/>
        <v>1328</v>
      </c>
      <c r="AR77" s="14">
        <f t="shared" ca="1" si="38"/>
        <v>1626.3429999999971</v>
      </c>
      <c r="AS77" s="14">
        <f t="shared" ref="AS77:AS140" ca="1" si="54">AP77-AR77</f>
        <v>174.79100000000108</v>
      </c>
      <c r="AT77" s="14">
        <f t="shared" ref="AT77:AT140" ca="1" si="55">IF(AS77 &gt; 0, AS77, 0)</f>
        <v>174.79100000000108</v>
      </c>
      <c r="AU77" s="14">
        <f t="shared" ca="1" si="26"/>
        <v>63090.633999999998</v>
      </c>
      <c r="AV77" s="15">
        <f ca="1">SUM(AT$12:AT77)</f>
        <v>39982.820000000007</v>
      </c>
      <c r="AW77" s="16">
        <f ca="1">SUM(AR$12:AR77)+SUMIF(AS$12:AS77, "&lt;0")</f>
        <v>23107.813999999998</v>
      </c>
      <c r="AY77" s="9">
        <v>44248</v>
      </c>
      <c r="AZ77" s="14">
        <f t="shared" ca="1" si="46"/>
        <v>1801.1339999999982</v>
      </c>
      <c r="BA77" s="14">
        <f t="shared" ca="1" si="34"/>
        <v>1328</v>
      </c>
      <c r="BB77" s="14">
        <f t="shared" ca="1" si="39"/>
        <v>1626.3429999999971</v>
      </c>
      <c r="BC77" s="14">
        <f t="shared" ref="BC77:BC140" ca="1" si="56">AZ77-BB77</f>
        <v>174.79100000000108</v>
      </c>
      <c r="BD77" s="14">
        <f t="shared" ref="BD77:BD140" ca="1" si="57">IF(BC77 &gt; 0, BC77, 0)</f>
        <v>174.79100000000108</v>
      </c>
      <c r="BE77" s="14">
        <f t="shared" ca="1" si="41"/>
        <v>63090.633999999998</v>
      </c>
      <c r="BF77" s="15">
        <f ca="1">SUM(BD$12:BD77)</f>
        <v>39982.820000000007</v>
      </c>
      <c r="BG77" s="16">
        <f ca="1">SUM(BB$12:BB77)+SUMIF(BC$12:BC77, "&lt;0")</f>
        <v>23107.813999999998</v>
      </c>
    </row>
    <row r="78" spans="1:59" x14ac:dyDescent="0.2">
      <c r="A78" s="24">
        <v>44249</v>
      </c>
      <c r="B78" s="54">
        <f ca="1">IF($A78&gt;= $C$5,$C$6, INDEX('Historical Data'!$D$2:$D$745, MATCH(A78, 'Historical Data'!$B$2:$B$745, 0)))</f>
        <v>1086.8400000000038</v>
      </c>
      <c r="C78" s="14">
        <f t="shared" ca="1" si="29"/>
        <v>1366</v>
      </c>
      <c r="D78" s="14">
        <f t="shared" ca="1" si="40"/>
        <v>1260.2580000000016</v>
      </c>
      <c r="E78" s="14">
        <f t="shared" ca="1" si="47"/>
        <v>-173.41799999999785</v>
      </c>
      <c r="F78" s="14">
        <f t="shared" ca="1" si="42"/>
        <v>0</v>
      </c>
      <c r="G78" s="14">
        <f t="shared" ref="G78:G141" ca="1" si="58">B78+G77</f>
        <v>64177.474000000002</v>
      </c>
      <c r="H78" s="15">
        <f ca="1">SUM(F$12:F78)</f>
        <v>39982.820000000007</v>
      </c>
      <c r="I78" s="16">
        <f ca="1">SUM(D$12:D78)+SUMIF(E$12:E78, "&lt;0")</f>
        <v>24194.654000000002</v>
      </c>
      <c r="J78" s="43"/>
      <c r="K78" s="9">
        <v>44249</v>
      </c>
      <c r="L78" s="14">
        <f t="shared" ca="1" si="43"/>
        <v>1086.8400000000038</v>
      </c>
      <c r="M78" s="14">
        <f t="shared" ca="1" si="30"/>
        <v>1366</v>
      </c>
      <c r="N78" s="14">
        <f t="shared" ca="1" si="35"/>
        <v>1260.2580000000016</v>
      </c>
      <c r="O78" s="14">
        <f t="shared" ca="1" si="48"/>
        <v>-173.41799999999785</v>
      </c>
      <c r="P78" s="14">
        <f t="shared" ca="1" si="49"/>
        <v>0</v>
      </c>
      <c r="Q78" s="14">
        <f t="shared" ref="Q78:Q141" ca="1" si="59">L78+Q77</f>
        <v>64177.474000000002</v>
      </c>
      <c r="R78" s="15">
        <f ca="1">SUM(P$12:P78)</f>
        <v>39982.820000000007</v>
      </c>
      <c r="S78" s="16">
        <f ca="1">SUM(N$12:N78)+SUMIF(O$12:O78, "&lt;0")</f>
        <v>24194.654000000002</v>
      </c>
      <c r="U78" s="9">
        <v>44249</v>
      </c>
      <c r="V78" s="14">
        <f t="shared" ca="1" si="28"/>
        <v>1086.8400000000038</v>
      </c>
      <c r="W78" s="14">
        <f t="shared" ca="1" si="31"/>
        <v>1366</v>
      </c>
      <c r="X78" s="14">
        <f t="shared" ca="1" si="36"/>
        <v>1260.2580000000016</v>
      </c>
      <c r="Y78" s="14">
        <f t="shared" ca="1" si="50"/>
        <v>-173.41799999999785</v>
      </c>
      <c r="Z78" s="14">
        <f t="shared" ca="1" si="51"/>
        <v>0</v>
      </c>
      <c r="AA78" s="14">
        <f t="shared" ref="AA78:AA141" ca="1" si="60">V78+AA77</f>
        <v>64177.474000000002</v>
      </c>
      <c r="AB78" s="15">
        <f ca="1">SUM(Z$12:Z78)</f>
        <v>39982.820000000007</v>
      </c>
      <c r="AC78" s="16">
        <f ca="1">SUM(X$12:X78)+SUMIF(Y$12:Y78, "&lt;0")</f>
        <v>24194.654000000002</v>
      </c>
      <c r="AE78" s="9">
        <v>44249</v>
      </c>
      <c r="AF78" s="14">
        <f t="shared" ca="1" si="44"/>
        <v>1086.8400000000038</v>
      </c>
      <c r="AG78" s="14">
        <f t="shared" ca="1" si="32"/>
        <v>1366</v>
      </c>
      <c r="AH78" s="14">
        <f t="shared" ca="1" si="37"/>
        <v>1260.2580000000016</v>
      </c>
      <c r="AI78" s="14">
        <f t="shared" ca="1" si="52"/>
        <v>-173.41799999999785</v>
      </c>
      <c r="AJ78" s="14">
        <f t="shared" ca="1" si="53"/>
        <v>0</v>
      </c>
      <c r="AK78" s="14">
        <f t="shared" ref="AK78:AK141" ca="1" si="61">AF78+AK77</f>
        <v>64177.474000000002</v>
      </c>
      <c r="AL78" s="15">
        <f ca="1">SUM(AJ$12:AJ78)</f>
        <v>39982.820000000007</v>
      </c>
      <c r="AM78" s="16">
        <f ca="1">SUM(AH$12:AH78)+SUMIF(AI$12:AI78, "&lt;0")</f>
        <v>24194.654000000002</v>
      </c>
      <c r="AO78" s="9">
        <v>44249</v>
      </c>
      <c r="AP78" s="14">
        <f t="shared" ca="1" si="45"/>
        <v>1086.8400000000038</v>
      </c>
      <c r="AQ78" s="14">
        <f t="shared" ca="1" si="33"/>
        <v>1366</v>
      </c>
      <c r="AR78" s="14">
        <f t="shared" ca="1" si="38"/>
        <v>1260.2580000000016</v>
      </c>
      <c r="AS78" s="14">
        <f t="shared" ca="1" si="54"/>
        <v>-173.41799999999785</v>
      </c>
      <c r="AT78" s="14">
        <f t="shared" ca="1" si="55"/>
        <v>0</v>
      </c>
      <c r="AU78" s="14">
        <f t="shared" ref="AU78:AU141" ca="1" si="62">AP78+AU77</f>
        <v>64177.474000000002</v>
      </c>
      <c r="AV78" s="15">
        <f ca="1">SUM(AT$12:AT78)</f>
        <v>39982.820000000007</v>
      </c>
      <c r="AW78" s="16">
        <f ca="1">SUM(AR$12:AR78)+SUMIF(AS$12:AS78, "&lt;0")</f>
        <v>24194.654000000002</v>
      </c>
      <c r="AY78" s="9">
        <v>44249</v>
      </c>
      <c r="AZ78" s="14">
        <f ca="1">IF(AY78&lt;BA$5, $B78, MIN(BA$7, BA$9 + $C$8*(AY78-BA$5)))</f>
        <v>1086.8400000000038</v>
      </c>
      <c r="BA78" s="14">
        <f t="shared" ca="1" si="34"/>
        <v>1366</v>
      </c>
      <c r="BB78" s="14">
        <f t="shared" ca="1" si="39"/>
        <v>1260.2580000000016</v>
      </c>
      <c r="BC78" s="14">
        <f t="shared" ca="1" si="56"/>
        <v>-173.41799999999785</v>
      </c>
      <c r="BD78" s="14">
        <f t="shared" ca="1" si="57"/>
        <v>0</v>
      </c>
      <c r="BE78" s="14">
        <f t="shared" ca="1" si="41"/>
        <v>64177.474000000002</v>
      </c>
      <c r="BF78" s="15">
        <f ca="1">SUM(BD$12:BD78)</f>
        <v>39982.820000000007</v>
      </c>
      <c r="BG78" s="16">
        <f ca="1">SUM(BB$12:BB78)+SUMIF(BC$12:BC78, "&lt;0")</f>
        <v>24194.654000000002</v>
      </c>
    </row>
    <row r="79" spans="1:59" x14ac:dyDescent="0.2">
      <c r="A79" s="24">
        <v>44250</v>
      </c>
      <c r="B79" s="54">
        <f ca="1">IF($A79&gt;= $C$5,$C$6, INDEX('Historical Data'!$D$2:$D$745, MATCH(A79, 'Historical Data'!$B$2:$B$745, 0)))</f>
        <v>854.60899999999674</v>
      </c>
      <c r="C79" s="14">
        <f t="shared" ca="1" si="29"/>
        <v>1275</v>
      </c>
      <c r="D79" s="14">
        <f t="shared" ca="1" si="40"/>
        <v>1338.0599999999977</v>
      </c>
      <c r="E79" s="14">
        <f t="shared" ca="1" si="47"/>
        <v>-483.45100000000093</v>
      </c>
      <c r="F79" s="14">
        <f t="shared" ca="1" si="42"/>
        <v>0</v>
      </c>
      <c r="G79" s="14">
        <f t="shared" ca="1" si="58"/>
        <v>65032.082999999999</v>
      </c>
      <c r="H79" s="15">
        <f ca="1">SUM(F$12:F79)</f>
        <v>39982.820000000007</v>
      </c>
      <c r="I79" s="16">
        <f ca="1">SUM(D$12:D79)+SUMIF(E$12:E79, "&lt;0")</f>
        <v>25049.262999999999</v>
      </c>
      <c r="J79" s="43"/>
      <c r="K79" s="9">
        <v>44250</v>
      </c>
      <c r="L79" s="14">
        <f t="shared" ca="1" si="43"/>
        <v>854.60899999999674</v>
      </c>
      <c r="M79" s="14">
        <f t="shared" ca="1" si="30"/>
        <v>1275</v>
      </c>
      <c r="N79" s="14">
        <f t="shared" ca="1" si="35"/>
        <v>1338.0599999999977</v>
      </c>
      <c r="O79" s="14">
        <f t="shared" ca="1" si="48"/>
        <v>-483.45100000000093</v>
      </c>
      <c r="P79" s="14">
        <f t="shared" ca="1" si="49"/>
        <v>0</v>
      </c>
      <c r="Q79" s="14">
        <f t="shared" ca="1" si="59"/>
        <v>65032.082999999999</v>
      </c>
      <c r="R79" s="15">
        <f ca="1">SUM(P$12:P79)</f>
        <v>39982.820000000007</v>
      </c>
      <c r="S79" s="16">
        <f ca="1">SUM(N$12:N79)+SUMIF(O$12:O79, "&lt;0")</f>
        <v>25049.262999999999</v>
      </c>
      <c r="U79" s="9">
        <v>44250</v>
      </c>
      <c r="V79" s="14">
        <f t="shared" ref="V79:V142" ca="1" si="63">IF(U79&lt;W$5, $B79, W$6+MIN((U79-W$5)/W$8, 1)*W$7)</f>
        <v>854.60899999999674</v>
      </c>
      <c r="W79" s="14">
        <f t="shared" ca="1" si="31"/>
        <v>1275</v>
      </c>
      <c r="X79" s="14">
        <f t="shared" ca="1" si="36"/>
        <v>1338.0599999999977</v>
      </c>
      <c r="Y79" s="14">
        <f t="shared" ca="1" si="50"/>
        <v>-483.45100000000093</v>
      </c>
      <c r="Z79" s="14">
        <f t="shared" ca="1" si="51"/>
        <v>0</v>
      </c>
      <c r="AA79" s="14">
        <f t="shared" ca="1" si="60"/>
        <v>65032.082999999999</v>
      </c>
      <c r="AB79" s="15">
        <f ca="1">SUM(Z$12:Z79)</f>
        <v>39982.820000000007</v>
      </c>
      <c r="AC79" s="16">
        <f ca="1">SUM(X$12:X79)+SUMIF(Y$12:Y79, "&lt;0")</f>
        <v>25049.262999999999</v>
      </c>
      <c r="AE79" s="9">
        <v>44250</v>
      </c>
      <c r="AF79" s="14">
        <f t="shared" ca="1" si="44"/>
        <v>854.60899999999674</v>
      </c>
      <c r="AG79" s="14">
        <f t="shared" ca="1" si="32"/>
        <v>1275</v>
      </c>
      <c r="AH79" s="14">
        <f t="shared" ca="1" si="37"/>
        <v>1338.0599999999977</v>
      </c>
      <c r="AI79" s="14">
        <f t="shared" ca="1" si="52"/>
        <v>-483.45100000000093</v>
      </c>
      <c r="AJ79" s="14">
        <f t="shared" ca="1" si="53"/>
        <v>0</v>
      </c>
      <c r="AK79" s="14">
        <f t="shared" ca="1" si="61"/>
        <v>65032.082999999999</v>
      </c>
      <c r="AL79" s="15">
        <f ca="1">SUM(AJ$12:AJ79)</f>
        <v>39982.820000000007</v>
      </c>
      <c r="AM79" s="16">
        <f ca="1">SUM(AH$12:AH79)+SUMIF(AI$12:AI79, "&lt;0")</f>
        <v>25049.262999999999</v>
      </c>
      <c r="AO79" s="9">
        <v>44250</v>
      </c>
      <c r="AP79" s="14">
        <f t="shared" ca="1" si="45"/>
        <v>854.60899999999674</v>
      </c>
      <c r="AQ79" s="14">
        <f t="shared" ca="1" si="33"/>
        <v>1275</v>
      </c>
      <c r="AR79" s="14">
        <f t="shared" ca="1" si="38"/>
        <v>1338.0599999999977</v>
      </c>
      <c r="AS79" s="14">
        <f t="shared" ca="1" si="54"/>
        <v>-483.45100000000093</v>
      </c>
      <c r="AT79" s="14">
        <f t="shared" ca="1" si="55"/>
        <v>0</v>
      </c>
      <c r="AU79" s="14">
        <f t="shared" ca="1" si="62"/>
        <v>65032.082999999999</v>
      </c>
      <c r="AV79" s="15">
        <f ca="1">SUM(AT$12:AT79)</f>
        <v>39982.820000000007</v>
      </c>
      <c r="AW79" s="16">
        <f ca="1">SUM(AR$12:AR79)+SUMIF(AS$12:AS79, "&lt;0")</f>
        <v>25049.262999999999</v>
      </c>
      <c r="AY79" s="9">
        <v>44250</v>
      </c>
      <c r="AZ79" s="14">
        <f t="shared" ref="AZ79:AZ142" ca="1" si="64">IF(AY79&lt;BA$5, $B79, MIN(BA$7, BA$9 + $C$8*(AY79-BA$5)))</f>
        <v>854.60899999999674</v>
      </c>
      <c r="BA79" s="14">
        <f t="shared" ca="1" si="34"/>
        <v>1275</v>
      </c>
      <c r="BB79" s="14">
        <f t="shared" ca="1" si="39"/>
        <v>1338.0599999999977</v>
      </c>
      <c r="BC79" s="14">
        <f t="shared" ca="1" si="56"/>
        <v>-483.45100000000093</v>
      </c>
      <c r="BD79" s="14">
        <f t="shared" ca="1" si="57"/>
        <v>0</v>
      </c>
      <c r="BE79" s="14">
        <f t="shared" ca="1" si="41"/>
        <v>65032.082999999999</v>
      </c>
      <c r="BF79" s="15">
        <f ca="1">SUM(BD$12:BD79)</f>
        <v>39982.820000000007</v>
      </c>
      <c r="BG79" s="16">
        <f ca="1">SUM(BB$12:BB79)+SUMIF(BC$12:BC79, "&lt;0")</f>
        <v>25049.262999999999</v>
      </c>
    </row>
    <row r="80" spans="1:59" x14ac:dyDescent="0.2">
      <c r="A80" s="24">
        <v>44251</v>
      </c>
      <c r="B80" s="54">
        <f ca="1">IF($A80&gt;= $C$5,$C$6, INDEX('Historical Data'!$D$2:$D$745, MATCH(A80, 'Historical Data'!$B$2:$B$745, 0)))</f>
        <v>1432.8640000000014</v>
      </c>
      <c r="C80" s="14">
        <f t="shared" ca="1" si="29"/>
        <v>1296</v>
      </c>
      <c r="D80" s="14">
        <f t="shared" ca="1" si="40"/>
        <v>1000.5519999999997</v>
      </c>
      <c r="E80" s="14">
        <f t="shared" ca="1" si="47"/>
        <v>432.31200000000172</v>
      </c>
      <c r="F80" s="14">
        <f t="shared" ca="1" si="42"/>
        <v>432.31200000000172</v>
      </c>
      <c r="G80" s="14">
        <f t="shared" ca="1" si="58"/>
        <v>66464.947</v>
      </c>
      <c r="H80" s="15">
        <f ca="1">SUM(F$12:F80)</f>
        <v>40415.132000000012</v>
      </c>
      <c r="I80" s="16">
        <f ca="1">SUM(D$12:D80)+SUMIF(E$12:E80, "&lt;0")</f>
        <v>26049.814999999999</v>
      </c>
      <c r="J80" s="43"/>
      <c r="K80" s="9">
        <v>44251</v>
      </c>
      <c r="L80" s="14">
        <f t="shared" ca="1" si="43"/>
        <v>1432.8640000000014</v>
      </c>
      <c r="M80" s="14">
        <f t="shared" ca="1" si="30"/>
        <v>1296</v>
      </c>
      <c r="N80" s="14">
        <f t="shared" ca="1" si="35"/>
        <v>1000.5519999999997</v>
      </c>
      <c r="O80" s="14">
        <f t="shared" ca="1" si="48"/>
        <v>432.31200000000172</v>
      </c>
      <c r="P80" s="14">
        <f t="shared" ca="1" si="49"/>
        <v>432.31200000000172</v>
      </c>
      <c r="Q80" s="14">
        <f t="shared" ca="1" si="59"/>
        <v>66464.947</v>
      </c>
      <c r="R80" s="15">
        <f ca="1">SUM(P$12:P80)</f>
        <v>40415.132000000012</v>
      </c>
      <c r="S80" s="16">
        <f ca="1">SUM(N$12:N80)+SUMIF(O$12:O80, "&lt;0")</f>
        <v>26049.814999999999</v>
      </c>
      <c r="U80" s="9">
        <v>44251</v>
      </c>
      <c r="V80" s="14">
        <f t="shared" ca="1" si="63"/>
        <v>1432.8640000000014</v>
      </c>
      <c r="W80" s="14">
        <f t="shared" ca="1" si="31"/>
        <v>1296</v>
      </c>
      <c r="X80" s="14">
        <f t="shared" ca="1" si="36"/>
        <v>1000.5519999999997</v>
      </c>
      <c r="Y80" s="14">
        <f t="shared" ca="1" si="50"/>
        <v>432.31200000000172</v>
      </c>
      <c r="Z80" s="14">
        <f t="shared" ca="1" si="51"/>
        <v>432.31200000000172</v>
      </c>
      <c r="AA80" s="14">
        <f t="shared" ca="1" si="60"/>
        <v>66464.947</v>
      </c>
      <c r="AB80" s="15">
        <f ca="1">SUM(Z$12:Z80)</f>
        <v>40415.132000000012</v>
      </c>
      <c r="AC80" s="16">
        <f ca="1">SUM(X$12:X80)+SUMIF(Y$12:Y80, "&lt;0")</f>
        <v>26049.814999999999</v>
      </c>
      <c r="AE80" s="9">
        <v>44251</v>
      </c>
      <c r="AF80" s="14">
        <f t="shared" ca="1" si="44"/>
        <v>1432.8640000000014</v>
      </c>
      <c r="AG80" s="14">
        <f t="shared" ca="1" si="32"/>
        <v>1296</v>
      </c>
      <c r="AH80" s="14">
        <f t="shared" ca="1" si="37"/>
        <v>1000.5519999999997</v>
      </c>
      <c r="AI80" s="14">
        <f t="shared" ca="1" si="52"/>
        <v>432.31200000000172</v>
      </c>
      <c r="AJ80" s="14">
        <f t="shared" ca="1" si="53"/>
        <v>432.31200000000172</v>
      </c>
      <c r="AK80" s="14">
        <f t="shared" ca="1" si="61"/>
        <v>66464.947</v>
      </c>
      <c r="AL80" s="15">
        <f ca="1">SUM(AJ$12:AJ80)</f>
        <v>40415.132000000012</v>
      </c>
      <c r="AM80" s="16">
        <f ca="1">SUM(AH$12:AH80)+SUMIF(AI$12:AI80, "&lt;0")</f>
        <v>26049.814999999999</v>
      </c>
      <c r="AO80" s="9">
        <v>44251</v>
      </c>
      <c r="AP80" s="14">
        <f t="shared" ca="1" si="45"/>
        <v>1432.8640000000014</v>
      </c>
      <c r="AQ80" s="14">
        <f t="shared" ca="1" si="33"/>
        <v>1296</v>
      </c>
      <c r="AR80" s="14">
        <f t="shared" ca="1" si="38"/>
        <v>1000.5519999999997</v>
      </c>
      <c r="AS80" s="14">
        <f t="shared" ca="1" si="54"/>
        <v>432.31200000000172</v>
      </c>
      <c r="AT80" s="14">
        <f t="shared" ca="1" si="55"/>
        <v>432.31200000000172</v>
      </c>
      <c r="AU80" s="14">
        <f t="shared" ca="1" si="62"/>
        <v>66464.947</v>
      </c>
      <c r="AV80" s="15">
        <f ca="1">SUM(AT$12:AT80)</f>
        <v>40415.132000000012</v>
      </c>
      <c r="AW80" s="16">
        <f ca="1">SUM(AR$12:AR80)+SUMIF(AS$12:AS80, "&lt;0")</f>
        <v>26049.814999999999</v>
      </c>
      <c r="AY80" s="9">
        <v>44251</v>
      </c>
      <c r="AZ80" s="14">
        <f t="shared" ca="1" si="64"/>
        <v>1432.8640000000014</v>
      </c>
      <c r="BA80" s="14">
        <f t="shared" ca="1" si="34"/>
        <v>1296</v>
      </c>
      <c r="BB80" s="14">
        <f t="shared" ca="1" si="39"/>
        <v>1000.5519999999997</v>
      </c>
      <c r="BC80" s="14">
        <f t="shared" ca="1" si="56"/>
        <v>432.31200000000172</v>
      </c>
      <c r="BD80" s="14">
        <f t="shared" ca="1" si="57"/>
        <v>432.31200000000172</v>
      </c>
      <c r="BE80" s="14">
        <f t="shared" ca="1" si="41"/>
        <v>66464.947</v>
      </c>
      <c r="BF80" s="15">
        <f ca="1">SUM(BD$12:BD80)</f>
        <v>40415.132000000012</v>
      </c>
      <c r="BG80" s="16">
        <f ca="1">SUM(BB$12:BB80)+SUMIF(BC$12:BC80, "&lt;0")</f>
        <v>26049.814999999999</v>
      </c>
    </row>
    <row r="81" spans="1:59" x14ac:dyDescent="0.2">
      <c r="A81" s="24">
        <v>44252</v>
      </c>
      <c r="B81" s="54">
        <f ca="1">IF($A81&gt;= $C$5,$C$6, INDEX('Historical Data'!$D$2:$D$745, MATCH(A81, 'Historical Data'!$B$2:$B$745, 0)))</f>
        <v>1296</v>
      </c>
      <c r="C81" s="14">
        <f t="shared" ca="1" si="29"/>
        <v>1240</v>
      </c>
      <c r="D81" s="14">
        <f t="shared" ca="1" si="40"/>
        <v>212.36700000000201</v>
      </c>
      <c r="E81" s="14">
        <f t="shared" ca="1" si="47"/>
        <v>1083.632999999998</v>
      </c>
      <c r="F81" s="14">
        <f t="shared" ca="1" si="42"/>
        <v>1083.632999999998</v>
      </c>
      <c r="G81" s="14">
        <f t="shared" ca="1" si="58"/>
        <v>67760.947</v>
      </c>
      <c r="H81" s="15">
        <f ca="1">SUM(F$12:F81)</f>
        <v>41498.765000000014</v>
      </c>
      <c r="I81" s="16">
        <f ca="1">SUM(D$12:D81)+SUMIF(E$12:E81, "&lt;0")</f>
        <v>26262.182000000001</v>
      </c>
      <c r="J81" s="43"/>
      <c r="K81" s="9">
        <v>44252</v>
      </c>
      <c r="L81" s="14">
        <f t="shared" ca="1" si="43"/>
        <v>1296</v>
      </c>
      <c r="M81" s="14">
        <f t="shared" ca="1" si="30"/>
        <v>1240</v>
      </c>
      <c r="N81" s="14">
        <f t="shared" ca="1" si="35"/>
        <v>212.36700000000201</v>
      </c>
      <c r="O81" s="14">
        <f t="shared" ca="1" si="48"/>
        <v>1083.632999999998</v>
      </c>
      <c r="P81" s="14">
        <f t="shared" ca="1" si="49"/>
        <v>1083.632999999998</v>
      </c>
      <c r="Q81" s="14">
        <f t="shared" ca="1" si="59"/>
        <v>67760.947</v>
      </c>
      <c r="R81" s="15">
        <f ca="1">SUM(P$12:P81)</f>
        <v>41498.765000000014</v>
      </c>
      <c r="S81" s="16">
        <f ca="1">SUM(N$12:N81)+SUMIF(O$12:O81, "&lt;0")</f>
        <v>26262.182000000001</v>
      </c>
      <c r="U81" s="9">
        <v>44252</v>
      </c>
      <c r="V81" s="14">
        <f t="shared" ca="1" si="63"/>
        <v>1296</v>
      </c>
      <c r="W81" s="14">
        <f t="shared" ca="1" si="31"/>
        <v>1240</v>
      </c>
      <c r="X81" s="14">
        <f t="shared" ca="1" si="36"/>
        <v>212.36700000000201</v>
      </c>
      <c r="Y81" s="14">
        <f t="shared" ca="1" si="50"/>
        <v>1083.632999999998</v>
      </c>
      <c r="Z81" s="14">
        <f t="shared" ca="1" si="51"/>
        <v>1083.632999999998</v>
      </c>
      <c r="AA81" s="14">
        <f t="shared" ca="1" si="60"/>
        <v>67760.947</v>
      </c>
      <c r="AB81" s="15">
        <f ca="1">SUM(Z$12:Z81)</f>
        <v>41498.765000000014</v>
      </c>
      <c r="AC81" s="16">
        <f ca="1">SUM(X$12:X81)+SUMIF(Y$12:Y81, "&lt;0")</f>
        <v>26262.182000000001</v>
      </c>
      <c r="AE81" s="9">
        <v>44252</v>
      </c>
      <c r="AF81" s="14">
        <f t="shared" ca="1" si="44"/>
        <v>1296</v>
      </c>
      <c r="AG81" s="14">
        <f t="shared" ca="1" si="32"/>
        <v>1240</v>
      </c>
      <c r="AH81" s="14">
        <f t="shared" ca="1" si="37"/>
        <v>212.36700000000201</v>
      </c>
      <c r="AI81" s="14">
        <f t="shared" ca="1" si="52"/>
        <v>1083.632999999998</v>
      </c>
      <c r="AJ81" s="14">
        <f t="shared" ca="1" si="53"/>
        <v>1083.632999999998</v>
      </c>
      <c r="AK81" s="14">
        <f t="shared" ca="1" si="61"/>
        <v>67760.947</v>
      </c>
      <c r="AL81" s="15">
        <f ca="1">SUM(AJ$12:AJ81)</f>
        <v>41498.765000000014</v>
      </c>
      <c r="AM81" s="16">
        <f ca="1">SUM(AH$12:AH81)+SUMIF(AI$12:AI81, "&lt;0")</f>
        <v>26262.182000000001</v>
      </c>
      <c r="AO81" s="9">
        <v>44252</v>
      </c>
      <c r="AP81" s="14">
        <f t="shared" ca="1" si="45"/>
        <v>1296</v>
      </c>
      <c r="AQ81" s="14">
        <f t="shared" ca="1" si="33"/>
        <v>1240</v>
      </c>
      <c r="AR81" s="14">
        <f t="shared" ca="1" si="38"/>
        <v>212.36700000000201</v>
      </c>
      <c r="AS81" s="14">
        <f t="shared" ca="1" si="54"/>
        <v>1083.632999999998</v>
      </c>
      <c r="AT81" s="14">
        <f t="shared" ca="1" si="55"/>
        <v>1083.632999999998</v>
      </c>
      <c r="AU81" s="14">
        <f t="shared" ca="1" si="62"/>
        <v>67760.947</v>
      </c>
      <c r="AV81" s="15">
        <f ca="1">SUM(AT$12:AT81)</f>
        <v>41498.765000000014</v>
      </c>
      <c r="AW81" s="16">
        <f ca="1">SUM(AR$12:AR81)+SUMIF(AS$12:AS81, "&lt;0")</f>
        <v>26262.182000000001</v>
      </c>
      <c r="AY81" s="9">
        <v>44252</v>
      </c>
      <c r="AZ81" s="14">
        <f t="shared" ca="1" si="64"/>
        <v>1805.286659806296</v>
      </c>
      <c r="BA81" s="14">
        <f t="shared" ca="1" si="34"/>
        <v>1313</v>
      </c>
      <c r="BB81" s="14">
        <f t="shared" ca="1" si="39"/>
        <v>212.36700000000201</v>
      </c>
      <c r="BC81" s="14">
        <f t="shared" ca="1" si="56"/>
        <v>1592.919659806294</v>
      </c>
      <c r="BD81" s="14">
        <f t="shared" ca="1" si="57"/>
        <v>1592.919659806294</v>
      </c>
      <c r="BE81" s="14">
        <f t="shared" ca="1" si="41"/>
        <v>68270.233659806298</v>
      </c>
      <c r="BF81" s="15">
        <f ca="1">SUM(BD$12:BD81)</f>
        <v>42008.051659806304</v>
      </c>
      <c r="BG81" s="16">
        <f ca="1">SUM(BB$12:BB81)+SUMIF(BC$12:BC81, "&lt;0")</f>
        <v>26262.182000000001</v>
      </c>
    </row>
    <row r="82" spans="1:59" x14ac:dyDescent="0.2">
      <c r="A82" s="24">
        <v>44253</v>
      </c>
      <c r="B82" s="54">
        <f ca="1">IF($A82&gt;= $C$5,$C$6, INDEX('Historical Data'!$D$2:$D$745, MATCH(A82, 'Historical Data'!$B$2:$B$745, 0)))</f>
        <v>1296</v>
      </c>
      <c r="C82" s="14">
        <f t="shared" ca="1" si="29"/>
        <v>1226</v>
      </c>
      <c r="D82" s="14">
        <f t="shared" ca="1" si="40"/>
        <v>195</v>
      </c>
      <c r="E82" s="14">
        <f t="shared" ca="1" si="47"/>
        <v>1101</v>
      </c>
      <c r="F82" s="14">
        <f t="shared" ca="1" si="42"/>
        <v>1101</v>
      </c>
      <c r="G82" s="14">
        <f t="shared" ca="1" si="58"/>
        <v>69056.947</v>
      </c>
      <c r="H82" s="15">
        <f ca="1">SUM(F$12:F82)</f>
        <v>42599.765000000014</v>
      </c>
      <c r="I82" s="16">
        <f ca="1">SUM(D$12:D82)+SUMIF(E$12:E82, "&lt;0")</f>
        <v>26457.182000000001</v>
      </c>
      <c r="J82" s="43"/>
      <c r="K82" s="9">
        <v>44253</v>
      </c>
      <c r="L82" s="14">
        <f t="shared" ca="1" si="43"/>
        <v>1301</v>
      </c>
      <c r="M82" s="14">
        <f t="shared" ca="1" si="30"/>
        <v>1227</v>
      </c>
      <c r="N82" s="14">
        <f t="shared" ca="1" si="35"/>
        <v>195</v>
      </c>
      <c r="O82" s="14">
        <f t="shared" ca="1" si="48"/>
        <v>1106</v>
      </c>
      <c r="P82" s="14">
        <f t="shared" ca="1" si="49"/>
        <v>1106</v>
      </c>
      <c r="Q82" s="14">
        <f t="shared" ca="1" si="59"/>
        <v>69061.947</v>
      </c>
      <c r="R82" s="15">
        <f ca="1">SUM(P$12:P82)</f>
        <v>42604.765000000014</v>
      </c>
      <c r="S82" s="16">
        <f ca="1">SUM(N$12:N82)+SUMIF(O$12:O82, "&lt;0")</f>
        <v>26457.182000000001</v>
      </c>
      <c r="U82" s="9">
        <v>44253</v>
      </c>
      <c r="V82" s="14">
        <f t="shared" ca="1" si="63"/>
        <v>1306</v>
      </c>
      <c r="W82" s="14">
        <f t="shared" ca="1" si="31"/>
        <v>1227</v>
      </c>
      <c r="X82" s="14">
        <f t="shared" ca="1" si="36"/>
        <v>195</v>
      </c>
      <c r="Y82" s="14">
        <f t="shared" ca="1" si="50"/>
        <v>1111</v>
      </c>
      <c r="Z82" s="14">
        <f t="shared" ca="1" si="51"/>
        <v>1111</v>
      </c>
      <c r="AA82" s="14">
        <f t="shared" ca="1" si="60"/>
        <v>69066.947</v>
      </c>
      <c r="AB82" s="15">
        <f ca="1">SUM(Z$12:Z82)</f>
        <v>42609.765000000014</v>
      </c>
      <c r="AC82" s="16">
        <f ca="1">SUM(X$12:X82)+SUMIF(Y$12:Y82, "&lt;0")</f>
        <v>26457.182000000001</v>
      </c>
      <c r="AE82" s="9">
        <v>44253</v>
      </c>
      <c r="AF82" s="14">
        <f t="shared" ca="1" si="44"/>
        <v>1306</v>
      </c>
      <c r="AG82" s="14">
        <f t="shared" ca="1" si="32"/>
        <v>1227</v>
      </c>
      <c r="AH82" s="14">
        <f t="shared" ca="1" si="37"/>
        <v>195</v>
      </c>
      <c r="AI82" s="14">
        <f t="shared" ca="1" si="52"/>
        <v>1111</v>
      </c>
      <c r="AJ82" s="14">
        <f t="shared" ca="1" si="53"/>
        <v>1111</v>
      </c>
      <c r="AK82" s="14">
        <f t="shared" ca="1" si="61"/>
        <v>69066.947</v>
      </c>
      <c r="AL82" s="15">
        <f ca="1">SUM(AJ$12:AJ82)</f>
        <v>42609.765000000014</v>
      </c>
      <c r="AM82" s="16">
        <f ca="1">SUM(AH$12:AH82)+SUMIF(AI$12:AI82, "&lt;0")</f>
        <v>26457.182000000001</v>
      </c>
      <c r="AO82" s="9">
        <v>44253</v>
      </c>
      <c r="AP82" s="14">
        <f t="shared" ca="1" si="45"/>
        <v>1316</v>
      </c>
      <c r="AQ82" s="14">
        <f t="shared" ca="1" si="33"/>
        <v>1229</v>
      </c>
      <c r="AR82" s="14">
        <f t="shared" ca="1" si="38"/>
        <v>195</v>
      </c>
      <c r="AS82" s="14">
        <f t="shared" ca="1" si="54"/>
        <v>1121</v>
      </c>
      <c r="AT82" s="14">
        <f t="shared" ca="1" si="55"/>
        <v>1121</v>
      </c>
      <c r="AU82" s="14">
        <f t="shared" ca="1" si="62"/>
        <v>69076.947</v>
      </c>
      <c r="AV82" s="15">
        <f ca="1">SUM(AT$12:AT82)</f>
        <v>42619.765000000014</v>
      </c>
      <c r="AW82" s="16">
        <f ca="1">SUM(AR$12:AR82)+SUMIF(AS$12:AS82, "&lt;0")</f>
        <v>26457.182000000001</v>
      </c>
      <c r="AY82" s="9">
        <v>44253</v>
      </c>
      <c r="AZ82" s="14">
        <f t="shared" ca="1" si="64"/>
        <v>1833.519707856726</v>
      </c>
      <c r="BA82" s="14">
        <f t="shared" ca="1" si="34"/>
        <v>1375</v>
      </c>
      <c r="BB82" s="14">
        <f t="shared" ca="1" si="39"/>
        <v>195</v>
      </c>
      <c r="BC82" s="14">
        <f t="shared" ca="1" si="56"/>
        <v>1638.519707856726</v>
      </c>
      <c r="BD82" s="14">
        <f t="shared" ca="1" si="57"/>
        <v>1638.519707856726</v>
      </c>
      <c r="BE82" s="14">
        <f t="shared" ca="1" si="41"/>
        <v>70103.753367663026</v>
      </c>
      <c r="BF82" s="15">
        <f ca="1">SUM(BD$12:BD82)</f>
        <v>43646.571367663033</v>
      </c>
      <c r="BG82" s="16">
        <f ca="1">SUM(BB$12:BB82)+SUMIF(BC$12:BC82, "&lt;0")</f>
        <v>26457.182000000001</v>
      </c>
    </row>
    <row r="83" spans="1:59" x14ac:dyDescent="0.2">
      <c r="A83" s="24">
        <v>44254</v>
      </c>
      <c r="B83" s="54">
        <f ca="1">IF($A83&gt;= $C$5,$C$6, INDEX('Historical Data'!$D$2:$D$745, MATCH(A83, 'Historical Data'!$B$2:$B$745, 0)))</f>
        <v>1296</v>
      </c>
      <c r="C83" s="14">
        <f t="shared" ref="C83:C146" ca="1" si="65">ROUND(AVERAGE(B77:B83), 0)</f>
        <v>1295</v>
      </c>
      <c r="D83" s="14">
        <f t="shared" ca="1" si="40"/>
        <v>517.01900000000023</v>
      </c>
      <c r="E83" s="14">
        <f t="shared" ca="1" si="47"/>
        <v>778.98099999999977</v>
      </c>
      <c r="F83" s="14">
        <f t="shared" ca="1" si="42"/>
        <v>778.98099999999977</v>
      </c>
      <c r="G83" s="14">
        <f t="shared" ca="1" si="58"/>
        <v>70352.947</v>
      </c>
      <c r="H83" s="15">
        <f ca="1">SUM(F$12:F83)</f>
        <v>43378.746000000014</v>
      </c>
      <c r="I83" s="16">
        <f ca="1">SUM(D$12:D83)+SUMIF(E$12:E83, "&lt;0")</f>
        <v>26974.201000000001</v>
      </c>
      <c r="J83" s="43"/>
      <c r="K83" s="9">
        <v>44254</v>
      </c>
      <c r="L83" s="14">
        <f t="shared" ca="1" si="43"/>
        <v>1306</v>
      </c>
      <c r="M83" s="14">
        <f t="shared" ref="M83:M146" ca="1" si="66">ROUND(AVERAGE(L77:L83), 0)</f>
        <v>1297</v>
      </c>
      <c r="N83" s="14">
        <f t="shared" ca="1" si="35"/>
        <v>517.01900000000023</v>
      </c>
      <c r="O83" s="14">
        <f t="shared" ca="1" si="48"/>
        <v>788.98099999999977</v>
      </c>
      <c r="P83" s="14">
        <f t="shared" ca="1" si="49"/>
        <v>788.98099999999977</v>
      </c>
      <c r="Q83" s="14">
        <f t="shared" ca="1" si="59"/>
        <v>70367.947</v>
      </c>
      <c r="R83" s="15">
        <f ca="1">SUM(P$12:P83)</f>
        <v>43393.746000000014</v>
      </c>
      <c r="S83" s="16">
        <f ca="1">SUM(N$12:N83)+SUMIF(O$12:O83, "&lt;0")</f>
        <v>26974.201000000001</v>
      </c>
      <c r="U83" s="9">
        <v>44254</v>
      </c>
      <c r="V83" s="14">
        <f t="shared" ca="1" si="63"/>
        <v>1316</v>
      </c>
      <c r="W83" s="14">
        <f t="shared" ref="W83:W146" ca="1" si="67">ROUND(AVERAGE(V77:V83), 0)</f>
        <v>1299</v>
      </c>
      <c r="X83" s="14">
        <f t="shared" ca="1" si="36"/>
        <v>517.01900000000023</v>
      </c>
      <c r="Y83" s="14">
        <f t="shared" ca="1" si="50"/>
        <v>798.98099999999977</v>
      </c>
      <c r="Z83" s="14">
        <f t="shared" ca="1" si="51"/>
        <v>798.98099999999977</v>
      </c>
      <c r="AA83" s="14">
        <f t="shared" ca="1" si="60"/>
        <v>70382.947</v>
      </c>
      <c r="AB83" s="15">
        <f ca="1">SUM(Z$12:Z83)</f>
        <v>43408.746000000014</v>
      </c>
      <c r="AC83" s="16">
        <f ca="1">SUM(X$12:X83)+SUMIF(Y$12:Y83, "&lt;0")</f>
        <v>26974.201000000001</v>
      </c>
      <c r="AE83" s="9">
        <v>44254</v>
      </c>
      <c r="AF83" s="14">
        <f t="shared" ca="1" si="44"/>
        <v>1316</v>
      </c>
      <c r="AG83" s="14">
        <f t="shared" ref="AG83:AG146" ca="1" si="68">ROUND(AVERAGE(AF77:AF83), 0)</f>
        <v>1299</v>
      </c>
      <c r="AH83" s="14">
        <f t="shared" ca="1" si="37"/>
        <v>517.01900000000023</v>
      </c>
      <c r="AI83" s="14">
        <f t="shared" ca="1" si="52"/>
        <v>798.98099999999977</v>
      </c>
      <c r="AJ83" s="14">
        <f t="shared" ca="1" si="53"/>
        <v>798.98099999999977</v>
      </c>
      <c r="AK83" s="14">
        <f t="shared" ca="1" si="61"/>
        <v>70382.947</v>
      </c>
      <c r="AL83" s="15">
        <f ca="1">SUM(AJ$12:AJ83)</f>
        <v>43408.746000000014</v>
      </c>
      <c r="AM83" s="16">
        <f ca="1">SUM(AH$12:AH83)+SUMIF(AI$12:AI83, "&lt;0")</f>
        <v>26974.201000000001</v>
      </c>
      <c r="AO83" s="9">
        <v>44254</v>
      </c>
      <c r="AP83" s="14">
        <f t="shared" ca="1" si="45"/>
        <v>1336</v>
      </c>
      <c r="AQ83" s="14">
        <f t="shared" ref="AQ83:AQ146" ca="1" si="69">ROUND(AVERAGE(AP77:AP83), 0)</f>
        <v>1303</v>
      </c>
      <c r="AR83" s="14">
        <f t="shared" ca="1" si="38"/>
        <v>517.01900000000023</v>
      </c>
      <c r="AS83" s="14">
        <f t="shared" ca="1" si="54"/>
        <v>818.98099999999977</v>
      </c>
      <c r="AT83" s="14">
        <f t="shared" ca="1" si="55"/>
        <v>818.98099999999977</v>
      </c>
      <c r="AU83" s="14">
        <f t="shared" ca="1" si="62"/>
        <v>70412.947</v>
      </c>
      <c r="AV83" s="15">
        <f ca="1">SUM(AT$12:AT83)</f>
        <v>43438.746000000014</v>
      </c>
      <c r="AW83" s="16">
        <f ca="1">SUM(AR$12:AR83)+SUMIF(AS$12:AS83, "&lt;0")</f>
        <v>26974.201000000001</v>
      </c>
      <c r="AY83" s="9">
        <v>44254</v>
      </c>
      <c r="AZ83" s="14">
        <f t="shared" ca="1" si="64"/>
        <v>1861.7527559071561</v>
      </c>
      <c r="BA83" s="14">
        <f t="shared" ref="BA83:BA146" ca="1" si="70">ROUND(AVERAGE(AZ77:AZ83), 0)</f>
        <v>1525</v>
      </c>
      <c r="BB83" s="14">
        <f t="shared" ca="1" si="39"/>
        <v>517.01900000000023</v>
      </c>
      <c r="BC83" s="14">
        <f t="shared" ca="1" si="56"/>
        <v>1344.7337559071559</v>
      </c>
      <c r="BD83" s="14">
        <f t="shared" ca="1" si="57"/>
        <v>1344.7337559071559</v>
      </c>
      <c r="BE83" s="14">
        <f t="shared" ca="1" si="41"/>
        <v>71965.506123570187</v>
      </c>
      <c r="BF83" s="15">
        <f ca="1">SUM(BD$12:BD83)</f>
        <v>44991.305123570186</v>
      </c>
      <c r="BG83" s="16">
        <f ca="1">SUM(BB$12:BB83)+SUMIF(BC$12:BC83, "&lt;0")</f>
        <v>26974.201000000001</v>
      </c>
    </row>
    <row r="84" spans="1:59" x14ac:dyDescent="0.2">
      <c r="A84" s="24">
        <v>44255</v>
      </c>
      <c r="B84" s="54">
        <f ca="1">IF($A84&gt;= $C$5,$C$6, INDEX('Historical Data'!$D$2:$D$745, MATCH(A84, 'Historical Data'!$B$2:$B$745, 0)))</f>
        <v>1296</v>
      </c>
      <c r="C84" s="14">
        <f t="shared" ca="1" si="65"/>
        <v>1223</v>
      </c>
      <c r="D84" s="14">
        <f t="shared" ca="1" si="40"/>
        <v>561.28600000000006</v>
      </c>
      <c r="E84" s="14">
        <f t="shared" ca="1" si="47"/>
        <v>734.71399999999994</v>
      </c>
      <c r="F84" s="14">
        <f t="shared" ca="1" si="42"/>
        <v>734.71399999999994</v>
      </c>
      <c r="G84" s="14">
        <f t="shared" ca="1" si="58"/>
        <v>71648.947</v>
      </c>
      <c r="H84" s="15">
        <f ca="1">SUM(F$12:F84)</f>
        <v>44113.460000000014</v>
      </c>
      <c r="I84" s="16">
        <f ca="1">SUM(D$12:D84)+SUMIF(E$12:E84, "&lt;0")</f>
        <v>27535.487000000001</v>
      </c>
      <c r="J84" s="43"/>
      <c r="K84" s="9">
        <v>44255</v>
      </c>
      <c r="L84" s="14">
        <f t="shared" ca="1" si="43"/>
        <v>1311</v>
      </c>
      <c r="M84" s="14">
        <f t="shared" ca="1" si="66"/>
        <v>1227</v>
      </c>
      <c r="N84" s="14">
        <f t="shared" ca="1" si="35"/>
        <v>561.28600000000006</v>
      </c>
      <c r="O84" s="14">
        <f t="shared" ca="1" si="48"/>
        <v>749.71399999999994</v>
      </c>
      <c r="P84" s="14">
        <f t="shared" ca="1" si="49"/>
        <v>749.71399999999994</v>
      </c>
      <c r="Q84" s="14">
        <f t="shared" ca="1" si="59"/>
        <v>71678.947</v>
      </c>
      <c r="R84" s="15">
        <f ca="1">SUM(P$12:P84)</f>
        <v>44143.460000000014</v>
      </c>
      <c r="S84" s="16">
        <f ca="1">SUM(N$12:N84)+SUMIF(O$12:O84, "&lt;0")</f>
        <v>27535.487000000001</v>
      </c>
      <c r="U84" s="9">
        <v>44255</v>
      </c>
      <c r="V84" s="14">
        <f t="shared" ca="1" si="63"/>
        <v>1326</v>
      </c>
      <c r="W84" s="14">
        <f t="shared" ca="1" si="67"/>
        <v>1231</v>
      </c>
      <c r="X84" s="14">
        <f t="shared" ca="1" si="36"/>
        <v>561.28600000000006</v>
      </c>
      <c r="Y84" s="14">
        <f t="shared" ca="1" si="50"/>
        <v>764.71399999999994</v>
      </c>
      <c r="Z84" s="14">
        <f t="shared" ca="1" si="51"/>
        <v>764.71399999999994</v>
      </c>
      <c r="AA84" s="14">
        <f t="shared" ca="1" si="60"/>
        <v>71708.947</v>
      </c>
      <c r="AB84" s="15">
        <f ca="1">SUM(Z$12:Z84)</f>
        <v>44173.460000000014</v>
      </c>
      <c r="AC84" s="16">
        <f ca="1">SUM(X$12:X84)+SUMIF(Y$12:Y84, "&lt;0")</f>
        <v>27535.487000000001</v>
      </c>
      <c r="AE84" s="9">
        <v>44255</v>
      </c>
      <c r="AF84" s="14">
        <f t="shared" ca="1" si="44"/>
        <v>1326</v>
      </c>
      <c r="AG84" s="14">
        <f t="shared" ca="1" si="68"/>
        <v>1231</v>
      </c>
      <c r="AH84" s="14">
        <f t="shared" ca="1" si="37"/>
        <v>561.28600000000006</v>
      </c>
      <c r="AI84" s="14">
        <f t="shared" ca="1" si="52"/>
        <v>764.71399999999994</v>
      </c>
      <c r="AJ84" s="14">
        <f t="shared" ca="1" si="53"/>
        <v>764.71399999999994</v>
      </c>
      <c r="AK84" s="14">
        <f t="shared" ca="1" si="61"/>
        <v>71708.947</v>
      </c>
      <c r="AL84" s="15">
        <f ca="1">SUM(AJ$12:AJ84)</f>
        <v>44173.460000000014</v>
      </c>
      <c r="AM84" s="16">
        <f ca="1">SUM(AH$12:AH84)+SUMIF(AI$12:AI84, "&lt;0")</f>
        <v>27535.487000000001</v>
      </c>
      <c r="AO84" s="9">
        <v>44255</v>
      </c>
      <c r="AP84" s="14">
        <f t="shared" ca="1" si="45"/>
        <v>1356</v>
      </c>
      <c r="AQ84" s="14">
        <f t="shared" ca="1" si="69"/>
        <v>1240</v>
      </c>
      <c r="AR84" s="14">
        <f t="shared" ca="1" si="38"/>
        <v>561.28600000000006</v>
      </c>
      <c r="AS84" s="14">
        <f t="shared" ca="1" si="54"/>
        <v>794.71399999999994</v>
      </c>
      <c r="AT84" s="14">
        <f t="shared" ca="1" si="55"/>
        <v>794.71399999999994</v>
      </c>
      <c r="AU84" s="14">
        <f t="shared" ca="1" si="62"/>
        <v>71768.947</v>
      </c>
      <c r="AV84" s="15">
        <f ca="1">SUM(AT$12:AT84)</f>
        <v>44233.460000000014</v>
      </c>
      <c r="AW84" s="16">
        <f ca="1">SUM(AR$12:AR84)+SUMIF(AS$12:AS84, "&lt;0")</f>
        <v>27535.487000000001</v>
      </c>
      <c r="AY84" s="9">
        <v>44255</v>
      </c>
      <c r="AZ84" s="14">
        <f t="shared" ca="1" si="64"/>
        <v>1889.9858039575861</v>
      </c>
      <c r="BA84" s="14">
        <f t="shared" ca="1" si="70"/>
        <v>1538</v>
      </c>
      <c r="BB84" s="14">
        <f t="shared" ca="1" si="39"/>
        <v>561.28600000000006</v>
      </c>
      <c r="BC84" s="14">
        <f t="shared" ca="1" si="56"/>
        <v>1328.699803957586</v>
      </c>
      <c r="BD84" s="14">
        <f t="shared" ca="1" si="57"/>
        <v>1328.699803957586</v>
      </c>
      <c r="BE84" s="14">
        <f t="shared" ca="1" si="41"/>
        <v>73855.491927527779</v>
      </c>
      <c r="BF84" s="15">
        <f ca="1">SUM(BD$12:BD84)</f>
        <v>46320.004927527771</v>
      </c>
      <c r="BG84" s="16">
        <f ca="1">SUM(BB$12:BB84)+SUMIF(BC$12:BC84, "&lt;0")</f>
        <v>27535.487000000001</v>
      </c>
    </row>
    <row r="85" spans="1:59" x14ac:dyDescent="0.2">
      <c r="A85" s="24">
        <v>44256</v>
      </c>
      <c r="B85" s="54">
        <f ca="1">IF($A85&gt;= $C$5,$C$6, INDEX('Historical Data'!$D$2:$D$745, MATCH(A85, 'Historical Data'!$B$2:$B$745, 0)))</f>
        <v>1296</v>
      </c>
      <c r="C85" s="14">
        <f t="shared" ca="1" si="65"/>
        <v>1252</v>
      </c>
      <c r="D85" s="14">
        <f t="shared" ca="1" si="40"/>
        <v>1197.1200000000026</v>
      </c>
      <c r="E85" s="14">
        <f t="shared" ca="1" si="47"/>
        <v>98.879999999997381</v>
      </c>
      <c r="F85" s="14">
        <f t="shared" ca="1" si="42"/>
        <v>98.879999999997381</v>
      </c>
      <c r="G85" s="14">
        <f t="shared" ca="1" si="58"/>
        <v>72944.947</v>
      </c>
      <c r="H85" s="15">
        <f ca="1">SUM(F$12:F85)</f>
        <v>44212.340000000011</v>
      </c>
      <c r="I85" s="16">
        <f ca="1">SUM(D$12:D85)+SUMIF(E$12:E85, "&lt;0")</f>
        <v>28732.607000000004</v>
      </c>
      <c r="J85" s="43"/>
      <c r="K85" s="9">
        <v>44256</v>
      </c>
      <c r="L85" s="14">
        <f t="shared" ca="1" si="43"/>
        <v>1316</v>
      </c>
      <c r="M85" s="14">
        <f t="shared" ca="1" si="66"/>
        <v>1260</v>
      </c>
      <c r="N85" s="14">
        <f t="shared" ca="1" si="35"/>
        <v>1197.1200000000026</v>
      </c>
      <c r="O85" s="14">
        <f t="shared" ca="1" si="48"/>
        <v>118.87999999999738</v>
      </c>
      <c r="P85" s="14">
        <f t="shared" ca="1" si="49"/>
        <v>118.87999999999738</v>
      </c>
      <c r="Q85" s="14">
        <f t="shared" ca="1" si="59"/>
        <v>72994.947</v>
      </c>
      <c r="R85" s="15">
        <f ca="1">SUM(P$12:P85)</f>
        <v>44262.340000000011</v>
      </c>
      <c r="S85" s="16">
        <f ca="1">SUM(N$12:N85)+SUMIF(O$12:O85, "&lt;0")</f>
        <v>28732.607000000004</v>
      </c>
      <c r="U85" s="9">
        <v>44256</v>
      </c>
      <c r="V85" s="14">
        <f t="shared" ca="1" si="63"/>
        <v>1336</v>
      </c>
      <c r="W85" s="14">
        <f t="shared" ca="1" si="67"/>
        <v>1267</v>
      </c>
      <c r="X85" s="14">
        <f t="shared" ca="1" si="36"/>
        <v>1197.1200000000026</v>
      </c>
      <c r="Y85" s="14">
        <f t="shared" ca="1" si="50"/>
        <v>138.87999999999738</v>
      </c>
      <c r="Z85" s="14">
        <f t="shared" ca="1" si="51"/>
        <v>138.87999999999738</v>
      </c>
      <c r="AA85" s="14">
        <f t="shared" ca="1" si="60"/>
        <v>73044.947</v>
      </c>
      <c r="AB85" s="15">
        <f ca="1">SUM(Z$12:Z85)</f>
        <v>44312.340000000011</v>
      </c>
      <c r="AC85" s="16">
        <f ca="1">SUM(X$12:X85)+SUMIF(Y$12:Y85, "&lt;0")</f>
        <v>28732.607000000004</v>
      </c>
      <c r="AE85" s="9">
        <v>44256</v>
      </c>
      <c r="AF85" s="14">
        <f t="shared" ca="1" si="44"/>
        <v>1336</v>
      </c>
      <c r="AG85" s="14">
        <f t="shared" ca="1" si="68"/>
        <v>1267</v>
      </c>
      <c r="AH85" s="14">
        <f t="shared" ca="1" si="37"/>
        <v>1197.1200000000026</v>
      </c>
      <c r="AI85" s="14">
        <f t="shared" ca="1" si="52"/>
        <v>138.87999999999738</v>
      </c>
      <c r="AJ85" s="14">
        <f t="shared" ca="1" si="53"/>
        <v>138.87999999999738</v>
      </c>
      <c r="AK85" s="14">
        <f t="shared" ca="1" si="61"/>
        <v>73044.947</v>
      </c>
      <c r="AL85" s="15">
        <f ca="1">SUM(AJ$12:AJ85)</f>
        <v>44312.340000000011</v>
      </c>
      <c r="AM85" s="16">
        <f ca="1">SUM(AH$12:AH85)+SUMIF(AI$12:AI85, "&lt;0")</f>
        <v>28732.607000000004</v>
      </c>
      <c r="AO85" s="9">
        <v>44256</v>
      </c>
      <c r="AP85" s="14">
        <f t="shared" ca="1" si="45"/>
        <v>1376</v>
      </c>
      <c r="AQ85" s="14">
        <f t="shared" ca="1" si="69"/>
        <v>1281</v>
      </c>
      <c r="AR85" s="14">
        <f t="shared" ca="1" si="38"/>
        <v>1197.1200000000026</v>
      </c>
      <c r="AS85" s="14">
        <f t="shared" ca="1" si="54"/>
        <v>178.87999999999738</v>
      </c>
      <c r="AT85" s="14">
        <f t="shared" ca="1" si="55"/>
        <v>178.87999999999738</v>
      </c>
      <c r="AU85" s="14">
        <f t="shared" ca="1" si="62"/>
        <v>73144.947</v>
      </c>
      <c r="AV85" s="15">
        <f ca="1">SUM(AT$12:AT85)</f>
        <v>44412.340000000011</v>
      </c>
      <c r="AW85" s="16">
        <f ca="1">SUM(AR$12:AR85)+SUMIF(AS$12:AS85, "&lt;0")</f>
        <v>28732.607000000004</v>
      </c>
      <c r="AY85" s="9">
        <v>44256</v>
      </c>
      <c r="AZ85" s="14">
        <f t="shared" ca="1" si="64"/>
        <v>1918.218852008016</v>
      </c>
      <c r="BA85" s="14">
        <f t="shared" ca="1" si="70"/>
        <v>1657</v>
      </c>
      <c r="BB85" s="14">
        <f t="shared" ca="1" si="39"/>
        <v>1197.1200000000026</v>
      </c>
      <c r="BC85" s="14">
        <f t="shared" ca="1" si="56"/>
        <v>721.09885200801341</v>
      </c>
      <c r="BD85" s="14">
        <f t="shared" ca="1" si="57"/>
        <v>721.09885200801341</v>
      </c>
      <c r="BE85" s="14">
        <f t="shared" ca="1" si="41"/>
        <v>75773.710779535788</v>
      </c>
      <c r="BF85" s="15">
        <f ca="1">SUM(BD$12:BD85)</f>
        <v>47041.103779535784</v>
      </c>
      <c r="BG85" s="16">
        <f ca="1">SUM(BB$12:BB85)+SUMIF(BC$12:BC85, "&lt;0")</f>
        <v>28732.607000000004</v>
      </c>
    </row>
    <row r="86" spans="1:59" x14ac:dyDescent="0.2">
      <c r="A86" s="24">
        <v>44257</v>
      </c>
      <c r="B86" s="54">
        <f ca="1">IF($A86&gt;= $C$5,$C$6, INDEX('Historical Data'!$D$2:$D$745, MATCH(A86, 'Historical Data'!$B$2:$B$745, 0)))</f>
        <v>1296</v>
      </c>
      <c r="C86" s="14">
        <f t="shared" ca="1" si="65"/>
        <v>1316</v>
      </c>
      <c r="D86" s="14">
        <f t="shared" ca="1" si="40"/>
        <v>1558.7949999999983</v>
      </c>
      <c r="E86" s="14">
        <f t="shared" ca="1" si="47"/>
        <v>-262.79499999999825</v>
      </c>
      <c r="F86" s="14">
        <f t="shared" ca="1" si="42"/>
        <v>0</v>
      </c>
      <c r="G86" s="14">
        <f t="shared" ca="1" si="58"/>
        <v>74240.947</v>
      </c>
      <c r="H86" s="15">
        <f ca="1">SUM(F$12:F86)</f>
        <v>44212.340000000011</v>
      </c>
      <c r="I86" s="16">
        <f ca="1">SUM(D$12:D86)+SUMIF(E$12:E86, "&lt;0")</f>
        <v>30028.607000000004</v>
      </c>
      <c r="J86" s="43"/>
      <c r="K86" s="9">
        <v>44257</v>
      </c>
      <c r="L86" s="14">
        <f t="shared" ca="1" si="43"/>
        <v>1321</v>
      </c>
      <c r="M86" s="14">
        <f t="shared" ca="1" si="66"/>
        <v>1326</v>
      </c>
      <c r="N86" s="14">
        <f t="shared" ca="1" si="35"/>
        <v>1558.7949999999983</v>
      </c>
      <c r="O86" s="14">
        <f t="shared" ca="1" si="48"/>
        <v>-237.79499999999825</v>
      </c>
      <c r="P86" s="14">
        <f t="shared" ca="1" si="49"/>
        <v>0</v>
      </c>
      <c r="Q86" s="14">
        <f t="shared" ca="1" si="59"/>
        <v>74315.947</v>
      </c>
      <c r="R86" s="15">
        <f ca="1">SUM(P$12:P86)</f>
        <v>44262.340000000011</v>
      </c>
      <c r="S86" s="16">
        <f ca="1">SUM(N$12:N86)+SUMIF(O$12:O86, "&lt;0")</f>
        <v>30053.607000000004</v>
      </c>
      <c r="U86" s="9">
        <v>44257</v>
      </c>
      <c r="V86" s="14">
        <f t="shared" ca="1" si="63"/>
        <v>1346</v>
      </c>
      <c r="W86" s="14">
        <f t="shared" ca="1" si="67"/>
        <v>1337</v>
      </c>
      <c r="X86" s="14">
        <f t="shared" ca="1" si="36"/>
        <v>1558.7949999999983</v>
      </c>
      <c r="Y86" s="14">
        <f t="shared" ca="1" si="50"/>
        <v>-212.79499999999825</v>
      </c>
      <c r="Z86" s="14">
        <f t="shared" ca="1" si="51"/>
        <v>0</v>
      </c>
      <c r="AA86" s="14">
        <f t="shared" ca="1" si="60"/>
        <v>74390.947</v>
      </c>
      <c r="AB86" s="15">
        <f ca="1">SUM(Z$12:Z86)</f>
        <v>44312.340000000011</v>
      </c>
      <c r="AC86" s="16">
        <f ca="1">SUM(X$12:X86)+SUMIF(Y$12:Y86, "&lt;0")</f>
        <v>30078.607000000004</v>
      </c>
      <c r="AE86" s="9">
        <v>44257</v>
      </c>
      <c r="AF86" s="14">
        <f t="shared" ca="1" si="44"/>
        <v>1346</v>
      </c>
      <c r="AG86" s="14">
        <f t="shared" ca="1" si="68"/>
        <v>1337</v>
      </c>
      <c r="AH86" s="14">
        <f t="shared" ca="1" si="37"/>
        <v>1558.7949999999983</v>
      </c>
      <c r="AI86" s="14">
        <f t="shared" ca="1" si="52"/>
        <v>-212.79499999999825</v>
      </c>
      <c r="AJ86" s="14">
        <f t="shared" ca="1" si="53"/>
        <v>0</v>
      </c>
      <c r="AK86" s="14">
        <f t="shared" ca="1" si="61"/>
        <v>74390.947</v>
      </c>
      <c r="AL86" s="15">
        <f ca="1">SUM(AJ$12:AJ86)</f>
        <v>44312.340000000011</v>
      </c>
      <c r="AM86" s="16">
        <f ca="1">SUM(AH$12:AH86)+SUMIF(AI$12:AI86, "&lt;0")</f>
        <v>30078.607000000004</v>
      </c>
      <c r="AO86" s="9">
        <v>44257</v>
      </c>
      <c r="AP86" s="14">
        <f t="shared" ca="1" si="45"/>
        <v>1396</v>
      </c>
      <c r="AQ86" s="14">
        <f t="shared" ca="1" si="69"/>
        <v>1358</v>
      </c>
      <c r="AR86" s="14">
        <f t="shared" ca="1" si="38"/>
        <v>1558.7949999999983</v>
      </c>
      <c r="AS86" s="14">
        <f t="shared" ca="1" si="54"/>
        <v>-162.79499999999825</v>
      </c>
      <c r="AT86" s="14">
        <f t="shared" ca="1" si="55"/>
        <v>0</v>
      </c>
      <c r="AU86" s="14">
        <f t="shared" ca="1" si="62"/>
        <v>74540.947</v>
      </c>
      <c r="AV86" s="15">
        <f ca="1">SUM(AT$12:AT86)</f>
        <v>44412.340000000011</v>
      </c>
      <c r="AW86" s="16">
        <f ca="1">SUM(AR$12:AR86)+SUMIF(AS$12:AS86, "&lt;0")</f>
        <v>30128.607000000004</v>
      </c>
      <c r="AY86" s="9">
        <v>44257</v>
      </c>
      <c r="AZ86" s="14">
        <f t="shared" ca="1" si="64"/>
        <v>1946.451900058446</v>
      </c>
      <c r="BA86" s="14">
        <f t="shared" ca="1" si="70"/>
        <v>1813</v>
      </c>
      <c r="BB86" s="14">
        <f t="shared" ca="1" si="39"/>
        <v>1558.7949999999983</v>
      </c>
      <c r="BC86" s="14">
        <f t="shared" ca="1" si="56"/>
        <v>387.65690005844772</v>
      </c>
      <c r="BD86" s="14">
        <f t="shared" ca="1" si="57"/>
        <v>387.65690005844772</v>
      </c>
      <c r="BE86" s="14">
        <f t="shared" ca="1" si="41"/>
        <v>77720.162679594228</v>
      </c>
      <c r="BF86" s="15">
        <f ca="1">SUM(BD$12:BD86)</f>
        <v>47428.760679594234</v>
      </c>
      <c r="BG86" s="16">
        <f ca="1">SUM(BB$12:BB86)+SUMIF(BC$12:BC86, "&lt;0")</f>
        <v>30291.402000000002</v>
      </c>
    </row>
    <row r="87" spans="1:59" x14ac:dyDescent="0.2">
      <c r="A87" s="24">
        <v>44258</v>
      </c>
      <c r="B87" s="54">
        <f ca="1">IF($A87&gt;= $C$5,$C$6, INDEX('Historical Data'!$D$2:$D$745, MATCH(A87, 'Historical Data'!$B$2:$B$745, 0)))</f>
        <v>1296</v>
      </c>
      <c r="C87" s="14">
        <f t="shared" ca="1" si="65"/>
        <v>1296</v>
      </c>
      <c r="D87" s="14">
        <f t="shared" ca="1" si="40"/>
        <v>741.91399999999703</v>
      </c>
      <c r="E87" s="14">
        <f t="shared" ca="1" si="47"/>
        <v>554.08600000000297</v>
      </c>
      <c r="F87" s="14">
        <f t="shared" ca="1" si="42"/>
        <v>554.08600000000297</v>
      </c>
      <c r="G87" s="14">
        <f t="shared" ca="1" si="58"/>
        <v>75536.947</v>
      </c>
      <c r="H87" s="15">
        <f ca="1">SUM(F$12:F87)</f>
        <v>44766.426000000014</v>
      </c>
      <c r="I87" s="16">
        <f ca="1">SUM(D$12:D87)+SUMIF(E$12:E87, "&lt;0")</f>
        <v>30770.521000000001</v>
      </c>
      <c r="J87" s="43"/>
      <c r="K87" s="9">
        <v>44258</v>
      </c>
      <c r="L87" s="14">
        <f t="shared" ca="1" si="43"/>
        <v>1326</v>
      </c>
      <c r="M87" s="14">
        <f t="shared" ca="1" si="66"/>
        <v>1311</v>
      </c>
      <c r="N87" s="14">
        <f t="shared" ca="1" si="35"/>
        <v>716.91399999999703</v>
      </c>
      <c r="O87" s="14">
        <f t="shared" ca="1" si="48"/>
        <v>609.08600000000297</v>
      </c>
      <c r="P87" s="14">
        <f t="shared" ca="1" si="49"/>
        <v>609.08600000000297</v>
      </c>
      <c r="Q87" s="14">
        <f t="shared" ca="1" si="59"/>
        <v>75641.947</v>
      </c>
      <c r="R87" s="15">
        <f ca="1">SUM(P$12:P87)</f>
        <v>44871.426000000014</v>
      </c>
      <c r="S87" s="16">
        <f ca="1">SUM(N$12:N87)+SUMIF(O$12:O87, "&lt;0")</f>
        <v>30770.521000000001</v>
      </c>
      <c r="U87" s="9">
        <v>44258</v>
      </c>
      <c r="V87" s="14">
        <f t="shared" ca="1" si="63"/>
        <v>1356</v>
      </c>
      <c r="W87" s="14">
        <f t="shared" ca="1" si="67"/>
        <v>1326</v>
      </c>
      <c r="X87" s="14">
        <f t="shared" ca="1" si="36"/>
        <v>691.91399999999703</v>
      </c>
      <c r="Y87" s="14">
        <f t="shared" ca="1" si="50"/>
        <v>664.08600000000297</v>
      </c>
      <c r="Z87" s="14">
        <f t="shared" ca="1" si="51"/>
        <v>664.08600000000297</v>
      </c>
      <c r="AA87" s="14">
        <f t="shared" ca="1" si="60"/>
        <v>75746.947</v>
      </c>
      <c r="AB87" s="15">
        <f ca="1">SUM(Z$12:Z87)</f>
        <v>44976.426000000014</v>
      </c>
      <c r="AC87" s="16">
        <f ca="1">SUM(X$12:X87)+SUMIF(Y$12:Y87, "&lt;0")</f>
        <v>30770.521000000001</v>
      </c>
      <c r="AE87" s="9">
        <v>44258</v>
      </c>
      <c r="AF87" s="14">
        <f t="shared" ca="1" si="44"/>
        <v>1356</v>
      </c>
      <c r="AG87" s="14">
        <f t="shared" ca="1" si="68"/>
        <v>1326</v>
      </c>
      <c r="AH87" s="14">
        <f t="shared" ca="1" si="37"/>
        <v>691.91399999999703</v>
      </c>
      <c r="AI87" s="14">
        <f t="shared" ca="1" si="52"/>
        <v>664.08600000000297</v>
      </c>
      <c r="AJ87" s="14">
        <f t="shared" ca="1" si="53"/>
        <v>664.08600000000297</v>
      </c>
      <c r="AK87" s="14">
        <f t="shared" ca="1" si="61"/>
        <v>75746.947</v>
      </c>
      <c r="AL87" s="15">
        <f ca="1">SUM(AJ$12:AJ87)</f>
        <v>44976.426000000014</v>
      </c>
      <c r="AM87" s="16">
        <f ca="1">SUM(AH$12:AH87)+SUMIF(AI$12:AI87, "&lt;0")</f>
        <v>30770.521000000001</v>
      </c>
      <c r="AO87" s="9">
        <v>44258</v>
      </c>
      <c r="AP87" s="14">
        <f t="shared" ca="1" si="45"/>
        <v>1416</v>
      </c>
      <c r="AQ87" s="14">
        <f t="shared" ca="1" si="69"/>
        <v>1356</v>
      </c>
      <c r="AR87" s="14">
        <f t="shared" ca="1" si="38"/>
        <v>641.91399999999703</v>
      </c>
      <c r="AS87" s="14">
        <f t="shared" ca="1" si="54"/>
        <v>774.08600000000297</v>
      </c>
      <c r="AT87" s="14">
        <f t="shared" ca="1" si="55"/>
        <v>774.08600000000297</v>
      </c>
      <c r="AU87" s="14">
        <f t="shared" ca="1" si="62"/>
        <v>75956.947</v>
      </c>
      <c r="AV87" s="15">
        <f ca="1">SUM(AT$12:AT87)</f>
        <v>45186.426000000014</v>
      </c>
      <c r="AW87" s="16">
        <f ca="1">SUM(AR$12:AR87)+SUMIF(AS$12:AS87, "&lt;0")</f>
        <v>30770.521000000001</v>
      </c>
      <c r="AY87" s="9">
        <v>44258</v>
      </c>
      <c r="AZ87" s="14">
        <f t="shared" ca="1" si="64"/>
        <v>1974.6849481088761</v>
      </c>
      <c r="BA87" s="14">
        <f t="shared" ca="1" si="70"/>
        <v>1890</v>
      </c>
      <c r="BB87" s="14">
        <f t="shared" ca="1" si="39"/>
        <v>479.11899999999878</v>
      </c>
      <c r="BC87" s="14">
        <f t="shared" ca="1" si="56"/>
        <v>1495.5659481088774</v>
      </c>
      <c r="BD87" s="14">
        <f t="shared" ca="1" si="57"/>
        <v>1495.5659481088774</v>
      </c>
      <c r="BE87" s="14">
        <f t="shared" ca="1" si="41"/>
        <v>79694.8476277031</v>
      </c>
      <c r="BF87" s="15">
        <f ca="1">SUM(BD$12:BD87)</f>
        <v>48924.326627703114</v>
      </c>
      <c r="BG87" s="16">
        <f ca="1">SUM(BB$12:BB87)+SUMIF(BC$12:BC87, "&lt;0")</f>
        <v>30770.521000000001</v>
      </c>
    </row>
    <row r="88" spans="1:59" x14ac:dyDescent="0.2">
      <c r="A88" s="24">
        <v>44259</v>
      </c>
      <c r="B88" s="54">
        <f ca="1">IF($A88&gt;= $C$5,$C$6, INDEX('Historical Data'!$D$2:$D$745, MATCH(A88, 'Historical Data'!$B$2:$B$745, 0)))</f>
        <v>1296</v>
      </c>
      <c r="C88" s="14">
        <f t="shared" ca="1" si="65"/>
        <v>1296</v>
      </c>
      <c r="D88" s="14">
        <f t="shared" ca="1" si="40"/>
        <v>174.07800000000134</v>
      </c>
      <c r="E88" s="14">
        <f t="shared" ca="1" si="47"/>
        <v>1121.9219999999987</v>
      </c>
      <c r="F88" s="14">
        <f t="shared" ca="1" si="42"/>
        <v>1121.9219999999987</v>
      </c>
      <c r="G88" s="14">
        <f t="shared" ca="1" si="58"/>
        <v>76832.947</v>
      </c>
      <c r="H88" s="15">
        <f ca="1">SUM(F$12:F88)</f>
        <v>45888.348000000013</v>
      </c>
      <c r="I88" s="16">
        <f ca="1">SUM(D$12:D88)+SUMIF(E$12:E88, "&lt;0")</f>
        <v>30944.599000000002</v>
      </c>
      <c r="J88" s="43"/>
      <c r="K88" s="9">
        <v>44259</v>
      </c>
      <c r="L88" s="14">
        <f t="shared" ca="1" si="43"/>
        <v>1331</v>
      </c>
      <c r="M88" s="14">
        <f t="shared" ca="1" si="66"/>
        <v>1316</v>
      </c>
      <c r="N88" s="14">
        <f t="shared" ca="1" si="35"/>
        <v>174.07800000000134</v>
      </c>
      <c r="O88" s="14">
        <f t="shared" ca="1" si="48"/>
        <v>1156.9219999999987</v>
      </c>
      <c r="P88" s="14">
        <f t="shared" ca="1" si="49"/>
        <v>1156.9219999999987</v>
      </c>
      <c r="Q88" s="14">
        <f t="shared" ca="1" si="59"/>
        <v>76972.947</v>
      </c>
      <c r="R88" s="15">
        <f ca="1">SUM(P$12:P88)</f>
        <v>46028.348000000013</v>
      </c>
      <c r="S88" s="16">
        <f ca="1">SUM(N$12:N88)+SUMIF(O$12:O88, "&lt;0")</f>
        <v>30944.599000000002</v>
      </c>
      <c r="U88" s="9">
        <v>44259</v>
      </c>
      <c r="V88" s="14">
        <f t="shared" ca="1" si="63"/>
        <v>1366</v>
      </c>
      <c r="W88" s="14">
        <f t="shared" ca="1" si="67"/>
        <v>1336</v>
      </c>
      <c r="X88" s="14">
        <f t="shared" ca="1" si="36"/>
        <v>174.07800000000134</v>
      </c>
      <c r="Y88" s="14">
        <f t="shared" ca="1" si="50"/>
        <v>1191.9219999999987</v>
      </c>
      <c r="Z88" s="14">
        <f t="shared" ca="1" si="51"/>
        <v>1191.9219999999987</v>
      </c>
      <c r="AA88" s="14">
        <f t="shared" ca="1" si="60"/>
        <v>77112.947</v>
      </c>
      <c r="AB88" s="15">
        <f ca="1">SUM(Z$12:Z88)</f>
        <v>46168.348000000013</v>
      </c>
      <c r="AC88" s="16">
        <f ca="1">SUM(X$12:X88)+SUMIF(Y$12:Y88, "&lt;0")</f>
        <v>30944.599000000002</v>
      </c>
      <c r="AE88" s="9">
        <v>44259</v>
      </c>
      <c r="AF88" s="14">
        <f t="shared" ca="1" si="44"/>
        <v>1366</v>
      </c>
      <c r="AG88" s="14">
        <f t="shared" ca="1" si="68"/>
        <v>1336</v>
      </c>
      <c r="AH88" s="14">
        <f t="shared" ca="1" si="37"/>
        <v>174.07800000000134</v>
      </c>
      <c r="AI88" s="14">
        <f t="shared" ca="1" si="52"/>
        <v>1191.9219999999987</v>
      </c>
      <c r="AJ88" s="14">
        <f t="shared" ca="1" si="53"/>
        <v>1191.9219999999987</v>
      </c>
      <c r="AK88" s="14">
        <f t="shared" ca="1" si="61"/>
        <v>77112.947</v>
      </c>
      <c r="AL88" s="15">
        <f ca="1">SUM(AJ$12:AJ88)</f>
        <v>46168.348000000013</v>
      </c>
      <c r="AM88" s="16">
        <f ca="1">SUM(AH$12:AH88)+SUMIF(AI$12:AI88, "&lt;0")</f>
        <v>30944.599000000002</v>
      </c>
      <c r="AO88" s="9">
        <v>44259</v>
      </c>
      <c r="AP88" s="14">
        <f t="shared" ca="1" si="45"/>
        <v>1436</v>
      </c>
      <c r="AQ88" s="14">
        <f t="shared" ca="1" si="69"/>
        <v>1376</v>
      </c>
      <c r="AR88" s="14">
        <f t="shared" ca="1" si="38"/>
        <v>174.07800000000134</v>
      </c>
      <c r="AS88" s="14">
        <f t="shared" ca="1" si="54"/>
        <v>1261.9219999999987</v>
      </c>
      <c r="AT88" s="14">
        <f t="shared" ca="1" si="55"/>
        <v>1261.9219999999987</v>
      </c>
      <c r="AU88" s="14">
        <f t="shared" ca="1" si="62"/>
        <v>77392.947</v>
      </c>
      <c r="AV88" s="15">
        <f ca="1">SUM(AT$12:AT88)</f>
        <v>46448.348000000013</v>
      </c>
      <c r="AW88" s="16">
        <f ca="1">SUM(AR$12:AR88)+SUMIF(AS$12:AS88, "&lt;0")</f>
        <v>30944.599000000002</v>
      </c>
      <c r="AY88" s="9">
        <v>44259</v>
      </c>
      <c r="AZ88" s="14">
        <f t="shared" ca="1" si="64"/>
        <v>2000</v>
      </c>
      <c r="BA88" s="14">
        <f t="shared" ca="1" si="70"/>
        <v>1918</v>
      </c>
      <c r="BB88" s="14">
        <f t="shared" ca="1" si="39"/>
        <v>174.07800000000134</v>
      </c>
      <c r="BC88" s="14">
        <f t="shared" ca="1" si="56"/>
        <v>1825.9219999999987</v>
      </c>
      <c r="BD88" s="14">
        <f t="shared" ca="1" si="57"/>
        <v>1825.9219999999987</v>
      </c>
      <c r="BE88" s="14">
        <f t="shared" ca="1" si="41"/>
        <v>81694.8476277031</v>
      </c>
      <c r="BF88" s="15">
        <f ca="1">SUM(BD$12:BD88)</f>
        <v>50750.248627703113</v>
      </c>
      <c r="BG88" s="16">
        <f ca="1">SUM(BB$12:BB88)+SUMIF(BC$12:BC88, "&lt;0")</f>
        <v>30944.599000000002</v>
      </c>
    </row>
    <row r="89" spans="1:59" x14ac:dyDescent="0.2">
      <c r="A89" s="24">
        <v>44260</v>
      </c>
      <c r="B89" s="54">
        <f ca="1">IF($A89&gt;= $C$5,$C$6, INDEX('Historical Data'!$D$2:$D$745, MATCH(A89, 'Historical Data'!$B$2:$B$745, 0)))</f>
        <v>1296</v>
      </c>
      <c r="C89" s="14">
        <f t="shared" ca="1" si="65"/>
        <v>1296</v>
      </c>
      <c r="D89" s="14">
        <f t="shared" ca="1" si="40"/>
        <v>922.90999999999622</v>
      </c>
      <c r="E89" s="14">
        <f t="shared" ca="1" si="47"/>
        <v>373.09000000000378</v>
      </c>
      <c r="F89" s="14">
        <f t="shared" ca="1" si="42"/>
        <v>373.09000000000378</v>
      </c>
      <c r="G89" s="14">
        <f t="shared" ca="1" si="58"/>
        <v>78128.947</v>
      </c>
      <c r="H89" s="15">
        <f ca="1">SUM(F$12:F89)</f>
        <v>46261.438000000016</v>
      </c>
      <c r="I89" s="16">
        <f ca="1">SUM(D$12:D89)+SUMIF(E$12:E89, "&lt;0")</f>
        <v>31867.508999999998</v>
      </c>
      <c r="J89" s="43"/>
      <c r="K89" s="9">
        <v>44260</v>
      </c>
      <c r="L89" s="14">
        <f t="shared" ca="1" si="43"/>
        <v>1336</v>
      </c>
      <c r="M89" s="14">
        <f t="shared" ca="1" si="66"/>
        <v>1321</v>
      </c>
      <c r="N89" s="14">
        <f t="shared" ca="1" si="35"/>
        <v>922.90999999999622</v>
      </c>
      <c r="O89" s="14">
        <f t="shared" ca="1" si="48"/>
        <v>413.09000000000378</v>
      </c>
      <c r="P89" s="14">
        <f t="shared" ca="1" si="49"/>
        <v>413.09000000000378</v>
      </c>
      <c r="Q89" s="14">
        <f t="shared" ca="1" si="59"/>
        <v>78308.947</v>
      </c>
      <c r="R89" s="15">
        <f ca="1">SUM(P$12:P89)</f>
        <v>46441.438000000016</v>
      </c>
      <c r="S89" s="16">
        <f ca="1">SUM(N$12:N89)+SUMIF(O$12:O89, "&lt;0")</f>
        <v>31867.508999999998</v>
      </c>
      <c r="U89" s="9">
        <v>44260</v>
      </c>
      <c r="V89" s="14">
        <f t="shared" ca="1" si="63"/>
        <v>1376</v>
      </c>
      <c r="W89" s="14">
        <f t="shared" ca="1" si="67"/>
        <v>1346</v>
      </c>
      <c r="X89" s="14">
        <f t="shared" ca="1" si="36"/>
        <v>922.90999999999622</v>
      </c>
      <c r="Y89" s="14">
        <f t="shared" ca="1" si="50"/>
        <v>453.09000000000378</v>
      </c>
      <c r="Z89" s="14">
        <f t="shared" ca="1" si="51"/>
        <v>453.09000000000378</v>
      </c>
      <c r="AA89" s="14">
        <f t="shared" ca="1" si="60"/>
        <v>78488.947</v>
      </c>
      <c r="AB89" s="15">
        <f ca="1">SUM(Z$12:Z89)</f>
        <v>46621.438000000016</v>
      </c>
      <c r="AC89" s="16">
        <f ca="1">SUM(X$12:X89)+SUMIF(Y$12:Y89, "&lt;0")</f>
        <v>31867.508999999998</v>
      </c>
      <c r="AE89" s="9">
        <v>44260</v>
      </c>
      <c r="AF89" s="14">
        <f t="shared" ca="1" si="44"/>
        <v>1376</v>
      </c>
      <c r="AG89" s="14">
        <f t="shared" ca="1" si="68"/>
        <v>1346</v>
      </c>
      <c r="AH89" s="14">
        <f t="shared" ca="1" si="37"/>
        <v>922.90999999999622</v>
      </c>
      <c r="AI89" s="14">
        <f t="shared" ca="1" si="52"/>
        <v>453.09000000000378</v>
      </c>
      <c r="AJ89" s="14">
        <f t="shared" ca="1" si="53"/>
        <v>453.09000000000378</v>
      </c>
      <c r="AK89" s="14">
        <f t="shared" ca="1" si="61"/>
        <v>78488.947</v>
      </c>
      <c r="AL89" s="15">
        <f ca="1">SUM(AJ$12:AJ89)</f>
        <v>46621.438000000016</v>
      </c>
      <c r="AM89" s="16">
        <f ca="1">SUM(AH$12:AH89)+SUMIF(AI$12:AI89, "&lt;0")</f>
        <v>31867.508999999998</v>
      </c>
      <c r="AO89" s="9">
        <v>44260</v>
      </c>
      <c r="AP89" s="14">
        <f t="shared" ca="1" si="45"/>
        <v>1456</v>
      </c>
      <c r="AQ89" s="14">
        <f t="shared" ca="1" si="69"/>
        <v>1396</v>
      </c>
      <c r="AR89" s="14">
        <f t="shared" ca="1" si="38"/>
        <v>922.90999999999622</v>
      </c>
      <c r="AS89" s="14">
        <f t="shared" ca="1" si="54"/>
        <v>533.09000000000378</v>
      </c>
      <c r="AT89" s="14">
        <f t="shared" ca="1" si="55"/>
        <v>533.09000000000378</v>
      </c>
      <c r="AU89" s="14">
        <f t="shared" ca="1" si="62"/>
        <v>78848.947</v>
      </c>
      <c r="AV89" s="15">
        <f ca="1">SUM(AT$12:AT89)</f>
        <v>46981.438000000016</v>
      </c>
      <c r="AW89" s="16">
        <f ca="1">SUM(AR$12:AR89)+SUMIF(AS$12:AS89, "&lt;0")</f>
        <v>31867.508999999998</v>
      </c>
      <c r="AY89" s="9">
        <v>44260</v>
      </c>
      <c r="AZ89" s="14">
        <f t="shared" ca="1" si="64"/>
        <v>2000</v>
      </c>
      <c r="BA89" s="14">
        <f t="shared" ca="1" si="70"/>
        <v>1942</v>
      </c>
      <c r="BB89" s="14">
        <f t="shared" ca="1" si="39"/>
        <v>922.90999999999622</v>
      </c>
      <c r="BC89" s="14">
        <f t="shared" ca="1" si="56"/>
        <v>1077.0900000000038</v>
      </c>
      <c r="BD89" s="14">
        <f t="shared" ca="1" si="57"/>
        <v>1077.0900000000038</v>
      </c>
      <c r="BE89" s="14">
        <f t="shared" ca="1" si="41"/>
        <v>83694.8476277031</v>
      </c>
      <c r="BF89" s="15">
        <f ca="1">SUM(BD$12:BD89)</f>
        <v>51827.338627703117</v>
      </c>
      <c r="BG89" s="16">
        <f ca="1">SUM(BB$12:BB89)+SUMIF(BC$12:BC89, "&lt;0")</f>
        <v>31867.508999999998</v>
      </c>
    </row>
    <row r="90" spans="1:59" x14ac:dyDescent="0.2">
      <c r="A90" s="24">
        <v>44261</v>
      </c>
      <c r="B90" s="54">
        <f ca="1">IF($A90&gt;= $C$5,$C$6, INDEX('Historical Data'!$D$2:$D$745, MATCH(A90, 'Historical Data'!$B$2:$B$745, 0)))</f>
        <v>1296</v>
      </c>
      <c r="C90" s="14">
        <f t="shared" ca="1" si="65"/>
        <v>1296</v>
      </c>
      <c r="D90" s="14">
        <f t="shared" ca="1" si="40"/>
        <v>1054.2170000000042</v>
      </c>
      <c r="E90" s="14">
        <f t="shared" ca="1" si="47"/>
        <v>241.78299999999581</v>
      </c>
      <c r="F90" s="14">
        <f t="shared" ca="1" si="42"/>
        <v>241.78299999999581</v>
      </c>
      <c r="G90" s="14">
        <f t="shared" ca="1" si="58"/>
        <v>79424.947</v>
      </c>
      <c r="H90" s="15">
        <f ca="1">SUM(F$12:F90)</f>
        <v>46503.221000000012</v>
      </c>
      <c r="I90" s="16">
        <f ca="1">SUM(D$12:D90)+SUMIF(E$12:E90, "&lt;0")</f>
        <v>32921.726000000002</v>
      </c>
      <c r="J90" s="43"/>
      <c r="K90" s="9">
        <v>44261</v>
      </c>
      <c r="L90" s="14">
        <f t="shared" ca="1" si="43"/>
        <v>1341</v>
      </c>
      <c r="M90" s="14">
        <f t="shared" ca="1" si="66"/>
        <v>1326</v>
      </c>
      <c r="N90" s="14">
        <f t="shared" ca="1" si="35"/>
        <v>1054.2170000000042</v>
      </c>
      <c r="O90" s="14">
        <f t="shared" ca="1" si="48"/>
        <v>286.78299999999581</v>
      </c>
      <c r="P90" s="14">
        <f t="shared" ca="1" si="49"/>
        <v>286.78299999999581</v>
      </c>
      <c r="Q90" s="14">
        <f t="shared" ca="1" si="59"/>
        <v>79649.947</v>
      </c>
      <c r="R90" s="15">
        <f ca="1">SUM(P$12:P90)</f>
        <v>46728.221000000012</v>
      </c>
      <c r="S90" s="16">
        <f ca="1">SUM(N$12:N90)+SUMIF(O$12:O90, "&lt;0")</f>
        <v>32921.726000000002</v>
      </c>
      <c r="U90" s="9">
        <v>44261</v>
      </c>
      <c r="V90" s="14">
        <f t="shared" ca="1" si="63"/>
        <v>1386</v>
      </c>
      <c r="W90" s="14">
        <f t="shared" ca="1" si="67"/>
        <v>1356</v>
      </c>
      <c r="X90" s="14">
        <f t="shared" ca="1" si="36"/>
        <v>1054.2170000000042</v>
      </c>
      <c r="Y90" s="14">
        <f t="shared" ca="1" si="50"/>
        <v>331.78299999999581</v>
      </c>
      <c r="Z90" s="14">
        <f t="shared" ca="1" si="51"/>
        <v>331.78299999999581</v>
      </c>
      <c r="AA90" s="14">
        <f t="shared" ca="1" si="60"/>
        <v>79874.947</v>
      </c>
      <c r="AB90" s="15">
        <f ca="1">SUM(Z$12:Z90)</f>
        <v>46953.221000000012</v>
      </c>
      <c r="AC90" s="16">
        <f ca="1">SUM(X$12:X90)+SUMIF(Y$12:Y90, "&lt;0")</f>
        <v>32921.726000000002</v>
      </c>
      <c r="AE90" s="9">
        <v>44261</v>
      </c>
      <c r="AF90" s="14">
        <f t="shared" ca="1" si="44"/>
        <v>1386</v>
      </c>
      <c r="AG90" s="14">
        <f t="shared" ca="1" si="68"/>
        <v>1356</v>
      </c>
      <c r="AH90" s="14">
        <f t="shared" ca="1" si="37"/>
        <v>1054.2170000000042</v>
      </c>
      <c r="AI90" s="14">
        <f t="shared" ca="1" si="52"/>
        <v>331.78299999999581</v>
      </c>
      <c r="AJ90" s="14">
        <f t="shared" ca="1" si="53"/>
        <v>331.78299999999581</v>
      </c>
      <c r="AK90" s="14">
        <f t="shared" ca="1" si="61"/>
        <v>79874.947</v>
      </c>
      <c r="AL90" s="15">
        <f ca="1">SUM(AJ$12:AJ90)</f>
        <v>46953.221000000012</v>
      </c>
      <c r="AM90" s="16">
        <f ca="1">SUM(AH$12:AH90)+SUMIF(AI$12:AI90, "&lt;0")</f>
        <v>32921.726000000002</v>
      </c>
      <c r="AO90" s="9">
        <v>44261</v>
      </c>
      <c r="AP90" s="14">
        <f t="shared" ca="1" si="45"/>
        <v>1476</v>
      </c>
      <c r="AQ90" s="14">
        <f t="shared" ca="1" si="69"/>
        <v>1416</v>
      </c>
      <c r="AR90" s="14">
        <f t="shared" ca="1" si="38"/>
        <v>1054.2170000000042</v>
      </c>
      <c r="AS90" s="14">
        <f t="shared" ca="1" si="54"/>
        <v>421.78299999999581</v>
      </c>
      <c r="AT90" s="14">
        <f t="shared" ca="1" si="55"/>
        <v>421.78299999999581</v>
      </c>
      <c r="AU90" s="14">
        <f t="shared" ca="1" si="62"/>
        <v>80324.947</v>
      </c>
      <c r="AV90" s="15">
        <f ca="1">SUM(AT$12:AT90)</f>
        <v>47403.221000000012</v>
      </c>
      <c r="AW90" s="16">
        <f ca="1">SUM(AR$12:AR90)+SUMIF(AS$12:AS90, "&lt;0")</f>
        <v>32921.726000000002</v>
      </c>
      <c r="AY90" s="9">
        <v>44261</v>
      </c>
      <c r="AZ90" s="14">
        <f t="shared" ca="1" si="64"/>
        <v>2000</v>
      </c>
      <c r="BA90" s="14">
        <f t="shared" ca="1" si="70"/>
        <v>1961</v>
      </c>
      <c r="BB90" s="14">
        <f t="shared" ca="1" si="39"/>
        <v>1054.2170000000042</v>
      </c>
      <c r="BC90" s="14">
        <f t="shared" ca="1" si="56"/>
        <v>945.78299999999581</v>
      </c>
      <c r="BD90" s="14">
        <f t="shared" ca="1" si="57"/>
        <v>945.78299999999581</v>
      </c>
      <c r="BE90" s="14">
        <f t="shared" ca="1" si="41"/>
        <v>85694.8476277031</v>
      </c>
      <c r="BF90" s="15">
        <f ca="1">SUM(BD$12:BD90)</f>
        <v>52773.121627703113</v>
      </c>
      <c r="BG90" s="16">
        <f ca="1">SUM(BB$12:BB90)+SUMIF(BC$12:BC90, "&lt;0")</f>
        <v>32921.726000000002</v>
      </c>
    </row>
    <row r="91" spans="1:59" x14ac:dyDescent="0.2">
      <c r="A91" s="24">
        <v>44262</v>
      </c>
      <c r="B91" s="54">
        <f ca="1">IF($A91&gt;= $C$5,$C$6, INDEX('Historical Data'!$D$2:$D$745, MATCH(A91, 'Historical Data'!$B$2:$B$745, 0)))</f>
        <v>1296</v>
      </c>
      <c r="C91" s="14">
        <f t="shared" ca="1" si="65"/>
        <v>1296</v>
      </c>
      <c r="D91" s="14">
        <f t="shared" ca="1" si="40"/>
        <v>1623.614999999998</v>
      </c>
      <c r="E91" s="14">
        <f t="shared" ca="1" si="47"/>
        <v>-327.61499999999796</v>
      </c>
      <c r="F91" s="14">
        <f t="shared" ca="1" si="42"/>
        <v>0</v>
      </c>
      <c r="G91" s="14">
        <f t="shared" ca="1" si="58"/>
        <v>80720.947</v>
      </c>
      <c r="H91" s="15">
        <f ca="1">SUM(F$12:F91)</f>
        <v>46503.221000000012</v>
      </c>
      <c r="I91" s="16">
        <f ca="1">SUM(D$12:D91)+SUMIF(E$12:E91, "&lt;0")</f>
        <v>34217.726000000002</v>
      </c>
      <c r="J91" s="43"/>
      <c r="K91" s="9">
        <v>44262</v>
      </c>
      <c r="L91" s="14">
        <f t="shared" ca="1" si="43"/>
        <v>1346</v>
      </c>
      <c r="M91" s="14">
        <f t="shared" ca="1" si="66"/>
        <v>1331</v>
      </c>
      <c r="N91" s="14">
        <f t="shared" ca="1" si="35"/>
        <v>1623.614999999998</v>
      </c>
      <c r="O91" s="14">
        <f t="shared" ca="1" si="48"/>
        <v>-277.61499999999796</v>
      </c>
      <c r="P91" s="14">
        <f t="shared" ca="1" si="49"/>
        <v>0</v>
      </c>
      <c r="Q91" s="14">
        <f t="shared" ca="1" si="59"/>
        <v>80995.947</v>
      </c>
      <c r="R91" s="15">
        <f ca="1">SUM(P$12:P91)</f>
        <v>46728.221000000012</v>
      </c>
      <c r="S91" s="16">
        <f ca="1">SUM(N$12:N91)+SUMIF(O$12:O91, "&lt;0")</f>
        <v>34267.726000000002</v>
      </c>
      <c r="U91" s="9">
        <v>44262</v>
      </c>
      <c r="V91" s="14">
        <f t="shared" ca="1" si="63"/>
        <v>1396</v>
      </c>
      <c r="W91" s="14">
        <f t="shared" ca="1" si="67"/>
        <v>1366</v>
      </c>
      <c r="X91" s="14">
        <f t="shared" ca="1" si="36"/>
        <v>1623.614999999998</v>
      </c>
      <c r="Y91" s="14">
        <f t="shared" ca="1" si="50"/>
        <v>-227.61499999999796</v>
      </c>
      <c r="Z91" s="14">
        <f t="shared" ca="1" si="51"/>
        <v>0</v>
      </c>
      <c r="AA91" s="14">
        <f t="shared" ca="1" si="60"/>
        <v>81270.947</v>
      </c>
      <c r="AB91" s="15">
        <f ca="1">SUM(Z$12:Z91)</f>
        <v>46953.221000000012</v>
      </c>
      <c r="AC91" s="16">
        <f ca="1">SUM(X$12:X91)+SUMIF(Y$12:Y91, "&lt;0")</f>
        <v>34317.726000000002</v>
      </c>
      <c r="AE91" s="9">
        <v>44262</v>
      </c>
      <c r="AF91" s="14">
        <f t="shared" ca="1" si="44"/>
        <v>1396</v>
      </c>
      <c r="AG91" s="14">
        <f t="shared" ca="1" si="68"/>
        <v>1366</v>
      </c>
      <c r="AH91" s="14">
        <f t="shared" ca="1" si="37"/>
        <v>1623.614999999998</v>
      </c>
      <c r="AI91" s="14">
        <f t="shared" ca="1" si="52"/>
        <v>-227.61499999999796</v>
      </c>
      <c r="AJ91" s="14">
        <f t="shared" ca="1" si="53"/>
        <v>0</v>
      </c>
      <c r="AK91" s="14">
        <f t="shared" ca="1" si="61"/>
        <v>81270.947</v>
      </c>
      <c r="AL91" s="15">
        <f ca="1">SUM(AJ$12:AJ91)</f>
        <v>46953.221000000012</v>
      </c>
      <c r="AM91" s="16">
        <f ca="1">SUM(AH$12:AH91)+SUMIF(AI$12:AI91, "&lt;0")</f>
        <v>34317.726000000002</v>
      </c>
      <c r="AO91" s="9">
        <v>44262</v>
      </c>
      <c r="AP91" s="14">
        <f t="shared" ca="1" si="45"/>
        <v>1496</v>
      </c>
      <c r="AQ91" s="14">
        <f t="shared" ca="1" si="69"/>
        <v>1436</v>
      </c>
      <c r="AR91" s="14">
        <f t="shared" ca="1" si="38"/>
        <v>1623.614999999998</v>
      </c>
      <c r="AS91" s="14">
        <f t="shared" ca="1" si="54"/>
        <v>-127.61499999999796</v>
      </c>
      <c r="AT91" s="14">
        <f t="shared" ca="1" si="55"/>
        <v>0</v>
      </c>
      <c r="AU91" s="14">
        <f t="shared" ca="1" si="62"/>
        <v>81820.947</v>
      </c>
      <c r="AV91" s="15">
        <f ca="1">SUM(AT$12:AT91)</f>
        <v>47403.221000000012</v>
      </c>
      <c r="AW91" s="16">
        <f ca="1">SUM(AR$12:AR91)+SUMIF(AS$12:AS91, "&lt;0")</f>
        <v>34417.726000000002</v>
      </c>
      <c r="AY91" s="9">
        <v>44262</v>
      </c>
      <c r="AZ91" s="14">
        <f t="shared" ca="1" si="64"/>
        <v>2000</v>
      </c>
      <c r="BA91" s="14">
        <f t="shared" ca="1" si="70"/>
        <v>1977</v>
      </c>
      <c r="BB91" s="14">
        <f t="shared" ca="1" si="39"/>
        <v>1623.614999999998</v>
      </c>
      <c r="BC91" s="14">
        <f t="shared" ca="1" si="56"/>
        <v>376.38500000000204</v>
      </c>
      <c r="BD91" s="14">
        <f t="shared" ca="1" si="57"/>
        <v>376.38500000000204</v>
      </c>
      <c r="BE91" s="14">
        <f t="shared" ca="1" si="41"/>
        <v>87694.8476277031</v>
      </c>
      <c r="BF91" s="15">
        <f ca="1">SUM(BD$12:BD91)</f>
        <v>53149.506627703115</v>
      </c>
      <c r="BG91" s="16">
        <f ca="1">SUM(BB$12:BB91)+SUMIF(BC$12:BC91, "&lt;0")</f>
        <v>34545.341</v>
      </c>
    </row>
    <row r="92" spans="1:59" x14ac:dyDescent="0.2">
      <c r="A92" s="24">
        <v>44263</v>
      </c>
      <c r="B92" s="54">
        <f ca="1">IF($A92&gt;= $C$5,$C$6, INDEX('Historical Data'!$D$2:$D$745, MATCH(A92, 'Historical Data'!$B$2:$B$745, 0)))</f>
        <v>1296</v>
      </c>
      <c r="C92" s="14">
        <f t="shared" ca="1" si="65"/>
        <v>1296</v>
      </c>
      <c r="D92" s="14">
        <f t="shared" ca="1" si="40"/>
        <v>2208.637999999999</v>
      </c>
      <c r="E92" s="14">
        <f t="shared" ca="1" si="47"/>
        <v>-912.63799999999901</v>
      </c>
      <c r="F92" s="14">
        <f t="shared" ca="1" si="42"/>
        <v>0</v>
      </c>
      <c r="G92" s="14">
        <f t="shared" ca="1" si="58"/>
        <v>82016.947</v>
      </c>
      <c r="H92" s="15">
        <f ca="1">SUM(F$12:F92)</f>
        <v>46503.221000000012</v>
      </c>
      <c r="I92" s="16">
        <f ca="1">SUM(D$12:D92)+SUMIF(E$12:E92, "&lt;0")</f>
        <v>35513.726000000002</v>
      </c>
      <c r="J92" s="43"/>
      <c r="K92" s="9">
        <v>44263</v>
      </c>
      <c r="L92" s="14">
        <f t="shared" ca="1" si="43"/>
        <v>1351</v>
      </c>
      <c r="M92" s="14">
        <f t="shared" ca="1" si="66"/>
        <v>1336</v>
      </c>
      <c r="N92" s="14">
        <f t="shared" ca="1" si="35"/>
        <v>2158.637999999999</v>
      </c>
      <c r="O92" s="14">
        <f t="shared" ca="1" si="48"/>
        <v>-807.63799999999901</v>
      </c>
      <c r="P92" s="14">
        <f t="shared" ca="1" si="49"/>
        <v>0</v>
      </c>
      <c r="Q92" s="14">
        <f t="shared" ca="1" si="59"/>
        <v>82346.947</v>
      </c>
      <c r="R92" s="15">
        <f ca="1">SUM(P$12:P92)</f>
        <v>46728.221000000012</v>
      </c>
      <c r="S92" s="16">
        <f ca="1">SUM(N$12:N92)+SUMIF(O$12:O92, "&lt;0")</f>
        <v>35618.726000000002</v>
      </c>
      <c r="U92" s="9">
        <v>44263</v>
      </c>
      <c r="V92" s="14">
        <f t="shared" ca="1" si="63"/>
        <v>1406</v>
      </c>
      <c r="W92" s="14">
        <f t="shared" ca="1" si="67"/>
        <v>1376</v>
      </c>
      <c r="X92" s="14">
        <f t="shared" ca="1" si="36"/>
        <v>2108.637999999999</v>
      </c>
      <c r="Y92" s="14">
        <f t="shared" ca="1" si="50"/>
        <v>-702.63799999999901</v>
      </c>
      <c r="Z92" s="14">
        <f t="shared" ca="1" si="51"/>
        <v>0</v>
      </c>
      <c r="AA92" s="14">
        <f t="shared" ca="1" si="60"/>
        <v>82676.947</v>
      </c>
      <c r="AB92" s="15">
        <f ca="1">SUM(Z$12:Z92)</f>
        <v>46953.221000000012</v>
      </c>
      <c r="AC92" s="16">
        <f ca="1">SUM(X$12:X92)+SUMIF(Y$12:Y92, "&lt;0")</f>
        <v>35723.726000000002</v>
      </c>
      <c r="AE92" s="9">
        <v>44263</v>
      </c>
      <c r="AF92" s="14">
        <f t="shared" ca="1" si="44"/>
        <v>1406</v>
      </c>
      <c r="AG92" s="14">
        <f t="shared" ca="1" si="68"/>
        <v>1376</v>
      </c>
      <c r="AH92" s="14">
        <f t="shared" ca="1" si="37"/>
        <v>2108.637999999999</v>
      </c>
      <c r="AI92" s="14">
        <f t="shared" ca="1" si="52"/>
        <v>-702.63799999999901</v>
      </c>
      <c r="AJ92" s="14">
        <f t="shared" ca="1" si="53"/>
        <v>0</v>
      </c>
      <c r="AK92" s="14">
        <f t="shared" ca="1" si="61"/>
        <v>82676.947</v>
      </c>
      <c r="AL92" s="15">
        <f ca="1">SUM(AJ$12:AJ92)</f>
        <v>46953.221000000012</v>
      </c>
      <c r="AM92" s="16">
        <f ca="1">SUM(AH$12:AH92)+SUMIF(AI$12:AI92, "&lt;0")</f>
        <v>35723.726000000002</v>
      </c>
      <c r="AO92" s="9">
        <v>44263</v>
      </c>
      <c r="AP92" s="14">
        <f t="shared" ca="1" si="45"/>
        <v>1516</v>
      </c>
      <c r="AQ92" s="14">
        <f t="shared" ca="1" si="69"/>
        <v>1456</v>
      </c>
      <c r="AR92" s="14">
        <f t="shared" ca="1" si="38"/>
        <v>2008.637999999999</v>
      </c>
      <c r="AS92" s="14">
        <f t="shared" ca="1" si="54"/>
        <v>-492.63799999999901</v>
      </c>
      <c r="AT92" s="14">
        <f t="shared" ca="1" si="55"/>
        <v>0</v>
      </c>
      <c r="AU92" s="14">
        <f t="shared" ca="1" si="62"/>
        <v>83336.947</v>
      </c>
      <c r="AV92" s="15">
        <f ca="1">SUM(AT$12:AT92)</f>
        <v>47403.221000000012</v>
      </c>
      <c r="AW92" s="16">
        <f ca="1">SUM(AR$12:AR92)+SUMIF(AS$12:AS92, "&lt;0")</f>
        <v>35933.726000000002</v>
      </c>
      <c r="AY92" s="9">
        <v>44263</v>
      </c>
      <c r="AZ92" s="14">
        <f t="shared" ca="1" si="64"/>
        <v>2000</v>
      </c>
      <c r="BA92" s="14">
        <f t="shared" ca="1" si="70"/>
        <v>1989</v>
      </c>
      <c r="BB92" s="14">
        <f t="shared" ca="1" si="39"/>
        <v>1881.023000000001</v>
      </c>
      <c r="BC92" s="14">
        <f t="shared" ca="1" si="56"/>
        <v>118.97699999999895</v>
      </c>
      <c r="BD92" s="14">
        <f t="shared" ca="1" si="57"/>
        <v>118.97699999999895</v>
      </c>
      <c r="BE92" s="14">
        <f t="shared" ca="1" si="41"/>
        <v>89694.8476277031</v>
      </c>
      <c r="BF92" s="15">
        <f ca="1">SUM(BD$12:BD92)</f>
        <v>53268.483627703114</v>
      </c>
      <c r="BG92" s="16">
        <f ca="1">SUM(BB$12:BB92)+SUMIF(BC$12:BC92, "&lt;0")</f>
        <v>36426.364000000001</v>
      </c>
    </row>
    <row r="93" spans="1:59" x14ac:dyDescent="0.2">
      <c r="A93" s="24">
        <v>44264</v>
      </c>
      <c r="B93" s="54">
        <f ca="1">IF($A93&gt;= $C$5,$C$6, INDEX('Historical Data'!$D$2:$D$745, MATCH(A93, 'Historical Data'!$B$2:$B$745, 0)))</f>
        <v>1296</v>
      </c>
      <c r="C93" s="14">
        <f t="shared" ca="1" si="65"/>
        <v>1296</v>
      </c>
      <c r="D93" s="14">
        <f t="shared" ca="1" si="40"/>
        <v>1290.291999999994</v>
      </c>
      <c r="E93" s="14">
        <f t="shared" ca="1" si="47"/>
        <v>5.7080000000059954</v>
      </c>
      <c r="F93" s="14">
        <f t="shared" ca="1" si="42"/>
        <v>5.7080000000059954</v>
      </c>
      <c r="G93" s="14">
        <f t="shared" ca="1" si="58"/>
        <v>83312.947</v>
      </c>
      <c r="H93" s="15">
        <f ca="1">SUM(F$12:F93)</f>
        <v>46508.929000000018</v>
      </c>
      <c r="I93" s="16">
        <f ca="1">SUM(D$12:D93)+SUMIF(E$12:E93, "&lt;0")</f>
        <v>36804.017999999996</v>
      </c>
      <c r="J93" s="43"/>
      <c r="K93" s="9">
        <v>44264</v>
      </c>
      <c r="L93" s="14">
        <f t="shared" ca="1" si="43"/>
        <v>1356</v>
      </c>
      <c r="M93" s="14">
        <f t="shared" ca="1" si="66"/>
        <v>1341</v>
      </c>
      <c r="N93" s="14">
        <f t="shared" ca="1" si="35"/>
        <v>1185.291999999994</v>
      </c>
      <c r="O93" s="14">
        <f t="shared" ca="1" si="48"/>
        <v>170.708000000006</v>
      </c>
      <c r="P93" s="14">
        <f t="shared" ca="1" si="49"/>
        <v>170.708000000006</v>
      </c>
      <c r="Q93" s="14">
        <f t="shared" ca="1" si="59"/>
        <v>83702.947</v>
      </c>
      <c r="R93" s="15">
        <f ca="1">SUM(P$12:P93)</f>
        <v>46898.929000000018</v>
      </c>
      <c r="S93" s="16">
        <f ca="1">SUM(N$12:N93)+SUMIF(O$12:O93, "&lt;0")</f>
        <v>36804.017999999996</v>
      </c>
      <c r="U93" s="9">
        <v>44264</v>
      </c>
      <c r="V93" s="14">
        <f t="shared" ca="1" si="63"/>
        <v>1416</v>
      </c>
      <c r="W93" s="14">
        <f t="shared" ca="1" si="67"/>
        <v>1386</v>
      </c>
      <c r="X93" s="14">
        <f t="shared" ca="1" si="36"/>
        <v>1080.291999999994</v>
      </c>
      <c r="Y93" s="14">
        <f t="shared" ca="1" si="50"/>
        <v>335.708000000006</v>
      </c>
      <c r="Z93" s="14">
        <f t="shared" ca="1" si="51"/>
        <v>335.708000000006</v>
      </c>
      <c r="AA93" s="14">
        <f t="shared" ca="1" si="60"/>
        <v>84092.947</v>
      </c>
      <c r="AB93" s="15">
        <f ca="1">SUM(Z$12:Z93)</f>
        <v>47288.929000000018</v>
      </c>
      <c r="AC93" s="16">
        <f ca="1">SUM(X$12:X93)+SUMIF(Y$12:Y93, "&lt;0")</f>
        <v>36804.017999999996</v>
      </c>
      <c r="AE93" s="9">
        <v>44264</v>
      </c>
      <c r="AF93" s="14">
        <f t="shared" ca="1" si="44"/>
        <v>1416</v>
      </c>
      <c r="AG93" s="14">
        <f t="shared" ca="1" si="68"/>
        <v>1386</v>
      </c>
      <c r="AH93" s="14">
        <f t="shared" ca="1" si="37"/>
        <v>1080.291999999994</v>
      </c>
      <c r="AI93" s="14">
        <f t="shared" ca="1" si="52"/>
        <v>335.708000000006</v>
      </c>
      <c r="AJ93" s="14">
        <f t="shared" ca="1" si="53"/>
        <v>335.708000000006</v>
      </c>
      <c r="AK93" s="14">
        <f t="shared" ca="1" si="61"/>
        <v>84092.947</v>
      </c>
      <c r="AL93" s="15">
        <f ca="1">SUM(AJ$12:AJ93)</f>
        <v>47288.929000000018</v>
      </c>
      <c r="AM93" s="16">
        <f ca="1">SUM(AH$12:AH93)+SUMIF(AI$12:AI93, "&lt;0")</f>
        <v>36804.017999999996</v>
      </c>
      <c r="AO93" s="9">
        <v>44264</v>
      </c>
      <c r="AP93" s="14">
        <f t="shared" ca="1" si="45"/>
        <v>1536</v>
      </c>
      <c r="AQ93" s="14">
        <f t="shared" ca="1" si="69"/>
        <v>1476</v>
      </c>
      <c r="AR93" s="14">
        <f t="shared" ca="1" si="38"/>
        <v>870.291999999994</v>
      </c>
      <c r="AS93" s="14">
        <f t="shared" ca="1" si="54"/>
        <v>665.708000000006</v>
      </c>
      <c r="AT93" s="14">
        <f t="shared" ca="1" si="55"/>
        <v>665.708000000006</v>
      </c>
      <c r="AU93" s="14">
        <f t="shared" ca="1" si="62"/>
        <v>84872.947</v>
      </c>
      <c r="AV93" s="15">
        <f ca="1">SUM(AT$12:AT93)</f>
        <v>48068.929000000018</v>
      </c>
      <c r="AW93" s="16">
        <f ca="1">SUM(AR$12:AR93)+SUMIF(AS$12:AS93, "&lt;0")</f>
        <v>36804.017999999996</v>
      </c>
      <c r="AY93" s="9">
        <v>44264</v>
      </c>
      <c r="AZ93" s="14">
        <f t="shared" ca="1" si="64"/>
        <v>2000</v>
      </c>
      <c r="BA93" s="14">
        <f t="shared" ca="1" si="70"/>
        <v>1996</v>
      </c>
      <c r="BB93" s="14">
        <f t="shared" ca="1" si="39"/>
        <v>377.65399999999499</v>
      </c>
      <c r="BC93" s="14">
        <f t="shared" ca="1" si="56"/>
        <v>1622.346000000005</v>
      </c>
      <c r="BD93" s="14">
        <f t="shared" ca="1" si="57"/>
        <v>1622.346000000005</v>
      </c>
      <c r="BE93" s="14">
        <f t="shared" ca="1" si="41"/>
        <v>91694.8476277031</v>
      </c>
      <c r="BF93" s="15">
        <f ca="1">SUM(BD$12:BD93)</f>
        <v>54890.829627703119</v>
      </c>
      <c r="BG93" s="16">
        <f ca="1">SUM(BB$12:BB93)+SUMIF(BC$12:BC93, "&lt;0")</f>
        <v>36804.017999999996</v>
      </c>
    </row>
    <row r="94" spans="1:59" x14ac:dyDescent="0.2">
      <c r="A94" s="24">
        <v>44265</v>
      </c>
      <c r="B94" s="54">
        <f ca="1">IF($A94&gt;= $C$5,$C$6, INDEX('Historical Data'!$D$2:$D$745, MATCH(A94, 'Historical Data'!$B$2:$B$745, 0)))</f>
        <v>1296</v>
      </c>
      <c r="C94" s="14">
        <f t="shared" ca="1" si="65"/>
        <v>1296</v>
      </c>
      <c r="D94" s="14">
        <f t="shared" ca="1" si="40"/>
        <v>667.16000000000349</v>
      </c>
      <c r="E94" s="14">
        <f t="shared" ca="1" si="47"/>
        <v>628.83999999999651</v>
      </c>
      <c r="F94" s="14">
        <f t="shared" ca="1" si="42"/>
        <v>628.83999999999651</v>
      </c>
      <c r="G94" s="14">
        <f t="shared" ca="1" si="58"/>
        <v>84608.947</v>
      </c>
      <c r="H94" s="15">
        <f ca="1">SUM(F$12:F94)</f>
        <v>47137.769000000015</v>
      </c>
      <c r="I94" s="16">
        <f ca="1">SUM(D$12:D94)+SUMIF(E$12:E94, "&lt;0")</f>
        <v>37471.178</v>
      </c>
      <c r="J94" s="43"/>
      <c r="K94" s="9">
        <v>44265</v>
      </c>
      <c r="L94" s="14">
        <f t="shared" ca="1" si="43"/>
        <v>1361</v>
      </c>
      <c r="M94" s="14">
        <f t="shared" ca="1" si="66"/>
        <v>1346</v>
      </c>
      <c r="N94" s="14">
        <f t="shared" ca="1" si="35"/>
        <v>667.16000000000349</v>
      </c>
      <c r="O94" s="14">
        <f t="shared" ca="1" si="48"/>
        <v>693.83999999999651</v>
      </c>
      <c r="P94" s="14">
        <f t="shared" ca="1" si="49"/>
        <v>693.83999999999651</v>
      </c>
      <c r="Q94" s="14">
        <f t="shared" ca="1" si="59"/>
        <v>85063.947</v>
      </c>
      <c r="R94" s="15">
        <f ca="1">SUM(P$12:P94)</f>
        <v>47592.769000000015</v>
      </c>
      <c r="S94" s="16">
        <f ca="1">SUM(N$12:N94)+SUMIF(O$12:O94, "&lt;0")</f>
        <v>37471.178</v>
      </c>
      <c r="U94" s="9">
        <v>44265</v>
      </c>
      <c r="V94" s="14">
        <f t="shared" ca="1" si="63"/>
        <v>1426</v>
      </c>
      <c r="W94" s="14">
        <f t="shared" ca="1" si="67"/>
        <v>1396</v>
      </c>
      <c r="X94" s="14">
        <f t="shared" ca="1" si="36"/>
        <v>667.16000000000349</v>
      </c>
      <c r="Y94" s="14">
        <f t="shared" ca="1" si="50"/>
        <v>758.83999999999651</v>
      </c>
      <c r="Z94" s="14">
        <f t="shared" ca="1" si="51"/>
        <v>758.83999999999651</v>
      </c>
      <c r="AA94" s="14">
        <f t="shared" ca="1" si="60"/>
        <v>85518.947</v>
      </c>
      <c r="AB94" s="15">
        <f ca="1">SUM(Z$12:Z94)</f>
        <v>48047.769000000015</v>
      </c>
      <c r="AC94" s="16">
        <f ca="1">SUM(X$12:X94)+SUMIF(Y$12:Y94, "&lt;0")</f>
        <v>37471.178</v>
      </c>
      <c r="AE94" s="9">
        <v>44265</v>
      </c>
      <c r="AF94" s="14">
        <f t="shared" ca="1" si="44"/>
        <v>1426</v>
      </c>
      <c r="AG94" s="14">
        <f t="shared" ca="1" si="68"/>
        <v>1396</v>
      </c>
      <c r="AH94" s="14">
        <f t="shared" ca="1" si="37"/>
        <v>667.16000000000349</v>
      </c>
      <c r="AI94" s="14">
        <f t="shared" ca="1" si="52"/>
        <v>758.83999999999651</v>
      </c>
      <c r="AJ94" s="14">
        <f t="shared" ca="1" si="53"/>
        <v>758.83999999999651</v>
      </c>
      <c r="AK94" s="14">
        <f t="shared" ca="1" si="61"/>
        <v>85518.947</v>
      </c>
      <c r="AL94" s="15">
        <f ca="1">SUM(AJ$12:AJ94)</f>
        <v>48047.769000000015</v>
      </c>
      <c r="AM94" s="16">
        <f ca="1">SUM(AH$12:AH94)+SUMIF(AI$12:AI94, "&lt;0")</f>
        <v>37471.178</v>
      </c>
      <c r="AO94" s="9">
        <v>44265</v>
      </c>
      <c r="AP94" s="14">
        <f t="shared" ca="1" si="45"/>
        <v>1556</v>
      </c>
      <c r="AQ94" s="14">
        <f t="shared" ca="1" si="69"/>
        <v>1496</v>
      </c>
      <c r="AR94" s="14">
        <f t="shared" ca="1" si="38"/>
        <v>667.16000000000349</v>
      </c>
      <c r="AS94" s="14">
        <f t="shared" ca="1" si="54"/>
        <v>888.83999999999651</v>
      </c>
      <c r="AT94" s="14">
        <f t="shared" ca="1" si="55"/>
        <v>888.83999999999651</v>
      </c>
      <c r="AU94" s="14">
        <f t="shared" ca="1" si="62"/>
        <v>86428.947</v>
      </c>
      <c r="AV94" s="15">
        <f ca="1">SUM(AT$12:AT94)</f>
        <v>48957.769000000015</v>
      </c>
      <c r="AW94" s="16">
        <f ca="1">SUM(AR$12:AR94)+SUMIF(AS$12:AS94, "&lt;0")</f>
        <v>37471.178</v>
      </c>
      <c r="AY94" s="9">
        <v>44265</v>
      </c>
      <c r="AZ94" s="14">
        <f t="shared" ca="1" si="64"/>
        <v>2000</v>
      </c>
      <c r="BA94" s="14">
        <f t="shared" ca="1" si="70"/>
        <v>2000</v>
      </c>
      <c r="BB94" s="14">
        <f t="shared" ca="1" si="39"/>
        <v>667.16000000000349</v>
      </c>
      <c r="BC94" s="14">
        <f t="shared" ca="1" si="56"/>
        <v>1332.8399999999965</v>
      </c>
      <c r="BD94" s="14">
        <f t="shared" ca="1" si="57"/>
        <v>1332.8399999999965</v>
      </c>
      <c r="BE94" s="14">
        <f t="shared" ca="1" si="41"/>
        <v>93694.8476277031</v>
      </c>
      <c r="BF94" s="15">
        <f ca="1">SUM(BD$12:BD94)</f>
        <v>56223.669627703115</v>
      </c>
      <c r="BG94" s="16">
        <f ca="1">SUM(BB$12:BB94)+SUMIF(BC$12:BC94, "&lt;0")</f>
        <v>37471.178</v>
      </c>
    </row>
    <row r="95" spans="1:59" x14ac:dyDescent="0.2">
      <c r="A95" s="24">
        <v>44266</v>
      </c>
      <c r="B95" s="54">
        <f ca="1">IF($A95&gt;= $C$5,$C$6, INDEX('Historical Data'!$D$2:$D$745, MATCH(A95, 'Historical Data'!$B$2:$B$745, 0)))</f>
        <v>1296</v>
      </c>
      <c r="C95" s="14">
        <f t="shared" ca="1" si="65"/>
        <v>1296</v>
      </c>
      <c r="D95" s="14">
        <f t="shared" ca="1" si="40"/>
        <v>0</v>
      </c>
      <c r="E95" s="14">
        <f t="shared" ca="1" si="47"/>
        <v>1296</v>
      </c>
      <c r="F95" s="14">
        <f t="shared" ca="1" si="42"/>
        <v>1296</v>
      </c>
      <c r="G95" s="14">
        <f t="shared" ca="1" si="58"/>
        <v>85904.947</v>
      </c>
      <c r="H95" s="15">
        <f ca="1">SUM(F$12:F95)</f>
        <v>48433.769000000015</v>
      </c>
      <c r="I95" s="16">
        <f ca="1">SUM(D$12:D95)+SUMIF(E$12:E95, "&lt;0")</f>
        <v>37471.178</v>
      </c>
      <c r="J95" s="43"/>
      <c r="K95" s="9">
        <v>44266</v>
      </c>
      <c r="L95" s="14">
        <f t="shared" ca="1" si="43"/>
        <v>1366</v>
      </c>
      <c r="M95" s="14">
        <f t="shared" ca="1" si="66"/>
        <v>1351</v>
      </c>
      <c r="N95" s="14">
        <f t="shared" ca="1" si="35"/>
        <v>0</v>
      </c>
      <c r="O95" s="14">
        <f t="shared" ca="1" si="48"/>
        <v>1366</v>
      </c>
      <c r="P95" s="14">
        <f t="shared" ca="1" si="49"/>
        <v>1366</v>
      </c>
      <c r="Q95" s="14">
        <f t="shared" ca="1" si="59"/>
        <v>86429.947</v>
      </c>
      <c r="R95" s="15">
        <f ca="1">SUM(P$12:P95)</f>
        <v>48958.769000000015</v>
      </c>
      <c r="S95" s="16">
        <f ca="1">SUM(N$12:N95)+SUMIF(O$12:O95, "&lt;0")</f>
        <v>37471.178</v>
      </c>
      <c r="U95" s="9">
        <v>44266</v>
      </c>
      <c r="V95" s="14">
        <f t="shared" ca="1" si="63"/>
        <v>1436</v>
      </c>
      <c r="W95" s="14">
        <f t="shared" ca="1" si="67"/>
        <v>1406</v>
      </c>
      <c r="X95" s="14">
        <f t="shared" ca="1" si="36"/>
        <v>0</v>
      </c>
      <c r="Y95" s="14">
        <f t="shared" ca="1" si="50"/>
        <v>1436</v>
      </c>
      <c r="Z95" s="14">
        <f t="shared" ca="1" si="51"/>
        <v>1436</v>
      </c>
      <c r="AA95" s="14">
        <f t="shared" ca="1" si="60"/>
        <v>86954.947</v>
      </c>
      <c r="AB95" s="15">
        <f ca="1">SUM(Z$12:Z95)</f>
        <v>49483.769000000015</v>
      </c>
      <c r="AC95" s="16">
        <f ca="1">SUM(X$12:X95)+SUMIF(Y$12:Y95, "&lt;0")</f>
        <v>37471.178</v>
      </c>
      <c r="AE95" s="9">
        <v>44266</v>
      </c>
      <c r="AF95" s="14">
        <f t="shared" ca="1" si="44"/>
        <v>1436</v>
      </c>
      <c r="AG95" s="14">
        <f t="shared" ca="1" si="68"/>
        <v>1406</v>
      </c>
      <c r="AH95" s="14">
        <f t="shared" ca="1" si="37"/>
        <v>0</v>
      </c>
      <c r="AI95" s="14">
        <f t="shared" ca="1" si="52"/>
        <v>1436</v>
      </c>
      <c r="AJ95" s="14">
        <f t="shared" ca="1" si="53"/>
        <v>1436</v>
      </c>
      <c r="AK95" s="14">
        <f t="shared" ca="1" si="61"/>
        <v>86954.947</v>
      </c>
      <c r="AL95" s="15">
        <f ca="1">SUM(AJ$12:AJ95)</f>
        <v>49483.769000000015</v>
      </c>
      <c r="AM95" s="16">
        <f ca="1">SUM(AH$12:AH95)+SUMIF(AI$12:AI95, "&lt;0")</f>
        <v>37471.178</v>
      </c>
      <c r="AO95" s="9">
        <v>44266</v>
      </c>
      <c r="AP95" s="14">
        <f t="shared" ca="1" si="45"/>
        <v>1576</v>
      </c>
      <c r="AQ95" s="14">
        <f t="shared" ca="1" si="69"/>
        <v>1516</v>
      </c>
      <c r="AR95" s="14">
        <f t="shared" ca="1" si="38"/>
        <v>0</v>
      </c>
      <c r="AS95" s="14">
        <f t="shared" ca="1" si="54"/>
        <v>1576</v>
      </c>
      <c r="AT95" s="14">
        <f t="shared" ca="1" si="55"/>
        <v>1576</v>
      </c>
      <c r="AU95" s="14">
        <f t="shared" ca="1" si="62"/>
        <v>88004.947</v>
      </c>
      <c r="AV95" s="15">
        <f ca="1">SUM(AT$12:AT95)</f>
        <v>50533.769000000015</v>
      </c>
      <c r="AW95" s="16">
        <f ca="1">SUM(AR$12:AR95)+SUMIF(AS$12:AS95, "&lt;0")</f>
        <v>37471.178</v>
      </c>
      <c r="AY95" s="9">
        <v>44266</v>
      </c>
      <c r="AZ95" s="14">
        <f t="shared" ca="1" si="64"/>
        <v>2000</v>
      </c>
      <c r="BA95" s="14">
        <f t="shared" ca="1" si="70"/>
        <v>2000</v>
      </c>
      <c r="BB95" s="14">
        <f t="shared" ca="1" si="39"/>
        <v>0</v>
      </c>
      <c r="BC95" s="14">
        <f t="shared" ca="1" si="56"/>
        <v>2000</v>
      </c>
      <c r="BD95" s="14">
        <f t="shared" ca="1" si="57"/>
        <v>2000</v>
      </c>
      <c r="BE95" s="14">
        <f t="shared" ca="1" si="41"/>
        <v>95694.8476277031</v>
      </c>
      <c r="BF95" s="15">
        <f ca="1">SUM(BD$12:BD95)</f>
        <v>58223.669627703115</v>
      </c>
      <c r="BG95" s="16">
        <f ca="1">SUM(BB$12:BB95)+SUMIF(BC$12:BC95, "&lt;0")</f>
        <v>37471.178</v>
      </c>
    </row>
    <row r="96" spans="1:59" x14ac:dyDescent="0.2">
      <c r="A96" s="24">
        <v>44267</v>
      </c>
      <c r="B96" s="54">
        <f ca="1">IF($A96&gt;= $C$5,$C$6, INDEX('Historical Data'!$D$2:$D$745, MATCH(A96, 'Historical Data'!$B$2:$B$745, 0)))</f>
        <v>1296</v>
      </c>
      <c r="C96" s="14">
        <f t="shared" ca="1" si="65"/>
        <v>1296</v>
      </c>
      <c r="D96" s="14">
        <f t="shared" ca="1" si="40"/>
        <v>598.15099999999802</v>
      </c>
      <c r="E96" s="14">
        <f t="shared" ca="1" si="47"/>
        <v>697.84900000000198</v>
      </c>
      <c r="F96" s="14">
        <f t="shared" ca="1" si="42"/>
        <v>697.84900000000198</v>
      </c>
      <c r="G96" s="14">
        <f t="shared" ca="1" si="58"/>
        <v>87200.947</v>
      </c>
      <c r="H96" s="15">
        <f ca="1">SUM(F$12:F96)</f>
        <v>49131.618000000017</v>
      </c>
      <c r="I96" s="16">
        <f ca="1">SUM(D$12:D96)+SUMIF(E$12:E96, "&lt;0")</f>
        <v>38069.328999999998</v>
      </c>
      <c r="J96" s="43"/>
      <c r="K96" s="9">
        <v>44267</v>
      </c>
      <c r="L96" s="14">
        <f t="shared" ca="1" si="43"/>
        <v>1371</v>
      </c>
      <c r="M96" s="14">
        <f t="shared" ca="1" si="66"/>
        <v>1356</v>
      </c>
      <c r="N96" s="14">
        <f t="shared" ca="1" si="35"/>
        <v>598.15099999999802</v>
      </c>
      <c r="O96" s="14">
        <f t="shared" ca="1" si="48"/>
        <v>772.84900000000198</v>
      </c>
      <c r="P96" s="14">
        <f t="shared" ca="1" si="49"/>
        <v>772.84900000000198</v>
      </c>
      <c r="Q96" s="14">
        <f t="shared" ca="1" si="59"/>
        <v>87800.947</v>
      </c>
      <c r="R96" s="15">
        <f ca="1">SUM(P$12:P96)</f>
        <v>49731.618000000017</v>
      </c>
      <c r="S96" s="16">
        <f ca="1">SUM(N$12:N96)+SUMIF(O$12:O96, "&lt;0")</f>
        <v>38069.328999999998</v>
      </c>
      <c r="U96" s="9">
        <v>44267</v>
      </c>
      <c r="V96" s="14">
        <f t="shared" ca="1" si="63"/>
        <v>1446</v>
      </c>
      <c r="W96" s="14">
        <f t="shared" ca="1" si="67"/>
        <v>1416</v>
      </c>
      <c r="X96" s="14">
        <f t="shared" ca="1" si="36"/>
        <v>598.15099999999802</v>
      </c>
      <c r="Y96" s="14">
        <f t="shared" ca="1" si="50"/>
        <v>847.84900000000198</v>
      </c>
      <c r="Z96" s="14">
        <f t="shared" ca="1" si="51"/>
        <v>847.84900000000198</v>
      </c>
      <c r="AA96" s="14">
        <f t="shared" ca="1" si="60"/>
        <v>88400.947</v>
      </c>
      <c r="AB96" s="15">
        <f ca="1">SUM(Z$12:Z96)</f>
        <v>50331.618000000017</v>
      </c>
      <c r="AC96" s="16">
        <f ca="1">SUM(X$12:X96)+SUMIF(Y$12:Y96, "&lt;0")</f>
        <v>38069.328999999998</v>
      </c>
      <c r="AE96" s="9">
        <v>44267</v>
      </c>
      <c r="AF96" s="14">
        <f t="shared" ca="1" si="44"/>
        <v>1446</v>
      </c>
      <c r="AG96" s="14">
        <f t="shared" ca="1" si="68"/>
        <v>1416</v>
      </c>
      <c r="AH96" s="14">
        <f t="shared" ca="1" si="37"/>
        <v>598.15099999999802</v>
      </c>
      <c r="AI96" s="14">
        <f t="shared" ca="1" si="52"/>
        <v>847.84900000000198</v>
      </c>
      <c r="AJ96" s="14">
        <f t="shared" ca="1" si="53"/>
        <v>847.84900000000198</v>
      </c>
      <c r="AK96" s="14">
        <f t="shared" ca="1" si="61"/>
        <v>88400.947</v>
      </c>
      <c r="AL96" s="15">
        <f ca="1">SUM(AJ$12:AJ96)</f>
        <v>50331.618000000017</v>
      </c>
      <c r="AM96" s="16">
        <f ca="1">SUM(AH$12:AH96)+SUMIF(AI$12:AI96, "&lt;0")</f>
        <v>38069.328999999998</v>
      </c>
      <c r="AO96" s="9">
        <v>44267</v>
      </c>
      <c r="AP96" s="14">
        <f t="shared" ca="1" si="45"/>
        <v>1596</v>
      </c>
      <c r="AQ96" s="14">
        <f t="shared" ca="1" si="69"/>
        <v>1536</v>
      </c>
      <c r="AR96" s="14">
        <f t="shared" ca="1" si="38"/>
        <v>598.15099999999802</v>
      </c>
      <c r="AS96" s="14">
        <f t="shared" ca="1" si="54"/>
        <v>997.84900000000198</v>
      </c>
      <c r="AT96" s="14">
        <f t="shared" ca="1" si="55"/>
        <v>997.84900000000198</v>
      </c>
      <c r="AU96" s="14">
        <f t="shared" ca="1" si="62"/>
        <v>89600.947</v>
      </c>
      <c r="AV96" s="15">
        <f ca="1">SUM(AT$12:AT96)</f>
        <v>51531.618000000017</v>
      </c>
      <c r="AW96" s="16">
        <f ca="1">SUM(AR$12:AR96)+SUMIF(AS$12:AS96, "&lt;0")</f>
        <v>38069.328999999998</v>
      </c>
      <c r="AY96" s="9">
        <v>44267</v>
      </c>
      <c r="AZ96" s="14">
        <f t="shared" ca="1" si="64"/>
        <v>2000</v>
      </c>
      <c r="BA96" s="14">
        <f t="shared" ca="1" si="70"/>
        <v>2000</v>
      </c>
      <c r="BB96" s="14">
        <f t="shared" ca="1" si="39"/>
        <v>598.15099999999802</v>
      </c>
      <c r="BC96" s="14">
        <f t="shared" ca="1" si="56"/>
        <v>1401.849000000002</v>
      </c>
      <c r="BD96" s="14">
        <f t="shared" ca="1" si="57"/>
        <v>1401.849000000002</v>
      </c>
      <c r="BE96" s="14">
        <f t="shared" ca="1" si="41"/>
        <v>97694.8476277031</v>
      </c>
      <c r="BF96" s="15">
        <f ca="1">SUM(BD$12:BD96)</f>
        <v>59625.518627703117</v>
      </c>
      <c r="BG96" s="16">
        <f ca="1">SUM(BB$12:BB96)+SUMIF(BC$12:BC96, "&lt;0")</f>
        <v>38069.328999999998</v>
      </c>
    </row>
    <row r="97" spans="1:59" x14ac:dyDescent="0.2">
      <c r="A97" s="24">
        <v>44268</v>
      </c>
      <c r="B97" s="54">
        <f ca="1">IF($A97&gt;= $C$5,$C$6, INDEX('Historical Data'!$D$2:$D$745, MATCH(A97, 'Historical Data'!$B$2:$B$745, 0)))</f>
        <v>1296</v>
      </c>
      <c r="C97" s="14">
        <f t="shared" ca="1" si="65"/>
        <v>1296</v>
      </c>
      <c r="D97" s="14">
        <f t="shared" ca="1" si="40"/>
        <v>92.47200000000521</v>
      </c>
      <c r="E97" s="14">
        <f t="shared" ca="1" si="47"/>
        <v>1203.5279999999948</v>
      </c>
      <c r="F97" s="14">
        <f t="shared" ca="1" si="42"/>
        <v>1203.5279999999948</v>
      </c>
      <c r="G97" s="14">
        <f t="shared" ca="1" si="58"/>
        <v>88496.947</v>
      </c>
      <c r="H97" s="15">
        <f ca="1">SUM(F$12:F97)</f>
        <v>50335.146000000008</v>
      </c>
      <c r="I97" s="16">
        <f ca="1">SUM(D$12:D97)+SUMIF(E$12:E97, "&lt;0")</f>
        <v>38161.801000000007</v>
      </c>
      <c r="J97" s="43"/>
      <c r="K97" s="9">
        <v>44268</v>
      </c>
      <c r="L97" s="14">
        <f t="shared" ca="1" si="43"/>
        <v>1376</v>
      </c>
      <c r="M97" s="14">
        <f t="shared" ca="1" si="66"/>
        <v>1361</v>
      </c>
      <c r="N97" s="14">
        <f t="shared" ca="1" si="35"/>
        <v>92.47200000000521</v>
      </c>
      <c r="O97" s="14">
        <f t="shared" ca="1" si="48"/>
        <v>1283.5279999999948</v>
      </c>
      <c r="P97" s="14">
        <f t="shared" ca="1" si="49"/>
        <v>1283.5279999999948</v>
      </c>
      <c r="Q97" s="14">
        <f t="shared" ca="1" si="59"/>
        <v>89176.947</v>
      </c>
      <c r="R97" s="15">
        <f ca="1">SUM(P$12:P97)</f>
        <v>51015.146000000008</v>
      </c>
      <c r="S97" s="16">
        <f ca="1">SUM(N$12:N97)+SUMIF(O$12:O97, "&lt;0")</f>
        <v>38161.801000000007</v>
      </c>
      <c r="U97" s="9">
        <v>44268</v>
      </c>
      <c r="V97" s="14">
        <f t="shared" ca="1" si="63"/>
        <v>1456</v>
      </c>
      <c r="W97" s="14">
        <f t="shared" ca="1" si="67"/>
        <v>1426</v>
      </c>
      <c r="X97" s="14">
        <f t="shared" ca="1" si="36"/>
        <v>92.47200000000521</v>
      </c>
      <c r="Y97" s="14">
        <f t="shared" ca="1" si="50"/>
        <v>1363.5279999999948</v>
      </c>
      <c r="Z97" s="14">
        <f t="shared" ca="1" si="51"/>
        <v>1363.5279999999948</v>
      </c>
      <c r="AA97" s="14">
        <f t="shared" ca="1" si="60"/>
        <v>89856.947</v>
      </c>
      <c r="AB97" s="15">
        <f ca="1">SUM(Z$12:Z97)</f>
        <v>51695.146000000008</v>
      </c>
      <c r="AC97" s="16">
        <f ca="1">SUM(X$12:X97)+SUMIF(Y$12:Y97, "&lt;0")</f>
        <v>38161.801000000007</v>
      </c>
      <c r="AE97" s="9">
        <v>44268</v>
      </c>
      <c r="AF97" s="14">
        <f t="shared" ca="1" si="44"/>
        <v>1456</v>
      </c>
      <c r="AG97" s="14">
        <f t="shared" ca="1" si="68"/>
        <v>1426</v>
      </c>
      <c r="AH97" s="14">
        <f t="shared" ca="1" si="37"/>
        <v>92.47200000000521</v>
      </c>
      <c r="AI97" s="14">
        <f t="shared" ca="1" si="52"/>
        <v>1363.5279999999948</v>
      </c>
      <c r="AJ97" s="14">
        <f t="shared" ca="1" si="53"/>
        <v>1363.5279999999948</v>
      </c>
      <c r="AK97" s="14">
        <f t="shared" ca="1" si="61"/>
        <v>89856.947</v>
      </c>
      <c r="AL97" s="15">
        <f ca="1">SUM(AJ$12:AJ97)</f>
        <v>51695.146000000008</v>
      </c>
      <c r="AM97" s="16">
        <f ca="1">SUM(AH$12:AH97)+SUMIF(AI$12:AI97, "&lt;0")</f>
        <v>38161.801000000007</v>
      </c>
      <c r="AO97" s="9">
        <v>44268</v>
      </c>
      <c r="AP97" s="14">
        <f t="shared" ca="1" si="45"/>
        <v>1616</v>
      </c>
      <c r="AQ97" s="14">
        <f t="shared" ca="1" si="69"/>
        <v>1556</v>
      </c>
      <c r="AR97" s="14">
        <f t="shared" ca="1" si="38"/>
        <v>92.47200000000521</v>
      </c>
      <c r="AS97" s="14">
        <f t="shared" ca="1" si="54"/>
        <v>1523.5279999999948</v>
      </c>
      <c r="AT97" s="14">
        <f t="shared" ca="1" si="55"/>
        <v>1523.5279999999948</v>
      </c>
      <c r="AU97" s="14">
        <f t="shared" ca="1" si="62"/>
        <v>91216.947</v>
      </c>
      <c r="AV97" s="15">
        <f ca="1">SUM(AT$12:AT97)</f>
        <v>53055.146000000008</v>
      </c>
      <c r="AW97" s="16">
        <f ca="1">SUM(AR$12:AR97)+SUMIF(AS$12:AS97, "&lt;0")</f>
        <v>38161.801000000007</v>
      </c>
      <c r="AY97" s="9">
        <v>44268</v>
      </c>
      <c r="AZ97" s="14">
        <f t="shared" ca="1" si="64"/>
        <v>2000</v>
      </c>
      <c r="BA97" s="14">
        <f t="shared" ca="1" si="70"/>
        <v>2000</v>
      </c>
      <c r="BB97" s="14">
        <f t="shared" ca="1" si="39"/>
        <v>92.47200000000521</v>
      </c>
      <c r="BC97" s="14">
        <f t="shared" ca="1" si="56"/>
        <v>1907.5279999999948</v>
      </c>
      <c r="BD97" s="14">
        <f t="shared" ca="1" si="57"/>
        <v>1907.5279999999948</v>
      </c>
      <c r="BE97" s="14">
        <f t="shared" ca="1" si="41"/>
        <v>99694.8476277031</v>
      </c>
      <c r="BF97" s="15">
        <f ca="1">SUM(BD$12:BD97)</f>
        <v>61533.046627703108</v>
      </c>
      <c r="BG97" s="16">
        <f ca="1">SUM(BB$12:BB97)+SUMIF(BC$12:BC97, "&lt;0")</f>
        <v>38161.801000000007</v>
      </c>
    </row>
    <row r="98" spans="1:59" x14ac:dyDescent="0.2">
      <c r="A98" s="24">
        <v>44269</v>
      </c>
      <c r="B98" s="54">
        <f ca="1">IF($A98&gt;= $C$5,$C$6, INDEX('Historical Data'!$D$2:$D$745, MATCH(A98, 'Historical Data'!$B$2:$B$745, 0)))</f>
        <v>1296</v>
      </c>
      <c r="C98" s="14">
        <f t="shared" ca="1" si="65"/>
        <v>1296</v>
      </c>
      <c r="D98" s="14">
        <f t="shared" ca="1" si="40"/>
        <v>941.08399999999892</v>
      </c>
      <c r="E98" s="14">
        <f t="shared" ca="1" si="47"/>
        <v>354.91600000000108</v>
      </c>
      <c r="F98" s="14">
        <f t="shared" ca="1" si="42"/>
        <v>354.91600000000108</v>
      </c>
      <c r="G98" s="14">
        <f t="shared" ca="1" si="58"/>
        <v>89792.947</v>
      </c>
      <c r="H98" s="15">
        <f ca="1">SUM(F$12:F98)</f>
        <v>50690.062000000005</v>
      </c>
      <c r="I98" s="16">
        <f ca="1">SUM(D$12:D98)+SUMIF(E$12:E98, "&lt;0")</f>
        <v>39102.885000000009</v>
      </c>
      <c r="J98" s="43"/>
      <c r="K98" s="9">
        <v>44269</v>
      </c>
      <c r="L98" s="14">
        <f t="shared" ca="1" si="43"/>
        <v>1381</v>
      </c>
      <c r="M98" s="14">
        <f t="shared" ca="1" si="66"/>
        <v>1366</v>
      </c>
      <c r="N98" s="14">
        <f t="shared" ca="1" si="35"/>
        <v>941.08399999999892</v>
      </c>
      <c r="O98" s="14">
        <f t="shared" ca="1" si="48"/>
        <v>439.91600000000108</v>
      </c>
      <c r="P98" s="14">
        <f t="shared" ca="1" si="49"/>
        <v>439.91600000000108</v>
      </c>
      <c r="Q98" s="14">
        <f t="shared" ca="1" si="59"/>
        <v>90557.947</v>
      </c>
      <c r="R98" s="15">
        <f ca="1">SUM(P$12:P98)</f>
        <v>51455.062000000005</v>
      </c>
      <c r="S98" s="16">
        <f ca="1">SUM(N$12:N98)+SUMIF(O$12:O98, "&lt;0")</f>
        <v>39102.885000000009</v>
      </c>
      <c r="U98" s="9">
        <v>44269</v>
      </c>
      <c r="V98" s="14">
        <f t="shared" ca="1" si="63"/>
        <v>1466</v>
      </c>
      <c r="W98" s="14">
        <f t="shared" ca="1" si="67"/>
        <v>1436</v>
      </c>
      <c r="X98" s="14">
        <f t="shared" ca="1" si="36"/>
        <v>941.08399999999892</v>
      </c>
      <c r="Y98" s="14">
        <f t="shared" ca="1" si="50"/>
        <v>524.91600000000108</v>
      </c>
      <c r="Z98" s="14">
        <f t="shared" ca="1" si="51"/>
        <v>524.91600000000108</v>
      </c>
      <c r="AA98" s="14">
        <f t="shared" ca="1" si="60"/>
        <v>91322.947</v>
      </c>
      <c r="AB98" s="15">
        <f ca="1">SUM(Z$12:Z98)</f>
        <v>52220.062000000005</v>
      </c>
      <c r="AC98" s="16">
        <f ca="1">SUM(X$12:X98)+SUMIF(Y$12:Y98, "&lt;0")</f>
        <v>39102.885000000009</v>
      </c>
      <c r="AE98" s="9">
        <v>44269</v>
      </c>
      <c r="AF98" s="14">
        <f t="shared" ca="1" si="44"/>
        <v>1466</v>
      </c>
      <c r="AG98" s="14">
        <f t="shared" ca="1" si="68"/>
        <v>1436</v>
      </c>
      <c r="AH98" s="14">
        <f t="shared" ca="1" si="37"/>
        <v>941.08399999999892</v>
      </c>
      <c r="AI98" s="14">
        <f t="shared" ca="1" si="52"/>
        <v>524.91600000000108</v>
      </c>
      <c r="AJ98" s="14">
        <f t="shared" ca="1" si="53"/>
        <v>524.91600000000108</v>
      </c>
      <c r="AK98" s="14">
        <f t="shared" ca="1" si="61"/>
        <v>91322.947</v>
      </c>
      <c r="AL98" s="15">
        <f ca="1">SUM(AJ$12:AJ98)</f>
        <v>52220.062000000005</v>
      </c>
      <c r="AM98" s="16">
        <f ca="1">SUM(AH$12:AH98)+SUMIF(AI$12:AI98, "&lt;0")</f>
        <v>39102.885000000009</v>
      </c>
      <c r="AO98" s="9">
        <v>44269</v>
      </c>
      <c r="AP98" s="14">
        <f t="shared" ca="1" si="45"/>
        <v>1636</v>
      </c>
      <c r="AQ98" s="14">
        <f t="shared" ca="1" si="69"/>
        <v>1576</v>
      </c>
      <c r="AR98" s="14">
        <f t="shared" ca="1" si="38"/>
        <v>941.08399999999892</v>
      </c>
      <c r="AS98" s="14">
        <f t="shared" ca="1" si="54"/>
        <v>694.91600000000108</v>
      </c>
      <c r="AT98" s="14">
        <f t="shared" ca="1" si="55"/>
        <v>694.91600000000108</v>
      </c>
      <c r="AU98" s="14">
        <f t="shared" ca="1" si="62"/>
        <v>92852.947</v>
      </c>
      <c r="AV98" s="15">
        <f ca="1">SUM(AT$12:AT98)</f>
        <v>53750.062000000005</v>
      </c>
      <c r="AW98" s="16">
        <f ca="1">SUM(AR$12:AR98)+SUMIF(AS$12:AS98, "&lt;0")</f>
        <v>39102.885000000009</v>
      </c>
      <c r="AY98" s="9">
        <v>44269</v>
      </c>
      <c r="AZ98" s="14">
        <f t="shared" ca="1" si="64"/>
        <v>2000</v>
      </c>
      <c r="BA98" s="14">
        <f t="shared" ca="1" si="70"/>
        <v>2000</v>
      </c>
      <c r="BB98" s="14">
        <f t="shared" ca="1" si="39"/>
        <v>941.08399999999892</v>
      </c>
      <c r="BC98" s="14">
        <f t="shared" ca="1" si="56"/>
        <v>1058.9160000000011</v>
      </c>
      <c r="BD98" s="14">
        <f t="shared" ca="1" si="57"/>
        <v>1058.9160000000011</v>
      </c>
      <c r="BE98" s="14">
        <f t="shared" ca="1" si="41"/>
        <v>101694.8476277031</v>
      </c>
      <c r="BF98" s="15">
        <f ca="1">SUM(BD$12:BD98)</f>
        <v>62591.962627703106</v>
      </c>
      <c r="BG98" s="16">
        <f ca="1">SUM(BB$12:BB98)+SUMIF(BC$12:BC98, "&lt;0")</f>
        <v>39102.885000000009</v>
      </c>
    </row>
    <row r="99" spans="1:59" x14ac:dyDescent="0.2">
      <c r="A99" s="24">
        <v>44270</v>
      </c>
      <c r="B99" s="54">
        <f ca="1">IF($A99&gt;= $C$5,$C$6, INDEX('Historical Data'!$D$2:$D$745, MATCH(A99, 'Historical Data'!$B$2:$B$745, 0)))</f>
        <v>1296</v>
      </c>
      <c r="C99" s="14">
        <f t="shared" ca="1" si="65"/>
        <v>1296</v>
      </c>
      <c r="D99" s="14">
        <f t="shared" ca="1" si="40"/>
        <v>705.14399999999659</v>
      </c>
      <c r="E99" s="14">
        <f t="shared" ca="1" si="47"/>
        <v>590.85600000000341</v>
      </c>
      <c r="F99" s="14">
        <f t="shared" ca="1" si="42"/>
        <v>590.85600000000341</v>
      </c>
      <c r="G99" s="14">
        <f t="shared" ca="1" si="58"/>
        <v>91088.947</v>
      </c>
      <c r="H99" s="15">
        <f ca="1">SUM(F$12:F99)</f>
        <v>51280.918000000005</v>
      </c>
      <c r="I99" s="16">
        <f ca="1">SUM(D$12:D99)+SUMIF(E$12:E99, "&lt;0")</f>
        <v>39808.02900000001</v>
      </c>
      <c r="J99" s="43"/>
      <c r="K99" s="9">
        <v>44270</v>
      </c>
      <c r="L99" s="14">
        <f t="shared" ca="1" si="43"/>
        <v>1386</v>
      </c>
      <c r="M99" s="14">
        <f t="shared" ca="1" si="66"/>
        <v>1371</v>
      </c>
      <c r="N99" s="14">
        <f t="shared" ca="1" si="35"/>
        <v>705.14399999999659</v>
      </c>
      <c r="O99" s="14">
        <f t="shared" ca="1" si="48"/>
        <v>680.85600000000341</v>
      </c>
      <c r="P99" s="14">
        <f t="shared" ca="1" si="49"/>
        <v>680.85600000000341</v>
      </c>
      <c r="Q99" s="14">
        <f t="shared" ca="1" si="59"/>
        <v>91943.947</v>
      </c>
      <c r="R99" s="15">
        <f ca="1">SUM(P$12:P99)</f>
        <v>52135.918000000005</v>
      </c>
      <c r="S99" s="16">
        <f ca="1">SUM(N$12:N99)+SUMIF(O$12:O99, "&lt;0")</f>
        <v>39808.02900000001</v>
      </c>
      <c r="U99" s="9">
        <v>44270</v>
      </c>
      <c r="V99" s="14">
        <f t="shared" ca="1" si="63"/>
        <v>1476</v>
      </c>
      <c r="W99" s="14">
        <f t="shared" ca="1" si="67"/>
        <v>1446</v>
      </c>
      <c r="X99" s="14">
        <f t="shared" ca="1" si="36"/>
        <v>705.14399999999659</v>
      </c>
      <c r="Y99" s="14">
        <f t="shared" ca="1" si="50"/>
        <v>770.85600000000341</v>
      </c>
      <c r="Z99" s="14">
        <f t="shared" ca="1" si="51"/>
        <v>770.85600000000341</v>
      </c>
      <c r="AA99" s="14">
        <f t="shared" ca="1" si="60"/>
        <v>92798.947</v>
      </c>
      <c r="AB99" s="15">
        <f ca="1">SUM(Z$12:Z99)</f>
        <v>52990.918000000005</v>
      </c>
      <c r="AC99" s="16">
        <f ca="1">SUM(X$12:X99)+SUMIF(Y$12:Y99, "&lt;0")</f>
        <v>39808.02900000001</v>
      </c>
      <c r="AE99" s="9">
        <v>44270</v>
      </c>
      <c r="AF99" s="14">
        <f t="shared" ca="1" si="44"/>
        <v>1476</v>
      </c>
      <c r="AG99" s="14">
        <f t="shared" ca="1" si="68"/>
        <v>1446</v>
      </c>
      <c r="AH99" s="14">
        <f t="shared" ca="1" si="37"/>
        <v>705.14399999999659</v>
      </c>
      <c r="AI99" s="14">
        <f t="shared" ca="1" si="52"/>
        <v>770.85600000000341</v>
      </c>
      <c r="AJ99" s="14">
        <f t="shared" ca="1" si="53"/>
        <v>770.85600000000341</v>
      </c>
      <c r="AK99" s="14">
        <f t="shared" ca="1" si="61"/>
        <v>92798.947</v>
      </c>
      <c r="AL99" s="15">
        <f ca="1">SUM(AJ$12:AJ99)</f>
        <v>52990.918000000005</v>
      </c>
      <c r="AM99" s="16">
        <f ca="1">SUM(AH$12:AH99)+SUMIF(AI$12:AI99, "&lt;0")</f>
        <v>39808.02900000001</v>
      </c>
      <c r="AO99" s="9">
        <v>44270</v>
      </c>
      <c r="AP99" s="14">
        <f t="shared" ca="1" si="45"/>
        <v>1656</v>
      </c>
      <c r="AQ99" s="14">
        <f t="shared" ca="1" si="69"/>
        <v>1596</v>
      </c>
      <c r="AR99" s="14">
        <f t="shared" ca="1" si="38"/>
        <v>705.14399999999659</v>
      </c>
      <c r="AS99" s="14">
        <f t="shared" ca="1" si="54"/>
        <v>950.85600000000341</v>
      </c>
      <c r="AT99" s="14">
        <f t="shared" ca="1" si="55"/>
        <v>950.85600000000341</v>
      </c>
      <c r="AU99" s="14">
        <f t="shared" ca="1" si="62"/>
        <v>94508.947</v>
      </c>
      <c r="AV99" s="15">
        <f ca="1">SUM(AT$12:AT99)</f>
        <v>54700.918000000005</v>
      </c>
      <c r="AW99" s="16">
        <f ca="1">SUM(AR$12:AR99)+SUMIF(AS$12:AS99, "&lt;0")</f>
        <v>39808.02900000001</v>
      </c>
      <c r="AY99" s="9">
        <v>44270</v>
      </c>
      <c r="AZ99" s="14">
        <f t="shared" ca="1" si="64"/>
        <v>2000</v>
      </c>
      <c r="BA99" s="14">
        <f t="shared" ca="1" si="70"/>
        <v>2000</v>
      </c>
      <c r="BB99" s="14">
        <f t="shared" ca="1" si="39"/>
        <v>705.14399999999659</v>
      </c>
      <c r="BC99" s="14">
        <f t="shared" ca="1" si="56"/>
        <v>1294.8560000000034</v>
      </c>
      <c r="BD99" s="14">
        <f t="shared" ca="1" si="57"/>
        <v>1294.8560000000034</v>
      </c>
      <c r="BE99" s="14">
        <f t="shared" ca="1" si="41"/>
        <v>103694.8476277031</v>
      </c>
      <c r="BF99" s="15">
        <f ca="1">SUM(BD$12:BD99)</f>
        <v>63886.818627703105</v>
      </c>
      <c r="BG99" s="16">
        <f ca="1">SUM(BB$12:BB99)+SUMIF(BC$12:BC99, "&lt;0")</f>
        <v>39808.02900000001</v>
      </c>
    </row>
    <row r="100" spans="1:59" x14ac:dyDescent="0.2">
      <c r="A100" s="24">
        <v>44271</v>
      </c>
      <c r="B100" s="54">
        <f ca="1">IF($A100&gt;= $C$5,$C$6, INDEX('Historical Data'!$D$2:$D$745, MATCH(A100, 'Historical Data'!$B$2:$B$745, 0)))</f>
        <v>1296</v>
      </c>
      <c r="C100" s="14">
        <f t="shared" ca="1" si="65"/>
        <v>1296</v>
      </c>
      <c r="D100" s="14">
        <f t="shared" ca="1" si="40"/>
        <v>0</v>
      </c>
      <c r="E100" s="14">
        <f t="shared" ca="1" si="47"/>
        <v>1296</v>
      </c>
      <c r="F100" s="14">
        <f t="shared" ca="1" si="42"/>
        <v>1296</v>
      </c>
      <c r="G100" s="14">
        <f t="shared" ca="1" si="58"/>
        <v>92384.947</v>
      </c>
      <c r="H100" s="15">
        <f ca="1">SUM(F$12:F100)</f>
        <v>52576.918000000005</v>
      </c>
      <c r="I100" s="16">
        <f ca="1">SUM(D$12:D100)+SUMIF(E$12:E100, "&lt;0")</f>
        <v>39808.02900000001</v>
      </c>
      <c r="J100" s="43"/>
      <c r="K100" s="9">
        <v>44271</v>
      </c>
      <c r="L100" s="14">
        <f t="shared" ca="1" si="43"/>
        <v>1391</v>
      </c>
      <c r="M100" s="14">
        <f t="shared" ca="1" si="66"/>
        <v>1376</v>
      </c>
      <c r="N100" s="14">
        <f t="shared" ref="N100:N163" ca="1" si="71" xml:space="preserve"> P76 + IF(O99 &lt; 0, -O99, 0)</f>
        <v>0</v>
      </c>
      <c r="O100" s="14">
        <f t="shared" ca="1" si="48"/>
        <v>1391</v>
      </c>
      <c r="P100" s="14">
        <f t="shared" ca="1" si="49"/>
        <v>1391</v>
      </c>
      <c r="Q100" s="14">
        <f t="shared" ca="1" si="59"/>
        <v>93334.947</v>
      </c>
      <c r="R100" s="15">
        <f ca="1">SUM(P$12:P100)</f>
        <v>53526.918000000005</v>
      </c>
      <c r="S100" s="16">
        <f ca="1">SUM(N$12:N100)+SUMIF(O$12:O100, "&lt;0")</f>
        <v>39808.02900000001</v>
      </c>
      <c r="U100" s="9">
        <v>44271</v>
      </c>
      <c r="V100" s="14">
        <f t="shared" ca="1" si="63"/>
        <v>1486</v>
      </c>
      <c r="W100" s="14">
        <f t="shared" ca="1" si="67"/>
        <v>1456</v>
      </c>
      <c r="X100" s="14">
        <f t="shared" ref="X100:X163" ca="1" si="72" xml:space="preserve"> Z76 + IF(Y99 &lt; 0, -Y99, 0)</f>
        <v>0</v>
      </c>
      <c r="Y100" s="14">
        <f t="shared" ca="1" si="50"/>
        <v>1486</v>
      </c>
      <c r="Z100" s="14">
        <f t="shared" ca="1" si="51"/>
        <v>1486</v>
      </c>
      <c r="AA100" s="14">
        <f t="shared" ca="1" si="60"/>
        <v>94284.947</v>
      </c>
      <c r="AB100" s="15">
        <f ca="1">SUM(Z$12:Z100)</f>
        <v>54476.918000000005</v>
      </c>
      <c r="AC100" s="16">
        <f ca="1">SUM(X$12:X100)+SUMIF(Y$12:Y100, "&lt;0")</f>
        <v>39808.02900000001</v>
      </c>
      <c r="AE100" s="9">
        <v>44271</v>
      </c>
      <c r="AF100" s="14">
        <f t="shared" ca="1" si="44"/>
        <v>1486</v>
      </c>
      <c r="AG100" s="14">
        <f t="shared" ca="1" si="68"/>
        <v>1456</v>
      </c>
      <c r="AH100" s="14">
        <f t="shared" ref="AH100:AH163" ca="1" si="73" xml:space="preserve"> AJ76 + IF(AI99 &lt; 0, -AI99, 0)</f>
        <v>0</v>
      </c>
      <c r="AI100" s="14">
        <f t="shared" ca="1" si="52"/>
        <v>1486</v>
      </c>
      <c r="AJ100" s="14">
        <f t="shared" ca="1" si="53"/>
        <v>1486</v>
      </c>
      <c r="AK100" s="14">
        <f t="shared" ca="1" si="61"/>
        <v>94284.947</v>
      </c>
      <c r="AL100" s="15">
        <f ca="1">SUM(AJ$12:AJ100)</f>
        <v>54476.918000000005</v>
      </c>
      <c r="AM100" s="16">
        <f ca="1">SUM(AH$12:AH100)+SUMIF(AI$12:AI100, "&lt;0")</f>
        <v>39808.02900000001</v>
      </c>
      <c r="AO100" s="9">
        <v>44271</v>
      </c>
      <c r="AP100" s="14">
        <f t="shared" ca="1" si="45"/>
        <v>1676</v>
      </c>
      <c r="AQ100" s="14">
        <f t="shared" ca="1" si="69"/>
        <v>1616</v>
      </c>
      <c r="AR100" s="14">
        <f t="shared" ref="AR100:AR163" ca="1" si="74" xml:space="preserve"> AT76 + IF(AS99 &lt; 0, -AS99, 0)</f>
        <v>0</v>
      </c>
      <c r="AS100" s="14">
        <f t="shared" ca="1" si="54"/>
        <v>1676</v>
      </c>
      <c r="AT100" s="14">
        <f t="shared" ca="1" si="55"/>
        <v>1676</v>
      </c>
      <c r="AU100" s="14">
        <f t="shared" ca="1" si="62"/>
        <v>96184.947</v>
      </c>
      <c r="AV100" s="15">
        <f ca="1">SUM(AT$12:AT100)</f>
        <v>56376.918000000005</v>
      </c>
      <c r="AW100" s="16">
        <f ca="1">SUM(AR$12:AR100)+SUMIF(AS$12:AS100, "&lt;0")</f>
        <v>39808.02900000001</v>
      </c>
      <c r="AY100" s="9">
        <v>44271</v>
      </c>
      <c r="AZ100" s="14">
        <f t="shared" ca="1" si="64"/>
        <v>2000</v>
      </c>
      <c r="BA100" s="14">
        <f t="shared" ca="1" si="70"/>
        <v>2000</v>
      </c>
      <c r="BB100" s="14">
        <f t="shared" ref="BB100:BB163" ca="1" si="75" xml:space="preserve"> BD76 + IF(BC99 &lt; 0, -BC99, 0)</f>
        <v>0</v>
      </c>
      <c r="BC100" s="14">
        <f t="shared" ca="1" si="56"/>
        <v>2000</v>
      </c>
      <c r="BD100" s="14">
        <f t="shared" ca="1" si="57"/>
        <v>2000</v>
      </c>
      <c r="BE100" s="14">
        <f t="shared" ca="1" si="41"/>
        <v>105694.8476277031</v>
      </c>
      <c r="BF100" s="15">
        <f ca="1">SUM(BD$12:BD100)</f>
        <v>65886.818627703105</v>
      </c>
      <c r="BG100" s="16">
        <f ca="1">SUM(BB$12:BB100)+SUMIF(BC$12:BC100, "&lt;0")</f>
        <v>39808.02900000001</v>
      </c>
    </row>
    <row r="101" spans="1:59" x14ac:dyDescent="0.2">
      <c r="A101" s="24">
        <v>44272</v>
      </c>
      <c r="B101" s="54">
        <f ca="1">IF($A101&gt;= $C$5,$C$6, INDEX('Historical Data'!$D$2:$D$745, MATCH(A101, 'Historical Data'!$B$2:$B$745, 0)))</f>
        <v>1296</v>
      </c>
      <c r="C101" s="14">
        <f t="shared" ca="1" si="65"/>
        <v>1296</v>
      </c>
      <c r="D101" s="14">
        <f t="shared" ref="D101:D164" ca="1" si="76" xml:space="preserve"> F77 + IF(E100 &lt; 0, -E100, 0)</f>
        <v>174.79100000000108</v>
      </c>
      <c r="E101" s="14">
        <f t="shared" ca="1" si="47"/>
        <v>1121.2089999999989</v>
      </c>
      <c r="F101" s="14">
        <f t="shared" ca="1" si="42"/>
        <v>1121.2089999999989</v>
      </c>
      <c r="G101" s="14">
        <f t="shared" ca="1" si="58"/>
        <v>93680.947</v>
      </c>
      <c r="H101" s="15">
        <f ca="1">SUM(F$12:F101)</f>
        <v>53698.127000000008</v>
      </c>
      <c r="I101" s="16">
        <f ca="1">SUM(D$12:D101)+SUMIF(E$12:E101, "&lt;0")</f>
        <v>39982.820000000007</v>
      </c>
      <c r="J101" s="43"/>
      <c r="K101" s="9">
        <v>44272</v>
      </c>
      <c r="L101" s="14">
        <f t="shared" ca="1" si="43"/>
        <v>1396</v>
      </c>
      <c r="M101" s="14">
        <f t="shared" ca="1" si="66"/>
        <v>1381</v>
      </c>
      <c r="N101" s="14">
        <f t="shared" ca="1" si="71"/>
        <v>174.79100000000108</v>
      </c>
      <c r="O101" s="14">
        <f t="shared" ca="1" si="48"/>
        <v>1221.2089999999989</v>
      </c>
      <c r="P101" s="14">
        <f t="shared" ca="1" si="49"/>
        <v>1221.2089999999989</v>
      </c>
      <c r="Q101" s="14">
        <f t="shared" ca="1" si="59"/>
        <v>94730.947</v>
      </c>
      <c r="R101" s="15">
        <f ca="1">SUM(P$12:P101)</f>
        <v>54748.127000000008</v>
      </c>
      <c r="S101" s="16">
        <f ca="1">SUM(N$12:N101)+SUMIF(O$12:O101, "&lt;0")</f>
        <v>39982.820000000007</v>
      </c>
      <c r="U101" s="9">
        <v>44272</v>
      </c>
      <c r="V101" s="14">
        <f t="shared" ca="1" si="63"/>
        <v>1496</v>
      </c>
      <c r="W101" s="14">
        <f t="shared" ca="1" si="67"/>
        <v>1466</v>
      </c>
      <c r="X101" s="14">
        <f t="shared" ca="1" si="72"/>
        <v>174.79100000000108</v>
      </c>
      <c r="Y101" s="14">
        <f t="shared" ca="1" si="50"/>
        <v>1321.2089999999989</v>
      </c>
      <c r="Z101" s="14">
        <f t="shared" ca="1" si="51"/>
        <v>1321.2089999999989</v>
      </c>
      <c r="AA101" s="14">
        <f t="shared" ca="1" si="60"/>
        <v>95780.947</v>
      </c>
      <c r="AB101" s="15">
        <f ca="1">SUM(Z$12:Z101)</f>
        <v>55798.127000000008</v>
      </c>
      <c r="AC101" s="16">
        <f ca="1">SUM(X$12:X101)+SUMIF(Y$12:Y101, "&lt;0")</f>
        <v>39982.820000000007</v>
      </c>
      <c r="AE101" s="9">
        <v>44272</v>
      </c>
      <c r="AF101" s="14">
        <f t="shared" ca="1" si="44"/>
        <v>1496</v>
      </c>
      <c r="AG101" s="14">
        <f t="shared" ca="1" si="68"/>
        <v>1466</v>
      </c>
      <c r="AH101" s="14">
        <f t="shared" ca="1" si="73"/>
        <v>174.79100000000108</v>
      </c>
      <c r="AI101" s="14">
        <f t="shared" ca="1" si="52"/>
        <v>1321.2089999999989</v>
      </c>
      <c r="AJ101" s="14">
        <f t="shared" ca="1" si="53"/>
        <v>1321.2089999999989</v>
      </c>
      <c r="AK101" s="14">
        <f t="shared" ca="1" si="61"/>
        <v>95780.947</v>
      </c>
      <c r="AL101" s="15">
        <f ca="1">SUM(AJ$12:AJ101)</f>
        <v>55798.127000000008</v>
      </c>
      <c r="AM101" s="16">
        <f ca="1">SUM(AH$12:AH101)+SUMIF(AI$12:AI101, "&lt;0")</f>
        <v>39982.820000000007</v>
      </c>
      <c r="AO101" s="9">
        <v>44272</v>
      </c>
      <c r="AP101" s="14">
        <f t="shared" ca="1" si="45"/>
        <v>1696</v>
      </c>
      <c r="AQ101" s="14">
        <f t="shared" ca="1" si="69"/>
        <v>1636</v>
      </c>
      <c r="AR101" s="14">
        <f t="shared" ca="1" si="74"/>
        <v>174.79100000000108</v>
      </c>
      <c r="AS101" s="14">
        <f t="shared" ca="1" si="54"/>
        <v>1521.2089999999989</v>
      </c>
      <c r="AT101" s="14">
        <f t="shared" ca="1" si="55"/>
        <v>1521.2089999999989</v>
      </c>
      <c r="AU101" s="14">
        <f t="shared" ca="1" si="62"/>
        <v>97880.947</v>
      </c>
      <c r="AV101" s="15">
        <f ca="1">SUM(AT$12:AT101)</f>
        <v>57898.127000000008</v>
      </c>
      <c r="AW101" s="16">
        <f ca="1">SUM(AR$12:AR101)+SUMIF(AS$12:AS101, "&lt;0")</f>
        <v>39982.820000000007</v>
      </c>
      <c r="AY101" s="9">
        <v>44272</v>
      </c>
      <c r="AZ101" s="14">
        <f t="shared" ca="1" si="64"/>
        <v>2000</v>
      </c>
      <c r="BA101" s="14">
        <f t="shared" ca="1" si="70"/>
        <v>2000</v>
      </c>
      <c r="BB101" s="14">
        <f t="shared" ca="1" si="75"/>
        <v>174.79100000000108</v>
      </c>
      <c r="BC101" s="14">
        <f t="shared" ca="1" si="56"/>
        <v>1825.2089999999989</v>
      </c>
      <c r="BD101" s="14">
        <f t="shared" ca="1" si="57"/>
        <v>1825.2089999999989</v>
      </c>
      <c r="BE101" s="14">
        <f t="shared" ca="1" si="41"/>
        <v>107694.8476277031</v>
      </c>
      <c r="BF101" s="15">
        <f ca="1">SUM(BD$12:BD101)</f>
        <v>67712.027627703108</v>
      </c>
      <c r="BG101" s="16">
        <f ca="1">SUM(BB$12:BB101)+SUMIF(BC$12:BC101, "&lt;0")</f>
        <v>39982.820000000007</v>
      </c>
    </row>
    <row r="102" spans="1:59" x14ac:dyDescent="0.2">
      <c r="A102" s="24">
        <v>44273</v>
      </c>
      <c r="B102" s="54">
        <f ca="1">IF($A102&gt;= $C$5,$C$6, INDEX('Historical Data'!$D$2:$D$745, MATCH(A102, 'Historical Data'!$B$2:$B$745, 0)))</f>
        <v>1296</v>
      </c>
      <c r="C102" s="14">
        <f t="shared" ca="1" si="65"/>
        <v>1296</v>
      </c>
      <c r="D102" s="14">
        <f t="shared" ca="1" si="76"/>
        <v>0</v>
      </c>
      <c r="E102" s="14">
        <f t="shared" ca="1" si="47"/>
        <v>1296</v>
      </c>
      <c r="F102" s="14">
        <f t="shared" ca="1" si="42"/>
        <v>1296</v>
      </c>
      <c r="G102" s="14">
        <f t="shared" ca="1" si="58"/>
        <v>94976.947</v>
      </c>
      <c r="H102" s="15">
        <f ca="1">SUM(F$12:F102)</f>
        <v>54994.127000000008</v>
      </c>
      <c r="I102" s="16">
        <f ca="1">SUM(D$12:D102)+SUMIF(E$12:E102, "&lt;0")</f>
        <v>39982.820000000007</v>
      </c>
      <c r="J102" s="43"/>
      <c r="K102" s="9">
        <v>44273</v>
      </c>
      <c r="L102" s="14">
        <f t="shared" ca="1" si="43"/>
        <v>1401</v>
      </c>
      <c r="M102" s="14">
        <f t="shared" ca="1" si="66"/>
        <v>1386</v>
      </c>
      <c r="N102" s="14">
        <f t="shared" ca="1" si="71"/>
        <v>0</v>
      </c>
      <c r="O102" s="14">
        <f t="shared" ca="1" si="48"/>
        <v>1401</v>
      </c>
      <c r="P102" s="14">
        <f t="shared" ca="1" si="49"/>
        <v>1401</v>
      </c>
      <c r="Q102" s="14">
        <f t="shared" ca="1" si="59"/>
        <v>96131.947</v>
      </c>
      <c r="R102" s="15">
        <f ca="1">SUM(P$12:P102)</f>
        <v>56149.127000000008</v>
      </c>
      <c r="S102" s="16">
        <f ca="1">SUM(N$12:N102)+SUMIF(O$12:O102, "&lt;0")</f>
        <v>39982.820000000007</v>
      </c>
      <c r="U102" s="9">
        <v>44273</v>
      </c>
      <c r="V102" s="14">
        <f t="shared" ca="1" si="63"/>
        <v>1506</v>
      </c>
      <c r="W102" s="14">
        <f t="shared" ca="1" si="67"/>
        <v>1476</v>
      </c>
      <c r="X102" s="14">
        <f t="shared" ca="1" si="72"/>
        <v>0</v>
      </c>
      <c r="Y102" s="14">
        <f t="shared" ca="1" si="50"/>
        <v>1506</v>
      </c>
      <c r="Z102" s="14">
        <f t="shared" ca="1" si="51"/>
        <v>1506</v>
      </c>
      <c r="AA102" s="14">
        <f t="shared" ca="1" si="60"/>
        <v>97286.947</v>
      </c>
      <c r="AB102" s="15">
        <f ca="1">SUM(Z$12:Z102)</f>
        <v>57304.127000000008</v>
      </c>
      <c r="AC102" s="16">
        <f ca="1">SUM(X$12:X102)+SUMIF(Y$12:Y102, "&lt;0")</f>
        <v>39982.820000000007</v>
      </c>
      <c r="AE102" s="9">
        <v>44273</v>
      </c>
      <c r="AF102" s="14">
        <f t="shared" ca="1" si="44"/>
        <v>1506</v>
      </c>
      <c r="AG102" s="14">
        <f t="shared" ca="1" si="68"/>
        <v>1476</v>
      </c>
      <c r="AH102" s="14">
        <f t="shared" ca="1" si="73"/>
        <v>0</v>
      </c>
      <c r="AI102" s="14">
        <f t="shared" ca="1" si="52"/>
        <v>1506</v>
      </c>
      <c r="AJ102" s="14">
        <f t="shared" ca="1" si="53"/>
        <v>1506</v>
      </c>
      <c r="AK102" s="14">
        <f t="shared" ca="1" si="61"/>
        <v>97286.947</v>
      </c>
      <c r="AL102" s="15">
        <f ca="1">SUM(AJ$12:AJ102)</f>
        <v>57304.127000000008</v>
      </c>
      <c r="AM102" s="16">
        <f ca="1">SUM(AH$12:AH102)+SUMIF(AI$12:AI102, "&lt;0")</f>
        <v>39982.820000000007</v>
      </c>
      <c r="AO102" s="9">
        <v>44273</v>
      </c>
      <c r="AP102" s="14">
        <f t="shared" ca="1" si="45"/>
        <v>1716</v>
      </c>
      <c r="AQ102" s="14">
        <f t="shared" ca="1" si="69"/>
        <v>1656</v>
      </c>
      <c r="AR102" s="14">
        <f t="shared" ca="1" si="74"/>
        <v>0</v>
      </c>
      <c r="AS102" s="14">
        <f t="shared" ca="1" si="54"/>
        <v>1716</v>
      </c>
      <c r="AT102" s="14">
        <f t="shared" ca="1" si="55"/>
        <v>1716</v>
      </c>
      <c r="AU102" s="14">
        <f t="shared" ca="1" si="62"/>
        <v>99596.947</v>
      </c>
      <c r="AV102" s="15">
        <f ca="1">SUM(AT$12:AT102)</f>
        <v>59614.127000000008</v>
      </c>
      <c r="AW102" s="16">
        <f ca="1">SUM(AR$12:AR102)+SUMIF(AS$12:AS102, "&lt;0")</f>
        <v>39982.820000000007</v>
      </c>
      <c r="AY102" s="9">
        <v>44273</v>
      </c>
      <c r="AZ102" s="14">
        <f t="shared" ca="1" si="64"/>
        <v>2000</v>
      </c>
      <c r="BA102" s="14">
        <f t="shared" ca="1" si="70"/>
        <v>2000</v>
      </c>
      <c r="BB102" s="14">
        <f t="shared" ca="1" si="75"/>
        <v>0</v>
      </c>
      <c r="BC102" s="14">
        <f t="shared" ca="1" si="56"/>
        <v>2000</v>
      </c>
      <c r="BD102" s="14">
        <f t="shared" ca="1" si="57"/>
        <v>2000</v>
      </c>
      <c r="BE102" s="14">
        <f t="shared" ca="1" si="41"/>
        <v>109694.8476277031</v>
      </c>
      <c r="BF102" s="15">
        <f ca="1">SUM(BD$12:BD102)</f>
        <v>69712.027627703108</v>
      </c>
      <c r="BG102" s="16">
        <f ca="1">SUM(BB$12:BB102)+SUMIF(BC$12:BC102, "&lt;0")</f>
        <v>39982.820000000007</v>
      </c>
    </row>
    <row r="103" spans="1:59" x14ac:dyDescent="0.2">
      <c r="A103" s="24">
        <v>44274</v>
      </c>
      <c r="B103" s="54">
        <f ca="1">IF($A103&gt;= $C$5,$C$6, INDEX('Historical Data'!$D$2:$D$745, MATCH(A103, 'Historical Data'!$B$2:$B$745, 0)))</f>
        <v>1296</v>
      </c>
      <c r="C103" s="14">
        <f t="shared" ca="1" si="65"/>
        <v>1296</v>
      </c>
      <c r="D103" s="14">
        <f t="shared" ca="1" si="76"/>
        <v>0</v>
      </c>
      <c r="E103" s="14">
        <f t="shared" ca="1" si="47"/>
        <v>1296</v>
      </c>
      <c r="F103" s="14">
        <f t="shared" ca="1" si="42"/>
        <v>1296</v>
      </c>
      <c r="G103" s="14">
        <f t="shared" ca="1" si="58"/>
        <v>96272.947</v>
      </c>
      <c r="H103" s="15">
        <f ca="1">SUM(F$12:F103)</f>
        <v>56290.127000000008</v>
      </c>
      <c r="I103" s="16">
        <f ca="1">SUM(D$12:D103)+SUMIF(E$12:E103, "&lt;0")</f>
        <v>39982.820000000007</v>
      </c>
      <c r="J103" s="43"/>
      <c r="K103" s="9">
        <v>44274</v>
      </c>
      <c r="L103" s="14">
        <f t="shared" ca="1" si="43"/>
        <v>1406</v>
      </c>
      <c r="M103" s="14">
        <f t="shared" ca="1" si="66"/>
        <v>1391</v>
      </c>
      <c r="N103" s="14">
        <f t="shared" ca="1" si="71"/>
        <v>0</v>
      </c>
      <c r="O103" s="14">
        <f t="shared" ca="1" si="48"/>
        <v>1406</v>
      </c>
      <c r="P103" s="14">
        <f t="shared" ca="1" si="49"/>
        <v>1406</v>
      </c>
      <c r="Q103" s="14">
        <f t="shared" ca="1" si="59"/>
        <v>97537.947</v>
      </c>
      <c r="R103" s="15">
        <f ca="1">SUM(P$12:P103)</f>
        <v>57555.127000000008</v>
      </c>
      <c r="S103" s="16">
        <f ca="1">SUM(N$12:N103)+SUMIF(O$12:O103, "&lt;0")</f>
        <v>39982.820000000007</v>
      </c>
      <c r="U103" s="9">
        <v>44274</v>
      </c>
      <c r="V103" s="14">
        <f t="shared" ca="1" si="63"/>
        <v>1516</v>
      </c>
      <c r="W103" s="14">
        <f t="shared" ca="1" si="67"/>
        <v>1486</v>
      </c>
      <c r="X103" s="14">
        <f t="shared" ca="1" si="72"/>
        <v>0</v>
      </c>
      <c r="Y103" s="14">
        <f t="shared" ca="1" si="50"/>
        <v>1516</v>
      </c>
      <c r="Z103" s="14">
        <f t="shared" ca="1" si="51"/>
        <v>1516</v>
      </c>
      <c r="AA103" s="14">
        <f t="shared" ca="1" si="60"/>
        <v>98802.947</v>
      </c>
      <c r="AB103" s="15">
        <f ca="1">SUM(Z$12:Z103)</f>
        <v>58820.127000000008</v>
      </c>
      <c r="AC103" s="16">
        <f ca="1">SUM(X$12:X103)+SUMIF(Y$12:Y103, "&lt;0")</f>
        <v>39982.820000000007</v>
      </c>
      <c r="AE103" s="9">
        <v>44274</v>
      </c>
      <c r="AF103" s="14">
        <f t="shared" ca="1" si="44"/>
        <v>1516</v>
      </c>
      <c r="AG103" s="14">
        <f t="shared" ca="1" si="68"/>
        <v>1486</v>
      </c>
      <c r="AH103" s="14">
        <f t="shared" ca="1" si="73"/>
        <v>0</v>
      </c>
      <c r="AI103" s="14">
        <f t="shared" ca="1" si="52"/>
        <v>1516</v>
      </c>
      <c r="AJ103" s="14">
        <f t="shared" ca="1" si="53"/>
        <v>1516</v>
      </c>
      <c r="AK103" s="14">
        <f t="shared" ca="1" si="61"/>
        <v>98802.947</v>
      </c>
      <c r="AL103" s="15">
        <f ca="1">SUM(AJ$12:AJ103)</f>
        <v>58820.127000000008</v>
      </c>
      <c r="AM103" s="16">
        <f ca="1">SUM(AH$12:AH103)+SUMIF(AI$12:AI103, "&lt;0")</f>
        <v>39982.820000000007</v>
      </c>
      <c r="AO103" s="9">
        <v>44274</v>
      </c>
      <c r="AP103" s="14">
        <f t="shared" ca="1" si="45"/>
        <v>1736</v>
      </c>
      <c r="AQ103" s="14">
        <f t="shared" ca="1" si="69"/>
        <v>1676</v>
      </c>
      <c r="AR103" s="14">
        <f t="shared" ca="1" si="74"/>
        <v>0</v>
      </c>
      <c r="AS103" s="14">
        <f t="shared" ca="1" si="54"/>
        <v>1736</v>
      </c>
      <c r="AT103" s="14">
        <f t="shared" ca="1" si="55"/>
        <v>1736</v>
      </c>
      <c r="AU103" s="14">
        <f t="shared" ca="1" si="62"/>
        <v>101332.947</v>
      </c>
      <c r="AV103" s="15">
        <f ca="1">SUM(AT$12:AT103)</f>
        <v>61350.127000000008</v>
      </c>
      <c r="AW103" s="16">
        <f ca="1">SUM(AR$12:AR103)+SUMIF(AS$12:AS103, "&lt;0")</f>
        <v>39982.820000000007</v>
      </c>
      <c r="AY103" s="9">
        <v>44274</v>
      </c>
      <c r="AZ103" s="14">
        <f t="shared" ca="1" si="64"/>
        <v>2000</v>
      </c>
      <c r="BA103" s="14">
        <f t="shared" ca="1" si="70"/>
        <v>2000</v>
      </c>
      <c r="BB103" s="14">
        <f t="shared" ca="1" si="75"/>
        <v>0</v>
      </c>
      <c r="BC103" s="14">
        <f t="shared" ca="1" si="56"/>
        <v>2000</v>
      </c>
      <c r="BD103" s="14">
        <f t="shared" ca="1" si="57"/>
        <v>2000</v>
      </c>
      <c r="BE103" s="14">
        <f t="shared" ca="1" si="41"/>
        <v>111694.8476277031</v>
      </c>
      <c r="BF103" s="15">
        <f ca="1">SUM(BD$12:BD103)</f>
        <v>71712.027627703108</v>
      </c>
      <c r="BG103" s="16">
        <f ca="1">SUM(BB$12:BB103)+SUMIF(BC$12:BC103, "&lt;0")</f>
        <v>39982.820000000007</v>
      </c>
    </row>
    <row r="104" spans="1:59" x14ac:dyDescent="0.2">
      <c r="A104" s="24">
        <v>44275</v>
      </c>
      <c r="B104" s="54">
        <f ca="1">IF($A104&gt;= $C$5,$C$6, INDEX('Historical Data'!$D$2:$D$745, MATCH(A104, 'Historical Data'!$B$2:$B$745, 0)))</f>
        <v>1296</v>
      </c>
      <c r="C104" s="14">
        <f t="shared" ca="1" si="65"/>
        <v>1296</v>
      </c>
      <c r="D104" s="14">
        <f t="shared" ca="1" si="76"/>
        <v>432.31200000000172</v>
      </c>
      <c r="E104" s="14">
        <f t="shared" ca="1" si="47"/>
        <v>863.68799999999828</v>
      </c>
      <c r="F104" s="14">
        <f t="shared" ca="1" si="42"/>
        <v>863.68799999999828</v>
      </c>
      <c r="G104" s="14">
        <f t="shared" ca="1" si="58"/>
        <v>97568.947</v>
      </c>
      <c r="H104" s="15">
        <f ca="1">SUM(F$12:F104)</f>
        <v>57153.815000000002</v>
      </c>
      <c r="I104" s="16">
        <f ca="1">SUM(D$12:D104)+SUMIF(E$12:E104, "&lt;0")</f>
        <v>40415.132000000012</v>
      </c>
      <c r="J104" s="43"/>
      <c r="K104" s="9">
        <v>44275</v>
      </c>
      <c r="L104" s="14">
        <f t="shared" ca="1" si="43"/>
        <v>1411</v>
      </c>
      <c r="M104" s="14">
        <f t="shared" ca="1" si="66"/>
        <v>1396</v>
      </c>
      <c r="N104" s="14">
        <f t="shared" ca="1" si="71"/>
        <v>432.31200000000172</v>
      </c>
      <c r="O104" s="14">
        <f t="shared" ca="1" si="48"/>
        <v>978.68799999999828</v>
      </c>
      <c r="P104" s="14">
        <f t="shared" ca="1" si="49"/>
        <v>978.68799999999828</v>
      </c>
      <c r="Q104" s="14">
        <f t="shared" ca="1" si="59"/>
        <v>98948.947</v>
      </c>
      <c r="R104" s="15">
        <f ca="1">SUM(P$12:P104)</f>
        <v>58533.815000000002</v>
      </c>
      <c r="S104" s="16">
        <f ca="1">SUM(N$12:N104)+SUMIF(O$12:O104, "&lt;0")</f>
        <v>40415.132000000012</v>
      </c>
      <c r="U104" s="9">
        <v>44275</v>
      </c>
      <c r="V104" s="14">
        <f t="shared" ca="1" si="63"/>
        <v>1526</v>
      </c>
      <c r="W104" s="14">
        <f t="shared" ca="1" si="67"/>
        <v>1496</v>
      </c>
      <c r="X104" s="14">
        <f t="shared" ca="1" si="72"/>
        <v>432.31200000000172</v>
      </c>
      <c r="Y104" s="14">
        <f t="shared" ca="1" si="50"/>
        <v>1093.6879999999983</v>
      </c>
      <c r="Z104" s="14">
        <f t="shared" ca="1" si="51"/>
        <v>1093.6879999999983</v>
      </c>
      <c r="AA104" s="14">
        <f t="shared" ca="1" si="60"/>
        <v>100328.947</v>
      </c>
      <c r="AB104" s="15">
        <f ca="1">SUM(Z$12:Z104)</f>
        <v>59913.815000000002</v>
      </c>
      <c r="AC104" s="16">
        <f ca="1">SUM(X$12:X104)+SUMIF(Y$12:Y104, "&lt;0")</f>
        <v>40415.132000000012</v>
      </c>
      <c r="AE104" s="9">
        <v>44275</v>
      </c>
      <c r="AF104" s="14">
        <f t="shared" ca="1" si="44"/>
        <v>1526</v>
      </c>
      <c r="AG104" s="14">
        <f t="shared" ca="1" si="68"/>
        <v>1496</v>
      </c>
      <c r="AH104" s="14">
        <f t="shared" ca="1" si="73"/>
        <v>432.31200000000172</v>
      </c>
      <c r="AI104" s="14">
        <f t="shared" ca="1" si="52"/>
        <v>1093.6879999999983</v>
      </c>
      <c r="AJ104" s="14">
        <f t="shared" ca="1" si="53"/>
        <v>1093.6879999999983</v>
      </c>
      <c r="AK104" s="14">
        <f t="shared" ca="1" si="61"/>
        <v>100328.947</v>
      </c>
      <c r="AL104" s="15">
        <f ca="1">SUM(AJ$12:AJ104)</f>
        <v>59913.815000000002</v>
      </c>
      <c r="AM104" s="16">
        <f ca="1">SUM(AH$12:AH104)+SUMIF(AI$12:AI104, "&lt;0")</f>
        <v>40415.132000000012</v>
      </c>
      <c r="AO104" s="9">
        <v>44275</v>
      </c>
      <c r="AP104" s="14">
        <f t="shared" ca="1" si="45"/>
        <v>1756</v>
      </c>
      <c r="AQ104" s="14">
        <f t="shared" ca="1" si="69"/>
        <v>1696</v>
      </c>
      <c r="AR104" s="14">
        <f t="shared" ca="1" si="74"/>
        <v>432.31200000000172</v>
      </c>
      <c r="AS104" s="14">
        <f t="shared" ca="1" si="54"/>
        <v>1323.6879999999983</v>
      </c>
      <c r="AT104" s="14">
        <f t="shared" ca="1" si="55"/>
        <v>1323.6879999999983</v>
      </c>
      <c r="AU104" s="14">
        <f t="shared" ca="1" si="62"/>
        <v>103088.947</v>
      </c>
      <c r="AV104" s="15">
        <f ca="1">SUM(AT$12:AT104)</f>
        <v>62673.815000000002</v>
      </c>
      <c r="AW104" s="16">
        <f ca="1">SUM(AR$12:AR104)+SUMIF(AS$12:AS104, "&lt;0")</f>
        <v>40415.132000000012</v>
      </c>
      <c r="AY104" s="9">
        <v>44275</v>
      </c>
      <c r="AZ104" s="14">
        <f t="shared" ca="1" si="64"/>
        <v>2000</v>
      </c>
      <c r="BA104" s="14">
        <f t="shared" ca="1" si="70"/>
        <v>2000</v>
      </c>
      <c r="BB104" s="14">
        <f t="shared" ca="1" si="75"/>
        <v>432.31200000000172</v>
      </c>
      <c r="BC104" s="14">
        <f t="shared" ca="1" si="56"/>
        <v>1567.6879999999983</v>
      </c>
      <c r="BD104" s="14">
        <f t="shared" ca="1" si="57"/>
        <v>1567.6879999999983</v>
      </c>
      <c r="BE104" s="14">
        <f t="shared" ca="1" si="41"/>
        <v>113694.8476277031</v>
      </c>
      <c r="BF104" s="15">
        <f ca="1">SUM(BD$12:BD104)</f>
        <v>73279.715627703103</v>
      </c>
      <c r="BG104" s="16">
        <f ca="1">SUM(BB$12:BB104)+SUMIF(BC$12:BC104, "&lt;0")</f>
        <v>40415.132000000012</v>
      </c>
    </row>
    <row r="105" spans="1:59" x14ac:dyDescent="0.2">
      <c r="A105" s="24">
        <v>44276</v>
      </c>
      <c r="B105" s="54">
        <f ca="1">IF($A105&gt;= $C$5,$C$6, INDEX('Historical Data'!$D$2:$D$745, MATCH(A105, 'Historical Data'!$B$2:$B$745, 0)))</f>
        <v>1296</v>
      </c>
      <c r="C105" s="14">
        <f t="shared" ca="1" si="65"/>
        <v>1296</v>
      </c>
      <c r="D105" s="14">
        <f t="shared" ca="1" si="76"/>
        <v>1083.632999999998</v>
      </c>
      <c r="E105" s="14">
        <f t="shared" ca="1" si="47"/>
        <v>212.36700000000201</v>
      </c>
      <c r="F105" s="14">
        <f t="shared" ca="1" si="42"/>
        <v>212.36700000000201</v>
      </c>
      <c r="G105" s="14">
        <f t="shared" ca="1" si="58"/>
        <v>98864.947</v>
      </c>
      <c r="H105" s="15">
        <f ca="1">SUM(F$12:F105)</f>
        <v>57366.182000000001</v>
      </c>
      <c r="I105" s="16">
        <f ca="1">SUM(D$12:D105)+SUMIF(E$12:E105, "&lt;0")</f>
        <v>41498.765000000014</v>
      </c>
      <c r="J105" s="43"/>
      <c r="K105" s="9">
        <v>44276</v>
      </c>
      <c r="L105" s="14">
        <f t="shared" ca="1" si="43"/>
        <v>1416</v>
      </c>
      <c r="M105" s="14">
        <f t="shared" ca="1" si="66"/>
        <v>1401</v>
      </c>
      <c r="N105" s="14">
        <f t="shared" ca="1" si="71"/>
        <v>1083.632999999998</v>
      </c>
      <c r="O105" s="14">
        <f t="shared" ca="1" si="48"/>
        <v>332.36700000000201</v>
      </c>
      <c r="P105" s="14">
        <f t="shared" ca="1" si="49"/>
        <v>332.36700000000201</v>
      </c>
      <c r="Q105" s="14">
        <f t="shared" ca="1" si="59"/>
        <v>100364.947</v>
      </c>
      <c r="R105" s="15">
        <f ca="1">SUM(P$12:P105)</f>
        <v>58866.182000000001</v>
      </c>
      <c r="S105" s="16">
        <f ca="1">SUM(N$12:N105)+SUMIF(O$12:O105, "&lt;0")</f>
        <v>41498.765000000014</v>
      </c>
      <c r="U105" s="9">
        <v>44276</v>
      </c>
      <c r="V105" s="14">
        <f t="shared" ca="1" si="63"/>
        <v>1536</v>
      </c>
      <c r="W105" s="14">
        <f t="shared" ca="1" si="67"/>
        <v>1506</v>
      </c>
      <c r="X105" s="14">
        <f t="shared" ca="1" si="72"/>
        <v>1083.632999999998</v>
      </c>
      <c r="Y105" s="14">
        <f t="shared" ca="1" si="50"/>
        <v>452.36700000000201</v>
      </c>
      <c r="Z105" s="14">
        <f t="shared" ca="1" si="51"/>
        <v>452.36700000000201</v>
      </c>
      <c r="AA105" s="14">
        <f t="shared" ca="1" si="60"/>
        <v>101864.947</v>
      </c>
      <c r="AB105" s="15">
        <f ca="1">SUM(Z$12:Z105)</f>
        <v>60366.182000000001</v>
      </c>
      <c r="AC105" s="16">
        <f ca="1">SUM(X$12:X105)+SUMIF(Y$12:Y105, "&lt;0")</f>
        <v>41498.765000000014</v>
      </c>
      <c r="AE105" s="9">
        <v>44276</v>
      </c>
      <c r="AF105" s="14">
        <f t="shared" ca="1" si="44"/>
        <v>1536</v>
      </c>
      <c r="AG105" s="14">
        <f t="shared" ca="1" si="68"/>
        <v>1506</v>
      </c>
      <c r="AH105" s="14">
        <f t="shared" ca="1" si="73"/>
        <v>1083.632999999998</v>
      </c>
      <c r="AI105" s="14">
        <f t="shared" ca="1" si="52"/>
        <v>452.36700000000201</v>
      </c>
      <c r="AJ105" s="14">
        <f t="shared" ca="1" si="53"/>
        <v>452.36700000000201</v>
      </c>
      <c r="AK105" s="14">
        <f t="shared" ca="1" si="61"/>
        <v>101864.947</v>
      </c>
      <c r="AL105" s="15">
        <f ca="1">SUM(AJ$12:AJ105)</f>
        <v>60366.182000000001</v>
      </c>
      <c r="AM105" s="16">
        <f ca="1">SUM(AH$12:AH105)+SUMIF(AI$12:AI105, "&lt;0")</f>
        <v>41498.765000000014</v>
      </c>
      <c r="AO105" s="9">
        <v>44276</v>
      </c>
      <c r="AP105" s="14">
        <f t="shared" ca="1" si="45"/>
        <v>1776</v>
      </c>
      <c r="AQ105" s="14">
        <f t="shared" ca="1" si="69"/>
        <v>1716</v>
      </c>
      <c r="AR105" s="14">
        <f t="shared" ca="1" si="74"/>
        <v>1083.632999999998</v>
      </c>
      <c r="AS105" s="14">
        <f t="shared" ca="1" si="54"/>
        <v>692.36700000000201</v>
      </c>
      <c r="AT105" s="14">
        <f t="shared" ca="1" si="55"/>
        <v>692.36700000000201</v>
      </c>
      <c r="AU105" s="14">
        <f t="shared" ca="1" si="62"/>
        <v>104864.947</v>
      </c>
      <c r="AV105" s="15">
        <f ca="1">SUM(AT$12:AT105)</f>
        <v>63366.182000000001</v>
      </c>
      <c r="AW105" s="16">
        <f ca="1">SUM(AR$12:AR105)+SUMIF(AS$12:AS105, "&lt;0")</f>
        <v>41498.765000000014</v>
      </c>
      <c r="AY105" s="9">
        <v>44276</v>
      </c>
      <c r="AZ105" s="14">
        <f t="shared" ca="1" si="64"/>
        <v>2000</v>
      </c>
      <c r="BA105" s="14">
        <f t="shared" ca="1" si="70"/>
        <v>2000</v>
      </c>
      <c r="BB105" s="14">
        <f t="shared" ca="1" si="75"/>
        <v>1592.919659806294</v>
      </c>
      <c r="BC105" s="14">
        <f t="shared" ca="1" si="56"/>
        <v>407.08034019370598</v>
      </c>
      <c r="BD105" s="14">
        <f t="shared" ca="1" si="57"/>
        <v>407.08034019370598</v>
      </c>
      <c r="BE105" s="14">
        <f t="shared" ca="1" si="41"/>
        <v>115694.8476277031</v>
      </c>
      <c r="BF105" s="15">
        <f ca="1">SUM(BD$12:BD105)</f>
        <v>73686.795967896804</v>
      </c>
      <c r="BG105" s="16">
        <f ca="1">SUM(BB$12:BB105)+SUMIF(BC$12:BC105, "&lt;0")</f>
        <v>42008.051659806304</v>
      </c>
    </row>
    <row r="106" spans="1:59" x14ac:dyDescent="0.2">
      <c r="A106" s="24">
        <v>44277</v>
      </c>
      <c r="B106" s="54">
        <f ca="1">IF($A106&gt;= $C$5,$C$6, INDEX('Historical Data'!$D$2:$D$745, MATCH(A106, 'Historical Data'!$B$2:$B$745, 0)))</f>
        <v>1296</v>
      </c>
      <c r="C106" s="14">
        <f t="shared" ca="1" si="65"/>
        <v>1296</v>
      </c>
      <c r="D106" s="14">
        <f t="shared" ca="1" si="76"/>
        <v>1101</v>
      </c>
      <c r="E106" s="14">
        <f t="shared" ca="1" si="47"/>
        <v>195</v>
      </c>
      <c r="F106" s="14">
        <f t="shared" ca="1" si="42"/>
        <v>195</v>
      </c>
      <c r="G106" s="14">
        <f t="shared" ca="1" si="58"/>
        <v>100160.947</v>
      </c>
      <c r="H106" s="15">
        <f ca="1">SUM(F$12:F106)</f>
        <v>57561.182000000001</v>
      </c>
      <c r="I106" s="16">
        <f ca="1">SUM(D$12:D106)+SUMIF(E$12:E106, "&lt;0")</f>
        <v>42599.765000000014</v>
      </c>
      <c r="J106" s="43"/>
      <c r="K106" s="9">
        <v>44277</v>
      </c>
      <c r="L106" s="14">
        <f t="shared" ca="1" si="43"/>
        <v>1421</v>
      </c>
      <c r="M106" s="14">
        <f t="shared" ca="1" si="66"/>
        <v>1406</v>
      </c>
      <c r="N106" s="14">
        <f t="shared" ca="1" si="71"/>
        <v>1106</v>
      </c>
      <c r="O106" s="14">
        <f t="shared" ca="1" si="48"/>
        <v>315</v>
      </c>
      <c r="P106" s="14">
        <f t="shared" ca="1" si="49"/>
        <v>315</v>
      </c>
      <c r="Q106" s="14">
        <f t="shared" ca="1" si="59"/>
        <v>101785.947</v>
      </c>
      <c r="R106" s="15">
        <f ca="1">SUM(P$12:P106)</f>
        <v>59181.182000000001</v>
      </c>
      <c r="S106" s="16">
        <f ca="1">SUM(N$12:N106)+SUMIF(O$12:O106, "&lt;0")</f>
        <v>42604.765000000014</v>
      </c>
      <c r="U106" s="9">
        <v>44277</v>
      </c>
      <c r="V106" s="14">
        <f t="shared" ca="1" si="63"/>
        <v>1546</v>
      </c>
      <c r="W106" s="14">
        <f t="shared" ca="1" si="67"/>
        <v>1516</v>
      </c>
      <c r="X106" s="14">
        <f t="shared" ca="1" si="72"/>
        <v>1111</v>
      </c>
      <c r="Y106" s="14">
        <f t="shared" ca="1" si="50"/>
        <v>435</v>
      </c>
      <c r="Z106" s="14">
        <f t="shared" ca="1" si="51"/>
        <v>435</v>
      </c>
      <c r="AA106" s="14">
        <f t="shared" ca="1" si="60"/>
        <v>103410.947</v>
      </c>
      <c r="AB106" s="15">
        <f ca="1">SUM(Z$12:Z106)</f>
        <v>60801.182000000001</v>
      </c>
      <c r="AC106" s="16">
        <f ca="1">SUM(X$12:X106)+SUMIF(Y$12:Y106, "&lt;0")</f>
        <v>42609.765000000014</v>
      </c>
      <c r="AE106" s="9">
        <v>44277</v>
      </c>
      <c r="AF106" s="14">
        <f t="shared" ca="1" si="44"/>
        <v>1546</v>
      </c>
      <c r="AG106" s="14">
        <f t="shared" ca="1" si="68"/>
        <v>1516</v>
      </c>
      <c r="AH106" s="14">
        <f t="shared" ca="1" si="73"/>
        <v>1111</v>
      </c>
      <c r="AI106" s="14">
        <f t="shared" ca="1" si="52"/>
        <v>435</v>
      </c>
      <c r="AJ106" s="14">
        <f t="shared" ca="1" si="53"/>
        <v>435</v>
      </c>
      <c r="AK106" s="14">
        <f t="shared" ca="1" si="61"/>
        <v>103410.947</v>
      </c>
      <c r="AL106" s="15">
        <f ca="1">SUM(AJ$12:AJ106)</f>
        <v>60801.182000000001</v>
      </c>
      <c r="AM106" s="16">
        <f ca="1">SUM(AH$12:AH106)+SUMIF(AI$12:AI106, "&lt;0")</f>
        <v>42609.765000000014</v>
      </c>
      <c r="AO106" s="9">
        <v>44277</v>
      </c>
      <c r="AP106" s="14">
        <f t="shared" ca="1" si="45"/>
        <v>1796</v>
      </c>
      <c r="AQ106" s="14">
        <f t="shared" ca="1" si="69"/>
        <v>1736</v>
      </c>
      <c r="AR106" s="14">
        <f t="shared" ca="1" si="74"/>
        <v>1121</v>
      </c>
      <c r="AS106" s="14">
        <f t="shared" ca="1" si="54"/>
        <v>675</v>
      </c>
      <c r="AT106" s="14">
        <f t="shared" ca="1" si="55"/>
        <v>675</v>
      </c>
      <c r="AU106" s="14">
        <f t="shared" ca="1" si="62"/>
        <v>106660.947</v>
      </c>
      <c r="AV106" s="15">
        <f ca="1">SUM(AT$12:AT106)</f>
        <v>64041.182000000001</v>
      </c>
      <c r="AW106" s="16">
        <f ca="1">SUM(AR$12:AR106)+SUMIF(AS$12:AS106, "&lt;0")</f>
        <v>42619.765000000014</v>
      </c>
      <c r="AY106" s="9">
        <v>44277</v>
      </c>
      <c r="AZ106" s="14">
        <f t="shared" ca="1" si="64"/>
        <v>2000</v>
      </c>
      <c r="BA106" s="14">
        <f t="shared" ca="1" si="70"/>
        <v>2000</v>
      </c>
      <c r="BB106" s="14">
        <f t="shared" ca="1" si="75"/>
        <v>1638.519707856726</v>
      </c>
      <c r="BC106" s="14">
        <f t="shared" ca="1" si="56"/>
        <v>361.48029214327403</v>
      </c>
      <c r="BD106" s="14">
        <f t="shared" ca="1" si="57"/>
        <v>361.48029214327403</v>
      </c>
      <c r="BE106" s="14">
        <f t="shared" ca="1" si="41"/>
        <v>117694.8476277031</v>
      </c>
      <c r="BF106" s="15">
        <f ca="1">SUM(BD$12:BD106)</f>
        <v>74048.276260040075</v>
      </c>
      <c r="BG106" s="16">
        <f ca="1">SUM(BB$12:BB106)+SUMIF(BC$12:BC106, "&lt;0")</f>
        <v>43646.571367663033</v>
      </c>
    </row>
    <row r="107" spans="1:59" x14ac:dyDescent="0.2">
      <c r="A107" s="24">
        <v>44278</v>
      </c>
      <c r="B107" s="54">
        <f ca="1">IF($A107&gt;= $C$5,$C$6, INDEX('Historical Data'!$D$2:$D$745, MATCH(A107, 'Historical Data'!$B$2:$B$745, 0)))</f>
        <v>1296</v>
      </c>
      <c r="C107" s="14">
        <f t="shared" ca="1" si="65"/>
        <v>1296</v>
      </c>
      <c r="D107" s="14">
        <f t="shared" ca="1" si="76"/>
        <v>778.98099999999977</v>
      </c>
      <c r="E107" s="14">
        <f t="shared" ca="1" si="47"/>
        <v>517.01900000000023</v>
      </c>
      <c r="F107" s="14">
        <f t="shared" ca="1" si="42"/>
        <v>517.01900000000023</v>
      </c>
      <c r="G107" s="14">
        <f t="shared" ca="1" si="58"/>
        <v>101456.947</v>
      </c>
      <c r="H107" s="15">
        <f ca="1">SUM(F$12:F107)</f>
        <v>58078.201000000001</v>
      </c>
      <c r="I107" s="16">
        <f ca="1">SUM(D$12:D107)+SUMIF(E$12:E107, "&lt;0")</f>
        <v>43378.746000000014</v>
      </c>
      <c r="J107" s="43"/>
      <c r="K107" s="9">
        <v>44278</v>
      </c>
      <c r="L107" s="14">
        <f t="shared" ca="1" si="43"/>
        <v>1426</v>
      </c>
      <c r="M107" s="14">
        <f t="shared" ca="1" si="66"/>
        <v>1411</v>
      </c>
      <c r="N107" s="14">
        <f t="shared" ca="1" si="71"/>
        <v>788.98099999999977</v>
      </c>
      <c r="O107" s="14">
        <f t="shared" ca="1" si="48"/>
        <v>637.01900000000023</v>
      </c>
      <c r="P107" s="14">
        <f t="shared" ca="1" si="49"/>
        <v>637.01900000000023</v>
      </c>
      <c r="Q107" s="14">
        <f t="shared" ca="1" si="59"/>
        <v>103211.947</v>
      </c>
      <c r="R107" s="15">
        <f ca="1">SUM(P$12:P107)</f>
        <v>59818.201000000001</v>
      </c>
      <c r="S107" s="16">
        <f ca="1">SUM(N$12:N107)+SUMIF(O$12:O107, "&lt;0")</f>
        <v>43393.746000000014</v>
      </c>
      <c r="U107" s="9">
        <v>44278</v>
      </c>
      <c r="V107" s="14">
        <f t="shared" ca="1" si="63"/>
        <v>1556</v>
      </c>
      <c r="W107" s="14">
        <f t="shared" ca="1" si="67"/>
        <v>1526</v>
      </c>
      <c r="X107" s="14">
        <f t="shared" ca="1" si="72"/>
        <v>798.98099999999977</v>
      </c>
      <c r="Y107" s="14">
        <f t="shared" ca="1" si="50"/>
        <v>757.01900000000023</v>
      </c>
      <c r="Z107" s="14">
        <f t="shared" ca="1" si="51"/>
        <v>757.01900000000023</v>
      </c>
      <c r="AA107" s="14">
        <f t="shared" ca="1" si="60"/>
        <v>104966.947</v>
      </c>
      <c r="AB107" s="15">
        <f ca="1">SUM(Z$12:Z107)</f>
        <v>61558.201000000001</v>
      </c>
      <c r="AC107" s="16">
        <f ca="1">SUM(X$12:X107)+SUMIF(Y$12:Y107, "&lt;0")</f>
        <v>43408.746000000014</v>
      </c>
      <c r="AE107" s="9">
        <v>44278</v>
      </c>
      <c r="AF107" s="14">
        <f t="shared" ca="1" si="44"/>
        <v>1556</v>
      </c>
      <c r="AG107" s="14">
        <f t="shared" ca="1" si="68"/>
        <v>1526</v>
      </c>
      <c r="AH107" s="14">
        <f t="shared" ca="1" si="73"/>
        <v>798.98099999999977</v>
      </c>
      <c r="AI107" s="14">
        <f t="shared" ca="1" si="52"/>
        <v>757.01900000000023</v>
      </c>
      <c r="AJ107" s="14">
        <f t="shared" ca="1" si="53"/>
        <v>757.01900000000023</v>
      </c>
      <c r="AK107" s="14">
        <f t="shared" ca="1" si="61"/>
        <v>104966.947</v>
      </c>
      <c r="AL107" s="15">
        <f ca="1">SUM(AJ$12:AJ107)</f>
        <v>61558.201000000001</v>
      </c>
      <c r="AM107" s="16">
        <f ca="1">SUM(AH$12:AH107)+SUMIF(AI$12:AI107, "&lt;0")</f>
        <v>43408.746000000014</v>
      </c>
      <c r="AO107" s="9">
        <v>44278</v>
      </c>
      <c r="AP107" s="14">
        <f t="shared" ca="1" si="45"/>
        <v>1816</v>
      </c>
      <c r="AQ107" s="14">
        <f t="shared" ca="1" si="69"/>
        <v>1756</v>
      </c>
      <c r="AR107" s="14">
        <f t="shared" ca="1" si="74"/>
        <v>818.98099999999977</v>
      </c>
      <c r="AS107" s="14">
        <f t="shared" ca="1" si="54"/>
        <v>997.01900000000023</v>
      </c>
      <c r="AT107" s="14">
        <f t="shared" ca="1" si="55"/>
        <v>997.01900000000023</v>
      </c>
      <c r="AU107" s="14">
        <f t="shared" ca="1" si="62"/>
        <v>108476.947</v>
      </c>
      <c r="AV107" s="15">
        <f ca="1">SUM(AT$12:AT107)</f>
        <v>65038.201000000001</v>
      </c>
      <c r="AW107" s="16">
        <f ca="1">SUM(AR$12:AR107)+SUMIF(AS$12:AS107, "&lt;0")</f>
        <v>43438.746000000014</v>
      </c>
      <c r="AY107" s="9">
        <v>44278</v>
      </c>
      <c r="AZ107" s="14">
        <f t="shared" ca="1" si="64"/>
        <v>2000</v>
      </c>
      <c r="BA107" s="14">
        <f t="shared" ca="1" si="70"/>
        <v>2000</v>
      </c>
      <c r="BB107" s="14">
        <f t="shared" ca="1" si="75"/>
        <v>1344.7337559071559</v>
      </c>
      <c r="BC107" s="14">
        <f t="shared" ca="1" si="56"/>
        <v>655.26624409284409</v>
      </c>
      <c r="BD107" s="14">
        <f t="shared" ca="1" si="57"/>
        <v>655.26624409284409</v>
      </c>
      <c r="BE107" s="14">
        <f t="shared" ca="1" si="41"/>
        <v>119694.8476277031</v>
      </c>
      <c r="BF107" s="15">
        <f ca="1">SUM(BD$12:BD107)</f>
        <v>74703.542504132914</v>
      </c>
      <c r="BG107" s="16">
        <f ca="1">SUM(BB$12:BB107)+SUMIF(BC$12:BC107, "&lt;0")</f>
        <v>44991.305123570186</v>
      </c>
    </row>
    <row r="108" spans="1:59" x14ac:dyDescent="0.2">
      <c r="A108" s="24">
        <v>44279</v>
      </c>
      <c r="B108" s="54">
        <f ca="1">IF($A108&gt;= $C$5,$C$6, INDEX('Historical Data'!$D$2:$D$745, MATCH(A108, 'Historical Data'!$B$2:$B$745, 0)))</f>
        <v>1296</v>
      </c>
      <c r="C108" s="14">
        <f t="shared" ca="1" si="65"/>
        <v>1296</v>
      </c>
      <c r="D108" s="14">
        <f t="shared" ca="1" si="76"/>
        <v>734.71399999999994</v>
      </c>
      <c r="E108" s="14">
        <f t="shared" ca="1" si="47"/>
        <v>561.28600000000006</v>
      </c>
      <c r="F108" s="14">
        <f t="shared" ca="1" si="42"/>
        <v>561.28600000000006</v>
      </c>
      <c r="G108" s="14">
        <f t="shared" ca="1" si="58"/>
        <v>102752.947</v>
      </c>
      <c r="H108" s="15">
        <f ca="1">SUM(F$12:F108)</f>
        <v>58639.487000000001</v>
      </c>
      <c r="I108" s="16">
        <f ca="1">SUM(D$12:D108)+SUMIF(E$12:E108, "&lt;0")</f>
        <v>44113.460000000014</v>
      </c>
      <c r="J108" s="43"/>
      <c r="K108" s="9">
        <v>44279</v>
      </c>
      <c r="L108" s="14">
        <f t="shared" ca="1" si="43"/>
        <v>1431</v>
      </c>
      <c r="M108" s="14">
        <f t="shared" ca="1" si="66"/>
        <v>1416</v>
      </c>
      <c r="N108" s="14">
        <f t="shared" ca="1" si="71"/>
        <v>749.71399999999994</v>
      </c>
      <c r="O108" s="14">
        <f t="shared" ca="1" si="48"/>
        <v>681.28600000000006</v>
      </c>
      <c r="P108" s="14">
        <f t="shared" ca="1" si="49"/>
        <v>681.28600000000006</v>
      </c>
      <c r="Q108" s="14">
        <f t="shared" ca="1" si="59"/>
        <v>104642.947</v>
      </c>
      <c r="R108" s="15">
        <f ca="1">SUM(P$12:P108)</f>
        <v>60499.487000000001</v>
      </c>
      <c r="S108" s="16">
        <f ca="1">SUM(N$12:N108)+SUMIF(O$12:O108, "&lt;0")</f>
        <v>44143.460000000014</v>
      </c>
      <c r="U108" s="9">
        <v>44279</v>
      </c>
      <c r="V108" s="14">
        <f t="shared" ca="1" si="63"/>
        <v>1566</v>
      </c>
      <c r="W108" s="14">
        <f t="shared" ca="1" si="67"/>
        <v>1536</v>
      </c>
      <c r="X108" s="14">
        <f t="shared" ca="1" si="72"/>
        <v>764.71399999999994</v>
      </c>
      <c r="Y108" s="14">
        <f t="shared" ca="1" si="50"/>
        <v>801.28600000000006</v>
      </c>
      <c r="Z108" s="14">
        <f t="shared" ca="1" si="51"/>
        <v>801.28600000000006</v>
      </c>
      <c r="AA108" s="14">
        <f t="shared" ca="1" si="60"/>
        <v>106532.947</v>
      </c>
      <c r="AB108" s="15">
        <f ca="1">SUM(Z$12:Z108)</f>
        <v>62359.487000000001</v>
      </c>
      <c r="AC108" s="16">
        <f ca="1">SUM(X$12:X108)+SUMIF(Y$12:Y108, "&lt;0")</f>
        <v>44173.460000000014</v>
      </c>
      <c r="AE108" s="9">
        <v>44279</v>
      </c>
      <c r="AF108" s="14">
        <f t="shared" ca="1" si="44"/>
        <v>1566</v>
      </c>
      <c r="AG108" s="14">
        <f t="shared" ca="1" si="68"/>
        <v>1536</v>
      </c>
      <c r="AH108" s="14">
        <f t="shared" ca="1" si="73"/>
        <v>764.71399999999994</v>
      </c>
      <c r="AI108" s="14">
        <f t="shared" ca="1" si="52"/>
        <v>801.28600000000006</v>
      </c>
      <c r="AJ108" s="14">
        <f t="shared" ca="1" si="53"/>
        <v>801.28600000000006</v>
      </c>
      <c r="AK108" s="14">
        <f t="shared" ca="1" si="61"/>
        <v>106532.947</v>
      </c>
      <c r="AL108" s="15">
        <f ca="1">SUM(AJ$12:AJ108)</f>
        <v>62359.487000000001</v>
      </c>
      <c r="AM108" s="16">
        <f ca="1">SUM(AH$12:AH108)+SUMIF(AI$12:AI108, "&lt;0")</f>
        <v>44173.460000000014</v>
      </c>
      <c r="AO108" s="9">
        <v>44279</v>
      </c>
      <c r="AP108" s="14">
        <f t="shared" ca="1" si="45"/>
        <v>1836</v>
      </c>
      <c r="AQ108" s="14">
        <f t="shared" ca="1" si="69"/>
        <v>1776</v>
      </c>
      <c r="AR108" s="14">
        <f t="shared" ca="1" si="74"/>
        <v>794.71399999999994</v>
      </c>
      <c r="AS108" s="14">
        <f t="shared" ca="1" si="54"/>
        <v>1041.2860000000001</v>
      </c>
      <c r="AT108" s="14">
        <f t="shared" ca="1" si="55"/>
        <v>1041.2860000000001</v>
      </c>
      <c r="AU108" s="14">
        <f t="shared" ca="1" si="62"/>
        <v>110312.947</v>
      </c>
      <c r="AV108" s="15">
        <f ca="1">SUM(AT$12:AT108)</f>
        <v>66079.486999999994</v>
      </c>
      <c r="AW108" s="16">
        <f ca="1">SUM(AR$12:AR108)+SUMIF(AS$12:AS108, "&lt;0")</f>
        <v>44233.460000000014</v>
      </c>
      <c r="AY108" s="9">
        <v>44279</v>
      </c>
      <c r="AZ108" s="14">
        <f t="shared" ca="1" si="64"/>
        <v>2000</v>
      </c>
      <c r="BA108" s="14">
        <f t="shared" ca="1" si="70"/>
        <v>2000</v>
      </c>
      <c r="BB108" s="14">
        <f t="shared" ca="1" si="75"/>
        <v>1328.699803957586</v>
      </c>
      <c r="BC108" s="14">
        <f t="shared" ca="1" si="56"/>
        <v>671.30019604241397</v>
      </c>
      <c r="BD108" s="14">
        <f t="shared" ca="1" si="57"/>
        <v>671.30019604241397</v>
      </c>
      <c r="BE108" s="14">
        <f t="shared" ca="1" si="41"/>
        <v>121694.8476277031</v>
      </c>
      <c r="BF108" s="15">
        <f ca="1">SUM(BD$12:BD108)</f>
        <v>75374.84270017533</v>
      </c>
      <c r="BG108" s="16">
        <f ca="1">SUM(BB$12:BB108)+SUMIF(BC$12:BC108, "&lt;0")</f>
        <v>46320.004927527771</v>
      </c>
    </row>
    <row r="109" spans="1:59" x14ac:dyDescent="0.2">
      <c r="A109" s="24">
        <v>44280</v>
      </c>
      <c r="B109" s="54">
        <f ca="1">IF($A109&gt;= $C$5,$C$6, INDEX('Historical Data'!$D$2:$D$745, MATCH(A109, 'Historical Data'!$B$2:$B$745, 0)))</f>
        <v>1296</v>
      </c>
      <c r="C109" s="14">
        <f t="shared" ca="1" si="65"/>
        <v>1296</v>
      </c>
      <c r="D109" s="14">
        <f t="shared" ca="1" si="76"/>
        <v>98.879999999997381</v>
      </c>
      <c r="E109" s="14">
        <f t="shared" ca="1" si="47"/>
        <v>1197.1200000000026</v>
      </c>
      <c r="F109" s="14">
        <f t="shared" ca="1" si="42"/>
        <v>1197.1200000000026</v>
      </c>
      <c r="G109" s="14">
        <f t="shared" ca="1" si="58"/>
        <v>104048.947</v>
      </c>
      <c r="H109" s="15">
        <f ca="1">SUM(F$12:F109)</f>
        <v>59836.607000000004</v>
      </c>
      <c r="I109" s="16">
        <f ca="1">SUM(D$12:D109)+SUMIF(E$12:E109, "&lt;0")</f>
        <v>44212.340000000011</v>
      </c>
      <c r="J109" s="43"/>
      <c r="K109" s="9">
        <v>44280</v>
      </c>
      <c r="L109" s="14">
        <f t="shared" ca="1" si="43"/>
        <v>1436</v>
      </c>
      <c r="M109" s="14">
        <f t="shared" ca="1" si="66"/>
        <v>1421</v>
      </c>
      <c r="N109" s="14">
        <f t="shared" ca="1" si="71"/>
        <v>118.87999999999738</v>
      </c>
      <c r="O109" s="14">
        <f t="shared" ca="1" si="48"/>
        <v>1317.1200000000026</v>
      </c>
      <c r="P109" s="14">
        <f t="shared" ca="1" si="49"/>
        <v>1317.1200000000026</v>
      </c>
      <c r="Q109" s="14">
        <f t="shared" ca="1" si="59"/>
        <v>106078.947</v>
      </c>
      <c r="R109" s="15">
        <f ca="1">SUM(P$12:P109)</f>
        <v>61816.607000000004</v>
      </c>
      <c r="S109" s="16">
        <f ca="1">SUM(N$12:N109)+SUMIF(O$12:O109, "&lt;0")</f>
        <v>44262.340000000011</v>
      </c>
      <c r="U109" s="9">
        <v>44280</v>
      </c>
      <c r="V109" s="14">
        <f t="shared" ca="1" si="63"/>
        <v>1576</v>
      </c>
      <c r="W109" s="14">
        <f t="shared" ca="1" si="67"/>
        <v>1546</v>
      </c>
      <c r="X109" s="14">
        <f t="shared" ca="1" si="72"/>
        <v>138.87999999999738</v>
      </c>
      <c r="Y109" s="14">
        <f t="shared" ca="1" si="50"/>
        <v>1437.1200000000026</v>
      </c>
      <c r="Z109" s="14">
        <f t="shared" ca="1" si="51"/>
        <v>1437.1200000000026</v>
      </c>
      <c r="AA109" s="14">
        <f t="shared" ca="1" si="60"/>
        <v>108108.947</v>
      </c>
      <c r="AB109" s="15">
        <f ca="1">SUM(Z$12:Z109)</f>
        <v>63796.607000000004</v>
      </c>
      <c r="AC109" s="16">
        <f ca="1">SUM(X$12:X109)+SUMIF(Y$12:Y109, "&lt;0")</f>
        <v>44312.340000000011</v>
      </c>
      <c r="AE109" s="9">
        <v>44280</v>
      </c>
      <c r="AF109" s="14">
        <f t="shared" ca="1" si="44"/>
        <v>1576</v>
      </c>
      <c r="AG109" s="14">
        <f t="shared" ca="1" si="68"/>
        <v>1546</v>
      </c>
      <c r="AH109" s="14">
        <f t="shared" ca="1" si="73"/>
        <v>138.87999999999738</v>
      </c>
      <c r="AI109" s="14">
        <f t="shared" ca="1" si="52"/>
        <v>1437.1200000000026</v>
      </c>
      <c r="AJ109" s="14">
        <f t="shared" ca="1" si="53"/>
        <v>1437.1200000000026</v>
      </c>
      <c r="AK109" s="14">
        <f t="shared" ca="1" si="61"/>
        <v>108108.947</v>
      </c>
      <c r="AL109" s="15">
        <f ca="1">SUM(AJ$12:AJ109)</f>
        <v>63796.607000000004</v>
      </c>
      <c r="AM109" s="16">
        <f ca="1">SUM(AH$12:AH109)+SUMIF(AI$12:AI109, "&lt;0")</f>
        <v>44312.340000000011</v>
      </c>
      <c r="AO109" s="9">
        <v>44280</v>
      </c>
      <c r="AP109" s="14">
        <f t="shared" ca="1" si="45"/>
        <v>1856</v>
      </c>
      <c r="AQ109" s="14">
        <f t="shared" ca="1" si="69"/>
        <v>1796</v>
      </c>
      <c r="AR109" s="14">
        <f t="shared" ca="1" si="74"/>
        <v>178.87999999999738</v>
      </c>
      <c r="AS109" s="14">
        <f t="shared" ca="1" si="54"/>
        <v>1677.1200000000026</v>
      </c>
      <c r="AT109" s="14">
        <f t="shared" ca="1" si="55"/>
        <v>1677.1200000000026</v>
      </c>
      <c r="AU109" s="14">
        <f t="shared" ca="1" si="62"/>
        <v>112168.947</v>
      </c>
      <c r="AV109" s="15">
        <f ca="1">SUM(AT$12:AT109)</f>
        <v>67756.606999999989</v>
      </c>
      <c r="AW109" s="16">
        <f ca="1">SUM(AR$12:AR109)+SUMIF(AS$12:AS109, "&lt;0")</f>
        <v>44412.340000000011</v>
      </c>
      <c r="AY109" s="9">
        <v>44280</v>
      </c>
      <c r="AZ109" s="14">
        <f t="shared" ca="1" si="64"/>
        <v>2000</v>
      </c>
      <c r="BA109" s="14">
        <f t="shared" ca="1" si="70"/>
        <v>2000</v>
      </c>
      <c r="BB109" s="14">
        <f t="shared" ca="1" si="75"/>
        <v>721.09885200801341</v>
      </c>
      <c r="BC109" s="14">
        <f t="shared" ca="1" si="56"/>
        <v>1278.9011479919866</v>
      </c>
      <c r="BD109" s="14">
        <f t="shared" ca="1" si="57"/>
        <v>1278.9011479919866</v>
      </c>
      <c r="BE109" s="14">
        <f t="shared" ca="1" si="41"/>
        <v>123694.8476277031</v>
      </c>
      <c r="BF109" s="15">
        <f ca="1">SUM(BD$12:BD109)</f>
        <v>76653.743848167316</v>
      </c>
      <c r="BG109" s="16">
        <f ca="1">SUM(BB$12:BB109)+SUMIF(BC$12:BC109, "&lt;0")</f>
        <v>47041.103779535784</v>
      </c>
    </row>
    <row r="110" spans="1:59" x14ac:dyDescent="0.2">
      <c r="A110" s="24">
        <v>44281</v>
      </c>
      <c r="B110" s="54">
        <f ca="1">IF($A110&gt;= $C$5,$C$6, INDEX('Historical Data'!$D$2:$D$745, MATCH(A110, 'Historical Data'!$B$2:$B$745, 0)))</f>
        <v>1296</v>
      </c>
      <c r="C110" s="14">
        <f t="shared" ca="1" si="65"/>
        <v>1296</v>
      </c>
      <c r="D110" s="14">
        <f t="shared" ca="1" si="76"/>
        <v>0</v>
      </c>
      <c r="E110" s="14">
        <f t="shared" ca="1" si="47"/>
        <v>1296</v>
      </c>
      <c r="F110" s="14">
        <f t="shared" ca="1" si="42"/>
        <v>1296</v>
      </c>
      <c r="G110" s="14">
        <f t="shared" ca="1" si="58"/>
        <v>105344.947</v>
      </c>
      <c r="H110" s="15">
        <f ca="1">SUM(F$12:F110)</f>
        <v>61132.607000000004</v>
      </c>
      <c r="I110" s="16">
        <f ca="1">SUM(D$12:D110)+SUMIF(E$12:E110, "&lt;0")</f>
        <v>44212.340000000011</v>
      </c>
      <c r="J110" s="43"/>
      <c r="K110" s="9">
        <v>44281</v>
      </c>
      <c r="L110" s="14">
        <f t="shared" ca="1" si="43"/>
        <v>1441</v>
      </c>
      <c r="M110" s="14">
        <f t="shared" ca="1" si="66"/>
        <v>1426</v>
      </c>
      <c r="N110" s="14">
        <f t="shared" ca="1" si="71"/>
        <v>0</v>
      </c>
      <c r="O110" s="14">
        <f t="shared" ca="1" si="48"/>
        <v>1441</v>
      </c>
      <c r="P110" s="14">
        <f t="shared" ca="1" si="49"/>
        <v>1441</v>
      </c>
      <c r="Q110" s="14">
        <f t="shared" ca="1" si="59"/>
        <v>107519.947</v>
      </c>
      <c r="R110" s="15">
        <f ca="1">SUM(P$12:P110)</f>
        <v>63257.607000000004</v>
      </c>
      <c r="S110" s="16">
        <f ca="1">SUM(N$12:N110)+SUMIF(O$12:O110, "&lt;0")</f>
        <v>44262.340000000011</v>
      </c>
      <c r="U110" s="9">
        <v>44281</v>
      </c>
      <c r="V110" s="14">
        <f t="shared" ca="1" si="63"/>
        <v>1586</v>
      </c>
      <c r="W110" s="14">
        <f t="shared" ca="1" si="67"/>
        <v>1556</v>
      </c>
      <c r="X110" s="14">
        <f t="shared" ca="1" si="72"/>
        <v>0</v>
      </c>
      <c r="Y110" s="14">
        <f t="shared" ca="1" si="50"/>
        <v>1586</v>
      </c>
      <c r="Z110" s="14">
        <f t="shared" ca="1" si="51"/>
        <v>1586</v>
      </c>
      <c r="AA110" s="14">
        <f t="shared" ca="1" si="60"/>
        <v>109694.947</v>
      </c>
      <c r="AB110" s="15">
        <f ca="1">SUM(Z$12:Z110)</f>
        <v>65382.607000000004</v>
      </c>
      <c r="AC110" s="16">
        <f ca="1">SUM(X$12:X110)+SUMIF(Y$12:Y110, "&lt;0")</f>
        <v>44312.340000000011</v>
      </c>
      <c r="AE110" s="9">
        <v>44281</v>
      </c>
      <c r="AF110" s="14">
        <f t="shared" ca="1" si="44"/>
        <v>1586</v>
      </c>
      <c r="AG110" s="14">
        <f t="shared" ca="1" si="68"/>
        <v>1556</v>
      </c>
      <c r="AH110" s="14">
        <f t="shared" ca="1" si="73"/>
        <v>0</v>
      </c>
      <c r="AI110" s="14">
        <f t="shared" ca="1" si="52"/>
        <v>1586</v>
      </c>
      <c r="AJ110" s="14">
        <f t="shared" ca="1" si="53"/>
        <v>1586</v>
      </c>
      <c r="AK110" s="14">
        <f t="shared" ca="1" si="61"/>
        <v>109694.947</v>
      </c>
      <c r="AL110" s="15">
        <f ca="1">SUM(AJ$12:AJ110)</f>
        <v>65382.607000000004</v>
      </c>
      <c r="AM110" s="16">
        <f ca="1">SUM(AH$12:AH110)+SUMIF(AI$12:AI110, "&lt;0")</f>
        <v>44312.340000000011</v>
      </c>
      <c r="AO110" s="9">
        <v>44281</v>
      </c>
      <c r="AP110" s="14">
        <f t="shared" ca="1" si="45"/>
        <v>1876</v>
      </c>
      <c r="AQ110" s="14">
        <f t="shared" ca="1" si="69"/>
        <v>1816</v>
      </c>
      <c r="AR110" s="14">
        <f t="shared" ca="1" si="74"/>
        <v>0</v>
      </c>
      <c r="AS110" s="14">
        <f t="shared" ca="1" si="54"/>
        <v>1876</v>
      </c>
      <c r="AT110" s="14">
        <f t="shared" ca="1" si="55"/>
        <v>1876</v>
      </c>
      <c r="AU110" s="14">
        <f t="shared" ca="1" si="62"/>
        <v>114044.947</v>
      </c>
      <c r="AV110" s="15">
        <f ca="1">SUM(AT$12:AT110)</f>
        <v>69632.606999999989</v>
      </c>
      <c r="AW110" s="16">
        <f ca="1">SUM(AR$12:AR110)+SUMIF(AS$12:AS110, "&lt;0")</f>
        <v>44412.340000000011</v>
      </c>
      <c r="AY110" s="9">
        <v>44281</v>
      </c>
      <c r="AZ110" s="14">
        <f t="shared" ca="1" si="64"/>
        <v>2000</v>
      </c>
      <c r="BA110" s="14">
        <f t="shared" ca="1" si="70"/>
        <v>2000</v>
      </c>
      <c r="BB110" s="14">
        <f t="shared" ca="1" si="75"/>
        <v>387.65690005844772</v>
      </c>
      <c r="BC110" s="14">
        <f t="shared" ca="1" si="56"/>
        <v>1612.3430999415523</v>
      </c>
      <c r="BD110" s="14">
        <f t="shared" ca="1" si="57"/>
        <v>1612.3430999415523</v>
      </c>
      <c r="BE110" s="14">
        <f t="shared" ca="1" si="41"/>
        <v>125694.8476277031</v>
      </c>
      <c r="BF110" s="15">
        <f ca="1">SUM(BD$12:BD110)</f>
        <v>78266.086948108874</v>
      </c>
      <c r="BG110" s="16">
        <f ca="1">SUM(BB$12:BB110)+SUMIF(BC$12:BC110, "&lt;0")</f>
        <v>47428.760679594234</v>
      </c>
    </row>
    <row r="111" spans="1:59" x14ac:dyDescent="0.2">
      <c r="A111" s="24">
        <v>44282</v>
      </c>
      <c r="B111" s="54">
        <f ca="1">IF($A111&gt;= $C$5,$C$6, INDEX('Historical Data'!$D$2:$D$745, MATCH(A111, 'Historical Data'!$B$2:$B$745, 0)))</f>
        <v>1296</v>
      </c>
      <c r="C111" s="14">
        <f t="shared" ca="1" si="65"/>
        <v>1296</v>
      </c>
      <c r="D111" s="14">
        <f t="shared" ca="1" si="76"/>
        <v>554.08600000000297</v>
      </c>
      <c r="E111" s="14">
        <f t="shared" ca="1" si="47"/>
        <v>741.91399999999703</v>
      </c>
      <c r="F111" s="14">
        <f t="shared" ca="1" si="42"/>
        <v>741.91399999999703</v>
      </c>
      <c r="G111" s="14">
        <f t="shared" ca="1" si="58"/>
        <v>106640.947</v>
      </c>
      <c r="H111" s="15">
        <f ca="1">SUM(F$12:F111)</f>
        <v>61874.521000000001</v>
      </c>
      <c r="I111" s="16">
        <f ca="1">SUM(D$12:D111)+SUMIF(E$12:E111, "&lt;0")</f>
        <v>44766.426000000014</v>
      </c>
      <c r="J111" s="43"/>
      <c r="K111" s="9">
        <v>44282</v>
      </c>
      <c r="L111" s="14">
        <f t="shared" ca="1" si="43"/>
        <v>1446</v>
      </c>
      <c r="M111" s="14">
        <f t="shared" ca="1" si="66"/>
        <v>1431</v>
      </c>
      <c r="N111" s="14">
        <f t="shared" ca="1" si="71"/>
        <v>609.08600000000297</v>
      </c>
      <c r="O111" s="14">
        <f t="shared" ca="1" si="48"/>
        <v>836.91399999999703</v>
      </c>
      <c r="P111" s="14">
        <f t="shared" ca="1" si="49"/>
        <v>836.91399999999703</v>
      </c>
      <c r="Q111" s="14">
        <f t="shared" ca="1" si="59"/>
        <v>108965.947</v>
      </c>
      <c r="R111" s="15">
        <f ca="1">SUM(P$12:P111)</f>
        <v>64094.521000000001</v>
      </c>
      <c r="S111" s="16">
        <f ca="1">SUM(N$12:N111)+SUMIF(O$12:O111, "&lt;0")</f>
        <v>44871.426000000014</v>
      </c>
      <c r="U111" s="9">
        <v>44282</v>
      </c>
      <c r="V111" s="14">
        <f t="shared" ca="1" si="63"/>
        <v>1596</v>
      </c>
      <c r="W111" s="14">
        <f t="shared" ca="1" si="67"/>
        <v>1566</v>
      </c>
      <c r="X111" s="14">
        <f t="shared" ca="1" si="72"/>
        <v>664.08600000000297</v>
      </c>
      <c r="Y111" s="14">
        <f t="shared" ca="1" si="50"/>
        <v>931.91399999999703</v>
      </c>
      <c r="Z111" s="14">
        <f t="shared" ca="1" si="51"/>
        <v>931.91399999999703</v>
      </c>
      <c r="AA111" s="14">
        <f t="shared" ca="1" si="60"/>
        <v>111290.947</v>
      </c>
      <c r="AB111" s="15">
        <f ca="1">SUM(Z$12:Z111)</f>
        <v>66314.521000000008</v>
      </c>
      <c r="AC111" s="16">
        <f ca="1">SUM(X$12:X111)+SUMIF(Y$12:Y111, "&lt;0")</f>
        <v>44976.426000000014</v>
      </c>
      <c r="AE111" s="9">
        <v>44282</v>
      </c>
      <c r="AF111" s="14">
        <f t="shared" ca="1" si="44"/>
        <v>1596</v>
      </c>
      <c r="AG111" s="14">
        <f t="shared" ca="1" si="68"/>
        <v>1566</v>
      </c>
      <c r="AH111" s="14">
        <f t="shared" ca="1" si="73"/>
        <v>664.08600000000297</v>
      </c>
      <c r="AI111" s="14">
        <f t="shared" ca="1" si="52"/>
        <v>931.91399999999703</v>
      </c>
      <c r="AJ111" s="14">
        <f t="shared" ca="1" si="53"/>
        <v>931.91399999999703</v>
      </c>
      <c r="AK111" s="14">
        <f t="shared" ca="1" si="61"/>
        <v>111290.947</v>
      </c>
      <c r="AL111" s="15">
        <f ca="1">SUM(AJ$12:AJ111)</f>
        <v>66314.521000000008</v>
      </c>
      <c r="AM111" s="16">
        <f ca="1">SUM(AH$12:AH111)+SUMIF(AI$12:AI111, "&lt;0")</f>
        <v>44976.426000000014</v>
      </c>
      <c r="AO111" s="9">
        <v>44282</v>
      </c>
      <c r="AP111" s="14">
        <f t="shared" ca="1" si="45"/>
        <v>1896</v>
      </c>
      <c r="AQ111" s="14">
        <f t="shared" ca="1" si="69"/>
        <v>1836</v>
      </c>
      <c r="AR111" s="14">
        <f t="shared" ca="1" si="74"/>
        <v>774.08600000000297</v>
      </c>
      <c r="AS111" s="14">
        <f t="shared" ca="1" si="54"/>
        <v>1121.913999999997</v>
      </c>
      <c r="AT111" s="14">
        <f t="shared" ca="1" si="55"/>
        <v>1121.913999999997</v>
      </c>
      <c r="AU111" s="14">
        <f t="shared" ca="1" si="62"/>
        <v>115940.947</v>
      </c>
      <c r="AV111" s="15">
        <f ca="1">SUM(AT$12:AT111)</f>
        <v>70754.520999999979</v>
      </c>
      <c r="AW111" s="16">
        <f ca="1">SUM(AR$12:AR111)+SUMIF(AS$12:AS111, "&lt;0")</f>
        <v>45186.426000000014</v>
      </c>
      <c r="AY111" s="9">
        <v>44282</v>
      </c>
      <c r="AZ111" s="14">
        <f t="shared" ca="1" si="64"/>
        <v>2000</v>
      </c>
      <c r="BA111" s="14">
        <f t="shared" ca="1" si="70"/>
        <v>2000</v>
      </c>
      <c r="BB111" s="14">
        <f t="shared" ca="1" si="75"/>
        <v>1495.5659481088774</v>
      </c>
      <c r="BC111" s="14">
        <f t="shared" ca="1" si="56"/>
        <v>504.43405189112264</v>
      </c>
      <c r="BD111" s="14">
        <f t="shared" ca="1" si="57"/>
        <v>504.43405189112264</v>
      </c>
      <c r="BE111" s="14">
        <f t="shared" ca="1" si="41"/>
        <v>127694.8476277031</v>
      </c>
      <c r="BF111" s="15">
        <f ca="1">SUM(BD$12:BD111)</f>
        <v>78770.520999999993</v>
      </c>
      <c r="BG111" s="16">
        <f ca="1">SUM(BB$12:BB111)+SUMIF(BC$12:BC111, "&lt;0")</f>
        <v>48924.326627703114</v>
      </c>
    </row>
    <row r="112" spans="1:59" x14ac:dyDescent="0.2">
      <c r="A112" s="24">
        <v>44283</v>
      </c>
      <c r="B112" s="54">
        <f ca="1">IF($A112&gt;= $C$5,$C$6, INDEX('Historical Data'!$D$2:$D$745, MATCH(A112, 'Historical Data'!$B$2:$B$745, 0)))</f>
        <v>1296</v>
      </c>
      <c r="C112" s="14">
        <f t="shared" ca="1" si="65"/>
        <v>1296</v>
      </c>
      <c r="D112" s="14">
        <f t="shared" ca="1" si="76"/>
        <v>1121.9219999999987</v>
      </c>
      <c r="E112" s="14">
        <f t="shared" ca="1" si="47"/>
        <v>174.07800000000134</v>
      </c>
      <c r="F112" s="14">
        <f t="shared" ca="1" si="42"/>
        <v>174.07800000000134</v>
      </c>
      <c r="G112" s="14">
        <f t="shared" ca="1" si="58"/>
        <v>107936.947</v>
      </c>
      <c r="H112" s="15">
        <f ca="1">SUM(F$12:F112)</f>
        <v>62048.599000000002</v>
      </c>
      <c r="I112" s="16">
        <f ca="1">SUM(D$12:D112)+SUMIF(E$12:E112, "&lt;0")</f>
        <v>45888.348000000013</v>
      </c>
      <c r="J112" s="43"/>
      <c r="K112" s="9">
        <v>44283</v>
      </c>
      <c r="L112" s="14">
        <f t="shared" ca="1" si="43"/>
        <v>1451</v>
      </c>
      <c r="M112" s="14">
        <f t="shared" ca="1" si="66"/>
        <v>1436</v>
      </c>
      <c r="N112" s="14">
        <f t="shared" ca="1" si="71"/>
        <v>1156.9219999999987</v>
      </c>
      <c r="O112" s="14">
        <f t="shared" ca="1" si="48"/>
        <v>294.07800000000134</v>
      </c>
      <c r="P112" s="14">
        <f t="shared" ca="1" si="49"/>
        <v>294.07800000000134</v>
      </c>
      <c r="Q112" s="14">
        <f t="shared" ca="1" si="59"/>
        <v>110416.947</v>
      </c>
      <c r="R112" s="15">
        <f ca="1">SUM(P$12:P112)</f>
        <v>64388.599000000002</v>
      </c>
      <c r="S112" s="16">
        <f ca="1">SUM(N$12:N112)+SUMIF(O$12:O112, "&lt;0")</f>
        <v>46028.348000000013</v>
      </c>
      <c r="U112" s="9">
        <v>44283</v>
      </c>
      <c r="V112" s="14">
        <f t="shared" ca="1" si="63"/>
        <v>1606</v>
      </c>
      <c r="W112" s="14">
        <f t="shared" ca="1" si="67"/>
        <v>1576</v>
      </c>
      <c r="X112" s="14">
        <f t="shared" ca="1" si="72"/>
        <v>1191.9219999999987</v>
      </c>
      <c r="Y112" s="14">
        <f t="shared" ca="1" si="50"/>
        <v>414.07800000000134</v>
      </c>
      <c r="Z112" s="14">
        <f t="shared" ca="1" si="51"/>
        <v>414.07800000000134</v>
      </c>
      <c r="AA112" s="14">
        <f t="shared" ca="1" si="60"/>
        <v>112896.947</v>
      </c>
      <c r="AB112" s="15">
        <f ca="1">SUM(Z$12:Z112)</f>
        <v>66728.599000000017</v>
      </c>
      <c r="AC112" s="16">
        <f ca="1">SUM(X$12:X112)+SUMIF(Y$12:Y112, "&lt;0")</f>
        <v>46168.348000000013</v>
      </c>
      <c r="AE112" s="9">
        <v>44283</v>
      </c>
      <c r="AF112" s="14">
        <f t="shared" ca="1" si="44"/>
        <v>1606</v>
      </c>
      <c r="AG112" s="14">
        <f t="shared" ca="1" si="68"/>
        <v>1576</v>
      </c>
      <c r="AH112" s="14">
        <f t="shared" ca="1" si="73"/>
        <v>1191.9219999999987</v>
      </c>
      <c r="AI112" s="14">
        <f t="shared" ca="1" si="52"/>
        <v>414.07800000000134</v>
      </c>
      <c r="AJ112" s="14">
        <f t="shared" ca="1" si="53"/>
        <v>414.07800000000134</v>
      </c>
      <c r="AK112" s="14">
        <f t="shared" ca="1" si="61"/>
        <v>112896.947</v>
      </c>
      <c r="AL112" s="15">
        <f ca="1">SUM(AJ$12:AJ112)</f>
        <v>66728.599000000017</v>
      </c>
      <c r="AM112" s="16">
        <f ca="1">SUM(AH$12:AH112)+SUMIF(AI$12:AI112, "&lt;0")</f>
        <v>46168.348000000013</v>
      </c>
      <c r="AO112" s="9">
        <v>44283</v>
      </c>
      <c r="AP112" s="14">
        <f t="shared" ca="1" si="45"/>
        <v>1916</v>
      </c>
      <c r="AQ112" s="14">
        <f t="shared" ca="1" si="69"/>
        <v>1856</v>
      </c>
      <c r="AR112" s="14">
        <f t="shared" ca="1" si="74"/>
        <v>1261.9219999999987</v>
      </c>
      <c r="AS112" s="14">
        <f t="shared" ca="1" si="54"/>
        <v>654.07800000000134</v>
      </c>
      <c r="AT112" s="14">
        <f t="shared" ca="1" si="55"/>
        <v>654.07800000000134</v>
      </c>
      <c r="AU112" s="14">
        <f t="shared" ca="1" si="62"/>
        <v>117856.947</v>
      </c>
      <c r="AV112" s="15">
        <f ca="1">SUM(AT$12:AT112)</f>
        <v>71408.598999999987</v>
      </c>
      <c r="AW112" s="16">
        <f ca="1">SUM(AR$12:AR112)+SUMIF(AS$12:AS112, "&lt;0")</f>
        <v>46448.348000000013</v>
      </c>
      <c r="AY112" s="9">
        <v>44283</v>
      </c>
      <c r="AZ112" s="14">
        <f t="shared" ca="1" si="64"/>
        <v>2000</v>
      </c>
      <c r="BA112" s="14">
        <f t="shared" ca="1" si="70"/>
        <v>2000</v>
      </c>
      <c r="BB112" s="14">
        <f t="shared" ca="1" si="75"/>
        <v>1825.9219999999987</v>
      </c>
      <c r="BC112" s="14">
        <f t="shared" ca="1" si="56"/>
        <v>174.07800000000134</v>
      </c>
      <c r="BD112" s="14">
        <f t="shared" ca="1" si="57"/>
        <v>174.07800000000134</v>
      </c>
      <c r="BE112" s="14">
        <f t="shared" ref="BE112:BE175" ca="1" si="77">AZ112+BE111</f>
        <v>129694.8476277031</v>
      </c>
      <c r="BF112" s="15">
        <f ca="1">SUM(BD$12:BD112)</f>
        <v>78944.598999999987</v>
      </c>
      <c r="BG112" s="16">
        <f ca="1">SUM(BB$12:BB112)+SUMIF(BC$12:BC112, "&lt;0")</f>
        <v>50750.248627703113</v>
      </c>
    </row>
    <row r="113" spans="1:59" x14ac:dyDescent="0.2">
      <c r="A113" s="24">
        <v>44284</v>
      </c>
      <c r="B113" s="54">
        <f ca="1">IF($A113&gt;= $C$5,$C$6, INDEX('Historical Data'!$D$2:$D$745, MATCH(A113, 'Historical Data'!$B$2:$B$745, 0)))</f>
        <v>1296</v>
      </c>
      <c r="C113" s="14">
        <f t="shared" ca="1" si="65"/>
        <v>1296</v>
      </c>
      <c r="D113" s="14">
        <f t="shared" ca="1" si="76"/>
        <v>373.09000000000378</v>
      </c>
      <c r="E113" s="14">
        <f t="shared" ca="1" si="47"/>
        <v>922.90999999999622</v>
      </c>
      <c r="F113" s="14">
        <f t="shared" ca="1" si="42"/>
        <v>922.90999999999622</v>
      </c>
      <c r="G113" s="14">
        <f t="shared" ca="1" si="58"/>
        <v>109232.947</v>
      </c>
      <c r="H113" s="15">
        <f ca="1">SUM(F$12:F113)</f>
        <v>62971.508999999998</v>
      </c>
      <c r="I113" s="16">
        <f ca="1">SUM(D$12:D113)+SUMIF(E$12:E113, "&lt;0")</f>
        <v>46261.438000000016</v>
      </c>
      <c r="J113" s="43"/>
      <c r="K113" s="9">
        <v>44284</v>
      </c>
      <c r="L113" s="14">
        <f t="shared" ca="1" si="43"/>
        <v>1456</v>
      </c>
      <c r="M113" s="14">
        <f t="shared" ca="1" si="66"/>
        <v>1441</v>
      </c>
      <c r="N113" s="14">
        <f t="shared" ca="1" si="71"/>
        <v>413.09000000000378</v>
      </c>
      <c r="O113" s="14">
        <f t="shared" ca="1" si="48"/>
        <v>1042.9099999999962</v>
      </c>
      <c r="P113" s="14">
        <f t="shared" ca="1" si="49"/>
        <v>1042.9099999999962</v>
      </c>
      <c r="Q113" s="14">
        <f t="shared" ca="1" si="59"/>
        <v>111872.947</v>
      </c>
      <c r="R113" s="15">
        <f ca="1">SUM(P$12:P113)</f>
        <v>65431.508999999998</v>
      </c>
      <c r="S113" s="16">
        <f ca="1">SUM(N$12:N113)+SUMIF(O$12:O113, "&lt;0")</f>
        <v>46441.438000000016</v>
      </c>
      <c r="U113" s="9">
        <v>44284</v>
      </c>
      <c r="V113" s="14">
        <f t="shared" ca="1" si="63"/>
        <v>1616</v>
      </c>
      <c r="W113" s="14">
        <f t="shared" ca="1" si="67"/>
        <v>1586</v>
      </c>
      <c r="X113" s="14">
        <f t="shared" ca="1" si="72"/>
        <v>453.09000000000378</v>
      </c>
      <c r="Y113" s="14">
        <f t="shared" ca="1" si="50"/>
        <v>1162.9099999999962</v>
      </c>
      <c r="Z113" s="14">
        <f t="shared" ca="1" si="51"/>
        <v>1162.9099999999962</v>
      </c>
      <c r="AA113" s="14">
        <f t="shared" ca="1" si="60"/>
        <v>114512.947</v>
      </c>
      <c r="AB113" s="15">
        <f ca="1">SUM(Z$12:Z113)</f>
        <v>67891.50900000002</v>
      </c>
      <c r="AC113" s="16">
        <f ca="1">SUM(X$12:X113)+SUMIF(Y$12:Y113, "&lt;0")</f>
        <v>46621.438000000016</v>
      </c>
      <c r="AE113" s="9">
        <v>44284</v>
      </c>
      <c r="AF113" s="14">
        <f t="shared" ca="1" si="44"/>
        <v>1616</v>
      </c>
      <c r="AG113" s="14">
        <f t="shared" ca="1" si="68"/>
        <v>1586</v>
      </c>
      <c r="AH113" s="14">
        <f t="shared" ca="1" si="73"/>
        <v>453.09000000000378</v>
      </c>
      <c r="AI113" s="14">
        <f t="shared" ca="1" si="52"/>
        <v>1162.9099999999962</v>
      </c>
      <c r="AJ113" s="14">
        <f t="shared" ca="1" si="53"/>
        <v>1162.9099999999962</v>
      </c>
      <c r="AK113" s="14">
        <f t="shared" ca="1" si="61"/>
        <v>114512.947</v>
      </c>
      <c r="AL113" s="15">
        <f ca="1">SUM(AJ$12:AJ113)</f>
        <v>67891.50900000002</v>
      </c>
      <c r="AM113" s="16">
        <f ca="1">SUM(AH$12:AH113)+SUMIF(AI$12:AI113, "&lt;0")</f>
        <v>46621.438000000016</v>
      </c>
      <c r="AO113" s="9">
        <v>44284</v>
      </c>
      <c r="AP113" s="14">
        <f t="shared" ca="1" si="45"/>
        <v>1936</v>
      </c>
      <c r="AQ113" s="14">
        <f t="shared" ca="1" si="69"/>
        <v>1876</v>
      </c>
      <c r="AR113" s="14">
        <f t="shared" ca="1" si="74"/>
        <v>533.09000000000378</v>
      </c>
      <c r="AS113" s="14">
        <f t="shared" ca="1" si="54"/>
        <v>1402.9099999999962</v>
      </c>
      <c r="AT113" s="14">
        <f t="shared" ca="1" si="55"/>
        <v>1402.9099999999962</v>
      </c>
      <c r="AU113" s="14">
        <f t="shared" ca="1" si="62"/>
        <v>119792.947</v>
      </c>
      <c r="AV113" s="15">
        <f ca="1">SUM(AT$12:AT113)</f>
        <v>72811.508999999991</v>
      </c>
      <c r="AW113" s="16">
        <f ca="1">SUM(AR$12:AR113)+SUMIF(AS$12:AS113, "&lt;0")</f>
        <v>46981.438000000016</v>
      </c>
      <c r="AY113" s="9">
        <v>44284</v>
      </c>
      <c r="AZ113" s="14">
        <f t="shared" ca="1" si="64"/>
        <v>2000</v>
      </c>
      <c r="BA113" s="14">
        <f t="shared" ca="1" si="70"/>
        <v>2000</v>
      </c>
      <c r="BB113" s="14">
        <f t="shared" ca="1" si="75"/>
        <v>1077.0900000000038</v>
      </c>
      <c r="BC113" s="14">
        <f t="shared" ca="1" si="56"/>
        <v>922.90999999999622</v>
      </c>
      <c r="BD113" s="14">
        <f t="shared" ca="1" si="57"/>
        <v>922.90999999999622</v>
      </c>
      <c r="BE113" s="14">
        <f t="shared" ca="1" si="77"/>
        <v>131694.8476277031</v>
      </c>
      <c r="BF113" s="15">
        <f ca="1">SUM(BD$12:BD113)</f>
        <v>79867.508999999991</v>
      </c>
      <c r="BG113" s="16">
        <f ca="1">SUM(BB$12:BB113)+SUMIF(BC$12:BC113, "&lt;0")</f>
        <v>51827.338627703117</v>
      </c>
    </row>
    <row r="114" spans="1:59" x14ac:dyDescent="0.2">
      <c r="A114" s="24">
        <v>44285</v>
      </c>
      <c r="B114" s="54">
        <f ca="1">IF($A114&gt;= $C$5,$C$6, INDEX('Historical Data'!$D$2:$D$745, MATCH(A114, 'Historical Data'!$B$2:$B$745, 0)))</f>
        <v>1296</v>
      </c>
      <c r="C114" s="14">
        <f t="shared" ca="1" si="65"/>
        <v>1296</v>
      </c>
      <c r="D114" s="14">
        <f t="shared" ca="1" si="76"/>
        <v>241.78299999999581</v>
      </c>
      <c r="E114" s="14">
        <f t="shared" ca="1" si="47"/>
        <v>1054.2170000000042</v>
      </c>
      <c r="F114" s="14">
        <f t="shared" ca="1" si="42"/>
        <v>1054.2170000000042</v>
      </c>
      <c r="G114" s="14">
        <f t="shared" ca="1" si="58"/>
        <v>110528.947</v>
      </c>
      <c r="H114" s="15">
        <f ca="1">SUM(F$12:F114)</f>
        <v>64025.726000000002</v>
      </c>
      <c r="I114" s="16">
        <f ca="1">SUM(D$12:D114)+SUMIF(E$12:E114, "&lt;0")</f>
        <v>46503.221000000012</v>
      </c>
      <c r="J114" s="43"/>
      <c r="K114" s="9">
        <v>44285</v>
      </c>
      <c r="L114" s="14">
        <f t="shared" ca="1" si="43"/>
        <v>1461</v>
      </c>
      <c r="M114" s="14">
        <f t="shared" ca="1" si="66"/>
        <v>1446</v>
      </c>
      <c r="N114" s="14">
        <f t="shared" ca="1" si="71"/>
        <v>286.78299999999581</v>
      </c>
      <c r="O114" s="14">
        <f t="shared" ca="1" si="48"/>
        <v>1174.2170000000042</v>
      </c>
      <c r="P114" s="14">
        <f t="shared" ca="1" si="49"/>
        <v>1174.2170000000042</v>
      </c>
      <c r="Q114" s="14">
        <f t="shared" ca="1" si="59"/>
        <v>113333.947</v>
      </c>
      <c r="R114" s="15">
        <f ca="1">SUM(P$12:P114)</f>
        <v>66605.725999999995</v>
      </c>
      <c r="S114" s="16">
        <f ca="1">SUM(N$12:N114)+SUMIF(O$12:O114, "&lt;0")</f>
        <v>46728.221000000012</v>
      </c>
      <c r="U114" s="9">
        <v>44285</v>
      </c>
      <c r="V114" s="14">
        <f t="shared" ca="1" si="63"/>
        <v>1626</v>
      </c>
      <c r="W114" s="14">
        <f t="shared" ca="1" si="67"/>
        <v>1596</v>
      </c>
      <c r="X114" s="14">
        <f t="shared" ca="1" si="72"/>
        <v>331.78299999999581</v>
      </c>
      <c r="Y114" s="14">
        <f t="shared" ca="1" si="50"/>
        <v>1294.2170000000042</v>
      </c>
      <c r="Z114" s="14">
        <f t="shared" ca="1" si="51"/>
        <v>1294.2170000000042</v>
      </c>
      <c r="AA114" s="14">
        <f t="shared" ca="1" si="60"/>
        <v>116138.947</v>
      </c>
      <c r="AB114" s="15">
        <f ca="1">SUM(Z$12:Z114)</f>
        <v>69185.726000000024</v>
      </c>
      <c r="AC114" s="16">
        <f ca="1">SUM(X$12:X114)+SUMIF(Y$12:Y114, "&lt;0")</f>
        <v>46953.221000000012</v>
      </c>
      <c r="AE114" s="9">
        <v>44285</v>
      </c>
      <c r="AF114" s="14">
        <f t="shared" ca="1" si="44"/>
        <v>1626</v>
      </c>
      <c r="AG114" s="14">
        <f t="shared" ca="1" si="68"/>
        <v>1596</v>
      </c>
      <c r="AH114" s="14">
        <f t="shared" ca="1" si="73"/>
        <v>331.78299999999581</v>
      </c>
      <c r="AI114" s="14">
        <f t="shared" ca="1" si="52"/>
        <v>1294.2170000000042</v>
      </c>
      <c r="AJ114" s="14">
        <f t="shared" ca="1" si="53"/>
        <v>1294.2170000000042</v>
      </c>
      <c r="AK114" s="14">
        <f t="shared" ca="1" si="61"/>
        <v>116138.947</v>
      </c>
      <c r="AL114" s="15">
        <f ca="1">SUM(AJ$12:AJ114)</f>
        <v>69185.726000000024</v>
      </c>
      <c r="AM114" s="16">
        <f ca="1">SUM(AH$12:AH114)+SUMIF(AI$12:AI114, "&lt;0")</f>
        <v>46953.221000000012</v>
      </c>
      <c r="AO114" s="9">
        <v>44285</v>
      </c>
      <c r="AP114" s="14">
        <f t="shared" ca="1" si="45"/>
        <v>1956</v>
      </c>
      <c r="AQ114" s="14">
        <f t="shared" ca="1" si="69"/>
        <v>1896</v>
      </c>
      <c r="AR114" s="14">
        <f t="shared" ca="1" si="74"/>
        <v>421.78299999999581</v>
      </c>
      <c r="AS114" s="14">
        <f t="shared" ca="1" si="54"/>
        <v>1534.2170000000042</v>
      </c>
      <c r="AT114" s="14">
        <f t="shared" ca="1" si="55"/>
        <v>1534.2170000000042</v>
      </c>
      <c r="AU114" s="14">
        <f t="shared" ca="1" si="62"/>
        <v>121748.947</v>
      </c>
      <c r="AV114" s="15">
        <f ca="1">SUM(AT$12:AT114)</f>
        <v>74345.725999999995</v>
      </c>
      <c r="AW114" s="16">
        <f ca="1">SUM(AR$12:AR114)+SUMIF(AS$12:AS114, "&lt;0")</f>
        <v>47403.221000000012</v>
      </c>
      <c r="AY114" s="9">
        <v>44285</v>
      </c>
      <c r="AZ114" s="14">
        <f t="shared" ca="1" si="64"/>
        <v>2000</v>
      </c>
      <c r="BA114" s="14">
        <f t="shared" ca="1" si="70"/>
        <v>2000</v>
      </c>
      <c r="BB114" s="14">
        <f t="shared" ca="1" si="75"/>
        <v>945.78299999999581</v>
      </c>
      <c r="BC114" s="14">
        <f t="shared" ca="1" si="56"/>
        <v>1054.2170000000042</v>
      </c>
      <c r="BD114" s="14">
        <f t="shared" ca="1" si="57"/>
        <v>1054.2170000000042</v>
      </c>
      <c r="BE114" s="14">
        <f t="shared" ca="1" si="77"/>
        <v>133694.8476277031</v>
      </c>
      <c r="BF114" s="15">
        <f ca="1">SUM(BD$12:BD114)</f>
        <v>80921.725999999995</v>
      </c>
      <c r="BG114" s="16">
        <f ca="1">SUM(BB$12:BB114)+SUMIF(BC$12:BC114, "&lt;0")</f>
        <v>52773.121627703113</v>
      </c>
    </row>
    <row r="115" spans="1:59" x14ac:dyDescent="0.2">
      <c r="A115" s="24">
        <v>44286</v>
      </c>
      <c r="B115" s="54">
        <f ca="1">IF($A115&gt;= $C$5,$C$6, INDEX('Historical Data'!$D$2:$D$745, MATCH(A115, 'Historical Data'!$B$2:$B$745, 0)))</f>
        <v>1296</v>
      </c>
      <c r="C115" s="14">
        <f t="shared" ca="1" si="65"/>
        <v>1296</v>
      </c>
      <c r="D115" s="14">
        <f t="shared" ca="1" si="76"/>
        <v>0</v>
      </c>
      <c r="E115" s="14">
        <f t="shared" ca="1" si="47"/>
        <v>1296</v>
      </c>
      <c r="F115" s="14">
        <f t="shared" ca="1" si="42"/>
        <v>1296</v>
      </c>
      <c r="G115" s="14">
        <f t="shared" ca="1" si="58"/>
        <v>111824.947</v>
      </c>
      <c r="H115" s="15">
        <f ca="1">SUM(F$12:F115)</f>
        <v>65321.726000000002</v>
      </c>
      <c r="I115" s="16">
        <f ca="1">SUM(D$12:D115)+SUMIF(E$12:E115, "&lt;0")</f>
        <v>46503.221000000012</v>
      </c>
      <c r="J115" s="43"/>
      <c r="K115" s="9">
        <v>44286</v>
      </c>
      <c r="L115" s="14">
        <f t="shared" ca="1" si="43"/>
        <v>1466</v>
      </c>
      <c r="M115" s="14">
        <f t="shared" ca="1" si="66"/>
        <v>1451</v>
      </c>
      <c r="N115" s="14">
        <f t="shared" ca="1" si="71"/>
        <v>0</v>
      </c>
      <c r="O115" s="14">
        <f t="shared" ca="1" si="48"/>
        <v>1466</v>
      </c>
      <c r="P115" s="14">
        <f t="shared" ca="1" si="49"/>
        <v>1466</v>
      </c>
      <c r="Q115" s="14">
        <f t="shared" ca="1" si="59"/>
        <v>114799.947</v>
      </c>
      <c r="R115" s="15">
        <f ca="1">SUM(P$12:P115)</f>
        <v>68071.725999999995</v>
      </c>
      <c r="S115" s="16">
        <f ca="1">SUM(N$12:N115)+SUMIF(O$12:O115, "&lt;0")</f>
        <v>46728.221000000012</v>
      </c>
      <c r="U115" s="9">
        <v>44286</v>
      </c>
      <c r="V115" s="14">
        <f t="shared" ca="1" si="63"/>
        <v>1636</v>
      </c>
      <c r="W115" s="14">
        <f t="shared" ca="1" si="67"/>
        <v>1606</v>
      </c>
      <c r="X115" s="14">
        <f t="shared" ca="1" si="72"/>
        <v>0</v>
      </c>
      <c r="Y115" s="14">
        <f t="shared" ca="1" si="50"/>
        <v>1636</v>
      </c>
      <c r="Z115" s="14">
        <f t="shared" ca="1" si="51"/>
        <v>1636</v>
      </c>
      <c r="AA115" s="14">
        <f t="shared" ca="1" si="60"/>
        <v>117774.947</v>
      </c>
      <c r="AB115" s="15">
        <f ca="1">SUM(Z$12:Z115)</f>
        <v>70821.726000000024</v>
      </c>
      <c r="AC115" s="16">
        <f ca="1">SUM(X$12:X115)+SUMIF(Y$12:Y115, "&lt;0")</f>
        <v>46953.221000000012</v>
      </c>
      <c r="AE115" s="9">
        <v>44286</v>
      </c>
      <c r="AF115" s="14">
        <f t="shared" ca="1" si="44"/>
        <v>1636</v>
      </c>
      <c r="AG115" s="14">
        <f t="shared" ca="1" si="68"/>
        <v>1606</v>
      </c>
      <c r="AH115" s="14">
        <f t="shared" ca="1" si="73"/>
        <v>0</v>
      </c>
      <c r="AI115" s="14">
        <f t="shared" ca="1" si="52"/>
        <v>1636</v>
      </c>
      <c r="AJ115" s="14">
        <f t="shared" ca="1" si="53"/>
        <v>1636</v>
      </c>
      <c r="AK115" s="14">
        <f t="shared" ca="1" si="61"/>
        <v>117774.947</v>
      </c>
      <c r="AL115" s="15">
        <f ca="1">SUM(AJ$12:AJ115)</f>
        <v>70821.726000000024</v>
      </c>
      <c r="AM115" s="16">
        <f ca="1">SUM(AH$12:AH115)+SUMIF(AI$12:AI115, "&lt;0")</f>
        <v>46953.221000000012</v>
      </c>
      <c r="AO115" s="9">
        <v>44286</v>
      </c>
      <c r="AP115" s="14">
        <f t="shared" ca="1" si="45"/>
        <v>1976</v>
      </c>
      <c r="AQ115" s="14">
        <f t="shared" ca="1" si="69"/>
        <v>1916</v>
      </c>
      <c r="AR115" s="14">
        <f t="shared" ca="1" si="74"/>
        <v>0</v>
      </c>
      <c r="AS115" s="14">
        <f t="shared" ca="1" si="54"/>
        <v>1976</v>
      </c>
      <c r="AT115" s="14">
        <f t="shared" ca="1" si="55"/>
        <v>1976</v>
      </c>
      <c r="AU115" s="14">
        <f t="shared" ca="1" si="62"/>
        <v>123724.947</v>
      </c>
      <c r="AV115" s="15">
        <f ca="1">SUM(AT$12:AT115)</f>
        <v>76321.725999999995</v>
      </c>
      <c r="AW115" s="16">
        <f ca="1">SUM(AR$12:AR115)+SUMIF(AS$12:AS115, "&lt;0")</f>
        <v>47403.221000000012</v>
      </c>
      <c r="AY115" s="9">
        <v>44286</v>
      </c>
      <c r="AZ115" s="14">
        <f t="shared" ca="1" si="64"/>
        <v>2000</v>
      </c>
      <c r="BA115" s="14">
        <f t="shared" ca="1" si="70"/>
        <v>2000</v>
      </c>
      <c r="BB115" s="14">
        <f t="shared" ca="1" si="75"/>
        <v>376.38500000000204</v>
      </c>
      <c r="BC115" s="14">
        <f t="shared" ca="1" si="56"/>
        <v>1623.614999999998</v>
      </c>
      <c r="BD115" s="14">
        <f t="shared" ca="1" si="57"/>
        <v>1623.614999999998</v>
      </c>
      <c r="BE115" s="14">
        <f t="shared" ca="1" si="77"/>
        <v>135694.8476277031</v>
      </c>
      <c r="BF115" s="15">
        <f ca="1">SUM(BD$12:BD115)</f>
        <v>82545.340999999986</v>
      </c>
      <c r="BG115" s="16">
        <f ca="1">SUM(BB$12:BB115)+SUMIF(BC$12:BC115, "&lt;0")</f>
        <v>53149.506627703115</v>
      </c>
    </row>
    <row r="116" spans="1:59" x14ac:dyDescent="0.2">
      <c r="A116" s="24">
        <v>44287</v>
      </c>
      <c r="B116" s="54">
        <f ca="1">IF($A116&gt;= $C$5,$C$6, INDEX('Historical Data'!$D$2:$D$745, MATCH(A116, 'Historical Data'!$B$2:$B$745, 0)))</f>
        <v>1296</v>
      </c>
      <c r="C116" s="14">
        <f t="shared" ca="1" si="65"/>
        <v>1296</v>
      </c>
      <c r="D116" s="14">
        <f t="shared" ca="1" si="76"/>
        <v>0</v>
      </c>
      <c r="E116" s="14">
        <f t="shared" ca="1" si="47"/>
        <v>1296</v>
      </c>
      <c r="F116" s="14">
        <f t="shared" ca="1" si="42"/>
        <v>1296</v>
      </c>
      <c r="G116" s="14">
        <f t="shared" ca="1" si="58"/>
        <v>113120.947</v>
      </c>
      <c r="H116" s="15">
        <f ca="1">SUM(F$12:F116)</f>
        <v>66617.725999999995</v>
      </c>
      <c r="I116" s="16">
        <f ca="1">SUM(D$12:D116)+SUMIF(E$12:E116, "&lt;0")</f>
        <v>46503.221000000012</v>
      </c>
      <c r="J116" s="43"/>
      <c r="K116" s="9">
        <v>44287</v>
      </c>
      <c r="L116" s="14">
        <f t="shared" ca="1" si="43"/>
        <v>1471</v>
      </c>
      <c r="M116" s="14">
        <f t="shared" ca="1" si="66"/>
        <v>1456</v>
      </c>
      <c r="N116" s="14">
        <f t="shared" ca="1" si="71"/>
        <v>0</v>
      </c>
      <c r="O116" s="14">
        <f t="shared" ca="1" si="48"/>
        <v>1471</v>
      </c>
      <c r="P116" s="14">
        <f t="shared" ca="1" si="49"/>
        <v>1471</v>
      </c>
      <c r="Q116" s="14">
        <f t="shared" ca="1" si="59"/>
        <v>116270.947</v>
      </c>
      <c r="R116" s="15">
        <f ca="1">SUM(P$12:P116)</f>
        <v>69542.725999999995</v>
      </c>
      <c r="S116" s="16">
        <f ca="1">SUM(N$12:N116)+SUMIF(O$12:O116, "&lt;0")</f>
        <v>46728.221000000012</v>
      </c>
      <c r="U116" s="9">
        <v>44287</v>
      </c>
      <c r="V116" s="14">
        <f t="shared" ca="1" si="63"/>
        <v>1646</v>
      </c>
      <c r="W116" s="14">
        <f t="shared" ca="1" si="67"/>
        <v>1616</v>
      </c>
      <c r="X116" s="14">
        <f t="shared" ca="1" si="72"/>
        <v>0</v>
      </c>
      <c r="Y116" s="14">
        <f t="shared" ca="1" si="50"/>
        <v>1646</v>
      </c>
      <c r="Z116" s="14">
        <f t="shared" ca="1" si="51"/>
        <v>1646</v>
      </c>
      <c r="AA116" s="14">
        <f t="shared" ca="1" si="60"/>
        <v>119420.947</v>
      </c>
      <c r="AB116" s="15">
        <f ca="1">SUM(Z$12:Z116)</f>
        <v>72467.726000000024</v>
      </c>
      <c r="AC116" s="16">
        <f ca="1">SUM(X$12:X116)+SUMIF(Y$12:Y116, "&lt;0")</f>
        <v>46953.221000000012</v>
      </c>
      <c r="AE116" s="9">
        <v>44287</v>
      </c>
      <c r="AF116" s="14">
        <f t="shared" ca="1" si="44"/>
        <v>1646</v>
      </c>
      <c r="AG116" s="14">
        <f t="shared" ca="1" si="68"/>
        <v>1616</v>
      </c>
      <c r="AH116" s="14">
        <f t="shared" ca="1" si="73"/>
        <v>0</v>
      </c>
      <c r="AI116" s="14">
        <f t="shared" ca="1" si="52"/>
        <v>1646</v>
      </c>
      <c r="AJ116" s="14">
        <f t="shared" ca="1" si="53"/>
        <v>1646</v>
      </c>
      <c r="AK116" s="14">
        <f t="shared" ca="1" si="61"/>
        <v>119420.947</v>
      </c>
      <c r="AL116" s="15">
        <f ca="1">SUM(AJ$12:AJ116)</f>
        <v>72467.726000000024</v>
      </c>
      <c r="AM116" s="16">
        <f ca="1">SUM(AH$12:AH116)+SUMIF(AI$12:AI116, "&lt;0")</f>
        <v>46953.221000000012</v>
      </c>
      <c r="AO116" s="9">
        <v>44287</v>
      </c>
      <c r="AP116" s="14">
        <f t="shared" ca="1" si="45"/>
        <v>1996</v>
      </c>
      <c r="AQ116" s="14">
        <f t="shared" ca="1" si="69"/>
        <v>1936</v>
      </c>
      <c r="AR116" s="14">
        <f t="shared" ca="1" si="74"/>
        <v>0</v>
      </c>
      <c r="AS116" s="14">
        <f t="shared" ca="1" si="54"/>
        <v>1996</v>
      </c>
      <c r="AT116" s="14">
        <f t="shared" ca="1" si="55"/>
        <v>1996</v>
      </c>
      <c r="AU116" s="14">
        <f t="shared" ca="1" si="62"/>
        <v>125720.947</v>
      </c>
      <c r="AV116" s="15">
        <f ca="1">SUM(AT$12:AT116)</f>
        <v>78317.725999999995</v>
      </c>
      <c r="AW116" s="16">
        <f ca="1">SUM(AR$12:AR116)+SUMIF(AS$12:AS116, "&lt;0")</f>
        <v>47403.221000000012</v>
      </c>
      <c r="AY116" s="9">
        <v>44287</v>
      </c>
      <c r="AZ116" s="14">
        <f t="shared" ca="1" si="64"/>
        <v>2000</v>
      </c>
      <c r="BA116" s="14">
        <f t="shared" ca="1" si="70"/>
        <v>2000</v>
      </c>
      <c r="BB116" s="14">
        <f t="shared" ca="1" si="75"/>
        <v>118.97699999999895</v>
      </c>
      <c r="BC116" s="14">
        <f t="shared" ca="1" si="56"/>
        <v>1881.023000000001</v>
      </c>
      <c r="BD116" s="14">
        <f t="shared" ca="1" si="57"/>
        <v>1881.023000000001</v>
      </c>
      <c r="BE116" s="14">
        <f t="shared" ca="1" si="77"/>
        <v>137694.8476277031</v>
      </c>
      <c r="BF116" s="15">
        <f ca="1">SUM(BD$12:BD116)</f>
        <v>84426.363999999987</v>
      </c>
      <c r="BG116" s="16">
        <f ca="1">SUM(BB$12:BB116)+SUMIF(BC$12:BC116, "&lt;0")</f>
        <v>53268.483627703114</v>
      </c>
    </row>
    <row r="117" spans="1:59" x14ac:dyDescent="0.2">
      <c r="A117" s="24">
        <v>44288</v>
      </c>
      <c r="B117" s="54">
        <f ca="1">IF($A117&gt;= $C$5,$C$6, INDEX('Historical Data'!$D$2:$D$745, MATCH(A117, 'Historical Data'!$B$2:$B$745, 0)))</f>
        <v>1296</v>
      </c>
      <c r="C117" s="14">
        <f t="shared" ca="1" si="65"/>
        <v>1296</v>
      </c>
      <c r="D117" s="14">
        <f t="shared" ca="1" si="76"/>
        <v>5.7080000000059954</v>
      </c>
      <c r="E117" s="14">
        <f t="shared" ca="1" si="47"/>
        <v>1290.291999999994</v>
      </c>
      <c r="F117" s="14">
        <f t="shared" ca="1" si="42"/>
        <v>1290.291999999994</v>
      </c>
      <c r="G117" s="14">
        <f t="shared" ca="1" si="58"/>
        <v>114416.947</v>
      </c>
      <c r="H117" s="15">
        <f ca="1">SUM(F$12:F117)</f>
        <v>67908.017999999982</v>
      </c>
      <c r="I117" s="16">
        <f ca="1">SUM(D$12:D117)+SUMIF(E$12:E117, "&lt;0")</f>
        <v>46508.929000000018</v>
      </c>
      <c r="J117" s="43"/>
      <c r="K117" s="9">
        <v>44288</v>
      </c>
      <c r="L117" s="14">
        <f t="shared" ca="1" si="43"/>
        <v>1476</v>
      </c>
      <c r="M117" s="14">
        <f t="shared" ca="1" si="66"/>
        <v>1461</v>
      </c>
      <c r="N117" s="14">
        <f t="shared" ca="1" si="71"/>
        <v>170.708000000006</v>
      </c>
      <c r="O117" s="14">
        <f t="shared" ca="1" si="48"/>
        <v>1305.291999999994</v>
      </c>
      <c r="P117" s="14">
        <f t="shared" ca="1" si="49"/>
        <v>1305.291999999994</v>
      </c>
      <c r="Q117" s="14">
        <f t="shared" ca="1" si="59"/>
        <v>117746.947</v>
      </c>
      <c r="R117" s="15">
        <f ca="1">SUM(P$12:P117)</f>
        <v>70848.017999999982</v>
      </c>
      <c r="S117" s="16">
        <f ca="1">SUM(N$12:N117)+SUMIF(O$12:O117, "&lt;0")</f>
        <v>46898.929000000018</v>
      </c>
      <c r="U117" s="9">
        <v>44288</v>
      </c>
      <c r="V117" s="14">
        <f t="shared" ca="1" si="63"/>
        <v>1656</v>
      </c>
      <c r="W117" s="14">
        <f t="shared" ca="1" si="67"/>
        <v>1626</v>
      </c>
      <c r="X117" s="14">
        <f t="shared" ca="1" si="72"/>
        <v>335.708000000006</v>
      </c>
      <c r="Y117" s="14">
        <f t="shared" ca="1" si="50"/>
        <v>1320.291999999994</v>
      </c>
      <c r="Z117" s="14">
        <f t="shared" ca="1" si="51"/>
        <v>1320.291999999994</v>
      </c>
      <c r="AA117" s="14">
        <f t="shared" ca="1" si="60"/>
        <v>121076.947</v>
      </c>
      <c r="AB117" s="15">
        <f ca="1">SUM(Z$12:Z117)</f>
        <v>73788.018000000011</v>
      </c>
      <c r="AC117" s="16">
        <f ca="1">SUM(X$12:X117)+SUMIF(Y$12:Y117, "&lt;0")</f>
        <v>47288.929000000018</v>
      </c>
      <c r="AE117" s="9">
        <v>44288</v>
      </c>
      <c r="AF117" s="14">
        <f t="shared" ca="1" si="44"/>
        <v>1656</v>
      </c>
      <c r="AG117" s="14">
        <f t="shared" ca="1" si="68"/>
        <v>1626</v>
      </c>
      <c r="AH117" s="14">
        <f t="shared" ca="1" si="73"/>
        <v>335.708000000006</v>
      </c>
      <c r="AI117" s="14">
        <f t="shared" ca="1" si="52"/>
        <v>1320.291999999994</v>
      </c>
      <c r="AJ117" s="14">
        <f t="shared" ca="1" si="53"/>
        <v>1320.291999999994</v>
      </c>
      <c r="AK117" s="14">
        <f t="shared" ca="1" si="61"/>
        <v>121076.947</v>
      </c>
      <c r="AL117" s="15">
        <f ca="1">SUM(AJ$12:AJ117)</f>
        <v>73788.018000000011</v>
      </c>
      <c r="AM117" s="16">
        <f ca="1">SUM(AH$12:AH117)+SUMIF(AI$12:AI117, "&lt;0")</f>
        <v>47288.929000000018</v>
      </c>
      <c r="AO117" s="9">
        <v>44288</v>
      </c>
      <c r="AP117" s="14">
        <f t="shared" ca="1" si="45"/>
        <v>2016</v>
      </c>
      <c r="AQ117" s="14">
        <f t="shared" ca="1" si="69"/>
        <v>1956</v>
      </c>
      <c r="AR117" s="14">
        <f t="shared" ca="1" si="74"/>
        <v>665.708000000006</v>
      </c>
      <c r="AS117" s="14">
        <f t="shared" ca="1" si="54"/>
        <v>1350.291999999994</v>
      </c>
      <c r="AT117" s="14">
        <f t="shared" ca="1" si="55"/>
        <v>1350.291999999994</v>
      </c>
      <c r="AU117" s="14">
        <f t="shared" ca="1" si="62"/>
        <v>127736.947</v>
      </c>
      <c r="AV117" s="15">
        <f ca="1">SUM(AT$12:AT117)</f>
        <v>79668.017999999982</v>
      </c>
      <c r="AW117" s="16">
        <f ca="1">SUM(AR$12:AR117)+SUMIF(AS$12:AS117, "&lt;0")</f>
        <v>48068.929000000018</v>
      </c>
      <c r="AY117" s="9">
        <v>44288</v>
      </c>
      <c r="AZ117" s="14">
        <f t="shared" ca="1" si="64"/>
        <v>2000</v>
      </c>
      <c r="BA117" s="14">
        <f t="shared" ca="1" si="70"/>
        <v>2000</v>
      </c>
      <c r="BB117" s="14">
        <f t="shared" ca="1" si="75"/>
        <v>1622.346000000005</v>
      </c>
      <c r="BC117" s="14">
        <f t="shared" ca="1" si="56"/>
        <v>377.65399999999499</v>
      </c>
      <c r="BD117" s="14">
        <f t="shared" ca="1" si="57"/>
        <v>377.65399999999499</v>
      </c>
      <c r="BE117" s="14">
        <f t="shared" ca="1" si="77"/>
        <v>139694.8476277031</v>
      </c>
      <c r="BF117" s="15">
        <f ca="1">SUM(BD$12:BD117)</f>
        <v>84804.017999999982</v>
      </c>
      <c r="BG117" s="16">
        <f ca="1">SUM(BB$12:BB117)+SUMIF(BC$12:BC117, "&lt;0")</f>
        <v>54890.829627703119</v>
      </c>
    </row>
    <row r="118" spans="1:59" x14ac:dyDescent="0.2">
      <c r="A118" s="24">
        <v>44289</v>
      </c>
      <c r="B118" s="54">
        <f ca="1">IF($A118&gt;= $C$5,$C$6, INDEX('Historical Data'!$D$2:$D$745, MATCH(A118, 'Historical Data'!$B$2:$B$745, 0)))</f>
        <v>1296</v>
      </c>
      <c r="C118" s="14">
        <f t="shared" ca="1" si="65"/>
        <v>1296</v>
      </c>
      <c r="D118" s="14">
        <f t="shared" ca="1" si="76"/>
        <v>628.83999999999651</v>
      </c>
      <c r="E118" s="14">
        <f t="shared" ca="1" si="47"/>
        <v>667.16000000000349</v>
      </c>
      <c r="F118" s="14">
        <f t="shared" ca="1" si="42"/>
        <v>667.16000000000349</v>
      </c>
      <c r="G118" s="14">
        <f t="shared" ca="1" si="58"/>
        <v>115712.947</v>
      </c>
      <c r="H118" s="15">
        <f ca="1">SUM(F$12:F118)</f>
        <v>68575.177999999985</v>
      </c>
      <c r="I118" s="16">
        <f ca="1">SUM(D$12:D118)+SUMIF(E$12:E118, "&lt;0")</f>
        <v>47137.769000000015</v>
      </c>
      <c r="J118" s="43"/>
      <c r="K118" s="9">
        <v>44289</v>
      </c>
      <c r="L118" s="14">
        <f t="shared" ca="1" si="43"/>
        <v>1481</v>
      </c>
      <c r="M118" s="14">
        <f t="shared" ca="1" si="66"/>
        <v>1466</v>
      </c>
      <c r="N118" s="14">
        <f t="shared" ca="1" si="71"/>
        <v>693.83999999999651</v>
      </c>
      <c r="O118" s="14">
        <f t="shared" ca="1" si="48"/>
        <v>787.16000000000349</v>
      </c>
      <c r="P118" s="14">
        <f t="shared" ca="1" si="49"/>
        <v>787.16000000000349</v>
      </c>
      <c r="Q118" s="14">
        <f t="shared" ca="1" si="59"/>
        <v>119227.947</v>
      </c>
      <c r="R118" s="15">
        <f ca="1">SUM(P$12:P118)</f>
        <v>71635.177999999985</v>
      </c>
      <c r="S118" s="16">
        <f ca="1">SUM(N$12:N118)+SUMIF(O$12:O118, "&lt;0")</f>
        <v>47592.769000000015</v>
      </c>
      <c r="U118" s="9">
        <v>44289</v>
      </c>
      <c r="V118" s="14">
        <f t="shared" ca="1" si="63"/>
        <v>1666</v>
      </c>
      <c r="W118" s="14">
        <f t="shared" ca="1" si="67"/>
        <v>1636</v>
      </c>
      <c r="X118" s="14">
        <f t="shared" ca="1" si="72"/>
        <v>758.83999999999651</v>
      </c>
      <c r="Y118" s="14">
        <f t="shared" ca="1" si="50"/>
        <v>907.16000000000349</v>
      </c>
      <c r="Z118" s="14">
        <f t="shared" ca="1" si="51"/>
        <v>907.16000000000349</v>
      </c>
      <c r="AA118" s="14">
        <f t="shared" ca="1" si="60"/>
        <v>122742.947</v>
      </c>
      <c r="AB118" s="15">
        <f ca="1">SUM(Z$12:Z118)</f>
        <v>74695.178000000014</v>
      </c>
      <c r="AC118" s="16">
        <f ca="1">SUM(X$12:X118)+SUMIF(Y$12:Y118, "&lt;0")</f>
        <v>48047.769000000015</v>
      </c>
      <c r="AE118" s="9">
        <v>44289</v>
      </c>
      <c r="AF118" s="14">
        <f t="shared" ca="1" si="44"/>
        <v>1666</v>
      </c>
      <c r="AG118" s="14">
        <f t="shared" ca="1" si="68"/>
        <v>1636</v>
      </c>
      <c r="AH118" s="14">
        <f t="shared" ca="1" si="73"/>
        <v>758.83999999999651</v>
      </c>
      <c r="AI118" s="14">
        <f t="shared" ca="1" si="52"/>
        <v>907.16000000000349</v>
      </c>
      <c r="AJ118" s="14">
        <f t="shared" ca="1" si="53"/>
        <v>907.16000000000349</v>
      </c>
      <c r="AK118" s="14">
        <f t="shared" ca="1" si="61"/>
        <v>122742.947</v>
      </c>
      <c r="AL118" s="15">
        <f ca="1">SUM(AJ$12:AJ118)</f>
        <v>74695.178000000014</v>
      </c>
      <c r="AM118" s="16">
        <f ca="1">SUM(AH$12:AH118)+SUMIF(AI$12:AI118, "&lt;0")</f>
        <v>48047.769000000015</v>
      </c>
      <c r="AO118" s="9">
        <v>44289</v>
      </c>
      <c r="AP118" s="14">
        <f t="shared" ca="1" si="45"/>
        <v>2036</v>
      </c>
      <c r="AQ118" s="14">
        <f t="shared" ca="1" si="69"/>
        <v>1976</v>
      </c>
      <c r="AR118" s="14">
        <f t="shared" ca="1" si="74"/>
        <v>888.83999999999651</v>
      </c>
      <c r="AS118" s="14">
        <f t="shared" ca="1" si="54"/>
        <v>1147.1600000000035</v>
      </c>
      <c r="AT118" s="14">
        <f t="shared" ca="1" si="55"/>
        <v>1147.1600000000035</v>
      </c>
      <c r="AU118" s="14">
        <f t="shared" ca="1" si="62"/>
        <v>129772.947</v>
      </c>
      <c r="AV118" s="15">
        <f ca="1">SUM(AT$12:AT118)</f>
        <v>80815.177999999985</v>
      </c>
      <c r="AW118" s="16">
        <f ca="1">SUM(AR$12:AR118)+SUMIF(AS$12:AS118, "&lt;0")</f>
        <v>48957.769000000015</v>
      </c>
      <c r="AY118" s="9">
        <v>44289</v>
      </c>
      <c r="AZ118" s="14">
        <f t="shared" ca="1" si="64"/>
        <v>2000</v>
      </c>
      <c r="BA118" s="14">
        <f t="shared" ca="1" si="70"/>
        <v>2000</v>
      </c>
      <c r="BB118" s="14">
        <f t="shared" ca="1" si="75"/>
        <v>1332.8399999999965</v>
      </c>
      <c r="BC118" s="14">
        <f t="shared" ca="1" si="56"/>
        <v>667.16000000000349</v>
      </c>
      <c r="BD118" s="14">
        <f t="shared" ca="1" si="57"/>
        <v>667.16000000000349</v>
      </c>
      <c r="BE118" s="14">
        <f t="shared" ca="1" si="77"/>
        <v>141694.8476277031</v>
      </c>
      <c r="BF118" s="15">
        <f ca="1">SUM(BD$12:BD118)</f>
        <v>85471.177999999985</v>
      </c>
      <c r="BG118" s="16">
        <f ca="1">SUM(BB$12:BB118)+SUMIF(BC$12:BC118, "&lt;0")</f>
        <v>56223.669627703115</v>
      </c>
    </row>
    <row r="119" spans="1:59" x14ac:dyDescent="0.2">
      <c r="A119" s="24">
        <v>44290</v>
      </c>
      <c r="B119" s="54">
        <f ca="1">IF($A119&gt;= $C$5,$C$6, INDEX('Historical Data'!$D$2:$D$745, MATCH(A119, 'Historical Data'!$B$2:$B$745, 0)))</f>
        <v>1296</v>
      </c>
      <c r="C119" s="14">
        <f t="shared" ca="1" si="65"/>
        <v>1296</v>
      </c>
      <c r="D119" s="14">
        <f t="shared" ca="1" si="76"/>
        <v>1296</v>
      </c>
      <c r="E119" s="14">
        <f t="shared" ca="1" si="47"/>
        <v>0</v>
      </c>
      <c r="F119" s="14">
        <f t="shared" ca="1" si="42"/>
        <v>0</v>
      </c>
      <c r="G119" s="14">
        <f t="shared" ca="1" si="58"/>
        <v>117008.947</v>
      </c>
      <c r="H119" s="15">
        <f ca="1">SUM(F$12:F119)</f>
        <v>68575.177999999985</v>
      </c>
      <c r="I119" s="16">
        <f ca="1">SUM(D$12:D119)+SUMIF(E$12:E119, "&lt;0")</f>
        <v>48433.769000000015</v>
      </c>
      <c r="J119" s="43"/>
      <c r="K119" s="9">
        <v>44290</v>
      </c>
      <c r="L119" s="14">
        <f t="shared" ca="1" si="43"/>
        <v>1486</v>
      </c>
      <c r="M119" s="14">
        <f t="shared" ca="1" si="66"/>
        <v>1471</v>
      </c>
      <c r="N119" s="14">
        <f t="shared" ca="1" si="71"/>
        <v>1366</v>
      </c>
      <c r="O119" s="14">
        <f t="shared" ca="1" si="48"/>
        <v>120</v>
      </c>
      <c r="P119" s="14">
        <f t="shared" ca="1" si="49"/>
        <v>120</v>
      </c>
      <c r="Q119" s="14">
        <f t="shared" ca="1" si="59"/>
        <v>120713.947</v>
      </c>
      <c r="R119" s="15">
        <f ca="1">SUM(P$12:P119)</f>
        <v>71755.177999999985</v>
      </c>
      <c r="S119" s="16">
        <f ca="1">SUM(N$12:N119)+SUMIF(O$12:O119, "&lt;0")</f>
        <v>48958.769000000015</v>
      </c>
      <c r="U119" s="9">
        <v>44290</v>
      </c>
      <c r="V119" s="14">
        <f t="shared" ca="1" si="63"/>
        <v>1676</v>
      </c>
      <c r="W119" s="14">
        <f t="shared" ca="1" si="67"/>
        <v>1646</v>
      </c>
      <c r="X119" s="14">
        <f t="shared" ca="1" si="72"/>
        <v>1436</v>
      </c>
      <c r="Y119" s="14">
        <f t="shared" ca="1" si="50"/>
        <v>240</v>
      </c>
      <c r="Z119" s="14">
        <f t="shared" ca="1" si="51"/>
        <v>240</v>
      </c>
      <c r="AA119" s="14">
        <f t="shared" ca="1" si="60"/>
        <v>124418.947</v>
      </c>
      <c r="AB119" s="15">
        <f ca="1">SUM(Z$12:Z119)</f>
        <v>74935.178000000014</v>
      </c>
      <c r="AC119" s="16">
        <f ca="1">SUM(X$12:X119)+SUMIF(Y$12:Y119, "&lt;0")</f>
        <v>49483.769000000015</v>
      </c>
      <c r="AE119" s="9">
        <v>44290</v>
      </c>
      <c r="AF119" s="14">
        <f t="shared" ca="1" si="44"/>
        <v>1676</v>
      </c>
      <c r="AG119" s="14">
        <f t="shared" ca="1" si="68"/>
        <v>1646</v>
      </c>
      <c r="AH119" s="14">
        <f t="shared" ca="1" si="73"/>
        <v>1436</v>
      </c>
      <c r="AI119" s="14">
        <f t="shared" ca="1" si="52"/>
        <v>240</v>
      </c>
      <c r="AJ119" s="14">
        <f t="shared" ca="1" si="53"/>
        <v>240</v>
      </c>
      <c r="AK119" s="14">
        <f t="shared" ca="1" si="61"/>
        <v>124418.947</v>
      </c>
      <c r="AL119" s="15">
        <f ca="1">SUM(AJ$12:AJ119)</f>
        <v>74935.178000000014</v>
      </c>
      <c r="AM119" s="16">
        <f ca="1">SUM(AH$12:AH119)+SUMIF(AI$12:AI119, "&lt;0")</f>
        <v>49483.769000000015</v>
      </c>
      <c r="AO119" s="9">
        <v>44290</v>
      </c>
      <c r="AP119" s="14">
        <f t="shared" ca="1" si="45"/>
        <v>2056</v>
      </c>
      <c r="AQ119" s="14">
        <f t="shared" ca="1" si="69"/>
        <v>1996</v>
      </c>
      <c r="AR119" s="14">
        <f t="shared" ca="1" si="74"/>
        <v>1576</v>
      </c>
      <c r="AS119" s="14">
        <f t="shared" ca="1" si="54"/>
        <v>480</v>
      </c>
      <c r="AT119" s="14">
        <f t="shared" ca="1" si="55"/>
        <v>480</v>
      </c>
      <c r="AU119" s="14">
        <f t="shared" ca="1" si="62"/>
        <v>131828.94699999999</v>
      </c>
      <c r="AV119" s="15">
        <f ca="1">SUM(AT$12:AT119)</f>
        <v>81295.177999999985</v>
      </c>
      <c r="AW119" s="16">
        <f ca="1">SUM(AR$12:AR119)+SUMIF(AS$12:AS119, "&lt;0")</f>
        <v>50533.769000000015</v>
      </c>
      <c r="AY119" s="9">
        <v>44290</v>
      </c>
      <c r="AZ119" s="14">
        <f t="shared" ca="1" si="64"/>
        <v>2000</v>
      </c>
      <c r="BA119" s="14">
        <f t="shared" ca="1" si="70"/>
        <v>2000</v>
      </c>
      <c r="BB119" s="14">
        <f t="shared" ca="1" si="75"/>
        <v>2000</v>
      </c>
      <c r="BC119" s="14">
        <f t="shared" ca="1" si="56"/>
        <v>0</v>
      </c>
      <c r="BD119" s="14">
        <f t="shared" ca="1" si="57"/>
        <v>0</v>
      </c>
      <c r="BE119" s="14">
        <f t="shared" ca="1" si="77"/>
        <v>143694.8476277031</v>
      </c>
      <c r="BF119" s="15">
        <f ca="1">SUM(BD$12:BD119)</f>
        <v>85471.177999999985</v>
      </c>
      <c r="BG119" s="16">
        <f ca="1">SUM(BB$12:BB119)+SUMIF(BC$12:BC119, "&lt;0")</f>
        <v>58223.669627703115</v>
      </c>
    </row>
    <row r="120" spans="1:59" x14ac:dyDescent="0.2">
      <c r="A120" s="24">
        <v>44291</v>
      </c>
      <c r="B120" s="54">
        <f ca="1">IF($A120&gt;= $C$5,$C$6, INDEX('Historical Data'!$D$2:$D$745, MATCH(A120, 'Historical Data'!$B$2:$B$745, 0)))</f>
        <v>1296</v>
      </c>
      <c r="C120" s="14">
        <f t="shared" ca="1" si="65"/>
        <v>1296</v>
      </c>
      <c r="D120" s="14">
        <f t="shared" ca="1" si="76"/>
        <v>697.84900000000198</v>
      </c>
      <c r="E120" s="14">
        <f t="shared" ca="1" si="47"/>
        <v>598.15099999999802</v>
      </c>
      <c r="F120" s="14">
        <f t="shared" ca="1" si="42"/>
        <v>598.15099999999802</v>
      </c>
      <c r="G120" s="14">
        <f t="shared" ca="1" si="58"/>
        <v>118304.947</v>
      </c>
      <c r="H120" s="15">
        <f ca="1">SUM(F$12:F120)</f>
        <v>69173.328999999983</v>
      </c>
      <c r="I120" s="16">
        <f ca="1">SUM(D$12:D120)+SUMIF(E$12:E120, "&lt;0")</f>
        <v>49131.618000000017</v>
      </c>
      <c r="J120" s="43"/>
      <c r="K120" s="9">
        <v>44291</v>
      </c>
      <c r="L120" s="14">
        <f t="shared" ca="1" si="43"/>
        <v>1491</v>
      </c>
      <c r="M120" s="14">
        <f t="shared" ca="1" si="66"/>
        <v>1476</v>
      </c>
      <c r="N120" s="14">
        <f t="shared" ca="1" si="71"/>
        <v>772.84900000000198</v>
      </c>
      <c r="O120" s="14">
        <f t="shared" ca="1" si="48"/>
        <v>718.15099999999802</v>
      </c>
      <c r="P120" s="14">
        <f t="shared" ca="1" si="49"/>
        <v>718.15099999999802</v>
      </c>
      <c r="Q120" s="14">
        <f t="shared" ca="1" si="59"/>
        <v>122204.947</v>
      </c>
      <c r="R120" s="15">
        <f ca="1">SUM(P$12:P120)</f>
        <v>72473.328999999983</v>
      </c>
      <c r="S120" s="16">
        <f ca="1">SUM(N$12:N120)+SUMIF(O$12:O120, "&lt;0")</f>
        <v>49731.618000000017</v>
      </c>
      <c r="U120" s="9">
        <v>44291</v>
      </c>
      <c r="V120" s="14">
        <f t="shared" ca="1" si="63"/>
        <v>1686</v>
      </c>
      <c r="W120" s="14">
        <f t="shared" ca="1" si="67"/>
        <v>1656</v>
      </c>
      <c r="X120" s="14">
        <f t="shared" ca="1" si="72"/>
        <v>847.84900000000198</v>
      </c>
      <c r="Y120" s="14">
        <f t="shared" ca="1" si="50"/>
        <v>838.15099999999802</v>
      </c>
      <c r="Z120" s="14">
        <f t="shared" ca="1" si="51"/>
        <v>838.15099999999802</v>
      </c>
      <c r="AA120" s="14">
        <f t="shared" ca="1" si="60"/>
        <v>126104.947</v>
      </c>
      <c r="AB120" s="15">
        <f ca="1">SUM(Z$12:Z120)</f>
        <v>75773.329000000012</v>
      </c>
      <c r="AC120" s="16">
        <f ca="1">SUM(X$12:X120)+SUMIF(Y$12:Y120, "&lt;0")</f>
        <v>50331.618000000017</v>
      </c>
      <c r="AE120" s="9">
        <v>44291</v>
      </c>
      <c r="AF120" s="14">
        <f t="shared" ca="1" si="44"/>
        <v>1686</v>
      </c>
      <c r="AG120" s="14">
        <f t="shared" ca="1" si="68"/>
        <v>1656</v>
      </c>
      <c r="AH120" s="14">
        <f t="shared" ca="1" si="73"/>
        <v>847.84900000000198</v>
      </c>
      <c r="AI120" s="14">
        <f t="shared" ca="1" si="52"/>
        <v>838.15099999999802</v>
      </c>
      <c r="AJ120" s="14">
        <f t="shared" ca="1" si="53"/>
        <v>838.15099999999802</v>
      </c>
      <c r="AK120" s="14">
        <f t="shared" ca="1" si="61"/>
        <v>126104.947</v>
      </c>
      <c r="AL120" s="15">
        <f ca="1">SUM(AJ$12:AJ120)</f>
        <v>75773.329000000012</v>
      </c>
      <c r="AM120" s="16">
        <f ca="1">SUM(AH$12:AH120)+SUMIF(AI$12:AI120, "&lt;0")</f>
        <v>50331.618000000017</v>
      </c>
      <c r="AO120" s="9">
        <v>44291</v>
      </c>
      <c r="AP120" s="14">
        <f t="shared" ca="1" si="45"/>
        <v>2076</v>
      </c>
      <c r="AQ120" s="14">
        <f t="shared" ca="1" si="69"/>
        <v>2016</v>
      </c>
      <c r="AR120" s="14">
        <f t="shared" ca="1" si="74"/>
        <v>997.84900000000198</v>
      </c>
      <c r="AS120" s="14">
        <f t="shared" ca="1" si="54"/>
        <v>1078.150999999998</v>
      </c>
      <c r="AT120" s="14">
        <f t="shared" ca="1" si="55"/>
        <v>1078.150999999998</v>
      </c>
      <c r="AU120" s="14">
        <f t="shared" ca="1" si="62"/>
        <v>133904.94699999999</v>
      </c>
      <c r="AV120" s="15">
        <f ca="1">SUM(AT$12:AT120)</f>
        <v>82373.328999999983</v>
      </c>
      <c r="AW120" s="16">
        <f ca="1">SUM(AR$12:AR120)+SUMIF(AS$12:AS120, "&lt;0")</f>
        <v>51531.618000000017</v>
      </c>
      <c r="AY120" s="9">
        <v>44291</v>
      </c>
      <c r="AZ120" s="14">
        <f t="shared" ca="1" si="64"/>
        <v>2000</v>
      </c>
      <c r="BA120" s="14">
        <f t="shared" ca="1" si="70"/>
        <v>2000</v>
      </c>
      <c r="BB120" s="14">
        <f t="shared" ca="1" si="75"/>
        <v>1401.849000000002</v>
      </c>
      <c r="BC120" s="14">
        <f t="shared" ca="1" si="56"/>
        <v>598.15099999999802</v>
      </c>
      <c r="BD120" s="14">
        <f t="shared" ca="1" si="57"/>
        <v>598.15099999999802</v>
      </c>
      <c r="BE120" s="14">
        <f t="shared" ca="1" si="77"/>
        <v>145694.8476277031</v>
      </c>
      <c r="BF120" s="15">
        <f ca="1">SUM(BD$12:BD120)</f>
        <v>86069.328999999983</v>
      </c>
      <c r="BG120" s="16">
        <f ca="1">SUM(BB$12:BB120)+SUMIF(BC$12:BC120, "&lt;0")</f>
        <v>59625.518627703117</v>
      </c>
    </row>
    <row r="121" spans="1:59" x14ac:dyDescent="0.2">
      <c r="A121" s="24">
        <v>44292</v>
      </c>
      <c r="B121" s="54">
        <f ca="1">IF($A121&gt;= $C$5,$C$6, INDEX('Historical Data'!$D$2:$D$745, MATCH(A121, 'Historical Data'!$B$2:$B$745, 0)))</f>
        <v>1296</v>
      </c>
      <c r="C121" s="14">
        <f t="shared" ca="1" si="65"/>
        <v>1296</v>
      </c>
      <c r="D121" s="14">
        <f t="shared" ca="1" si="76"/>
        <v>1203.5279999999948</v>
      </c>
      <c r="E121" s="14">
        <f t="shared" ca="1" si="47"/>
        <v>92.47200000000521</v>
      </c>
      <c r="F121" s="14">
        <f t="shared" ca="1" si="42"/>
        <v>92.47200000000521</v>
      </c>
      <c r="G121" s="14">
        <f t="shared" ca="1" si="58"/>
        <v>119600.947</v>
      </c>
      <c r="H121" s="15">
        <f ca="1">SUM(F$12:F121)</f>
        <v>69265.800999999992</v>
      </c>
      <c r="I121" s="16">
        <f ca="1">SUM(D$12:D121)+SUMIF(E$12:E121, "&lt;0")</f>
        <v>50335.146000000008</v>
      </c>
      <c r="J121" s="43"/>
      <c r="K121" s="9">
        <v>44292</v>
      </c>
      <c r="L121" s="14">
        <f t="shared" ca="1" si="43"/>
        <v>1496</v>
      </c>
      <c r="M121" s="14">
        <f t="shared" ca="1" si="66"/>
        <v>1481</v>
      </c>
      <c r="N121" s="14">
        <f t="shared" ca="1" si="71"/>
        <v>1283.5279999999948</v>
      </c>
      <c r="O121" s="14">
        <f t="shared" ca="1" si="48"/>
        <v>212.47200000000521</v>
      </c>
      <c r="P121" s="14">
        <f t="shared" ca="1" si="49"/>
        <v>212.47200000000521</v>
      </c>
      <c r="Q121" s="14">
        <f t="shared" ca="1" si="59"/>
        <v>123700.947</v>
      </c>
      <c r="R121" s="15">
        <f ca="1">SUM(P$12:P121)</f>
        <v>72685.800999999992</v>
      </c>
      <c r="S121" s="16">
        <f ca="1">SUM(N$12:N121)+SUMIF(O$12:O121, "&lt;0")</f>
        <v>51015.146000000008</v>
      </c>
      <c r="U121" s="9">
        <v>44292</v>
      </c>
      <c r="V121" s="14">
        <f t="shared" ca="1" si="63"/>
        <v>1696</v>
      </c>
      <c r="W121" s="14">
        <f t="shared" ca="1" si="67"/>
        <v>1666</v>
      </c>
      <c r="X121" s="14">
        <f t="shared" ca="1" si="72"/>
        <v>1363.5279999999948</v>
      </c>
      <c r="Y121" s="14">
        <f t="shared" ca="1" si="50"/>
        <v>332.47200000000521</v>
      </c>
      <c r="Z121" s="14">
        <f t="shared" ca="1" si="51"/>
        <v>332.47200000000521</v>
      </c>
      <c r="AA121" s="14">
        <f t="shared" ca="1" si="60"/>
        <v>127800.947</v>
      </c>
      <c r="AB121" s="15">
        <f ca="1">SUM(Z$12:Z121)</f>
        <v>76105.801000000021</v>
      </c>
      <c r="AC121" s="16">
        <f ca="1">SUM(X$12:X121)+SUMIF(Y$12:Y121, "&lt;0")</f>
        <v>51695.146000000008</v>
      </c>
      <c r="AE121" s="9">
        <v>44292</v>
      </c>
      <c r="AF121" s="14">
        <f t="shared" ca="1" si="44"/>
        <v>1696</v>
      </c>
      <c r="AG121" s="14">
        <f t="shared" ca="1" si="68"/>
        <v>1666</v>
      </c>
      <c r="AH121" s="14">
        <f t="shared" ca="1" si="73"/>
        <v>1363.5279999999948</v>
      </c>
      <c r="AI121" s="14">
        <f t="shared" ca="1" si="52"/>
        <v>332.47200000000521</v>
      </c>
      <c r="AJ121" s="14">
        <f t="shared" ca="1" si="53"/>
        <v>332.47200000000521</v>
      </c>
      <c r="AK121" s="14">
        <f t="shared" ca="1" si="61"/>
        <v>127800.947</v>
      </c>
      <c r="AL121" s="15">
        <f ca="1">SUM(AJ$12:AJ121)</f>
        <v>76105.801000000021</v>
      </c>
      <c r="AM121" s="16">
        <f ca="1">SUM(AH$12:AH121)+SUMIF(AI$12:AI121, "&lt;0")</f>
        <v>51695.146000000008</v>
      </c>
      <c r="AO121" s="9">
        <v>44292</v>
      </c>
      <c r="AP121" s="14">
        <f t="shared" ca="1" si="45"/>
        <v>2096</v>
      </c>
      <c r="AQ121" s="14">
        <f t="shared" ca="1" si="69"/>
        <v>2036</v>
      </c>
      <c r="AR121" s="14">
        <f t="shared" ca="1" si="74"/>
        <v>1523.5279999999948</v>
      </c>
      <c r="AS121" s="14">
        <f t="shared" ca="1" si="54"/>
        <v>572.47200000000521</v>
      </c>
      <c r="AT121" s="14">
        <f t="shared" ca="1" si="55"/>
        <v>572.47200000000521</v>
      </c>
      <c r="AU121" s="14">
        <f t="shared" ca="1" si="62"/>
        <v>136000.94699999999</v>
      </c>
      <c r="AV121" s="15">
        <f ca="1">SUM(AT$12:AT121)</f>
        <v>82945.800999999992</v>
      </c>
      <c r="AW121" s="16">
        <f ca="1">SUM(AR$12:AR121)+SUMIF(AS$12:AS121, "&lt;0")</f>
        <v>53055.146000000008</v>
      </c>
      <c r="AY121" s="9">
        <v>44292</v>
      </c>
      <c r="AZ121" s="14">
        <f t="shared" ca="1" si="64"/>
        <v>2000</v>
      </c>
      <c r="BA121" s="14">
        <f t="shared" ca="1" si="70"/>
        <v>2000</v>
      </c>
      <c r="BB121" s="14">
        <f t="shared" ca="1" si="75"/>
        <v>1907.5279999999948</v>
      </c>
      <c r="BC121" s="14">
        <f t="shared" ca="1" si="56"/>
        <v>92.47200000000521</v>
      </c>
      <c r="BD121" s="14">
        <f t="shared" ca="1" si="57"/>
        <v>92.47200000000521</v>
      </c>
      <c r="BE121" s="14">
        <f t="shared" ca="1" si="77"/>
        <v>147694.8476277031</v>
      </c>
      <c r="BF121" s="15">
        <f ca="1">SUM(BD$12:BD121)</f>
        <v>86161.800999999992</v>
      </c>
      <c r="BG121" s="16">
        <f ca="1">SUM(BB$12:BB121)+SUMIF(BC$12:BC121, "&lt;0")</f>
        <v>61533.046627703108</v>
      </c>
    </row>
    <row r="122" spans="1:59" x14ac:dyDescent="0.2">
      <c r="A122" s="24">
        <v>44293</v>
      </c>
      <c r="B122" s="54">
        <f ca="1">IF($A122&gt;= $C$5,$C$6, INDEX('Historical Data'!$D$2:$D$745, MATCH(A122, 'Historical Data'!$B$2:$B$745, 0)))</f>
        <v>1296</v>
      </c>
      <c r="C122" s="14">
        <f t="shared" ca="1" si="65"/>
        <v>1296</v>
      </c>
      <c r="D122" s="14">
        <f t="shared" ca="1" si="76"/>
        <v>354.91600000000108</v>
      </c>
      <c r="E122" s="14">
        <f t="shared" ca="1" si="47"/>
        <v>941.08399999999892</v>
      </c>
      <c r="F122" s="14">
        <f t="shared" ca="1" si="42"/>
        <v>941.08399999999892</v>
      </c>
      <c r="G122" s="14">
        <f t="shared" ca="1" si="58"/>
        <v>120896.947</v>
      </c>
      <c r="H122" s="15">
        <f ca="1">SUM(F$12:F122)</f>
        <v>70206.884999999995</v>
      </c>
      <c r="I122" s="16">
        <f ca="1">SUM(D$12:D122)+SUMIF(E$12:E122, "&lt;0")</f>
        <v>50690.062000000005</v>
      </c>
      <c r="J122" s="43"/>
      <c r="K122" s="9">
        <v>44293</v>
      </c>
      <c r="L122" s="14">
        <f t="shared" ca="1" si="43"/>
        <v>1501</v>
      </c>
      <c r="M122" s="14">
        <f t="shared" ca="1" si="66"/>
        <v>1486</v>
      </c>
      <c r="N122" s="14">
        <f t="shared" ca="1" si="71"/>
        <v>439.91600000000108</v>
      </c>
      <c r="O122" s="14">
        <f t="shared" ca="1" si="48"/>
        <v>1061.0839999999989</v>
      </c>
      <c r="P122" s="14">
        <f t="shared" ca="1" si="49"/>
        <v>1061.0839999999989</v>
      </c>
      <c r="Q122" s="14">
        <f t="shared" ca="1" si="59"/>
        <v>125201.947</v>
      </c>
      <c r="R122" s="15">
        <f ca="1">SUM(P$12:P122)</f>
        <v>73746.884999999995</v>
      </c>
      <c r="S122" s="16">
        <f ca="1">SUM(N$12:N122)+SUMIF(O$12:O122, "&lt;0")</f>
        <v>51455.062000000005</v>
      </c>
      <c r="U122" s="9">
        <v>44293</v>
      </c>
      <c r="V122" s="14">
        <f t="shared" ca="1" si="63"/>
        <v>1706</v>
      </c>
      <c r="W122" s="14">
        <f t="shared" ca="1" si="67"/>
        <v>1676</v>
      </c>
      <c r="X122" s="14">
        <f t="shared" ca="1" si="72"/>
        <v>524.91600000000108</v>
      </c>
      <c r="Y122" s="14">
        <f t="shared" ca="1" si="50"/>
        <v>1181.0839999999989</v>
      </c>
      <c r="Z122" s="14">
        <f t="shared" ca="1" si="51"/>
        <v>1181.0839999999989</v>
      </c>
      <c r="AA122" s="14">
        <f t="shared" ca="1" si="60"/>
        <v>129506.947</v>
      </c>
      <c r="AB122" s="15">
        <f ca="1">SUM(Z$12:Z122)</f>
        <v>77286.885000000024</v>
      </c>
      <c r="AC122" s="16">
        <f ca="1">SUM(X$12:X122)+SUMIF(Y$12:Y122, "&lt;0")</f>
        <v>52220.062000000005</v>
      </c>
      <c r="AE122" s="9">
        <v>44293</v>
      </c>
      <c r="AF122" s="14">
        <f t="shared" ca="1" si="44"/>
        <v>1706</v>
      </c>
      <c r="AG122" s="14">
        <f t="shared" ca="1" si="68"/>
        <v>1676</v>
      </c>
      <c r="AH122" s="14">
        <f t="shared" ca="1" si="73"/>
        <v>524.91600000000108</v>
      </c>
      <c r="AI122" s="14">
        <f t="shared" ca="1" si="52"/>
        <v>1181.0839999999989</v>
      </c>
      <c r="AJ122" s="14">
        <f t="shared" ca="1" si="53"/>
        <v>1181.0839999999989</v>
      </c>
      <c r="AK122" s="14">
        <f t="shared" ca="1" si="61"/>
        <v>129506.947</v>
      </c>
      <c r="AL122" s="15">
        <f ca="1">SUM(AJ$12:AJ122)</f>
        <v>77286.885000000024</v>
      </c>
      <c r="AM122" s="16">
        <f ca="1">SUM(AH$12:AH122)+SUMIF(AI$12:AI122, "&lt;0")</f>
        <v>52220.062000000005</v>
      </c>
      <c r="AO122" s="9">
        <v>44293</v>
      </c>
      <c r="AP122" s="14">
        <f t="shared" ca="1" si="45"/>
        <v>2116</v>
      </c>
      <c r="AQ122" s="14">
        <f t="shared" ca="1" si="69"/>
        <v>2056</v>
      </c>
      <c r="AR122" s="14">
        <f t="shared" ca="1" si="74"/>
        <v>694.91600000000108</v>
      </c>
      <c r="AS122" s="14">
        <f t="shared" ca="1" si="54"/>
        <v>1421.0839999999989</v>
      </c>
      <c r="AT122" s="14">
        <f t="shared" ca="1" si="55"/>
        <v>1421.0839999999989</v>
      </c>
      <c r="AU122" s="14">
        <f t="shared" ca="1" si="62"/>
        <v>138116.94699999999</v>
      </c>
      <c r="AV122" s="15">
        <f ca="1">SUM(AT$12:AT122)</f>
        <v>84366.884999999995</v>
      </c>
      <c r="AW122" s="16">
        <f ca="1">SUM(AR$12:AR122)+SUMIF(AS$12:AS122, "&lt;0")</f>
        <v>53750.062000000005</v>
      </c>
      <c r="AY122" s="9">
        <v>44293</v>
      </c>
      <c r="AZ122" s="14">
        <f t="shared" ca="1" si="64"/>
        <v>2000</v>
      </c>
      <c r="BA122" s="14">
        <f t="shared" ca="1" si="70"/>
        <v>2000</v>
      </c>
      <c r="BB122" s="14">
        <f t="shared" ca="1" si="75"/>
        <v>1058.9160000000011</v>
      </c>
      <c r="BC122" s="14">
        <f t="shared" ca="1" si="56"/>
        <v>941.08399999999892</v>
      </c>
      <c r="BD122" s="14">
        <f t="shared" ca="1" si="57"/>
        <v>941.08399999999892</v>
      </c>
      <c r="BE122" s="14">
        <f t="shared" ca="1" si="77"/>
        <v>149694.8476277031</v>
      </c>
      <c r="BF122" s="15">
        <f ca="1">SUM(BD$12:BD122)</f>
        <v>87102.884999999995</v>
      </c>
      <c r="BG122" s="16">
        <f ca="1">SUM(BB$12:BB122)+SUMIF(BC$12:BC122, "&lt;0")</f>
        <v>62591.962627703106</v>
      </c>
    </row>
    <row r="123" spans="1:59" x14ac:dyDescent="0.2">
      <c r="A123" s="24">
        <v>44294</v>
      </c>
      <c r="B123" s="54">
        <f ca="1">IF($A123&gt;= $C$5,$C$6, INDEX('Historical Data'!$D$2:$D$745, MATCH(A123, 'Historical Data'!$B$2:$B$745, 0)))</f>
        <v>1296</v>
      </c>
      <c r="C123" s="14">
        <f t="shared" ca="1" si="65"/>
        <v>1296</v>
      </c>
      <c r="D123" s="14">
        <f t="shared" ca="1" si="76"/>
        <v>590.85600000000341</v>
      </c>
      <c r="E123" s="14">
        <f t="shared" ca="1" si="47"/>
        <v>705.14399999999659</v>
      </c>
      <c r="F123" s="14">
        <f t="shared" ca="1" si="42"/>
        <v>705.14399999999659</v>
      </c>
      <c r="G123" s="14">
        <f t="shared" ca="1" si="58"/>
        <v>122192.947</v>
      </c>
      <c r="H123" s="15">
        <f ca="1">SUM(F$12:F123)</f>
        <v>70912.028999999995</v>
      </c>
      <c r="I123" s="16">
        <f ca="1">SUM(D$12:D123)+SUMIF(E$12:E123, "&lt;0")</f>
        <v>51280.918000000005</v>
      </c>
      <c r="J123" s="43"/>
      <c r="K123" s="9">
        <v>44294</v>
      </c>
      <c r="L123" s="14">
        <f t="shared" ca="1" si="43"/>
        <v>1506</v>
      </c>
      <c r="M123" s="14">
        <f t="shared" ca="1" si="66"/>
        <v>1491</v>
      </c>
      <c r="N123" s="14">
        <f t="shared" ca="1" si="71"/>
        <v>680.85600000000341</v>
      </c>
      <c r="O123" s="14">
        <f t="shared" ca="1" si="48"/>
        <v>825.14399999999659</v>
      </c>
      <c r="P123" s="14">
        <f t="shared" ca="1" si="49"/>
        <v>825.14399999999659</v>
      </c>
      <c r="Q123" s="14">
        <f t="shared" ca="1" si="59"/>
        <v>126707.947</v>
      </c>
      <c r="R123" s="15">
        <f ca="1">SUM(P$12:P123)</f>
        <v>74572.028999999995</v>
      </c>
      <c r="S123" s="16">
        <f ca="1">SUM(N$12:N123)+SUMIF(O$12:O123, "&lt;0")</f>
        <v>52135.918000000005</v>
      </c>
      <c r="U123" s="9">
        <v>44294</v>
      </c>
      <c r="V123" s="14">
        <f t="shared" ca="1" si="63"/>
        <v>1716</v>
      </c>
      <c r="W123" s="14">
        <f t="shared" ca="1" si="67"/>
        <v>1686</v>
      </c>
      <c r="X123" s="14">
        <f t="shared" ca="1" si="72"/>
        <v>770.85600000000341</v>
      </c>
      <c r="Y123" s="14">
        <f t="shared" ca="1" si="50"/>
        <v>945.14399999999659</v>
      </c>
      <c r="Z123" s="14">
        <f t="shared" ca="1" si="51"/>
        <v>945.14399999999659</v>
      </c>
      <c r="AA123" s="14">
        <f t="shared" ca="1" si="60"/>
        <v>131222.94699999999</v>
      </c>
      <c r="AB123" s="15">
        <f ca="1">SUM(Z$12:Z123)</f>
        <v>78232.029000000024</v>
      </c>
      <c r="AC123" s="16">
        <f ca="1">SUM(X$12:X123)+SUMIF(Y$12:Y123, "&lt;0")</f>
        <v>52990.918000000005</v>
      </c>
      <c r="AE123" s="9">
        <v>44294</v>
      </c>
      <c r="AF123" s="14">
        <f t="shared" ca="1" si="44"/>
        <v>1716</v>
      </c>
      <c r="AG123" s="14">
        <f t="shared" ca="1" si="68"/>
        <v>1686</v>
      </c>
      <c r="AH123" s="14">
        <f t="shared" ca="1" si="73"/>
        <v>770.85600000000341</v>
      </c>
      <c r="AI123" s="14">
        <f t="shared" ca="1" si="52"/>
        <v>945.14399999999659</v>
      </c>
      <c r="AJ123" s="14">
        <f t="shared" ca="1" si="53"/>
        <v>945.14399999999659</v>
      </c>
      <c r="AK123" s="14">
        <f t="shared" ca="1" si="61"/>
        <v>131222.94699999999</v>
      </c>
      <c r="AL123" s="15">
        <f ca="1">SUM(AJ$12:AJ123)</f>
        <v>78232.029000000024</v>
      </c>
      <c r="AM123" s="16">
        <f ca="1">SUM(AH$12:AH123)+SUMIF(AI$12:AI123, "&lt;0")</f>
        <v>52990.918000000005</v>
      </c>
      <c r="AO123" s="9">
        <v>44294</v>
      </c>
      <c r="AP123" s="14">
        <f t="shared" ca="1" si="45"/>
        <v>2136</v>
      </c>
      <c r="AQ123" s="14">
        <f t="shared" ca="1" si="69"/>
        <v>2076</v>
      </c>
      <c r="AR123" s="14">
        <f t="shared" ca="1" si="74"/>
        <v>950.85600000000341</v>
      </c>
      <c r="AS123" s="14">
        <f t="shared" ca="1" si="54"/>
        <v>1185.1439999999966</v>
      </c>
      <c r="AT123" s="14">
        <f t="shared" ca="1" si="55"/>
        <v>1185.1439999999966</v>
      </c>
      <c r="AU123" s="14">
        <f t="shared" ca="1" si="62"/>
        <v>140252.94699999999</v>
      </c>
      <c r="AV123" s="15">
        <f ca="1">SUM(AT$12:AT123)</f>
        <v>85552.028999999995</v>
      </c>
      <c r="AW123" s="16">
        <f ca="1">SUM(AR$12:AR123)+SUMIF(AS$12:AS123, "&lt;0")</f>
        <v>54700.918000000005</v>
      </c>
      <c r="AY123" s="9">
        <v>44294</v>
      </c>
      <c r="AZ123" s="14">
        <f t="shared" ca="1" si="64"/>
        <v>2000</v>
      </c>
      <c r="BA123" s="14">
        <f t="shared" ca="1" si="70"/>
        <v>2000</v>
      </c>
      <c r="BB123" s="14">
        <f t="shared" ca="1" si="75"/>
        <v>1294.8560000000034</v>
      </c>
      <c r="BC123" s="14">
        <f t="shared" ca="1" si="56"/>
        <v>705.14399999999659</v>
      </c>
      <c r="BD123" s="14">
        <f t="shared" ca="1" si="57"/>
        <v>705.14399999999659</v>
      </c>
      <c r="BE123" s="14">
        <f t="shared" ca="1" si="77"/>
        <v>151694.8476277031</v>
      </c>
      <c r="BF123" s="15">
        <f ca="1">SUM(BD$12:BD123)</f>
        <v>87808.028999999995</v>
      </c>
      <c r="BG123" s="16">
        <f ca="1">SUM(BB$12:BB123)+SUMIF(BC$12:BC123, "&lt;0")</f>
        <v>63886.818627703105</v>
      </c>
    </row>
    <row r="124" spans="1:59" x14ac:dyDescent="0.2">
      <c r="A124" s="24">
        <v>44295</v>
      </c>
      <c r="B124" s="54">
        <f ca="1">IF($A124&gt;= $C$5,$C$6, INDEX('Historical Data'!$D$2:$D$745, MATCH(A124, 'Historical Data'!$B$2:$B$745, 0)))</f>
        <v>1296</v>
      </c>
      <c r="C124" s="14">
        <f t="shared" ca="1" si="65"/>
        <v>1296</v>
      </c>
      <c r="D124" s="14">
        <f t="shared" ca="1" si="76"/>
        <v>1296</v>
      </c>
      <c r="E124" s="14">
        <f t="shared" ca="1" si="47"/>
        <v>0</v>
      </c>
      <c r="F124" s="14">
        <f t="shared" ca="1" si="42"/>
        <v>0</v>
      </c>
      <c r="G124" s="14">
        <f t="shared" ca="1" si="58"/>
        <v>123488.947</v>
      </c>
      <c r="H124" s="15">
        <f ca="1">SUM(F$12:F124)</f>
        <v>70912.028999999995</v>
      </c>
      <c r="I124" s="16">
        <f ca="1">SUM(D$12:D124)+SUMIF(E$12:E124, "&lt;0")</f>
        <v>52576.918000000005</v>
      </c>
      <c r="J124" s="43"/>
      <c r="K124" s="9">
        <v>44295</v>
      </c>
      <c r="L124" s="14">
        <f t="shared" ca="1" si="43"/>
        <v>1511</v>
      </c>
      <c r="M124" s="14">
        <f t="shared" ca="1" si="66"/>
        <v>1496</v>
      </c>
      <c r="N124" s="14">
        <f t="shared" ca="1" si="71"/>
        <v>1391</v>
      </c>
      <c r="O124" s="14">
        <f t="shared" ca="1" si="48"/>
        <v>120</v>
      </c>
      <c r="P124" s="14">
        <f t="shared" ca="1" si="49"/>
        <v>120</v>
      </c>
      <c r="Q124" s="14">
        <f t="shared" ca="1" si="59"/>
        <v>128218.947</v>
      </c>
      <c r="R124" s="15">
        <f ca="1">SUM(P$12:P124)</f>
        <v>74692.028999999995</v>
      </c>
      <c r="S124" s="16">
        <f ca="1">SUM(N$12:N124)+SUMIF(O$12:O124, "&lt;0")</f>
        <v>53526.918000000005</v>
      </c>
      <c r="U124" s="9">
        <v>44295</v>
      </c>
      <c r="V124" s="14">
        <f t="shared" ca="1" si="63"/>
        <v>1726</v>
      </c>
      <c r="W124" s="14">
        <f t="shared" ca="1" si="67"/>
        <v>1696</v>
      </c>
      <c r="X124" s="14">
        <f t="shared" ca="1" si="72"/>
        <v>1486</v>
      </c>
      <c r="Y124" s="14">
        <f t="shared" ca="1" si="50"/>
        <v>240</v>
      </c>
      <c r="Z124" s="14">
        <f t="shared" ca="1" si="51"/>
        <v>240</v>
      </c>
      <c r="AA124" s="14">
        <f t="shared" ca="1" si="60"/>
        <v>132948.94699999999</v>
      </c>
      <c r="AB124" s="15">
        <f ca="1">SUM(Z$12:Z124)</f>
        <v>78472.029000000024</v>
      </c>
      <c r="AC124" s="16">
        <f ca="1">SUM(X$12:X124)+SUMIF(Y$12:Y124, "&lt;0")</f>
        <v>54476.918000000005</v>
      </c>
      <c r="AE124" s="9">
        <v>44295</v>
      </c>
      <c r="AF124" s="14">
        <f t="shared" ca="1" si="44"/>
        <v>1726</v>
      </c>
      <c r="AG124" s="14">
        <f t="shared" ca="1" si="68"/>
        <v>1696</v>
      </c>
      <c r="AH124" s="14">
        <f t="shared" ca="1" si="73"/>
        <v>1486</v>
      </c>
      <c r="AI124" s="14">
        <f t="shared" ca="1" si="52"/>
        <v>240</v>
      </c>
      <c r="AJ124" s="14">
        <f t="shared" ca="1" si="53"/>
        <v>240</v>
      </c>
      <c r="AK124" s="14">
        <f t="shared" ca="1" si="61"/>
        <v>132948.94699999999</v>
      </c>
      <c r="AL124" s="15">
        <f ca="1">SUM(AJ$12:AJ124)</f>
        <v>78472.029000000024</v>
      </c>
      <c r="AM124" s="16">
        <f ca="1">SUM(AH$12:AH124)+SUMIF(AI$12:AI124, "&lt;0")</f>
        <v>54476.918000000005</v>
      </c>
      <c r="AO124" s="9">
        <v>44295</v>
      </c>
      <c r="AP124" s="14">
        <f t="shared" ca="1" si="45"/>
        <v>2156</v>
      </c>
      <c r="AQ124" s="14">
        <f t="shared" ca="1" si="69"/>
        <v>2096</v>
      </c>
      <c r="AR124" s="14">
        <f t="shared" ca="1" si="74"/>
        <v>1676</v>
      </c>
      <c r="AS124" s="14">
        <f t="shared" ca="1" si="54"/>
        <v>480</v>
      </c>
      <c r="AT124" s="14">
        <f t="shared" ca="1" si="55"/>
        <v>480</v>
      </c>
      <c r="AU124" s="14">
        <f t="shared" ca="1" si="62"/>
        <v>142408.94699999999</v>
      </c>
      <c r="AV124" s="15">
        <f ca="1">SUM(AT$12:AT124)</f>
        <v>86032.028999999995</v>
      </c>
      <c r="AW124" s="16">
        <f ca="1">SUM(AR$12:AR124)+SUMIF(AS$12:AS124, "&lt;0")</f>
        <v>56376.918000000005</v>
      </c>
      <c r="AY124" s="9">
        <v>44295</v>
      </c>
      <c r="AZ124" s="14">
        <f t="shared" ca="1" si="64"/>
        <v>2000</v>
      </c>
      <c r="BA124" s="14">
        <f t="shared" ca="1" si="70"/>
        <v>2000</v>
      </c>
      <c r="BB124" s="14">
        <f t="shared" ca="1" si="75"/>
        <v>2000</v>
      </c>
      <c r="BC124" s="14">
        <f t="shared" ca="1" si="56"/>
        <v>0</v>
      </c>
      <c r="BD124" s="14">
        <f t="shared" ca="1" si="57"/>
        <v>0</v>
      </c>
      <c r="BE124" s="14">
        <f t="shared" ca="1" si="77"/>
        <v>153694.8476277031</v>
      </c>
      <c r="BF124" s="15">
        <f ca="1">SUM(BD$12:BD124)</f>
        <v>87808.028999999995</v>
      </c>
      <c r="BG124" s="16">
        <f ca="1">SUM(BB$12:BB124)+SUMIF(BC$12:BC124, "&lt;0")</f>
        <v>65886.818627703105</v>
      </c>
    </row>
    <row r="125" spans="1:59" x14ac:dyDescent="0.2">
      <c r="A125" s="24">
        <v>44296</v>
      </c>
      <c r="B125" s="54">
        <f ca="1">IF($A125&gt;= $C$5,$C$6, INDEX('Historical Data'!$D$2:$D$745, MATCH(A125, 'Historical Data'!$B$2:$B$745, 0)))</f>
        <v>1296</v>
      </c>
      <c r="C125" s="14">
        <f t="shared" ca="1" si="65"/>
        <v>1296</v>
      </c>
      <c r="D125" s="14">
        <f t="shared" ca="1" si="76"/>
        <v>1121.2089999999989</v>
      </c>
      <c r="E125" s="14">
        <f t="shared" ca="1" si="47"/>
        <v>174.79100000000108</v>
      </c>
      <c r="F125" s="14">
        <f t="shared" ca="1" si="42"/>
        <v>174.79100000000108</v>
      </c>
      <c r="G125" s="14">
        <f t="shared" ca="1" si="58"/>
        <v>124784.947</v>
      </c>
      <c r="H125" s="15">
        <f ca="1">SUM(F$12:F125)</f>
        <v>71086.819999999992</v>
      </c>
      <c r="I125" s="16">
        <f ca="1">SUM(D$12:D125)+SUMIF(E$12:E125, "&lt;0")</f>
        <v>53698.127000000008</v>
      </c>
      <c r="J125" s="43"/>
      <c r="K125" s="9">
        <v>44296</v>
      </c>
      <c r="L125" s="14">
        <f t="shared" ca="1" si="43"/>
        <v>1516</v>
      </c>
      <c r="M125" s="14">
        <f t="shared" ca="1" si="66"/>
        <v>1501</v>
      </c>
      <c r="N125" s="14">
        <f t="shared" ca="1" si="71"/>
        <v>1221.2089999999989</v>
      </c>
      <c r="O125" s="14">
        <f t="shared" ca="1" si="48"/>
        <v>294.79100000000108</v>
      </c>
      <c r="P125" s="14">
        <f t="shared" ca="1" si="49"/>
        <v>294.79100000000108</v>
      </c>
      <c r="Q125" s="14">
        <f t="shared" ca="1" si="59"/>
        <v>129734.947</v>
      </c>
      <c r="R125" s="15">
        <f ca="1">SUM(P$12:P125)</f>
        <v>74986.819999999992</v>
      </c>
      <c r="S125" s="16">
        <f ca="1">SUM(N$12:N125)+SUMIF(O$12:O125, "&lt;0")</f>
        <v>54748.127000000008</v>
      </c>
      <c r="U125" s="9">
        <v>44296</v>
      </c>
      <c r="V125" s="14">
        <f t="shared" ca="1" si="63"/>
        <v>1736</v>
      </c>
      <c r="W125" s="14">
        <f t="shared" ca="1" si="67"/>
        <v>1706</v>
      </c>
      <c r="X125" s="14">
        <f t="shared" ca="1" si="72"/>
        <v>1321.2089999999989</v>
      </c>
      <c r="Y125" s="14">
        <f t="shared" ca="1" si="50"/>
        <v>414.79100000000108</v>
      </c>
      <c r="Z125" s="14">
        <f t="shared" ca="1" si="51"/>
        <v>414.79100000000108</v>
      </c>
      <c r="AA125" s="14">
        <f t="shared" ca="1" si="60"/>
        <v>134684.94699999999</v>
      </c>
      <c r="AB125" s="15">
        <f ca="1">SUM(Z$12:Z125)</f>
        <v>78886.820000000022</v>
      </c>
      <c r="AC125" s="16">
        <f ca="1">SUM(X$12:X125)+SUMIF(Y$12:Y125, "&lt;0")</f>
        <v>55798.127000000008</v>
      </c>
      <c r="AE125" s="9">
        <v>44296</v>
      </c>
      <c r="AF125" s="14">
        <f t="shared" ca="1" si="44"/>
        <v>1736</v>
      </c>
      <c r="AG125" s="14">
        <f t="shared" ca="1" si="68"/>
        <v>1706</v>
      </c>
      <c r="AH125" s="14">
        <f t="shared" ca="1" si="73"/>
        <v>1321.2089999999989</v>
      </c>
      <c r="AI125" s="14">
        <f t="shared" ca="1" si="52"/>
        <v>414.79100000000108</v>
      </c>
      <c r="AJ125" s="14">
        <f t="shared" ca="1" si="53"/>
        <v>414.79100000000108</v>
      </c>
      <c r="AK125" s="14">
        <f t="shared" ca="1" si="61"/>
        <v>134684.94699999999</v>
      </c>
      <c r="AL125" s="15">
        <f ca="1">SUM(AJ$12:AJ125)</f>
        <v>78886.820000000022</v>
      </c>
      <c r="AM125" s="16">
        <f ca="1">SUM(AH$12:AH125)+SUMIF(AI$12:AI125, "&lt;0")</f>
        <v>55798.127000000008</v>
      </c>
      <c r="AO125" s="9">
        <v>44296</v>
      </c>
      <c r="AP125" s="14">
        <f t="shared" ca="1" si="45"/>
        <v>2176</v>
      </c>
      <c r="AQ125" s="14">
        <f t="shared" ca="1" si="69"/>
        <v>2116</v>
      </c>
      <c r="AR125" s="14">
        <f t="shared" ca="1" si="74"/>
        <v>1521.2089999999989</v>
      </c>
      <c r="AS125" s="14">
        <f t="shared" ca="1" si="54"/>
        <v>654.79100000000108</v>
      </c>
      <c r="AT125" s="14">
        <f t="shared" ca="1" si="55"/>
        <v>654.79100000000108</v>
      </c>
      <c r="AU125" s="14">
        <f t="shared" ca="1" si="62"/>
        <v>144584.94699999999</v>
      </c>
      <c r="AV125" s="15">
        <f ca="1">SUM(AT$12:AT125)</f>
        <v>86686.819999999992</v>
      </c>
      <c r="AW125" s="16">
        <f ca="1">SUM(AR$12:AR125)+SUMIF(AS$12:AS125, "&lt;0")</f>
        <v>57898.127000000008</v>
      </c>
      <c r="AY125" s="9">
        <v>44296</v>
      </c>
      <c r="AZ125" s="14">
        <f t="shared" ca="1" si="64"/>
        <v>2000</v>
      </c>
      <c r="BA125" s="14">
        <f t="shared" ca="1" si="70"/>
        <v>2000</v>
      </c>
      <c r="BB125" s="14">
        <f t="shared" ca="1" si="75"/>
        <v>1825.2089999999989</v>
      </c>
      <c r="BC125" s="14">
        <f t="shared" ca="1" si="56"/>
        <v>174.79100000000108</v>
      </c>
      <c r="BD125" s="14">
        <f t="shared" ca="1" si="57"/>
        <v>174.79100000000108</v>
      </c>
      <c r="BE125" s="14">
        <f t="shared" ca="1" si="77"/>
        <v>155694.8476277031</v>
      </c>
      <c r="BF125" s="15">
        <f ca="1">SUM(BD$12:BD125)</f>
        <v>87982.819999999992</v>
      </c>
      <c r="BG125" s="16">
        <f ca="1">SUM(BB$12:BB125)+SUMIF(BC$12:BC125, "&lt;0")</f>
        <v>67712.027627703108</v>
      </c>
    </row>
    <row r="126" spans="1:59" x14ac:dyDescent="0.2">
      <c r="A126" s="24">
        <v>44297</v>
      </c>
      <c r="B126" s="54">
        <f ca="1">IF($A126&gt;= $C$5,$C$6, INDEX('Historical Data'!$D$2:$D$745, MATCH(A126, 'Historical Data'!$B$2:$B$745, 0)))</f>
        <v>1296</v>
      </c>
      <c r="C126" s="14">
        <f t="shared" ca="1" si="65"/>
        <v>1296</v>
      </c>
      <c r="D126" s="14">
        <f t="shared" ca="1" si="76"/>
        <v>1296</v>
      </c>
      <c r="E126" s="14">
        <f t="shared" ca="1" si="47"/>
        <v>0</v>
      </c>
      <c r="F126" s="14">
        <f t="shared" ca="1" si="42"/>
        <v>0</v>
      </c>
      <c r="G126" s="14">
        <f t="shared" ca="1" si="58"/>
        <v>126080.947</v>
      </c>
      <c r="H126" s="15">
        <f ca="1">SUM(F$12:F126)</f>
        <v>71086.819999999992</v>
      </c>
      <c r="I126" s="16">
        <f ca="1">SUM(D$12:D126)+SUMIF(E$12:E126, "&lt;0")</f>
        <v>54994.127000000008</v>
      </c>
      <c r="J126" s="43"/>
      <c r="K126" s="9">
        <v>44297</v>
      </c>
      <c r="L126" s="14">
        <f t="shared" ca="1" si="43"/>
        <v>1521</v>
      </c>
      <c r="M126" s="14">
        <f t="shared" ca="1" si="66"/>
        <v>1506</v>
      </c>
      <c r="N126" s="14">
        <f t="shared" ca="1" si="71"/>
        <v>1401</v>
      </c>
      <c r="O126" s="14">
        <f t="shared" ca="1" si="48"/>
        <v>120</v>
      </c>
      <c r="P126" s="14">
        <f t="shared" ca="1" si="49"/>
        <v>120</v>
      </c>
      <c r="Q126" s="14">
        <f t="shared" ca="1" si="59"/>
        <v>131255.94699999999</v>
      </c>
      <c r="R126" s="15">
        <f ca="1">SUM(P$12:P126)</f>
        <v>75106.819999999992</v>
      </c>
      <c r="S126" s="16">
        <f ca="1">SUM(N$12:N126)+SUMIF(O$12:O126, "&lt;0")</f>
        <v>56149.127000000008</v>
      </c>
      <c r="U126" s="9">
        <v>44297</v>
      </c>
      <c r="V126" s="14">
        <f t="shared" ca="1" si="63"/>
        <v>1746</v>
      </c>
      <c r="W126" s="14">
        <f t="shared" ca="1" si="67"/>
        <v>1716</v>
      </c>
      <c r="X126" s="14">
        <f t="shared" ca="1" si="72"/>
        <v>1506</v>
      </c>
      <c r="Y126" s="14">
        <f t="shared" ca="1" si="50"/>
        <v>240</v>
      </c>
      <c r="Z126" s="14">
        <f t="shared" ca="1" si="51"/>
        <v>240</v>
      </c>
      <c r="AA126" s="14">
        <f t="shared" ca="1" si="60"/>
        <v>136430.94699999999</v>
      </c>
      <c r="AB126" s="15">
        <f ca="1">SUM(Z$12:Z126)</f>
        <v>79126.820000000022</v>
      </c>
      <c r="AC126" s="16">
        <f ca="1">SUM(X$12:X126)+SUMIF(Y$12:Y126, "&lt;0")</f>
        <v>57304.127000000008</v>
      </c>
      <c r="AE126" s="9">
        <v>44297</v>
      </c>
      <c r="AF126" s="14">
        <f t="shared" ca="1" si="44"/>
        <v>1746</v>
      </c>
      <c r="AG126" s="14">
        <f t="shared" ca="1" si="68"/>
        <v>1716</v>
      </c>
      <c r="AH126" s="14">
        <f t="shared" ca="1" si="73"/>
        <v>1506</v>
      </c>
      <c r="AI126" s="14">
        <f t="shared" ca="1" si="52"/>
        <v>240</v>
      </c>
      <c r="AJ126" s="14">
        <f t="shared" ca="1" si="53"/>
        <v>240</v>
      </c>
      <c r="AK126" s="14">
        <f t="shared" ca="1" si="61"/>
        <v>136430.94699999999</v>
      </c>
      <c r="AL126" s="15">
        <f ca="1">SUM(AJ$12:AJ126)</f>
        <v>79126.820000000022</v>
      </c>
      <c r="AM126" s="16">
        <f ca="1">SUM(AH$12:AH126)+SUMIF(AI$12:AI126, "&lt;0")</f>
        <v>57304.127000000008</v>
      </c>
      <c r="AO126" s="9">
        <v>44297</v>
      </c>
      <c r="AP126" s="14">
        <f t="shared" ca="1" si="45"/>
        <v>2196</v>
      </c>
      <c r="AQ126" s="14">
        <f t="shared" ca="1" si="69"/>
        <v>2136</v>
      </c>
      <c r="AR126" s="14">
        <f t="shared" ca="1" si="74"/>
        <v>1716</v>
      </c>
      <c r="AS126" s="14">
        <f t="shared" ca="1" si="54"/>
        <v>480</v>
      </c>
      <c r="AT126" s="14">
        <f t="shared" ca="1" si="55"/>
        <v>480</v>
      </c>
      <c r="AU126" s="14">
        <f t="shared" ca="1" si="62"/>
        <v>146780.94699999999</v>
      </c>
      <c r="AV126" s="15">
        <f ca="1">SUM(AT$12:AT126)</f>
        <v>87166.819999999992</v>
      </c>
      <c r="AW126" s="16">
        <f ca="1">SUM(AR$12:AR126)+SUMIF(AS$12:AS126, "&lt;0")</f>
        <v>59614.127000000008</v>
      </c>
      <c r="AY126" s="9">
        <v>44297</v>
      </c>
      <c r="AZ126" s="14">
        <f t="shared" ca="1" si="64"/>
        <v>2000</v>
      </c>
      <c r="BA126" s="14">
        <f t="shared" ca="1" si="70"/>
        <v>2000</v>
      </c>
      <c r="BB126" s="14">
        <f t="shared" ca="1" si="75"/>
        <v>2000</v>
      </c>
      <c r="BC126" s="14">
        <f t="shared" ca="1" si="56"/>
        <v>0</v>
      </c>
      <c r="BD126" s="14">
        <f t="shared" ca="1" si="57"/>
        <v>0</v>
      </c>
      <c r="BE126" s="14">
        <f t="shared" ca="1" si="77"/>
        <v>157694.8476277031</v>
      </c>
      <c r="BF126" s="15">
        <f ca="1">SUM(BD$12:BD126)</f>
        <v>87982.819999999992</v>
      </c>
      <c r="BG126" s="16">
        <f ca="1">SUM(BB$12:BB126)+SUMIF(BC$12:BC126, "&lt;0")</f>
        <v>69712.027627703108</v>
      </c>
    </row>
    <row r="127" spans="1:59" x14ac:dyDescent="0.2">
      <c r="A127" s="24">
        <v>44298</v>
      </c>
      <c r="B127" s="54">
        <f ca="1">IF($A127&gt;= $C$5,$C$6, INDEX('Historical Data'!$D$2:$D$745, MATCH(A127, 'Historical Data'!$B$2:$B$745, 0)))</f>
        <v>1296</v>
      </c>
      <c r="C127" s="14">
        <f t="shared" ca="1" si="65"/>
        <v>1296</v>
      </c>
      <c r="D127" s="14">
        <f t="shared" ca="1" si="76"/>
        <v>1296</v>
      </c>
      <c r="E127" s="14">
        <f t="shared" ca="1" si="47"/>
        <v>0</v>
      </c>
      <c r="F127" s="14">
        <f t="shared" ca="1" si="42"/>
        <v>0</v>
      </c>
      <c r="G127" s="14">
        <f t="shared" ca="1" si="58"/>
        <v>127376.947</v>
      </c>
      <c r="H127" s="15">
        <f ca="1">SUM(F$12:F127)</f>
        <v>71086.819999999992</v>
      </c>
      <c r="I127" s="16">
        <f ca="1">SUM(D$12:D127)+SUMIF(E$12:E127, "&lt;0")</f>
        <v>56290.127000000008</v>
      </c>
      <c r="J127" s="43"/>
      <c r="K127" s="9">
        <v>44298</v>
      </c>
      <c r="L127" s="14">
        <f t="shared" ca="1" si="43"/>
        <v>1526</v>
      </c>
      <c r="M127" s="14">
        <f t="shared" ca="1" si="66"/>
        <v>1511</v>
      </c>
      <c r="N127" s="14">
        <f t="shared" ca="1" si="71"/>
        <v>1406</v>
      </c>
      <c r="O127" s="14">
        <f t="shared" ca="1" si="48"/>
        <v>120</v>
      </c>
      <c r="P127" s="14">
        <f t="shared" ca="1" si="49"/>
        <v>120</v>
      </c>
      <c r="Q127" s="14">
        <f t="shared" ca="1" si="59"/>
        <v>132781.94699999999</v>
      </c>
      <c r="R127" s="15">
        <f ca="1">SUM(P$12:P127)</f>
        <v>75226.819999999992</v>
      </c>
      <c r="S127" s="16">
        <f ca="1">SUM(N$12:N127)+SUMIF(O$12:O127, "&lt;0")</f>
        <v>57555.127000000008</v>
      </c>
      <c r="U127" s="9">
        <v>44298</v>
      </c>
      <c r="V127" s="14">
        <f t="shared" ca="1" si="63"/>
        <v>1756</v>
      </c>
      <c r="W127" s="14">
        <f t="shared" ca="1" si="67"/>
        <v>1726</v>
      </c>
      <c r="X127" s="14">
        <f t="shared" ca="1" si="72"/>
        <v>1516</v>
      </c>
      <c r="Y127" s="14">
        <f t="shared" ca="1" si="50"/>
        <v>240</v>
      </c>
      <c r="Z127" s="14">
        <f t="shared" ca="1" si="51"/>
        <v>240</v>
      </c>
      <c r="AA127" s="14">
        <f t="shared" ca="1" si="60"/>
        <v>138186.94699999999</v>
      </c>
      <c r="AB127" s="15">
        <f ca="1">SUM(Z$12:Z127)</f>
        <v>79366.820000000022</v>
      </c>
      <c r="AC127" s="16">
        <f ca="1">SUM(X$12:X127)+SUMIF(Y$12:Y127, "&lt;0")</f>
        <v>58820.127000000008</v>
      </c>
      <c r="AE127" s="9">
        <v>44298</v>
      </c>
      <c r="AF127" s="14">
        <f t="shared" ca="1" si="44"/>
        <v>1756</v>
      </c>
      <c r="AG127" s="14">
        <f t="shared" ca="1" si="68"/>
        <v>1726</v>
      </c>
      <c r="AH127" s="14">
        <f t="shared" ca="1" si="73"/>
        <v>1516</v>
      </c>
      <c r="AI127" s="14">
        <f t="shared" ca="1" si="52"/>
        <v>240</v>
      </c>
      <c r="AJ127" s="14">
        <f t="shared" ca="1" si="53"/>
        <v>240</v>
      </c>
      <c r="AK127" s="14">
        <f t="shared" ca="1" si="61"/>
        <v>138186.94699999999</v>
      </c>
      <c r="AL127" s="15">
        <f ca="1">SUM(AJ$12:AJ127)</f>
        <v>79366.820000000022</v>
      </c>
      <c r="AM127" s="16">
        <f ca="1">SUM(AH$12:AH127)+SUMIF(AI$12:AI127, "&lt;0")</f>
        <v>58820.127000000008</v>
      </c>
      <c r="AO127" s="9">
        <v>44298</v>
      </c>
      <c r="AP127" s="14">
        <f t="shared" ca="1" si="45"/>
        <v>2216</v>
      </c>
      <c r="AQ127" s="14">
        <f t="shared" ca="1" si="69"/>
        <v>2156</v>
      </c>
      <c r="AR127" s="14">
        <f t="shared" ca="1" si="74"/>
        <v>1736</v>
      </c>
      <c r="AS127" s="14">
        <f t="shared" ca="1" si="54"/>
        <v>480</v>
      </c>
      <c r="AT127" s="14">
        <f t="shared" ca="1" si="55"/>
        <v>480</v>
      </c>
      <c r="AU127" s="14">
        <f t="shared" ca="1" si="62"/>
        <v>148996.94699999999</v>
      </c>
      <c r="AV127" s="15">
        <f ca="1">SUM(AT$12:AT127)</f>
        <v>87646.819999999992</v>
      </c>
      <c r="AW127" s="16">
        <f ca="1">SUM(AR$12:AR127)+SUMIF(AS$12:AS127, "&lt;0")</f>
        <v>61350.127000000008</v>
      </c>
      <c r="AY127" s="9">
        <v>44298</v>
      </c>
      <c r="AZ127" s="14">
        <f t="shared" ca="1" si="64"/>
        <v>2000</v>
      </c>
      <c r="BA127" s="14">
        <f t="shared" ca="1" si="70"/>
        <v>2000</v>
      </c>
      <c r="BB127" s="14">
        <f t="shared" ca="1" si="75"/>
        <v>2000</v>
      </c>
      <c r="BC127" s="14">
        <f t="shared" ca="1" si="56"/>
        <v>0</v>
      </c>
      <c r="BD127" s="14">
        <f t="shared" ca="1" si="57"/>
        <v>0</v>
      </c>
      <c r="BE127" s="14">
        <f t="shared" ca="1" si="77"/>
        <v>159694.8476277031</v>
      </c>
      <c r="BF127" s="15">
        <f ca="1">SUM(BD$12:BD127)</f>
        <v>87982.819999999992</v>
      </c>
      <c r="BG127" s="16">
        <f ca="1">SUM(BB$12:BB127)+SUMIF(BC$12:BC127, "&lt;0")</f>
        <v>71712.027627703108</v>
      </c>
    </row>
    <row r="128" spans="1:59" x14ac:dyDescent="0.2">
      <c r="A128" s="24">
        <v>44299</v>
      </c>
      <c r="B128" s="54">
        <f ca="1">IF($A128&gt;= $C$5,$C$6, INDEX('Historical Data'!$D$2:$D$745, MATCH(A128, 'Historical Data'!$B$2:$B$745, 0)))</f>
        <v>1296</v>
      </c>
      <c r="C128" s="14">
        <f t="shared" ca="1" si="65"/>
        <v>1296</v>
      </c>
      <c r="D128" s="14">
        <f t="shared" ca="1" si="76"/>
        <v>863.68799999999828</v>
      </c>
      <c r="E128" s="14">
        <f t="shared" ca="1" si="47"/>
        <v>432.31200000000172</v>
      </c>
      <c r="F128" s="14">
        <f t="shared" ca="1" si="42"/>
        <v>432.31200000000172</v>
      </c>
      <c r="G128" s="14">
        <f t="shared" ca="1" si="58"/>
        <v>128672.947</v>
      </c>
      <c r="H128" s="15">
        <f ca="1">SUM(F$12:F128)</f>
        <v>71519.131999999998</v>
      </c>
      <c r="I128" s="16">
        <f ca="1">SUM(D$12:D128)+SUMIF(E$12:E128, "&lt;0")</f>
        <v>57153.815000000002</v>
      </c>
      <c r="J128" s="43"/>
      <c r="K128" s="9">
        <v>44299</v>
      </c>
      <c r="L128" s="14">
        <f t="shared" ca="1" si="43"/>
        <v>1531</v>
      </c>
      <c r="M128" s="14">
        <f t="shared" ca="1" si="66"/>
        <v>1516</v>
      </c>
      <c r="N128" s="14">
        <f t="shared" ca="1" si="71"/>
        <v>978.68799999999828</v>
      </c>
      <c r="O128" s="14">
        <f t="shared" ca="1" si="48"/>
        <v>552.31200000000172</v>
      </c>
      <c r="P128" s="14">
        <f t="shared" ca="1" si="49"/>
        <v>552.31200000000172</v>
      </c>
      <c r="Q128" s="14">
        <f t="shared" ca="1" si="59"/>
        <v>134312.94699999999</v>
      </c>
      <c r="R128" s="15">
        <f ca="1">SUM(P$12:P128)</f>
        <v>75779.131999999998</v>
      </c>
      <c r="S128" s="16">
        <f ca="1">SUM(N$12:N128)+SUMIF(O$12:O128, "&lt;0")</f>
        <v>58533.815000000002</v>
      </c>
      <c r="U128" s="9">
        <v>44299</v>
      </c>
      <c r="V128" s="14">
        <f t="shared" ca="1" si="63"/>
        <v>1766</v>
      </c>
      <c r="W128" s="14">
        <f t="shared" ca="1" si="67"/>
        <v>1736</v>
      </c>
      <c r="X128" s="14">
        <f t="shared" ca="1" si="72"/>
        <v>1093.6879999999983</v>
      </c>
      <c r="Y128" s="14">
        <f t="shared" ca="1" si="50"/>
        <v>672.31200000000172</v>
      </c>
      <c r="Z128" s="14">
        <f t="shared" ca="1" si="51"/>
        <v>672.31200000000172</v>
      </c>
      <c r="AA128" s="14">
        <f t="shared" ca="1" si="60"/>
        <v>139952.94699999999</v>
      </c>
      <c r="AB128" s="15">
        <f ca="1">SUM(Z$12:Z128)</f>
        <v>80039.132000000027</v>
      </c>
      <c r="AC128" s="16">
        <f ca="1">SUM(X$12:X128)+SUMIF(Y$12:Y128, "&lt;0")</f>
        <v>59913.815000000002</v>
      </c>
      <c r="AE128" s="9">
        <v>44299</v>
      </c>
      <c r="AF128" s="14">
        <f t="shared" ca="1" si="44"/>
        <v>1766</v>
      </c>
      <c r="AG128" s="14">
        <f t="shared" ca="1" si="68"/>
        <v>1736</v>
      </c>
      <c r="AH128" s="14">
        <f t="shared" ca="1" si="73"/>
        <v>1093.6879999999983</v>
      </c>
      <c r="AI128" s="14">
        <f t="shared" ca="1" si="52"/>
        <v>672.31200000000172</v>
      </c>
      <c r="AJ128" s="14">
        <f t="shared" ca="1" si="53"/>
        <v>672.31200000000172</v>
      </c>
      <c r="AK128" s="14">
        <f t="shared" ca="1" si="61"/>
        <v>139952.94699999999</v>
      </c>
      <c r="AL128" s="15">
        <f ca="1">SUM(AJ$12:AJ128)</f>
        <v>80039.132000000027</v>
      </c>
      <c r="AM128" s="16">
        <f ca="1">SUM(AH$12:AH128)+SUMIF(AI$12:AI128, "&lt;0")</f>
        <v>59913.815000000002</v>
      </c>
      <c r="AO128" s="9">
        <v>44299</v>
      </c>
      <c r="AP128" s="14">
        <f t="shared" ca="1" si="45"/>
        <v>2236</v>
      </c>
      <c r="AQ128" s="14">
        <f t="shared" ca="1" si="69"/>
        <v>2176</v>
      </c>
      <c r="AR128" s="14">
        <f t="shared" ca="1" si="74"/>
        <v>1323.6879999999983</v>
      </c>
      <c r="AS128" s="14">
        <f t="shared" ca="1" si="54"/>
        <v>912.31200000000172</v>
      </c>
      <c r="AT128" s="14">
        <f t="shared" ca="1" si="55"/>
        <v>912.31200000000172</v>
      </c>
      <c r="AU128" s="14">
        <f t="shared" ca="1" si="62"/>
        <v>151232.94699999999</v>
      </c>
      <c r="AV128" s="15">
        <f ca="1">SUM(AT$12:AT128)</f>
        <v>88559.131999999998</v>
      </c>
      <c r="AW128" s="16">
        <f ca="1">SUM(AR$12:AR128)+SUMIF(AS$12:AS128, "&lt;0")</f>
        <v>62673.815000000002</v>
      </c>
      <c r="AY128" s="9">
        <v>44299</v>
      </c>
      <c r="AZ128" s="14">
        <f t="shared" ca="1" si="64"/>
        <v>2000</v>
      </c>
      <c r="BA128" s="14">
        <f t="shared" ca="1" si="70"/>
        <v>2000</v>
      </c>
      <c r="BB128" s="14">
        <f t="shared" ca="1" si="75"/>
        <v>1567.6879999999983</v>
      </c>
      <c r="BC128" s="14">
        <f t="shared" ca="1" si="56"/>
        <v>432.31200000000172</v>
      </c>
      <c r="BD128" s="14">
        <f t="shared" ca="1" si="57"/>
        <v>432.31200000000172</v>
      </c>
      <c r="BE128" s="14">
        <f t="shared" ca="1" si="77"/>
        <v>161694.8476277031</v>
      </c>
      <c r="BF128" s="15">
        <f ca="1">SUM(BD$12:BD128)</f>
        <v>88415.131999999998</v>
      </c>
      <c r="BG128" s="16">
        <f ca="1">SUM(BB$12:BB128)+SUMIF(BC$12:BC128, "&lt;0")</f>
        <v>73279.715627703103</v>
      </c>
    </row>
    <row r="129" spans="1:59" x14ac:dyDescent="0.2">
      <c r="A129" s="24">
        <v>44300</v>
      </c>
      <c r="B129" s="54">
        <f ca="1">IF($A129&gt;= $C$5,$C$6, INDEX('Historical Data'!$D$2:$D$745, MATCH(A129, 'Historical Data'!$B$2:$B$745, 0)))</f>
        <v>1296</v>
      </c>
      <c r="C129" s="14">
        <f t="shared" ca="1" si="65"/>
        <v>1296</v>
      </c>
      <c r="D129" s="14">
        <f t="shared" ca="1" si="76"/>
        <v>212.36700000000201</v>
      </c>
      <c r="E129" s="14">
        <f t="shared" ca="1" si="47"/>
        <v>1083.632999999998</v>
      </c>
      <c r="F129" s="14">
        <f t="shared" ca="1" si="42"/>
        <v>1083.632999999998</v>
      </c>
      <c r="G129" s="14">
        <f t="shared" ca="1" si="58"/>
        <v>129968.947</v>
      </c>
      <c r="H129" s="15">
        <f ca="1">SUM(F$12:F129)</f>
        <v>72602.764999999999</v>
      </c>
      <c r="I129" s="16">
        <f ca="1">SUM(D$12:D129)+SUMIF(E$12:E129, "&lt;0")</f>
        <v>57366.182000000001</v>
      </c>
      <c r="J129" s="43"/>
      <c r="K129" s="9">
        <v>44300</v>
      </c>
      <c r="L129" s="14">
        <f t="shared" ca="1" si="43"/>
        <v>1536</v>
      </c>
      <c r="M129" s="14">
        <f t="shared" ca="1" si="66"/>
        <v>1521</v>
      </c>
      <c r="N129" s="14">
        <f t="shared" ca="1" si="71"/>
        <v>332.36700000000201</v>
      </c>
      <c r="O129" s="14">
        <f t="shared" ca="1" si="48"/>
        <v>1203.632999999998</v>
      </c>
      <c r="P129" s="14">
        <f t="shared" ca="1" si="49"/>
        <v>1203.632999999998</v>
      </c>
      <c r="Q129" s="14">
        <f t="shared" ca="1" si="59"/>
        <v>135848.94699999999</v>
      </c>
      <c r="R129" s="15">
        <f ca="1">SUM(P$12:P129)</f>
        <v>76982.764999999999</v>
      </c>
      <c r="S129" s="16">
        <f ca="1">SUM(N$12:N129)+SUMIF(O$12:O129, "&lt;0")</f>
        <v>58866.182000000001</v>
      </c>
      <c r="U129" s="9">
        <v>44300</v>
      </c>
      <c r="V129" s="14">
        <f t="shared" ca="1" si="63"/>
        <v>1776</v>
      </c>
      <c r="W129" s="14">
        <f t="shared" ca="1" si="67"/>
        <v>1746</v>
      </c>
      <c r="X129" s="14">
        <f t="shared" ca="1" si="72"/>
        <v>452.36700000000201</v>
      </c>
      <c r="Y129" s="14">
        <f t="shared" ca="1" si="50"/>
        <v>1323.632999999998</v>
      </c>
      <c r="Z129" s="14">
        <f t="shared" ca="1" si="51"/>
        <v>1323.632999999998</v>
      </c>
      <c r="AA129" s="14">
        <f t="shared" ca="1" si="60"/>
        <v>141728.94699999999</v>
      </c>
      <c r="AB129" s="15">
        <f ca="1">SUM(Z$12:Z129)</f>
        <v>81362.765000000029</v>
      </c>
      <c r="AC129" s="16">
        <f ca="1">SUM(X$12:X129)+SUMIF(Y$12:Y129, "&lt;0")</f>
        <v>60366.182000000001</v>
      </c>
      <c r="AE129" s="9">
        <v>44300</v>
      </c>
      <c r="AF129" s="14">
        <f t="shared" ca="1" si="44"/>
        <v>1776</v>
      </c>
      <c r="AG129" s="14">
        <f t="shared" ca="1" si="68"/>
        <v>1746</v>
      </c>
      <c r="AH129" s="14">
        <f t="shared" ca="1" si="73"/>
        <v>452.36700000000201</v>
      </c>
      <c r="AI129" s="14">
        <f t="shared" ca="1" si="52"/>
        <v>1323.632999999998</v>
      </c>
      <c r="AJ129" s="14">
        <f t="shared" ca="1" si="53"/>
        <v>1323.632999999998</v>
      </c>
      <c r="AK129" s="14">
        <f t="shared" ca="1" si="61"/>
        <v>141728.94699999999</v>
      </c>
      <c r="AL129" s="15">
        <f ca="1">SUM(AJ$12:AJ129)</f>
        <v>81362.765000000029</v>
      </c>
      <c r="AM129" s="16">
        <f ca="1">SUM(AH$12:AH129)+SUMIF(AI$12:AI129, "&lt;0")</f>
        <v>60366.182000000001</v>
      </c>
      <c r="AO129" s="9">
        <v>44300</v>
      </c>
      <c r="AP129" s="14">
        <f t="shared" ca="1" si="45"/>
        <v>2256</v>
      </c>
      <c r="AQ129" s="14">
        <f t="shared" ca="1" si="69"/>
        <v>2196</v>
      </c>
      <c r="AR129" s="14">
        <f t="shared" ca="1" si="74"/>
        <v>692.36700000000201</v>
      </c>
      <c r="AS129" s="14">
        <f t="shared" ca="1" si="54"/>
        <v>1563.632999999998</v>
      </c>
      <c r="AT129" s="14">
        <f t="shared" ca="1" si="55"/>
        <v>1563.632999999998</v>
      </c>
      <c r="AU129" s="14">
        <f t="shared" ca="1" si="62"/>
        <v>153488.94699999999</v>
      </c>
      <c r="AV129" s="15">
        <f ca="1">SUM(AT$12:AT129)</f>
        <v>90122.764999999999</v>
      </c>
      <c r="AW129" s="16">
        <f ca="1">SUM(AR$12:AR129)+SUMIF(AS$12:AS129, "&lt;0")</f>
        <v>63366.182000000001</v>
      </c>
      <c r="AY129" s="9">
        <v>44300</v>
      </c>
      <c r="AZ129" s="14">
        <f t="shared" ca="1" si="64"/>
        <v>2000</v>
      </c>
      <c r="BA129" s="14">
        <f t="shared" ca="1" si="70"/>
        <v>2000</v>
      </c>
      <c r="BB129" s="14">
        <f t="shared" ca="1" si="75"/>
        <v>407.08034019370598</v>
      </c>
      <c r="BC129" s="14">
        <f t="shared" ca="1" si="56"/>
        <v>1592.919659806294</v>
      </c>
      <c r="BD129" s="14">
        <f t="shared" ca="1" si="57"/>
        <v>1592.919659806294</v>
      </c>
      <c r="BE129" s="14">
        <f t="shared" ca="1" si="77"/>
        <v>163694.8476277031</v>
      </c>
      <c r="BF129" s="15">
        <f ca="1">SUM(BD$12:BD129)</f>
        <v>90008.051659806297</v>
      </c>
      <c r="BG129" s="16">
        <f ca="1">SUM(BB$12:BB129)+SUMIF(BC$12:BC129, "&lt;0")</f>
        <v>73686.795967896804</v>
      </c>
    </row>
    <row r="130" spans="1:59" x14ac:dyDescent="0.2">
      <c r="A130" s="24">
        <v>44301</v>
      </c>
      <c r="B130" s="54">
        <f ca="1">IF($A130&gt;= $C$5,$C$6, INDEX('Historical Data'!$D$2:$D$745, MATCH(A130, 'Historical Data'!$B$2:$B$745, 0)))</f>
        <v>1296</v>
      </c>
      <c r="C130" s="14">
        <f t="shared" ca="1" si="65"/>
        <v>1296</v>
      </c>
      <c r="D130" s="14">
        <f t="shared" ca="1" si="76"/>
        <v>195</v>
      </c>
      <c r="E130" s="14">
        <f t="shared" ca="1" si="47"/>
        <v>1101</v>
      </c>
      <c r="F130" s="14">
        <f t="shared" ca="1" si="42"/>
        <v>1101</v>
      </c>
      <c r="G130" s="14">
        <f t="shared" ca="1" si="58"/>
        <v>131264.94699999999</v>
      </c>
      <c r="H130" s="15">
        <f ca="1">SUM(F$12:F130)</f>
        <v>73703.764999999999</v>
      </c>
      <c r="I130" s="16">
        <f ca="1">SUM(D$12:D130)+SUMIF(E$12:E130, "&lt;0")</f>
        <v>57561.182000000001</v>
      </c>
      <c r="J130" s="43"/>
      <c r="K130" s="9">
        <v>44301</v>
      </c>
      <c r="L130" s="14">
        <f t="shared" ca="1" si="43"/>
        <v>1541</v>
      </c>
      <c r="M130" s="14">
        <f t="shared" ca="1" si="66"/>
        <v>1526</v>
      </c>
      <c r="N130" s="14">
        <f t="shared" ca="1" si="71"/>
        <v>315</v>
      </c>
      <c r="O130" s="14">
        <f t="shared" ca="1" si="48"/>
        <v>1226</v>
      </c>
      <c r="P130" s="14">
        <f t="shared" ca="1" si="49"/>
        <v>1226</v>
      </c>
      <c r="Q130" s="14">
        <f t="shared" ca="1" si="59"/>
        <v>137389.94699999999</v>
      </c>
      <c r="R130" s="15">
        <f ca="1">SUM(P$12:P130)</f>
        <v>78208.764999999999</v>
      </c>
      <c r="S130" s="16">
        <f ca="1">SUM(N$12:N130)+SUMIF(O$12:O130, "&lt;0")</f>
        <v>59181.182000000001</v>
      </c>
      <c r="U130" s="9">
        <v>44301</v>
      </c>
      <c r="V130" s="14">
        <f t="shared" ca="1" si="63"/>
        <v>1786</v>
      </c>
      <c r="W130" s="14">
        <f t="shared" ca="1" si="67"/>
        <v>1756</v>
      </c>
      <c r="X130" s="14">
        <f t="shared" ca="1" si="72"/>
        <v>435</v>
      </c>
      <c r="Y130" s="14">
        <f t="shared" ca="1" si="50"/>
        <v>1351</v>
      </c>
      <c r="Z130" s="14">
        <f t="shared" ca="1" si="51"/>
        <v>1351</v>
      </c>
      <c r="AA130" s="14">
        <f t="shared" ca="1" si="60"/>
        <v>143514.94699999999</v>
      </c>
      <c r="AB130" s="15">
        <f ca="1">SUM(Z$12:Z130)</f>
        <v>82713.765000000029</v>
      </c>
      <c r="AC130" s="16">
        <f ca="1">SUM(X$12:X130)+SUMIF(Y$12:Y130, "&lt;0")</f>
        <v>60801.182000000001</v>
      </c>
      <c r="AE130" s="9">
        <v>44301</v>
      </c>
      <c r="AF130" s="14">
        <f t="shared" ca="1" si="44"/>
        <v>1786</v>
      </c>
      <c r="AG130" s="14">
        <f t="shared" ca="1" si="68"/>
        <v>1756</v>
      </c>
      <c r="AH130" s="14">
        <f t="shared" ca="1" si="73"/>
        <v>435</v>
      </c>
      <c r="AI130" s="14">
        <f t="shared" ca="1" si="52"/>
        <v>1351</v>
      </c>
      <c r="AJ130" s="14">
        <f t="shared" ca="1" si="53"/>
        <v>1351</v>
      </c>
      <c r="AK130" s="14">
        <f t="shared" ca="1" si="61"/>
        <v>143514.94699999999</v>
      </c>
      <c r="AL130" s="15">
        <f ca="1">SUM(AJ$12:AJ130)</f>
        <v>82713.765000000029</v>
      </c>
      <c r="AM130" s="16">
        <f ca="1">SUM(AH$12:AH130)+SUMIF(AI$12:AI130, "&lt;0")</f>
        <v>60801.182000000001</v>
      </c>
      <c r="AO130" s="9">
        <v>44301</v>
      </c>
      <c r="AP130" s="14">
        <f t="shared" ca="1" si="45"/>
        <v>2276</v>
      </c>
      <c r="AQ130" s="14">
        <f t="shared" ca="1" si="69"/>
        <v>2216</v>
      </c>
      <c r="AR130" s="14">
        <f t="shared" ca="1" si="74"/>
        <v>675</v>
      </c>
      <c r="AS130" s="14">
        <f t="shared" ca="1" si="54"/>
        <v>1601</v>
      </c>
      <c r="AT130" s="14">
        <f t="shared" ca="1" si="55"/>
        <v>1601</v>
      </c>
      <c r="AU130" s="14">
        <f t="shared" ca="1" si="62"/>
        <v>155764.94699999999</v>
      </c>
      <c r="AV130" s="15">
        <f ca="1">SUM(AT$12:AT130)</f>
        <v>91723.764999999999</v>
      </c>
      <c r="AW130" s="16">
        <f ca="1">SUM(AR$12:AR130)+SUMIF(AS$12:AS130, "&lt;0")</f>
        <v>64041.182000000001</v>
      </c>
      <c r="AY130" s="9">
        <v>44301</v>
      </c>
      <c r="AZ130" s="14">
        <f t="shared" ca="1" si="64"/>
        <v>2000</v>
      </c>
      <c r="BA130" s="14">
        <f t="shared" ca="1" si="70"/>
        <v>2000</v>
      </c>
      <c r="BB130" s="14">
        <f t="shared" ca="1" si="75"/>
        <v>361.48029214327403</v>
      </c>
      <c r="BC130" s="14">
        <f t="shared" ca="1" si="56"/>
        <v>1638.519707856726</v>
      </c>
      <c r="BD130" s="14">
        <f t="shared" ca="1" si="57"/>
        <v>1638.519707856726</v>
      </c>
      <c r="BE130" s="14">
        <f t="shared" ca="1" si="77"/>
        <v>165694.8476277031</v>
      </c>
      <c r="BF130" s="15">
        <f ca="1">SUM(BD$12:BD130)</f>
        <v>91646.571367663026</v>
      </c>
      <c r="BG130" s="16">
        <f ca="1">SUM(BB$12:BB130)+SUMIF(BC$12:BC130, "&lt;0")</f>
        <v>74048.276260040075</v>
      </c>
    </row>
    <row r="131" spans="1:59" x14ac:dyDescent="0.2">
      <c r="A131" s="24">
        <v>44302</v>
      </c>
      <c r="B131" s="54">
        <f ca="1">IF($A131&gt;= $C$5,$C$6, INDEX('Historical Data'!$D$2:$D$745, MATCH(A131, 'Historical Data'!$B$2:$B$745, 0)))</f>
        <v>1296</v>
      </c>
      <c r="C131" s="14">
        <f t="shared" ca="1" si="65"/>
        <v>1296</v>
      </c>
      <c r="D131" s="14">
        <f t="shared" ca="1" si="76"/>
        <v>517.01900000000023</v>
      </c>
      <c r="E131" s="14">
        <f t="shared" ca="1" si="47"/>
        <v>778.98099999999977</v>
      </c>
      <c r="F131" s="14">
        <f t="shared" ca="1" si="42"/>
        <v>778.98099999999977</v>
      </c>
      <c r="G131" s="14">
        <f t="shared" ca="1" si="58"/>
        <v>132560.94699999999</v>
      </c>
      <c r="H131" s="15">
        <f ca="1">SUM(F$12:F131)</f>
        <v>74482.745999999999</v>
      </c>
      <c r="I131" s="16">
        <f ca="1">SUM(D$12:D131)+SUMIF(E$12:E131, "&lt;0")</f>
        <v>58078.201000000001</v>
      </c>
      <c r="J131" s="43"/>
      <c r="K131" s="9">
        <v>44302</v>
      </c>
      <c r="L131" s="14">
        <f t="shared" ca="1" si="43"/>
        <v>1546</v>
      </c>
      <c r="M131" s="14">
        <f t="shared" ca="1" si="66"/>
        <v>1531</v>
      </c>
      <c r="N131" s="14">
        <f t="shared" ca="1" si="71"/>
        <v>637.01900000000023</v>
      </c>
      <c r="O131" s="14">
        <f t="shared" ca="1" si="48"/>
        <v>908.98099999999977</v>
      </c>
      <c r="P131" s="14">
        <f t="shared" ca="1" si="49"/>
        <v>908.98099999999977</v>
      </c>
      <c r="Q131" s="14">
        <f t="shared" ca="1" si="59"/>
        <v>138935.94699999999</v>
      </c>
      <c r="R131" s="15">
        <f ca="1">SUM(P$12:P131)</f>
        <v>79117.745999999999</v>
      </c>
      <c r="S131" s="16">
        <f ca="1">SUM(N$12:N131)+SUMIF(O$12:O131, "&lt;0")</f>
        <v>59818.201000000001</v>
      </c>
      <c r="U131" s="9">
        <v>44302</v>
      </c>
      <c r="V131" s="14">
        <f t="shared" ca="1" si="63"/>
        <v>1796</v>
      </c>
      <c r="W131" s="14">
        <f t="shared" ca="1" si="67"/>
        <v>1766</v>
      </c>
      <c r="X131" s="14">
        <f t="shared" ca="1" si="72"/>
        <v>757.01900000000023</v>
      </c>
      <c r="Y131" s="14">
        <f t="shared" ca="1" si="50"/>
        <v>1038.9809999999998</v>
      </c>
      <c r="Z131" s="14">
        <f t="shared" ca="1" si="51"/>
        <v>1038.9809999999998</v>
      </c>
      <c r="AA131" s="14">
        <f t="shared" ca="1" si="60"/>
        <v>145310.94699999999</v>
      </c>
      <c r="AB131" s="15">
        <f ca="1">SUM(Z$12:Z131)</f>
        <v>83752.746000000028</v>
      </c>
      <c r="AC131" s="16">
        <f ca="1">SUM(X$12:X131)+SUMIF(Y$12:Y131, "&lt;0")</f>
        <v>61558.201000000001</v>
      </c>
      <c r="AE131" s="9">
        <v>44302</v>
      </c>
      <c r="AF131" s="14">
        <f t="shared" ca="1" si="44"/>
        <v>1796</v>
      </c>
      <c r="AG131" s="14">
        <f t="shared" ca="1" si="68"/>
        <v>1766</v>
      </c>
      <c r="AH131" s="14">
        <f t="shared" ca="1" si="73"/>
        <v>757.01900000000023</v>
      </c>
      <c r="AI131" s="14">
        <f t="shared" ca="1" si="52"/>
        <v>1038.9809999999998</v>
      </c>
      <c r="AJ131" s="14">
        <f t="shared" ca="1" si="53"/>
        <v>1038.9809999999998</v>
      </c>
      <c r="AK131" s="14">
        <f t="shared" ca="1" si="61"/>
        <v>145310.94699999999</v>
      </c>
      <c r="AL131" s="15">
        <f ca="1">SUM(AJ$12:AJ131)</f>
        <v>83752.746000000028</v>
      </c>
      <c r="AM131" s="16">
        <f ca="1">SUM(AH$12:AH131)+SUMIF(AI$12:AI131, "&lt;0")</f>
        <v>61558.201000000001</v>
      </c>
      <c r="AO131" s="9">
        <v>44302</v>
      </c>
      <c r="AP131" s="14">
        <f t="shared" ca="1" si="45"/>
        <v>2296</v>
      </c>
      <c r="AQ131" s="14">
        <f t="shared" ca="1" si="69"/>
        <v>2236</v>
      </c>
      <c r="AR131" s="14">
        <f t="shared" ca="1" si="74"/>
        <v>997.01900000000023</v>
      </c>
      <c r="AS131" s="14">
        <f t="shared" ca="1" si="54"/>
        <v>1298.9809999999998</v>
      </c>
      <c r="AT131" s="14">
        <f t="shared" ca="1" si="55"/>
        <v>1298.9809999999998</v>
      </c>
      <c r="AU131" s="14">
        <f t="shared" ca="1" si="62"/>
        <v>158060.94699999999</v>
      </c>
      <c r="AV131" s="15">
        <f ca="1">SUM(AT$12:AT131)</f>
        <v>93022.745999999999</v>
      </c>
      <c r="AW131" s="16">
        <f ca="1">SUM(AR$12:AR131)+SUMIF(AS$12:AS131, "&lt;0")</f>
        <v>65038.201000000001</v>
      </c>
      <c r="AY131" s="9">
        <v>44302</v>
      </c>
      <c r="AZ131" s="14">
        <f t="shared" ca="1" si="64"/>
        <v>2000</v>
      </c>
      <c r="BA131" s="14">
        <f t="shared" ca="1" si="70"/>
        <v>2000</v>
      </c>
      <c r="BB131" s="14">
        <f t="shared" ca="1" si="75"/>
        <v>655.26624409284409</v>
      </c>
      <c r="BC131" s="14">
        <f t="shared" ca="1" si="56"/>
        <v>1344.7337559071559</v>
      </c>
      <c r="BD131" s="14">
        <f t="shared" ca="1" si="57"/>
        <v>1344.7337559071559</v>
      </c>
      <c r="BE131" s="14">
        <f t="shared" ca="1" si="77"/>
        <v>167694.8476277031</v>
      </c>
      <c r="BF131" s="15">
        <f ca="1">SUM(BD$12:BD131)</f>
        <v>92991.305123570186</v>
      </c>
      <c r="BG131" s="16">
        <f ca="1">SUM(BB$12:BB131)+SUMIF(BC$12:BC131, "&lt;0")</f>
        <v>74703.542504132914</v>
      </c>
    </row>
    <row r="132" spans="1:59" x14ac:dyDescent="0.2">
      <c r="A132" s="24">
        <v>44303</v>
      </c>
      <c r="B132" s="54">
        <f ca="1">IF($A132&gt;= $C$5,$C$6, INDEX('Historical Data'!$D$2:$D$745, MATCH(A132, 'Historical Data'!$B$2:$B$745, 0)))</f>
        <v>1296</v>
      </c>
      <c r="C132" s="14">
        <f t="shared" ca="1" si="65"/>
        <v>1296</v>
      </c>
      <c r="D132" s="14">
        <f t="shared" ca="1" si="76"/>
        <v>561.28600000000006</v>
      </c>
      <c r="E132" s="14">
        <f t="shared" ca="1" si="47"/>
        <v>734.71399999999994</v>
      </c>
      <c r="F132" s="14">
        <f t="shared" ca="1" si="42"/>
        <v>734.71399999999994</v>
      </c>
      <c r="G132" s="14">
        <f t="shared" ca="1" si="58"/>
        <v>133856.94699999999</v>
      </c>
      <c r="H132" s="15">
        <f ca="1">SUM(F$12:F132)</f>
        <v>75217.459999999992</v>
      </c>
      <c r="I132" s="16">
        <f ca="1">SUM(D$12:D132)+SUMIF(E$12:E132, "&lt;0")</f>
        <v>58639.487000000001</v>
      </c>
      <c r="J132" s="43"/>
      <c r="K132" s="9">
        <v>44303</v>
      </c>
      <c r="L132" s="14">
        <f t="shared" ca="1" si="43"/>
        <v>1551</v>
      </c>
      <c r="M132" s="14">
        <f t="shared" ca="1" si="66"/>
        <v>1536</v>
      </c>
      <c r="N132" s="14">
        <f t="shared" ca="1" si="71"/>
        <v>681.28600000000006</v>
      </c>
      <c r="O132" s="14">
        <f t="shared" ca="1" si="48"/>
        <v>869.71399999999994</v>
      </c>
      <c r="P132" s="14">
        <f t="shared" ca="1" si="49"/>
        <v>869.71399999999994</v>
      </c>
      <c r="Q132" s="14">
        <f t="shared" ca="1" si="59"/>
        <v>140486.94699999999</v>
      </c>
      <c r="R132" s="15">
        <f ca="1">SUM(P$12:P132)</f>
        <v>79987.459999999992</v>
      </c>
      <c r="S132" s="16">
        <f ca="1">SUM(N$12:N132)+SUMIF(O$12:O132, "&lt;0")</f>
        <v>60499.487000000001</v>
      </c>
      <c r="U132" s="9">
        <v>44303</v>
      </c>
      <c r="V132" s="14">
        <f t="shared" ca="1" si="63"/>
        <v>1806</v>
      </c>
      <c r="W132" s="14">
        <f t="shared" ca="1" si="67"/>
        <v>1776</v>
      </c>
      <c r="X132" s="14">
        <f t="shared" ca="1" si="72"/>
        <v>801.28600000000006</v>
      </c>
      <c r="Y132" s="14">
        <f t="shared" ca="1" si="50"/>
        <v>1004.7139999999999</v>
      </c>
      <c r="Z132" s="14">
        <f t="shared" ca="1" si="51"/>
        <v>1004.7139999999999</v>
      </c>
      <c r="AA132" s="14">
        <f t="shared" ca="1" si="60"/>
        <v>147116.94699999999</v>
      </c>
      <c r="AB132" s="15">
        <f ca="1">SUM(Z$12:Z132)</f>
        <v>84757.460000000021</v>
      </c>
      <c r="AC132" s="16">
        <f ca="1">SUM(X$12:X132)+SUMIF(Y$12:Y132, "&lt;0")</f>
        <v>62359.487000000001</v>
      </c>
      <c r="AE132" s="9">
        <v>44303</v>
      </c>
      <c r="AF132" s="14">
        <f t="shared" ca="1" si="44"/>
        <v>1796</v>
      </c>
      <c r="AG132" s="14">
        <f t="shared" ca="1" si="68"/>
        <v>1775</v>
      </c>
      <c r="AH132" s="14">
        <f t="shared" ca="1" si="73"/>
        <v>801.28600000000006</v>
      </c>
      <c r="AI132" s="14">
        <f t="shared" ca="1" si="52"/>
        <v>994.71399999999994</v>
      </c>
      <c r="AJ132" s="14">
        <f t="shared" ca="1" si="53"/>
        <v>994.71399999999994</v>
      </c>
      <c r="AK132" s="14">
        <f t="shared" ca="1" si="61"/>
        <v>147106.94699999999</v>
      </c>
      <c r="AL132" s="15">
        <f ca="1">SUM(AJ$12:AJ132)</f>
        <v>84747.460000000021</v>
      </c>
      <c r="AM132" s="16">
        <f ca="1">SUM(AH$12:AH132)+SUMIF(AI$12:AI132, "&lt;0")</f>
        <v>62359.487000000001</v>
      </c>
      <c r="AO132" s="9">
        <v>44303</v>
      </c>
      <c r="AP132" s="14">
        <f t="shared" ca="1" si="45"/>
        <v>2296</v>
      </c>
      <c r="AQ132" s="14">
        <f t="shared" ca="1" si="69"/>
        <v>2253</v>
      </c>
      <c r="AR132" s="14">
        <f t="shared" ca="1" si="74"/>
        <v>1041.2860000000001</v>
      </c>
      <c r="AS132" s="14">
        <f t="shared" ca="1" si="54"/>
        <v>1254.7139999999999</v>
      </c>
      <c r="AT132" s="14">
        <f t="shared" ca="1" si="55"/>
        <v>1254.7139999999999</v>
      </c>
      <c r="AU132" s="14">
        <f t="shared" ca="1" si="62"/>
        <v>160356.94699999999</v>
      </c>
      <c r="AV132" s="15">
        <f ca="1">SUM(AT$12:AT132)</f>
        <v>94277.459999999992</v>
      </c>
      <c r="AW132" s="16">
        <f ca="1">SUM(AR$12:AR132)+SUMIF(AS$12:AS132, "&lt;0")</f>
        <v>66079.486999999994</v>
      </c>
      <c r="AY132" s="9">
        <v>44303</v>
      </c>
      <c r="AZ132" s="14">
        <f t="shared" ca="1" si="64"/>
        <v>2000</v>
      </c>
      <c r="BA132" s="14">
        <f t="shared" ca="1" si="70"/>
        <v>2000</v>
      </c>
      <c r="BB132" s="14">
        <f t="shared" ca="1" si="75"/>
        <v>671.30019604241397</v>
      </c>
      <c r="BC132" s="14">
        <f t="shared" ca="1" si="56"/>
        <v>1328.699803957586</v>
      </c>
      <c r="BD132" s="14">
        <f t="shared" ca="1" si="57"/>
        <v>1328.699803957586</v>
      </c>
      <c r="BE132" s="14">
        <f t="shared" ca="1" si="77"/>
        <v>169694.8476277031</v>
      </c>
      <c r="BF132" s="15">
        <f ca="1">SUM(BD$12:BD132)</f>
        <v>94320.004927527771</v>
      </c>
      <c r="BG132" s="16">
        <f ca="1">SUM(BB$12:BB132)+SUMIF(BC$12:BC132, "&lt;0")</f>
        <v>75374.84270017533</v>
      </c>
    </row>
    <row r="133" spans="1:59" x14ac:dyDescent="0.2">
      <c r="A133" s="24">
        <v>44304</v>
      </c>
      <c r="B133" s="54">
        <f ca="1">IF($A133&gt;= $C$5,$C$6, INDEX('Historical Data'!$D$2:$D$745, MATCH(A133, 'Historical Data'!$B$2:$B$745, 0)))</f>
        <v>1296</v>
      </c>
      <c r="C133" s="14">
        <f t="shared" ca="1" si="65"/>
        <v>1296</v>
      </c>
      <c r="D133" s="14">
        <f t="shared" ca="1" si="76"/>
        <v>1197.1200000000026</v>
      </c>
      <c r="E133" s="14">
        <f t="shared" ca="1" si="47"/>
        <v>98.879999999997381</v>
      </c>
      <c r="F133" s="14">
        <f t="shared" ca="1" si="42"/>
        <v>98.879999999997381</v>
      </c>
      <c r="G133" s="14">
        <f t="shared" ca="1" si="58"/>
        <v>135152.94699999999</v>
      </c>
      <c r="H133" s="15">
        <f ca="1">SUM(F$12:F133)</f>
        <v>75316.34</v>
      </c>
      <c r="I133" s="16">
        <f ca="1">SUM(D$12:D133)+SUMIF(E$12:E133, "&lt;0")</f>
        <v>59836.607000000004</v>
      </c>
      <c r="J133" s="43"/>
      <c r="K133" s="9">
        <v>44304</v>
      </c>
      <c r="L133" s="14">
        <f t="shared" ca="1" si="43"/>
        <v>1556</v>
      </c>
      <c r="M133" s="14">
        <f t="shared" ca="1" si="66"/>
        <v>1541</v>
      </c>
      <c r="N133" s="14">
        <f t="shared" ca="1" si="71"/>
        <v>1317.1200000000026</v>
      </c>
      <c r="O133" s="14">
        <f t="shared" ca="1" si="48"/>
        <v>238.87999999999738</v>
      </c>
      <c r="P133" s="14">
        <f t="shared" ca="1" si="49"/>
        <v>238.87999999999738</v>
      </c>
      <c r="Q133" s="14">
        <f t="shared" ca="1" si="59"/>
        <v>142042.94699999999</v>
      </c>
      <c r="R133" s="15">
        <f ca="1">SUM(P$12:P133)</f>
        <v>80226.34</v>
      </c>
      <c r="S133" s="16">
        <f ca="1">SUM(N$12:N133)+SUMIF(O$12:O133, "&lt;0")</f>
        <v>61816.607000000004</v>
      </c>
      <c r="U133" s="9">
        <v>44304</v>
      </c>
      <c r="V133" s="14">
        <f t="shared" ca="1" si="63"/>
        <v>1816</v>
      </c>
      <c r="W133" s="14">
        <f t="shared" ca="1" si="67"/>
        <v>1786</v>
      </c>
      <c r="X133" s="14">
        <f t="shared" ca="1" si="72"/>
        <v>1437.1200000000026</v>
      </c>
      <c r="Y133" s="14">
        <f t="shared" ca="1" si="50"/>
        <v>378.87999999999738</v>
      </c>
      <c r="Z133" s="14">
        <f t="shared" ca="1" si="51"/>
        <v>378.87999999999738</v>
      </c>
      <c r="AA133" s="14">
        <f t="shared" ca="1" si="60"/>
        <v>148932.94699999999</v>
      </c>
      <c r="AB133" s="15">
        <f ca="1">SUM(Z$12:Z133)</f>
        <v>85136.340000000026</v>
      </c>
      <c r="AC133" s="16">
        <f ca="1">SUM(X$12:X133)+SUMIF(Y$12:Y133, "&lt;0")</f>
        <v>63796.607000000004</v>
      </c>
      <c r="AE133" s="9">
        <v>44304</v>
      </c>
      <c r="AF133" s="14">
        <f t="shared" ca="1" si="44"/>
        <v>1796</v>
      </c>
      <c r="AG133" s="14">
        <f t="shared" ca="1" si="68"/>
        <v>1782</v>
      </c>
      <c r="AH133" s="14">
        <f t="shared" ca="1" si="73"/>
        <v>1437.1200000000026</v>
      </c>
      <c r="AI133" s="14">
        <f t="shared" ca="1" si="52"/>
        <v>358.87999999999738</v>
      </c>
      <c r="AJ133" s="14">
        <f t="shared" ca="1" si="53"/>
        <v>358.87999999999738</v>
      </c>
      <c r="AK133" s="14">
        <f t="shared" ca="1" si="61"/>
        <v>148902.94699999999</v>
      </c>
      <c r="AL133" s="15">
        <f ca="1">SUM(AJ$12:AJ133)</f>
        <v>85106.340000000026</v>
      </c>
      <c r="AM133" s="16">
        <f ca="1">SUM(AH$12:AH133)+SUMIF(AI$12:AI133, "&lt;0")</f>
        <v>63796.607000000004</v>
      </c>
      <c r="AO133" s="9">
        <v>44304</v>
      </c>
      <c r="AP133" s="14">
        <f t="shared" ca="1" si="45"/>
        <v>2296</v>
      </c>
      <c r="AQ133" s="14">
        <f t="shared" ca="1" si="69"/>
        <v>2267</v>
      </c>
      <c r="AR133" s="14">
        <f t="shared" ca="1" si="74"/>
        <v>1677.1200000000026</v>
      </c>
      <c r="AS133" s="14">
        <f t="shared" ca="1" si="54"/>
        <v>618.87999999999738</v>
      </c>
      <c r="AT133" s="14">
        <f t="shared" ca="1" si="55"/>
        <v>618.87999999999738</v>
      </c>
      <c r="AU133" s="14">
        <f t="shared" ca="1" si="62"/>
        <v>162652.94699999999</v>
      </c>
      <c r="AV133" s="15">
        <f ca="1">SUM(AT$12:AT133)</f>
        <v>94896.34</v>
      </c>
      <c r="AW133" s="16">
        <f ca="1">SUM(AR$12:AR133)+SUMIF(AS$12:AS133, "&lt;0")</f>
        <v>67756.606999999989</v>
      </c>
      <c r="AY133" s="9">
        <v>44304</v>
      </c>
      <c r="AZ133" s="14">
        <f t="shared" ca="1" si="64"/>
        <v>2000</v>
      </c>
      <c r="BA133" s="14">
        <f t="shared" ca="1" si="70"/>
        <v>2000</v>
      </c>
      <c r="BB133" s="14">
        <f t="shared" ca="1" si="75"/>
        <v>1278.9011479919866</v>
      </c>
      <c r="BC133" s="14">
        <f t="shared" ca="1" si="56"/>
        <v>721.09885200801341</v>
      </c>
      <c r="BD133" s="14">
        <f t="shared" ca="1" si="57"/>
        <v>721.09885200801341</v>
      </c>
      <c r="BE133" s="14">
        <f t="shared" ca="1" si="77"/>
        <v>171694.8476277031</v>
      </c>
      <c r="BF133" s="15">
        <f ca="1">SUM(BD$12:BD133)</f>
        <v>95041.103779535784</v>
      </c>
      <c r="BG133" s="16">
        <f ca="1">SUM(BB$12:BB133)+SUMIF(BC$12:BC133, "&lt;0")</f>
        <v>76653.743848167316</v>
      </c>
    </row>
    <row r="134" spans="1:59" x14ac:dyDescent="0.2">
      <c r="A134" s="24">
        <v>44305</v>
      </c>
      <c r="B134" s="54">
        <f ca="1">IF($A134&gt;= $C$5,$C$6, INDEX('Historical Data'!$D$2:$D$745, MATCH(A134, 'Historical Data'!$B$2:$B$745, 0)))</f>
        <v>1296</v>
      </c>
      <c r="C134" s="14">
        <f t="shared" ca="1" si="65"/>
        <v>1296</v>
      </c>
      <c r="D134" s="14">
        <f t="shared" ca="1" si="76"/>
        <v>1296</v>
      </c>
      <c r="E134" s="14">
        <f t="shared" ca="1" si="47"/>
        <v>0</v>
      </c>
      <c r="F134" s="14">
        <f t="shared" ca="1" si="42"/>
        <v>0</v>
      </c>
      <c r="G134" s="14">
        <f t="shared" ca="1" si="58"/>
        <v>136448.94699999999</v>
      </c>
      <c r="H134" s="15">
        <f ca="1">SUM(F$12:F134)</f>
        <v>75316.34</v>
      </c>
      <c r="I134" s="16">
        <f ca="1">SUM(D$12:D134)+SUMIF(E$12:E134, "&lt;0")</f>
        <v>61132.607000000004</v>
      </c>
      <c r="J134" s="43"/>
      <c r="K134" s="9">
        <v>44305</v>
      </c>
      <c r="L134" s="14">
        <f t="shared" ca="1" si="43"/>
        <v>1561</v>
      </c>
      <c r="M134" s="14">
        <f t="shared" ca="1" si="66"/>
        <v>1546</v>
      </c>
      <c r="N134" s="14">
        <f t="shared" ca="1" si="71"/>
        <v>1441</v>
      </c>
      <c r="O134" s="14">
        <f t="shared" ca="1" si="48"/>
        <v>120</v>
      </c>
      <c r="P134" s="14">
        <f t="shared" ca="1" si="49"/>
        <v>120</v>
      </c>
      <c r="Q134" s="14">
        <f t="shared" ca="1" si="59"/>
        <v>143603.94699999999</v>
      </c>
      <c r="R134" s="15">
        <f ca="1">SUM(P$12:P134)</f>
        <v>80346.34</v>
      </c>
      <c r="S134" s="16">
        <f ca="1">SUM(N$12:N134)+SUMIF(O$12:O134, "&lt;0")</f>
        <v>63257.607000000004</v>
      </c>
      <c r="U134" s="9">
        <v>44305</v>
      </c>
      <c r="V134" s="14">
        <f t="shared" ca="1" si="63"/>
        <v>1826</v>
      </c>
      <c r="W134" s="14">
        <f t="shared" ca="1" si="67"/>
        <v>1796</v>
      </c>
      <c r="X134" s="14">
        <f t="shared" ca="1" si="72"/>
        <v>1586</v>
      </c>
      <c r="Y134" s="14">
        <f t="shared" ca="1" si="50"/>
        <v>240</v>
      </c>
      <c r="Z134" s="14">
        <f t="shared" ca="1" si="51"/>
        <v>240</v>
      </c>
      <c r="AA134" s="14">
        <f t="shared" ca="1" si="60"/>
        <v>150758.94699999999</v>
      </c>
      <c r="AB134" s="15">
        <f ca="1">SUM(Z$12:Z134)</f>
        <v>85376.340000000026</v>
      </c>
      <c r="AC134" s="16">
        <f ca="1">SUM(X$12:X134)+SUMIF(Y$12:Y134, "&lt;0")</f>
        <v>65382.607000000004</v>
      </c>
      <c r="AE134" s="9">
        <v>44305</v>
      </c>
      <c r="AF134" s="14">
        <f t="shared" ca="1" si="44"/>
        <v>1796</v>
      </c>
      <c r="AG134" s="14">
        <f t="shared" ca="1" si="68"/>
        <v>1787</v>
      </c>
      <c r="AH134" s="14">
        <f t="shared" ca="1" si="73"/>
        <v>1586</v>
      </c>
      <c r="AI134" s="14">
        <f t="shared" ca="1" si="52"/>
        <v>210</v>
      </c>
      <c r="AJ134" s="14">
        <f t="shared" ca="1" si="53"/>
        <v>210</v>
      </c>
      <c r="AK134" s="14">
        <f t="shared" ca="1" si="61"/>
        <v>150698.94699999999</v>
      </c>
      <c r="AL134" s="15">
        <f ca="1">SUM(AJ$12:AJ134)</f>
        <v>85316.340000000026</v>
      </c>
      <c r="AM134" s="16">
        <f ca="1">SUM(AH$12:AH134)+SUMIF(AI$12:AI134, "&lt;0")</f>
        <v>65382.607000000004</v>
      </c>
      <c r="AO134" s="9">
        <v>44305</v>
      </c>
      <c r="AP134" s="14">
        <f t="shared" ca="1" si="45"/>
        <v>2296</v>
      </c>
      <c r="AQ134" s="14">
        <f t="shared" ca="1" si="69"/>
        <v>2279</v>
      </c>
      <c r="AR134" s="14">
        <f t="shared" ca="1" si="74"/>
        <v>1876</v>
      </c>
      <c r="AS134" s="14">
        <f t="shared" ca="1" si="54"/>
        <v>420</v>
      </c>
      <c r="AT134" s="14">
        <f t="shared" ca="1" si="55"/>
        <v>420</v>
      </c>
      <c r="AU134" s="14">
        <f t="shared" ca="1" si="62"/>
        <v>164948.94699999999</v>
      </c>
      <c r="AV134" s="15">
        <f ca="1">SUM(AT$12:AT134)</f>
        <v>95316.34</v>
      </c>
      <c r="AW134" s="16">
        <f ca="1">SUM(AR$12:AR134)+SUMIF(AS$12:AS134, "&lt;0")</f>
        <v>69632.606999999989</v>
      </c>
      <c r="AY134" s="9">
        <v>44305</v>
      </c>
      <c r="AZ134" s="14">
        <f t="shared" ca="1" si="64"/>
        <v>2000</v>
      </c>
      <c r="BA134" s="14">
        <f t="shared" ca="1" si="70"/>
        <v>2000</v>
      </c>
      <c r="BB134" s="14">
        <f t="shared" ca="1" si="75"/>
        <v>1612.3430999415523</v>
      </c>
      <c r="BC134" s="14">
        <f t="shared" ca="1" si="56"/>
        <v>387.65690005844772</v>
      </c>
      <c r="BD134" s="14">
        <f t="shared" ca="1" si="57"/>
        <v>387.65690005844772</v>
      </c>
      <c r="BE134" s="14">
        <f t="shared" ca="1" si="77"/>
        <v>173694.8476277031</v>
      </c>
      <c r="BF134" s="15">
        <f ca="1">SUM(BD$12:BD134)</f>
        <v>95428.760679594227</v>
      </c>
      <c r="BG134" s="16">
        <f ca="1">SUM(BB$12:BB134)+SUMIF(BC$12:BC134, "&lt;0")</f>
        <v>78266.086948108874</v>
      </c>
    </row>
    <row r="135" spans="1:59" x14ac:dyDescent="0.2">
      <c r="A135" s="24">
        <v>44306</v>
      </c>
      <c r="B135" s="54">
        <f ca="1">IF($A135&gt;= $C$5,$C$6, INDEX('Historical Data'!$D$2:$D$745, MATCH(A135, 'Historical Data'!$B$2:$B$745, 0)))</f>
        <v>1296</v>
      </c>
      <c r="C135" s="14">
        <f t="shared" ca="1" si="65"/>
        <v>1296</v>
      </c>
      <c r="D135" s="14">
        <f t="shared" ca="1" si="76"/>
        <v>741.91399999999703</v>
      </c>
      <c r="E135" s="14">
        <f t="shared" ca="1" si="47"/>
        <v>554.08600000000297</v>
      </c>
      <c r="F135" s="14">
        <f t="shared" ca="1" si="42"/>
        <v>554.08600000000297</v>
      </c>
      <c r="G135" s="14">
        <f t="shared" ca="1" si="58"/>
        <v>137744.94699999999</v>
      </c>
      <c r="H135" s="15">
        <f ca="1">SUM(F$12:F135)</f>
        <v>75870.426000000007</v>
      </c>
      <c r="I135" s="16">
        <f ca="1">SUM(D$12:D135)+SUMIF(E$12:E135, "&lt;0")</f>
        <v>61874.521000000001</v>
      </c>
      <c r="J135" s="43"/>
      <c r="K135" s="9">
        <v>44306</v>
      </c>
      <c r="L135" s="14">
        <f t="shared" ca="1" si="43"/>
        <v>1566</v>
      </c>
      <c r="M135" s="14">
        <f t="shared" ca="1" si="66"/>
        <v>1551</v>
      </c>
      <c r="N135" s="14">
        <f t="shared" ca="1" si="71"/>
        <v>836.91399999999703</v>
      </c>
      <c r="O135" s="14">
        <f t="shared" ca="1" si="48"/>
        <v>729.08600000000297</v>
      </c>
      <c r="P135" s="14">
        <f t="shared" ca="1" si="49"/>
        <v>729.08600000000297</v>
      </c>
      <c r="Q135" s="14">
        <f t="shared" ca="1" si="59"/>
        <v>145169.94699999999</v>
      </c>
      <c r="R135" s="15">
        <f ca="1">SUM(P$12:P135)</f>
        <v>81075.426000000007</v>
      </c>
      <c r="S135" s="16">
        <f ca="1">SUM(N$12:N135)+SUMIF(O$12:O135, "&lt;0")</f>
        <v>64094.521000000008</v>
      </c>
      <c r="U135" s="9">
        <v>44306</v>
      </c>
      <c r="V135" s="14">
        <f t="shared" ca="1" si="63"/>
        <v>1836</v>
      </c>
      <c r="W135" s="14">
        <f t="shared" ca="1" si="67"/>
        <v>1806</v>
      </c>
      <c r="X135" s="14">
        <f t="shared" ca="1" si="72"/>
        <v>931.91399999999703</v>
      </c>
      <c r="Y135" s="14">
        <f t="shared" ca="1" si="50"/>
        <v>904.08600000000297</v>
      </c>
      <c r="Z135" s="14">
        <f t="shared" ca="1" si="51"/>
        <v>904.08600000000297</v>
      </c>
      <c r="AA135" s="14">
        <f t="shared" ca="1" si="60"/>
        <v>152594.94699999999</v>
      </c>
      <c r="AB135" s="15">
        <f ca="1">SUM(Z$12:Z135)</f>
        <v>86280.426000000036</v>
      </c>
      <c r="AC135" s="16">
        <f ca="1">SUM(X$12:X135)+SUMIF(Y$12:Y135, "&lt;0")</f>
        <v>66314.521000000008</v>
      </c>
      <c r="AE135" s="9">
        <v>44306</v>
      </c>
      <c r="AF135" s="14">
        <f t="shared" ca="1" si="44"/>
        <v>1796</v>
      </c>
      <c r="AG135" s="14">
        <f t="shared" ca="1" si="68"/>
        <v>1792</v>
      </c>
      <c r="AH135" s="14">
        <f t="shared" ca="1" si="73"/>
        <v>931.91399999999703</v>
      </c>
      <c r="AI135" s="14">
        <f t="shared" ca="1" si="52"/>
        <v>864.08600000000297</v>
      </c>
      <c r="AJ135" s="14">
        <f t="shared" ca="1" si="53"/>
        <v>864.08600000000297</v>
      </c>
      <c r="AK135" s="14">
        <f t="shared" ca="1" si="61"/>
        <v>152494.94699999999</v>
      </c>
      <c r="AL135" s="15">
        <f ca="1">SUM(AJ$12:AJ135)</f>
        <v>86180.426000000036</v>
      </c>
      <c r="AM135" s="16">
        <f ca="1">SUM(AH$12:AH135)+SUMIF(AI$12:AI135, "&lt;0")</f>
        <v>66314.521000000008</v>
      </c>
      <c r="AO135" s="9">
        <v>44306</v>
      </c>
      <c r="AP135" s="14">
        <f t="shared" ca="1" si="45"/>
        <v>2296</v>
      </c>
      <c r="AQ135" s="14">
        <f t="shared" ca="1" si="69"/>
        <v>2287</v>
      </c>
      <c r="AR135" s="14">
        <f t="shared" ca="1" si="74"/>
        <v>1121.913999999997</v>
      </c>
      <c r="AS135" s="14">
        <f t="shared" ca="1" si="54"/>
        <v>1174.086000000003</v>
      </c>
      <c r="AT135" s="14">
        <f t="shared" ca="1" si="55"/>
        <v>1174.086000000003</v>
      </c>
      <c r="AU135" s="14">
        <f t="shared" ca="1" si="62"/>
        <v>167244.94699999999</v>
      </c>
      <c r="AV135" s="15">
        <f ca="1">SUM(AT$12:AT135)</f>
        <v>96490.426000000007</v>
      </c>
      <c r="AW135" s="16">
        <f ca="1">SUM(AR$12:AR135)+SUMIF(AS$12:AS135, "&lt;0")</f>
        <v>70754.520999999979</v>
      </c>
      <c r="AY135" s="9">
        <v>44306</v>
      </c>
      <c r="AZ135" s="14">
        <f t="shared" ca="1" si="64"/>
        <v>2000</v>
      </c>
      <c r="BA135" s="14">
        <f t="shared" ca="1" si="70"/>
        <v>2000</v>
      </c>
      <c r="BB135" s="14">
        <f t="shared" ca="1" si="75"/>
        <v>504.43405189112264</v>
      </c>
      <c r="BC135" s="14">
        <f t="shared" ca="1" si="56"/>
        <v>1495.5659481088774</v>
      </c>
      <c r="BD135" s="14">
        <f t="shared" ca="1" si="57"/>
        <v>1495.5659481088774</v>
      </c>
      <c r="BE135" s="14">
        <f t="shared" ca="1" si="77"/>
        <v>175694.8476277031</v>
      </c>
      <c r="BF135" s="15">
        <f ca="1">SUM(BD$12:BD135)</f>
        <v>96924.326627703107</v>
      </c>
      <c r="BG135" s="16">
        <f ca="1">SUM(BB$12:BB135)+SUMIF(BC$12:BC135, "&lt;0")</f>
        <v>78770.520999999993</v>
      </c>
    </row>
    <row r="136" spans="1:59" x14ac:dyDescent="0.2">
      <c r="A136" s="24">
        <v>44307</v>
      </c>
      <c r="B136" s="54">
        <f ca="1">IF($A136&gt;= $C$5,$C$6, INDEX('Historical Data'!$D$2:$D$745, MATCH(A136, 'Historical Data'!$B$2:$B$745, 0)))</f>
        <v>1296</v>
      </c>
      <c r="C136" s="14">
        <f t="shared" ca="1" si="65"/>
        <v>1296</v>
      </c>
      <c r="D136" s="14">
        <f t="shared" ca="1" si="76"/>
        <v>174.07800000000134</v>
      </c>
      <c r="E136" s="14">
        <f t="shared" ca="1" si="47"/>
        <v>1121.9219999999987</v>
      </c>
      <c r="F136" s="14">
        <f t="shared" ca="1" si="42"/>
        <v>1121.9219999999987</v>
      </c>
      <c r="G136" s="14">
        <f t="shared" ca="1" si="58"/>
        <v>139040.94699999999</v>
      </c>
      <c r="H136" s="15">
        <f ca="1">SUM(F$12:F136)</f>
        <v>76992.347999999998</v>
      </c>
      <c r="I136" s="16">
        <f ca="1">SUM(D$12:D136)+SUMIF(E$12:E136, "&lt;0")</f>
        <v>62048.599000000002</v>
      </c>
      <c r="J136" s="43"/>
      <c r="K136" s="9">
        <v>44307</v>
      </c>
      <c r="L136" s="14">
        <f t="shared" ca="1" si="43"/>
        <v>1571</v>
      </c>
      <c r="M136" s="14">
        <f t="shared" ca="1" si="66"/>
        <v>1556</v>
      </c>
      <c r="N136" s="14">
        <f t="shared" ca="1" si="71"/>
        <v>294.07800000000134</v>
      </c>
      <c r="O136" s="14">
        <f t="shared" ca="1" si="48"/>
        <v>1276.9219999999987</v>
      </c>
      <c r="P136" s="14">
        <f t="shared" ca="1" si="49"/>
        <v>1276.9219999999987</v>
      </c>
      <c r="Q136" s="14">
        <f t="shared" ca="1" si="59"/>
        <v>146740.94699999999</v>
      </c>
      <c r="R136" s="15">
        <f ca="1">SUM(P$12:P136)</f>
        <v>82352.347999999998</v>
      </c>
      <c r="S136" s="16">
        <f ca="1">SUM(N$12:N136)+SUMIF(O$12:O136, "&lt;0")</f>
        <v>64388.599000000017</v>
      </c>
      <c r="U136" s="9">
        <v>44307</v>
      </c>
      <c r="V136" s="14">
        <f t="shared" ca="1" si="63"/>
        <v>1846</v>
      </c>
      <c r="W136" s="14">
        <f t="shared" ca="1" si="67"/>
        <v>1816</v>
      </c>
      <c r="X136" s="14">
        <f t="shared" ca="1" si="72"/>
        <v>414.07800000000134</v>
      </c>
      <c r="Y136" s="14">
        <f t="shared" ca="1" si="50"/>
        <v>1431.9219999999987</v>
      </c>
      <c r="Z136" s="14">
        <f t="shared" ca="1" si="51"/>
        <v>1431.9219999999987</v>
      </c>
      <c r="AA136" s="14">
        <f t="shared" ca="1" si="60"/>
        <v>154440.94699999999</v>
      </c>
      <c r="AB136" s="15">
        <f ca="1">SUM(Z$12:Z136)</f>
        <v>87712.348000000027</v>
      </c>
      <c r="AC136" s="16">
        <f ca="1">SUM(X$12:X136)+SUMIF(Y$12:Y136, "&lt;0")</f>
        <v>66728.599000000017</v>
      </c>
      <c r="AE136" s="9">
        <v>44307</v>
      </c>
      <c r="AF136" s="14">
        <f t="shared" ca="1" si="44"/>
        <v>1796</v>
      </c>
      <c r="AG136" s="14">
        <f t="shared" ca="1" si="68"/>
        <v>1795</v>
      </c>
      <c r="AH136" s="14">
        <f t="shared" ca="1" si="73"/>
        <v>414.07800000000134</v>
      </c>
      <c r="AI136" s="14">
        <f t="shared" ca="1" si="52"/>
        <v>1381.9219999999987</v>
      </c>
      <c r="AJ136" s="14">
        <f t="shared" ca="1" si="53"/>
        <v>1381.9219999999987</v>
      </c>
      <c r="AK136" s="14">
        <f t="shared" ca="1" si="61"/>
        <v>154290.94699999999</v>
      </c>
      <c r="AL136" s="15">
        <f ca="1">SUM(AJ$12:AJ136)</f>
        <v>87562.348000000027</v>
      </c>
      <c r="AM136" s="16">
        <f ca="1">SUM(AH$12:AH136)+SUMIF(AI$12:AI136, "&lt;0")</f>
        <v>66728.599000000017</v>
      </c>
      <c r="AO136" s="9">
        <v>44307</v>
      </c>
      <c r="AP136" s="14">
        <f t="shared" ca="1" si="45"/>
        <v>2296</v>
      </c>
      <c r="AQ136" s="14">
        <f t="shared" ca="1" si="69"/>
        <v>2293</v>
      </c>
      <c r="AR136" s="14">
        <f t="shared" ca="1" si="74"/>
        <v>654.07800000000134</v>
      </c>
      <c r="AS136" s="14">
        <f t="shared" ca="1" si="54"/>
        <v>1641.9219999999987</v>
      </c>
      <c r="AT136" s="14">
        <f t="shared" ca="1" si="55"/>
        <v>1641.9219999999987</v>
      </c>
      <c r="AU136" s="14">
        <f t="shared" ca="1" si="62"/>
        <v>169540.94699999999</v>
      </c>
      <c r="AV136" s="15">
        <f ca="1">SUM(AT$12:AT136)</f>
        <v>98132.347999999998</v>
      </c>
      <c r="AW136" s="16">
        <f ca="1">SUM(AR$12:AR136)+SUMIF(AS$12:AS136, "&lt;0")</f>
        <v>71408.598999999987</v>
      </c>
      <c r="AY136" s="9">
        <v>44307</v>
      </c>
      <c r="AZ136" s="14">
        <f t="shared" ca="1" si="64"/>
        <v>2000</v>
      </c>
      <c r="BA136" s="14">
        <f t="shared" ca="1" si="70"/>
        <v>2000</v>
      </c>
      <c r="BB136" s="14">
        <f t="shared" ca="1" si="75"/>
        <v>174.07800000000134</v>
      </c>
      <c r="BC136" s="14">
        <f t="shared" ca="1" si="56"/>
        <v>1825.9219999999987</v>
      </c>
      <c r="BD136" s="14">
        <f t="shared" ca="1" si="57"/>
        <v>1825.9219999999987</v>
      </c>
      <c r="BE136" s="14">
        <f t="shared" ca="1" si="77"/>
        <v>177694.8476277031</v>
      </c>
      <c r="BF136" s="15">
        <f ca="1">SUM(BD$12:BD136)</f>
        <v>98750.248627703113</v>
      </c>
      <c r="BG136" s="16">
        <f ca="1">SUM(BB$12:BB136)+SUMIF(BC$12:BC136, "&lt;0")</f>
        <v>78944.599000000002</v>
      </c>
    </row>
    <row r="137" spans="1:59" x14ac:dyDescent="0.2">
      <c r="A137" s="24">
        <v>44308</v>
      </c>
      <c r="B137" s="54">
        <f ca="1">IF($A137&gt;= $C$5,$C$6, INDEX('Historical Data'!$D$2:$D$745, MATCH(A137, 'Historical Data'!$B$2:$B$745, 0)))</f>
        <v>1296</v>
      </c>
      <c r="C137" s="14">
        <f t="shared" ca="1" si="65"/>
        <v>1296</v>
      </c>
      <c r="D137" s="14">
        <f t="shared" ca="1" si="76"/>
        <v>922.90999999999622</v>
      </c>
      <c r="E137" s="14">
        <f t="shared" ca="1" si="47"/>
        <v>373.09000000000378</v>
      </c>
      <c r="F137" s="14">
        <f t="shared" ca="1" si="42"/>
        <v>373.09000000000378</v>
      </c>
      <c r="G137" s="14">
        <f t="shared" ca="1" si="58"/>
        <v>140336.94699999999</v>
      </c>
      <c r="H137" s="15">
        <f ca="1">SUM(F$12:F137)</f>
        <v>77365.437999999995</v>
      </c>
      <c r="I137" s="16">
        <f ca="1">SUM(D$12:D137)+SUMIF(E$12:E137, "&lt;0")</f>
        <v>62971.508999999991</v>
      </c>
      <c r="J137" s="43"/>
      <c r="K137" s="9">
        <v>44308</v>
      </c>
      <c r="L137" s="14">
        <f t="shared" ca="1" si="43"/>
        <v>1576</v>
      </c>
      <c r="M137" s="14">
        <f t="shared" ca="1" si="66"/>
        <v>1561</v>
      </c>
      <c r="N137" s="14">
        <f t="shared" ca="1" si="71"/>
        <v>1042.9099999999962</v>
      </c>
      <c r="O137" s="14">
        <f t="shared" ca="1" si="48"/>
        <v>533.09000000000378</v>
      </c>
      <c r="P137" s="14">
        <f t="shared" ca="1" si="49"/>
        <v>533.09000000000378</v>
      </c>
      <c r="Q137" s="14">
        <f t="shared" ca="1" si="59"/>
        <v>148316.94699999999</v>
      </c>
      <c r="R137" s="15">
        <f ca="1">SUM(P$12:P137)</f>
        <v>82885.437999999995</v>
      </c>
      <c r="S137" s="16">
        <f ca="1">SUM(N$12:N137)+SUMIF(O$12:O137, "&lt;0")</f>
        <v>65431.50900000002</v>
      </c>
      <c r="U137" s="9">
        <v>44308</v>
      </c>
      <c r="V137" s="14">
        <f t="shared" ca="1" si="63"/>
        <v>1856</v>
      </c>
      <c r="W137" s="14">
        <f t="shared" ca="1" si="67"/>
        <v>1826</v>
      </c>
      <c r="X137" s="14">
        <f t="shared" ca="1" si="72"/>
        <v>1162.9099999999962</v>
      </c>
      <c r="Y137" s="14">
        <f t="shared" ca="1" si="50"/>
        <v>693.09000000000378</v>
      </c>
      <c r="Z137" s="14">
        <f t="shared" ca="1" si="51"/>
        <v>693.09000000000378</v>
      </c>
      <c r="AA137" s="14">
        <f t="shared" ca="1" si="60"/>
        <v>156296.94699999999</v>
      </c>
      <c r="AB137" s="15">
        <f ca="1">SUM(Z$12:Z137)</f>
        <v>88405.438000000024</v>
      </c>
      <c r="AC137" s="16">
        <f ca="1">SUM(X$12:X137)+SUMIF(Y$12:Y137, "&lt;0")</f>
        <v>67891.50900000002</v>
      </c>
      <c r="AE137" s="9">
        <v>44308</v>
      </c>
      <c r="AF137" s="14">
        <f t="shared" ca="1" si="44"/>
        <v>1796</v>
      </c>
      <c r="AG137" s="14">
        <f t="shared" ca="1" si="68"/>
        <v>1796</v>
      </c>
      <c r="AH137" s="14">
        <f t="shared" ca="1" si="73"/>
        <v>1162.9099999999962</v>
      </c>
      <c r="AI137" s="14">
        <f t="shared" ca="1" si="52"/>
        <v>633.09000000000378</v>
      </c>
      <c r="AJ137" s="14">
        <f t="shared" ca="1" si="53"/>
        <v>633.09000000000378</v>
      </c>
      <c r="AK137" s="14">
        <f t="shared" ca="1" si="61"/>
        <v>156086.94699999999</v>
      </c>
      <c r="AL137" s="15">
        <f ca="1">SUM(AJ$12:AJ137)</f>
        <v>88195.438000000024</v>
      </c>
      <c r="AM137" s="16">
        <f ca="1">SUM(AH$12:AH137)+SUMIF(AI$12:AI137, "&lt;0")</f>
        <v>67891.50900000002</v>
      </c>
      <c r="AO137" s="9">
        <v>44308</v>
      </c>
      <c r="AP137" s="14">
        <f t="shared" ca="1" si="45"/>
        <v>2296</v>
      </c>
      <c r="AQ137" s="14">
        <f t="shared" ca="1" si="69"/>
        <v>2296</v>
      </c>
      <c r="AR137" s="14">
        <f t="shared" ca="1" si="74"/>
        <v>1402.9099999999962</v>
      </c>
      <c r="AS137" s="14">
        <f t="shared" ca="1" si="54"/>
        <v>893.09000000000378</v>
      </c>
      <c r="AT137" s="14">
        <f t="shared" ca="1" si="55"/>
        <v>893.09000000000378</v>
      </c>
      <c r="AU137" s="14">
        <f t="shared" ca="1" si="62"/>
        <v>171836.94699999999</v>
      </c>
      <c r="AV137" s="15">
        <f ca="1">SUM(AT$12:AT137)</f>
        <v>99025.437999999995</v>
      </c>
      <c r="AW137" s="16">
        <f ca="1">SUM(AR$12:AR137)+SUMIF(AS$12:AS137, "&lt;0")</f>
        <v>72811.508999999991</v>
      </c>
      <c r="AY137" s="9">
        <v>44308</v>
      </c>
      <c r="AZ137" s="14">
        <f t="shared" ca="1" si="64"/>
        <v>2000</v>
      </c>
      <c r="BA137" s="14">
        <f t="shared" ca="1" si="70"/>
        <v>2000</v>
      </c>
      <c r="BB137" s="14">
        <f t="shared" ca="1" si="75"/>
        <v>922.90999999999622</v>
      </c>
      <c r="BC137" s="14">
        <f t="shared" ca="1" si="56"/>
        <v>1077.0900000000038</v>
      </c>
      <c r="BD137" s="14">
        <f t="shared" ca="1" si="57"/>
        <v>1077.0900000000038</v>
      </c>
      <c r="BE137" s="14">
        <f t="shared" ca="1" si="77"/>
        <v>179694.8476277031</v>
      </c>
      <c r="BF137" s="15">
        <f ca="1">SUM(BD$12:BD137)</f>
        <v>99827.33862770311</v>
      </c>
      <c r="BG137" s="16">
        <f ca="1">SUM(BB$12:BB137)+SUMIF(BC$12:BC137, "&lt;0")</f>
        <v>79867.509000000005</v>
      </c>
    </row>
    <row r="138" spans="1:59" x14ac:dyDescent="0.2">
      <c r="A138" s="24">
        <v>44309</v>
      </c>
      <c r="B138" s="54">
        <f ca="1">IF($A138&gt;= $C$5,$C$6, INDEX('Historical Data'!$D$2:$D$745, MATCH(A138, 'Historical Data'!$B$2:$B$745, 0)))</f>
        <v>1296</v>
      </c>
      <c r="C138" s="14">
        <f t="shared" ca="1" si="65"/>
        <v>1296</v>
      </c>
      <c r="D138" s="14">
        <f t="shared" ca="1" si="76"/>
        <v>1054.2170000000042</v>
      </c>
      <c r="E138" s="14">
        <f t="shared" ca="1" si="47"/>
        <v>241.78299999999581</v>
      </c>
      <c r="F138" s="14">
        <f t="shared" ca="1" si="42"/>
        <v>241.78299999999581</v>
      </c>
      <c r="G138" s="14">
        <f t="shared" ca="1" si="58"/>
        <v>141632.94699999999</v>
      </c>
      <c r="H138" s="15">
        <f ca="1">SUM(F$12:F138)</f>
        <v>77607.22099999999</v>
      </c>
      <c r="I138" s="16">
        <f ca="1">SUM(D$12:D138)+SUMIF(E$12:E138, "&lt;0")</f>
        <v>64025.725999999995</v>
      </c>
      <c r="J138" s="43"/>
      <c r="K138" s="9">
        <v>44309</v>
      </c>
      <c r="L138" s="14">
        <f t="shared" ca="1" si="43"/>
        <v>1581</v>
      </c>
      <c r="M138" s="14">
        <f t="shared" ca="1" si="66"/>
        <v>1566</v>
      </c>
      <c r="N138" s="14">
        <f t="shared" ca="1" si="71"/>
        <v>1174.2170000000042</v>
      </c>
      <c r="O138" s="14">
        <f t="shared" ca="1" si="48"/>
        <v>406.78299999999581</v>
      </c>
      <c r="P138" s="14">
        <f t="shared" ca="1" si="49"/>
        <v>406.78299999999581</v>
      </c>
      <c r="Q138" s="14">
        <f t="shared" ca="1" si="59"/>
        <v>149897.94699999999</v>
      </c>
      <c r="R138" s="15">
        <f ca="1">SUM(P$12:P138)</f>
        <v>83292.22099999999</v>
      </c>
      <c r="S138" s="16">
        <f ca="1">SUM(N$12:N138)+SUMIF(O$12:O138, "&lt;0")</f>
        <v>66605.726000000024</v>
      </c>
      <c r="U138" s="9">
        <v>44309</v>
      </c>
      <c r="V138" s="14">
        <f t="shared" ca="1" si="63"/>
        <v>1866</v>
      </c>
      <c r="W138" s="14">
        <f t="shared" ca="1" si="67"/>
        <v>1836</v>
      </c>
      <c r="X138" s="14">
        <f t="shared" ca="1" si="72"/>
        <v>1294.2170000000042</v>
      </c>
      <c r="Y138" s="14">
        <f t="shared" ca="1" si="50"/>
        <v>571.78299999999581</v>
      </c>
      <c r="Z138" s="14">
        <f t="shared" ca="1" si="51"/>
        <v>571.78299999999581</v>
      </c>
      <c r="AA138" s="14">
        <f t="shared" ca="1" si="60"/>
        <v>158162.94699999999</v>
      </c>
      <c r="AB138" s="15">
        <f ca="1">SUM(Z$12:Z138)</f>
        <v>88977.22100000002</v>
      </c>
      <c r="AC138" s="16">
        <f ca="1">SUM(X$12:X138)+SUMIF(Y$12:Y138, "&lt;0")</f>
        <v>69185.726000000024</v>
      </c>
      <c r="AE138" s="9">
        <v>44309</v>
      </c>
      <c r="AF138" s="14">
        <f t="shared" ca="1" si="44"/>
        <v>1796</v>
      </c>
      <c r="AG138" s="14">
        <f t="shared" ca="1" si="68"/>
        <v>1796</v>
      </c>
      <c r="AH138" s="14">
        <f t="shared" ca="1" si="73"/>
        <v>1294.2170000000042</v>
      </c>
      <c r="AI138" s="14">
        <f t="shared" ca="1" si="52"/>
        <v>501.78299999999581</v>
      </c>
      <c r="AJ138" s="14">
        <f t="shared" ca="1" si="53"/>
        <v>501.78299999999581</v>
      </c>
      <c r="AK138" s="14">
        <f t="shared" ca="1" si="61"/>
        <v>157882.94699999999</v>
      </c>
      <c r="AL138" s="15">
        <f ca="1">SUM(AJ$12:AJ138)</f>
        <v>88697.22100000002</v>
      </c>
      <c r="AM138" s="16">
        <f ca="1">SUM(AH$12:AH138)+SUMIF(AI$12:AI138, "&lt;0")</f>
        <v>69185.726000000024</v>
      </c>
      <c r="AO138" s="9">
        <v>44309</v>
      </c>
      <c r="AP138" s="14">
        <f t="shared" ca="1" si="45"/>
        <v>2296</v>
      </c>
      <c r="AQ138" s="14">
        <f t="shared" ca="1" si="69"/>
        <v>2296</v>
      </c>
      <c r="AR138" s="14">
        <f t="shared" ca="1" si="74"/>
        <v>1534.2170000000042</v>
      </c>
      <c r="AS138" s="14">
        <f t="shared" ca="1" si="54"/>
        <v>761.78299999999581</v>
      </c>
      <c r="AT138" s="14">
        <f t="shared" ca="1" si="55"/>
        <v>761.78299999999581</v>
      </c>
      <c r="AU138" s="14">
        <f t="shared" ca="1" si="62"/>
        <v>174132.94699999999</v>
      </c>
      <c r="AV138" s="15">
        <f ca="1">SUM(AT$12:AT138)</f>
        <v>99787.22099999999</v>
      </c>
      <c r="AW138" s="16">
        <f ca="1">SUM(AR$12:AR138)+SUMIF(AS$12:AS138, "&lt;0")</f>
        <v>74345.725999999995</v>
      </c>
      <c r="AY138" s="9">
        <v>44309</v>
      </c>
      <c r="AZ138" s="14">
        <f t="shared" ca="1" si="64"/>
        <v>2000</v>
      </c>
      <c r="BA138" s="14">
        <f t="shared" ca="1" si="70"/>
        <v>2000</v>
      </c>
      <c r="BB138" s="14">
        <f t="shared" ca="1" si="75"/>
        <v>1054.2170000000042</v>
      </c>
      <c r="BC138" s="14">
        <f t="shared" ca="1" si="56"/>
        <v>945.78299999999581</v>
      </c>
      <c r="BD138" s="14">
        <f t="shared" ca="1" si="57"/>
        <v>945.78299999999581</v>
      </c>
      <c r="BE138" s="14">
        <f t="shared" ca="1" si="77"/>
        <v>181694.8476277031</v>
      </c>
      <c r="BF138" s="15">
        <f ca="1">SUM(BD$12:BD138)</f>
        <v>100773.12162770311</v>
      </c>
      <c r="BG138" s="16">
        <f ca="1">SUM(BB$12:BB138)+SUMIF(BC$12:BC138, "&lt;0")</f>
        <v>80921.72600000001</v>
      </c>
    </row>
    <row r="139" spans="1:59" x14ac:dyDescent="0.2">
      <c r="A139" s="24">
        <v>44310</v>
      </c>
      <c r="B139" s="54">
        <f ca="1">IF($A139&gt;= $C$5,$C$6, INDEX('Historical Data'!$D$2:$D$745, MATCH(A139, 'Historical Data'!$B$2:$B$745, 0)))</f>
        <v>1296</v>
      </c>
      <c r="C139" s="14">
        <f t="shared" ca="1" si="65"/>
        <v>1296</v>
      </c>
      <c r="D139" s="14">
        <f t="shared" ca="1" si="76"/>
        <v>1296</v>
      </c>
      <c r="E139" s="14">
        <f t="shared" ca="1" si="47"/>
        <v>0</v>
      </c>
      <c r="F139" s="14">
        <f t="shared" ca="1" si="42"/>
        <v>0</v>
      </c>
      <c r="G139" s="14">
        <f t="shared" ca="1" si="58"/>
        <v>142928.94699999999</v>
      </c>
      <c r="H139" s="15">
        <f ca="1">SUM(F$12:F139)</f>
        <v>77607.22099999999</v>
      </c>
      <c r="I139" s="16">
        <f ca="1">SUM(D$12:D139)+SUMIF(E$12:E139, "&lt;0")</f>
        <v>65321.725999999995</v>
      </c>
      <c r="J139" s="15"/>
      <c r="K139" s="9">
        <v>44310</v>
      </c>
      <c r="L139" s="14">
        <f t="shared" ca="1" si="43"/>
        <v>1586</v>
      </c>
      <c r="M139" s="14">
        <f t="shared" ca="1" si="66"/>
        <v>1571</v>
      </c>
      <c r="N139" s="14">
        <f t="shared" ca="1" si="71"/>
        <v>1466</v>
      </c>
      <c r="O139" s="14">
        <f t="shared" ca="1" si="48"/>
        <v>120</v>
      </c>
      <c r="P139" s="14">
        <f t="shared" ca="1" si="49"/>
        <v>120</v>
      </c>
      <c r="Q139" s="14">
        <f t="shared" ca="1" si="59"/>
        <v>151483.94699999999</v>
      </c>
      <c r="R139" s="15">
        <f ca="1">SUM(P$12:P139)</f>
        <v>83412.22099999999</v>
      </c>
      <c r="S139" s="16">
        <f ca="1">SUM(N$12:N139)+SUMIF(O$12:O139, "&lt;0")</f>
        <v>68071.726000000024</v>
      </c>
      <c r="U139" s="9">
        <v>44310</v>
      </c>
      <c r="V139" s="14">
        <f t="shared" ca="1" si="63"/>
        <v>1876</v>
      </c>
      <c r="W139" s="14">
        <f t="shared" ca="1" si="67"/>
        <v>1846</v>
      </c>
      <c r="X139" s="14">
        <f t="shared" ca="1" si="72"/>
        <v>1636</v>
      </c>
      <c r="Y139" s="14">
        <f t="shared" ca="1" si="50"/>
        <v>240</v>
      </c>
      <c r="Z139" s="14">
        <f t="shared" ca="1" si="51"/>
        <v>240</v>
      </c>
      <c r="AA139" s="14">
        <f t="shared" ca="1" si="60"/>
        <v>160038.94699999999</v>
      </c>
      <c r="AB139" s="15">
        <f ca="1">SUM(Z$12:Z139)</f>
        <v>89217.22100000002</v>
      </c>
      <c r="AC139" s="16">
        <f ca="1">SUM(X$12:X139)+SUMIF(Y$12:Y139, "&lt;0")</f>
        <v>70821.726000000024</v>
      </c>
      <c r="AE139" s="9">
        <v>44310</v>
      </c>
      <c r="AF139" s="14">
        <f t="shared" ca="1" si="44"/>
        <v>1796</v>
      </c>
      <c r="AG139" s="14">
        <f t="shared" ca="1" si="68"/>
        <v>1796</v>
      </c>
      <c r="AH139" s="14">
        <f t="shared" ca="1" si="73"/>
        <v>1636</v>
      </c>
      <c r="AI139" s="14">
        <f t="shared" ca="1" si="52"/>
        <v>160</v>
      </c>
      <c r="AJ139" s="14">
        <f t="shared" ca="1" si="53"/>
        <v>160</v>
      </c>
      <c r="AK139" s="14">
        <f t="shared" ca="1" si="61"/>
        <v>159678.94699999999</v>
      </c>
      <c r="AL139" s="15">
        <f ca="1">SUM(AJ$12:AJ139)</f>
        <v>88857.22100000002</v>
      </c>
      <c r="AM139" s="16">
        <f ca="1">SUM(AH$12:AH139)+SUMIF(AI$12:AI139, "&lt;0")</f>
        <v>70821.726000000024</v>
      </c>
      <c r="AO139" s="9">
        <v>44310</v>
      </c>
      <c r="AP139" s="14">
        <f t="shared" ca="1" si="45"/>
        <v>2296</v>
      </c>
      <c r="AQ139" s="14">
        <f t="shared" ca="1" si="69"/>
        <v>2296</v>
      </c>
      <c r="AR139" s="14">
        <f t="shared" ca="1" si="74"/>
        <v>1976</v>
      </c>
      <c r="AS139" s="14">
        <f t="shared" ca="1" si="54"/>
        <v>320</v>
      </c>
      <c r="AT139" s="14">
        <f t="shared" ca="1" si="55"/>
        <v>320</v>
      </c>
      <c r="AU139" s="14">
        <f t="shared" ca="1" si="62"/>
        <v>176428.94699999999</v>
      </c>
      <c r="AV139" s="15">
        <f ca="1">SUM(AT$12:AT139)</f>
        <v>100107.22099999999</v>
      </c>
      <c r="AW139" s="16">
        <f ca="1">SUM(AR$12:AR139)+SUMIF(AS$12:AS139, "&lt;0")</f>
        <v>76321.725999999995</v>
      </c>
      <c r="AY139" s="9">
        <v>44310</v>
      </c>
      <c r="AZ139" s="14">
        <f t="shared" ca="1" si="64"/>
        <v>2000</v>
      </c>
      <c r="BA139" s="14">
        <f t="shared" ca="1" si="70"/>
        <v>2000</v>
      </c>
      <c r="BB139" s="14">
        <f t="shared" ca="1" si="75"/>
        <v>1623.614999999998</v>
      </c>
      <c r="BC139" s="14">
        <f t="shared" ca="1" si="56"/>
        <v>376.38500000000204</v>
      </c>
      <c r="BD139" s="14">
        <f t="shared" ca="1" si="57"/>
        <v>376.38500000000204</v>
      </c>
      <c r="BE139" s="14">
        <f t="shared" ca="1" si="77"/>
        <v>183694.8476277031</v>
      </c>
      <c r="BF139" s="15">
        <f ca="1">SUM(BD$12:BD139)</f>
        <v>101149.50662770311</v>
      </c>
      <c r="BG139" s="16">
        <f ca="1">SUM(BB$12:BB139)+SUMIF(BC$12:BC139, "&lt;0")</f>
        <v>82545.341</v>
      </c>
    </row>
    <row r="140" spans="1:59" x14ac:dyDescent="0.2">
      <c r="A140" s="24">
        <v>44311</v>
      </c>
      <c r="B140" s="54">
        <f ca="1">IF($A140&gt;= $C$5,$C$6, INDEX('Historical Data'!$D$2:$D$745, MATCH(A140, 'Historical Data'!$B$2:$B$745, 0)))</f>
        <v>1296</v>
      </c>
      <c r="C140" s="14">
        <f t="shared" ca="1" si="65"/>
        <v>1296</v>
      </c>
      <c r="D140" s="14">
        <f t="shared" ca="1" si="76"/>
        <v>1296</v>
      </c>
      <c r="E140" s="14">
        <f t="shared" ca="1" si="47"/>
        <v>0</v>
      </c>
      <c r="F140" s="14">
        <f t="shared" ref="F140:F203" ca="1" si="78">IF(E140 &gt; 0, E140, 0)</f>
        <v>0</v>
      </c>
      <c r="G140" s="14">
        <f t="shared" ca="1" si="58"/>
        <v>144224.94699999999</v>
      </c>
      <c r="H140" s="15">
        <f ca="1">SUM(F$12:F140)</f>
        <v>77607.22099999999</v>
      </c>
      <c r="I140" s="16">
        <f ca="1">SUM(D$12:D140)+SUMIF(E$12:E140, "&lt;0")</f>
        <v>66617.725999999995</v>
      </c>
      <c r="J140" s="15"/>
      <c r="K140" s="9">
        <v>44311</v>
      </c>
      <c r="L140" s="14">
        <f t="shared" ref="L140:L203" ca="1" si="79">IF(K140&lt;M$5, $B140, M$6+MIN((K140-M$5)/M$8, 1)*M$7)</f>
        <v>1591</v>
      </c>
      <c r="M140" s="14">
        <f t="shared" ca="1" si="66"/>
        <v>1576</v>
      </c>
      <c r="N140" s="14">
        <f t="shared" ca="1" si="71"/>
        <v>1471</v>
      </c>
      <c r="O140" s="14">
        <f t="shared" ca="1" si="48"/>
        <v>120</v>
      </c>
      <c r="P140" s="14">
        <f t="shared" ca="1" si="49"/>
        <v>120</v>
      </c>
      <c r="Q140" s="14">
        <f t="shared" ca="1" si="59"/>
        <v>153074.94699999999</v>
      </c>
      <c r="R140" s="15">
        <f ca="1">SUM(P$12:P140)</f>
        <v>83532.22099999999</v>
      </c>
      <c r="S140" s="16">
        <f ca="1">SUM(N$12:N140)+SUMIF(O$12:O140, "&lt;0")</f>
        <v>69542.726000000024</v>
      </c>
      <c r="U140" s="9">
        <v>44311</v>
      </c>
      <c r="V140" s="14">
        <f t="shared" ca="1" si="63"/>
        <v>1886</v>
      </c>
      <c r="W140" s="14">
        <f t="shared" ca="1" si="67"/>
        <v>1856</v>
      </c>
      <c r="X140" s="14">
        <f t="shared" ca="1" si="72"/>
        <v>1646</v>
      </c>
      <c r="Y140" s="14">
        <f t="shared" ca="1" si="50"/>
        <v>240</v>
      </c>
      <c r="Z140" s="14">
        <f t="shared" ca="1" si="51"/>
        <v>240</v>
      </c>
      <c r="AA140" s="14">
        <f t="shared" ca="1" si="60"/>
        <v>161924.94699999999</v>
      </c>
      <c r="AB140" s="15">
        <f ca="1">SUM(Z$12:Z140)</f>
        <v>89457.22100000002</v>
      </c>
      <c r="AC140" s="16">
        <f ca="1">SUM(X$12:X140)+SUMIF(Y$12:Y140, "&lt;0")</f>
        <v>72467.726000000024</v>
      </c>
      <c r="AE140" s="9">
        <v>44311</v>
      </c>
      <c r="AF140" s="14">
        <f t="shared" ref="AF140:AF203" ca="1" si="80">IF(AE140&lt;AG$5, $B140, AG$6+MIN((AE140-AG$5)/AG$8, 1)*AG$7)</f>
        <v>1796</v>
      </c>
      <c r="AG140" s="14">
        <f t="shared" ca="1" si="68"/>
        <v>1796</v>
      </c>
      <c r="AH140" s="14">
        <f t="shared" ca="1" si="73"/>
        <v>1646</v>
      </c>
      <c r="AI140" s="14">
        <f t="shared" ca="1" si="52"/>
        <v>150</v>
      </c>
      <c r="AJ140" s="14">
        <f t="shared" ca="1" si="53"/>
        <v>150</v>
      </c>
      <c r="AK140" s="14">
        <f t="shared" ca="1" si="61"/>
        <v>161474.94699999999</v>
      </c>
      <c r="AL140" s="15">
        <f ca="1">SUM(AJ$12:AJ140)</f>
        <v>89007.22100000002</v>
      </c>
      <c r="AM140" s="16">
        <f ca="1">SUM(AH$12:AH140)+SUMIF(AI$12:AI140, "&lt;0")</f>
        <v>72467.726000000024</v>
      </c>
      <c r="AO140" s="9">
        <v>44311</v>
      </c>
      <c r="AP140" s="14">
        <f t="shared" ref="AP140:AP203" ca="1" si="81">IF(AO140&lt;AQ$5, $B140, AQ$6+MIN((AO140-AQ$5)/AQ$8, 1)*AQ$7)</f>
        <v>2296</v>
      </c>
      <c r="AQ140" s="14">
        <f t="shared" ca="1" si="69"/>
        <v>2296</v>
      </c>
      <c r="AR140" s="14">
        <f t="shared" ca="1" si="74"/>
        <v>1996</v>
      </c>
      <c r="AS140" s="14">
        <f t="shared" ca="1" si="54"/>
        <v>300</v>
      </c>
      <c r="AT140" s="14">
        <f t="shared" ca="1" si="55"/>
        <v>300</v>
      </c>
      <c r="AU140" s="14">
        <f t="shared" ca="1" si="62"/>
        <v>178724.94699999999</v>
      </c>
      <c r="AV140" s="15">
        <f ca="1">SUM(AT$12:AT140)</f>
        <v>100407.22099999999</v>
      </c>
      <c r="AW140" s="16">
        <f ca="1">SUM(AR$12:AR140)+SUMIF(AS$12:AS140, "&lt;0")</f>
        <v>78317.725999999995</v>
      </c>
      <c r="AY140" s="9">
        <v>44311</v>
      </c>
      <c r="AZ140" s="14">
        <f t="shared" ca="1" si="64"/>
        <v>2000</v>
      </c>
      <c r="BA140" s="14">
        <f t="shared" ca="1" si="70"/>
        <v>2000</v>
      </c>
      <c r="BB140" s="14">
        <f t="shared" ca="1" si="75"/>
        <v>1881.023000000001</v>
      </c>
      <c r="BC140" s="14">
        <f t="shared" ca="1" si="56"/>
        <v>118.97699999999895</v>
      </c>
      <c r="BD140" s="14">
        <f t="shared" ca="1" si="57"/>
        <v>118.97699999999895</v>
      </c>
      <c r="BE140" s="14">
        <f t="shared" ca="1" si="77"/>
        <v>185694.8476277031</v>
      </c>
      <c r="BF140" s="15">
        <f ca="1">SUM(BD$12:BD140)</f>
        <v>101268.48362770311</v>
      </c>
      <c r="BG140" s="16">
        <f ca="1">SUM(BB$12:BB140)+SUMIF(BC$12:BC140, "&lt;0")</f>
        <v>84426.364000000001</v>
      </c>
    </row>
    <row r="141" spans="1:59" x14ac:dyDescent="0.2">
      <c r="A141" s="24">
        <v>44312</v>
      </c>
      <c r="B141" s="54">
        <f ca="1">IF($A141&gt;= $C$5,$C$6, INDEX('Historical Data'!$D$2:$D$745, MATCH(A141, 'Historical Data'!$B$2:$B$745, 0)))</f>
        <v>1296</v>
      </c>
      <c r="C141" s="14">
        <f t="shared" ca="1" si="65"/>
        <v>1296</v>
      </c>
      <c r="D141" s="14">
        <f t="shared" ca="1" si="76"/>
        <v>1290.291999999994</v>
      </c>
      <c r="E141" s="14">
        <f t="shared" ref="E141:E204" ca="1" si="82">B141-D141</f>
        <v>5.7080000000059954</v>
      </c>
      <c r="F141" s="14">
        <f t="shared" ca="1" si="78"/>
        <v>5.7080000000059954</v>
      </c>
      <c r="G141" s="14">
        <f t="shared" ca="1" si="58"/>
        <v>145520.94699999999</v>
      </c>
      <c r="H141" s="15">
        <f ca="1">SUM(F$12:F141)</f>
        <v>77612.929000000004</v>
      </c>
      <c r="I141" s="16">
        <f ca="1">SUM(D$12:D141)+SUMIF(E$12:E141, "&lt;0")</f>
        <v>67908.017999999982</v>
      </c>
      <c r="J141" s="15"/>
      <c r="K141" s="9">
        <v>44312</v>
      </c>
      <c r="L141" s="14">
        <f t="shared" ca="1" si="79"/>
        <v>1596</v>
      </c>
      <c r="M141" s="14">
        <f t="shared" ca="1" si="66"/>
        <v>1581</v>
      </c>
      <c r="N141" s="14">
        <f t="shared" ca="1" si="71"/>
        <v>1305.291999999994</v>
      </c>
      <c r="O141" s="14">
        <f t="shared" ref="O141:O204" ca="1" si="83">L141-N141</f>
        <v>290.708000000006</v>
      </c>
      <c r="P141" s="14">
        <f t="shared" ref="P141:P204" ca="1" si="84">IF(O141 &gt; 0, O141, 0)</f>
        <v>290.708000000006</v>
      </c>
      <c r="Q141" s="14">
        <f t="shared" ca="1" si="59"/>
        <v>154670.94699999999</v>
      </c>
      <c r="R141" s="15">
        <f ca="1">SUM(P$12:P141)</f>
        <v>83822.929000000004</v>
      </c>
      <c r="S141" s="16">
        <f ca="1">SUM(N$12:N141)+SUMIF(O$12:O141, "&lt;0")</f>
        <v>70848.018000000011</v>
      </c>
      <c r="U141" s="9">
        <v>44312</v>
      </c>
      <c r="V141" s="14">
        <f t="shared" ca="1" si="63"/>
        <v>1896</v>
      </c>
      <c r="W141" s="14">
        <f t="shared" ca="1" si="67"/>
        <v>1866</v>
      </c>
      <c r="X141" s="14">
        <f t="shared" ca="1" si="72"/>
        <v>1320.291999999994</v>
      </c>
      <c r="Y141" s="14">
        <f t="shared" ref="Y141:Y204" ca="1" si="85">V141-X141</f>
        <v>575.708000000006</v>
      </c>
      <c r="Z141" s="14">
        <f t="shared" ref="Z141:Z204" ca="1" si="86">IF(Y141 &gt; 0, Y141, 0)</f>
        <v>575.708000000006</v>
      </c>
      <c r="AA141" s="14">
        <f t="shared" ca="1" si="60"/>
        <v>163820.94699999999</v>
      </c>
      <c r="AB141" s="15">
        <f ca="1">SUM(Z$12:Z141)</f>
        <v>90032.929000000033</v>
      </c>
      <c r="AC141" s="16">
        <f ca="1">SUM(X$12:X141)+SUMIF(Y$12:Y141, "&lt;0")</f>
        <v>73788.018000000011</v>
      </c>
      <c r="AE141" s="9">
        <v>44312</v>
      </c>
      <c r="AF141" s="14">
        <f t="shared" ca="1" si="80"/>
        <v>1796</v>
      </c>
      <c r="AG141" s="14">
        <f t="shared" ca="1" si="68"/>
        <v>1796</v>
      </c>
      <c r="AH141" s="14">
        <f t="shared" ca="1" si="73"/>
        <v>1320.291999999994</v>
      </c>
      <c r="AI141" s="14">
        <f t="shared" ref="AI141:AI204" ca="1" si="87">AF141-AH141</f>
        <v>475.708000000006</v>
      </c>
      <c r="AJ141" s="14">
        <f t="shared" ref="AJ141:AJ204" ca="1" si="88">IF(AI141 &gt; 0, AI141, 0)</f>
        <v>475.708000000006</v>
      </c>
      <c r="AK141" s="14">
        <f t="shared" ca="1" si="61"/>
        <v>163270.94699999999</v>
      </c>
      <c r="AL141" s="15">
        <f ca="1">SUM(AJ$12:AJ141)</f>
        <v>89482.929000000033</v>
      </c>
      <c r="AM141" s="16">
        <f ca="1">SUM(AH$12:AH141)+SUMIF(AI$12:AI141, "&lt;0")</f>
        <v>73788.018000000011</v>
      </c>
      <c r="AO141" s="9">
        <v>44312</v>
      </c>
      <c r="AP141" s="14">
        <f t="shared" ca="1" si="81"/>
        <v>2296</v>
      </c>
      <c r="AQ141" s="14">
        <f t="shared" ca="1" si="69"/>
        <v>2296</v>
      </c>
      <c r="AR141" s="14">
        <f t="shared" ca="1" si="74"/>
        <v>1350.291999999994</v>
      </c>
      <c r="AS141" s="14">
        <f t="shared" ref="AS141:AS204" ca="1" si="89">AP141-AR141</f>
        <v>945.708000000006</v>
      </c>
      <c r="AT141" s="14">
        <f t="shared" ref="AT141:AT204" ca="1" si="90">IF(AS141 &gt; 0, AS141, 0)</f>
        <v>945.708000000006</v>
      </c>
      <c r="AU141" s="14">
        <f t="shared" ca="1" si="62"/>
        <v>181020.94699999999</v>
      </c>
      <c r="AV141" s="15">
        <f ca="1">SUM(AT$12:AT141)</f>
        <v>101352.929</v>
      </c>
      <c r="AW141" s="16">
        <f ca="1">SUM(AR$12:AR141)+SUMIF(AS$12:AS141, "&lt;0")</f>
        <v>79668.017999999982</v>
      </c>
      <c r="AY141" s="9">
        <v>44312</v>
      </c>
      <c r="AZ141" s="14">
        <f t="shared" ca="1" si="64"/>
        <v>2000</v>
      </c>
      <c r="BA141" s="14">
        <f t="shared" ca="1" si="70"/>
        <v>2000</v>
      </c>
      <c r="BB141" s="14">
        <f t="shared" ca="1" si="75"/>
        <v>377.65399999999499</v>
      </c>
      <c r="BC141" s="14">
        <f t="shared" ref="BC141:BC204" ca="1" si="91">AZ141-BB141</f>
        <v>1622.346000000005</v>
      </c>
      <c r="BD141" s="14">
        <f t="shared" ref="BD141:BD204" ca="1" si="92">IF(BC141 &gt; 0, BC141, 0)</f>
        <v>1622.346000000005</v>
      </c>
      <c r="BE141" s="14">
        <f t="shared" ca="1" si="77"/>
        <v>187694.8476277031</v>
      </c>
      <c r="BF141" s="15">
        <f ca="1">SUM(BD$12:BD141)</f>
        <v>102890.82962770312</v>
      </c>
      <c r="BG141" s="16">
        <f ca="1">SUM(BB$12:BB141)+SUMIF(BC$12:BC141, "&lt;0")</f>
        <v>84804.017999999996</v>
      </c>
    </row>
    <row r="142" spans="1:59" x14ac:dyDescent="0.2">
      <c r="A142" s="24">
        <v>44313</v>
      </c>
      <c r="B142" s="54">
        <f ca="1">IF($A142&gt;= $C$5,$C$6, INDEX('Historical Data'!$D$2:$D$745, MATCH(A142, 'Historical Data'!$B$2:$B$745, 0)))</f>
        <v>1296</v>
      </c>
      <c r="C142" s="14">
        <f t="shared" ca="1" si="65"/>
        <v>1296</v>
      </c>
      <c r="D142" s="14">
        <f t="shared" ca="1" si="76"/>
        <v>667.16000000000349</v>
      </c>
      <c r="E142" s="14">
        <f t="shared" ca="1" si="82"/>
        <v>628.83999999999651</v>
      </c>
      <c r="F142" s="14">
        <f t="shared" ca="1" si="78"/>
        <v>628.83999999999651</v>
      </c>
      <c r="G142" s="14">
        <f t="shared" ref="G142:G205" ca="1" si="93">B142+G141</f>
        <v>146816.94699999999</v>
      </c>
      <c r="H142" s="15">
        <f ca="1">SUM(F$12:F142)</f>
        <v>78241.769</v>
      </c>
      <c r="I142" s="16">
        <f ca="1">SUM(D$12:D142)+SUMIF(E$12:E142, "&lt;0")</f>
        <v>68575.177999999985</v>
      </c>
      <c r="J142" s="15"/>
      <c r="K142" s="9">
        <v>44313</v>
      </c>
      <c r="L142" s="14">
        <f t="shared" ca="1" si="79"/>
        <v>1601</v>
      </c>
      <c r="M142" s="14">
        <f t="shared" ca="1" si="66"/>
        <v>1586</v>
      </c>
      <c r="N142" s="14">
        <f t="shared" ca="1" si="71"/>
        <v>787.16000000000349</v>
      </c>
      <c r="O142" s="14">
        <f t="shared" ca="1" si="83"/>
        <v>813.83999999999651</v>
      </c>
      <c r="P142" s="14">
        <f t="shared" ca="1" si="84"/>
        <v>813.83999999999651</v>
      </c>
      <c r="Q142" s="14">
        <f t="shared" ref="Q142:Q205" ca="1" si="94">L142+Q141</f>
        <v>156271.94699999999</v>
      </c>
      <c r="R142" s="15">
        <f ca="1">SUM(P$12:P142)</f>
        <v>84636.769</v>
      </c>
      <c r="S142" s="16">
        <f ca="1">SUM(N$12:N142)+SUMIF(O$12:O142, "&lt;0")</f>
        <v>71635.178000000014</v>
      </c>
      <c r="U142" s="9">
        <v>44313</v>
      </c>
      <c r="V142" s="14">
        <f t="shared" ca="1" si="63"/>
        <v>1906</v>
      </c>
      <c r="W142" s="14">
        <f t="shared" ca="1" si="67"/>
        <v>1876</v>
      </c>
      <c r="X142" s="14">
        <f t="shared" ca="1" si="72"/>
        <v>907.16000000000349</v>
      </c>
      <c r="Y142" s="14">
        <f t="shared" ca="1" si="85"/>
        <v>998.83999999999651</v>
      </c>
      <c r="Z142" s="14">
        <f t="shared" ca="1" si="86"/>
        <v>998.83999999999651</v>
      </c>
      <c r="AA142" s="14">
        <f t="shared" ref="AA142:AA205" ca="1" si="95">V142+AA141</f>
        <v>165726.94699999999</v>
      </c>
      <c r="AB142" s="15">
        <f ca="1">SUM(Z$12:Z142)</f>
        <v>91031.769000000029</v>
      </c>
      <c r="AC142" s="16">
        <f ca="1">SUM(X$12:X142)+SUMIF(Y$12:Y142, "&lt;0")</f>
        <v>74695.178000000014</v>
      </c>
      <c r="AE142" s="9">
        <v>44313</v>
      </c>
      <c r="AF142" s="14">
        <f t="shared" ca="1" si="80"/>
        <v>1796</v>
      </c>
      <c r="AG142" s="14">
        <f t="shared" ca="1" si="68"/>
        <v>1796</v>
      </c>
      <c r="AH142" s="14">
        <f t="shared" ca="1" si="73"/>
        <v>907.16000000000349</v>
      </c>
      <c r="AI142" s="14">
        <f t="shared" ca="1" si="87"/>
        <v>888.83999999999651</v>
      </c>
      <c r="AJ142" s="14">
        <f t="shared" ca="1" si="88"/>
        <v>888.83999999999651</v>
      </c>
      <c r="AK142" s="14">
        <f t="shared" ref="AK142:AK205" ca="1" si="96">AF142+AK141</f>
        <v>165066.94699999999</v>
      </c>
      <c r="AL142" s="15">
        <f ca="1">SUM(AJ$12:AJ142)</f>
        <v>90371.769000000029</v>
      </c>
      <c r="AM142" s="16">
        <f ca="1">SUM(AH$12:AH142)+SUMIF(AI$12:AI142, "&lt;0")</f>
        <v>74695.178000000014</v>
      </c>
      <c r="AO142" s="9">
        <v>44313</v>
      </c>
      <c r="AP142" s="14">
        <f t="shared" ca="1" si="81"/>
        <v>2296</v>
      </c>
      <c r="AQ142" s="14">
        <f t="shared" ca="1" si="69"/>
        <v>2296</v>
      </c>
      <c r="AR142" s="14">
        <f t="shared" ca="1" si="74"/>
        <v>1147.1600000000035</v>
      </c>
      <c r="AS142" s="14">
        <f t="shared" ca="1" si="89"/>
        <v>1148.8399999999965</v>
      </c>
      <c r="AT142" s="14">
        <f t="shared" ca="1" si="90"/>
        <v>1148.8399999999965</v>
      </c>
      <c r="AU142" s="14">
        <f t="shared" ref="AU142:AU205" ca="1" si="97">AP142+AU141</f>
        <v>183316.94699999999</v>
      </c>
      <c r="AV142" s="15">
        <f ca="1">SUM(AT$12:AT142)</f>
        <v>102501.769</v>
      </c>
      <c r="AW142" s="16">
        <f ca="1">SUM(AR$12:AR142)+SUMIF(AS$12:AS142, "&lt;0")</f>
        <v>80815.177999999985</v>
      </c>
      <c r="AY142" s="9">
        <v>44313</v>
      </c>
      <c r="AZ142" s="14">
        <f t="shared" ca="1" si="64"/>
        <v>2000</v>
      </c>
      <c r="BA142" s="14">
        <f t="shared" ca="1" si="70"/>
        <v>2000</v>
      </c>
      <c r="BB142" s="14">
        <f t="shared" ca="1" si="75"/>
        <v>667.16000000000349</v>
      </c>
      <c r="BC142" s="14">
        <f t="shared" ca="1" si="91"/>
        <v>1332.8399999999965</v>
      </c>
      <c r="BD142" s="14">
        <f t="shared" ca="1" si="92"/>
        <v>1332.8399999999965</v>
      </c>
      <c r="BE142" s="14">
        <f t="shared" ca="1" si="77"/>
        <v>189694.8476277031</v>
      </c>
      <c r="BF142" s="15">
        <f ca="1">SUM(BD$12:BD142)</f>
        <v>104223.66962770312</v>
      </c>
      <c r="BG142" s="16">
        <f ca="1">SUM(BB$12:BB142)+SUMIF(BC$12:BC142, "&lt;0")</f>
        <v>85471.178</v>
      </c>
    </row>
    <row r="143" spans="1:59" x14ac:dyDescent="0.2">
      <c r="A143" s="24">
        <v>44314</v>
      </c>
      <c r="B143" s="54">
        <f ca="1">IF($A143&gt;= $C$5,$C$6, INDEX('Historical Data'!$D$2:$D$745, MATCH(A143, 'Historical Data'!$B$2:$B$745, 0)))</f>
        <v>1296</v>
      </c>
      <c r="C143" s="14">
        <f t="shared" ca="1" si="65"/>
        <v>1296</v>
      </c>
      <c r="D143" s="14">
        <f t="shared" ca="1" si="76"/>
        <v>0</v>
      </c>
      <c r="E143" s="14">
        <f t="shared" ca="1" si="82"/>
        <v>1296</v>
      </c>
      <c r="F143" s="14">
        <f t="shared" ca="1" si="78"/>
        <v>1296</v>
      </c>
      <c r="G143" s="14">
        <f t="shared" ca="1" si="93"/>
        <v>148112.94699999999</v>
      </c>
      <c r="H143" s="15">
        <f ca="1">SUM(F$12:F143)</f>
        <v>79537.769</v>
      </c>
      <c r="I143" s="16">
        <f ca="1">SUM(D$12:D143)+SUMIF(E$12:E143, "&lt;0")</f>
        <v>68575.177999999985</v>
      </c>
      <c r="J143" s="15"/>
      <c r="K143" s="9">
        <v>44314</v>
      </c>
      <c r="L143" s="14">
        <f t="shared" ca="1" si="79"/>
        <v>1606</v>
      </c>
      <c r="M143" s="14">
        <f t="shared" ca="1" si="66"/>
        <v>1591</v>
      </c>
      <c r="N143" s="14">
        <f t="shared" ca="1" si="71"/>
        <v>120</v>
      </c>
      <c r="O143" s="14">
        <f t="shared" ca="1" si="83"/>
        <v>1486</v>
      </c>
      <c r="P143" s="14">
        <f t="shared" ca="1" si="84"/>
        <v>1486</v>
      </c>
      <c r="Q143" s="14">
        <f t="shared" ca="1" si="94"/>
        <v>157877.94699999999</v>
      </c>
      <c r="R143" s="15">
        <f ca="1">SUM(P$12:P143)</f>
        <v>86122.769</v>
      </c>
      <c r="S143" s="16">
        <f ca="1">SUM(N$12:N143)+SUMIF(O$12:O143, "&lt;0")</f>
        <v>71755.178000000014</v>
      </c>
      <c r="U143" s="9">
        <v>44314</v>
      </c>
      <c r="V143" s="14">
        <f t="shared" ref="V143:V206" ca="1" si="98">IF(U143&lt;W$5, $B143, W$6+MIN((U143-W$5)/W$8, 1)*W$7)</f>
        <v>1916</v>
      </c>
      <c r="W143" s="14">
        <f t="shared" ca="1" si="67"/>
        <v>1886</v>
      </c>
      <c r="X143" s="14">
        <f t="shared" ca="1" si="72"/>
        <v>240</v>
      </c>
      <c r="Y143" s="14">
        <f t="shared" ca="1" si="85"/>
        <v>1676</v>
      </c>
      <c r="Z143" s="14">
        <f t="shared" ca="1" si="86"/>
        <v>1676</v>
      </c>
      <c r="AA143" s="14">
        <f t="shared" ca="1" si="95"/>
        <v>167642.94699999999</v>
      </c>
      <c r="AB143" s="15">
        <f ca="1">SUM(Z$12:Z143)</f>
        <v>92707.769000000029</v>
      </c>
      <c r="AC143" s="16">
        <f ca="1">SUM(X$12:X143)+SUMIF(Y$12:Y143, "&lt;0")</f>
        <v>74935.178000000014</v>
      </c>
      <c r="AE143" s="9">
        <v>44314</v>
      </c>
      <c r="AF143" s="14">
        <f t="shared" ca="1" si="80"/>
        <v>1796</v>
      </c>
      <c r="AG143" s="14">
        <f t="shared" ca="1" si="68"/>
        <v>1796</v>
      </c>
      <c r="AH143" s="14">
        <f t="shared" ca="1" si="73"/>
        <v>240</v>
      </c>
      <c r="AI143" s="14">
        <f t="shared" ca="1" si="87"/>
        <v>1556</v>
      </c>
      <c r="AJ143" s="14">
        <f t="shared" ca="1" si="88"/>
        <v>1556</v>
      </c>
      <c r="AK143" s="14">
        <f t="shared" ca="1" si="96"/>
        <v>166862.94699999999</v>
      </c>
      <c r="AL143" s="15">
        <f ca="1">SUM(AJ$12:AJ143)</f>
        <v>91927.769000000029</v>
      </c>
      <c r="AM143" s="16">
        <f ca="1">SUM(AH$12:AH143)+SUMIF(AI$12:AI143, "&lt;0")</f>
        <v>74935.178000000014</v>
      </c>
      <c r="AO143" s="9">
        <v>44314</v>
      </c>
      <c r="AP143" s="14">
        <f t="shared" ca="1" si="81"/>
        <v>2296</v>
      </c>
      <c r="AQ143" s="14">
        <f t="shared" ca="1" si="69"/>
        <v>2296</v>
      </c>
      <c r="AR143" s="14">
        <f t="shared" ca="1" si="74"/>
        <v>480</v>
      </c>
      <c r="AS143" s="14">
        <f t="shared" ca="1" si="89"/>
        <v>1816</v>
      </c>
      <c r="AT143" s="14">
        <f t="shared" ca="1" si="90"/>
        <v>1816</v>
      </c>
      <c r="AU143" s="14">
        <f t="shared" ca="1" si="97"/>
        <v>185612.94699999999</v>
      </c>
      <c r="AV143" s="15">
        <f ca="1">SUM(AT$12:AT143)</f>
        <v>104317.769</v>
      </c>
      <c r="AW143" s="16">
        <f ca="1">SUM(AR$12:AR143)+SUMIF(AS$12:AS143, "&lt;0")</f>
        <v>81295.177999999985</v>
      </c>
      <c r="AY143" s="9">
        <v>44314</v>
      </c>
      <c r="AZ143" s="14">
        <f t="shared" ref="AZ143:AZ206" ca="1" si="99">IF(AY143&lt;BA$5, $B143, MIN(BA$7, BA$9 + $C$8*(AY143-BA$5)))</f>
        <v>2000</v>
      </c>
      <c r="BA143" s="14">
        <f t="shared" ca="1" si="70"/>
        <v>2000</v>
      </c>
      <c r="BB143" s="14">
        <f t="shared" ca="1" si="75"/>
        <v>0</v>
      </c>
      <c r="BC143" s="14">
        <f t="shared" ca="1" si="91"/>
        <v>2000</v>
      </c>
      <c r="BD143" s="14">
        <f t="shared" ca="1" si="92"/>
        <v>2000</v>
      </c>
      <c r="BE143" s="14">
        <f t="shared" ca="1" si="77"/>
        <v>191694.8476277031</v>
      </c>
      <c r="BF143" s="15">
        <f ca="1">SUM(BD$12:BD143)</f>
        <v>106223.66962770312</v>
      </c>
      <c r="BG143" s="16">
        <f ca="1">SUM(BB$12:BB143)+SUMIF(BC$12:BC143, "&lt;0")</f>
        <v>85471.178</v>
      </c>
    </row>
    <row r="144" spans="1:59" x14ac:dyDescent="0.2">
      <c r="A144" s="24">
        <v>44315</v>
      </c>
      <c r="B144" s="54">
        <f ca="1">IF($A144&gt;= $C$5,$C$6, INDEX('Historical Data'!$D$2:$D$745, MATCH(A144, 'Historical Data'!$B$2:$B$745, 0)))</f>
        <v>1296</v>
      </c>
      <c r="C144" s="14">
        <f t="shared" ca="1" si="65"/>
        <v>1296</v>
      </c>
      <c r="D144" s="14">
        <f t="shared" ca="1" si="76"/>
        <v>598.15099999999802</v>
      </c>
      <c r="E144" s="14">
        <f t="shared" ca="1" si="82"/>
        <v>697.84900000000198</v>
      </c>
      <c r="F144" s="14">
        <f t="shared" ca="1" si="78"/>
        <v>697.84900000000198</v>
      </c>
      <c r="G144" s="14">
        <f t="shared" ca="1" si="93"/>
        <v>149408.94699999999</v>
      </c>
      <c r="H144" s="15">
        <f ca="1">SUM(F$12:F144)</f>
        <v>80235.618000000002</v>
      </c>
      <c r="I144" s="16">
        <f ca="1">SUM(D$12:D144)+SUMIF(E$12:E144, "&lt;0")</f>
        <v>69173.328999999983</v>
      </c>
      <c r="J144" s="15"/>
      <c r="K144" s="9">
        <v>44315</v>
      </c>
      <c r="L144" s="14">
        <f t="shared" ca="1" si="79"/>
        <v>1611</v>
      </c>
      <c r="M144" s="14">
        <f t="shared" ca="1" si="66"/>
        <v>1596</v>
      </c>
      <c r="N144" s="14">
        <f t="shared" ca="1" si="71"/>
        <v>718.15099999999802</v>
      </c>
      <c r="O144" s="14">
        <f t="shared" ca="1" si="83"/>
        <v>892.84900000000198</v>
      </c>
      <c r="P144" s="14">
        <f t="shared" ca="1" si="84"/>
        <v>892.84900000000198</v>
      </c>
      <c r="Q144" s="14">
        <f t="shared" ca="1" si="94"/>
        <v>159488.94699999999</v>
      </c>
      <c r="R144" s="15">
        <f ca="1">SUM(P$12:P144)</f>
        <v>87015.618000000002</v>
      </c>
      <c r="S144" s="16">
        <f ca="1">SUM(N$12:N144)+SUMIF(O$12:O144, "&lt;0")</f>
        <v>72473.329000000012</v>
      </c>
      <c r="U144" s="9">
        <v>44315</v>
      </c>
      <c r="V144" s="14">
        <f t="shared" ca="1" si="98"/>
        <v>1926</v>
      </c>
      <c r="W144" s="14">
        <f t="shared" ca="1" si="67"/>
        <v>1896</v>
      </c>
      <c r="X144" s="14">
        <f t="shared" ca="1" si="72"/>
        <v>838.15099999999802</v>
      </c>
      <c r="Y144" s="14">
        <f t="shared" ca="1" si="85"/>
        <v>1087.849000000002</v>
      </c>
      <c r="Z144" s="14">
        <f t="shared" ca="1" si="86"/>
        <v>1087.849000000002</v>
      </c>
      <c r="AA144" s="14">
        <f t="shared" ca="1" si="95"/>
        <v>169568.94699999999</v>
      </c>
      <c r="AB144" s="15">
        <f ca="1">SUM(Z$12:Z144)</f>
        <v>93795.618000000031</v>
      </c>
      <c r="AC144" s="16">
        <f ca="1">SUM(X$12:X144)+SUMIF(Y$12:Y144, "&lt;0")</f>
        <v>75773.329000000012</v>
      </c>
      <c r="AE144" s="9">
        <v>44315</v>
      </c>
      <c r="AF144" s="14">
        <f t="shared" ca="1" si="80"/>
        <v>1796</v>
      </c>
      <c r="AG144" s="14">
        <f t="shared" ca="1" si="68"/>
        <v>1796</v>
      </c>
      <c r="AH144" s="14">
        <f t="shared" ca="1" si="73"/>
        <v>838.15099999999802</v>
      </c>
      <c r="AI144" s="14">
        <f t="shared" ca="1" si="87"/>
        <v>957.84900000000198</v>
      </c>
      <c r="AJ144" s="14">
        <f t="shared" ca="1" si="88"/>
        <v>957.84900000000198</v>
      </c>
      <c r="AK144" s="14">
        <f t="shared" ca="1" si="96"/>
        <v>168658.94699999999</v>
      </c>
      <c r="AL144" s="15">
        <f ca="1">SUM(AJ$12:AJ144)</f>
        <v>92885.618000000031</v>
      </c>
      <c r="AM144" s="16">
        <f ca="1">SUM(AH$12:AH144)+SUMIF(AI$12:AI144, "&lt;0")</f>
        <v>75773.329000000012</v>
      </c>
      <c r="AO144" s="9">
        <v>44315</v>
      </c>
      <c r="AP144" s="14">
        <f t="shared" ca="1" si="81"/>
        <v>2296</v>
      </c>
      <c r="AQ144" s="14">
        <f t="shared" ca="1" si="69"/>
        <v>2296</v>
      </c>
      <c r="AR144" s="14">
        <f t="shared" ca="1" si="74"/>
        <v>1078.150999999998</v>
      </c>
      <c r="AS144" s="14">
        <f t="shared" ca="1" si="89"/>
        <v>1217.849000000002</v>
      </c>
      <c r="AT144" s="14">
        <f t="shared" ca="1" si="90"/>
        <v>1217.849000000002</v>
      </c>
      <c r="AU144" s="14">
        <f t="shared" ca="1" si="97"/>
        <v>187908.94699999999</v>
      </c>
      <c r="AV144" s="15">
        <f ca="1">SUM(AT$12:AT144)</f>
        <v>105535.618</v>
      </c>
      <c r="AW144" s="16">
        <f ca="1">SUM(AR$12:AR144)+SUMIF(AS$12:AS144, "&lt;0")</f>
        <v>82373.328999999983</v>
      </c>
      <c r="AY144" s="9">
        <v>44315</v>
      </c>
      <c r="AZ144" s="14">
        <f t="shared" ca="1" si="99"/>
        <v>2000</v>
      </c>
      <c r="BA144" s="14">
        <f t="shared" ca="1" si="70"/>
        <v>2000</v>
      </c>
      <c r="BB144" s="14">
        <f t="shared" ca="1" si="75"/>
        <v>598.15099999999802</v>
      </c>
      <c r="BC144" s="14">
        <f t="shared" ca="1" si="91"/>
        <v>1401.849000000002</v>
      </c>
      <c r="BD144" s="14">
        <f t="shared" ca="1" si="92"/>
        <v>1401.849000000002</v>
      </c>
      <c r="BE144" s="14">
        <f t="shared" ca="1" si="77"/>
        <v>193694.8476277031</v>
      </c>
      <c r="BF144" s="15">
        <f ca="1">SUM(BD$12:BD144)</f>
        <v>107625.51862770312</v>
      </c>
      <c r="BG144" s="16">
        <f ca="1">SUM(BB$12:BB144)+SUMIF(BC$12:BC144, "&lt;0")</f>
        <v>86069.328999999998</v>
      </c>
    </row>
    <row r="145" spans="1:59" x14ac:dyDescent="0.2">
      <c r="A145" s="24">
        <v>44316</v>
      </c>
      <c r="B145" s="54">
        <f ca="1">IF($A145&gt;= $C$5,$C$6, INDEX('Historical Data'!$D$2:$D$745, MATCH(A145, 'Historical Data'!$B$2:$B$745, 0)))</f>
        <v>1296</v>
      </c>
      <c r="C145" s="14">
        <f t="shared" ca="1" si="65"/>
        <v>1296</v>
      </c>
      <c r="D145" s="14">
        <f t="shared" ca="1" si="76"/>
        <v>92.47200000000521</v>
      </c>
      <c r="E145" s="14">
        <f t="shared" ca="1" si="82"/>
        <v>1203.5279999999948</v>
      </c>
      <c r="F145" s="14">
        <f t="shared" ca="1" si="78"/>
        <v>1203.5279999999948</v>
      </c>
      <c r="G145" s="14">
        <f t="shared" ca="1" si="93"/>
        <v>150704.94699999999</v>
      </c>
      <c r="H145" s="15">
        <f ca="1">SUM(F$12:F145)</f>
        <v>81439.145999999993</v>
      </c>
      <c r="I145" s="16">
        <f ca="1">SUM(D$12:D145)+SUMIF(E$12:E145, "&lt;0")</f>
        <v>69265.800999999992</v>
      </c>
      <c r="J145" s="15"/>
      <c r="K145" s="9">
        <v>44316</v>
      </c>
      <c r="L145" s="14">
        <f t="shared" ca="1" si="79"/>
        <v>1616</v>
      </c>
      <c r="M145" s="14">
        <f t="shared" ca="1" si="66"/>
        <v>1601</v>
      </c>
      <c r="N145" s="14">
        <f t="shared" ca="1" si="71"/>
        <v>212.47200000000521</v>
      </c>
      <c r="O145" s="14">
        <f t="shared" ca="1" si="83"/>
        <v>1403.5279999999948</v>
      </c>
      <c r="P145" s="14">
        <f t="shared" ca="1" si="84"/>
        <v>1403.5279999999948</v>
      </c>
      <c r="Q145" s="14">
        <f t="shared" ca="1" si="94"/>
        <v>161104.94699999999</v>
      </c>
      <c r="R145" s="15">
        <f ca="1">SUM(P$12:P145)</f>
        <v>88419.145999999993</v>
      </c>
      <c r="S145" s="16">
        <f ca="1">SUM(N$12:N145)+SUMIF(O$12:O145, "&lt;0")</f>
        <v>72685.801000000021</v>
      </c>
      <c r="U145" s="9">
        <v>44316</v>
      </c>
      <c r="V145" s="14">
        <f t="shared" ca="1" si="98"/>
        <v>1936</v>
      </c>
      <c r="W145" s="14">
        <f t="shared" ca="1" si="67"/>
        <v>1906</v>
      </c>
      <c r="X145" s="14">
        <f t="shared" ca="1" si="72"/>
        <v>332.47200000000521</v>
      </c>
      <c r="Y145" s="14">
        <f t="shared" ca="1" si="85"/>
        <v>1603.5279999999948</v>
      </c>
      <c r="Z145" s="14">
        <f t="shared" ca="1" si="86"/>
        <v>1603.5279999999948</v>
      </c>
      <c r="AA145" s="14">
        <f t="shared" ca="1" si="95"/>
        <v>171504.94699999999</v>
      </c>
      <c r="AB145" s="15">
        <f ca="1">SUM(Z$12:Z145)</f>
        <v>95399.146000000022</v>
      </c>
      <c r="AC145" s="16">
        <f ca="1">SUM(X$12:X145)+SUMIF(Y$12:Y145, "&lt;0")</f>
        <v>76105.801000000021</v>
      </c>
      <c r="AE145" s="9">
        <v>44316</v>
      </c>
      <c r="AF145" s="14">
        <f t="shared" ca="1" si="80"/>
        <v>1796</v>
      </c>
      <c r="AG145" s="14">
        <f t="shared" ca="1" si="68"/>
        <v>1796</v>
      </c>
      <c r="AH145" s="14">
        <f t="shared" ca="1" si="73"/>
        <v>332.47200000000521</v>
      </c>
      <c r="AI145" s="14">
        <f t="shared" ca="1" si="87"/>
        <v>1463.5279999999948</v>
      </c>
      <c r="AJ145" s="14">
        <f t="shared" ca="1" si="88"/>
        <v>1463.5279999999948</v>
      </c>
      <c r="AK145" s="14">
        <f t="shared" ca="1" si="96"/>
        <v>170454.94699999999</v>
      </c>
      <c r="AL145" s="15">
        <f ca="1">SUM(AJ$12:AJ145)</f>
        <v>94349.146000000022</v>
      </c>
      <c r="AM145" s="16">
        <f ca="1">SUM(AH$12:AH145)+SUMIF(AI$12:AI145, "&lt;0")</f>
        <v>76105.801000000021</v>
      </c>
      <c r="AO145" s="9">
        <v>44316</v>
      </c>
      <c r="AP145" s="14">
        <f t="shared" ca="1" si="81"/>
        <v>2296</v>
      </c>
      <c r="AQ145" s="14">
        <f t="shared" ca="1" si="69"/>
        <v>2296</v>
      </c>
      <c r="AR145" s="14">
        <f t="shared" ca="1" si="74"/>
        <v>572.47200000000521</v>
      </c>
      <c r="AS145" s="14">
        <f t="shared" ca="1" si="89"/>
        <v>1723.5279999999948</v>
      </c>
      <c r="AT145" s="14">
        <f t="shared" ca="1" si="90"/>
        <v>1723.5279999999948</v>
      </c>
      <c r="AU145" s="14">
        <f t="shared" ca="1" si="97"/>
        <v>190204.94699999999</v>
      </c>
      <c r="AV145" s="15">
        <f ca="1">SUM(AT$12:AT145)</f>
        <v>107259.14599999999</v>
      </c>
      <c r="AW145" s="16">
        <f ca="1">SUM(AR$12:AR145)+SUMIF(AS$12:AS145, "&lt;0")</f>
        <v>82945.800999999992</v>
      </c>
      <c r="AY145" s="9">
        <v>44316</v>
      </c>
      <c r="AZ145" s="14">
        <f t="shared" ca="1" si="99"/>
        <v>2000</v>
      </c>
      <c r="BA145" s="14">
        <f t="shared" ca="1" si="70"/>
        <v>2000</v>
      </c>
      <c r="BB145" s="14">
        <f t="shared" ca="1" si="75"/>
        <v>92.47200000000521</v>
      </c>
      <c r="BC145" s="14">
        <f t="shared" ca="1" si="91"/>
        <v>1907.5279999999948</v>
      </c>
      <c r="BD145" s="14">
        <f t="shared" ca="1" si="92"/>
        <v>1907.5279999999948</v>
      </c>
      <c r="BE145" s="14">
        <f t="shared" ca="1" si="77"/>
        <v>195694.8476277031</v>
      </c>
      <c r="BF145" s="15">
        <f ca="1">SUM(BD$12:BD145)</f>
        <v>109533.04662770311</v>
      </c>
      <c r="BG145" s="16">
        <f ca="1">SUM(BB$12:BB145)+SUMIF(BC$12:BC145, "&lt;0")</f>
        <v>86161.801000000007</v>
      </c>
    </row>
    <row r="146" spans="1:59" x14ac:dyDescent="0.2">
      <c r="A146" s="24">
        <v>44317</v>
      </c>
      <c r="B146" s="54">
        <f ca="1">IF($A146&gt;= $C$5,$C$6, INDEX('Historical Data'!$D$2:$D$745, MATCH(A146, 'Historical Data'!$B$2:$B$745, 0)))</f>
        <v>1296</v>
      </c>
      <c r="C146" s="14">
        <f t="shared" ca="1" si="65"/>
        <v>1296</v>
      </c>
      <c r="D146" s="14">
        <f t="shared" ca="1" si="76"/>
        <v>941.08399999999892</v>
      </c>
      <c r="E146" s="14">
        <f t="shared" ca="1" si="82"/>
        <v>354.91600000000108</v>
      </c>
      <c r="F146" s="14">
        <f t="shared" ca="1" si="78"/>
        <v>354.91600000000108</v>
      </c>
      <c r="G146" s="14">
        <f t="shared" ca="1" si="93"/>
        <v>152000.94699999999</v>
      </c>
      <c r="H146" s="15">
        <f ca="1">SUM(F$12:F146)</f>
        <v>81794.061999999991</v>
      </c>
      <c r="I146" s="16">
        <f ca="1">SUM(D$12:D146)+SUMIF(E$12:E146, "&lt;0")</f>
        <v>70206.884999999995</v>
      </c>
      <c r="J146" s="15"/>
      <c r="K146" s="9">
        <v>44317</v>
      </c>
      <c r="L146" s="14">
        <f t="shared" ca="1" si="79"/>
        <v>1621</v>
      </c>
      <c r="M146" s="14">
        <f t="shared" ca="1" si="66"/>
        <v>1606</v>
      </c>
      <c r="N146" s="14">
        <f t="shared" ca="1" si="71"/>
        <v>1061.0839999999989</v>
      </c>
      <c r="O146" s="14">
        <f t="shared" ca="1" si="83"/>
        <v>559.91600000000108</v>
      </c>
      <c r="P146" s="14">
        <f t="shared" ca="1" si="84"/>
        <v>559.91600000000108</v>
      </c>
      <c r="Q146" s="14">
        <f t="shared" ca="1" si="94"/>
        <v>162725.94699999999</v>
      </c>
      <c r="R146" s="15">
        <f ca="1">SUM(P$12:P146)</f>
        <v>88979.061999999991</v>
      </c>
      <c r="S146" s="16">
        <f ca="1">SUM(N$12:N146)+SUMIF(O$12:O146, "&lt;0")</f>
        <v>73746.885000000024</v>
      </c>
      <c r="U146" s="9">
        <v>44317</v>
      </c>
      <c r="V146" s="14">
        <f t="shared" ca="1" si="98"/>
        <v>1946</v>
      </c>
      <c r="W146" s="14">
        <f t="shared" ca="1" si="67"/>
        <v>1916</v>
      </c>
      <c r="X146" s="14">
        <f t="shared" ca="1" si="72"/>
        <v>1181.0839999999989</v>
      </c>
      <c r="Y146" s="14">
        <f t="shared" ca="1" si="85"/>
        <v>764.91600000000108</v>
      </c>
      <c r="Z146" s="14">
        <f t="shared" ca="1" si="86"/>
        <v>764.91600000000108</v>
      </c>
      <c r="AA146" s="14">
        <f t="shared" ca="1" si="95"/>
        <v>173450.94699999999</v>
      </c>
      <c r="AB146" s="15">
        <f ca="1">SUM(Z$12:Z146)</f>
        <v>96164.06200000002</v>
      </c>
      <c r="AC146" s="16">
        <f ca="1">SUM(X$12:X146)+SUMIF(Y$12:Y146, "&lt;0")</f>
        <v>77286.885000000024</v>
      </c>
      <c r="AE146" s="9">
        <v>44317</v>
      </c>
      <c r="AF146" s="14">
        <f t="shared" ca="1" si="80"/>
        <v>1796</v>
      </c>
      <c r="AG146" s="14">
        <f t="shared" ca="1" si="68"/>
        <v>1796</v>
      </c>
      <c r="AH146" s="14">
        <f t="shared" ca="1" si="73"/>
        <v>1181.0839999999989</v>
      </c>
      <c r="AI146" s="14">
        <f t="shared" ca="1" si="87"/>
        <v>614.91600000000108</v>
      </c>
      <c r="AJ146" s="14">
        <f t="shared" ca="1" si="88"/>
        <v>614.91600000000108</v>
      </c>
      <c r="AK146" s="14">
        <f t="shared" ca="1" si="96"/>
        <v>172250.94699999999</v>
      </c>
      <c r="AL146" s="15">
        <f ca="1">SUM(AJ$12:AJ146)</f>
        <v>94964.06200000002</v>
      </c>
      <c r="AM146" s="16">
        <f ca="1">SUM(AH$12:AH146)+SUMIF(AI$12:AI146, "&lt;0")</f>
        <v>77286.885000000024</v>
      </c>
      <c r="AO146" s="9">
        <v>44317</v>
      </c>
      <c r="AP146" s="14">
        <f t="shared" ca="1" si="81"/>
        <v>2296</v>
      </c>
      <c r="AQ146" s="14">
        <f t="shared" ca="1" si="69"/>
        <v>2296</v>
      </c>
      <c r="AR146" s="14">
        <f t="shared" ca="1" si="74"/>
        <v>1421.0839999999989</v>
      </c>
      <c r="AS146" s="14">
        <f t="shared" ca="1" si="89"/>
        <v>874.91600000000108</v>
      </c>
      <c r="AT146" s="14">
        <f t="shared" ca="1" si="90"/>
        <v>874.91600000000108</v>
      </c>
      <c r="AU146" s="14">
        <f t="shared" ca="1" si="97"/>
        <v>192500.94699999999</v>
      </c>
      <c r="AV146" s="15">
        <f ca="1">SUM(AT$12:AT146)</f>
        <v>108134.06199999999</v>
      </c>
      <c r="AW146" s="16">
        <f ca="1">SUM(AR$12:AR146)+SUMIF(AS$12:AS146, "&lt;0")</f>
        <v>84366.884999999995</v>
      </c>
      <c r="AY146" s="9">
        <v>44317</v>
      </c>
      <c r="AZ146" s="14">
        <f t="shared" ca="1" si="99"/>
        <v>2000</v>
      </c>
      <c r="BA146" s="14">
        <f t="shared" ca="1" si="70"/>
        <v>2000</v>
      </c>
      <c r="BB146" s="14">
        <f t="shared" ca="1" si="75"/>
        <v>941.08399999999892</v>
      </c>
      <c r="BC146" s="14">
        <f t="shared" ca="1" si="91"/>
        <v>1058.9160000000011</v>
      </c>
      <c r="BD146" s="14">
        <f t="shared" ca="1" si="92"/>
        <v>1058.9160000000011</v>
      </c>
      <c r="BE146" s="14">
        <f t="shared" ca="1" si="77"/>
        <v>197694.8476277031</v>
      </c>
      <c r="BF146" s="15">
        <f ca="1">SUM(BD$12:BD146)</f>
        <v>110591.96262770311</v>
      </c>
      <c r="BG146" s="16">
        <f ca="1">SUM(BB$12:BB146)+SUMIF(BC$12:BC146, "&lt;0")</f>
        <v>87102.885000000009</v>
      </c>
    </row>
    <row r="147" spans="1:59" x14ac:dyDescent="0.2">
      <c r="A147" s="24">
        <v>44318</v>
      </c>
      <c r="B147" s="54">
        <f ca="1">IF($A147&gt;= $C$5,$C$6, INDEX('Historical Data'!$D$2:$D$745, MATCH(A147, 'Historical Data'!$B$2:$B$745, 0)))</f>
        <v>1296</v>
      </c>
      <c r="C147" s="14">
        <f t="shared" ref="C147:C210" ca="1" si="100">ROUND(AVERAGE(B141:B147), 0)</f>
        <v>1296</v>
      </c>
      <c r="D147" s="14">
        <f t="shared" ca="1" si="76"/>
        <v>705.14399999999659</v>
      </c>
      <c r="E147" s="14">
        <f t="shared" ca="1" si="82"/>
        <v>590.85600000000341</v>
      </c>
      <c r="F147" s="14">
        <f t="shared" ca="1" si="78"/>
        <v>590.85600000000341</v>
      </c>
      <c r="G147" s="14">
        <f t="shared" ca="1" si="93"/>
        <v>153296.94699999999</v>
      </c>
      <c r="H147" s="15">
        <f ca="1">SUM(F$12:F147)</f>
        <v>82384.917999999991</v>
      </c>
      <c r="I147" s="16">
        <f ca="1">SUM(D$12:D147)+SUMIF(E$12:E147, "&lt;0")</f>
        <v>70912.028999999995</v>
      </c>
      <c r="J147" s="15"/>
      <c r="K147" s="9">
        <v>44318</v>
      </c>
      <c r="L147" s="14">
        <f t="shared" ca="1" si="79"/>
        <v>1626</v>
      </c>
      <c r="M147" s="14">
        <f t="shared" ref="M147:M210" ca="1" si="101">ROUND(AVERAGE(L141:L147), 0)</f>
        <v>1611</v>
      </c>
      <c r="N147" s="14">
        <f t="shared" ca="1" si="71"/>
        <v>825.14399999999659</v>
      </c>
      <c r="O147" s="14">
        <f t="shared" ca="1" si="83"/>
        <v>800.85600000000341</v>
      </c>
      <c r="P147" s="14">
        <f t="shared" ca="1" si="84"/>
        <v>800.85600000000341</v>
      </c>
      <c r="Q147" s="14">
        <f t="shared" ca="1" si="94"/>
        <v>164351.94699999999</v>
      </c>
      <c r="R147" s="15">
        <f ca="1">SUM(P$12:P147)</f>
        <v>89779.917999999991</v>
      </c>
      <c r="S147" s="16">
        <f ca="1">SUM(N$12:N147)+SUMIF(O$12:O147, "&lt;0")</f>
        <v>74572.029000000024</v>
      </c>
      <c r="U147" s="9">
        <v>44318</v>
      </c>
      <c r="V147" s="14">
        <f t="shared" ca="1" si="98"/>
        <v>1956</v>
      </c>
      <c r="W147" s="14">
        <f t="shared" ref="W147:W210" ca="1" si="102">ROUND(AVERAGE(V141:V147), 0)</f>
        <v>1926</v>
      </c>
      <c r="X147" s="14">
        <f t="shared" ca="1" si="72"/>
        <v>945.14399999999659</v>
      </c>
      <c r="Y147" s="14">
        <f t="shared" ca="1" si="85"/>
        <v>1010.8560000000034</v>
      </c>
      <c r="Z147" s="14">
        <f t="shared" ca="1" si="86"/>
        <v>1010.8560000000034</v>
      </c>
      <c r="AA147" s="14">
        <f t="shared" ca="1" si="95"/>
        <v>175406.94699999999</v>
      </c>
      <c r="AB147" s="15">
        <f ca="1">SUM(Z$12:Z147)</f>
        <v>97174.91800000002</v>
      </c>
      <c r="AC147" s="16">
        <f ca="1">SUM(X$12:X147)+SUMIF(Y$12:Y147, "&lt;0")</f>
        <v>78232.029000000024</v>
      </c>
      <c r="AE147" s="9">
        <v>44318</v>
      </c>
      <c r="AF147" s="14">
        <f t="shared" ca="1" si="80"/>
        <v>1796</v>
      </c>
      <c r="AG147" s="14">
        <f t="shared" ref="AG147:AG210" ca="1" si="103">ROUND(AVERAGE(AF141:AF147), 0)</f>
        <v>1796</v>
      </c>
      <c r="AH147" s="14">
        <f t="shared" ca="1" si="73"/>
        <v>945.14399999999659</v>
      </c>
      <c r="AI147" s="14">
        <f t="shared" ca="1" si="87"/>
        <v>850.85600000000341</v>
      </c>
      <c r="AJ147" s="14">
        <f t="shared" ca="1" si="88"/>
        <v>850.85600000000341</v>
      </c>
      <c r="AK147" s="14">
        <f t="shared" ca="1" si="96"/>
        <v>174046.94699999999</v>
      </c>
      <c r="AL147" s="15">
        <f ca="1">SUM(AJ$12:AJ147)</f>
        <v>95814.91800000002</v>
      </c>
      <c r="AM147" s="16">
        <f ca="1">SUM(AH$12:AH147)+SUMIF(AI$12:AI147, "&lt;0")</f>
        <v>78232.029000000024</v>
      </c>
      <c r="AO147" s="9">
        <v>44318</v>
      </c>
      <c r="AP147" s="14">
        <f t="shared" ca="1" si="81"/>
        <v>2296</v>
      </c>
      <c r="AQ147" s="14">
        <f t="shared" ref="AQ147:AQ210" ca="1" si="104">ROUND(AVERAGE(AP141:AP147), 0)</f>
        <v>2296</v>
      </c>
      <c r="AR147" s="14">
        <f t="shared" ca="1" si="74"/>
        <v>1185.1439999999966</v>
      </c>
      <c r="AS147" s="14">
        <f t="shared" ca="1" si="89"/>
        <v>1110.8560000000034</v>
      </c>
      <c r="AT147" s="14">
        <f t="shared" ca="1" si="90"/>
        <v>1110.8560000000034</v>
      </c>
      <c r="AU147" s="14">
        <f t="shared" ca="1" si="97"/>
        <v>194796.94699999999</v>
      </c>
      <c r="AV147" s="15">
        <f ca="1">SUM(AT$12:AT147)</f>
        <v>109244.91799999999</v>
      </c>
      <c r="AW147" s="16">
        <f ca="1">SUM(AR$12:AR147)+SUMIF(AS$12:AS147, "&lt;0")</f>
        <v>85552.028999999995</v>
      </c>
      <c r="AY147" s="9">
        <v>44318</v>
      </c>
      <c r="AZ147" s="14">
        <f t="shared" ca="1" si="99"/>
        <v>2000</v>
      </c>
      <c r="BA147" s="14">
        <f t="shared" ref="BA147:BA210" ca="1" si="105">ROUND(AVERAGE(AZ141:AZ147), 0)</f>
        <v>2000</v>
      </c>
      <c r="BB147" s="14">
        <f t="shared" ca="1" si="75"/>
        <v>705.14399999999659</v>
      </c>
      <c r="BC147" s="14">
        <f t="shared" ca="1" si="91"/>
        <v>1294.8560000000034</v>
      </c>
      <c r="BD147" s="14">
        <f t="shared" ca="1" si="92"/>
        <v>1294.8560000000034</v>
      </c>
      <c r="BE147" s="14">
        <f t="shared" ca="1" si="77"/>
        <v>199694.8476277031</v>
      </c>
      <c r="BF147" s="15">
        <f ca="1">SUM(BD$12:BD147)</f>
        <v>111886.81862770311</v>
      </c>
      <c r="BG147" s="16">
        <f ca="1">SUM(BB$12:BB147)+SUMIF(BC$12:BC147, "&lt;0")</f>
        <v>87808.02900000001</v>
      </c>
    </row>
    <row r="148" spans="1:59" x14ac:dyDescent="0.2">
      <c r="A148" s="24">
        <v>44319</v>
      </c>
      <c r="B148" s="54">
        <f ca="1">IF($A148&gt;= $C$5,$C$6, INDEX('Historical Data'!$D$2:$D$745, MATCH(A148, 'Historical Data'!$B$2:$B$745, 0)))</f>
        <v>1296</v>
      </c>
      <c r="C148" s="14">
        <f t="shared" ca="1" si="100"/>
        <v>1296</v>
      </c>
      <c r="D148" s="14">
        <f t="shared" ca="1" si="76"/>
        <v>0</v>
      </c>
      <c r="E148" s="14">
        <f t="shared" ca="1" si="82"/>
        <v>1296</v>
      </c>
      <c r="F148" s="14">
        <f t="shared" ca="1" si="78"/>
        <v>1296</v>
      </c>
      <c r="G148" s="14">
        <f t="shared" ca="1" si="93"/>
        <v>154592.94699999999</v>
      </c>
      <c r="H148" s="15">
        <f ca="1">SUM(F$12:F148)</f>
        <v>83680.917999999991</v>
      </c>
      <c r="I148" s="16">
        <f ca="1">SUM(D$12:D148)+SUMIF(E$12:E148, "&lt;0")</f>
        <v>70912.028999999995</v>
      </c>
      <c r="J148" s="15"/>
      <c r="K148" s="9">
        <v>44319</v>
      </c>
      <c r="L148" s="14">
        <f t="shared" ca="1" si="79"/>
        <v>1631</v>
      </c>
      <c r="M148" s="14">
        <f t="shared" ca="1" si="101"/>
        <v>1616</v>
      </c>
      <c r="N148" s="14">
        <f t="shared" ca="1" si="71"/>
        <v>120</v>
      </c>
      <c r="O148" s="14">
        <f t="shared" ca="1" si="83"/>
        <v>1511</v>
      </c>
      <c r="P148" s="14">
        <f t="shared" ca="1" si="84"/>
        <v>1511</v>
      </c>
      <c r="Q148" s="14">
        <f t="shared" ca="1" si="94"/>
        <v>165982.94699999999</v>
      </c>
      <c r="R148" s="15">
        <f ca="1">SUM(P$12:P148)</f>
        <v>91290.917999999991</v>
      </c>
      <c r="S148" s="16">
        <f ca="1">SUM(N$12:N148)+SUMIF(O$12:O148, "&lt;0")</f>
        <v>74692.029000000024</v>
      </c>
      <c r="U148" s="9">
        <v>44319</v>
      </c>
      <c r="V148" s="14">
        <f t="shared" ca="1" si="98"/>
        <v>1966</v>
      </c>
      <c r="W148" s="14">
        <f t="shared" ca="1" si="102"/>
        <v>1936</v>
      </c>
      <c r="X148" s="14">
        <f t="shared" ca="1" si="72"/>
        <v>240</v>
      </c>
      <c r="Y148" s="14">
        <f t="shared" ca="1" si="85"/>
        <v>1726</v>
      </c>
      <c r="Z148" s="14">
        <f t="shared" ca="1" si="86"/>
        <v>1726</v>
      </c>
      <c r="AA148" s="14">
        <f t="shared" ca="1" si="95"/>
        <v>177372.94699999999</v>
      </c>
      <c r="AB148" s="15">
        <f ca="1">SUM(Z$12:Z148)</f>
        <v>98900.91800000002</v>
      </c>
      <c r="AC148" s="16">
        <f ca="1">SUM(X$12:X148)+SUMIF(Y$12:Y148, "&lt;0")</f>
        <v>78472.029000000024</v>
      </c>
      <c r="AE148" s="9">
        <v>44319</v>
      </c>
      <c r="AF148" s="14">
        <f t="shared" ca="1" si="80"/>
        <v>1796</v>
      </c>
      <c r="AG148" s="14">
        <f t="shared" ca="1" si="103"/>
        <v>1796</v>
      </c>
      <c r="AH148" s="14">
        <f t="shared" ca="1" si="73"/>
        <v>240</v>
      </c>
      <c r="AI148" s="14">
        <f t="shared" ca="1" si="87"/>
        <v>1556</v>
      </c>
      <c r="AJ148" s="14">
        <f t="shared" ca="1" si="88"/>
        <v>1556</v>
      </c>
      <c r="AK148" s="14">
        <f t="shared" ca="1" si="96"/>
        <v>175842.94699999999</v>
      </c>
      <c r="AL148" s="15">
        <f ca="1">SUM(AJ$12:AJ148)</f>
        <v>97370.91800000002</v>
      </c>
      <c r="AM148" s="16">
        <f ca="1">SUM(AH$12:AH148)+SUMIF(AI$12:AI148, "&lt;0")</f>
        <v>78472.029000000024</v>
      </c>
      <c r="AO148" s="9">
        <v>44319</v>
      </c>
      <c r="AP148" s="14">
        <f t="shared" ca="1" si="81"/>
        <v>2296</v>
      </c>
      <c r="AQ148" s="14">
        <f t="shared" ca="1" si="104"/>
        <v>2296</v>
      </c>
      <c r="AR148" s="14">
        <f t="shared" ca="1" si="74"/>
        <v>480</v>
      </c>
      <c r="AS148" s="14">
        <f t="shared" ca="1" si="89"/>
        <v>1816</v>
      </c>
      <c r="AT148" s="14">
        <f t="shared" ca="1" si="90"/>
        <v>1816</v>
      </c>
      <c r="AU148" s="14">
        <f t="shared" ca="1" si="97"/>
        <v>197092.94699999999</v>
      </c>
      <c r="AV148" s="15">
        <f ca="1">SUM(AT$12:AT148)</f>
        <v>111060.91799999999</v>
      </c>
      <c r="AW148" s="16">
        <f ca="1">SUM(AR$12:AR148)+SUMIF(AS$12:AS148, "&lt;0")</f>
        <v>86032.028999999995</v>
      </c>
      <c r="AY148" s="9">
        <v>44319</v>
      </c>
      <c r="AZ148" s="14">
        <f t="shared" ca="1" si="99"/>
        <v>2000</v>
      </c>
      <c r="BA148" s="14">
        <f t="shared" ca="1" si="105"/>
        <v>2000</v>
      </c>
      <c r="BB148" s="14">
        <f t="shared" ca="1" si="75"/>
        <v>0</v>
      </c>
      <c r="BC148" s="14">
        <f t="shared" ca="1" si="91"/>
        <v>2000</v>
      </c>
      <c r="BD148" s="14">
        <f t="shared" ca="1" si="92"/>
        <v>2000</v>
      </c>
      <c r="BE148" s="14">
        <f t="shared" ca="1" si="77"/>
        <v>201694.8476277031</v>
      </c>
      <c r="BF148" s="15">
        <f ca="1">SUM(BD$12:BD148)</f>
        <v>113886.81862770311</v>
      </c>
      <c r="BG148" s="16">
        <f ca="1">SUM(BB$12:BB148)+SUMIF(BC$12:BC148, "&lt;0")</f>
        <v>87808.02900000001</v>
      </c>
    </row>
    <row r="149" spans="1:59" x14ac:dyDescent="0.2">
      <c r="A149" s="24">
        <v>44320</v>
      </c>
      <c r="B149" s="54">
        <f ca="1">IF($A149&gt;= $C$5,$C$6, INDEX('Historical Data'!$D$2:$D$745, MATCH(A149, 'Historical Data'!$B$2:$B$745, 0)))</f>
        <v>1296</v>
      </c>
      <c r="C149" s="14">
        <f t="shared" ca="1" si="100"/>
        <v>1296</v>
      </c>
      <c r="D149" s="14">
        <f t="shared" ca="1" si="76"/>
        <v>174.79100000000108</v>
      </c>
      <c r="E149" s="14">
        <f t="shared" ca="1" si="82"/>
        <v>1121.2089999999989</v>
      </c>
      <c r="F149" s="14">
        <f t="shared" ca="1" si="78"/>
        <v>1121.2089999999989</v>
      </c>
      <c r="G149" s="14">
        <f t="shared" ca="1" si="93"/>
        <v>155888.94699999999</v>
      </c>
      <c r="H149" s="15">
        <f ca="1">SUM(F$12:F149)</f>
        <v>84802.126999999993</v>
      </c>
      <c r="I149" s="16">
        <f ca="1">SUM(D$12:D149)+SUMIF(E$12:E149, "&lt;0")</f>
        <v>71086.819999999992</v>
      </c>
      <c r="J149" s="15"/>
      <c r="K149" s="9">
        <v>44320</v>
      </c>
      <c r="L149" s="14">
        <f t="shared" ca="1" si="79"/>
        <v>1636</v>
      </c>
      <c r="M149" s="14">
        <f t="shared" ca="1" si="101"/>
        <v>1621</v>
      </c>
      <c r="N149" s="14">
        <f t="shared" ca="1" si="71"/>
        <v>294.79100000000108</v>
      </c>
      <c r="O149" s="14">
        <f t="shared" ca="1" si="83"/>
        <v>1341.2089999999989</v>
      </c>
      <c r="P149" s="14">
        <f t="shared" ca="1" si="84"/>
        <v>1341.2089999999989</v>
      </c>
      <c r="Q149" s="14">
        <f t="shared" ca="1" si="94"/>
        <v>167618.94699999999</v>
      </c>
      <c r="R149" s="15">
        <f ca="1">SUM(P$12:P149)</f>
        <v>92632.126999999993</v>
      </c>
      <c r="S149" s="16">
        <f ca="1">SUM(N$12:N149)+SUMIF(O$12:O149, "&lt;0")</f>
        <v>74986.820000000022</v>
      </c>
      <c r="U149" s="9">
        <v>44320</v>
      </c>
      <c r="V149" s="14">
        <f t="shared" ca="1" si="98"/>
        <v>1976</v>
      </c>
      <c r="W149" s="14">
        <f t="shared" ca="1" si="102"/>
        <v>1946</v>
      </c>
      <c r="X149" s="14">
        <f t="shared" ca="1" si="72"/>
        <v>414.79100000000108</v>
      </c>
      <c r="Y149" s="14">
        <f t="shared" ca="1" si="85"/>
        <v>1561.2089999999989</v>
      </c>
      <c r="Z149" s="14">
        <f t="shared" ca="1" si="86"/>
        <v>1561.2089999999989</v>
      </c>
      <c r="AA149" s="14">
        <f t="shared" ca="1" si="95"/>
        <v>179348.94699999999</v>
      </c>
      <c r="AB149" s="15">
        <f ca="1">SUM(Z$12:Z149)</f>
        <v>100462.12700000002</v>
      </c>
      <c r="AC149" s="16">
        <f ca="1">SUM(X$12:X149)+SUMIF(Y$12:Y149, "&lt;0")</f>
        <v>78886.820000000022</v>
      </c>
      <c r="AE149" s="9">
        <v>44320</v>
      </c>
      <c r="AF149" s="14">
        <f t="shared" ca="1" si="80"/>
        <v>1796</v>
      </c>
      <c r="AG149" s="14">
        <f t="shared" ca="1" si="103"/>
        <v>1796</v>
      </c>
      <c r="AH149" s="14">
        <f t="shared" ca="1" si="73"/>
        <v>414.79100000000108</v>
      </c>
      <c r="AI149" s="14">
        <f t="shared" ca="1" si="87"/>
        <v>1381.2089999999989</v>
      </c>
      <c r="AJ149" s="14">
        <f t="shared" ca="1" si="88"/>
        <v>1381.2089999999989</v>
      </c>
      <c r="AK149" s="14">
        <f t="shared" ca="1" si="96"/>
        <v>177638.94699999999</v>
      </c>
      <c r="AL149" s="15">
        <f ca="1">SUM(AJ$12:AJ149)</f>
        <v>98752.127000000022</v>
      </c>
      <c r="AM149" s="16">
        <f ca="1">SUM(AH$12:AH149)+SUMIF(AI$12:AI149, "&lt;0")</f>
        <v>78886.820000000022</v>
      </c>
      <c r="AO149" s="9">
        <v>44320</v>
      </c>
      <c r="AP149" s="14">
        <f t="shared" ca="1" si="81"/>
        <v>2296</v>
      </c>
      <c r="AQ149" s="14">
        <f t="shared" ca="1" si="104"/>
        <v>2296</v>
      </c>
      <c r="AR149" s="14">
        <f t="shared" ca="1" si="74"/>
        <v>654.79100000000108</v>
      </c>
      <c r="AS149" s="14">
        <f t="shared" ca="1" si="89"/>
        <v>1641.2089999999989</v>
      </c>
      <c r="AT149" s="14">
        <f t="shared" ca="1" si="90"/>
        <v>1641.2089999999989</v>
      </c>
      <c r="AU149" s="14">
        <f t="shared" ca="1" si="97"/>
        <v>199388.94699999999</v>
      </c>
      <c r="AV149" s="15">
        <f ca="1">SUM(AT$12:AT149)</f>
        <v>112702.12699999999</v>
      </c>
      <c r="AW149" s="16">
        <f ca="1">SUM(AR$12:AR149)+SUMIF(AS$12:AS149, "&lt;0")</f>
        <v>86686.819999999992</v>
      </c>
      <c r="AY149" s="9">
        <v>44320</v>
      </c>
      <c r="AZ149" s="14">
        <f t="shared" ca="1" si="99"/>
        <v>2000</v>
      </c>
      <c r="BA149" s="14">
        <f t="shared" ca="1" si="105"/>
        <v>2000</v>
      </c>
      <c r="BB149" s="14">
        <f t="shared" ca="1" si="75"/>
        <v>174.79100000000108</v>
      </c>
      <c r="BC149" s="14">
        <f t="shared" ca="1" si="91"/>
        <v>1825.2089999999989</v>
      </c>
      <c r="BD149" s="14">
        <f t="shared" ca="1" si="92"/>
        <v>1825.2089999999989</v>
      </c>
      <c r="BE149" s="14">
        <f t="shared" ca="1" si="77"/>
        <v>203694.8476277031</v>
      </c>
      <c r="BF149" s="15">
        <f ca="1">SUM(BD$12:BD149)</f>
        <v>115712.02762770311</v>
      </c>
      <c r="BG149" s="16">
        <f ca="1">SUM(BB$12:BB149)+SUMIF(BC$12:BC149, "&lt;0")</f>
        <v>87982.82</v>
      </c>
    </row>
    <row r="150" spans="1:59" x14ac:dyDescent="0.2">
      <c r="A150" s="24">
        <v>44321</v>
      </c>
      <c r="B150" s="54">
        <f ca="1">IF($A150&gt;= $C$5,$C$6, INDEX('Historical Data'!$D$2:$D$745, MATCH(A150, 'Historical Data'!$B$2:$B$745, 0)))</f>
        <v>1296</v>
      </c>
      <c r="C150" s="14">
        <f t="shared" ca="1" si="100"/>
        <v>1296</v>
      </c>
      <c r="D150" s="14">
        <f t="shared" ca="1" si="76"/>
        <v>0</v>
      </c>
      <c r="E150" s="14">
        <f t="shared" ca="1" si="82"/>
        <v>1296</v>
      </c>
      <c r="F150" s="14">
        <f t="shared" ca="1" si="78"/>
        <v>1296</v>
      </c>
      <c r="G150" s="14">
        <f t="shared" ca="1" si="93"/>
        <v>157184.94699999999</v>
      </c>
      <c r="H150" s="15">
        <f ca="1">SUM(F$12:F150)</f>
        <v>86098.126999999993</v>
      </c>
      <c r="I150" s="16">
        <f ca="1">SUM(D$12:D150)+SUMIF(E$12:E150, "&lt;0")</f>
        <v>71086.819999999992</v>
      </c>
      <c r="J150" s="15"/>
      <c r="K150" s="9">
        <v>44321</v>
      </c>
      <c r="L150" s="14">
        <f t="shared" ca="1" si="79"/>
        <v>1641</v>
      </c>
      <c r="M150" s="14">
        <f t="shared" ca="1" si="101"/>
        <v>1626</v>
      </c>
      <c r="N150" s="14">
        <f t="shared" ca="1" si="71"/>
        <v>120</v>
      </c>
      <c r="O150" s="14">
        <f t="shared" ca="1" si="83"/>
        <v>1521</v>
      </c>
      <c r="P150" s="14">
        <f t="shared" ca="1" si="84"/>
        <v>1521</v>
      </c>
      <c r="Q150" s="14">
        <f t="shared" ca="1" si="94"/>
        <v>169259.94699999999</v>
      </c>
      <c r="R150" s="15">
        <f ca="1">SUM(P$12:P150)</f>
        <v>94153.126999999993</v>
      </c>
      <c r="S150" s="16">
        <f ca="1">SUM(N$12:N150)+SUMIF(O$12:O150, "&lt;0")</f>
        <v>75106.820000000022</v>
      </c>
      <c r="U150" s="9">
        <v>44321</v>
      </c>
      <c r="V150" s="14">
        <f t="shared" ca="1" si="98"/>
        <v>1986</v>
      </c>
      <c r="W150" s="14">
        <f t="shared" ca="1" si="102"/>
        <v>1956</v>
      </c>
      <c r="X150" s="14">
        <f t="shared" ca="1" si="72"/>
        <v>240</v>
      </c>
      <c r="Y150" s="14">
        <f t="shared" ca="1" si="85"/>
        <v>1746</v>
      </c>
      <c r="Z150" s="14">
        <f t="shared" ca="1" si="86"/>
        <v>1746</v>
      </c>
      <c r="AA150" s="14">
        <f t="shared" ca="1" si="95"/>
        <v>181334.94699999999</v>
      </c>
      <c r="AB150" s="15">
        <f ca="1">SUM(Z$12:Z150)</f>
        <v>102208.12700000002</v>
      </c>
      <c r="AC150" s="16">
        <f ca="1">SUM(X$12:X150)+SUMIF(Y$12:Y150, "&lt;0")</f>
        <v>79126.820000000022</v>
      </c>
      <c r="AE150" s="9">
        <v>44321</v>
      </c>
      <c r="AF150" s="14">
        <f t="shared" ca="1" si="80"/>
        <v>1796</v>
      </c>
      <c r="AG150" s="14">
        <f t="shared" ca="1" si="103"/>
        <v>1796</v>
      </c>
      <c r="AH150" s="14">
        <f t="shared" ca="1" si="73"/>
        <v>240</v>
      </c>
      <c r="AI150" s="14">
        <f t="shared" ca="1" si="87"/>
        <v>1556</v>
      </c>
      <c r="AJ150" s="14">
        <f t="shared" ca="1" si="88"/>
        <v>1556</v>
      </c>
      <c r="AK150" s="14">
        <f t="shared" ca="1" si="96"/>
        <v>179434.94699999999</v>
      </c>
      <c r="AL150" s="15">
        <f ca="1">SUM(AJ$12:AJ150)</f>
        <v>100308.12700000002</v>
      </c>
      <c r="AM150" s="16">
        <f ca="1">SUM(AH$12:AH150)+SUMIF(AI$12:AI150, "&lt;0")</f>
        <v>79126.820000000022</v>
      </c>
      <c r="AO150" s="9">
        <v>44321</v>
      </c>
      <c r="AP150" s="14">
        <f t="shared" ca="1" si="81"/>
        <v>2296</v>
      </c>
      <c r="AQ150" s="14">
        <f t="shared" ca="1" si="104"/>
        <v>2296</v>
      </c>
      <c r="AR150" s="14">
        <f t="shared" ca="1" si="74"/>
        <v>480</v>
      </c>
      <c r="AS150" s="14">
        <f t="shared" ca="1" si="89"/>
        <v>1816</v>
      </c>
      <c r="AT150" s="14">
        <f t="shared" ca="1" si="90"/>
        <v>1816</v>
      </c>
      <c r="AU150" s="14">
        <f t="shared" ca="1" si="97"/>
        <v>201684.94699999999</v>
      </c>
      <c r="AV150" s="15">
        <f ca="1">SUM(AT$12:AT150)</f>
        <v>114518.12699999999</v>
      </c>
      <c r="AW150" s="16">
        <f ca="1">SUM(AR$12:AR150)+SUMIF(AS$12:AS150, "&lt;0")</f>
        <v>87166.819999999992</v>
      </c>
      <c r="AY150" s="9">
        <v>44321</v>
      </c>
      <c r="AZ150" s="14">
        <f t="shared" ca="1" si="99"/>
        <v>2000</v>
      </c>
      <c r="BA150" s="14">
        <f t="shared" ca="1" si="105"/>
        <v>2000</v>
      </c>
      <c r="BB150" s="14">
        <f t="shared" ca="1" si="75"/>
        <v>0</v>
      </c>
      <c r="BC150" s="14">
        <f t="shared" ca="1" si="91"/>
        <v>2000</v>
      </c>
      <c r="BD150" s="14">
        <f t="shared" ca="1" si="92"/>
        <v>2000</v>
      </c>
      <c r="BE150" s="14">
        <f t="shared" ca="1" si="77"/>
        <v>205694.8476277031</v>
      </c>
      <c r="BF150" s="15">
        <f ca="1">SUM(BD$12:BD150)</f>
        <v>117712.02762770311</v>
      </c>
      <c r="BG150" s="16">
        <f ca="1">SUM(BB$12:BB150)+SUMIF(BC$12:BC150, "&lt;0")</f>
        <v>87982.82</v>
      </c>
    </row>
    <row r="151" spans="1:59" x14ac:dyDescent="0.2">
      <c r="A151" s="24">
        <v>44322</v>
      </c>
      <c r="B151" s="54">
        <f ca="1">IF($A151&gt;= $C$5,$C$6, INDEX('Historical Data'!$D$2:$D$745, MATCH(A151, 'Historical Data'!$B$2:$B$745, 0)))</f>
        <v>1296</v>
      </c>
      <c r="C151" s="14">
        <f t="shared" ca="1" si="100"/>
        <v>1296</v>
      </c>
      <c r="D151" s="14">
        <f t="shared" ca="1" si="76"/>
        <v>0</v>
      </c>
      <c r="E151" s="14">
        <f t="shared" ca="1" si="82"/>
        <v>1296</v>
      </c>
      <c r="F151" s="14">
        <f t="shared" ca="1" si="78"/>
        <v>1296</v>
      </c>
      <c r="G151" s="14">
        <f t="shared" ca="1" si="93"/>
        <v>158480.94699999999</v>
      </c>
      <c r="H151" s="15">
        <f ca="1">SUM(F$12:F151)</f>
        <v>87394.126999999993</v>
      </c>
      <c r="I151" s="16">
        <f ca="1">SUM(D$12:D151)+SUMIF(E$12:E151, "&lt;0")</f>
        <v>71086.819999999992</v>
      </c>
      <c r="J151" s="15"/>
      <c r="K151" s="9">
        <v>44322</v>
      </c>
      <c r="L151" s="14">
        <f t="shared" ca="1" si="79"/>
        <v>1646</v>
      </c>
      <c r="M151" s="14">
        <f t="shared" ca="1" si="101"/>
        <v>1631</v>
      </c>
      <c r="N151" s="14">
        <f t="shared" ca="1" si="71"/>
        <v>120</v>
      </c>
      <c r="O151" s="14">
        <f t="shared" ca="1" si="83"/>
        <v>1526</v>
      </c>
      <c r="P151" s="14">
        <f t="shared" ca="1" si="84"/>
        <v>1526</v>
      </c>
      <c r="Q151" s="14">
        <f t="shared" ca="1" si="94"/>
        <v>170905.94699999999</v>
      </c>
      <c r="R151" s="15">
        <f ca="1">SUM(P$12:P151)</f>
        <v>95679.126999999993</v>
      </c>
      <c r="S151" s="16">
        <f ca="1">SUM(N$12:N151)+SUMIF(O$12:O151, "&lt;0")</f>
        <v>75226.820000000022</v>
      </c>
      <c r="U151" s="9">
        <v>44322</v>
      </c>
      <c r="V151" s="14">
        <f t="shared" ca="1" si="98"/>
        <v>1996</v>
      </c>
      <c r="W151" s="14">
        <f t="shared" ca="1" si="102"/>
        <v>1966</v>
      </c>
      <c r="X151" s="14">
        <f t="shared" ca="1" si="72"/>
        <v>240</v>
      </c>
      <c r="Y151" s="14">
        <f t="shared" ca="1" si="85"/>
        <v>1756</v>
      </c>
      <c r="Z151" s="14">
        <f t="shared" ca="1" si="86"/>
        <v>1756</v>
      </c>
      <c r="AA151" s="14">
        <f t="shared" ca="1" si="95"/>
        <v>183330.94699999999</v>
      </c>
      <c r="AB151" s="15">
        <f ca="1">SUM(Z$12:Z151)</f>
        <v>103964.12700000002</v>
      </c>
      <c r="AC151" s="16">
        <f ca="1">SUM(X$12:X151)+SUMIF(Y$12:Y151, "&lt;0")</f>
        <v>79366.820000000022</v>
      </c>
      <c r="AE151" s="9">
        <v>44322</v>
      </c>
      <c r="AF151" s="14">
        <f t="shared" ca="1" si="80"/>
        <v>1796</v>
      </c>
      <c r="AG151" s="14">
        <f t="shared" ca="1" si="103"/>
        <v>1796</v>
      </c>
      <c r="AH151" s="14">
        <f t="shared" ca="1" si="73"/>
        <v>240</v>
      </c>
      <c r="AI151" s="14">
        <f t="shared" ca="1" si="87"/>
        <v>1556</v>
      </c>
      <c r="AJ151" s="14">
        <f t="shared" ca="1" si="88"/>
        <v>1556</v>
      </c>
      <c r="AK151" s="14">
        <f t="shared" ca="1" si="96"/>
        <v>181230.94699999999</v>
      </c>
      <c r="AL151" s="15">
        <f ca="1">SUM(AJ$12:AJ151)</f>
        <v>101864.12700000002</v>
      </c>
      <c r="AM151" s="16">
        <f ca="1">SUM(AH$12:AH151)+SUMIF(AI$12:AI151, "&lt;0")</f>
        <v>79366.820000000022</v>
      </c>
      <c r="AO151" s="9">
        <v>44322</v>
      </c>
      <c r="AP151" s="14">
        <f t="shared" ca="1" si="81"/>
        <v>2296</v>
      </c>
      <c r="AQ151" s="14">
        <f t="shared" ca="1" si="104"/>
        <v>2296</v>
      </c>
      <c r="AR151" s="14">
        <f t="shared" ca="1" si="74"/>
        <v>480</v>
      </c>
      <c r="AS151" s="14">
        <f t="shared" ca="1" si="89"/>
        <v>1816</v>
      </c>
      <c r="AT151" s="14">
        <f t="shared" ca="1" si="90"/>
        <v>1816</v>
      </c>
      <c r="AU151" s="14">
        <f t="shared" ca="1" si="97"/>
        <v>203980.94699999999</v>
      </c>
      <c r="AV151" s="15">
        <f ca="1">SUM(AT$12:AT151)</f>
        <v>116334.12699999999</v>
      </c>
      <c r="AW151" s="16">
        <f ca="1">SUM(AR$12:AR151)+SUMIF(AS$12:AS151, "&lt;0")</f>
        <v>87646.819999999992</v>
      </c>
      <c r="AY151" s="9">
        <v>44322</v>
      </c>
      <c r="AZ151" s="14">
        <f t="shared" ca="1" si="99"/>
        <v>2000</v>
      </c>
      <c r="BA151" s="14">
        <f t="shared" ca="1" si="105"/>
        <v>2000</v>
      </c>
      <c r="BB151" s="14">
        <f t="shared" ca="1" si="75"/>
        <v>0</v>
      </c>
      <c r="BC151" s="14">
        <f t="shared" ca="1" si="91"/>
        <v>2000</v>
      </c>
      <c r="BD151" s="14">
        <f t="shared" ca="1" si="92"/>
        <v>2000</v>
      </c>
      <c r="BE151" s="14">
        <f t="shared" ca="1" si="77"/>
        <v>207694.8476277031</v>
      </c>
      <c r="BF151" s="15">
        <f ca="1">SUM(BD$12:BD151)</f>
        <v>119712.02762770311</v>
      </c>
      <c r="BG151" s="16">
        <f ca="1">SUM(BB$12:BB151)+SUMIF(BC$12:BC151, "&lt;0")</f>
        <v>87982.82</v>
      </c>
    </row>
    <row r="152" spans="1:59" x14ac:dyDescent="0.2">
      <c r="A152" s="24">
        <v>44323</v>
      </c>
      <c r="B152" s="54">
        <f ca="1">IF($A152&gt;= $C$5,$C$6, INDEX('Historical Data'!$D$2:$D$745, MATCH(A152, 'Historical Data'!$B$2:$B$745, 0)))</f>
        <v>1296</v>
      </c>
      <c r="C152" s="14">
        <f t="shared" ca="1" si="100"/>
        <v>1296</v>
      </c>
      <c r="D152" s="14">
        <f t="shared" ca="1" si="76"/>
        <v>432.31200000000172</v>
      </c>
      <c r="E152" s="14">
        <f t="shared" ca="1" si="82"/>
        <v>863.68799999999828</v>
      </c>
      <c r="F152" s="14">
        <f t="shared" ca="1" si="78"/>
        <v>863.68799999999828</v>
      </c>
      <c r="G152" s="14">
        <f t="shared" ca="1" si="93"/>
        <v>159776.94699999999</v>
      </c>
      <c r="H152" s="15">
        <f ca="1">SUM(F$12:F152)</f>
        <v>88257.814999999988</v>
      </c>
      <c r="I152" s="16">
        <f ca="1">SUM(D$12:D152)+SUMIF(E$12:E152, "&lt;0")</f>
        <v>71519.131999999998</v>
      </c>
      <c r="J152" s="15"/>
      <c r="K152" s="9">
        <v>44323</v>
      </c>
      <c r="L152" s="14">
        <f t="shared" ca="1" si="79"/>
        <v>1651</v>
      </c>
      <c r="M152" s="14">
        <f t="shared" ca="1" si="101"/>
        <v>1636</v>
      </c>
      <c r="N152" s="14">
        <f t="shared" ca="1" si="71"/>
        <v>552.31200000000172</v>
      </c>
      <c r="O152" s="14">
        <f t="shared" ca="1" si="83"/>
        <v>1098.6879999999983</v>
      </c>
      <c r="P152" s="14">
        <f t="shared" ca="1" si="84"/>
        <v>1098.6879999999983</v>
      </c>
      <c r="Q152" s="14">
        <f t="shared" ca="1" si="94"/>
        <v>172556.94699999999</v>
      </c>
      <c r="R152" s="15">
        <f ca="1">SUM(P$12:P152)</f>
        <v>96777.814999999988</v>
      </c>
      <c r="S152" s="16">
        <f ca="1">SUM(N$12:N152)+SUMIF(O$12:O152, "&lt;0")</f>
        <v>75779.132000000027</v>
      </c>
      <c r="U152" s="9">
        <v>44323</v>
      </c>
      <c r="V152" s="14">
        <f t="shared" ca="1" si="98"/>
        <v>2006</v>
      </c>
      <c r="W152" s="14">
        <f t="shared" ca="1" si="102"/>
        <v>1976</v>
      </c>
      <c r="X152" s="14">
        <f t="shared" ca="1" si="72"/>
        <v>672.31200000000172</v>
      </c>
      <c r="Y152" s="14">
        <f t="shared" ca="1" si="85"/>
        <v>1333.6879999999983</v>
      </c>
      <c r="Z152" s="14">
        <f t="shared" ca="1" si="86"/>
        <v>1333.6879999999983</v>
      </c>
      <c r="AA152" s="14">
        <f t="shared" ca="1" si="95"/>
        <v>185336.94699999999</v>
      </c>
      <c r="AB152" s="15">
        <f ca="1">SUM(Z$12:Z152)</f>
        <v>105297.81500000002</v>
      </c>
      <c r="AC152" s="16">
        <f ca="1">SUM(X$12:X152)+SUMIF(Y$12:Y152, "&lt;0")</f>
        <v>80039.132000000027</v>
      </c>
      <c r="AE152" s="9">
        <v>44323</v>
      </c>
      <c r="AF152" s="14">
        <f t="shared" ca="1" si="80"/>
        <v>1796</v>
      </c>
      <c r="AG152" s="14">
        <f t="shared" ca="1" si="103"/>
        <v>1796</v>
      </c>
      <c r="AH152" s="14">
        <f t="shared" ca="1" si="73"/>
        <v>672.31200000000172</v>
      </c>
      <c r="AI152" s="14">
        <f t="shared" ca="1" si="87"/>
        <v>1123.6879999999983</v>
      </c>
      <c r="AJ152" s="14">
        <f t="shared" ca="1" si="88"/>
        <v>1123.6879999999983</v>
      </c>
      <c r="AK152" s="14">
        <f t="shared" ca="1" si="96"/>
        <v>183026.94699999999</v>
      </c>
      <c r="AL152" s="15">
        <f ca="1">SUM(AJ$12:AJ152)</f>
        <v>102987.81500000002</v>
      </c>
      <c r="AM152" s="16">
        <f ca="1">SUM(AH$12:AH152)+SUMIF(AI$12:AI152, "&lt;0")</f>
        <v>80039.132000000027</v>
      </c>
      <c r="AO152" s="9">
        <v>44323</v>
      </c>
      <c r="AP152" s="14">
        <f t="shared" ca="1" si="81"/>
        <v>2296</v>
      </c>
      <c r="AQ152" s="14">
        <f t="shared" ca="1" si="104"/>
        <v>2296</v>
      </c>
      <c r="AR152" s="14">
        <f t="shared" ca="1" si="74"/>
        <v>912.31200000000172</v>
      </c>
      <c r="AS152" s="14">
        <f t="shared" ca="1" si="89"/>
        <v>1383.6879999999983</v>
      </c>
      <c r="AT152" s="14">
        <f t="shared" ca="1" si="90"/>
        <v>1383.6879999999983</v>
      </c>
      <c r="AU152" s="14">
        <f t="shared" ca="1" si="97"/>
        <v>206276.94699999999</v>
      </c>
      <c r="AV152" s="15">
        <f ca="1">SUM(AT$12:AT152)</f>
        <v>117717.81499999999</v>
      </c>
      <c r="AW152" s="16">
        <f ca="1">SUM(AR$12:AR152)+SUMIF(AS$12:AS152, "&lt;0")</f>
        <v>88559.131999999998</v>
      </c>
      <c r="AY152" s="9">
        <v>44323</v>
      </c>
      <c r="AZ152" s="14">
        <f t="shared" ca="1" si="99"/>
        <v>2000</v>
      </c>
      <c r="BA152" s="14">
        <f t="shared" ca="1" si="105"/>
        <v>2000</v>
      </c>
      <c r="BB152" s="14">
        <f t="shared" ca="1" si="75"/>
        <v>432.31200000000172</v>
      </c>
      <c r="BC152" s="14">
        <f t="shared" ca="1" si="91"/>
        <v>1567.6879999999983</v>
      </c>
      <c r="BD152" s="14">
        <f t="shared" ca="1" si="92"/>
        <v>1567.6879999999983</v>
      </c>
      <c r="BE152" s="14">
        <f t="shared" ca="1" si="77"/>
        <v>209694.8476277031</v>
      </c>
      <c r="BF152" s="15">
        <f ca="1">SUM(BD$12:BD152)</f>
        <v>121279.7156277031</v>
      </c>
      <c r="BG152" s="16">
        <f ca="1">SUM(BB$12:BB152)+SUMIF(BC$12:BC152, "&lt;0")</f>
        <v>88415.132000000012</v>
      </c>
    </row>
    <row r="153" spans="1:59" x14ac:dyDescent="0.2">
      <c r="A153" s="24">
        <v>44324</v>
      </c>
      <c r="B153" s="54">
        <f ca="1">IF($A153&gt;= $C$5,$C$6, INDEX('Historical Data'!$D$2:$D$745, MATCH(A153, 'Historical Data'!$B$2:$B$745, 0)))</f>
        <v>1296</v>
      </c>
      <c r="C153" s="14">
        <f t="shared" ca="1" si="100"/>
        <v>1296</v>
      </c>
      <c r="D153" s="14">
        <f t="shared" ca="1" si="76"/>
        <v>1083.632999999998</v>
      </c>
      <c r="E153" s="14">
        <f t="shared" ca="1" si="82"/>
        <v>212.36700000000201</v>
      </c>
      <c r="F153" s="14">
        <f t="shared" ca="1" si="78"/>
        <v>212.36700000000201</v>
      </c>
      <c r="G153" s="14">
        <f t="shared" ca="1" si="93"/>
        <v>161072.94699999999</v>
      </c>
      <c r="H153" s="15">
        <f ca="1">SUM(F$12:F153)</f>
        <v>88470.181999999986</v>
      </c>
      <c r="I153" s="16">
        <f ca="1">SUM(D$12:D153)+SUMIF(E$12:E153, "&lt;0")</f>
        <v>72602.764999999999</v>
      </c>
      <c r="J153" s="15"/>
      <c r="K153" s="9">
        <v>44324</v>
      </c>
      <c r="L153" s="14">
        <f t="shared" ca="1" si="79"/>
        <v>1656</v>
      </c>
      <c r="M153" s="14">
        <f t="shared" ca="1" si="101"/>
        <v>1641</v>
      </c>
      <c r="N153" s="14">
        <f t="shared" ca="1" si="71"/>
        <v>1203.632999999998</v>
      </c>
      <c r="O153" s="14">
        <f t="shared" ca="1" si="83"/>
        <v>452.36700000000201</v>
      </c>
      <c r="P153" s="14">
        <f t="shared" ca="1" si="84"/>
        <v>452.36700000000201</v>
      </c>
      <c r="Q153" s="14">
        <f t="shared" ca="1" si="94"/>
        <v>174212.94699999999</v>
      </c>
      <c r="R153" s="15">
        <f ca="1">SUM(P$12:P153)</f>
        <v>97230.181999999986</v>
      </c>
      <c r="S153" s="16">
        <f ca="1">SUM(N$12:N153)+SUMIF(O$12:O153, "&lt;0")</f>
        <v>76982.765000000029</v>
      </c>
      <c r="U153" s="9">
        <v>44324</v>
      </c>
      <c r="V153" s="14">
        <f t="shared" ca="1" si="98"/>
        <v>2016</v>
      </c>
      <c r="W153" s="14">
        <f t="shared" ca="1" si="102"/>
        <v>1986</v>
      </c>
      <c r="X153" s="14">
        <f t="shared" ca="1" si="72"/>
        <v>1323.632999999998</v>
      </c>
      <c r="Y153" s="14">
        <f t="shared" ca="1" si="85"/>
        <v>692.36700000000201</v>
      </c>
      <c r="Z153" s="14">
        <f t="shared" ca="1" si="86"/>
        <v>692.36700000000201</v>
      </c>
      <c r="AA153" s="14">
        <f t="shared" ca="1" si="95"/>
        <v>187352.94699999999</v>
      </c>
      <c r="AB153" s="15">
        <f ca="1">SUM(Z$12:Z153)</f>
        <v>105990.18200000002</v>
      </c>
      <c r="AC153" s="16">
        <f ca="1">SUM(X$12:X153)+SUMIF(Y$12:Y153, "&lt;0")</f>
        <v>81362.765000000029</v>
      </c>
      <c r="AE153" s="9">
        <v>44324</v>
      </c>
      <c r="AF153" s="14">
        <f t="shared" ca="1" si="80"/>
        <v>1796</v>
      </c>
      <c r="AG153" s="14">
        <f t="shared" ca="1" si="103"/>
        <v>1796</v>
      </c>
      <c r="AH153" s="14">
        <f t="shared" ca="1" si="73"/>
        <v>1323.632999999998</v>
      </c>
      <c r="AI153" s="14">
        <f t="shared" ca="1" si="87"/>
        <v>472.36700000000201</v>
      </c>
      <c r="AJ153" s="14">
        <f t="shared" ca="1" si="88"/>
        <v>472.36700000000201</v>
      </c>
      <c r="AK153" s="14">
        <f t="shared" ca="1" si="96"/>
        <v>184822.94699999999</v>
      </c>
      <c r="AL153" s="15">
        <f ca="1">SUM(AJ$12:AJ153)</f>
        <v>103460.18200000002</v>
      </c>
      <c r="AM153" s="16">
        <f ca="1">SUM(AH$12:AH153)+SUMIF(AI$12:AI153, "&lt;0")</f>
        <v>81362.765000000029</v>
      </c>
      <c r="AO153" s="9">
        <v>44324</v>
      </c>
      <c r="AP153" s="14">
        <f t="shared" ca="1" si="81"/>
        <v>2296</v>
      </c>
      <c r="AQ153" s="14">
        <f t="shared" ca="1" si="104"/>
        <v>2296</v>
      </c>
      <c r="AR153" s="14">
        <f t="shared" ca="1" si="74"/>
        <v>1563.632999999998</v>
      </c>
      <c r="AS153" s="14">
        <f t="shared" ca="1" si="89"/>
        <v>732.36700000000201</v>
      </c>
      <c r="AT153" s="14">
        <f t="shared" ca="1" si="90"/>
        <v>732.36700000000201</v>
      </c>
      <c r="AU153" s="14">
        <f t="shared" ca="1" si="97"/>
        <v>208572.94699999999</v>
      </c>
      <c r="AV153" s="15">
        <f ca="1">SUM(AT$12:AT153)</f>
        <v>118450.18199999999</v>
      </c>
      <c r="AW153" s="16">
        <f ca="1">SUM(AR$12:AR153)+SUMIF(AS$12:AS153, "&lt;0")</f>
        <v>90122.764999999999</v>
      </c>
      <c r="AY153" s="9">
        <v>44324</v>
      </c>
      <c r="AZ153" s="14">
        <f t="shared" ca="1" si="99"/>
        <v>2000</v>
      </c>
      <c r="BA153" s="14">
        <f t="shared" ca="1" si="105"/>
        <v>2000</v>
      </c>
      <c r="BB153" s="14">
        <f t="shared" ca="1" si="75"/>
        <v>1592.919659806294</v>
      </c>
      <c r="BC153" s="14">
        <f t="shared" ca="1" si="91"/>
        <v>407.08034019370598</v>
      </c>
      <c r="BD153" s="14">
        <f t="shared" ca="1" si="92"/>
        <v>407.08034019370598</v>
      </c>
      <c r="BE153" s="14">
        <f t="shared" ca="1" si="77"/>
        <v>211694.8476277031</v>
      </c>
      <c r="BF153" s="15">
        <f ca="1">SUM(BD$12:BD153)</f>
        <v>121686.7959678968</v>
      </c>
      <c r="BG153" s="16">
        <f ca="1">SUM(BB$12:BB153)+SUMIF(BC$12:BC153, "&lt;0")</f>
        <v>90008.051659806311</v>
      </c>
    </row>
    <row r="154" spans="1:59" x14ac:dyDescent="0.2">
      <c r="A154" s="24">
        <v>44325</v>
      </c>
      <c r="B154" s="54">
        <f ca="1">IF($A154&gt;= $C$5,$C$6, INDEX('Historical Data'!$D$2:$D$745, MATCH(A154, 'Historical Data'!$B$2:$B$745, 0)))</f>
        <v>1296</v>
      </c>
      <c r="C154" s="14">
        <f t="shared" ca="1" si="100"/>
        <v>1296</v>
      </c>
      <c r="D154" s="14">
        <f t="shared" ca="1" si="76"/>
        <v>1101</v>
      </c>
      <c r="E154" s="14">
        <f t="shared" ca="1" si="82"/>
        <v>195</v>
      </c>
      <c r="F154" s="14">
        <f t="shared" ca="1" si="78"/>
        <v>195</v>
      </c>
      <c r="G154" s="14">
        <f t="shared" ca="1" si="93"/>
        <v>162368.94699999999</v>
      </c>
      <c r="H154" s="15">
        <f ca="1">SUM(F$12:F154)</f>
        <v>88665.181999999986</v>
      </c>
      <c r="I154" s="16">
        <f ca="1">SUM(D$12:D154)+SUMIF(E$12:E154, "&lt;0")</f>
        <v>73703.764999999999</v>
      </c>
      <c r="J154" s="15"/>
      <c r="K154" s="9">
        <v>44325</v>
      </c>
      <c r="L154" s="14">
        <f t="shared" ca="1" si="79"/>
        <v>1661</v>
      </c>
      <c r="M154" s="14">
        <f t="shared" ca="1" si="101"/>
        <v>1646</v>
      </c>
      <c r="N154" s="14">
        <f t="shared" ca="1" si="71"/>
        <v>1226</v>
      </c>
      <c r="O154" s="14">
        <f t="shared" ca="1" si="83"/>
        <v>435</v>
      </c>
      <c r="P154" s="14">
        <f t="shared" ca="1" si="84"/>
        <v>435</v>
      </c>
      <c r="Q154" s="14">
        <f t="shared" ca="1" si="94"/>
        <v>175873.94699999999</v>
      </c>
      <c r="R154" s="15">
        <f ca="1">SUM(P$12:P154)</f>
        <v>97665.181999999986</v>
      </c>
      <c r="S154" s="16">
        <f ca="1">SUM(N$12:N154)+SUMIF(O$12:O154, "&lt;0")</f>
        <v>78208.765000000029</v>
      </c>
      <c r="U154" s="9">
        <v>44325</v>
      </c>
      <c r="V154" s="14">
        <f t="shared" ca="1" si="98"/>
        <v>2026</v>
      </c>
      <c r="W154" s="14">
        <f t="shared" ca="1" si="102"/>
        <v>1996</v>
      </c>
      <c r="X154" s="14">
        <f t="shared" ca="1" si="72"/>
        <v>1351</v>
      </c>
      <c r="Y154" s="14">
        <f t="shared" ca="1" si="85"/>
        <v>675</v>
      </c>
      <c r="Z154" s="14">
        <f t="shared" ca="1" si="86"/>
        <v>675</v>
      </c>
      <c r="AA154" s="14">
        <f t="shared" ca="1" si="95"/>
        <v>189378.94699999999</v>
      </c>
      <c r="AB154" s="15">
        <f ca="1">SUM(Z$12:Z154)</f>
        <v>106665.18200000002</v>
      </c>
      <c r="AC154" s="16">
        <f ca="1">SUM(X$12:X154)+SUMIF(Y$12:Y154, "&lt;0")</f>
        <v>82713.765000000029</v>
      </c>
      <c r="AE154" s="9">
        <v>44325</v>
      </c>
      <c r="AF154" s="14">
        <f t="shared" ca="1" si="80"/>
        <v>1796</v>
      </c>
      <c r="AG154" s="14">
        <f t="shared" ca="1" si="103"/>
        <v>1796</v>
      </c>
      <c r="AH154" s="14">
        <f t="shared" ca="1" si="73"/>
        <v>1351</v>
      </c>
      <c r="AI154" s="14">
        <f t="shared" ca="1" si="87"/>
        <v>445</v>
      </c>
      <c r="AJ154" s="14">
        <f t="shared" ca="1" si="88"/>
        <v>445</v>
      </c>
      <c r="AK154" s="14">
        <f t="shared" ca="1" si="96"/>
        <v>186618.94699999999</v>
      </c>
      <c r="AL154" s="15">
        <f ca="1">SUM(AJ$12:AJ154)</f>
        <v>103905.18200000002</v>
      </c>
      <c r="AM154" s="16">
        <f ca="1">SUM(AH$12:AH154)+SUMIF(AI$12:AI154, "&lt;0")</f>
        <v>82713.765000000029</v>
      </c>
      <c r="AO154" s="9">
        <v>44325</v>
      </c>
      <c r="AP154" s="14">
        <f t="shared" ca="1" si="81"/>
        <v>2296</v>
      </c>
      <c r="AQ154" s="14">
        <f t="shared" ca="1" si="104"/>
        <v>2296</v>
      </c>
      <c r="AR154" s="14">
        <f t="shared" ca="1" si="74"/>
        <v>1601</v>
      </c>
      <c r="AS154" s="14">
        <f t="shared" ca="1" si="89"/>
        <v>695</v>
      </c>
      <c r="AT154" s="14">
        <f t="shared" ca="1" si="90"/>
        <v>695</v>
      </c>
      <c r="AU154" s="14">
        <f t="shared" ca="1" si="97"/>
        <v>210868.94699999999</v>
      </c>
      <c r="AV154" s="15">
        <f ca="1">SUM(AT$12:AT154)</f>
        <v>119145.18199999999</v>
      </c>
      <c r="AW154" s="16">
        <f ca="1">SUM(AR$12:AR154)+SUMIF(AS$12:AS154, "&lt;0")</f>
        <v>91723.764999999999</v>
      </c>
      <c r="AY154" s="9">
        <v>44325</v>
      </c>
      <c r="AZ154" s="14">
        <f t="shared" ca="1" si="99"/>
        <v>2000</v>
      </c>
      <c r="BA154" s="14">
        <f t="shared" ca="1" si="105"/>
        <v>2000</v>
      </c>
      <c r="BB154" s="14">
        <f t="shared" ca="1" si="75"/>
        <v>1638.519707856726</v>
      </c>
      <c r="BC154" s="14">
        <f t="shared" ca="1" si="91"/>
        <v>361.48029214327403</v>
      </c>
      <c r="BD154" s="14">
        <f t="shared" ca="1" si="92"/>
        <v>361.48029214327403</v>
      </c>
      <c r="BE154" s="14">
        <f t="shared" ca="1" si="77"/>
        <v>213694.8476277031</v>
      </c>
      <c r="BF154" s="15">
        <f ca="1">SUM(BD$12:BD154)</f>
        <v>122048.27626004007</v>
      </c>
      <c r="BG154" s="16">
        <f ca="1">SUM(BB$12:BB154)+SUMIF(BC$12:BC154, "&lt;0")</f>
        <v>91646.57136766304</v>
      </c>
    </row>
    <row r="155" spans="1:59" x14ac:dyDescent="0.2">
      <c r="A155" s="24">
        <v>44326</v>
      </c>
      <c r="B155" s="54">
        <f ca="1">IF($A155&gt;= $C$5,$C$6, INDEX('Historical Data'!$D$2:$D$745, MATCH(A155, 'Historical Data'!$B$2:$B$745, 0)))</f>
        <v>1296</v>
      </c>
      <c r="C155" s="14">
        <f t="shared" ca="1" si="100"/>
        <v>1296</v>
      </c>
      <c r="D155" s="14">
        <f t="shared" ca="1" si="76"/>
        <v>778.98099999999977</v>
      </c>
      <c r="E155" s="14">
        <f t="shared" ca="1" si="82"/>
        <v>517.01900000000023</v>
      </c>
      <c r="F155" s="14">
        <f t="shared" ca="1" si="78"/>
        <v>517.01900000000023</v>
      </c>
      <c r="G155" s="14">
        <f t="shared" ca="1" si="93"/>
        <v>163664.94699999999</v>
      </c>
      <c r="H155" s="15">
        <f ca="1">SUM(F$12:F155)</f>
        <v>89182.200999999986</v>
      </c>
      <c r="I155" s="16">
        <f ca="1">SUM(D$12:D155)+SUMIF(E$12:E155, "&lt;0")</f>
        <v>74482.745999999999</v>
      </c>
      <c r="J155" s="15"/>
      <c r="K155" s="9">
        <v>44326</v>
      </c>
      <c r="L155" s="14">
        <f t="shared" ca="1" si="79"/>
        <v>1666</v>
      </c>
      <c r="M155" s="14">
        <f t="shared" ca="1" si="101"/>
        <v>1651</v>
      </c>
      <c r="N155" s="14">
        <f t="shared" ca="1" si="71"/>
        <v>908.98099999999977</v>
      </c>
      <c r="O155" s="14">
        <f t="shared" ca="1" si="83"/>
        <v>757.01900000000023</v>
      </c>
      <c r="P155" s="14">
        <f t="shared" ca="1" si="84"/>
        <v>757.01900000000023</v>
      </c>
      <c r="Q155" s="14">
        <f t="shared" ca="1" si="94"/>
        <v>177539.94699999999</v>
      </c>
      <c r="R155" s="15">
        <f ca="1">SUM(P$12:P155)</f>
        <v>98422.200999999986</v>
      </c>
      <c r="S155" s="16">
        <f ca="1">SUM(N$12:N155)+SUMIF(O$12:O155, "&lt;0")</f>
        <v>79117.746000000028</v>
      </c>
      <c r="U155" s="9">
        <v>44326</v>
      </c>
      <c r="V155" s="14">
        <f t="shared" ca="1" si="98"/>
        <v>2036</v>
      </c>
      <c r="W155" s="14">
        <f t="shared" ca="1" si="102"/>
        <v>2006</v>
      </c>
      <c r="X155" s="14">
        <f t="shared" ca="1" si="72"/>
        <v>1038.9809999999998</v>
      </c>
      <c r="Y155" s="14">
        <f t="shared" ca="1" si="85"/>
        <v>997.01900000000023</v>
      </c>
      <c r="Z155" s="14">
        <f t="shared" ca="1" si="86"/>
        <v>997.01900000000023</v>
      </c>
      <c r="AA155" s="14">
        <f t="shared" ca="1" si="95"/>
        <v>191414.94699999999</v>
      </c>
      <c r="AB155" s="15">
        <f ca="1">SUM(Z$12:Z155)</f>
        <v>107662.20100000002</v>
      </c>
      <c r="AC155" s="16">
        <f ca="1">SUM(X$12:X155)+SUMIF(Y$12:Y155, "&lt;0")</f>
        <v>83752.746000000028</v>
      </c>
      <c r="AE155" s="9">
        <v>44326</v>
      </c>
      <c r="AF155" s="14">
        <f t="shared" ca="1" si="80"/>
        <v>1796</v>
      </c>
      <c r="AG155" s="14">
        <f t="shared" ca="1" si="103"/>
        <v>1796</v>
      </c>
      <c r="AH155" s="14">
        <f t="shared" ca="1" si="73"/>
        <v>1038.9809999999998</v>
      </c>
      <c r="AI155" s="14">
        <f t="shared" ca="1" si="87"/>
        <v>757.01900000000023</v>
      </c>
      <c r="AJ155" s="14">
        <f t="shared" ca="1" si="88"/>
        <v>757.01900000000023</v>
      </c>
      <c r="AK155" s="14">
        <f t="shared" ca="1" si="96"/>
        <v>188414.94699999999</v>
      </c>
      <c r="AL155" s="15">
        <f ca="1">SUM(AJ$12:AJ155)</f>
        <v>104662.20100000002</v>
      </c>
      <c r="AM155" s="16">
        <f ca="1">SUM(AH$12:AH155)+SUMIF(AI$12:AI155, "&lt;0")</f>
        <v>83752.746000000028</v>
      </c>
      <c r="AO155" s="9">
        <v>44326</v>
      </c>
      <c r="AP155" s="14">
        <f t="shared" ca="1" si="81"/>
        <v>2296</v>
      </c>
      <c r="AQ155" s="14">
        <f t="shared" ca="1" si="104"/>
        <v>2296</v>
      </c>
      <c r="AR155" s="14">
        <f t="shared" ca="1" si="74"/>
        <v>1298.9809999999998</v>
      </c>
      <c r="AS155" s="14">
        <f t="shared" ca="1" si="89"/>
        <v>997.01900000000023</v>
      </c>
      <c r="AT155" s="14">
        <f t="shared" ca="1" si="90"/>
        <v>997.01900000000023</v>
      </c>
      <c r="AU155" s="14">
        <f t="shared" ca="1" si="97"/>
        <v>213164.94699999999</v>
      </c>
      <c r="AV155" s="15">
        <f ca="1">SUM(AT$12:AT155)</f>
        <v>120142.20099999999</v>
      </c>
      <c r="AW155" s="16">
        <f ca="1">SUM(AR$12:AR155)+SUMIF(AS$12:AS155, "&lt;0")</f>
        <v>93022.745999999999</v>
      </c>
      <c r="AY155" s="9">
        <v>44326</v>
      </c>
      <c r="AZ155" s="14">
        <f t="shared" ca="1" si="99"/>
        <v>2000</v>
      </c>
      <c r="BA155" s="14">
        <f t="shared" ca="1" si="105"/>
        <v>2000</v>
      </c>
      <c r="BB155" s="14">
        <f t="shared" ca="1" si="75"/>
        <v>1344.7337559071559</v>
      </c>
      <c r="BC155" s="14">
        <f t="shared" ca="1" si="91"/>
        <v>655.26624409284409</v>
      </c>
      <c r="BD155" s="14">
        <f t="shared" ca="1" si="92"/>
        <v>655.26624409284409</v>
      </c>
      <c r="BE155" s="14">
        <f t="shared" ca="1" si="77"/>
        <v>215694.8476277031</v>
      </c>
      <c r="BF155" s="15">
        <f ca="1">SUM(BD$12:BD155)</f>
        <v>122703.54250413291</v>
      </c>
      <c r="BG155" s="16">
        <f ca="1">SUM(BB$12:BB155)+SUMIF(BC$12:BC155, "&lt;0")</f>
        <v>92991.305123570201</v>
      </c>
    </row>
    <row r="156" spans="1:59" x14ac:dyDescent="0.2">
      <c r="A156" s="24">
        <v>44327</v>
      </c>
      <c r="B156" s="54">
        <f ca="1">IF($A156&gt;= $C$5,$C$6, INDEX('Historical Data'!$D$2:$D$745, MATCH(A156, 'Historical Data'!$B$2:$B$745, 0)))</f>
        <v>1296</v>
      </c>
      <c r="C156" s="14">
        <f t="shared" ca="1" si="100"/>
        <v>1296</v>
      </c>
      <c r="D156" s="14">
        <f t="shared" ca="1" si="76"/>
        <v>734.71399999999994</v>
      </c>
      <c r="E156" s="14">
        <f t="shared" ca="1" si="82"/>
        <v>561.28600000000006</v>
      </c>
      <c r="F156" s="14">
        <f t="shared" ca="1" si="78"/>
        <v>561.28600000000006</v>
      </c>
      <c r="G156" s="14">
        <f t="shared" ca="1" si="93"/>
        <v>164960.94699999999</v>
      </c>
      <c r="H156" s="15">
        <f ca="1">SUM(F$12:F156)</f>
        <v>89743.486999999994</v>
      </c>
      <c r="I156" s="16">
        <f ca="1">SUM(D$12:D156)+SUMIF(E$12:E156, "&lt;0")</f>
        <v>75217.459999999992</v>
      </c>
      <c r="J156" s="15"/>
      <c r="K156" s="9">
        <v>44327</v>
      </c>
      <c r="L156" s="14">
        <f t="shared" ca="1" si="79"/>
        <v>1671</v>
      </c>
      <c r="M156" s="14">
        <f t="shared" ca="1" si="101"/>
        <v>1656</v>
      </c>
      <c r="N156" s="14">
        <f t="shared" ca="1" si="71"/>
        <v>869.71399999999994</v>
      </c>
      <c r="O156" s="14">
        <f t="shared" ca="1" si="83"/>
        <v>801.28600000000006</v>
      </c>
      <c r="P156" s="14">
        <f t="shared" ca="1" si="84"/>
        <v>801.28600000000006</v>
      </c>
      <c r="Q156" s="14">
        <f t="shared" ca="1" si="94"/>
        <v>179210.94699999999</v>
      </c>
      <c r="R156" s="15">
        <f ca="1">SUM(P$12:P156)</f>
        <v>99223.486999999994</v>
      </c>
      <c r="S156" s="16">
        <f ca="1">SUM(N$12:N156)+SUMIF(O$12:O156, "&lt;0")</f>
        <v>79987.460000000021</v>
      </c>
      <c r="U156" s="9">
        <v>44327</v>
      </c>
      <c r="V156" s="14">
        <f t="shared" ca="1" si="98"/>
        <v>2046</v>
      </c>
      <c r="W156" s="14">
        <f t="shared" ca="1" si="102"/>
        <v>2016</v>
      </c>
      <c r="X156" s="14">
        <f t="shared" ca="1" si="72"/>
        <v>1004.7139999999999</v>
      </c>
      <c r="Y156" s="14">
        <f t="shared" ca="1" si="85"/>
        <v>1041.2860000000001</v>
      </c>
      <c r="Z156" s="14">
        <f t="shared" ca="1" si="86"/>
        <v>1041.2860000000001</v>
      </c>
      <c r="AA156" s="14">
        <f t="shared" ca="1" si="95"/>
        <v>193460.94699999999</v>
      </c>
      <c r="AB156" s="15">
        <f ca="1">SUM(Z$12:Z156)</f>
        <v>108703.48700000002</v>
      </c>
      <c r="AC156" s="16">
        <f ca="1">SUM(X$12:X156)+SUMIF(Y$12:Y156, "&lt;0")</f>
        <v>84757.460000000021</v>
      </c>
      <c r="AE156" s="9">
        <v>44327</v>
      </c>
      <c r="AF156" s="14">
        <f t="shared" ca="1" si="80"/>
        <v>1796</v>
      </c>
      <c r="AG156" s="14">
        <f t="shared" ca="1" si="103"/>
        <v>1796</v>
      </c>
      <c r="AH156" s="14">
        <f t="shared" ca="1" si="73"/>
        <v>994.71399999999994</v>
      </c>
      <c r="AI156" s="14">
        <f t="shared" ca="1" si="87"/>
        <v>801.28600000000006</v>
      </c>
      <c r="AJ156" s="14">
        <f t="shared" ca="1" si="88"/>
        <v>801.28600000000006</v>
      </c>
      <c r="AK156" s="14">
        <f t="shared" ca="1" si="96"/>
        <v>190210.94699999999</v>
      </c>
      <c r="AL156" s="15">
        <f ca="1">SUM(AJ$12:AJ156)</f>
        <v>105463.48700000002</v>
      </c>
      <c r="AM156" s="16">
        <f ca="1">SUM(AH$12:AH156)+SUMIF(AI$12:AI156, "&lt;0")</f>
        <v>84747.460000000021</v>
      </c>
      <c r="AO156" s="9">
        <v>44327</v>
      </c>
      <c r="AP156" s="14">
        <f t="shared" ca="1" si="81"/>
        <v>2296</v>
      </c>
      <c r="AQ156" s="14">
        <f t="shared" ca="1" si="104"/>
        <v>2296</v>
      </c>
      <c r="AR156" s="14">
        <f t="shared" ca="1" si="74"/>
        <v>1254.7139999999999</v>
      </c>
      <c r="AS156" s="14">
        <f t="shared" ca="1" si="89"/>
        <v>1041.2860000000001</v>
      </c>
      <c r="AT156" s="14">
        <f t="shared" ca="1" si="90"/>
        <v>1041.2860000000001</v>
      </c>
      <c r="AU156" s="14">
        <f t="shared" ca="1" si="97"/>
        <v>215460.94699999999</v>
      </c>
      <c r="AV156" s="15">
        <f ca="1">SUM(AT$12:AT156)</f>
        <v>121183.48699999999</v>
      </c>
      <c r="AW156" s="16">
        <f ca="1">SUM(AR$12:AR156)+SUMIF(AS$12:AS156, "&lt;0")</f>
        <v>94277.459999999992</v>
      </c>
      <c r="AY156" s="9">
        <v>44327</v>
      </c>
      <c r="AZ156" s="14">
        <f t="shared" ca="1" si="99"/>
        <v>2000</v>
      </c>
      <c r="BA156" s="14">
        <f t="shared" ca="1" si="105"/>
        <v>2000</v>
      </c>
      <c r="BB156" s="14">
        <f t="shared" ca="1" si="75"/>
        <v>1328.699803957586</v>
      </c>
      <c r="BC156" s="14">
        <f t="shared" ca="1" si="91"/>
        <v>671.30019604241397</v>
      </c>
      <c r="BD156" s="14">
        <f t="shared" ca="1" si="92"/>
        <v>671.30019604241397</v>
      </c>
      <c r="BE156" s="14">
        <f t="shared" ca="1" si="77"/>
        <v>217694.8476277031</v>
      </c>
      <c r="BF156" s="15">
        <f ca="1">SUM(BD$12:BD156)</f>
        <v>123374.84270017533</v>
      </c>
      <c r="BG156" s="16">
        <f ca="1">SUM(BB$12:BB156)+SUMIF(BC$12:BC156, "&lt;0")</f>
        <v>94320.004927527785</v>
      </c>
    </row>
    <row r="157" spans="1:59" x14ac:dyDescent="0.2">
      <c r="A157" s="24">
        <v>44328</v>
      </c>
      <c r="B157" s="54">
        <f ca="1">IF($A157&gt;= $C$5,$C$6, INDEX('Historical Data'!$D$2:$D$745, MATCH(A157, 'Historical Data'!$B$2:$B$745, 0)))</f>
        <v>1296</v>
      </c>
      <c r="C157" s="14">
        <f t="shared" ca="1" si="100"/>
        <v>1296</v>
      </c>
      <c r="D157" s="14">
        <f t="shared" ca="1" si="76"/>
        <v>98.879999999997381</v>
      </c>
      <c r="E157" s="14">
        <f t="shared" ca="1" si="82"/>
        <v>1197.1200000000026</v>
      </c>
      <c r="F157" s="14">
        <f t="shared" ca="1" si="78"/>
        <v>1197.1200000000026</v>
      </c>
      <c r="G157" s="14">
        <f t="shared" ca="1" si="93"/>
        <v>166256.94699999999</v>
      </c>
      <c r="H157" s="15">
        <f ca="1">SUM(F$12:F157)</f>
        <v>90940.606999999989</v>
      </c>
      <c r="I157" s="16">
        <f ca="1">SUM(D$12:D157)+SUMIF(E$12:E157, "&lt;0")</f>
        <v>75316.34</v>
      </c>
      <c r="J157" s="15"/>
      <c r="K157" s="9">
        <v>44328</v>
      </c>
      <c r="L157" s="14">
        <f t="shared" ca="1" si="79"/>
        <v>1676</v>
      </c>
      <c r="M157" s="14">
        <f t="shared" ca="1" si="101"/>
        <v>1661</v>
      </c>
      <c r="N157" s="14">
        <f t="shared" ca="1" si="71"/>
        <v>238.87999999999738</v>
      </c>
      <c r="O157" s="14">
        <f t="shared" ca="1" si="83"/>
        <v>1437.1200000000026</v>
      </c>
      <c r="P157" s="14">
        <f t="shared" ca="1" si="84"/>
        <v>1437.1200000000026</v>
      </c>
      <c r="Q157" s="14">
        <f t="shared" ca="1" si="94"/>
        <v>180886.94699999999</v>
      </c>
      <c r="R157" s="15">
        <f ca="1">SUM(P$12:P157)</f>
        <v>100660.60699999999</v>
      </c>
      <c r="S157" s="16">
        <f ca="1">SUM(N$12:N157)+SUMIF(O$12:O157, "&lt;0")</f>
        <v>80226.340000000026</v>
      </c>
      <c r="U157" s="9">
        <v>44328</v>
      </c>
      <c r="V157" s="14">
        <f t="shared" ca="1" si="98"/>
        <v>2056</v>
      </c>
      <c r="W157" s="14">
        <f t="shared" ca="1" si="102"/>
        <v>2026</v>
      </c>
      <c r="X157" s="14">
        <f t="shared" ca="1" si="72"/>
        <v>378.87999999999738</v>
      </c>
      <c r="Y157" s="14">
        <f t="shared" ca="1" si="85"/>
        <v>1677.1200000000026</v>
      </c>
      <c r="Z157" s="14">
        <f t="shared" ca="1" si="86"/>
        <v>1677.1200000000026</v>
      </c>
      <c r="AA157" s="14">
        <f t="shared" ca="1" si="95"/>
        <v>195516.94699999999</v>
      </c>
      <c r="AB157" s="15">
        <f ca="1">SUM(Z$12:Z157)</f>
        <v>110380.60700000002</v>
      </c>
      <c r="AC157" s="16">
        <f ca="1">SUM(X$12:X157)+SUMIF(Y$12:Y157, "&lt;0")</f>
        <v>85136.340000000026</v>
      </c>
      <c r="AE157" s="9">
        <v>44328</v>
      </c>
      <c r="AF157" s="14">
        <f t="shared" ca="1" si="80"/>
        <v>1796</v>
      </c>
      <c r="AG157" s="14">
        <f t="shared" ca="1" si="103"/>
        <v>1796</v>
      </c>
      <c r="AH157" s="14">
        <f t="shared" ca="1" si="73"/>
        <v>358.87999999999738</v>
      </c>
      <c r="AI157" s="14">
        <f t="shared" ca="1" si="87"/>
        <v>1437.1200000000026</v>
      </c>
      <c r="AJ157" s="14">
        <f t="shared" ca="1" si="88"/>
        <v>1437.1200000000026</v>
      </c>
      <c r="AK157" s="14">
        <f t="shared" ca="1" si="96"/>
        <v>192006.94699999999</v>
      </c>
      <c r="AL157" s="15">
        <f ca="1">SUM(AJ$12:AJ157)</f>
        <v>106900.60700000002</v>
      </c>
      <c r="AM157" s="16">
        <f ca="1">SUM(AH$12:AH157)+SUMIF(AI$12:AI157, "&lt;0")</f>
        <v>85106.340000000026</v>
      </c>
      <c r="AO157" s="9">
        <v>44328</v>
      </c>
      <c r="AP157" s="14">
        <f t="shared" ca="1" si="81"/>
        <v>2296</v>
      </c>
      <c r="AQ157" s="14">
        <f t="shared" ca="1" si="104"/>
        <v>2296</v>
      </c>
      <c r="AR157" s="14">
        <f t="shared" ca="1" si="74"/>
        <v>618.87999999999738</v>
      </c>
      <c r="AS157" s="14">
        <f t="shared" ca="1" si="89"/>
        <v>1677.1200000000026</v>
      </c>
      <c r="AT157" s="14">
        <f t="shared" ca="1" si="90"/>
        <v>1677.1200000000026</v>
      </c>
      <c r="AU157" s="14">
        <f t="shared" ca="1" si="97"/>
        <v>217756.94699999999</v>
      </c>
      <c r="AV157" s="15">
        <f ca="1">SUM(AT$12:AT157)</f>
        <v>122860.60699999999</v>
      </c>
      <c r="AW157" s="16">
        <f ca="1">SUM(AR$12:AR157)+SUMIF(AS$12:AS157, "&lt;0")</f>
        <v>94896.34</v>
      </c>
      <c r="AY157" s="9">
        <v>44328</v>
      </c>
      <c r="AZ157" s="14">
        <f t="shared" ca="1" si="99"/>
        <v>2000</v>
      </c>
      <c r="BA157" s="14">
        <f t="shared" ca="1" si="105"/>
        <v>2000</v>
      </c>
      <c r="BB157" s="14">
        <f t="shared" ca="1" si="75"/>
        <v>721.09885200801341</v>
      </c>
      <c r="BC157" s="14">
        <f t="shared" ca="1" si="91"/>
        <v>1278.9011479919866</v>
      </c>
      <c r="BD157" s="14">
        <f t="shared" ca="1" si="92"/>
        <v>1278.9011479919866</v>
      </c>
      <c r="BE157" s="14">
        <f t="shared" ca="1" si="77"/>
        <v>219694.8476277031</v>
      </c>
      <c r="BF157" s="15">
        <f ca="1">SUM(BD$12:BD157)</f>
        <v>124653.74384816732</v>
      </c>
      <c r="BG157" s="16">
        <f ca="1">SUM(BB$12:BB157)+SUMIF(BC$12:BC157, "&lt;0")</f>
        <v>95041.103779535799</v>
      </c>
    </row>
    <row r="158" spans="1:59" x14ac:dyDescent="0.2">
      <c r="A158" s="24">
        <v>44329</v>
      </c>
      <c r="B158" s="54">
        <f ca="1">IF($A158&gt;= $C$5,$C$6, INDEX('Historical Data'!$D$2:$D$745, MATCH(A158, 'Historical Data'!$B$2:$B$745, 0)))</f>
        <v>1296</v>
      </c>
      <c r="C158" s="14">
        <f t="shared" ca="1" si="100"/>
        <v>1296</v>
      </c>
      <c r="D158" s="14">
        <f t="shared" ca="1" si="76"/>
        <v>0</v>
      </c>
      <c r="E158" s="14">
        <f t="shared" ca="1" si="82"/>
        <v>1296</v>
      </c>
      <c r="F158" s="14">
        <f t="shared" ca="1" si="78"/>
        <v>1296</v>
      </c>
      <c r="G158" s="14">
        <f t="shared" ca="1" si="93"/>
        <v>167552.94699999999</v>
      </c>
      <c r="H158" s="15">
        <f ca="1">SUM(F$12:F158)</f>
        <v>92236.606999999989</v>
      </c>
      <c r="I158" s="16">
        <f ca="1">SUM(D$12:D158)+SUMIF(E$12:E158, "&lt;0")</f>
        <v>75316.34</v>
      </c>
      <c r="J158" s="15"/>
      <c r="K158" s="9">
        <v>44329</v>
      </c>
      <c r="L158" s="14">
        <f t="shared" ca="1" si="79"/>
        <v>1681</v>
      </c>
      <c r="M158" s="14">
        <f t="shared" ca="1" si="101"/>
        <v>1666</v>
      </c>
      <c r="N158" s="14">
        <f t="shared" ca="1" si="71"/>
        <v>120</v>
      </c>
      <c r="O158" s="14">
        <f t="shared" ca="1" si="83"/>
        <v>1561</v>
      </c>
      <c r="P158" s="14">
        <f t="shared" ca="1" si="84"/>
        <v>1561</v>
      </c>
      <c r="Q158" s="14">
        <f t="shared" ca="1" si="94"/>
        <v>182567.94699999999</v>
      </c>
      <c r="R158" s="15">
        <f ca="1">SUM(P$12:P158)</f>
        <v>102221.60699999999</v>
      </c>
      <c r="S158" s="16">
        <f ca="1">SUM(N$12:N158)+SUMIF(O$12:O158, "&lt;0")</f>
        <v>80346.340000000026</v>
      </c>
      <c r="U158" s="9">
        <v>44329</v>
      </c>
      <c r="V158" s="14">
        <f t="shared" ca="1" si="98"/>
        <v>2066</v>
      </c>
      <c r="W158" s="14">
        <f t="shared" ca="1" si="102"/>
        <v>2036</v>
      </c>
      <c r="X158" s="14">
        <f t="shared" ca="1" si="72"/>
        <v>240</v>
      </c>
      <c r="Y158" s="14">
        <f t="shared" ca="1" si="85"/>
        <v>1826</v>
      </c>
      <c r="Z158" s="14">
        <f t="shared" ca="1" si="86"/>
        <v>1826</v>
      </c>
      <c r="AA158" s="14">
        <f t="shared" ca="1" si="95"/>
        <v>197582.94699999999</v>
      </c>
      <c r="AB158" s="15">
        <f ca="1">SUM(Z$12:Z158)</f>
        <v>112206.60700000002</v>
      </c>
      <c r="AC158" s="16">
        <f ca="1">SUM(X$12:X158)+SUMIF(Y$12:Y158, "&lt;0")</f>
        <v>85376.340000000026</v>
      </c>
      <c r="AE158" s="9">
        <v>44329</v>
      </c>
      <c r="AF158" s="14">
        <f t="shared" ca="1" si="80"/>
        <v>1796</v>
      </c>
      <c r="AG158" s="14">
        <f t="shared" ca="1" si="103"/>
        <v>1796</v>
      </c>
      <c r="AH158" s="14">
        <f t="shared" ca="1" si="73"/>
        <v>210</v>
      </c>
      <c r="AI158" s="14">
        <f t="shared" ca="1" si="87"/>
        <v>1586</v>
      </c>
      <c r="AJ158" s="14">
        <f t="shared" ca="1" si="88"/>
        <v>1586</v>
      </c>
      <c r="AK158" s="14">
        <f t="shared" ca="1" si="96"/>
        <v>193802.94699999999</v>
      </c>
      <c r="AL158" s="15">
        <f ca="1">SUM(AJ$12:AJ158)</f>
        <v>108486.60700000002</v>
      </c>
      <c r="AM158" s="16">
        <f ca="1">SUM(AH$12:AH158)+SUMIF(AI$12:AI158, "&lt;0")</f>
        <v>85316.340000000026</v>
      </c>
      <c r="AO158" s="9">
        <v>44329</v>
      </c>
      <c r="AP158" s="14">
        <f t="shared" ca="1" si="81"/>
        <v>2296</v>
      </c>
      <c r="AQ158" s="14">
        <f t="shared" ca="1" si="104"/>
        <v>2296</v>
      </c>
      <c r="AR158" s="14">
        <f t="shared" ca="1" si="74"/>
        <v>420</v>
      </c>
      <c r="AS158" s="14">
        <f t="shared" ca="1" si="89"/>
        <v>1876</v>
      </c>
      <c r="AT158" s="14">
        <f t="shared" ca="1" si="90"/>
        <v>1876</v>
      </c>
      <c r="AU158" s="14">
        <f t="shared" ca="1" si="97"/>
        <v>220052.94699999999</v>
      </c>
      <c r="AV158" s="15">
        <f ca="1">SUM(AT$12:AT158)</f>
        <v>124736.60699999999</v>
      </c>
      <c r="AW158" s="16">
        <f ca="1">SUM(AR$12:AR158)+SUMIF(AS$12:AS158, "&lt;0")</f>
        <v>95316.34</v>
      </c>
      <c r="AY158" s="9">
        <v>44329</v>
      </c>
      <c r="AZ158" s="14">
        <f t="shared" ca="1" si="99"/>
        <v>2000</v>
      </c>
      <c r="BA158" s="14">
        <f t="shared" ca="1" si="105"/>
        <v>2000</v>
      </c>
      <c r="BB158" s="14">
        <f t="shared" ca="1" si="75"/>
        <v>387.65690005844772</v>
      </c>
      <c r="BC158" s="14">
        <f t="shared" ca="1" si="91"/>
        <v>1612.3430999415523</v>
      </c>
      <c r="BD158" s="14">
        <f t="shared" ca="1" si="92"/>
        <v>1612.3430999415523</v>
      </c>
      <c r="BE158" s="14">
        <f t="shared" ca="1" si="77"/>
        <v>221694.8476277031</v>
      </c>
      <c r="BF158" s="15">
        <f ca="1">SUM(BD$12:BD158)</f>
        <v>126266.08694810887</v>
      </c>
      <c r="BG158" s="16">
        <f ca="1">SUM(BB$12:BB158)+SUMIF(BC$12:BC158, "&lt;0")</f>
        <v>95428.760679594241</v>
      </c>
    </row>
    <row r="159" spans="1:59" x14ac:dyDescent="0.2">
      <c r="A159" s="24">
        <v>44330</v>
      </c>
      <c r="B159" s="54">
        <f ca="1">IF($A159&gt;= $C$5,$C$6, INDEX('Historical Data'!$D$2:$D$745, MATCH(A159, 'Historical Data'!$B$2:$B$745, 0)))</f>
        <v>1296</v>
      </c>
      <c r="C159" s="14">
        <f t="shared" ca="1" si="100"/>
        <v>1296</v>
      </c>
      <c r="D159" s="14">
        <f t="shared" ca="1" si="76"/>
        <v>554.08600000000297</v>
      </c>
      <c r="E159" s="14">
        <f t="shared" ca="1" si="82"/>
        <v>741.91399999999703</v>
      </c>
      <c r="F159" s="14">
        <f t="shared" ca="1" si="78"/>
        <v>741.91399999999703</v>
      </c>
      <c r="G159" s="14">
        <f t="shared" ca="1" si="93"/>
        <v>168848.94699999999</v>
      </c>
      <c r="H159" s="15">
        <f ca="1">SUM(F$12:F159)</f>
        <v>92978.520999999979</v>
      </c>
      <c r="I159" s="16">
        <f ca="1">SUM(D$12:D159)+SUMIF(E$12:E159, "&lt;0")</f>
        <v>75870.426000000007</v>
      </c>
      <c r="J159" s="15"/>
      <c r="K159" s="9">
        <v>44330</v>
      </c>
      <c r="L159" s="14">
        <f t="shared" ca="1" si="79"/>
        <v>1686</v>
      </c>
      <c r="M159" s="14">
        <f t="shared" ca="1" si="101"/>
        <v>1671</v>
      </c>
      <c r="N159" s="14">
        <f t="shared" ca="1" si="71"/>
        <v>729.08600000000297</v>
      </c>
      <c r="O159" s="14">
        <f t="shared" ca="1" si="83"/>
        <v>956.91399999999703</v>
      </c>
      <c r="P159" s="14">
        <f t="shared" ca="1" si="84"/>
        <v>956.91399999999703</v>
      </c>
      <c r="Q159" s="14">
        <f t="shared" ca="1" si="94"/>
        <v>184253.94699999999</v>
      </c>
      <c r="R159" s="15">
        <f ca="1">SUM(P$12:P159)</f>
        <v>103178.52099999998</v>
      </c>
      <c r="S159" s="16">
        <f ca="1">SUM(N$12:N159)+SUMIF(O$12:O159, "&lt;0")</f>
        <v>81075.426000000036</v>
      </c>
      <c r="U159" s="9">
        <v>44330</v>
      </c>
      <c r="V159" s="14">
        <f t="shared" ca="1" si="98"/>
        <v>2076</v>
      </c>
      <c r="W159" s="14">
        <f t="shared" ca="1" si="102"/>
        <v>2046</v>
      </c>
      <c r="X159" s="14">
        <f t="shared" ca="1" si="72"/>
        <v>904.08600000000297</v>
      </c>
      <c r="Y159" s="14">
        <f t="shared" ca="1" si="85"/>
        <v>1171.913999999997</v>
      </c>
      <c r="Z159" s="14">
        <f t="shared" ca="1" si="86"/>
        <v>1171.913999999997</v>
      </c>
      <c r="AA159" s="14">
        <f t="shared" ca="1" si="95"/>
        <v>199658.94699999999</v>
      </c>
      <c r="AB159" s="15">
        <f ca="1">SUM(Z$12:Z159)</f>
        <v>113378.52100000001</v>
      </c>
      <c r="AC159" s="16">
        <f ca="1">SUM(X$12:X159)+SUMIF(Y$12:Y159, "&lt;0")</f>
        <v>86280.426000000036</v>
      </c>
      <c r="AE159" s="9">
        <v>44330</v>
      </c>
      <c r="AF159" s="14">
        <f t="shared" ca="1" si="80"/>
        <v>1796</v>
      </c>
      <c r="AG159" s="14">
        <f t="shared" ca="1" si="103"/>
        <v>1796</v>
      </c>
      <c r="AH159" s="14">
        <f t="shared" ca="1" si="73"/>
        <v>864.08600000000297</v>
      </c>
      <c r="AI159" s="14">
        <f t="shared" ca="1" si="87"/>
        <v>931.91399999999703</v>
      </c>
      <c r="AJ159" s="14">
        <f t="shared" ca="1" si="88"/>
        <v>931.91399999999703</v>
      </c>
      <c r="AK159" s="14">
        <f t="shared" ca="1" si="96"/>
        <v>195598.94699999999</v>
      </c>
      <c r="AL159" s="15">
        <f ca="1">SUM(AJ$12:AJ159)</f>
        <v>109418.52100000001</v>
      </c>
      <c r="AM159" s="16">
        <f ca="1">SUM(AH$12:AH159)+SUMIF(AI$12:AI159, "&lt;0")</f>
        <v>86180.426000000036</v>
      </c>
      <c r="AO159" s="9">
        <v>44330</v>
      </c>
      <c r="AP159" s="14">
        <f t="shared" ca="1" si="81"/>
        <v>2296</v>
      </c>
      <c r="AQ159" s="14">
        <f t="shared" ca="1" si="104"/>
        <v>2296</v>
      </c>
      <c r="AR159" s="14">
        <f t="shared" ca="1" si="74"/>
        <v>1174.086000000003</v>
      </c>
      <c r="AS159" s="14">
        <f t="shared" ca="1" si="89"/>
        <v>1121.913999999997</v>
      </c>
      <c r="AT159" s="14">
        <f t="shared" ca="1" si="90"/>
        <v>1121.913999999997</v>
      </c>
      <c r="AU159" s="14">
        <f t="shared" ca="1" si="97"/>
        <v>222348.94699999999</v>
      </c>
      <c r="AV159" s="15">
        <f ca="1">SUM(AT$12:AT159)</f>
        <v>125858.52099999998</v>
      </c>
      <c r="AW159" s="16">
        <f ca="1">SUM(AR$12:AR159)+SUMIF(AS$12:AS159, "&lt;0")</f>
        <v>96490.426000000007</v>
      </c>
      <c r="AY159" s="9">
        <v>44330</v>
      </c>
      <c r="AZ159" s="14">
        <f t="shared" ca="1" si="99"/>
        <v>2000</v>
      </c>
      <c r="BA159" s="14">
        <f t="shared" ca="1" si="105"/>
        <v>2000</v>
      </c>
      <c r="BB159" s="14">
        <f t="shared" ca="1" si="75"/>
        <v>1495.5659481088774</v>
      </c>
      <c r="BC159" s="14">
        <f t="shared" ca="1" si="91"/>
        <v>504.43405189112264</v>
      </c>
      <c r="BD159" s="14">
        <f t="shared" ca="1" si="92"/>
        <v>504.43405189112264</v>
      </c>
      <c r="BE159" s="14">
        <f t="shared" ca="1" si="77"/>
        <v>223694.8476277031</v>
      </c>
      <c r="BF159" s="15">
        <f ca="1">SUM(BD$12:BD159)</f>
        <v>126770.52099999999</v>
      </c>
      <c r="BG159" s="16">
        <f ca="1">SUM(BB$12:BB159)+SUMIF(BC$12:BC159, "&lt;0")</f>
        <v>96924.326627703122</v>
      </c>
    </row>
    <row r="160" spans="1:59" x14ac:dyDescent="0.2">
      <c r="A160" s="24">
        <v>44331</v>
      </c>
      <c r="B160" s="54">
        <f ca="1">IF($A160&gt;= $C$5,$C$6, INDEX('Historical Data'!$D$2:$D$745, MATCH(A160, 'Historical Data'!$B$2:$B$745, 0)))</f>
        <v>1296</v>
      </c>
      <c r="C160" s="14">
        <f t="shared" ca="1" si="100"/>
        <v>1296</v>
      </c>
      <c r="D160" s="14">
        <f t="shared" ca="1" si="76"/>
        <v>1121.9219999999987</v>
      </c>
      <c r="E160" s="14">
        <f t="shared" ca="1" si="82"/>
        <v>174.07800000000134</v>
      </c>
      <c r="F160" s="14">
        <f t="shared" ca="1" si="78"/>
        <v>174.07800000000134</v>
      </c>
      <c r="G160" s="14">
        <f t="shared" ca="1" si="93"/>
        <v>170144.94699999999</v>
      </c>
      <c r="H160" s="15">
        <f ca="1">SUM(F$12:F160)</f>
        <v>93152.598999999987</v>
      </c>
      <c r="I160" s="16">
        <f ca="1">SUM(D$12:D160)+SUMIF(E$12:E160, "&lt;0")</f>
        <v>76992.347999999998</v>
      </c>
      <c r="J160" s="15"/>
      <c r="K160" s="9">
        <v>44331</v>
      </c>
      <c r="L160" s="14">
        <f t="shared" ca="1" si="79"/>
        <v>1691</v>
      </c>
      <c r="M160" s="14">
        <f t="shared" ca="1" si="101"/>
        <v>1676</v>
      </c>
      <c r="N160" s="14">
        <f t="shared" ca="1" si="71"/>
        <v>1276.9219999999987</v>
      </c>
      <c r="O160" s="14">
        <f t="shared" ca="1" si="83"/>
        <v>414.07800000000134</v>
      </c>
      <c r="P160" s="14">
        <f t="shared" ca="1" si="84"/>
        <v>414.07800000000134</v>
      </c>
      <c r="Q160" s="14">
        <f t="shared" ca="1" si="94"/>
        <v>185944.94699999999</v>
      </c>
      <c r="R160" s="15">
        <f ca="1">SUM(P$12:P160)</f>
        <v>103592.59899999999</v>
      </c>
      <c r="S160" s="16">
        <f ca="1">SUM(N$12:N160)+SUMIF(O$12:O160, "&lt;0")</f>
        <v>82352.348000000027</v>
      </c>
      <c r="U160" s="9">
        <v>44331</v>
      </c>
      <c r="V160" s="14">
        <f t="shared" ca="1" si="98"/>
        <v>2086</v>
      </c>
      <c r="W160" s="14">
        <f t="shared" ca="1" si="102"/>
        <v>2056</v>
      </c>
      <c r="X160" s="14">
        <f t="shared" ca="1" si="72"/>
        <v>1431.9219999999987</v>
      </c>
      <c r="Y160" s="14">
        <f t="shared" ca="1" si="85"/>
        <v>654.07800000000134</v>
      </c>
      <c r="Z160" s="14">
        <f t="shared" ca="1" si="86"/>
        <v>654.07800000000134</v>
      </c>
      <c r="AA160" s="14">
        <f t="shared" ca="1" si="95"/>
        <v>201744.94699999999</v>
      </c>
      <c r="AB160" s="15">
        <f ca="1">SUM(Z$12:Z160)</f>
        <v>114032.59900000002</v>
      </c>
      <c r="AC160" s="16">
        <f ca="1">SUM(X$12:X160)+SUMIF(Y$12:Y160, "&lt;0")</f>
        <v>87712.348000000027</v>
      </c>
      <c r="AE160" s="9">
        <v>44331</v>
      </c>
      <c r="AF160" s="14">
        <f t="shared" ca="1" si="80"/>
        <v>1796</v>
      </c>
      <c r="AG160" s="14">
        <f t="shared" ca="1" si="103"/>
        <v>1796</v>
      </c>
      <c r="AH160" s="14">
        <f t="shared" ca="1" si="73"/>
        <v>1381.9219999999987</v>
      </c>
      <c r="AI160" s="14">
        <f t="shared" ca="1" si="87"/>
        <v>414.07800000000134</v>
      </c>
      <c r="AJ160" s="14">
        <f t="shared" ca="1" si="88"/>
        <v>414.07800000000134</v>
      </c>
      <c r="AK160" s="14">
        <f t="shared" ca="1" si="96"/>
        <v>197394.94699999999</v>
      </c>
      <c r="AL160" s="15">
        <f ca="1">SUM(AJ$12:AJ160)</f>
        <v>109832.59900000002</v>
      </c>
      <c r="AM160" s="16">
        <f ca="1">SUM(AH$12:AH160)+SUMIF(AI$12:AI160, "&lt;0")</f>
        <v>87562.348000000027</v>
      </c>
      <c r="AO160" s="9">
        <v>44331</v>
      </c>
      <c r="AP160" s="14">
        <f t="shared" ca="1" si="81"/>
        <v>2296</v>
      </c>
      <c r="AQ160" s="14">
        <f t="shared" ca="1" si="104"/>
        <v>2296</v>
      </c>
      <c r="AR160" s="14">
        <f t="shared" ca="1" si="74"/>
        <v>1641.9219999999987</v>
      </c>
      <c r="AS160" s="14">
        <f t="shared" ca="1" si="89"/>
        <v>654.07800000000134</v>
      </c>
      <c r="AT160" s="14">
        <f t="shared" ca="1" si="90"/>
        <v>654.07800000000134</v>
      </c>
      <c r="AU160" s="14">
        <f t="shared" ca="1" si="97"/>
        <v>224644.94699999999</v>
      </c>
      <c r="AV160" s="15">
        <f ca="1">SUM(AT$12:AT160)</f>
        <v>126512.59899999999</v>
      </c>
      <c r="AW160" s="16">
        <f ca="1">SUM(AR$12:AR160)+SUMIF(AS$12:AS160, "&lt;0")</f>
        <v>98132.347999999998</v>
      </c>
      <c r="AY160" s="9">
        <v>44331</v>
      </c>
      <c r="AZ160" s="14">
        <f t="shared" ca="1" si="99"/>
        <v>2000</v>
      </c>
      <c r="BA160" s="14">
        <f t="shared" ca="1" si="105"/>
        <v>2000</v>
      </c>
      <c r="BB160" s="14">
        <f t="shared" ca="1" si="75"/>
        <v>1825.9219999999987</v>
      </c>
      <c r="BC160" s="14">
        <f t="shared" ca="1" si="91"/>
        <v>174.07800000000134</v>
      </c>
      <c r="BD160" s="14">
        <f t="shared" ca="1" si="92"/>
        <v>174.07800000000134</v>
      </c>
      <c r="BE160" s="14">
        <f t="shared" ca="1" si="77"/>
        <v>225694.8476277031</v>
      </c>
      <c r="BF160" s="15">
        <f ca="1">SUM(BD$12:BD160)</f>
        <v>126944.59899999999</v>
      </c>
      <c r="BG160" s="16">
        <f ca="1">SUM(BB$12:BB160)+SUMIF(BC$12:BC160, "&lt;0")</f>
        <v>98750.248627703128</v>
      </c>
    </row>
    <row r="161" spans="1:59" x14ac:dyDescent="0.2">
      <c r="A161" s="24">
        <v>44332</v>
      </c>
      <c r="B161" s="54">
        <f ca="1">IF($A161&gt;= $C$5,$C$6, INDEX('Historical Data'!$D$2:$D$745, MATCH(A161, 'Historical Data'!$B$2:$B$745, 0)))</f>
        <v>1296</v>
      </c>
      <c r="C161" s="14">
        <f t="shared" ca="1" si="100"/>
        <v>1296</v>
      </c>
      <c r="D161" s="14">
        <f t="shared" ca="1" si="76"/>
        <v>373.09000000000378</v>
      </c>
      <c r="E161" s="14">
        <f t="shared" ca="1" si="82"/>
        <v>922.90999999999622</v>
      </c>
      <c r="F161" s="14">
        <f t="shared" ca="1" si="78"/>
        <v>922.90999999999622</v>
      </c>
      <c r="G161" s="14">
        <f t="shared" ca="1" si="93"/>
        <v>171440.94699999999</v>
      </c>
      <c r="H161" s="15">
        <f ca="1">SUM(F$12:F161)</f>
        <v>94075.508999999991</v>
      </c>
      <c r="I161" s="16">
        <f ca="1">SUM(D$12:D161)+SUMIF(E$12:E161, "&lt;0")</f>
        <v>77365.437999999995</v>
      </c>
      <c r="J161" s="15"/>
      <c r="K161" s="9">
        <v>44332</v>
      </c>
      <c r="L161" s="14">
        <f t="shared" ca="1" si="79"/>
        <v>1696</v>
      </c>
      <c r="M161" s="14">
        <f t="shared" ca="1" si="101"/>
        <v>1681</v>
      </c>
      <c r="N161" s="14">
        <f t="shared" ca="1" si="71"/>
        <v>533.09000000000378</v>
      </c>
      <c r="O161" s="14">
        <f t="shared" ca="1" si="83"/>
        <v>1162.9099999999962</v>
      </c>
      <c r="P161" s="14">
        <f t="shared" ca="1" si="84"/>
        <v>1162.9099999999962</v>
      </c>
      <c r="Q161" s="14">
        <f t="shared" ca="1" si="94"/>
        <v>187640.94699999999</v>
      </c>
      <c r="R161" s="15">
        <f ca="1">SUM(P$12:P161)</f>
        <v>104755.50899999999</v>
      </c>
      <c r="S161" s="16">
        <f ca="1">SUM(N$12:N161)+SUMIF(O$12:O161, "&lt;0")</f>
        <v>82885.438000000024</v>
      </c>
      <c r="U161" s="9">
        <v>44332</v>
      </c>
      <c r="V161" s="14">
        <f t="shared" ca="1" si="98"/>
        <v>2096</v>
      </c>
      <c r="W161" s="14">
        <f t="shared" ca="1" si="102"/>
        <v>2066</v>
      </c>
      <c r="X161" s="14">
        <f t="shared" ca="1" si="72"/>
        <v>693.09000000000378</v>
      </c>
      <c r="Y161" s="14">
        <f t="shared" ca="1" si="85"/>
        <v>1402.9099999999962</v>
      </c>
      <c r="Z161" s="14">
        <f t="shared" ca="1" si="86"/>
        <v>1402.9099999999962</v>
      </c>
      <c r="AA161" s="14">
        <f t="shared" ca="1" si="95"/>
        <v>203840.94699999999</v>
      </c>
      <c r="AB161" s="15">
        <f ca="1">SUM(Z$12:Z161)</f>
        <v>115435.50900000002</v>
      </c>
      <c r="AC161" s="16">
        <f ca="1">SUM(X$12:X161)+SUMIF(Y$12:Y161, "&lt;0")</f>
        <v>88405.438000000024</v>
      </c>
      <c r="AE161" s="9">
        <v>44332</v>
      </c>
      <c r="AF161" s="14">
        <f t="shared" ca="1" si="80"/>
        <v>1796</v>
      </c>
      <c r="AG161" s="14">
        <f t="shared" ca="1" si="103"/>
        <v>1796</v>
      </c>
      <c r="AH161" s="14">
        <f t="shared" ca="1" si="73"/>
        <v>633.09000000000378</v>
      </c>
      <c r="AI161" s="14">
        <f t="shared" ca="1" si="87"/>
        <v>1162.9099999999962</v>
      </c>
      <c r="AJ161" s="14">
        <f t="shared" ca="1" si="88"/>
        <v>1162.9099999999962</v>
      </c>
      <c r="AK161" s="14">
        <f t="shared" ca="1" si="96"/>
        <v>199190.94699999999</v>
      </c>
      <c r="AL161" s="15">
        <f ca="1">SUM(AJ$12:AJ161)</f>
        <v>110995.50900000002</v>
      </c>
      <c r="AM161" s="16">
        <f ca="1">SUM(AH$12:AH161)+SUMIF(AI$12:AI161, "&lt;0")</f>
        <v>88195.438000000024</v>
      </c>
      <c r="AO161" s="9">
        <v>44332</v>
      </c>
      <c r="AP161" s="14">
        <f t="shared" ca="1" si="81"/>
        <v>2296</v>
      </c>
      <c r="AQ161" s="14">
        <f t="shared" ca="1" si="104"/>
        <v>2296</v>
      </c>
      <c r="AR161" s="14">
        <f t="shared" ca="1" si="74"/>
        <v>893.09000000000378</v>
      </c>
      <c r="AS161" s="14">
        <f t="shared" ca="1" si="89"/>
        <v>1402.9099999999962</v>
      </c>
      <c r="AT161" s="14">
        <f t="shared" ca="1" si="90"/>
        <v>1402.9099999999962</v>
      </c>
      <c r="AU161" s="14">
        <f t="shared" ca="1" si="97"/>
        <v>226940.94699999999</v>
      </c>
      <c r="AV161" s="15">
        <f ca="1">SUM(AT$12:AT161)</f>
        <v>127915.50899999999</v>
      </c>
      <c r="AW161" s="16">
        <f ca="1">SUM(AR$12:AR161)+SUMIF(AS$12:AS161, "&lt;0")</f>
        <v>99025.437999999995</v>
      </c>
      <c r="AY161" s="9">
        <v>44332</v>
      </c>
      <c r="AZ161" s="14">
        <f t="shared" ca="1" si="99"/>
        <v>2000</v>
      </c>
      <c r="BA161" s="14">
        <f t="shared" ca="1" si="105"/>
        <v>2000</v>
      </c>
      <c r="BB161" s="14">
        <f t="shared" ca="1" si="75"/>
        <v>1077.0900000000038</v>
      </c>
      <c r="BC161" s="14">
        <f t="shared" ca="1" si="91"/>
        <v>922.90999999999622</v>
      </c>
      <c r="BD161" s="14">
        <f t="shared" ca="1" si="92"/>
        <v>922.90999999999622</v>
      </c>
      <c r="BE161" s="14">
        <f t="shared" ca="1" si="77"/>
        <v>227694.8476277031</v>
      </c>
      <c r="BF161" s="15">
        <f ca="1">SUM(BD$12:BD161)</f>
        <v>127867.50899999999</v>
      </c>
      <c r="BG161" s="16">
        <f ca="1">SUM(BB$12:BB161)+SUMIF(BC$12:BC161, "&lt;0")</f>
        <v>99827.338627703124</v>
      </c>
    </row>
    <row r="162" spans="1:59" x14ac:dyDescent="0.2">
      <c r="A162" s="24">
        <v>44333</v>
      </c>
      <c r="B162" s="54">
        <f ca="1">IF($A162&gt;= $C$5,$C$6, INDEX('Historical Data'!$D$2:$D$745, MATCH(A162, 'Historical Data'!$B$2:$B$745, 0)))</f>
        <v>1296</v>
      </c>
      <c r="C162" s="14">
        <f t="shared" ca="1" si="100"/>
        <v>1296</v>
      </c>
      <c r="D162" s="14">
        <f t="shared" ca="1" si="76"/>
        <v>241.78299999999581</v>
      </c>
      <c r="E162" s="14">
        <f t="shared" ca="1" si="82"/>
        <v>1054.2170000000042</v>
      </c>
      <c r="F162" s="14">
        <f t="shared" ca="1" si="78"/>
        <v>1054.2170000000042</v>
      </c>
      <c r="G162" s="14">
        <f t="shared" ca="1" si="93"/>
        <v>172736.94699999999</v>
      </c>
      <c r="H162" s="15">
        <f ca="1">SUM(F$12:F162)</f>
        <v>95129.725999999995</v>
      </c>
      <c r="I162" s="16">
        <f ca="1">SUM(D$12:D162)+SUMIF(E$12:E162, "&lt;0")</f>
        <v>77607.22099999999</v>
      </c>
      <c r="J162" s="15"/>
      <c r="K162" s="9">
        <v>44333</v>
      </c>
      <c r="L162" s="14">
        <f t="shared" ca="1" si="79"/>
        <v>1701</v>
      </c>
      <c r="M162" s="14">
        <f t="shared" ca="1" si="101"/>
        <v>1686</v>
      </c>
      <c r="N162" s="14">
        <f t="shared" ca="1" si="71"/>
        <v>406.78299999999581</v>
      </c>
      <c r="O162" s="14">
        <f t="shared" ca="1" si="83"/>
        <v>1294.2170000000042</v>
      </c>
      <c r="P162" s="14">
        <f t="shared" ca="1" si="84"/>
        <v>1294.2170000000042</v>
      </c>
      <c r="Q162" s="14">
        <f t="shared" ca="1" si="94"/>
        <v>189341.94699999999</v>
      </c>
      <c r="R162" s="15">
        <f ca="1">SUM(P$12:P162)</f>
        <v>106049.726</v>
      </c>
      <c r="S162" s="16">
        <f ca="1">SUM(N$12:N162)+SUMIF(O$12:O162, "&lt;0")</f>
        <v>83292.22100000002</v>
      </c>
      <c r="U162" s="9">
        <v>44333</v>
      </c>
      <c r="V162" s="14">
        <f t="shared" ca="1" si="98"/>
        <v>2106</v>
      </c>
      <c r="W162" s="14">
        <f t="shared" ca="1" si="102"/>
        <v>2076</v>
      </c>
      <c r="X162" s="14">
        <f t="shared" ca="1" si="72"/>
        <v>571.78299999999581</v>
      </c>
      <c r="Y162" s="14">
        <f t="shared" ca="1" si="85"/>
        <v>1534.2170000000042</v>
      </c>
      <c r="Z162" s="14">
        <f t="shared" ca="1" si="86"/>
        <v>1534.2170000000042</v>
      </c>
      <c r="AA162" s="14">
        <f t="shared" ca="1" si="95"/>
        <v>205946.94699999999</v>
      </c>
      <c r="AB162" s="15">
        <f ca="1">SUM(Z$12:Z162)</f>
        <v>116969.72600000002</v>
      </c>
      <c r="AC162" s="16">
        <f ca="1">SUM(X$12:X162)+SUMIF(Y$12:Y162, "&lt;0")</f>
        <v>88977.22100000002</v>
      </c>
      <c r="AE162" s="9">
        <v>44333</v>
      </c>
      <c r="AF162" s="14">
        <f t="shared" ca="1" si="80"/>
        <v>1796</v>
      </c>
      <c r="AG162" s="14">
        <f t="shared" ca="1" si="103"/>
        <v>1796</v>
      </c>
      <c r="AH162" s="14">
        <f t="shared" ca="1" si="73"/>
        <v>501.78299999999581</v>
      </c>
      <c r="AI162" s="14">
        <f t="shared" ca="1" si="87"/>
        <v>1294.2170000000042</v>
      </c>
      <c r="AJ162" s="14">
        <f t="shared" ca="1" si="88"/>
        <v>1294.2170000000042</v>
      </c>
      <c r="AK162" s="14">
        <f t="shared" ca="1" si="96"/>
        <v>200986.94699999999</v>
      </c>
      <c r="AL162" s="15">
        <f ca="1">SUM(AJ$12:AJ162)</f>
        <v>112289.72600000002</v>
      </c>
      <c r="AM162" s="16">
        <f ca="1">SUM(AH$12:AH162)+SUMIF(AI$12:AI162, "&lt;0")</f>
        <v>88697.22100000002</v>
      </c>
      <c r="AO162" s="9">
        <v>44333</v>
      </c>
      <c r="AP162" s="14">
        <f t="shared" ca="1" si="81"/>
        <v>2296</v>
      </c>
      <c r="AQ162" s="14">
        <f t="shared" ca="1" si="104"/>
        <v>2296</v>
      </c>
      <c r="AR162" s="14">
        <f t="shared" ca="1" si="74"/>
        <v>761.78299999999581</v>
      </c>
      <c r="AS162" s="14">
        <f t="shared" ca="1" si="89"/>
        <v>1534.2170000000042</v>
      </c>
      <c r="AT162" s="14">
        <f t="shared" ca="1" si="90"/>
        <v>1534.2170000000042</v>
      </c>
      <c r="AU162" s="14">
        <f t="shared" ca="1" si="97"/>
        <v>229236.94699999999</v>
      </c>
      <c r="AV162" s="15">
        <f ca="1">SUM(AT$12:AT162)</f>
        <v>129449.726</v>
      </c>
      <c r="AW162" s="16">
        <f ca="1">SUM(AR$12:AR162)+SUMIF(AS$12:AS162, "&lt;0")</f>
        <v>99787.22099999999</v>
      </c>
      <c r="AY162" s="9">
        <v>44333</v>
      </c>
      <c r="AZ162" s="14">
        <f t="shared" ca="1" si="99"/>
        <v>2000</v>
      </c>
      <c r="BA162" s="14">
        <f t="shared" ca="1" si="105"/>
        <v>2000</v>
      </c>
      <c r="BB162" s="14">
        <f t="shared" ca="1" si="75"/>
        <v>945.78299999999581</v>
      </c>
      <c r="BC162" s="14">
        <f t="shared" ca="1" si="91"/>
        <v>1054.2170000000042</v>
      </c>
      <c r="BD162" s="14">
        <f t="shared" ca="1" si="92"/>
        <v>1054.2170000000042</v>
      </c>
      <c r="BE162" s="14">
        <f t="shared" ca="1" si="77"/>
        <v>229694.8476277031</v>
      </c>
      <c r="BF162" s="15">
        <f ca="1">SUM(BD$12:BD162)</f>
        <v>128921.726</v>
      </c>
      <c r="BG162" s="16">
        <f ca="1">SUM(BB$12:BB162)+SUMIF(BC$12:BC162, "&lt;0")</f>
        <v>100773.12162770312</v>
      </c>
    </row>
    <row r="163" spans="1:59" x14ac:dyDescent="0.2">
      <c r="A163" s="24">
        <v>44334</v>
      </c>
      <c r="B163" s="54">
        <f ca="1">IF($A163&gt;= $C$5,$C$6, INDEX('Historical Data'!$D$2:$D$745, MATCH(A163, 'Historical Data'!$B$2:$B$745, 0)))</f>
        <v>1296</v>
      </c>
      <c r="C163" s="14">
        <f t="shared" ca="1" si="100"/>
        <v>1296</v>
      </c>
      <c r="D163" s="14">
        <f t="shared" ca="1" si="76"/>
        <v>0</v>
      </c>
      <c r="E163" s="14">
        <f t="shared" ca="1" si="82"/>
        <v>1296</v>
      </c>
      <c r="F163" s="14">
        <f t="shared" ca="1" si="78"/>
        <v>1296</v>
      </c>
      <c r="G163" s="14">
        <f t="shared" ca="1" si="93"/>
        <v>174032.94699999999</v>
      </c>
      <c r="H163" s="15">
        <f ca="1">SUM(F$12:F163)</f>
        <v>96425.725999999995</v>
      </c>
      <c r="I163" s="16">
        <f ca="1">SUM(D$12:D163)+SUMIF(E$12:E163, "&lt;0")</f>
        <v>77607.22099999999</v>
      </c>
      <c r="J163" s="15"/>
      <c r="K163" s="9">
        <v>44334</v>
      </c>
      <c r="L163" s="14">
        <f t="shared" ca="1" si="79"/>
        <v>1706</v>
      </c>
      <c r="M163" s="14">
        <f t="shared" ca="1" si="101"/>
        <v>1691</v>
      </c>
      <c r="N163" s="14">
        <f t="shared" ca="1" si="71"/>
        <v>120</v>
      </c>
      <c r="O163" s="14">
        <f t="shared" ca="1" si="83"/>
        <v>1586</v>
      </c>
      <c r="P163" s="14">
        <f t="shared" ca="1" si="84"/>
        <v>1586</v>
      </c>
      <c r="Q163" s="14">
        <f t="shared" ca="1" si="94"/>
        <v>191047.94699999999</v>
      </c>
      <c r="R163" s="15">
        <f ca="1">SUM(P$12:P163)</f>
        <v>107635.726</v>
      </c>
      <c r="S163" s="16">
        <f ca="1">SUM(N$12:N163)+SUMIF(O$12:O163, "&lt;0")</f>
        <v>83412.22100000002</v>
      </c>
      <c r="U163" s="9">
        <v>44334</v>
      </c>
      <c r="V163" s="14">
        <f t="shared" ca="1" si="98"/>
        <v>2116</v>
      </c>
      <c r="W163" s="14">
        <f t="shared" ca="1" si="102"/>
        <v>2086</v>
      </c>
      <c r="X163" s="14">
        <f t="shared" ca="1" si="72"/>
        <v>240</v>
      </c>
      <c r="Y163" s="14">
        <f t="shared" ca="1" si="85"/>
        <v>1876</v>
      </c>
      <c r="Z163" s="14">
        <f t="shared" ca="1" si="86"/>
        <v>1876</v>
      </c>
      <c r="AA163" s="14">
        <f t="shared" ca="1" si="95"/>
        <v>208062.94699999999</v>
      </c>
      <c r="AB163" s="15">
        <f ca="1">SUM(Z$12:Z163)</f>
        <v>118845.72600000002</v>
      </c>
      <c r="AC163" s="16">
        <f ca="1">SUM(X$12:X163)+SUMIF(Y$12:Y163, "&lt;0")</f>
        <v>89217.22100000002</v>
      </c>
      <c r="AE163" s="9">
        <v>44334</v>
      </c>
      <c r="AF163" s="14">
        <f t="shared" ca="1" si="80"/>
        <v>1796</v>
      </c>
      <c r="AG163" s="14">
        <f t="shared" ca="1" si="103"/>
        <v>1796</v>
      </c>
      <c r="AH163" s="14">
        <f t="shared" ca="1" si="73"/>
        <v>160</v>
      </c>
      <c r="AI163" s="14">
        <f t="shared" ca="1" si="87"/>
        <v>1636</v>
      </c>
      <c r="AJ163" s="14">
        <f t="shared" ca="1" si="88"/>
        <v>1636</v>
      </c>
      <c r="AK163" s="14">
        <f t="shared" ca="1" si="96"/>
        <v>202782.94699999999</v>
      </c>
      <c r="AL163" s="15">
        <f ca="1">SUM(AJ$12:AJ163)</f>
        <v>113925.72600000002</v>
      </c>
      <c r="AM163" s="16">
        <f ca="1">SUM(AH$12:AH163)+SUMIF(AI$12:AI163, "&lt;0")</f>
        <v>88857.22100000002</v>
      </c>
      <c r="AO163" s="9">
        <v>44334</v>
      </c>
      <c r="AP163" s="14">
        <f t="shared" ca="1" si="81"/>
        <v>2296</v>
      </c>
      <c r="AQ163" s="14">
        <f t="shared" ca="1" si="104"/>
        <v>2296</v>
      </c>
      <c r="AR163" s="14">
        <f t="shared" ca="1" si="74"/>
        <v>320</v>
      </c>
      <c r="AS163" s="14">
        <f t="shared" ca="1" si="89"/>
        <v>1976</v>
      </c>
      <c r="AT163" s="14">
        <f t="shared" ca="1" si="90"/>
        <v>1976</v>
      </c>
      <c r="AU163" s="14">
        <f t="shared" ca="1" si="97"/>
        <v>231532.94699999999</v>
      </c>
      <c r="AV163" s="15">
        <f ca="1">SUM(AT$12:AT163)</f>
        <v>131425.726</v>
      </c>
      <c r="AW163" s="16">
        <f ca="1">SUM(AR$12:AR163)+SUMIF(AS$12:AS163, "&lt;0")</f>
        <v>100107.22099999999</v>
      </c>
      <c r="AY163" s="9">
        <v>44334</v>
      </c>
      <c r="AZ163" s="14">
        <f t="shared" ca="1" si="99"/>
        <v>2000</v>
      </c>
      <c r="BA163" s="14">
        <f t="shared" ca="1" si="105"/>
        <v>2000</v>
      </c>
      <c r="BB163" s="14">
        <f t="shared" ca="1" si="75"/>
        <v>376.38500000000204</v>
      </c>
      <c r="BC163" s="14">
        <f t="shared" ca="1" si="91"/>
        <v>1623.614999999998</v>
      </c>
      <c r="BD163" s="14">
        <f t="shared" ca="1" si="92"/>
        <v>1623.614999999998</v>
      </c>
      <c r="BE163" s="14">
        <f t="shared" ca="1" si="77"/>
        <v>231694.8476277031</v>
      </c>
      <c r="BF163" s="15">
        <f ca="1">SUM(BD$12:BD163)</f>
        <v>130545.34099999999</v>
      </c>
      <c r="BG163" s="16">
        <f ca="1">SUM(BB$12:BB163)+SUMIF(BC$12:BC163, "&lt;0")</f>
        <v>101149.50662770313</v>
      </c>
    </row>
    <row r="164" spans="1:59" x14ac:dyDescent="0.2">
      <c r="A164" s="24">
        <v>44335</v>
      </c>
      <c r="B164" s="54">
        <f ca="1">IF($A164&gt;= $C$5,$C$6, INDEX('Historical Data'!$D$2:$D$745, MATCH(A164, 'Historical Data'!$B$2:$B$745, 0)))</f>
        <v>1296</v>
      </c>
      <c r="C164" s="14">
        <f t="shared" ca="1" si="100"/>
        <v>1296</v>
      </c>
      <c r="D164" s="14">
        <f t="shared" ca="1" si="76"/>
        <v>0</v>
      </c>
      <c r="E164" s="14">
        <f t="shared" ca="1" si="82"/>
        <v>1296</v>
      </c>
      <c r="F164" s="14">
        <f t="shared" ca="1" si="78"/>
        <v>1296</v>
      </c>
      <c r="G164" s="14">
        <f t="shared" ca="1" si="93"/>
        <v>175328.94699999999</v>
      </c>
      <c r="H164" s="15">
        <f ca="1">SUM(F$12:F164)</f>
        <v>97721.725999999995</v>
      </c>
      <c r="I164" s="16">
        <f ca="1">SUM(D$12:D164)+SUMIF(E$12:E164, "&lt;0")</f>
        <v>77607.22099999999</v>
      </c>
      <c r="J164" s="15"/>
      <c r="K164" s="9">
        <v>44335</v>
      </c>
      <c r="L164" s="14">
        <f t="shared" ca="1" si="79"/>
        <v>1711</v>
      </c>
      <c r="M164" s="14">
        <f t="shared" ca="1" si="101"/>
        <v>1696</v>
      </c>
      <c r="N164" s="14">
        <f t="shared" ref="N164:N227" ca="1" si="106" xml:space="preserve"> P140 + IF(O163 &lt; 0, -O163, 0)</f>
        <v>120</v>
      </c>
      <c r="O164" s="14">
        <f t="shared" ca="1" si="83"/>
        <v>1591</v>
      </c>
      <c r="P164" s="14">
        <f t="shared" ca="1" si="84"/>
        <v>1591</v>
      </c>
      <c r="Q164" s="14">
        <f t="shared" ca="1" si="94"/>
        <v>192758.94699999999</v>
      </c>
      <c r="R164" s="15">
        <f ca="1">SUM(P$12:P164)</f>
        <v>109226.726</v>
      </c>
      <c r="S164" s="16">
        <f ca="1">SUM(N$12:N164)+SUMIF(O$12:O164, "&lt;0")</f>
        <v>83532.22100000002</v>
      </c>
      <c r="U164" s="9">
        <v>44335</v>
      </c>
      <c r="V164" s="14">
        <f t="shared" ca="1" si="98"/>
        <v>2126</v>
      </c>
      <c r="W164" s="14">
        <f t="shared" ca="1" si="102"/>
        <v>2096</v>
      </c>
      <c r="X164" s="14">
        <f t="shared" ref="X164:X227" ca="1" si="107" xml:space="preserve"> Z140 + IF(Y163 &lt; 0, -Y163, 0)</f>
        <v>240</v>
      </c>
      <c r="Y164" s="14">
        <f t="shared" ca="1" si="85"/>
        <v>1886</v>
      </c>
      <c r="Z164" s="14">
        <f t="shared" ca="1" si="86"/>
        <v>1886</v>
      </c>
      <c r="AA164" s="14">
        <f t="shared" ca="1" si="95"/>
        <v>210188.94699999999</v>
      </c>
      <c r="AB164" s="15">
        <f ca="1">SUM(Z$12:Z164)</f>
        <v>120731.72600000002</v>
      </c>
      <c r="AC164" s="16">
        <f ca="1">SUM(X$12:X164)+SUMIF(Y$12:Y164, "&lt;0")</f>
        <v>89457.22100000002</v>
      </c>
      <c r="AE164" s="9">
        <v>44335</v>
      </c>
      <c r="AF164" s="14">
        <f t="shared" ca="1" si="80"/>
        <v>1796</v>
      </c>
      <c r="AG164" s="14">
        <f t="shared" ca="1" si="103"/>
        <v>1796</v>
      </c>
      <c r="AH164" s="14">
        <f t="shared" ref="AH164:AH227" ca="1" si="108" xml:space="preserve"> AJ140 + IF(AI163 &lt; 0, -AI163, 0)</f>
        <v>150</v>
      </c>
      <c r="AI164" s="14">
        <f t="shared" ca="1" si="87"/>
        <v>1646</v>
      </c>
      <c r="AJ164" s="14">
        <f t="shared" ca="1" si="88"/>
        <v>1646</v>
      </c>
      <c r="AK164" s="14">
        <f t="shared" ca="1" si="96"/>
        <v>204578.94699999999</v>
      </c>
      <c r="AL164" s="15">
        <f ca="1">SUM(AJ$12:AJ164)</f>
        <v>115571.72600000002</v>
      </c>
      <c r="AM164" s="16">
        <f ca="1">SUM(AH$12:AH164)+SUMIF(AI$12:AI164, "&lt;0")</f>
        <v>89007.22100000002</v>
      </c>
      <c r="AO164" s="9">
        <v>44335</v>
      </c>
      <c r="AP164" s="14">
        <f t="shared" ca="1" si="81"/>
        <v>2296</v>
      </c>
      <c r="AQ164" s="14">
        <f t="shared" ca="1" si="104"/>
        <v>2296</v>
      </c>
      <c r="AR164" s="14">
        <f t="shared" ref="AR164:AR227" ca="1" si="109" xml:space="preserve"> AT140 + IF(AS163 &lt; 0, -AS163, 0)</f>
        <v>300</v>
      </c>
      <c r="AS164" s="14">
        <f t="shared" ca="1" si="89"/>
        <v>1996</v>
      </c>
      <c r="AT164" s="14">
        <f t="shared" ca="1" si="90"/>
        <v>1996</v>
      </c>
      <c r="AU164" s="14">
        <f t="shared" ca="1" si="97"/>
        <v>233828.94699999999</v>
      </c>
      <c r="AV164" s="15">
        <f ca="1">SUM(AT$12:AT164)</f>
        <v>133421.726</v>
      </c>
      <c r="AW164" s="16">
        <f ca="1">SUM(AR$12:AR164)+SUMIF(AS$12:AS164, "&lt;0")</f>
        <v>100407.22099999999</v>
      </c>
      <c r="AY164" s="9">
        <v>44335</v>
      </c>
      <c r="AZ164" s="14">
        <f t="shared" ca="1" si="99"/>
        <v>2000</v>
      </c>
      <c r="BA164" s="14">
        <f t="shared" ca="1" si="105"/>
        <v>2000</v>
      </c>
      <c r="BB164" s="14">
        <f t="shared" ref="BB164:BB227" ca="1" si="110" xml:space="preserve"> BD140 + IF(BC163 &lt; 0, -BC163, 0)</f>
        <v>118.97699999999895</v>
      </c>
      <c r="BC164" s="14">
        <f t="shared" ca="1" si="91"/>
        <v>1881.023000000001</v>
      </c>
      <c r="BD164" s="14">
        <f t="shared" ca="1" si="92"/>
        <v>1881.023000000001</v>
      </c>
      <c r="BE164" s="14">
        <f t="shared" ca="1" si="77"/>
        <v>233694.8476277031</v>
      </c>
      <c r="BF164" s="15">
        <f ca="1">SUM(BD$12:BD164)</f>
        <v>132426.364</v>
      </c>
      <c r="BG164" s="16">
        <f ca="1">SUM(BB$12:BB164)+SUMIF(BC$12:BC164, "&lt;0")</f>
        <v>101268.48362770313</v>
      </c>
    </row>
    <row r="165" spans="1:59" x14ac:dyDescent="0.2">
      <c r="A165" s="24">
        <v>44336</v>
      </c>
      <c r="B165" s="54">
        <f ca="1">IF($A165&gt;= $C$5,$C$6, INDEX('Historical Data'!$D$2:$D$745, MATCH(A165, 'Historical Data'!$B$2:$B$745, 0)))</f>
        <v>1296</v>
      </c>
      <c r="C165" s="14">
        <f t="shared" ca="1" si="100"/>
        <v>1296</v>
      </c>
      <c r="D165" s="14">
        <f t="shared" ref="D165:D228" ca="1" si="111" xml:space="preserve"> F141 + IF(E164 &lt; 0, -E164, 0)</f>
        <v>5.7080000000059954</v>
      </c>
      <c r="E165" s="14">
        <f t="shared" ca="1" si="82"/>
        <v>1290.291999999994</v>
      </c>
      <c r="F165" s="14">
        <f t="shared" ca="1" si="78"/>
        <v>1290.291999999994</v>
      </c>
      <c r="G165" s="14">
        <f t="shared" ca="1" si="93"/>
        <v>176624.94699999999</v>
      </c>
      <c r="H165" s="15">
        <f ca="1">SUM(F$12:F165)</f>
        <v>99012.017999999982</v>
      </c>
      <c r="I165" s="16">
        <f ca="1">SUM(D$12:D165)+SUMIF(E$12:E165, "&lt;0")</f>
        <v>77612.929000000004</v>
      </c>
      <c r="J165" s="15"/>
      <c r="K165" s="9">
        <v>44336</v>
      </c>
      <c r="L165" s="14">
        <f t="shared" ca="1" si="79"/>
        <v>1716</v>
      </c>
      <c r="M165" s="14">
        <f t="shared" ca="1" si="101"/>
        <v>1701</v>
      </c>
      <c r="N165" s="14">
        <f t="shared" ca="1" si="106"/>
        <v>290.708000000006</v>
      </c>
      <c r="O165" s="14">
        <f t="shared" ca="1" si="83"/>
        <v>1425.291999999994</v>
      </c>
      <c r="P165" s="14">
        <f t="shared" ca="1" si="84"/>
        <v>1425.291999999994</v>
      </c>
      <c r="Q165" s="14">
        <f t="shared" ca="1" si="94"/>
        <v>194474.94699999999</v>
      </c>
      <c r="R165" s="15">
        <f ca="1">SUM(P$12:P165)</f>
        <v>110652.01799999998</v>
      </c>
      <c r="S165" s="16">
        <f ca="1">SUM(N$12:N165)+SUMIF(O$12:O165, "&lt;0")</f>
        <v>83822.929000000033</v>
      </c>
      <c r="U165" s="9">
        <v>44336</v>
      </c>
      <c r="V165" s="14">
        <f t="shared" ca="1" si="98"/>
        <v>2136</v>
      </c>
      <c r="W165" s="14">
        <f t="shared" ca="1" si="102"/>
        <v>2106</v>
      </c>
      <c r="X165" s="14">
        <f t="shared" ca="1" si="107"/>
        <v>575.708000000006</v>
      </c>
      <c r="Y165" s="14">
        <f t="shared" ca="1" si="85"/>
        <v>1560.291999999994</v>
      </c>
      <c r="Z165" s="14">
        <f t="shared" ca="1" si="86"/>
        <v>1560.291999999994</v>
      </c>
      <c r="AA165" s="14">
        <f t="shared" ca="1" si="95"/>
        <v>212324.94699999999</v>
      </c>
      <c r="AB165" s="15">
        <f ca="1">SUM(Z$12:Z165)</f>
        <v>122292.01800000001</v>
      </c>
      <c r="AC165" s="16">
        <f ca="1">SUM(X$12:X165)+SUMIF(Y$12:Y165, "&lt;0")</f>
        <v>90032.929000000033</v>
      </c>
      <c r="AE165" s="9">
        <v>44336</v>
      </c>
      <c r="AF165" s="14">
        <f t="shared" ca="1" si="80"/>
        <v>1796</v>
      </c>
      <c r="AG165" s="14">
        <f t="shared" ca="1" si="103"/>
        <v>1796</v>
      </c>
      <c r="AH165" s="14">
        <f t="shared" ca="1" si="108"/>
        <v>475.708000000006</v>
      </c>
      <c r="AI165" s="14">
        <f t="shared" ca="1" si="87"/>
        <v>1320.291999999994</v>
      </c>
      <c r="AJ165" s="14">
        <f t="shared" ca="1" si="88"/>
        <v>1320.291999999994</v>
      </c>
      <c r="AK165" s="14">
        <f t="shared" ca="1" si="96"/>
        <v>206374.94699999999</v>
      </c>
      <c r="AL165" s="15">
        <f ca="1">SUM(AJ$12:AJ165)</f>
        <v>116892.01800000001</v>
      </c>
      <c r="AM165" s="16">
        <f ca="1">SUM(AH$12:AH165)+SUMIF(AI$12:AI165, "&lt;0")</f>
        <v>89482.929000000033</v>
      </c>
      <c r="AO165" s="9">
        <v>44336</v>
      </c>
      <c r="AP165" s="14">
        <f t="shared" ca="1" si="81"/>
        <v>2296</v>
      </c>
      <c r="AQ165" s="14">
        <f t="shared" ca="1" si="104"/>
        <v>2296</v>
      </c>
      <c r="AR165" s="14">
        <f t="shared" ca="1" si="109"/>
        <v>945.708000000006</v>
      </c>
      <c r="AS165" s="14">
        <f t="shared" ca="1" si="89"/>
        <v>1350.291999999994</v>
      </c>
      <c r="AT165" s="14">
        <f t="shared" ca="1" si="90"/>
        <v>1350.291999999994</v>
      </c>
      <c r="AU165" s="14">
        <f t="shared" ca="1" si="97"/>
        <v>236124.94699999999</v>
      </c>
      <c r="AV165" s="15">
        <f ca="1">SUM(AT$12:AT165)</f>
        <v>134772.01799999998</v>
      </c>
      <c r="AW165" s="16">
        <f ca="1">SUM(AR$12:AR165)+SUMIF(AS$12:AS165, "&lt;0")</f>
        <v>101352.929</v>
      </c>
      <c r="AY165" s="9">
        <v>44336</v>
      </c>
      <c r="AZ165" s="14">
        <f t="shared" ca="1" si="99"/>
        <v>2000</v>
      </c>
      <c r="BA165" s="14">
        <f t="shared" ca="1" si="105"/>
        <v>2000</v>
      </c>
      <c r="BB165" s="14">
        <f t="shared" ca="1" si="110"/>
        <v>1622.346000000005</v>
      </c>
      <c r="BC165" s="14">
        <f t="shared" ca="1" si="91"/>
        <v>377.65399999999499</v>
      </c>
      <c r="BD165" s="14">
        <f t="shared" ca="1" si="92"/>
        <v>377.65399999999499</v>
      </c>
      <c r="BE165" s="14">
        <f t="shared" ca="1" si="77"/>
        <v>235694.8476277031</v>
      </c>
      <c r="BF165" s="15">
        <f ca="1">SUM(BD$12:BD165)</f>
        <v>132804.01799999998</v>
      </c>
      <c r="BG165" s="16">
        <f ca="1">SUM(BB$12:BB165)+SUMIF(BC$12:BC165, "&lt;0")</f>
        <v>102890.82962770313</v>
      </c>
    </row>
    <row r="166" spans="1:59" x14ac:dyDescent="0.2">
      <c r="A166" s="24">
        <v>44337</v>
      </c>
      <c r="B166" s="54">
        <f ca="1">IF($A166&gt;= $C$5,$C$6, INDEX('Historical Data'!$D$2:$D$745, MATCH(A166, 'Historical Data'!$B$2:$B$745, 0)))</f>
        <v>1296</v>
      </c>
      <c r="C166" s="14">
        <f t="shared" ca="1" si="100"/>
        <v>1296</v>
      </c>
      <c r="D166" s="14">
        <f t="shared" ca="1" si="111"/>
        <v>628.83999999999651</v>
      </c>
      <c r="E166" s="14">
        <f t="shared" ca="1" si="82"/>
        <v>667.16000000000349</v>
      </c>
      <c r="F166" s="14">
        <f t="shared" ca="1" si="78"/>
        <v>667.16000000000349</v>
      </c>
      <c r="G166" s="14">
        <f t="shared" ca="1" si="93"/>
        <v>177920.94699999999</v>
      </c>
      <c r="H166" s="15">
        <f ca="1">SUM(F$12:F166)</f>
        <v>99679.177999999985</v>
      </c>
      <c r="I166" s="16">
        <f ca="1">SUM(D$12:D166)+SUMIF(E$12:E166, "&lt;0")</f>
        <v>78241.769</v>
      </c>
      <c r="J166" s="15"/>
      <c r="K166" s="9">
        <v>44337</v>
      </c>
      <c r="L166" s="14">
        <f t="shared" ca="1" si="79"/>
        <v>1721</v>
      </c>
      <c r="M166" s="14">
        <f t="shared" ca="1" si="101"/>
        <v>1706</v>
      </c>
      <c r="N166" s="14">
        <f t="shared" ca="1" si="106"/>
        <v>813.83999999999651</v>
      </c>
      <c r="O166" s="14">
        <f t="shared" ca="1" si="83"/>
        <v>907.16000000000349</v>
      </c>
      <c r="P166" s="14">
        <f t="shared" ca="1" si="84"/>
        <v>907.16000000000349</v>
      </c>
      <c r="Q166" s="14">
        <f t="shared" ca="1" si="94"/>
        <v>196195.94699999999</v>
      </c>
      <c r="R166" s="15">
        <f ca="1">SUM(P$12:P166)</f>
        <v>111559.17799999999</v>
      </c>
      <c r="S166" s="16">
        <f ca="1">SUM(N$12:N166)+SUMIF(O$12:O166, "&lt;0")</f>
        <v>84636.769000000029</v>
      </c>
      <c r="U166" s="9">
        <v>44337</v>
      </c>
      <c r="V166" s="14">
        <f t="shared" ca="1" si="98"/>
        <v>2146</v>
      </c>
      <c r="W166" s="14">
        <f t="shared" ca="1" si="102"/>
        <v>2116</v>
      </c>
      <c r="X166" s="14">
        <f t="shared" ca="1" si="107"/>
        <v>998.83999999999651</v>
      </c>
      <c r="Y166" s="14">
        <f t="shared" ca="1" si="85"/>
        <v>1147.1600000000035</v>
      </c>
      <c r="Z166" s="14">
        <f t="shared" ca="1" si="86"/>
        <v>1147.1600000000035</v>
      </c>
      <c r="AA166" s="14">
        <f t="shared" ca="1" si="95"/>
        <v>214470.94699999999</v>
      </c>
      <c r="AB166" s="15">
        <f ca="1">SUM(Z$12:Z166)</f>
        <v>123439.17800000001</v>
      </c>
      <c r="AC166" s="16">
        <f ca="1">SUM(X$12:X166)+SUMIF(Y$12:Y166, "&lt;0")</f>
        <v>91031.769000000029</v>
      </c>
      <c r="AE166" s="9">
        <v>44337</v>
      </c>
      <c r="AF166" s="14">
        <f t="shared" ca="1" si="80"/>
        <v>1796</v>
      </c>
      <c r="AG166" s="14">
        <f t="shared" ca="1" si="103"/>
        <v>1796</v>
      </c>
      <c r="AH166" s="14">
        <f t="shared" ca="1" si="108"/>
        <v>888.83999999999651</v>
      </c>
      <c r="AI166" s="14">
        <f t="shared" ca="1" si="87"/>
        <v>907.16000000000349</v>
      </c>
      <c r="AJ166" s="14">
        <f t="shared" ca="1" si="88"/>
        <v>907.16000000000349</v>
      </c>
      <c r="AK166" s="14">
        <f t="shared" ca="1" si="96"/>
        <v>208170.94699999999</v>
      </c>
      <c r="AL166" s="15">
        <f ca="1">SUM(AJ$12:AJ166)</f>
        <v>117799.17800000001</v>
      </c>
      <c r="AM166" s="16">
        <f ca="1">SUM(AH$12:AH166)+SUMIF(AI$12:AI166, "&lt;0")</f>
        <v>90371.769000000029</v>
      </c>
      <c r="AO166" s="9">
        <v>44337</v>
      </c>
      <c r="AP166" s="14">
        <f t="shared" ca="1" si="81"/>
        <v>2296</v>
      </c>
      <c r="AQ166" s="14">
        <f t="shared" ca="1" si="104"/>
        <v>2296</v>
      </c>
      <c r="AR166" s="14">
        <f t="shared" ca="1" si="109"/>
        <v>1148.8399999999965</v>
      </c>
      <c r="AS166" s="14">
        <f t="shared" ca="1" si="89"/>
        <v>1147.1600000000035</v>
      </c>
      <c r="AT166" s="14">
        <f t="shared" ca="1" si="90"/>
        <v>1147.1600000000035</v>
      </c>
      <c r="AU166" s="14">
        <f t="shared" ca="1" si="97"/>
        <v>238420.94699999999</v>
      </c>
      <c r="AV166" s="15">
        <f ca="1">SUM(AT$12:AT166)</f>
        <v>135919.17799999999</v>
      </c>
      <c r="AW166" s="16">
        <f ca="1">SUM(AR$12:AR166)+SUMIF(AS$12:AS166, "&lt;0")</f>
        <v>102501.769</v>
      </c>
      <c r="AY166" s="9">
        <v>44337</v>
      </c>
      <c r="AZ166" s="14">
        <f t="shared" ca="1" si="99"/>
        <v>2000</v>
      </c>
      <c r="BA166" s="14">
        <f t="shared" ca="1" si="105"/>
        <v>2000</v>
      </c>
      <c r="BB166" s="14">
        <f t="shared" ca="1" si="110"/>
        <v>1332.8399999999965</v>
      </c>
      <c r="BC166" s="14">
        <f t="shared" ca="1" si="91"/>
        <v>667.16000000000349</v>
      </c>
      <c r="BD166" s="14">
        <f t="shared" ca="1" si="92"/>
        <v>667.16000000000349</v>
      </c>
      <c r="BE166" s="14">
        <f t="shared" ca="1" si="77"/>
        <v>237694.8476277031</v>
      </c>
      <c r="BF166" s="15">
        <f ca="1">SUM(BD$12:BD166)</f>
        <v>133471.17799999999</v>
      </c>
      <c r="BG166" s="16">
        <f ca="1">SUM(BB$12:BB166)+SUMIF(BC$12:BC166, "&lt;0")</f>
        <v>104223.66962770313</v>
      </c>
    </row>
    <row r="167" spans="1:59" x14ac:dyDescent="0.2">
      <c r="A167" s="24">
        <v>44338</v>
      </c>
      <c r="B167" s="54">
        <f ca="1">IF($A167&gt;= $C$5,$C$6, INDEX('Historical Data'!$D$2:$D$745, MATCH(A167, 'Historical Data'!$B$2:$B$745, 0)))</f>
        <v>1296</v>
      </c>
      <c r="C167" s="14">
        <f t="shared" ca="1" si="100"/>
        <v>1296</v>
      </c>
      <c r="D167" s="14">
        <f t="shared" ca="1" si="111"/>
        <v>1296</v>
      </c>
      <c r="E167" s="14">
        <f t="shared" ca="1" si="82"/>
        <v>0</v>
      </c>
      <c r="F167" s="14">
        <f t="shared" ca="1" si="78"/>
        <v>0</v>
      </c>
      <c r="G167" s="14">
        <f t="shared" ca="1" si="93"/>
        <v>179216.94699999999</v>
      </c>
      <c r="H167" s="15">
        <f ca="1">SUM(F$12:F167)</f>
        <v>99679.177999999985</v>
      </c>
      <c r="I167" s="16">
        <f ca="1">SUM(D$12:D167)+SUMIF(E$12:E167, "&lt;0")</f>
        <v>79537.769</v>
      </c>
      <c r="J167" s="15"/>
      <c r="K167" s="9">
        <v>44338</v>
      </c>
      <c r="L167" s="14">
        <f t="shared" ca="1" si="79"/>
        <v>1726</v>
      </c>
      <c r="M167" s="14">
        <f t="shared" ca="1" si="101"/>
        <v>1711</v>
      </c>
      <c r="N167" s="14">
        <f t="shared" ca="1" si="106"/>
        <v>1486</v>
      </c>
      <c r="O167" s="14">
        <f t="shared" ca="1" si="83"/>
        <v>240</v>
      </c>
      <c r="P167" s="14">
        <f t="shared" ca="1" si="84"/>
        <v>240</v>
      </c>
      <c r="Q167" s="14">
        <f t="shared" ca="1" si="94"/>
        <v>197921.94699999999</v>
      </c>
      <c r="R167" s="15">
        <f ca="1">SUM(P$12:P167)</f>
        <v>111799.17799999999</v>
      </c>
      <c r="S167" s="16">
        <f ca="1">SUM(N$12:N167)+SUMIF(O$12:O167, "&lt;0")</f>
        <v>86122.769000000029</v>
      </c>
      <c r="U167" s="9">
        <v>44338</v>
      </c>
      <c r="V167" s="14">
        <f t="shared" ca="1" si="98"/>
        <v>2156</v>
      </c>
      <c r="W167" s="14">
        <f t="shared" ca="1" si="102"/>
        <v>2126</v>
      </c>
      <c r="X167" s="14">
        <f t="shared" ca="1" si="107"/>
        <v>1676</v>
      </c>
      <c r="Y167" s="14">
        <f t="shared" ca="1" si="85"/>
        <v>480</v>
      </c>
      <c r="Z167" s="14">
        <f t="shared" ca="1" si="86"/>
        <v>480</v>
      </c>
      <c r="AA167" s="14">
        <f t="shared" ca="1" si="95"/>
        <v>216626.94699999999</v>
      </c>
      <c r="AB167" s="15">
        <f ca="1">SUM(Z$12:Z167)</f>
        <v>123919.17800000001</v>
      </c>
      <c r="AC167" s="16">
        <f ca="1">SUM(X$12:X167)+SUMIF(Y$12:Y167, "&lt;0")</f>
        <v>92707.769000000029</v>
      </c>
      <c r="AE167" s="9">
        <v>44338</v>
      </c>
      <c r="AF167" s="14">
        <f t="shared" ca="1" si="80"/>
        <v>1796</v>
      </c>
      <c r="AG167" s="14">
        <f t="shared" ca="1" si="103"/>
        <v>1796</v>
      </c>
      <c r="AH167" s="14">
        <f t="shared" ca="1" si="108"/>
        <v>1556</v>
      </c>
      <c r="AI167" s="14">
        <f t="shared" ca="1" si="87"/>
        <v>240</v>
      </c>
      <c r="AJ167" s="14">
        <f t="shared" ca="1" si="88"/>
        <v>240</v>
      </c>
      <c r="AK167" s="14">
        <f t="shared" ca="1" si="96"/>
        <v>209966.94699999999</v>
      </c>
      <c r="AL167" s="15">
        <f ca="1">SUM(AJ$12:AJ167)</f>
        <v>118039.17800000001</v>
      </c>
      <c r="AM167" s="16">
        <f ca="1">SUM(AH$12:AH167)+SUMIF(AI$12:AI167, "&lt;0")</f>
        <v>91927.769000000029</v>
      </c>
      <c r="AO167" s="9">
        <v>44338</v>
      </c>
      <c r="AP167" s="14">
        <f t="shared" ca="1" si="81"/>
        <v>2296</v>
      </c>
      <c r="AQ167" s="14">
        <f t="shared" ca="1" si="104"/>
        <v>2296</v>
      </c>
      <c r="AR167" s="14">
        <f t="shared" ca="1" si="109"/>
        <v>1816</v>
      </c>
      <c r="AS167" s="14">
        <f t="shared" ca="1" si="89"/>
        <v>480</v>
      </c>
      <c r="AT167" s="14">
        <f t="shared" ca="1" si="90"/>
        <v>480</v>
      </c>
      <c r="AU167" s="14">
        <f t="shared" ca="1" si="97"/>
        <v>240716.94699999999</v>
      </c>
      <c r="AV167" s="15">
        <f ca="1">SUM(AT$12:AT167)</f>
        <v>136399.17799999999</v>
      </c>
      <c r="AW167" s="16">
        <f ca="1">SUM(AR$12:AR167)+SUMIF(AS$12:AS167, "&lt;0")</f>
        <v>104317.769</v>
      </c>
      <c r="AY167" s="9">
        <v>44338</v>
      </c>
      <c r="AZ167" s="14">
        <f t="shared" ca="1" si="99"/>
        <v>2000</v>
      </c>
      <c r="BA167" s="14">
        <f t="shared" ca="1" si="105"/>
        <v>2000</v>
      </c>
      <c r="BB167" s="14">
        <f t="shared" ca="1" si="110"/>
        <v>2000</v>
      </c>
      <c r="BC167" s="14">
        <f t="shared" ca="1" si="91"/>
        <v>0</v>
      </c>
      <c r="BD167" s="14">
        <f t="shared" ca="1" si="92"/>
        <v>0</v>
      </c>
      <c r="BE167" s="14">
        <f t="shared" ca="1" si="77"/>
        <v>239694.8476277031</v>
      </c>
      <c r="BF167" s="15">
        <f ca="1">SUM(BD$12:BD167)</f>
        <v>133471.17799999999</v>
      </c>
      <c r="BG167" s="16">
        <f ca="1">SUM(BB$12:BB167)+SUMIF(BC$12:BC167, "&lt;0")</f>
        <v>106223.66962770313</v>
      </c>
    </row>
    <row r="168" spans="1:59" x14ac:dyDescent="0.2">
      <c r="A168" s="24">
        <v>44339</v>
      </c>
      <c r="B168" s="54">
        <f ca="1">IF($A168&gt;= $C$5,$C$6, INDEX('Historical Data'!$D$2:$D$745, MATCH(A168, 'Historical Data'!$B$2:$B$745, 0)))</f>
        <v>1296</v>
      </c>
      <c r="C168" s="14">
        <f t="shared" ca="1" si="100"/>
        <v>1296</v>
      </c>
      <c r="D168" s="14">
        <f t="shared" ca="1" si="111"/>
        <v>697.84900000000198</v>
      </c>
      <c r="E168" s="14">
        <f t="shared" ca="1" si="82"/>
        <v>598.15099999999802</v>
      </c>
      <c r="F168" s="14">
        <f t="shared" ca="1" si="78"/>
        <v>598.15099999999802</v>
      </c>
      <c r="G168" s="14">
        <f t="shared" ca="1" si="93"/>
        <v>180512.94699999999</v>
      </c>
      <c r="H168" s="15">
        <f ca="1">SUM(F$12:F168)</f>
        <v>100277.32899999998</v>
      </c>
      <c r="I168" s="16">
        <f ca="1">SUM(D$12:D168)+SUMIF(E$12:E168, "&lt;0")</f>
        <v>80235.618000000002</v>
      </c>
      <c r="J168" s="15"/>
      <c r="K168" s="9">
        <v>44339</v>
      </c>
      <c r="L168" s="14">
        <f t="shared" ca="1" si="79"/>
        <v>1731</v>
      </c>
      <c r="M168" s="14">
        <f t="shared" ca="1" si="101"/>
        <v>1716</v>
      </c>
      <c r="N168" s="14">
        <f t="shared" ca="1" si="106"/>
        <v>892.84900000000198</v>
      </c>
      <c r="O168" s="14">
        <f t="shared" ca="1" si="83"/>
        <v>838.15099999999802</v>
      </c>
      <c r="P168" s="14">
        <f t="shared" ca="1" si="84"/>
        <v>838.15099999999802</v>
      </c>
      <c r="Q168" s="14">
        <f t="shared" ca="1" si="94"/>
        <v>199652.94699999999</v>
      </c>
      <c r="R168" s="15">
        <f ca="1">SUM(P$12:P168)</f>
        <v>112637.32899999998</v>
      </c>
      <c r="S168" s="16">
        <f ca="1">SUM(N$12:N168)+SUMIF(O$12:O168, "&lt;0")</f>
        <v>87015.618000000031</v>
      </c>
      <c r="U168" s="9">
        <v>44339</v>
      </c>
      <c r="V168" s="14">
        <f t="shared" ca="1" si="98"/>
        <v>2166</v>
      </c>
      <c r="W168" s="14">
        <f t="shared" ca="1" si="102"/>
        <v>2136</v>
      </c>
      <c r="X168" s="14">
        <f t="shared" ca="1" si="107"/>
        <v>1087.849000000002</v>
      </c>
      <c r="Y168" s="14">
        <f t="shared" ca="1" si="85"/>
        <v>1078.150999999998</v>
      </c>
      <c r="Z168" s="14">
        <f t="shared" ca="1" si="86"/>
        <v>1078.150999999998</v>
      </c>
      <c r="AA168" s="14">
        <f t="shared" ca="1" si="95"/>
        <v>218792.94699999999</v>
      </c>
      <c r="AB168" s="15">
        <f ca="1">SUM(Z$12:Z168)</f>
        <v>124997.32900000001</v>
      </c>
      <c r="AC168" s="16">
        <f ca="1">SUM(X$12:X168)+SUMIF(Y$12:Y168, "&lt;0")</f>
        <v>93795.618000000031</v>
      </c>
      <c r="AE168" s="9">
        <v>44339</v>
      </c>
      <c r="AF168" s="14">
        <f t="shared" ca="1" si="80"/>
        <v>1796</v>
      </c>
      <c r="AG168" s="14">
        <f t="shared" ca="1" si="103"/>
        <v>1796</v>
      </c>
      <c r="AH168" s="14">
        <f t="shared" ca="1" si="108"/>
        <v>957.84900000000198</v>
      </c>
      <c r="AI168" s="14">
        <f t="shared" ca="1" si="87"/>
        <v>838.15099999999802</v>
      </c>
      <c r="AJ168" s="14">
        <f t="shared" ca="1" si="88"/>
        <v>838.15099999999802</v>
      </c>
      <c r="AK168" s="14">
        <f t="shared" ca="1" si="96"/>
        <v>211762.94699999999</v>
      </c>
      <c r="AL168" s="15">
        <f ca="1">SUM(AJ$12:AJ168)</f>
        <v>118877.32900000001</v>
      </c>
      <c r="AM168" s="16">
        <f ca="1">SUM(AH$12:AH168)+SUMIF(AI$12:AI168, "&lt;0")</f>
        <v>92885.618000000031</v>
      </c>
      <c r="AO168" s="9">
        <v>44339</v>
      </c>
      <c r="AP168" s="14">
        <f t="shared" ca="1" si="81"/>
        <v>2296</v>
      </c>
      <c r="AQ168" s="14">
        <f t="shared" ca="1" si="104"/>
        <v>2296</v>
      </c>
      <c r="AR168" s="14">
        <f t="shared" ca="1" si="109"/>
        <v>1217.849000000002</v>
      </c>
      <c r="AS168" s="14">
        <f t="shared" ca="1" si="89"/>
        <v>1078.150999999998</v>
      </c>
      <c r="AT168" s="14">
        <f t="shared" ca="1" si="90"/>
        <v>1078.150999999998</v>
      </c>
      <c r="AU168" s="14">
        <f t="shared" ca="1" si="97"/>
        <v>243012.94699999999</v>
      </c>
      <c r="AV168" s="15">
        <f ca="1">SUM(AT$12:AT168)</f>
        <v>137477.32899999997</v>
      </c>
      <c r="AW168" s="16">
        <f ca="1">SUM(AR$12:AR168)+SUMIF(AS$12:AS168, "&lt;0")</f>
        <v>105535.618</v>
      </c>
      <c r="AY168" s="9">
        <v>44339</v>
      </c>
      <c r="AZ168" s="14">
        <f t="shared" ca="1" si="99"/>
        <v>2000</v>
      </c>
      <c r="BA168" s="14">
        <f t="shared" ca="1" si="105"/>
        <v>2000</v>
      </c>
      <c r="BB168" s="14">
        <f t="shared" ca="1" si="110"/>
        <v>1401.849000000002</v>
      </c>
      <c r="BC168" s="14">
        <f t="shared" ca="1" si="91"/>
        <v>598.15099999999802</v>
      </c>
      <c r="BD168" s="14">
        <f t="shared" ca="1" si="92"/>
        <v>598.15099999999802</v>
      </c>
      <c r="BE168" s="14">
        <f t="shared" ca="1" si="77"/>
        <v>241694.8476277031</v>
      </c>
      <c r="BF168" s="15">
        <f ca="1">SUM(BD$12:BD168)</f>
        <v>134069.32899999997</v>
      </c>
      <c r="BG168" s="16">
        <f ca="1">SUM(BB$12:BB168)+SUMIF(BC$12:BC168, "&lt;0")</f>
        <v>107625.51862770313</v>
      </c>
    </row>
    <row r="169" spans="1:59" x14ac:dyDescent="0.2">
      <c r="A169" s="24">
        <v>44340</v>
      </c>
      <c r="B169" s="54">
        <f ca="1">IF($A169&gt;= $C$5,$C$6, INDEX('Historical Data'!$D$2:$D$745, MATCH(A169, 'Historical Data'!$B$2:$B$745, 0)))</f>
        <v>1296</v>
      </c>
      <c r="C169" s="14">
        <f t="shared" ca="1" si="100"/>
        <v>1296</v>
      </c>
      <c r="D169" s="14">
        <f t="shared" ca="1" si="111"/>
        <v>1203.5279999999948</v>
      </c>
      <c r="E169" s="14">
        <f t="shared" ca="1" si="82"/>
        <v>92.47200000000521</v>
      </c>
      <c r="F169" s="14">
        <f t="shared" ca="1" si="78"/>
        <v>92.47200000000521</v>
      </c>
      <c r="G169" s="14">
        <f t="shared" ca="1" si="93"/>
        <v>181808.94699999999</v>
      </c>
      <c r="H169" s="15">
        <f ca="1">SUM(F$12:F169)</f>
        <v>100369.80099999999</v>
      </c>
      <c r="I169" s="16">
        <f ca="1">SUM(D$12:D169)+SUMIF(E$12:E169, "&lt;0")</f>
        <v>81439.145999999993</v>
      </c>
      <c r="J169" s="15"/>
      <c r="K169" s="9">
        <v>44340</v>
      </c>
      <c r="L169" s="14">
        <f t="shared" ca="1" si="79"/>
        <v>1736</v>
      </c>
      <c r="M169" s="14">
        <f t="shared" ca="1" si="101"/>
        <v>1721</v>
      </c>
      <c r="N169" s="14">
        <f t="shared" ca="1" si="106"/>
        <v>1403.5279999999948</v>
      </c>
      <c r="O169" s="14">
        <f t="shared" ca="1" si="83"/>
        <v>332.47200000000521</v>
      </c>
      <c r="P169" s="14">
        <f t="shared" ca="1" si="84"/>
        <v>332.47200000000521</v>
      </c>
      <c r="Q169" s="14">
        <f t="shared" ca="1" si="94"/>
        <v>201388.94699999999</v>
      </c>
      <c r="R169" s="15">
        <f ca="1">SUM(P$12:P169)</f>
        <v>112969.80099999999</v>
      </c>
      <c r="S169" s="16">
        <f ca="1">SUM(N$12:N169)+SUMIF(O$12:O169, "&lt;0")</f>
        <v>88419.146000000022</v>
      </c>
      <c r="U169" s="9">
        <v>44340</v>
      </c>
      <c r="V169" s="14">
        <f t="shared" ca="1" si="98"/>
        <v>2176</v>
      </c>
      <c r="W169" s="14">
        <f t="shared" ca="1" si="102"/>
        <v>2146</v>
      </c>
      <c r="X169" s="14">
        <f t="shared" ca="1" si="107"/>
        <v>1603.5279999999948</v>
      </c>
      <c r="Y169" s="14">
        <f t="shared" ca="1" si="85"/>
        <v>572.47200000000521</v>
      </c>
      <c r="Z169" s="14">
        <f t="shared" ca="1" si="86"/>
        <v>572.47200000000521</v>
      </c>
      <c r="AA169" s="14">
        <f t="shared" ca="1" si="95"/>
        <v>220968.94699999999</v>
      </c>
      <c r="AB169" s="15">
        <f ca="1">SUM(Z$12:Z169)</f>
        <v>125569.80100000002</v>
      </c>
      <c r="AC169" s="16">
        <f ca="1">SUM(X$12:X169)+SUMIF(Y$12:Y169, "&lt;0")</f>
        <v>95399.146000000022</v>
      </c>
      <c r="AE169" s="9">
        <v>44340</v>
      </c>
      <c r="AF169" s="14">
        <f t="shared" ca="1" si="80"/>
        <v>1796</v>
      </c>
      <c r="AG169" s="14">
        <f t="shared" ca="1" si="103"/>
        <v>1796</v>
      </c>
      <c r="AH169" s="14">
        <f t="shared" ca="1" si="108"/>
        <v>1463.5279999999948</v>
      </c>
      <c r="AI169" s="14">
        <f t="shared" ca="1" si="87"/>
        <v>332.47200000000521</v>
      </c>
      <c r="AJ169" s="14">
        <f t="shared" ca="1" si="88"/>
        <v>332.47200000000521</v>
      </c>
      <c r="AK169" s="14">
        <f t="shared" ca="1" si="96"/>
        <v>213558.94699999999</v>
      </c>
      <c r="AL169" s="15">
        <f ca="1">SUM(AJ$12:AJ169)</f>
        <v>119209.80100000002</v>
      </c>
      <c r="AM169" s="16">
        <f ca="1">SUM(AH$12:AH169)+SUMIF(AI$12:AI169, "&lt;0")</f>
        <v>94349.146000000022</v>
      </c>
      <c r="AO169" s="9">
        <v>44340</v>
      </c>
      <c r="AP169" s="14">
        <f t="shared" ca="1" si="81"/>
        <v>2296</v>
      </c>
      <c r="AQ169" s="14">
        <f t="shared" ca="1" si="104"/>
        <v>2296</v>
      </c>
      <c r="AR169" s="14">
        <f t="shared" ca="1" si="109"/>
        <v>1723.5279999999948</v>
      </c>
      <c r="AS169" s="14">
        <f t="shared" ca="1" si="89"/>
        <v>572.47200000000521</v>
      </c>
      <c r="AT169" s="14">
        <f t="shared" ca="1" si="90"/>
        <v>572.47200000000521</v>
      </c>
      <c r="AU169" s="14">
        <f t="shared" ca="1" si="97"/>
        <v>245308.94699999999</v>
      </c>
      <c r="AV169" s="15">
        <f ca="1">SUM(AT$12:AT169)</f>
        <v>138049.80099999998</v>
      </c>
      <c r="AW169" s="16">
        <f ca="1">SUM(AR$12:AR169)+SUMIF(AS$12:AS169, "&lt;0")</f>
        <v>107259.14599999999</v>
      </c>
      <c r="AY169" s="9">
        <v>44340</v>
      </c>
      <c r="AZ169" s="14">
        <f t="shared" ca="1" si="99"/>
        <v>2000</v>
      </c>
      <c r="BA169" s="14">
        <f t="shared" ca="1" si="105"/>
        <v>2000</v>
      </c>
      <c r="BB169" s="14">
        <f t="shared" ca="1" si="110"/>
        <v>1907.5279999999948</v>
      </c>
      <c r="BC169" s="14">
        <f t="shared" ca="1" si="91"/>
        <v>92.47200000000521</v>
      </c>
      <c r="BD169" s="14">
        <f t="shared" ca="1" si="92"/>
        <v>92.47200000000521</v>
      </c>
      <c r="BE169" s="14">
        <f t="shared" ca="1" si="77"/>
        <v>243694.8476277031</v>
      </c>
      <c r="BF169" s="15">
        <f ca="1">SUM(BD$12:BD169)</f>
        <v>134161.80099999998</v>
      </c>
      <c r="BG169" s="16">
        <f ca="1">SUM(BB$12:BB169)+SUMIF(BC$12:BC169, "&lt;0")</f>
        <v>109533.04662770312</v>
      </c>
    </row>
    <row r="170" spans="1:59" x14ac:dyDescent="0.2">
      <c r="A170" s="24">
        <v>44341</v>
      </c>
      <c r="B170" s="54">
        <f ca="1">IF($A170&gt;= $C$5,$C$6, INDEX('Historical Data'!$D$2:$D$745, MATCH(A170, 'Historical Data'!$B$2:$B$745, 0)))</f>
        <v>1296</v>
      </c>
      <c r="C170" s="14">
        <f t="shared" ca="1" si="100"/>
        <v>1296</v>
      </c>
      <c r="D170" s="14">
        <f t="shared" ca="1" si="111"/>
        <v>354.91600000000108</v>
      </c>
      <c r="E170" s="14">
        <f t="shared" ca="1" si="82"/>
        <v>941.08399999999892</v>
      </c>
      <c r="F170" s="14">
        <f t="shared" ca="1" si="78"/>
        <v>941.08399999999892</v>
      </c>
      <c r="G170" s="14">
        <f t="shared" ca="1" si="93"/>
        <v>183104.94699999999</v>
      </c>
      <c r="H170" s="15">
        <f ca="1">SUM(F$12:F170)</f>
        <v>101310.88499999999</v>
      </c>
      <c r="I170" s="16">
        <f ca="1">SUM(D$12:D170)+SUMIF(E$12:E170, "&lt;0")</f>
        <v>81794.061999999991</v>
      </c>
      <c r="J170" s="15"/>
      <c r="K170" s="9">
        <v>44341</v>
      </c>
      <c r="L170" s="14">
        <f t="shared" ca="1" si="79"/>
        <v>1741</v>
      </c>
      <c r="M170" s="14">
        <f t="shared" ca="1" si="101"/>
        <v>1726</v>
      </c>
      <c r="N170" s="14">
        <f t="shared" ca="1" si="106"/>
        <v>559.91600000000108</v>
      </c>
      <c r="O170" s="14">
        <f t="shared" ca="1" si="83"/>
        <v>1181.0839999999989</v>
      </c>
      <c r="P170" s="14">
        <f t="shared" ca="1" si="84"/>
        <v>1181.0839999999989</v>
      </c>
      <c r="Q170" s="14">
        <f t="shared" ca="1" si="94"/>
        <v>203129.94699999999</v>
      </c>
      <c r="R170" s="15">
        <f ca="1">SUM(P$12:P170)</f>
        <v>114150.88499999999</v>
      </c>
      <c r="S170" s="16">
        <f ca="1">SUM(N$12:N170)+SUMIF(O$12:O170, "&lt;0")</f>
        <v>88979.06200000002</v>
      </c>
      <c r="U170" s="9">
        <v>44341</v>
      </c>
      <c r="V170" s="14">
        <f t="shared" ca="1" si="98"/>
        <v>2186</v>
      </c>
      <c r="W170" s="14">
        <f t="shared" ca="1" si="102"/>
        <v>2156</v>
      </c>
      <c r="X170" s="14">
        <f t="shared" ca="1" si="107"/>
        <v>764.91600000000108</v>
      </c>
      <c r="Y170" s="14">
        <f t="shared" ca="1" si="85"/>
        <v>1421.0839999999989</v>
      </c>
      <c r="Z170" s="14">
        <f t="shared" ca="1" si="86"/>
        <v>1421.0839999999989</v>
      </c>
      <c r="AA170" s="14">
        <f t="shared" ca="1" si="95"/>
        <v>223154.94699999999</v>
      </c>
      <c r="AB170" s="15">
        <f ca="1">SUM(Z$12:Z170)</f>
        <v>126990.88500000002</v>
      </c>
      <c r="AC170" s="16">
        <f ca="1">SUM(X$12:X170)+SUMIF(Y$12:Y170, "&lt;0")</f>
        <v>96164.06200000002</v>
      </c>
      <c r="AE170" s="9">
        <v>44341</v>
      </c>
      <c r="AF170" s="14">
        <f t="shared" ca="1" si="80"/>
        <v>1796</v>
      </c>
      <c r="AG170" s="14">
        <f t="shared" ca="1" si="103"/>
        <v>1796</v>
      </c>
      <c r="AH170" s="14">
        <f t="shared" ca="1" si="108"/>
        <v>614.91600000000108</v>
      </c>
      <c r="AI170" s="14">
        <f t="shared" ca="1" si="87"/>
        <v>1181.0839999999989</v>
      </c>
      <c r="AJ170" s="14">
        <f t="shared" ca="1" si="88"/>
        <v>1181.0839999999989</v>
      </c>
      <c r="AK170" s="14">
        <f t="shared" ca="1" si="96"/>
        <v>215354.94699999999</v>
      </c>
      <c r="AL170" s="15">
        <f ca="1">SUM(AJ$12:AJ170)</f>
        <v>120390.88500000002</v>
      </c>
      <c r="AM170" s="16">
        <f ca="1">SUM(AH$12:AH170)+SUMIF(AI$12:AI170, "&lt;0")</f>
        <v>94964.06200000002</v>
      </c>
      <c r="AO170" s="9">
        <v>44341</v>
      </c>
      <c r="AP170" s="14">
        <f t="shared" ca="1" si="81"/>
        <v>2296</v>
      </c>
      <c r="AQ170" s="14">
        <f t="shared" ca="1" si="104"/>
        <v>2296</v>
      </c>
      <c r="AR170" s="14">
        <f t="shared" ca="1" si="109"/>
        <v>874.91600000000108</v>
      </c>
      <c r="AS170" s="14">
        <f t="shared" ca="1" si="89"/>
        <v>1421.0839999999989</v>
      </c>
      <c r="AT170" s="14">
        <f t="shared" ca="1" si="90"/>
        <v>1421.0839999999989</v>
      </c>
      <c r="AU170" s="14">
        <f t="shared" ca="1" si="97"/>
        <v>247604.94699999999</v>
      </c>
      <c r="AV170" s="15">
        <f ca="1">SUM(AT$12:AT170)</f>
        <v>139470.88499999998</v>
      </c>
      <c r="AW170" s="16">
        <f ca="1">SUM(AR$12:AR170)+SUMIF(AS$12:AS170, "&lt;0")</f>
        <v>108134.06199999999</v>
      </c>
      <c r="AY170" s="9">
        <v>44341</v>
      </c>
      <c r="AZ170" s="14">
        <f t="shared" ca="1" si="99"/>
        <v>2000</v>
      </c>
      <c r="BA170" s="14">
        <f t="shared" ca="1" si="105"/>
        <v>2000</v>
      </c>
      <c r="BB170" s="14">
        <f t="shared" ca="1" si="110"/>
        <v>1058.9160000000011</v>
      </c>
      <c r="BC170" s="14">
        <f t="shared" ca="1" si="91"/>
        <v>941.08399999999892</v>
      </c>
      <c r="BD170" s="14">
        <f t="shared" ca="1" si="92"/>
        <v>941.08399999999892</v>
      </c>
      <c r="BE170" s="14">
        <f t="shared" ca="1" si="77"/>
        <v>245694.8476277031</v>
      </c>
      <c r="BF170" s="15">
        <f ca="1">SUM(BD$12:BD170)</f>
        <v>135102.88499999998</v>
      </c>
      <c r="BG170" s="16">
        <f ca="1">SUM(BB$12:BB170)+SUMIF(BC$12:BC170, "&lt;0")</f>
        <v>110591.96262770312</v>
      </c>
    </row>
    <row r="171" spans="1:59" x14ac:dyDescent="0.2">
      <c r="A171" s="24">
        <v>44342</v>
      </c>
      <c r="B171" s="54">
        <f ca="1">IF($A171&gt;= $C$5,$C$6, INDEX('Historical Data'!$D$2:$D$745, MATCH(A171, 'Historical Data'!$B$2:$B$745, 0)))</f>
        <v>1296</v>
      </c>
      <c r="C171" s="14">
        <f t="shared" ca="1" si="100"/>
        <v>1296</v>
      </c>
      <c r="D171" s="14">
        <f t="shared" ca="1" si="111"/>
        <v>590.85600000000341</v>
      </c>
      <c r="E171" s="14">
        <f t="shared" ca="1" si="82"/>
        <v>705.14399999999659</v>
      </c>
      <c r="F171" s="14">
        <f t="shared" ca="1" si="78"/>
        <v>705.14399999999659</v>
      </c>
      <c r="G171" s="14">
        <f t="shared" ca="1" si="93"/>
        <v>184400.94699999999</v>
      </c>
      <c r="H171" s="15">
        <f ca="1">SUM(F$12:F171)</f>
        <v>102016.02899999999</v>
      </c>
      <c r="I171" s="16">
        <f ca="1">SUM(D$12:D171)+SUMIF(E$12:E171, "&lt;0")</f>
        <v>82384.917999999991</v>
      </c>
      <c r="J171" s="15"/>
      <c r="K171" s="9">
        <v>44342</v>
      </c>
      <c r="L171" s="14">
        <f t="shared" ca="1" si="79"/>
        <v>1746</v>
      </c>
      <c r="M171" s="14">
        <f t="shared" ca="1" si="101"/>
        <v>1731</v>
      </c>
      <c r="N171" s="14">
        <f t="shared" ca="1" si="106"/>
        <v>800.85600000000341</v>
      </c>
      <c r="O171" s="14">
        <f t="shared" ca="1" si="83"/>
        <v>945.14399999999659</v>
      </c>
      <c r="P171" s="14">
        <f t="shared" ca="1" si="84"/>
        <v>945.14399999999659</v>
      </c>
      <c r="Q171" s="14">
        <f t="shared" ca="1" si="94"/>
        <v>204875.94699999999</v>
      </c>
      <c r="R171" s="15">
        <f ca="1">SUM(P$12:P171)</f>
        <v>115096.02899999999</v>
      </c>
      <c r="S171" s="16">
        <f ca="1">SUM(N$12:N171)+SUMIF(O$12:O171, "&lt;0")</f>
        <v>89779.91800000002</v>
      </c>
      <c r="U171" s="9">
        <v>44342</v>
      </c>
      <c r="V171" s="14">
        <f t="shared" ca="1" si="98"/>
        <v>2196</v>
      </c>
      <c r="W171" s="14">
        <f t="shared" ca="1" si="102"/>
        <v>2166</v>
      </c>
      <c r="X171" s="14">
        <f t="shared" ca="1" si="107"/>
        <v>1010.8560000000034</v>
      </c>
      <c r="Y171" s="14">
        <f t="shared" ca="1" si="85"/>
        <v>1185.1439999999966</v>
      </c>
      <c r="Z171" s="14">
        <f t="shared" ca="1" si="86"/>
        <v>1185.1439999999966</v>
      </c>
      <c r="AA171" s="14">
        <f t="shared" ca="1" si="95"/>
        <v>225350.94699999999</v>
      </c>
      <c r="AB171" s="15">
        <f ca="1">SUM(Z$12:Z171)</f>
        <v>128176.02900000002</v>
      </c>
      <c r="AC171" s="16">
        <f ca="1">SUM(X$12:X171)+SUMIF(Y$12:Y171, "&lt;0")</f>
        <v>97174.91800000002</v>
      </c>
      <c r="AE171" s="9">
        <v>44342</v>
      </c>
      <c r="AF171" s="14">
        <f t="shared" ca="1" si="80"/>
        <v>1796</v>
      </c>
      <c r="AG171" s="14">
        <f t="shared" ca="1" si="103"/>
        <v>1796</v>
      </c>
      <c r="AH171" s="14">
        <f t="shared" ca="1" si="108"/>
        <v>850.85600000000341</v>
      </c>
      <c r="AI171" s="14">
        <f t="shared" ca="1" si="87"/>
        <v>945.14399999999659</v>
      </c>
      <c r="AJ171" s="14">
        <f t="shared" ca="1" si="88"/>
        <v>945.14399999999659</v>
      </c>
      <c r="AK171" s="14">
        <f t="shared" ca="1" si="96"/>
        <v>217150.94699999999</v>
      </c>
      <c r="AL171" s="15">
        <f ca="1">SUM(AJ$12:AJ171)</f>
        <v>121336.02900000002</v>
      </c>
      <c r="AM171" s="16">
        <f ca="1">SUM(AH$12:AH171)+SUMIF(AI$12:AI171, "&lt;0")</f>
        <v>95814.91800000002</v>
      </c>
      <c r="AO171" s="9">
        <v>44342</v>
      </c>
      <c r="AP171" s="14">
        <f t="shared" ca="1" si="81"/>
        <v>2296</v>
      </c>
      <c r="AQ171" s="14">
        <f t="shared" ca="1" si="104"/>
        <v>2296</v>
      </c>
      <c r="AR171" s="14">
        <f t="shared" ca="1" si="109"/>
        <v>1110.8560000000034</v>
      </c>
      <c r="AS171" s="14">
        <f t="shared" ca="1" si="89"/>
        <v>1185.1439999999966</v>
      </c>
      <c r="AT171" s="14">
        <f t="shared" ca="1" si="90"/>
        <v>1185.1439999999966</v>
      </c>
      <c r="AU171" s="14">
        <f t="shared" ca="1" si="97"/>
        <v>249900.94699999999</v>
      </c>
      <c r="AV171" s="15">
        <f ca="1">SUM(AT$12:AT171)</f>
        <v>140656.02899999998</v>
      </c>
      <c r="AW171" s="16">
        <f ca="1">SUM(AR$12:AR171)+SUMIF(AS$12:AS171, "&lt;0")</f>
        <v>109244.91799999999</v>
      </c>
      <c r="AY171" s="9">
        <v>44342</v>
      </c>
      <c r="AZ171" s="14">
        <f t="shared" ca="1" si="99"/>
        <v>2000</v>
      </c>
      <c r="BA171" s="14">
        <f t="shared" ca="1" si="105"/>
        <v>2000</v>
      </c>
      <c r="BB171" s="14">
        <f t="shared" ca="1" si="110"/>
        <v>1294.8560000000034</v>
      </c>
      <c r="BC171" s="14">
        <f t="shared" ca="1" si="91"/>
        <v>705.14399999999659</v>
      </c>
      <c r="BD171" s="14">
        <f t="shared" ca="1" si="92"/>
        <v>705.14399999999659</v>
      </c>
      <c r="BE171" s="14">
        <f t="shared" ca="1" si="77"/>
        <v>247694.8476277031</v>
      </c>
      <c r="BF171" s="15">
        <f ca="1">SUM(BD$12:BD171)</f>
        <v>135808.02899999998</v>
      </c>
      <c r="BG171" s="16">
        <f ca="1">SUM(BB$12:BB171)+SUMIF(BC$12:BC171, "&lt;0")</f>
        <v>111886.81862770312</v>
      </c>
    </row>
    <row r="172" spans="1:59" x14ac:dyDescent="0.2">
      <c r="A172" s="24">
        <v>44343</v>
      </c>
      <c r="B172" s="54">
        <f ca="1">IF($A172&gt;= $C$5,$C$6, INDEX('Historical Data'!$D$2:$D$745, MATCH(A172, 'Historical Data'!$B$2:$B$745, 0)))</f>
        <v>1296</v>
      </c>
      <c r="C172" s="14">
        <f t="shared" ca="1" si="100"/>
        <v>1296</v>
      </c>
      <c r="D172" s="14">
        <f t="shared" ca="1" si="111"/>
        <v>1296</v>
      </c>
      <c r="E172" s="14">
        <f t="shared" ca="1" si="82"/>
        <v>0</v>
      </c>
      <c r="F172" s="14">
        <f t="shared" ca="1" si="78"/>
        <v>0</v>
      </c>
      <c r="G172" s="14">
        <f t="shared" ca="1" si="93"/>
        <v>185696.94699999999</v>
      </c>
      <c r="H172" s="15">
        <f ca="1">SUM(F$12:F172)</f>
        <v>102016.02899999999</v>
      </c>
      <c r="I172" s="16">
        <f ca="1">SUM(D$12:D172)+SUMIF(E$12:E172, "&lt;0")</f>
        <v>83680.917999999991</v>
      </c>
      <c r="J172" s="15"/>
      <c r="K172" s="9">
        <v>44343</v>
      </c>
      <c r="L172" s="14">
        <f t="shared" ca="1" si="79"/>
        <v>1751</v>
      </c>
      <c r="M172" s="14">
        <f t="shared" ca="1" si="101"/>
        <v>1736</v>
      </c>
      <c r="N172" s="14">
        <f t="shared" ca="1" si="106"/>
        <v>1511</v>
      </c>
      <c r="O172" s="14">
        <f t="shared" ca="1" si="83"/>
        <v>240</v>
      </c>
      <c r="P172" s="14">
        <f t="shared" ca="1" si="84"/>
        <v>240</v>
      </c>
      <c r="Q172" s="14">
        <f t="shared" ca="1" si="94"/>
        <v>206626.94699999999</v>
      </c>
      <c r="R172" s="15">
        <f ca="1">SUM(P$12:P172)</f>
        <v>115336.02899999999</v>
      </c>
      <c r="S172" s="16">
        <f ca="1">SUM(N$12:N172)+SUMIF(O$12:O172, "&lt;0")</f>
        <v>91290.91800000002</v>
      </c>
      <c r="U172" s="9">
        <v>44343</v>
      </c>
      <c r="V172" s="14">
        <f t="shared" ca="1" si="98"/>
        <v>2206</v>
      </c>
      <c r="W172" s="14">
        <f t="shared" ca="1" si="102"/>
        <v>2176</v>
      </c>
      <c r="X172" s="14">
        <f t="shared" ca="1" si="107"/>
        <v>1726</v>
      </c>
      <c r="Y172" s="14">
        <f t="shared" ca="1" si="85"/>
        <v>480</v>
      </c>
      <c r="Z172" s="14">
        <f t="shared" ca="1" si="86"/>
        <v>480</v>
      </c>
      <c r="AA172" s="14">
        <f t="shared" ca="1" si="95"/>
        <v>227556.94699999999</v>
      </c>
      <c r="AB172" s="15">
        <f ca="1">SUM(Z$12:Z172)</f>
        <v>128656.02900000002</v>
      </c>
      <c r="AC172" s="16">
        <f ca="1">SUM(X$12:X172)+SUMIF(Y$12:Y172, "&lt;0")</f>
        <v>98900.91800000002</v>
      </c>
      <c r="AE172" s="9">
        <v>44343</v>
      </c>
      <c r="AF172" s="14">
        <f t="shared" ca="1" si="80"/>
        <v>1796</v>
      </c>
      <c r="AG172" s="14">
        <f t="shared" ca="1" si="103"/>
        <v>1796</v>
      </c>
      <c r="AH172" s="14">
        <f t="shared" ca="1" si="108"/>
        <v>1556</v>
      </c>
      <c r="AI172" s="14">
        <f t="shared" ca="1" si="87"/>
        <v>240</v>
      </c>
      <c r="AJ172" s="14">
        <f t="shared" ca="1" si="88"/>
        <v>240</v>
      </c>
      <c r="AK172" s="14">
        <f t="shared" ca="1" si="96"/>
        <v>218946.94699999999</v>
      </c>
      <c r="AL172" s="15">
        <f ca="1">SUM(AJ$12:AJ172)</f>
        <v>121576.02900000002</v>
      </c>
      <c r="AM172" s="16">
        <f ca="1">SUM(AH$12:AH172)+SUMIF(AI$12:AI172, "&lt;0")</f>
        <v>97370.91800000002</v>
      </c>
      <c r="AO172" s="9">
        <v>44343</v>
      </c>
      <c r="AP172" s="14">
        <f t="shared" ca="1" si="81"/>
        <v>2296</v>
      </c>
      <c r="AQ172" s="14">
        <f t="shared" ca="1" si="104"/>
        <v>2296</v>
      </c>
      <c r="AR172" s="14">
        <f t="shared" ca="1" si="109"/>
        <v>1816</v>
      </c>
      <c r="AS172" s="14">
        <f t="shared" ca="1" si="89"/>
        <v>480</v>
      </c>
      <c r="AT172" s="14">
        <f t="shared" ca="1" si="90"/>
        <v>480</v>
      </c>
      <c r="AU172" s="14">
        <f t="shared" ca="1" si="97"/>
        <v>252196.94699999999</v>
      </c>
      <c r="AV172" s="15">
        <f ca="1">SUM(AT$12:AT172)</f>
        <v>141136.02899999998</v>
      </c>
      <c r="AW172" s="16">
        <f ca="1">SUM(AR$12:AR172)+SUMIF(AS$12:AS172, "&lt;0")</f>
        <v>111060.91799999999</v>
      </c>
      <c r="AY172" s="9">
        <v>44343</v>
      </c>
      <c r="AZ172" s="14">
        <f t="shared" ca="1" si="99"/>
        <v>2000</v>
      </c>
      <c r="BA172" s="14">
        <f t="shared" ca="1" si="105"/>
        <v>2000</v>
      </c>
      <c r="BB172" s="14">
        <f t="shared" ca="1" si="110"/>
        <v>2000</v>
      </c>
      <c r="BC172" s="14">
        <f t="shared" ca="1" si="91"/>
        <v>0</v>
      </c>
      <c r="BD172" s="14">
        <f t="shared" ca="1" si="92"/>
        <v>0</v>
      </c>
      <c r="BE172" s="14">
        <f t="shared" ca="1" si="77"/>
        <v>249694.8476277031</v>
      </c>
      <c r="BF172" s="15">
        <f ca="1">SUM(BD$12:BD172)</f>
        <v>135808.02899999998</v>
      </c>
      <c r="BG172" s="16">
        <f ca="1">SUM(BB$12:BB172)+SUMIF(BC$12:BC172, "&lt;0")</f>
        <v>113886.81862770312</v>
      </c>
    </row>
    <row r="173" spans="1:59" x14ac:dyDescent="0.2">
      <c r="A173" s="24">
        <v>44344</v>
      </c>
      <c r="B173" s="54">
        <f ca="1">IF($A173&gt;= $C$5,$C$6, INDEX('Historical Data'!$D$2:$D$745, MATCH(A173, 'Historical Data'!$B$2:$B$745, 0)))</f>
        <v>1296</v>
      </c>
      <c r="C173" s="14">
        <f t="shared" ca="1" si="100"/>
        <v>1296</v>
      </c>
      <c r="D173" s="14">
        <f t="shared" ca="1" si="111"/>
        <v>1121.2089999999989</v>
      </c>
      <c r="E173" s="14">
        <f t="shared" ca="1" si="82"/>
        <v>174.79100000000108</v>
      </c>
      <c r="F173" s="14">
        <f t="shared" ca="1" si="78"/>
        <v>174.79100000000108</v>
      </c>
      <c r="G173" s="14">
        <f t="shared" ca="1" si="93"/>
        <v>186992.94699999999</v>
      </c>
      <c r="H173" s="15">
        <f ca="1">SUM(F$12:F173)</f>
        <v>102190.81999999999</v>
      </c>
      <c r="I173" s="16">
        <f ca="1">SUM(D$12:D173)+SUMIF(E$12:E173, "&lt;0")</f>
        <v>84802.126999999993</v>
      </c>
      <c r="J173" s="15"/>
      <c r="K173" s="9">
        <v>44344</v>
      </c>
      <c r="L173" s="14">
        <f t="shared" ca="1" si="79"/>
        <v>1756</v>
      </c>
      <c r="M173" s="14">
        <f t="shared" ca="1" si="101"/>
        <v>1741</v>
      </c>
      <c r="N173" s="14">
        <f t="shared" ca="1" si="106"/>
        <v>1341.2089999999989</v>
      </c>
      <c r="O173" s="14">
        <f t="shared" ca="1" si="83"/>
        <v>414.79100000000108</v>
      </c>
      <c r="P173" s="14">
        <f t="shared" ca="1" si="84"/>
        <v>414.79100000000108</v>
      </c>
      <c r="Q173" s="14">
        <f t="shared" ca="1" si="94"/>
        <v>208382.94699999999</v>
      </c>
      <c r="R173" s="15">
        <f ca="1">SUM(P$12:P173)</f>
        <v>115750.81999999999</v>
      </c>
      <c r="S173" s="16">
        <f ca="1">SUM(N$12:N173)+SUMIF(O$12:O173, "&lt;0")</f>
        <v>92632.127000000022</v>
      </c>
      <c r="U173" s="9">
        <v>44344</v>
      </c>
      <c r="V173" s="14">
        <f t="shared" ca="1" si="98"/>
        <v>2216</v>
      </c>
      <c r="W173" s="14">
        <f t="shared" ca="1" si="102"/>
        <v>2186</v>
      </c>
      <c r="X173" s="14">
        <f t="shared" ca="1" si="107"/>
        <v>1561.2089999999989</v>
      </c>
      <c r="Y173" s="14">
        <f t="shared" ca="1" si="85"/>
        <v>654.79100000000108</v>
      </c>
      <c r="Z173" s="14">
        <f t="shared" ca="1" si="86"/>
        <v>654.79100000000108</v>
      </c>
      <c r="AA173" s="14">
        <f t="shared" ca="1" si="95"/>
        <v>229772.94699999999</v>
      </c>
      <c r="AB173" s="15">
        <f ca="1">SUM(Z$12:Z173)</f>
        <v>129310.82000000002</v>
      </c>
      <c r="AC173" s="16">
        <f ca="1">SUM(X$12:X173)+SUMIF(Y$12:Y173, "&lt;0")</f>
        <v>100462.12700000002</v>
      </c>
      <c r="AE173" s="9">
        <v>44344</v>
      </c>
      <c r="AF173" s="14">
        <f t="shared" ca="1" si="80"/>
        <v>1796</v>
      </c>
      <c r="AG173" s="14">
        <f t="shared" ca="1" si="103"/>
        <v>1796</v>
      </c>
      <c r="AH173" s="14">
        <f t="shared" ca="1" si="108"/>
        <v>1381.2089999999989</v>
      </c>
      <c r="AI173" s="14">
        <f t="shared" ca="1" si="87"/>
        <v>414.79100000000108</v>
      </c>
      <c r="AJ173" s="14">
        <f t="shared" ca="1" si="88"/>
        <v>414.79100000000108</v>
      </c>
      <c r="AK173" s="14">
        <f t="shared" ca="1" si="96"/>
        <v>220742.94699999999</v>
      </c>
      <c r="AL173" s="15">
        <f ca="1">SUM(AJ$12:AJ173)</f>
        <v>121990.82000000002</v>
      </c>
      <c r="AM173" s="16">
        <f ca="1">SUM(AH$12:AH173)+SUMIF(AI$12:AI173, "&lt;0")</f>
        <v>98752.127000000022</v>
      </c>
      <c r="AO173" s="9">
        <v>44344</v>
      </c>
      <c r="AP173" s="14">
        <f t="shared" ca="1" si="81"/>
        <v>2296</v>
      </c>
      <c r="AQ173" s="14">
        <f t="shared" ca="1" si="104"/>
        <v>2296</v>
      </c>
      <c r="AR173" s="14">
        <f t="shared" ca="1" si="109"/>
        <v>1641.2089999999989</v>
      </c>
      <c r="AS173" s="14">
        <f t="shared" ca="1" si="89"/>
        <v>654.79100000000108</v>
      </c>
      <c r="AT173" s="14">
        <f t="shared" ca="1" si="90"/>
        <v>654.79100000000108</v>
      </c>
      <c r="AU173" s="14">
        <f t="shared" ca="1" si="97"/>
        <v>254492.94699999999</v>
      </c>
      <c r="AV173" s="15">
        <f ca="1">SUM(AT$12:AT173)</f>
        <v>141790.81999999998</v>
      </c>
      <c r="AW173" s="16">
        <f ca="1">SUM(AR$12:AR173)+SUMIF(AS$12:AS173, "&lt;0")</f>
        <v>112702.12699999999</v>
      </c>
      <c r="AY173" s="9">
        <v>44344</v>
      </c>
      <c r="AZ173" s="14">
        <f t="shared" ca="1" si="99"/>
        <v>2000</v>
      </c>
      <c r="BA173" s="14">
        <f t="shared" ca="1" si="105"/>
        <v>2000</v>
      </c>
      <c r="BB173" s="14">
        <f t="shared" ca="1" si="110"/>
        <v>1825.2089999999989</v>
      </c>
      <c r="BC173" s="14">
        <f t="shared" ca="1" si="91"/>
        <v>174.79100000000108</v>
      </c>
      <c r="BD173" s="14">
        <f t="shared" ca="1" si="92"/>
        <v>174.79100000000108</v>
      </c>
      <c r="BE173" s="14">
        <f t="shared" ca="1" si="77"/>
        <v>251694.8476277031</v>
      </c>
      <c r="BF173" s="15">
        <f ca="1">SUM(BD$12:BD173)</f>
        <v>135982.81999999998</v>
      </c>
      <c r="BG173" s="16">
        <f ca="1">SUM(BB$12:BB173)+SUMIF(BC$12:BC173, "&lt;0")</f>
        <v>115712.02762770312</v>
      </c>
    </row>
    <row r="174" spans="1:59" x14ac:dyDescent="0.2">
      <c r="A174" s="24">
        <v>44345</v>
      </c>
      <c r="B174" s="54">
        <f ca="1">IF($A174&gt;= $C$5,$C$6, INDEX('Historical Data'!$D$2:$D$745, MATCH(A174, 'Historical Data'!$B$2:$B$745, 0)))</f>
        <v>1296</v>
      </c>
      <c r="C174" s="14">
        <f t="shared" ca="1" si="100"/>
        <v>1296</v>
      </c>
      <c r="D174" s="14">
        <f t="shared" ca="1" si="111"/>
        <v>1296</v>
      </c>
      <c r="E174" s="14">
        <f t="shared" ca="1" si="82"/>
        <v>0</v>
      </c>
      <c r="F174" s="14">
        <f t="shared" ca="1" si="78"/>
        <v>0</v>
      </c>
      <c r="G174" s="14">
        <f t="shared" ca="1" si="93"/>
        <v>188288.94699999999</v>
      </c>
      <c r="H174" s="15">
        <f ca="1">SUM(F$12:F174)</f>
        <v>102190.81999999999</v>
      </c>
      <c r="I174" s="16">
        <f ca="1">SUM(D$12:D174)+SUMIF(E$12:E174, "&lt;0")</f>
        <v>86098.126999999993</v>
      </c>
      <c r="J174" s="15"/>
      <c r="K174" s="9">
        <v>44345</v>
      </c>
      <c r="L174" s="14">
        <f t="shared" ca="1" si="79"/>
        <v>1761</v>
      </c>
      <c r="M174" s="14">
        <f t="shared" ca="1" si="101"/>
        <v>1746</v>
      </c>
      <c r="N174" s="14">
        <f t="shared" ca="1" si="106"/>
        <v>1521</v>
      </c>
      <c r="O174" s="14">
        <f t="shared" ca="1" si="83"/>
        <v>240</v>
      </c>
      <c r="P174" s="14">
        <f t="shared" ca="1" si="84"/>
        <v>240</v>
      </c>
      <c r="Q174" s="14">
        <f t="shared" ca="1" si="94"/>
        <v>210143.94699999999</v>
      </c>
      <c r="R174" s="15">
        <f ca="1">SUM(P$12:P174)</f>
        <v>115990.81999999999</v>
      </c>
      <c r="S174" s="16">
        <f ca="1">SUM(N$12:N174)+SUMIF(O$12:O174, "&lt;0")</f>
        <v>94153.127000000022</v>
      </c>
      <c r="U174" s="9">
        <v>44345</v>
      </c>
      <c r="V174" s="14">
        <f t="shared" ca="1" si="98"/>
        <v>2226</v>
      </c>
      <c r="W174" s="14">
        <f t="shared" ca="1" si="102"/>
        <v>2196</v>
      </c>
      <c r="X174" s="14">
        <f t="shared" ca="1" si="107"/>
        <v>1746</v>
      </c>
      <c r="Y174" s="14">
        <f t="shared" ca="1" si="85"/>
        <v>480</v>
      </c>
      <c r="Z174" s="14">
        <f t="shared" ca="1" si="86"/>
        <v>480</v>
      </c>
      <c r="AA174" s="14">
        <f t="shared" ca="1" si="95"/>
        <v>231998.94699999999</v>
      </c>
      <c r="AB174" s="15">
        <f ca="1">SUM(Z$12:Z174)</f>
        <v>129790.82000000002</v>
      </c>
      <c r="AC174" s="16">
        <f ca="1">SUM(X$12:X174)+SUMIF(Y$12:Y174, "&lt;0")</f>
        <v>102208.12700000002</v>
      </c>
      <c r="AE174" s="9">
        <v>44345</v>
      </c>
      <c r="AF174" s="14">
        <f t="shared" ca="1" si="80"/>
        <v>1796</v>
      </c>
      <c r="AG174" s="14">
        <f t="shared" ca="1" si="103"/>
        <v>1796</v>
      </c>
      <c r="AH174" s="14">
        <f t="shared" ca="1" si="108"/>
        <v>1556</v>
      </c>
      <c r="AI174" s="14">
        <f t="shared" ca="1" si="87"/>
        <v>240</v>
      </c>
      <c r="AJ174" s="14">
        <f t="shared" ca="1" si="88"/>
        <v>240</v>
      </c>
      <c r="AK174" s="14">
        <f t="shared" ca="1" si="96"/>
        <v>222538.94699999999</v>
      </c>
      <c r="AL174" s="15">
        <f ca="1">SUM(AJ$12:AJ174)</f>
        <v>122230.82000000002</v>
      </c>
      <c r="AM174" s="16">
        <f ca="1">SUM(AH$12:AH174)+SUMIF(AI$12:AI174, "&lt;0")</f>
        <v>100308.12700000002</v>
      </c>
      <c r="AO174" s="9">
        <v>44345</v>
      </c>
      <c r="AP174" s="14">
        <f t="shared" ca="1" si="81"/>
        <v>2296</v>
      </c>
      <c r="AQ174" s="14">
        <f t="shared" ca="1" si="104"/>
        <v>2296</v>
      </c>
      <c r="AR174" s="14">
        <f t="shared" ca="1" si="109"/>
        <v>1816</v>
      </c>
      <c r="AS174" s="14">
        <f t="shared" ca="1" si="89"/>
        <v>480</v>
      </c>
      <c r="AT174" s="14">
        <f t="shared" ca="1" si="90"/>
        <v>480</v>
      </c>
      <c r="AU174" s="14">
        <f t="shared" ca="1" si="97"/>
        <v>256788.94699999999</v>
      </c>
      <c r="AV174" s="15">
        <f ca="1">SUM(AT$12:AT174)</f>
        <v>142270.81999999998</v>
      </c>
      <c r="AW174" s="16">
        <f ca="1">SUM(AR$12:AR174)+SUMIF(AS$12:AS174, "&lt;0")</f>
        <v>114518.12699999999</v>
      </c>
      <c r="AY174" s="9">
        <v>44345</v>
      </c>
      <c r="AZ174" s="14">
        <f t="shared" ca="1" si="99"/>
        <v>2000</v>
      </c>
      <c r="BA174" s="14">
        <f t="shared" ca="1" si="105"/>
        <v>2000</v>
      </c>
      <c r="BB174" s="14">
        <f t="shared" ca="1" si="110"/>
        <v>2000</v>
      </c>
      <c r="BC174" s="14">
        <f t="shared" ca="1" si="91"/>
        <v>0</v>
      </c>
      <c r="BD174" s="14">
        <f t="shared" ca="1" si="92"/>
        <v>0</v>
      </c>
      <c r="BE174" s="14">
        <f t="shared" ca="1" si="77"/>
        <v>253694.8476277031</v>
      </c>
      <c r="BF174" s="15">
        <f ca="1">SUM(BD$12:BD174)</f>
        <v>135982.81999999998</v>
      </c>
      <c r="BG174" s="16">
        <f ca="1">SUM(BB$12:BB174)+SUMIF(BC$12:BC174, "&lt;0")</f>
        <v>117712.02762770312</v>
      </c>
    </row>
    <row r="175" spans="1:59" x14ac:dyDescent="0.2">
      <c r="A175" s="24">
        <v>44346</v>
      </c>
      <c r="B175" s="54">
        <f ca="1">IF($A175&gt;= $C$5,$C$6, INDEX('Historical Data'!$D$2:$D$745, MATCH(A175, 'Historical Data'!$B$2:$B$745, 0)))</f>
        <v>1296</v>
      </c>
      <c r="C175" s="14">
        <f t="shared" ca="1" si="100"/>
        <v>1296</v>
      </c>
      <c r="D175" s="14">
        <f t="shared" ca="1" si="111"/>
        <v>1296</v>
      </c>
      <c r="E175" s="14">
        <f t="shared" ca="1" si="82"/>
        <v>0</v>
      </c>
      <c r="F175" s="14">
        <f t="shared" ca="1" si="78"/>
        <v>0</v>
      </c>
      <c r="G175" s="14">
        <f t="shared" ca="1" si="93"/>
        <v>189584.94699999999</v>
      </c>
      <c r="H175" s="15">
        <f ca="1">SUM(F$12:F175)</f>
        <v>102190.81999999999</v>
      </c>
      <c r="I175" s="16">
        <f ca="1">SUM(D$12:D175)+SUMIF(E$12:E175, "&lt;0")</f>
        <v>87394.126999999993</v>
      </c>
      <c r="J175" s="15"/>
      <c r="K175" s="9">
        <v>44346</v>
      </c>
      <c r="L175" s="14">
        <f t="shared" ca="1" si="79"/>
        <v>1766</v>
      </c>
      <c r="M175" s="14">
        <f t="shared" ca="1" si="101"/>
        <v>1751</v>
      </c>
      <c r="N175" s="14">
        <f t="shared" ca="1" si="106"/>
        <v>1526</v>
      </c>
      <c r="O175" s="14">
        <f t="shared" ca="1" si="83"/>
        <v>240</v>
      </c>
      <c r="P175" s="14">
        <f t="shared" ca="1" si="84"/>
        <v>240</v>
      </c>
      <c r="Q175" s="14">
        <f t="shared" ca="1" si="94"/>
        <v>211909.94699999999</v>
      </c>
      <c r="R175" s="15">
        <f ca="1">SUM(P$12:P175)</f>
        <v>116230.81999999999</v>
      </c>
      <c r="S175" s="16">
        <f ca="1">SUM(N$12:N175)+SUMIF(O$12:O175, "&lt;0")</f>
        <v>95679.127000000022</v>
      </c>
      <c r="U175" s="9">
        <v>44346</v>
      </c>
      <c r="V175" s="14">
        <f t="shared" ca="1" si="98"/>
        <v>2236</v>
      </c>
      <c r="W175" s="14">
        <f t="shared" ca="1" si="102"/>
        <v>2206</v>
      </c>
      <c r="X175" s="14">
        <f t="shared" ca="1" si="107"/>
        <v>1756</v>
      </c>
      <c r="Y175" s="14">
        <f t="shared" ca="1" si="85"/>
        <v>480</v>
      </c>
      <c r="Z175" s="14">
        <f t="shared" ca="1" si="86"/>
        <v>480</v>
      </c>
      <c r="AA175" s="14">
        <f t="shared" ca="1" si="95"/>
        <v>234234.94699999999</v>
      </c>
      <c r="AB175" s="15">
        <f ca="1">SUM(Z$12:Z175)</f>
        <v>130270.82000000002</v>
      </c>
      <c r="AC175" s="16">
        <f ca="1">SUM(X$12:X175)+SUMIF(Y$12:Y175, "&lt;0")</f>
        <v>103964.12700000002</v>
      </c>
      <c r="AE175" s="9">
        <v>44346</v>
      </c>
      <c r="AF175" s="14">
        <f t="shared" ca="1" si="80"/>
        <v>1796</v>
      </c>
      <c r="AG175" s="14">
        <f t="shared" ca="1" si="103"/>
        <v>1796</v>
      </c>
      <c r="AH175" s="14">
        <f t="shared" ca="1" si="108"/>
        <v>1556</v>
      </c>
      <c r="AI175" s="14">
        <f t="shared" ca="1" si="87"/>
        <v>240</v>
      </c>
      <c r="AJ175" s="14">
        <f t="shared" ca="1" si="88"/>
        <v>240</v>
      </c>
      <c r="AK175" s="14">
        <f t="shared" ca="1" si="96"/>
        <v>224334.94699999999</v>
      </c>
      <c r="AL175" s="15">
        <f ca="1">SUM(AJ$12:AJ175)</f>
        <v>122470.82000000002</v>
      </c>
      <c r="AM175" s="16">
        <f ca="1">SUM(AH$12:AH175)+SUMIF(AI$12:AI175, "&lt;0")</f>
        <v>101864.12700000002</v>
      </c>
      <c r="AO175" s="9">
        <v>44346</v>
      </c>
      <c r="AP175" s="14">
        <f t="shared" ca="1" si="81"/>
        <v>2296</v>
      </c>
      <c r="AQ175" s="14">
        <f t="shared" ca="1" si="104"/>
        <v>2296</v>
      </c>
      <c r="AR175" s="14">
        <f t="shared" ca="1" si="109"/>
        <v>1816</v>
      </c>
      <c r="AS175" s="14">
        <f t="shared" ca="1" si="89"/>
        <v>480</v>
      </c>
      <c r="AT175" s="14">
        <f t="shared" ca="1" si="90"/>
        <v>480</v>
      </c>
      <c r="AU175" s="14">
        <f t="shared" ca="1" si="97"/>
        <v>259084.94699999999</v>
      </c>
      <c r="AV175" s="15">
        <f ca="1">SUM(AT$12:AT175)</f>
        <v>142750.81999999998</v>
      </c>
      <c r="AW175" s="16">
        <f ca="1">SUM(AR$12:AR175)+SUMIF(AS$12:AS175, "&lt;0")</f>
        <v>116334.12699999999</v>
      </c>
      <c r="AY175" s="9">
        <v>44346</v>
      </c>
      <c r="AZ175" s="14">
        <f t="shared" ca="1" si="99"/>
        <v>2000</v>
      </c>
      <c r="BA175" s="14">
        <f t="shared" ca="1" si="105"/>
        <v>2000</v>
      </c>
      <c r="BB175" s="14">
        <f t="shared" ca="1" si="110"/>
        <v>2000</v>
      </c>
      <c r="BC175" s="14">
        <f t="shared" ca="1" si="91"/>
        <v>0</v>
      </c>
      <c r="BD175" s="14">
        <f t="shared" ca="1" si="92"/>
        <v>0</v>
      </c>
      <c r="BE175" s="14">
        <f t="shared" ca="1" si="77"/>
        <v>255694.8476277031</v>
      </c>
      <c r="BF175" s="15">
        <f ca="1">SUM(BD$12:BD175)</f>
        <v>135982.81999999998</v>
      </c>
      <c r="BG175" s="16">
        <f ca="1">SUM(BB$12:BB175)+SUMIF(BC$12:BC175, "&lt;0")</f>
        <v>119712.02762770312</v>
      </c>
    </row>
    <row r="176" spans="1:59" x14ac:dyDescent="0.2">
      <c r="A176" s="24">
        <v>44347</v>
      </c>
      <c r="B176" s="54">
        <f ca="1">IF($A176&gt;= $C$5,$C$6, INDEX('Historical Data'!$D$2:$D$745, MATCH(A176, 'Historical Data'!$B$2:$B$745, 0)))</f>
        <v>1296</v>
      </c>
      <c r="C176" s="14">
        <f t="shared" ca="1" si="100"/>
        <v>1296</v>
      </c>
      <c r="D176" s="14">
        <f t="shared" ca="1" si="111"/>
        <v>863.68799999999828</v>
      </c>
      <c r="E176" s="14">
        <f t="shared" ca="1" si="82"/>
        <v>432.31200000000172</v>
      </c>
      <c r="F176" s="14">
        <f t="shared" ca="1" si="78"/>
        <v>432.31200000000172</v>
      </c>
      <c r="G176" s="14">
        <f t="shared" ca="1" si="93"/>
        <v>190880.94699999999</v>
      </c>
      <c r="H176" s="15">
        <f ca="1">SUM(F$12:F176)</f>
        <v>102623.132</v>
      </c>
      <c r="I176" s="16">
        <f ca="1">SUM(D$12:D176)+SUMIF(E$12:E176, "&lt;0")</f>
        <v>88257.814999999988</v>
      </c>
      <c r="J176" s="15"/>
      <c r="K176" s="9">
        <v>44347</v>
      </c>
      <c r="L176" s="14">
        <f t="shared" ca="1" si="79"/>
        <v>1771</v>
      </c>
      <c r="M176" s="14">
        <f t="shared" ca="1" si="101"/>
        <v>1756</v>
      </c>
      <c r="N176" s="14">
        <f t="shared" ca="1" si="106"/>
        <v>1098.6879999999983</v>
      </c>
      <c r="O176" s="14">
        <f t="shared" ca="1" si="83"/>
        <v>672.31200000000172</v>
      </c>
      <c r="P176" s="14">
        <f t="shared" ca="1" si="84"/>
        <v>672.31200000000172</v>
      </c>
      <c r="Q176" s="14">
        <f t="shared" ca="1" si="94"/>
        <v>213680.94699999999</v>
      </c>
      <c r="R176" s="15">
        <f ca="1">SUM(P$12:P176)</f>
        <v>116903.132</v>
      </c>
      <c r="S176" s="16">
        <f ca="1">SUM(N$12:N176)+SUMIF(O$12:O176, "&lt;0")</f>
        <v>96777.815000000017</v>
      </c>
      <c r="U176" s="9">
        <v>44347</v>
      </c>
      <c r="V176" s="14">
        <f t="shared" ca="1" si="98"/>
        <v>2246</v>
      </c>
      <c r="W176" s="14">
        <f t="shared" ca="1" si="102"/>
        <v>2216</v>
      </c>
      <c r="X176" s="14">
        <f t="shared" ca="1" si="107"/>
        <v>1333.6879999999983</v>
      </c>
      <c r="Y176" s="14">
        <f t="shared" ca="1" si="85"/>
        <v>912.31200000000172</v>
      </c>
      <c r="Z176" s="14">
        <f t="shared" ca="1" si="86"/>
        <v>912.31200000000172</v>
      </c>
      <c r="AA176" s="14">
        <f t="shared" ca="1" si="95"/>
        <v>236480.94699999999</v>
      </c>
      <c r="AB176" s="15">
        <f ca="1">SUM(Z$12:Z176)</f>
        <v>131183.13200000001</v>
      </c>
      <c r="AC176" s="16">
        <f ca="1">SUM(X$12:X176)+SUMIF(Y$12:Y176, "&lt;0")</f>
        <v>105297.81500000002</v>
      </c>
      <c r="AE176" s="9">
        <v>44347</v>
      </c>
      <c r="AF176" s="14">
        <f t="shared" ca="1" si="80"/>
        <v>1796</v>
      </c>
      <c r="AG176" s="14">
        <f t="shared" ca="1" si="103"/>
        <v>1796</v>
      </c>
      <c r="AH176" s="14">
        <f t="shared" ca="1" si="108"/>
        <v>1123.6879999999983</v>
      </c>
      <c r="AI176" s="14">
        <f t="shared" ca="1" si="87"/>
        <v>672.31200000000172</v>
      </c>
      <c r="AJ176" s="14">
        <f t="shared" ca="1" si="88"/>
        <v>672.31200000000172</v>
      </c>
      <c r="AK176" s="14">
        <f t="shared" ca="1" si="96"/>
        <v>226130.94699999999</v>
      </c>
      <c r="AL176" s="15">
        <f ca="1">SUM(AJ$12:AJ176)</f>
        <v>123143.13200000003</v>
      </c>
      <c r="AM176" s="16">
        <f ca="1">SUM(AH$12:AH176)+SUMIF(AI$12:AI176, "&lt;0")</f>
        <v>102987.81500000002</v>
      </c>
      <c r="AO176" s="9">
        <v>44347</v>
      </c>
      <c r="AP176" s="14">
        <f t="shared" ca="1" si="81"/>
        <v>2296</v>
      </c>
      <c r="AQ176" s="14">
        <f t="shared" ca="1" si="104"/>
        <v>2296</v>
      </c>
      <c r="AR176" s="14">
        <f t="shared" ca="1" si="109"/>
        <v>1383.6879999999983</v>
      </c>
      <c r="AS176" s="14">
        <f t="shared" ca="1" si="89"/>
        <v>912.31200000000172</v>
      </c>
      <c r="AT176" s="14">
        <f t="shared" ca="1" si="90"/>
        <v>912.31200000000172</v>
      </c>
      <c r="AU176" s="14">
        <f t="shared" ca="1" si="97"/>
        <v>261380.94699999999</v>
      </c>
      <c r="AV176" s="15">
        <f ca="1">SUM(AT$12:AT176)</f>
        <v>143663.13199999998</v>
      </c>
      <c r="AW176" s="16">
        <f ca="1">SUM(AR$12:AR176)+SUMIF(AS$12:AS176, "&lt;0")</f>
        <v>117717.81499999999</v>
      </c>
      <c r="AY176" s="9">
        <v>44347</v>
      </c>
      <c r="AZ176" s="14">
        <f t="shared" ca="1" si="99"/>
        <v>2000</v>
      </c>
      <c r="BA176" s="14">
        <f t="shared" ca="1" si="105"/>
        <v>2000</v>
      </c>
      <c r="BB176" s="14">
        <f t="shared" ca="1" si="110"/>
        <v>1567.6879999999983</v>
      </c>
      <c r="BC176" s="14">
        <f t="shared" ca="1" si="91"/>
        <v>432.31200000000172</v>
      </c>
      <c r="BD176" s="14">
        <f t="shared" ca="1" si="92"/>
        <v>432.31200000000172</v>
      </c>
      <c r="BE176" s="14">
        <f t="shared" ref="BE176:BE239" ca="1" si="112">AZ176+BE175</f>
        <v>257694.8476277031</v>
      </c>
      <c r="BF176" s="15">
        <f ca="1">SUM(BD$12:BD176)</f>
        <v>136415.13199999998</v>
      </c>
      <c r="BG176" s="16">
        <f ca="1">SUM(BB$12:BB176)+SUMIF(BC$12:BC176, "&lt;0")</f>
        <v>121279.71562770312</v>
      </c>
    </row>
    <row r="177" spans="1:59" x14ac:dyDescent="0.2">
      <c r="A177" s="24">
        <v>44348</v>
      </c>
      <c r="B177" s="54">
        <f ca="1">IF($A177&gt;= $C$5,$C$6, INDEX('Historical Data'!$D$2:$D$745, MATCH(A177, 'Historical Data'!$B$2:$B$745, 0)))</f>
        <v>1296</v>
      </c>
      <c r="C177" s="14">
        <f t="shared" ca="1" si="100"/>
        <v>1296</v>
      </c>
      <c r="D177" s="14">
        <f t="shared" ca="1" si="111"/>
        <v>212.36700000000201</v>
      </c>
      <c r="E177" s="14">
        <f t="shared" ca="1" si="82"/>
        <v>1083.632999999998</v>
      </c>
      <c r="F177" s="14">
        <f t="shared" ca="1" si="78"/>
        <v>1083.632999999998</v>
      </c>
      <c r="G177" s="14">
        <f t="shared" ca="1" si="93"/>
        <v>192176.94699999999</v>
      </c>
      <c r="H177" s="15">
        <f ca="1">SUM(F$12:F177)</f>
        <v>103706.765</v>
      </c>
      <c r="I177" s="16">
        <f ca="1">SUM(D$12:D177)+SUMIF(E$12:E177, "&lt;0")</f>
        <v>88470.181999999986</v>
      </c>
      <c r="J177" s="15"/>
      <c r="K177" s="9">
        <v>44348</v>
      </c>
      <c r="L177" s="14">
        <f t="shared" ca="1" si="79"/>
        <v>1776</v>
      </c>
      <c r="M177" s="14">
        <f t="shared" ca="1" si="101"/>
        <v>1761</v>
      </c>
      <c r="N177" s="14">
        <f t="shared" ca="1" si="106"/>
        <v>452.36700000000201</v>
      </c>
      <c r="O177" s="14">
        <f t="shared" ca="1" si="83"/>
        <v>1323.632999999998</v>
      </c>
      <c r="P177" s="14">
        <f t="shared" ca="1" si="84"/>
        <v>1323.632999999998</v>
      </c>
      <c r="Q177" s="14">
        <f t="shared" ca="1" si="94"/>
        <v>215456.94699999999</v>
      </c>
      <c r="R177" s="15">
        <f ca="1">SUM(P$12:P177)</f>
        <v>118226.765</v>
      </c>
      <c r="S177" s="16">
        <f ca="1">SUM(N$12:N177)+SUMIF(O$12:O177, "&lt;0")</f>
        <v>97230.182000000015</v>
      </c>
      <c r="U177" s="9">
        <v>44348</v>
      </c>
      <c r="V177" s="14">
        <f t="shared" ca="1" si="98"/>
        <v>2256</v>
      </c>
      <c r="W177" s="14">
        <f t="shared" ca="1" si="102"/>
        <v>2226</v>
      </c>
      <c r="X177" s="14">
        <f t="shared" ca="1" si="107"/>
        <v>692.36700000000201</v>
      </c>
      <c r="Y177" s="14">
        <f t="shared" ca="1" si="85"/>
        <v>1563.632999999998</v>
      </c>
      <c r="Z177" s="14">
        <f t="shared" ca="1" si="86"/>
        <v>1563.632999999998</v>
      </c>
      <c r="AA177" s="14">
        <f t="shared" ca="1" si="95"/>
        <v>238736.94699999999</v>
      </c>
      <c r="AB177" s="15">
        <f ca="1">SUM(Z$12:Z177)</f>
        <v>132746.76500000001</v>
      </c>
      <c r="AC177" s="16">
        <f ca="1">SUM(X$12:X177)+SUMIF(Y$12:Y177, "&lt;0")</f>
        <v>105990.18200000002</v>
      </c>
      <c r="AE177" s="9">
        <v>44348</v>
      </c>
      <c r="AF177" s="14">
        <f t="shared" ca="1" si="80"/>
        <v>1796</v>
      </c>
      <c r="AG177" s="14">
        <f t="shared" ca="1" si="103"/>
        <v>1796</v>
      </c>
      <c r="AH177" s="14">
        <f t="shared" ca="1" si="108"/>
        <v>472.36700000000201</v>
      </c>
      <c r="AI177" s="14">
        <f t="shared" ca="1" si="87"/>
        <v>1323.632999999998</v>
      </c>
      <c r="AJ177" s="14">
        <f t="shared" ca="1" si="88"/>
        <v>1323.632999999998</v>
      </c>
      <c r="AK177" s="14">
        <f t="shared" ca="1" si="96"/>
        <v>227926.94699999999</v>
      </c>
      <c r="AL177" s="15">
        <f ca="1">SUM(AJ$12:AJ177)</f>
        <v>124466.76500000003</v>
      </c>
      <c r="AM177" s="16">
        <f ca="1">SUM(AH$12:AH177)+SUMIF(AI$12:AI177, "&lt;0")</f>
        <v>103460.18200000002</v>
      </c>
      <c r="AO177" s="9">
        <v>44348</v>
      </c>
      <c r="AP177" s="14">
        <f t="shared" ca="1" si="81"/>
        <v>2296</v>
      </c>
      <c r="AQ177" s="14">
        <f t="shared" ca="1" si="104"/>
        <v>2296</v>
      </c>
      <c r="AR177" s="14">
        <f t="shared" ca="1" si="109"/>
        <v>732.36700000000201</v>
      </c>
      <c r="AS177" s="14">
        <f t="shared" ca="1" si="89"/>
        <v>1563.632999999998</v>
      </c>
      <c r="AT177" s="14">
        <f t="shared" ca="1" si="90"/>
        <v>1563.632999999998</v>
      </c>
      <c r="AU177" s="14">
        <f t="shared" ca="1" si="97"/>
        <v>263676.94699999999</v>
      </c>
      <c r="AV177" s="15">
        <f ca="1">SUM(AT$12:AT177)</f>
        <v>145226.76499999998</v>
      </c>
      <c r="AW177" s="16">
        <f ca="1">SUM(AR$12:AR177)+SUMIF(AS$12:AS177, "&lt;0")</f>
        <v>118450.18199999999</v>
      </c>
      <c r="AY177" s="9">
        <v>44348</v>
      </c>
      <c r="AZ177" s="14">
        <f t="shared" ca="1" si="99"/>
        <v>2000</v>
      </c>
      <c r="BA177" s="14">
        <f t="shared" ca="1" si="105"/>
        <v>2000</v>
      </c>
      <c r="BB177" s="14">
        <f t="shared" ca="1" si="110"/>
        <v>407.08034019370598</v>
      </c>
      <c r="BC177" s="14">
        <f t="shared" ca="1" si="91"/>
        <v>1592.919659806294</v>
      </c>
      <c r="BD177" s="14">
        <f t="shared" ca="1" si="92"/>
        <v>1592.919659806294</v>
      </c>
      <c r="BE177" s="14">
        <f t="shared" ca="1" si="112"/>
        <v>259694.8476277031</v>
      </c>
      <c r="BF177" s="15">
        <f ca="1">SUM(BD$12:BD177)</f>
        <v>138008.05165980628</v>
      </c>
      <c r="BG177" s="16">
        <f ca="1">SUM(BB$12:BB177)+SUMIF(BC$12:BC177, "&lt;0")</f>
        <v>121686.79596789682</v>
      </c>
    </row>
    <row r="178" spans="1:59" x14ac:dyDescent="0.2">
      <c r="A178" s="24">
        <v>44349</v>
      </c>
      <c r="B178" s="54">
        <f ca="1">IF($A178&gt;= $C$5,$C$6, INDEX('Historical Data'!$D$2:$D$745, MATCH(A178, 'Historical Data'!$B$2:$B$745, 0)))</f>
        <v>1296</v>
      </c>
      <c r="C178" s="14">
        <f t="shared" ca="1" si="100"/>
        <v>1296</v>
      </c>
      <c r="D178" s="14">
        <f t="shared" ca="1" si="111"/>
        <v>195</v>
      </c>
      <c r="E178" s="14">
        <f t="shared" ca="1" si="82"/>
        <v>1101</v>
      </c>
      <c r="F178" s="14">
        <f t="shared" ca="1" si="78"/>
        <v>1101</v>
      </c>
      <c r="G178" s="14">
        <f t="shared" ca="1" si="93"/>
        <v>193472.94699999999</v>
      </c>
      <c r="H178" s="15">
        <f ca="1">SUM(F$12:F178)</f>
        <v>104807.765</v>
      </c>
      <c r="I178" s="16">
        <f ca="1">SUM(D$12:D178)+SUMIF(E$12:E178, "&lt;0")</f>
        <v>88665.181999999986</v>
      </c>
      <c r="J178" s="15"/>
      <c r="K178" s="9">
        <v>44349</v>
      </c>
      <c r="L178" s="14">
        <f t="shared" ca="1" si="79"/>
        <v>1781</v>
      </c>
      <c r="M178" s="14">
        <f t="shared" ca="1" si="101"/>
        <v>1766</v>
      </c>
      <c r="N178" s="14">
        <f t="shared" ca="1" si="106"/>
        <v>435</v>
      </c>
      <c r="O178" s="14">
        <f t="shared" ca="1" si="83"/>
        <v>1346</v>
      </c>
      <c r="P178" s="14">
        <f t="shared" ca="1" si="84"/>
        <v>1346</v>
      </c>
      <c r="Q178" s="14">
        <f t="shared" ca="1" si="94"/>
        <v>217237.94699999999</v>
      </c>
      <c r="R178" s="15">
        <f ca="1">SUM(P$12:P178)</f>
        <v>119572.765</v>
      </c>
      <c r="S178" s="16">
        <f ca="1">SUM(N$12:N178)+SUMIF(O$12:O178, "&lt;0")</f>
        <v>97665.182000000015</v>
      </c>
      <c r="U178" s="9">
        <v>44349</v>
      </c>
      <c r="V178" s="14">
        <f t="shared" ca="1" si="98"/>
        <v>2266</v>
      </c>
      <c r="W178" s="14">
        <f t="shared" ca="1" si="102"/>
        <v>2236</v>
      </c>
      <c r="X178" s="14">
        <f t="shared" ca="1" si="107"/>
        <v>675</v>
      </c>
      <c r="Y178" s="14">
        <f t="shared" ca="1" si="85"/>
        <v>1591</v>
      </c>
      <c r="Z178" s="14">
        <f t="shared" ca="1" si="86"/>
        <v>1591</v>
      </c>
      <c r="AA178" s="14">
        <f t="shared" ca="1" si="95"/>
        <v>241002.94699999999</v>
      </c>
      <c r="AB178" s="15">
        <f ca="1">SUM(Z$12:Z178)</f>
        <v>134337.76500000001</v>
      </c>
      <c r="AC178" s="16">
        <f ca="1">SUM(X$12:X178)+SUMIF(Y$12:Y178, "&lt;0")</f>
        <v>106665.18200000002</v>
      </c>
      <c r="AE178" s="9">
        <v>44349</v>
      </c>
      <c r="AF178" s="14">
        <f t="shared" ca="1" si="80"/>
        <v>1796</v>
      </c>
      <c r="AG178" s="14">
        <f t="shared" ca="1" si="103"/>
        <v>1796</v>
      </c>
      <c r="AH178" s="14">
        <f t="shared" ca="1" si="108"/>
        <v>445</v>
      </c>
      <c r="AI178" s="14">
        <f t="shared" ca="1" si="87"/>
        <v>1351</v>
      </c>
      <c r="AJ178" s="14">
        <f t="shared" ca="1" si="88"/>
        <v>1351</v>
      </c>
      <c r="AK178" s="14">
        <f t="shared" ca="1" si="96"/>
        <v>229722.94699999999</v>
      </c>
      <c r="AL178" s="15">
        <f ca="1">SUM(AJ$12:AJ178)</f>
        <v>125817.76500000003</v>
      </c>
      <c r="AM178" s="16">
        <f ca="1">SUM(AH$12:AH178)+SUMIF(AI$12:AI178, "&lt;0")</f>
        <v>103905.18200000002</v>
      </c>
      <c r="AO178" s="9">
        <v>44349</v>
      </c>
      <c r="AP178" s="14">
        <f t="shared" ca="1" si="81"/>
        <v>2296</v>
      </c>
      <c r="AQ178" s="14">
        <f t="shared" ca="1" si="104"/>
        <v>2296</v>
      </c>
      <c r="AR178" s="14">
        <f t="shared" ca="1" si="109"/>
        <v>695</v>
      </c>
      <c r="AS178" s="14">
        <f t="shared" ca="1" si="89"/>
        <v>1601</v>
      </c>
      <c r="AT178" s="14">
        <f t="shared" ca="1" si="90"/>
        <v>1601</v>
      </c>
      <c r="AU178" s="14">
        <f t="shared" ca="1" si="97"/>
        <v>265972.94699999999</v>
      </c>
      <c r="AV178" s="15">
        <f ca="1">SUM(AT$12:AT178)</f>
        <v>146827.76499999998</v>
      </c>
      <c r="AW178" s="16">
        <f ca="1">SUM(AR$12:AR178)+SUMIF(AS$12:AS178, "&lt;0")</f>
        <v>119145.18199999999</v>
      </c>
      <c r="AY178" s="9">
        <v>44349</v>
      </c>
      <c r="AZ178" s="14">
        <f t="shared" ca="1" si="99"/>
        <v>2000</v>
      </c>
      <c r="BA178" s="14">
        <f t="shared" ca="1" si="105"/>
        <v>2000</v>
      </c>
      <c r="BB178" s="14">
        <f t="shared" ca="1" si="110"/>
        <v>361.48029214327403</v>
      </c>
      <c r="BC178" s="14">
        <f t="shared" ca="1" si="91"/>
        <v>1638.519707856726</v>
      </c>
      <c r="BD178" s="14">
        <f t="shared" ca="1" si="92"/>
        <v>1638.519707856726</v>
      </c>
      <c r="BE178" s="14">
        <f t="shared" ca="1" si="112"/>
        <v>261694.8476277031</v>
      </c>
      <c r="BF178" s="15">
        <f ca="1">SUM(BD$12:BD178)</f>
        <v>139646.57136766301</v>
      </c>
      <c r="BG178" s="16">
        <f ca="1">SUM(BB$12:BB178)+SUMIF(BC$12:BC178, "&lt;0")</f>
        <v>122048.27626004009</v>
      </c>
    </row>
    <row r="179" spans="1:59" x14ac:dyDescent="0.2">
      <c r="A179" s="24">
        <v>44350</v>
      </c>
      <c r="B179" s="54">
        <f ca="1">IF($A179&gt;= $C$5,$C$6, INDEX('Historical Data'!$D$2:$D$745, MATCH(A179, 'Historical Data'!$B$2:$B$745, 0)))</f>
        <v>1296</v>
      </c>
      <c r="C179" s="14">
        <f t="shared" ca="1" si="100"/>
        <v>1296</v>
      </c>
      <c r="D179" s="14">
        <f t="shared" ca="1" si="111"/>
        <v>517.01900000000023</v>
      </c>
      <c r="E179" s="14">
        <f t="shared" ca="1" si="82"/>
        <v>778.98099999999977</v>
      </c>
      <c r="F179" s="14">
        <f t="shared" ca="1" si="78"/>
        <v>778.98099999999977</v>
      </c>
      <c r="G179" s="14">
        <f t="shared" ca="1" si="93"/>
        <v>194768.94699999999</v>
      </c>
      <c r="H179" s="15">
        <f ca="1">SUM(F$12:F179)</f>
        <v>105586.746</v>
      </c>
      <c r="I179" s="16">
        <f ca="1">SUM(D$12:D179)+SUMIF(E$12:E179, "&lt;0")</f>
        <v>89182.200999999986</v>
      </c>
      <c r="J179" s="15"/>
      <c r="K179" s="9">
        <v>44350</v>
      </c>
      <c r="L179" s="14">
        <f t="shared" ca="1" si="79"/>
        <v>1786</v>
      </c>
      <c r="M179" s="14">
        <f t="shared" ca="1" si="101"/>
        <v>1771</v>
      </c>
      <c r="N179" s="14">
        <f t="shared" ca="1" si="106"/>
        <v>757.01900000000023</v>
      </c>
      <c r="O179" s="14">
        <f t="shared" ca="1" si="83"/>
        <v>1028.9809999999998</v>
      </c>
      <c r="P179" s="14">
        <f t="shared" ca="1" si="84"/>
        <v>1028.9809999999998</v>
      </c>
      <c r="Q179" s="14">
        <f t="shared" ca="1" si="94"/>
        <v>219023.94699999999</v>
      </c>
      <c r="R179" s="15">
        <f ca="1">SUM(P$12:P179)</f>
        <v>120601.746</v>
      </c>
      <c r="S179" s="16">
        <f ca="1">SUM(N$12:N179)+SUMIF(O$12:O179, "&lt;0")</f>
        <v>98422.201000000015</v>
      </c>
      <c r="U179" s="9">
        <v>44350</v>
      </c>
      <c r="V179" s="14">
        <f t="shared" ca="1" si="98"/>
        <v>2276</v>
      </c>
      <c r="W179" s="14">
        <f t="shared" ca="1" si="102"/>
        <v>2246</v>
      </c>
      <c r="X179" s="14">
        <f t="shared" ca="1" si="107"/>
        <v>997.01900000000023</v>
      </c>
      <c r="Y179" s="14">
        <f t="shared" ca="1" si="85"/>
        <v>1278.9809999999998</v>
      </c>
      <c r="Z179" s="14">
        <f t="shared" ca="1" si="86"/>
        <v>1278.9809999999998</v>
      </c>
      <c r="AA179" s="14">
        <f t="shared" ca="1" si="95"/>
        <v>243278.94699999999</v>
      </c>
      <c r="AB179" s="15">
        <f ca="1">SUM(Z$12:Z179)</f>
        <v>135616.74600000001</v>
      </c>
      <c r="AC179" s="16">
        <f ca="1">SUM(X$12:X179)+SUMIF(Y$12:Y179, "&lt;0")</f>
        <v>107662.20100000002</v>
      </c>
      <c r="AE179" s="9">
        <v>44350</v>
      </c>
      <c r="AF179" s="14">
        <f t="shared" ca="1" si="80"/>
        <v>1796</v>
      </c>
      <c r="AG179" s="14">
        <f t="shared" ca="1" si="103"/>
        <v>1796</v>
      </c>
      <c r="AH179" s="14">
        <f t="shared" ca="1" si="108"/>
        <v>757.01900000000023</v>
      </c>
      <c r="AI179" s="14">
        <f t="shared" ca="1" si="87"/>
        <v>1038.9809999999998</v>
      </c>
      <c r="AJ179" s="14">
        <f t="shared" ca="1" si="88"/>
        <v>1038.9809999999998</v>
      </c>
      <c r="AK179" s="14">
        <f t="shared" ca="1" si="96"/>
        <v>231518.94699999999</v>
      </c>
      <c r="AL179" s="15">
        <f ca="1">SUM(AJ$12:AJ179)</f>
        <v>126856.74600000003</v>
      </c>
      <c r="AM179" s="16">
        <f ca="1">SUM(AH$12:AH179)+SUMIF(AI$12:AI179, "&lt;0")</f>
        <v>104662.20100000002</v>
      </c>
      <c r="AO179" s="9">
        <v>44350</v>
      </c>
      <c r="AP179" s="14">
        <f t="shared" ca="1" si="81"/>
        <v>2296</v>
      </c>
      <c r="AQ179" s="14">
        <f t="shared" ca="1" si="104"/>
        <v>2296</v>
      </c>
      <c r="AR179" s="14">
        <f t="shared" ca="1" si="109"/>
        <v>997.01900000000023</v>
      </c>
      <c r="AS179" s="14">
        <f t="shared" ca="1" si="89"/>
        <v>1298.9809999999998</v>
      </c>
      <c r="AT179" s="14">
        <f t="shared" ca="1" si="90"/>
        <v>1298.9809999999998</v>
      </c>
      <c r="AU179" s="14">
        <f t="shared" ca="1" si="97"/>
        <v>268268.94699999999</v>
      </c>
      <c r="AV179" s="15">
        <f ca="1">SUM(AT$12:AT179)</f>
        <v>148126.74599999998</v>
      </c>
      <c r="AW179" s="16">
        <f ca="1">SUM(AR$12:AR179)+SUMIF(AS$12:AS179, "&lt;0")</f>
        <v>120142.20099999999</v>
      </c>
      <c r="AY179" s="9">
        <v>44350</v>
      </c>
      <c r="AZ179" s="14">
        <f t="shared" ca="1" si="99"/>
        <v>2000</v>
      </c>
      <c r="BA179" s="14">
        <f t="shared" ca="1" si="105"/>
        <v>2000</v>
      </c>
      <c r="BB179" s="14">
        <f t="shared" ca="1" si="110"/>
        <v>655.26624409284409</v>
      </c>
      <c r="BC179" s="14">
        <f t="shared" ca="1" si="91"/>
        <v>1344.7337559071559</v>
      </c>
      <c r="BD179" s="14">
        <f t="shared" ca="1" si="92"/>
        <v>1344.7337559071559</v>
      </c>
      <c r="BE179" s="14">
        <f t="shared" ca="1" si="112"/>
        <v>263694.8476277031</v>
      </c>
      <c r="BF179" s="15">
        <f ca="1">SUM(BD$12:BD179)</f>
        <v>140991.30512357017</v>
      </c>
      <c r="BG179" s="16">
        <f ca="1">SUM(BB$12:BB179)+SUMIF(BC$12:BC179, "&lt;0")</f>
        <v>122703.54250413293</v>
      </c>
    </row>
    <row r="180" spans="1:59" x14ac:dyDescent="0.2">
      <c r="A180" s="24">
        <v>44351</v>
      </c>
      <c r="B180" s="54">
        <f ca="1">IF($A180&gt;= $C$5,$C$6, INDEX('Historical Data'!$D$2:$D$745, MATCH(A180, 'Historical Data'!$B$2:$B$745, 0)))</f>
        <v>1296</v>
      </c>
      <c r="C180" s="14">
        <f t="shared" ca="1" si="100"/>
        <v>1296</v>
      </c>
      <c r="D180" s="14">
        <f t="shared" ca="1" si="111"/>
        <v>561.28600000000006</v>
      </c>
      <c r="E180" s="14">
        <f t="shared" ca="1" si="82"/>
        <v>734.71399999999994</v>
      </c>
      <c r="F180" s="14">
        <f t="shared" ca="1" si="78"/>
        <v>734.71399999999994</v>
      </c>
      <c r="G180" s="14">
        <f t="shared" ca="1" si="93"/>
        <v>196064.94699999999</v>
      </c>
      <c r="H180" s="15">
        <f ca="1">SUM(F$12:F180)</f>
        <v>106321.45999999999</v>
      </c>
      <c r="I180" s="16">
        <f ca="1">SUM(D$12:D180)+SUMIF(E$12:E180, "&lt;0")</f>
        <v>89743.486999999994</v>
      </c>
      <c r="J180" s="15"/>
      <c r="K180" s="9">
        <v>44351</v>
      </c>
      <c r="L180" s="14">
        <f t="shared" ca="1" si="79"/>
        <v>1791</v>
      </c>
      <c r="M180" s="14">
        <f t="shared" ca="1" si="101"/>
        <v>1776</v>
      </c>
      <c r="N180" s="14">
        <f t="shared" ca="1" si="106"/>
        <v>801.28600000000006</v>
      </c>
      <c r="O180" s="14">
        <f t="shared" ca="1" si="83"/>
        <v>989.71399999999994</v>
      </c>
      <c r="P180" s="14">
        <f t="shared" ca="1" si="84"/>
        <v>989.71399999999994</v>
      </c>
      <c r="Q180" s="14">
        <f t="shared" ca="1" si="94"/>
        <v>220814.94699999999</v>
      </c>
      <c r="R180" s="15">
        <f ca="1">SUM(P$12:P180)</f>
        <v>121591.45999999999</v>
      </c>
      <c r="S180" s="16">
        <f ca="1">SUM(N$12:N180)+SUMIF(O$12:O180, "&lt;0")</f>
        <v>99223.487000000023</v>
      </c>
      <c r="U180" s="9">
        <v>44351</v>
      </c>
      <c r="V180" s="14">
        <f t="shared" ca="1" si="98"/>
        <v>2286</v>
      </c>
      <c r="W180" s="14">
        <f t="shared" ca="1" si="102"/>
        <v>2256</v>
      </c>
      <c r="X180" s="14">
        <f t="shared" ca="1" si="107"/>
        <v>1041.2860000000001</v>
      </c>
      <c r="Y180" s="14">
        <f t="shared" ca="1" si="85"/>
        <v>1244.7139999999999</v>
      </c>
      <c r="Z180" s="14">
        <f t="shared" ca="1" si="86"/>
        <v>1244.7139999999999</v>
      </c>
      <c r="AA180" s="14">
        <f t="shared" ca="1" si="95"/>
        <v>245564.94699999999</v>
      </c>
      <c r="AB180" s="15">
        <f ca="1">SUM(Z$12:Z180)</f>
        <v>136861.46000000002</v>
      </c>
      <c r="AC180" s="16">
        <f ca="1">SUM(X$12:X180)+SUMIF(Y$12:Y180, "&lt;0")</f>
        <v>108703.48700000002</v>
      </c>
      <c r="AE180" s="9">
        <v>44351</v>
      </c>
      <c r="AF180" s="14">
        <f t="shared" ca="1" si="80"/>
        <v>1796</v>
      </c>
      <c r="AG180" s="14">
        <f t="shared" ca="1" si="103"/>
        <v>1796</v>
      </c>
      <c r="AH180" s="14">
        <f t="shared" ca="1" si="108"/>
        <v>801.28600000000006</v>
      </c>
      <c r="AI180" s="14">
        <f t="shared" ca="1" si="87"/>
        <v>994.71399999999994</v>
      </c>
      <c r="AJ180" s="14">
        <f t="shared" ca="1" si="88"/>
        <v>994.71399999999994</v>
      </c>
      <c r="AK180" s="14">
        <f t="shared" ca="1" si="96"/>
        <v>233314.94699999999</v>
      </c>
      <c r="AL180" s="15">
        <f ca="1">SUM(AJ$12:AJ180)</f>
        <v>127851.46000000002</v>
      </c>
      <c r="AM180" s="16">
        <f ca="1">SUM(AH$12:AH180)+SUMIF(AI$12:AI180, "&lt;0")</f>
        <v>105463.48700000002</v>
      </c>
      <c r="AO180" s="9">
        <v>44351</v>
      </c>
      <c r="AP180" s="14">
        <f t="shared" ca="1" si="81"/>
        <v>2296</v>
      </c>
      <c r="AQ180" s="14">
        <f t="shared" ca="1" si="104"/>
        <v>2296</v>
      </c>
      <c r="AR180" s="14">
        <f t="shared" ca="1" si="109"/>
        <v>1041.2860000000001</v>
      </c>
      <c r="AS180" s="14">
        <f t="shared" ca="1" si="89"/>
        <v>1254.7139999999999</v>
      </c>
      <c r="AT180" s="14">
        <f t="shared" ca="1" si="90"/>
        <v>1254.7139999999999</v>
      </c>
      <c r="AU180" s="14">
        <f t="shared" ca="1" si="97"/>
        <v>270564.94699999999</v>
      </c>
      <c r="AV180" s="15">
        <f ca="1">SUM(AT$12:AT180)</f>
        <v>149381.46</v>
      </c>
      <c r="AW180" s="16">
        <f ca="1">SUM(AR$12:AR180)+SUMIF(AS$12:AS180, "&lt;0")</f>
        <v>121183.48699999999</v>
      </c>
      <c r="AY180" s="9">
        <v>44351</v>
      </c>
      <c r="AZ180" s="14">
        <f t="shared" ca="1" si="99"/>
        <v>2000</v>
      </c>
      <c r="BA180" s="14">
        <f t="shared" ca="1" si="105"/>
        <v>2000</v>
      </c>
      <c r="BB180" s="14">
        <f t="shared" ca="1" si="110"/>
        <v>671.30019604241397</v>
      </c>
      <c r="BC180" s="14">
        <f t="shared" ca="1" si="91"/>
        <v>1328.699803957586</v>
      </c>
      <c r="BD180" s="14">
        <f t="shared" ca="1" si="92"/>
        <v>1328.699803957586</v>
      </c>
      <c r="BE180" s="14">
        <f t="shared" ca="1" si="112"/>
        <v>265694.8476277031</v>
      </c>
      <c r="BF180" s="15">
        <f ca="1">SUM(BD$12:BD180)</f>
        <v>142320.00492752777</v>
      </c>
      <c r="BG180" s="16">
        <f ca="1">SUM(BB$12:BB180)+SUMIF(BC$12:BC180, "&lt;0")</f>
        <v>123374.84270017534</v>
      </c>
    </row>
    <row r="181" spans="1:59" x14ac:dyDescent="0.2">
      <c r="A181" s="24">
        <v>44352</v>
      </c>
      <c r="B181" s="54">
        <f ca="1">IF($A181&gt;= $C$5,$C$6, INDEX('Historical Data'!$D$2:$D$745, MATCH(A181, 'Historical Data'!$B$2:$B$745, 0)))</f>
        <v>1296</v>
      </c>
      <c r="C181" s="14">
        <f t="shared" ca="1" si="100"/>
        <v>1296</v>
      </c>
      <c r="D181" s="14">
        <f t="shared" ca="1" si="111"/>
        <v>1197.1200000000026</v>
      </c>
      <c r="E181" s="14">
        <f t="shared" ca="1" si="82"/>
        <v>98.879999999997381</v>
      </c>
      <c r="F181" s="14">
        <f t="shared" ca="1" si="78"/>
        <v>98.879999999997381</v>
      </c>
      <c r="G181" s="14">
        <f t="shared" ca="1" si="93"/>
        <v>197360.94699999999</v>
      </c>
      <c r="H181" s="15">
        <f ca="1">SUM(F$12:F181)</f>
        <v>106420.34</v>
      </c>
      <c r="I181" s="16">
        <f ca="1">SUM(D$12:D181)+SUMIF(E$12:E181, "&lt;0")</f>
        <v>90940.606999999989</v>
      </c>
      <c r="J181" s="15"/>
      <c r="K181" s="9">
        <v>44352</v>
      </c>
      <c r="L181" s="14">
        <f t="shared" ca="1" si="79"/>
        <v>1796</v>
      </c>
      <c r="M181" s="14">
        <f t="shared" ca="1" si="101"/>
        <v>1781</v>
      </c>
      <c r="N181" s="14">
        <f t="shared" ca="1" si="106"/>
        <v>1437.1200000000026</v>
      </c>
      <c r="O181" s="14">
        <f t="shared" ca="1" si="83"/>
        <v>358.87999999999738</v>
      </c>
      <c r="P181" s="14">
        <f t="shared" ca="1" si="84"/>
        <v>358.87999999999738</v>
      </c>
      <c r="Q181" s="14">
        <f t="shared" ca="1" si="94"/>
        <v>222610.94699999999</v>
      </c>
      <c r="R181" s="15">
        <f ca="1">SUM(P$12:P181)</f>
        <v>121950.34</v>
      </c>
      <c r="S181" s="16">
        <f ca="1">SUM(N$12:N181)+SUMIF(O$12:O181, "&lt;0")</f>
        <v>100660.60700000002</v>
      </c>
      <c r="U181" s="9">
        <v>44352</v>
      </c>
      <c r="V181" s="14">
        <f t="shared" ca="1" si="98"/>
        <v>2296</v>
      </c>
      <c r="W181" s="14">
        <f t="shared" ca="1" si="102"/>
        <v>2266</v>
      </c>
      <c r="X181" s="14">
        <f t="shared" ca="1" si="107"/>
        <v>1677.1200000000026</v>
      </c>
      <c r="Y181" s="14">
        <f t="shared" ca="1" si="85"/>
        <v>618.87999999999738</v>
      </c>
      <c r="Z181" s="14">
        <f t="shared" ca="1" si="86"/>
        <v>618.87999999999738</v>
      </c>
      <c r="AA181" s="14">
        <f t="shared" ca="1" si="95"/>
        <v>247860.94699999999</v>
      </c>
      <c r="AB181" s="15">
        <f ca="1">SUM(Z$12:Z181)</f>
        <v>137480.34000000003</v>
      </c>
      <c r="AC181" s="16">
        <f ca="1">SUM(X$12:X181)+SUMIF(Y$12:Y181, "&lt;0")</f>
        <v>110380.60700000002</v>
      </c>
      <c r="AE181" s="9">
        <v>44352</v>
      </c>
      <c r="AF181" s="14">
        <f t="shared" ca="1" si="80"/>
        <v>1796</v>
      </c>
      <c r="AG181" s="14">
        <f t="shared" ca="1" si="103"/>
        <v>1796</v>
      </c>
      <c r="AH181" s="14">
        <f t="shared" ca="1" si="108"/>
        <v>1437.1200000000026</v>
      </c>
      <c r="AI181" s="14">
        <f t="shared" ca="1" si="87"/>
        <v>358.87999999999738</v>
      </c>
      <c r="AJ181" s="14">
        <f t="shared" ca="1" si="88"/>
        <v>358.87999999999738</v>
      </c>
      <c r="AK181" s="14">
        <f t="shared" ca="1" si="96"/>
        <v>235110.94699999999</v>
      </c>
      <c r="AL181" s="15">
        <f ca="1">SUM(AJ$12:AJ181)</f>
        <v>128210.34000000003</v>
      </c>
      <c r="AM181" s="16">
        <f ca="1">SUM(AH$12:AH181)+SUMIF(AI$12:AI181, "&lt;0")</f>
        <v>106900.60700000002</v>
      </c>
      <c r="AO181" s="9">
        <v>44352</v>
      </c>
      <c r="AP181" s="14">
        <f t="shared" ca="1" si="81"/>
        <v>2296</v>
      </c>
      <c r="AQ181" s="14">
        <f t="shared" ca="1" si="104"/>
        <v>2296</v>
      </c>
      <c r="AR181" s="14">
        <f t="shared" ca="1" si="109"/>
        <v>1677.1200000000026</v>
      </c>
      <c r="AS181" s="14">
        <f t="shared" ca="1" si="89"/>
        <v>618.87999999999738</v>
      </c>
      <c r="AT181" s="14">
        <f t="shared" ca="1" si="90"/>
        <v>618.87999999999738</v>
      </c>
      <c r="AU181" s="14">
        <f t="shared" ca="1" si="97"/>
        <v>272860.94699999999</v>
      </c>
      <c r="AV181" s="15">
        <f ca="1">SUM(AT$12:AT181)</f>
        <v>150000.34</v>
      </c>
      <c r="AW181" s="16">
        <f ca="1">SUM(AR$12:AR181)+SUMIF(AS$12:AS181, "&lt;0")</f>
        <v>122860.60699999999</v>
      </c>
      <c r="AY181" s="9">
        <v>44352</v>
      </c>
      <c r="AZ181" s="14">
        <f t="shared" ca="1" si="99"/>
        <v>2000</v>
      </c>
      <c r="BA181" s="14">
        <f t="shared" ca="1" si="105"/>
        <v>2000</v>
      </c>
      <c r="BB181" s="14">
        <f t="shared" ca="1" si="110"/>
        <v>1278.9011479919866</v>
      </c>
      <c r="BC181" s="14">
        <f t="shared" ca="1" si="91"/>
        <v>721.09885200801341</v>
      </c>
      <c r="BD181" s="14">
        <f t="shared" ca="1" si="92"/>
        <v>721.09885200801341</v>
      </c>
      <c r="BE181" s="14">
        <f t="shared" ca="1" si="112"/>
        <v>267694.8476277031</v>
      </c>
      <c r="BF181" s="15">
        <f ca="1">SUM(BD$12:BD181)</f>
        <v>143041.10377953577</v>
      </c>
      <c r="BG181" s="16">
        <f ca="1">SUM(BB$12:BB181)+SUMIF(BC$12:BC181, "&lt;0")</f>
        <v>124653.74384816733</v>
      </c>
    </row>
    <row r="182" spans="1:59" x14ac:dyDescent="0.2">
      <c r="A182" s="24">
        <v>44353</v>
      </c>
      <c r="B182" s="54">
        <f ca="1">IF($A182&gt;= $C$5,$C$6, INDEX('Historical Data'!$D$2:$D$745, MATCH(A182, 'Historical Data'!$B$2:$B$745, 0)))</f>
        <v>1296</v>
      </c>
      <c r="C182" s="14">
        <f t="shared" ca="1" si="100"/>
        <v>1296</v>
      </c>
      <c r="D182" s="14">
        <f t="shared" ca="1" si="111"/>
        <v>1296</v>
      </c>
      <c r="E182" s="14">
        <f t="shared" ca="1" si="82"/>
        <v>0</v>
      </c>
      <c r="F182" s="14">
        <f t="shared" ca="1" si="78"/>
        <v>0</v>
      </c>
      <c r="G182" s="14">
        <f t="shared" ca="1" si="93"/>
        <v>198656.94699999999</v>
      </c>
      <c r="H182" s="15">
        <f ca="1">SUM(F$12:F182)</f>
        <v>106420.34</v>
      </c>
      <c r="I182" s="16">
        <f ca="1">SUM(D$12:D182)+SUMIF(E$12:E182, "&lt;0")</f>
        <v>92236.606999999989</v>
      </c>
      <c r="J182" s="15"/>
      <c r="K182" s="9">
        <v>44353</v>
      </c>
      <c r="L182" s="14">
        <f t="shared" ca="1" si="79"/>
        <v>1796</v>
      </c>
      <c r="M182" s="14">
        <f t="shared" ca="1" si="101"/>
        <v>1785</v>
      </c>
      <c r="N182" s="14">
        <f t="shared" ca="1" si="106"/>
        <v>1561</v>
      </c>
      <c r="O182" s="14">
        <f t="shared" ca="1" si="83"/>
        <v>235</v>
      </c>
      <c r="P182" s="14">
        <f t="shared" ca="1" si="84"/>
        <v>235</v>
      </c>
      <c r="Q182" s="14">
        <f t="shared" ca="1" si="94"/>
        <v>224406.94699999999</v>
      </c>
      <c r="R182" s="15">
        <f ca="1">SUM(P$12:P182)</f>
        <v>122185.34</v>
      </c>
      <c r="S182" s="16">
        <f ca="1">SUM(N$12:N182)+SUMIF(O$12:O182, "&lt;0")</f>
        <v>102221.60700000002</v>
      </c>
      <c r="U182" s="9">
        <v>44353</v>
      </c>
      <c r="V182" s="14">
        <f t="shared" ca="1" si="98"/>
        <v>2296</v>
      </c>
      <c r="W182" s="14">
        <f t="shared" ca="1" si="102"/>
        <v>2275</v>
      </c>
      <c r="X182" s="14">
        <f t="shared" ca="1" si="107"/>
        <v>1826</v>
      </c>
      <c r="Y182" s="14">
        <f t="shared" ca="1" si="85"/>
        <v>470</v>
      </c>
      <c r="Z182" s="14">
        <f t="shared" ca="1" si="86"/>
        <v>470</v>
      </c>
      <c r="AA182" s="14">
        <f t="shared" ca="1" si="95"/>
        <v>250156.94699999999</v>
      </c>
      <c r="AB182" s="15">
        <f ca="1">SUM(Z$12:Z182)</f>
        <v>137950.34000000003</v>
      </c>
      <c r="AC182" s="16">
        <f ca="1">SUM(X$12:X182)+SUMIF(Y$12:Y182, "&lt;0")</f>
        <v>112206.60700000002</v>
      </c>
      <c r="AE182" s="9">
        <v>44353</v>
      </c>
      <c r="AF182" s="14">
        <f t="shared" ca="1" si="80"/>
        <v>1796</v>
      </c>
      <c r="AG182" s="14">
        <f t="shared" ca="1" si="103"/>
        <v>1796</v>
      </c>
      <c r="AH182" s="14">
        <f t="shared" ca="1" si="108"/>
        <v>1586</v>
      </c>
      <c r="AI182" s="14">
        <f t="shared" ca="1" si="87"/>
        <v>210</v>
      </c>
      <c r="AJ182" s="14">
        <f t="shared" ca="1" si="88"/>
        <v>210</v>
      </c>
      <c r="AK182" s="14">
        <f t="shared" ca="1" si="96"/>
        <v>236906.94699999999</v>
      </c>
      <c r="AL182" s="15">
        <f ca="1">SUM(AJ$12:AJ182)</f>
        <v>128420.34000000003</v>
      </c>
      <c r="AM182" s="16">
        <f ca="1">SUM(AH$12:AH182)+SUMIF(AI$12:AI182, "&lt;0")</f>
        <v>108486.60700000002</v>
      </c>
      <c r="AO182" s="9">
        <v>44353</v>
      </c>
      <c r="AP182" s="14">
        <f t="shared" ca="1" si="81"/>
        <v>2296</v>
      </c>
      <c r="AQ182" s="14">
        <f t="shared" ca="1" si="104"/>
        <v>2296</v>
      </c>
      <c r="AR182" s="14">
        <f t="shared" ca="1" si="109"/>
        <v>1876</v>
      </c>
      <c r="AS182" s="14">
        <f t="shared" ca="1" si="89"/>
        <v>420</v>
      </c>
      <c r="AT182" s="14">
        <f t="shared" ca="1" si="90"/>
        <v>420</v>
      </c>
      <c r="AU182" s="14">
        <f t="shared" ca="1" si="97"/>
        <v>275156.94699999999</v>
      </c>
      <c r="AV182" s="15">
        <f ca="1">SUM(AT$12:AT182)</f>
        <v>150420.34</v>
      </c>
      <c r="AW182" s="16">
        <f ca="1">SUM(AR$12:AR182)+SUMIF(AS$12:AS182, "&lt;0")</f>
        <v>124736.60699999999</v>
      </c>
      <c r="AY182" s="9">
        <v>44353</v>
      </c>
      <c r="AZ182" s="14">
        <f t="shared" ca="1" si="99"/>
        <v>2000</v>
      </c>
      <c r="BA182" s="14">
        <f t="shared" ca="1" si="105"/>
        <v>2000</v>
      </c>
      <c r="BB182" s="14">
        <f t="shared" ca="1" si="110"/>
        <v>1612.3430999415523</v>
      </c>
      <c r="BC182" s="14">
        <f t="shared" ca="1" si="91"/>
        <v>387.65690005844772</v>
      </c>
      <c r="BD182" s="14">
        <f t="shared" ca="1" si="92"/>
        <v>387.65690005844772</v>
      </c>
      <c r="BE182" s="14">
        <f t="shared" ca="1" si="112"/>
        <v>269694.8476277031</v>
      </c>
      <c r="BF182" s="15">
        <f ca="1">SUM(BD$12:BD182)</f>
        <v>143428.76067959421</v>
      </c>
      <c r="BG182" s="16">
        <f ca="1">SUM(BB$12:BB182)+SUMIF(BC$12:BC182, "&lt;0")</f>
        <v>126266.08694810889</v>
      </c>
    </row>
    <row r="183" spans="1:59" x14ac:dyDescent="0.2">
      <c r="A183" s="24">
        <v>44354</v>
      </c>
      <c r="B183" s="54">
        <f ca="1">IF($A183&gt;= $C$5,$C$6, INDEX('Historical Data'!$D$2:$D$745, MATCH(A183, 'Historical Data'!$B$2:$B$745, 0)))</f>
        <v>1296</v>
      </c>
      <c r="C183" s="14">
        <f t="shared" ca="1" si="100"/>
        <v>1296</v>
      </c>
      <c r="D183" s="14">
        <f t="shared" ca="1" si="111"/>
        <v>741.91399999999703</v>
      </c>
      <c r="E183" s="14">
        <f t="shared" ca="1" si="82"/>
        <v>554.08600000000297</v>
      </c>
      <c r="F183" s="14">
        <f t="shared" ca="1" si="78"/>
        <v>554.08600000000297</v>
      </c>
      <c r="G183" s="14">
        <f t="shared" ca="1" si="93"/>
        <v>199952.94699999999</v>
      </c>
      <c r="H183" s="15">
        <f ca="1">SUM(F$12:F183)</f>
        <v>106974.42600000001</v>
      </c>
      <c r="I183" s="16">
        <f ca="1">SUM(D$12:D183)+SUMIF(E$12:E183, "&lt;0")</f>
        <v>92978.520999999979</v>
      </c>
      <c r="J183" s="15"/>
      <c r="K183" s="9">
        <v>44354</v>
      </c>
      <c r="L183" s="14">
        <f t="shared" ca="1" si="79"/>
        <v>1796</v>
      </c>
      <c r="M183" s="14">
        <f t="shared" ca="1" si="101"/>
        <v>1789</v>
      </c>
      <c r="N183" s="14">
        <f t="shared" ca="1" si="106"/>
        <v>956.91399999999703</v>
      </c>
      <c r="O183" s="14">
        <f t="shared" ca="1" si="83"/>
        <v>839.08600000000297</v>
      </c>
      <c r="P183" s="14">
        <f t="shared" ca="1" si="84"/>
        <v>839.08600000000297</v>
      </c>
      <c r="Q183" s="14">
        <f t="shared" ca="1" si="94"/>
        <v>226202.94699999999</v>
      </c>
      <c r="R183" s="15">
        <f ca="1">SUM(P$12:P183)</f>
        <v>123024.42600000001</v>
      </c>
      <c r="S183" s="16">
        <f ca="1">SUM(N$12:N183)+SUMIF(O$12:O183, "&lt;0")</f>
        <v>103178.52100000001</v>
      </c>
      <c r="U183" s="9">
        <v>44354</v>
      </c>
      <c r="V183" s="14">
        <f t="shared" ca="1" si="98"/>
        <v>2296</v>
      </c>
      <c r="W183" s="14">
        <f t="shared" ca="1" si="102"/>
        <v>2282</v>
      </c>
      <c r="X183" s="14">
        <f t="shared" ca="1" si="107"/>
        <v>1171.913999999997</v>
      </c>
      <c r="Y183" s="14">
        <f t="shared" ca="1" si="85"/>
        <v>1124.086000000003</v>
      </c>
      <c r="Z183" s="14">
        <f t="shared" ca="1" si="86"/>
        <v>1124.086000000003</v>
      </c>
      <c r="AA183" s="14">
        <f t="shared" ca="1" si="95"/>
        <v>252452.94699999999</v>
      </c>
      <c r="AB183" s="15">
        <f ca="1">SUM(Z$12:Z183)</f>
        <v>139074.42600000004</v>
      </c>
      <c r="AC183" s="16">
        <f ca="1">SUM(X$12:X183)+SUMIF(Y$12:Y183, "&lt;0")</f>
        <v>113378.52100000001</v>
      </c>
      <c r="AE183" s="9">
        <v>44354</v>
      </c>
      <c r="AF183" s="14">
        <f t="shared" ca="1" si="80"/>
        <v>1796</v>
      </c>
      <c r="AG183" s="14">
        <f t="shared" ca="1" si="103"/>
        <v>1796</v>
      </c>
      <c r="AH183" s="14">
        <f t="shared" ca="1" si="108"/>
        <v>931.91399999999703</v>
      </c>
      <c r="AI183" s="14">
        <f t="shared" ca="1" si="87"/>
        <v>864.08600000000297</v>
      </c>
      <c r="AJ183" s="14">
        <f t="shared" ca="1" si="88"/>
        <v>864.08600000000297</v>
      </c>
      <c r="AK183" s="14">
        <f t="shared" ca="1" si="96"/>
        <v>238702.94699999999</v>
      </c>
      <c r="AL183" s="15">
        <f ca="1">SUM(AJ$12:AJ183)</f>
        <v>129284.42600000004</v>
      </c>
      <c r="AM183" s="16">
        <f ca="1">SUM(AH$12:AH183)+SUMIF(AI$12:AI183, "&lt;0")</f>
        <v>109418.52100000001</v>
      </c>
      <c r="AO183" s="9">
        <v>44354</v>
      </c>
      <c r="AP183" s="14">
        <f t="shared" ca="1" si="81"/>
        <v>2296</v>
      </c>
      <c r="AQ183" s="14">
        <f t="shared" ca="1" si="104"/>
        <v>2296</v>
      </c>
      <c r="AR183" s="14">
        <f t="shared" ca="1" si="109"/>
        <v>1121.913999999997</v>
      </c>
      <c r="AS183" s="14">
        <f t="shared" ca="1" si="89"/>
        <v>1174.086000000003</v>
      </c>
      <c r="AT183" s="14">
        <f t="shared" ca="1" si="90"/>
        <v>1174.086000000003</v>
      </c>
      <c r="AU183" s="14">
        <f t="shared" ca="1" si="97"/>
        <v>277452.94699999999</v>
      </c>
      <c r="AV183" s="15">
        <f ca="1">SUM(AT$12:AT183)</f>
        <v>151594.42600000001</v>
      </c>
      <c r="AW183" s="16">
        <f ca="1">SUM(AR$12:AR183)+SUMIF(AS$12:AS183, "&lt;0")</f>
        <v>125858.52099999998</v>
      </c>
      <c r="AY183" s="9">
        <v>44354</v>
      </c>
      <c r="AZ183" s="14">
        <f t="shared" ca="1" si="99"/>
        <v>2000</v>
      </c>
      <c r="BA183" s="14">
        <f t="shared" ca="1" si="105"/>
        <v>2000</v>
      </c>
      <c r="BB183" s="14">
        <f t="shared" ca="1" si="110"/>
        <v>504.43405189112264</v>
      </c>
      <c r="BC183" s="14">
        <f t="shared" ca="1" si="91"/>
        <v>1495.5659481088774</v>
      </c>
      <c r="BD183" s="14">
        <f t="shared" ca="1" si="92"/>
        <v>1495.5659481088774</v>
      </c>
      <c r="BE183" s="14">
        <f t="shared" ca="1" si="112"/>
        <v>271694.8476277031</v>
      </c>
      <c r="BF183" s="15">
        <f ca="1">SUM(BD$12:BD183)</f>
        <v>144924.32662770309</v>
      </c>
      <c r="BG183" s="16">
        <f ca="1">SUM(BB$12:BB183)+SUMIF(BC$12:BC183, "&lt;0")</f>
        <v>126770.52100000001</v>
      </c>
    </row>
    <row r="184" spans="1:59" x14ac:dyDescent="0.2">
      <c r="A184" s="24">
        <v>44355</v>
      </c>
      <c r="B184" s="54">
        <f ca="1">IF($A184&gt;= $C$5,$C$6, INDEX('Historical Data'!$D$2:$D$745, MATCH(A184, 'Historical Data'!$B$2:$B$745, 0)))</f>
        <v>1296</v>
      </c>
      <c r="C184" s="14">
        <f t="shared" ca="1" si="100"/>
        <v>1296</v>
      </c>
      <c r="D184" s="14">
        <f t="shared" ca="1" si="111"/>
        <v>174.07800000000134</v>
      </c>
      <c r="E184" s="14">
        <f t="shared" ca="1" si="82"/>
        <v>1121.9219999999987</v>
      </c>
      <c r="F184" s="14">
        <f t="shared" ca="1" si="78"/>
        <v>1121.9219999999987</v>
      </c>
      <c r="G184" s="14">
        <f t="shared" ca="1" si="93"/>
        <v>201248.94699999999</v>
      </c>
      <c r="H184" s="15">
        <f ca="1">SUM(F$12:F184)</f>
        <v>108096.348</v>
      </c>
      <c r="I184" s="16">
        <f ca="1">SUM(D$12:D184)+SUMIF(E$12:E184, "&lt;0")</f>
        <v>93152.598999999987</v>
      </c>
      <c r="J184" s="15"/>
      <c r="K184" s="9">
        <v>44355</v>
      </c>
      <c r="L184" s="14">
        <f t="shared" ca="1" si="79"/>
        <v>1796</v>
      </c>
      <c r="M184" s="14">
        <f t="shared" ca="1" si="101"/>
        <v>1792</v>
      </c>
      <c r="N184" s="14">
        <f t="shared" ca="1" si="106"/>
        <v>414.07800000000134</v>
      </c>
      <c r="O184" s="14">
        <f t="shared" ca="1" si="83"/>
        <v>1381.9219999999987</v>
      </c>
      <c r="P184" s="14">
        <f t="shared" ca="1" si="84"/>
        <v>1381.9219999999987</v>
      </c>
      <c r="Q184" s="14">
        <f t="shared" ca="1" si="94"/>
        <v>227998.94699999999</v>
      </c>
      <c r="R184" s="15">
        <f ca="1">SUM(P$12:P184)</f>
        <v>124406.348</v>
      </c>
      <c r="S184" s="16">
        <f ca="1">SUM(N$12:N184)+SUMIF(O$12:O184, "&lt;0")</f>
        <v>103592.59900000002</v>
      </c>
      <c r="U184" s="9">
        <v>44355</v>
      </c>
      <c r="V184" s="14">
        <f t="shared" ca="1" si="98"/>
        <v>2296</v>
      </c>
      <c r="W184" s="14">
        <f t="shared" ca="1" si="102"/>
        <v>2287</v>
      </c>
      <c r="X184" s="14">
        <f t="shared" ca="1" si="107"/>
        <v>654.07800000000134</v>
      </c>
      <c r="Y184" s="14">
        <f t="shared" ca="1" si="85"/>
        <v>1641.9219999999987</v>
      </c>
      <c r="Z184" s="14">
        <f t="shared" ca="1" si="86"/>
        <v>1641.9219999999987</v>
      </c>
      <c r="AA184" s="14">
        <f t="shared" ca="1" si="95"/>
        <v>254748.94699999999</v>
      </c>
      <c r="AB184" s="15">
        <f ca="1">SUM(Z$12:Z184)</f>
        <v>140716.34800000003</v>
      </c>
      <c r="AC184" s="16">
        <f ca="1">SUM(X$12:X184)+SUMIF(Y$12:Y184, "&lt;0")</f>
        <v>114032.59900000002</v>
      </c>
      <c r="AE184" s="9">
        <v>44355</v>
      </c>
      <c r="AF184" s="14">
        <f t="shared" ca="1" si="80"/>
        <v>1796</v>
      </c>
      <c r="AG184" s="14">
        <f t="shared" ca="1" si="103"/>
        <v>1796</v>
      </c>
      <c r="AH184" s="14">
        <f t="shared" ca="1" si="108"/>
        <v>414.07800000000134</v>
      </c>
      <c r="AI184" s="14">
        <f t="shared" ca="1" si="87"/>
        <v>1381.9219999999987</v>
      </c>
      <c r="AJ184" s="14">
        <f t="shared" ca="1" si="88"/>
        <v>1381.9219999999987</v>
      </c>
      <c r="AK184" s="14">
        <f t="shared" ca="1" si="96"/>
        <v>240498.94699999999</v>
      </c>
      <c r="AL184" s="15">
        <f ca="1">SUM(AJ$12:AJ184)</f>
        <v>130666.34800000003</v>
      </c>
      <c r="AM184" s="16">
        <f ca="1">SUM(AH$12:AH184)+SUMIF(AI$12:AI184, "&lt;0")</f>
        <v>109832.59900000002</v>
      </c>
      <c r="AO184" s="9">
        <v>44355</v>
      </c>
      <c r="AP184" s="14">
        <f t="shared" ca="1" si="81"/>
        <v>2296</v>
      </c>
      <c r="AQ184" s="14">
        <f t="shared" ca="1" si="104"/>
        <v>2296</v>
      </c>
      <c r="AR184" s="14">
        <f t="shared" ca="1" si="109"/>
        <v>654.07800000000134</v>
      </c>
      <c r="AS184" s="14">
        <f t="shared" ca="1" si="89"/>
        <v>1641.9219999999987</v>
      </c>
      <c r="AT184" s="14">
        <f t="shared" ca="1" si="90"/>
        <v>1641.9219999999987</v>
      </c>
      <c r="AU184" s="14">
        <f t="shared" ca="1" si="97"/>
        <v>279748.94699999999</v>
      </c>
      <c r="AV184" s="15">
        <f ca="1">SUM(AT$12:AT184)</f>
        <v>153236.348</v>
      </c>
      <c r="AW184" s="16">
        <f ca="1">SUM(AR$12:AR184)+SUMIF(AS$12:AS184, "&lt;0")</f>
        <v>126512.59899999999</v>
      </c>
      <c r="AY184" s="9">
        <v>44355</v>
      </c>
      <c r="AZ184" s="14">
        <f t="shared" ca="1" si="99"/>
        <v>2000</v>
      </c>
      <c r="BA184" s="14">
        <f t="shared" ca="1" si="105"/>
        <v>2000</v>
      </c>
      <c r="BB184" s="14">
        <f t="shared" ca="1" si="110"/>
        <v>174.07800000000134</v>
      </c>
      <c r="BC184" s="14">
        <f t="shared" ca="1" si="91"/>
        <v>1825.9219999999987</v>
      </c>
      <c r="BD184" s="14">
        <f t="shared" ca="1" si="92"/>
        <v>1825.9219999999987</v>
      </c>
      <c r="BE184" s="14">
        <f t="shared" ca="1" si="112"/>
        <v>273694.8476277031</v>
      </c>
      <c r="BF184" s="15">
        <f ca="1">SUM(BD$12:BD184)</f>
        <v>146750.24862770308</v>
      </c>
      <c r="BG184" s="16">
        <f ca="1">SUM(BB$12:BB184)+SUMIF(BC$12:BC184, "&lt;0")</f>
        <v>126944.599</v>
      </c>
    </row>
    <row r="185" spans="1:59" x14ac:dyDescent="0.2">
      <c r="A185" s="24">
        <v>44356</v>
      </c>
      <c r="B185" s="54">
        <f ca="1">IF($A185&gt;= $C$5,$C$6, INDEX('Historical Data'!$D$2:$D$745, MATCH(A185, 'Historical Data'!$B$2:$B$745, 0)))</f>
        <v>1296</v>
      </c>
      <c r="C185" s="14">
        <f t="shared" ca="1" si="100"/>
        <v>1296</v>
      </c>
      <c r="D185" s="14">
        <f t="shared" ca="1" si="111"/>
        <v>922.90999999999622</v>
      </c>
      <c r="E185" s="14">
        <f t="shared" ca="1" si="82"/>
        <v>373.09000000000378</v>
      </c>
      <c r="F185" s="14">
        <f t="shared" ca="1" si="78"/>
        <v>373.09000000000378</v>
      </c>
      <c r="G185" s="14">
        <f t="shared" ca="1" si="93"/>
        <v>202544.94699999999</v>
      </c>
      <c r="H185" s="15">
        <f ca="1">SUM(F$12:F185)</f>
        <v>108469.43799999999</v>
      </c>
      <c r="I185" s="16">
        <f ca="1">SUM(D$12:D185)+SUMIF(E$12:E185, "&lt;0")</f>
        <v>94075.508999999991</v>
      </c>
      <c r="J185" s="15"/>
      <c r="K185" s="9">
        <v>44356</v>
      </c>
      <c r="L185" s="14">
        <f t="shared" ca="1" si="79"/>
        <v>1796</v>
      </c>
      <c r="M185" s="14">
        <f t="shared" ca="1" si="101"/>
        <v>1794</v>
      </c>
      <c r="N185" s="14">
        <f t="shared" ca="1" si="106"/>
        <v>1162.9099999999962</v>
      </c>
      <c r="O185" s="14">
        <f t="shared" ca="1" si="83"/>
        <v>633.09000000000378</v>
      </c>
      <c r="P185" s="14">
        <f t="shared" ca="1" si="84"/>
        <v>633.09000000000378</v>
      </c>
      <c r="Q185" s="14">
        <f t="shared" ca="1" si="94"/>
        <v>229794.94699999999</v>
      </c>
      <c r="R185" s="15">
        <f ca="1">SUM(P$12:P185)</f>
        <v>125039.43799999999</v>
      </c>
      <c r="S185" s="16">
        <f ca="1">SUM(N$12:N185)+SUMIF(O$12:O185, "&lt;0")</f>
        <v>104755.50900000002</v>
      </c>
      <c r="U185" s="9">
        <v>44356</v>
      </c>
      <c r="V185" s="14">
        <f t="shared" ca="1" si="98"/>
        <v>2296</v>
      </c>
      <c r="W185" s="14">
        <f t="shared" ca="1" si="102"/>
        <v>2292</v>
      </c>
      <c r="X185" s="14">
        <f t="shared" ca="1" si="107"/>
        <v>1402.9099999999962</v>
      </c>
      <c r="Y185" s="14">
        <f t="shared" ca="1" si="85"/>
        <v>893.09000000000378</v>
      </c>
      <c r="Z185" s="14">
        <f t="shared" ca="1" si="86"/>
        <v>893.09000000000378</v>
      </c>
      <c r="AA185" s="14">
        <f t="shared" ca="1" si="95"/>
        <v>257044.94699999999</v>
      </c>
      <c r="AB185" s="15">
        <f ca="1">SUM(Z$12:Z185)</f>
        <v>141609.43800000002</v>
      </c>
      <c r="AC185" s="16">
        <f ca="1">SUM(X$12:X185)+SUMIF(Y$12:Y185, "&lt;0")</f>
        <v>115435.50900000002</v>
      </c>
      <c r="AE185" s="9">
        <v>44356</v>
      </c>
      <c r="AF185" s="14">
        <f t="shared" ca="1" si="80"/>
        <v>1796</v>
      </c>
      <c r="AG185" s="14">
        <f t="shared" ca="1" si="103"/>
        <v>1796</v>
      </c>
      <c r="AH185" s="14">
        <f t="shared" ca="1" si="108"/>
        <v>1162.9099999999962</v>
      </c>
      <c r="AI185" s="14">
        <f t="shared" ca="1" si="87"/>
        <v>633.09000000000378</v>
      </c>
      <c r="AJ185" s="14">
        <f t="shared" ca="1" si="88"/>
        <v>633.09000000000378</v>
      </c>
      <c r="AK185" s="14">
        <f t="shared" ca="1" si="96"/>
        <v>242294.94699999999</v>
      </c>
      <c r="AL185" s="15">
        <f ca="1">SUM(AJ$12:AJ185)</f>
        <v>131299.43800000002</v>
      </c>
      <c r="AM185" s="16">
        <f ca="1">SUM(AH$12:AH185)+SUMIF(AI$12:AI185, "&lt;0")</f>
        <v>110995.50900000002</v>
      </c>
      <c r="AO185" s="9">
        <v>44356</v>
      </c>
      <c r="AP185" s="14">
        <f t="shared" ca="1" si="81"/>
        <v>2296</v>
      </c>
      <c r="AQ185" s="14">
        <f t="shared" ca="1" si="104"/>
        <v>2296</v>
      </c>
      <c r="AR185" s="14">
        <f t="shared" ca="1" si="109"/>
        <v>1402.9099999999962</v>
      </c>
      <c r="AS185" s="14">
        <f t="shared" ca="1" si="89"/>
        <v>893.09000000000378</v>
      </c>
      <c r="AT185" s="14">
        <f t="shared" ca="1" si="90"/>
        <v>893.09000000000378</v>
      </c>
      <c r="AU185" s="14">
        <f t="shared" ca="1" si="97"/>
        <v>282044.94699999999</v>
      </c>
      <c r="AV185" s="15">
        <f ca="1">SUM(AT$12:AT185)</f>
        <v>154129.43799999999</v>
      </c>
      <c r="AW185" s="16">
        <f ca="1">SUM(AR$12:AR185)+SUMIF(AS$12:AS185, "&lt;0")</f>
        <v>127915.50899999999</v>
      </c>
      <c r="AY185" s="9">
        <v>44356</v>
      </c>
      <c r="AZ185" s="14">
        <f t="shared" ca="1" si="99"/>
        <v>2000</v>
      </c>
      <c r="BA185" s="14">
        <f t="shared" ca="1" si="105"/>
        <v>2000</v>
      </c>
      <c r="BB185" s="14">
        <f t="shared" ca="1" si="110"/>
        <v>922.90999999999622</v>
      </c>
      <c r="BC185" s="14">
        <f t="shared" ca="1" si="91"/>
        <v>1077.0900000000038</v>
      </c>
      <c r="BD185" s="14">
        <f t="shared" ca="1" si="92"/>
        <v>1077.0900000000038</v>
      </c>
      <c r="BE185" s="14">
        <f t="shared" ca="1" si="112"/>
        <v>275694.8476277031</v>
      </c>
      <c r="BF185" s="15">
        <f ca="1">SUM(BD$12:BD185)</f>
        <v>147827.33862770308</v>
      </c>
      <c r="BG185" s="16">
        <f ca="1">SUM(BB$12:BB185)+SUMIF(BC$12:BC185, "&lt;0")</f>
        <v>127867.50900000001</v>
      </c>
    </row>
    <row r="186" spans="1:59" x14ac:dyDescent="0.2">
      <c r="A186" s="24">
        <v>44357</v>
      </c>
      <c r="B186" s="54">
        <f ca="1">IF($A186&gt;= $C$5,$C$6, INDEX('Historical Data'!$D$2:$D$745, MATCH(A186, 'Historical Data'!$B$2:$B$745, 0)))</f>
        <v>1296</v>
      </c>
      <c r="C186" s="14">
        <f t="shared" ca="1" si="100"/>
        <v>1296</v>
      </c>
      <c r="D186" s="14">
        <f t="shared" ca="1" si="111"/>
        <v>1054.2170000000042</v>
      </c>
      <c r="E186" s="14">
        <f t="shared" ca="1" si="82"/>
        <v>241.78299999999581</v>
      </c>
      <c r="F186" s="14">
        <f t="shared" ca="1" si="78"/>
        <v>241.78299999999581</v>
      </c>
      <c r="G186" s="14">
        <f t="shared" ca="1" si="93"/>
        <v>203840.94699999999</v>
      </c>
      <c r="H186" s="15">
        <f ca="1">SUM(F$12:F186)</f>
        <v>108711.22099999999</v>
      </c>
      <c r="I186" s="16">
        <f ca="1">SUM(D$12:D186)+SUMIF(E$12:E186, "&lt;0")</f>
        <v>95129.725999999995</v>
      </c>
      <c r="J186" s="15"/>
      <c r="K186" s="9">
        <v>44357</v>
      </c>
      <c r="L186" s="14">
        <f t="shared" ca="1" si="79"/>
        <v>1796</v>
      </c>
      <c r="M186" s="14">
        <f t="shared" ca="1" si="101"/>
        <v>1795</v>
      </c>
      <c r="N186" s="14">
        <f t="shared" ca="1" si="106"/>
        <v>1294.2170000000042</v>
      </c>
      <c r="O186" s="14">
        <f t="shared" ca="1" si="83"/>
        <v>501.78299999999581</v>
      </c>
      <c r="P186" s="14">
        <f t="shared" ca="1" si="84"/>
        <v>501.78299999999581</v>
      </c>
      <c r="Q186" s="14">
        <f t="shared" ca="1" si="94"/>
        <v>231590.94699999999</v>
      </c>
      <c r="R186" s="15">
        <f ca="1">SUM(P$12:P186)</f>
        <v>125541.22099999999</v>
      </c>
      <c r="S186" s="16">
        <f ca="1">SUM(N$12:N186)+SUMIF(O$12:O186, "&lt;0")</f>
        <v>106049.72600000002</v>
      </c>
      <c r="U186" s="9">
        <v>44357</v>
      </c>
      <c r="V186" s="14">
        <f t="shared" ca="1" si="98"/>
        <v>2296</v>
      </c>
      <c r="W186" s="14">
        <f t="shared" ca="1" si="102"/>
        <v>2295</v>
      </c>
      <c r="X186" s="14">
        <f t="shared" ca="1" si="107"/>
        <v>1534.2170000000042</v>
      </c>
      <c r="Y186" s="14">
        <f t="shared" ca="1" si="85"/>
        <v>761.78299999999581</v>
      </c>
      <c r="Z186" s="14">
        <f t="shared" ca="1" si="86"/>
        <v>761.78299999999581</v>
      </c>
      <c r="AA186" s="14">
        <f t="shared" ca="1" si="95"/>
        <v>259340.94699999999</v>
      </c>
      <c r="AB186" s="15">
        <f ca="1">SUM(Z$12:Z186)</f>
        <v>142371.22100000002</v>
      </c>
      <c r="AC186" s="16">
        <f ca="1">SUM(X$12:X186)+SUMIF(Y$12:Y186, "&lt;0")</f>
        <v>116969.72600000002</v>
      </c>
      <c r="AE186" s="9">
        <v>44357</v>
      </c>
      <c r="AF186" s="14">
        <f t="shared" ca="1" si="80"/>
        <v>1796</v>
      </c>
      <c r="AG186" s="14">
        <f t="shared" ca="1" si="103"/>
        <v>1796</v>
      </c>
      <c r="AH186" s="14">
        <f t="shared" ca="1" si="108"/>
        <v>1294.2170000000042</v>
      </c>
      <c r="AI186" s="14">
        <f t="shared" ca="1" si="87"/>
        <v>501.78299999999581</v>
      </c>
      <c r="AJ186" s="14">
        <f t="shared" ca="1" si="88"/>
        <v>501.78299999999581</v>
      </c>
      <c r="AK186" s="14">
        <f t="shared" ca="1" si="96"/>
        <v>244090.94699999999</v>
      </c>
      <c r="AL186" s="15">
        <f ca="1">SUM(AJ$12:AJ186)</f>
        <v>131801.22100000002</v>
      </c>
      <c r="AM186" s="16">
        <f ca="1">SUM(AH$12:AH186)+SUMIF(AI$12:AI186, "&lt;0")</f>
        <v>112289.72600000002</v>
      </c>
      <c r="AO186" s="9">
        <v>44357</v>
      </c>
      <c r="AP186" s="14">
        <f t="shared" ca="1" si="81"/>
        <v>2296</v>
      </c>
      <c r="AQ186" s="14">
        <f t="shared" ca="1" si="104"/>
        <v>2296</v>
      </c>
      <c r="AR186" s="14">
        <f t="shared" ca="1" si="109"/>
        <v>1534.2170000000042</v>
      </c>
      <c r="AS186" s="14">
        <f t="shared" ca="1" si="89"/>
        <v>761.78299999999581</v>
      </c>
      <c r="AT186" s="14">
        <f t="shared" ca="1" si="90"/>
        <v>761.78299999999581</v>
      </c>
      <c r="AU186" s="14">
        <f t="shared" ca="1" si="97"/>
        <v>284340.94699999999</v>
      </c>
      <c r="AV186" s="15">
        <f ca="1">SUM(AT$12:AT186)</f>
        <v>154891.22099999999</v>
      </c>
      <c r="AW186" s="16">
        <f ca="1">SUM(AR$12:AR186)+SUMIF(AS$12:AS186, "&lt;0")</f>
        <v>129449.726</v>
      </c>
      <c r="AY186" s="9">
        <v>44357</v>
      </c>
      <c r="AZ186" s="14">
        <f t="shared" ca="1" si="99"/>
        <v>2000</v>
      </c>
      <c r="BA186" s="14">
        <f t="shared" ca="1" si="105"/>
        <v>2000</v>
      </c>
      <c r="BB186" s="14">
        <f t="shared" ca="1" si="110"/>
        <v>1054.2170000000042</v>
      </c>
      <c r="BC186" s="14">
        <f t="shared" ca="1" si="91"/>
        <v>945.78299999999581</v>
      </c>
      <c r="BD186" s="14">
        <f t="shared" ca="1" si="92"/>
        <v>945.78299999999581</v>
      </c>
      <c r="BE186" s="14">
        <f t="shared" ca="1" si="112"/>
        <v>277694.8476277031</v>
      </c>
      <c r="BF186" s="15">
        <f ca="1">SUM(BD$12:BD186)</f>
        <v>148773.12162770308</v>
      </c>
      <c r="BG186" s="16">
        <f ca="1">SUM(BB$12:BB186)+SUMIF(BC$12:BC186, "&lt;0")</f>
        <v>128921.72600000001</v>
      </c>
    </row>
    <row r="187" spans="1:59" x14ac:dyDescent="0.2">
      <c r="A187" s="24">
        <v>44358</v>
      </c>
      <c r="B187" s="54">
        <f ca="1">IF($A187&gt;= $C$5,$C$6, INDEX('Historical Data'!$D$2:$D$745, MATCH(A187, 'Historical Data'!$B$2:$B$745, 0)))</f>
        <v>1296</v>
      </c>
      <c r="C187" s="14">
        <f t="shared" ca="1" si="100"/>
        <v>1296</v>
      </c>
      <c r="D187" s="14">
        <f t="shared" ca="1" si="111"/>
        <v>1296</v>
      </c>
      <c r="E187" s="14">
        <f t="shared" ca="1" si="82"/>
        <v>0</v>
      </c>
      <c r="F187" s="14">
        <f t="shared" ca="1" si="78"/>
        <v>0</v>
      </c>
      <c r="G187" s="14">
        <f t="shared" ca="1" si="93"/>
        <v>205136.94699999999</v>
      </c>
      <c r="H187" s="15">
        <f ca="1">SUM(F$12:F187)</f>
        <v>108711.22099999999</v>
      </c>
      <c r="I187" s="16">
        <f ca="1">SUM(D$12:D187)+SUMIF(E$12:E187, "&lt;0")</f>
        <v>96425.725999999995</v>
      </c>
      <c r="J187" s="15"/>
      <c r="K187" s="9">
        <v>44358</v>
      </c>
      <c r="L187" s="14">
        <f t="shared" ca="1" si="79"/>
        <v>1796</v>
      </c>
      <c r="M187" s="14">
        <f t="shared" ca="1" si="101"/>
        <v>1796</v>
      </c>
      <c r="N187" s="14">
        <f t="shared" ca="1" si="106"/>
        <v>1586</v>
      </c>
      <c r="O187" s="14">
        <f t="shared" ca="1" si="83"/>
        <v>210</v>
      </c>
      <c r="P187" s="14">
        <f t="shared" ca="1" si="84"/>
        <v>210</v>
      </c>
      <c r="Q187" s="14">
        <f t="shared" ca="1" si="94"/>
        <v>233386.94699999999</v>
      </c>
      <c r="R187" s="15">
        <f ca="1">SUM(P$12:P187)</f>
        <v>125751.22099999999</v>
      </c>
      <c r="S187" s="16">
        <f ca="1">SUM(N$12:N187)+SUMIF(O$12:O187, "&lt;0")</f>
        <v>107635.72600000002</v>
      </c>
      <c r="U187" s="9">
        <v>44358</v>
      </c>
      <c r="V187" s="14">
        <f t="shared" ca="1" si="98"/>
        <v>2296</v>
      </c>
      <c r="W187" s="14">
        <f t="shared" ca="1" si="102"/>
        <v>2296</v>
      </c>
      <c r="X187" s="14">
        <f t="shared" ca="1" si="107"/>
        <v>1876</v>
      </c>
      <c r="Y187" s="14">
        <f t="shared" ca="1" si="85"/>
        <v>420</v>
      </c>
      <c r="Z187" s="14">
        <f t="shared" ca="1" si="86"/>
        <v>420</v>
      </c>
      <c r="AA187" s="14">
        <f t="shared" ca="1" si="95"/>
        <v>261636.94699999999</v>
      </c>
      <c r="AB187" s="15">
        <f ca="1">SUM(Z$12:Z187)</f>
        <v>142791.22100000002</v>
      </c>
      <c r="AC187" s="16">
        <f ca="1">SUM(X$12:X187)+SUMIF(Y$12:Y187, "&lt;0")</f>
        <v>118845.72600000002</v>
      </c>
      <c r="AE187" s="9">
        <v>44358</v>
      </c>
      <c r="AF187" s="14">
        <f t="shared" ca="1" si="80"/>
        <v>1796</v>
      </c>
      <c r="AG187" s="14">
        <f t="shared" ca="1" si="103"/>
        <v>1796</v>
      </c>
      <c r="AH187" s="14">
        <f t="shared" ca="1" si="108"/>
        <v>1636</v>
      </c>
      <c r="AI187" s="14">
        <f t="shared" ca="1" si="87"/>
        <v>160</v>
      </c>
      <c r="AJ187" s="14">
        <f t="shared" ca="1" si="88"/>
        <v>160</v>
      </c>
      <c r="AK187" s="14">
        <f t="shared" ca="1" si="96"/>
        <v>245886.94699999999</v>
      </c>
      <c r="AL187" s="15">
        <f ca="1">SUM(AJ$12:AJ187)</f>
        <v>131961.22100000002</v>
      </c>
      <c r="AM187" s="16">
        <f ca="1">SUM(AH$12:AH187)+SUMIF(AI$12:AI187, "&lt;0")</f>
        <v>113925.72600000002</v>
      </c>
      <c r="AO187" s="9">
        <v>44358</v>
      </c>
      <c r="AP187" s="14">
        <f t="shared" ca="1" si="81"/>
        <v>2296</v>
      </c>
      <c r="AQ187" s="14">
        <f t="shared" ca="1" si="104"/>
        <v>2296</v>
      </c>
      <c r="AR187" s="14">
        <f t="shared" ca="1" si="109"/>
        <v>1976</v>
      </c>
      <c r="AS187" s="14">
        <f t="shared" ca="1" si="89"/>
        <v>320</v>
      </c>
      <c r="AT187" s="14">
        <f t="shared" ca="1" si="90"/>
        <v>320</v>
      </c>
      <c r="AU187" s="14">
        <f t="shared" ca="1" si="97"/>
        <v>286636.94699999999</v>
      </c>
      <c r="AV187" s="15">
        <f ca="1">SUM(AT$12:AT187)</f>
        <v>155211.22099999999</v>
      </c>
      <c r="AW187" s="16">
        <f ca="1">SUM(AR$12:AR187)+SUMIF(AS$12:AS187, "&lt;0")</f>
        <v>131425.726</v>
      </c>
      <c r="AY187" s="9">
        <v>44358</v>
      </c>
      <c r="AZ187" s="14">
        <f t="shared" ca="1" si="99"/>
        <v>2000</v>
      </c>
      <c r="BA187" s="14">
        <f t="shared" ca="1" si="105"/>
        <v>2000</v>
      </c>
      <c r="BB187" s="14">
        <f t="shared" ca="1" si="110"/>
        <v>1623.614999999998</v>
      </c>
      <c r="BC187" s="14">
        <f t="shared" ca="1" si="91"/>
        <v>376.38500000000204</v>
      </c>
      <c r="BD187" s="14">
        <f t="shared" ca="1" si="92"/>
        <v>376.38500000000204</v>
      </c>
      <c r="BE187" s="14">
        <f t="shared" ca="1" si="112"/>
        <v>279694.8476277031</v>
      </c>
      <c r="BF187" s="15">
        <f ca="1">SUM(BD$12:BD187)</f>
        <v>149149.50662770309</v>
      </c>
      <c r="BG187" s="16">
        <f ca="1">SUM(BB$12:BB187)+SUMIF(BC$12:BC187, "&lt;0")</f>
        <v>130545.341</v>
      </c>
    </row>
    <row r="188" spans="1:59" x14ac:dyDescent="0.2">
      <c r="A188" s="24">
        <v>44359</v>
      </c>
      <c r="B188" s="54">
        <f ca="1">IF($A188&gt;= $C$5,$C$6, INDEX('Historical Data'!$D$2:$D$745, MATCH(A188, 'Historical Data'!$B$2:$B$745, 0)))</f>
        <v>1296</v>
      </c>
      <c r="C188" s="14">
        <f t="shared" ca="1" si="100"/>
        <v>1296</v>
      </c>
      <c r="D188" s="14">
        <f t="shared" ca="1" si="111"/>
        <v>1296</v>
      </c>
      <c r="E188" s="14">
        <f t="shared" ca="1" si="82"/>
        <v>0</v>
      </c>
      <c r="F188" s="14">
        <f t="shared" ca="1" si="78"/>
        <v>0</v>
      </c>
      <c r="G188" s="14">
        <f t="shared" ca="1" si="93"/>
        <v>206432.94699999999</v>
      </c>
      <c r="H188" s="15">
        <f ca="1">SUM(F$12:F188)</f>
        <v>108711.22099999999</v>
      </c>
      <c r="I188" s="16">
        <f ca="1">SUM(D$12:D188)+SUMIF(E$12:E188, "&lt;0")</f>
        <v>97721.725999999995</v>
      </c>
      <c r="J188" s="15"/>
      <c r="K188" s="9">
        <v>44359</v>
      </c>
      <c r="L188" s="14">
        <f t="shared" ca="1" si="79"/>
        <v>1796</v>
      </c>
      <c r="M188" s="14">
        <f t="shared" ca="1" si="101"/>
        <v>1796</v>
      </c>
      <c r="N188" s="14">
        <f t="shared" ca="1" si="106"/>
        <v>1591</v>
      </c>
      <c r="O188" s="14">
        <f t="shared" ca="1" si="83"/>
        <v>205</v>
      </c>
      <c r="P188" s="14">
        <f t="shared" ca="1" si="84"/>
        <v>205</v>
      </c>
      <c r="Q188" s="14">
        <f t="shared" ca="1" si="94"/>
        <v>235182.94699999999</v>
      </c>
      <c r="R188" s="15">
        <f ca="1">SUM(P$12:P188)</f>
        <v>125956.22099999999</v>
      </c>
      <c r="S188" s="16">
        <f ca="1">SUM(N$12:N188)+SUMIF(O$12:O188, "&lt;0")</f>
        <v>109226.72600000002</v>
      </c>
      <c r="U188" s="9">
        <v>44359</v>
      </c>
      <c r="V188" s="14">
        <f t="shared" ca="1" si="98"/>
        <v>2296</v>
      </c>
      <c r="W188" s="14">
        <f t="shared" ca="1" si="102"/>
        <v>2296</v>
      </c>
      <c r="X188" s="14">
        <f t="shared" ca="1" si="107"/>
        <v>1886</v>
      </c>
      <c r="Y188" s="14">
        <f t="shared" ca="1" si="85"/>
        <v>410</v>
      </c>
      <c r="Z188" s="14">
        <f t="shared" ca="1" si="86"/>
        <v>410</v>
      </c>
      <c r="AA188" s="14">
        <f t="shared" ca="1" si="95"/>
        <v>263932.94699999999</v>
      </c>
      <c r="AB188" s="15">
        <f ca="1">SUM(Z$12:Z188)</f>
        <v>143201.22100000002</v>
      </c>
      <c r="AC188" s="16">
        <f ca="1">SUM(X$12:X188)+SUMIF(Y$12:Y188, "&lt;0")</f>
        <v>120731.72600000002</v>
      </c>
      <c r="AE188" s="9">
        <v>44359</v>
      </c>
      <c r="AF188" s="14">
        <f t="shared" ca="1" si="80"/>
        <v>1796</v>
      </c>
      <c r="AG188" s="14">
        <f t="shared" ca="1" si="103"/>
        <v>1796</v>
      </c>
      <c r="AH188" s="14">
        <f t="shared" ca="1" si="108"/>
        <v>1646</v>
      </c>
      <c r="AI188" s="14">
        <f t="shared" ca="1" si="87"/>
        <v>150</v>
      </c>
      <c r="AJ188" s="14">
        <f t="shared" ca="1" si="88"/>
        <v>150</v>
      </c>
      <c r="AK188" s="14">
        <f t="shared" ca="1" si="96"/>
        <v>247682.94699999999</v>
      </c>
      <c r="AL188" s="15">
        <f ca="1">SUM(AJ$12:AJ188)</f>
        <v>132111.22100000002</v>
      </c>
      <c r="AM188" s="16">
        <f ca="1">SUM(AH$12:AH188)+SUMIF(AI$12:AI188, "&lt;0")</f>
        <v>115571.72600000002</v>
      </c>
      <c r="AO188" s="9">
        <v>44359</v>
      </c>
      <c r="AP188" s="14">
        <f t="shared" ca="1" si="81"/>
        <v>2296</v>
      </c>
      <c r="AQ188" s="14">
        <f t="shared" ca="1" si="104"/>
        <v>2296</v>
      </c>
      <c r="AR188" s="14">
        <f t="shared" ca="1" si="109"/>
        <v>1996</v>
      </c>
      <c r="AS188" s="14">
        <f t="shared" ca="1" si="89"/>
        <v>300</v>
      </c>
      <c r="AT188" s="14">
        <f t="shared" ca="1" si="90"/>
        <v>300</v>
      </c>
      <c r="AU188" s="14">
        <f t="shared" ca="1" si="97"/>
        <v>288932.94699999999</v>
      </c>
      <c r="AV188" s="15">
        <f ca="1">SUM(AT$12:AT188)</f>
        <v>155511.22099999999</v>
      </c>
      <c r="AW188" s="16">
        <f ca="1">SUM(AR$12:AR188)+SUMIF(AS$12:AS188, "&lt;0")</f>
        <v>133421.726</v>
      </c>
      <c r="AY188" s="9">
        <v>44359</v>
      </c>
      <c r="AZ188" s="14">
        <f t="shared" ca="1" si="99"/>
        <v>2000</v>
      </c>
      <c r="BA188" s="14">
        <f t="shared" ca="1" si="105"/>
        <v>2000</v>
      </c>
      <c r="BB188" s="14">
        <f t="shared" ca="1" si="110"/>
        <v>1881.023000000001</v>
      </c>
      <c r="BC188" s="14">
        <f t="shared" ca="1" si="91"/>
        <v>118.97699999999895</v>
      </c>
      <c r="BD188" s="14">
        <f t="shared" ca="1" si="92"/>
        <v>118.97699999999895</v>
      </c>
      <c r="BE188" s="14">
        <f t="shared" ca="1" si="112"/>
        <v>281694.8476277031</v>
      </c>
      <c r="BF188" s="15">
        <f ca="1">SUM(BD$12:BD188)</f>
        <v>149268.4836277031</v>
      </c>
      <c r="BG188" s="16">
        <f ca="1">SUM(BB$12:BB188)+SUMIF(BC$12:BC188, "&lt;0")</f>
        <v>132426.364</v>
      </c>
    </row>
    <row r="189" spans="1:59" x14ac:dyDescent="0.2">
      <c r="A189" s="24">
        <v>44360</v>
      </c>
      <c r="B189" s="54">
        <f ca="1">IF($A189&gt;= $C$5,$C$6, INDEX('Historical Data'!$D$2:$D$745, MATCH(A189, 'Historical Data'!$B$2:$B$745, 0)))</f>
        <v>1296</v>
      </c>
      <c r="C189" s="14">
        <f t="shared" ca="1" si="100"/>
        <v>1296</v>
      </c>
      <c r="D189" s="14">
        <f t="shared" ca="1" si="111"/>
        <v>1290.291999999994</v>
      </c>
      <c r="E189" s="14">
        <f t="shared" ca="1" si="82"/>
        <v>5.7080000000059954</v>
      </c>
      <c r="F189" s="14">
        <f t="shared" ca="1" si="78"/>
        <v>5.7080000000059954</v>
      </c>
      <c r="G189" s="14">
        <f t="shared" ca="1" si="93"/>
        <v>207728.94699999999</v>
      </c>
      <c r="H189" s="15">
        <f ca="1">SUM(F$12:F189)</f>
        <v>108716.929</v>
      </c>
      <c r="I189" s="16">
        <f ca="1">SUM(D$12:D189)+SUMIF(E$12:E189, "&lt;0")</f>
        <v>99012.017999999982</v>
      </c>
      <c r="J189" s="15"/>
      <c r="K189" s="9">
        <v>44360</v>
      </c>
      <c r="L189" s="14">
        <f t="shared" ca="1" si="79"/>
        <v>1796</v>
      </c>
      <c r="M189" s="14">
        <f t="shared" ca="1" si="101"/>
        <v>1796</v>
      </c>
      <c r="N189" s="14">
        <f t="shared" ca="1" si="106"/>
        <v>1425.291999999994</v>
      </c>
      <c r="O189" s="14">
        <f t="shared" ca="1" si="83"/>
        <v>370.708000000006</v>
      </c>
      <c r="P189" s="14">
        <f t="shared" ca="1" si="84"/>
        <v>370.708000000006</v>
      </c>
      <c r="Q189" s="14">
        <f t="shared" ca="1" si="94"/>
        <v>236978.94699999999</v>
      </c>
      <c r="R189" s="15">
        <f ca="1">SUM(P$12:P189)</f>
        <v>126326.929</v>
      </c>
      <c r="S189" s="16">
        <f ca="1">SUM(N$12:N189)+SUMIF(O$12:O189, "&lt;0")</f>
        <v>110652.01800000001</v>
      </c>
      <c r="U189" s="9">
        <v>44360</v>
      </c>
      <c r="V189" s="14">
        <f t="shared" ca="1" si="98"/>
        <v>2296</v>
      </c>
      <c r="W189" s="14">
        <f t="shared" ca="1" si="102"/>
        <v>2296</v>
      </c>
      <c r="X189" s="14">
        <f t="shared" ca="1" si="107"/>
        <v>1560.291999999994</v>
      </c>
      <c r="Y189" s="14">
        <f t="shared" ca="1" si="85"/>
        <v>735.708000000006</v>
      </c>
      <c r="Z189" s="14">
        <f t="shared" ca="1" si="86"/>
        <v>735.708000000006</v>
      </c>
      <c r="AA189" s="14">
        <f t="shared" ca="1" si="95"/>
        <v>266228.94699999999</v>
      </c>
      <c r="AB189" s="15">
        <f ca="1">SUM(Z$12:Z189)</f>
        <v>143936.92900000003</v>
      </c>
      <c r="AC189" s="16">
        <f ca="1">SUM(X$12:X189)+SUMIF(Y$12:Y189, "&lt;0")</f>
        <v>122292.01800000001</v>
      </c>
      <c r="AE189" s="9">
        <v>44360</v>
      </c>
      <c r="AF189" s="14">
        <f t="shared" ca="1" si="80"/>
        <v>1796</v>
      </c>
      <c r="AG189" s="14">
        <f t="shared" ca="1" si="103"/>
        <v>1796</v>
      </c>
      <c r="AH189" s="14">
        <f t="shared" ca="1" si="108"/>
        <v>1320.291999999994</v>
      </c>
      <c r="AI189" s="14">
        <f t="shared" ca="1" si="87"/>
        <v>475.708000000006</v>
      </c>
      <c r="AJ189" s="14">
        <f t="shared" ca="1" si="88"/>
        <v>475.708000000006</v>
      </c>
      <c r="AK189" s="14">
        <f t="shared" ca="1" si="96"/>
        <v>249478.94699999999</v>
      </c>
      <c r="AL189" s="15">
        <f ca="1">SUM(AJ$12:AJ189)</f>
        <v>132586.92900000003</v>
      </c>
      <c r="AM189" s="16">
        <f ca="1">SUM(AH$12:AH189)+SUMIF(AI$12:AI189, "&lt;0")</f>
        <v>116892.01800000001</v>
      </c>
      <c r="AO189" s="9">
        <v>44360</v>
      </c>
      <c r="AP189" s="14">
        <f t="shared" ca="1" si="81"/>
        <v>2296</v>
      </c>
      <c r="AQ189" s="14">
        <f t="shared" ca="1" si="104"/>
        <v>2296</v>
      </c>
      <c r="AR189" s="14">
        <f t="shared" ca="1" si="109"/>
        <v>1350.291999999994</v>
      </c>
      <c r="AS189" s="14">
        <f t="shared" ca="1" si="89"/>
        <v>945.708000000006</v>
      </c>
      <c r="AT189" s="14">
        <f t="shared" ca="1" si="90"/>
        <v>945.708000000006</v>
      </c>
      <c r="AU189" s="14">
        <f t="shared" ca="1" si="97"/>
        <v>291228.94699999999</v>
      </c>
      <c r="AV189" s="15">
        <f ca="1">SUM(AT$12:AT189)</f>
        <v>156456.929</v>
      </c>
      <c r="AW189" s="16">
        <f ca="1">SUM(AR$12:AR189)+SUMIF(AS$12:AS189, "&lt;0")</f>
        <v>134772.01799999998</v>
      </c>
      <c r="AY189" s="9">
        <v>44360</v>
      </c>
      <c r="AZ189" s="14">
        <f t="shared" ca="1" si="99"/>
        <v>2000</v>
      </c>
      <c r="BA189" s="14">
        <f t="shared" ca="1" si="105"/>
        <v>2000</v>
      </c>
      <c r="BB189" s="14">
        <f t="shared" ca="1" si="110"/>
        <v>377.65399999999499</v>
      </c>
      <c r="BC189" s="14">
        <f t="shared" ca="1" si="91"/>
        <v>1622.346000000005</v>
      </c>
      <c r="BD189" s="14">
        <f t="shared" ca="1" si="92"/>
        <v>1622.346000000005</v>
      </c>
      <c r="BE189" s="14">
        <f t="shared" ca="1" si="112"/>
        <v>283694.8476277031</v>
      </c>
      <c r="BF189" s="15">
        <f ca="1">SUM(BD$12:BD189)</f>
        <v>150890.82962770312</v>
      </c>
      <c r="BG189" s="16">
        <f ca="1">SUM(BB$12:BB189)+SUMIF(BC$12:BC189, "&lt;0")</f>
        <v>132804.01799999998</v>
      </c>
    </row>
    <row r="190" spans="1:59" x14ac:dyDescent="0.2">
      <c r="A190" s="24">
        <v>44361</v>
      </c>
      <c r="B190" s="54">
        <f ca="1">IF($A190&gt;= $C$5,$C$6, INDEX('Historical Data'!$D$2:$D$745, MATCH(A190, 'Historical Data'!$B$2:$B$745, 0)))</f>
        <v>1296</v>
      </c>
      <c r="C190" s="14">
        <f t="shared" ca="1" si="100"/>
        <v>1296</v>
      </c>
      <c r="D190" s="14">
        <f t="shared" ca="1" si="111"/>
        <v>667.16000000000349</v>
      </c>
      <c r="E190" s="14">
        <f t="shared" ca="1" si="82"/>
        <v>628.83999999999651</v>
      </c>
      <c r="F190" s="14">
        <f t="shared" ca="1" si="78"/>
        <v>628.83999999999651</v>
      </c>
      <c r="G190" s="14">
        <f t="shared" ca="1" si="93"/>
        <v>209024.94699999999</v>
      </c>
      <c r="H190" s="15">
        <f ca="1">SUM(F$12:F190)</f>
        <v>109345.769</v>
      </c>
      <c r="I190" s="16">
        <f ca="1">SUM(D$12:D190)+SUMIF(E$12:E190, "&lt;0")</f>
        <v>99679.177999999985</v>
      </c>
      <c r="J190" s="15"/>
      <c r="K190" s="9">
        <v>44361</v>
      </c>
      <c r="L190" s="14">
        <f t="shared" ca="1" si="79"/>
        <v>1796</v>
      </c>
      <c r="M190" s="14">
        <f t="shared" ca="1" si="101"/>
        <v>1796</v>
      </c>
      <c r="N190" s="14">
        <f t="shared" ca="1" si="106"/>
        <v>907.16000000000349</v>
      </c>
      <c r="O190" s="14">
        <f t="shared" ca="1" si="83"/>
        <v>888.83999999999651</v>
      </c>
      <c r="P190" s="14">
        <f t="shared" ca="1" si="84"/>
        <v>888.83999999999651</v>
      </c>
      <c r="Q190" s="14">
        <f t="shared" ca="1" si="94"/>
        <v>238774.94699999999</v>
      </c>
      <c r="R190" s="15">
        <f ca="1">SUM(P$12:P190)</f>
        <v>127215.769</v>
      </c>
      <c r="S190" s="16">
        <f ca="1">SUM(N$12:N190)+SUMIF(O$12:O190, "&lt;0")</f>
        <v>111559.17800000001</v>
      </c>
      <c r="U190" s="9">
        <v>44361</v>
      </c>
      <c r="V190" s="14">
        <f t="shared" ca="1" si="98"/>
        <v>2296</v>
      </c>
      <c r="W190" s="14">
        <f t="shared" ca="1" si="102"/>
        <v>2296</v>
      </c>
      <c r="X190" s="14">
        <f t="shared" ca="1" si="107"/>
        <v>1147.1600000000035</v>
      </c>
      <c r="Y190" s="14">
        <f t="shared" ca="1" si="85"/>
        <v>1148.8399999999965</v>
      </c>
      <c r="Z190" s="14">
        <f t="shared" ca="1" si="86"/>
        <v>1148.8399999999965</v>
      </c>
      <c r="AA190" s="14">
        <f t="shared" ca="1" si="95"/>
        <v>268524.94699999999</v>
      </c>
      <c r="AB190" s="15">
        <f ca="1">SUM(Z$12:Z190)</f>
        <v>145085.76900000003</v>
      </c>
      <c r="AC190" s="16">
        <f ca="1">SUM(X$12:X190)+SUMIF(Y$12:Y190, "&lt;0")</f>
        <v>123439.17800000001</v>
      </c>
      <c r="AE190" s="9">
        <v>44361</v>
      </c>
      <c r="AF190" s="14">
        <f t="shared" ca="1" si="80"/>
        <v>1796</v>
      </c>
      <c r="AG190" s="14">
        <f t="shared" ca="1" si="103"/>
        <v>1796</v>
      </c>
      <c r="AH190" s="14">
        <f t="shared" ca="1" si="108"/>
        <v>907.16000000000349</v>
      </c>
      <c r="AI190" s="14">
        <f t="shared" ca="1" si="87"/>
        <v>888.83999999999651</v>
      </c>
      <c r="AJ190" s="14">
        <f t="shared" ca="1" si="88"/>
        <v>888.83999999999651</v>
      </c>
      <c r="AK190" s="14">
        <f t="shared" ca="1" si="96"/>
        <v>251274.94699999999</v>
      </c>
      <c r="AL190" s="15">
        <f ca="1">SUM(AJ$12:AJ190)</f>
        <v>133475.76900000003</v>
      </c>
      <c r="AM190" s="16">
        <f ca="1">SUM(AH$12:AH190)+SUMIF(AI$12:AI190, "&lt;0")</f>
        <v>117799.17800000001</v>
      </c>
      <c r="AO190" s="9">
        <v>44361</v>
      </c>
      <c r="AP190" s="14">
        <f t="shared" ca="1" si="81"/>
        <v>2296</v>
      </c>
      <c r="AQ190" s="14">
        <f t="shared" ca="1" si="104"/>
        <v>2296</v>
      </c>
      <c r="AR190" s="14">
        <f t="shared" ca="1" si="109"/>
        <v>1147.1600000000035</v>
      </c>
      <c r="AS190" s="14">
        <f t="shared" ca="1" si="89"/>
        <v>1148.8399999999965</v>
      </c>
      <c r="AT190" s="14">
        <f t="shared" ca="1" si="90"/>
        <v>1148.8399999999965</v>
      </c>
      <c r="AU190" s="14">
        <f t="shared" ca="1" si="97"/>
        <v>293524.94699999999</v>
      </c>
      <c r="AV190" s="15">
        <f ca="1">SUM(AT$12:AT190)</f>
        <v>157605.769</v>
      </c>
      <c r="AW190" s="16">
        <f ca="1">SUM(AR$12:AR190)+SUMIF(AS$12:AS190, "&lt;0")</f>
        <v>135919.17799999999</v>
      </c>
      <c r="AY190" s="9">
        <v>44361</v>
      </c>
      <c r="AZ190" s="14">
        <f t="shared" ca="1" si="99"/>
        <v>2000</v>
      </c>
      <c r="BA190" s="14">
        <f t="shared" ca="1" si="105"/>
        <v>2000</v>
      </c>
      <c r="BB190" s="14">
        <f t="shared" ca="1" si="110"/>
        <v>667.16000000000349</v>
      </c>
      <c r="BC190" s="14">
        <f t="shared" ca="1" si="91"/>
        <v>1332.8399999999965</v>
      </c>
      <c r="BD190" s="14">
        <f t="shared" ca="1" si="92"/>
        <v>1332.8399999999965</v>
      </c>
      <c r="BE190" s="14">
        <f t="shared" ca="1" si="112"/>
        <v>285694.8476277031</v>
      </c>
      <c r="BF190" s="15">
        <f ca="1">SUM(BD$12:BD190)</f>
        <v>152223.66962770312</v>
      </c>
      <c r="BG190" s="16">
        <f ca="1">SUM(BB$12:BB190)+SUMIF(BC$12:BC190, "&lt;0")</f>
        <v>133471.17799999996</v>
      </c>
    </row>
    <row r="191" spans="1:59" x14ac:dyDescent="0.2">
      <c r="A191" s="24">
        <v>44362</v>
      </c>
      <c r="B191" s="54">
        <f ca="1">IF($A191&gt;= $C$5,$C$6, INDEX('Historical Data'!$D$2:$D$745, MATCH(A191, 'Historical Data'!$B$2:$B$745, 0)))</f>
        <v>1296</v>
      </c>
      <c r="C191" s="14">
        <f t="shared" ca="1" si="100"/>
        <v>1296</v>
      </c>
      <c r="D191" s="14">
        <f t="shared" ca="1" si="111"/>
        <v>0</v>
      </c>
      <c r="E191" s="14">
        <f t="shared" ca="1" si="82"/>
        <v>1296</v>
      </c>
      <c r="F191" s="14">
        <f t="shared" ca="1" si="78"/>
        <v>1296</v>
      </c>
      <c r="G191" s="14">
        <f t="shared" ca="1" si="93"/>
        <v>210320.94699999999</v>
      </c>
      <c r="H191" s="15">
        <f ca="1">SUM(F$12:F191)</f>
        <v>110641.769</v>
      </c>
      <c r="I191" s="16">
        <f ca="1">SUM(D$12:D191)+SUMIF(E$12:E191, "&lt;0")</f>
        <v>99679.177999999985</v>
      </c>
      <c r="J191" s="15"/>
      <c r="K191" s="9">
        <v>44362</v>
      </c>
      <c r="L191" s="14">
        <f t="shared" ca="1" si="79"/>
        <v>1796</v>
      </c>
      <c r="M191" s="14">
        <f t="shared" ca="1" si="101"/>
        <v>1796</v>
      </c>
      <c r="N191" s="14">
        <f t="shared" ca="1" si="106"/>
        <v>240</v>
      </c>
      <c r="O191" s="14">
        <f t="shared" ca="1" si="83"/>
        <v>1556</v>
      </c>
      <c r="P191" s="14">
        <f t="shared" ca="1" si="84"/>
        <v>1556</v>
      </c>
      <c r="Q191" s="14">
        <f t="shared" ca="1" si="94"/>
        <v>240570.94699999999</v>
      </c>
      <c r="R191" s="15">
        <f ca="1">SUM(P$12:P191)</f>
        <v>128771.769</v>
      </c>
      <c r="S191" s="16">
        <f ca="1">SUM(N$12:N191)+SUMIF(O$12:O191, "&lt;0")</f>
        <v>111799.17800000001</v>
      </c>
      <c r="U191" s="9">
        <v>44362</v>
      </c>
      <c r="V191" s="14">
        <f t="shared" ca="1" si="98"/>
        <v>2296</v>
      </c>
      <c r="W191" s="14">
        <f t="shared" ca="1" si="102"/>
        <v>2296</v>
      </c>
      <c r="X191" s="14">
        <f t="shared" ca="1" si="107"/>
        <v>480</v>
      </c>
      <c r="Y191" s="14">
        <f t="shared" ca="1" si="85"/>
        <v>1816</v>
      </c>
      <c r="Z191" s="14">
        <f t="shared" ca="1" si="86"/>
        <v>1816</v>
      </c>
      <c r="AA191" s="14">
        <f t="shared" ca="1" si="95"/>
        <v>270820.94699999999</v>
      </c>
      <c r="AB191" s="15">
        <f ca="1">SUM(Z$12:Z191)</f>
        <v>146901.76900000003</v>
      </c>
      <c r="AC191" s="16">
        <f ca="1">SUM(X$12:X191)+SUMIF(Y$12:Y191, "&lt;0")</f>
        <v>123919.17800000001</v>
      </c>
      <c r="AE191" s="9">
        <v>44362</v>
      </c>
      <c r="AF191" s="14">
        <f t="shared" ca="1" si="80"/>
        <v>1796</v>
      </c>
      <c r="AG191" s="14">
        <f t="shared" ca="1" si="103"/>
        <v>1796</v>
      </c>
      <c r="AH191" s="14">
        <f t="shared" ca="1" si="108"/>
        <v>240</v>
      </c>
      <c r="AI191" s="14">
        <f t="shared" ca="1" si="87"/>
        <v>1556</v>
      </c>
      <c r="AJ191" s="14">
        <f t="shared" ca="1" si="88"/>
        <v>1556</v>
      </c>
      <c r="AK191" s="14">
        <f t="shared" ca="1" si="96"/>
        <v>253070.94699999999</v>
      </c>
      <c r="AL191" s="15">
        <f ca="1">SUM(AJ$12:AJ191)</f>
        <v>135031.76900000003</v>
      </c>
      <c r="AM191" s="16">
        <f ca="1">SUM(AH$12:AH191)+SUMIF(AI$12:AI191, "&lt;0")</f>
        <v>118039.17800000001</v>
      </c>
      <c r="AO191" s="9">
        <v>44362</v>
      </c>
      <c r="AP191" s="14">
        <f t="shared" ca="1" si="81"/>
        <v>2296</v>
      </c>
      <c r="AQ191" s="14">
        <f t="shared" ca="1" si="104"/>
        <v>2296</v>
      </c>
      <c r="AR191" s="14">
        <f t="shared" ca="1" si="109"/>
        <v>480</v>
      </c>
      <c r="AS191" s="14">
        <f t="shared" ca="1" si="89"/>
        <v>1816</v>
      </c>
      <c r="AT191" s="14">
        <f t="shared" ca="1" si="90"/>
        <v>1816</v>
      </c>
      <c r="AU191" s="14">
        <f t="shared" ca="1" si="97"/>
        <v>295820.94699999999</v>
      </c>
      <c r="AV191" s="15">
        <f ca="1">SUM(AT$12:AT191)</f>
        <v>159421.769</v>
      </c>
      <c r="AW191" s="16">
        <f ca="1">SUM(AR$12:AR191)+SUMIF(AS$12:AS191, "&lt;0")</f>
        <v>136399.17799999999</v>
      </c>
      <c r="AY191" s="9">
        <v>44362</v>
      </c>
      <c r="AZ191" s="14">
        <f t="shared" ca="1" si="99"/>
        <v>2000</v>
      </c>
      <c r="BA191" s="14">
        <f t="shared" ca="1" si="105"/>
        <v>2000</v>
      </c>
      <c r="BB191" s="14">
        <f t="shared" ca="1" si="110"/>
        <v>0</v>
      </c>
      <c r="BC191" s="14">
        <f t="shared" ca="1" si="91"/>
        <v>2000</v>
      </c>
      <c r="BD191" s="14">
        <f t="shared" ca="1" si="92"/>
        <v>2000</v>
      </c>
      <c r="BE191" s="14">
        <f t="shared" ca="1" si="112"/>
        <v>287694.8476277031</v>
      </c>
      <c r="BF191" s="15">
        <f ca="1">SUM(BD$12:BD191)</f>
        <v>154223.66962770312</v>
      </c>
      <c r="BG191" s="16">
        <f ca="1">SUM(BB$12:BB191)+SUMIF(BC$12:BC191, "&lt;0")</f>
        <v>133471.17799999996</v>
      </c>
    </row>
    <row r="192" spans="1:59" x14ac:dyDescent="0.2">
      <c r="A192" s="24">
        <v>44363</v>
      </c>
      <c r="B192" s="54">
        <f ca="1">IF($A192&gt;= $C$5,$C$6, INDEX('Historical Data'!$D$2:$D$745, MATCH(A192, 'Historical Data'!$B$2:$B$745, 0)))</f>
        <v>1296</v>
      </c>
      <c r="C192" s="14">
        <f t="shared" ca="1" si="100"/>
        <v>1296</v>
      </c>
      <c r="D192" s="14">
        <f t="shared" ca="1" si="111"/>
        <v>598.15099999999802</v>
      </c>
      <c r="E192" s="14">
        <f t="shared" ca="1" si="82"/>
        <v>697.84900000000198</v>
      </c>
      <c r="F192" s="14">
        <f t="shared" ca="1" si="78"/>
        <v>697.84900000000198</v>
      </c>
      <c r="G192" s="14">
        <f t="shared" ca="1" si="93"/>
        <v>211616.94699999999</v>
      </c>
      <c r="H192" s="15">
        <f ca="1">SUM(F$12:F192)</f>
        <v>111339.618</v>
      </c>
      <c r="I192" s="16">
        <f ca="1">SUM(D$12:D192)+SUMIF(E$12:E192, "&lt;0")</f>
        <v>100277.32899999998</v>
      </c>
      <c r="J192" s="15"/>
      <c r="K192" s="9">
        <v>44363</v>
      </c>
      <c r="L192" s="14">
        <f t="shared" ca="1" si="79"/>
        <v>1796</v>
      </c>
      <c r="M192" s="14">
        <f t="shared" ca="1" si="101"/>
        <v>1796</v>
      </c>
      <c r="N192" s="14">
        <f t="shared" ca="1" si="106"/>
        <v>838.15099999999802</v>
      </c>
      <c r="O192" s="14">
        <f t="shared" ca="1" si="83"/>
        <v>957.84900000000198</v>
      </c>
      <c r="P192" s="14">
        <f t="shared" ca="1" si="84"/>
        <v>957.84900000000198</v>
      </c>
      <c r="Q192" s="14">
        <f t="shared" ca="1" si="94"/>
        <v>242366.94699999999</v>
      </c>
      <c r="R192" s="15">
        <f ca="1">SUM(P$12:P192)</f>
        <v>129729.618</v>
      </c>
      <c r="S192" s="16">
        <f ca="1">SUM(N$12:N192)+SUMIF(O$12:O192, "&lt;0")</f>
        <v>112637.32900000001</v>
      </c>
      <c r="U192" s="9">
        <v>44363</v>
      </c>
      <c r="V192" s="14">
        <f t="shared" ca="1" si="98"/>
        <v>2296</v>
      </c>
      <c r="W192" s="14">
        <f t="shared" ca="1" si="102"/>
        <v>2296</v>
      </c>
      <c r="X192" s="14">
        <f t="shared" ca="1" si="107"/>
        <v>1078.150999999998</v>
      </c>
      <c r="Y192" s="14">
        <f t="shared" ca="1" si="85"/>
        <v>1217.849000000002</v>
      </c>
      <c r="Z192" s="14">
        <f t="shared" ca="1" si="86"/>
        <v>1217.849000000002</v>
      </c>
      <c r="AA192" s="14">
        <f t="shared" ca="1" si="95"/>
        <v>273116.94699999999</v>
      </c>
      <c r="AB192" s="15">
        <f ca="1">SUM(Z$12:Z192)</f>
        <v>148119.61800000002</v>
      </c>
      <c r="AC192" s="16">
        <f ca="1">SUM(X$12:X192)+SUMIF(Y$12:Y192, "&lt;0")</f>
        <v>124997.32900000001</v>
      </c>
      <c r="AE192" s="9">
        <v>44363</v>
      </c>
      <c r="AF192" s="14">
        <f t="shared" ca="1" si="80"/>
        <v>1796</v>
      </c>
      <c r="AG192" s="14">
        <f t="shared" ca="1" si="103"/>
        <v>1796</v>
      </c>
      <c r="AH192" s="14">
        <f t="shared" ca="1" si="108"/>
        <v>838.15099999999802</v>
      </c>
      <c r="AI192" s="14">
        <f t="shared" ca="1" si="87"/>
        <v>957.84900000000198</v>
      </c>
      <c r="AJ192" s="14">
        <f t="shared" ca="1" si="88"/>
        <v>957.84900000000198</v>
      </c>
      <c r="AK192" s="14">
        <f t="shared" ca="1" si="96"/>
        <v>254866.94699999999</v>
      </c>
      <c r="AL192" s="15">
        <f ca="1">SUM(AJ$12:AJ192)</f>
        <v>135989.61800000002</v>
      </c>
      <c r="AM192" s="16">
        <f ca="1">SUM(AH$12:AH192)+SUMIF(AI$12:AI192, "&lt;0")</f>
        <v>118877.32900000001</v>
      </c>
      <c r="AO192" s="9">
        <v>44363</v>
      </c>
      <c r="AP192" s="14">
        <f t="shared" ca="1" si="81"/>
        <v>2296</v>
      </c>
      <c r="AQ192" s="14">
        <f t="shared" ca="1" si="104"/>
        <v>2296</v>
      </c>
      <c r="AR192" s="14">
        <f t="shared" ca="1" si="109"/>
        <v>1078.150999999998</v>
      </c>
      <c r="AS192" s="14">
        <f t="shared" ca="1" si="89"/>
        <v>1217.849000000002</v>
      </c>
      <c r="AT192" s="14">
        <f t="shared" ca="1" si="90"/>
        <v>1217.849000000002</v>
      </c>
      <c r="AU192" s="14">
        <f t="shared" ca="1" si="97"/>
        <v>298116.94699999999</v>
      </c>
      <c r="AV192" s="15">
        <f ca="1">SUM(AT$12:AT192)</f>
        <v>160639.61800000002</v>
      </c>
      <c r="AW192" s="16">
        <f ca="1">SUM(AR$12:AR192)+SUMIF(AS$12:AS192, "&lt;0")</f>
        <v>137477.32899999997</v>
      </c>
      <c r="AY192" s="9">
        <v>44363</v>
      </c>
      <c r="AZ192" s="14">
        <f t="shared" ca="1" si="99"/>
        <v>2000</v>
      </c>
      <c r="BA192" s="14">
        <f t="shared" ca="1" si="105"/>
        <v>2000</v>
      </c>
      <c r="BB192" s="14">
        <f t="shared" ca="1" si="110"/>
        <v>598.15099999999802</v>
      </c>
      <c r="BC192" s="14">
        <f t="shared" ca="1" si="91"/>
        <v>1401.849000000002</v>
      </c>
      <c r="BD192" s="14">
        <f t="shared" ca="1" si="92"/>
        <v>1401.849000000002</v>
      </c>
      <c r="BE192" s="14">
        <f t="shared" ca="1" si="112"/>
        <v>289694.8476277031</v>
      </c>
      <c r="BF192" s="15">
        <f ca="1">SUM(BD$12:BD192)</f>
        <v>155625.51862770313</v>
      </c>
      <c r="BG192" s="16">
        <f ca="1">SUM(BB$12:BB192)+SUMIF(BC$12:BC192, "&lt;0")</f>
        <v>134069.32899999997</v>
      </c>
    </row>
    <row r="193" spans="1:59" x14ac:dyDescent="0.2">
      <c r="A193" s="24">
        <v>44364</v>
      </c>
      <c r="B193" s="54">
        <f ca="1">IF($A193&gt;= $C$5,$C$6, INDEX('Historical Data'!$D$2:$D$745, MATCH(A193, 'Historical Data'!$B$2:$B$745, 0)))</f>
        <v>1296</v>
      </c>
      <c r="C193" s="14">
        <f t="shared" ca="1" si="100"/>
        <v>1296</v>
      </c>
      <c r="D193" s="14">
        <f t="shared" ca="1" si="111"/>
        <v>92.47200000000521</v>
      </c>
      <c r="E193" s="14">
        <f t="shared" ca="1" si="82"/>
        <v>1203.5279999999948</v>
      </c>
      <c r="F193" s="14">
        <f t="shared" ca="1" si="78"/>
        <v>1203.5279999999948</v>
      </c>
      <c r="G193" s="14">
        <f t="shared" ca="1" si="93"/>
        <v>212912.94699999999</v>
      </c>
      <c r="H193" s="15">
        <f ca="1">SUM(F$12:F193)</f>
        <v>112543.14599999999</v>
      </c>
      <c r="I193" s="16">
        <f ca="1">SUM(D$12:D193)+SUMIF(E$12:E193, "&lt;0")</f>
        <v>100369.80099999999</v>
      </c>
      <c r="J193" s="15"/>
      <c r="K193" s="9">
        <v>44364</v>
      </c>
      <c r="L193" s="14">
        <f t="shared" ca="1" si="79"/>
        <v>1796</v>
      </c>
      <c r="M193" s="14">
        <f t="shared" ca="1" si="101"/>
        <v>1796</v>
      </c>
      <c r="N193" s="14">
        <f t="shared" ca="1" si="106"/>
        <v>332.47200000000521</v>
      </c>
      <c r="O193" s="14">
        <f t="shared" ca="1" si="83"/>
        <v>1463.5279999999948</v>
      </c>
      <c r="P193" s="14">
        <f t="shared" ca="1" si="84"/>
        <v>1463.5279999999948</v>
      </c>
      <c r="Q193" s="14">
        <f t="shared" ca="1" si="94"/>
        <v>244162.94699999999</v>
      </c>
      <c r="R193" s="15">
        <f ca="1">SUM(P$12:P193)</f>
        <v>131193.14600000001</v>
      </c>
      <c r="S193" s="16">
        <f ca="1">SUM(N$12:N193)+SUMIF(O$12:O193, "&lt;0")</f>
        <v>112969.80100000002</v>
      </c>
      <c r="U193" s="9">
        <v>44364</v>
      </c>
      <c r="V193" s="14">
        <f t="shared" ca="1" si="98"/>
        <v>2296</v>
      </c>
      <c r="W193" s="14">
        <f t="shared" ca="1" si="102"/>
        <v>2296</v>
      </c>
      <c r="X193" s="14">
        <f t="shared" ca="1" si="107"/>
        <v>572.47200000000521</v>
      </c>
      <c r="Y193" s="14">
        <f t="shared" ca="1" si="85"/>
        <v>1723.5279999999948</v>
      </c>
      <c r="Z193" s="14">
        <f t="shared" ca="1" si="86"/>
        <v>1723.5279999999948</v>
      </c>
      <c r="AA193" s="14">
        <f t="shared" ca="1" si="95"/>
        <v>275412.94699999999</v>
      </c>
      <c r="AB193" s="15">
        <f ca="1">SUM(Z$12:Z193)</f>
        <v>149843.14600000001</v>
      </c>
      <c r="AC193" s="16">
        <f ca="1">SUM(X$12:X193)+SUMIF(Y$12:Y193, "&lt;0")</f>
        <v>125569.80100000002</v>
      </c>
      <c r="AE193" s="9">
        <v>44364</v>
      </c>
      <c r="AF193" s="14">
        <f t="shared" ca="1" si="80"/>
        <v>1796</v>
      </c>
      <c r="AG193" s="14">
        <f t="shared" ca="1" si="103"/>
        <v>1796</v>
      </c>
      <c r="AH193" s="14">
        <f t="shared" ca="1" si="108"/>
        <v>332.47200000000521</v>
      </c>
      <c r="AI193" s="14">
        <f t="shared" ca="1" si="87"/>
        <v>1463.5279999999948</v>
      </c>
      <c r="AJ193" s="14">
        <f t="shared" ca="1" si="88"/>
        <v>1463.5279999999948</v>
      </c>
      <c r="AK193" s="14">
        <f t="shared" ca="1" si="96"/>
        <v>256662.94699999999</v>
      </c>
      <c r="AL193" s="15">
        <f ca="1">SUM(AJ$12:AJ193)</f>
        <v>137453.14600000001</v>
      </c>
      <c r="AM193" s="16">
        <f ca="1">SUM(AH$12:AH193)+SUMIF(AI$12:AI193, "&lt;0")</f>
        <v>119209.80100000002</v>
      </c>
      <c r="AO193" s="9">
        <v>44364</v>
      </c>
      <c r="AP193" s="14">
        <f t="shared" ca="1" si="81"/>
        <v>2296</v>
      </c>
      <c r="AQ193" s="14">
        <f t="shared" ca="1" si="104"/>
        <v>2296</v>
      </c>
      <c r="AR193" s="14">
        <f t="shared" ca="1" si="109"/>
        <v>572.47200000000521</v>
      </c>
      <c r="AS193" s="14">
        <f t="shared" ca="1" si="89"/>
        <v>1723.5279999999948</v>
      </c>
      <c r="AT193" s="14">
        <f t="shared" ca="1" si="90"/>
        <v>1723.5279999999948</v>
      </c>
      <c r="AU193" s="14">
        <f t="shared" ca="1" si="97"/>
        <v>300412.94699999999</v>
      </c>
      <c r="AV193" s="15">
        <f ca="1">SUM(AT$12:AT193)</f>
        <v>162363.14600000001</v>
      </c>
      <c r="AW193" s="16">
        <f ca="1">SUM(AR$12:AR193)+SUMIF(AS$12:AS193, "&lt;0")</f>
        <v>138049.80099999998</v>
      </c>
      <c r="AY193" s="9">
        <v>44364</v>
      </c>
      <c r="AZ193" s="14">
        <f t="shared" ca="1" si="99"/>
        <v>2000</v>
      </c>
      <c r="BA193" s="14">
        <f t="shared" ca="1" si="105"/>
        <v>2000</v>
      </c>
      <c r="BB193" s="14">
        <f t="shared" ca="1" si="110"/>
        <v>92.47200000000521</v>
      </c>
      <c r="BC193" s="14">
        <f t="shared" ca="1" si="91"/>
        <v>1907.5279999999948</v>
      </c>
      <c r="BD193" s="14">
        <f t="shared" ca="1" si="92"/>
        <v>1907.5279999999948</v>
      </c>
      <c r="BE193" s="14">
        <f t="shared" ca="1" si="112"/>
        <v>291694.8476277031</v>
      </c>
      <c r="BF193" s="15">
        <f ca="1">SUM(BD$12:BD193)</f>
        <v>157533.04662770312</v>
      </c>
      <c r="BG193" s="16">
        <f ca="1">SUM(BB$12:BB193)+SUMIF(BC$12:BC193, "&lt;0")</f>
        <v>134161.80099999998</v>
      </c>
    </row>
    <row r="194" spans="1:59" x14ac:dyDescent="0.2">
      <c r="A194" s="24">
        <v>44365</v>
      </c>
      <c r="B194" s="54">
        <f ca="1">IF($A194&gt;= $C$5,$C$6, INDEX('Historical Data'!$D$2:$D$745, MATCH(A194, 'Historical Data'!$B$2:$B$745, 0)))</f>
        <v>1296</v>
      </c>
      <c r="C194" s="14">
        <f t="shared" ca="1" si="100"/>
        <v>1296</v>
      </c>
      <c r="D194" s="14">
        <f t="shared" ca="1" si="111"/>
        <v>941.08399999999892</v>
      </c>
      <c r="E194" s="14">
        <f t="shared" ca="1" si="82"/>
        <v>354.91600000000108</v>
      </c>
      <c r="F194" s="14">
        <f t="shared" ca="1" si="78"/>
        <v>354.91600000000108</v>
      </c>
      <c r="G194" s="14">
        <f t="shared" ca="1" si="93"/>
        <v>214208.94699999999</v>
      </c>
      <c r="H194" s="15">
        <f ca="1">SUM(F$12:F194)</f>
        <v>112898.06199999999</v>
      </c>
      <c r="I194" s="16">
        <f ca="1">SUM(D$12:D194)+SUMIF(E$12:E194, "&lt;0")</f>
        <v>101310.88499999999</v>
      </c>
      <c r="J194" s="15"/>
      <c r="K194" s="9">
        <v>44365</v>
      </c>
      <c r="L194" s="14">
        <f t="shared" ca="1" si="79"/>
        <v>1796</v>
      </c>
      <c r="M194" s="14">
        <f t="shared" ca="1" si="101"/>
        <v>1796</v>
      </c>
      <c r="N194" s="14">
        <f t="shared" ca="1" si="106"/>
        <v>1181.0839999999989</v>
      </c>
      <c r="O194" s="14">
        <f t="shared" ca="1" si="83"/>
        <v>614.91600000000108</v>
      </c>
      <c r="P194" s="14">
        <f t="shared" ca="1" si="84"/>
        <v>614.91600000000108</v>
      </c>
      <c r="Q194" s="14">
        <f t="shared" ca="1" si="94"/>
        <v>245958.94699999999</v>
      </c>
      <c r="R194" s="15">
        <f ca="1">SUM(P$12:P194)</f>
        <v>131808.06200000001</v>
      </c>
      <c r="S194" s="16">
        <f ca="1">SUM(N$12:N194)+SUMIF(O$12:O194, "&lt;0")</f>
        <v>114150.88500000002</v>
      </c>
      <c r="U194" s="9">
        <v>44365</v>
      </c>
      <c r="V194" s="14">
        <f t="shared" ca="1" si="98"/>
        <v>2296</v>
      </c>
      <c r="W194" s="14">
        <f t="shared" ca="1" si="102"/>
        <v>2296</v>
      </c>
      <c r="X194" s="14">
        <f t="shared" ca="1" si="107"/>
        <v>1421.0839999999989</v>
      </c>
      <c r="Y194" s="14">
        <f t="shared" ca="1" si="85"/>
        <v>874.91600000000108</v>
      </c>
      <c r="Z194" s="14">
        <f t="shared" ca="1" si="86"/>
        <v>874.91600000000108</v>
      </c>
      <c r="AA194" s="14">
        <f t="shared" ca="1" si="95"/>
        <v>277708.94699999999</v>
      </c>
      <c r="AB194" s="15">
        <f ca="1">SUM(Z$12:Z194)</f>
        <v>150718.06200000001</v>
      </c>
      <c r="AC194" s="16">
        <f ca="1">SUM(X$12:X194)+SUMIF(Y$12:Y194, "&lt;0")</f>
        <v>126990.88500000002</v>
      </c>
      <c r="AE194" s="9">
        <v>44365</v>
      </c>
      <c r="AF194" s="14">
        <f t="shared" ca="1" si="80"/>
        <v>1796</v>
      </c>
      <c r="AG194" s="14">
        <f t="shared" ca="1" si="103"/>
        <v>1796</v>
      </c>
      <c r="AH194" s="14">
        <f t="shared" ca="1" si="108"/>
        <v>1181.0839999999989</v>
      </c>
      <c r="AI194" s="14">
        <f t="shared" ca="1" si="87"/>
        <v>614.91600000000108</v>
      </c>
      <c r="AJ194" s="14">
        <f t="shared" ca="1" si="88"/>
        <v>614.91600000000108</v>
      </c>
      <c r="AK194" s="14">
        <f t="shared" ca="1" si="96"/>
        <v>258458.94699999999</v>
      </c>
      <c r="AL194" s="15">
        <f ca="1">SUM(AJ$12:AJ194)</f>
        <v>138068.06200000001</v>
      </c>
      <c r="AM194" s="16">
        <f ca="1">SUM(AH$12:AH194)+SUMIF(AI$12:AI194, "&lt;0")</f>
        <v>120390.88500000002</v>
      </c>
      <c r="AO194" s="9">
        <v>44365</v>
      </c>
      <c r="AP194" s="14">
        <f t="shared" ca="1" si="81"/>
        <v>2296</v>
      </c>
      <c r="AQ194" s="14">
        <f t="shared" ca="1" si="104"/>
        <v>2296</v>
      </c>
      <c r="AR194" s="14">
        <f t="shared" ca="1" si="109"/>
        <v>1421.0839999999989</v>
      </c>
      <c r="AS194" s="14">
        <f t="shared" ca="1" si="89"/>
        <v>874.91600000000108</v>
      </c>
      <c r="AT194" s="14">
        <f t="shared" ca="1" si="90"/>
        <v>874.91600000000108</v>
      </c>
      <c r="AU194" s="14">
        <f t="shared" ca="1" si="97"/>
        <v>302708.94699999999</v>
      </c>
      <c r="AV194" s="15">
        <f ca="1">SUM(AT$12:AT194)</f>
        <v>163238.06200000001</v>
      </c>
      <c r="AW194" s="16">
        <f ca="1">SUM(AR$12:AR194)+SUMIF(AS$12:AS194, "&lt;0")</f>
        <v>139470.88499999998</v>
      </c>
      <c r="AY194" s="9">
        <v>44365</v>
      </c>
      <c r="AZ194" s="14">
        <f t="shared" ca="1" si="99"/>
        <v>2000</v>
      </c>
      <c r="BA194" s="14">
        <f t="shared" ca="1" si="105"/>
        <v>2000</v>
      </c>
      <c r="BB194" s="14">
        <f t="shared" ca="1" si="110"/>
        <v>941.08399999999892</v>
      </c>
      <c r="BC194" s="14">
        <f t="shared" ca="1" si="91"/>
        <v>1058.9160000000011</v>
      </c>
      <c r="BD194" s="14">
        <f t="shared" ca="1" si="92"/>
        <v>1058.9160000000011</v>
      </c>
      <c r="BE194" s="14">
        <f t="shared" ca="1" si="112"/>
        <v>293694.8476277031</v>
      </c>
      <c r="BF194" s="15">
        <f ca="1">SUM(BD$12:BD194)</f>
        <v>158591.96262770312</v>
      </c>
      <c r="BG194" s="16">
        <f ca="1">SUM(BB$12:BB194)+SUMIF(BC$12:BC194, "&lt;0")</f>
        <v>135102.88499999995</v>
      </c>
    </row>
    <row r="195" spans="1:59" x14ac:dyDescent="0.2">
      <c r="A195" s="24">
        <v>44366</v>
      </c>
      <c r="B195" s="54">
        <f ca="1">IF($A195&gt;= $C$5,$C$6, INDEX('Historical Data'!$D$2:$D$745, MATCH(A195, 'Historical Data'!$B$2:$B$745, 0)))</f>
        <v>1296</v>
      </c>
      <c r="C195" s="14">
        <f t="shared" ca="1" si="100"/>
        <v>1296</v>
      </c>
      <c r="D195" s="14">
        <f t="shared" ca="1" si="111"/>
        <v>705.14399999999659</v>
      </c>
      <c r="E195" s="14">
        <f t="shared" ca="1" si="82"/>
        <v>590.85600000000341</v>
      </c>
      <c r="F195" s="14">
        <f t="shared" ca="1" si="78"/>
        <v>590.85600000000341</v>
      </c>
      <c r="G195" s="14">
        <f t="shared" ca="1" si="93"/>
        <v>215504.94699999999</v>
      </c>
      <c r="H195" s="15">
        <f ca="1">SUM(F$12:F195)</f>
        <v>113488.91799999999</v>
      </c>
      <c r="I195" s="16">
        <f ca="1">SUM(D$12:D195)+SUMIF(E$12:E195, "&lt;0")</f>
        <v>102016.02899999999</v>
      </c>
      <c r="J195" s="15"/>
      <c r="K195" s="9">
        <v>44366</v>
      </c>
      <c r="L195" s="14">
        <f t="shared" ca="1" si="79"/>
        <v>1796</v>
      </c>
      <c r="M195" s="14">
        <f t="shared" ca="1" si="101"/>
        <v>1796</v>
      </c>
      <c r="N195" s="14">
        <f t="shared" ca="1" si="106"/>
        <v>945.14399999999659</v>
      </c>
      <c r="O195" s="14">
        <f t="shared" ca="1" si="83"/>
        <v>850.85600000000341</v>
      </c>
      <c r="P195" s="14">
        <f t="shared" ca="1" si="84"/>
        <v>850.85600000000341</v>
      </c>
      <c r="Q195" s="14">
        <f t="shared" ca="1" si="94"/>
        <v>247754.94699999999</v>
      </c>
      <c r="R195" s="15">
        <f ca="1">SUM(P$12:P195)</f>
        <v>132658.91800000001</v>
      </c>
      <c r="S195" s="16">
        <f ca="1">SUM(N$12:N195)+SUMIF(O$12:O195, "&lt;0")</f>
        <v>115096.02900000002</v>
      </c>
      <c r="U195" s="9">
        <v>44366</v>
      </c>
      <c r="V195" s="14">
        <f t="shared" ca="1" si="98"/>
        <v>2296</v>
      </c>
      <c r="W195" s="14">
        <f t="shared" ca="1" si="102"/>
        <v>2296</v>
      </c>
      <c r="X195" s="14">
        <f t="shared" ca="1" si="107"/>
        <v>1185.1439999999966</v>
      </c>
      <c r="Y195" s="14">
        <f t="shared" ca="1" si="85"/>
        <v>1110.8560000000034</v>
      </c>
      <c r="Z195" s="14">
        <f t="shared" ca="1" si="86"/>
        <v>1110.8560000000034</v>
      </c>
      <c r="AA195" s="14">
        <f t="shared" ca="1" si="95"/>
        <v>280004.94699999999</v>
      </c>
      <c r="AB195" s="15">
        <f ca="1">SUM(Z$12:Z195)</f>
        <v>151828.91800000001</v>
      </c>
      <c r="AC195" s="16">
        <f ca="1">SUM(X$12:X195)+SUMIF(Y$12:Y195, "&lt;0")</f>
        <v>128176.02900000002</v>
      </c>
      <c r="AE195" s="9">
        <v>44366</v>
      </c>
      <c r="AF195" s="14">
        <f t="shared" ca="1" si="80"/>
        <v>1796</v>
      </c>
      <c r="AG195" s="14">
        <f t="shared" ca="1" si="103"/>
        <v>1796</v>
      </c>
      <c r="AH195" s="14">
        <f t="shared" ca="1" si="108"/>
        <v>945.14399999999659</v>
      </c>
      <c r="AI195" s="14">
        <f t="shared" ca="1" si="87"/>
        <v>850.85600000000341</v>
      </c>
      <c r="AJ195" s="14">
        <f t="shared" ca="1" si="88"/>
        <v>850.85600000000341</v>
      </c>
      <c r="AK195" s="14">
        <f t="shared" ca="1" si="96"/>
        <v>260254.94699999999</v>
      </c>
      <c r="AL195" s="15">
        <f ca="1">SUM(AJ$12:AJ195)</f>
        <v>138918.91800000001</v>
      </c>
      <c r="AM195" s="16">
        <f ca="1">SUM(AH$12:AH195)+SUMIF(AI$12:AI195, "&lt;0")</f>
        <v>121336.02900000002</v>
      </c>
      <c r="AO195" s="9">
        <v>44366</v>
      </c>
      <c r="AP195" s="14">
        <f t="shared" ca="1" si="81"/>
        <v>2296</v>
      </c>
      <c r="AQ195" s="14">
        <f t="shared" ca="1" si="104"/>
        <v>2296</v>
      </c>
      <c r="AR195" s="14">
        <f t="shared" ca="1" si="109"/>
        <v>1185.1439999999966</v>
      </c>
      <c r="AS195" s="14">
        <f t="shared" ca="1" si="89"/>
        <v>1110.8560000000034</v>
      </c>
      <c r="AT195" s="14">
        <f t="shared" ca="1" si="90"/>
        <v>1110.8560000000034</v>
      </c>
      <c r="AU195" s="14">
        <f t="shared" ca="1" si="97"/>
        <v>305004.94699999999</v>
      </c>
      <c r="AV195" s="15">
        <f ca="1">SUM(AT$12:AT195)</f>
        <v>164348.91800000001</v>
      </c>
      <c r="AW195" s="16">
        <f ca="1">SUM(AR$12:AR195)+SUMIF(AS$12:AS195, "&lt;0")</f>
        <v>140656.02899999998</v>
      </c>
      <c r="AY195" s="9">
        <v>44366</v>
      </c>
      <c r="AZ195" s="14">
        <f t="shared" ca="1" si="99"/>
        <v>2000</v>
      </c>
      <c r="BA195" s="14">
        <f t="shared" ca="1" si="105"/>
        <v>2000</v>
      </c>
      <c r="BB195" s="14">
        <f t="shared" ca="1" si="110"/>
        <v>705.14399999999659</v>
      </c>
      <c r="BC195" s="14">
        <f t="shared" ca="1" si="91"/>
        <v>1294.8560000000034</v>
      </c>
      <c r="BD195" s="14">
        <f t="shared" ca="1" si="92"/>
        <v>1294.8560000000034</v>
      </c>
      <c r="BE195" s="14">
        <f t="shared" ca="1" si="112"/>
        <v>295694.8476277031</v>
      </c>
      <c r="BF195" s="15">
        <f ca="1">SUM(BD$12:BD195)</f>
        <v>159886.81862770312</v>
      </c>
      <c r="BG195" s="16">
        <f ca="1">SUM(BB$12:BB195)+SUMIF(BC$12:BC195, "&lt;0")</f>
        <v>135808.02899999998</v>
      </c>
    </row>
    <row r="196" spans="1:59" x14ac:dyDescent="0.2">
      <c r="A196" s="24">
        <v>44367</v>
      </c>
      <c r="B196" s="54">
        <f ca="1">IF($A196&gt;= $C$5,$C$6, INDEX('Historical Data'!$D$2:$D$745, MATCH(A196, 'Historical Data'!$B$2:$B$745, 0)))</f>
        <v>1296</v>
      </c>
      <c r="C196" s="14">
        <f t="shared" ca="1" si="100"/>
        <v>1296</v>
      </c>
      <c r="D196" s="14">
        <f t="shared" ca="1" si="111"/>
        <v>0</v>
      </c>
      <c r="E196" s="14">
        <f t="shared" ca="1" si="82"/>
        <v>1296</v>
      </c>
      <c r="F196" s="14">
        <f t="shared" ca="1" si="78"/>
        <v>1296</v>
      </c>
      <c r="G196" s="14">
        <f t="shared" ca="1" si="93"/>
        <v>216800.94699999999</v>
      </c>
      <c r="H196" s="15">
        <f ca="1">SUM(F$12:F196)</f>
        <v>114784.91799999999</v>
      </c>
      <c r="I196" s="16">
        <f ca="1">SUM(D$12:D196)+SUMIF(E$12:E196, "&lt;0")</f>
        <v>102016.02899999999</v>
      </c>
      <c r="J196" s="15"/>
      <c r="K196" s="9">
        <v>44367</v>
      </c>
      <c r="L196" s="14">
        <f t="shared" ca="1" si="79"/>
        <v>1796</v>
      </c>
      <c r="M196" s="14">
        <f t="shared" ca="1" si="101"/>
        <v>1796</v>
      </c>
      <c r="N196" s="14">
        <f t="shared" ca="1" si="106"/>
        <v>240</v>
      </c>
      <c r="O196" s="14">
        <f t="shared" ca="1" si="83"/>
        <v>1556</v>
      </c>
      <c r="P196" s="14">
        <f t="shared" ca="1" si="84"/>
        <v>1556</v>
      </c>
      <c r="Q196" s="14">
        <f t="shared" ca="1" si="94"/>
        <v>249550.94699999999</v>
      </c>
      <c r="R196" s="15">
        <f ca="1">SUM(P$12:P196)</f>
        <v>134214.91800000001</v>
      </c>
      <c r="S196" s="16">
        <f ca="1">SUM(N$12:N196)+SUMIF(O$12:O196, "&lt;0")</f>
        <v>115336.02900000002</v>
      </c>
      <c r="U196" s="9">
        <v>44367</v>
      </c>
      <c r="V196" s="14">
        <f t="shared" ca="1" si="98"/>
        <v>2296</v>
      </c>
      <c r="W196" s="14">
        <f t="shared" ca="1" si="102"/>
        <v>2296</v>
      </c>
      <c r="X196" s="14">
        <f t="shared" ca="1" si="107"/>
        <v>480</v>
      </c>
      <c r="Y196" s="14">
        <f t="shared" ca="1" si="85"/>
        <v>1816</v>
      </c>
      <c r="Z196" s="14">
        <f t="shared" ca="1" si="86"/>
        <v>1816</v>
      </c>
      <c r="AA196" s="14">
        <f t="shared" ca="1" si="95"/>
        <v>282300.94699999999</v>
      </c>
      <c r="AB196" s="15">
        <f ca="1">SUM(Z$12:Z196)</f>
        <v>153644.91800000001</v>
      </c>
      <c r="AC196" s="16">
        <f ca="1">SUM(X$12:X196)+SUMIF(Y$12:Y196, "&lt;0")</f>
        <v>128656.02900000004</v>
      </c>
      <c r="AE196" s="9">
        <v>44367</v>
      </c>
      <c r="AF196" s="14">
        <f t="shared" ca="1" si="80"/>
        <v>1796</v>
      </c>
      <c r="AG196" s="14">
        <f t="shared" ca="1" si="103"/>
        <v>1796</v>
      </c>
      <c r="AH196" s="14">
        <f t="shared" ca="1" si="108"/>
        <v>240</v>
      </c>
      <c r="AI196" s="14">
        <f t="shared" ca="1" si="87"/>
        <v>1556</v>
      </c>
      <c r="AJ196" s="14">
        <f t="shared" ca="1" si="88"/>
        <v>1556</v>
      </c>
      <c r="AK196" s="14">
        <f t="shared" ca="1" si="96"/>
        <v>262050.94699999999</v>
      </c>
      <c r="AL196" s="15">
        <f ca="1">SUM(AJ$12:AJ196)</f>
        <v>140474.91800000001</v>
      </c>
      <c r="AM196" s="16">
        <f ca="1">SUM(AH$12:AH196)+SUMIF(AI$12:AI196, "&lt;0")</f>
        <v>121576.02900000002</v>
      </c>
      <c r="AO196" s="9">
        <v>44367</v>
      </c>
      <c r="AP196" s="14">
        <f t="shared" ca="1" si="81"/>
        <v>2296</v>
      </c>
      <c r="AQ196" s="14">
        <f t="shared" ca="1" si="104"/>
        <v>2296</v>
      </c>
      <c r="AR196" s="14">
        <f t="shared" ca="1" si="109"/>
        <v>480</v>
      </c>
      <c r="AS196" s="14">
        <f t="shared" ca="1" si="89"/>
        <v>1816</v>
      </c>
      <c r="AT196" s="14">
        <f t="shared" ca="1" si="90"/>
        <v>1816</v>
      </c>
      <c r="AU196" s="14">
        <f t="shared" ca="1" si="97"/>
        <v>307300.94699999999</v>
      </c>
      <c r="AV196" s="15">
        <f ca="1">SUM(AT$12:AT196)</f>
        <v>166164.91800000001</v>
      </c>
      <c r="AW196" s="16">
        <f ca="1">SUM(AR$12:AR196)+SUMIF(AS$12:AS196, "&lt;0")</f>
        <v>141136.02899999998</v>
      </c>
      <c r="AY196" s="9">
        <v>44367</v>
      </c>
      <c r="AZ196" s="14">
        <f t="shared" ca="1" si="99"/>
        <v>2000</v>
      </c>
      <c r="BA196" s="14">
        <f t="shared" ca="1" si="105"/>
        <v>2000</v>
      </c>
      <c r="BB196" s="14">
        <f t="shared" ca="1" si="110"/>
        <v>0</v>
      </c>
      <c r="BC196" s="14">
        <f t="shared" ca="1" si="91"/>
        <v>2000</v>
      </c>
      <c r="BD196" s="14">
        <f t="shared" ca="1" si="92"/>
        <v>2000</v>
      </c>
      <c r="BE196" s="14">
        <f t="shared" ca="1" si="112"/>
        <v>297694.8476277031</v>
      </c>
      <c r="BF196" s="15">
        <f ca="1">SUM(BD$12:BD196)</f>
        <v>161886.81862770312</v>
      </c>
      <c r="BG196" s="16">
        <f ca="1">SUM(BB$12:BB196)+SUMIF(BC$12:BC196, "&lt;0")</f>
        <v>135808.02899999998</v>
      </c>
    </row>
    <row r="197" spans="1:59" x14ac:dyDescent="0.2">
      <c r="A197" s="24">
        <v>44368</v>
      </c>
      <c r="B197" s="54">
        <f ca="1">IF($A197&gt;= $C$5,$C$6, INDEX('Historical Data'!$D$2:$D$745, MATCH(A197, 'Historical Data'!$B$2:$B$745, 0)))</f>
        <v>1296</v>
      </c>
      <c r="C197" s="14">
        <f t="shared" ca="1" si="100"/>
        <v>1296</v>
      </c>
      <c r="D197" s="14">
        <f t="shared" ca="1" si="111"/>
        <v>174.79100000000108</v>
      </c>
      <c r="E197" s="14">
        <f t="shared" ca="1" si="82"/>
        <v>1121.2089999999989</v>
      </c>
      <c r="F197" s="14">
        <f t="shared" ca="1" si="78"/>
        <v>1121.2089999999989</v>
      </c>
      <c r="G197" s="14">
        <f t="shared" ca="1" si="93"/>
        <v>218096.94699999999</v>
      </c>
      <c r="H197" s="15">
        <f ca="1">SUM(F$12:F197)</f>
        <v>115906.12699999999</v>
      </c>
      <c r="I197" s="16">
        <f ca="1">SUM(D$12:D197)+SUMIF(E$12:E197, "&lt;0")</f>
        <v>102190.81999999999</v>
      </c>
      <c r="J197" s="15"/>
      <c r="K197" s="9">
        <v>44368</v>
      </c>
      <c r="L197" s="14">
        <f t="shared" ca="1" si="79"/>
        <v>1796</v>
      </c>
      <c r="M197" s="14">
        <f t="shared" ca="1" si="101"/>
        <v>1796</v>
      </c>
      <c r="N197" s="14">
        <f t="shared" ca="1" si="106"/>
        <v>414.79100000000108</v>
      </c>
      <c r="O197" s="14">
        <f t="shared" ca="1" si="83"/>
        <v>1381.2089999999989</v>
      </c>
      <c r="P197" s="14">
        <f t="shared" ca="1" si="84"/>
        <v>1381.2089999999989</v>
      </c>
      <c r="Q197" s="14">
        <f t="shared" ca="1" si="94"/>
        <v>251346.94699999999</v>
      </c>
      <c r="R197" s="15">
        <f ca="1">SUM(P$12:P197)</f>
        <v>135596.12700000001</v>
      </c>
      <c r="S197" s="16">
        <f ca="1">SUM(N$12:N197)+SUMIF(O$12:O197, "&lt;0")</f>
        <v>115750.82000000002</v>
      </c>
      <c r="U197" s="9">
        <v>44368</v>
      </c>
      <c r="V197" s="14">
        <f t="shared" ca="1" si="98"/>
        <v>2296</v>
      </c>
      <c r="W197" s="14">
        <f t="shared" ca="1" si="102"/>
        <v>2296</v>
      </c>
      <c r="X197" s="14">
        <f t="shared" ca="1" si="107"/>
        <v>654.79100000000108</v>
      </c>
      <c r="Y197" s="14">
        <f t="shared" ca="1" si="85"/>
        <v>1641.2089999999989</v>
      </c>
      <c r="Z197" s="14">
        <f t="shared" ca="1" si="86"/>
        <v>1641.2089999999989</v>
      </c>
      <c r="AA197" s="14">
        <f t="shared" ca="1" si="95"/>
        <v>284596.94699999999</v>
      </c>
      <c r="AB197" s="15">
        <f ca="1">SUM(Z$12:Z197)</f>
        <v>155286.12700000001</v>
      </c>
      <c r="AC197" s="16">
        <f ca="1">SUM(X$12:X197)+SUMIF(Y$12:Y197, "&lt;0")</f>
        <v>129310.82000000004</v>
      </c>
      <c r="AE197" s="9">
        <v>44368</v>
      </c>
      <c r="AF197" s="14">
        <f t="shared" ca="1" si="80"/>
        <v>1796</v>
      </c>
      <c r="AG197" s="14">
        <f t="shared" ca="1" si="103"/>
        <v>1796</v>
      </c>
      <c r="AH197" s="14">
        <f t="shared" ca="1" si="108"/>
        <v>414.79100000000108</v>
      </c>
      <c r="AI197" s="14">
        <f t="shared" ca="1" si="87"/>
        <v>1381.2089999999989</v>
      </c>
      <c r="AJ197" s="14">
        <f t="shared" ca="1" si="88"/>
        <v>1381.2089999999989</v>
      </c>
      <c r="AK197" s="14">
        <f t="shared" ca="1" si="96"/>
        <v>263846.94699999999</v>
      </c>
      <c r="AL197" s="15">
        <f ca="1">SUM(AJ$12:AJ197)</f>
        <v>141856.12700000001</v>
      </c>
      <c r="AM197" s="16">
        <f ca="1">SUM(AH$12:AH197)+SUMIF(AI$12:AI197, "&lt;0")</f>
        <v>121990.82000000002</v>
      </c>
      <c r="AO197" s="9">
        <v>44368</v>
      </c>
      <c r="AP197" s="14">
        <f t="shared" ca="1" si="81"/>
        <v>2296</v>
      </c>
      <c r="AQ197" s="14">
        <f t="shared" ca="1" si="104"/>
        <v>2296</v>
      </c>
      <c r="AR197" s="14">
        <f t="shared" ca="1" si="109"/>
        <v>654.79100000000108</v>
      </c>
      <c r="AS197" s="14">
        <f t="shared" ca="1" si="89"/>
        <v>1641.2089999999989</v>
      </c>
      <c r="AT197" s="14">
        <f t="shared" ca="1" si="90"/>
        <v>1641.2089999999989</v>
      </c>
      <c r="AU197" s="14">
        <f t="shared" ca="1" si="97"/>
        <v>309596.94699999999</v>
      </c>
      <c r="AV197" s="15">
        <f ca="1">SUM(AT$12:AT197)</f>
        <v>167806.12700000001</v>
      </c>
      <c r="AW197" s="16">
        <f ca="1">SUM(AR$12:AR197)+SUMIF(AS$12:AS197, "&lt;0")</f>
        <v>141790.81999999998</v>
      </c>
      <c r="AY197" s="9">
        <v>44368</v>
      </c>
      <c r="AZ197" s="14">
        <f t="shared" ca="1" si="99"/>
        <v>2000</v>
      </c>
      <c r="BA197" s="14">
        <f t="shared" ca="1" si="105"/>
        <v>2000</v>
      </c>
      <c r="BB197" s="14">
        <f t="shared" ca="1" si="110"/>
        <v>174.79100000000108</v>
      </c>
      <c r="BC197" s="14">
        <f t="shared" ca="1" si="91"/>
        <v>1825.2089999999989</v>
      </c>
      <c r="BD197" s="14">
        <f t="shared" ca="1" si="92"/>
        <v>1825.2089999999989</v>
      </c>
      <c r="BE197" s="14">
        <f t="shared" ca="1" si="112"/>
        <v>299694.8476277031</v>
      </c>
      <c r="BF197" s="15">
        <f ca="1">SUM(BD$12:BD197)</f>
        <v>163712.02762770312</v>
      </c>
      <c r="BG197" s="16">
        <f ca="1">SUM(BB$12:BB197)+SUMIF(BC$12:BC197, "&lt;0")</f>
        <v>135982.81999999995</v>
      </c>
    </row>
    <row r="198" spans="1:59" x14ac:dyDescent="0.2">
      <c r="A198" s="24">
        <v>44369</v>
      </c>
      <c r="B198" s="54">
        <f ca="1">IF($A198&gt;= $C$5,$C$6, INDEX('Historical Data'!$D$2:$D$745, MATCH(A198, 'Historical Data'!$B$2:$B$745, 0)))</f>
        <v>1296</v>
      </c>
      <c r="C198" s="14">
        <f t="shared" ca="1" si="100"/>
        <v>1296</v>
      </c>
      <c r="D198" s="14">
        <f t="shared" ca="1" si="111"/>
        <v>0</v>
      </c>
      <c r="E198" s="14">
        <f t="shared" ca="1" si="82"/>
        <v>1296</v>
      </c>
      <c r="F198" s="14">
        <f t="shared" ca="1" si="78"/>
        <v>1296</v>
      </c>
      <c r="G198" s="14">
        <f t="shared" ca="1" si="93"/>
        <v>219392.94699999999</v>
      </c>
      <c r="H198" s="15">
        <f ca="1">SUM(F$12:F198)</f>
        <v>117202.12699999999</v>
      </c>
      <c r="I198" s="16">
        <f ca="1">SUM(D$12:D198)+SUMIF(E$12:E198, "&lt;0")</f>
        <v>102190.81999999999</v>
      </c>
      <c r="J198" s="15"/>
      <c r="K198" s="9">
        <v>44369</v>
      </c>
      <c r="L198" s="14">
        <f t="shared" ca="1" si="79"/>
        <v>1796</v>
      </c>
      <c r="M198" s="14">
        <f t="shared" ca="1" si="101"/>
        <v>1796</v>
      </c>
      <c r="N198" s="14">
        <f t="shared" ca="1" si="106"/>
        <v>240</v>
      </c>
      <c r="O198" s="14">
        <f t="shared" ca="1" si="83"/>
        <v>1556</v>
      </c>
      <c r="P198" s="14">
        <f t="shared" ca="1" si="84"/>
        <v>1556</v>
      </c>
      <c r="Q198" s="14">
        <f t="shared" ca="1" si="94"/>
        <v>253142.94699999999</v>
      </c>
      <c r="R198" s="15">
        <f ca="1">SUM(P$12:P198)</f>
        <v>137152.12700000001</v>
      </c>
      <c r="S198" s="16">
        <f ca="1">SUM(N$12:N198)+SUMIF(O$12:O198, "&lt;0")</f>
        <v>115990.82000000002</v>
      </c>
      <c r="U198" s="9">
        <v>44369</v>
      </c>
      <c r="V198" s="14">
        <f t="shared" ca="1" si="98"/>
        <v>2296</v>
      </c>
      <c r="W198" s="14">
        <f t="shared" ca="1" si="102"/>
        <v>2296</v>
      </c>
      <c r="X198" s="14">
        <f t="shared" ca="1" si="107"/>
        <v>480</v>
      </c>
      <c r="Y198" s="14">
        <f t="shared" ca="1" si="85"/>
        <v>1816</v>
      </c>
      <c r="Z198" s="14">
        <f t="shared" ca="1" si="86"/>
        <v>1816</v>
      </c>
      <c r="AA198" s="14">
        <f t="shared" ca="1" si="95"/>
        <v>286892.94699999999</v>
      </c>
      <c r="AB198" s="15">
        <f ca="1">SUM(Z$12:Z198)</f>
        <v>157102.12700000001</v>
      </c>
      <c r="AC198" s="16">
        <f ca="1">SUM(X$12:X198)+SUMIF(Y$12:Y198, "&lt;0")</f>
        <v>129790.82000000004</v>
      </c>
      <c r="AE198" s="9">
        <v>44369</v>
      </c>
      <c r="AF198" s="14">
        <f t="shared" ca="1" si="80"/>
        <v>1796</v>
      </c>
      <c r="AG198" s="14">
        <f t="shared" ca="1" si="103"/>
        <v>1796</v>
      </c>
      <c r="AH198" s="14">
        <f t="shared" ca="1" si="108"/>
        <v>240</v>
      </c>
      <c r="AI198" s="14">
        <f t="shared" ca="1" si="87"/>
        <v>1556</v>
      </c>
      <c r="AJ198" s="14">
        <f t="shared" ca="1" si="88"/>
        <v>1556</v>
      </c>
      <c r="AK198" s="14">
        <f t="shared" ca="1" si="96"/>
        <v>265642.94699999999</v>
      </c>
      <c r="AL198" s="15">
        <f ca="1">SUM(AJ$12:AJ198)</f>
        <v>143412.12700000001</v>
      </c>
      <c r="AM198" s="16">
        <f ca="1">SUM(AH$12:AH198)+SUMIF(AI$12:AI198, "&lt;0")</f>
        <v>122230.82000000002</v>
      </c>
      <c r="AO198" s="9">
        <v>44369</v>
      </c>
      <c r="AP198" s="14">
        <f t="shared" ca="1" si="81"/>
        <v>2296</v>
      </c>
      <c r="AQ198" s="14">
        <f t="shared" ca="1" si="104"/>
        <v>2296</v>
      </c>
      <c r="AR198" s="14">
        <f t="shared" ca="1" si="109"/>
        <v>480</v>
      </c>
      <c r="AS198" s="14">
        <f t="shared" ca="1" si="89"/>
        <v>1816</v>
      </c>
      <c r="AT198" s="14">
        <f t="shared" ca="1" si="90"/>
        <v>1816</v>
      </c>
      <c r="AU198" s="14">
        <f t="shared" ca="1" si="97"/>
        <v>311892.94699999999</v>
      </c>
      <c r="AV198" s="15">
        <f ca="1">SUM(AT$12:AT198)</f>
        <v>169622.12700000001</v>
      </c>
      <c r="AW198" s="16">
        <f ca="1">SUM(AR$12:AR198)+SUMIF(AS$12:AS198, "&lt;0")</f>
        <v>142270.81999999998</v>
      </c>
      <c r="AY198" s="9">
        <v>44369</v>
      </c>
      <c r="AZ198" s="14">
        <f t="shared" ca="1" si="99"/>
        <v>2000</v>
      </c>
      <c r="BA198" s="14">
        <f t="shared" ca="1" si="105"/>
        <v>2000</v>
      </c>
      <c r="BB198" s="14">
        <f t="shared" ca="1" si="110"/>
        <v>0</v>
      </c>
      <c r="BC198" s="14">
        <f t="shared" ca="1" si="91"/>
        <v>2000</v>
      </c>
      <c r="BD198" s="14">
        <f t="shared" ca="1" si="92"/>
        <v>2000</v>
      </c>
      <c r="BE198" s="14">
        <f t="shared" ca="1" si="112"/>
        <v>301694.8476277031</v>
      </c>
      <c r="BF198" s="15">
        <f ca="1">SUM(BD$12:BD198)</f>
        <v>165712.02762770312</v>
      </c>
      <c r="BG198" s="16">
        <f ca="1">SUM(BB$12:BB198)+SUMIF(BC$12:BC198, "&lt;0")</f>
        <v>135982.81999999995</v>
      </c>
    </row>
    <row r="199" spans="1:59" x14ac:dyDescent="0.2">
      <c r="A199" s="24">
        <v>44370</v>
      </c>
      <c r="B199" s="54">
        <f ca="1">IF($A199&gt;= $C$5,$C$6, INDEX('Historical Data'!$D$2:$D$745, MATCH(A199, 'Historical Data'!$B$2:$B$745, 0)))</f>
        <v>1296</v>
      </c>
      <c r="C199" s="14">
        <f t="shared" ca="1" si="100"/>
        <v>1296</v>
      </c>
      <c r="D199" s="14">
        <f t="shared" ca="1" si="111"/>
        <v>0</v>
      </c>
      <c r="E199" s="14">
        <f t="shared" ca="1" si="82"/>
        <v>1296</v>
      </c>
      <c r="F199" s="14">
        <f t="shared" ca="1" si="78"/>
        <v>1296</v>
      </c>
      <c r="G199" s="14">
        <f t="shared" ca="1" si="93"/>
        <v>220688.94699999999</v>
      </c>
      <c r="H199" s="15">
        <f ca="1">SUM(F$12:F199)</f>
        <v>118498.12699999999</v>
      </c>
      <c r="I199" s="16">
        <f ca="1">SUM(D$12:D199)+SUMIF(E$12:E199, "&lt;0")</f>
        <v>102190.81999999999</v>
      </c>
      <c r="J199" s="15"/>
      <c r="K199" s="9">
        <v>44370</v>
      </c>
      <c r="L199" s="14">
        <f t="shared" ca="1" si="79"/>
        <v>1796</v>
      </c>
      <c r="M199" s="14">
        <f t="shared" ca="1" si="101"/>
        <v>1796</v>
      </c>
      <c r="N199" s="14">
        <f t="shared" ca="1" si="106"/>
        <v>240</v>
      </c>
      <c r="O199" s="14">
        <f t="shared" ca="1" si="83"/>
        <v>1556</v>
      </c>
      <c r="P199" s="14">
        <f t="shared" ca="1" si="84"/>
        <v>1556</v>
      </c>
      <c r="Q199" s="14">
        <f t="shared" ca="1" si="94"/>
        <v>254938.94699999999</v>
      </c>
      <c r="R199" s="15">
        <f ca="1">SUM(P$12:P199)</f>
        <v>138708.12700000001</v>
      </c>
      <c r="S199" s="16">
        <f ca="1">SUM(N$12:N199)+SUMIF(O$12:O199, "&lt;0")</f>
        <v>116230.82000000002</v>
      </c>
      <c r="U199" s="9">
        <v>44370</v>
      </c>
      <c r="V199" s="14">
        <f t="shared" ca="1" si="98"/>
        <v>2296</v>
      </c>
      <c r="W199" s="14">
        <f t="shared" ca="1" si="102"/>
        <v>2296</v>
      </c>
      <c r="X199" s="14">
        <f t="shared" ca="1" si="107"/>
        <v>480</v>
      </c>
      <c r="Y199" s="14">
        <f t="shared" ca="1" si="85"/>
        <v>1816</v>
      </c>
      <c r="Z199" s="14">
        <f t="shared" ca="1" si="86"/>
        <v>1816</v>
      </c>
      <c r="AA199" s="14">
        <f t="shared" ca="1" si="95"/>
        <v>289188.94699999999</v>
      </c>
      <c r="AB199" s="15">
        <f ca="1">SUM(Z$12:Z199)</f>
        <v>158918.12700000001</v>
      </c>
      <c r="AC199" s="16">
        <f ca="1">SUM(X$12:X199)+SUMIF(Y$12:Y199, "&lt;0")</f>
        <v>130270.82000000004</v>
      </c>
      <c r="AE199" s="9">
        <v>44370</v>
      </c>
      <c r="AF199" s="14">
        <f t="shared" ca="1" si="80"/>
        <v>1796</v>
      </c>
      <c r="AG199" s="14">
        <f t="shared" ca="1" si="103"/>
        <v>1796</v>
      </c>
      <c r="AH199" s="14">
        <f t="shared" ca="1" si="108"/>
        <v>240</v>
      </c>
      <c r="AI199" s="14">
        <f t="shared" ca="1" si="87"/>
        <v>1556</v>
      </c>
      <c r="AJ199" s="14">
        <f t="shared" ca="1" si="88"/>
        <v>1556</v>
      </c>
      <c r="AK199" s="14">
        <f t="shared" ca="1" si="96"/>
        <v>267438.94699999999</v>
      </c>
      <c r="AL199" s="15">
        <f ca="1">SUM(AJ$12:AJ199)</f>
        <v>144968.12700000001</v>
      </c>
      <c r="AM199" s="16">
        <f ca="1">SUM(AH$12:AH199)+SUMIF(AI$12:AI199, "&lt;0")</f>
        <v>122470.82000000002</v>
      </c>
      <c r="AO199" s="9">
        <v>44370</v>
      </c>
      <c r="AP199" s="14">
        <f t="shared" ca="1" si="81"/>
        <v>2296</v>
      </c>
      <c r="AQ199" s="14">
        <f t="shared" ca="1" si="104"/>
        <v>2296</v>
      </c>
      <c r="AR199" s="14">
        <f t="shared" ca="1" si="109"/>
        <v>480</v>
      </c>
      <c r="AS199" s="14">
        <f t="shared" ca="1" si="89"/>
        <v>1816</v>
      </c>
      <c r="AT199" s="14">
        <f t="shared" ca="1" si="90"/>
        <v>1816</v>
      </c>
      <c r="AU199" s="14">
        <f t="shared" ca="1" si="97"/>
        <v>314188.94699999999</v>
      </c>
      <c r="AV199" s="15">
        <f ca="1">SUM(AT$12:AT199)</f>
        <v>171438.12700000001</v>
      </c>
      <c r="AW199" s="16">
        <f ca="1">SUM(AR$12:AR199)+SUMIF(AS$12:AS199, "&lt;0")</f>
        <v>142750.81999999998</v>
      </c>
      <c r="AY199" s="9">
        <v>44370</v>
      </c>
      <c r="AZ199" s="14">
        <f t="shared" ca="1" si="99"/>
        <v>2000</v>
      </c>
      <c r="BA199" s="14">
        <f t="shared" ca="1" si="105"/>
        <v>2000</v>
      </c>
      <c r="BB199" s="14">
        <f t="shared" ca="1" si="110"/>
        <v>0</v>
      </c>
      <c r="BC199" s="14">
        <f t="shared" ca="1" si="91"/>
        <v>2000</v>
      </c>
      <c r="BD199" s="14">
        <f t="shared" ca="1" si="92"/>
        <v>2000</v>
      </c>
      <c r="BE199" s="14">
        <f t="shared" ca="1" si="112"/>
        <v>303694.8476277031</v>
      </c>
      <c r="BF199" s="15">
        <f ca="1">SUM(BD$12:BD199)</f>
        <v>167712.02762770312</v>
      </c>
      <c r="BG199" s="16">
        <f ca="1">SUM(BB$12:BB199)+SUMIF(BC$12:BC199, "&lt;0")</f>
        <v>135982.81999999995</v>
      </c>
    </row>
    <row r="200" spans="1:59" x14ac:dyDescent="0.2">
      <c r="A200" s="24">
        <v>44371</v>
      </c>
      <c r="B200" s="54">
        <f ca="1">IF($A200&gt;= $C$5,$C$6, INDEX('Historical Data'!$D$2:$D$745, MATCH(A200, 'Historical Data'!$B$2:$B$745, 0)))</f>
        <v>1296</v>
      </c>
      <c r="C200" s="14">
        <f t="shared" ca="1" si="100"/>
        <v>1296</v>
      </c>
      <c r="D200" s="14">
        <f t="shared" ca="1" si="111"/>
        <v>432.31200000000172</v>
      </c>
      <c r="E200" s="14">
        <f t="shared" ca="1" si="82"/>
        <v>863.68799999999828</v>
      </c>
      <c r="F200" s="14">
        <f t="shared" ca="1" si="78"/>
        <v>863.68799999999828</v>
      </c>
      <c r="G200" s="14">
        <f t="shared" ca="1" si="93"/>
        <v>221984.94699999999</v>
      </c>
      <c r="H200" s="15">
        <f ca="1">SUM(F$12:F200)</f>
        <v>119361.81499999999</v>
      </c>
      <c r="I200" s="16">
        <f ca="1">SUM(D$12:D200)+SUMIF(E$12:E200, "&lt;0")</f>
        <v>102623.132</v>
      </c>
      <c r="J200" s="15"/>
      <c r="K200" s="9">
        <v>44371</v>
      </c>
      <c r="L200" s="14">
        <f t="shared" ca="1" si="79"/>
        <v>1796</v>
      </c>
      <c r="M200" s="14">
        <f t="shared" ca="1" si="101"/>
        <v>1796</v>
      </c>
      <c r="N200" s="14">
        <f t="shared" ca="1" si="106"/>
        <v>672.31200000000172</v>
      </c>
      <c r="O200" s="14">
        <f t="shared" ca="1" si="83"/>
        <v>1123.6879999999983</v>
      </c>
      <c r="P200" s="14">
        <f t="shared" ca="1" si="84"/>
        <v>1123.6879999999983</v>
      </c>
      <c r="Q200" s="14">
        <f t="shared" ca="1" si="94"/>
        <v>256734.94699999999</v>
      </c>
      <c r="R200" s="15">
        <f ca="1">SUM(P$12:P200)</f>
        <v>139831.815</v>
      </c>
      <c r="S200" s="16">
        <f ca="1">SUM(N$12:N200)+SUMIF(O$12:O200, "&lt;0")</f>
        <v>116903.13200000003</v>
      </c>
      <c r="U200" s="9">
        <v>44371</v>
      </c>
      <c r="V200" s="14">
        <f t="shared" ca="1" si="98"/>
        <v>2296</v>
      </c>
      <c r="W200" s="14">
        <f t="shared" ca="1" si="102"/>
        <v>2296</v>
      </c>
      <c r="X200" s="14">
        <f t="shared" ca="1" si="107"/>
        <v>912.31200000000172</v>
      </c>
      <c r="Y200" s="14">
        <f t="shared" ca="1" si="85"/>
        <v>1383.6879999999983</v>
      </c>
      <c r="Z200" s="14">
        <f t="shared" ca="1" si="86"/>
        <v>1383.6879999999983</v>
      </c>
      <c r="AA200" s="14">
        <f t="shared" ca="1" si="95"/>
        <v>291484.94699999999</v>
      </c>
      <c r="AB200" s="15">
        <f ca="1">SUM(Z$12:Z200)</f>
        <v>160301.815</v>
      </c>
      <c r="AC200" s="16">
        <f ca="1">SUM(X$12:X200)+SUMIF(Y$12:Y200, "&lt;0")</f>
        <v>131183.13200000004</v>
      </c>
      <c r="AE200" s="9">
        <v>44371</v>
      </c>
      <c r="AF200" s="14">
        <f t="shared" ca="1" si="80"/>
        <v>1796</v>
      </c>
      <c r="AG200" s="14">
        <f t="shared" ca="1" si="103"/>
        <v>1796</v>
      </c>
      <c r="AH200" s="14">
        <f t="shared" ca="1" si="108"/>
        <v>672.31200000000172</v>
      </c>
      <c r="AI200" s="14">
        <f t="shared" ca="1" si="87"/>
        <v>1123.6879999999983</v>
      </c>
      <c r="AJ200" s="14">
        <f t="shared" ca="1" si="88"/>
        <v>1123.6879999999983</v>
      </c>
      <c r="AK200" s="14">
        <f t="shared" ca="1" si="96"/>
        <v>269234.94699999999</v>
      </c>
      <c r="AL200" s="15">
        <f ca="1">SUM(AJ$12:AJ200)</f>
        <v>146091.815</v>
      </c>
      <c r="AM200" s="16">
        <f ca="1">SUM(AH$12:AH200)+SUMIF(AI$12:AI200, "&lt;0")</f>
        <v>123143.13200000003</v>
      </c>
      <c r="AO200" s="9">
        <v>44371</v>
      </c>
      <c r="AP200" s="14">
        <f t="shared" ca="1" si="81"/>
        <v>2296</v>
      </c>
      <c r="AQ200" s="14">
        <f t="shared" ca="1" si="104"/>
        <v>2296</v>
      </c>
      <c r="AR200" s="14">
        <f t="shared" ca="1" si="109"/>
        <v>912.31200000000172</v>
      </c>
      <c r="AS200" s="14">
        <f t="shared" ca="1" si="89"/>
        <v>1383.6879999999983</v>
      </c>
      <c r="AT200" s="14">
        <f t="shared" ca="1" si="90"/>
        <v>1383.6879999999983</v>
      </c>
      <c r="AU200" s="14">
        <f t="shared" ca="1" si="97"/>
        <v>316484.94699999999</v>
      </c>
      <c r="AV200" s="15">
        <f ca="1">SUM(AT$12:AT200)</f>
        <v>172821.815</v>
      </c>
      <c r="AW200" s="16">
        <f ca="1">SUM(AR$12:AR200)+SUMIF(AS$12:AS200, "&lt;0")</f>
        <v>143663.13199999998</v>
      </c>
      <c r="AY200" s="9">
        <v>44371</v>
      </c>
      <c r="AZ200" s="14">
        <f t="shared" ca="1" si="99"/>
        <v>2000</v>
      </c>
      <c r="BA200" s="14">
        <f t="shared" ca="1" si="105"/>
        <v>2000</v>
      </c>
      <c r="BB200" s="14">
        <f t="shared" ca="1" si="110"/>
        <v>432.31200000000172</v>
      </c>
      <c r="BC200" s="14">
        <f t="shared" ca="1" si="91"/>
        <v>1567.6879999999983</v>
      </c>
      <c r="BD200" s="14">
        <f t="shared" ca="1" si="92"/>
        <v>1567.6879999999983</v>
      </c>
      <c r="BE200" s="14">
        <f t="shared" ca="1" si="112"/>
        <v>305694.8476277031</v>
      </c>
      <c r="BF200" s="15">
        <f ca="1">SUM(BD$12:BD200)</f>
        <v>169279.71562770312</v>
      </c>
      <c r="BG200" s="16">
        <f ca="1">SUM(BB$12:BB200)+SUMIF(BC$12:BC200, "&lt;0")</f>
        <v>136415.13199999998</v>
      </c>
    </row>
    <row r="201" spans="1:59" x14ac:dyDescent="0.2">
      <c r="A201" s="24">
        <v>44372</v>
      </c>
      <c r="B201" s="54">
        <f ca="1">IF($A201&gt;= $C$5,$C$6, INDEX('Historical Data'!$D$2:$D$745, MATCH(A201, 'Historical Data'!$B$2:$B$745, 0)))</f>
        <v>1296</v>
      </c>
      <c r="C201" s="14">
        <f t="shared" ca="1" si="100"/>
        <v>1296</v>
      </c>
      <c r="D201" s="14">
        <f t="shared" ca="1" si="111"/>
        <v>1083.632999999998</v>
      </c>
      <c r="E201" s="14">
        <f t="shared" ca="1" si="82"/>
        <v>212.36700000000201</v>
      </c>
      <c r="F201" s="14">
        <f t="shared" ca="1" si="78"/>
        <v>212.36700000000201</v>
      </c>
      <c r="G201" s="14">
        <f t="shared" ca="1" si="93"/>
        <v>223280.94699999999</v>
      </c>
      <c r="H201" s="15">
        <f ca="1">SUM(F$12:F201)</f>
        <v>119574.18199999999</v>
      </c>
      <c r="I201" s="16">
        <f ca="1">SUM(D$12:D201)+SUMIF(E$12:E201, "&lt;0")</f>
        <v>103706.765</v>
      </c>
      <c r="J201" s="15"/>
      <c r="K201" s="9">
        <v>44372</v>
      </c>
      <c r="L201" s="14">
        <f t="shared" ca="1" si="79"/>
        <v>1796</v>
      </c>
      <c r="M201" s="14">
        <f t="shared" ca="1" si="101"/>
        <v>1796</v>
      </c>
      <c r="N201" s="14">
        <f t="shared" ca="1" si="106"/>
        <v>1323.632999999998</v>
      </c>
      <c r="O201" s="14">
        <f t="shared" ca="1" si="83"/>
        <v>472.36700000000201</v>
      </c>
      <c r="P201" s="14">
        <f t="shared" ca="1" si="84"/>
        <v>472.36700000000201</v>
      </c>
      <c r="Q201" s="14">
        <f t="shared" ca="1" si="94"/>
        <v>258530.94699999999</v>
      </c>
      <c r="R201" s="15">
        <f ca="1">SUM(P$12:P201)</f>
        <v>140304.182</v>
      </c>
      <c r="S201" s="16">
        <f ca="1">SUM(N$12:N201)+SUMIF(O$12:O201, "&lt;0")</f>
        <v>118226.76500000003</v>
      </c>
      <c r="U201" s="9">
        <v>44372</v>
      </c>
      <c r="V201" s="14">
        <f t="shared" ca="1" si="98"/>
        <v>2296</v>
      </c>
      <c r="W201" s="14">
        <f t="shared" ca="1" si="102"/>
        <v>2296</v>
      </c>
      <c r="X201" s="14">
        <f t="shared" ca="1" si="107"/>
        <v>1563.632999999998</v>
      </c>
      <c r="Y201" s="14">
        <f t="shared" ca="1" si="85"/>
        <v>732.36700000000201</v>
      </c>
      <c r="Z201" s="14">
        <f t="shared" ca="1" si="86"/>
        <v>732.36700000000201</v>
      </c>
      <c r="AA201" s="14">
        <f t="shared" ca="1" si="95"/>
        <v>293780.94699999999</v>
      </c>
      <c r="AB201" s="15">
        <f ca="1">SUM(Z$12:Z201)</f>
        <v>161034.182</v>
      </c>
      <c r="AC201" s="16">
        <f ca="1">SUM(X$12:X201)+SUMIF(Y$12:Y201, "&lt;0")</f>
        <v>132746.76500000004</v>
      </c>
      <c r="AE201" s="9">
        <v>44372</v>
      </c>
      <c r="AF201" s="14">
        <f t="shared" ca="1" si="80"/>
        <v>1796</v>
      </c>
      <c r="AG201" s="14">
        <f t="shared" ca="1" si="103"/>
        <v>1796</v>
      </c>
      <c r="AH201" s="14">
        <f t="shared" ca="1" si="108"/>
        <v>1323.632999999998</v>
      </c>
      <c r="AI201" s="14">
        <f t="shared" ca="1" si="87"/>
        <v>472.36700000000201</v>
      </c>
      <c r="AJ201" s="14">
        <f t="shared" ca="1" si="88"/>
        <v>472.36700000000201</v>
      </c>
      <c r="AK201" s="14">
        <f t="shared" ca="1" si="96"/>
        <v>271030.94699999999</v>
      </c>
      <c r="AL201" s="15">
        <f ca="1">SUM(AJ$12:AJ201)</f>
        <v>146564.182</v>
      </c>
      <c r="AM201" s="16">
        <f ca="1">SUM(AH$12:AH201)+SUMIF(AI$12:AI201, "&lt;0")</f>
        <v>124466.76500000003</v>
      </c>
      <c r="AO201" s="9">
        <v>44372</v>
      </c>
      <c r="AP201" s="14">
        <f t="shared" ca="1" si="81"/>
        <v>2296</v>
      </c>
      <c r="AQ201" s="14">
        <f t="shared" ca="1" si="104"/>
        <v>2296</v>
      </c>
      <c r="AR201" s="14">
        <f t="shared" ca="1" si="109"/>
        <v>1563.632999999998</v>
      </c>
      <c r="AS201" s="14">
        <f t="shared" ca="1" si="89"/>
        <v>732.36700000000201</v>
      </c>
      <c r="AT201" s="14">
        <f t="shared" ca="1" si="90"/>
        <v>732.36700000000201</v>
      </c>
      <c r="AU201" s="14">
        <f t="shared" ca="1" si="97"/>
        <v>318780.94699999999</v>
      </c>
      <c r="AV201" s="15">
        <f ca="1">SUM(AT$12:AT201)</f>
        <v>173554.182</v>
      </c>
      <c r="AW201" s="16">
        <f ca="1">SUM(AR$12:AR201)+SUMIF(AS$12:AS201, "&lt;0")</f>
        <v>145226.76499999998</v>
      </c>
      <c r="AY201" s="9">
        <v>44372</v>
      </c>
      <c r="AZ201" s="14">
        <f t="shared" ca="1" si="99"/>
        <v>2000</v>
      </c>
      <c r="BA201" s="14">
        <f t="shared" ca="1" si="105"/>
        <v>2000</v>
      </c>
      <c r="BB201" s="14">
        <f t="shared" ca="1" si="110"/>
        <v>1592.919659806294</v>
      </c>
      <c r="BC201" s="14">
        <f t="shared" ca="1" si="91"/>
        <v>407.08034019370598</v>
      </c>
      <c r="BD201" s="14">
        <f t="shared" ca="1" si="92"/>
        <v>407.08034019370598</v>
      </c>
      <c r="BE201" s="14">
        <f t="shared" ca="1" si="112"/>
        <v>307694.8476277031</v>
      </c>
      <c r="BF201" s="15">
        <f ca="1">SUM(BD$12:BD201)</f>
        <v>169686.79596789682</v>
      </c>
      <c r="BG201" s="16">
        <f ca="1">SUM(BB$12:BB201)+SUMIF(BC$12:BC201, "&lt;0")</f>
        <v>138008.05165980628</v>
      </c>
    </row>
    <row r="202" spans="1:59" x14ac:dyDescent="0.2">
      <c r="A202" s="24">
        <v>44373</v>
      </c>
      <c r="B202" s="54">
        <f ca="1">IF($A202&gt;= $C$5,$C$6, INDEX('Historical Data'!$D$2:$D$745, MATCH(A202, 'Historical Data'!$B$2:$B$745, 0)))</f>
        <v>1296</v>
      </c>
      <c r="C202" s="14">
        <f t="shared" ca="1" si="100"/>
        <v>1296</v>
      </c>
      <c r="D202" s="14">
        <f t="shared" ca="1" si="111"/>
        <v>1101</v>
      </c>
      <c r="E202" s="14">
        <f t="shared" ca="1" si="82"/>
        <v>195</v>
      </c>
      <c r="F202" s="14">
        <f t="shared" ca="1" si="78"/>
        <v>195</v>
      </c>
      <c r="G202" s="14">
        <f t="shared" ca="1" si="93"/>
        <v>224576.94699999999</v>
      </c>
      <c r="H202" s="15">
        <f ca="1">SUM(F$12:F202)</f>
        <v>119769.18199999999</v>
      </c>
      <c r="I202" s="16">
        <f ca="1">SUM(D$12:D202)+SUMIF(E$12:E202, "&lt;0")</f>
        <v>104807.765</v>
      </c>
      <c r="J202" s="15"/>
      <c r="K202" s="9">
        <v>44373</v>
      </c>
      <c r="L202" s="14">
        <f t="shared" ca="1" si="79"/>
        <v>1796</v>
      </c>
      <c r="M202" s="14">
        <f t="shared" ca="1" si="101"/>
        <v>1796</v>
      </c>
      <c r="N202" s="14">
        <f t="shared" ca="1" si="106"/>
        <v>1346</v>
      </c>
      <c r="O202" s="14">
        <f t="shared" ca="1" si="83"/>
        <v>450</v>
      </c>
      <c r="P202" s="14">
        <f t="shared" ca="1" si="84"/>
        <v>450</v>
      </c>
      <c r="Q202" s="14">
        <f t="shared" ca="1" si="94"/>
        <v>260326.94699999999</v>
      </c>
      <c r="R202" s="15">
        <f ca="1">SUM(P$12:P202)</f>
        <v>140754.182</v>
      </c>
      <c r="S202" s="16">
        <f ca="1">SUM(N$12:N202)+SUMIF(O$12:O202, "&lt;0")</f>
        <v>119572.76500000003</v>
      </c>
      <c r="U202" s="9">
        <v>44373</v>
      </c>
      <c r="V202" s="14">
        <f t="shared" ca="1" si="98"/>
        <v>2296</v>
      </c>
      <c r="W202" s="14">
        <f t="shared" ca="1" si="102"/>
        <v>2296</v>
      </c>
      <c r="X202" s="14">
        <f t="shared" ca="1" si="107"/>
        <v>1591</v>
      </c>
      <c r="Y202" s="14">
        <f t="shared" ca="1" si="85"/>
        <v>705</v>
      </c>
      <c r="Z202" s="14">
        <f t="shared" ca="1" si="86"/>
        <v>705</v>
      </c>
      <c r="AA202" s="14">
        <f t="shared" ca="1" si="95"/>
        <v>296076.94699999999</v>
      </c>
      <c r="AB202" s="15">
        <f ca="1">SUM(Z$12:Z202)</f>
        <v>161739.182</v>
      </c>
      <c r="AC202" s="16">
        <f ca="1">SUM(X$12:X202)+SUMIF(Y$12:Y202, "&lt;0")</f>
        <v>134337.76500000004</v>
      </c>
      <c r="AE202" s="9">
        <v>44373</v>
      </c>
      <c r="AF202" s="14">
        <f t="shared" ca="1" si="80"/>
        <v>1796</v>
      </c>
      <c r="AG202" s="14">
        <f t="shared" ca="1" si="103"/>
        <v>1796</v>
      </c>
      <c r="AH202" s="14">
        <f t="shared" ca="1" si="108"/>
        <v>1351</v>
      </c>
      <c r="AI202" s="14">
        <f t="shared" ca="1" si="87"/>
        <v>445</v>
      </c>
      <c r="AJ202" s="14">
        <f t="shared" ca="1" si="88"/>
        <v>445</v>
      </c>
      <c r="AK202" s="14">
        <f t="shared" ca="1" si="96"/>
        <v>272826.94699999999</v>
      </c>
      <c r="AL202" s="15">
        <f ca="1">SUM(AJ$12:AJ202)</f>
        <v>147009.182</v>
      </c>
      <c r="AM202" s="16">
        <f ca="1">SUM(AH$12:AH202)+SUMIF(AI$12:AI202, "&lt;0")</f>
        <v>125817.76500000003</v>
      </c>
      <c r="AO202" s="9">
        <v>44373</v>
      </c>
      <c r="AP202" s="14">
        <f t="shared" ca="1" si="81"/>
        <v>2296</v>
      </c>
      <c r="AQ202" s="14">
        <f t="shared" ca="1" si="104"/>
        <v>2296</v>
      </c>
      <c r="AR202" s="14">
        <f t="shared" ca="1" si="109"/>
        <v>1601</v>
      </c>
      <c r="AS202" s="14">
        <f t="shared" ca="1" si="89"/>
        <v>695</v>
      </c>
      <c r="AT202" s="14">
        <f t="shared" ca="1" si="90"/>
        <v>695</v>
      </c>
      <c r="AU202" s="14">
        <f t="shared" ca="1" si="97"/>
        <v>321076.94699999999</v>
      </c>
      <c r="AV202" s="15">
        <f ca="1">SUM(AT$12:AT202)</f>
        <v>174249.182</v>
      </c>
      <c r="AW202" s="16">
        <f ca="1">SUM(AR$12:AR202)+SUMIF(AS$12:AS202, "&lt;0")</f>
        <v>146827.76499999998</v>
      </c>
      <c r="AY202" s="9">
        <v>44373</v>
      </c>
      <c r="AZ202" s="14">
        <f t="shared" ca="1" si="99"/>
        <v>2000</v>
      </c>
      <c r="BA202" s="14">
        <f t="shared" ca="1" si="105"/>
        <v>2000</v>
      </c>
      <c r="BB202" s="14">
        <f t="shared" ca="1" si="110"/>
        <v>1638.519707856726</v>
      </c>
      <c r="BC202" s="14">
        <f t="shared" ca="1" si="91"/>
        <v>361.48029214327403</v>
      </c>
      <c r="BD202" s="14">
        <f t="shared" ca="1" si="92"/>
        <v>361.48029214327403</v>
      </c>
      <c r="BE202" s="14">
        <f t="shared" ca="1" si="112"/>
        <v>309694.8476277031</v>
      </c>
      <c r="BF202" s="15">
        <f ca="1">SUM(BD$12:BD202)</f>
        <v>170048.27626004009</v>
      </c>
      <c r="BG202" s="16">
        <f ca="1">SUM(BB$12:BB202)+SUMIF(BC$12:BC202, "&lt;0")</f>
        <v>139646.57136766298</v>
      </c>
    </row>
    <row r="203" spans="1:59" x14ac:dyDescent="0.2">
      <c r="A203" s="24">
        <v>44374</v>
      </c>
      <c r="B203" s="54">
        <f ca="1">IF($A203&gt;= $C$5,$C$6, INDEX('Historical Data'!$D$2:$D$745, MATCH(A203, 'Historical Data'!$B$2:$B$745, 0)))</f>
        <v>1296</v>
      </c>
      <c r="C203" s="14">
        <f t="shared" ca="1" si="100"/>
        <v>1296</v>
      </c>
      <c r="D203" s="14">
        <f t="shared" ca="1" si="111"/>
        <v>778.98099999999977</v>
      </c>
      <c r="E203" s="14">
        <f t="shared" ca="1" si="82"/>
        <v>517.01900000000023</v>
      </c>
      <c r="F203" s="14">
        <f t="shared" ca="1" si="78"/>
        <v>517.01900000000023</v>
      </c>
      <c r="G203" s="14">
        <f t="shared" ca="1" si="93"/>
        <v>225872.94699999999</v>
      </c>
      <c r="H203" s="15">
        <f ca="1">SUM(F$12:F203)</f>
        <v>120286.20099999999</v>
      </c>
      <c r="I203" s="16">
        <f ca="1">SUM(D$12:D203)+SUMIF(E$12:E203, "&lt;0")</f>
        <v>105586.746</v>
      </c>
      <c r="J203" s="15"/>
      <c r="K203" s="9">
        <v>44374</v>
      </c>
      <c r="L203" s="14">
        <f t="shared" ca="1" si="79"/>
        <v>1796</v>
      </c>
      <c r="M203" s="14">
        <f t="shared" ca="1" si="101"/>
        <v>1796</v>
      </c>
      <c r="N203" s="14">
        <f t="shared" ca="1" si="106"/>
        <v>1028.9809999999998</v>
      </c>
      <c r="O203" s="14">
        <f t="shared" ca="1" si="83"/>
        <v>767.01900000000023</v>
      </c>
      <c r="P203" s="14">
        <f t="shared" ca="1" si="84"/>
        <v>767.01900000000023</v>
      </c>
      <c r="Q203" s="14">
        <f t="shared" ca="1" si="94"/>
        <v>262122.94699999999</v>
      </c>
      <c r="R203" s="15">
        <f ca="1">SUM(P$12:P203)</f>
        <v>141521.201</v>
      </c>
      <c r="S203" s="16">
        <f ca="1">SUM(N$12:N203)+SUMIF(O$12:O203, "&lt;0")</f>
        <v>120601.74600000003</v>
      </c>
      <c r="U203" s="9">
        <v>44374</v>
      </c>
      <c r="V203" s="14">
        <f t="shared" ca="1" si="98"/>
        <v>2296</v>
      </c>
      <c r="W203" s="14">
        <f t="shared" ca="1" si="102"/>
        <v>2296</v>
      </c>
      <c r="X203" s="14">
        <f t="shared" ca="1" si="107"/>
        <v>1278.9809999999998</v>
      </c>
      <c r="Y203" s="14">
        <f t="shared" ca="1" si="85"/>
        <v>1017.0190000000002</v>
      </c>
      <c r="Z203" s="14">
        <f t="shared" ca="1" si="86"/>
        <v>1017.0190000000002</v>
      </c>
      <c r="AA203" s="14">
        <f t="shared" ca="1" si="95"/>
        <v>298372.94699999999</v>
      </c>
      <c r="AB203" s="15">
        <f ca="1">SUM(Z$12:Z203)</f>
        <v>162756.201</v>
      </c>
      <c r="AC203" s="16">
        <f ca="1">SUM(X$12:X203)+SUMIF(Y$12:Y203, "&lt;0")</f>
        <v>135616.74600000004</v>
      </c>
      <c r="AE203" s="9">
        <v>44374</v>
      </c>
      <c r="AF203" s="14">
        <f t="shared" ca="1" si="80"/>
        <v>1796</v>
      </c>
      <c r="AG203" s="14">
        <f t="shared" ca="1" si="103"/>
        <v>1796</v>
      </c>
      <c r="AH203" s="14">
        <f t="shared" ca="1" si="108"/>
        <v>1038.9809999999998</v>
      </c>
      <c r="AI203" s="14">
        <f t="shared" ca="1" si="87"/>
        <v>757.01900000000023</v>
      </c>
      <c r="AJ203" s="14">
        <f t="shared" ca="1" si="88"/>
        <v>757.01900000000023</v>
      </c>
      <c r="AK203" s="14">
        <f t="shared" ca="1" si="96"/>
        <v>274622.94699999999</v>
      </c>
      <c r="AL203" s="15">
        <f ca="1">SUM(AJ$12:AJ203)</f>
        <v>147766.201</v>
      </c>
      <c r="AM203" s="16">
        <f ca="1">SUM(AH$12:AH203)+SUMIF(AI$12:AI203, "&lt;0")</f>
        <v>126856.74600000003</v>
      </c>
      <c r="AO203" s="9">
        <v>44374</v>
      </c>
      <c r="AP203" s="14">
        <f t="shared" ca="1" si="81"/>
        <v>2296</v>
      </c>
      <c r="AQ203" s="14">
        <f t="shared" ca="1" si="104"/>
        <v>2296</v>
      </c>
      <c r="AR203" s="14">
        <f t="shared" ca="1" si="109"/>
        <v>1298.9809999999998</v>
      </c>
      <c r="AS203" s="14">
        <f t="shared" ca="1" si="89"/>
        <v>997.01900000000023</v>
      </c>
      <c r="AT203" s="14">
        <f t="shared" ca="1" si="90"/>
        <v>997.01900000000023</v>
      </c>
      <c r="AU203" s="14">
        <f t="shared" ca="1" si="97"/>
        <v>323372.94699999999</v>
      </c>
      <c r="AV203" s="15">
        <f ca="1">SUM(AT$12:AT203)</f>
        <v>175246.201</v>
      </c>
      <c r="AW203" s="16">
        <f ca="1">SUM(AR$12:AR203)+SUMIF(AS$12:AS203, "&lt;0")</f>
        <v>148126.74599999998</v>
      </c>
      <c r="AY203" s="9">
        <v>44374</v>
      </c>
      <c r="AZ203" s="14">
        <f t="shared" ca="1" si="99"/>
        <v>2000</v>
      </c>
      <c r="BA203" s="14">
        <f t="shared" ca="1" si="105"/>
        <v>2000</v>
      </c>
      <c r="BB203" s="14">
        <f t="shared" ca="1" si="110"/>
        <v>1344.7337559071559</v>
      </c>
      <c r="BC203" s="14">
        <f t="shared" ca="1" si="91"/>
        <v>655.26624409284409</v>
      </c>
      <c r="BD203" s="14">
        <f t="shared" ca="1" si="92"/>
        <v>655.26624409284409</v>
      </c>
      <c r="BE203" s="14">
        <f t="shared" ca="1" si="112"/>
        <v>311694.8476277031</v>
      </c>
      <c r="BF203" s="15">
        <f ca="1">SUM(BD$12:BD203)</f>
        <v>170703.54250413293</v>
      </c>
      <c r="BG203" s="16">
        <f ca="1">SUM(BB$12:BB203)+SUMIF(BC$12:BC203, "&lt;0")</f>
        <v>140991.30512357014</v>
      </c>
    </row>
    <row r="204" spans="1:59" x14ac:dyDescent="0.2">
      <c r="A204" s="24">
        <v>44375</v>
      </c>
      <c r="B204" s="54">
        <f ca="1">IF($A204&gt;= $C$5,$C$6, INDEX('Historical Data'!$D$2:$D$745, MATCH(A204, 'Historical Data'!$B$2:$B$745, 0)))</f>
        <v>1296</v>
      </c>
      <c r="C204" s="14">
        <f t="shared" ca="1" si="100"/>
        <v>1296</v>
      </c>
      <c r="D204" s="14">
        <f t="shared" ca="1" si="111"/>
        <v>734.71399999999994</v>
      </c>
      <c r="E204" s="14">
        <f t="shared" ca="1" si="82"/>
        <v>561.28600000000006</v>
      </c>
      <c r="F204" s="14">
        <f t="shared" ref="F204:F267" ca="1" si="113">IF(E204 &gt; 0, E204, 0)</f>
        <v>561.28600000000006</v>
      </c>
      <c r="G204" s="14">
        <f t="shared" ca="1" si="93"/>
        <v>227168.94699999999</v>
      </c>
      <c r="H204" s="15">
        <f ca="1">SUM(F$12:F204)</f>
        <v>120847.48699999999</v>
      </c>
      <c r="I204" s="16">
        <f ca="1">SUM(D$12:D204)+SUMIF(E$12:E204, "&lt;0")</f>
        <v>106321.45999999999</v>
      </c>
      <c r="J204" s="15"/>
      <c r="K204" s="9">
        <v>44375</v>
      </c>
      <c r="L204" s="14">
        <f t="shared" ref="L204:L267" ca="1" si="114">IF(K204&lt;M$5, $B204, M$6+MIN((K204-M$5)/M$8, 1)*M$7)</f>
        <v>1796</v>
      </c>
      <c r="M204" s="14">
        <f t="shared" ca="1" si="101"/>
        <v>1796</v>
      </c>
      <c r="N204" s="14">
        <f t="shared" ca="1" si="106"/>
        <v>989.71399999999994</v>
      </c>
      <c r="O204" s="14">
        <f t="shared" ca="1" si="83"/>
        <v>806.28600000000006</v>
      </c>
      <c r="P204" s="14">
        <f t="shared" ca="1" si="84"/>
        <v>806.28600000000006</v>
      </c>
      <c r="Q204" s="14">
        <f t="shared" ca="1" si="94"/>
        <v>263918.94699999999</v>
      </c>
      <c r="R204" s="15">
        <f ca="1">SUM(P$12:P204)</f>
        <v>142327.48699999999</v>
      </c>
      <c r="S204" s="16">
        <f ca="1">SUM(N$12:N204)+SUMIF(O$12:O204, "&lt;0")</f>
        <v>121591.46000000002</v>
      </c>
      <c r="U204" s="9">
        <v>44375</v>
      </c>
      <c r="V204" s="14">
        <f t="shared" ca="1" si="98"/>
        <v>2296</v>
      </c>
      <c r="W204" s="14">
        <f t="shared" ca="1" si="102"/>
        <v>2296</v>
      </c>
      <c r="X204" s="14">
        <f t="shared" ca="1" si="107"/>
        <v>1244.7139999999999</v>
      </c>
      <c r="Y204" s="14">
        <f t="shared" ca="1" si="85"/>
        <v>1051.2860000000001</v>
      </c>
      <c r="Z204" s="14">
        <f t="shared" ca="1" si="86"/>
        <v>1051.2860000000001</v>
      </c>
      <c r="AA204" s="14">
        <f t="shared" ca="1" si="95"/>
        <v>300668.94699999999</v>
      </c>
      <c r="AB204" s="15">
        <f ca="1">SUM(Z$12:Z204)</f>
        <v>163807.48699999999</v>
      </c>
      <c r="AC204" s="16">
        <f ca="1">SUM(X$12:X204)+SUMIF(Y$12:Y204, "&lt;0")</f>
        <v>136861.46000000005</v>
      </c>
      <c r="AE204" s="9">
        <v>44375</v>
      </c>
      <c r="AF204" s="14">
        <f t="shared" ref="AF204:AF267" ca="1" si="115">IF(AE204&lt;AG$5, $B204, AG$6+MIN((AE204-AG$5)/AG$8, 1)*AG$7)</f>
        <v>1796</v>
      </c>
      <c r="AG204" s="14">
        <f t="shared" ca="1" si="103"/>
        <v>1796</v>
      </c>
      <c r="AH204" s="14">
        <f t="shared" ca="1" si="108"/>
        <v>994.71399999999994</v>
      </c>
      <c r="AI204" s="14">
        <f t="shared" ca="1" si="87"/>
        <v>801.28600000000006</v>
      </c>
      <c r="AJ204" s="14">
        <f t="shared" ca="1" si="88"/>
        <v>801.28600000000006</v>
      </c>
      <c r="AK204" s="14">
        <f t="shared" ca="1" si="96"/>
        <v>276418.94699999999</v>
      </c>
      <c r="AL204" s="15">
        <f ca="1">SUM(AJ$12:AJ204)</f>
        <v>148567.48699999999</v>
      </c>
      <c r="AM204" s="16">
        <f ca="1">SUM(AH$12:AH204)+SUMIF(AI$12:AI204, "&lt;0")</f>
        <v>127851.46000000002</v>
      </c>
      <c r="AO204" s="9">
        <v>44375</v>
      </c>
      <c r="AP204" s="14">
        <f t="shared" ref="AP204:AP267" ca="1" si="116">IF(AO204&lt;AQ$5, $B204, AQ$6+MIN((AO204-AQ$5)/AQ$8, 1)*AQ$7)</f>
        <v>2296</v>
      </c>
      <c r="AQ204" s="14">
        <f t="shared" ca="1" si="104"/>
        <v>2296</v>
      </c>
      <c r="AR204" s="14">
        <f t="shared" ca="1" si="109"/>
        <v>1254.7139999999999</v>
      </c>
      <c r="AS204" s="14">
        <f t="shared" ca="1" si="89"/>
        <v>1041.2860000000001</v>
      </c>
      <c r="AT204" s="14">
        <f t="shared" ca="1" si="90"/>
        <v>1041.2860000000001</v>
      </c>
      <c r="AU204" s="14">
        <f t="shared" ca="1" si="97"/>
        <v>325668.94699999999</v>
      </c>
      <c r="AV204" s="15">
        <f ca="1">SUM(AT$12:AT204)</f>
        <v>176287.48699999999</v>
      </c>
      <c r="AW204" s="16">
        <f ca="1">SUM(AR$12:AR204)+SUMIF(AS$12:AS204, "&lt;0")</f>
        <v>149381.46</v>
      </c>
      <c r="AY204" s="9">
        <v>44375</v>
      </c>
      <c r="AZ204" s="14">
        <f t="shared" ca="1" si="99"/>
        <v>2000</v>
      </c>
      <c r="BA204" s="14">
        <f t="shared" ca="1" si="105"/>
        <v>2000</v>
      </c>
      <c r="BB204" s="14">
        <f t="shared" ca="1" si="110"/>
        <v>1328.699803957586</v>
      </c>
      <c r="BC204" s="14">
        <f t="shared" ca="1" si="91"/>
        <v>671.30019604241397</v>
      </c>
      <c r="BD204" s="14">
        <f t="shared" ca="1" si="92"/>
        <v>671.30019604241397</v>
      </c>
      <c r="BE204" s="14">
        <f t="shared" ca="1" si="112"/>
        <v>313694.8476277031</v>
      </c>
      <c r="BF204" s="15">
        <f ca="1">SUM(BD$12:BD204)</f>
        <v>171374.84270017533</v>
      </c>
      <c r="BG204" s="16">
        <f ca="1">SUM(BB$12:BB204)+SUMIF(BC$12:BC204, "&lt;0")</f>
        <v>142320.00492752774</v>
      </c>
    </row>
    <row r="205" spans="1:59" x14ac:dyDescent="0.2">
      <c r="A205" s="24">
        <v>44376</v>
      </c>
      <c r="B205" s="54">
        <f ca="1">IF($A205&gt;= $C$5,$C$6, INDEX('Historical Data'!$D$2:$D$745, MATCH(A205, 'Historical Data'!$B$2:$B$745, 0)))</f>
        <v>1296</v>
      </c>
      <c r="C205" s="14">
        <f t="shared" ca="1" si="100"/>
        <v>1296</v>
      </c>
      <c r="D205" s="14">
        <f t="shared" ca="1" si="111"/>
        <v>98.879999999997381</v>
      </c>
      <c r="E205" s="14">
        <f t="shared" ref="E205:E268" ca="1" si="117">B205-D205</f>
        <v>1197.1200000000026</v>
      </c>
      <c r="F205" s="14">
        <f t="shared" ca="1" si="113"/>
        <v>1197.1200000000026</v>
      </c>
      <c r="G205" s="14">
        <f t="shared" ca="1" si="93"/>
        <v>228464.94699999999</v>
      </c>
      <c r="H205" s="15">
        <f ca="1">SUM(F$12:F205)</f>
        <v>122044.60699999999</v>
      </c>
      <c r="I205" s="16">
        <f ca="1">SUM(D$12:D205)+SUMIF(E$12:E205, "&lt;0")</f>
        <v>106420.34</v>
      </c>
      <c r="J205" s="15"/>
      <c r="K205" s="9">
        <v>44376</v>
      </c>
      <c r="L205" s="14">
        <f t="shared" ca="1" si="114"/>
        <v>1796</v>
      </c>
      <c r="M205" s="14">
        <f t="shared" ca="1" si="101"/>
        <v>1796</v>
      </c>
      <c r="N205" s="14">
        <f t="shared" ca="1" si="106"/>
        <v>358.87999999999738</v>
      </c>
      <c r="O205" s="14">
        <f t="shared" ref="O205:O268" ca="1" si="118">L205-N205</f>
        <v>1437.1200000000026</v>
      </c>
      <c r="P205" s="14">
        <f t="shared" ref="P205:P268" ca="1" si="119">IF(O205 &gt; 0, O205, 0)</f>
        <v>1437.1200000000026</v>
      </c>
      <c r="Q205" s="14">
        <f t="shared" ca="1" si="94"/>
        <v>265714.94699999999</v>
      </c>
      <c r="R205" s="15">
        <f ca="1">SUM(P$12:P205)</f>
        <v>143764.60699999999</v>
      </c>
      <c r="S205" s="16">
        <f ca="1">SUM(N$12:N205)+SUMIF(O$12:O205, "&lt;0")</f>
        <v>121950.34000000003</v>
      </c>
      <c r="U205" s="9">
        <v>44376</v>
      </c>
      <c r="V205" s="14">
        <f t="shared" ca="1" si="98"/>
        <v>2296</v>
      </c>
      <c r="W205" s="14">
        <f t="shared" ca="1" si="102"/>
        <v>2296</v>
      </c>
      <c r="X205" s="14">
        <f t="shared" ca="1" si="107"/>
        <v>618.87999999999738</v>
      </c>
      <c r="Y205" s="14">
        <f t="shared" ref="Y205:Y268" ca="1" si="120">V205-X205</f>
        <v>1677.1200000000026</v>
      </c>
      <c r="Z205" s="14">
        <f t="shared" ref="Z205:Z268" ca="1" si="121">IF(Y205 &gt; 0, Y205, 0)</f>
        <v>1677.1200000000026</v>
      </c>
      <c r="AA205" s="14">
        <f t="shared" ca="1" si="95"/>
        <v>302964.94699999999</v>
      </c>
      <c r="AB205" s="15">
        <f ca="1">SUM(Z$12:Z205)</f>
        <v>165484.60699999999</v>
      </c>
      <c r="AC205" s="16">
        <f ca="1">SUM(X$12:X205)+SUMIF(Y$12:Y205, "&lt;0")</f>
        <v>137480.34000000005</v>
      </c>
      <c r="AE205" s="9">
        <v>44376</v>
      </c>
      <c r="AF205" s="14">
        <f t="shared" ca="1" si="115"/>
        <v>1796</v>
      </c>
      <c r="AG205" s="14">
        <f t="shared" ca="1" si="103"/>
        <v>1796</v>
      </c>
      <c r="AH205" s="14">
        <f t="shared" ca="1" si="108"/>
        <v>358.87999999999738</v>
      </c>
      <c r="AI205" s="14">
        <f t="shared" ref="AI205:AI268" ca="1" si="122">AF205-AH205</f>
        <v>1437.1200000000026</v>
      </c>
      <c r="AJ205" s="14">
        <f t="shared" ref="AJ205:AJ268" ca="1" si="123">IF(AI205 &gt; 0, AI205, 0)</f>
        <v>1437.1200000000026</v>
      </c>
      <c r="AK205" s="14">
        <f t="shared" ca="1" si="96"/>
        <v>278214.94699999999</v>
      </c>
      <c r="AL205" s="15">
        <f ca="1">SUM(AJ$12:AJ205)</f>
        <v>150004.60699999999</v>
      </c>
      <c r="AM205" s="16">
        <f ca="1">SUM(AH$12:AH205)+SUMIF(AI$12:AI205, "&lt;0")</f>
        <v>128210.34000000003</v>
      </c>
      <c r="AO205" s="9">
        <v>44376</v>
      </c>
      <c r="AP205" s="14">
        <f t="shared" ca="1" si="116"/>
        <v>2296</v>
      </c>
      <c r="AQ205" s="14">
        <f t="shared" ca="1" si="104"/>
        <v>2296</v>
      </c>
      <c r="AR205" s="14">
        <f t="shared" ca="1" si="109"/>
        <v>618.87999999999738</v>
      </c>
      <c r="AS205" s="14">
        <f t="shared" ref="AS205:AS268" ca="1" si="124">AP205-AR205</f>
        <v>1677.1200000000026</v>
      </c>
      <c r="AT205" s="14">
        <f t="shared" ref="AT205:AT268" ca="1" si="125">IF(AS205 &gt; 0, AS205, 0)</f>
        <v>1677.1200000000026</v>
      </c>
      <c r="AU205" s="14">
        <f t="shared" ca="1" si="97"/>
        <v>327964.94699999999</v>
      </c>
      <c r="AV205" s="15">
        <f ca="1">SUM(AT$12:AT205)</f>
        <v>177964.60699999999</v>
      </c>
      <c r="AW205" s="16">
        <f ca="1">SUM(AR$12:AR205)+SUMIF(AS$12:AS205, "&lt;0")</f>
        <v>150000.34</v>
      </c>
      <c r="AY205" s="9">
        <v>44376</v>
      </c>
      <c r="AZ205" s="14">
        <f t="shared" ca="1" si="99"/>
        <v>2000</v>
      </c>
      <c r="BA205" s="14">
        <f t="shared" ca="1" si="105"/>
        <v>2000</v>
      </c>
      <c r="BB205" s="14">
        <f t="shared" ca="1" si="110"/>
        <v>721.09885200801341</v>
      </c>
      <c r="BC205" s="14">
        <f t="shared" ref="BC205:BC268" ca="1" si="126">AZ205-BB205</f>
        <v>1278.9011479919866</v>
      </c>
      <c r="BD205" s="14">
        <f t="shared" ref="BD205:BD268" ca="1" si="127">IF(BC205 &gt; 0, BC205, 0)</f>
        <v>1278.9011479919866</v>
      </c>
      <c r="BE205" s="14">
        <f t="shared" ca="1" si="112"/>
        <v>315694.8476277031</v>
      </c>
      <c r="BF205" s="15">
        <f ca="1">SUM(BD$12:BD205)</f>
        <v>172653.74384816733</v>
      </c>
      <c r="BG205" s="16">
        <f ca="1">SUM(BB$12:BB205)+SUMIF(BC$12:BC205, "&lt;0")</f>
        <v>143041.10377953574</v>
      </c>
    </row>
    <row r="206" spans="1:59" x14ac:dyDescent="0.2">
      <c r="A206" s="24">
        <v>44377</v>
      </c>
      <c r="B206" s="54">
        <f ca="1">IF($A206&gt;= $C$5,$C$6, INDEX('Historical Data'!$D$2:$D$745, MATCH(A206, 'Historical Data'!$B$2:$B$745, 0)))</f>
        <v>1296</v>
      </c>
      <c r="C206" s="14">
        <f t="shared" ca="1" si="100"/>
        <v>1296</v>
      </c>
      <c r="D206" s="14">
        <f t="shared" ca="1" si="111"/>
        <v>0</v>
      </c>
      <c r="E206" s="14">
        <f t="shared" ca="1" si="117"/>
        <v>1296</v>
      </c>
      <c r="F206" s="14">
        <f t="shared" ca="1" si="113"/>
        <v>1296</v>
      </c>
      <c r="G206" s="14">
        <f t="shared" ref="G206:G269" ca="1" si="128">B206+G205</f>
        <v>229760.94699999999</v>
      </c>
      <c r="H206" s="15">
        <f ca="1">SUM(F$12:F206)</f>
        <v>123340.60699999999</v>
      </c>
      <c r="I206" s="16">
        <f ca="1">SUM(D$12:D206)+SUMIF(E$12:E206, "&lt;0")</f>
        <v>106420.34</v>
      </c>
      <c r="J206" s="15"/>
      <c r="K206" s="9">
        <v>44377</v>
      </c>
      <c r="L206" s="14">
        <f t="shared" ca="1" si="114"/>
        <v>1796</v>
      </c>
      <c r="M206" s="14">
        <f t="shared" ca="1" si="101"/>
        <v>1796</v>
      </c>
      <c r="N206" s="14">
        <f t="shared" ca="1" si="106"/>
        <v>235</v>
      </c>
      <c r="O206" s="14">
        <f t="shared" ca="1" si="118"/>
        <v>1561</v>
      </c>
      <c r="P206" s="14">
        <f t="shared" ca="1" si="119"/>
        <v>1561</v>
      </c>
      <c r="Q206" s="14">
        <f t="shared" ref="Q206:Q269" ca="1" si="129">L206+Q205</f>
        <v>267510.94699999999</v>
      </c>
      <c r="R206" s="15">
        <f ca="1">SUM(P$12:P206)</f>
        <v>145325.60699999999</v>
      </c>
      <c r="S206" s="16">
        <f ca="1">SUM(N$12:N206)+SUMIF(O$12:O206, "&lt;0")</f>
        <v>122185.34000000003</v>
      </c>
      <c r="U206" s="9">
        <v>44377</v>
      </c>
      <c r="V206" s="14">
        <f t="shared" ca="1" si="98"/>
        <v>2296</v>
      </c>
      <c r="W206" s="14">
        <f t="shared" ca="1" si="102"/>
        <v>2296</v>
      </c>
      <c r="X206" s="14">
        <f t="shared" ca="1" si="107"/>
        <v>470</v>
      </c>
      <c r="Y206" s="14">
        <f t="shared" ca="1" si="120"/>
        <v>1826</v>
      </c>
      <c r="Z206" s="14">
        <f t="shared" ca="1" si="121"/>
        <v>1826</v>
      </c>
      <c r="AA206" s="14">
        <f t="shared" ref="AA206:AA269" ca="1" si="130">V206+AA205</f>
        <v>305260.94699999999</v>
      </c>
      <c r="AB206" s="15">
        <f ca="1">SUM(Z$12:Z206)</f>
        <v>167310.60699999999</v>
      </c>
      <c r="AC206" s="16">
        <f ca="1">SUM(X$12:X206)+SUMIF(Y$12:Y206, "&lt;0")</f>
        <v>137950.34000000005</v>
      </c>
      <c r="AE206" s="9">
        <v>44377</v>
      </c>
      <c r="AF206" s="14">
        <f t="shared" ca="1" si="115"/>
        <v>1796</v>
      </c>
      <c r="AG206" s="14">
        <f t="shared" ca="1" si="103"/>
        <v>1796</v>
      </c>
      <c r="AH206" s="14">
        <f t="shared" ca="1" si="108"/>
        <v>210</v>
      </c>
      <c r="AI206" s="14">
        <f t="shared" ca="1" si="122"/>
        <v>1586</v>
      </c>
      <c r="AJ206" s="14">
        <f t="shared" ca="1" si="123"/>
        <v>1586</v>
      </c>
      <c r="AK206" s="14">
        <f t="shared" ref="AK206:AK269" ca="1" si="131">AF206+AK205</f>
        <v>280010.94699999999</v>
      </c>
      <c r="AL206" s="15">
        <f ca="1">SUM(AJ$12:AJ206)</f>
        <v>151590.60699999999</v>
      </c>
      <c r="AM206" s="16">
        <f ca="1">SUM(AH$12:AH206)+SUMIF(AI$12:AI206, "&lt;0")</f>
        <v>128420.34000000003</v>
      </c>
      <c r="AO206" s="9">
        <v>44377</v>
      </c>
      <c r="AP206" s="14">
        <f t="shared" ca="1" si="116"/>
        <v>2296</v>
      </c>
      <c r="AQ206" s="14">
        <f t="shared" ca="1" si="104"/>
        <v>2296</v>
      </c>
      <c r="AR206" s="14">
        <f t="shared" ca="1" si="109"/>
        <v>420</v>
      </c>
      <c r="AS206" s="14">
        <f t="shared" ca="1" si="124"/>
        <v>1876</v>
      </c>
      <c r="AT206" s="14">
        <f t="shared" ca="1" si="125"/>
        <v>1876</v>
      </c>
      <c r="AU206" s="14">
        <f t="shared" ref="AU206:AU269" ca="1" si="132">AP206+AU205</f>
        <v>330260.94699999999</v>
      </c>
      <c r="AV206" s="15">
        <f ca="1">SUM(AT$12:AT206)</f>
        <v>179840.60699999999</v>
      </c>
      <c r="AW206" s="16">
        <f ca="1">SUM(AR$12:AR206)+SUMIF(AS$12:AS206, "&lt;0")</f>
        <v>150420.34</v>
      </c>
      <c r="AY206" s="9">
        <v>44377</v>
      </c>
      <c r="AZ206" s="14">
        <f t="shared" ca="1" si="99"/>
        <v>2000</v>
      </c>
      <c r="BA206" s="14">
        <f t="shared" ca="1" si="105"/>
        <v>2000</v>
      </c>
      <c r="BB206" s="14">
        <f t="shared" ca="1" si="110"/>
        <v>387.65690005844772</v>
      </c>
      <c r="BC206" s="14">
        <f t="shared" ca="1" si="126"/>
        <v>1612.3430999415523</v>
      </c>
      <c r="BD206" s="14">
        <f t="shared" ca="1" si="127"/>
        <v>1612.3430999415523</v>
      </c>
      <c r="BE206" s="14">
        <f t="shared" ca="1" si="112"/>
        <v>317694.8476277031</v>
      </c>
      <c r="BF206" s="15">
        <f ca="1">SUM(BD$12:BD206)</f>
        <v>174266.08694810889</v>
      </c>
      <c r="BG206" s="16">
        <f ca="1">SUM(BB$12:BB206)+SUMIF(BC$12:BC206, "&lt;0")</f>
        <v>143428.76067959418</v>
      </c>
    </row>
    <row r="207" spans="1:59" x14ac:dyDescent="0.2">
      <c r="A207" s="24">
        <v>44378</v>
      </c>
      <c r="B207" s="54">
        <f ca="1">IF($A207&gt;= $C$5,$C$6, INDEX('Historical Data'!$D$2:$D$745, MATCH(A207, 'Historical Data'!$B$2:$B$745, 0)))</f>
        <v>1296</v>
      </c>
      <c r="C207" s="14">
        <f t="shared" ca="1" si="100"/>
        <v>1296</v>
      </c>
      <c r="D207" s="14">
        <f t="shared" ca="1" si="111"/>
        <v>554.08600000000297</v>
      </c>
      <c r="E207" s="14">
        <f t="shared" ca="1" si="117"/>
        <v>741.91399999999703</v>
      </c>
      <c r="F207" s="14">
        <f t="shared" ca="1" si="113"/>
        <v>741.91399999999703</v>
      </c>
      <c r="G207" s="14">
        <f t="shared" ca="1" si="128"/>
        <v>231056.94699999999</v>
      </c>
      <c r="H207" s="15">
        <f ca="1">SUM(F$12:F207)</f>
        <v>124082.52099999998</v>
      </c>
      <c r="I207" s="16">
        <f ca="1">SUM(D$12:D207)+SUMIF(E$12:E207, "&lt;0")</f>
        <v>106974.42600000001</v>
      </c>
      <c r="J207" s="15"/>
      <c r="K207" s="9">
        <v>44378</v>
      </c>
      <c r="L207" s="14">
        <f t="shared" ca="1" si="114"/>
        <v>1796</v>
      </c>
      <c r="M207" s="14">
        <f t="shared" ca="1" si="101"/>
        <v>1796</v>
      </c>
      <c r="N207" s="14">
        <f t="shared" ca="1" si="106"/>
        <v>839.08600000000297</v>
      </c>
      <c r="O207" s="14">
        <f t="shared" ca="1" si="118"/>
        <v>956.91399999999703</v>
      </c>
      <c r="P207" s="14">
        <f t="shared" ca="1" si="119"/>
        <v>956.91399999999703</v>
      </c>
      <c r="Q207" s="14">
        <f t="shared" ca="1" si="129"/>
        <v>269306.94699999999</v>
      </c>
      <c r="R207" s="15">
        <f ca="1">SUM(P$12:P207)</f>
        <v>146282.52099999998</v>
      </c>
      <c r="S207" s="16">
        <f ca="1">SUM(N$12:N207)+SUMIF(O$12:O207, "&lt;0")</f>
        <v>123024.42600000004</v>
      </c>
      <c r="U207" s="9">
        <v>44378</v>
      </c>
      <c r="V207" s="14">
        <f t="shared" ref="V207:V270" ca="1" si="133">IF(U207&lt;W$5, $B207, W$6+MIN((U207-W$5)/W$8, 1)*W$7)</f>
        <v>2296</v>
      </c>
      <c r="W207" s="14">
        <f t="shared" ca="1" si="102"/>
        <v>2296</v>
      </c>
      <c r="X207" s="14">
        <f t="shared" ca="1" si="107"/>
        <v>1124.086000000003</v>
      </c>
      <c r="Y207" s="14">
        <f t="shared" ca="1" si="120"/>
        <v>1171.913999999997</v>
      </c>
      <c r="Z207" s="14">
        <f t="shared" ca="1" si="121"/>
        <v>1171.913999999997</v>
      </c>
      <c r="AA207" s="14">
        <f t="shared" ca="1" si="130"/>
        <v>307556.94699999999</v>
      </c>
      <c r="AB207" s="15">
        <f ca="1">SUM(Z$12:Z207)</f>
        <v>168482.52099999998</v>
      </c>
      <c r="AC207" s="16">
        <f ca="1">SUM(X$12:X207)+SUMIF(Y$12:Y207, "&lt;0")</f>
        <v>139074.42600000006</v>
      </c>
      <c r="AE207" s="9">
        <v>44378</v>
      </c>
      <c r="AF207" s="14">
        <f t="shared" ca="1" si="115"/>
        <v>1796</v>
      </c>
      <c r="AG207" s="14">
        <f t="shared" ca="1" si="103"/>
        <v>1796</v>
      </c>
      <c r="AH207" s="14">
        <f t="shared" ca="1" si="108"/>
        <v>864.08600000000297</v>
      </c>
      <c r="AI207" s="14">
        <f t="shared" ca="1" si="122"/>
        <v>931.91399999999703</v>
      </c>
      <c r="AJ207" s="14">
        <f t="shared" ca="1" si="123"/>
        <v>931.91399999999703</v>
      </c>
      <c r="AK207" s="14">
        <f t="shared" ca="1" si="131"/>
        <v>281806.94699999999</v>
      </c>
      <c r="AL207" s="15">
        <f ca="1">SUM(AJ$12:AJ207)</f>
        <v>152522.52099999998</v>
      </c>
      <c r="AM207" s="16">
        <f ca="1">SUM(AH$12:AH207)+SUMIF(AI$12:AI207, "&lt;0")</f>
        <v>129284.42600000004</v>
      </c>
      <c r="AO207" s="9">
        <v>44378</v>
      </c>
      <c r="AP207" s="14">
        <f t="shared" ca="1" si="116"/>
        <v>2296</v>
      </c>
      <c r="AQ207" s="14">
        <f t="shared" ca="1" si="104"/>
        <v>2296</v>
      </c>
      <c r="AR207" s="14">
        <f t="shared" ca="1" si="109"/>
        <v>1174.086000000003</v>
      </c>
      <c r="AS207" s="14">
        <f t="shared" ca="1" si="124"/>
        <v>1121.913999999997</v>
      </c>
      <c r="AT207" s="14">
        <f t="shared" ca="1" si="125"/>
        <v>1121.913999999997</v>
      </c>
      <c r="AU207" s="14">
        <f t="shared" ca="1" si="132"/>
        <v>332556.94699999999</v>
      </c>
      <c r="AV207" s="15">
        <f ca="1">SUM(AT$12:AT207)</f>
        <v>180962.52099999998</v>
      </c>
      <c r="AW207" s="16">
        <f ca="1">SUM(AR$12:AR207)+SUMIF(AS$12:AS207, "&lt;0")</f>
        <v>151594.42600000001</v>
      </c>
      <c r="AY207" s="9">
        <v>44378</v>
      </c>
      <c r="AZ207" s="14">
        <f t="shared" ref="AZ207:AZ270" ca="1" si="134">IF(AY207&lt;BA$5, $B207, MIN(BA$7, BA$9 + $C$8*(AY207-BA$5)))</f>
        <v>2000</v>
      </c>
      <c r="BA207" s="14">
        <f t="shared" ca="1" si="105"/>
        <v>2000</v>
      </c>
      <c r="BB207" s="14">
        <f t="shared" ca="1" si="110"/>
        <v>1495.5659481088774</v>
      </c>
      <c r="BC207" s="14">
        <f t="shared" ca="1" si="126"/>
        <v>504.43405189112264</v>
      </c>
      <c r="BD207" s="14">
        <f t="shared" ca="1" si="127"/>
        <v>504.43405189112264</v>
      </c>
      <c r="BE207" s="14">
        <f t="shared" ca="1" si="112"/>
        <v>319694.8476277031</v>
      </c>
      <c r="BF207" s="15">
        <f ca="1">SUM(BD$12:BD207)</f>
        <v>174770.52100000001</v>
      </c>
      <c r="BG207" s="16">
        <f ca="1">SUM(BB$12:BB207)+SUMIF(BC$12:BC207, "&lt;0")</f>
        <v>144924.32662770309</v>
      </c>
    </row>
    <row r="208" spans="1:59" x14ac:dyDescent="0.2">
      <c r="A208" s="24">
        <v>44379</v>
      </c>
      <c r="B208" s="54">
        <f ca="1">IF($A208&gt;= $C$5,$C$6, INDEX('Historical Data'!$D$2:$D$745, MATCH(A208, 'Historical Data'!$B$2:$B$745, 0)))</f>
        <v>1296</v>
      </c>
      <c r="C208" s="14">
        <f t="shared" ca="1" si="100"/>
        <v>1296</v>
      </c>
      <c r="D208" s="14">
        <f t="shared" ca="1" si="111"/>
        <v>1121.9219999999987</v>
      </c>
      <c r="E208" s="14">
        <f t="shared" ca="1" si="117"/>
        <v>174.07800000000134</v>
      </c>
      <c r="F208" s="14">
        <f t="shared" ca="1" si="113"/>
        <v>174.07800000000134</v>
      </c>
      <c r="G208" s="14">
        <f t="shared" ca="1" si="128"/>
        <v>232352.94699999999</v>
      </c>
      <c r="H208" s="15">
        <f ca="1">SUM(F$12:F208)</f>
        <v>124256.59899999999</v>
      </c>
      <c r="I208" s="16">
        <f ca="1">SUM(D$12:D208)+SUMIF(E$12:E208, "&lt;0")</f>
        <v>108096.348</v>
      </c>
      <c r="J208" s="15"/>
      <c r="K208" s="9">
        <v>44379</v>
      </c>
      <c r="L208" s="14">
        <f t="shared" ca="1" si="114"/>
        <v>1796</v>
      </c>
      <c r="M208" s="14">
        <f t="shared" ca="1" si="101"/>
        <v>1796</v>
      </c>
      <c r="N208" s="14">
        <f t="shared" ca="1" si="106"/>
        <v>1381.9219999999987</v>
      </c>
      <c r="O208" s="14">
        <f t="shared" ca="1" si="118"/>
        <v>414.07800000000134</v>
      </c>
      <c r="P208" s="14">
        <f t="shared" ca="1" si="119"/>
        <v>414.07800000000134</v>
      </c>
      <c r="Q208" s="14">
        <f t="shared" ca="1" si="129"/>
        <v>271102.94699999999</v>
      </c>
      <c r="R208" s="15">
        <f ca="1">SUM(P$12:P208)</f>
        <v>146696.59899999999</v>
      </c>
      <c r="S208" s="16">
        <f ca="1">SUM(N$12:N208)+SUMIF(O$12:O208, "&lt;0")</f>
        <v>124406.34800000003</v>
      </c>
      <c r="U208" s="9">
        <v>44379</v>
      </c>
      <c r="V208" s="14">
        <f t="shared" ca="1" si="133"/>
        <v>2296</v>
      </c>
      <c r="W208" s="14">
        <f t="shared" ca="1" si="102"/>
        <v>2296</v>
      </c>
      <c r="X208" s="14">
        <f t="shared" ca="1" si="107"/>
        <v>1641.9219999999987</v>
      </c>
      <c r="Y208" s="14">
        <f t="shared" ca="1" si="120"/>
        <v>654.07800000000134</v>
      </c>
      <c r="Z208" s="14">
        <f t="shared" ca="1" si="121"/>
        <v>654.07800000000134</v>
      </c>
      <c r="AA208" s="14">
        <f t="shared" ca="1" si="130"/>
        <v>309852.94699999999</v>
      </c>
      <c r="AB208" s="15">
        <f ca="1">SUM(Z$12:Z208)</f>
        <v>169136.59899999999</v>
      </c>
      <c r="AC208" s="16">
        <f ca="1">SUM(X$12:X208)+SUMIF(Y$12:Y208, "&lt;0")</f>
        <v>140716.34800000006</v>
      </c>
      <c r="AE208" s="9">
        <v>44379</v>
      </c>
      <c r="AF208" s="14">
        <f t="shared" ca="1" si="115"/>
        <v>1796</v>
      </c>
      <c r="AG208" s="14">
        <f t="shared" ca="1" si="103"/>
        <v>1796</v>
      </c>
      <c r="AH208" s="14">
        <f t="shared" ca="1" si="108"/>
        <v>1381.9219999999987</v>
      </c>
      <c r="AI208" s="14">
        <f t="shared" ca="1" si="122"/>
        <v>414.07800000000134</v>
      </c>
      <c r="AJ208" s="14">
        <f t="shared" ca="1" si="123"/>
        <v>414.07800000000134</v>
      </c>
      <c r="AK208" s="14">
        <f t="shared" ca="1" si="131"/>
        <v>283602.94699999999</v>
      </c>
      <c r="AL208" s="15">
        <f ca="1">SUM(AJ$12:AJ208)</f>
        <v>152936.59899999999</v>
      </c>
      <c r="AM208" s="16">
        <f ca="1">SUM(AH$12:AH208)+SUMIF(AI$12:AI208, "&lt;0")</f>
        <v>130666.34800000003</v>
      </c>
      <c r="AO208" s="9">
        <v>44379</v>
      </c>
      <c r="AP208" s="14">
        <f t="shared" ca="1" si="116"/>
        <v>2296</v>
      </c>
      <c r="AQ208" s="14">
        <f t="shared" ca="1" si="104"/>
        <v>2296</v>
      </c>
      <c r="AR208" s="14">
        <f t="shared" ca="1" si="109"/>
        <v>1641.9219999999987</v>
      </c>
      <c r="AS208" s="14">
        <f t="shared" ca="1" si="124"/>
        <v>654.07800000000134</v>
      </c>
      <c r="AT208" s="14">
        <f t="shared" ca="1" si="125"/>
        <v>654.07800000000134</v>
      </c>
      <c r="AU208" s="14">
        <f t="shared" ca="1" si="132"/>
        <v>334852.94699999999</v>
      </c>
      <c r="AV208" s="15">
        <f ca="1">SUM(AT$12:AT208)</f>
        <v>181616.59899999999</v>
      </c>
      <c r="AW208" s="16">
        <f ca="1">SUM(AR$12:AR208)+SUMIF(AS$12:AS208, "&lt;0")</f>
        <v>153236.348</v>
      </c>
      <c r="AY208" s="9">
        <v>44379</v>
      </c>
      <c r="AZ208" s="14">
        <f t="shared" ca="1" si="134"/>
        <v>2000</v>
      </c>
      <c r="BA208" s="14">
        <f t="shared" ca="1" si="105"/>
        <v>2000</v>
      </c>
      <c r="BB208" s="14">
        <f t="shared" ca="1" si="110"/>
        <v>1825.9219999999987</v>
      </c>
      <c r="BC208" s="14">
        <f t="shared" ca="1" si="126"/>
        <v>174.07800000000134</v>
      </c>
      <c r="BD208" s="14">
        <f t="shared" ca="1" si="127"/>
        <v>174.07800000000134</v>
      </c>
      <c r="BE208" s="14">
        <f t="shared" ca="1" si="112"/>
        <v>321694.8476277031</v>
      </c>
      <c r="BF208" s="15">
        <f ca="1">SUM(BD$12:BD208)</f>
        <v>174944.59900000002</v>
      </c>
      <c r="BG208" s="16">
        <f ca="1">SUM(BB$12:BB208)+SUMIF(BC$12:BC208, "&lt;0")</f>
        <v>146750.24862770305</v>
      </c>
    </row>
    <row r="209" spans="1:59" x14ac:dyDescent="0.2">
      <c r="A209" s="24">
        <v>44380</v>
      </c>
      <c r="B209" s="54">
        <f ca="1">IF($A209&gt;= $C$5,$C$6, INDEX('Historical Data'!$D$2:$D$745, MATCH(A209, 'Historical Data'!$B$2:$B$745, 0)))</f>
        <v>1296</v>
      </c>
      <c r="C209" s="14">
        <f t="shared" ca="1" si="100"/>
        <v>1296</v>
      </c>
      <c r="D209" s="14">
        <f t="shared" ca="1" si="111"/>
        <v>373.09000000000378</v>
      </c>
      <c r="E209" s="14">
        <f t="shared" ca="1" si="117"/>
        <v>922.90999999999622</v>
      </c>
      <c r="F209" s="14">
        <f t="shared" ca="1" si="113"/>
        <v>922.90999999999622</v>
      </c>
      <c r="G209" s="14">
        <f t="shared" ca="1" si="128"/>
        <v>233648.94699999999</v>
      </c>
      <c r="H209" s="15">
        <f ca="1">SUM(F$12:F209)</f>
        <v>125179.50899999999</v>
      </c>
      <c r="I209" s="16">
        <f ca="1">SUM(D$12:D209)+SUMIF(E$12:E209, "&lt;0")</f>
        <v>108469.43799999999</v>
      </c>
      <c r="J209" s="15"/>
      <c r="K209" s="9">
        <v>44380</v>
      </c>
      <c r="L209" s="14">
        <f t="shared" ca="1" si="114"/>
        <v>1796</v>
      </c>
      <c r="M209" s="14">
        <f t="shared" ca="1" si="101"/>
        <v>1796</v>
      </c>
      <c r="N209" s="14">
        <f t="shared" ca="1" si="106"/>
        <v>633.09000000000378</v>
      </c>
      <c r="O209" s="14">
        <f t="shared" ca="1" si="118"/>
        <v>1162.9099999999962</v>
      </c>
      <c r="P209" s="14">
        <f t="shared" ca="1" si="119"/>
        <v>1162.9099999999962</v>
      </c>
      <c r="Q209" s="14">
        <f t="shared" ca="1" si="129"/>
        <v>272898.94699999999</v>
      </c>
      <c r="R209" s="15">
        <f ca="1">SUM(P$12:P209)</f>
        <v>147859.50899999999</v>
      </c>
      <c r="S209" s="16">
        <f ca="1">SUM(N$12:N209)+SUMIF(O$12:O209, "&lt;0")</f>
        <v>125039.43800000002</v>
      </c>
      <c r="U209" s="9">
        <v>44380</v>
      </c>
      <c r="V209" s="14">
        <f t="shared" ca="1" si="133"/>
        <v>2296</v>
      </c>
      <c r="W209" s="14">
        <f t="shared" ca="1" si="102"/>
        <v>2296</v>
      </c>
      <c r="X209" s="14">
        <f t="shared" ca="1" si="107"/>
        <v>893.09000000000378</v>
      </c>
      <c r="Y209" s="14">
        <f t="shared" ca="1" si="120"/>
        <v>1402.9099999999962</v>
      </c>
      <c r="Z209" s="14">
        <f t="shared" ca="1" si="121"/>
        <v>1402.9099999999962</v>
      </c>
      <c r="AA209" s="14">
        <f t="shared" ca="1" si="130"/>
        <v>312148.94699999999</v>
      </c>
      <c r="AB209" s="15">
        <f ca="1">SUM(Z$12:Z209)</f>
        <v>170539.50899999999</v>
      </c>
      <c r="AC209" s="16">
        <f ca="1">SUM(X$12:X209)+SUMIF(Y$12:Y209, "&lt;0")</f>
        <v>141609.43800000005</v>
      </c>
      <c r="AE209" s="9">
        <v>44380</v>
      </c>
      <c r="AF209" s="14">
        <f t="shared" ca="1" si="115"/>
        <v>1796</v>
      </c>
      <c r="AG209" s="14">
        <f t="shared" ca="1" si="103"/>
        <v>1796</v>
      </c>
      <c r="AH209" s="14">
        <f t="shared" ca="1" si="108"/>
        <v>633.09000000000378</v>
      </c>
      <c r="AI209" s="14">
        <f t="shared" ca="1" si="122"/>
        <v>1162.9099999999962</v>
      </c>
      <c r="AJ209" s="14">
        <f t="shared" ca="1" si="123"/>
        <v>1162.9099999999962</v>
      </c>
      <c r="AK209" s="14">
        <f t="shared" ca="1" si="131"/>
        <v>285398.94699999999</v>
      </c>
      <c r="AL209" s="15">
        <f ca="1">SUM(AJ$12:AJ209)</f>
        <v>154099.50899999999</v>
      </c>
      <c r="AM209" s="16">
        <f ca="1">SUM(AH$12:AH209)+SUMIF(AI$12:AI209, "&lt;0")</f>
        <v>131299.43800000002</v>
      </c>
      <c r="AO209" s="9">
        <v>44380</v>
      </c>
      <c r="AP209" s="14">
        <f t="shared" ca="1" si="116"/>
        <v>2296</v>
      </c>
      <c r="AQ209" s="14">
        <f t="shared" ca="1" si="104"/>
        <v>2296</v>
      </c>
      <c r="AR209" s="14">
        <f t="shared" ca="1" si="109"/>
        <v>893.09000000000378</v>
      </c>
      <c r="AS209" s="14">
        <f t="shared" ca="1" si="124"/>
        <v>1402.9099999999962</v>
      </c>
      <c r="AT209" s="14">
        <f t="shared" ca="1" si="125"/>
        <v>1402.9099999999962</v>
      </c>
      <c r="AU209" s="14">
        <f t="shared" ca="1" si="132"/>
        <v>337148.94699999999</v>
      </c>
      <c r="AV209" s="15">
        <f ca="1">SUM(AT$12:AT209)</f>
        <v>183019.50899999999</v>
      </c>
      <c r="AW209" s="16">
        <f ca="1">SUM(AR$12:AR209)+SUMIF(AS$12:AS209, "&lt;0")</f>
        <v>154129.43799999999</v>
      </c>
      <c r="AY209" s="9">
        <v>44380</v>
      </c>
      <c r="AZ209" s="14">
        <f t="shared" ca="1" si="134"/>
        <v>2000</v>
      </c>
      <c r="BA209" s="14">
        <f t="shared" ca="1" si="105"/>
        <v>2000</v>
      </c>
      <c r="BB209" s="14">
        <f t="shared" ca="1" si="110"/>
        <v>1077.0900000000038</v>
      </c>
      <c r="BC209" s="14">
        <f t="shared" ca="1" si="126"/>
        <v>922.90999999999622</v>
      </c>
      <c r="BD209" s="14">
        <f t="shared" ca="1" si="127"/>
        <v>922.90999999999622</v>
      </c>
      <c r="BE209" s="14">
        <f t="shared" ca="1" si="112"/>
        <v>323694.8476277031</v>
      </c>
      <c r="BF209" s="15">
        <f ca="1">SUM(BD$12:BD209)</f>
        <v>175867.50900000002</v>
      </c>
      <c r="BG209" s="16">
        <f ca="1">SUM(BB$12:BB209)+SUMIF(BC$12:BC209, "&lt;0")</f>
        <v>147827.33862770308</v>
      </c>
    </row>
    <row r="210" spans="1:59" x14ac:dyDescent="0.2">
      <c r="A210" s="24">
        <v>44381</v>
      </c>
      <c r="B210" s="54">
        <f ca="1">IF($A210&gt;= $C$5,$C$6, INDEX('Historical Data'!$D$2:$D$745, MATCH(A210, 'Historical Data'!$B$2:$B$745, 0)))</f>
        <v>1296</v>
      </c>
      <c r="C210" s="14">
        <f t="shared" ca="1" si="100"/>
        <v>1296</v>
      </c>
      <c r="D210" s="14">
        <f t="shared" ca="1" si="111"/>
        <v>241.78299999999581</v>
      </c>
      <c r="E210" s="14">
        <f t="shared" ca="1" si="117"/>
        <v>1054.2170000000042</v>
      </c>
      <c r="F210" s="14">
        <f t="shared" ca="1" si="113"/>
        <v>1054.2170000000042</v>
      </c>
      <c r="G210" s="14">
        <f t="shared" ca="1" si="128"/>
        <v>234944.94699999999</v>
      </c>
      <c r="H210" s="15">
        <f ca="1">SUM(F$12:F210)</f>
        <v>126233.726</v>
      </c>
      <c r="I210" s="16">
        <f ca="1">SUM(D$12:D210)+SUMIF(E$12:E210, "&lt;0")</f>
        <v>108711.22099999999</v>
      </c>
      <c r="J210" s="15"/>
      <c r="K210" s="9">
        <v>44381</v>
      </c>
      <c r="L210" s="14">
        <f t="shared" ca="1" si="114"/>
        <v>1796</v>
      </c>
      <c r="M210" s="14">
        <f t="shared" ca="1" si="101"/>
        <v>1796</v>
      </c>
      <c r="N210" s="14">
        <f t="shared" ca="1" si="106"/>
        <v>501.78299999999581</v>
      </c>
      <c r="O210" s="14">
        <f t="shared" ca="1" si="118"/>
        <v>1294.2170000000042</v>
      </c>
      <c r="P210" s="14">
        <f t="shared" ca="1" si="119"/>
        <v>1294.2170000000042</v>
      </c>
      <c r="Q210" s="14">
        <f t="shared" ca="1" si="129"/>
        <v>274694.94699999999</v>
      </c>
      <c r="R210" s="15">
        <f ca="1">SUM(P$12:P210)</f>
        <v>149153.726</v>
      </c>
      <c r="S210" s="16">
        <f ca="1">SUM(N$12:N210)+SUMIF(O$12:O210, "&lt;0")</f>
        <v>125541.22100000002</v>
      </c>
      <c r="U210" s="9">
        <v>44381</v>
      </c>
      <c r="V210" s="14">
        <f t="shared" ca="1" si="133"/>
        <v>2296</v>
      </c>
      <c r="W210" s="14">
        <f t="shared" ca="1" si="102"/>
        <v>2296</v>
      </c>
      <c r="X210" s="14">
        <f t="shared" ca="1" si="107"/>
        <v>761.78299999999581</v>
      </c>
      <c r="Y210" s="14">
        <f t="shared" ca="1" si="120"/>
        <v>1534.2170000000042</v>
      </c>
      <c r="Z210" s="14">
        <f t="shared" ca="1" si="121"/>
        <v>1534.2170000000042</v>
      </c>
      <c r="AA210" s="14">
        <f t="shared" ca="1" si="130"/>
        <v>314444.94699999999</v>
      </c>
      <c r="AB210" s="15">
        <f ca="1">SUM(Z$12:Z210)</f>
        <v>172073.726</v>
      </c>
      <c r="AC210" s="16">
        <f ca="1">SUM(X$12:X210)+SUMIF(Y$12:Y210, "&lt;0")</f>
        <v>142371.22100000005</v>
      </c>
      <c r="AE210" s="9">
        <v>44381</v>
      </c>
      <c r="AF210" s="14">
        <f t="shared" ca="1" si="115"/>
        <v>1796</v>
      </c>
      <c r="AG210" s="14">
        <f t="shared" ca="1" si="103"/>
        <v>1796</v>
      </c>
      <c r="AH210" s="14">
        <f t="shared" ca="1" si="108"/>
        <v>501.78299999999581</v>
      </c>
      <c r="AI210" s="14">
        <f t="shared" ca="1" si="122"/>
        <v>1294.2170000000042</v>
      </c>
      <c r="AJ210" s="14">
        <f t="shared" ca="1" si="123"/>
        <v>1294.2170000000042</v>
      </c>
      <c r="AK210" s="14">
        <f t="shared" ca="1" si="131"/>
        <v>287194.94699999999</v>
      </c>
      <c r="AL210" s="15">
        <f ca="1">SUM(AJ$12:AJ210)</f>
        <v>155393.726</v>
      </c>
      <c r="AM210" s="16">
        <f ca="1">SUM(AH$12:AH210)+SUMIF(AI$12:AI210, "&lt;0")</f>
        <v>131801.22100000002</v>
      </c>
      <c r="AO210" s="9">
        <v>44381</v>
      </c>
      <c r="AP210" s="14">
        <f t="shared" ca="1" si="116"/>
        <v>2296</v>
      </c>
      <c r="AQ210" s="14">
        <f t="shared" ca="1" si="104"/>
        <v>2296</v>
      </c>
      <c r="AR210" s="14">
        <f t="shared" ca="1" si="109"/>
        <v>761.78299999999581</v>
      </c>
      <c r="AS210" s="14">
        <f t="shared" ca="1" si="124"/>
        <v>1534.2170000000042</v>
      </c>
      <c r="AT210" s="14">
        <f t="shared" ca="1" si="125"/>
        <v>1534.2170000000042</v>
      </c>
      <c r="AU210" s="14">
        <f t="shared" ca="1" si="132"/>
        <v>339444.94699999999</v>
      </c>
      <c r="AV210" s="15">
        <f ca="1">SUM(AT$12:AT210)</f>
        <v>184553.726</v>
      </c>
      <c r="AW210" s="16">
        <f ca="1">SUM(AR$12:AR210)+SUMIF(AS$12:AS210, "&lt;0")</f>
        <v>154891.22099999999</v>
      </c>
      <c r="AY210" s="9">
        <v>44381</v>
      </c>
      <c r="AZ210" s="14">
        <f t="shared" ca="1" si="134"/>
        <v>2000</v>
      </c>
      <c r="BA210" s="14">
        <f t="shared" ca="1" si="105"/>
        <v>2000</v>
      </c>
      <c r="BB210" s="14">
        <f t="shared" ca="1" si="110"/>
        <v>945.78299999999581</v>
      </c>
      <c r="BC210" s="14">
        <f t="shared" ca="1" si="126"/>
        <v>1054.2170000000042</v>
      </c>
      <c r="BD210" s="14">
        <f t="shared" ca="1" si="127"/>
        <v>1054.2170000000042</v>
      </c>
      <c r="BE210" s="14">
        <f t="shared" ca="1" si="112"/>
        <v>325694.8476277031</v>
      </c>
      <c r="BF210" s="15">
        <f ca="1">SUM(BD$12:BD210)</f>
        <v>176921.72600000002</v>
      </c>
      <c r="BG210" s="16">
        <f ca="1">SUM(BB$12:BB210)+SUMIF(BC$12:BC210, "&lt;0")</f>
        <v>148773.12162770308</v>
      </c>
    </row>
    <row r="211" spans="1:59" x14ac:dyDescent="0.2">
      <c r="A211" s="24">
        <v>44382</v>
      </c>
      <c r="B211" s="54">
        <f ca="1">IF($A211&gt;= $C$5,$C$6, INDEX('Historical Data'!$D$2:$D$745, MATCH(A211, 'Historical Data'!$B$2:$B$745, 0)))</f>
        <v>1296</v>
      </c>
      <c r="C211" s="14">
        <f t="shared" ref="C211:C274" ca="1" si="135">ROUND(AVERAGE(B205:B211), 0)</f>
        <v>1296</v>
      </c>
      <c r="D211" s="14">
        <f t="shared" ca="1" si="111"/>
        <v>0</v>
      </c>
      <c r="E211" s="14">
        <f t="shared" ca="1" si="117"/>
        <v>1296</v>
      </c>
      <c r="F211" s="14">
        <f t="shared" ca="1" si="113"/>
        <v>1296</v>
      </c>
      <c r="G211" s="14">
        <f t="shared" ca="1" si="128"/>
        <v>236240.94699999999</v>
      </c>
      <c r="H211" s="15">
        <f ca="1">SUM(F$12:F211)</f>
        <v>127529.726</v>
      </c>
      <c r="I211" s="16">
        <f ca="1">SUM(D$12:D211)+SUMIF(E$12:E211, "&lt;0")</f>
        <v>108711.22099999999</v>
      </c>
      <c r="J211" s="15"/>
      <c r="K211" s="9">
        <v>44382</v>
      </c>
      <c r="L211" s="14">
        <f t="shared" ca="1" si="114"/>
        <v>1796</v>
      </c>
      <c r="M211" s="14">
        <f t="shared" ref="M211:M274" ca="1" si="136">ROUND(AVERAGE(L205:L211), 0)</f>
        <v>1796</v>
      </c>
      <c r="N211" s="14">
        <f t="shared" ca="1" si="106"/>
        <v>210</v>
      </c>
      <c r="O211" s="14">
        <f t="shared" ca="1" si="118"/>
        <v>1586</v>
      </c>
      <c r="P211" s="14">
        <f t="shared" ca="1" si="119"/>
        <v>1586</v>
      </c>
      <c r="Q211" s="14">
        <f t="shared" ca="1" si="129"/>
        <v>276490.94699999999</v>
      </c>
      <c r="R211" s="15">
        <f ca="1">SUM(P$12:P211)</f>
        <v>150739.726</v>
      </c>
      <c r="S211" s="16">
        <f ca="1">SUM(N$12:N211)+SUMIF(O$12:O211, "&lt;0")</f>
        <v>125751.22100000002</v>
      </c>
      <c r="U211" s="9">
        <v>44382</v>
      </c>
      <c r="V211" s="14">
        <f t="shared" ca="1" si="133"/>
        <v>2296</v>
      </c>
      <c r="W211" s="14">
        <f t="shared" ref="W211:W274" ca="1" si="137">ROUND(AVERAGE(V205:V211), 0)</f>
        <v>2296</v>
      </c>
      <c r="X211" s="14">
        <f t="shared" ca="1" si="107"/>
        <v>420</v>
      </c>
      <c r="Y211" s="14">
        <f t="shared" ca="1" si="120"/>
        <v>1876</v>
      </c>
      <c r="Z211" s="14">
        <f t="shared" ca="1" si="121"/>
        <v>1876</v>
      </c>
      <c r="AA211" s="14">
        <f t="shared" ca="1" si="130"/>
        <v>316740.94699999999</v>
      </c>
      <c r="AB211" s="15">
        <f ca="1">SUM(Z$12:Z211)</f>
        <v>173949.726</v>
      </c>
      <c r="AC211" s="16">
        <f ca="1">SUM(X$12:X211)+SUMIF(Y$12:Y211, "&lt;0")</f>
        <v>142791.22100000005</v>
      </c>
      <c r="AE211" s="9">
        <v>44382</v>
      </c>
      <c r="AF211" s="14">
        <f t="shared" ca="1" si="115"/>
        <v>1796</v>
      </c>
      <c r="AG211" s="14">
        <f t="shared" ref="AG211:AG274" ca="1" si="138">ROUND(AVERAGE(AF205:AF211), 0)</f>
        <v>1796</v>
      </c>
      <c r="AH211" s="14">
        <f t="shared" ca="1" si="108"/>
        <v>160</v>
      </c>
      <c r="AI211" s="14">
        <f t="shared" ca="1" si="122"/>
        <v>1636</v>
      </c>
      <c r="AJ211" s="14">
        <f t="shared" ca="1" si="123"/>
        <v>1636</v>
      </c>
      <c r="AK211" s="14">
        <f t="shared" ca="1" si="131"/>
        <v>288990.94699999999</v>
      </c>
      <c r="AL211" s="15">
        <f ca="1">SUM(AJ$12:AJ211)</f>
        <v>157029.726</v>
      </c>
      <c r="AM211" s="16">
        <f ca="1">SUM(AH$12:AH211)+SUMIF(AI$12:AI211, "&lt;0")</f>
        <v>131961.22100000002</v>
      </c>
      <c r="AO211" s="9">
        <v>44382</v>
      </c>
      <c r="AP211" s="14">
        <f t="shared" ca="1" si="116"/>
        <v>2296</v>
      </c>
      <c r="AQ211" s="14">
        <f t="shared" ref="AQ211:AQ274" ca="1" si="139">ROUND(AVERAGE(AP205:AP211), 0)</f>
        <v>2296</v>
      </c>
      <c r="AR211" s="14">
        <f t="shared" ca="1" si="109"/>
        <v>320</v>
      </c>
      <c r="AS211" s="14">
        <f t="shared" ca="1" si="124"/>
        <v>1976</v>
      </c>
      <c r="AT211" s="14">
        <f t="shared" ca="1" si="125"/>
        <v>1976</v>
      </c>
      <c r="AU211" s="14">
        <f t="shared" ca="1" si="132"/>
        <v>341740.94699999999</v>
      </c>
      <c r="AV211" s="15">
        <f ca="1">SUM(AT$12:AT211)</f>
        <v>186529.726</v>
      </c>
      <c r="AW211" s="16">
        <f ca="1">SUM(AR$12:AR211)+SUMIF(AS$12:AS211, "&lt;0")</f>
        <v>155211.22099999999</v>
      </c>
      <c r="AY211" s="9">
        <v>44382</v>
      </c>
      <c r="AZ211" s="14">
        <f t="shared" ca="1" si="134"/>
        <v>2000</v>
      </c>
      <c r="BA211" s="14">
        <f t="shared" ref="BA211:BA274" ca="1" si="140">ROUND(AVERAGE(AZ205:AZ211), 0)</f>
        <v>2000</v>
      </c>
      <c r="BB211" s="14">
        <f t="shared" ca="1" si="110"/>
        <v>376.38500000000204</v>
      </c>
      <c r="BC211" s="14">
        <f t="shared" ca="1" si="126"/>
        <v>1623.614999999998</v>
      </c>
      <c r="BD211" s="14">
        <f t="shared" ca="1" si="127"/>
        <v>1623.614999999998</v>
      </c>
      <c r="BE211" s="14">
        <f t="shared" ca="1" si="112"/>
        <v>327694.8476277031</v>
      </c>
      <c r="BF211" s="15">
        <f ca="1">SUM(BD$12:BD211)</f>
        <v>178545.34100000001</v>
      </c>
      <c r="BG211" s="16">
        <f ca="1">SUM(BB$12:BB211)+SUMIF(BC$12:BC211, "&lt;0")</f>
        <v>149149.50662770309</v>
      </c>
    </row>
    <row r="212" spans="1:59" x14ac:dyDescent="0.2">
      <c r="A212" s="24">
        <v>44383</v>
      </c>
      <c r="B212" s="54">
        <f ca="1">IF($A212&gt;= $C$5,$C$6, INDEX('Historical Data'!$D$2:$D$745, MATCH(A212, 'Historical Data'!$B$2:$B$745, 0)))</f>
        <v>1296</v>
      </c>
      <c r="C212" s="14">
        <f t="shared" ca="1" si="135"/>
        <v>1296</v>
      </c>
      <c r="D212" s="14">
        <f t="shared" ca="1" si="111"/>
        <v>0</v>
      </c>
      <c r="E212" s="14">
        <f t="shared" ca="1" si="117"/>
        <v>1296</v>
      </c>
      <c r="F212" s="14">
        <f t="shared" ca="1" si="113"/>
        <v>1296</v>
      </c>
      <c r="G212" s="14">
        <f t="shared" ca="1" si="128"/>
        <v>237536.94699999999</v>
      </c>
      <c r="H212" s="15">
        <f ca="1">SUM(F$12:F212)</f>
        <v>128825.726</v>
      </c>
      <c r="I212" s="16">
        <f ca="1">SUM(D$12:D212)+SUMIF(E$12:E212, "&lt;0")</f>
        <v>108711.22099999999</v>
      </c>
      <c r="J212" s="15"/>
      <c r="K212" s="9">
        <v>44383</v>
      </c>
      <c r="L212" s="14">
        <f t="shared" ca="1" si="114"/>
        <v>1796</v>
      </c>
      <c r="M212" s="14">
        <f t="shared" ca="1" si="136"/>
        <v>1796</v>
      </c>
      <c r="N212" s="14">
        <f t="shared" ca="1" si="106"/>
        <v>205</v>
      </c>
      <c r="O212" s="14">
        <f t="shared" ca="1" si="118"/>
        <v>1591</v>
      </c>
      <c r="P212" s="14">
        <f t="shared" ca="1" si="119"/>
        <v>1591</v>
      </c>
      <c r="Q212" s="14">
        <f t="shared" ca="1" si="129"/>
        <v>278286.94699999999</v>
      </c>
      <c r="R212" s="15">
        <f ca="1">SUM(P$12:P212)</f>
        <v>152330.726</v>
      </c>
      <c r="S212" s="16">
        <f ca="1">SUM(N$12:N212)+SUMIF(O$12:O212, "&lt;0")</f>
        <v>125956.22100000002</v>
      </c>
      <c r="U212" s="9">
        <v>44383</v>
      </c>
      <c r="V212" s="14">
        <f t="shared" ca="1" si="133"/>
        <v>2296</v>
      </c>
      <c r="W212" s="14">
        <f t="shared" ca="1" si="137"/>
        <v>2296</v>
      </c>
      <c r="X212" s="14">
        <f t="shared" ca="1" si="107"/>
        <v>410</v>
      </c>
      <c r="Y212" s="14">
        <f t="shared" ca="1" si="120"/>
        <v>1886</v>
      </c>
      <c r="Z212" s="14">
        <f t="shared" ca="1" si="121"/>
        <v>1886</v>
      </c>
      <c r="AA212" s="14">
        <f t="shared" ca="1" si="130"/>
        <v>319036.94699999999</v>
      </c>
      <c r="AB212" s="15">
        <f ca="1">SUM(Z$12:Z212)</f>
        <v>175835.726</v>
      </c>
      <c r="AC212" s="16">
        <f ca="1">SUM(X$12:X212)+SUMIF(Y$12:Y212, "&lt;0")</f>
        <v>143201.22100000005</v>
      </c>
      <c r="AE212" s="9">
        <v>44383</v>
      </c>
      <c r="AF212" s="14">
        <f t="shared" ca="1" si="115"/>
        <v>1796</v>
      </c>
      <c r="AG212" s="14">
        <f t="shared" ca="1" si="138"/>
        <v>1796</v>
      </c>
      <c r="AH212" s="14">
        <f t="shared" ca="1" si="108"/>
        <v>150</v>
      </c>
      <c r="AI212" s="14">
        <f t="shared" ca="1" si="122"/>
        <v>1646</v>
      </c>
      <c r="AJ212" s="14">
        <f t="shared" ca="1" si="123"/>
        <v>1646</v>
      </c>
      <c r="AK212" s="14">
        <f t="shared" ca="1" si="131"/>
        <v>290786.94699999999</v>
      </c>
      <c r="AL212" s="15">
        <f ca="1">SUM(AJ$12:AJ212)</f>
        <v>158675.726</v>
      </c>
      <c r="AM212" s="16">
        <f ca="1">SUM(AH$12:AH212)+SUMIF(AI$12:AI212, "&lt;0")</f>
        <v>132111.22100000002</v>
      </c>
      <c r="AO212" s="9">
        <v>44383</v>
      </c>
      <c r="AP212" s="14">
        <f t="shared" ca="1" si="116"/>
        <v>2296</v>
      </c>
      <c r="AQ212" s="14">
        <f t="shared" ca="1" si="139"/>
        <v>2296</v>
      </c>
      <c r="AR212" s="14">
        <f t="shared" ca="1" si="109"/>
        <v>300</v>
      </c>
      <c r="AS212" s="14">
        <f t="shared" ca="1" si="124"/>
        <v>1996</v>
      </c>
      <c r="AT212" s="14">
        <f t="shared" ca="1" si="125"/>
        <v>1996</v>
      </c>
      <c r="AU212" s="14">
        <f t="shared" ca="1" si="132"/>
        <v>344036.94699999999</v>
      </c>
      <c r="AV212" s="15">
        <f ca="1">SUM(AT$12:AT212)</f>
        <v>188525.726</v>
      </c>
      <c r="AW212" s="16">
        <f ca="1">SUM(AR$12:AR212)+SUMIF(AS$12:AS212, "&lt;0")</f>
        <v>155511.22099999999</v>
      </c>
      <c r="AY212" s="9">
        <v>44383</v>
      </c>
      <c r="AZ212" s="14">
        <f t="shared" ca="1" si="134"/>
        <v>2000</v>
      </c>
      <c r="BA212" s="14">
        <f t="shared" ca="1" si="140"/>
        <v>2000</v>
      </c>
      <c r="BB212" s="14">
        <f t="shared" ca="1" si="110"/>
        <v>118.97699999999895</v>
      </c>
      <c r="BC212" s="14">
        <f t="shared" ca="1" si="126"/>
        <v>1881.023000000001</v>
      </c>
      <c r="BD212" s="14">
        <f t="shared" ca="1" si="127"/>
        <v>1881.023000000001</v>
      </c>
      <c r="BE212" s="14">
        <f t="shared" ca="1" si="112"/>
        <v>329694.8476277031</v>
      </c>
      <c r="BF212" s="15">
        <f ca="1">SUM(BD$12:BD212)</f>
        <v>180426.364</v>
      </c>
      <c r="BG212" s="16">
        <f ca="1">SUM(BB$12:BB212)+SUMIF(BC$12:BC212, "&lt;0")</f>
        <v>149268.4836277031</v>
      </c>
    </row>
    <row r="213" spans="1:59" x14ac:dyDescent="0.2">
      <c r="A213" s="24">
        <v>44384</v>
      </c>
      <c r="B213" s="54">
        <f ca="1">IF($A213&gt;= $C$5,$C$6, INDEX('Historical Data'!$D$2:$D$745, MATCH(A213, 'Historical Data'!$B$2:$B$745, 0)))</f>
        <v>1296</v>
      </c>
      <c r="C213" s="14">
        <f t="shared" ca="1" si="135"/>
        <v>1296</v>
      </c>
      <c r="D213" s="14">
        <f t="shared" ca="1" si="111"/>
        <v>5.7080000000059954</v>
      </c>
      <c r="E213" s="14">
        <f t="shared" ca="1" si="117"/>
        <v>1290.291999999994</v>
      </c>
      <c r="F213" s="14">
        <f t="shared" ca="1" si="113"/>
        <v>1290.291999999994</v>
      </c>
      <c r="G213" s="14">
        <f t="shared" ca="1" si="128"/>
        <v>238832.94699999999</v>
      </c>
      <c r="H213" s="15">
        <f ca="1">SUM(F$12:F213)</f>
        <v>130116.01799999998</v>
      </c>
      <c r="I213" s="16">
        <f ca="1">SUM(D$12:D213)+SUMIF(E$12:E213, "&lt;0")</f>
        <v>108716.929</v>
      </c>
      <c r="J213" s="15"/>
      <c r="K213" s="9">
        <v>44384</v>
      </c>
      <c r="L213" s="14">
        <f t="shared" ca="1" si="114"/>
        <v>1796</v>
      </c>
      <c r="M213" s="14">
        <f t="shared" ca="1" si="136"/>
        <v>1796</v>
      </c>
      <c r="N213" s="14">
        <f t="shared" ca="1" si="106"/>
        <v>370.708000000006</v>
      </c>
      <c r="O213" s="14">
        <f t="shared" ca="1" si="118"/>
        <v>1425.291999999994</v>
      </c>
      <c r="P213" s="14">
        <f t="shared" ca="1" si="119"/>
        <v>1425.291999999994</v>
      </c>
      <c r="Q213" s="14">
        <f t="shared" ca="1" si="129"/>
        <v>280082.94699999999</v>
      </c>
      <c r="R213" s="15">
        <f ca="1">SUM(P$12:P213)</f>
        <v>153756.01799999998</v>
      </c>
      <c r="S213" s="16">
        <f ca="1">SUM(N$12:N213)+SUMIF(O$12:O213, "&lt;0")</f>
        <v>126326.92900000003</v>
      </c>
      <c r="U213" s="9">
        <v>44384</v>
      </c>
      <c r="V213" s="14">
        <f t="shared" ca="1" si="133"/>
        <v>2296</v>
      </c>
      <c r="W213" s="14">
        <f t="shared" ca="1" si="137"/>
        <v>2296</v>
      </c>
      <c r="X213" s="14">
        <f t="shared" ca="1" si="107"/>
        <v>735.708000000006</v>
      </c>
      <c r="Y213" s="14">
        <f t="shared" ca="1" si="120"/>
        <v>1560.291999999994</v>
      </c>
      <c r="Z213" s="14">
        <f t="shared" ca="1" si="121"/>
        <v>1560.291999999994</v>
      </c>
      <c r="AA213" s="14">
        <f t="shared" ca="1" si="130"/>
        <v>321332.94699999999</v>
      </c>
      <c r="AB213" s="15">
        <f ca="1">SUM(Z$12:Z213)</f>
        <v>177396.01799999998</v>
      </c>
      <c r="AC213" s="16">
        <f ca="1">SUM(X$12:X213)+SUMIF(Y$12:Y213, "&lt;0")</f>
        <v>143936.92900000006</v>
      </c>
      <c r="AE213" s="9">
        <v>44384</v>
      </c>
      <c r="AF213" s="14">
        <f t="shared" ca="1" si="115"/>
        <v>1796</v>
      </c>
      <c r="AG213" s="14">
        <f t="shared" ca="1" si="138"/>
        <v>1796</v>
      </c>
      <c r="AH213" s="14">
        <f t="shared" ca="1" si="108"/>
        <v>475.708000000006</v>
      </c>
      <c r="AI213" s="14">
        <f t="shared" ca="1" si="122"/>
        <v>1320.291999999994</v>
      </c>
      <c r="AJ213" s="14">
        <f t="shared" ca="1" si="123"/>
        <v>1320.291999999994</v>
      </c>
      <c r="AK213" s="14">
        <f t="shared" ca="1" si="131"/>
        <v>292582.94699999999</v>
      </c>
      <c r="AL213" s="15">
        <f ca="1">SUM(AJ$12:AJ213)</f>
        <v>159996.01799999998</v>
      </c>
      <c r="AM213" s="16">
        <f ca="1">SUM(AH$12:AH213)+SUMIF(AI$12:AI213, "&lt;0")</f>
        <v>132586.92900000003</v>
      </c>
      <c r="AO213" s="9">
        <v>44384</v>
      </c>
      <c r="AP213" s="14">
        <f t="shared" ca="1" si="116"/>
        <v>2296</v>
      </c>
      <c r="AQ213" s="14">
        <f t="shared" ca="1" si="139"/>
        <v>2296</v>
      </c>
      <c r="AR213" s="14">
        <f t="shared" ca="1" si="109"/>
        <v>945.708000000006</v>
      </c>
      <c r="AS213" s="14">
        <f t="shared" ca="1" si="124"/>
        <v>1350.291999999994</v>
      </c>
      <c r="AT213" s="14">
        <f t="shared" ca="1" si="125"/>
        <v>1350.291999999994</v>
      </c>
      <c r="AU213" s="14">
        <f t="shared" ca="1" si="132"/>
        <v>346332.94699999999</v>
      </c>
      <c r="AV213" s="15">
        <f ca="1">SUM(AT$12:AT213)</f>
        <v>189876.01799999998</v>
      </c>
      <c r="AW213" s="16">
        <f ca="1">SUM(AR$12:AR213)+SUMIF(AS$12:AS213, "&lt;0")</f>
        <v>156456.929</v>
      </c>
      <c r="AY213" s="9">
        <v>44384</v>
      </c>
      <c r="AZ213" s="14">
        <f t="shared" ca="1" si="134"/>
        <v>2000</v>
      </c>
      <c r="BA213" s="14">
        <f t="shared" ca="1" si="140"/>
        <v>2000</v>
      </c>
      <c r="BB213" s="14">
        <f t="shared" ca="1" si="110"/>
        <v>1622.346000000005</v>
      </c>
      <c r="BC213" s="14">
        <f t="shared" ca="1" si="126"/>
        <v>377.65399999999499</v>
      </c>
      <c r="BD213" s="14">
        <f t="shared" ca="1" si="127"/>
        <v>377.65399999999499</v>
      </c>
      <c r="BE213" s="14">
        <f t="shared" ca="1" si="112"/>
        <v>331694.8476277031</v>
      </c>
      <c r="BF213" s="15">
        <f ca="1">SUM(BD$12:BD213)</f>
        <v>180804.01799999998</v>
      </c>
      <c r="BG213" s="16">
        <f ca="1">SUM(BB$12:BB213)+SUMIF(BC$12:BC213, "&lt;0")</f>
        <v>150890.82962770312</v>
      </c>
    </row>
    <row r="214" spans="1:59" x14ac:dyDescent="0.2">
      <c r="A214" s="24">
        <v>44385</v>
      </c>
      <c r="B214" s="54">
        <f ca="1">IF($A214&gt;= $C$5,$C$6, INDEX('Historical Data'!$D$2:$D$745, MATCH(A214, 'Historical Data'!$B$2:$B$745, 0)))</f>
        <v>1296</v>
      </c>
      <c r="C214" s="14">
        <f t="shared" ca="1" si="135"/>
        <v>1296</v>
      </c>
      <c r="D214" s="14">
        <f t="shared" ca="1" si="111"/>
        <v>628.83999999999651</v>
      </c>
      <c r="E214" s="14">
        <f t="shared" ca="1" si="117"/>
        <v>667.16000000000349</v>
      </c>
      <c r="F214" s="14">
        <f t="shared" ca="1" si="113"/>
        <v>667.16000000000349</v>
      </c>
      <c r="G214" s="14">
        <f t="shared" ca="1" si="128"/>
        <v>240128.94699999999</v>
      </c>
      <c r="H214" s="15">
        <f ca="1">SUM(F$12:F214)</f>
        <v>130783.17799999999</v>
      </c>
      <c r="I214" s="16">
        <f ca="1">SUM(D$12:D214)+SUMIF(E$12:E214, "&lt;0")</f>
        <v>109345.769</v>
      </c>
      <c r="J214" s="15"/>
      <c r="K214" s="9">
        <v>44385</v>
      </c>
      <c r="L214" s="14">
        <f t="shared" ca="1" si="114"/>
        <v>1796</v>
      </c>
      <c r="M214" s="14">
        <f t="shared" ca="1" si="136"/>
        <v>1796</v>
      </c>
      <c r="N214" s="14">
        <f t="shared" ca="1" si="106"/>
        <v>888.83999999999651</v>
      </c>
      <c r="O214" s="14">
        <f t="shared" ca="1" si="118"/>
        <v>907.16000000000349</v>
      </c>
      <c r="P214" s="14">
        <f t="shared" ca="1" si="119"/>
        <v>907.16000000000349</v>
      </c>
      <c r="Q214" s="14">
        <f t="shared" ca="1" si="129"/>
        <v>281878.94699999999</v>
      </c>
      <c r="R214" s="15">
        <f ca="1">SUM(P$12:P214)</f>
        <v>154663.17799999999</v>
      </c>
      <c r="S214" s="16">
        <f ca="1">SUM(N$12:N214)+SUMIF(O$12:O214, "&lt;0")</f>
        <v>127215.76900000003</v>
      </c>
      <c r="U214" s="9">
        <v>44385</v>
      </c>
      <c r="V214" s="14">
        <f t="shared" ca="1" si="133"/>
        <v>2296</v>
      </c>
      <c r="W214" s="14">
        <f t="shared" ca="1" si="137"/>
        <v>2296</v>
      </c>
      <c r="X214" s="14">
        <f t="shared" ca="1" si="107"/>
        <v>1148.8399999999965</v>
      </c>
      <c r="Y214" s="14">
        <f t="shared" ca="1" si="120"/>
        <v>1147.1600000000035</v>
      </c>
      <c r="Z214" s="14">
        <f t="shared" ca="1" si="121"/>
        <v>1147.1600000000035</v>
      </c>
      <c r="AA214" s="14">
        <f t="shared" ca="1" si="130"/>
        <v>323628.94699999999</v>
      </c>
      <c r="AB214" s="15">
        <f ca="1">SUM(Z$12:Z214)</f>
        <v>178543.17799999999</v>
      </c>
      <c r="AC214" s="16">
        <f ca="1">SUM(X$12:X214)+SUMIF(Y$12:Y214, "&lt;0")</f>
        <v>145085.76900000006</v>
      </c>
      <c r="AE214" s="9">
        <v>44385</v>
      </c>
      <c r="AF214" s="14">
        <f t="shared" ca="1" si="115"/>
        <v>1796</v>
      </c>
      <c r="AG214" s="14">
        <f t="shared" ca="1" si="138"/>
        <v>1796</v>
      </c>
      <c r="AH214" s="14">
        <f t="shared" ca="1" si="108"/>
        <v>888.83999999999651</v>
      </c>
      <c r="AI214" s="14">
        <f t="shared" ca="1" si="122"/>
        <v>907.16000000000349</v>
      </c>
      <c r="AJ214" s="14">
        <f t="shared" ca="1" si="123"/>
        <v>907.16000000000349</v>
      </c>
      <c r="AK214" s="14">
        <f t="shared" ca="1" si="131"/>
        <v>294378.94699999999</v>
      </c>
      <c r="AL214" s="15">
        <f ca="1">SUM(AJ$12:AJ214)</f>
        <v>160903.17799999999</v>
      </c>
      <c r="AM214" s="16">
        <f ca="1">SUM(AH$12:AH214)+SUMIF(AI$12:AI214, "&lt;0")</f>
        <v>133475.76900000003</v>
      </c>
      <c r="AO214" s="9">
        <v>44385</v>
      </c>
      <c r="AP214" s="14">
        <f t="shared" ca="1" si="116"/>
        <v>2296</v>
      </c>
      <c r="AQ214" s="14">
        <f t="shared" ca="1" si="139"/>
        <v>2296</v>
      </c>
      <c r="AR214" s="14">
        <f t="shared" ca="1" si="109"/>
        <v>1148.8399999999965</v>
      </c>
      <c r="AS214" s="14">
        <f t="shared" ca="1" si="124"/>
        <v>1147.1600000000035</v>
      </c>
      <c r="AT214" s="14">
        <f t="shared" ca="1" si="125"/>
        <v>1147.1600000000035</v>
      </c>
      <c r="AU214" s="14">
        <f t="shared" ca="1" si="132"/>
        <v>348628.94699999999</v>
      </c>
      <c r="AV214" s="15">
        <f ca="1">SUM(AT$12:AT214)</f>
        <v>191023.17799999999</v>
      </c>
      <c r="AW214" s="16">
        <f ca="1">SUM(AR$12:AR214)+SUMIF(AS$12:AS214, "&lt;0")</f>
        <v>157605.769</v>
      </c>
      <c r="AY214" s="9">
        <v>44385</v>
      </c>
      <c r="AZ214" s="14">
        <f t="shared" ca="1" si="134"/>
        <v>2000</v>
      </c>
      <c r="BA214" s="14">
        <f t="shared" ca="1" si="140"/>
        <v>2000</v>
      </c>
      <c r="BB214" s="14">
        <f t="shared" ca="1" si="110"/>
        <v>1332.8399999999965</v>
      </c>
      <c r="BC214" s="14">
        <f t="shared" ca="1" si="126"/>
        <v>667.16000000000349</v>
      </c>
      <c r="BD214" s="14">
        <f t="shared" ca="1" si="127"/>
        <v>667.16000000000349</v>
      </c>
      <c r="BE214" s="14">
        <f t="shared" ca="1" si="112"/>
        <v>333694.8476277031</v>
      </c>
      <c r="BF214" s="15">
        <f ca="1">SUM(BD$12:BD214)</f>
        <v>181471.17799999999</v>
      </c>
      <c r="BG214" s="16">
        <f ca="1">SUM(BB$12:BB214)+SUMIF(BC$12:BC214, "&lt;0")</f>
        <v>152223.66962770309</v>
      </c>
    </row>
    <row r="215" spans="1:59" x14ac:dyDescent="0.2">
      <c r="A215" s="24">
        <v>44386</v>
      </c>
      <c r="B215" s="54">
        <f ca="1">IF($A215&gt;= $C$5,$C$6, INDEX('Historical Data'!$D$2:$D$745, MATCH(A215, 'Historical Data'!$B$2:$B$745, 0)))</f>
        <v>1296</v>
      </c>
      <c r="C215" s="14">
        <f t="shared" ca="1" si="135"/>
        <v>1296</v>
      </c>
      <c r="D215" s="14">
        <f t="shared" ca="1" si="111"/>
        <v>1296</v>
      </c>
      <c r="E215" s="14">
        <f t="shared" ca="1" si="117"/>
        <v>0</v>
      </c>
      <c r="F215" s="14">
        <f t="shared" ca="1" si="113"/>
        <v>0</v>
      </c>
      <c r="G215" s="14">
        <f t="shared" ca="1" si="128"/>
        <v>241424.94699999999</v>
      </c>
      <c r="H215" s="15">
        <f ca="1">SUM(F$12:F215)</f>
        <v>130783.17799999999</v>
      </c>
      <c r="I215" s="16">
        <f ca="1">SUM(D$12:D215)+SUMIF(E$12:E215, "&lt;0")</f>
        <v>110641.769</v>
      </c>
      <c r="J215" s="15"/>
      <c r="K215" s="9">
        <v>44386</v>
      </c>
      <c r="L215" s="14">
        <f t="shared" ca="1" si="114"/>
        <v>1796</v>
      </c>
      <c r="M215" s="14">
        <f t="shared" ca="1" si="136"/>
        <v>1796</v>
      </c>
      <c r="N215" s="14">
        <f t="shared" ca="1" si="106"/>
        <v>1556</v>
      </c>
      <c r="O215" s="14">
        <f t="shared" ca="1" si="118"/>
        <v>240</v>
      </c>
      <c r="P215" s="14">
        <f t="shared" ca="1" si="119"/>
        <v>240</v>
      </c>
      <c r="Q215" s="14">
        <f t="shared" ca="1" si="129"/>
        <v>283674.94699999999</v>
      </c>
      <c r="R215" s="15">
        <f ca="1">SUM(P$12:P215)</f>
        <v>154903.17799999999</v>
      </c>
      <c r="S215" s="16">
        <f ca="1">SUM(N$12:N215)+SUMIF(O$12:O215, "&lt;0")</f>
        <v>128771.76900000003</v>
      </c>
      <c r="U215" s="9">
        <v>44386</v>
      </c>
      <c r="V215" s="14">
        <f t="shared" ca="1" si="133"/>
        <v>2296</v>
      </c>
      <c r="W215" s="14">
        <f t="shared" ca="1" si="137"/>
        <v>2296</v>
      </c>
      <c r="X215" s="14">
        <f t="shared" ca="1" si="107"/>
        <v>1816</v>
      </c>
      <c r="Y215" s="14">
        <f t="shared" ca="1" si="120"/>
        <v>480</v>
      </c>
      <c r="Z215" s="14">
        <f t="shared" ca="1" si="121"/>
        <v>480</v>
      </c>
      <c r="AA215" s="14">
        <f t="shared" ca="1" si="130"/>
        <v>325924.94699999999</v>
      </c>
      <c r="AB215" s="15">
        <f ca="1">SUM(Z$12:Z215)</f>
        <v>179023.17799999999</v>
      </c>
      <c r="AC215" s="16">
        <f ca="1">SUM(X$12:X215)+SUMIF(Y$12:Y215, "&lt;0")</f>
        <v>146901.76900000006</v>
      </c>
      <c r="AE215" s="9">
        <v>44386</v>
      </c>
      <c r="AF215" s="14">
        <f t="shared" ca="1" si="115"/>
        <v>1796</v>
      </c>
      <c r="AG215" s="14">
        <f t="shared" ca="1" si="138"/>
        <v>1796</v>
      </c>
      <c r="AH215" s="14">
        <f t="shared" ca="1" si="108"/>
        <v>1556</v>
      </c>
      <c r="AI215" s="14">
        <f t="shared" ca="1" si="122"/>
        <v>240</v>
      </c>
      <c r="AJ215" s="14">
        <f t="shared" ca="1" si="123"/>
        <v>240</v>
      </c>
      <c r="AK215" s="14">
        <f t="shared" ca="1" si="131"/>
        <v>296174.94699999999</v>
      </c>
      <c r="AL215" s="15">
        <f ca="1">SUM(AJ$12:AJ215)</f>
        <v>161143.17799999999</v>
      </c>
      <c r="AM215" s="16">
        <f ca="1">SUM(AH$12:AH215)+SUMIF(AI$12:AI215, "&lt;0")</f>
        <v>135031.76900000003</v>
      </c>
      <c r="AO215" s="9">
        <v>44386</v>
      </c>
      <c r="AP215" s="14">
        <f t="shared" ca="1" si="116"/>
        <v>2296</v>
      </c>
      <c r="AQ215" s="14">
        <f t="shared" ca="1" si="139"/>
        <v>2296</v>
      </c>
      <c r="AR215" s="14">
        <f t="shared" ca="1" si="109"/>
        <v>1816</v>
      </c>
      <c r="AS215" s="14">
        <f t="shared" ca="1" si="124"/>
        <v>480</v>
      </c>
      <c r="AT215" s="14">
        <f t="shared" ca="1" si="125"/>
        <v>480</v>
      </c>
      <c r="AU215" s="14">
        <f t="shared" ca="1" si="132"/>
        <v>350924.94699999999</v>
      </c>
      <c r="AV215" s="15">
        <f ca="1">SUM(AT$12:AT215)</f>
        <v>191503.17799999999</v>
      </c>
      <c r="AW215" s="16">
        <f ca="1">SUM(AR$12:AR215)+SUMIF(AS$12:AS215, "&lt;0")</f>
        <v>159421.769</v>
      </c>
      <c r="AY215" s="9">
        <v>44386</v>
      </c>
      <c r="AZ215" s="14">
        <f t="shared" ca="1" si="134"/>
        <v>2000</v>
      </c>
      <c r="BA215" s="14">
        <f t="shared" ca="1" si="140"/>
        <v>2000</v>
      </c>
      <c r="BB215" s="14">
        <f t="shared" ca="1" si="110"/>
        <v>2000</v>
      </c>
      <c r="BC215" s="14">
        <f t="shared" ca="1" si="126"/>
        <v>0</v>
      </c>
      <c r="BD215" s="14">
        <f t="shared" ca="1" si="127"/>
        <v>0</v>
      </c>
      <c r="BE215" s="14">
        <f t="shared" ca="1" si="112"/>
        <v>335694.8476277031</v>
      </c>
      <c r="BF215" s="15">
        <f ca="1">SUM(BD$12:BD215)</f>
        <v>181471.17799999999</v>
      </c>
      <c r="BG215" s="16">
        <f ca="1">SUM(BB$12:BB215)+SUMIF(BC$12:BC215, "&lt;0")</f>
        <v>154223.66962770309</v>
      </c>
    </row>
    <row r="216" spans="1:59" x14ac:dyDescent="0.2">
      <c r="A216" s="24">
        <v>44387</v>
      </c>
      <c r="B216" s="54">
        <f ca="1">IF($A216&gt;= $C$5,$C$6, INDEX('Historical Data'!$D$2:$D$745, MATCH(A216, 'Historical Data'!$B$2:$B$745, 0)))</f>
        <v>1296</v>
      </c>
      <c r="C216" s="14">
        <f t="shared" ca="1" si="135"/>
        <v>1296</v>
      </c>
      <c r="D216" s="14">
        <f t="shared" ca="1" si="111"/>
        <v>697.84900000000198</v>
      </c>
      <c r="E216" s="14">
        <f t="shared" ca="1" si="117"/>
        <v>598.15099999999802</v>
      </c>
      <c r="F216" s="14">
        <f t="shared" ca="1" si="113"/>
        <v>598.15099999999802</v>
      </c>
      <c r="G216" s="14">
        <f t="shared" ca="1" si="128"/>
        <v>242720.94699999999</v>
      </c>
      <c r="H216" s="15">
        <f ca="1">SUM(F$12:F216)</f>
        <v>131381.32899999997</v>
      </c>
      <c r="I216" s="16">
        <f ca="1">SUM(D$12:D216)+SUMIF(E$12:E216, "&lt;0")</f>
        <v>111339.618</v>
      </c>
      <c r="J216" s="15"/>
      <c r="K216" s="9">
        <v>44387</v>
      </c>
      <c r="L216" s="14">
        <f t="shared" ca="1" si="114"/>
        <v>1796</v>
      </c>
      <c r="M216" s="14">
        <f t="shared" ca="1" si="136"/>
        <v>1796</v>
      </c>
      <c r="N216" s="14">
        <f t="shared" ca="1" si="106"/>
        <v>957.84900000000198</v>
      </c>
      <c r="O216" s="14">
        <f t="shared" ca="1" si="118"/>
        <v>838.15099999999802</v>
      </c>
      <c r="P216" s="14">
        <f t="shared" ca="1" si="119"/>
        <v>838.15099999999802</v>
      </c>
      <c r="Q216" s="14">
        <f t="shared" ca="1" si="129"/>
        <v>285470.94699999999</v>
      </c>
      <c r="R216" s="15">
        <f ca="1">SUM(P$12:P216)</f>
        <v>155741.32899999997</v>
      </c>
      <c r="S216" s="16">
        <f ca="1">SUM(N$12:N216)+SUMIF(O$12:O216, "&lt;0")</f>
        <v>129729.61800000002</v>
      </c>
      <c r="U216" s="9">
        <v>44387</v>
      </c>
      <c r="V216" s="14">
        <f t="shared" ca="1" si="133"/>
        <v>2296</v>
      </c>
      <c r="W216" s="14">
        <f t="shared" ca="1" si="137"/>
        <v>2296</v>
      </c>
      <c r="X216" s="14">
        <f t="shared" ca="1" si="107"/>
        <v>1217.849000000002</v>
      </c>
      <c r="Y216" s="14">
        <f t="shared" ca="1" si="120"/>
        <v>1078.150999999998</v>
      </c>
      <c r="Z216" s="14">
        <f t="shared" ca="1" si="121"/>
        <v>1078.150999999998</v>
      </c>
      <c r="AA216" s="14">
        <f t="shared" ca="1" si="130"/>
        <v>328220.94699999999</v>
      </c>
      <c r="AB216" s="15">
        <f ca="1">SUM(Z$12:Z216)</f>
        <v>180101.32899999997</v>
      </c>
      <c r="AC216" s="16">
        <f ca="1">SUM(X$12:X216)+SUMIF(Y$12:Y216, "&lt;0")</f>
        <v>148119.61800000007</v>
      </c>
      <c r="AE216" s="9">
        <v>44387</v>
      </c>
      <c r="AF216" s="14">
        <f t="shared" ca="1" si="115"/>
        <v>1796</v>
      </c>
      <c r="AG216" s="14">
        <f t="shared" ca="1" si="138"/>
        <v>1796</v>
      </c>
      <c r="AH216" s="14">
        <f t="shared" ca="1" si="108"/>
        <v>957.84900000000198</v>
      </c>
      <c r="AI216" s="14">
        <f t="shared" ca="1" si="122"/>
        <v>838.15099999999802</v>
      </c>
      <c r="AJ216" s="14">
        <f t="shared" ca="1" si="123"/>
        <v>838.15099999999802</v>
      </c>
      <c r="AK216" s="14">
        <f t="shared" ca="1" si="131"/>
        <v>297970.94699999999</v>
      </c>
      <c r="AL216" s="15">
        <f ca="1">SUM(AJ$12:AJ216)</f>
        <v>161981.32899999997</v>
      </c>
      <c r="AM216" s="16">
        <f ca="1">SUM(AH$12:AH216)+SUMIF(AI$12:AI216, "&lt;0")</f>
        <v>135989.61800000002</v>
      </c>
      <c r="AO216" s="9">
        <v>44387</v>
      </c>
      <c r="AP216" s="14">
        <f t="shared" ca="1" si="116"/>
        <v>2296</v>
      </c>
      <c r="AQ216" s="14">
        <f t="shared" ca="1" si="139"/>
        <v>2296</v>
      </c>
      <c r="AR216" s="14">
        <f t="shared" ca="1" si="109"/>
        <v>1217.849000000002</v>
      </c>
      <c r="AS216" s="14">
        <f t="shared" ca="1" si="124"/>
        <v>1078.150999999998</v>
      </c>
      <c r="AT216" s="14">
        <f t="shared" ca="1" si="125"/>
        <v>1078.150999999998</v>
      </c>
      <c r="AU216" s="14">
        <f t="shared" ca="1" si="132"/>
        <v>353220.94699999999</v>
      </c>
      <c r="AV216" s="15">
        <f ca="1">SUM(AT$12:AT216)</f>
        <v>192581.32899999997</v>
      </c>
      <c r="AW216" s="16">
        <f ca="1">SUM(AR$12:AR216)+SUMIF(AS$12:AS216, "&lt;0")</f>
        <v>160639.61800000002</v>
      </c>
      <c r="AY216" s="9">
        <v>44387</v>
      </c>
      <c r="AZ216" s="14">
        <f t="shared" ca="1" si="134"/>
        <v>2000</v>
      </c>
      <c r="BA216" s="14">
        <f t="shared" ca="1" si="140"/>
        <v>2000</v>
      </c>
      <c r="BB216" s="14">
        <f t="shared" ca="1" si="110"/>
        <v>1401.849000000002</v>
      </c>
      <c r="BC216" s="14">
        <f t="shared" ca="1" si="126"/>
        <v>598.15099999999802</v>
      </c>
      <c r="BD216" s="14">
        <f t="shared" ca="1" si="127"/>
        <v>598.15099999999802</v>
      </c>
      <c r="BE216" s="14">
        <f t="shared" ca="1" si="112"/>
        <v>337694.8476277031</v>
      </c>
      <c r="BF216" s="15">
        <f ca="1">SUM(BD$12:BD216)</f>
        <v>182069.32899999997</v>
      </c>
      <c r="BG216" s="16">
        <f ca="1">SUM(BB$12:BB216)+SUMIF(BC$12:BC216, "&lt;0")</f>
        <v>155625.51862770313</v>
      </c>
    </row>
    <row r="217" spans="1:59" x14ac:dyDescent="0.2">
      <c r="A217" s="24">
        <v>44388</v>
      </c>
      <c r="B217" s="54">
        <f ca="1">IF($A217&gt;= $C$5,$C$6, INDEX('Historical Data'!$D$2:$D$745, MATCH(A217, 'Historical Data'!$B$2:$B$745, 0)))</f>
        <v>1296</v>
      </c>
      <c r="C217" s="14">
        <f t="shared" ca="1" si="135"/>
        <v>1296</v>
      </c>
      <c r="D217" s="14">
        <f t="shared" ca="1" si="111"/>
        <v>1203.5279999999948</v>
      </c>
      <c r="E217" s="14">
        <f t="shared" ca="1" si="117"/>
        <v>92.47200000000521</v>
      </c>
      <c r="F217" s="14">
        <f t="shared" ca="1" si="113"/>
        <v>92.47200000000521</v>
      </c>
      <c r="G217" s="14">
        <f t="shared" ca="1" si="128"/>
        <v>244016.94699999999</v>
      </c>
      <c r="H217" s="15">
        <f ca="1">SUM(F$12:F217)</f>
        <v>131473.80099999998</v>
      </c>
      <c r="I217" s="16">
        <f ca="1">SUM(D$12:D217)+SUMIF(E$12:E217, "&lt;0")</f>
        <v>112543.14599999999</v>
      </c>
      <c r="J217" s="15"/>
      <c r="K217" s="9">
        <v>44388</v>
      </c>
      <c r="L217" s="14">
        <f t="shared" ca="1" si="114"/>
        <v>1796</v>
      </c>
      <c r="M217" s="14">
        <f t="shared" ca="1" si="136"/>
        <v>1796</v>
      </c>
      <c r="N217" s="14">
        <f t="shared" ca="1" si="106"/>
        <v>1463.5279999999948</v>
      </c>
      <c r="O217" s="14">
        <f t="shared" ca="1" si="118"/>
        <v>332.47200000000521</v>
      </c>
      <c r="P217" s="14">
        <f t="shared" ca="1" si="119"/>
        <v>332.47200000000521</v>
      </c>
      <c r="Q217" s="14">
        <f t="shared" ca="1" si="129"/>
        <v>287266.94699999999</v>
      </c>
      <c r="R217" s="15">
        <f ca="1">SUM(P$12:P217)</f>
        <v>156073.80099999998</v>
      </c>
      <c r="S217" s="16">
        <f ca="1">SUM(N$12:N217)+SUMIF(O$12:O217, "&lt;0")</f>
        <v>131193.14600000001</v>
      </c>
      <c r="U217" s="9">
        <v>44388</v>
      </c>
      <c r="V217" s="14">
        <f t="shared" ca="1" si="133"/>
        <v>2296</v>
      </c>
      <c r="W217" s="14">
        <f t="shared" ca="1" si="137"/>
        <v>2296</v>
      </c>
      <c r="X217" s="14">
        <f t="shared" ca="1" si="107"/>
        <v>1723.5279999999948</v>
      </c>
      <c r="Y217" s="14">
        <f t="shared" ca="1" si="120"/>
        <v>572.47200000000521</v>
      </c>
      <c r="Z217" s="14">
        <f t="shared" ca="1" si="121"/>
        <v>572.47200000000521</v>
      </c>
      <c r="AA217" s="14">
        <f t="shared" ca="1" si="130"/>
        <v>330516.94699999999</v>
      </c>
      <c r="AB217" s="15">
        <f ca="1">SUM(Z$12:Z217)</f>
        <v>180673.80099999998</v>
      </c>
      <c r="AC217" s="16">
        <f ca="1">SUM(X$12:X217)+SUMIF(Y$12:Y217, "&lt;0")</f>
        <v>149843.14600000007</v>
      </c>
      <c r="AE217" s="9">
        <v>44388</v>
      </c>
      <c r="AF217" s="14">
        <f t="shared" ca="1" si="115"/>
        <v>1796</v>
      </c>
      <c r="AG217" s="14">
        <f t="shared" ca="1" si="138"/>
        <v>1796</v>
      </c>
      <c r="AH217" s="14">
        <f t="shared" ca="1" si="108"/>
        <v>1463.5279999999948</v>
      </c>
      <c r="AI217" s="14">
        <f t="shared" ca="1" si="122"/>
        <v>332.47200000000521</v>
      </c>
      <c r="AJ217" s="14">
        <f t="shared" ca="1" si="123"/>
        <v>332.47200000000521</v>
      </c>
      <c r="AK217" s="14">
        <f t="shared" ca="1" si="131"/>
        <v>299766.94699999999</v>
      </c>
      <c r="AL217" s="15">
        <f ca="1">SUM(AJ$12:AJ217)</f>
        <v>162313.80099999998</v>
      </c>
      <c r="AM217" s="16">
        <f ca="1">SUM(AH$12:AH217)+SUMIF(AI$12:AI217, "&lt;0")</f>
        <v>137453.14600000001</v>
      </c>
      <c r="AO217" s="9">
        <v>44388</v>
      </c>
      <c r="AP217" s="14">
        <f t="shared" ca="1" si="116"/>
        <v>2296</v>
      </c>
      <c r="AQ217" s="14">
        <f t="shared" ca="1" si="139"/>
        <v>2296</v>
      </c>
      <c r="AR217" s="14">
        <f t="shared" ca="1" si="109"/>
        <v>1723.5279999999948</v>
      </c>
      <c r="AS217" s="14">
        <f t="shared" ca="1" si="124"/>
        <v>572.47200000000521</v>
      </c>
      <c r="AT217" s="14">
        <f t="shared" ca="1" si="125"/>
        <v>572.47200000000521</v>
      </c>
      <c r="AU217" s="14">
        <f t="shared" ca="1" si="132"/>
        <v>355516.94699999999</v>
      </c>
      <c r="AV217" s="15">
        <f ca="1">SUM(AT$12:AT217)</f>
        <v>193153.80099999998</v>
      </c>
      <c r="AW217" s="16">
        <f ca="1">SUM(AR$12:AR217)+SUMIF(AS$12:AS217, "&lt;0")</f>
        <v>162363.14600000001</v>
      </c>
      <c r="AY217" s="9">
        <v>44388</v>
      </c>
      <c r="AZ217" s="14">
        <f t="shared" ca="1" si="134"/>
        <v>2000</v>
      </c>
      <c r="BA217" s="14">
        <f t="shared" ca="1" si="140"/>
        <v>2000</v>
      </c>
      <c r="BB217" s="14">
        <f t="shared" ca="1" si="110"/>
        <v>1907.5279999999948</v>
      </c>
      <c r="BC217" s="14">
        <f t="shared" ca="1" si="126"/>
        <v>92.47200000000521</v>
      </c>
      <c r="BD217" s="14">
        <f t="shared" ca="1" si="127"/>
        <v>92.47200000000521</v>
      </c>
      <c r="BE217" s="14">
        <f t="shared" ca="1" si="112"/>
        <v>339694.8476277031</v>
      </c>
      <c r="BF217" s="15">
        <f ca="1">SUM(BD$12:BD217)</f>
        <v>182161.80099999998</v>
      </c>
      <c r="BG217" s="16">
        <f ca="1">SUM(BB$12:BB217)+SUMIF(BC$12:BC217, "&lt;0")</f>
        <v>157533.04662770312</v>
      </c>
    </row>
    <row r="218" spans="1:59" x14ac:dyDescent="0.2">
      <c r="A218" s="24">
        <v>44389</v>
      </c>
      <c r="B218" s="54">
        <f ca="1">IF($A218&gt;= $C$5,$C$6, INDEX('Historical Data'!$D$2:$D$745, MATCH(A218, 'Historical Data'!$B$2:$B$745, 0)))</f>
        <v>1296</v>
      </c>
      <c r="C218" s="14">
        <f t="shared" ca="1" si="135"/>
        <v>1296</v>
      </c>
      <c r="D218" s="14">
        <f t="shared" ca="1" si="111"/>
        <v>354.91600000000108</v>
      </c>
      <c r="E218" s="14">
        <f t="shared" ca="1" si="117"/>
        <v>941.08399999999892</v>
      </c>
      <c r="F218" s="14">
        <f t="shared" ca="1" si="113"/>
        <v>941.08399999999892</v>
      </c>
      <c r="G218" s="14">
        <f t="shared" ca="1" si="128"/>
        <v>245312.94699999999</v>
      </c>
      <c r="H218" s="15">
        <f ca="1">SUM(F$12:F218)</f>
        <v>132414.88499999998</v>
      </c>
      <c r="I218" s="16">
        <f ca="1">SUM(D$12:D218)+SUMIF(E$12:E218, "&lt;0")</f>
        <v>112898.06199999999</v>
      </c>
      <c r="J218" s="15"/>
      <c r="K218" s="9">
        <v>44389</v>
      </c>
      <c r="L218" s="14">
        <f t="shared" ca="1" si="114"/>
        <v>1796</v>
      </c>
      <c r="M218" s="14">
        <f t="shared" ca="1" si="136"/>
        <v>1796</v>
      </c>
      <c r="N218" s="14">
        <f t="shared" ca="1" si="106"/>
        <v>614.91600000000108</v>
      </c>
      <c r="O218" s="14">
        <f t="shared" ca="1" si="118"/>
        <v>1181.0839999999989</v>
      </c>
      <c r="P218" s="14">
        <f t="shared" ca="1" si="119"/>
        <v>1181.0839999999989</v>
      </c>
      <c r="Q218" s="14">
        <f t="shared" ca="1" si="129"/>
        <v>289062.94699999999</v>
      </c>
      <c r="R218" s="15">
        <f ca="1">SUM(P$12:P218)</f>
        <v>157254.88499999998</v>
      </c>
      <c r="S218" s="16">
        <f ca="1">SUM(N$12:N218)+SUMIF(O$12:O218, "&lt;0")</f>
        <v>131808.06200000001</v>
      </c>
      <c r="U218" s="9">
        <v>44389</v>
      </c>
      <c r="V218" s="14">
        <f t="shared" ca="1" si="133"/>
        <v>2296</v>
      </c>
      <c r="W218" s="14">
        <f t="shared" ca="1" si="137"/>
        <v>2296</v>
      </c>
      <c r="X218" s="14">
        <f t="shared" ca="1" si="107"/>
        <v>874.91600000000108</v>
      </c>
      <c r="Y218" s="14">
        <f t="shared" ca="1" si="120"/>
        <v>1421.0839999999989</v>
      </c>
      <c r="Z218" s="14">
        <f t="shared" ca="1" si="121"/>
        <v>1421.0839999999989</v>
      </c>
      <c r="AA218" s="14">
        <f t="shared" ca="1" si="130"/>
        <v>332812.94699999999</v>
      </c>
      <c r="AB218" s="15">
        <f ca="1">SUM(Z$12:Z218)</f>
        <v>182094.88499999998</v>
      </c>
      <c r="AC218" s="16">
        <f ca="1">SUM(X$12:X218)+SUMIF(Y$12:Y218, "&lt;0")</f>
        <v>150718.06200000006</v>
      </c>
      <c r="AE218" s="9">
        <v>44389</v>
      </c>
      <c r="AF218" s="14">
        <f t="shared" ca="1" si="115"/>
        <v>1796</v>
      </c>
      <c r="AG218" s="14">
        <f t="shared" ca="1" si="138"/>
        <v>1796</v>
      </c>
      <c r="AH218" s="14">
        <f t="shared" ca="1" si="108"/>
        <v>614.91600000000108</v>
      </c>
      <c r="AI218" s="14">
        <f t="shared" ca="1" si="122"/>
        <v>1181.0839999999989</v>
      </c>
      <c r="AJ218" s="14">
        <f t="shared" ca="1" si="123"/>
        <v>1181.0839999999989</v>
      </c>
      <c r="AK218" s="14">
        <f t="shared" ca="1" si="131"/>
        <v>301562.94699999999</v>
      </c>
      <c r="AL218" s="15">
        <f ca="1">SUM(AJ$12:AJ218)</f>
        <v>163494.88499999998</v>
      </c>
      <c r="AM218" s="16">
        <f ca="1">SUM(AH$12:AH218)+SUMIF(AI$12:AI218, "&lt;0")</f>
        <v>138068.06200000001</v>
      </c>
      <c r="AO218" s="9">
        <v>44389</v>
      </c>
      <c r="AP218" s="14">
        <f t="shared" ca="1" si="116"/>
        <v>2296</v>
      </c>
      <c r="AQ218" s="14">
        <f t="shared" ca="1" si="139"/>
        <v>2296</v>
      </c>
      <c r="AR218" s="14">
        <f t="shared" ca="1" si="109"/>
        <v>874.91600000000108</v>
      </c>
      <c r="AS218" s="14">
        <f t="shared" ca="1" si="124"/>
        <v>1421.0839999999989</v>
      </c>
      <c r="AT218" s="14">
        <f t="shared" ca="1" si="125"/>
        <v>1421.0839999999989</v>
      </c>
      <c r="AU218" s="14">
        <f t="shared" ca="1" si="132"/>
        <v>357812.94699999999</v>
      </c>
      <c r="AV218" s="15">
        <f ca="1">SUM(AT$12:AT218)</f>
        <v>194574.88499999998</v>
      </c>
      <c r="AW218" s="16">
        <f ca="1">SUM(AR$12:AR218)+SUMIF(AS$12:AS218, "&lt;0")</f>
        <v>163238.06200000001</v>
      </c>
      <c r="AY218" s="9">
        <v>44389</v>
      </c>
      <c r="AZ218" s="14">
        <f t="shared" ca="1" si="134"/>
        <v>2000</v>
      </c>
      <c r="BA218" s="14">
        <f t="shared" ca="1" si="140"/>
        <v>2000</v>
      </c>
      <c r="BB218" s="14">
        <f t="shared" ca="1" si="110"/>
        <v>1058.9160000000011</v>
      </c>
      <c r="BC218" s="14">
        <f t="shared" ca="1" si="126"/>
        <v>941.08399999999892</v>
      </c>
      <c r="BD218" s="14">
        <f t="shared" ca="1" si="127"/>
        <v>941.08399999999892</v>
      </c>
      <c r="BE218" s="14">
        <f t="shared" ca="1" si="112"/>
        <v>341694.8476277031</v>
      </c>
      <c r="BF218" s="15">
        <f ca="1">SUM(BD$12:BD218)</f>
        <v>183102.88499999998</v>
      </c>
      <c r="BG218" s="16">
        <f ca="1">SUM(BB$12:BB218)+SUMIF(BC$12:BC218, "&lt;0")</f>
        <v>158591.96262770309</v>
      </c>
    </row>
    <row r="219" spans="1:59" x14ac:dyDescent="0.2">
      <c r="A219" s="24">
        <v>44390</v>
      </c>
      <c r="B219" s="54">
        <f ca="1">IF($A219&gt;= $C$5,$C$6, INDEX('Historical Data'!$D$2:$D$745, MATCH(A219, 'Historical Data'!$B$2:$B$745, 0)))</f>
        <v>1296</v>
      </c>
      <c r="C219" s="14">
        <f t="shared" ca="1" si="135"/>
        <v>1296</v>
      </c>
      <c r="D219" s="14">
        <f t="shared" ca="1" si="111"/>
        <v>590.85600000000341</v>
      </c>
      <c r="E219" s="14">
        <f t="shared" ca="1" si="117"/>
        <v>705.14399999999659</v>
      </c>
      <c r="F219" s="14">
        <f t="shared" ca="1" si="113"/>
        <v>705.14399999999659</v>
      </c>
      <c r="G219" s="14">
        <f t="shared" ca="1" si="128"/>
        <v>246608.94699999999</v>
      </c>
      <c r="H219" s="15">
        <f ca="1">SUM(F$12:F219)</f>
        <v>133120.02899999998</v>
      </c>
      <c r="I219" s="16">
        <f ca="1">SUM(D$12:D219)+SUMIF(E$12:E219, "&lt;0")</f>
        <v>113488.91799999999</v>
      </c>
      <c r="J219" s="15"/>
      <c r="K219" s="9">
        <v>44390</v>
      </c>
      <c r="L219" s="14">
        <f t="shared" ca="1" si="114"/>
        <v>1796</v>
      </c>
      <c r="M219" s="14">
        <f t="shared" ca="1" si="136"/>
        <v>1796</v>
      </c>
      <c r="N219" s="14">
        <f t="shared" ca="1" si="106"/>
        <v>850.85600000000341</v>
      </c>
      <c r="O219" s="14">
        <f t="shared" ca="1" si="118"/>
        <v>945.14399999999659</v>
      </c>
      <c r="P219" s="14">
        <f t="shared" ca="1" si="119"/>
        <v>945.14399999999659</v>
      </c>
      <c r="Q219" s="14">
        <f t="shared" ca="1" si="129"/>
        <v>290858.94699999999</v>
      </c>
      <c r="R219" s="15">
        <f ca="1">SUM(P$12:P219)</f>
        <v>158200.02899999998</v>
      </c>
      <c r="S219" s="16">
        <f ca="1">SUM(N$12:N219)+SUMIF(O$12:O219, "&lt;0")</f>
        <v>132658.91800000001</v>
      </c>
      <c r="U219" s="9">
        <v>44390</v>
      </c>
      <c r="V219" s="14">
        <f t="shared" ca="1" si="133"/>
        <v>2296</v>
      </c>
      <c r="W219" s="14">
        <f t="shared" ca="1" si="137"/>
        <v>2296</v>
      </c>
      <c r="X219" s="14">
        <f t="shared" ca="1" si="107"/>
        <v>1110.8560000000034</v>
      </c>
      <c r="Y219" s="14">
        <f t="shared" ca="1" si="120"/>
        <v>1185.1439999999966</v>
      </c>
      <c r="Z219" s="14">
        <f t="shared" ca="1" si="121"/>
        <v>1185.1439999999966</v>
      </c>
      <c r="AA219" s="14">
        <f t="shared" ca="1" si="130"/>
        <v>335108.94699999999</v>
      </c>
      <c r="AB219" s="15">
        <f ca="1">SUM(Z$12:Z219)</f>
        <v>183280.02899999998</v>
      </c>
      <c r="AC219" s="16">
        <f ca="1">SUM(X$12:X219)+SUMIF(Y$12:Y219, "&lt;0")</f>
        <v>151828.91800000006</v>
      </c>
      <c r="AE219" s="9">
        <v>44390</v>
      </c>
      <c r="AF219" s="14">
        <f t="shared" ca="1" si="115"/>
        <v>1796</v>
      </c>
      <c r="AG219" s="14">
        <f t="shared" ca="1" si="138"/>
        <v>1796</v>
      </c>
      <c r="AH219" s="14">
        <f t="shared" ca="1" si="108"/>
        <v>850.85600000000341</v>
      </c>
      <c r="AI219" s="14">
        <f t="shared" ca="1" si="122"/>
        <v>945.14399999999659</v>
      </c>
      <c r="AJ219" s="14">
        <f t="shared" ca="1" si="123"/>
        <v>945.14399999999659</v>
      </c>
      <c r="AK219" s="14">
        <f t="shared" ca="1" si="131"/>
        <v>303358.94699999999</v>
      </c>
      <c r="AL219" s="15">
        <f ca="1">SUM(AJ$12:AJ219)</f>
        <v>164440.02899999998</v>
      </c>
      <c r="AM219" s="16">
        <f ca="1">SUM(AH$12:AH219)+SUMIF(AI$12:AI219, "&lt;0")</f>
        <v>138918.91800000001</v>
      </c>
      <c r="AO219" s="9">
        <v>44390</v>
      </c>
      <c r="AP219" s="14">
        <f t="shared" ca="1" si="116"/>
        <v>2296</v>
      </c>
      <c r="AQ219" s="14">
        <f t="shared" ca="1" si="139"/>
        <v>2296</v>
      </c>
      <c r="AR219" s="14">
        <f t="shared" ca="1" si="109"/>
        <v>1110.8560000000034</v>
      </c>
      <c r="AS219" s="14">
        <f t="shared" ca="1" si="124"/>
        <v>1185.1439999999966</v>
      </c>
      <c r="AT219" s="14">
        <f t="shared" ca="1" si="125"/>
        <v>1185.1439999999966</v>
      </c>
      <c r="AU219" s="14">
        <f t="shared" ca="1" si="132"/>
        <v>360108.94699999999</v>
      </c>
      <c r="AV219" s="15">
        <f ca="1">SUM(AT$12:AT219)</f>
        <v>195760.02899999998</v>
      </c>
      <c r="AW219" s="16">
        <f ca="1">SUM(AR$12:AR219)+SUMIF(AS$12:AS219, "&lt;0")</f>
        <v>164348.91800000001</v>
      </c>
      <c r="AY219" s="9">
        <v>44390</v>
      </c>
      <c r="AZ219" s="14">
        <f t="shared" ca="1" si="134"/>
        <v>2000</v>
      </c>
      <c r="BA219" s="14">
        <f t="shared" ca="1" si="140"/>
        <v>2000</v>
      </c>
      <c r="BB219" s="14">
        <f t="shared" ca="1" si="110"/>
        <v>1294.8560000000034</v>
      </c>
      <c r="BC219" s="14">
        <f t="shared" ca="1" si="126"/>
        <v>705.14399999999659</v>
      </c>
      <c r="BD219" s="14">
        <f t="shared" ca="1" si="127"/>
        <v>705.14399999999659</v>
      </c>
      <c r="BE219" s="14">
        <f t="shared" ca="1" si="112"/>
        <v>343694.8476277031</v>
      </c>
      <c r="BF219" s="15">
        <f ca="1">SUM(BD$12:BD219)</f>
        <v>183808.02899999998</v>
      </c>
      <c r="BG219" s="16">
        <f ca="1">SUM(BB$12:BB219)+SUMIF(BC$12:BC219, "&lt;0")</f>
        <v>159886.81862770312</v>
      </c>
    </row>
    <row r="220" spans="1:59" x14ac:dyDescent="0.2">
      <c r="A220" s="24">
        <v>44391</v>
      </c>
      <c r="B220" s="54">
        <f ca="1">IF($A220&gt;= $C$5,$C$6, INDEX('Historical Data'!$D$2:$D$745, MATCH(A220, 'Historical Data'!$B$2:$B$745, 0)))</f>
        <v>1296</v>
      </c>
      <c r="C220" s="14">
        <f t="shared" ca="1" si="135"/>
        <v>1296</v>
      </c>
      <c r="D220" s="14">
        <f t="shared" ca="1" si="111"/>
        <v>1296</v>
      </c>
      <c r="E220" s="14">
        <f t="shared" ca="1" si="117"/>
        <v>0</v>
      </c>
      <c r="F220" s="14">
        <f t="shared" ca="1" si="113"/>
        <v>0</v>
      </c>
      <c r="G220" s="14">
        <f t="shared" ca="1" si="128"/>
        <v>247904.94699999999</v>
      </c>
      <c r="H220" s="15">
        <f ca="1">SUM(F$12:F220)</f>
        <v>133120.02899999998</v>
      </c>
      <c r="I220" s="16">
        <f ca="1">SUM(D$12:D220)+SUMIF(E$12:E220, "&lt;0")</f>
        <v>114784.91799999999</v>
      </c>
      <c r="J220" s="15"/>
      <c r="K220" s="9">
        <v>44391</v>
      </c>
      <c r="L220" s="14">
        <f t="shared" ca="1" si="114"/>
        <v>1796</v>
      </c>
      <c r="M220" s="14">
        <f t="shared" ca="1" si="136"/>
        <v>1796</v>
      </c>
      <c r="N220" s="14">
        <f t="shared" ca="1" si="106"/>
        <v>1556</v>
      </c>
      <c r="O220" s="14">
        <f t="shared" ca="1" si="118"/>
        <v>240</v>
      </c>
      <c r="P220" s="14">
        <f t="shared" ca="1" si="119"/>
        <v>240</v>
      </c>
      <c r="Q220" s="14">
        <f t="shared" ca="1" si="129"/>
        <v>292654.94699999999</v>
      </c>
      <c r="R220" s="15">
        <f ca="1">SUM(P$12:P220)</f>
        <v>158440.02899999998</v>
      </c>
      <c r="S220" s="16">
        <f ca="1">SUM(N$12:N220)+SUMIF(O$12:O220, "&lt;0")</f>
        <v>134214.91800000001</v>
      </c>
      <c r="U220" s="9">
        <v>44391</v>
      </c>
      <c r="V220" s="14">
        <f t="shared" ca="1" si="133"/>
        <v>2296</v>
      </c>
      <c r="W220" s="14">
        <f t="shared" ca="1" si="137"/>
        <v>2296</v>
      </c>
      <c r="X220" s="14">
        <f t="shared" ca="1" si="107"/>
        <v>1816</v>
      </c>
      <c r="Y220" s="14">
        <f t="shared" ca="1" si="120"/>
        <v>480</v>
      </c>
      <c r="Z220" s="14">
        <f t="shared" ca="1" si="121"/>
        <v>480</v>
      </c>
      <c r="AA220" s="14">
        <f t="shared" ca="1" si="130"/>
        <v>337404.94699999999</v>
      </c>
      <c r="AB220" s="15">
        <f ca="1">SUM(Z$12:Z220)</f>
        <v>183760.02899999998</v>
      </c>
      <c r="AC220" s="16">
        <f ca="1">SUM(X$12:X220)+SUMIF(Y$12:Y220, "&lt;0")</f>
        <v>153644.91800000006</v>
      </c>
      <c r="AE220" s="9">
        <v>44391</v>
      </c>
      <c r="AF220" s="14">
        <f t="shared" ca="1" si="115"/>
        <v>1796</v>
      </c>
      <c r="AG220" s="14">
        <f t="shared" ca="1" si="138"/>
        <v>1796</v>
      </c>
      <c r="AH220" s="14">
        <f t="shared" ca="1" si="108"/>
        <v>1556</v>
      </c>
      <c r="AI220" s="14">
        <f t="shared" ca="1" si="122"/>
        <v>240</v>
      </c>
      <c r="AJ220" s="14">
        <f t="shared" ca="1" si="123"/>
        <v>240</v>
      </c>
      <c r="AK220" s="14">
        <f t="shared" ca="1" si="131"/>
        <v>305154.94699999999</v>
      </c>
      <c r="AL220" s="15">
        <f ca="1">SUM(AJ$12:AJ220)</f>
        <v>164680.02899999998</v>
      </c>
      <c r="AM220" s="16">
        <f ca="1">SUM(AH$12:AH220)+SUMIF(AI$12:AI220, "&lt;0")</f>
        <v>140474.91800000001</v>
      </c>
      <c r="AO220" s="9">
        <v>44391</v>
      </c>
      <c r="AP220" s="14">
        <f t="shared" ca="1" si="116"/>
        <v>2296</v>
      </c>
      <c r="AQ220" s="14">
        <f t="shared" ca="1" si="139"/>
        <v>2296</v>
      </c>
      <c r="AR220" s="14">
        <f t="shared" ca="1" si="109"/>
        <v>1816</v>
      </c>
      <c r="AS220" s="14">
        <f t="shared" ca="1" si="124"/>
        <v>480</v>
      </c>
      <c r="AT220" s="14">
        <f t="shared" ca="1" si="125"/>
        <v>480</v>
      </c>
      <c r="AU220" s="14">
        <f t="shared" ca="1" si="132"/>
        <v>362404.94699999999</v>
      </c>
      <c r="AV220" s="15">
        <f ca="1">SUM(AT$12:AT220)</f>
        <v>196240.02899999998</v>
      </c>
      <c r="AW220" s="16">
        <f ca="1">SUM(AR$12:AR220)+SUMIF(AS$12:AS220, "&lt;0")</f>
        <v>166164.91800000001</v>
      </c>
      <c r="AY220" s="9">
        <v>44391</v>
      </c>
      <c r="AZ220" s="14">
        <f t="shared" ca="1" si="134"/>
        <v>2000</v>
      </c>
      <c r="BA220" s="14">
        <f t="shared" ca="1" si="140"/>
        <v>2000</v>
      </c>
      <c r="BB220" s="14">
        <f t="shared" ca="1" si="110"/>
        <v>2000</v>
      </c>
      <c r="BC220" s="14">
        <f t="shared" ca="1" si="126"/>
        <v>0</v>
      </c>
      <c r="BD220" s="14">
        <f t="shared" ca="1" si="127"/>
        <v>0</v>
      </c>
      <c r="BE220" s="14">
        <f t="shared" ca="1" si="112"/>
        <v>345694.8476277031</v>
      </c>
      <c r="BF220" s="15">
        <f ca="1">SUM(BD$12:BD220)</f>
        <v>183808.02899999998</v>
      </c>
      <c r="BG220" s="16">
        <f ca="1">SUM(BB$12:BB220)+SUMIF(BC$12:BC220, "&lt;0")</f>
        <v>161886.81862770312</v>
      </c>
    </row>
    <row r="221" spans="1:59" x14ac:dyDescent="0.2">
      <c r="A221" s="24">
        <v>44392</v>
      </c>
      <c r="B221" s="54">
        <f ca="1">IF($A221&gt;= $C$5,$C$6, INDEX('Historical Data'!$D$2:$D$745, MATCH(A221, 'Historical Data'!$B$2:$B$745, 0)))</f>
        <v>1296</v>
      </c>
      <c r="C221" s="14">
        <f t="shared" ca="1" si="135"/>
        <v>1296</v>
      </c>
      <c r="D221" s="14">
        <f t="shared" ca="1" si="111"/>
        <v>1121.2089999999989</v>
      </c>
      <c r="E221" s="14">
        <f t="shared" ca="1" si="117"/>
        <v>174.79100000000108</v>
      </c>
      <c r="F221" s="14">
        <f t="shared" ca="1" si="113"/>
        <v>174.79100000000108</v>
      </c>
      <c r="G221" s="14">
        <f t="shared" ca="1" si="128"/>
        <v>249200.94699999999</v>
      </c>
      <c r="H221" s="15">
        <f ca="1">SUM(F$12:F221)</f>
        <v>133294.81999999998</v>
      </c>
      <c r="I221" s="16">
        <f ca="1">SUM(D$12:D221)+SUMIF(E$12:E221, "&lt;0")</f>
        <v>115906.12699999999</v>
      </c>
      <c r="J221" s="15"/>
      <c r="K221" s="9">
        <v>44392</v>
      </c>
      <c r="L221" s="14">
        <f t="shared" ca="1" si="114"/>
        <v>1796</v>
      </c>
      <c r="M221" s="14">
        <f t="shared" ca="1" si="136"/>
        <v>1796</v>
      </c>
      <c r="N221" s="14">
        <f t="shared" ca="1" si="106"/>
        <v>1381.2089999999989</v>
      </c>
      <c r="O221" s="14">
        <f t="shared" ca="1" si="118"/>
        <v>414.79100000000108</v>
      </c>
      <c r="P221" s="14">
        <f t="shared" ca="1" si="119"/>
        <v>414.79100000000108</v>
      </c>
      <c r="Q221" s="14">
        <f t="shared" ca="1" si="129"/>
        <v>294450.94699999999</v>
      </c>
      <c r="R221" s="15">
        <f ca="1">SUM(P$12:P221)</f>
        <v>158854.81999999998</v>
      </c>
      <c r="S221" s="16">
        <f ca="1">SUM(N$12:N221)+SUMIF(O$12:O221, "&lt;0")</f>
        <v>135596.12700000001</v>
      </c>
      <c r="U221" s="9">
        <v>44392</v>
      </c>
      <c r="V221" s="14">
        <f t="shared" ca="1" si="133"/>
        <v>2296</v>
      </c>
      <c r="W221" s="14">
        <f t="shared" ca="1" si="137"/>
        <v>2296</v>
      </c>
      <c r="X221" s="14">
        <f t="shared" ca="1" si="107"/>
        <v>1641.2089999999989</v>
      </c>
      <c r="Y221" s="14">
        <f t="shared" ca="1" si="120"/>
        <v>654.79100000000108</v>
      </c>
      <c r="Z221" s="14">
        <f t="shared" ca="1" si="121"/>
        <v>654.79100000000108</v>
      </c>
      <c r="AA221" s="14">
        <f t="shared" ca="1" si="130"/>
        <v>339700.94699999999</v>
      </c>
      <c r="AB221" s="15">
        <f ca="1">SUM(Z$12:Z221)</f>
        <v>184414.81999999998</v>
      </c>
      <c r="AC221" s="16">
        <f ca="1">SUM(X$12:X221)+SUMIF(Y$12:Y221, "&lt;0")</f>
        <v>155286.12700000007</v>
      </c>
      <c r="AE221" s="9">
        <v>44392</v>
      </c>
      <c r="AF221" s="14">
        <f t="shared" ca="1" si="115"/>
        <v>1796</v>
      </c>
      <c r="AG221" s="14">
        <f t="shared" ca="1" si="138"/>
        <v>1796</v>
      </c>
      <c r="AH221" s="14">
        <f t="shared" ca="1" si="108"/>
        <v>1381.2089999999989</v>
      </c>
      <c r="AI221" s="14">
        <f t="shared" ca="1" si="122"/>
        <v>414.79100000000108</v>
      </c>
      <c r="AJ221" s="14">
        <f t="shared" ca="1" si="123"/>
        <v>414.79100000000108</v>
      </c>
      <c r="AK221" s="14">
        <f t="shared" ca="1" si="131"/>
        <v>306950.94699999999</v>
      </c>
      <c r="AL221" s="15">
        <f ca="1">SUM(AJ$12:AJ221)</f>
        <v>165094.81999999998</v>
      </c>
      <c r="AM221" s="16">
        <f ca="1">SUM(AH$12:AH221)+SUMIF(AI$12:AI221, "&lt;0")</f>
        <v>141856.12700000001</v>
      </c>
      <c r="AO221" s="9">
        <v>44392</v>
      </c>
      <c r="AP221" s="14">
        <f t="shared" ca="1" si="116"/>
        <v>2296</v>
      </c>
      <c r="AQ221" s="14">
        <f t="shared" ca="1" si="139"/>
        <v>2296</v>
      </c>
      <c r="AR221" s="14">
        <f t="shared" ca="1" si="109"/>
        <v>1641.2089999999989</v>
      </c>
      <c r="AS221" s="14">
        <f t="shared" ca="1" si="124"/>
        <v>654.79100000000108</v>
      </c>
      <c r="AT221" s="14">
        <f t="shared" ca="1" si="125"/>
        <v>654.79100000000108</v>
      </c>
      <c r="AU221" s="14">
        <f t="shared" ca="1" si="132"/>
        <v>364700.94699999999</v>
      </c>
      <c r="AV221" s="15">
        <f ca="1">SUM(AT$12:AT221)</f>
        <v>196894.81999999998</v>
      </c>
      <c r="AW221" s="16">
        <f ca="1">SUM(AR$12:AR221)+SUMIF(AS$12:AS221, "&lt;0")</f>
        <v>167806.12700000001</v>
      </c>
      <c r="AY221" s="9">
        <v>44392</v>
      </c>
      <c r="AZ221" s="14">
        <f t="shared" ca="1" si="134"/>
        <v>2000</v>
      </c>
      <c r="BA221" s="14">
        <f t="shared" ca="1" si="140"/>
        <v>2000</v>
      </c>
      <c r="BB221" s="14">
        <f t="shared" ca="1" si="110"/>
        <v>1825.2089999999989</v>
      </c>
      <c r="BC221" s="14">
        <f t="shared" ca="1" si="126"/>
        <v>174.79100000000108</v>
      </c>
      <c r="BD221" s="14">
        <f t="shared" ca="1" si="127"/>
        <v>174.79100000000108</v>
      </c>
      <c r="BE221" s="14">
        <f t="shared" ca="1" si="112"/>
        <v>347694.8476277031</v>
      </c>
      <c r="BF221" s="15">
        <f ca="1">SUM(BD$12:BD221)</f>
        <v>183982.81999999998</v>
      </c>
      <c r="BG221" s="16">
        <f ca="1">SUM(BB$12:BB221)+SUMIF(BC$12:BC221, "&lt;0")</f>
        <v>163712.02762770309</v>
      </c>
    </row>
    <row r="222" spans="1:59" x14ac:dyDescent="0.2">
      <c r="A222" s="24">
        <v>44393</v>
      </c>
      <c r="B222" s="54">
        <f ca="1">IF($A222&gt;= $C$5,$C$6, INDEX('Historical Data'!$D$2:$D$745, MATCH(A222, 'Historical Data'!$B$2:$B$745, 0)))</f>
        <v>1296</v>
      </c>
      <c r="C222" s="14">
        <f t="shared" ca="1" si="135"/>
        <v>1296</v>
      </c>
      <c r="D222" s="14">
        <f t="shared" ca="1" si="111"/>
        <v>1296</v>
      </c>
      <c r="E222" s="14">
        <f t="shared" ca="1" si="117"/>
        <v>0</v>
      </c>
      <c r="F222" s="14">
        <f t="shared" ca="1" si="113"/>
        <v>0</v>
      </c>
      <c r="G222" s="14">
        <f t="shared" ca="1" si="128"/>
        <v>250496.94699999999</v>
      </c>
      <c r="H222" s="15">
        <f ca="1">SUM(F$12:F222)</f>
        <v>133294.81999999998</v>
      </c>
      <c r="I222" s="16">
        <f ca="1">SUM(D$12:D222)+SUMIF(E$12:E222, "&lt;0")</f>
        <v>117202.12699999999</v>
      </c>
      <c r="J222" s="15"/>
      <c r="K222" s="9">
        <v>44393</v>
      </c>
      <c r="L222" s="14">
        <f t="shared" ca="1" si="114"/>
        <v>1796</v>
      </c>
      <c r="M222" s="14">
        <f t="shared" ca="1" si="136"/>
        <v>1796</v>
      </c>
      <c r="N222" s="14">
        <f t="shared" ca="1" si="106"/>
        <v>1556</v>
      </c>
      <c r="O222" s="14">
        <f t="shared" ca="1" si="118"/>
        <v>240</v>
      </c>
      <c r="P222" s="14">
        <f t="shared" ca="1" si="119"/>
        <v>240</v>
      </c>
      <c r="Q222" s="14">
        <f t="shared" ca="1" si="129"/>
        <v>296246.94699999999</v>
      </c>
      <c r="R222" s="15">
        <f ca="1">SUM(P$12:P222)</f>
        <v>159094.81999999998</v>
      </c>
      <c r="S222" s="16">
        <f ca="1">SUM(N$12:N222)+SUMIF(O$12:O222, "&lt;0")</f>
        <v>137152.12700000001</v>
      </c>
      <c r="U222" s="9">
        <v>44393</v>
      </c>
      <c r="V222" s="14">
        <f t="shared" ca="1" si="133"/>
        <v>2296</v>
      </c>
      <c r="W222" s="14">
        <f t="shared" ca="1" si="137"/>
        <v>2296</v>
      </c>
      <c r="X222" s="14">
        <f t="shared" ca="1" si="107"/>
        <v>1816</v>
      </c>
      <c r="Y222" s="14">
        <f t="shared" ca="1" si="120"/>
        <v>480</v>
      </c>
      <c r="Z222" s="14">
        <f t="shared" ca="1" si="121"/>
        <v>480</v>
      </c>
      <c r="AA222" s="14">
        <f t="shared" ca="1" si="130"/>
        <v>341996.94699999999</v>
      </c>
      <c r="AB222" s="15">
        <f ca="1">SUM(Z$12:Z222)</f>
        <v>184894.81999999998</v>
      </c>
      <c r="AC222" s="16">
        <f ca="1">SUM(X$12:X222)+SUMIF(Y$12:Y222, "&lt;0")</f>
        <v>157102.12700000007</v>
      </c>
      <c r="AE222" s="9">
        <v>44393</v>
      </c>
      <c r="AF222" s="14">
        <f t="shared" ca="1" si="115"/>
        <v>1796</v>
      </c>
      <c r="AG222" s="14">
        <f t="shared" ca="1" si="138"/>
        <v>1796</v>
      </c>
      <c r="AH222" s="14">
        <f t="shared" ca="1" si="108"/>
        <v>1556</v>
      </c>
      <c r="AI222" s="14">
        <f t="shared" ca="1" si="122"/>
        <v>240</v>
      </c>
      <c r="AJ222" s="14">
        <f t="shared" ca="1" si="123"/>
        <v>240</v>
      </c>
      <c r="AK222" s="14">
        <f t="shared" ca="1" si="131"/>
        <v>308746.94699999999</v>
      </c>
      <c r="AL222" s="15">
        <f ca="1">SUM(AJ$12:AJ222)</f>
        <v>165334.81999999998</v>
      </c>
      <c r="AM222" s="16">
        <f ca="1">SUM(AH$12:AH222)+SUMIF(AI$12:AI222, "&lt;0")</f>
        <v>143412.12700000001</v>
      </c>
      <c r="AO222" s="9">
        <v>44393</v>
      </c>
      <c r="AP222" s="14">
        <f t="shared" ca="1" si="116"/>
        <v>2296</v>
      </c>
      <c r="AQ222" s="14">
        <f t="shared" ca="1" si="139"/>
        <v>2296</v>
      </c>
      <c r="AR222" s="14">
        <f t="shared" ca="1" si="109"/>
        <v>1816</v>
      </c>
      <c r="AS222" s="14">
        <f t="shared" ca="1" si="124"/>
        <v>480</v>
      </c>
      <c r="AT222" s="14">
        <f t="shared" ca="1" si="125"/>
        <v>480</v>
      </c>
      <c r="AU222" s="14">
        <f t="shared" ca="1" si="132"/>
        <v>366996.94699999999</v>
      </c>
      <c r="AV222" s="15">
        <f ca="1">SUM(AT$12:AT222)</f>
        <v>197374.81999999998</v>
      </c>
      <c r="AW222" s="16">
        <f ca="1">SUM(AR$12:AR222)+SUMIF(AS$12:AS222, "&lt;0")</f>
        <v>169622.12700000001</v>
      </c>
      <c r="AY222" s="9">
        <v>44393</v>
      </c>
      <c r="AZ222" s="14">
        <f t="shared" ca="1" si="134"/>
        <v>2000</v>
      </c>
      <c r="BA222" s="14">
        <f t="shared" ca="1" si="140"/>
        <v>2000</v>
      </c>
      <c r="BB222" s="14">
        <f t="shared" ca="1" si="110"/>
        <v>2000</v>
      </c>
      <c r="BC222" s="14">
        <f t="shared" ca="1" si="126"/>
        <v>0</v>
      </c>
      <c r="BD222" s="14">
        <f t="shared" ca="1" si="127"/>
        <v>0</v>
      </c>
      <c r="BE222" s="14">
        <f t="shared" ca="1" si="112"/>
        <v>349694.8476277031</v>
      </c>
      <c r="BF222" s="15">
        <f ca="1">SUM(BD$12:BD222)</f>
        <v>183982.81999999998</v>
      </c>
      <c r="BG222" s="16">
        <f ca="1">SUM(BB$12:BB222)+SUMIF(BC$12:BC222, "&lt;0")</f>
        <v>165712.02762770309</v>
      </c>
    </row>
    <row r="223" spans="1:59" x14ac:dyDescent="0.2">
      <c r="A223" s="24">
        <v>44394</v>
      </c>
      <c r="B223" s="54">
        <f ca="1">IF($A223&gt;= $C$5,$C$6, INDEX('Historical Data'!$D$2:$D$745, MATCH(A223, 'Historical Data'!$B$2:$B$745, 0)))</f>
        <v>1296</v>
      </c>
      <c r="C223" s="14">
        <f t="shared" ca="1" si="135"/>
        <v>1296</v>
      </c>
      <c r="D223" s="14">
        <f t="shared" ca="1" si="111"/>
        <v>1296</v>
      </c>
      <c r="E223" s="14">
        <f t="shared" ca="1" si="117"/>
        <v>0</v>
      </c>
      <c r="F223" s="14">
        <f t="shared" ca="1" si="113"/>
        <v>0</v>
      </c>
      <c r="G223" s="14">
        <f t="shared" ca="1" si="128"/>
        <v>251792.94699999999</v>
      </c>
      <c r="H223" s="15">
        <f ca="1">SUM(F$12:F223)</f>
        <v>133294.81999999998</v>
      </c>
      <c r="I223" s="16">
        <f ca="1">SUM(D$12:D223)+SUMIF(E$12:E223, "&lt;0")</f>
        <v>118498.12699999999</v>
      </c>
      <c r="J223" s="15"/>
      <c r="K223" s="9">
        <v>44394</v>
      </c>
      <c r="L223" s="14">
        <f t="shared" ca="1" si="114"/>
        <v>1796</v>
      </c>
      <c r="M223" s="14">
        <f t="shared" ca="1" si="136"/>
        <v>1796</v>
      </c>
      <c r="N223" s="14">
        <f t="shared" ca="1" si="106"/>
        <v>1556</v>
      </c>
      <c r="O223" s="14">
        <f t="shared" ca="1" si="118"/>
        <v>240</v>
      </c>
      <c r="P223" s="14">
        <f t="shared" ca="1" si="119"/>
        <v>240</v>
      </c>
      <c r="Q223" s="14">
        <f t="shared" ca="1" si="129"/>
        <v>298042.94699999999</v>
      </c>
      <c r="R223" s="15">
        <f ca="1">SUM(P$12:P223)</f>
        <v>159334.81999999998</v>
      </c>
      <c r="S223" s="16">
        <f ca="1">SUM(N$12:N223)+SUMIF(O$12:O223, "&lt;0")</f>
        <v>138708.12700000001</v>
      </c>
      <c r="U223" s="9">
        <v>44394</v>
      </c>
      <c r="V223" s="14">
        <f t="shared" ca="1" si="133"/>
        <v>2296</v>
      </c>
      <c r="W223" s="14">
        <f t="shared" ca="1" si="137"/>
        <v>2296</v>
      </c>
      <c r="X223" s="14">
        <f t="shared" ca="1" si="107"/>
        <v>1816</v>
      </c>
      <c r="Y223" s="14">
        <f t="shared" ca="1" si="120"/>
        <v>480</v>
      </c>
      <c r="Z223" s="14">
        <f t="shared" ca="1" si="121"/>
        <v>480</v>
      </c>
      <c r="AA223" s="14">
        <f t="shared" ca="1" si="130"/>
        <v>344292.94699999999</v>
      </c>
      <c r="AB223" s="15">
        <f ca="1">SUM(Z$12:Z223)</f>
        <v>185374.81999999998</v>
      </c>
      <c r="AC223" s="16">
        <f ca="1">SUM(X$12:X223)+SUMIF(Y$12:Y223, "&lt;0")</f>
        <v>158918.12700000007</v>
      </c>
      <c r="AE223" s="9">
        <v>44394</v>
      </c>
      <c r="AF223" s="14">
        <f t="shared" ca="1" si="115"/>
        <v>1796</v>
      </c>
      <c r="AG223" s="14">
        <f t="shared" ca="1" si="138"/>
        <v>1796</v>
      </c>
      <c r="AH223" s="14">
        <f t="shared" ca="1" si="108"/>
        <v>1556</v>
      </c>
      <c r="AI223" s="14">
        <f t="shared" ca="1" si="122"/>
        <v>240</v>
      </c>
      <c r="AJ223" s="14">
        <f t="shared" ca="1" si="123"/>
        <v>240</v>
      </c>
      <c r="AK223" s="14">
        <f t="shared" ca="1" si="131"/>
        <v>310542.94699999999</v>
      </c>
      <c r="AL223" s="15">
        <f ca="1">SUM(AJ$12:AJ223)</f>
        <v>165574.81999999998</v>
      </c>
      <c r="AM223" s="16">
        <f ca="1">SUM(AH$12:AH223)+SUMIF(AI$12:AI223, "&lt;0")</f>
        <v>144968.12700000001</v>
      </c>
      <c r="AO223" s="9">
        <v>44394</v>
      </c>
      <c r="AP223" s="14">
        <f t="shared" ca="1" si="116"/>
        <v>2296</v>
      </c>
      <c r="AQ223" s="14">
        <f t="shared" ca="1" si="139"/>
        <v>2296</v>
      </c>
      <c r="AR223" s="14">
        <f t="shared" ca="1" si="109"/>
        <v>1816</v>
      </c>
      <c r="AS223" s="14">
        <f t="shared" ca="1" si="124"/>
        <v>480</v>
      </c>
      <c r="AT223" s="14">
        <f t="shared" ca="1" si="125"/>
        <v>480</v>
      </c>
      <c r="AU223" s="14">
        <f t="shared" ca="1" si="132"/>
        <v>369292.94699999999</v>
      </c>
      <c r="AV223" s="15">
        <f ca="1">SUM(AT$12:AT223)</f>
        <v>197854.81999999998</v>
      </c>
      <c r="AW223" s="16">
        <f ca="1">SUM(AR$12:AR223)+SUMIF(AS$12:AS223, "&lt;0")</f>
        <v>171438.12700000001</v>
      </c>
      <c r="AY223" s="9">
        <v>44394</v>
      </c>
      <c r="AZ223" s="14">
        <f t="shared" ca="1" si="134"/>
        <v>2000</v>
      </c>
      <c r="BA223" s="14">
        <f t="shared" ca="1" si="140"/>
        <v>2000</v>
      </c>
      <c r="BB223" s="14">
        <f t="shared" ca="1" si="110"/>
        <v>2000</v>
      </c>
      <c r="BC223" s="14">
        <f t="shared" ca="1" si="126"/>
        <v>0</v>
      </c>
      <c r="BD223" s="14">
        <f t="shared" ca="1" si="127"/>
        <v>0</v>
      </c>
      <c r="BE223" s="14">
        <f t="shared" ca="1" si="112"/>
        <v>351694.8476277031</v>
      </c>
      <c r="BF223" s="15">
        <f ca="1">SUM(BD$12:BD223)</f>
        <v>183982.81999999998</v>
      </c>
      <c r="BG223" s="16">
        <f ca="1">SUM(BB$12:BB223)+SUMIF(BC$12:BC223, "&lt;0")</f>
        <v>167712.02762770309</v>
      </c>
    </row>
    <row r="224" spans="1:59" x14ac:dyDescent="0.2">
      <c r="A224" s="24">
        <v>44395</v>
      </c>
      <c r="B224" s="54">
        <f ca="1">IF($A224&gt;= $C$5,$C$6, INDEX('Historical Data'!$D$2:$D$745, MATCH(A224, 'Historical Data'!$B$2:$B$745, 0)))</f>
        <v>1296</v>
      </c>
      <c r="C224" s="14">
        <f t="shared" ca="1" si="135"/>
        <v>1296</v>
      </c>
      <c r="D224" s="14">
        <f t="shared" ca="1" si="111"/>
        <v>863.68799999999828</v>
      </c>
      <c r="E224" s="14">
        <f t="shared" ca="1" si="117"/>
        <v>432.31200000000172</v>
      </c>
      <c r="F224" s="14">
        <f t="shared" ca="1" si="113"/>
        <v>432.31200000000172</v>
      </c>
      <c r="G224" s="14">
        <f t="shared" ca="1" si="128"/>
        <v>253088.94699999999</v>
      </c>
      <c r="H224" s="15">
        <f ca="1">SUM(F$12:F224)</f>
        <v>133727.13199999998</v>
      </c>
      <c r="I224" s="16">
        <f ca="1">SUM(D$12:D224)+SUMIF(E$12:E224, "&lt;0")</f>
        <v>119361.81499999999</v>
      </c>
      <c r="J224" s="15"/>
      <c r="K224" s="9">
        <v>44395</v>
      </c>
      <c r="L224" s="14">
        <f t="shared" ca="1" si="114"/>
        <v>1796</v>
      </c>
      <c r="M224" s="14">
        <f t="shared" ca="1" si="136"/>
        <v>1796</v>
      </c>
      <c r="N224" s="14">
        <f t="shared" ca="1" si="106"/>
        <v>1123.6879999999983</v>
      </c>
      <c r="O224" s="14">
        <f t="shared" ca="1" si="118"/>
        <v>672.31200000000172</v>
      </c>
      <c r="P224" s="14">
        <f t="shared" ca="1" si="119"/>
        <v>672.31200000000172</v>
      </c>
      <c r="Q224" s="14">
        <f t="shared" ca="1" si="129"/>
        <v>299838.94699999999</v>
      </c>
      <c r="R224" s="15">
        <f ca="1">SUM(P$12:P224)</f>
        <v>160007.13199999998</v>
      </c>
      <c r="S224" s="16">
        <f ca="1">SUM(N$12:N224)+SUMIF(O$12:O224, "&lt;0")</f>
        <v>139831.815</v>
      </c>
      <c r="U224" s="9">
        <v>44395</v>
      </c>
      <c r="V224" s="14">
        <f t="shared" ca="1" si="133"/>
        <v>2296</v>
      </c>
      <c r="W224" s="14">
        <f t="shared" ca="1" si="137"/>
        <v>2296</v>
      </c>
      <c r="X224" s="14">
        <f t="shared" ca="1" si="107"/>
        <v>1383.6879999999983</v>
      </c>
      <c r="Y224" s="14">
        <f t="shared" ca="1" si="120"/>
        <v>912.31200000000172</v>
      </c>
      <c r="Z224" s="14">
        <f t="shared" ca="1" si="121"/>
        <v>912.31200000000172</v>
      </c>
      <c r="AA224" s="14">
        <f t="shared" ca="1" si="130"/>
        <v>346588.94699999999</v>
      </c>
      <c r="AB224" s="15">
        <f ca="1">SUM(Z$12:Z224)</f>
        <v>186287.13199999998</v>
      </c>
      <c r="AC224" s="16">
        <f ca="1">SUM(X$12:X224)+SUMIF(Y$12:Y224, "&lt;0")</f>
        <v>160301.81500000006</v>
      </c>
      <c r="AE224" s="9">
        <v>44395</v>
      </c>
      <c r="AF224" s="14">
        <f t="shared" ca="1" si="115"/>
        <v>1796</v>
      </c>
      <c r="AG224" s="14">
        <f t="shared" ca="1" si="138"/>
        <v>1796</v>
      </c>
      <c r="AH224" s="14">
        <f t="shared" ca="1" si="108"/>
        <v>1123.6879999999983</v>
      </c>
      <c r="AI224" s="14">
        <f t="shared" ca="1" si="122"/>
        <v>672.31200000000172</v>
      </c>
      <c r="AJ224" s="14">
        <f t="shared" ca="1" si="123"/>
        <v>672.31200000000172</v>
      </c>
      <c r="AK224" s="14">
        <f t="shared" ca="1" si="131"/>
        <v>312338.94699999999</v>
      </c>
      <c r="AL224" s="15">
        <f ca="1">SUM(AJ$12:AJ224)</f>
        <v>166247.13199999998</v>
      </c>
      <c r="AM224" s="16">
        <f ca="1">SUM(AH$12:AH224)+SUMIF(AI$12:AI224, "&lt;0")</f>
        <v>146091.815</v>
      </c>
      <c r="AO224" s="9">
        <v>44395</v>
      </c>
      <c r="AP224" s="14">
        <f t="shared" ca="1" si="116"/>
        <v>2296</v>
      </c>
      <c r="AQ224" s="14">
        <f t="shared" ca="1" si="139"/>
        <v>2296</v>
      </c>
      <c r="AR224" s="14">
        <f t="shared" ca="1" si="109"/>
        <v>1383.6879999999983</v>
      </c>
      <c r="AS224" s="14">
        <f t="shared" ca="1" si="124"/>
        <v>912.31200000000172</v>
      </c>
      <c r="AT224" s="14">
        <f t="shared" ca="1" si="125"/>
        <v>912.31200000000172</v>
      </c>
      <c r="AU224" s="14">
        <f t="shared" ca="1" si="132"/>
        <v>371588.94699999999</v>
      </c>
      <c r="AV224" s="15">
        <f ca="1">SUM(AT$12:AT224)</f>
        <v>198767.13199999998</v>
      </c>
      <c r="AW224" s="16">
        <f ca="1">SUM(AR$12:AR224)+SUMIF(AS$12:AS224, "&lt;0")</f>
        <v>172821.815</v>
      </c>
      <c r="AY224" s="9">
        <v>44395</v>
      </c>
      <c r="AZ224" s="14">
        <f t="shared" ca="1" si="134"/>
        <v>2000</v>
      </c>
      <c r="BA224" s="14">
        <f t="shared" ca="1" si="140"/>
        <v>2000</v>
      </c>
      <c r="BB224" s="14">
        <f t="shared" ca="1" si="110"/>
        <v>1567.6879999999983</v>
      </c>
      <c r="BC224" s="14">
        <f t="shared" ca="1" si="126"/>
        <v>432.31200000000172</v>
      </c>
      <c r="BD224" s="14">
        <f t="shared" ca="1" si="127"/>
        <v>432.31200000000172</v>
      </c>
      <c r="BE224" s="14">
        <f t="shared" ca="1" si="112"/>
        <v>353694.8476277031</v>
      </c>
      <c r="BF224" s="15">
        <f ca="1">SUM(BD$12:BD224)</f>
        <v>184415.13199999998</v>
      </c>
      <c r="BG224" s="16">
        <f ca="1">SUM(BB$12:BB224)+SUMIF(BC$12:BC224, "&lt;0")</f>
        <v>169279.71562770312</v>
      </c>
    </row>
    <row r="225" spans="1:59" x14ac:dyDescent="0.2">
      <c r="A225" s="24">
        <v>44396</v>
      </c>
      <c r="B225" s="54">
        <f ca="1">IF($A225&gt;= $C$5,$C$6, INDEX('Historical Data'!$D$2:$D$745, MATCH(A225, 'Historical Data'!$B$2:$B$745, 0)))</f>
        <v>1296</v>
      </c>
      <c r="C225" s="14">
        <f t="shared" ca="1" si="135"/>
        <v>1296</v>
      </c>
      <c r="D225" s="14">
        <f t="shared" ca="1" si="111"/>
        <v>212.36700000000201</v>
      </c>
      <c r="E225" s="14">
        <f t="shared" ca="1" si="117"/>
        <v>1083.632999999998</v>
      </c>
      <c r="F225" s="14">
        <f t="shared" ca="1" si="113"/>
        <v>1083.632999999998</v>
      </c>
      <c r="G225" s="14">
        <f t="shared" ca="1" si="128"/>
        <v>254384.94699999999</v>
      </c>
      <c r="H225" s="15">
        <f ca="1">SUM(F$12:F225)</f>
        <v>134810.76499999998</v>
      </c>
      <c r="I225" s="16">
        <f ca="1">SUM(D$12:D225)+SUMIF(E$12:E225, "&lt;0")</f>
        <v>119574.18199999999</v>
      </c>
      <c r="J225" s="15"/>
      <c r="K225" s="9">
        <v>44396</v>
      </c>
      <c r="L225" s="14">
        <f t="shared" ca="1" si="114"/>
        <v>1796</v>
      </c>
      <c r="M225" s="14">
        <f t="shared" ca="1" si="136"/>
        <v>1796</v>
      </c>
      <c r="N225" s="14">
        <f t="shared" ca="1" si="106"/>
        <v>472.36700000000201</v>
      </c>
      <c r="O225" s="14">
        <f t="shared" ca="1" si="118"/>
        <v>1323.632999999998</v>
      </c>
      <c r="P225" s="14">
        <f t="shared" ca="1" si="119"/>
        <v>1323.632999999998</v>
      </c>
      <c r="Q225" s="14">
        <f t="shared" ca="1" si="129"/>
        <v>301634.94699999999</v>
      </c>
      <c r="R225" s="15">
        <f ca="1">SUM(P$12:P225)</f>
        <v>161330.76499999998</v>
      </c>
      <c r="S225" s="16">
        <f ca="1">SUM(N$12:N225)+SUMIF(O$12:O225, "&lt;0")</f>
        <v>140304.182</v>
      </c>
      <c r="U225" s="9">
        <v>44396</v>
      </c>
      <c r="V225" s="14">
        <f t="shared" ca="1" si="133"/>
        <v>2296</v>
      </c>
      <c r="W225" s="14">
        <f t="shared" ca="1" si="137"/>
        <v>2296</v>
      </c>
      <c r="X225" s="14">
        <f t="shared" ca="1" si="107"/>
        <v>732.36700000000201</v>
      </c>
      <c r="Y225" s="14">
        <f t="shared" ca="1" si="120"/>
        <v>1563.632999999998</v>
      </c>
      <c r="Z225" s="14">
        <f t="shared" ca="1" si="121"/>
        <v>1563.632999999998</v>
      </c>
      <c r="AA225" s="14">
        <f t="shared" ca="1" si="130"/>
        <v>348884.94699999999</v>
      </c>
      <c r="AB225" s="15">
        <f ca="1">SUM(Z$12:Z225)</f>
        <v>187850.76499999998</v>
      </c>
      <c r="AC225" s="16">
        <f ca="1">SUM(X$12:X225)+SUMIF(Y$12:Y225, "&lt;0")</f>
        <v>161034.18200000006</v>
      </c>
      <c r="AE225" s="9">
        <v>44396</v>
      </c>
      <c r="AF225" s="14">
        <f t="shared" ca="1" si="115"/>
        <v>1796</v>
      </c>
      <c r="AG225" s="14">
        <f t="shared" ca="1" si="138"/>
        <v>1796</v>
      </c>
      <c r="AH225" s="14">
        <f t="shared" ca="1" si="108"/>
        <v>472.36700000000201</v>
      </c>
      <c r="AI225" s="14">
        <f t="shared" ca="1" si="122"/>
        <v>1323.632999999998</v>
      </c>
      <c r="AJ225" s="14">
        <f t="shared" ca="1" si="123"/>
        <v>1323.632999999998</v>
      </c>
      <c r="AK225" s="14">
        <f t="shared" ca="1" si="131"/>
        <v>314134.94699999999</v>
      </c>
      <c r="AL225" s="15">
        <f ca="1">SUM(AJ$12:AJ225)</f>
        <v>167570.76499999998</v>
      </c>
      <c r="AM225" s="16">
        <f ca="1">SUM(AH$12:AH225)+SUMIF(AI$12:AI225, "&lt;0")</f>
        <v>146564.182</v>
      </c>
      <c r="AO225" s="9">
        <v>44396</v>
      </c>
      <c r="AP225" s="14">
        <f t="shared" ca="1" si="116"/>
        <v>2296</v>
      </c>
      <c r="AQ225" s="14">
        <f t="shared" ca="1" si="139"/>
        <v>2296</v>
      </c>
      <c r="AR225" s="14">
        <f t="shared" ca="1" si="109"/>
        <v>732.36700000000201</v>
      </c>
      <c r="AS225" s="14">
        <f t="shared" ca="1" si="124"/>
        <v>1563.632999999998</v>
      </c>
      <c r="AT225" s="14">
        <f t="shared" ca="1" si="125"/>
        <v>1563.632999999998</v>
      </c>
      <c r="AU225" s="14">
        <f t="shared" ca="1" si="132"/>
        <v>373884.94699999999</v>
      </c>
      <c r="AV225" s="15">
        <f ca="1">SUM(AT$12:AT225)</f>
        <v>200330.76499999998</v>
      </c>
      <c r="AW225" s="16">
        <f ca="1">SUM(AR$12:AR225)+SUMIF(AS$12:AS225, "&lt;0")</f>
        <v>173554.182</v>
      </c>
      <c r="AY225" s="9">
        <v>44396</v>
      </c>
      <c r="AZ225" s="14">
        <f t="shared" ca="1" si="134"/>
        <v>2000</v>
      </c>
      <c r="BA225" s="14">
        <f t="shared" ca="1" si="140"/>
        <v>2000</v>
      </c>
      <c r="BB225" s="14">
        <f t="shared" ca="1" si="110"/>
        <v>407.08034019370598</v>
      </c>
      <c r="BC225" s="14">
        <f t="shared" ca="1" si="126"/>
        <v>1592.919659806294</v>
      </c>
      <c r="BD225" s="14">
        <f t="shared" ca="1" si="127"/>
        <v>1592.919659806294</v>
      </c>
      <c r="BE225" s="14">
        <f t="shared" ca="1" si="112"/>
        <v>355694.8476277031</v>
      </c>
      <c r="BF225" s="15">
        <f ca="1">SUM(BD$12:BD225)</f>
        <v>186008.05165980628</v>
      </c>
      <c r="BG225" s="16">
        <f ca="1">SUM(BB$12:BB225)+SUMIF(BC$12:BC225, "&lt;0")</f>
        <v>169686.79596789682</v>
      </c>
    </row>
    <row r="226" spans="1:59" x14ac:dyDescent="0.2">
      <c r="A226" s="24">
        <v>44397</v>
      </c>
      <c r="B226" s="54">
        <f ca="1">IF($A226&gt;= $C$5,$C$6, INDEX('Historical Data'!$D$2:$D$745, MATCH(A226, 'Historical Data'!$B$2:$B$745, 0)))</f>
        <v>1296</v>
      </c>
      <c r="C226" s="14">
        <f t="shared" ca="1" si="135"/>
        <v>1296</v>
      </c>
      <c r="D226" s="14">
        <f t="shared" ca="1" si="111"/>
        <v>195</v>
      </c>
      <c r="E226" s="14">
        <f t="shared" ca="1" si="117"/>
        <v>1101</v>
      </c>
      <c r="F226" s="14">
        <f t="shared" ca="1" si="113"/>
        <v>1101</v>
      </c>
      <c r="G226" s="14">
        <f t="shared" ca="1" si="128"/>
        <v>255680.94699999999</v>
      </c>
      <c r="H226" s="15">
        <f ca="1">SUM(F$12:F226)</f>
        <v>135911.76499999998</v>
      </c>
      <c r="I226" s="16">
        <f ca="1">SUM(D$12:D226)+SUMIF(E$12:E226, "&lt;0")</f>
        <v>119769.18199999999</v>
      </c>
      <c r="J226" s="15"/>
      <c r="K226" s="9">
        <v>44397</v>
      </c>
      <c r="L226" s="14">
        <f t="shared" ca="1" si="114"/>
        <v>1796</v>
      </c>
      <c r="M226" s="14">
        <f t="shared" ca="1" si="136"/>
        <v>1796</v>
      </c>
      <c r="N226" s="14">
        <f t="shared" ca="1" si="106"/>
        <v>450</v>
      </c>
      <c r="O226" s="14">
        <f t="shared" ca="1" si="118"/>
        <v>1346</v>
      </c>
      <c r="P226" s="14">
        <f t="shared" ca="1" si="119"/>
        <v>1346</v>
      </c>
      <c r="Q226" s="14">
        <f t="shared" ca="1" si="129"/>
        <v>303430.94699999999</v>
      </c>
      <c r="R226" s="15">
        <f ca="1">SUM(P$12:P226)</f>
        <v>162676.76499999998</v>
      </c>
      <c r="S226" s="16">
        <f ca="1">SUM(N$12:N226)+SUMIF(O$12:O226, "&lt;0")</f>
        <v>140754.182</v>
      </c>
      <c r="U226" s="9">
        <v>44397</v>
      </c>
      <c r="V226" s="14">
        <f t="shared" ca="1" si="133"/>
        <v>2296</v>
      </c>
      <c r="W226" s="14">
        <f t="shared" ca="1" si="137"/>
        <v>2296</v>
      </c>
      <c r="X226" s="14">
        <f t="shared" ca="1" si="107"/>
        <v>705</v>
      </c>
      <c r="Y226" s="14">
        <f t="shared" ca="1" si="120"/>
        <v>1591</v>
      </c>
      <c r="Z226" s="14">
        <f t="shared" ca="1" si="121"/>
        <v>1591</v>
      </c>
      <c r="AA226" s="14">
        <f t="shared" ca="1" si="130"/>
        <v>351180.94699999999</v>
      </c>
      <c r="AB226" s="15">
        <f ca="1">SUM(Z$12:Z226)</f>
        <v>189441.76499999998</v>
      </c>
      <c r="AC226" s="16">
        <f ca="1">SUM(X$12:X226)+SUMIF(Y$12:Y226, "&lt;0")</f>
        <v>161739.18200000006</v>
      </c>
      <c r="AE226" s="9">
        <v>44397</v>
      </c>
      <c r="AF226" s="14">
        <f t="shared" ca="1" si="115"/>
        <v>1796</v>
      </c>
      <c r="AG226" s="14">
        <f t="shared" ca="1" si="138"/>
        <v>1796</v>
      </c>
      <c r="AH226" s="14">
        <f t="shared" ca="1" si="108"/>
        <v>445</v>
      </c>
      <c r="AI226" s="14">
        <f t="shared" ca="1" si="122"/>
        <v>1351</v>
      </c>
      <c r="AJ226" s="14">
        <f t="shared" ca="1" si="123"/>
        <v>1351</v>
      </c>
      <c r="AK226" s="14">
        <f t="shared" ca="1" si="131"/>
        <v>315930.94699999999</v>
      </c>
      <c r="AL226" s="15">
        <f ca="1">SUM(AJ$12:AJ226)</f>
        <v>168921.76499999998</v>
      </c>
      <c r="AM226" s="16">
        <f ca="1">SUM(AH$12:AH226)+SUMIF(AI$12:AI226, "&lt;0")</f>
        <v>147009.182</v>
      </c>
      <c r="AO226" s="9">
        <v>44397</v>
      </c>
      <c r="AP226" s="14">
        <f t="shared" ca="1" si="116"/>
        <v>2296</v>
      </c>
      <c r="AQ226" s="14">
        <f t="shared" ca="1" si="139"/>
        <v>2296</v>
      </c>
      <c r="AR226" s="14">
        <f t="shared" ca="1" si="109"/>
        <v>695</v>
      </c>
      <c r="AS226" s="14">
        <f t="shared" ca="1" si="124"/>
        <v>1601</v>
      </c>
      <c r="AT226" s="14">
        <f t="shared" ca="1" si="125"/>
        <v>1601</v>
      </c>
      <c r="AU226" s="14">
        <f t="shared" ca="1" si="132"/>
        <v>376180.94699999999</v>
      </c>
      <c r="AV226" s="15">
        <f ca="1">SUM(AT$12:AT226)</f>
        <v>201931.76499999998</v>
      </c>
      <c r="AW226" s="16">
        <f ca="1">SUM(AR$12:AR226)+SUMIF(AS$12:AS226, "&lt;0")</f>
        <v>174249.182</v>
      </c>
      <c r="AY226" s="9">
        <v>44397</v>
      </c>
      <c r="AZ226" s="14">
        <f t="shared" ca="1" si="134"/>
        <v>2000</v>
      </c>
      <c r="BA226" s="14">
        <f t="shared" ca="1" si="140"/>
        <v>2000</v>
      </c>
      <c r="BB226" s="14">
        <f t="shared" ca="1" si="110"/>
        <v>361.48029214327403</v>
      </c>
      <c r="BC226" s="14">
        <f t="shared" ca="1" si="126"/>
        <v>1638.519707856726</v>
      </c>
      <c r="BD226" s="14">
        <f t="shared" ca="1" si="127"/>
        <v>1638.519707856726</v>
      </c>
      <c r="BE226" s="14">
        <f t="shared" ca="1" si="112"/>
        <v>357694.8476277031</v>
      </c>
      <c r="BF226" s="15">
        <f ca="1">SUM(BD$12:BD226)</f>
        <v>187646.57136766301</v>
      </c>
      <c r="BG226" s="16">
        <f ca="1">SUM(BB$12:BB226)+SUMIF(BC$12:BC226, "&lt;0")</f>
        <v>170048.27626004006</v>
      </c>
    </row>
    <row r="227" spans="1:59" x14ac:dyDescent="0.2">
      <c r="A227" s="24">
        <v>44398</v>
      </c>
      <c r="B227" s="54">
        <f ca="1">IF($A227&gt;= $C$5,$C$6, INDEX('Historical Data'!$D$2:$D$745, MATCH(A227, 'Historical Data'!$B$2:$B$745, 0)))</f>
        <v>1296</v>
      </c>
      <c r="C227" s="14">
        <f t="shared" ca="1" si="135"/>
        <v>1296</v>
      </c>
      <c r="D227" s="14">
        <f t="shared" ca="1" si="111"/>
        <v>517.01900000000023</v>
      </c>
      <c r="E227" s="14">
        <f t="shared" ca="1" si="117"/>
        <v>778.98099999999977</v>
      </c>
      <c r="F227" s="14">
        <f t="shared" ca="1" si="113"/>
        <v>778.98099999999977</v>
      </c>
      <c r="G227" s="14">
        <f t="shared" ca="1" si="128"/>
        <v>256976.94699999999</v>
      </c>
      <c r="H227" s="15">
        <f ca="1">SUM(F$12:F227)</f>
        <v>136690.74599999998</v>
      </c>
      <c r="I227" s="16">
        <f ca="1">SUM(D$12:D227)+SUMIF(E$12:E227, "&lt;0")</f>
        <v>120286.20099999999</v>
      </c>
      <c r="J227" s="15"/>
      <c r="K227" s="9">
        <v>44398</v>
      </c>
      <c r="L227" s="14">
        <f t="shared" ca="1" si="114"/>
        <v>1796</v>
      </c>
      <c r="M227" s="14">
        <f t="shared" ca="1" si="136"/>
        <v>1796</v>
      </c>
      <c r="N227" s="14">
        <f t="shared" ca="1" si="106"/>
        <v>767.01900000000023</v>
      </c>
      <c r="O227" s="14">
        <f t="shared" ca="1" si="118"/>
        <v>1028.9809999999998</v>
      </c>
      <c r="P227" s="14">
        <f t="shared" ca="1" si="119"/>
        <v>1028.9809999999998</v>
      </c>
      <c r="Q227" s="14">
        <f t="shared" ca="1" si="129"/>
        <v>305226.94699999999</v>
      </c>
      <c r="R227" s="15">
        <f ca="1">SUM(P$12:P227)</f>
        <v>163705.74599999998</v>
      </c>
      <c r="S227" s="16">
        <f ca="1">SUM(N$12:N227)+SUMIF(O$12:O227, "&lt;0")</f>
        <v>141521.201</v>
      </c>
      <c r="U227" s="9">
        <v>44398</v>
      </c>
      <c r="V227" s="14">
        <f t="shared" ca="1" si="133"/>
        <v>2296</v>
      </c>
      <c r="W227" s="14">
        <f t="shared" ca="1" si="137"/>
        <v>2296</v>
      </c>
      <c r="X227" s="14">
        <f t="shared" ca="1" si="107"/>
        <v>1017.0190000000002</v>
      </c>
      <c r="Y227" s="14">
        <f t="shared" ca="1" si="120"/>
        <v>1278.9809999999998</v>
      </c>
      <c r="Z227" s="14">
        <f t="shared" ca="1" si="121"/>
        <v>1278.9809999999998</v>
      </c>
      <c r="AA227" s="14">
        <f t="shared" ca="1" si="130"/>
        <v>353476.94699999999</v>
      </c>
      <c r="AB227" s="15">
        <f ca="1">SUM(Z$12:Z227)</f>
        <v>190720.74599999998</v>
      </c>
      <c r="AC227" s="16">
        <f ca="1">SUM(X$12:X227)+SUMIF(Y$12:Y227, "&lt;0")</f>
        <v>162756.20100000006</v>
      </c>
      <c r="AE227" s="9">
        <v>44398</v>
      </c>
      <c r="AF227" s="14">
        <f t="shared" ca="1" si="115"/>
        <v>1796</v>
      </c>
      <c r="AG227" s="14">
        <f t="shared" ca="1" si="138"/>
        <v>1796</v>
      </c>
      <c r="AH227" s="14">
        <f t="shared" ca="1" si="108"/>
        <v>757.01900000000023</v>
      </c>
      <c r="AI227" s="14">
        <f t="shared" ca="1" si="122"/>
        <v>1038.9809999999998</v>
      </c>
      <c r="AJ227" s="14">
        <f t="shared" ca="1" si="123"/>
        <v>1038.9809999999998</v>
      </c>
      <c r="AK227" s="14">
        <f t="shared" ca="1" si="131"/>
        <v>317726.94699999999</v>
      </c>
      <c r="AL227" s="15">
        <f ca="1">SUM(AJ$12:AJ227)</f>
        <v>169960.74599999998</v>
      </c>
      <c r="AM227" s="16">
        <f ca="1">SUM(AH$12:AH227)+SUMIF(AI$12:AI227, "&lt;0")</f>
        <v>147766.201</v>
      </c>
      <c r="AO227" s="9">
        <v>44398</v>
      </c>
      <c r="AP227" s="14">
        <f t="shared" ca="1" si="116"/>
        <v>2296</v>
      </c>
      <c r="AQ227" s="14">
        <f t="shared" ca="1" si="139"/>
        <v>2296</v>
      </c>
      <c r="AR227" s="14">
        <f t="shared" ca="1" si="109"/>
        <v>997.01900000000023</v>
      </c>
      <c r="AS227" s="14">
        <f t="shared" ca="1" si="124"/>
        <v>1298.9809999999998</v>
      </c>
      <c r="AT227" s="14">
        <f t="shared" ca="1" si="125"/>
        <v>1298.9809999999998</v>
      </c>
      <c r="AU227" s="14">
        <f t="shared" ca="1" si="132"/>
        <v>378476.94699999999</v>
      </c>
      <c r="AV227" s="15">
        <f ca="1">SUM(AT$12:AT227)</f>
        <v>203230.74599999998</v>
      </c>
      <c r="AW227" s="16">
        <f ca="1">SUM(AR$12:AR227)+SUMIF(AS$12:AS227, "&lt;0")</f>
        <v>175246.201</v>
      </c>
      <c r="AY227" s="9">
        <v>44398</v>
      </c>
      <c r="AZ227" s="14">
        <f t="shared" ca="1" si="134"/>
        <v>2000</v>
      </c>
      <c r="BA227" s="14">
        <f t="shared" ca="1" si="140"/>
        <v>2000</v>
      </c>
      <c r="BB227" s="14">
        <f t="shared" ca="1" si="110"/>
        <v>655.26624409284409</v>
      </c>
      <c r="BC227" s="14">
        <f t="shared" ca="1" si="126"/>
        <v>1344.7337559071559</v>
      </c>
      <c r="BD227" s="14">
        <f t="shared" ca="1" si="127"/>
        <v>1344.7337559071559</v>
      </c>
      <c r="BE227" s="14">
        <f t="shared" ca="1" si="112"/>
        <v>359694.8476277031</v>
      </c>
      <c r="BF227" s="15">
        <f ca="1">SUM(BD$12:BD227)</f>
        <v>188991.30512357017</v>
      </c>
      <c r="BG227" s="16">
        <f ca="1">SUM(BB$12:BB227)+SUMIF(BC$12:BC227, "&lt;0")</f>
        <v>170703.5425041329</v>
      </c>
    </row>
    <row r="228" spans="1:59" x14ac:dyDescent="0.2">
      <c r="A228" s="24">
        <v>44399</v>
      </c>
      <c r="B228" s="54">
        <f ca="1">IF($A228&gt;= $C$5,$C$6, INDEX('Historical Data'!$D$2:$D$745, MATCH(A228, 'Historical Data'!$B$2:$B$745, 0)))</f>
        <v>1296</v>
      </c>
      <c r="C228" s="14">
        <f t="shared" ca="1" si="135"/>
        <v>1296</v>
      </c>
      <c r="D228" s="14">
        <f t="shared" ca="1" si="111"/>
        <v>561.28600000000006</v>
      </c>
      <c r="E228" s="14">
        <f t="shared" ca="1" si="117"/>
        <v>734.71399999999994</v>
      </c>
      <c r="F228" s="14">
        <f t="shared" ca="1" si="113"/>
        <v>734.71399999999994</v>
      </c>
      <c r="G228" s="14">
        <f t="shared" ca="1" si="128"/>
        <v>258272.94699999999</v>
      </c>
      <c r="H228" s="15">
        <f ca="1">SUM(F$12:F228)</f>
        <v>137425.46</v>
      </c>
      <c r="I228" s="16">
        <f ca="1">SUM(D$12:D228)+SUMIF(E$12:E228, "&lt;0")</f>
        <v>120847.48699999999</v>
      </c>
      <c r="J228" s="15"/>
      <c r="K228" s="9">
        <v>44399</v>
      </c>
      <c r="L228" s="14">
        <f t="shared" ca="1" si="114"/>
        <v>1796</v>
      </c>
      <c r="M228" s="14">
        <f t="shared" ca="1" si="136"/>
        <v>1796</v>
      </c>
      <c r="N228" s="14">
        <f t="shared" ref="N228:N291" ca="1" si="141" xml:space="preserve"> P204 + IF(O227 &lt; 0, -O227, 0)</f>
        <v>806.28600000000006</v>
      </c>
      <c r="O228" s="14">
        <f t="shared" ca="1" si="118"/>
        <v>989.71399999999994</v>
      </c>
      <c r="P228" s="14">
        <f t="shared" ca="1" si="119"/>
        <v>989.71399999999994</v>
      </c>
      <c r="Q228" s="14">
        <f t="shared" ca="1" si="129"/>
        <v>307022.94699999999</v>
      </c>
      <c r="R228" s="15">
        <f ca="1">SUM(P$12:P228)</f>
        <v>164695.46</v>
      </c>
      <c r="S228" s="16">
        <f ca="1">SUM(N$12:N228)+SUMIF(O$12:O228, "&lt;0")</f>
        <v>142327.48699999999</v>
      </c>
      <c r="U228" s="9">
        <v>44399</v>
      </c>
      <c r="V228" s="14">
        <f t="shared" ca="1" si="133"/>
        <v>2296</v>
      </c>
      <c r="W228" s="14">
        <f t="shared" ca="1" si="137"/>
        <v>2296</v>
      </c>
      <c r="X228" s="14">
        <f t="shared" ref="X228:X291" ca="1" si="142" xml:space="preserve"> Z204 + IF(Y227 &lt; 0, -Y227, 0)</f>
        <v>1051.2860000000001</v>
      </c>
      <c r="Y228" s="14">
        <f t="shared" ca="1" si="120"/>
        <v>1244.7139999999999</v>
      </c>
      <c r="Z228" s="14">
        <f t="shared" ca="1" si="121"/>
        <v>1244.7139999999999</v>
      </c>
      <c r="AA228" s="14">
        <f t="shared" ca="1" si="130"/>
        <v>355772.94699999999</v>
      </c>
      <c r="AB228" s="15">
        <f ca="1">SUM(Z$12:Z228)</f>
        <v>191965.46</v>
      </c>
      <c r="AC228" s="16">
        <f ca="1">SUM(X$12:X228)+SUMIF(Y$12:Y228, "&lt;0")</f>
        <v>163807.48700000005</v>
      </c>
      <c r="AE228" s="9">
        <v>44399</v>
      </c>
      <c r="AF228" s="14">
        <f t="shared" ca="1" si="115"/>
        <v>1796</v>
      </c>
      <c r="AG228" s="14">
        <f t="shared" ca="1" si="138"/>
        <v>1796</v>
      </c>
      <c r="AH228" s="14">
        <f t="shared" ref="AH228:AH291" ca="1" si="143" xml:space="preserve"> AJ204 + IF(AI227 &lt; 0, -AI227, 0)</f>
        <v>801.28600000000006</v>
      </c>
      <c r="AI228" s="14">
        <f t="shared" ca="1" si="122"/>
        <v>994.71399999999994</v>
      </c>
      <c r="AJ228" s="14">
        <f t="shared" ca="1" si="123"/>
        <v>994.71399999999994</v>
      </c>
      <c r="AK228" s="14">
        <f t="shared" ca="1" si="131"/>
        <v>319522.94699999999</v>
      </c>
      <c r="AL228" s="15">
        <f ca="1">SUM(AJ$12:AJ228)</f>
        <v>170955.46</v>
      </c>
      <c r="AM228" s="16">
        <f ca="1">SUM(AH$12:AH228)+SUMIF(AI$12:AI228, "&lt;0")</f>
        <v>148567.48699999999</v>
      </c>
      <c r="AO228" s="9">
        <v>44399</v>
      </c>
      <c r="AP228" s="14">
        <f t="shared" ca="1" si="116"/>
        <v>2296</v>
      </c>
      <c r="AQ228" s="14">
        <f t="shared" ca="1" si="139"/>
        <v>2296</v>
      </c>
      <c r="AR228" s="14">
        <f t="shared" ref="AR228:AR291" ca="1" si="144" xml:space="preserve"> AT204 + IF(AS227 &lt; 0, -AS227, 0)</f>
        <v>1041.2860000000001</v>
      </c>
      <c r="AS228" s="14">
        <f t="shared" ca="1" si="124"/>
        <v>1254.7139999999999</v>
      </c>
      <c r="AT228" s="14">
        <f t="shared" ca="1" si="125"/>
        <v>1254.7139999999999</v>
      </c>
      <c r="AU228" s="14">
        <f t="shared" ca="1" si="132"/>
        <v>380772.94699999999</v>
      </c>
      <c r="AV228" s="15">
        <f ca="1">SUM(AT$12:AT228)</f>
        <v>204485.46</v>
      </c>
      <c r="AW228" s="16">
        <f ca="1">SUM(AR$12:AR228)+SUMIF(AS$12:AS228, "&lt;0")</f>
        <v>176287.48699999999</v>
      </c>
      <c r="AY228" s="9">
        <v>44399</v>
      </c>
      <c r="AZ228" s="14">
        <f t="shared" ca="1" si="134"/>
        <v>2000</v>
      </c>
      <c r="BA228" s="14">
        <f t="shared" ca="1" si="140"/>
        <v>2000</v>
      </c>
      <c r="BB228" s="14">
        <f t="shared" ref="BB228:BB291" ca="1" si="145" xml:space="preserve"> BD204 + IF(BC227 &lt; 0, -BC227, 0)</f>
        <v>671.30019604241397</v>
      </c>
      <c r="BC228" s="14">
        <f t="shared" ca="1" si="126"/>
        <v>1328.699803957586</v>
      </c>
      <c r="BD228" s="14">
        <f t="shared" ca="1" si="127"/>
        <v>1328.699803957586</v>
      </c>
      <c r="BE228" s="14">
        <f t="shared" ca="1" si="112"/>
        <v>361694.8476277031</v>
      </c>
      <c r="BF228" s="15">
        <f ca="1">SUM(BD$12:BD228)</f>
        <v>190320.00492752777</v>
      </c>
      <c r="BG228" s="16">
        <f ca="1">SUM(BB$12:BB228)+SUMIF(BC$12:BC228, "&lt;0")</f>
        <v>171374.8427001753</v>
      </c>
    </row>
    <row r="229" spans="1:59" x14ac:dyDescent="0.2">
      <c r="A229" s="24">
        <v>44400</v>
      </c>
      <c r="B229" s="54">
        <f ca="1">IF($A229&gt;= $C$5,$C$6, INDEX('Historical Data'!$D$2:$D$745, MATCH(A229, 'Historical Data'!$B$2:$B$745, 0)))</f>
        <v>1296</v>
      </c>
      <c r="C229" s="14">
        <f t="shared" ca="1" si="135"/>
        <v>1296</v>
      </c>
      <c r="D229" s="14">
        <f t="shared" ref="D229:D292" ca="1" si="146" xml:space="preserve"> F205 + IF(E228 &lt; 0, -E228, 0)</f>
        <v>1197.1200000000026</v>
      </c>
      <c r="E229" s="14">
        <f t="shared" ca="1" si="117"/>
        <v>98.879999999997381</v>
      </c>
      <c r="F229" s="14">
        <f t="shared" ca="1" si="113"/>
        <v>98.879999999997381</v>
      </c>
      <c r="G229" s="14">
        <f t="shared" ca="1" si="128"/>
        <v>259568.94699999999</v>
      </c>
      <c r="H229" s="15">
        <f ca="1">SUM(F$12:F229)</f>
        <v>137524.34</v>
      </c>
      <c r="I229" s="16">
        <f ca="1">SUM(D$12:D229)+SUMIF(E$12:E229, "&lt;0")</f>
        <v>122044.60699999999</v>
      </c>
      <c r="J229" s="15"/>
      <c r="K229" s="9">
        <v>44400</v>
      </c>
      <c r="L229" s="14">
        <f t="shared" ca="1" si="114"/>
        <v>1796</v>
      </c>
      <c r="M229" s="14">
        <f t="shared" ca="1" si="136"/>
        <v>1796</v>
      </c>
      <c r="N229" s="14">
        <f t="shared" ca="1" si="141"/>
        <v>1437.1200000000026</v>
      </c>
      <c r="O229" s="14">
        <f t="shared" ca="1" si="118"/>
        <v>358.87999999999738</v>
      </c>
      <c r="P229" s="14">
        <f t="shared" ca="1" si="119"/>
        <v>358.87999999999738</v>
      </c>
      <c r="Q229" s="14">
        <f t="shared" ca="1" si="129"/>
        <v>308818.94699999999</v>
      </c>
      <c r="R229" s="15">
        <f ca="1">SUM(P$12:P229)</f>
        <v>165054.34</v>
      </c>
      <c r="S229" s="16">
        <f ca="1">SUM(N$12:N229)+SUMIF(O$12:O229, "&lt;0")</f>
        <v>143764.60699999999</v>
      </c>
      <c r="U229" s="9">
        <v>44400</v>
      </c>
      <c r="V229" s="14">
        <f t="shared" ca="1" si="133"/>
        <v>2296</v>
      </c>
      <c r="W229" s="14">
        <f t="shared" ca="1" si="137"/>
        <v>2296</v>
      </c>
      <c r="X229" s="14">
        <f t="shared" ca="1" si="142"/>
        <v>1677.1200000000026</v>
      </c>
      <c r="Y229" s="14">
        <f t="shared" ca="1" si="120"/>
        <v>618.87999999999738</v>
      </c>
      <c r="Z229" s="14">
        <f t="shared" ca="1" si="121"/>
        <v>618.87999999999738</v>
      </c>
      <c r="AA229" s="14">
        <f t="shared" ca="1" si="130"/>
        <v>358068.94699999999</v>
      </c>
      <c r="AB229" s="15">
        <f ca="1">SUM(Z$12:Z229)</f>
        <v>192584.34</v>
      </c>
      <c r="AC229" s="16">
        <f ca="1">SUM(X$12:X229)+SUMIF(Y$12:Y229, "&lt;0")</f>
        <v>165484.60700000005</v>
      </c>
      <c r="AE229" s="9">
        <v>44400</v>
      </c>
      <c r="AF229" s="14">
        <f t="shared" ca="1" si="115"/>
        <v>1796</v>
      </c>
      <c r="AG229" s="14">
        <f t="shared" ca="1" si="138"/>
        <v>1796</v>
      </c>
      <c r="AH229" s="14">
        <f t="shared" ca="1" si="143"/>
        <v>1437.1200000000026</v>
      </c>
      <c r="AI229" s="14">
        <f t="shared" ca="1" si="122"/>
        <v>358.87999999999738</v>
      </c>
      <c r="AJ229" s="14">
        <f t="shared" ca="1" si="123"/>
        <v>358.87999999999738</v>
      </c>
      <c r="AK229" s="14">
        <f t="shared" ca="1" si="131"/>
        <v>321318.94699999999</v>
      </c>
      <c r="AL229" s="15">
        <f ca="1">SUM(AJ$12:AJ229)</f>
        <v>171314.34</v>
      </c>
      <c r="AM229" s="16">
        <f ca="1">SUM(AH$12:AH229)+SUMIF(AI$12:AI229, "&lt;0")</f>
        <v>150004.60699999999</v>
      </c>
      <c r="AO229" s="9">
        <v>44400</v>
      </c>
      <c r="AP229" s="14">
        <f t="shared" ca="1" si="116"/>
        <v>2296</v>
      </c>
      <c r="AQ229" s="14">
        <f t="shared" ca="1" si="139"/>
        <v>2296</v>
      </c>
      <c r="AR229" s="14">
        <f t="shared" ca="1" si="144"/>
        <v>1677.1200000000026</v>
      </c>
      <c r="AS229" s="14">
        <f t="shared" ca="1" si="124"/>
        <v>618.87999999999738</v>
      </c>
      <c r="AT229" s="14">
        <f t="shared" ca="1" si="125"/>
        <v>618.87999999999738</v>
      </c>
      <c r="AU229" s="14">
        <f t="shared" ca="1" si="132"/>
        <v>383068.94699999999</v>
      </c>
      <c r="AV229" s="15">
        <f ca="1">SUM(AT$12:AT229)</f>
        <v>205104.34</v>
      </c>
      <c r="AW229" s="16">
        <f ca="1">SUM(AR$12:AR229)+SUMIF(AS$12:AS229, "&lt;0")</f>
        <v>177964.60699999999</v>
      </c>
      <c r="AY229" s="9">
        <v>44400</v>
      </c>
      <c r="AZ229" s="14">
        <f t="shared" ca="1" si="134"/>
        <v>2000</v>
      </c>
      <c r="BA229" s="14">
        <f t="shared" ca="1" si="140"/>
        <v>2000</v>
      </c>
      <c r="BB229" s="14">
        <f t="shared" ca="1" si="145"/>
        <v>1278.9011479919866</v>
      </c>
      <c r="BC229" s="14">
        <f t="shared" ca="1" si="126"/>
        <v>721.09885200801341</v>
      </c>
      <c r="BD229" s="14">
        <f t="shared" ca="1" si="127"/>
        <v>721.09885200801341</v>
      </c>
      <c r="BE229" s="14">
        <f t="shared" ca="1" si="112"/>
        <v>363694.8476277031</v>
      </c>
      <c r="BF229" s="15">
        <f ca="1">SUM(BD$12:BD229)</f>
        <v>191041.10377953577</v>
      </c>
      <c r="BG229" s="16">
        <f ca="1">SUM(BB$12:BB229)+SUMIF(BC$12:BC229, "&lt;0")</f>
        <v>172653.7438481673</v>
      </c>
    </row>
    <row r="230" spans="1:59" x14ac:dyDescent="0.2">
      <c r="A230" s="24">
        <v>44401</v>
      </c>
      <c r="B230" s="54">
        <f ca="1">IF($A230&gt;= $C$5,$C$6, INDEX('Historical Data'!$D$2:$D$745, MATCH(A230, 'Historical Data'!$B$2:$B$745, 0)))</f>
        <v>1296</v>
      </c>
      <c r="C230" s="14">
        <f t="shared" ca="1" si="135"/>
        <v>1296</v>
      </c>
      <c r="D230" s="14">
        <f t="shared" ca="1" si="146"/>
        <v>1296</v>
      </c>
      <c r="E230" s="14">
        <f t="shared" ca="1" si="117"/>
        <v>0</v>
      </c>
      <c r="F230" s="14">
        <f t="shared" ca="1" si="113"/>
        <v>0</v>
      </c>
      <c r="G230" s="14">
        <f t="shared" ca="1" si="128"/>
        <v>260864.94699999999</v>
      </c>
      <c r="H230" s="15">
        <f ca="1">SUM(F$12:F230)</f>
        <v>137524.34</v>
      </c>
      <c r="I230" s="16">
        <f ca="1">SUM(D$12:D230)+SUMIF(E$12:E230, "&lt;0")</f>
        <v>123340.60699999999</v>
      </c>
      <c r="J230" s="15"/>
      <c r="K230" s="9">
        <v>44401</v>
      </c>
      <c r="L230" s="14">
        <f t="shared" ca="1" si="114"/>
        <v>1796</v>
      </c>
      <c r="M230" s="14">
        <f t="shared" ca="1" si="136"/>
        <v>1796</v>
      </c>
      <c r="N230" s="14">
        <f t="shared" ca="1" si="141"/>
        <v>1561</v>
      </c>
      <c r="O230" s="14">
        <f t="shared" ca="1" si="118"/>
        <v>235</v>
      </c>
      <c r="P230" s="14">
        <f t="shared" ca="1" si="119"/>
        <v>235</v>
      </c>
      <c r="Q230" s="14">
        <f t="shared" ca="1" si="129"/>
        <v>310614.94699999999</v>
      </c>
      <c r="R230" s="15">
        <f ca="1">SUM(P$12:P230)</f>
        <v>165289.34</v>
      </c>
      <c r="S230" s="16">
        <f ca="1">SUM(N$12:N230)+SUMIF(O$12:O230, "&lt;0")</f>
        <v>145325.60699999999</v>
      </c>
      <c r="U230" s="9">
        <v>44401</v>
      </c>
      <c r="V230" s="14">
        <f t="shared" ca="1" si="133"/>
        <v>2296</v>
      </c>
      <c r="W230" s="14">
        <f t="shared" ca="1" si="137"/>
        <v>2296</v>
      </c>
      <c r="X230" s="14">
        <f t="shared" ca="1" si="142"/>
        <v>1826</v>
      </c>
      <c r="Y230" s="14">
        <f t="shared" ca="1" si="120"/>
        <v>470</v>
      </c>
      <c r="Z230" s="14">
        <f t="shared" ca="1" si="121"/>
        <v>470</v>
      </c>
      <c r="AA230" s="14">
        <f t="shared" ca="1" si="130"/>
        <v>360364.94699999999</v>
      </c>
      <c r="AB230" s="15">
        <f ca="1">SUM(Z$12:Z230)</f>
        <v>193054.34</v>
      </c>
      <c r="AC230" s="16">
        <f ca="1">SUM(X$12:X230)+SUMIF(Y$12:Y230, "&lt;0")</f>
        <v>167310.60700000005</v>
      </c>
      <c r="AE230" s="9">
        <v>44401</v>
      </c>
      <c r="AF230" s="14">
        <f t="shared" ca="1" si="115"/>
        <v>1796</v>
      </c>
      <c r="AG230" s="14">
        <f t="shared" ca="1" si="138"/>
        <v>1796</v>
      </c>
      <c r="AH230" s="14">
        <f t="shared" ca="1" si="143"/>
        <v>1586</v>
      </c>
      <c r="AI230" s="14">
        <f t="shared" ca="1" si="122"/>
        <v>210</v>
      </c>
      <c r="AJ230" s="14">
        <f t="shared" ca="1" si="123"/>
        <v>210</v>
      </c>
      <c r="AK230" s="14">
        <f t="shared" ca="1" si="131"/>
        <v>323114.94699999999</v>
      </c>
      <c r="AL230" s="15">
        <f ca="1">SUM(AJ$12:AJ230)</f>
        <v>171524.34</v>
      </c>
      <c r="AM230" s="16">
        <f ca="1">SUM(AH$12:AH230)+SUMIF(AI$12:AI230, "&lt;0")</f>
        <v>151590.60699999999</v>
      </c>
      <c r="AO230" s="9">
        <v>44401</v>
      </c>
      <c r="AP230" s="14">
        <f t="shared" ca="1" si="116"/>
        <v>2296</v>
      </c>
      <c r="AQ230" s="14">
        <f t="shared" ca="1" si="139"/>
        <v>2296</v>
      </c>
      <c r="AR230" s="14">
        <f t="shared" ca="1" si="144"/>
        <v>1876</v>
      </c>
      <c r="AS230" s="14">
        <f t="shared" ca="1" si="124"/>
        <v>420</v>
      </c>
      <c r="AT230" s="14">
        <f t="shared" ca="1" si="125"/>
        <v>420</v>
      </c>
      <c r="AU230" s="14">
        <f t="shared" ca="1" si="132"/>
        <v>385364.94699999999</v>
      </c>
      <c r="AV230" s="15">
        <f ca="1">SUM(AT$12:AT230)</f>
        <v>205524.34</v>
      </c>
      <c r="AW230" s="16">
        <f ca="1">SUM(AR$12:AR230)+SUMIF(AS$12:AS230, "&lt;0")</f>
        <v>179840.60699999999</v>
      </c>
      <c r="AY230" s="9">
        <v>44401</v>
      </c>
      <c r="AZ230" s="14">
        <f t="shared" ca="1" si="134"/>
        <v>2000</v>
      </c>
      <c r="BA230" s="14">
        <f t="shared" ca="1" si="140"/>
        <v>2000</v>
      </c>
      <c r="BB230" s="14">
        <f t="shared" ca="1" si="145"/>
        <v>1612.3430999415523</v>
      </c>
      <c r="BC230" s="14">
        <f t="shared" ca="1" si="126"/>
        <v>387.65690005844772</v>
      </c>
      <c r="BD230" s="14">
        <f t="shared" ca="1" si="127"/>
        <v>387.65690005844772</v>
      </c>
      <c r="BE230" s="14">
        <f t="shared" ca="1" si="112"/>
        <v>365694.8476277031</v>
      </c>
      <c r="BF230" s="15">
        <f ca="1">SUM(BD$12:BD230)</f>
        <v>191428.76067959421</v>
      </c>
      <c r="BG230" s="16">
        <f ca="1">SUM(BB$12:BB230)+SUMIF(BC$12:BC230, "&lt;0")</f>
        <v>174266.08694810886</v>
      </c>
    </row>
    <row r="231" spans="1:59" x14ac:dyDescent="0.2">
      <c r="A231" s="24">
        <v>44402</v>
      </c>
      <c r="B231" s="54">
        <f ca="1">IF($A231&gt;= $C$5,$C$6, INDEX('Historical Data'!$D$2:$D$745, MATCH(A231, 'Historical Data'!$B$2:$B$745, 0)))</f>
        <v>1296</v>
      </c>
      <c r="C231" s="14">
        <f t="shared" ca="1" si="135"/>
        <v>1296</v>
      </c>
      <c r="D231" s="14">
        <f t="shared" ca="1" si="146"/>
        <v>741.91399999999703</v>
      </c>
      <c r="E231" s="14">
        <f t="shared" ca="1" si="117"/>
        <v>554.08600000000297</v>
      </c>
      <c r="F231" s="14">
        <f t="shared" ca="1" si="113"/>
        <v>554.08600000000297</v>
      </c>
      <c r="G231" s="14">
        <f t="shared" ca="1" si="128"/>
        <v>262160.94699999999</v>
      </c>
      <c r="H231" s="15">
        <f ca="1">SUM(F$12:F231)</f>
        <v>138078.42600000001</v>
      </c>
      <c r="I231" s="16">
        <f ca="1">SUM(D$12:D231)+SUMIF(E$12:E231, "&lt;0")</f>
        <v>124082.52099999998</v>
      </c>
      <c r="J231" s="15"/>
      <c r="K231" s="9">
        <v>44402</v>
      </c>
      <c r="L231" s="14">
        <f t="shared" ca="1" si="114"/>
        <v>1796</v>
      </c>
      <c r="M231" s="14">
        <f t="shared" ca="1" si="136"/>
        <v>1796</v>
      </c>
      <c r="N231" s="14">
        <f t="shared" ca="1" si="141"/>
        <v>956.91399999999703</v>
      </c>
      <c r="O231" s="14">
        <f t="shared" ca="1" si="118"/>
        <v>839.08600000000297</v>
      </c>
      <c r="P231" s="14">
        <f t="shared" ca="1" si="119"/>
        <v>839.08600000000297</v>
      </c>
      <c r="Q231" s="14">
        <f t="shared" ca="1" si="129"/>
        <v>312410.94699999999</v>
      </c>
      <c r="R231" s="15">
        <f ca="1">SUM(P$12:P231)</f>
        <v>166128.42600000001</v>
      </c>
      <c r="S231" s="16">
        <f ca="1">SUM(N$12:N231)+SUMIF(O$12:O231, "&lt;0")</f>
        <v>146282.52099999998</v>
      </c>
      <c r="U231" s="9">
        <v>44402</v>
      </c>
      <c r="V231" s="14">
        <f t="shared" ca="1" si="133"/>
        <v>2296</v>
      </c>
      <c r="W231" s="14">
        <f t="shared" ca="1" si="137"/>
        <v>2296</v>
      </c>
      <c r="X231" s="14">
        <f t="shared" ca="1" si="142"/>
        <v>1171.913999999997</v>
      </c>
      <c r="Y231" s="14">
        <f t="shared" ca="1" si="120"/>
        <v>1124.086000000003</v>
      </c>
      <c r="Z231" s="14">
        <f t="shared" ca="1" si="121"/>
        <v>1124.086000000003</v>
      </c>
      <c r="AA231" s="14">
        <f t="shared" ca="1" si="130"/>
        <v>362660.94699999999</v>
      </c>
      <c r="AB231" s="15">
        <f ca="1">SUM(Z$12:Z231)</f>
        <v>194178.42600000001</v>
      </c>
      <c r="AC231" s="16">
        <f ca="1">SUM(X$12:X231)+SUMIF(Y$12:Y231, "&lt;0")</f>
        <v>168482.52100000004</v>
      </c>
      <c r="AE231" s="9">
        <v>44402</v>
      </c>
      <c r="AF231" s="14">
        <f t="shared" ca="1" si="115"/>
        <v>1796</v>
      </c>
      <c r="AG231" s="14">
        <f t="shared" ca="1" si="138"/>
        <v>1796</v>
      </c>
      <c r="AH231" s="14">
        <f t="shared" ca="1" si="143"/>
        <v>931.91399999999703</v>
      </c>
      <c r="AI231" s="14">
        <f t="shared" ca="1" si="122"/>
        <v>864.08600000000297</v>
      </c>
      <c r="AJ231" s="14">
        <f t="shared" ca="1" si="123"/>
        <v>864.08600000000297</v>
      </c>
      <c r="AK231" s="14">
        <f t="shared" ca="1" si="131"/>
        <v>324910.94699999999</v>
      </c>
      <c r="AL231" s="15">
        <f ca="1">SUM(AJ$12:AJ231)</f>
        <v>172388.42600000001</v>
      </c>
      <c r="AM231" s="16">
        <f ca="1">SUM(AH$12:AH231)+SUMIF(AI$12:AI231, "&lt;0")</f>
        <v>152522.52099999998</v>
      </c>
      <c r="AO231" s="9">
        <v>44402</v>
      </c>
      <c r="AP231" s="14">
        <f t="shared" ca="1" si="116"/>
        <v>2296</v>
      </c>
      <c r="AQ231" s="14">
        <f t="shared" ca="1" si="139"/>
        <v>2296</v>
      </c>
      <c r="AR231" s="14">
        <f t="shared" ca="1" si="144"/>
        <v>1121.913999999997</v>
      </c>
      <c r="AS231" s="14">
        <f t="shared" ca="1" si="124"/>
        <v>1174.086000000003</v>
      </c>
      <c r="AT231" s="14">
        <f t="shared" ca="1" si="125"/>
        <v>1174.086000000003</v>
      </c>
      <c r="AU231" s="14">
        <f t="shared" ca="1" si="132"/>
        <v>387660.94699999999</v>
      </c>
      <c r="AV231" s="15">
        <f ca="1">SUM(AT$12:AT231)</f>
        <v>206698.42600000001</v>
      </c>
      <c r="AW231" s="16">
        <f ca="1">SUM(AR$12:AR231)+SUMIF(AS$12:AS231, "&lt;0")</f>
        <v>180962.52099999998</v>
      </c>
      <c r="AY231" s="9">
        <v>44402</v>
      </c>
      <c r="AZ231" s="14">
        <f t="shared" ca="1" si="134"/>
        <v>2000</v>
      </c>
      <c r="BA231" s="14">
        <f t="shared" ca="1" si="140"/>
        <v>2000</v>
      </c>
      <c r="BB231" s="14">
        <f t="shared" ca="1" si="145"/>
        <v>504.43405189112264</v>
      </c>
      <c r="BC231" s="14">
        <f t="shared" ca="1" si="126"/>
        <v>1495.5659481088774</v>
      </c>
      <c r="BD231" s="14">
        <f t="shared" ca="1" si="127"/>
        <v>1495.5659481088774</v>
      </c>
      <c r="BE231" s="14">
        <f t="shared" ca="1" si="112"/>
        <v>367694.8476277031</v>
      </c>
      <c r="BF231" s="15">
        <f ca="1">SUM(BD$12:BD231)</f>
        <v>192924.32662770309</v>
      </c>
      <c r="BG231" s="16">
        <f ca="1">SUM(BB$12:BB231)+SUMIF(BC$12:BC231, "&lt;0")</f>
        <v>174770.52100000001</v>
      </c>
    </row>
    <row r="232" spans="1:59" x14ac:dyDescent="0.2">
      <c r="A232" s="24">
        <v>44403</v>
      </c>
      <c r="B232" s="54">
        <f ca="1">IF($A232&gt;= $C$5,$C$6, INDEX('Historical Data'!$D$2:$D$745, MATCH(A232, 'Historical Data'!$B$2:$B$745, 0)))</f>
        <v>1296</v>
      </c>
      <c r="C232" s="14">
        <f t="shared" ca="1" si="135"/>
        <v>1296</v>
      </c>
      <c r="D232" s="14">
        <f t="shared" ca="1" si="146"/>
        <v>174.07800000000134</v>
      </c>
      <c r="E232" s="14">
        <f t="shared" ca="1" si="117"/>
        <v>1121.9219999999987</v>
      </c>
      <c r="F232" s="14">
        <f t="shared" ca="1" si="113"/>
        <v>1121.9219999999987</v>
      </c>
      <c r="G232" s="14">
        <f t="shared" ca="1" si="128"/>
        <v>263456.94699999999</v>
      </c>
      <c r="H232" s="15">
        <f ca="1">SUM(F$12:F232)</f>
        <v>139200.348</v>
      </c>
      <c r="I232" s="16">
        <f ca="1">SUM(D$12:D232)+SUMIF(E$12:E232, "&lt;0")</f>
        <v>124256.59899999999</v>
      </c>
      <c r="J232" s="15"/>
      <c r="K232" s="9">
        <v>44403</v>
      </c>
      <c r="L232" s="14">
        <f t="shared" ca="1" si="114"/>
        <v>1796</v>
      </c>
      <c r="M232" s="14">
        <f t="shared" ca="1" si="136"/>
        <v>1796</v>
      </c>
      <c r="N232" s="14">
        <f t="shared" ca="1" si="141"/>
        <v>414.07800000000134</v>
      </c>
      <c r="O232" s="14">
        <f t="shared" ca="1" si="118"/>
        <v>1381.9219999999987</v>
      </c>
      <c r="P232" s="14">
        <f t="shared" ca="1" si="119"/>
        <v>1381.9219999999987</v>
      </c>
      <c r="Q232" s="14">
        <f t="shared" ca="1" si="129"/>
        <v>314206.94699999999</v>
      </c>
      <c r="R232" s="15">
        <f ca="1">SUM(P$12:P232)</f>
        <v>167510.348</v>
      </c>
      <c r="S232" s="16">
        <f ca="1">SUM(N$12:N232)+SUMIF(O$12:O232, "&lt;0")</f>
        <v>146696.59899999999</v>
      </c>
      <c r="U232" s="9">
        <v>44403</v>
      </c>
      <c r="V232" s="14">
        <f t="shared" ca="1" si="133"/>
        <v>2296</v>
      </c>
      <c r="W232" s="14">
        <f t="shared" ca="1" si="137"/>
        <v>2296</v>
      </c>
      <c r="X232" s="14">
        <f t="shared" ca="1" si="142"/>
        <v>654.07800000000134</v>
      </c>
      <c r="Y232" s="14">
        <f t="shared" ca="1" si="120"/>
        <v>1641.9219999999987</v>
      </c>
      <c r="Z232" s="14">
        <f t="shared" ca="1" si="121"/>
        <v>1641.9219999999987</v>
      </c>
      <c r="AA232" s="14">
        <f t="shared" ca="1" si="130"/>
        <v>364956.94699999999</v>
      </c>
      <c r="AB232" s="15">
        <f ca="1">SUM(Z$12:Z232)</f>
        <v>195820.348</v>
      </c>
      <c r="AC232" s="16">
        <f ca="1">SUM(X$12:X232)+SUMIF(Y$12:Y232, "&lt;0")</f>
        <v>169136.59900000005</v>
      </c>
      <c r="AE232" s="9">
        <v>44403</v>
      </c>
      <c r="AF232" s="14">
        <f t="shared" ca="1" si="115"/>
        <v>1796</v>
      </c>
      <c r="AG232" s="14">
        <f t="shared" ca="1" si="138"/>
        <v>1796</v>
      </c>
      <c r="AH232" s="14">
        <f t="shared" ca="1" si="143"/>
        <v>414.07800000000134</v>
      </c>
      <c r="AI232" s="14">
        <f t="shared" ca="1" si="122"/>
        <v>1381.9219999999987</v>
      </c>
      <c r="AJ232" s="14">
        <f t="shared" ca="1" si="123"/>
        <v>1381.9219999999987</v>
      </c>
      <c r="AK232" s="14">
        <f t="shared" ca="1" si="131"/>
        <v>326706.94699999999</v>
      </c>
      <c r="AL232" s="15">
        <f ca="1">SUM(AJ$12:AJ232)</f>
        <v>173770.348</v>
      </c>
      <c r="AM232" s="16">
        <f ca="1">SUM(AH$12:AH232)+SUMIF(AI$12:AI232, "&lt;0")</f>
        <v>152936.59899999999</v>
      </c>
      <c r="AO232" s="9">
        <v>44403</v>
      </c>
      <c r="AP232" s="14">
        <f t="shared" ca="1" si="116"/>
        <v>2296</v>
      </c>
      <c r="AQ232" s="14">
        <f t="shared" ca="1" si="139"/>
        <v>2296</v>
      </c>
      <c r="AR232" s="14">
        <f t="shared" ca="1" si="144"/>
        <v>654.07800000000134</v>
      </c>
      <c r="AS232" s="14">
        <f t="shared" ca="1" si="124"/>
        <v>1641.9219999999987</v>
      </c>
      <c r="AT232" s="14">
        <f t="shared" ca="1" si="125"/>
        <v>1641.9219999999987</v>
      </c>
      <c r="AU232" s="14">
        <f t="shared" ca="1" si="132"/>
        <v>389956.94699999999</v>
      </c>
      <c r="AV232" s="15">
        <f ca="1">SUM(AT$12:AT232)</f>
        <v>208340.348</v>
      </c>
      <c r="AW232" s="16">
        <f ca="1">SUM(AR$12:AR232)+SUMIF(AS$12:AS232, "&lt;0")</f>
        <v>181616.59899999999</v>
      </c>
      <c r="AY232" s="9">
        <v>44403</v>
      </c>
      <c r="AZ232" s="14">
        <f t="shared" ca="1" si="134"/>
        <v>2000</v>
      </c>
      <c r="BA232" s="14">
        <f t="shared" ca="1" si="140"/>
        <v>2000</v>
      </c>
      <c r="BB232" s="14">
        <f t="shared" ca="1" si="145"/>
        <v>174.07800000000134</v>
      </c>
      <c r="BC232" s="14">
        <f t="shared" ca="1" si="126"/>
        <v>1825.9219999999987</v>
      </c>
      <c r="BD232" s="14">
        <f t="shared" ca="1" si="127"/>
        <v>1825.9219999999987</v>
      </c>
      <c r="BE232" s="14">
        <f t="shared" ca="1" si="112"/>
        <v>369694.8476277031</v>
      </c>
      <c r="BF232" s="15">
        <f ca="1">SUM(BD$12:BD232)</f>
        <v>194750.24862770308</v>
      </c>
      <c r="BG232" s="16">
        <f ca="1">SUM(BB$12:BB232)+SUMIF(BC$12:BC232, "&lt;0")</f>
        <v>174944.59899999999</v>
      </c>
    </row>
    <row r="233" spans="1:59" x14ac:dyDescent="0.2">
      <c r="A233" s="24">
        <v>44404</v>
      </c>
      <c r="B233" s="54">
        <f ca="1">IF($A233&gt;= $C$5,$C$6, INDEX('Historical Data'!$D$2:$D$745, MATCH(A233, 'Historical Data'!$B$2:$B$745, 0)))</f>
        <v>1296</v>
      </c>
      <c r="C233" s="14">
        <f t="shared" ca="1" si="135"/>
        <v>1296</v>
      </c>
      <c r="D233" s="14">
        <f t="shared" ca="1" si="146"/>
        <v>922.90999999999622</v>
      </c>
      <c r="E233" s="14">
        <f t="shared" ca="1" si="117"/>
        <v>373.09000000000378</v>
      </c>
      <c r="F233" s="14">
        <f t="shared" ca="1" si="113"/>
        <v>373.09000000000378</v>
      </c>
      <c r="G233" s="14">
        <f t="shared" ca="1" si="128"/>
        <v>264752.94699999999</v>
      </c>
      <c r="H233" s="15">
        <f ca="1">SUM(F$12:F233)</f>
        <v>139573.43799999999</v>
      </c>
      <c r="I233" s="16">
        <f ca="1">SUM(D$12:D233)+SUMIF(E$12:E233, "&lt;0")</f>
        <v>125179.50899999999</v>
      </c>
      <c r="J233" s="15"/>
      <c r="K233" s="9">
        <v>44404</v>
      </c>
      <c r="L233" s="14">
        <f t="shared" ca="1" si="114"/>
        <v>1796</v>
      </c>
      <c r="M233" s="14">
        <f t="shared" ca="1" si="136"/>
        <v>1796</v>
      </c>
      <c r="N233" s="14">
        <f t="shared" ca="1" si="141"/>
        <v>1162.9099999999962</v>
      </c>
      <c r="O233" s="14">
        <f t="shared" ca="1" si="118"/>
        <v>633.09000000000378</v>
      </c>
      <c r="P233" s="14">
        <f t="shared" ca="1" si="119"/>
        <v>633.09000000000378</v>
      </c>
      <c r="Q233" s="14">
        <f t="shared" ca="1" si="129"/>
        <v>316002.94699999999</v>
      </c>
      <c r="R233" s="15">
        <f ca="1">SUM(P$12:P233)</f>
        <v>168143.43799999999</v>
      </c>
      <c r="S233" s="16">
        <f ca="1">SUM(N$12:N233)+SUMIF(O$12:O233, "&lt;0")</f>
        <v>147859.50899999999</v>
      </c>
      <c r="U233" s="9">
        <v>44404</v>
      </c>
      <c r="V233" s="14">
        <f t="shared" ca="1" si="133"/>
        <v>2296</v>
      </c>
      <c r="W233" s="14">
        <f t="shared" ca="1" si="137"/>
        <v>2296</v>
      </c>
      <c r="X233" s="14">
        <f t="shared" ca="1" si="142"/>
        <v>1402.9099999999962</v>
      </c>
      <c r="Y233" s="14">
        <f t="shared" ca="1" si="120"/>
        <v>893.09000000000378</v>
      </c>
      <c r="Z233" s="14">
        <f t="shared" ca="1" si="121"/>
        <v>893.09000000000378</v>
      </c>
      <c r="AA233" s="14">
        <f t="shared" ca="1" si="130"/>
        <v>367252.94699999999</v>
      </c>
      <c r="AB233" s="15">
        <f ca="1">SUM(Z$12:Z233)</f>
        <v>196713.43799999999</v>
      </c>
      <c r="AC233" s="16">
        <f ca="1">SUM(X$12:X233)+SUMIF(Y$12:Y233, "&lt;0")</f>
        <v>170539.50900000005</v>
      </c>
      <c r="AE233" s="9">
        <v>44404</v>
      </c>
      <c r="AF233" s="14">
        <f t="shared" ca="1" si="115"/>
        <v>1796</v>
      </c>
      <c r="AG233" s="14">
        <f t="shared" ca="1" si="138"/>
        <v>1796</v>
      </c>
      <c r="AH233" s="14">
        <f t="shared" ca="1" si="143"/>
        <v>1162.9099999999962</v>
      </c>
      <c r="AI233" s="14">
        <f t="shared" ca="1" si="122"/>
        <v>633.09000000000378</v>
      </c>
      <c r="AJ233" s="14">
        <f t="shared" ca="1" si="123"/>
        <v>633.09000000000378</v>
      </c>
      <c r="AK233" s="14">
        <f t="shared" ca="1" si="131"/>
        <v>328502.94699999999</v>
      </c>
      <c r="AL233" s="15">
        <f ca="1">SUM(AJ$12:AJ233)</f>
        <v>174403.43799999999</v>
      </c>
      <c r="AM233" s="16">
        <f ca="1">SUM(AH$12:AH233)+SUMIF(AI$12:AI233, "&lt;0")</f>
        <v>154099.50899999999</v>
      </c>
      <c r="AO233" s="9">
        <v>44404</v>
      </c>
      <c r="AP233" s="14">
        <f t="shared" ca="1" si="116"/>
        <v>2296</v>
      </c>
      <c r="AQ233" s="14">
        <f t="shared" ca="1" si="139"/>
        <v>2296</v>
      </c>
      <c r="AR233" s="14">
        <f t="shared" ca="1" si="144"/>
        <v>1402.9099999999962</v>
      </c>
      <c r="AS233" s="14">
        <f t="shared" ca="1" si="124"/>
        <v>893.09000000000378</v>
      </c>
      <c r="AT233" s="14">
        <f t="shared" ca="1" si="125"/>
        <v>893.09000000000378</v>
      </c>
      <c r="AU233" s="14">
        <f t="shared" ca="1" si="132"/>
        <v>392252.94699999999</v>
      </c>
      <c r="AV233" s="15">
        <f ca="1">SUM(AT$12:AT233)</f>
        <v>209233.43799999999</v>
      </c>
      <c r="AW233" s="16">
        <f ca="1">SUM(AR$12:AR233)+SUMIF(AS$12:AS233, "&lt;0")</f>
        <v>183019.50899999999</v>
      </c>
      <c r="AY233" s="9">
        <v>44404</v>
      </c>
      <c r="AZ233" s="14">
        <f t="shared" ca="1" si="134"/>
        <v>2000</v>
      </c>
      <c r="BA233" s="14">
        <f t="shared" ca="1" si="140"/>
        <v>2000</v>
      </c>
      <c r="BB233" s="14">
        <f t="shared" ca="1" si="145"/>
        <v>922.90999999999622</v>
      </c>
      <c r="BC233" s="14">
        <f t="shared" ca="1" si="126"/>
        <v>1077.0900000000038</v>
      </c>
      <c r="BD233" s="14">
        <f t="shared" ca="1" si="127"/>
        <v>1077.0900000000038</v>
      </c>
      <c r="BE233" s="14">
        <f t="shared" ca="1" si="112"/>
        <v>371694.8476277031</v>
      </c>
      <c r="BF233" s="15">
        <f ca="1">SUM(BD$12:BD233)</f>
        <v>195827.33862770308</v>
      </c>
      <c r="BG233" s="16">
        <f ca="1">SUM(BB$12:BB233)+SUMIF(BC$12:BC233, "&lt;0")</f>
        <v>175867.50900000002</v>
      </c>
    </row>
    <row r="234" spans="1:59" x14ac:dyDescent="0.2">
      <c r="A234" s="24">
        <v>44405</v>
      </c>
      <c r="B234" s="54">
        <f ca="1">IF($A234&gt;= $C$5,$C$6, INDEX('Historical Data'!$D$2:$D$745, MATCH(A234, 'Historical Data'!$B$2:$B$745, 0)))</f>
        <v>1296</v>
      </c>
      <c r="C234" s="14">
        <f t="shared" ca="1" si="135"/>
        <v>1296</v>
      </c>
      <c r="D234" s="14">
        <f t="shared" ca="1" si="146"/>
        <v>1054.2170000000042</v>
      </c>
      <c r="E234" s="14">
        <f t="shared" ca="1" si="117"/>
        <v>241.78299999999581</v>
      </c>
      <c r="F234" s="14">
        <f t="shared" ca="1" si="113"/>
        <v>241.78299999999581</v>
      </c>
      <c r="G234" s="14">
        <f t="shared" ca="1" si="128"/>
        <v>266048.94699999999</v>
      </c>
      <c r="H234" s="15">
        <f ca="1">SUM(F$12:F234)</f>
        <v>139815.22099999999</v>
      </c>
      <c r="I234" s="16">
        <f ca="1">SUM(D$12:D234)+SUMIF(E$12:E234, "&lt;0")</f>
        <v>126233.726</v>
      </c>
      <c r="J234" s="15"/>
      <c r="K234" s="9">
        <v>44405</v>
      </c>
      <c r="L234" s="14">
        <f t="shared" ca="1" si="114"/>
        <v>1796</v>
      </c>
      <c r="M234" s="14">
        <f t="shared" ca="1" si="136"/>
        <v>1796</v>
      </c>
      <c r="N234" s="14">
        <f t="shared" ca="1" si="141"/>
        <v>1294.2170000000042</v>
      </c>
      <c r="O234" s="14">
        <f t="shared" ca="1" si="118"/>
        <v>501.78299999999581</v>
      </c>
      <c r="P234" s="14">
        <f t="shared" ca="1" si="119"/>
        <v>501.78299999999581</v>
      </c>
      <c r="Q234" s="14">
        <f t="shared" ca="1" si="129"/>
        <v>317798.94699999999</v>
      </c>
      <c r="R234" s="15">
        <f ca="1">SUM(P$12:P234)</f>
        <v>168645.22099999999</v>
      </c>
      <c r="S234" s="16">
        <f ca="1">SUM(N$12:N234)+SUMIF(O$12:O234, "&lt;0")</f>
        <v>149153.726</v>
      </c>
      <c r="U234" s="9">
        <v>44405</v>
      </c>
      <c r="V234" s="14">
        <f t="shared" ca="1" si="133"/>
        <v>2296</v>
      </c>
      <c r="W234" s="14">
        <f t="shared" ca="1" si="137"/>
        <v>2296</v>
      </c>
      <c r="X234" s="14">
        <f t="shared" ca="1" si="142"/>
        <v>1534.2170000000042</v>
      </c>
      <c r="Y234" s="14">
        <f t="shared" ca="1" si="120"/>
        <v>761.78299999999581</v>
      </c>
      <c r="Z234" s="14">
        <f t="shared" ca="1" si="121"/>
        <v>761.78299999999581</v>
      </c>
      <c r="AA234" s="14">
        <f t="shared" ca="1" si="130"/>
        <v>369548.94699999999</v>
      </c>
      <c r="AB234" s="15">
        <f ca="1">SUM(Z$12:Z234)</f>
        <v>197475.22099999999</v>
      </c>
      <c r="AC234" s="16">
        <f ca="1">SUM(X$12:X234)+SUMIF(Y$12:Y234, "&lt;0")</f>
        <v>172073.72600000005</v>
      </c>
      <c r="AE234" s="9">
        <v>44405</v>
      </c>
      <c r="AF234" s="14">
        <f t="shared" ca="1" si="115"/>
        <v>1796</v>
      </c>
      <c r="AG234" s="14">
        <f t="shared" ca="1" si="138"/>
        <v>1796</v>
      </c>
      <c r="AH234" s="14">
        <f t="shared" ca="1" si="143"/>
        <v>1294.2170000000042</v>
      </c>
      <c r="AI234" s="14">
        <f t="shared" ca="1" si="122"/>
        <v>501.78299999999581</v>
      </c>
      <c r="AJ234" s="14">
        <f t="shared" ca="1" si="123"/>
        <v>501.78299999999581</v>
      </c>
      <c r="AK234" s="14">
        <f t="shared" ca="1" si="131"/>
        <v>330298.94699999999</v>
      </c>
      <c r="AL234" s="15">
        <f ca="1">SUM(AJ$12:AJ234)</f>
        <v>174905.22099999999</v>
      </c>
      <c r="AM234" s="16">
        <f ca="1">SUM(AH$12:AH234)+SUMIF(AI$12:AI234, "&lt;0")</f>
        <v>155393.726</v>
      </c>
      <c r="AO234" s="9">
        <v>44405</v>
      </c>
      <c r="AP234" s="14">
        <f t="shared" ca="1" si="116"/>
        <v>2296</v>
      </c>
      <c r="AQ234" s="14">
        <f t="shared" ca="1" si="139"/>
        <v>2296</v>
      </c>
      <c r="AR234" s="14">
        <f t="shared" ca="1" si="144"/>
        <v>1534.2170000000042</v>
      </c>
      <c r="AS234" s="14">
        <f t="shared" ca="1" si="124"/>
        <v>761.78299999999581</v>
      </c>
      <c r="AT234" s="14">
        <f t="shared" ca="1" si="125"/>
        <v>761.78299999999581</v>
      </c>
      <c r="AU234" s="14">
        <f t="shared" ca="1" si="132"/>
        <v>394548.94699999999</v>
      </c>
      <c r="AV234" s="15">
        <f ca="1">SUM(AT$12:AT234)</f>
        <v>209995.22099999999</v>
      </c>
      <c r="AW234" s="16">
        <f ca="1">SUM(AR$12:AR234)+SUMIF(AS$12:AS234, "&lt;0")</f>
        <v>184553.726</v>
      </c>
      <c r="AY234" s="9">
        <v>44405</v>
      </c>
      <c r="AZ234" s="14">
        <f t="shared" ca="1" si="134"/>
        <v>2000</v>
      </c>
      <c r="BA234" s="14">
        <f t="shared" ca="1" si="140"/>
        <v>2000</v>
      </c>
      <c r="BB234" s="14">
        <f t="shared" ca="1" si="145"/>
        <v>1054.2170000000042</v>
      </c>
      <c r="BC234" s="14">
        <f t="shared" ca="1" si="126"/>
        <v>945.78299999999581</v>
      </c>
      <c r="BD234" s="14">
        <f t="shared" ca="1" si="127"/>
        <v>945.78299999999581</v>
      </c>
      <c r="BE234" s="14">
        <f t="shared" ca="1" si="112"/>
        <v>373694.8476277031</v>
      </c>
      <c r="BF234" s="15">
        <f ca="1">SUM(BD$12:BD234)</f>
        <v>196773.12162770308</v>
      </c>
      <c r="BG234" s="16">
        <f ca="1">SUM(BB$12:BB234)+SUMIF(BC$12:BC234, "&lt;0")</f>
        <v>176921.72600000002</v>
      </c>
    </row>
    <row r="235" spans="1:59" x14ac:dyDescent="0.2">
      <c r="A235" s="24">
        <v>44406</v>
      </c>
      <c r="B235" s="54">
        <f ca="1">IF($A235&gt;= $C$5,$C$6, INDEX('Historical Data'!$D$2:$D$745, MATCH(A235, 'Historical Data'!$B$2:$B$745, 0)))</f>
        <v>1296</v>
      </c>
      <c r="C235" s="14">
        <f t="shared" ca="1" si="135"/>
        <v>1296</v>
      </c>
      <c r="D235" s="14">
        <f t="shared" ca="1" si="146"/>
        <v>1296</v>
      </c>
      <c r="E235" s="14">
        <f t="shared" ca="1" si="117"/>
        <v>0</v>
      </c>
      <c r="F235" s="14">
        <f t="shared" ca="1" si="113"/>
        <v>0</v>
      </c>
      <c r="G235" s="14">
        <f t="shared" ca="1" si="128"/>
        <v>267344.94699999999</v>
      </c>
      <c r="H235" s="15">
        <f ca="1">SUM(F$12:F235)</f>
        <v>139815.22099999999</v>
      </c>
      <c r="I235" s="16">
        <f ca="1">SUM(D$12:D235)+SUMIF(E$12:E235, "&lt;0")</f>
        <v>127529.726</v>
      </c>
      <c r="J235" s="15"/>
      <c r="K235" s="9">
        <v>44406</v>
      </c>
      <c r="L235" s="14">
        <f t="shared" ca="1" si="114"/>
        <v>1796</v>
      </c>
      <c r="M235" s="14">
        <f t="shared" ca="1" si="136"/>
        <v>1796</v>
      </c>
      <c r="N235" s="14">
        <f t="shared" ca="1" si="141"/>
        <v>1586</v>
      </c>
      <c r="O235" s="14">
        <f t="shared" ca="1" si="118"/>
        <v>210</v>
      </c>
      <c r="P235" s="14">
        <f t="shared" ca="1" si="119"/>
        <v>210</v>
      </c>
      <c r="Q235" s="14">
        <f t="shared" ca="1" si="129"/>
        <v>319594.94699999999</v>
      </c>
      <c r="R235" s="15">
        <f ca="1">SUM(P$12:P235)</f>
        <v>168855.22099999999</v>
      </c>
      <c r="S235" s="16">
        <f ca="1">SUM(N$12:N235)+SUMIF(O$12:O235, "&lt;0")</f>
        <v>150739.726</v>
      </c>
      <c r="U235" s="9">
        <v>44406</v>
      </c>
      <c r="V235" s="14">
        <f t="shared" ca="1" si="133"/>
        <v>2296</v>
      </c>
      <c r="W235" s="14">
        <f t="shared" ca="1" si="137"/>
        <v>2296</v>
      </c>
      <c r="X235" s="14">
        <f t="shared" ca="1" si="142"/>
        <v>1876</v>
      </c>
      <c r="Y235" s="14">
        <f t="shared" ca="1" si="120"/>
        <v>420</v>
      </c>
      <c r="Z235" s="14">
        <f t="shared" ca="1" si="121"/>
        <v>420</v>
      </c>
      <c r="AA235" s="14">
        <f t="shared" ca="1" si="130"/>
        <v>371844.94699999999</v>
      </c>
      <c r="AB235" s="15">
        <f ca="1">SUM(Z$12:Z235)</f>
        <v>197895.22099999999</v>
      </c>
      <c r="AC235" s="16">
        <f ca="1">SUM(X$12:X235)+SUMIF(Y$12:Y235, "&lt;0")</f>
        <v>173949.72600000005</v>
      </c>
      <c r="AE235" s="9">
        <v>44406</v>
      </c>
      <c r="AF235" s="14">
        <f t="shared" ca="1" si="115"/>
        <v>1796</v>
      </c>
      <c r="AG235" s="14">
        <f t="shared" ca="1" si="138"/>
        <v>1796</v>
      </c>
      <c r="AH235" s="14">
        <f t="shared" ca="1" si="143"/>
        <v>1636</v>
      </c>
      <c r="AI235" s="14">
        <f t="shared" ca="1" si="122"/>
        <v>160</v>
      </c>
      <c r="AJ235" s="14">
        <f t="shared" ca="1" si="123"/>
        <v>160</v>
      </c>
      <c r="AK235" s="14">
        <f t="shared" ca="1" si="131"/>
        <v>332094.94699999999</v>
      </c>
      <c r="AL235" s="15">
        <f ca="1">SUM(AJ$12:AJ235)</f>
        <v>175065.22099999999</v>
      </c>
      <c r="AM235" s="16">
        <f ca="1">SUM(AH$12:AH235)+SUMIF(AI$12:AI235, "&lt;0")</f>
        <v>157029.726</v>
      </c>
      <c r="AO235" s="9">
        <v>44406</v>
      </c>
      <c r="AP235" s="14">
        <f t="shared" ca="1" si="116"/>
        <v>2296</v>
      </c>
      <c r="AQ235" s="14">
        <f t="shared" ca="1" si="139"/>
        <v>2296</v>
      </c>
      <c r="AR235" s="14">
        <f t="shared" ca="1" si="144"/>
        <v>1976</v>
      </c>
      <c r="AS235" s="14">
        <f t="shared" ca="1" si="124"/>
        <v>320</v>
      </c>
      <c r="AT235" s="14">
        <f t="shared" ca="1" si="125"/>
        <v>320</v>
      </c>
      <c r="AU235" s="14">
        <f t="shared" ca="1" si="132"/>
        <v>396844.94699999999</v>
      </c>
      <c r="AV235" s="15">
        <f ca="1">SUM(AT$12:AT235)</f>
        <v>210315.22099999999</v>
      </c>
      <c r="AW235" s="16">
        <f ca="1">SUM(AR$12:AR235)+SUMIF(AS$12:AS235, "&lt;0")</f>
        <v>186529.726</v>
      </c>
      <c r="AY235" s="9">
        <v>44406</v>
      </c>
      <c r="AZ235" s="14">
        <f t="shared" ca="1" si="134"/>
        <v>2000</v>
      </c>
      <c r="BA235" s="14">
        <f t="shared" ca="1" si="140"/>
        <v>2000</v>
      </c>
      <c r="BB235" s="14">
        <f t="shared" ca="1" si="145"/>
        <v>1623.614999999998</v>
      </c>
      <c r="BC235" s="14">
        <f t="shared" ca="1" si="126"/>
        <v>376.38500000000204</v>
      </c>
      <c r="BD235" s="14">
        <f t="shared" ca="1" si="127"/>
        <v>376.38500000000204</v>
      </c>
      <c r="BE235" s="14">
        <f t="shared" ca="1" si="112"/>
        <v>375694.8476277031</v>
      </c>
      <c r="BF235" s="15">
        <f ca="1">SUM(BD$12:BD235)</f>
        <v>197149.50662770309</v>
      </c>
      <c r="BG235" s="16">
        <f ca="1">SUM(BB$12:BB235)+SUMIF(BC$12:BC235, "&lt;0")</f>
        <v>178545.34100000001</v>
      </c>
    </row>
    <row r="236" spans="1:59" x14ac:dyDescent="0.2">
      <c r="A236" s="24">
        <v>44407</v>
      </c>
      <c r="B236" s="54">
        <f ca="1">IF($A236&gt;= $C$5,$C$6, INDEX('Historical Data'!$D$2:$D$745, MATCH(A236, 'Historical Data'!$B$2:$B$745, 0)))</f>
        <v>1296</v>
      </c>
      <c r="C236" s="14">
        <f t="shared" ca="1" si="135"/>
        <v>1296</v>
      </c>
      <c r="D236" s="14">
        <f t="shared" ca="1" si="146"/>
        <v>1296</v>
      </c>
      <c r="E236" s="14">
        <f t="shared" ca="1" si="117"/>
        <v>0</v>
      </c>
      <c r="F236" s="14">
        <f t="shared" ca="1" si="113"/>
        <v>0</v>
      </c>
      <c r="G236" s="14">
        <f t="shared" ca="1" si="128"/>
        <v>268640.94699999999</v>
      </c>
      <c r="H236" s="15">
        <f ca="1">SUM(F$12:F236)</f>
        <v>139815.22099999999</v>
      </c>
      <c r="I236" s="16">
        <f ca="1">SUM(D$12:D236)+SUMIF(E$12:E236, "&lt;0")</f>
        <v>128825.726</v>
      </c>
      <c r="J236" s="15"/>
      <c r="K236" s="9">
        <v>44407</v>
      </c>
      <c r="L236" s="14">
        <f t="shared" ca="1" si="114"/>
        <v>1796</v>
      </c>
      <c r="M236" s="14">
        <f t="shared" ca="1" si="136"/>
        <v>1796</v>
      </c>
      <c r="N236" s="14">
        <f t="shared" ca="1" si="141"/>
        <v>1591</v>
      </c>
      <c r="O236" s="14">
        <f t="shared" ca="1" si="118"/>
        <v>205</v>
      </c>
      <c r="P236" s="14">
        <f t="shared" ca="1" si="119"/>
        <v>205</v>
      </c>
      <c r="Q236" s="14">
        <f t="shared" ca="1" si="129"/>
        <v>321390.94699999999</v>
      </c>
      <c r="R236" s="15">
        <f ca="1">SUM(P$12:P236)</f>
        <v>169060.22099999999</v>
      </c>
      <c r="S236" s="16">
        <f ca="1">SUM(N$12:N236)+SUMIF(O$12:O236, "&lt;0")</f>
        <v>152330.726</v>
      </c>
      <c r="U236" s="9">
        <v>44407</v>
      </c>
      <c r="V236" s="14">
        <f t="shared" ca="1" si="133"/>
        <v>2296</v>
      </c>
      <c r="W236" s="14">
        <f t="shared" ca="1" si="137"/>
        <v>2296</v>
      </c>
      <c r="X236" s="14">
        <f t="shared" ca="1" si="142"/>
        <v>1886</v>
      </c>
      <c r="Y236" s="14">
        <f t="shared" ca="1" si="120"/>
        <v>410</v>
      </c>
      <c r="Z236" s="14">
        <f t="shared" ca="1" si="121"/>
        <v>410</v>
      </c>
      <c r="AA236" s="14">
        <f t="shared" ca="1" si="130"/>
        <v>374140.94699999999</v>
      </c>
      <c r="AB236" s="15">
        <f ca="1">SUM(Z$12:Z236)</f>
        <v>198305.22099999999</v>
      </c>
      <c r="AC236" s="16">
        <f ca="1">SUM(X$12:X236)+SUMIF(Y$12:Y236, "&lt;0")</f>
        <v>175835.72600000005</v>
      </c>
      <c r="AE236" s="9">
        <v>44407</v>
      </c>
      <c r="AF236" s="14">
        <f t="shared" ca="1" si="115"/>
        <v>1796</v>
      </c>
      <c r="AG236" s="14">
        <f t="shared" ca="1" si="138"/>
        <v>1796</v>
      </c>
      <c r="AH236" s="14">
        <f t="shared" ca="1" si="143"/>
        <v>1646</v>
      </c>
      <c r="AI236" s="14">
        <f t="shared" ca="1" si="122"/>
        <v>150</v>
      </c>
      <c r="AJ236" s="14">
        <f t="shared" ca="1" si="123"/>
        <v>150</v>
      </c>
      <c r="AK236" s="14">
        <f t="shared" ca="1" si="131"/>
        <v>333890.94699999999</v>
      </c>
      <c r="AL236" s="15">
        <f ca="1">SUM(AJ$12:AJ236)</f>
        <v>175215.22099999999</v>
      </c>
      <c r="AM236" s="16">
        <f ca="1">SUM(AH$12:AH236)+SUMIF(AI$12:AI236, "&lt;0")</f>
        <v>158675.726</v>
      </c>
      <c r="AO236" s="9">
        <v>44407</v>
      </c>
      <c r="AP236" s="14">
        <f t="shared" ca="1" si="116"/>
        <v>2296</v>
      </c>
      <c r="AQ236" s="14">
        <f t="shared" ca="1" si="139"/>
        <v>2296</v>
      </c>
      <c r="AR236" s="14">
        <f t="shared" ca="1" si="144"/>
        <v>1996</v>
      </c>
      <c r="AS236" s="14">
        <f t="shared" ca="1" si="124"/>
        <v>300</v>
      </c>
      <c r="AT236" s="14">
        <f t="shared" ca="1" si="125"/>
        <v>300</v>
      </c>
      <c r="AU236" s="14">
        <f t="shared" ca="1" si="132"/>
        <v>399140.94699999999</v>
      </c>
      <c r="AV236" s="15">
        <f ca="1">SUM(AT$12:AT236)</f>
        <v>210615.22099999999</v>
      </c>
      <c r="AW236" s="16">
        <f ca="1">SUM(AR$12:AR236)+SUMIF(AS$12:AS236, "&lt;0")</f>
        <v>188525.726</v>
      </c>
      <c r="AY236" s="9">
        <v>44407</v>
      </c>
      <c r="AZ236" s="14">
        <f t="shared" ca="1" si="134"/>
        <v>2000</v>
      </c>
      <c r="BA236" s="14">
        <f t="shared" ca="1" si="140"/>
        <v>2000</v>
      </c>
      <c r="BB236" s="14">
        <f t="shared" ca="1" si="145"/>
        <v>1881.023000000001</v>
      </c>
      <c r="BC236" s="14">
        <f t="shared" ca="1" si="126"/>
        <v>118.97699999999895</v>
      </c>
      <c r="BD236" s="14">
        <f t="shared" ca="1" si="127"/>
        <v>118.97699999999895</v>
      </c>
      <c r="BE236" s="14">
        <f t="shared" ca="1" si="112"/>
        <v>377694.8476277031</v>
      </c>
      <c r="BF236" s="15">
        <f ca="1">SUM(BD$12:BD236)</f>
        <v>197268.4836277031</v>
      </c>
      <c r="BG236" s="16">
        <f ca="1">SUM(BB$12:BB236)+SUMIF(BC$12:BC236, "&lt;0")</f>
        <v>180426.364</v>
      </c>
    </row>
    <row r="237" spans="1:59" x14ac:dyDescent="0.2">
      <c r="A237" s="24">
        <v>44408</v>
      </c>
      <c r="B237" s="54">
        <f ca="1">IF($A237&gt;= $C$5,$C$6, INDEX('Historical Data'!$D$2:$D$745, MATCH(A237, 'Historical Data'!$B$2:$B$745, 0)))</f>
        <v>1296</v>
      </c>
      <c r="C237" s="14">
        <f t="shared" ca="1" si="135"/>
        <v>1296</v>
      </c>
      <c r="D237" s="14">
        <f t="shared" ca="1" si="146"/>
        <v>1290.291999999994</v>
      </c>
      <c r="E237" s="14">
        <f t="shared" ca="1" si="117"/>
        <v>5.7080000000059954</v>
      </c>
      <c r="F237" s="14">
        <f t="shared" ca="1" si="113"/>
        <v>5.7080000000059954</v>
      </c>
      <c r="G237" s="14">
        <f t="shared" ca="1" si="128"/>
        <v>269936.94699999999</v>
      </c>
      <c r="H237" s="15">
        <f ca="1">SUM(F$12:F237)</f>
        <v>139820.929</v>
      </c>
      <c r="I237" s="16">
        <f ca="1">SUM(D$12:D237)+SUMIF(E$12:E237, "&lt;0")</f>
        <v>130116.01799999998</v>
      </c>
      <c r="J237" s="15"/>
      <c r="K237" s="9">
        <v>44408</v>
      </c>
      <c r="L237" s="14">
        <f t="shared" ca="1" si="114"/>
        <v>1796</v>
      </c>
      <c r="M237" s="14">
        <f t="shared" ca="1" si="136"/>
        <v>1796</v>
      </c>
      <c r="N237" s="14">
        <f t="shared" ca="1" si="141"/>
        <v>1425.291999999994</v>
      </c>
      <c r="O237" s="14">
        <f t="shared" ca="1" si="118"/>
        <v>370.708000000006</v>
      </c>
      <c r="P237" s="14">
        <f t="shared" ca="1" si="119"/>
        <v>370.708000000006</v>
      </c>
      <c r="Q237" s="14">
        <f t="shared" ca="1" si="129"/>
        <v>323186.94699999999</v>
      </c>
      <c r="R237" s="15">
        <f ca="1">SUM(P$12:P237)</f>
        <v>169430.929</v>
      </c>
      <c r="S237" s="16">
        <f ca="1">SUM(N$12:N237)+SUMIF(O$12:O237, "&lt;0")</f>
        <v>153756.01799999998</v>
      </c>
      <c r="U237" s="9">
        <v>44408</v>
      </c>
      <c r="V237" s="14">
        <f t="shared" ca="1" si="133"/>
        <v>2296</v>
      </c>
      <c r="W237" s="14">
        <f t="shared" ca="1" si="137"/>
        <v>2296</v>
      </c>
      <c r="X237" s="14">
        <f t="shared" ca="1" si="142"/>
        <v>1560.291999999994</v>
      </c>
      <c r="Y237" s="14">
        <f t="shared" ca="1" si="120"/>
        <v>735.708000000006</v>
      </c>
      <c r="Z237" s="14">
        <f t="shared" ca="1" si="121"/>
        <v>735.708000000006</v>
      </c>
      <c r="AA237" s="14">
        <f t="shared" ca="1" si="130"/>
        <v>376436.94699999999</v>
      </c>
      <c r="AB237" s="15">
        <f ca="1">SUM(Z$12:Z237)</f>
        <v>199040.929</v>
      </c>
      <c r="AC237" s="16">
        <f ca="1">SUM(X$12:X237)+SUMIF(Y$12:Y237, "&lt;0")</f>
        <v>177396.01800000004</v>
      </c>
      <c r="AE237" s="9">
        <v>44408</v>
      </c>
      <c r="AF237" s="14">
        <f t="shared" ca="1" si="115"/>
        <v>1796</v>
      </c>
      <c r="AG237" s="14">
        <f t="shared" ca="1" si="138"/>
        <v>1796</v>
      </c>
      <c r="AH237" s="14">
        <f t="shared" ca="1" si="143"/>
        <v>1320.291999999994</v>
      </c>
      <c r="AI237" s="14">
        <f t="shared" ca="1" si="122"/>
        <v>475.708000000006</v>
      </c>
      <c r="AJ237" s="14">
        <f t="shared" ca="1" si="123"/>
        <v>475.708000000006</v>
      </c>
      <c r="AK237" s="14">
        <f t="shared" ca="1" si="131"/>
        <v>335686.94699999999</v>
      </c>
      <c r="AL237" s="15">
        <f ca="1">SUM(AJ$12:AJ237)</f>
        <v>175690.929</v>
      </c>
      <c r="AM237" s="16">
        <f ca="1">SUM(AH$12:AH237)+SUMIF(AI$12:AI237, "&lt;0")</f>
        <v>159996.01799999998</v>
      </c>
      <c r="AO237" s="9">
        <v>44408</v>
      </c>
      <c r="AP237" s="14">
        <f t="shared" ca="1" si="116"/>
        <v>2296</v>
      </c>
      <c r="AQ237" s="14">
        <f t="shared" ca="1" si="139"/>
        <v>2296</v>
      </c>
      <c r="AR237" s="14">
        <f t="shared" ca="1" si="144"/>
        <v>1350.291999999994</v>
      </c>
      <c r="AS237" s="14">
        <f t="shared" ca="1" si="124"/>
        <v>945.708000000006</v>
      </c>
      <c r="AT237" s="14">
        <f t="shared" ca="1" si="125"/>
        <v>945.708000000006</v>
      </c>
      <c r="AU237" s="14">
        <f t="shared" ca="1" si="132"/>
        <v>401436.94699999999</v>
      </c>
      <c r="AV237" s="15">
        <f ca="1">SUM(AT$12:AT237)</f>
        <v>211560.929</v>
      </c>
      <c r="AW237" s="16">
        <f ca="1">SUM(AR$12:AR237)+SUMIF(AS$12:AS237, "&lt;0")</f>
        <v>189876.01799999998</v>
      </c>
      <c r="AY237" s="9">
        <v>44408</v>
      </c>
      <c r="AZ237" s="14">
        <f t="shared" ca="1" si="134"/>
        <v>2000</v>
      </c>
      <c r="BA237" s="14">
        <f t="shared" ca="1" si="140"/>
        <v>2000</v>
      </c>
      <c r="BB237" s="14">
        <f t="shared" ca="1" si="145"/>
        <v>377.65399999999499</v>
      </c>
      <c r="BC237" s="14">
        <f t="shared" ca="1" si="126"/>
        <v>1622.346000000005</v>
      </c>
      <c r="BD237" s="14">
        <f t="shared" ca="1" si="127"/>
        <v>1622.346000000005</v>
      </c>
      <c r="BE237" s="14">
        <f t="shared" ca="1" si="112"/>
        <v>379694.8476277031</v>
      </c>
      <c r="BF237" s="15">
        <f ca="1">SUM(BD$12:BD237)</f>
        <v>198890.82962770312</v>
      </c>
      <c r="BG237" s="16">
        <f ca="1">SUM(BB$12:BB237)+SUMIF(BC$12:BC237, "&lt;0")</f>
        <v>180804.01799999998</v>
      </c>
    </row>
    <row r="238" spans="1:59" x14ac:dyDescent="0.2">
      <c r="A238" s="24">
        <v>44409</v>
      </c>
      <c r="B238" s="54">
        <f ca="1">IF($A238&gt;= $C$5,$C$6, INDEX('Historical Data'!$D$2:$D$745, MATCH(A238, 'Historical Data'!$B$2:$B$745, 0)))</f>
        <v>1296</v>
      </c>
      <c r="C238" s="14">
        <f t="shared" ca="1" si="135"/>
        <v>1296</v>
      </c>
      <c r="D238" s="14">
        <f t="shared" ca="1" si="146"/>
        <v>667.16000000000349</v>
      </c>
      <c r="E238" s="14">
        <f t="shared" ca="1" si="117"/>
        <v>628.83999999999651</v>
      </c>
      <c r="F238" s="14">
        <f t="shared" ca="1" si="113"/>
        <v>628.83999999999651</v>
      </c>
      <c r="G238" s="14">
        <f t="shared" ca="1" si="128"/>
        <v>271232.94699999999</v>
      </c>
      <c r="H238" s="15">
        <f ca="1">SUM(F$12:F238)</f>
        <v>140449.769</v>
      </c>
      <c r="I238" s="16">
        <f ca="1">SUM(D$12:D238)+SUMIF(E$12:E238, "&lt;0")</f>
        <v>130783.17799999999</v>
      </c>
      <c r="J238" s="15"/>
      <c r="K238" s="9">
        <v>44409</v>
      </c>
      <c r="L238" s="14">
        <f t="shared" ca="1" si="114"/>
        <v>1796</v>
      </c>
      <c r="M238" s="14">
        <f t="shared" ca="1" si="136"/>
        <v>1796</v>
      </c>
      <c r="N238" s="14">
        <f t="shared" ca="1" si="141"/>
        <v>907.16000000000349</v>
      </c>
      <c r="O238" s="14">
        <f t="shared" ca="1" si="118"/>
        <v>888.83999999999651</v>
      </c>
      <c r="P238" s="14">
        <f t="shared" ca="1" si="119"/>
        <v>888.83999999999651</v>
      </c>
      <c r="Q238" s="14">
        <f t="shared" ca="1" si="129"/>
        <v>324982.94699999999</v>
      </c>
      <c r="R238" s="15">
        <f ca="1">SUM(P$12:P238)</f>
        <v>170319.769</v>
      </c>
      <c r="S238" s="16">
        <f ca="1">SUM(N$12:N238)+SUMIF(O$12:O238, "&lt;0")</f>
        <v>154663.17799999999</v>
      </c>
      <c r="U238" s="9">
        <v>44409</v>
      </c>
      <c r="V238" s="14">
        <f t="shared" ca="1" si="133"/>
        <v>2296</v>
      </c>
      <c r="W238" s="14">
        <f t="shared" ca="1" si="137"/>
        <v>2296</v>
      </c>
      <c r="X238" s="14">
        <f t="shared" ca="1" si="142"/>
        <v>1147.1600000000035</v>
      </c>
      <c r="Y238" s="14">
        <f t="shared" ca="1" si="120"/>
        <v>1148.8399999999965</v>
      </c>
      <c r="Z238" s="14">
        <f t="shared" ca="1" si="121"/>
        <v>1148.8399999999965</v>
      </c>
      <c r="AA238" s="14">
        <f t="shared" ca="1" si="130"/>
        <v>378732.94699999999</v>
      </c>
      <c r="AB238" s="15">
        <f ca="1">SUM(Z$12:Z238)</f>
        <v>200189.769</v>
      </c>
      <c r="AC238" s="16">
        <f ca="1">SUM(X$12:X238)+SUMIF(Y$12:Y238, "&lt;0")</f>
        <v>178543.17800000004</v>
      </c>
      <c r="AE238" s="9">
        <v>44409</v>
      </c>
      <c r="AF238" s="14">
        <f t="shared" ca="1" si="115"/>
        <v>1796</v>
      </c>
      <c r="AG238" s="14">
        <f t="shared" ca="1" si="138"/>
        <v>1796</v>
      </c>
      <c r="AH238" s="14">
        <f t="shared" ca="1" si="143"/>
        <v>907.16000000000349</v>
      </c>
      <c r="AI238" s="14">
        <f t="shared" ca="1" si="122"/>
        <v>888.83999999999651</v>
      </c>
      <c r="AJ238" s="14">
        <f t="shared" ca="1" si="123"/>
        <v>888.83999999999651</v>
      </c>
      <c r="AK238" s="14">
        <f t="shared" ca="1" si="131"/>
        <v>337482.94699999999</v>
      </c>
      <c r="AL238" s="15">
        <f ca="1">SUM(AJ$12:AJ238)</f>
        <v>176579.769</v>
      </c>
      <c r="AM238" s="16">
        <f ca="1">SUM(AH$12:AH238)+SUMIF(AI$12:AI238, "&lt;0")</f>
        <v>160903.17799999999</v>
      </c>
      <c r="AO238" s="9">
        <v>44409</v>
      </c>
      <c r="AP238" s="14">
        <f t="shared" ca="1" si="116"/>
        <v>2296</v>
      </c>
      <c r="AQ238" s="14">
        <f t="shared" ca="1" si="139"/>
        <v>2296</v>
      </c>
      <c r="AR238" s="14">
        <f t="shared" ca="1" si="144"/>
        <v>1147.1600000000035</v>
      </c>
      <c r="AS238" s="14">
        <f t="shared" ca="1" si="124"/>
        <v>1148.8399999999965</v>
      </c>
      <c r="AT238" s="14">
        <f t="shared" ca="1" si="125"/>
        <v>1148.8399999999965</v>
      </c>
      <c r="AU238" s="14">
        <f t="shared" ca="1" si="132"/>
        <v>403732.94699999999</v>
      </c>
      <c r="AV238" s="15">
        <f ca="1">SUM(AT$12:AT238)</f>
        <v>212709.769</v>
      </c>
      <c r="AW238" s="16">
        <f ca="1">SUM(AR$12:AR238)+SUMIF(AS$12:AS238, "&lt;0")</f>
        <v>191023.17799999999</v>
      </c>
      <c r="AY238" s="9">
        <v>44409</v>
      </c>
      <c r="AZ238" s="14">
        <f t="shared" ca="1" si="134"/>
        <v>2000</v>
      </c>
      <c r="BA238" s="14">
        <f t="shared" ca="1" si="140"/>
        <v>2000</v>
      </c>
      <c r="BB238" s="14">
        <f t="shared" ca="1" si="145"/>
        <v>667.16000000000349</v>
      </c>
      <c r="BC238" s="14">
        <f t="shared" ca="1" si="126"/>
        <v>1332.8399999999965</v>
      </c>
      <c r="BD238" s="14">
        <f t="shared" ca="1" si="127"/>
        <v>1332.8399999999965</v>
      </c>
      <c r="BE238" s="14">
        <f t="shared" ca="1" si="112"/>
        <v>381694.8476277031</v>
      </c>
      <c r="BF238" s="15">
        <f ca="1">SUM(BD$12:BD238)</f>
        <v>200223.66962770312</v>
      </c>
      <c r="BG238" s="16">
        <f ca="1">SUM(BB$12:BB238)+SUMIF(BC$12:BC238, "&lt;0")</f>
        <v>181471.17799999996</v>
      </c>
    </row>
    <row r="239" spans="1:59" x14ac:dyDescent="0.2">
      <c r="A239" s="24">
        <v>44410</v>
      </c>
      <c r="B239" s="54">
        <f ca="1">IF($A239&gt;= $C$5,$C$6, INDEX('Historical Data'!$D$2:$D$745, MATCH(A239, 'Historical Data'!$B$2:$B$745, 0)))</f>
        <v>1296</v>
      </c>
      <c r="C239" s="14">
        <f t="shared" ca="1" si="135"/>
        <v>1296</v>
      </c>
      <c r="D239" s="14">
        <f t="shared" ca="1" si="146"/>
        <v>0</v>
      </c>
      <c r="E239" s="14">
        <f t="shared" ca="1" si="117"/>
        <v>1296</v>
      </c>
      <c r="F239" s="14">
        <f t="shared" ca="1" si="113"/>
        <v>1296</v>
      </c>
      <c r="G239" s="14">
        <f t="shared" ca="1" si="128"/>
        <v>272528.94699999999</v>
      </c>
      <c r="H239" s="15">
        <f ca="1">SUM(F$12:F239)</f>
        <v>141745.769</v>
      </c>
      <c r="I239" s="16">
        <f ca="1">SUM(D$12:D239)+SUMIF(E$12:E239, "&lt;0")</f>
        <v>130783.17799999999</v>
      </c>
      <c r="J239" s="15"/>
      <c r="K239" s="9">
        <v>44410</v>
      </c>
      <c r="L239" s="14">
        <f t="shared" ca="1" si="114"/>
        <v>1796</v>
      </c>
      <c r="M239" s="14">
        <f t="shared" ca="1" si="136"/>
        <v>1796</v>
      </c>
      <c r="N239" s="14">
        <f t="shared" ca="1" si="141"/>
        <v>240</v>
      </c>
      <c r="O239" s="14">
        <f t="shared" ca="1" si="118"/>
        <v>1556</v>
      </c>
      <c r="P239" s="14">
        <f t="shared" ca="1" si="119"/>
        <v>1556</v>
      </c>
      <c r="Q239" s="14">
        <f t="shared" ca="1" si="129"/>
        <v>326778.94699999999</v>
      </c>
      <c r="R239" s="15">
        <f ca="1">SUM(P$12:P239)</f>
        <v>171875.769</v>
      </c>
      <c r="S239" s="16">
        <f ca="1">SUM(N$12:N239)+SUMIF(O$12:O239, "&lt;0")</f>
        <v>154903.17799999999</v>
      </c>
      <c r="U239" s="9">
        <v>44410</v>
      </c>
      <c r="V239" s="14">
        <f t="shared" ca="1" si="133"/>
        <v>2296</v>
      </c>
      <c r="W239" s="14">
        <f t="shared" ca="1" si="137"/>
        <v>2296</v>
      </c>
      <c r="X239" s="14">
        <f t="shared" ca="1" si="142"/>
        <v>480</v>
      </c>
      <c r="Y239" s="14">
        <f t="shared" ca="1" si="120"/>
        <v>1816</v>
      </c>
      <c r="Z239" s="14">
        <f t="shared" ca="1" si="121"/>
        <v>1816</v>
      </c>
      <c r="AA239" s="14">
        <f t="shared" ca="1" si="130"/>
        <v>381028.94699999999</v>
      </c>
      <c r="AB239" s="15">
        <f ca="1">SUM(Z$12:Z239)</f>
        <v>202005.769</v>
      </c>
      <c r="AC239" s="16">
        <f ca="1">SUM(X$12:X239)+SUMIF(Y$12:Y239, "&lt;0")</f>
        <v>179023.17800000004</v>
      </c>
      <c r="AE239" s="9">
        <v>44410</v>
      </c>
      <c r="AF239" s="14">
        <f t="shared" ca="1" si="115"/>
        <v>1796</v>
      </c>
      <c r="AG239" s="14">
        <f t="shared" ca="1" si="138"/>
        <v>1796</v>
      </c>
      <c r="AH239" s="14">
        <f t="shared" ca="1" si="143"/>
        <v>240</v>
      </c>
      <c r="AI239" s="14">
        <f t="shared" ca="1" si="122"/>
        <v>1556</v>
      </c>
      <c r="AJ239" s="14">
        <f t="shared" ca="1" si="123"/>
        <v>1556</v>
      </c>
      <c r="AK239" s="14">
        <f t="shared" ca="1" si="131"/>
        <v>339278.94699999999</v>
      </c>
      <c r="AL239" s="15">
        <f ca="1">SUM(AJ$12:AJ239)</f>
        <v>178135.769</v>
      </c>
      <c r="AM239" s="16">
        <f ca="1">SUM(AH$12:AH239)+SUMIF(AI$12:AI239, "&lt;0")</f>
        <v>161143.17799999999</v>
      </c>
      <c r="AO239" s="9">
        <v>44410</v>
      </c>
      <c r="AP239" s="14">
        <f t="shared" ca="1" si="116"/>
        <v>2296</v>
      </c>
      <c r="AQ239" s="14">
        <f t="shared" ca="1" si="139"/>
        <v>2296</v>
      </c>
      <c r="AR239" s="14">
        <f t="shared" ca="1" si="144"/>
        <v>480</v>
      </c>
      <c r="AS239" s="14">
        <f t="shared" ca="1" si="124"/>
        <v>1816</v>
      </c>
      <c r="AT239" s="14">
        <f t="shared" ca="1" si="125"/>
        <v>1816</v>
      </c>
      <c r="AU239" s="14">
        <f t="shared" ca="1" si="132"/>
        <v>406028.94699999999</v>
      </c>
      <c r="AV239" s="15">
        <f ca="1">SUM(AT$12:AT239)</f>
        <v>214525.769</v>
      </c>
      <c r="AW239" s="16">
        <f ca="1">SUM(AR$12:AR239)+SUMIF(AS$12:AS239, "&lt;0")</f>
        <v>191503.17799999999</v>
      </c>
      <c r="AY239" s="9">
        <v>44410</v>
      </c>
      <c r="AZ239" s="14">
        <f t="shared" ca="1" si="134"/>
        <v>2000</v>
      </c>
      <c r="BA239" s="14">
        <f t="shared" ca="1" si="140"/>
        <v>2000</v>
      </c>
      <c r="BB239" s="14">
        <f t="shared" ca="1" si="145"/>
        <v>0</v>
      </c>
      <c r="BC239" s="14">
        <f t="shared" ca="1" si="126"/>
        <v>2000</v>
      </c>
      <c r="BD239" s="14">
        <f t="shared" ca="1" si="127"/>
        <v>2000</v>
      </c>
      <c r="BE239" s="14">
        <f t="shared" ca="1" si="112"/>
        <v>383694.8476277031</v>
      </c>
      <c r="BF239" s="15">
        <f ca="1">SUM(BD$12:BD239)</f>
        <v>202223.66962770312</v>
      </c>
      <c r="BG239" s="16">
        <f ca="1">SUM(BB$12:BB239)+SUMIF(BC$12:BC239, "&lt;0")</f>
        <v>181471.17799999996</v>
      </c>
    </row>
    <row r="240" spans="1:59" x14ac:dyDescent="0.2">
      <c r="A240" s="24">
        <v>44411</v>
      </c>
      <c r="B240" s="54">
        <f ca="1">IF($A240&gt;= $C$5,$C$6, INDEX('Historical Data'!$D$2:$D$745, MATCH(A240, 'Historical Data'!$B$2:$B$745, 0)))</f>
        <v>1296</v>
      </c>
      <c r="C240" s="14">
        <f t="shared" ca="1" si="135"/>
        <v>1296</v>
      </c>
      <c r="D240" s="14">
        <f t="shared" ca="1" si="146"/>
        <v>598.15099999999802</v>
      </c>
      <c r="E240" s="14">
        <f t="shared" ca="1" si="117"/>
        <v>697.84900000000198</v>
      </c>
      <c r="F240" s="14">
        <f t="shared" ca="1" si="113"/>
        <v>697.84900000000198</v>
      </c>
      <c r="G240" s="14">
        <f t="shared" ca="1" si="128"/>
        <v>273824.94699999999</v>
      </c>
      <c r="H240" s="15">
        <f ca="1">SUM(F$12:F240)</f>
        <v>142443.61800000002</v>
      </c>
      <c r="I240" s="16">
        <f ca="1">SUM(D$12:D240)+SUMIF(E$12:E240, "&lt;0")</f>
        <v>131381.32899999997</v>
      </c>
      <c r="J240" s="15"/>
      <c r="K240" s="9">
        <v>44411</v>
      </c>
      <c r="L240" s="14">
        <f t="shared" ca="1" si="114"/>
        <v>1796</v>
      </c>
      <c r="M240" s="14">
        <f t="shared" ca="1" si="136"/>
        <v>1796</v>
      </c>
      <c r="N240" s="14">
        <f t="shared" ca="1" si="141"/>
        <v>838.15099999999802</v>
      </c>
      <c r="O240" s="14">
        <f t="shared" ca="1" si="118"/>
        <v>957.84900000000198</v>
      </c>
      <c r="P240" s="14">
        <f t="shared" ca="1" si="119"/>
        <v>957.84900000000198</v>
      </c>
      <c r="Q240" s="14">
        <f t="shared" ca="1" si="129"/>
        <v>328574.94699999999</v>
      </c>
      <c r="R240" s="15">
        <f ca="1">SUM(P$12:P240)</f>
        <v>172833.61800000002</v>
      </c>
      <c r="S240" s="16">
        <f ca="1">SUM(N$12:N240)+SUMIF(O$12:O240, "&lt;0")</f>
        <v>155741.32899999997</v>
      </c>
      <c r="U240" s="9">
        <v>44411</v>
      </c>
      <c r="V240" s="14">
        <f t="shared" ca="1" si="133"/>
        <v>2296</v>
      </c>
      <c r="W240" s="14">
        <f t="shared" ca="1" si="137"/>
        <v>2296</v>
      </c>
      <c r="X240" s="14">
        <f t="shared" ca="1" si="142"/>
        <v>1078.150999999998</v>
      </c>
      <c r="Y240" s="14">
        <f t="shared" ca="1" si="120"/>
        <v>1217.849000000002</v>
      </c>
      <c r="Z240" s="14">
        <f t="shared" ca="1" si="121"/>
        <v>1217.849000000002</v>
      </c>
      <c r="AA240" s="14">
        <f t="shared" ca="1" si="130"/>
        <v>383324.94699999999</v>
      </c>
      <c r="AB240" s="15">
        <f ca="1">SUM(Z$12:Z240)</f>
        <v>203223.61800000002</v>
      </c>
      <c r="AC240" s="16">
        <f ca="1">SUM(X$12:X240)+SUMIF(Y$12:Y240, "&lt;0")</f>
        <v>180101.32900000003</v>
      </c>
      <c r="AE240" s="9">
        <v>44411</v>
      </c>
      <c r="AF240" s="14">
        <f t="shared" ca="1" si="115"/>
        <v>1796</v>
      </c>
      <c r="AG240" s="14">
        <f t="shared" ca="1" si="138"/>
        <v>1796</v>
      </c>
      <c r="AH240" s="14">
        <f t="shared" ca="1" si="143"/>
        <v>838.15099999999802</v>
      </c>
      <c r="AI240" s="14">
        <f t="shared" ca="1" si="122"/>
        <v>957.84900000000198</v>
      </c>
      <c r="AJ240" s="14">
        <f t="shared" ca="1" si="123"/>
        <v>957.84900000000198</v>
      </c>
      <c r="AK240" s="14">
        <f t="shared" ca="1" si="131"/>
        <v>341074.94699999999</v>
      </c>
      <c r="AL240" s="15">
        <f ca="1">SUM(AJ$12:AJ240)</f>
        <v>179093.61800000002</v>
      </c>
      <c r="AM240" s="16">
        <f ca="1">SUM(AH$12:AH240)+SUMIF(AI$12:AI240, "&lt;0")</f>
        <v>161981.32899999997</v>
      </c>
      <c r="AO240" s="9">
        <v>44411</v>
      </c>
      <c r="AP240" s="14">
        <f t="shared" ca="1" si="116"/>
        <v>2296</v>
      </c>
      <c r="AQ240" s="14">
        <f t="shared" ca="1" si="139"/>
        <v>2296</v>
      </c>
      <c r="AR240" s="14">
        <f t="shared" ca="1" si="144"/>
        <v>1078.150999999998</v>
      </c>
      <c r="AS240" s="14">
        <f t="shared" ca="1" si="124"/>
        <v>1217.849000000002</v>
      </c>
      <c r="AT240" s="14">
        <f t="shared" ca="1" si="125"/>
        <v>1217.849000000002</v>
      </c>
      <c r="AU240" s="14">
        <f t="shared" ca="1" si="132"/>
        <v>408324.94699999999</v>
      </c>
      <c r="AV240" s="15">
        <f ca="1">SUM(AT$12:AT240)</f>
        <v>215743.61800000002</v>
      </c>
      <c r="AW240" s="16">
        <f ca="1">SUM(AR$12:AR240)+SUMIF(AS$12:AS240, "&lt;0")</f>
        <v>192581.32899999997</v>
      </c>
      <c r="AY240" s="9">
        <v>44411</v>
      </c>
      <c r="AZ240" s="14">
        <f t="shared" ca="1" si="134"/>
        <v>2000</v>
      </c>
      <c r="BA240" s="14">
        <f t="shared" ca="1" si="140"/>
        <v>2000</v>
      </c>
      <c r="BB240" s="14">
        <f t="shared" ca="1" si="145"/>
        <v>598.15099999999802</v>
      </c>
      <c r="BC240" s="14">
        <f t="shared" ca="1" si="126"/>
        <v>1401.849000000002</v>
      </c>
      <c r="BD240" s="14">
        <f t="shared" ca="1" si="127"/>
        <v>1401.849000000002</v>
      </c>
      <c r="BE240" s="14">
        <f t="shared" ref="BE240:BE303" ca="1" si="147">AZ240+BE239</f>
        <v>385694.8476277031</v>
      </c>
      <c r="BF240" s="15">
        <f ca="1">SUM(BD$12:BD240)</f>
        <v>203625.51862770313</v>
      </c>
      <c r="BG240" s="16">
        <f ca="1">SUM(BB$12:BB240)+SUMIF(BC$12:BC240, "&lt;0")</f>
        <v>182069.32899999997</v>
      </c>
    </row>
    <row r="241" spans="1:59" x14ac:dyDescent="0.2">
      <c r="A241" s="24">
        <v>44412</v>
      </c>
      <c r="B241" s="54">
        <f ca="1">IF($A241&gt;= $C$5,$C$6, INDEX('Historical Data'!$D$2:$D$745, MATCH(A241, 'Historical Data'!$B$2:$B$745, 0)))</f>
        <v>1296</v>
      </c>
      <c r="C241" s="14">
        <f t="shared" ca="1" si="135"/>
        <v>1296</v>
      </c>
      <c r="D241" s="14">
        <f t="shared" ca="1" si="146"/>
        <v>92.47200000000521</v>
      </c>
      <c r="E241" s="14">
        <f t="shared" ca="1" si="117"/>
        <v>1203.5279999999948</v>
      </c>
      <c r="F241" s="14">
        <f t="shared" ca="1" si="113"/>
        <v>1203.5279999999948</v>
      </c>
      <c r="G241" s="14">
        <f t="shared" ca="1" si="128"/>
        <v>275120.94699999999</v>
      </c>
      <c r="H241" s="15">
        <f ca="1">SUM(F$12:F241)</f>
        <v>143647.14600000001</v>
      </c>
      <c r="I241" s="16">
        <f ca="1">SUM(D$12:D241)+SUMIF(E$12:E241, "&lt;0")</f>
        <v>131473.80099999998</v>
      </c>
      <c r="J241" s="15"/>
      <c r="K241" s="9">
        <v>44412</v>
      </c>
      <c r="L241" s="14">
        <f t="shared" ca="1" si="114"/>
        <v>1796</v>
      </c>
      <c r="M241" s="14">
        <f t="shared" ca="1" si="136"/>
        <v>1796</v>
      </c>
      <c r="N241" s="14">
        <f t="shared" ca="1" si="141"/>
        <v>332.47200000000521</v>
      </c>
      <c r="O241" s="14">
        <f t="shared" ca="1" si="118"/>
        <v>1463.5279999999948</v>
      </c>
      <c r="P241" s="14">
        <f t="shared" ca="1" si="119"/>
        <v>1463.5279999999948</v>
      </c>
      <c r="Q241" s="14">
        <f t="shared" ca="1" si="129"/>
        <v>330370.94699999999</v>
      </c>
      <c r="R241" s="15">
        <f ca="1">SUM(P$12:P241)</f>
        <v>174297.14600000001</v>
      </c>
      <c r="S241" s="16">
        <f ca="1">SUM(N$12:N241)+SUMIF(O$12:O241, "&lt;0")</f>
        <v>156073.80099999998</v>
      </c>
      <c r="U241" s="9">
        <v>44412</v>
      </c>
      <c r="V241" s="14">
        <f t="shared" ca="1" si="133"/>
        <v>2296</v>
      </c>
      <c r="W241" s="14">
        <f t="shared" ca="1" si="137"/>
        <v>2296</v>
      </c>
      <c r="X241" s="14">
        <f t="shared" ca="1" si="142"/>
        <v>572.47200000000521</v>
      </c>
      <c r="Y241" s="14">
        <f t="shared" ca="1" si="120"/>
        <v>1723.5279999999948</v>
      </c>
      <c r="Z241" s="14">
        <f t="shared" ca="1" si="121"/>
        <v>1723.5279999999948</v>
      </c>
      <c r="AA241" s="14">
        <f t="shared" ca="1" si="130"/>
        <v>385620.94699999999</v>
      </c>
      <c r="AB241" s="15">
        <f ca="1">SUM(Z$12:Z241)</f>
        <v>204947.14600000001</v>
      </c>
      <c r="AC241" s="16">
        <f ca="1">SUM(X$12:X241)+SUMIF(Y$12:Y241, "&lt;0")</f>
        <v>180673.80100000004</v>
      </c>
      <c r="AE241" s="9">
        <v>44412</v>
      </c>
      <c r="AF241" s="14">
        <f t="shared" ca="1" si="115"/>
        <v>1796</v>
      </c>
      <c r="AG241" s="14">
        <f t="shared" ca="1" si="138"/>
        <v>1796</v>
      </c>
      <c r="AH241" s="14">
        <f t="shared" ca="1" si="143"/>
        <v>332.47200000000521</v>
      </c>
      <c r="AI241" s="14">
        <f t="shared" ca="1" si="122"/>
        <v>1463.5279999999948</v>
      </c>
      <c r="AJ241" s="14">
        <f t="shared" ca="1" si="123"/>
        <v>1463.5279999999948</v>
      </c>
      <c r="AK241" s="14">
        <f t="shared" ca="1" si="131"/>
        <v>342870.94699999999</v>
      </c>
      <c r="AL241" s="15">
        <f ca="1">SUM(AJ$12:AJ241)</f>
        <v>180557.14600000001</v>
      </c>
      <c r="AM241" s="16">
        <f ca="1">SUM(AH$12:AH241)+SUMIF(AI$12:AI241, "&lt;0")</f>
        <v>162313.80099999998</v>
      </c>
      <c r="AO241" s="9">
        <v>44412</v>
      </c>
      <c r="AP241" s="14">
        <f t="shared" ca="1" si="116"/>
        <v>2296</v>
      </c>
      <c r="AQ241" s="14">
        <f t="shared" ca="1" si="139"/>
        <v>2296</v>
      </c>
      <c r="AR241" s="14">
        <f t="shared" ca="1" si="144"/>
        <v>572.47200000000521</v>
      </c>
      <c r="AS241" s="14">
        <f t="shared" ca="1" si="124"/>
        <v>1723.5279999999948</v>
      </c>
      <c r="AT241" s="14">
        <f t="shared" ca="1" si="125"/>
        <v>1723.5279999999948</v>
      </c>
      <c r="AU241" s="14">
        <f t="shared" ca="1" si="132"/>
        <v>410620.94699999999</v>
      </c>
      <c r="AV241" s="15">
        <f ca="1">SUM(AT$12:AT241)</f>
        <v>217467.14600000001</v>
      </c>
      <c r="AW241" s="16">
        <f ca="1">SUM(AR$12:AR241)+SUMIF(AS$12:AS241, "&lt;0")</f>
        <v>193153.80099999998</v>
      </c>
      <c r="AY241" s="9">
        <v>44412</v>
      </c>
      <c r="AZ241" s="14">
        <f t="shared" ca="1" si="134"/>
        <v>2000</v>
      </c>
      <c r="BA241" s="14">
        <f t="shared" ca="1" si="140"/>
        <v>2000</v>
      </c>
      <c r="BB241" s="14">
        <f t="shared" ca="1" si="145"/>
        <v>92.47200000000521</v>
      </c>
      <c r="BC241" s="14">
        <f t="shared" ca="1" si="126"/>
        <v>1907.5279999999948</v>
      </c>
      <c r="BD241" s="14">
        <f t="shared" ca="1" si="127"/>
        <v>1907.5279999999948</v>
      </c>
      <c r="BE241" s="14">
        <f t="shared" ca="1" si="147"/>
        <v>387694.8476277031</v>
      </c>
      <c r="BF241" s="15">
        <f ca="1">SUM(BD$12:BD241)</f>
        <v>205533.04662770312</v>
      </c>
      <c r="BG241" s="16">
        <f ca="1">SUM(BB$12:BB241)+SUMIF(BC$12:BC241, "&lt;0")</f>
        <v>182161.80099999998</v>
      </c>
    </row>
    <row r="242" spans="1:59" x14ac:dyDescent="0.2">
      <c r="A242" s="24">
        <v>44413</v>
      </c>
      <c r="B242" s="54">
        <f ca="1">IF($A242&gt;= $C$5,$C$6, INDEX('Historical Data'!$D$2:$D$745, MATCH(A242, 'Historical Data'!$B$2:$B$745, 0)))</f>
        <v>1296</v>
      </c>
      <c r="C242" s="14">
        <f t="shared" ca="1" si="135"/>
        <v>1296</v>
      </c>
      <c r="D242" s="14">
        <f t="shared" ca="1" si="146"/>
        <v>941.08399999999892</v>
      </c>
      <c r="E242" s="14">
        <f t="shared" ca="1" si="117"/>
        <v>354.91600000000108</v>
      </c>
      <c r="F242" s="14">
        <f t="shared" ca="1" si="113"/>
        <v>354.91600000000108</v>
      </c>
      <c r="G242" s="14">
        <f t="shared" ca="1" si="128"/>
        <v>276416.94699999999</v>
      </c>
      <c r="H242" s="15">
        <f ca="1">SUM(F$12:F242)</f>
        <v>144002.06200000001</v>
      </c>
      <c r="I242" s="16">
        <f ca="1">SUM(D$12:D242)+SUMIF(E$12:E242, "&lt;0")</f>
        <v>132414.88499999998</v>
      </c>
      <c r="J242" s="15"/>
      <c r="K242" s="9">
        <v>44413</v>
      </c>
      <c r="L242" s="14">
        <f t="shared" ca="1" si="114"/>
        <v>1796</v>
      </c>
      <c r="M242" s="14">
        <f t="shared" ca="1" si="136"/>
        <v>1796</v>
      </c>
      <c r="N242" s="14">
        <f t="shared" ca="1" si="141"/>
        <v>1181.0839999999989</v>
      </c>
      <c r="O242" s="14">
        <f t="shared" ca="1" si="118"/>
        <v>614.91600000000108</v>
      </c>
      <c r="P242" s="14">
        <f t="shared" ca="1" si="119"/>
        <v>614.91600000000108</v>
      </c>
      <c r="Q242" s="14">
        <f t="shared" ca="1" si="129"/>
        <v>332166.94699999999</v>
      </c>
      <c r="R242" s="15">
        <f ca="1">SUM(P$12:P242)</f>
        <v>174912.06200000001</v>
      </c>
      <c r="S242" s="16">
        <f ca="1">SUM(N$12:N242)+SUMIF(O$12:O242, "&lt;0")</f>
        <v>157254.88499999998</v>
      </c>
      <c r="U242" s="9">
        <v>44413</v>
      </c>
      <c r="V242" s="14">
        <f t="shared" ca="1" si="133"/>
        <v>2296</v>
      </c>
      <c r="W242" s="14">
        <f t="shared" ca="1" si="137"/>
        <v>2296</v>
      </c>
      <c r="X242" s="14">
        <f t="shared" ca="1" si="142"/>
        <v>1421.0839999999989</v>
      </c>
      <c r="Y242" s="14">
        <f t="shared" ca="1" si="120"/>
        <v>874.91600000000108</v>
      </c>
      <c r="Z242" s="14">
        <f t="shared" ca="1" si="121"/>
        <v>874.91600000000108</v>
      </c>
      <c r="AA242" s="14">
        <f t="shared" ca="1" si="130"/>
        <v>387916.94699999999</v>
      </c>
      <c r="AB242" s="15">
        <f ca="1">SUM(Z$12:Z242)</f>
        <v>205822.06200000001</v>
      </c>
      <c r="AC242" s="16">
        <f ca="1">SUM(X$12:X242)+SUMIF(Y$12:Y242, "&lt;0")</f>
        <v>182094.88500000004</v>
      </c>
      <c r="AE242" s="9">
        <v>44413</v>
      </c>
      <c r="AF242" s="14">
        <f t="shared" ca="1" si="115"/>
        <v>1796</v>
      </c>
      <c r="AG242" s="14">
        <f t="shared" ca="1" si="138"/>
        <v>1796</v>
      </c>
      <c r="AH242" s="14">
        <f t="shared" ca="1" si="143"/>
        <v>1181.0839999999989</v>
      </c>
      <c r="AI242" s="14">
        <f t="shared" ca="1" si="122"/>
        <v>614.91600000000108</v>
      </c>
      <c r="AJ242" s="14">
        <f t="shared" ca="1" si="123"/>
        <v>614.91600000000108</v>
      </c>
      <c r="AK242" s="14">
        <f t="shared" ca="1" si="131"/>
        <v>344666.94699999999</v>
      </c>
      <c r="AL242" s="15">
        <f ca="1">SUM(AJ$12:AJ242)</f>
        <v>181172.06200000001</v>
      </c>
      <c r="AM242" s="16">
        <f ca="1">SUM(AH$12:AH242)+SUMIF(AI$12:AI242, "&lt;0")</f>
        <v>163494.88499999998</v>
      </c>
      <c r="AO242" s="9">
        <v>44413</v>
      </c>
      <c r="AP242" s="14">
        <f t="shared" ca="1" si="116"/>
        <v>2296</v>
      </c>
      <c r="AQ242" s="14">
        <f t="shared" ca="1" si="139"/>
        <v>2296</v>
      </c>
      <c r="AR242" s="14">
        <f t="shared" ca="1" si="144"/>
        <v>1421.0839999999989</v>
      </c>
      <c r="AS242" s="14">
        <f t="shared" ca="1" si="124"/>
        <v>874.91600000000108</v>
      </c>
      <c r="AT242" s="14">
        <f t="shared" ca="1" si="125"/>
        <v>874.91600000000108</v>
      </c>
      <c r="AU242" s="14">
        <f t="shared" ca="1" si="132"/>
        <v>412916.94699999999</v>
      </c>
      <c r="AV242" s="15">
        <f ca="1">SUM(AT$12:AT242)</f>
        <v>218342.06200000001</v>
      </c>
      <c r="AW242" s="16">
        <f ca="1">SUM(AR$12:AR242)+SUMIF(AS$12:AS242, "&lt;0")</f>
        <v>194574.88499999998</v>
      </c>
      <c r="AY242" s="9">
        <v>44413</v>
      </c>
      <c r="AZ242" s="14">
        <f t="shared" ca="1" si="134"/>
        <v>2000</v>
      </c>
      <c r="BA242" s="14">
        <f t="shared" ca="1" si="140"/>
        <v>2000</v>
      </c>
      <c r="BB242" s="14">
        <f t="shared" ca="1" si="145"/>
        <v>941.08399999999892</v>
      </c>
      <c r="BC242" s="14">
        <f t="shared" ca="1" si="126"/>
        <v>1058.9160000000011</v>
      </c>
      <c r="BD242" s="14">
        <f t="shared" ca="1" si="127"/>
        <v>1058.9160000000011</v>
      </c>
      <c r="BE242" s="14">
        <f t="shared" ca="1" si="147"/>
        <v>389694.8476277031</v>
      </c>
      <c r="BF242" s="15">
        <f ca="1">SUM(BD$12:BD242)</f>
        <v>206591.96262770312</v>
      </c>
      <c r="BG242" s="16">
        <f ca="1">SUM(BB$12:BB242)+SUMIF(BC$12:BC242, "&lt;0")</f>
        <v>183102.88499999995</v>
      </c>
    </row>
    <row r="243" spans="1:59" x14ac:dyDescent="0.2">
      <c r="A243" s="24">
        <v>44414</v>
      </c>
      <c r="B243" s="54">
        <f ca="1">IF($A243&gt;= $C$5,$C$6, INDEX('Historical Data'!$D$2:$D$745, MATCH(A243, 'Historical Data'!$B$2:$B$745, 0)))</f>
        <v>1296</v>
      </c>
      <c r="C243" s="14">
        <f t="shared" ca="1" si="135"/>
        <v>1296</v>
      </c>
      <c r="D243" s="14">
        <f t="shared" ca="1" si="146"/>
        <v>705.14399999999659</v>
      </c>
      <c r="E243" s="14">
        <f t="shared" ca="1" si="117"/>
        <v>590.85600000000341</v>
      </c>
      <c r="F243" s="14">
        <f t="shared" ca="1" si="113"/>
        <v>590.85600000000341</v>
      </c>
      <c r="G243" s="14">
        <f t="shared" ca="1" si="128"/>
        <v>277712.94699999999</v>
      </c>
      <c r="H243" s="15">
        <f ca="1">SUM(F$12:F243)</f>
        <v>144592.91800000001</v>
      </c>
      <c r="I243" s="16">
        <f ca="1">SUM(D$12:D243)+SUMIF(E$12:E243, "&lt;0")</f>
        <v>133120.02899999998</v>
      </c>
      <c r="J243" s="15"/>
      <c r="K243" s="9">
        <v>44414</v>
      </c>
      <c r="L243" s="14">
        <f t="shared" ca="1" si="114"/>
        <v>1796</v>
      </c>
      <c r="M243" s="14">
        <f t="shared" ca="1" si="136"/>
        <v>1796</v>
      </c>
      <c r="N243" s="14">
        <f t="shared" ca="1" si="141"/>
        <v>945.14399999999659</v>
      </c>
      <c r="O243" s="14">
        <f t="shared" ca="1" si="118"/>
        <v>850.85600000000341</v>
      </c>
      <c r="P243" s="14">
        <f t="shared" ca="1" si="119"/>
        <v>850.85600000000341</v>
      </c>
      <c r="Q243" s="14">
        <f t="shared" ca="1" si="129"/>
        <v>333962.94699999999</v>
      </c>
      <c r="R243" s="15">
        <f ca="1">SUM(P$12:P243)</f>
        <v>175762.91800000001</v>
      </c>
      <c r="S243" s="16">
        <f ca="1">SUM(N$12:N243)+SUMIF(O$12:O243, "&lt;0")</f>
        <v>158200.02899999998</v>
      </c>
      <c r="U243" s="9">
        <v>44414</v>
      </c>
      <c r="V243" s="14">
        <f t="shared" ca="1" si="133"/>
        <v>2296</v>
      </c>
      <c r="W243" s="14">
        <f t="shared" ca="1" si="137"/>
        <v>2296</v>
      </c>
      <c r="X243" s="14">
        <f t="shared" ca="1" si="142"/>
        <v>1185.1439999999966</v>
      </c>
      <c r="Y243" s="14">
        <f t="shared" ca="1" si="120"/>
        <v>1110.8560000000034</v>
      </c>
      <c r="Z243" s="14">
        <f t="shared" ca="1" si="121"/>
        <v>1110.8560000000034</v>
      </c>
      <c r="AA243" s="14">
        <f t="shared" ca="1" si="130"/>
        <v>390212.94699999999</v>
      </c>
      <c r="AB243" s="15">
        <f ca="1">SUM(Z$12:Z243)</f>
        <v>206932.91800000001</v>
      </c>
      <c r="AC243" s="16">
        <f ca="1">SUM(X$12:X243)+SUMIF(Y$12:Y243, "&lt;0")</f>
        <v>183280.02900000004</v>
      </c>
      <c r="AE243" s="9">
        <v>44414</v>
      </c>
      <c r="AF243" s="14">
        <f t="shared" ca="1" si="115"/>
        <v>1796</v>
      </c>
      <c r="AG243" s="14">
        <f t="shared" ca="1" si="138"/>
        <v>1796</v>
      </c>
      <c r="AH243" s="14">
        <f t="shared" ca="1" si="143"/>
        <v>945.14399999999659</v>
      </c>
      <c r="AI243" s="14">
        <f t="shared" ca="1" si="122"/>
        <v>850.85600000000341</v>
      </c>
      <c r="AJ243" s="14">
        <f t="shared" ca="1" si="123"/>
        <v>850.85600000000341</v>
      </c>
      <c r="AK243" s="14">
        <f t="shared" ca="1" si="131"/>
        <v>346462.94699999999</v>
      </c>
      <c r="AL243" s="15">
        <f ca="1">SUM(AJ$12:AJ243)</f>
        <v>182022.91800000001</v>
      </c>
      <c r="AM243" s="16">
        <f ca="1">SUM(AH$12:AH243)+SUMIF(AI$12:AI243, "&lt;0")</f>
        <v>164440.02899999998</v>
      </c>
      <c r="AO243" s="9">
        <v>44414</v>
      </c>
      <c r="AP243" s="14">
        <f t="shared" ca="1" si="116"/>
        <v>2296</v>
      </c>
      <c r="AQ243" s="14">
        <f t="shared" ca="1" si="139"/>
        <v>2296</v>
      </c>
      <c r="AR243" s="14">
        <f t="shared" ca="1" si="144"/>
        <v>1185.1439999999966</v>
      </c>
      <c r="AS243" s="14">
        <f t="shared" ca="1" si="124"/>
        <v>1110.8560000000034</v>
      </c>
      <c r="AT243" s="14">
        <f t="shared" ca="1" si="125"/>
        <v>1110.8560000000034</v>
      </c>
      <c r="AU243" s="14">
        <f t="shared" ca="1" si="132"/>
        <v>415212.94699999999</v>
      </c>
      <c r="AV243" s="15">
        <f ca="1">SUM(AT$12:AT243)</f>
        <v>219452.91800000001</v>
      </c>
      <c r="AW243" s="16">
        <f ca="1">SUM(AR$12:AR243)+SUMIF(AS$12:AS243, "&lt;0")</f>
        <v>195760.02899999998</v>
      </c>
      <c r="AY243" s="9">
        <v>44414</v>
      </c>
      <c r="AZ243" s="14">
        <f t="shared" ca="1" si="134"/>
        <v>2000</v>
      </c>
      <c r="BA243" s="14">
        <f t="shared" ca="1" si="140"/>
        <v>2000</v>
      </c>
      <c r="BB243" s="14">
        <f t="shared" ca="1" si="145"/>
        <v>705.14399999999659</v>
      </c>
      <c r="BC243" s="14">
        <f t="shared" ca="1" si="126"/>
        <v>1294.8560000000034</v>
      </c>
      <c r="BD243" s="14">
        <f t="shared" ca="1" si="127"/>
        <v>1294.8560000000034</v>
      </c>
      <c r="BE243" s="14">
        <f t="shared" ca="1" si="147"/>
        <v>391694.8476277031</v>
      </c>
      <c r="BF243" s="15">
        <f ca="1">SUM(BD$12:BD243)</f>
        <v>207886.81862770312</v>
      </c>
      <c r="BG243" s="16">
        <f ca="1">SUM(BB$12:BB243)+SUMIF(BC$12:BC243, "&lt;0")</f>
        <v>183808.02899999998</v>
      </c>
    </row>
    <row r="244" spans="1:59" x14ac:dyDescent="0.2">
      <c r="A244" s="24">
        <v>44415</v>
      </c>
      <c r="B244" s="54">
        <f ca="1">IF($A244&gt;= $C$5,$C$6, INDEX('Historical Data'!$D$2:$D$745, MATCH(A244, 'Historical Data'!$B$2:$B$745, 0)))</f>
        <v>1296</v>
      </c>
      <c r="C244" s="14">
        <f t="shared" ca="1" si="135"/>
        <v>1296</v>
      </c>
      <c r="D244" s="14">
        <f t="shared" ca="1" si="146"/>
        <v>0</v>
      </c>
      <c r="E244" s="14">
        <f t="shared" ca="1" si="117"/>
        <v>1296</v>
      </c>
      <c r="F244" s="14">
        <f t="shared" ca="1" si="113"/>
        <v>1296</v>
      </c>
      <c r="G244" s="14">
        <f t="shared" ca="1" si="128"/>
        <v>279008.94699999999</v>
      </c>
      <c r="H244" s="15">
        <f ca="1">SUM(F$12:F244)</f>
        <v>145888.91800000001</v>
      </c>
      <c r="I244" s="16">
        <f ca="1">SUM(D$12:D244)+SUMIF(E$12:E244, "&lt;0")</f>
        <v>133120.02899999998</v>
      </c>
      <c r="J244" s="15"/>
      <c r="K244" s="9">
        <v>44415</v>
      </c>
      <c r="L244" s="14">
        <f t="shared" ca="1" si="114"/>
        <v>1796</v>
      </c>
      <c r="M244" s="14">
        <f t="shared" ca="1" si="136"/>
        <v>1796</v>
      </c>
      <c r="N244" s="14">
        <f t="shared" ca="1" si="141"/>
        <v>240</v>
      </c>
      <c r="O244" s="14">
        <f t="shared" ca="1" si="118"/>
        <v>1556</v>
      </c>
      <c r="P244" s="14">
        <f t="shared" ca="1" si="119"/>
        <v>1556</v>
      </c>
      <c r="Q244" s="14">
        <f t="shared" ca="1" si="129"/>
        <v>335758.94699999999</v>
      </c>
      <c r="R244" s="15">
        <f ca="1">SUM(P$12:P244)</f>
        <v>177318.91800000001</v>
      </c>
      <c r="S244" s="16">
        <f ca="1">SUM(N$12:N244)+SUMIF(O$12:O244, "&lt;0")</f>
        <v>158440.02899999998</v>
      </c>
      <c r="U244" s="9">
        <v>44415</v>
      </c>
      <c r="V244" s="14">
        <f t="shared" ca="1" si="133"/>
        <v>2296</v>
      </c>
      <c r="W244" s="14">
        <f t="shared" ca="1" si="137"/>
        <v>2296</v>
      </c>
      <c r="X244" s="14">
        <f t="shared" ca="1" si="142"/>
        <v>480</v>
      </c>
      <c r="Y244" s="14">
        <f t="shared" ca="1" si="120"/>
        <v>1816</v>
      </c>
      <c r="Z244" s="14">
        <f t="shared" ca="1" si="121"/>
        <v>1816</v>
      </c>
      <c r="AA244" s="14">
        <f t="shared" ca="1" si="130"/>
        <v>392508.94699999999</v>
      </c>
      <c r="AB244" s="15">
        <f ca="1">SUM(Z$12:Z244)</f>
        <v>208748.91800000001</v>
      </c>
      <c r="AC244" s="16">
        <f ca="1">SUM(X$12:X244)+SUMIF(Y$12:Y244, "&lt;0")</f>
        <v>183760.02900000004</v>
      </c>
      <c r="AE244" s="9">
        <v>44415</v>
      </c>
      <c r="AF244" s="14">
        <f t="shared" ca="1" si="115"/>
        <v>1796</v>
      </c>
      <c r="AG244" s="14">
        <f t="shared" ca="1" si="138"/>
        <v>1796</v>
      </c>
      <c r="AH244" s="14">
        <f t="shared" ca="1" si="143"/>
        <v>240</v>
      </c>
      <c r="AI244" s="14">
        <f t="shared" ca="1" si="122"/>
        <v>1556</v>
      </c>
      <c r="AJ244" s="14">
        <f t="shared" ca="1" si="123"/>
        <v>1556</v>
      </c>
      <c r="AK244" s="14">
        <f t="shared" ca="1" si="131"/>
        <v>348258.94699999999</v>
      </c>
      <c r="AL244" s="15">
        <f ca="1">SUM(AJ$12:AJ244)</f>
        <v>183578.91800000001</v>
      </c>
      <c r="AM244" s="16">
        <f ca="1">SUM(AH$12:AH244)+SUMIF(AI$12:AI244, "&lt;0")</f>
        <v>164680.02899999998</v>
      </c>
      <c r="AO244" s="9">
        <v>44415</v>
      </c>
      <c r="AP244" s="14">
        <f t="shared" ca="1" si="116"/>
        <v>2296</v>
      </c>
      <c r="AQ244" s="14">
        <f t="shared" ca="1" si="139"/>
        <v>2296</v>
      </c>
      <c r="AR244" s="14">
        <f t="shared" ca="1" si="144"/>
        <v>480</v>
      </c>
      <c r="AS244" s="14">
        <f t="shared" ca="1" si="124"/>
        <v>1816</v>
      </c>
      <c r="AT244" s="14">
        <f t="shared" ca="1" si="125"/>
        <v>1816</v>
      </c>
      <c r="AU244" s="14">
        <f t="shared" ca="1" si="132"/>
        <v>417508.94699999999</v>
      </c>
      <c r="AV244" s="15">
        <f ca="1">SUM(AT$12:AT244)</f>
        <v>221268.91800000001</v>
      </c>
      <c r="AW244" s="16">
        <f ca="1">SUM(AR$12:AR244)+SUMIF(AS$12:AS244, "&lt;0")</f>
        <v>196240.02899999998</v>
      </c>
      <c r="AY244" s="9">
        <v>44415</v>
      </c>
      <c r="AZ244" s="14">
        <f t="shared" ca="1" si="134"/>
        <v>2000</v>
      </c>
      <c r="BA244" s="14">
        <f t="shared" ca="1" si="140"/>
        <v>2000</v>
      </c>
      <c r="BB244" s="14">
        <f t="shared" ca="1" si="145"/>
        <v>0</v>
      </c>
      <c r="BC244" s="14">
        <f t="shared" ca="1" si="126"/>
        <v>2000</v>
      </c>
      <c r="BD244" s="14">
        <f t="shared" ca="1" si="127"/>
        <v>2000</v>
      </c>
      <c r="BE244" s="14">
        <f t="shared" ca="1" si="147"/>
        <v>393694.8476277031</v>
      </c>
      <c r="BF244" s="15">
        <f ca="1">SUM(BD$12:BD244)</f>
        <v>209886.81862770312</v>
      </c>
      <c r="BG244" s="16">
        <f ca="1">SUM(BB$12:BB244)+SUMIF(BC$12:BC244, "&lt;0")</f>
        <v>183808.02899999998</v>
      </c>
    </row>
    <row r="245" spans="1:59" x14ac:dyDescent="0.2">
      <c r="A245" s="24">
        <v>44416</v>
      </c>
      <c r="B245" s="54">
        <f ca="1">IF($A245&gt;= $C$5,$C$6, INDEX('Historical Data'!$D$2:$D$745, MATCH(A245, 'Historical Data'!$B$2:$B$745, 0)))</f>
        <v>1296</v>
      </c>
      <c r="C245" s="14">
        <f t="shared" ca="1" si="135"/>
        <v>1296</v>
      </c>
      <c r="D245" s="14">
        <f t="shared" ca="1" si="146"/>
        <v>174.79100000000108</v>
      </c>
      <c r="E245" s="14">
        <f t="shared" ca="1" si="117"/>
        <v>1121.2089999999989</v>
      </c>
      <c r="F245" s="14">
        <f t="shared" ca="1" si="113"/>
        <v>1121.2089999999989</v>
      </c>
      <c r="G245" s="14">
        <f t="shared" ca="1" si="128"/>
        <v>280304.94699999999</v>
      </c>
      <c r="H245" s="15">
        <f ca="1">SUM(F$12:F245)</f>
        <v>147010.12700000001</v>
      </c>
      <c r="I245" s="16">
        <f ca="1">SUM(D$12:D245)+SUMIF(E$12:E245, "&lt;0")</f>
        <v>133294.81999999998</v>
      </c>
      <c r="J245" s="15"/>
      <c r="K245" s="9">
        <v>44416</v>
      </c>
      <c r="L245" s="14">
        <f t="shared" ca="1" si="114"/>
        <v>1796</v>
      </c>
      <c r="M245" s="14">
        <f t="shared" ca="1" si="136"/>
        <v>1796</v>
      </c>
      <c r="N245" s="14">
        <f t="shared" ca="1" si="141"/>
        <v>414.79100000000108</v>
      </c>
      <c r="O245" s="14">
        <f t="shared" ca="1" si="118"/>
        <v>1381.2089999999989</v>
      </c>
      <c r="P245" s="14">
        <f t="shared" ca="1" si="119"/>
        <v>1381.2089999999989</v>
      </c>
      <c r="Q245" s="14">
        <f t="shared" ca="1" si="129"/>
        <v>337554.94699999999</v>
      </c>
      <c r="R245" s="15">
        <f ca="1">SUM(P$12:P245)</f>
        <v>178700.12700000001</v>
      </c>
      <c r="S245" s="16">
        <f ca="1">SUM(N$12:N245)+SUMIF(O$12:O245, "&lt;0")</f>
        <v>158854.81999999998</v>
      </c>
      <c r="U245" s="9">
        <v>44416</v>
      </c>
      <c r="V245" s="14">
        <f t="shared" ca="1" si="133"/>
        <v>2296</v>
      </c>
      <c r="W245" s="14">
        <f t="shared" ca="1" si="137"/>
        <v>2296</v>
      </c>
      <c r="X245" s="14">
        <f t="shared" ca="1" si="142"/>
        <v>654.79100000000108</v>
      </c>
      <c r="Y245" s="14">
        <f t="shared" ca="1" si="120"/>
        <v>1641.2089999999989</v>
      </c>
      <c r="Z245" s="14">
        <f t="shared" ca="1" si="121"/>
        <v>1641.2089999999989</v>
      </c>
      <c r="AA245" s="14">
        <f t="shared" ca="1" si="130"/>
        <v>394804.94699999999</v>
      </c>
      <c r="AB245" s="15">
        <f ca="1">SUM(Z$12:Z245)</f>
        <v>210390.12700000001</v>
      </c>
      <c r="AC245" s="16">
        <f ca="1">SUM(X$12:X245)+SUMIF(Y$12:Y245, "&lt;0")</f>
        <v>184414.82000000004</v>
      </c>
      <c r="AE245" s="9">
        <v>44416</v>
      </c>
      <c r="AF245" s="14">
        <f t="shared" ca="1" si="115"/>
        <v>1796</v>
      </c>
      <c r="AG245" s="14">
        <f t="shared" ca="1" si="138"/>
        <v>1796</v>
      </c>
      <c r="AH245" s="14">
        <f t="shared" ca="1" si="143"/>
        <v>414.79100000000108</v>
      </c>
      <c r="AI245" s="14">
        <f t="shared" ca="1" si="122"/>
        <v>1381.2089999999989</v>
      </c>
      <c r="AJ245" s="14">
        <f t="shared" ca="1" si="123"/>
        <v>1381.2089999999989</v>
      </c>
      <c r="AK245" s="14">
        <f t="shared" ca="1" si="131"/>
        <v>350054.94699999999</v>
      </c>
      <c r="AL245" s="15">
        <f ca="1">SUM(AJ$12:AJ245)</f>
        <v>184960.12700000001</v>
      </c>
      <c r="AM245" s="16">
        <f ca="1">SUM(AH$12:AH245)+SUMIF(AI$12:AI245, "&lt;0")</f>
        <v>165094.81999999998</v>
      </c>
      <c r="AO245" s="9">
        <v>44416</v>
      </c>
      <c r="AP245" s="14">
        <f t="shared" ca="1" si="116"/>
        <v>2296</v>
      </c>
      <c r="AQ245" s="14">
        <f t="shared" ca="1" si="139"/>
        <v>2296</v>
      </c>
      <c r="AR245" s="14">
        <f t="shared" ca="1" si="144"/>
        <v>654.79100000000108</v>
      </c>
      <c r="AS245" s="14">
        <f t="shared" ca="1" si="124"/>
        <v>1641.2089999999989</v>
      </c>
      <c r="AT245" s="14">
        <f t="shared" ca="1" si="125"/>
        <v>1641.2089999999989</v>
      </c>
      <c r="AU245" s="14">
        <f t="shared" ca="1" si="132"/>
        <v>419804.94699999999</v>
      </c>
      <c r="AV245" s="15">
        <f ca="1">SUM(AT$12:AT245)</f>
        <v>222910.12700000001</v>
      </c>
      <c r="AW245" s="16">
        <f ca="1">SUM(AR$12:AR245)+SUMIF(AS$12:AS245, "&lt;0")</f>
        <v>196894.81999999998</v>
      </c>
      <c r="AY245" s="9">
        <v>44416</v>
      </c>
      <c r="AZ245" s="14">
        <f t="shared" ca="1" si="134"/>
        <v>2000</v>
      </c>
      <c r="BA245" s="14">
        <f t="shared" ca="1" si="140"/>
        <v>2000</v>
      </c>
      <c r="BB245" s="14">
        <f t="shared" ca="1" si="145"/>
        <v>174.79100000000108</v>
      </c>
      <c r="BC245" s="14">
        <f t="shared" ca="1" si="126"/>
        <v>1825.2089999999989</v>
      </c>
      <c r="BD245" s="14">
        <f t="shared" ca="1" si="127"/>
        <v>1825.2089999999989</v>
      </c>
      <c r="BE245" s="14">
        <f t="shared" ca="1" si="147"/>
        <v>395694.8476277031</v>
      </c>
      <c r="BF245" s="15">
        <f ca="1">SUM(BD$12:BD245)</f>
        <v>211712.02762770312</v>
      </c>
      <c r="BG245" s="16">
        <f ca="1">SUM(BB$12:BB245)+SUMIF(BC$12:BC245, "&lt;0")</f>
        <v>183982.81999999995</v>
      </c>
    </row>
    <row r="246" spans="1:59" x14ac:dyDescent="0.2">
      <c r="A246" s="24">
        <v>44417</v>
      </c>
      <c r="B246" s="54">
        <f ca="1">IF($A246&gt;= $C$5,$C$6, INDEX('Historical Data'!$D$2:$D$745, MATCH(A246, 'Historical Data'!$B$2:$B$745, 0)))</f>
        <v>1296</v>
      </c>
      <c r="C246" s="14">
        <f t="shared" ca="1" si="135"/>
        <v>1296</v>
      </c>
      <c r="D246" s="14">
        <f t="shared" ca="1" si="146"/>
        <v>0</v>
      </c>
      <c r="E246" s="14">
        <f t="shared" ca="1" si="117"/>
        <v>1296</v>
      </c>
      <c r="F246" s="14">
        <f t="shared" ca="1" si="113"/>
        <v>1296</v>
      </c>
      <c r="G246" s="14">
        <f t="shared" ca="1" si="128"/>
        <v>281600.94699999999</v>
      </c>
      <c r="H246" s="15">
        <f ca="1">SUM(F$12:F246)</f>
        <v>148306.12700000001</v>
      </c>
      <c r="I246" s="16">
        <f ca="1">SUM(D$12:D246)+SUMIF(E$12:E246, "&lt;0")</f>
        <v>133294.81999999998</v>
      </c>
      <c r="J246" s="15"/>
      <c r="K246" s="9">
        <v>44417</v>
      </c>
      <c r="L246" s="14">
        <f t="shared" ca="1" si="114"/>
        <v>1796</v>
      </c>
      <c r="M246" s="14">
        <f t="shared" ca="1" si="136"/>
        <v>1796</v>
      </c>
      <c r="N246" s="14">
        <f t="shared" ca="1" si="141"/>
        <v>240</v>
      </c>
      <c r="O246" s="14">
        <f t="shared" ca="1" si="118"/>
        <v>1556</v>
      </c>
      <c r="P246" s="14">
        <f t="shared" ca="1" si="119"/>
        <v>1556</v>
      </c>
      <c r="Q246" s="14">
        <f t="shared" ca="1" si="129"/>
        <v>339350.94699999999</v>
      </c>
      <c r="R246" s="15">
        <f ca="1">SUM(P$12:P246)</f>
        <v>180256.12700000001</v>
      </c>
      <c r="S246" s="16">
        <f ca="1">SUM(N$12:N246)+SUMIF(O$12:O246, "&lt;0")</f>
        <v>159094.81999999998</v>
      </c>
      <c r="U246" s="9">
        <v>44417</v>
      </c>
      <c r="V246" s="14">
        <f t="shared" ca="1" si="133"/>
        <v>2296</v>
      </c>
      <c r="W246" s="14">
        <f t="shared" ca="1" si="137"/>
        <v>2296</v>
      </c>
      <c r="X246" s="14">
        <f t="shared" ca="1" si="142"/>
        <v>480</v>
      </c>
      <c r="Y246" s="14">
        <f t="shared" ca="1" si="120"/>
        <v>1816</v>
      </c>
      <c r="Z246" s="14">
        <f t="shared" ca="1" si="121"/>
        <v>1816</v>
      </c>
      <c r="AA246" s="14">
        <f t="shared" ca="1" si="130"/>
        <v>397100.94699999999</v>
      </c>
      <c r="AB246" s="15">
        <f ca="1">SUM(Z$12:Z246)</f>
        <v>212206.12700000001</v>
      </c>
      <c r="AC246" s="16">
        <f ca="1">SUM(X$12:X246)+SUMIF(Y$12:Y246, "&lt;0")</f>
        <v>184894.82000000004</v>
      </c>
      <c r="AE246" s="9">
        <v>44417</v>
      </c>
      <c r="AF246" s="14">
        <f t="shared" ca="1" si="115"/>
        <v>1796</v>
      </c>
      <c r="AG246" s="14">
        <f t="shared" ca="1" si="138"/>
        <v>1796</v>
      </c>
      <c r="AH246" s="14">
        <f t="shared" ca="1" si="143"/>
        <v>240</v>
      </c>
      <c r="AI246" s="14">
        <f t="shared" ca="1" si="122"/>
        <v>1556</v>
      </c>
      <c r="AJ246" s="14">
        <f t="shared" ca="1" si="123"/>
        <v>1556</v>
      </c>
      <c r="AK246" s="14">
        <f t="shared" ca="1" si="131"/>
        <v>351850.94699999999</v>
      </c>
      <c r="AL246" s="15">
        <f ca="1">SUM(AJ$12:AJ246)</f>
        <v>186516.12700000001</v>
      </c>
      <c r="AM246" s="16">
        <f ca="1">SUM(AH$12:AH246)+SUMIF(AI$12:AI246, "&lt;0")</f>
        <v>165334.81999999998</v>
      </c>
      <c r="AO246" s="9">
        <v>44417</v>
      </c>
      <c r="AP246" s="14">
        <f t="shared" ca="1" si="116"/>
        <v>2296</v>
      </c>
      <c r="AQ246" s="14">
        <f t="shared" ca="1" si="139"/>
        <v>2296</v>
      </c>
      <c r="AR246" s="14">
        <f t="shared" ca="1" si="144"/>
        <v>480</v>
      </c>
      <c r="AS246" s="14">
        <f t="shared" ca="1" si="124"/>
        <v>1816</v>
      </c>
      <c r="AT246" s="14">
        <f t="shared" ca="1" si="125"/>
        <v>1816</v>
      </c>
      <c r="AU246" s="14">
        <f t="shared" ca="1" si="132"/>
        <v>422100.94699999999</v>
      </c>
      <c r="AV246" s="15">
        <f ca="1">SUM(AT$12:AT246)</f>
        <v>224726.12700000001</v>
      </c>
      <c r="AW246" s="16">
        <f ca="1">SUM(AR$12:AR246)+SUMIF(AS$12:AS246, "&lt;0")</f>
        <v>197374.81999999998</v>
      </c>
      <c r="AY246" s="9">
        <v>44417</v>
      </c>
      <c r="AZ246" s="14">
        <f t="shared" ca="1" si="134"/>
        <v>2000</v>
      </c>
      <c r="BA246" s="14">
        <f t="shared" ca="1" si="140"/>
        <v>2000</v>
      </c>
      <c r="BB246" s="14">
        <f t="shared" ca="1" si="145"/>
        <v>0</v>
      </c>
      <c r="BC246" s="14">
        <f t="shared" ca="1" si="126"/>
        <v>2000</v>
      </c>
      <c r="BD246" s="14">
        <f t="shared" ca="1" si="127"/>
        <v>2000</v>
      </c>
      <c r="BE246" s="14">
        <f t="shared" ca="1" si="147"/>
        <v>397694.8476277031</v>
      </c>
      <c r="BF246" s="15">
        <f ca="1">SUM(BD$12:BD246)</f>
        <v>213712.02762770312</v>
      </c>
      <c r="BG246" s="16">
        <f ca="1">SUM(BB$12:BB246)+SUMIF(BC$12:BC246, "&lt;0")</f>
        <v>183982.81999999995</v>
      </c>
    </row>
    <row r="247" spans="1:59" x14ac:dyDescent="0.2">
      <c r="A247" s="24">
        <v>44418</v>
      </c>
      <c r="B247" s="54">
        <f ca="1">IF($A247&gt;= $C$5,$C$6, INDEX('Historical Data'!$D$2:$D$745, MATCH(A247, 'Historical Data'!$B$2:$B$745, 0)))</f>
        <v>1296</v>
      </c>
      <c r="C247" s="14">
        <f t="shared" ca="1" si="135"/>
        <v>1296</v>
      </c>
      <c r="D247" s="14">
        <f t="shared" ca="1" si="146"/>
        <v>0</v>
      </c>
      <c r="E247" s="14">
        <f t="shared" ca="1" si="117"/>
        <v>1296</v>
      </c>
      <c r="F247" s="14">
        <f t="shared" ca="1" si="113"/>
        <v>1296</v>
      </c>
      <c r="G247" s="14">
        <f t="shared" ca="1" si="128"/>
        <v>282896.94699999999</v>
      </c>
      <c r="H247" s="15">
        <f ca="1">SUM(F$12:F247)</f>
        <v>149602.12700000001</v>
      </c>
      <c r="I247" s="16">
        <f ca="1">SUM(D$12:D247)+SUMIF(E$12:E247, "&lt;0")</f>
        <v>133294.81999999998</v>
      </c>
      <c r="J247" s="15"/>
      <c r="K247" s="9">
        <v>44418</v>
      </c>
      <c r="L247" s="14">
        <f t="shared" ca="1" si="114"/>
        <v>1796</v>
      </c>
      <c r="M247" s="14">
        <f t="shared" ca="1" si="136"/>
        <v>1796</v>
      </c>
      <c r="N247" s="14">
        <f t="shared" ca="1" si="141"/>
        <v>240</v>
      </c>
      <c r="O247" s="14">
        <f t="shared" ca="1" si="118"/>
        <v>1556</v>
      </c>
      <c r="P247" s="14">
        <f t="shared" ca="1" si="119"/>
        <v>1556</v>
      </c>
      <c r="Q247" s="14">
        <f t="shared" ca="1" si="129"/>
        <v>341146.94699999999</v>
      </c>
      <c r="R247" s="15">
        <f ca="1">SUM(P$12:P247)</f>
        <v>181812.12700000001</v>
      </c>
      <c r="S247" s="16">
        <f ca="1">SUM(N$12:N247)+SUMIF(O$12:O247, "&lt;0")</f>
        <v>159334.81999999998</v>
      </c>
      <c r="U247" s="9">
        <v>44418</v>
      </c>
      <c r="V247" s="14">
        <f t="shared" ca="1" si="133"/>
        <v>2296</v>
      </c>
      <c r="W247" s="14">
        <f t="shared" ca="1" si="137"/>
        <v>2296</v>
      </c>
      <c r="X247" s="14">
        <f t="shared" ca="1" si="142"/>
        <v>480</v>
      </c>
      <c r="Y247" s="14">
        <f t="shared" ca="1" si="120"/>
        <v>1816</v>
      </c>
      <c r="Z247" s="14">
        <f t="shared" ca="1" si="121"/>
        <v>1816</v>
      </c>
      <c r="AA247" s="14">
        <f t="shared" ca="1" si="130"/>
        <v>399396.94699999999</v>
      </c>
      <c r="AB247" s="15">
        <f ca="1">SUM(Z$12:Z247)</f>
        <v>214022.12700000001</v>
      </c>
      <c r="AC247" s="16">
        <f ca="1">SUM(X$12:X247)+SUMIF(Y$12:Y247, "&lt;0")</f>
        <v>185374.82000000004</v>
      </c>
      <c r="AE247" s="9">
        <v>44418</v>
      </c>
      <c r="AF247" s="14">
        <f t="shared" ca="1" si="115"/>
        <v>1796</v>
      </c>
      <c r="AG247" s="14">
        <f t="shared" ca="1" si="138"/>
        <v>1796</v>
      </c>
      <c r="AH247" s="14">
        <f t="shared" ca="1" si="143"/>
        <v>240</v>
      </c>
      <c r="AI247" s="14">
        <f t="shared" ca="1" si="122"/>
        <v>1556</v>
      </c>
      <c r="AJ247" s="14">
        <f t="shared" ca="1" si="123"/>
        <v>1556</v>
      </c>
      <c r="AK247" s="14">
        <f t="shared" ca="1" si="131"/>
        <v>353646.94699999999</v>
      </c>
      <c r="AL247" s="15">
        <f ca="1">SUM(AJ$12:AJ247)</f>
        <v>188072.12700000001</v>
      </c>
      <c r="AM247" s="16">
        <f ca="1">SUM(AH$12:AH247)+SUMIF(AI$12:AI247, "&lt;0")</f>
        <v>165574.81999999998</v>
      </c>
      <c r="AO247" s="9">
        <v>44418</v>
      </c>
      <c r="AP247" s="14">
        <f t="shared" ca="1" si="116"/>
        <v>2296</v>
      </c>
      <c r="AQ247" s="14">
        <f t="shared" ca="1" si="139"/>
        <v>2296</v>
      </c>
      <c r="AR247" s="14">
        <f t="shared" ca="1" si="144"/>
        <v>480</v>
      </c>
      <c r="AS247" s="14">
        <f t="shared" ca="1" si="124"/>
        <v>1816</v>
      </c>
      <c r="AT247" s="14">
        <f t="shared" ca="1" si="125"/>
        <v>1816</v>
      </c>
      <c r="AU247" s="14">
        <f t="shared" ca="1" si="132"/>
        <v>424396.94699999999</v>
      </c>
      <c r="AV247" s="15">
        <f ca="1">SUM(AT$12:AT247)</f>
        <v>226542.12700000001</v>
      </c>
      <c r="AW247" s="16">
        <f ca="1">SUM(AR$12:AR247)+SUMIF(AS$12:AS247, "&lt;0")</f>
        <v>197854.81999999998</v>
      </c>
      <c r="AY247" s="9">
        <v>44418</v>
      </c>
      <c r="AZ247" s="14">
        <f t="shared" ca="1" si="134"/>
        <v>2000</v>
      </c>
      <c r="BA247" s="14">
        <f t="shared" ca="1" si="140"/>
        <v>2000</v>
      </c>
      <c r="BB247" s="14">
        <f t="shared" ca="1" si="145"/>
        <v>0</v>
      </c>
      <c r="BC247" s="14">
        <f t="shared" ca="1" si="126"/>
        <v>2000</v>
      </c>
      <c r="BD247" s="14">
        <f t="shared" ca="1" si="127"/>
        <v>2000</v>
      </c>
      <c r="BE247" s="14">
        <f t="shared" ca="1" si="147"/>
        <v>399694.8476277031</v>
      </c>
      <c r="BF247" s="15">
        <f ca="1">SUM(BD$12:BD247)</f>
        <v>215712.02762770312</v>
      </c>
      <c r="BG247" s="16">
        <f ca="1">SUM(BB$12:BB247)+SUMIF(BC$12:BC247, "&lt;0")</f>
        <v>183982.81999999995</v>
      </c>
    </row>
    <row r="248" spans="1:59" x14ac:dyDescent="0.2">
      <c r="A248" s="24">
        <v>44419</v>
      </c>
      <c r="B248" s="54">
        <f ca="1">IF($A248&gt;= $C$5,$C$6, INDEX('Historical Data'!$D$2:$D$745, MATCH(A248, 'Historical Data'!$B$2:$B$745, 0)))</f>
        <v>1296</v>
      </c>
      <c r="C248" s="14">
        <f t="shared" ca="1" si="135"/>
        <v>1296</v>
      </c>
      <c r="D248" s="14">
        <f t="shared" ca="1" si="146"/>
        <v>432.31200000000172</v>
      </c>
      <c r="E248" s="14">
        <f t="shared" ca="1" si="117"/>
        <v>863.68799999999828</v>
      </c>
      <c r="F248" s="14">
        <f t="shared" ca="1" si="113"/>
        <v>863.68799999999828</v>
      </c>
      <c r="G248" s="14">
        <f t="shared" ca="1" si="128"/>
        <v>284192.94699999999</v>
      </c>
      <c r="H248" s="15">
        <f ca="1">SUM(F$12:F248)</f>
        <v>150465.815</v>
      </c>
      <c r="I248" s="16">
        <f ca="1">SUM(D$12:D248)+SUMIF(E$12:E248, "&lt;0")</f>
        <v>133727.13199999998</v>
      </c>
      <c r="J248" s="15"/>
      <c r="K248" s="9">
        <v>44419</v>
      </c>
      <c r="L248" s="14">
        <f t="shared" ca="1" si="114"/>
        <v>1796</v>
      </c>
      <c r="M248" s="14">
        <f t="shared" ca="1" si="136"/>
        <v>1796</v>
      </c>
      <c r="N248" s="14">
        <f t="shared" ca="1" si="141"/>
        <v>672.31200000000172</v>
      </c>
      <c r="O248" s="14">
        <f t="shared" ca="1" si="118"/>
        <v>1123.6879999999983</v>
      </c>
      <c r="P248" s="14">
        <f t="shared" ca="1" si="119"/>
        <v>1123.6879999999983</v>
      </c>
      <c r="Q248" s="14">
        <f t="shared" ca="1" si="129"/>
        <v>342942.94699999999</v>
      </c>
      <c r="R248" s="15">
        <f ca="1">SUM(P$12:P248)</f>
        <v>182935.815</v>
      </c>
      <c r="S248" s="16">
        <f ca="1">SUM(N$12:N248)+SUMIF(O$12:O248, "&lt;0")</f>
        <v>160007.13199999998</v>
      </c>
      <c r="U248" s="9">
        <v>44419</v>
      </c>
      <c r="V248" s="14">
        <f t="shared" ca="1" si="133"/>
        <v>2296</v>
      </c>
      <c r="W248" s="14">
        <f t="shared" ca="1" si="137"/>
        <v>2296</v>
      </c>
      <c r="X248" s="14">
        <f t="shared" ca="1" si="142"/>
        <v>912.31200000000172</v>
      </c>
      <c r="Y248" s="14">
        <f t="shared" ca="1" si="120"/>
        <v>1383.6879999999983</v>
      </c>
      <c r="Z248" s="14">
        <f t="shared" ca="1" si="121"/>
        <v>1383.6879999999983</v>
      </c>
      <c r="AA248" s="14">
        <f t="shared" ca="1" si="130"/>
        <v>401692.94699999999</v>
      </c>
      <c r="AB248" s="15">
        <f ca="1">SUM(Z$12:Z248)</f>
        <v>215405.815</v>
      </c>
      <c r="AC248" s="16">
        <f ca="1">SUM(X$12:X248)+SUMIF(Y$12:Y248, "&lt;0")</f>
        <v>186287.13200000004</v>
      </c>
      <c r="AE248" s="9">
        <v>44419</v>
      </c>
      <c r="AF248" s="14">
        <f t="shared" ca="1" si="115"/>
        <v>1796</v>
      </c>
      <c r="AG248" s="14">
        <f t="shared" ca="1" si="138"/>
        <v>1796</v>
      </c>
      <c r="AH248" s="14">
        <f t="shared" ca="1" si="143"/>
        <v>672.31200000000172</v>
      </c>
      <c r="AI248" s="14">
        <f t="shared" ca="1" si="122"/>
        <v>1123.6879999999983</v>
      </c>
      <c r="AJ248" s="14">
        <f t="shared" ca="1" si="123"/>
        <v>1123.6879999999983</v>
      </c>
      <c r="AK248" s="14">
        <f t="shared" ca="1" si="131"/>
        <v>355442.94699999999</v>
      </c>
      <c r="AL248" s="15">
        <f ca="1">SUM(AJ$12:AJ248)</f>
        <v>189195.815</v>
      </c>
      <c r="AM248" s="16">
        <f ca="1">SUM(AH$12:AH248)+SUMIF(AI$12:AI248, "&lt;0")</f>
        <v>166247.13199999998</v>
      </c>
      <c r="AO248" s="9">
        <v>44419</v>
      </c>
      <c r="AP248" s="14">
        <f t="shared" ca="1" si="116"/>
        <v>2296</v>
      </c>
      <c r="AQ248" s="14">
        <f t="shared" ca="1" si="139"/>
        <v>2296</v>
      </c>
      <c r="AR248" s="14">
        <f t="shared" ca="1" si="144"/>
        <v>912.31200000000172</v>
      </c>
      <c r="AS248" s="14">
        <f t="shared" ca="1" si="124"/>
        <v>1383.6879999999983</v>
      </c>
      <c r="AT248" s="14">
        <f t="shared" ca="1" si="125"/>
        <v>1383.6879999999983</v>
      </c>
      <c r="AU248" s="14">
        <f t="shared" ca="1" si="132"/>
        <v>426692.94699999999</v>
      </c>
      <c r="AV248" s="15">
        <f ca="1">SUM(AT$12:AT248)</f>
        <v>227925.815</v>
      </c>
      <c r="AW248" s="16">
        <f ca="1">SUM(AR$12:AR248)+SUMIF(AS$12:AS248, "&lt;0")</f>
        <v>198767.13199999998</v>
      </c>
      <c r="AY248" s="9">
        <v>44419</v>
      </c>
      <c r="AZ248" s="14">
        <f t="shared" ca="1" si="134"/>
        <v>2000</v>
      </c>
      <c r="BA248" s="14">
        <f t="shared" ca="1" si="140"/>
        <v>2000</v>
      </c>
      <c r="BB248" s="14">
        <f t="shared" ca="1" si="145"/>
        <v>432.31200000000172</v>
      </c>
      <c r="BC248" s="14">
        <f t="shared" ca="1" si="126"/>
        <v>1567.6879999999983</v>
      </c>
      <c r="BD248" s="14">
        <f t="shared" ca="1" si="127"/>
        <v>1567.6879999999983</v>
      </c>
      <c r="BE248" s="14">
        <f t="shared" ca="1" si="147"/>
        <v>401694.8476277031</v>
      </c>
      <c r="BF248" s="15">
        <f ca="1">SUM(BD$12:BD248)</f>
        <v>217279.71562770312</v>
      </c>
      <c r="BG248" s="16">
        <f ca="1">SUM(BB$12:BB248)+SUMIF(BC$12:BC248, "&lt;0")</f>
        <v>184415.13199999998</v>
      </c>
    </row>
    <row r="249" spans="1:59" x14ac:dyDescent="0.2">
      <c r="A249" s="24">
        <v>44420</v>
      </c>
      <c r="B249" s="54">
        <f ca="1">IF($A249&gt;= $C$5,$C$6, INDEX('Historical Data'!$D$2:$D$745, MATCH(A249, 'Historical Data'!$B$2:$B$745, 0)))</f>
        <v>1296</v>
      </c>
      <c r="C249" s="14">
        <f t="shared" ca="1" si="135"/>
        <v>1296</v>
      </c>
      <c r="D249" s="14">
        <f t="shared" ca="1" si="146"/>
        <v>1083.632999999998</v>
      </c>
      <c r="E249" s="14">
        <f t="shared" ca="1" si="117"/>
        <v>212.36700000000201</v>
      </c>
      <c r="F249" s="14">
        <f t="shared" ca="1" si="113"/>
        <v>212.36700000000201</v>
      </c>
      <c r="G249" s="14">
        <f t="shared" ca="1" si="128"/>
        <v>285488.94699999999</v>
      </c>
      <c r="H249" s="15">
        <f ca="1">SUM(F$12:F249)</f>
        <v>150678.182</v>
      </c>
      <c r="I249" s="16">
        <f ca="1">SUM(D$12:D249)+SUMIF(E$12:E249, "&lt;0")</f>
        <v>134810.76499999998</v>
      </c>
      <c r="J249" s="15"/>
      <c r="K249" s="9">
        <v>44420</v>
      </c>
      <c r="L249" s="14">
        <f t="shared" ca="1" si="114"/>
        <v>1796</v>
      </c>
      <c r="M249" s="14">
        <f t="shared" ca="1" si="136"/>
        <v>1796</v>
      </c>
      <c r="N249" s="14">
        <f t="shared" ca="1" si="141"/>
        <v>1323.632999999998</v>
      </c>
      <c r="O249" s="14">
        <f t="shared" ca="1" si="118"/>
        <v>472.36700000000201</v>
      </c>
      <c r="P249" s="14">
        <f t="shared" ca="1" si="119"/>
        <v>472.36700000000201</v>
      </c>
      <c r="Q249" s="14">
        <f t="shared" ca="1" si="129"/>
        <v>344738.94699999999</v>
      </c>
      <c r="R249" s="15">
        <f ca="1">SUM(P$12:P249)</f>
        <v>183408.182</v>
      </c>
      <c r="S249" s="16">
        <f ca="1">SUM(N$12:N249)+SUMIF(O$12:O249, "&lt;0")</f>
        <v>161330.76499999998</v>
      </c>
      <c r="U249" s="9">
        <v>44420</v>
      </c>
      <c r="V249" s="14">
        <f t="shared" ca="1" si="133"/>
        <v>2296</v>
      </c>
      <c r="W249" s="14">
        <f t="shared" ca="1" si="137"/>
        <v>2296</v>
      </c>
      <c r="X249" s="14">
        <f t="shared" ca="1" si="142"/>
        <v>1563.632999999998</v>
      </c>
      <c r="Y249" s="14">
        <f t="shared" ca="1" si="120"/>
        <v>732.36700000000201</v>
      </c>
      <c r="Z249" s="14">
        <f t="shared" ca="1" si="121"/>
        <v>732.36700000000201</v>
      </c>
      <c r="AA249" s="14">
        <f t="shared" ca="1" si="130"/>
        <v>403988.94699999999</v>
      </c>
      <c r="AB249" s="15">
        <f ca="1">SUM(Z$12:Z249)</f>
        <v>216138.182</v>
      </c>
      <c r="AC249" s="16">
        <f ca="1">SUM(X$12:X249)+SUMIF(Y$12:Y249, "&lt;0")</f>
        <v>187850.76500000004</v>
      </c>
      <c r="AE249" s="9">
        <v>44420</v>
      </c>
      <c r="AF249" s="14">
        <f t="shared" ca="1" si="115"/>
        <v>1796</v>
      </c>
      <c r="AG249" s="14">
        <f t="shared" ca="1" si="138"/>
        <v>1796</v>
      </c>
      <c r="AH249" s="14">
        <f t="shared" ca="1" si="143"/>
        <v>1323.632999999998</v>
      </c>
      <c r="AI249" s="14">
        <f t="shared" ca="1" si="122"/>
        <v>472.36700000000201</v>
      </c>
      <c r="AJ249" s="14">
        <f t="shared" ca="1" si="123"/>
        <v>472.36700000000201</v>
      </c>
      <c r="AK249" s="14">
        <f t="shared" ca="1" si="131"/>
        <v>357238.94699999999</v>
      </c>
      <c r="AL249" s="15">
        <f ca="1">SUM(AJ$12:AJ249)</f>
        <v>189668.182</v>
      </c>
      <c r="AM249" s="16">
        <f ca="1">SUM(AH$12:AH249)+SUMIF(AI$12:AI249, "&lt;0")</f>
        <v>167570.76499999998</v>
      </c>
      <c r="AO249" s="9">
        <v>44420</v>
      </c>
      <c r="AP249" s="14">
        <f t="shared" ca="1" si="116"/>
        <v>2296</v>
      </c>
      <c r="AQ249" s="14">
        <f t="shared" ca="1" si="139"/>
        <v>2296</v>
      </c>
      <c r="AR249" s="14">
        <f t="shared" ca="1" si="144"/>
        <v>1563.632999999998</v>
      </c>
      <c r="AS249" s="14">
        <f t="shared" ca="1" si="124"/>
        <v>732.36700000000201</v>
      </c>
      <c r="AT249" s="14">
        <f t="shared" ca="1" si="125"/>
        <v>732.36700000000201</v>
      </c>
      <c r="AU249" s="14">
        <f t="shared" ca="1" si="132"/>
        <v>428988.94699999999</v>
      </c>
      <c r="AV249" s="15">
        <f ca="1">SUM(AT$12:AT249)</f>
        <v>228658.182</v>
      </c>
      <c r="AW249" s="16">
        <f ca="1">SUM(AR$12:AR249)+SUMIF(AS$12:AS249, "&lt;0")</f>
        <v>200330.76499999998</v>
      </c>
      <c r="AY249" s="9">
        <v>44420</v>
      </c>
      <c r="AZ249" s="14">
        <f t="shared" ca="1" si="134"/>
        <v>2000</v>
      </c>
      <c r="BA249" s="14">
        <f t="shared" ca="1" si="140"/>
        <v>2000</v>
      </c>
      <c r="BB249" s="14">
        <f t="shared" ca="1" si="145"/>
        <v>1592.919659806294</v>
      </c>
      <c r="BC249" s="14">
        <f t="shared" ca="1" si="126"/>
        <v>407.08034019370598</v>
      </c>
      <c r="BD249" s="14">
        <f t="shared" ca="1" si="127"/>
        <v>407.08034019370598</v>
      </c>
      <c r="BE249" s="14">
        <f t="shared" ca="1" si="147"/>
        <v>403694.8476277031</v>
      </c>
      <c r="BF249" s="15">
        <f ca="1">SUM(BD$12:BD249)</f>
        <v>217686.79596789682</v>
      </c>
      <c r="BG249" s="16">
        <f ca="1">SUM(BB$12:BB249)+SUMIF(BC$12:BC249, "&lt;0")</f>
        <v>186008.05165980628</v>
      </c>
    </row>
    <row r="250" spans="1:59" x14ac:dyDescent="0.2">
      <c r="A250" s="24">
        <v>44421</v>
      </c>
      <c r="B250" s="54">
        <f ca="1">IF($A250&gt;= $C$5,$C$6, INDEX('Historical Data'!$D$2:$D$745, MATCH(A250, 'Historical Data'!$B$2:$B$745, 0)))</f>
        <v>1296</v>
      </c>
      <c r="C250" s="14">
        <f t="shared" ca="1" si="135"/>
        <v>1296</v>
      </c>
      <c r="D250" s="14">
        <f t="shared" ca="1" si="146"/>
        <v>1101</v>
      </c>
      <c r="E250" s="14">
        <f t="shared" ca="1" si="117"/>
        <v>195</v>
      </c>
      <c r="F250" s="14">
        <f t="shared" ca="1" si="113"/>
        <v>195</v>
      </c>
      <c r="G250" s="14">
        <f t="shared" ca="1" si="128"/>
        <v>286784.94699999999</v>
      </c>
      <c r="H250" s="15">
        <f ca="1">SUM(F$12:F250)</f>
        <v>150873.182</v>
      </c>
      <c r="I250" s="16">
        <f ca="1">SUM(D$12:D250)+SUMIF(E$12:E250, "&lt;0")</f>
        <v>135911.76499999998</v>
      </c>
      <c r="J250" s="15"/>
      <c r="K250" s="9">
        <v>44421</v>
      </c>
      <c r="L250" s="14">
        <f t="shared" ca="1" si="114"/>
        <v>1796</v>
      </c>
      <c r="M250" s="14">
        <f t="shared" ca="1" si="136"/>
        <v>1796</v>
      </c>
      <c r="N250" s="14">
        <f t="shared" ca="1" si="141"/>
        <v>1346</v>
      </c>
      <c r="O250" s="14">
        <f t="shared" ca="1" si="118"/>
        <v>450</v>
      </c>
      <c r="P250" s="14">
        <f t="shared" ca="1" si="119"/>
        <v>450</v>
      </c>
      <c r="Q250" s="14">
        <f t="shared" ca="1" si="129"/>
        <v>346534.94699999999</v>
      </c>
      <c r="R250" s="15">
        <f ca="1">SUM(P$12:P250)</f>
        <v>183858.182</v>
      </c>
      <c r="S250" s="16">
        <f ca="1">SUM(N$12:N250)+SUMIF(O$12:O250, "&lt;0")</f>
        <v>162676.76499999998</v>
      </c>
      <c r="U250" s="9">
        <v>44421</v>
      </c>
      <c r="V250" s="14">
        <f t="shared" ca="1" si="133"/>
        <v>2296</v>
      </c>
      <c r="W250" s="14">
        <f t="shared" ca="1" si="137"/>
        <v>2296</v>
      </c>
      <c r="X250" s="14">
        <f t="shared" ca="1" si="142"/>
        <v>1591</v>
      </c>
      <c r="Y250" s="14">
        <f t="shared" ca="1" si="120"/>
        <v>705</v>
      </c>
      <c r="Z250" s="14">
        <f t="shared" ca="1" si="121"/>
        <v>705</v>
      </c>
      <c r="AA250" s="14">
        <f t="shared" ca="1" si="130"/>
        <v>406284.94699999999</v>
      </c>
      <c r="AB250" s="15">
        <f ca="1">SUM(Z$12:Z250)</f>
        <v>216843.182</v>
      </c>
      <c r="AC250" s="16">
        <f ca="1">SUM(X$12:X250)+SUMIF(Y$12:Y250, "&lt;0")</f>
        <v>189441.76500000004</v>
      </c>
      <c r="AE250" s="9">
        <v>44421</v>
      </c>
      <c r="AF250" s="14">
        <f t="shared" ca="1" si="115"/>
        <v>1796</v>
      </c>
      <c r="AG250" s="14">
        <f t="shared" ca="1" si="138"/>
        <v>1796</v>
      </c>
      <c r="AH250" s="14">
        <f t="shared" ca="1" si="143"/>
        <v>1351</v>
      </c>
      <c r="AI250" s="14">
        <f t="shared" ca="1" si="122"/>
        <v>445</v>
      </c>
      <c r="AJ250" s="14">
        <f t="shared" ca="1" si="123"/>
        <v>445</v>
      </c>
      <c r="AK250" s="14">
        <f t="shared" ca="1" si="131"/>
        <v>359034.94699999999</v>
      </c>
      <c r="AL250" s="15">
        <f ca="1">SUM(AJ$12:AJ250)</f>
        <v>190113.182</v>
      </c>
      <c r="AM250" s="16">
        <f ca="1">SUM(AH$12:AH250)+SUMIF(AI$12:AI250, "&lt;0")</f>
        <v>168921.76499999998</v>
      </c>
      <c r="AO250" s="9">
        <v>44421</v>
      </c>
      <c r="AP250" s="14">
        <f t="shared" ca="1" si="116"/>
        <v>2296</v>
      </c>
      <c r="AQ250" s="14">
        <f t="shared" ca="1" si="139"/>
        <v>2296</v>
      </c>
      <c r="AR250" s="14">
        <f t="shared" ca="1" si="144"/>
        <v>1601</v>
      </c>
      <c r="AS250" s="14">
        <f t="shared" ca="1" si="124"/>
        <v>695</v>
      </c>
      <c r="AT250" s="14">
        <f t="shared" ca="1" si="125"/>
        <v>695</v>
      </c>
      <c r="AU250" s="14">
        <f t="shared" ca="1" si="132"/>
        <v>431284.94699999999</v>
      </c>
      <c r="AV250" s="15">
        <f ca="1">SUM(AT$12:AT250)</f>
        <v>229353.182</v>
      </c>
      <c r="AW250" s="16">
        <f ca="1">SUM(AR$12:AR250)+SUMIF(AS$12:AS250, "&lt;0")</f>
        <v>201931.76499999998</v>
      </c>
      <c r="AY250" s="9">
        <v>44421</v>
      </c>
      <c r="AZ250" s="14">
        <f t="shared" ca="1" si="134"/>
        <v>2000</v>
      </c>
      <c r="BA250" s="14">
        <f t="shared" ca="1" si="140"/>
        <v>2000</v>
      </c>
      <c r="BB250" s="14">
        <f t="shared" ca="1" si="145"/>
        <v>1638.519707856726</v>
      </c>
      <c r="BC250" s="14">
        <f t="shared" ca="1" si="126"/>
        <v>361.48029214327403</v>
      </c>
      <c r="BD250" s="14">
        <f t="shared" ca="1" si="127"/>
        <v>361.48029214327403</v>
      </c>
      <c r="BE250" s="14">
        <f t="shared" ca="1" si="147"/>
        <v>405694.8476277031</v>
      </c>
      <c r="BF250" s="15">
        <f ca="1">SUM(BD$12:BD250)</f>
        <v>218048.27626004009</v>
      </c>
      <c r="BG250" s="16">
        <f ca="1">SUM(BB$12:BB250)+SUMIF(BC$12:BC250, "&lt;0")</f>
        <v>187646.57136766298</v>
      </c>
    </row>
    <row r="251" spans="1:59" x14ac:dyDescent="0.2">
      <c r="A251" s="24">
        <v>44422</v>
      </c>
      <c r="B251" s="54">
        <f ca="1">IF($A251&gt;= $C$5,$C$6, INDEX('Historical Data'!$D$2:$D$745, MATCH(A251, 'Historical Data'!$B$2:$B$745, 0)))</f>
        <v>1296</v>
      </c>
      <c r="C251" s="14">
        <f t="shared" ca="1" si="135"/>
        <v>1296</v>
      </c>
      <c r="D251" s="14">
        <f t="shared" ca="1" si="146"/>
        <v>778.98099999999977</v>
      </c>
      <c r="E251" s="14">
        <f t="shared" ca="1" si="117"/>
        <v>517.01900000000023</v>
      </c>
      <c r="F251" s="14">
        <f t="shared" ca="1" si="113"/>
        <v>517.01900000000023</v>
      </c>
      <c r="G251" s="14">
        <f t="shared" ca="1" si="128"/>
        <v>288080.94699999999</v>
      </c>
      <c r="H251" s="15">
        <f ca="1">SUM(F$12:F251)</f>
        <v>151390.201</v>
      </c>
      <c r="I251" s="16">
        <f ca="1">SUM(D$12:D251)+SUMIF(E$12:E251, "&lt;0")</f>
        <v>136690.74599999998</v>
      </c>
      <c r="J251" s="15"/>
      <c r="K251" s="9">
        <v>44422</v>
      </c>
      <c r="L251" s="14">
        <f t="shared" ca="1" si="114"/>
        <v>1796</v>
      </c>
      <c r="M251" s="14">
        <f t="shared" ca="1" si="136"/>
        <v>1796</v>
      </c>
      <c r="N251" s="14">
        <f t="shared" ca="1" si="141"/>
        <v>1028.9809999999998</v>
      </c>
      <c r="O251" s="14">
        <f t="shared" ca="1" si="118"/>
        <v>767.01900000000023</v>
      </c>
      <c r="P251" s="14">
        <f t="shared" ca="1" si="119"/>
        <v>767.01900000000023</v>
      </c>
      <c r="Q251" s="14">
        <f t="shared" ca="1" si="129"/>
        <v>348330.94699999999</v>
      </c>
      <c r="R251" s="15">
        <f ca="1">SUM(P$12:P251)</f>
        <v>184625.201</v>
      </c>
      <c r="S251" s="16">
        <f ca="1">SUM(N$12:N251)+SUMIF(O$12:O251, "&lt;0")</f>
        <v>163705.74599999998</v>
      </c>
      <c r="U251" s="9">
        <v>44422</v>
      </c>
      <c r="V251" s="14">
        <f t="shared" ca="1" si="133"/>
        <v>2296</v>
      </c>
      <c r="W251" s="14">
        <f t="shared" ca="1" si="137"/>
        <v>2296</v>
      </c>
      <c r="X251" s="14">
        <f t="shared" ca="1" si="142"/>
        <v>1278.9809999999998</v>
      </c>
      <c r="Y251" s="14">
        <f t="shared" ca="1" si="120"/>
        <v>1017.0190000000002</v>
      </c>
      <c r="Z251" s="14">
        <f t="shared" ca="1" si="121"/>
        <v>1017.0190000000002</v>
      </c>
      <c r="AA251" s="14">
        <f t="shared" ca="1" si="130"/>
        <v>408580.94699999999</v>
      </c>
      <c r="AB251" s="15">
        <f ca="1">SUM(Z$12:Z251)</f>
        <v>217860.201</v>
      </c>
      <c r="AC251" s="16">
        <f ca="1">SUM(X$12:X251)+SUMIF(Y$12:Y251, "&lt;0")</f>
        <v>190720.74600000004</v>
      </c>
      <c r="AE251" s="9">
        <v>44422</v>
      </c>
      <c r="AF251" s="14">
        <f t="shared" ca="1" si="115"/>
        <v>1796</v>
      </c>
      <c r="AG251" s="14">
        <f t="shared" ca="1" si="138"/>
        <v>1796</v>
      </c>
      <c r="AH251" s="14">
        <f t="shared" ca="1" si="143"/>
        <v>1038.9809999999998</v>
      </c>
      <c r="AI251" s="14">
        <f t="shared" ca="1" si="122"/>
        <v>757.01900000000023</v>
      </c>
      <c r="AJ251" s="14">
        <f t="shared" ca="1" si="123"/>
        <v>757.01900000000023</v>
      </c>
      <c r="AK251" s="14">
        <f t="shared" ca="1" si="131"/>
        <v>360830.94699999999</v>
      </c>
      <c r="AL251" s="15">
        <f ca="1">SUM(AJ$12:AJ251)</f>
        <v>190870.201</v>
      </c>
      <c r="AM251" s="16">
        <f ca="1">SUM(AH$12:AH251)+SUMIF(AI$12:AI251, "&lt;0")</f>
        <v>169960.74599999998</v>
      </c>
      <c r="AO251" s="9">
        <v>44422</v>
      </c>
      <c r="AP251" s="14">
        <f t="shared" ca="1" si="116"/>
        <v>2296</v>
      </c>
      <c r="AQ251" s="14">
        <f t="shared" ca="1" si="139"/>
        <v>2296</v>
      </c>
      <c r="AR251" s="14">
        <f t="shared" ca="1" si="144"/>
        <v>1298.9809999999998</v>
      </c>
      <c r="AS251" s="14">
        <f t="shared" ca="1" si="124"/>
        <v>997.01900000000023</v>
      </c>
      <c r="AT251" s="14">
        <f t="shared" ca="1" si="125"/>
        <v>997.01900000000023</v>
      </c>
      <c r="AU251" s="14">
        <f t="shared" ca="1" si="132"/>
        <v>433580.94699999999</v>
      </c>
      <c r="AV251" s="15">
        <f ca="1">SUM(AT$12:AT251)</f>
        <v>230350.201</v>
      </c>
      <c r="AW251" s="16">
        <f ca="1">SUM(AR$12:AR251)+SUMIF(AS$12:AS251, "&lt;0")</f>
        <v>203230.74599999998</v>
      </c>
      <c r="AY251" s="9">
        <v>44422</v>
      </c>
      <c r="AZ251" s="14">
        <f t="shared" ca="1" si="134"/>
        <v>2000</v>
      </c>
      <c r="BA251" s="14">
        <f t="shared" ca="1" si="140"/>
        <v>2000</v>
      </c>
      <c r="BB251" s="14">
        <f t="shared" ca="1" si="145"/>
        <v>1344.7337559071559</v>
      </c>
      <c r="BC251" s="14">
        <f t="shared" ca="1" si="126"/>
        <v>655.26624409284409</v>
      </c>
      <c r="BD251" s="14">
        <f t="shared" ca="1" si="127"/>
        <v>655.26624409284409</v>
      </c>
      <c r="BE251" s="14">
        <f t="shared" ca="1" si="147"/>
        <v>407694.8476277031</v>
      </c>
      <c r="BF251" s="15">
        <f ca="1">SUM(BD$12:BD251)</f>
        <v>218703.54250413293</v>
      </c>
      <c r="BG251" s="16">
        <f ca="1">SUM(BB$12:BB251)+SUMIF(BC$12:BC251, "&lt;0")</f>
        <v>188991.30512357014</v>
      </c>
    </row>
    <row r="252" spans="1:59" x14ac:dyDescent="0.2">
      <c r="A252" s="24">
        <v>44423</v>
      </c>
      <c r="B252" s="54">
        <f ca="1">IF($A252&gt;= $C$5,$C$6, INDEX('Historical Data'!$D$2:$D$745, MATCH(A252, 'Historical Data'!$B$2:$B$745, 0)))</f>
        <v>1296</v>
      </c>
      <c r="C252" s="14">
        <f t="shared" ca="1" si="135"/>
        <v>1296</v>
      </c>
      <c r="D252" s="14">
        <f t="shared" ca="1" si="146"/>
        <v>734.71399999999994</v>
      </c>
      <c r="E252" s="14">
        <f t="shared" ca="1" si="117"/>
        <v>561.28600000000006</v>
      </c>
      <c r="F252" s="14">
        <f t="shared" ca="1" si="113"/>
        <v>561.28600000000006</v>
      </c>
      <c r="G252" s="14">
        <f t="shared" ca="1" si="128"/>
        <v>289376.94699999999</v>
      </c>
      <c r="H252" s="15">
        <f ca="1">SUM(F$12:F252)</f>
        <v>151951.48699999999</v>
      </c>
      <c r="I252" s="16">
        <f ca="1">SUM(D$12:D252)+SUMIF(E$12:E252, "&lt;0")</f>
        <v>137425.46</v>
      </c>
      <c r="J252" s="15"/>
      <c r="K252" s="9">
        <v>44423</v>
      </c>
      <c r="L252" s="14">
        <f t="shared" ca="1" si="114"/>
        <v>1796</v>
      </c>
      <c r="M252" s="14">
        <f t="shared" ca="1" si="136"/>
        <v>1796</v>
      </c>
      <c r="N252" s="14">
        <f t="shared" ca="1" si="141"/>
        <v>989.71399999999994</v>
      </c>
      <c r="O252" s="14">
        <f t="shared" ca="1" si="118"/>
        <v>806.28600000000006</v>
      </c>
      <c r="P252" s="14">
        <f t="shared" ca="1" si="119"/>
        <v>806.28600000000006</v>
      </c>
      <c r="Q252" s="14">
        <f t="shared" ca="1" si="129"/>
        <v>350126.94699999999</v>
      </c>
      <c r="R252" s="15">
        <f ca="1">SUM(P$12:P252)</f>
        <v>185431.48699999999</v>
      </c>
      <c r="S252" s="16">
        <f ca="1">SUM(N$12:N252)+SUMIF(O$12:O252, "&lt;0")</f>
        <v>164695.46</v>
      </c>
      <c r="U252" s="9">
        <v>44423</v>
      </c>
      <c r="V252" s="14">
        <f t="shared" ca="1" si="133"/>
        <v>2296</v>
      </c>
      <c r="W252" s="14">
        <f t="shared" ca="1" si="137"/>
        <v>2296</v>
      </c>
      <c r="X252" s="14">
        <f t="shared" ca="1" si="142"/>
        <v>1244.7139999999999</v>
      </c>
      <c r="Y252" s="14">
        <f t="shared" ca="1" si="120"/>
        <v>1051.2860000000001</v>
      </c>
      <c r="Z252" s="14">
        <f t="shared" ca="1" si="121"/>
        <v>1051.2860000000001</v>
      </c>
      <c r="AA252" s="14">
        <f t="shared" ca="1" si="130"/>
        <v>410876.94699999999</v>
      </c>
      <c r="AB252" s="15">
        <f ca="1">SUM(Z$12:Z252)</f>
        <v>218911.48699999999</v>
      </c>
      <c r="AC252" s="16">
        <f ca="1">SUM(X$12:X252)+SUMIF(Y$12:Y252, "&lt;0")</f>
        <v>191965.46000000005</v>
      </c>
      <c r="AE252" s="9">
        <v>44423</v>
      </c>
      <c r="AF252" s="14">
        <f t="shared" ca="1" si="115"/>
        <v>1796</v>
      </c>
      <c r="AG252" s="14">
        <f t="shared" ca="1" si="138"/>
        <v>1796</v>
      </c>
      <c r="AH252" s="14">
        <f t="shared" ca="1" si="143"/>
        <v>994.71399999999994</v>
      </c>
      <c r="AI252" s="14">
        <f t="shared" ca="1" si="122"/>
        <v>801.28600000000006</v>
      </c>
      <c r="AJ252" s="14">
        <f t="shared" ca="1" si="123"/>
        <v>801.28600000000006</v>
      </c>
      <c r="AK252" s="14">
        <f t="shared" ca="1" si="131"/>
        <v>362626.94699999999</v>
      </c>
      <c r="AL252" s="15">
        <f ca="1">SUM(AJ$12:AJ252)</f>
        <v>191671.48699999999</v>
      </c>
      <c r="AM252" s="16">
        <f ca="1">SUM(AH$12:AH252)+SUMIF(AI$12:AI252, "&lt;0")</f>
        <v>170955.46</v>
      </c>
      <c r="AO252" s="9">
        <v>44423</v>
      </c>
      <c r="AP252" s="14">
        <f t="shared" ca="1" si="116"/>
        <v>2296</v>
      </c>
      <c r="AQ252" s="14">
        <f t="shared" ca="1" si="139"/>
        <v>2296</v>
      </c>
      <c r="AR252" s="14">
        <f t="shared" ca="1" si="144"/>
        <v>1254.7139999999999</v>
      </c>
      <c r="AS252" s="14">
        <f t="shared" ca="1" si="124"/>
        <v>1041.2860000000001</v>
      </c>
      <c r="AT252" s="14">
        <f t="shared" ca="1" si="125"/>
        <v>1041.2860000000001</v>
      </c>
      <c r="AU252" s="14">
        <f t="shared" ca="1" si="132"/>
        <v>435876.94699999999</v>
      </c>
      <c r="AV252" s="15">
        <f ca="1">SUM(AT$12:AT252)</f>
        <v>231391.48699999999</v>
      </c>
      <c r="AW252" s="16">
        <f ca="1">SUM(AR$12:AR252)+SUMIF(AS$12:AS252, "&lt;0")</f>
        <v>204485.46</v>
      </c>
      <c r="AY252" s="9">
        <v>44423</v>
      </c>
      <c r="AZ252" s="14">
        <f t="shared" ca="1" si="134"/>
        <v>2000</v>
      </c>
      <c r="BA252" s="14">
        <f t="shared" ca="1" si="140"/>
        <v>2000</v>
      </c>
      <c r="BB252" s="14">
        <f t="shared" ca="1" si="145"/>
        <v>1328.699803957586</v>
      </c>
      <c r="BC252" s="14">
        <f t="shared" ca="1" si="126"/>
        <v>671.30019604241397</v>
      </c>
      <c r="BD252" s="14">
        <f t="shared" ca="1" si="127"/>
        <v>671.30019604241397</v>
      </c>
      <c r="BE252" s="14">
        <f t="shared" ca="1" si="147"/>
        <v>409694.8476277031</v>
      </c>
      <c r="BF252" s="15">
        <f ca="1">SUM(BD$12:BD252)</f>
        <v>219374.84270017533</v>
      </c>
      <c r="BG252" s="16">
        <f ca="1">SUM(BB$12:BB252)+SUMIF(BC$12:BC252, "&lt;0")</f>
        <v>190320.00492752774</v>
      </c>
    </row>
    <row r="253" spans="1:59" x14ac:dyDescent="0.2">
      <c r="A253" s="24">
        <v>44424</v>
      </c>
      <c r="B253" s="54">
        <f ca="1">IF($A253&gt;= $C$5,$C$6, INDEX('Historical Data'!$D$2:$D$745, MATCH(A253, 'Historical Data'!$B$2:$B$745, 0)))</f>
        <v>1296</v>
      </c>
      <c r="C253" s="14">
        <f t="shared" ca="1" si="135"/>
        <v>1296</v>
      </c>
      <c r="D253" s="14">
        <f t="shared" ca="1" si="146"/>
        <v>98.879999999997381</v>
      </c>
      <c r="E253" s="14">
        <f t="shared" ca="1" si="117"/>
        <v>1197.1200000000026</v>
      </c>
      <c r="F253" s="14">
        <f t="shared" ca="1" si="113"/>
        <v>1197.1200000000026</v>
      </c>
      <c r="G253" s="14">
        <f t="shared" ca="1" si="128"/>
        <v>290672.94699999999</v>
      </c>
      <c r="H253" s="15">
        <f ca="1">SUM(F$12:F253)</f>
        <v>153148.60699999999</v>
      </c>
      <c r="I253" s="16">
        <f ca="1">SUM(D$12:D253)+SUMIF(E$12:E253, "&lt;0")</f>
        <v>137524.34</v>
      </c>
      <c r="J253" s="15"/>
      <c r="K253" s="9">
        <v>44424</v>
      </c>
      <c r="L253" s="14">
        <f t="shared" ca="1" si="114"/>
        <v>1796</v>
      </c>
      <c r="M253" s="14">
        <f t="shared" ca="1" si="136"/>
        <v>1796</v>
      </c>
      <c r="N253" s="14">
        <f t="shared" ca="1" si="141"/>
        <v>358.87999999999738</v>
      </c>
      <c r="O253" s="14">
        <f t="shared" ca="1" si="118"/>
        <v>1437.1200000000026</v>
      </c>
      <c r="P253" s="14">
        <f t="shared" ca="1" si="119"/>
        <v>1437.1200000000026</v>
      </c>
      <c r="Q253" s="14">
        <f t="shared" ca="1" si="129"/>
        <v>351922.94699999999</v>
      </c>
      <c r="R253" s="15">
        <f ca="1">SUM(P$12:P253)</f>
        <v>186868.60699999999</v>
      </c>
      <c r="S253" s="16">
        <f ca="1">SUM(N$12:N253)+SUMIF(O$12:O253, "&lt;0")</f>
        <v>165054.34</v>
      </c>
      <c r="U253" s="9">
        <v>44424</v>
      </c>
      <c r="V253" s="14">
        <f t="shared" ca="1" si="133"/>
        <v>2296</v>
      </c>
      <c r="W253" s="14">
        <f t="shared" ca="1" si="137"/>
        <v>2296</v>
      </c>
      <c r="X253" s="14">
        <f t="shared" ca="1" si="142"/>
        <v>618.87999999999738</v>
      </c>
      <c r="Y253" s="14">
        <f t="shared" ca="1" si="120"/>
        <v>1677.1200000000026</v>
      </c>
      <c r="Z253" s="14">
        <f t="shared" ca="1" si="121"/>
        <v>1677.1200000000026</v>
      </c>
      <c r="AA253" s="14">
        <f t="shared" ca="1" si="130"/>
        <v>413172.94699999999</v>
      </c>
      <c r="AB253" s="15">
        <f ca="1">SUM(Z$12:Z253)</f>
        <v>220588.60699999999</v>
      </c>
      <c r="AC253" s="16">
        <f ca="1">SUM(X$12:X253)+SUMIF(Y$12:Y253, "&lt;0")</f>
        <v>192584.34000000005</v>
      </c>
      <c r="AE253" s="9">
        <v>44424</v>
      </c>
      <c r="AF253" s="14">
        <f t="shared" ca="1" si="115"/>
        <v>1796</v>
      </c>
      <c r="AG253" s="14">
        <f t="shared" ca="1" si="138"/>
        <v>1796</v>
      </c>
      <c r="AH253" s="14">
        <f t="shared" ca="1" si="143"/>
        <v>358.87999999999738</v>
      </c>
      <c r="AI253" s="14">
        <f t="shared" ca="1" si="122"/>
        <v>1437.1200000000026</v>
      </c>
      <c r="AJ253" s="14">
        <f t="shared" ca="1" si="123"/>
        <v>1437.1200000000026</v>
      </c>
      <c r="AK253" s="14">
        <f t="shared" ca="1" si="131"/>
        <v>364422.94699999999</v>
      </c>
      <c r="AL253" s="15">
        <f ca="1">SUM(AJ$12:AJ253)</f>
        <v>193108.60699999999</v>
      </c>
      <c r="AM253" s="16">
        <f ca="1">SUM(AH$12:AH253)+SUMIF(AI$12:AI253, "&lt;0")</f>
        <v>171314.34</v>
      </c>
      <c r="AO253" s="9">
        <v>44424</v>
      </c>
      <c r="AP253" s="14">
        <f t="shared" ca="1" si="116"/>
        <v>2296</v>
      </c>
      <c r="AQ253" s="14">
        <f t="shared" ca="1" si="139"/>
        <v>2296</v>
      </c>
      <c r="AR253" s="14">
        <f t="shared" ca="1" si="144"/>
        <v>618.87999999999738</v>
      </c>
      <c r="AS253" s="14">
        <f t="shared" ca="1" si="124"/>
        <v>1677.1200000000026</v>
      </c>
      <c r="AT253" s="14">
        <f t="shared" ca="1" si="125"/>
        <v>1677.1200000000026</v>
      </c>
      <c r="AU253" s="14">
        <f t="shared" ca="1" si="132"/>
        <v>438172.94699999999</v>
      </c>
      <c r="AV253" s="15">
        <f ca="1">SUM(AT$12:AT253)</f>
        <v>233068.60699999999</v>
      </c>
      <c r="AW253" s="16">
        <f ca="1">SUM(AR$12:AR253)+SUMIF(AS$12:AS253, "&lt;0")</f>
        <v>205104.34</v>
      </c>
      <c r="AY253" s="9">
        <v>44424</v>
      </c>
      <c r="AZ253" s="14">
        <f t="shared" ca="1" si="134"/>
        <v>2000</v>
      </c>
      <c r="BA253" s="14">
        <f t="shared" ca="1" si="140"/>
        <v>2000</v>
      </c>
      <c r="BB253" s="14">
        <f t="shared" ca="1" si="145"/>
        <v>721.09885200801341</v>
      </c>
      <c r="BC253" s="14">
        <f t="shared" ca="1" si="126"/>
        <v>1278.9011479919866</v>
      </c>
      <c r="BD253" s="14">
        <f t="shared" ca="1" si="127"/>
        <v>1278.9011479919866</v>
      </c>
      <c r="BE253" s="14">
        <f t="shared" ca="1" si="147"/>
        <v>411694.8476277031</v>
      </c>
      <c r="BF253" s="15">
        <f ca="1">SUM(BD$12:BD253)</f>
        <v>220653.74384816733</v>
      </c>
      <c r="BG253" s="16">
        <f ca="1">SUM(BB$12:BB253)+SUMIF(BC$12:BC253, "&lt;0")</f>
        <v>191041.10377953574</v>
      </c>
    </row>
    <row r="254" spans="1:59" x14ac:dyDescent="0.2">
      <c r="A254" s="24">
        <v>44425</v>
      </c>
      <c r="B254" s="54">
        <f ca="1">IF($A254&gt;= $C$5,$C$6, INDEX('Historical Data'!$D$2:$D$745, MATCH(A254, 'Historical Data'!$B$2:$B$745, 0)))</f>
        <v>1296</v>
      </c>
      <c r="C254" s="14">
        <f t="shared" ca="1" si="135"/>
        <v>1296</v>
      </c>
      <c r="D254" s="14">
        <f t="shared" ca="1" si="146"/>
        <v>0</v>
      </c>
      <c r="E254" s="14">
        <f t="shared" ca="1" si="117"/>
        <v>1296</v>
      </c>
      <c r="F254" s="14">
        <f t="shared" ca="1" si="113"/>
        <v>1296</v>
      </c>
      <c r="G254" s="14">
        <f t="shared" ca="1" si="128"/>
        <v>291968.94699999999</v>
      </c>
      <c r="H254" s="15">
        <f ca="1">SUM(F$12:F254)</f>
        <v>154444.60699999999</v>
      </c>
      <c r="I254" s="16">
        <f ca="1">SUM(D$12:D254)+SUMIF(E$12:E254, "&lt;0")</f>
        <v>137524.34</v>
      </c>
      <c r="J254" s="15"/>
      <c r="K254" s="9">
        <v>44425</v>
      </c>
      <c r="L254" s="14">
        <f t="shared" ca="1" si="114"/>
        <v>1796</v>
      </c>
      <c r="M254" s="14">
        <f t="shared" ca="1" si="136"/>
        <v>1796</v>
      </c>
      <c r="N254" s="14">
        <f t="shared" ca="1" si="141"/>
        <v>235</v>
      </c>
      <c r="O254" s="14">
        <f t="shared" ca="1" si="118"/>
        <v>1561</v>
      </c>
      <c r="P254" s="14">
        <f t="shared" ca="1" si="119"/>
        <v>1561</v>
      </c>
      <c r="Q254" s="14">
        <f t="shared" ca="1" si="129"/>
        <v>353718.94699999999</v>
      </c>
      <c r="R254" s="15">
        <f ca="1">SUM(P$12:P254)</f>
        <v>188429.60699999999</v>
      </c>
      <c r="S254" s="16">
        <f ca="1">SUM(N$12:N254)+SUMIF(O$12:O254, "&lt;0")</f>
        <v>165289.34</v>
      </c>
      <c r="U254" s="9">
        <v>44425</v>
      </c>
      <c r="V254" s="14">
        <f t="shared" ca="1" si="133"/>
        <v>2296</v>
      </c>
      <c r="W254" s="14">
        <f t="shared" ca="1" si="137"/>
        <v>2296</v>
      </c>
      <c r="X254" s="14">
        <f t="shared" ca="1" si="142"/>
        <v>470</v>
      </c>
      <c r="Y254" s="14">
        <f t="shared" ca="1" si="120"/>
        <v>1826</v>
      </c>
      <c r="Z254" s="14">
        <f t="shared" ca="1" si="121"/>
        <v>1826</v>
      </c>
      <c r="AA254" s="14">
        <f t="shared" ca="1" si="130"/>
        <v>415468.94699999999</v>
      </c>
      <c r="AB254" s="15">
        <f ca="1">SUM(Z$12:Z254)</f>
        <v>222414.60699999999</v>
      </c>
      <c r="AC254" s="16">
        <f ca="1">SUM(X$12:X254)+SUMIF(Y$12:Y254, "&lt;0")</f>
        <v>193054.34000000005</v>
      </c>
      <c r="AE254" s="9">
        <v>44425</v>
      </c>
      <c r="AF254" s="14">
        <f t="shared" ca="1" si="115"/>
        <v>1796</v>
      </c>
      <c r="AG254" s="14">
        <f t="shared" ca="1" si="138"/>
        <v>1796</v>
      </c>
      <c r="AH254" s="14">
        <f t="shared" ca="1" si="143"/>
        <v>210</v>
      </c>
      <c r="AI254" s="14">
        <f t="shared" ca="1" si="122"/>
        <v>1586</v>
      </c>
      <c r="AJ254" s="14">
        <f t="shared" ca="1" si="123"/>
        <v>1586</v>
      </c>
      <c r="AK254" s="14">
        <f t="shared" ca="1" si="131"/>
        <v>366218.94699999999</v>
      </c>
      <c r="AL254" s="15">
        <f ca="1">SUM(AJ$12:AJ254)</f>
        <v>194694.60699999999</v>
      </c>
      <c r="AM254" s="16">
        <f ca="1">SUM(AH$12:AH254)+SUMIF(AI$12:AI254, "&lt;0")</f>
        <v>171524.34</v>
      </c>
      <c r="AO254" s="9">
        <v>44425</v>
      </c>
      <c r="AP254" s="14">
        <f t="shared" ca="1" si="116"/>
        <v>2296</v>
      </c>
      <c r="AQ254" s="14">
        <f t="shared" ca="1" si="139"/>
        <v>2296</v>
      </c>
      <c r="AR254" s="14">
        <f t="shared" ca="1" si="144"/>
        <v>420</v>
      </c>
      <c r="AS254" s="14">
        <f t="shared" ca="1" si="124"/>
        <v>1876</v>
      </c>
      <c r="AT254" s="14">
        <f t="shared" ca="1" si="125"/>
        <v>1876</v>
      </c>
      <c r="AU254" s="14">
        <f t="shared" ca="1" si="132"/>
        <v>440468.94699999999</v>
      </c>
      <c r="AV254" s="15">
        <f ca="1">SUM(AT$12:AT254)</f>
        <v>234944.60699999999</v>
      </c>
      <c r="AW254" s="16">
        <f ca="1">SUM(AR$12:AR254)+SUMIF(AS$12:AS254, "&lt;0")</f>
        <v>205524.34</v>
      </c>
      <c r="AY254" s="9">
        <v>44425</v>
      </c>
      <c r="AZ254" s="14">
        <f t="shared" ca="1" si="134"/>
        <v>2000</v>
      </c>
      <c r="BA254" s="14">
        <f t="shared" ca="1" si="140"/>
        <v>2000</v>
      </c>
      <c r="BB254" s="14">
        <f t="shared" ca="1" si="145"/>
        <v>387.65690005844772</v>
      </c>
      <c r="BC254" s="14">
        <f t="shared" ca="1" si="126"/>
        <v>1612.3430999415523</v>
      </c>
      <c r="BD254" s="14">
        <f t="shared" ca="1" si="127"/>
        <v>1612.3430999415523</v>
      </c>
      <c r="BE254" s="14">
        <f t="shared" ca="1" si="147"/>
        <v>413694.8476277031</v>
      </c>
      <c r="BF254" s="15">
        <f ca="1">SUM(BD$12:BD254)</f>
        <v>222266.08694810889</v>
      </c>
      <c r="BG254" s="16">
        <f ca="1">SUM(BB$12:BB254)+SUMIF(BC$12:BC254, "&lt;0")</f>
        <v>191428.76067959418</v>
      </c>
    </row>
    <row r="255" spans="1:59" x14ac:dyDescent="0.2">
      <c r="A255" s="24">
        <v>44426</v>
      </c>
      <c r="B255" s="54">
        <f ca="1">IF($A255&gt;= $C$5,$C$6, INDEX('Historical Data'!$D$2:$D$745, MATCH(A255, 'Historical Data'!$B$2:$B$745, 0)))</f>
        <v>1296</v>
      </c>
      <c r="C255" s="14">
        <f t="shared" ca="1" si="135"/>
        <v>1296</v>
      </c>
      <c r="D255" s="14">
        <f t="shared" ca="1" si="146"/>
        <v>554.08600000000297</v>
      </c>
      <c r="E255" s="14">
        <f t="shared" ca="1" si="117"/>
        <v>741.91399999999703</v>
      </c>
      <c r="F255" s="14">
        <f t="shared" ca="1" si="113"/>
        <v>741.91399999999703</v>
      </c>
      <c r="G255" s="14">
        <f t="shared" ca="1" si="128"/>
        <v>293264.94699999999</v>
      </c>
      <c r="H255" s="15">
        <f ca="1">SUM(F$12:F255)</f>
        <v>155186.52099999998</v>
      </c>
      <c r="I255" s="16">
        <f ca="1">SUM(D$12:D255)+SUMIF(E$12:E255, "&lt;0")</f>
        <v>138078.42600000001</v>
      </c>
      <c r="J255" s="15"/>
      <c r="K255" s="9">
        <v>44426</v>
      </c>
      <c r="L255" s="14">
        <f t="shared" ca="1" si="114"/>
        <v>1796</v>
      </c>
      <c r="M255" s="14">
        <f t="shared" ca="1" si="136"/>
        <v>1796</v>
      </c>
      <c r="N255" s="14">
        <f t="shared" ca="1" si="141"/>
        <v>839.08600000000297</v>
      </c>
      <c r="O255" s="14">
        <f t="shared" ca="1" si="118"/>
        <v>956.91399999999703</v>
      </c>
      <c r="P255" s="14">
        <f t="shared" ca="1" si="119"/>
        <v>956.91399999999703</v>
      </c>
      <c r="Q255" s="14">
        <f t="shared" ca="1" si="129"/>
        <v>355514.94699999999</v>
      </c>
      <c r="R255" s="15">
        <f ca="1">SUM(P$12:P255)</f>
        <v>189386.52099999998</v>
      </c>
      <c r="S255" s="16">
        <f ca="1">SUM(N$12:N255)+SUMIF(O$12:O255, "&lt;0")</f>
        <v>166128.42600000001</v>
      </c>
      <c r="U255" s="9">
        <v>44426</v>
      </c>
      <c r="V255" s="14">
        <f t="shared" ca="1" si="133"/>
        <v>2296</v>
      </c>
      <c r="W255" s="14">
        <f t="shared" ca="1" si="137"/>
        <v>2296</v>
      </c>
      <c r="X255" s="14">
        <f t="shared" ca="1" si="142"/>
        <v>1124.086000000003</v>
      </c>
      <c r="Y255" s="14">
        <f t="shared" ca="1" si="120"/>
        <v>1171.913999999997</v>
      </c>
      <c r="Z255" s="14">
        <f t="shared" ca="1" si="121"/>
        <v>1171.913999999997</v>
      </c>
      <c r="AA255" s="14">
        <f t="shared" ca="1" si="130"/>
        <v>417764.94699999999</v>
      </c>
      <c r="AB255" s="15">
        <f ca="1">SUM(Z$12:Z255)</f>
        <v>223586.52099999998</v>
      </c>
      <c r="AC255" s="16">
        <f ca="1">SUM(X$12:X255)+SUMIF(Y$12:Y255, "&lt;0")</f>
        <v>194178.42600000006</v>
      </c>
      <c r="AE255" s="9">
        <v>44426</v>
      </c>
      <c r="AF255" s="14">
        <f t="shared" ca="1" si="115"/>
        <v>1796</v>
      </c>
      <c r="AG255" s="14">
        <f t="shared" ca="1" si="138"/>
        <v>1796</v>
      </c>
      <c r="AH255" s="14">
        <f t="shared" ca="1" si="143"/>
        <v>864.08600000000297</v>
      </c>
      <c r="AI255" s="14">
        <f t="shared" ca="1" si="122"/>
        <v>931.91399999999703</v>
      </c>
      <c r="AJ255" s="14">
        <f t="shared" ca="1" si="123"/>
        <v>931.91399999999703</v>
      </c>
      <c r="AK255" s="14">
        <f t="shared" ca="1" si="131"/>
        <v>368014.94699999999</v>
      </c>
      <c r="AL255" s="15">
        <f ca="1">SUM(AJ$12:AJ255)</f>
        <v>195626.52099999998</v>
      </c>
      <c r="AM255" s="16">
        <f ca="1">SUM(AH$12:AH255)+SUMIF(AI$12:AI255, "&lt;0")</f>
        <v>172388.42600000001</v>
      </c>
      <c r="AO255" s="9">
        <v>44426</v>
      </c>
      <c r="AP255" s="14">
        <f t="shared" ca="1" si="116"/>
        <v>2296</v>
      </c>
      <c r="AQ255" s="14">
        <f t="shared" ca="1" si="139"/>
        <v>2296</v>
      </c>
      <c r="AR255" s="14">
        <f t="shared" ca="1" si="144"/>
        <v>1174.086000000003</v>
      </c>
      <c r="AS255" s="14">
        <f t="shared" ca="1" si="124"/>
        <v>1121.913999999997</v>
      </c>
      <c r="AT255" s="14">
        <f t="shared" ca="1" si="125"/>
        <v>1121.913999999997</v>
      </c>
      <c r="AU255" s="14">
        <f t="shared" ca="1" si="132"/>
        <v>442764.94699999999</v>
      </c>
      <c r="AV255" s="15">
        <f ca="1">SUM(AT$12:AT255)</f>
        <v>236066.52099999998</v>
      </c>
      <c r="AW255" s="16">
        <f ca="1">SUM(AR$12:AR255)+SUMIF(AS$12:AS255, "&lt;0")</f>
        <v>206698.42600000001</v>
      </c>
      <c r="AY255" s="9">
        <v>44426</v>
      </c>
      <c r="AZ255" s="14">
        <f t="shared" ca="1" si="134"/>
        <v>2000</v>
      </c>
      <c r="BA255" s="14">
        <f t="shared" ca="1" si="140"/>
        <v>2000</v>
      </c>
      <c r="BB255" s="14">
        <f t="shared" ca="1" si="145"/>
        <v>1495.5659481088774</v>
      </c>
      <c r="BC255" s="14">
        <f t="shared" ca="1" si="126"/>
        <v>504.43405189112264</v>
      </c>
      <c r="BD255" s="14">
        <f t="shared" ca="1" si="127"/>
        <v>504.43405189112264</v>
      </c>
      <c r="BE255" s="14">
        <f t="shared" ca="1" si="147"/>
        <v>415694.8476277031</v>
      </c>
      <c r="BF255" s="15">
        <f ca="1">SUM(BD$12:BD255)</f>
        <v>222770.52100000001</v>
      </c>
      <c r="BG255" s="16">
        <f ca="1">SUM(BB$12:BB255)+SUMIF(BC$12:BC255, "&lt;0")</f>
        <v>192924.32662770309</v>
      </c>
    </row>
    <row r="256" spans="1:59" x14ac:dyDescent="0.2">
      <c r="A256" s="24">
        <v>44427</v>
      </c>
      <c r="B256" s="54">
        <f ca="1">IF($A256&gt;= $C$5,$C$6, INDEX('Historical Data'!$D$2:$D$745, MATCH(A256, 'Historical Data'!$B$2:$B$745, 0)))</f>
        <v>1296</v>
      </c>
      <c r="C256" s="14">
        <f t="shared" ca="1" si="135"/>
        <v>1296</v>
      </c>
      <c r="D256" s="14">
        <f t="shared" ca="1" si="146"/>
        <v>1121.9219999999987</v>
      </c>
      <c r="E256" s="14">
        <f t="shared" ca="1" si="117"/>
        <v>174.07800000000134</v>
      </c>
      <c r="F256" s="14">
        <f t="shared" ca="1" si="113"/>
        <v>174.07800000000134</v>
      </c>
      <c r="G256" s="14">
        <f t="shared" ca="1" si="128"/>
        <v>294560.94699999999</v>
      </c>
      <c r="H256" s="15">
        <f ca="1">SUM(F$12:F256)</f>
        <v>155360.59899999999</v>
      </c>
      <c r="I256" s="16">
        <f ca="1">SUM(D$12:D256)+SUMIF(E$12:E256, "&lt;0")</f>
        <v>139200.348</v>
      </c>
      <c r="J256" s="15"/>
      <c r="K256" s="9">
        <v>44427</v>
      </c>
      <c r="L256" s="14">
        <f t="shared" ca="1" si="114"/>
        <v>1796</v>
      </c>
      <c r="M256" s="14">
        <f t="shared" ca="1" si="136"/>
        <v>1796</v>
      </c>
      <c r="N256" s="14">
        <f t="shared" ca="1" si="141"/>
        <v>1381.9219999999987</v>
      </c>
      <c r="O256" s="14">
        <f t="shared" ca="1" si="118"/>
        <v>414.07800000000134</v>
      </c>
      <c r="P256" s="14">
        <f t="shared" ca="1" si="119"/>
        <v>414.07800000000134</v>
      </c>
      <c r="Q256" s="14">
        <f t="shared" ca="1" si="129"/>
        <v>357310.94699999999</v>
      </c>
      <c r="R256" s="15">
        <f ca="1">SUM(P$12:P256)</f>
        <v>189800.59899999999</v>
      </c>
      <c r="S256" s="16">
        <f ca="1">SUM(N$12:N256)+SUMIF(O$12:O256, "&lt;0")</f>
        <v>167510.348</v>
      </c>
      <c r="U256" s="9">
        <v>44427</v>
      </c>
      <c r="V256" s="14">
        <f t="shared" ca="1" si="133"/>
        <v>2296</v>
      </c>
      <c r="W256" s="14">
        <f t="shared" ca="1" si="137"/>
        <v>2296</v>
      </c>
      <c r="X256" s="14">
        <f t="shared" ca="1" si="142"/>
        <v>1641.9219999999987</v>
      </c>
      <c r="Y256" s="14">
        <f t="shared" ca="1" si="120"/>
        <v>654.07800000000134</v>
      </c>
      <c r="Z256" s="14">
        <f t="shared" ca="1" si="121"/>
        <v>654.07800000000134</v>
      </c>
      <c r="AA256" s="14">
        <f t="shared" ca="1" si="130"/>
        <v>420060.94699999999</v>
      </c>
      <c r="AB256" s="15">
        <f ca="1">SUM(Z$12:Z256)</f>
        <v>224240.59899999999</v>
      </c>
      <c r="AC256" s="16">
        <f ca="1">SUM(X$12:X256)+SUMIF(Y$12:Y256, "&lt;0")</f>
        <v>195820.34800000006</v>
      </c>
      <c r="AE256" s="9">
        <v>44427</v>
      </c>
      <c r="AF256" s="14">
        <f t="shared" ca="1" si="115"/>
        <v>1796</v>
      </c>
      <c r="AG256" s="14">
        <f t="shared" ca="1" si="138"/>
        <v>1796</v>
      </c>
      <c r="AH256" s="14">
        <f t="shared" ca="1" si="143"/>
        <v>1381.9219999999987</v>
      </c>
      <c r="AI256" s="14">
        <f t="shared" ca="1" si="122"/>
        <v>414.07800000000134</v>
      </c>
      <c r="AJ256" s="14">
        <f t="shared" ca="1" si="123"/>
        <v>414.07800000000134</v>
      </c>
      <c r="AK256" s="14">
        <f t="shared" ca="1" si="131"/>
        <v>369810.94699999999</v>
      </c>
      <c r="AL256" s="15">
        <f ca="1">SUM(AJ$12:AJ256)</f>
        <v>196040.59899999999</v>
      </c>
      <c r="AM256" s="16">
        <f ca="1">SUM(AH$12:AH256)+SUMIF(AI$12:AI256, "&lt;0")</f>
        <v>173770.348</v>
      </c>
      <c r="AO256" s="9">
        <v>44427</v>
      </c>
      <c r="AP256" s="14">
        <f t="shared" ca="1" si="116"/>
        <v>2296</v>
      </c>
      <c r="AQ256" s="14">
        <f t="shared" ca="1" si="139"/>
        <v>2296</v>
      </c>
      <c r="AR256" s="14">
        <f t="shared" ca="1" si="144"/>
        <v>1641.9219999999987</v>
      </c>
      <c r="AS256" s="14">
        <f t="shared" ca="1" si="124"/>
        <v>654.07800000000134</v>
      </c>
      <c r="AT256" s="14">
        <f t="shared" ca="1" si="125"/>
        <v>654.07800000000134</v>
      </c>
      <c r="AU256" s="14">
        <f t="shared" ca="1" si="132"/>
        <v>445060.94699999999</v>
      </c>
      <c r="AV256" s="15">
        <f ca="1">SUM(AT$12:AT256)</f>
        <v>236720.59899999999</v>
      </c>
      <c r="AW256" s="16">
        <f ca="1">SUM(AR$12:AR256)+SUMIF(AS$12:AS256, "&lt;0")</f>
        <v>208340.348</v>
      </c>
      <c r="AY256" s="9">
        <v>44427</v>
      </c>
      <c r="AZ256" s="14">
        <f t="shared" ca="1" si="134"/>
        <v>2000</v>
      </c>
      <c r="BA256" s="14">
        <f t="shared" ca="1" si="140"/>
        <v>2000</v>
      </c>
      <c r="BB256" s="14">
        <f t="shared" ca="1" si="145"/>
        <v>1825.9219999999987</v>
      </c>
      <c r="BC256" s="14">
        <f t="shared" ca="1" si="126"/>
        <v>174.07800000000134</v>
      </c>
      <c r="BD256" s="14">
        <f t="shared" ca="1" si="127"/>
        <v>174.07800000000134</v>
      </c>
      <c r="BE256" s="14">
        <f t="shared" ca="1" si="147"/>
        <v>417694.8476277031</v>
      </c>
      <c r="BF256" s="15">
        <f ca="1">SUM(BD$12:BD256)</f>
        <v>222944.59900000002</v>
      </c>
      <c r="BG256" s="16">
        <f ca="1">SUM(BB$12:BB256)+SUMIF(BC$12:BC256, "&lt;0")</f>
        <v>194750.24862770305</v>
      </c>
    </row>
    <row r="257" spans="1:59" x14ac:dyDescent="0.2">
      <c r="A257" s="24">
        <v>44428</v>
      </c>
      <c r="B257" s="54">
        <f ca="1">IF($A257&gt;= $C$5,$C$6, INDEX('Historical Data'!$D$2:$D$745, MATCH(A257, 'Historical Data'!$B$2:$B$745, 0)))</f>
        <v>1296</v>
      </c>
      <c r="C257" s="14">
        <f t="shared" ca="1" si="135"/>
        <v>1296</v>
      </c>
      <c r="D257" s="14">
        <f t="shared" ca="1" si="146"/>
        <v>373.09000000000378</v>
      </c>
      <c r="E257" s="14">
        <f t="shared" ca="1" si="117"/>
        <v>922.90999999999622</v>
      </c>
      <c r="F257" s="14">
        <f t="shared" ca="1" si="113"/>
        <v>922.90999999999622</v>
      </c>
      <c r="G257" s="14">
        <f t="shared" ca="1" si="128"/>
        <v>295856.94699999999</v>
      </c>
      <c r="H257" s="15">
        <f ca="1">SUM(F$12:F257)</f>
        <v>156283.50899999999</v>
      </c>
      <c r="I257" s="16">
        <f ca="1">SUM(D$12:D257)+SUMIF(E$12:E257, "&lt;0")</f>
        <v>139573.43799999999</v>
      </c>
      <c r="J257" s="15"/>
      <c r="K257" s="9">
        <v>44428</v>
      </c>
      <c r="L257" s="14">
        <f t="shared" ca="1" si="114"/>
        <v>1796</v>
      </c>
      <c r="M257" s="14">
        <f t="shared" ca="1" si="136"/>
        <v>1796</v>
      </c>
      <c r="N257" s="14">
        <f t="shared" ca="1" si="141"/>
        <v>633.09000000000378</v>
      </c>
      <c r="O257" s="14">
        <f t="shared" ca="1" si="118"/>
        <v>1162.9099999999962</v>
      </c>
      <c r="P257" s="14">
        <f t="shared" ca="1" si="119"/>
        <v>1162.9099999999962</v>
      </c>
      <c r="Q257" s="14">
        <f t="shared" ca="1" si="129"/>
        <v>359106.94699999999</v>
      </c>
      <c r="R257" s="15">
        <f ca="1">SUM(P$12:P257)</f>
        <v>190963.50899999999</v>
      </c>
      <c r="S257" s="16">
        <f ca="1">SUM(N$12:N257)+SUMIF(O$12:O257, "&lt;0")</f>
        <v>168143.43799999999</v>
      </c>
      <c r="U257" s="9">
        <v>44428</v>
      </c>
      <c r="V257" s="14">
        <f t="shared" ca="1" si="133"/>
        <v>2296</v>
      </c>
      <c r="W257" s="14">
        <f t="shared" ca="1" si="137"/>
        <v>2296</v>
      </c>
      <c r="X257" s="14">
        <f t="shared" ca="1" si="142"/>
        <v>893.09000000000378</v>
      </c>
      <c r="Y257" s="14">
        <f t="shared" ca="1" si="120"/>
        <v>1402.9099999999962</v>
      </c>
      <c r="Z257" s="14">
        <f t="shared" ca="1" si="121"/>
        <v>1402.9099999999962</v>
      </c>
      <c r="AA257" s="14">
        <f t="shared" ca="1" si="130"/>
        <v>422356.94699999999</v>
      </c>
      <c r="AB257" s="15">
        <f ca="1">SUM(Z$12:Z257)</f>
        <v>225643.50899999999</v>
      </c>
      <c r="AC257" s="16">
        <f ca="1">SUM(X$12:X257)+SUMIF(Y$12:Y257, "&lt;0")</f>
        <v>196713.43800000005</v>
      </c>
      <c r="AE257" s="9">
        <v>44428</v>
      </c>
      <c r="AF257" s="14">
        <f t="shared" ca="1" si="115"/>
        <v>1796</v>
      </c>
      <c r="AG257" s="14">
        <f t="shared" ca="1" si="138"/>
        <v>1796</v>
      </c>
      <c r="AH257" s="14">
        <f t="shared" ca="1" si="143"/>
        <v>633.09000000000378</v>
      </c>
      <c r="AI257" s="14">
        <f t="shared" ca="1" si="122"/>
        <v>1162.9099999999962</v>
      </c>
      <c r="AJ257" s="14">
        <f t="shared" ca="1" si="123"/>
        <v>1162.9099999999962</v>
      </c>
      <c r="AK257" s="14">
        <f t="shared" ca="1" si="131"/>
        <v>371606.94699999999</v>
      </c>
      <c r="AL257" s="15">
        <f ca="1">SUM(AJ$12:AJ257)</f>
        <v>197203.50899999999</v>
      </c>
      <c r="AM257" s="16">
        <f ca="1">SUM(AH$12:AH257)+SUMIF(AI$12:AI257, "&lt;0")</f>
        <v>174403.43799999999</v>
      </c>
      <c r="AO257" s="9">
        <v>44428</v>
      </c>
      <c r="AP257" s="14">
        <f t="shared" ca="1" si="116"/>
        <v>2296</v>
      </c>
      <c r="AQ257" s="14">
        <f t="shared" ca="1" si="139"/>
        <v>2296</v>
      </c>
      <c r="AR257" s="14">
        <f t="shared" ca="1" si="144"/>
        <v>893.09000000000378</v>
      </c>
      <c r="AS257" s="14">
        <f t="shared" ca="1" si="124"/>
        <v>1402.9099999999962</v>
      </c>
      <c r="AT257" s="14">
        <f t="shared" ca="1" si="125"/>
        <v>1402.9099999999962</v>
      </c>
      <c r="AU257" s="14">
        <f t="shared" ca="1" si="132"/>
        <v>447356.94699999999</v>
      </c>
      <c r="AV257" s="15">
        <f ca="1">SUM(AT$12:AT257)</f>
        <v>238123.50899999999</v>
      </c>
      <c r="AW257" s="16">
        <f ca="1">SUM(AR$12:AR257)+SUMIF(AS$12:AS257, "&lt;0")</f>
        <v>209233.43799999999</v>
      </c>
      <c r="AY257" s="9">
        <v>44428</v>
      </c>
      <c r="AZ257" s="14">
        <f t="shared" ca="1" si="134"/>
        <v>2000</v>
      </c>
      <c r="BA257" s="14">
        <f t="shared" ca="1" si="140"/>
        <v>2000</v>
      </c>
      <c r="BB257" s="14">
        <f t="shared" ca="1" si="145"/>
        <v>1077.0900000000038</v>
      </c>
      <c r="BC257" s="14">
        <f t="shared" ca="1" si="126"/>
        <v>922.90999999999622</v>
      </c>
      <c r="BD257" s="14">
        <f t="shared" ca="1" si="127"/>
        <v>922.90999999999622</v>
      </c>
      <c r="BE257" s="14">
        <f t="shared" ca="1" si="147"/>
        <v>419694.8476277031</v>
      </c>
      <c r="BF257" s="15">
        <f ca="1">SUM(BD$12:BD257)</f>
        <v>223867.50900000002</v>
      </c>
      <c r="BG257" s="16">
        <f ca="1">SUM(BB$12:BB257)+SUMIF(BC$12:BC257, "&lt;0")</f>
        <v>195827.33862770308</v>
      </c>
    </row>
    <row r="258" spans="1:59" x14ac:dyDescent="0.2">
      <c r="A258" s="24">
        <v>44429</v>
      </c>
      <c r="B258" s="54">
        <f ca="1">IF($A258&gt;= $C$5,$C$6, INDEX('Historical Data'!$D$2:$D$745, MATCH(A258, 'Historical Data'!$B$2:$B$745, 0)))</f>
        <v>1296</v>
      </c>
      <c r="C258" s="14">
        <f t="shared" ca="1" si="135"/>
        <v>1296</v>
      </c>
      <c r="D258" s="14">
        <f t="shared" ca="1" si="146"/>
        <v>241.78299999999581</v>
      </c>
      <c r="E258" s="14">
        <f t="shared" ca="1" si="117"/>
        <v>1054.2170000000042</v>
      </c>
      <c r="F258" s="14">
        <f t="shared" ca="1" si="113"/>
        <v>1054.2170000000042</v>
      </c>
      <c r="G258" s="14">
        <f t="shared" ca="1" si="128"/>
        <v>297152.94699999999</v>
      </c>
      <c r="H258" s="15">
        <f ca="1">SUM(F$12:F258)</f>
        <v>157337.726</v>
      </c>
      <c r="I258" s="16">
        <f ca="1">SUM(D$12:D258)+SUMIF(E$12:E258, "&lt;0")</f>
        <v>139815.22099999999</v>
      </c>
      <c r="J258" s="15"/>
      <c r="K258" s="9">
        <v>44429</v>
      </c>
      <c r="L258" s="14">
        <f t="shared" ca="1" si="114"/>
        <v>1796</v>
      </c>
      <c r="M258" s="14">
        <f t="shared" ca="1" si="136"/>
        <v>1796</v>
      </c>
      <c r="N258" s="14">
        <f t="shared" ca="1" si="141"/>
        <v>501.78299999999581</v>
      </c>
      <c r="O258" s="14">
        <f t="shared" ca="1" si="118"/>
        <v>1294.2170000000042</v>
      </c>
      <c r="P258" s="14">
        <f t="shared" ca="1" si="119"/>
        <v>1294.2170000000042</v>
      </c>
      <c r="Q258" s="14">
        <f t="shared" ca="1" si="129"/>
        <v>360902.94699999999</v>
      </c>
      <c r="R258" s="15">
        <f ca="1">SUM(P$12:P258)</f>
        <v>192257.726</v>
      </c>
      <c r="S258" s="16">
        <f ca="1">SUM(N$12:N258)+SUMIF(O$12:O258, "&lt;0")</f>
        <v>168645.22099999999</v>
      </c>
      <c r="U258" s="9">
        <v>44429</v>
      </c>
      <c r="V258" s="14">
        <f t="shared" ca="1" si="133"/>
        <v>2296</v>
      </c>
      <c r="W258" s="14">
        <f t="shared" ca="1" si="137"/>
        <v>2296</v>
      </c>
      <c r="X258" s="14">
        <f t="shared" ca="1" si="142"/>
        <v>761.78299999999581</v>
      </c>
      <c r="Y258" s="14">
        <f t="shared" ca="1" si="120"/>
        <v>1534.2170000000042</v>
      </c>
      <c r="Z258" s="14">
        <f t="shared" ca="1" si="121"/>
        <v>1534.2170000000042</v>
      </c>
      <c r="AA258" s="14">
        <f t="shared" ca="1" si="130"/>
        <v>424652.94699999999</v>
      </c>
      <c r="AB258" s="15">
        <f ca="1">SUM(Z$12:Z258)</f>
        <v>227177.726</v>
      </c>
      <c r="AC258" s="16">
        <f ca="1">SUM(X$12:X258)+SUMIF(Y$12:Y258, "&lt;0")</f>
        <v>197475.22100000005</v>
      </c>
      <c r="AE258" s="9">
        <v>44429</v>
      </c>
      <c r="AF258" s="14">
        <f t="shared" ca="1" si="115"/>
        <v>1796</v>
      </c>
      <c r="AG258" s="14">
        <f t="shared" ca="1" si="138"/>
        <v>1796</v>
      </c>
      <c r="AH258" s="14">
        <f t="shared" ca="1" si="143"/>
        <v>501.78299999999581</v>
      </c>
      <c r="AI258" s="14">
        <f t="shared" ca="1" si="122"/>
        <v>1294.2170000000042</v>
      </c>
      <c r="AJ258" s="14">
        <f t="shared" ca="1" si="123"/>
        <v>1294.2170000000042</v>
      </c>
      <c r="AK258" s="14">
        <f t="shared" ca="1" si="131"/>
        <v>373402.94699999999</v>
      </c>
      <c r="AL258" s="15">
        <f ca="1">SUM(AJ$12:AJ258)</f>
        <v>198497.726</v>
      </c>
      <c r="AM258" s="16">
        <f ca="1">SUM(AH$12:AH258)+SUMIF(AI$12:AI258, "&lt;0")</f>
        <v>174905.22099999999</v>
      </c>
      <c r="AO258" s="9">
        <v>44429</v>
      </c>
      <c r="AP258" s="14">
        <f t="shared" ca="1" si="116"/>
        <v>2296</v>
      </c>
      <c r="AQ258" s="14">
        <f t="shared" ca="1" si="139"/>
        <v>2296</v>
      </c>
      <c r="AR258" s="14">
        <f t="shared" ca="1" si="144"/>
        <v>761.78299999999581</v>
      </c>
      <c r="AS258" s="14">
        <f t="shared" ca="1" si="124"/>
        <v>1534.2170000000042</v>
      </c>
      <c r="AT258" s="14">
        <f t="shared" ca="1" si="125"/>
        <v>1534.2170000000042</v>
      </c>
      <c r="AU258" s="14">
        <f t="shared" ca="1" si="132"/>
        <v>449652.94699999999</v>
      </c>
      <c r="AV258" s="15">
        <f ca="1">SUM(AT$12:AT258)</f>
        <v>239657.726</v>
      </c>
      <c r="AW258" s="16">
        <f ca="1">SUM(AR$12:AR258)+SUMIF(AS$12:AS258, "&lt;0")</f>
        <v>209995.22099999999</v>
      </c>
      <c r="AY258" s="9">
        <v>44429</v>
      </c>
      <c r="AZ258" s="14">
        <f t="shared" ca="1" si="134"/>
        <v>2000</v>
      </c>
      <c r="BA258" s="14">
        <f t="shared" ca="1" si="140"/>
        <v>2000</v>
      </c>
      <c r="BB258" s="14">
        <f t="shared" ca="1" si="145"/>
        <v>945.78299999999581</v>
      </c>
      <c r="BC258" s="14">
        <f t="shared" ca="1" si="126"/>
        <v>1054.2170000000042</v>
      </c>
      <c r="BD258" s="14">
        <f t="shared" ca="1" si="127"/>
        <v>1054.2170000000042</v>
      </c>
      <c r="BE258" s="14">
        <f t="shared" ca="1" si="147"/>
        <v>421694.8476277031</v>
      </c>
      <c r="BF258" s="15">
        <f ca="1">SUM(BD$12:BD258)</f>
        <v>224921.72600000002</v>
      </c>
      <c r="BG258" s="16">
        <f ca="1">SUM(BB$12:BB258)+SUMIF(BC$12:BC258, "&lt;0")</f>
        <v>196773.12162770308</v>
      </c>
    </row>
    <row r="259" spans="1:59" x14ac:dyDescent="0.2">
      <c r="A259" s="24">
        <v>44430</v>
      </c>
      <c r="B259" s="54">
        <f ca="1">IF($A259&gt;= $C$5,$C$6, INDEX('Historical Data'!$D$2:$D$745, MATCH(A259, 'Historical Data'!$B$2:$B$745, 0)))</f>
        <v>1296</v>
      </c>
      <c r="C259" s="14">
        <f t="shared" ca="1" si="135"/>
        <v>1296</v>
      </c>
      <c r="D259" s="14">
        <f t="shared" ca="1" si="146"/>
        <v>0</v>
      </c>
      <c r="E259" s="14">
        <f t="shared" ca="1" si="117"/>
        <v>1296</v>
      </c>
      <c r="F259" s="14">
        <f t="shared" ca="1" si="113"/>
        <v>1296</v>
      </c>
      <c r="G259" s="14">
        <f t="shared" ca="1" si="128"/>
        <v>298448.94699999999</v>
      </c>
      <c r="H259" s="15">
        <f ca="1">SUM(F$12:F259)</f>
        <v>158633.726</v>
      </c>
      <c r="I259" s="16">
        <f ca="1">SUM(D$12:D259)+SUMIF(E$12:E259, "&lt;0")</f>
        <v>139815.22099999999</v>
      </c>
      <c r="J259" s="15"/>
      <c r="K259" s="9">
        <v>44430</v>
      </c>
      <c r="L259" s="14">
        <f t="shared" ca="1" si="114"/>
        <v>1796</v>
      </c>
      <c r="M259" s="14">
        <f t="shared" ca="1" si="136"/>
        <v>1796</v>
      </c>
      <c r="N259" s="14">
        <f t="shared" ca="1" si="141"/>
        <v>210</v>
      </c>
      <c r="O259" s="14">
        <f t="shared" ca="1" si="118"/>
        <v>1586</v>
      </c>
      <c r="P259" s="14">
        <f t="shared" ca="1" si="119"/>
        <v>1586</v>
      </c>
      <c r="Q259" s="14">
        <f t="shared" ca="1" si="129"/>
        <v>362698.94699999999</v>
      </c>
      <c r="R259" s="15">
        <f ca="1">SUM(P$12:P259)</f>
        <v>193843.726</v>
      </c>
      <c r="S259" s="16">
        <f ca="1">SUM(N$12:N259)+SUMIF(O$12:O259, "&lt;0")</f>
        <v>168855.22099999999</v>
      </c>
      <c r="U259" s="9">
        <v>44430</v>
      </c>
      <c r="V259" s="14">
        <f t="shared" ca="1" si="133"/>
        <v>2296</v>
      </c>
      <c r="W259" s="14">
        <f t="shared" ca="1" si="137"/>
        <v>2296</v>
      </c>
      <c r="X259" s="14">
        <f t="shared" ca="1" si="142"/>
        <v>420</v>
      </c>
      <c r="Y259" s="14">
        <f t="shared" ca="1" si="120"/>
        <v>1876</v>
      </c>
      <c r="Z259" s="14">
        <f t="shared" ca="1" si="121"/>
        <v>1876</v>
      </c>
      <c r="AA259" s="14">
        <f t="shared" ca="1" si="130"/>
        <v>426948.94699999999</v>
      </c>
      <c r="AB259" s="15">
        <f ca="1">SUM(Z$12:Z259)</f>
        <v>229053.726</v>
      </c>
      <c r="AC259" s="16">
        <f ca="1">SUM(X$12:X259)+SUMIF(Y$12:Y259, "&lt;0")</f>
        <v>197895.22100000005</v>
      </c>
      <c r="AE259" s="9">
        <v>44430</v>
      </c>
      <c r="AF259" s="14">
        <f t="shared" ca="1" si="115"/>
        <v>1796</v>
      </c>
      <c r="AG259" s="14">
        <f t="shared" ca="1" si="138"/>
        <v>1796</v>
      </c>
      <c r="AH259" s="14">
        <f t="shared" ca="1" si="143"/>
        <v>160</v>
      </c>
      <c r="AI259" s="14">
        <f t="shared" ca="1" si="122"/>
        <v>1636</v>
      </c>
      <c r="AJ259" s="14">
        <f t="shared" ca="1" si="123"/>
        <v>1636</v>
      </c>
      <c r="AK259" s="14">
        <f t="shared" ca="1" si="131"/>
        <v>375198.94699999999</v>
      </c>
      <c r="AL259" s="15">
        <f ca="1">SUM(AJ$12:AJ259)</f>
        <v>200133.726</v>
      </c>
      <c r="AM259" s="16">
        <f ca="1">SUM(AH$12:AH259)+SUMIF(AI$12:AI259, "&lt;0")</f>
        <v>175065.22099999999</v>
      </c>
      <c r="AO259" s="9">
        <v>44430</v>
      </c>
      <c r="AP259" s="14">
        <f t="shared" ca="1" si="116"/>
        <v>2296</v>
      </c>
      <c r="AQ259" s="14">
        <f t="shared" ca="1" si="139"/>
        <v>2296</v>
      </c>
      <c r="AR259" s="14">
        <f t="shared" ca="1" si="144"/>
        <v>320</v>
      </c>
      <c r="AS259" s="14">
        <f t="shared" ca="1" si="124"/>
        <v>1976</v>
      </c>
      <c r="AT259" s="14">
        <f t="shared" ca="1" si="125"/>
        <v>1976</v>
      </c>
      <c r="AU259" s="14">
        <f t="shared" ca="1" si="132"/>
        <v>451948.94699999999</v>
      </c>
      <c r="AV259" s="15">
        <f ca="1">SUM(AT$12:AT259)</f>
        <v>241633.726</v>
      </c>
      <c r="AW259" s="16">
        <f ca="1">SUM(AR$12:AR259)+SUMIF(AS$12:AS259, "&lt;0")</f>
        <v>210315.22099999999</v>
      </c>
      <c r="AY259" s="9">
        <v>44430</v>
      </c>
      <c r="AZ259" s="14">
        <f t="shared" ca="1" si="134"/>
        <v>2000</v>
      </c>
      <c r="BA259" s="14">
        <f t="shared" ca="1" si="140"/>
        <v>2000</v>
      </c>
      <c r="BB259" s="14">
        <f t="shared" ca="1" si="145"/>
        <v>376.38500000000204</v>
      </c>
      <c r="BC259" s="14">
        <f t="shared" ca="1" si="126"/>
        <v>1623.614999999998</v>
      </c>
      <c r="BD259" s="14">
        <f t="shared" ca="1" si="127"/>
        <v>1623.614999999998</v>
      </c>
      <c r="BE259" s="14">
        <f t="shared" ca="1" si="147"/>
        <v>423694.8476277031</v>
      </c>
      <c r="BF259" s="15">
        <f ca="1">SUM(BD$12:BD259)</f>
        <v>226545.34100000001</v>
      </c>
      <c r="BG259" s="16">
        <f ca="1">SUM(BB$12:BB259)+SUMIF(BC$12:BC259, "&lt;0")</f>
        <v>197149.50662770309</v>
      </c>
    </row>
    <row r="260" spans="1:59" x14ac:dyDescent="0.2">
      <c r="A260" s="24">
        <v>44431</v>
      </c>
      <c r="B260" s="54">
        <f ca="1">IF($A260&gt;= $C$5,$C$6, INDEX('Historical Data'!$D$2:$D$745, MATCH(A260, 'Historical Data'!$B$2:$B$745, 0)))</f>
        <v>1296</v>
      </c>
      <c r="C260" s="14">
        <f t="shared" ca="1" si="135"/>
        <v>1296</v>
      </c>
      <c r="D260" s="14">
        <f t="shared" ca="1" si="146"/>
        <v>0</v>
      </c>
      <c r="E260" s="14">
        <f t="shared" ca="1" si="117"/>
        <v>1296</v>
      </c>
      <c r="F260" s="14">
        <f t="shared" ca="1" si="113"/>
        <v>1296</v>
      </c>
      <c r="G260" s="14">
        <f t="shared" ca="1" si="128"/>
        <v>299744.94699999999</v>
      </c>
      <c r="H260" s="15">
        <f ca="1">SUM(F$12:F260)</f>
        <v>159929.726</v>
      </c>
      <c r="I260" s="16">
        <f ca="1">SUM(D$12:D260)+SUMIF(E$12:E260, "&lt;0")</f>
        <v>139815.22099999999</v>
      </c>
      <c r="J260" s="15"/>
      <c r="K260" s="9">
        <v>44431</v>
      </c>
      <c r="L260" s="14">
        <f t="shared" ca="1" si="114"/>
        <v>1796</v>
      </c>
      <c r="M260" s="14">
        <f t="shared" ca="1" si="136"/>
        <v>1796</v>
      </c>
      <c r="N260" s="14">
        <f t="shared" ca="1" si="141"/>
        <v>205</v>
      </c>
      <c r="O260" s="14">
        <f t="shared" ca="1" si="118"/>
        <v>1591</v>
      </c>
      <c r="P260" s="14">
        <f t="shared" ca="1" si="119"/>
        <v>1591</v>
      </c>
      <c r="Q260" s="14">
        <f t="shared" ca="1" si="129"/>
        <v>364494.94699999999</v>
      </c>
      <c r="R260" s="15">
        <f ca="1">SUM(P$12:P260)</f>
        <v>195434.726</v>
      </c>
      <c r="S260" s="16">
        <f ca="1">SUM(N$12:N260)+SUMIF(O$12:O260, "&lt;0")</f>
        <v>169060.22099999999</v>
      </c>
      <c r="U260" s="9">
        <v>44431</v>
      </c>
      <c r="V260" s="14">
        <f t="shared" ca="1" si="133"/>
        <v>2296</v>
      </c>
      <c r="W260" s="14">
        <f t="shared" ca="1" si="137"/>
        <v>2296</v>
      </c>
      <c r="X260" s="14">
        <f t="shared" ca="1" si="142"/>
        <v>410</v>
      </c>
      <c r="Y260" s="14">
        <f t="shared" ca="1" si="120"/>
        <v>1886</v>
      </c>
      <c r="Z260" s="14">
        <f t="shared" ca="1" si="121"/>
        <v>1886</v>
      </c>
      <c r="AA260" s="14">
        <f t="shared" ca="1" si="130"/>
        <v>429244.94699999999</v>
      </c>
      <c r="AB260" s="15">
        <f ca="1">SUM(Z$12:Z260)</f>
        <v>230939.726</v>
      </c>
      <c r="AC260" s="16">
        <f ca="1">SUM(X$12:X260)+SUMIF(Y$12:Y260, "&lt;0")</f>
        <v>198305.22100000005</v>
      </c>
      <c r="AE260" s="9">
        <v>44431</v>
      </c>
      <c r="AF260" s="14">
        <f t="shared" ca="1" si="115"/>
        <v>1796</v>
      </c>
      <c r="AG260" s="14">
        <f t="shared" ca="1" si="138"/>
        <v>1796</v>
      </c>
      <c r="AH260" s="14">
        <f t="shared" ca="1" si="143"/>
        <v>150</v>
      </c>
      <c r="AI260" s="14">
        <f t="shared" ca="1" si="122"/>
        <v>1646</v>
      </c>
      <c r="AJ260" s="14">
        <f t="shared" ca="1" si="123"/>
        <v>1646</v>
      </c>
      <c r="AK260" s="14">
        <f t="shared" ca="1" si="131"/>
        <v>376994.94699999999</v>
      </c>
      <c r="AL260" s="15">
        <f ca="1">SUM(AJ$12:AJ260)</f>
        <v>201779.726</v>
      </c>
      <c r="AM260" s="16">
        <f ca="1">SUM(AH$12:AH260)+SUMIF(AI$12:AI260, "&lt;0")</f>
        <v>175215.22099999999</v>
      </c>
      <c r="AO260" s="9">
        <v>44431</v>
      </c>
      <c r="AP260" s="14">
        <f t="shared" ca="1" si="116"/>
        <v>2296</v>
      </c>
      <c r="AQ260" s="14">
        <f t="shared" ca="1" si="139"/>
        <v>2296</v>
      </c>
      <c r="AR260" s="14">
        <f t="shared" ca="1" si="144"/>
        <v>300</v>
      </c>
      <c r="AS260" s="14">
        <f t="shared" ca="1" si="124"/>
        <v>1996</v>
      </c>
      <c r="AT260" s="14">
        <f t="shared" ca="1" si="125"/>
        <v>1996</v>
      </c>
      <c r="AU260" s="14">
        <f t="shared" ca="1" si="132"/>
        <v>454244.94699999999</v>
      </c>
      <c r="AV260" s="15">
        <f ca="1">SUM(AT$12:AT260)</f>
        <v>243629.726</v>
      </c>
      <c r="AW260" s="16">
        <f ca="1">SUM(AR$12:AR260)+SUMIF(AS$12:AS260, "&lt;0")</f>
        <v>210615.22099999999</v>
      </c>
      <c r="AY260" s="9">
        <v>44431</v>
      </c>
      <c r="AZ260" s="14">
        <f t="shared" ca="1" si="134"/>
        <v>2000</v>
      </c>
      <c r="BA260" s="14">
        <f t="shared" ca="1" si="140"/>
        <v>2000</v>
      </c>
      <c r="BB260" s="14">
        <f t="shared" ca="1" si="145"/>
        <v>118.97699999999895</v>
      </c>
      <c r="BC260" s="14">
        <f t="shared" ca="1" si="126"/>
        <v>1881.023000000001</v>
      </c>
      <c r="BD260" s="14">
        <f t="shared" ca="1" si="127"/>
        <v>1881.023000000001</v>
      </c>
      <c r="BE260" s="14">
        <f t="shared" ca="1" si="147"/>
        <v>425694.8476277031</v>
      </c>
      <c r="BF260" s="15">
        <f ca="1">SUM(BD$12:BD260)</f>
        <v>228426.364</v>
      </c>
      <c r="BG260" s="16">
        <f ca="1">SUM(BB$12:BB260)+SUMIF(BC$12:BC260, "&lt;0")</f>
        <v>197268.4836277031</v>
      </c>
    </row>
    <row r="261" spans="1:59" x14ac:dyDescent="0.2">
      <c r="A261" s="24">
        <v>44432</v>
      </c>
      <c r="B261" s="54">
        <f ca="1">IF($A261&gt;= $C$5,$C$6, INDEX('Historical Data'!$D$2:$D$745, MATCH(A261, 'Historical Data'!$B$2:$B$745, 0)))</f>
        <v>1296</v>
      </c>
      <c r="C261" s="14">
        <f t="shared" ca="1" si="135"/>
        <v>1296</v>
      </c>
      <c r="D261" s="14">
        <f t="shared" ca="1" si="146"/>
        <v>5.7080000000059954</v>
      </c>
      <c r="E261" s="14">
        <f t="shared" ca="1" si="117"/>
        <v>1290.291999999994</v>
      </c>
      <c r="F261" s="14">
        <f t="shared" ca="1" si="113"/>
        <v>1290.291999999994</v>
      </c>
      <c r="G261" s="14">
        <f t="shared" ca="1" si="128"/>
        <v>301040.94699999999</v>
      </c>
      <c r="H261" s="15">
        <f ca="1">SUM(F$12:F261)</f>
        <v>161220.01799999998</v>
      </c>
      <c r="I261" s="16">
        <f ca="1">SUM(D$12:D261)+SUMIF(E$12:E261, "&lt;0")</f>
        <v>139820.929</v>
      </c>
      <c r="J261" s="15"/>
      <c r="K261" s="9">
        <v>44432</v>
      </c>
      <c r="L261" s="14">
        <f t="shared" ca="1" si="114"/>
        <v>1796</v>
      </c>
      <c r="M261" s="14">
        <f t="shared" ca="1" si="136"/>
        <v>1796</v>
      </c>
      <c r="N261" s="14">
        <f t="shared" ca="1" si="141"/>
        <v>370.708000000006</v>
      </c>
      <c r="O261" s="14">
        <f t="shared" ca="1" si="118"/>
        <v>1425.291999999994</v>
      </c>
      <c r="P261" s="14">
        <f t="shared" ca="1" si="119"/>
        <v>1425.291999999994</v>
      </c>
      <c r="Q261" s="14">
        <f t="shared" ca="1" si="129"/>
        <v>366290.94699999999</v>
      </c>
      <c r="R261" s="15">
        <f ca="1">SUM(P$12:P261)</f>
        <v>196860.01799999998</v>
      </c>
      <c r="S261" s="16">
        <f ca="1">SUM(N$12:N261)+SUMIF(O$12:O261, "&lt;0")</f>
        <v>169430.929</v>
      </c>
      <c r="U261" s="9">
        <v>44432</v>
      </c>
      <c r="V261" s="14">
        <f t="shared" ca="1" si="133"/>
        <v>2296</v>
      </c>
      <c r="W261" s="14">
        <f t="shared" ca="1" si="137"/>
        <v>2296</v>
      </c>
      <c r="X261" s="14">
        <f t="shared" ca="1" si="142"/>
        <v>735.708000000006</v>
      </c>
      <c r="Y261" s="14">
        <f t="shared" ca="1" si="120"/>
        <v>1560.291999999994</v>
      </c>
      <c r="Z261" s="14">
        <f t="shared" ca="1" si="121"/>
        <v>1560.291999999994</v>
      </c>
      <c r="AA261" s="14">
        <f t="shared" ca="1" si="130"/>
        <v>431540.94699999999</v>
      </c>
      <c r="AB261" s="15">
        <f ca="1">SUM(Z$12:Z261)</f>
        <v>232500.01799999998</v>
      </c>
      <c r="AC261" s="16">
        <f ca="1">SUM(X$12:X261)+SUMIF(Y$12:Y261, "&lt;0")</f>
        <v>199040.92900000006</v>
      </c>
      <c r="AE261" s="9">
        <v>44432</v>
      </c>
      <c r="AF261" s="14">
        <f t="shared" ca="1" si="115"/>
        <v>1796</v>
      </c>
      <c r="AG261" s="14">
        <f t="shared" ca="1" si="138"/>
        <v>1796</v>
      </c>
      <c r="AH261" s="14">
        <f t="shared" ca="1" si="143"/>
        <v>475.708000000006</v>
      </c>
      <c r="AI261" s="14">
        <f t="shared" ca="1" si="122"/>
        <v>1320.291999999994</v>
      </c>
      <c r="AJ261" s="14">
        <f t="shared" ca="1" si="123"/>
        <v>1320.291999999994</v>
      </c>
      <c r="AK261" s="14">
        <f t="shared" ca="1" si="131"/>
        <v>378790.94699999999</v>
      </c>
      <c r="AL261" s="15">
        <f ca="1">SUM(AJ$12:AJ261)</f>
        <v>203100.01799999998</v>
      </c>
      <c r="AM261" s="16">
        <f ca="1">SUM(AH$12:AH261)+SUMIF(AI$12:AI261, "&lt;0")</f>
        <v>175690.929</v>
      </c>
      <c r="AO261" s="9">
        <v>44432</v>
      </c>
      <c r="AP261" s="14">
        <f t="shared" ca="1" si="116"/>
        <v>2296</v>
      </c>
      <c r="AQ261" s="14">
        <f t="shared" ca="1" si="139"/>
        <v>2296</v>
      </c>
      <c r="AR261" s="14">
        <f t="shared" ca="1" si="144"/>
        <v>945.708000000006</v>
      </c>
      <c r="AS261" s="14">
        <f t="shared" ca="1" si="124"/>
        <v>1350.291999999994</v>
      </c>
      <c r="AT261" s="14">
        <f t="shared" ca="1" si="125"/>
        <v>1350.291999999994</v>
      </c>
      <c r="AU261" s="14">
        <f t="shared" ca="1" si="132"/>
        <v>456540.94699999999</v>
      </c>
      <c r="AV261" s="15">
        <f ca="1">SUM(AT$12:AT261)</f>
        <v>244980.01799999998</v>
      </c>
      <c r="AW261" s="16">
        <f ca="1">SUM(AR$12:AR261)+SUMIF(AS$12:AS261, "&lt;0")</f>
        <v>211560.929</v>
      </c>
      <c r="AY261" s="9">
        <v>44432</v>
      </c>
      <c r="AZ261" s="14">
        <f t="shared" ca="1" si="134"/>
        <v>2000</v>
      </c>
      <c r="BA261" s="14">
        <f t="shared" ca="1" si="140"/>
        <v>2000</v>
      </c>
      <c r="BB261" s="14">
        <f t="shared" ca="1" si="145"/>
        <v>1622.346000000005</v>
      </c>
      <c r="BC261" s="14">
        <f t="shared" ca="1" si="126"/>
        <v>377.65399999999499</v>
      </c>
      <c r="BD261" s="14">
        <f t="shared" ca="1" si="127"/>
        <v>377.65399999999499</v>
      </c>
      <c r="BE261" s="14">
        <f t="shared" ca="1" si="147"/>
        <v>427694.8476277031</v>
      </c>
      <c r="BF261" s="15">
        <f ca="1">SUM(BD$12:BD261)</f>
        <v>228804.01799999998</v>
      </c>
      <c r="BG261" s="16">
        <f ca="1">SUM(BB$12:BB261)+SUMIF(BC$12:BC261, "&lt;0")</f>
        <v>198890.82962770312</v>
      </c>
    </row>
    <row r="262" spans="1:59" x14ac:dyDescent="0.2">
      <c r="A262" s="24">
        <v>44433</v>
      </c>
      <c r="B262" s="54">
        <f ca="1">IF($A262&gt;= $C$5,$C$6, INDEX('Historical Data'!$D$2:$D$745, MATCH(A262, 'Historical Data'!$B$2:$B$745, 0)))</f>
        <v>1296</v>
      </c>
      <c r="C262" s="14">
        <f t="shared" ca="1" si="135"/>
        <v>1296</v>
      </c>
      <c r="D262" s="14">
        <f t="shared" ca="1" si="146"/>
        <v>628.83999999999651</v>
      </c>
      <c r="E262" s="14">
        <f t="shared" ca="1" si="117"/>
        <v>667.16000000000349</v>
      </c>
      <c r="F262" s="14">
        <f t="shared" ca="1" si="113"/>
        <v>667.16000000000349</v>
      </c>
      <c r="G262" s="14">
        <f t="shared" ca="1" si="128"/>
        <v>302336.94699999999</v>
      </c>
      <c r="H262" s="15">
        <f ca="1">SUM(F$12:F262)</f>
        <v>161887.17799999999</v>
      </c>
      <c r="I262" s="16">
        <f ca="1">SUM(D$12:D262)+SUMIF(E$12:E262, "&lt;0")</f>
        <v>140449.769</v>
      </c>
      <c r="J262" s="15"/>
      <c r="K262" s="9">
        <v>44433</v>
      </c>
      <c r="L262" s="14">
        <f t="shared" ca="1" si="114"/>
        <v>1796</v>
      </c>
      <c r="M262" s="14">
        <f t="shared" ca="1" si="136"/>
        <v>1796</v>
      </c>
      <c r="N262" s="14">
        <f t="shared" ca="1" si="141"/>
        <v>888.83999999999651</v>
      </c>
      <c r="O262" s="14">
        <f t="shared" ca="1" si="118"/>
        <v>907.16000000000349</v>
      </c>
      <c r="P262" s="14">
        <f t="shared" ca="1" si="119"/>
        <v>907.16000000000349</v>
      </c>
      <c r="Q262" s="14">
        <f t="shared" ca="1" si="129"/>
        <v>368086.94699999999</v>
      </c>
      <c r="R262" s="15">
        <f ca="1">SUM(P$12:P262)</f>
        <v>197767.17799999999</v>
      </c>
      <c r="S262" s="16">
        <f ca="1">SUM(N$12:N262)+SUMIF(O$12:O262, "&lt;0")</f>
        <v>170319.769</v>
      </c>
      <c r="U262" s="9">
        <v>44433</v>
      </c>
      <c r="V262" s="14">
        <f t="shared" ca="1" si="133"/>
        <v>2296</v>
      </c>
      <c r="W262" s="14">
        <f t="shared" ca="1" si="137"/>
        <v>2296</v>
      </c>
      <c r="X262" s="14">
        <f t="shared" ca="1" si="142"/>
        <v>1148.8399999999965</v>
      </c>
      <c r="Y262" s="14">
        <f t="shared" ca="1" si="120"/>
        <v>1147.1600000000035</v>
      </c>
      <c r="Z262" s="14">
        <f t="shared" ca="1" si="121"/>
        <v>1147.1600000000035</v>
      </c>
      <c r="AA262" s="14">
        <f t="shared" ca="1" si="130"/>
        <v>433836.94699999999</v>
      </c>
      <c r="AB262" s="15">
        <f ca="1">SUM(Z$12:Z262)</f>
        <v>233647.17799999999</v>
      </c>
      <c r="AC262" s="16">
        <f ca="1">SUM(X$12:X262)+SUMIF(Y$12:Y262, "&lt;0")</f>
        <v>200189.76900000006</v>
      </c>
      <c r="AE262" s="9">
        <v>44433</v>
      </c>
      <c r="AF262" s="14">
        <f t="shared" ca="1" si="115"/>
        <v>1796</v>
      </c>
      <c r="AG262" s="14">
        <f t="shared" ca="1" si="138"/>
        <v>1796</v>
      </c>
      <c r="AH262" s="14">
        <f t="shared" ca="1" si="143"/>
        <v>888.83999999999651</v>
      </c>
      <c r="AI262" s="14">
        <f t="shared" ca="1" si="122"/>
        <v>907.16000000000349</v>
      </c>
      <c r="AJ262" s="14">
        <f t="shared" ca="1" si="123"/>
        <v>907.16000000000349</v>
      </c>
      <c r="AK262" s="14">
        <f t="shared" ca="1" si="131"/>
        <v>380586.94699999999</v>
      </c>
      <c r="AL262" s="15">
        <f ca="1">SUM(AJ$12:AJ262)</f>
        <v>204007.17799999999</v>
      </c>
      <c r="AM262" s="16">
        <f ca="1">SUM(AH$12:AH262)+SUMIF(AI$12:AI262, "&lt;0")</f>
        <v>176579.769</v>
      </c>
      <c r="AO262" s="9">
        <v>44433</v>
      </c>
      <c r="AP262" s="14">
        <f t="shared" ca="1" si="116"/>
        <v>2296</v>
      </c>
      <c r="AQ262" s="14">
        <f t="shared" ca="1" si="139"/>
        <v>2296</v>
      </c>
      <c r="AR262" s="14">
        <f t="shared" ca="1" si="144"/>
        <v>1148.8399999999965</v>
      </c>
      <c r="AS262" s="14">
        <f t="shared" ca="1" si="124"/>
        <v>1147.1600000000035</v>
      </c>
      <c r="AT262" s="14">
        <f t="shared" ca="1" si="125"/>
        <v>1147.1600000000035</v>
      </c>
      <c r="AU262" s="14">
        <f t="shared" ca="1" si="132"/>
        <v>458836.94699999999</v>
      </c>
      <c r="AV262" s="15">
        <f ca="1">SUM(AT$12:AT262)</f>
        <v>246127.17799999999</v>
      </c>
      <c r="AW262" s="16">
        <f ca="1">SUM(AR$12:AR262)+SUMIF(AS$12:AS262, "&lt;0")</f>
        <v>212709.769</v>
      </c>
      <c r="AY262" s="9">
        <v>44433</v>
      </c>
      <c r="AZ262" s="14">
        <f t="shared" ca="1" si="134"/>
        <v>2000</v>
      </c>
      <c r="BA262" s="14">
        <f t="shared" ca="1" si="140"/>
        <v>2000</v>
      </c>
      <c r="BB262" s="14">
        <f t="shared" ca="1" si="145"/>
        <v>1332.8399999999965</v>
      </c>
      <c r="BC262" s="14">
        <f t="shared" ca="1" si="126"/>
        <v>667.16000000000349</v>
      </c>
      <c r="BD262" s="14">
        <f t="shared" ca="1" si="127"/>
        <v>667.16000000000349</v>
      </c>
      <c r="BE262" s="14">
        <f t="shared" ca="1" si="147"/>
        <v>429694.8476277031</v>
      </c>
      <c r="BF262" s="15">
        <f ca="1">SUM(BD$12:BD262)</f>
        <v>229471.17799999999</v>
      </c>
      <c r="BG262" s="16">
        <f ca="1">SUM(BB$12:BB262)+SUMIF(BC$12:BC262, "&lt;0")</f>
        <v>200223.66962770309</v>
      </c>
    </row>
    <row r="263" spans="1:59" x14ac:dyDescent="0.2">
      <c r="A263" s="24">
        <v>44434</v>
      </c>
      <c r="B263" s="54">
        <f ca="1">IF($A263&gt;= $C$5,$C$6, INDEX('Historical Data'!$D$2:$D$745, MATCH(A263, 'Historical Data'!$B$2:$B$745, 0)))</f>
        <v>1296</v>
      </c>
      <c r="C263" s="14">
        <f t="shared" ca="1" si="135"/>
        <v>1296</v>
      </c>
      <c r="D263" s="14">
        <f t="shared" ca="1" si="146"/>
        <v>1296</v>
      </c>
      <c r="E263" s="14">
        <f t="shared" ca="1" si="117"/>
        <v>0</v>
      </c>
      <c r="F263" s="14">
        <f t="shared" ca="1" si="113"/>
        <v>0</v>
      </c>
      <c r="G263" s="14">
        <f t="shared" ca="1" si="128"/>
        <v>303632.94699999999</v>
      </c>
      <c r="H263" s="15">
        <f ca="1">SUM(F$12:F263)</f>
        <v>161887.17799999999</v>
      </c>
      <c r="I263" s="16">
        <f ca="1">SUM(D$12:D263)+SUMIF(E$12:E263, "&lt;0")</f>
        <v>141745.769</v>
      </c>
      <c r="J263" s="15"/>
      <c r="K263" s="9">
        <v>44434</v>
      </c>
      <c r="L263" s="14">
        <f t="shared" ca="1" si="114"/>
        <v>1796</v>
      </c>
      <c r="M263" s="14">
        <f t="shared" ca="1" si="136"/>
        <v>1796</v>
      </c>
      <c r="N263" s="14">
        <f t="shared" ca="1" si="141"/>
        <v>1556</v>
      </c>
      <c r="O263" s="14">
        <f t="shared" ca="1" si="118"/>
        <v>240</v>
      </c>
      <c r="P263" s="14">
        <f t="shared" ca="1" si="119"/>
        <v>240</v>
      </c>
      <c r="Q263" s="14">
        <f t="shared" ca="1" si="129"/>
        <v>369882.94699999999</v>
      </c>
      <c r="R263" s="15">
        <f ca="1">SUM(P$12:P263)</f>
        <v>198007.17799999999</v>
      </c>
      <c r="S263" s="16">
        <f ca="1">SUM(N$12:N263)+SUMIF(O$12:O263, "&lt;0")</f>
        <v>171875.769</v>
      </c>
      <c r="U263" s="9">
        <v>44434</v>
      </c>
      <c r="V263" s="14">
        <f t="shared" ca="1" si="133"/>
        <v>2296</v>
      </c>
      <c r="W263" s="14">
        <f t="shared" ca="1" si="137"/>
        <v>2296</v>
      </c>
      <c r="X263" s="14">
        <f t="shared" ca="1" si="142"/>
        <v>1816</v>
      </c>
      <c r="Y263" s="14">
        <f t="shared" ca="1" si="120"/>
        <v>480</v>
      </c>
      <c r="Z263" s="14">
        <f t="shared" ca="1" si="121"/>
        <v>480</v>
      </c>
      <c r="AA263" s="14">
        <f t="shared" ca="1" si="130"/>
        <v>436132.94699999999</v>
      </c>
      <c r="AB263" s="15">
        <f ca="1">SUM(Z$12:Z263)</f>
        <v>234127.17799999999</v>
      </c>
      <c r="AC263" s="16">
        <f ca="1">SUM(X$12:X263)+SUMIF(Y$12:Y263, "&lt;0")</f>
        <v>202005.76900000006</v>
      </c>
      <c r="AE263" s="9">
        <v>44434</v>
      </c>
      <c r="AF263" s="14">
        <f t="shared" ca="1" si="115"/>
        <v>1796</v>
      </c>
      <c r="AG263" s="14">
        <f t="shared" ca="1" si="138"/>
        <v>1796</v>
      </c>
      <c r="AH263" s="14">
        <f t="shared" ca="1" si="143"/>
        <v>1556</v>
      </c>
      <c r="AI263" s="14">
        <f t="shared" ca="1" si="122"/>
        <v>240</v>
      </c>
      <c r="AJ263" s="14">
        <f t="shared" ca="1" si="123"/>
        <v>240</v>
      </c>
      <c r="AK263" s="14">
        <f t="shared" ca="1" si="131"/>
        <v>382382.94699999999</v>
      </c>
      <c r="AL263" s="15">
        <f ca="1">SUM(AJ$12:AJ263)</f>
        <v>204247.17799999999</v>
      </c>
      <c r="AM263" s="16">
        <f ca="1">SUM(AH$12:AH263)+SUMIF(AI$12:AI263, "&lt;0")</f>
        <v>178135.769</v>
      </c>
      <c r="AO263" s="9">
        <v>44434</v>
      </c>
      <c r="AP263" s="14">
        <f t="shared" ca="1" si="116"/>
        <v>2296</v>
      </c>
      <c r="AQ263" s="14">
        <f t="shared" ca="1" si="139"/>
        <v>2296</v>
      </c>
      <c r="AR263" s="14">
        <f t="shared" ca="1" si="144"/>
        <v>1816</v>
      </c>
      <c r="AS263" s="14">
        <f t="shared" ca="1" si="124"/>
        <v>480</v>
      </c>
      <c r="AT263" s="14">
        <f t="shared" ca="1" si="125"/>
        <v>480</v>
      </c>
      <c r="AU263" s="14">
        <f t="shared" ca="1" si="132"/>
        <v>461132.94699999999</v>
      </c>
      <c r="AV263" s="15">
        <f ca="1">SUM(AT$12:AT263)</f>
        <v>246607.17799999999</v>
      </c>
      <c r="AW263" s="16">
        <f ca="1">SUM(AR$12:AR263)+SUMIF(AS$12:AS263, "&lt;0")</f>
        <v>214525.769</v>
      </c>
      <c r="AY263" s="9">
        <v>44434</v>
      </c>
      <c r="AZ263" s="14">
        <f t="shared" ca="1" si="134"/>
        <v>2000</v>
      </c>
      <c r="BA263" s="14">
        <f t="shared" ca="1" si="140"/>
        <v>2000</v>
      </c>
      <c r="BB263" s="14">
        <f t="shared" ca="1" si="145"/>
        <v>2000</v>
      </c>
      <c r="BC263" s="14">
        <f t="shared" ca="1" si="126"/>
        <v>0</v>
      </c>
      <c r="BD263" s="14">
        <f t="shared" ca="1" si="127"/>
        <v>0</v>
      </c>
      <c r="BE263" s="14">
        <f t="shared" ca="1" si="147"/>
        <v>431694.8476277031</v>
      </c>
      <c r="BF263" s="15">
        <f ca="1">SUM(BD$12:BD263)</f>
        <v>229471.17799999999</v>
      </c>
      <c r="BG263" s="16">
        <f ca="1">SUM(BB$12:BB263)+SUMIF(BC$12:BC263, "&lt;0")</f>
        <v>202223.66962770309</v>
      </c>
    </row>
    <row r="264" spans="1:59" x14ac:dyDescent="0.2">
      <c r="A264" s="24">
        <v>44435</v>
      </c>
      <c r="B264" s="54">
        <f ca="1">IF($A264&gt;= $C$5,$C$6, INDEX('Historical Data'!$D$2:$D$745, MATCH(A264, 'Historical Data'!$B$2:$B$745, 0)))</f>
        <v>1296</v>
      </c>
      <c r="C264" s="14">
        <f t="shared" ca="1" si="135"/>
        <v>1296</v>
      </c>
      <c r="D264" s="14">
        <f t="shared" ca="1" si="146"/>
        <v>697.84900000000198</v>
      </c>
      <c r="E264" s="14">
        <f t="shared" ca="1" si="117"/>
        <v>598.15099999999802</v>
      </c>
      <c r="F264" s="14">
        <f t="shared" ca="1" si="113"/>
        <v>598.15099999999802</v>
      </c>
      <c r="G264" s="14">
        <f t="shared" ca="1" si="128"/>
        <v>304928.94699999999</v>
      </c>
      <c r="H264" s="15">
        <f ca="1">SUM(F$12:F264)</f>
        <v>162485.32899999997</v>
      </c>
      <c r="I264" s="16">
        <f ca="1">SUM(D$12:D264)+SUMIF(E$12:E264, "&lt;0")</f>
        <v>142443.61800000002</v>
      </c>
      <c r="J264" s="15"/>
      <c r="K264" s="9">
        <v>44435</v>
      </c>
      <c r="L264" s="14">
        <f t="shared" ca="1" si="114"/>
        <v>1796</v>
      </c>
      <c r="M264" s="14">
        <f t="shared" ca="1" si="136"/>
        <v>1796</v>
      </c>
      <c r="N264" s="14">
        <f t="shared" ca="1" si="141"/>
        <v>957.84900000000198</v>
      </c>
      <c r="O264" s="14">
        <f t="shared" ca="1" si="118"/>
        <v>838.15099999999802</v>
      </c>
      <c r="P264" s="14">
        <f t="shared" ca="1" si="119"/>
        <v>838.15099999999802</v>
      </c>
      <c r="Q264" s="14">
        <f t="shared" ca="1" si="129"/>
        <v>371678.94699999999</v>
      </c>
      <c r="R264" s="15">
        <f ca="1">SUM(P$12:P264)</f>
        <v>198845.32899999997</v>
      </c>
      <c r="S264" s="16">
        <f ca="1">SUM(N$12:N264)+SUMIF(O$12:O264, "&lt;0")</f>
        <v>172833.61800000002</v>
      </c>
      <c r="U264" s="9">
        <v>44435</v>
      </c>
      <c r="V264" s="14">
        <f t="shared" ca="1" si="133"/>
        <v>2296</v>
      </c>
      <c r="W264" s="14">
        <f t="shared" ca="1" si="137"/>
        <v>2296</v>
      </c>
      <c r="X264" s="14">
        <f t="shared" ca="1" si="142"/>
        <v>1217.849000000002</v>
      </c>
      <c r="Y264" s="14">
        <f t="shared" ca="1" si="120"/>
        <v>1078.150999999998</v>
      </c>
      <c r="Z264" s="14">
        <f t="shared" ca="1" si="121"/>
        <v>1078.150999999998</v>
      </c>
      <c r="AA264" s="14">
        <f t="shared" ca="1" si="130"/>
        <v>438428.94699999999</v>
      </c>
      <c r="AB264" s="15">
        <f ca="1">SUM(Z$12:Z264)</f>
        <v>235205.32899999997</v>
      </c>
      <c r="AC264" s="16">
        <f ca="1">SUM(X$12:X264)+SUMIF(Y$12:Y264, "&lt;0")</f>
        <v>203223.61800000007</v>
      </c>
      <c r="AE264" s="9">
        <v>44435</v>
      </c>
      <c r="AF264" s="14">
        <f t="shared" ca="1" si="115"/>
        <v>1796</v>
      </c>
      <c r="AG264" s="14">
        <f t="shared" ca="1" si="138"/>
        <v>1796</v>
      </c>
      <c r="AH264" s="14">
        <f t="shared" ca="1" si="143"/>
        <v>957.84900000000198</v>
      </c>
      <c r="AI264" s="14">
        <f t="shared" ca="1" si="122"/>
        <v>838.15099999999802</v>
      </c>
      <c r="AJ264" s="14">
        <f t="shared" ca="1" si="123"/>
        <v>838.15099999999802</v>
      </c>
      <c r="AK264" s="14">
        <f t="shared" ca="1" si="131"/>
        <v>384178.94699999999</v>
      </c>
      <c r="AL264" s="15">
        <f ca="1">SUM(AJ$12:AJ264)</f>
        <v>205085.32899999997</v>
      </c>
      <c r="AM264" s="16">
        <f ca="1">SUM(AH$12:AH264)+SUMIF(AI$12:AI264, "&lt;0")</f>
        <v>179093.61800000002</v>
      </c>
      <c r="AO264" s="9">
        <v>44435</v>
      </c>
      <c r="AP264" s="14">
        <f t="shared" ca="1" si="116"/>
        <v>2296</v>
      </c>
      <c r="AQ264" s="14">
        <f t="shared" ca="1" si="139"/>
        <v>2296</v>
      </c>
      <c r="AR264" s="14">
        <f t="shared" ca="1" si="144"/>
        <v>1217.849000000002</v>
      </c>
      <c r="AS264" s="14">
        <f t="shared" ca="1" si="124"/>
        <v>1078.150999999998</v>
      </c>
      <c r="AT264" s="14">
        <f t="shared" ca="1" si="125"/>
        <v>1078.150999999998</v>
      </c>
      <c r="AU264" s="14">
        <f t="shared" ca="1" si="132"/>
        <v>463428.94699999999</v>
      </c>
      <c r="AV264" s="15">
        <f ca="1">SUM(AT$12:AT264)</f>
        <v>247685.32899999997</v>
      </c>
      <c r="AW264" s="16">
        <f ca="1">SUM(AR$12:AR264)+SUMIF(AS$12:AS264, "&lt;0")</f>
        <v>215743.61800000002</v>
      </c>
      <c r="AY264" s="9">
        <v>44435</v>
      </c>
      <c r="AZ264" s="14">
        <f t="shared" ca="1" si="134"/>
        <v>2000</v>
      </c>
      <c r="BA264" s="14">
        <f t="shared" ca="1" si="140"/>
        <v>2000</v>
      </c>
      <c r="BB264" s="14">
        <f t="shared" ca="1" si="145"/>
        <v>1401.849000000002</v>
      </c>
      <c r="BC264" s="14">
        <f t="shared" ca="1" si="126"/>
        <v>598.15099999999802</v>
      </c>
      <c r="BD264" s="14">
        <f t="shared" ca="1" si="127"/>
        <v>598.15099999999802</v>
      </c>
      <c r="BE264" s="14">
        <f t="shared" ca="1" si="147"/>
        <v>433694.8476277031</v>
      </c>
      <c r="BF264" s="15">
        <f ca="1">SUM(BD$12:BD264)</f>
        <v>230069.32899999997</v>
      </c>
      <c r="BG264" s="16">
        <f ca="1">SUM(BB$12:BB264)+SUMIF(BC$12:BC264, "&lt;0")</f>
        <v>203625.51862770313</v>
      </c>
    </row>
    <row r="265" spans="1:59" x14ac:dyDescent="0.2">
      <c r="A265" s="24">
        <v>44436</v>
      </c>
      <c r="B265" s="54">
        <f ca="1">IF($A265&gt;= $C$5,$C$6, INDEX('Historical Data'!$D$2:$D$745, MATCH(A265, 'Historical Data'!$B$2:$B$745, 0)))</f>
        <v>1296</v>
      </c>
      <c r="C265" s="14">
        <f t="shared" ca="1" si="135"/>
        <v>1296</v>
      </c>
      <c r="D265" s="14">
        <f t="shared" ca="1" si="146"/>
        <v>1203.5279999999948</v>
      </c>
      <c r="E265" s="14">
        <f t="shared" ca="1" si="117"/>
        <v>92.47200000000521</v>
      </c>
      <c r="F265" s="14">
        <f t="shared" ca="1" si="113"/>
        <v>92.47200000000521</v>
      </c>
      <c r="G265" s="14">
        <f t="shared" ca="1" si="128"/>
        <v>306224.94699999999</v>
      </c>
      <c r="H265" s="15">
        <f ca="1">SUM(F$12:F265)</f>
        <v>162577.80099999998</v>
      </c>
      <c r="I265" s="16">
        <f ca="1">SUM(D$12:D265)+SUMIF(E$12:E265, "&lt;0")</f>
        <v>143647.14600000001</v>
      </c>
      <c r="J265" s="15"/>
      <c r="K265" s="9">
        <v>44436</v>
      </c>
      <c r="L265" s="14">
        <f t="shared" ca="1" si="114"/>
        <v>1796</v>
      </c>
      <c r="M265" s="14">
        <f t="shared" ca="1" si="136"/>
        <v>1796</v>
      </c>
      <c r="N265" s="14">
        <f t="shared" ca="1" si="141"/>
        <v>1463.5279999999948</v>
      </c>
      <c r="O265" s="14">
        <f t="shared" ca="1" si="118"/>
        <v>332.47200000000521</v>
      </c>
      <c r="P265" s="14">
        <f t="shared" ca="1" si="119"/>
        <v>332.47200000000521</v>
      </c>
      <c r="Q265" s="14">
        <f t="shared" ca="1" si="129"/>
        <v>373474.94699999999</v>
      </c>
      <c r="R265" s="15">
        <f ca="1">SUM(P$12:P265)</f>
        <v>199177.80099999998</v>
      </c>
      <c r="S265" s="16">
        <f ca="1">SUM(N$12:N265)+SUMIF(O$12:O265, "&lt;0")</f>
        <v>174297.14600000001</v>
      </c>
      <c r="U265" s="9">
        <v>44436</v>
      </c>
      <c r="V265" s="14">
        <f t="shared" ca="1" si="133"/>
        <v>2296</v>
      </c>
      <c r="W265" s="14">
        <f t="shared" ca="1" si="137"/>
        <v>2296</v>
      </c>
      <c r="X265" s="14">
        <f t="shared" ca="1" si="142"/>
        <v>1723.5279999999948</v>
      </c>
      <c r="Y265" s="14">
        <f t="shared" ca="1" si="120"/>
        <v>572.47200000000521</v>
      </c>
      <c r="Z265" s="14">
        <f t="shared" ca="1" si="121"/>
        <v>572.47200000000521</v>
      </c>
      <c r="AA265" s="14">
        <f t="shared" ca="1" si="130"/>
        <v>440724.94699999999</v>
      </c>
      <c r="AB265" s="15">
        <f ca="1">SUM(Z$12:Z265)</f>
        <v>235777.80099999998</v>
      </c>
      <c r="AC265" s="16">
        <f ca="1">SUM(X$12:X265)+SUMIF(Y$12:Y265, "&lt;0")</f>
        <v>204947.14600000007</v>
      </c>
      <c r="AE265" s="9">
        <v>44436</v>
      </c>
      <c r="AF265" s="14">
        <f t="shared" ca="1" si="115"/>
        <v>1796</v>
      </c>
      <c r="AG265" s="14">
        <f t="shared" ca="1" si="138"/>
        <v>1796</v>
      </c>
      <c r="AH265" s="14">
        <f t="shared" ca="1" si="143"/>
        <v>1463.5279999999948</v>
      </c>
      <c r="AI265" s="14">
        <f t="shared" ca="1" si="122"/>
        <v>332.47200000000521</v>
      </c>
      <c r="AJ265" s="14">
        <f t="shared" ca="1" si="123"/>
        <v>332.47200000000521</v>
      </c>
      <c r="AK265" s="14">
        <f t="shared" ca="1" si="131"/>
        <v>385974.94699999999</v>
      </c>
      <c r="AL265" s="15">
        <f ca="1">SUM(AJ$12:AJ265)</f>
        <v>205417.80099999998</v>
      </c>
      <c r="AM265" s="16">
        <f ca="1">SUM(AH$12:AH265)+SUMIF(AI$12:AI265, "&lt;0")</f>
        <v>180557.14600000001</v>
      </c>
      <c r="AO265" s="9">
        <v>44436</v>
      </c>
      <c r="AP265" s="14">
        <f t="shared" ca="1" si="116"/>
        <v>2296</v>
      </c>
      <c r="AQ265" s="14">
        <f t="shared" ca="1" si="139"/>
        <v>2296</v>
      </c>
      <c r="AR265" s="14">
        <f t="shared" ca="1" si="144"/>
        <v>1723.5279999999948</v>
      </c>
      <c r="AS265" s="14">
        <f t="shared" ca="1" si="124"/>
        <v>572.47200000000521</v>
      </c>
      <c r="AT265" s="14">
        <f t="shared" ca="1" si="125"/>
        <v>572.47200000000521</v>
      </c>
      <c r="AU265" s="14">
        <f t="shared" ca="1" si="132"/>
        <v>465724.94699999999</v>
      </c>
      <c r="AV265" s="15">
        <f ca="1">SUM(AT$12:AT265)</f>
        <v>248257.80099999998</v>
      </c>
      <c r="AW265" s="16">
        <f ca="1">SUM(AR$12:AR265)+SUMIF(AS$12:AS265, "&lt;0")</f>
        <v>217467.14600000001</v>
      </c>
      <c r="AY265" s="9">
        <v>44436</v>
      </c>
      <c r="AZ265" s="14">
        <f t="shared" ca="1" si="134"/>
        <v>2000</v>
      </c>
      <c r="BA265" s="14">
        <f t="shared" ca="1" si="140"/>
        <v>2000</v>
      </c>
      <c r="BB265" s="14">
        <f t="shared" ca="1" si="145"/>
        <v>1907.5279999999948</v>
      </c>
      <c r="BC265" s="14">
        <f t="shared" ca="1" si="126"/>
        <v>92.47200000000521</v>
      </c>
      <c r="BD265" s="14">
        <f t="shared" ca="1" si="127"/>
        <v>92.47200000000521</v>
      </c>
      <c r="BE265" s="14">
        <f t="shared" ca="1" si="147"/>
        <v>435694.8476277031</v>
      </c>
      <c r="BF265" s="15">
        <f ca="1">SUM(BD$12:BD265)</f>
        <v>230161.80099999998</v>
      </c>
      <c r="BG265" s="16">
        <f ca="1">SUM(BB$12:BB265)+SUMIF(BC$12:BC265, "&lt;0")</f>
        <v>205533.04662770312</v>
      </c>
    </row>
    <row r="266" spans="1:59" x14ac:dyDescent="0.2">
      <c r="A266" s="24">
        <v>44437</v>
      </c>
      <c r="B266" s="54">
        <f ca="1">IF($A266&gt;= $C$5,$C$6, INDEX('Historical Data'!$D$2:$D$745, MATCH(A266, 'Historical Data'!$B$2:$B$745, 0)))</f>
        <v>1296</v>
      </c>
      <c r="C266" s="14">
        <f t="shared" ca="1" si="135"/>
        <v>1296</v>
      </c>
      <c r="D266" s="14">
        <f t="shared" ca="1" si="146"/>
        <v>354.91600000000108</v>
      </c>
      <c r="E266" s="14">
        <f t="shared" ca="1" si="117"/>
        <v>941.08399999999892</v>
      </c>
      <c r="F266" s="14">
        <f t="shared" ca="1" si="113"/>
        <v>941.08399999999892</v>
      </c>
      <c r="G266" s="14">
        <f t="shared" ca="1" si="128"/>
        <v>307520.94699999999</v>
      </c>
      <c r="H266" s="15">
        <f ca="1">SUM(F$12:F266)</f>
        <v>163518.88499999998</v>
      </c>
      <c r="I266" s="16">
        <f ca="1">SUM(D$12:D266)+SUMIF(E$12:E266, "&lt;0")</f>
        <v>144002.06200000001</v>
      </c>
      <c r="J266" s="15"/>
      <c r="K266" s="9">
        <v>44437</v>
      </c>
      <c r="L266" s="14">
        <f t="shared" ca="1" si="114"/>
        <v>1796</v>
      </c>
      <c r="M266" s="14">
        <f t="shared" ca="1" si="136"/>
        <v>1796</v>
      </c>
      <c r="N266" s="14">
        <f t="shared" ca="1" si="141"/>
        <v>614.91600000000108</v>
      </c>
      <c r="O266" s="14">
        <f t="shared" ca="1" si="118"/>
        <v>1181.0839999999989</v>
      </c>
      <c r="P266" s="14">
        <f t="shared" ca="1" si="119"/>
        <v>1181.0839999999989</v>
      </c>
      <c r="Q266" s="14">
        <f t="shared" ca="1" si="129"/>
        <v>375270.94699999999</v>
      </c>
      <c r="R266" s="15">
        <f ca="1">SUM(P$12:P266)</f>
        <v>200358.88499999998</v>
      </c>
      <c r="S266" s="16">
        <f ca="1">SUM(N$12:N266)+SUMIF(O$12:O266, "&lt;0")</f>
        <v>174912.06200000001</v>
      </c>
      <c r="U266" s="9">
        <v>44437</v>
      </c>
      <c r="V266" s="14">
        <f t="shared" ca="1" si="133"/>
        <v>2296</v>
      </c>
      <c r="W266" s="14">
        <f t="shared" ca="1" si="137"/>
        <v>2296</v>
      </c>
      <c r="X266" s="14">
        <f t="shared" ca="1" si="142"/>
        <v>874.91600000000108</v>
      </c>
      <c r="Y266" s="14">
        <f t="shared" ca="1" si="120"/>
        <v>1421.0839999999989</v>
      </c>
      <c r="Z266" s="14">
        <f t="shared" ca="1" si="121"/>
        <v>1421.0839999999989</v>
      </c>
      <c r="AA266" s="14">
        <f t="shared" ca="1" si="130"/>
        <v>443020.94699999999</v>
      </c>
      <c r="AB266" s="15">
        <f ca="1">SUM(Z$12:Z266)</f>
        <v>237198.88499999998</v>
      </c>
      <c r="AC266" s="16">
        <f ca="1">SUM(X$12:X266)+SUMIF(Y$12:Y266, "&lt;0")</f>
        <v>205822.06200000006</v>
      </c>
      <c r="AE266" s="9">
        <v>44437</v>
      </c>
      <c r="AF266" s="14">
        <f t="shared" ca="1" si="115"/>
        <v>1796</v>
      </c>
      <c r="AG266" s="14">
        <f t="shared" ca="1" si="138"/>
        <v>1796</v>
      </c>
      <c r="AH266" s="14">
        <f t="shared" ca="1" si="143"/>
        <v>614.91600000000108</v>
      </c>
      <c r="AI266" s="14">
        <f t="shared" ca="1" si="122"/>
        <v>1181.0839999999989</v>
      </c>
      <c r="AJ266" s="14">
        <f t="shared" ca="1" si="123"/>
        <v>1181.0839999999989</v>
      </c>
      <c r="AK266" s="14">
        <f t="shared" ca="1" si="131"/>
        <v>387770.94699999999</v>
      </c>
      <c r="AL266" s="15">
        <f ca="1">SUM(AJ$12:AJ266)</f>
        <v>206598.88499999998</v>
      </c>
      <c r="AM266" s="16">
        <f ca="1">SUM(AH$12:AH266)+SUMIF(AI$12:AI266, "&lt;0")</f>
        <v>181172.06200000001</v>
      </c>
      <c r="AO266" s="9">
        <v>44437</v>
      </c>
      <c r="AP266" s="14">
        <f t="shared" ca="1" si="116"/>
        <v>2296</v>
      </c>
      <c r="AQ266" s="14">
        <f t="shared" ca="1" si="139"/>
        <v>2296</v>
      </c>
      <c r="AR266" s="14">
        <f t="shared" ca="1" si="144"/>
        <v>874.91600000000108</v>
      </c>
      <c r="AS266" s="14">
        <f t="shared" ca="1" si="124"/>
        <v>1421.0839999999989</v>
      </c>
      <c r="AT266" s="14">
        <f t="shared" ca="1" si="125"/>
        <v>1421.0839999999989</v>
      </c>
      <c r="AU266" s="14">
        <f t="shared" ca="1" si="132"/>
        <v>468020.94699999999</v>
      </c>
      <c r="AV266" s="15">
        <f ca="1">SUM(AT$12:AT266)</f>
        <v>249678.88499999998</v>
      </c>
      <c r="AW266" s="16">
        <f ca="1">SUM(AR$12:AR266)+SUMIF(AS$12:AS266, "&lt;0")</f>
        <v>218342.06200000001</v>
      </c>
      <c r="AY266" s="9">
        <v>44437</v>
      </c>
      <c r="AZ266" s="14">
        <f t="shared" ca="1" si="134"/>
        <v>2000</v>
      </c>
      <c r="BA266" s="14">
        <f t="shared" ca="1" si="140"/>
        <v>2000</v>
      </c>
      <c r="BB266" s="14">
        <f t="shared" ca="1" si="145"/>
        <v>1058.9160000000011</v>
      </c>
      <c r="BC266" s="14">
        <f t="shared" ca="1" si="126"/>
        <v>941.08399999999892</v>
      </c>
      <c r="BD266" s="14">
        <f t="shared" ca="1" si="127"/>
        <v>941.08399999999892</v>
      </c>
      <c r="BE266" s="14">
        <f t="shared" ca="1" si="147"/>
        <v>437694.8476277031</v>
      </c>
      <c r="BF266" s="15">
        <f ca="1">SUM(BD$12:BD266)</f>
        <v>231102.88499999998</v>
      </c>
      <c r="BG266" s="16">
        <f ca="1">SUM(BB$12:BB266)+SUMIF(BC$12:BC266, "&lt;0")</f>
        <v>206591.96262770309</v>
      </c>
    </row>
    <row r="267" spans="1:59" x14ac:dyDescent="0.2">
      <c r="A267" s="24">
        <v>44438</v>
      </c>
      <c r="B267" s="54">
        <f ca="1">IF($A267&gt;= $C$5,$C$6, INDEX('Historical Data'!$D$2:$D$745, MATCH(A267, 'Historical Data'!$B$2:$B$745, 0)))</f>
        <v>1296</v>
      </c>
      <c r="C267" s="14">
        <f t="shared" ca="1" si="135"/>
        <v>1296</v>
      </c>
      <c r="D267" s="14">
        <f t="shared" ca="1" si="146"/>
        <v>590.85600000000341</v>
      </c>
      <c r="E267" s="14">
        <f t="shared" ca="1" si="117"/>
        <v>705.14399999999659</v>
      </c>
      <c r="F267" s="14">
        <f t="shared" ca="1" si="113"/>
        <v>705.14399999999659</v>
      </c>
      <c r="G267" s="14">
        <f t="shared" ca="1" si="128"/>
        <v>308816.94699999999</v>
      </c>
      <c r="H267" s="15">
        <f ca="1">SUM(F$12:F267)</f>
        <v>164224.02899999998</v>
      </c>
      <c r="I267" s="16">
        <f ca="1">SUM(D$12:D267)+SUMIF(E$12:E267, "&lt;0")</f>
        <v>144592.91800000001</v>
      </c>
      <c r="J267" s="15"/>
      <c r="K267" s="9">
        <v>44438</v>
      </c>
      <c r="L267" s="14">
        <f t="shared" ca="1" si="114"/>
        <v>1796</v>
      </c>
      <c r="M267" s="14">
        <f t="shared" ca="1" si="136"/>
        <v>1796</v>
      </c>
      <c r="N267" s="14">
        <f t="shared" ca="1" si="141"/>
        <v>850.85600000000341</v>
      </c>
      <c r="O267" s="14">
        <f t="shared" ca="1" si="118"/>
        <v>945.14399999999659</v>
      </c>
      <c r="P267" s="14">
        <f t="shared" ca="1" si="119"/>
        <v>945.14399999999659</v>
      </c>
      <c r="Q267" s="14">
        <f t="shared" ca="1" si="129"/>
        <v>377066.94699999999</v>
      </c>
      <c r="R267" s="15">
        <f ca="1">SUM(P$12:P267)</f>
        <v>201304.02899999998</v>
      </c>
      <c r="S267" s="16">
        <f ca="1">SUM(N$12:N267)+SUMIF(O$12:O267, "&lt;0")</f>
        <v>175762.91800000001</v>
      </c>
      <c r="U267" s="9">
        <v>44438</v>
      </c>
      <c r="V267" s="14">
        <f t="shared" ca="1" si="133"/>
        <v>2296</v>
      </c>
      <c r="W267" s="14">
        <f t="shared" ca="1" si="137"/>
        <v>2296</v>
      </c>
      <c r="X267" s="14">
        <f t="shared" ca="1" si="142"/>
        <v>1110.8560000000034</v>
      </c>
      <c r="Y267" s="14">
        <f t="shared" ca="1" si="120"/>
        <v>1185.1439999999966</v>
      </c>
      <c r="Z267" s="14">
        <f t="shared" ca="1" si="121"/>
        <v>1185.1439999999966</v>
      </c>
      <c r="AA267" s="14">
        <f t="shared" ca="1" si="130"/>
        <v>445316.94699999999</v>
      </c>
      <c r="AB267" s="15">
        <f ca="1">SUM(Z$12:Z267)</f>
        <v>238384.02899999998</v>
      </c>
      <c r="AC267" s="16">
        <f ca="1">SUM(X$12:X267)+SUMIF(Y$12:Y267, "&lt;0")</f>
        <v>206932.91800000006</v>
      </c>
      <c r="AE267" s="9">
        <v>44438</v>
      </c>
      <c r="AF267" s="14">
        <f t="shared" ca="1" si="115"/>
        <v>1796</v>
      </c>
      <c r="AG267" s="14">
        <f t="shared" ca="1" si="138"/>
        <v>1796</v>
      </c>
      <c r="AH267" s="14">
        <f t="shared" ca="1" si="143"/>
        <v>850.85600000000341</v>
      </c>
      <c r="AI267" s="14">
        <f t="shared" ca="1" si="122"/>
        <v>945.14399999999659</v>
      </c>
      <c r="AJ267" s="14">
        <f t="shared" ca="1" si="123"/>
        <v>945.14399999999659</v>
      </c>
      <c r="AK267" s="14">
        <f t="shared" ca="1" si="131"/>
        <v>389566.94699999999</v>
      </c>
      <c r="AL267" s="15">
        <f ca="1">SUM(AJ$12:AJ267)</f>
        <v>207544.02899999998</v>
      </c>
      <c r="AM267" s="16">
        <f ca="1">SUM(AH$12:AH267)+SUMIF(AI$12:AI267, "&lt;0")</f>
        <v>182022.91800000001</v>
      </c>
      <c r="AO267" s="9">
        <v>44438</v>
      </c>
      <c r="AP267" s="14">
        <f t="shared" ca="1" si="116"/>
        <v>2296</v>
      </c>
      <c r="AQ267" s="14">
        <f t="shared" ca="1" si="139"/>
        <v>2296</v>
      </c>
      <c r="AR267" s="14">
        <f t="shared" ca="1" si="144"/>
        <v>1110.8560000000034</v>
      </c>
      <c r="AS267" s="14">
        <f t="shared" ca="1" si="124"/>
        <v>1185.1439999999966</v>
      </c>
      <c r="AT267" s="14">
        <f t="shared" ca="1" si="125"/>
        <v>1185.1439999999966</v>
      </c>
      <c r="AU267" s="14">
        <f t="shared" ca="1" si="132"/>
        <v>470316.94699999999</v>
      </c>
      <c r="AV267" s="15">
        <f ca="1">SUM(AT$12:AT267)</f>
        <v>250864.02899999998</v>
      </c>
      <c r="AW267" s="16">
        <f ca="1">SUM(AR$12:AR267)+SUMIF(AS$12:AS267, "&lt;0")</f>
        <v>219452.91800000001</v>
      </c>
      <c r="AY267" s="9">
        <v>44438</v>
      </c>
      <c r="AZ267" s="14">
        <f t="shared" ca="1" si="134"/>
        <v>2000</v>
      </c>
      <c r="BA267" s="14">
        <f t="shared" ca="1" si="140"/>
        <v>2000</v>
      </c>
      <c r="BB267" s="14">
        <f t="shared" ca="1" si="145"/>
        <v>1294.8560000000034</v>
      </c>
      <c r="BC267" s="14">
        <f t="shared" ca="1" si="126"/>
        <v>705.14399999999659</v>
      </c>
      <c r="BD267" s="14">
        <f t="shared" ca="1" si="127"/>
        <v>705.14399999999659</v>
      </c>
      <c r="BE267" s="14">
        <f t="shared" ca="1" si="147"/>
        <v>439694.8476277031</v>
      </c>
      <c r="BF267" s="15">
        <f ca="1">SUM(BD$12:BD267)</f>
        <v>231808.02899999998</v>
      </c>
      <c r="BG267" s="16">
        <f ca="1">SUM(BB$12:BB267)+SUMIF(BC$12:BC267, "&lt;0")</f>
        <v>207886.81862770312</v>
      </c>
    </row>
    <row r="268" spans="1:59" x14ac:dyDescent="0.2">
      <c r="A268" s="24">
        <v>44439</v>
      </c>
      <c r="B268" s="54">
        <f ca="1">IF($A268&gt;= $C$5,$C$6, INDEX('Historical Data'!$D$2:$D$745, MATCH(A268, 'Historical Data'!$B$2:$B$745, 0)))</f>
        <v>1296</v>
      </c>
      <c r="C268" s="14">
        <f t="shared" ca="1" si="135"/>
        <v>1296</v>
      </c>
      <c r="D268" s="14">
        <f t="shared" ca="1" si="146"/>
        <v>1296</v>
      </c>
      <c r="E268" s="14">
        <f t="shared" ca="1" si="117"/>
        <v>0</v>
      </c>
      <c r="F268" s="14">
        <f t="shared" ref="F268:F331" ca="1" si="148">IF(E268 &gt; 0, E268, 0)</f>
        <v>0</v>
      </c>
      <c r="G268" s="14">
        <f t="shared" ca="1" si="128"/>
        <v>310112.94699999999</v>
      </c>
      <c r="H268" s="15">
        <f ca="1">SUM(F$12:F268)</f>
        <v>164224.02899999998</v>
      </c>
      <c r="I268" s="16">
        <f ca="1">SUM(D$12:D268)+SUMIF(E$12:E268, "&lt;0")</f>
        <v>145888.91800000001</v>
      </c>
      <c r="J268" s="15"/>
      <c r="K268" s="9">
        <v>44439</v>
      </c>
      <c r="L268" s="14">
        <f t="shared" ref="L268:L331" ca="1" si="149">IF(K268&lt;M$5, $B268, M$6+MIN((K268-M$5)/M$8, 1)*M$7)</f>
        <v>1796</v>
      </c>
      <c r="M268" s="14">
        <f t="shared" ca="1" si="136"/>
        <v>1796</v>
      </c>
      <c r="N268" s="14">
        <f t="shared" ca="1" si="141"/>
        <v>1556</v>
      </c>
      <c r="O268" s="14">
        <f t="shared" ca="1" si="118"/>
        <v>240</v>
      </c>
      <c r="P268" s="14">
        <f t="shared" ca="1" si="119"/>
        <v>240</v>
      </c>
      <c r="Q268" s="14">
        <f t="shared" ca="1" si="129"/>
        <v>378862.94699999999</v>
      </c>
      <c r="R268" s="15">
        <f ca="1">SUM(P$12:P268)</f>
        <v>201544.02899999998</v>
      </c>
      <c r="S268" s="16">
        <f ca="1">SUM(N$12:N268)+SUMIF(O$12:O268, "&lt;0")</f>
        <v>177318.91800000001</v>
      </c>
      <c r="U268" s="9">
        <v>44439</v>
      </c>
      <c r="V268" s="14">
        <f t="shared" ca="1" si="133"/>
        <v>2296</v>
      </c>
      <c r="W268" s="14">
        <f t="shared" ca="1" si="137"/>
        <v>2296</v>
      </c>
      <c r="X268" s="14">
        <f t="shared" ca="1" si="142"/>
        <v>1816</v>
      </c>
      <c r="Y268" s="14">
        <f t="shared" ca="1" si="120"/>
        <v>480</v>
      </c>
      <c r="Z268" s="14">
        <f t="shared" ca="1" si="121"/>
        <v>480</v>
      </c>
      <c r="AA268" s="14">
        <f t="shared" ca="1" si="130"/>
        <v>447612.94699999999</v>
      </c>
      <c r="AB268" s="15">
        <f ca="1">SUM(Z$12:Z268)</f>
        <v>238864.02899999998</v>
      </c>
      <c r="AC268" s="16">
        <f ca="1">SUM(X$12:X268)+SUMIF(Y$12:Y268, "&lt;0")</f>
        <v>208748.91800000006</v>
      </c>
      <c r="AE268" s="9">
        <v>44439</v>
      </c>
      <c r="AF268" s="14">
        <f t="shared" ref="AF268:AF331" ca="1" si="150">IF(AE268&lt;AG$5, $B268, AG$6+MIN((AE268-AG$5)/AG$8, 1)*AG$7)</f>
        <v>1796</v>
      </c>
      <c r="AG268" s="14">
        <f t="shared" ca="1" si="138"/>
        <v>1796</v>
      </c>
      <c r="AH268" s="14">
        <f t="shared" ca="1" si="143"/>
        <v>1556</v>
      </c>
      <c r="AI268" s="14">
        <f t="shared" ca="1" si="122"/>
        <v>240</v>
      </c>
      <c r="AJ268" s="14">
        <f t="shared" ca="1" si="123"/>
        <v>240</v>
      </c>
      <c r="AK268" s="14">
        <f t="shared" ca="1" si="131"/>
        <v>391362.94699999999</v>
      </c>
      <c r="AL268" s="15">
        <f ca="1">SUM(AJ$12:AJ268)</f>
        <v>207784.02899999998</v>
      </c>
      <c r="AM268" s="16">
        <f ca="1">SUM(AH$12:AH268)+SUMIF(AI$12:AI268, "&lt;0")</f>
        <v>183578.91800000001</v>
      </c>
      <c r="AO268" s="9">
        <v>44439</v>
      </c>
      <c r="AP268" s="14">
        <f t="shared" ref="AP268:AP331" ca="1" si="151">IF(AO268&lt;AQ$5, $B268, AQ$6+MIN((AO268-AQ$5)/AQ$8, 1)*AQ$7)</f>
        <v>2296</v>
      </c>
      <c r="AQ268" s="14">
        <f t="shared" ca="1" si="139"/>
        <v>2296</v>
      </c>
      <c r="AR268" s="14">
        <f t="shared" ca="1" si="144"/>
        <v>1816</v>
      </c>
      <c r="AS268" s="14">
        <f t="shared" ca="1" si="124"/>
        <v>480</v>
      </c>
      <c r="AT268" s="14">
        <f t="shared" ca="1" si="125"/>
        <v>480</v>
      </c>
      <c r="AU268" s="14">
        <f t="shared" ca="1" si="132"/>
        <v>472612.94699999999</v>
      </c>
      <c r="AV268" s="15">
        <f ca="1">SUM(AT$12:AT268)</f>
        <v>251344.02899999998</v>
      </c>
      <c r="AW268" s="16">
        <f ca="1">SUM(AR$12:AR268)+SUMIF(AS$12:AS268, "&lt;0")</f>
        <v>221268.91800000001</v>
      </c>
      <c r="AY268" s="9">
        <v>44439</v>
      </c>
      <c r="AZ268" s="14">
        <f t="shared" ca="1" si="134"/>
        <v>2000</v>
      </c>
      <c r="BA268" s="14">
        <f t="shared" ca="1" si="140"/>
        <v>2000</v>
      </c>
      <c r="BB268" s="14">
        <f t="shared" ca="1" si="145"/>
        <v>2000</v>
      </c>
      <c r="BC268" s="14">
        <f t="shared" ca="1" si="126"/>
        <v>0</v>
      </c>
      <c r="BD268" s="14">
        <f t="shared" ca="1" si="127"/>
        <v>0</v>
      </c>
      <c r="BE268" s="14">
        <f t="shared" ca="1" si="147"/>
        <v>441694.8476277031</v>
      </c>
      <c r="BF268" s="15">
        <f ca="1">SUM(BD$12:BD268)</f>
        <v>231808.02899999998</v>
      </c>
      <c r="BG268" s="16">
        <f ca="1">SUM(BB$12:BB268)+SUMIF(BC$12:BC268, "&lt;0")</f>
        <v>209886.81862770312</v>
      </c>
    </row>
    <row r="269" spans="1:59" x14ac:dyDescent="0.2">
      <c r="A269" s="24">
        <v>44440</v>
      </c>
      <c r="B269" s="54">
        <f ca="1">IF($A269&gt;= $C$5,$C$6, INDEX('Historical Data'!$D$2:$D$745, MATCH(A269, 'Historical Data'!$B$2:$B$745, 0)))</f>
        <v>1296</v>
      </c>
      <c r="C269" s="14">
        <f t="shared" ca="1" si="135"/>
        <v>1296</v>
      </c>
      <c r="D269" s="14">
        <f t="shared" ca="1" si="146"/>
        <v>1121.2089999999989</v>
      </c>
      <c r="E269" s="14">
        <f t="shared" ref="E269:E332" ca="1" si="152">B269-D269</f>
        <v>174.79100000000108</v>
      </c>
      <c r="F269" s="14">
        <f t="shared" ca="1" si="148"/>
        <v>174.79100000000108</v>
      </c>
      <c r="G269" s="14">
        <f t="shared" ca="1" si="128"/>
        <v>311408.94699999999</v>
      </c>
      <c r="H269" s="15">
        <f ca="1">SUM(F$12:F269)</f>
        <v>164398.81999999998</v>
      </c>
      <c r="I269" s="16">
        <f ca="1">SUM(D$12:D269)+SUMIF(E$12:E269, "&lt;0")</f>
        <v>147010.12700000001</v>
      </c>
      <c r="J269" s="15"/>
      <c r="K269" s="9">
        <v>44440</v>
      </c>
      <c r="L269" s="14">
        <f t="shared" ca="1" si="149"/>
        <v>1796</v>
      </c>
      <c r="M269" s="14">
        <f t="shared" ca="1" si="136"/>
        <v>1796</v>
      </c>
      <c r="N269" s="14">
        <f t="shared" ca="1" si="141"/>
        <v>1381.2089999999989</v>
      </c>
      <c r="O269" s="14">
        <f t="shared" ref="O269:O332" ca="1" si="153">L269-N269</f>
        <v>414.79100000000108</v>
      </c>
      <c r="P269" s="14">
        <f t="shared" ref="P269:P332" ca="1" si="154">IF(O269 &gt; 0, O269, 0)</f>
        <v>414.79100000000108</v>
      </c>
      <c r="Q269" s="14">
        <f t="shared" ca="1" si="129"/>
        <v>380658.94699999999</v>
      </c>
      <c r="R269" s="15">
        <f ca="1">SUM(P$12:P269)</f>
        <v>201958.81999999998</v>
      </c>
      <c r="S269" s="16">
        <f ca="1">SUM(N$12:N269)+SUMIF(O$12:O269, "&lt;0")</f>
        <v>178700.12700000001</v>
      </c>
      <c r="U269" s="9">
        <v>44440</v>
      </c>
      <c r="V269" s="14">
        <f t="shared" ca="1" si="133"/>
        <v>2296</v>
      </c>
      <c r="W269" s="14">
        <f t="shared" ca="1" si="137"/>
        <v>2296</v>
      </c>
      <c r="X269" s="14">
        <f t="shared" ca="1" si="142"/>
        <v>1641.2089999999989</v>
      </c>
      <c r="Y269" s="14">
        <f t="shared" ref="Y269:Y332" ca="1" si="155">V269-X269</f>
        <v>654.79100000000108</v>
      </c>
      <c r="Z269" s="14">
        <f t="shared" ref="Z269:Z332" ca="1" si="156">IF(Y269 &gt; 0, Y269, 0)</f>
        <v>654.79100000000108</v>
      </c>
      <c r="AA269" s="14">
        <f t="shared" ca="1" si="130"/>
        <v>449908.94699999999</v>
      </c>
      <c r="AB269" s="15">
        <f ca="1">SUM(Z$12:Z269)</f>
        <v>239518.81999999998</v>
      </c>
      <c r="AC269" s="16">
        <f ca="1">SUM(X$12:X269)+SUMIF(Y$12:Y269, "&lt;0")</f>
        <v>210390.12700000007</v>
      </c>
      <c r="AE269" s="9">
        <v>44440</v>
      </c>
      <c r="AF269" s="14">
        <f t="shared" ca="1" si="150"/>
        <v>1796</v>
      </c>
      <c r="AG269" s="14">
        <f t="shared" ca="1" si="138"/>
        <v>1796</v>
      </c>
      <c r="AH269" s="14">
        <f t="shared" ca="1" si="143"/>
        <v>1381.2089999999989</v>
      </c>
      <c r="AI269" s="14">
        <f t="shared" ref="AI269:AI332" ca="1" si="157">AF269-AH269</f>
        <v>414.79100000000108</v>
      </c>
      <c r="AJ269" s="14">
        <f t="shared" ref="AJ269:AJ332" ca="1" si="158">IF(AI269 &gt; 0, AI269, 0)</f>
        <v>414.79100000000108</v>
      </c>
      <c r="AK269" s="14">
        <f t="shared" ca="1" si="131"/>
        <v>393158.94699999999</v>
      </c>
      <c r="AL269" s="15">
        <f ca="1">SUM(AJ$12:AJ269)</f>
        <v>208198.81999999998</v>
      </c>
      <c r="AM269" s="16">
        <f ca="1">SUM(AH$12:AH269)+SUMIF(AI$12:AI269, "&lt;0")</f>
        <v>184960.12700000001</v>
      </c>
      <c r="AO269" s="9">
        <v>44440</v>
      </c>
      <c r="AP269" s="14">
        <f t="shared" ca="1" si="151"/>
        <v>2296</v>
      </c>
      <c r="AQ269" s="14">
        <f t="shared" ca="1" si="139"/>
        <v>2296</v>
      </c>
      <c r="AR269" s="14">
        <f t="shared" ca="1" si="144"/>
        <v>1641.2089999999989</v>
      </c>
      <c r="AS269" s="14">
        <f t="shared" ref="AS269:AS332" ca="1" si="159">AP269-AR269</f>
        <v>654.79100000000108</v>
      </c>
      <c r="AT269" s="14">
        <f t="shared" ref="AT269:AT332" ca="1" si="160">IF(AS269 &gt; 0, AS269, 0)</f>
        <v>654.79100000000108</v>
      </c>
      <c r="AU269" s="14">
        <f t="shared" ca="1" si="132"/>
        <v>474908.94699999999</v>
      </c>
      <c r="AV269" s="15">
        <f ca="1">SUM(AT$12:AT269)</f>
        <v>251998.81999999998</v>
      </c>
      <c r="AW269" s="16">
        <f ca="1">SUM(AR$12:AR269)+SUMIF(AS$12:AS269, "&lt;0")</f>
        <v>222910.12700000001</v>
      </c>
      <c r="AY269" s="9">
        <v>44440</v>
      </c>
      <c r="AZ269" s="14">
        <f t="shared" ca="1" si="134"/>
        <v>2000</v>
      </c>
      <c r="BA269" s="14">
        <f t="shared" ca="1" si="140"/>
        <v>2000</v>
      </c>
      <c r="BB269" s="14">
        <f t="shared" ca="1" si="145"/>
        <v>1825.2089999999989</v>
      </c>
      <c r="BC269" s="14">
        <f t="shared" ref="BC269:BC332" ca="1" si="161">AZ269-BB269</f>
        <v>174.79100000000108</v>
      </c>
      <c r="BD269" s="14">
        <f t="shared" ref="BD269:BD332" ca="1" si="162">IF(BC269 &gt; 0, BC269, 0)</f>
        <v>174.79100000000108</v>
      </c>
      <c r="BE269" s="14">
        <f t="shared" ca="1" si="147"/>
        <v>443694.8476277031</v>
      </c>
      <c r="BF269" s="15">
        <f ca="1">SUM(BD$12:BD269)</f>
        <v>231982.81999999998</v>
      </c>
      <c r="BG269" s="16">
        <f ca="1">SUM(BB$12:BB269)+SUMIF(BC$12:BC269, "&lt;0")</f>
        <v>211712.02762770309</v>
      </c>
    </row>
    <row r="270" spans="1:59" x14ac:dyDescent="0.2">
      <c r="A270" s="24">
        <v>44441</v>
      </c>
      <c r="B270" s="54">
        <f ca="1">IF($A270&gt;= $C$5,$C$6, INDEX('Historical Data'!$D$2:$D$745, MATCH(A270, 'Historical Data'!$B$2:$B$745, 0)))</f>
        <v>1296</v>
      </c>
      <c r="C270" s="14">
        <f t="shared" ca="1" si="135"/>
        <v>1296</v>
      </c>
      <c r="D270" s="14">
        <f t="shared" ca="1" si="146"/>
        <v>1296</v>
      </c>
      <c r="E270" s="14">
        <f t="shared" ca="1" si="152"/>
        <v>0</v>
      </c>
      <c r="F270" s="14">
        <f t="shared" ca="1" si="148"/>
        <v>0</v>
      </c>
      <c r="G270" s="14">
        <f t="shared" ref="G270:G333" ca="1" si="163">B270+G269</f>
        <v>312704.94699999999</v>
      </c>
      <c r="H270" s="15">
        <f ca="1">SUM(F$12:F270)</f>
        <v>164398.81999999998</v>
      </c>
      <c r="I270" s="16">
        <f ca="1">SUM(D$12:D270)+SUMIF(E$12:E270, "&lt;0")</f>
        <v>148306.12700000001</v>
      </c>
      <c r="J270" s="15"/>
      <c r="K270" s="9">
        <v>44441</v>
      </c>
      <c r="L270" s="14">
        <f t="shared" ca="1" si="149"/>
        <v>1796</v>
      </c>
      <c r="M270" s="14">
        <f t="shared" ca="1" si="136"/>
        <v>1796</v>
      </c>
      <c r="N270" s="14">
        <f t="shared" ca="1" si="141"/>
        <v>1556</v>
      </c>
      <c r="O270" s="14">
        <f t="shared" ca="1" si="153"/>
        <v>240</v>
      </c>
      <c r="P270" s="14">
        <f t="shared" ca="1" si="154"/>
        <v>240</v>
      </c>
      <c r="Q270" s="14">
        <f t="shared" ref="Q270:Q333" ca="1" si="164">L270+Q269</f>
        <v>382454.94699999999</v>
      </c>
      <c r="R270" s="15">
        <f ca="1">SUM(P$12:P270)</f>
        <v>202198.81999999998</v>
      </c>
      <c r="S270" s="16">
        <f ca="1">SUM(N$12:N270)+SUMIF(O$12:O270, "&lt;0")</f>
        <v>180256.12700000001</v>
      </c>
      <c r="U270" s="9">
        <v>44441</v>
      </c>
      <c r="V270" s="14">
        <f t="shared" ca="1" si="133"/>
        <v>2296</v>
      </c>
      <c r="W270" s="14">
        <f t="shared" ca="1" si="137"/>
        <v>2296</v>
      </c>
      <c r="X270" s="14">
        <f t="shared" ca="1" si="142"/>
        <v>1816</v>
      </c>
      <c r="Y270" s="14">
        <f t="shared" ca="1" si="155"/>
        <v>480</v>
      </c>
      <c r="Z270" s="14">
        <f t="shared" ca="1" si="156"/>
        <v>480</v>
      </c>
      <c r="AA270" s="14">
        <f t="shared" ref="AA270:AA333" ca="1" si="165">V270+AA269</f>
        <v>452204.94699999999</v>
      </c>
      <c r="AB270" s="15">
        <f ca="1">SUM(Z$12:Z270)</f>
        <v>239998.81999999998</v>
      </c>
      <c r="AC270" s="16">
        <f ca="1">SUM(X$12:X270)+SUMIF(Y$12:Y270, "&lt;0")</f>
        <v>212206.12700000007</v>
      </c>
      <c r="AE270" s="9">
        <v>44441</v>
      </c>
      <c r="AF270" s="14">
        <f t="shared" ca="1" si="150"/>
        <v>1796</v>
      </c>
      <c r="AG270" s="14">
        <f t="shared" ca="1" si="138"/>
        <v>1796</v>
      </c>
      <c r="AH270" s="14">
        <f t="shared" ca="1" si="143"/>
        <v>1556</v>
      </c>
      <c r="AI270" s="14">
        <f t="shared" ca="1" si="157"/>
        <v>240</v>
      </c>
      <c r="AJ270" s="14">
        <f t="shared" ca="1" si="158"/>
        <v>240</v>
      </c>
      <c r="AK270" s="14">
        <f t="shared" ref="AK270:AK333" ca="1" si="166">AF270+AK269</f>
        <v>394954.94699999999</v>
      </c>
      <c r="AL270" s="15">
        <f ca="1">SUM(AJ$12:AJ270)</f>
        <v>208438.81999999998</v>
      </c>
      <c r="AM270" s="16">
        <f ca="1">SUM(AH$12:AH270)+SUMIF(AI$12:AI270, "&lt;0")</f>
        <v>186516.12700000001</v>
      </c>
      <c r="AO270" s="9">
        <v>44441</v>
      </c>
      <c r="AP270" s="14">
        <f t="shared" ca="1" si="151"/>
        <v>2296</v>
      </c>
      <c r="AQ270" s="14">
        <f t="shared" ca="1" si="139"/>
        <v>2296</v>
      </c>
      <c r="AR270" s="14">
        <f t="shared" ca="1" si="144"/>
        <v>1816</v>
      </c>
      <c r="AS270" s="14">
        <f t="shared" ca="1" si="159"/>
        <v>480</v>
      </c>
      <c r="AT270" s="14">
        <f t="shared" ca="1" si="160"/>
        <v>480</v>
      </c>
      <c r="AU270" s="14">
        <f t="shared" ref="AU270:AU333" ca="1" si="167">AP270+AU269</f>
        <v>477204.94699999999</v>
      </c>
      <c r="AV270" s="15">
        <f ca="1">SUM(AT$12:AT270)</f>
        <v>252478.81999999998</v>
      </c>
      <c r="AW270" s="16">
        <f ca="1">SUM(AR$12:AR270)+SUMIF(AS$12:AS270, "&lt;0")</f>
        <v>224726.12700000001</v>
      </c>
      <c r="AY270" s="9">
        <v>44441</v>
      </c>
      <c r="AZ270" s="14">
        <f t="shared" ca="1" si="134"/>
        <v>2000</v>
      </c>
      <c r="BA270" s="14">
        <f t="shared" ca="1" si="140"/>
        <v>2000</v>
      </c>
      <c r="BB270" s="14">
        <f t="shared" ca="1" si="145"/>
        <v>2000</v>
      </c>
      <c r="BC270" s="14">
        <f t="shared" ca="1" si="161"/>
        <v>0</v>
      </c>
      <c r="BD270" s="14">
        <f t="shared" ca="1" si="162"/>
        <v>0</v>
      </c>
      <c r="BE270" s="14">
        <f t="shared" ca="1" si="147"/>
        <v>445694.8476277031</v>
      </c>
      <c r="BF270" s="15">
        <f ca="1">SUM(BD$12:BD270)</f>
        <v>231982.81999999998</v>
      </c>
      <c r="BG270" s="16">
        <f ca="1">SUM(BB$12:BB270)+SUMIF(BC$12:BC270, "&lt;0")</f>
        <v>213712.02762770309</v>
      </c>
    </row>
    <row r="271" spans="1:59" x14ac:dyDescent="0.2">
      <c r="A271" s="24">
        <v>44442</v>
      </c>
      <c r="B271" s="54">
        <f ca="1">IF($A271&gt;= $C$5,$C$6, INDEX('Historical Data'!$D$2:$D$745, MATCH(A271, 'Historical Data'!$B$2:$B$745, 0)))</f>
        <v>1296</v>
      </c>
      <c r="C271" s="14">
        <f t="shared" ca="1" si="135"/>
        <v>1296</v>
      </c>
      <c r="D271" s="14">
        <f t="shared" ca="1" si="146"/>
        <v>1296</v>
      </c>
      <c r="E271" s="14">
        <f t="shared" ca="1" si="152"/>
        <v>0</v>
      </c>
      <c r="F271" s="14">
        <f t="shared" ca="1" si="148"/>
        <v>0</v>
      </c>
      <c r="G271" s="14">
        <f t="shared" ca="1" si="163"/>
        <v>314000.94699999999</v>
      </c>
      <c r="H271" s="15">
        <f ca="1">SUM(F$12:F271)</f>
        <v>164398.81999999998</v>
      </c>
      <c r="I271" s="16">
        <f ca="1">SUM(D$12:D271)+SUMIF(E$12:E271, "&lt;0")</f>
        <v>149602.12700000001</v>
      </c>
      <c r="J271" s="15"/>
      <c r="K271" s="9">
        <v>44442</v>
      </c>
      <c r="L271" s="14">
        <f t="shared" ca="1" si="149"/>
        <v>1796</v>
      </c>
      <c r="M271" s="14">
        <f t="shared" ca="1" si="136"/>
        <v>1796</v>
      </c>
      <c r="N271" s="14">
        <f t="shared" ca="1" si="141"/>
        <v>1556</v>
      </c>
      <c r="O271" s="14">
        <f t="shared" ca="1" si="153"/>
        <v>240</v>
      </c>
      <c r="P271" s="14">
        <f t="shared" ca="1" si="154"/>
        <v>240</v>
      </c>
      <c r="Q271" s="14">
        <f t="shared" ca="1" si="164"/>
        <v>384250.94699999999</v>
      </c>
      <c r="R271" s="15">
        <f ca="1">SUM(P$12:P271)</f>
        <v>202438.81999999998</v>
      </c>
      <c r="S271" s="16">
        <f ca="1">SUM(N$12:N271)+SUMIF(O$12:O271, "&lt;0")</f>
        <v>181812.12700000001</v>
      </c>
      <c r="U271" s="9">
        <v>44442</v>
      </c>
      <c r="V271" s="14">
        <f t="shared" ref="V271:V334" ca="1" si="168">IF(U271&lt;W$5, $B271, W$6+MIN((U271-W$5)/W$8, 1)*W$7)</f>
        <v>2296</v>
      </c>
      <c r="W271" s="14">
        <f t="shared" ca="1" si="137"/>
        <v>2296</v>
      </c>
      <c r="X271" s="14">
        <f t="shared" ca="1" si="142"/>
        <v>1816</v>
      </c>
      <c r="Y271" s="14">
        <f t="shared" ca="1" si="155"/>
        <v>480</v>
      </c>
      <c r="Z271" s="14">
        <f t="shared" ca="1" si="156"/>
        <v>480</v>
      </c>
      <c r="AA271" s="14">
        <f t="shared" ca="1" si="165"/>
        <v>454500.94699999999</v>
      </c>
      <c r="AB271" s="15">
        <f ca="1">SUM(Z$12:Z271)</f>
        <v>240478.81999999998</v>
      </c>
      <c r="AC271" s="16">
        <f ca="1">SUM(X$12:X271)+SUMIF(Y$12:Y271, "&lt;0")</f>
        <v>214022.12700000007</v>
      </c>
      <c r="AE271" s="9">
        <v>44442</v>
      </c>
      <c r="AF271" s="14">
        <f t="shared" ca="1" si="150"/>
        <v>1796</v>
      </c>
      <c r="AG271" s="14">
        <f t="shared" ca="1" si="138"/>
        <v>1796</v>
      </c>
      <c r="AH271" s="14">
        <f t="shared" ca="1" si="143"/>
        <v>1556</v>
      </c>
      <c r="AI271" s="14">
        <f t="shared" ca="1" si="157"/>
        <v>240</v>
      </c>
      <c r="AJ271" s="14">
        <f t="shared" ca="1" si="158"/>
        <v>240</v>
      </c>
      <c r="AK271" s="14">
        <f t="shared" ca="1" si="166"/>
        <v>396750.94699999999</v>
      </c>
      <c r="AL271" s="15">
        <f ca="1">SUM(AJ$12:AJ271)</f>
        <v>208678.81999999998</v>
      </c>
      <c r="AM271" s="16">
        <f ca="1">SUM(AH$12:AH271)+SUMIF(AI$12:AI271, "&lt;0")</f>
        <v>188072.12700000001</v>
      </c>
      <c r="AO271" s="9">
        <v>44442</v>
      </c>
      <c r="AP271" s="14">
        <f t="shared" ca="1" si="151"/>
        <v>2296</v>
      </c>
      <c r="AQ271" s="14">
        <f t="shared" ca="1" si="139"/>
        <v>2296</v>
      </c>
      <c r="AR271" s="14">
        <f t="shared" ca="1" si="144"/>
        <v>1816</v>
      </c>
      <c r="AS271" s="14">
        <f t="shared" ca="1" si="159"/>
        <v>480</v>
      </c>
      <c r="AT271" s="14">
        <f t="shared" ca="1" si="160"/>
        <v>480</v>
      </c>
      <c r="AU271" s="14">
        <f t="shared" ca="1" si="167"/>
        <v>479500.94699999999</v>
      </c>
      <c r="AV271" s="15">
        <f ca="1">SUM(AT$12:AT271)</f>
        <v>252958.81999999998</v>
      </c>
      <c r="AW271" s="16">
        <f ca="1">SUM(AR$12:AR271)+SUMIF(AS$12:AS271, "&lt;0")</f>
        <v>226542.12700000001</v>
      </c>
      <c r="AY271" s="9">
        <v>44442</v>
      </c>
      <c r="AZ271" s="14">
        <f t="shared" ref="AZ271:AZ334" ca="1" si="169">IF(AY271&lt;BA$5, $B271, MIN(BA$7, BA$9 + $C$8*(AY271-BA$5)))</f>
        <v>2000</v>
      </c>
      <c r="BA271" s="14">
        <f t="shared" ca="1" si="140"/>
        <v>2000</v>
      </c>
      <c r="BB271" s="14">
        <f t="shared" ca="1" si="145"/>
        <v>2000</v>
      </c>
      <c r="BC271" s="14">
        <f t="shared" ca="1" si="161"/>
        <v>0</v>
      </c>
      <c r="BD271" s="14">
        <f t="shared" ca="1" si="162"/>
        <v>0</v>
      </c>
      <c r="BE271" s="14">
        <f t="shared" ca="1" si="147"/>
        <v>447694.8476277031</v>
      </c>
      <c r="BF271" s="15">
        <f ca="1">SUM(BD$12:BD271)</f>
        <v>231982.81999999998</v>
      </c>
      <c r="BG271" s="16">
        <f ca="1">SUM(BB$12:BB271)+SUMIF(BC$12:BC271, "&lt;0")</f>
        <v>215712.02762770309</v>
      </c>
    </row>
    <row r="272" spans="1:59" x14ac:dyDescent="0.2">
      <c r="A272" s="24">
        <v>44443</v>
      </c>
      <c r="B272" s="54">
        <f ca="1">IF($A272&gt;= $C$5,$C$6, INDEX('Historical Data'!$D$2:$D$745, MATCH(A272, 'Historical Data'!$B$2:$B$745, 0)))</f>
        <v>1296</v>
      </c>
      <c r="C272" s="14">
        <f t="shared" ca="1" si="135"/>
        <v>1296</v>
      </c>
      <c r="D272" s="14">
        <f t="shared" ca="1" si="146"/>
        <v>863.68799999999828</v>
      </c>
      <c r="E272" s="14">
        <f t="shared" ca="1" si="152"/>
        <v>432.31200000000172</v>
      </c>
      <c r="F272" s="14">
        <f t="shared" ca="1" si="148"/>
        <v>432.31200000000172</v>
      </c>
      <c r="G272" s="14">
        <f t="shared" ca="1" si="163"/>
        <v>315296.94699999999</v>
      </c>
      <c r="H272" s="15">
        <f ca="1">SUM(F$12:F272)</f>
        <v>164831.13199999998</v>
      </c>
      <c r="I272" s="16">
        <f ca="1">SUM(D$12:D272)+SUMIF(E$12:E272, "&lt;0")</f>
        <v>150465.815</v>
      </c>
      <c r="J272" s="15"/>
      <c r="K272" s="9">
        <v>44443</v>
      </c>
      <c r="L272" s="14">
        <f t="shared" ca="1" si="149"/>
        <v>1796</v>
      </c>
      <c r="M272" s="14">
        <f t="shared" ca="1" si="136"/>
        <v>1796</v>
      </c>
      <c r="N272" s="14">
        <f t="shared" ca="1" si="141"/>
        <v>1123.6879999999983</v>
      </c>
      <c r="O272" s="14">
        <f t="shared" ca="1" si="153"/>
        <v>672.31200000000172</v>
      </c>
      <c r="P272" s="14">
        <f t="shared" ca="1" si="154"/>
        <v>672.31200000000172</v>
      </c>
      <c r="Q272" s="14">
        <f t="shared" ca="1" si="164"/>
        <v>386046.94699999999</v>
      </c>
      <c r="R272" s="15">
        <f ca="1">SUM(P$12:P272)</f>
        <v>203111.13199999998</v>
      </c>
      <c r="S272" s="16">
        <f ca="1">SUM(N$12:N272)+SUMIF(O$12:O272, "&lt;0")</f>
        <v>182935.815</v>
      </c>
      <c r="U272" s="9">
        <v>44443</v>
      </c>
      <c r="V272" s="14">
        <f t="shared" ca="1" si="168"/>
        <v>2296</v>
      </c>
      <c r="W272" s="14">
        <f t="shared" ca="1" si="137"/>
        <v>2296</v>
      </c>
      <c r="X272" s="14">
        <f t="shared" ca="1" si="142"/>
        <v>1383.6879999999983</v>
      </c>
      <c r="Y272" s="14">
        <f t="shared" ca="1" si="155"/>
        <v>912.31200000000172</v>
      </c>
      <c r="Z272" s="14">
        <f t="shared" ca="1" si="156"/>
        <v>912.31200000000172</v>
      </c>
      <c r="AA272" s="14">
        <f t="shared" ca="1" si="165"/>
        <v>456796.94699999999</v>
      </c>
      <c r="AB272" s="15">
        <f ca="1">SUM(Z$12:Z272)</f>
        <v>241391.13199999998</v>
      </c>
      <c r="AC272" s="16">
        <f ca="1">SUM(X$12:X272)+SUMIF(Y$12:Y272, "&lt;0")</f>
        <v>215405.81500000006</v>
      </c>
      <c r="AE272" s="9">
        <v>44443</v>
      </c>
      <c r="AF272" s="14">
        <f t="shared" ca="1" si="150"/>
        <v>1796</v>
      </c>
      <c r="AG272" s="14">
        <f t="shared" ca="1" si="138"/>
        <v>1796</v>
      </c>
      <c r="AH272" s="14">
        <f t="shared" ca="1" si="143"/>
        <v>1123.6879999999983</v>
      </c>
      <c r="AI272" s="14">
        <f t="shared" ca="1" si="157"/>
        <v>672.31200000000172</v>
      </c>
      <c r="AJ272" s="14">
        <f t="shared" ca="1" si="158"/>
        <v>672.31200000000172</v>
      </c>
      <c r="AK272" s="14">
        <f t="shared" ca="1" si="166"/>
        <v>398546.94699999999</v>
      </c>
      <c r="AL272" s="15">
        <f ca="1">SUM(AJ$12:AJ272)</f>
        <v>209351.13199999998</v>
      </c>
      <c r="AM272" s="16">
        <f ca="1">SUM(AH$12:AH272)+SUMIF(AI$12:AI272, "&lt;0")</f>
        <v>189195.815</v>
      </c>
      <c r="AO272" s="9">
        <v>44443</v>
      </c>
      <c r="AP272" s="14">
        <f t="shared" ca="1" si="151"/>
        <v>2296</v>
      </c>
      <c r="AQ272" s="14">
        <f t="shared" ca="1" si="139"/>
        <v>2296</v>
      </c>
      <c r="AR272" s="14">
        <f t="shared" ca="1" si="144"/>
        <v>1383.6879999999983</v>
      </c>
      <c r="AS272" s="14">
        <f t="shared" ca="1" si="159"/>
        <v>912.31200000000172</v>
      </c>
      <c r="AT272" s="14">
        <f t="shared" ca="1" si="160"/>
        <v>912.31200000000172</v>
      </c>
      <c r="AU272" s="14">
        <f t="shared" ca="1" si="167"/>
        <v>481796.94699999999</v>
      </c>
      <c r="AV272" s="15">
        <f ca="1">SUM(AT$12:AT272)</f>
        <v>253871.13199999998</v>
      </c>
      <c r="AW272" s="16">
        <f ca="1">SUM(AR$12:AR272)+SUMIF(AS$12:AS272, "&lt;0")</f>
        <v>227925.815</v>
      </c>
      <c r="AY272" s="9">
        <v>44443</v>
      </c>
      <c r="AZ272" s="14">
        <f t="shared" ca="1" si="169"/>
        <v>2000</v>
      </c>
      <c r="BA272" s="14">
        <f t="shared" ca="1" si="140"/>
        <v>2000</v>
      </c>
      <c r="BB272" s="14">
        <f t="shared" ca="1" si="145"/>
        <v>1567.6879999999983</v>
      </c>
      <c r="BC272" s="14">
        <f t="shared" ca="1" si="161"/>
        <v>432.31200000000172</v>
      </c>
      <c r="BD272" s="14">
        <f t="shared" ca="1" si="162"/>
        <v>432.31200000000172</v>
      </c>
      <c r="BE272" s="14">
        <f t="shared" ca="1" si="147"/>
        <v>449694.8476277031</v>
      </c>
      <c r="BF272" s="15">
        <f ca="1">SUM(BD$12:BD272)</f>
        <v>232415.13199999998</v>
      </c>
      <c r="BG272" s="16">
        <f ca="1">SUM(BB$12:BB272)+SUMIF(BC$12:BC272, "&lt;0")</f>
        <v>217279.71562770312</v>
      </c>
    </row>
    <row r="273" spans="1:59" x14ac:dyDescent="0.2">
      <c r="A273" s="24">
        <v>44444</v>
      </c>
      <c r="B273" s="54">
        <f ca="1">IF($A273&gt;= $C$5,$C$6, INDEX('Historical Data'!$D$2:$D$745, MATCH(A273, 'Historical Data'!$B$2:$B$745, 0)))</f>
        <v>1296</v>
      </c>
      <c r="C273" s="14">
        <f t="shared" ca="1" si="135"/>
        <v>1296</v>
      </c>
      <c r="D273" s="14">
        <f t="shared" ca="1" si="146"/>
        <v>212.36700000000201</v>
      </c>
      <c r="E273" s="14">
        <f t="shared" ca="1" si="152"/>
        <v>1083.632999999998</v>
      </c>
      <c r="F273" s="14">
        <f t="shared" ca="1" si="148"/>
        <v>1083.632999999998</v>
      </c>
      <c r="G273" s="14">
        <f t="shared" ca="1" si="163"/>
        <v>316592.94699999999</v>
      </c>
      <c r="H273" s="15">
        <f ca="1">SUM(F$12:F273)</f>
        <v>165914.76499999998</v>
      </c>
      <c r="I273" s="16">
        <f ca="1">SUM(D$12:D273)+SUMIF(E$12:E273, "&lt;0")</f>
        <v>150678.182</v>
      </c>
      <c r="J273" s="15"/>
      <c r="K273" s="9">
        <v>44444</v>
      </c>
      <c r="L273" s="14">
        <f t="shared" ca="1" si="149"/>
        <v>1796</v>
      </c>
      <c r="M273" s="14">
        <f t="shared" ca="1" si="136"/>
        <v>1796</v>
      </c>
      <c r="N273" s="14">
        <f t="shared" ca="1" si="141"/>
        <v>472.36700000000201</v>
      </c>
      <c r="O273" s="14">
        <f t="shared" ca="1" si="153"/>
        <v>1323.632999999998</v>
      </c>
      <c r="P273" s="14">
        <f t="shared" ca="1" si="154"/>
        <v>1323.632999999998</v>
      </c>
      <c r="Q273" s="14">
        <f t="shared" ca="1" si="164"/>
        <v>387842.94699999999</v>
      </c>
      <c r="R273" s="15">
        <f ca="1">SUM(P$12:P273)</f>
        <v>204434.76499999998</v>
      </c>
      <c r="S273" s="16">
        <f ca="1">SUM(N$12:N273)+SUMIF(O$12:O273, "&lt;0")</f>
        <v>183408.182</v>
      </c>
      <c r="U273" s="9">
        <v>44444</v>
      </c>
      <c r="V273" s="14">
        <f t="shared" ca="1" si="168"/>
        <v>2296</v>
      </c>
      <c r="W273" s="14">
        <f t="shared" ca="1" si="137"/>
        <v>2296</v>
      </c>
      <c r="X273" s="14">
        <f t="shared" ca="1" si="142"/>
        <v>732.36700000000201</v>
      </c>
      <c r="Y273" s="14">
        <f t="shared" ca="1" si="155"/>
        <v>1563.632999999998</v>
      </c>
      <c r="Z273" s="14">
        <f t="shared" ca="1" si="156"/>
        <v>1563.632999999998</v>
      </c>
      <c r="AA273" s="14">
        <f t="shared" ca="1" si="165"/>
        <v>459092.94699999999</v>
      </c>
      <c r="AB273" s="15">
        <f ca="1">SUM(Z$12:Z273)</f>
        <v>242954.76499999998</v>
      </c>
      <c r="AC273" s="16">
        <f ca="1">SUM(X$12:X273)+SUMIF(Y$12:Y273, "&lt;0")</f>
        <v>216138.18200000006</v>
      </c>
      <c r="AE273" s="9">
        <v>44444</v>
      </c>
      <c r="AF273" s="14">
        <f t="shared" ca="1" si="150"/>
        <v>1796</v>
      </c>
      <c r="AG273" s="14">
        <f t="shared" ca="1" si="138"/>
        <v>1796</v>
      </c>
      <c r="AH273" s="14">
        <f t="shared" ca="1" si="143"/>
        <v>472.36700000000201</v>
      </c>
      <c r="AI273" s="14">
        <f t="shared" ca="1" si="157"/>
        <v>1323.632999999998</v>
      </c>
      <c r="AJ273" s="14">
        <f t="shared" ca="1" si="158"/>
        <v>1323.632999999998</v>
      </c>
      <c r="AK273" s="14">
        <f t="shared" ca="1" si="166"/>
        <v>400342.94699999999</v>
      </c>
      <c r="AL273" s="15">
        <f ca="1">SUM(AJ$12:AJ273)</f>
        <v>210674.76499999998</v>
      </c>
      <c r="AM273" s="16">
        <f ca="1">SUM(AH$12:AH273)+SUMIF(AI$12:AI273, "&lt;0")</f>
        <v>189668.182</v>
      </c>
      <c r="AO273" s="9">
        <v>44444</v>
      </c>
      <c r="AP273" s="14">
        <f t="shared" ca="1" si="151"/>
        <v>2296</v>
      </c>
      <c r="AQ273" s="14">
        <f t="shared" ca="1" si="139"/>
        <v>2296</v>
      </c>
      <c r="AR273" s="14">
        <f t="shared" ca="1" si="144"/>
        <v>732.36700000000201</v>
      </c>
      <c r="AS273" s="14">
        <f t="shared" ca="1" si="159"/>
        <v>1563.632999999998</v>
      </c>
      <c r="AT273" s="14">
        <f t="shared" ca="1" si="160"/>
        <v>1563.632999999998</v>
      </c>
      <c r="AU273" s="14">
        <f t="shared" ca="1" si="167"/>
        <v>484092.94699999999</v>
      </c>
      <c r="AV273" s="15">
        <f ca="1">SUM(AT$12:AT273)</f>
        <v>255434.76499999998</v>
      </c>
      <c r="AW273" s="16">
        <f ca="1">SUM(AR$12:AR273)+SUMIF(AS$12:AS273, "&lt;0")</f>
        <v>228658.182</v>
      </c>
      <c r="AY273" s="9">
        <v>44444</v>
      </c>
      <c r="AZ273" s="14">
        <f t="shared" ca="1" si="169"/>
        <v>2000</v>
      </c>
      <c r="BA273" s="14">
        <f t="shared" ca="1" si="140"/>
        <v>2000</v>
      </c>
      <c r="BB273" s="14">
        <f t="shared" ca="1" si="145"/>
        <v>407.08034019370598</v>
      </c>
      <c r="BC273" s="14">
        <f t="shared" ca="1" si="161"/>
        <v>1592.919659806294</v>
      </c>
      <c r="BD273" s="14">
        <f t="shared" ca="1" si="162"/>
        <v>1592.919659806294</v>
      </c>
      <c r="BE273" s="14">
        <f t="shared" ca="1" si="147"/>
        <v>451694.8476277031</v>
      </c>
      <c r="BF273" s="15">
        <f ca="1">SUM(BD$12:BD273)</f>
        <v>234008.05165980628</v>
      </c>
      <c r="BG273" s="16">
        <f ca="1">SUM(BB$12:BB273)+SUMIF(BC$12:BC273, "&lt;0")</f>
        <v>217686.79596789682</v>
      </c>
    </row>
    <row r="274" spans="1:59" x14ac:dyDescent="0.2">
      <c r="A274" s="24">
        <v>44445</v>
      </c>
      <c r="B274" s="54">
        <f ca="1">IF($A274&gt;= $C$5,$C$6, INDEX('Historical Data'!$D$2:$D$745, MATCH(A274, 'Historical Data'!$B$2:$B$745, 0)))</f>
        <v>1296</v>
      </c>
      <c r="C274" s="14">
        <f t="shared" ca="1" si="135"/>
        <v>1296</v>
      </c>
      <c r="D274" s="14">
        <f t="shared" ca="1" si="146"/>
        <v>195</v>
      </c>
      <c r="E274" s="14">
        <f t="shared" ca="1" si="152"/>
        <v>1101</v>
      </c>
      <c r="F274" s="14">
        <f t="shared" ca="1" si="148"/>
        <v>1101</v>
      </c>
      <c r="G274" s="14">
        <f t="shared" ca="1" si="163"/>
        <v>317888.94699999999</v>
      </c>
      <c r="H274" s="15">
        <f ca="1">SUM(F$12:F274)</f>
        <v>167015.76499999998</v>
      </c>
      <c r="I274" s="16">
        <f ca="1">SUM(D$12:D274)+SUMIF(E$12:E274, "&lt;0")</f>
        <v>150873.182</v>
      </c>
      <c r="J274" s="15"/>
      <c r="K274" s="9">
        <v>44445</v>
      </c>
      <c r="L274" s="14">
        <f t="shared" ca="1" si="149"/>
        <v>1796</v>
      </c>
      <c r="M274" s="14">
        <f t="shared" ca="1" si="136"/>
        <v>1796</v>
      </c>
      <c r="N274" s="14">
        <f t="shared" ca="1" si="141"/>
        <v>450</v>
      </c>
      <c r="O274" s="14">
        <f t="shared" ca="1" si="153"/>
        <v>1346</v>
      </c>
      <c r="P274" s="14">
        <f t="shared" ca="1" si="154"/>
        <v>1346</v>
      </c>
      <c r="Q274" s="14">
        <f t="shared" ca="1" si="164"/>
        <v>389638.94699999999</v>
      </c>
      <c r="R274" s="15">
        <f ca="1">SUM(P$12:P274)</f>
        <v>205780.76499999998</v>
      </c>
      <c r="S274" s="16">
        <f ca="1">SUM(N$12:N274)+SUMIF(O$12:O274, "&lt;0")</f>
        <v>183858.182</v>
      </c>
      <c r="U274" s="9">
        <v>44445</v>
      </c>
      <c r="V274" s="14">
        <f t="shared" ca="1" si="168"/>
        <v>2296</v>
      </c>
      <c r="W274" s="14">
        <f t="shared" ca="1" si="137"/>
        <v>2296</v>
      </c>
      <c r="X274" s="14">
        <f t="shared" ca="1" si="142"/>
        <v>705</v>
      </c>
      <c r="Y274" s="14">
        <f t="shared" ca="1" si="155"/>
        <v>1591</v>
      </c>
      <c r="Z274" s="14">
        <f t="shared" ca="1" si="156"/>
        <v>1591</v>
      </c>
      <c r="AA274" s="14">
        <f t="shared" ca="1" si="165"/>
        <v>461388.94699999999</v>
      </c>
      <c r="AB274" s="15">
        <f ca="1">SUM(Z$12:Z274)</f>
        <v>244545.76499999998</v>
      </c>
      <c r="AC274" s="16">
        <f ca="1">SUM(X$12:X274)+SUMIF(Y$12:Y274, "&lt;0")</f>
        <v>216843.18200000006</v>
      </c>
      <c r="AE274" s="9">
        <v>44445</v>
      </c>
      <c r="AF274" s="14">
        <f t="shared" ca="1" si="150"/>
        <v>1796</v>
      </c>
      <c r="AG274" s="14">
        <f t="shared" ca="1" si="138"/>
        <v>1796</v>
      </c>
      <c r="AH274" s="14">
        <f t="shared" ca="1" si="143"/>
        <v>445</v>
      </c>
      <c r="AI274" s="14">
        <f t="shared" ca="1" si="157"/>
        <v>1351</v>
      </c>
      <c r="AJ274" s="14">
        <f t="shared" ca="1" si="158"/>
        <v>1351</v>
      </c>
      <c r="AK274" s="14">
        <f t="shared" ca="1" si="166"/>
        <v>402138.94699999999</v>
      </c>
      <c r="AL274" s="15">
        <f ca="1">SUM(AJ$12:AJ274)</f>
        <v>212025.76499999998</v>
      </c>
      <c r="AM274" s="16">
        <f ca="1">SUM(AH$12:AH274)+SUMIF(AI$12:AI274, "&lt;0")</f>
        <v>190113.182</v>
      </c>
      <c r="AO274" s="9">
        <v>44445</v>
      </c>
      <c r="AP274" s="14">
        <f t="shared" ca="1" si="151"/>
        <v>2296</v>
      </c>
      <c r="AQ274" s="14">
        <f t="shared" ca="1" si="139"/>
        <v>2296</v>
      </c>
      <c r="AR274" s="14">
        <f t="shared" ca="1" si="144"/>
        <v>695</v>
      </c>
      <c r="AS274" s="14">
        <f t="shared" ca="1" si="159"/>
        <v>1601</v>
      </c>
      <c r="AT274" s="14">
        <f t="shared" ca="1" si="160"/>
        <v>1601</v>
      </c>
      <c r="AU274" s="14">
        <f t="shared" ca="1" si="167"/>
        <v>486388.94699999999</v>
      </c>
      <c r="AV274" s="15">
        <f ca="1">SUM(AT$12:AT274)</f>
        <v>257035.76499999998</v>
      </c>
      <c r="AW274" s="16">
        <f ca="1">SUM(AR$12:AR274)+SUMIF(AS$12:AS274, "&lt;0")</f>
        <v>229353.182</v>
      </c>
      <c r="AY274" s="9">
        <v>44445</v>
      </c>
      <c r="AZ274" s="14">
        <f t="shared" ca="1" si="169"/>
        <v>2000</v>
      </c>
      <c r="BA274" s="14">
        <f t="shared" ca="1" si="140"/>
        <v>2000</v>
      </c>
      <c r="BB274" s="14">
        <f t="shared" ca="1" si="145"/>
        <v>361.48029214327403</v>
      </c>
      <c r="BC274" s="14">
        <f t="shared" ca="1" si="161"/>
        <v>1638.519707856726</v>
      </c>
      <c r="BD274" s="14">
        <f t="shared" ca="1" si="162"/>
        <v>1638.519707856726</v>
      </c>
      <c r="BE274" s="14">
        <f t="shared" ca="1" si="147"/>
        <v>453694.8476277031</v>
      </c>
      <c r="BF274" s="15">
        <f ca="1">SUM(BD$12:BD274)</f>
        <v>235646.57136766301</v>
      </c>
      <c r="BG274" s="16">
        <f ca="1">SUM(BB$12:BB274)+SUMIF(BC$12:BC274, "&lt;0")</f>
        <v>218048.27626004006</v>
      </c>
    </row>
    <row r="275" spans="1:59" x14ac:dyDescent="0.2">
      <c r="A275" s="24">
        <v>44446</v>
      </c>
      <c r="B275" s="54">
        <f ca="1">IF($A275&gt;= $C$5,$C$6, INDEX('Historical Data'!$D$2:$D$745, MATCH(A275, 'Historical Data'!$B$2:$B$745, 0)))</f>
        <v>1296</v>
      </c>
      <c r="C275" s="14">
        <f t="shared" ref="C275:C338" ca="1" si="170">ROUND(AVERAGE(B269:B275), 0)</f>
        <v>1296</v>
      </c>
      <c r="D275" s="14">
        <f t="shared" ca="1" si="146"/>
        <v>517.01900000000023</v>
      </c>
      <c r="E275" s="14">
        <f t="shared" ca="1" si="152"/>
        <v>778.98099999999977</v>
      </c>
      <c r="F275" s="14">
        <f t="shared" ca="1" si="148"/>
        <v>778.98099999999977</v>
      </c>
      <c r="G275" s="14">
        <f t="shared" ca="1" si="163"/>
        <v>319184.94699999999</v>
      </c>
      <c r="H275" s="15">
        <f ca="1">SUM(F$12:F275)</f>
        <v>167794.74599999998</v>
      </c>
      <c r="I275" s="16">
        <f ca="1">SUM(D$12:D275)+SUMIF(E$12:E275, "&lt;0")</f>
        <v>151390.201</v>
      </c>
      <c r="J275" s="15"/>
      <c r="K275" s="9">
        <v>44446</v>
      </c>
      <c r="L275" s="14">
        <f t="shared" ca="1" si="149"/>
        <v>1796</v>
      </c>
      <c r="M275" s="14">
        <f t="shared" ref="M275:M338" ca="1" si="171">ROUND(AVERAGE(L269:L275), 0)</f>
        <v>1796</v>
      </c>
      <c r="N275" s="14">
        <f t="shared" ca="1" si="141"/>
        <v>767.01900000000023</v>
      </c>
      <c r="O275" s="14">
        <f t="shared" ca="1" si="153"/>
        <v>1028.9809999999998</v>
      </c>
      <c r="P275" s="14">
        <f t="shared" ca="1" si="154"/>
        <v>1028.9809999999998</v>
      </c>
      <c r="Q275" s="14">
        <f t="shared" ca="1" si="164"/>
        <v>391434.94699999999</v>
      </c>
      <c r="R275" s="15">
        <f ca="1">SUM(P$12:P275)</f>
        <v>206809.74599999998</v>
      </c>
      <c r="S275" s="16">
        <f ca="1">SUM(N$12:N275)+SUMIF(O$12:O275, "&lt;0")</f>
        <v>184625.201</v>
      </c>
      <c r="U275" s="9">
        <v>44446</v>
      </c>
      <c r="V275" s="14">
        <f t="shared" ca="1" si="168"/>
        <v>2296</v>
      </c>
      <c r="W275" s="14">
        <f t="shared" ref="W275:W338" ca="1" si="172">ROUND(AVERAGE(V269:V275), 0)</f>
        <v>2296</v>
      </c>
      <c r="X275" s="14">
        <f t="shared" ca="1" si="142"/>
        <v>1017.0190000000002</v>
      </c>
      <c r="Y275" s="14">
        <f t="shared" ca="1" si="155"/>
        <v>1278.9809999999998</v>
      </c>
      <c r="Z275" s="14">
        <f t="shared" ca="1" si="156"/>
        <v>1278.9809999999998</v>
      </c>
      <c r="AA275" s="14">
        <f t="shared" ca="1" si="165"/>
        <v>463684.94699999999</v>
      </c>
      <c r="AB275" s="15">
        <f ca="1">SUM(Z$12:Z275)</f>
        <v>245824.74599999998</v>
      </c>
      <c r="AC275" s="16">
        <f ca="1">SUM(X$12:X275)+SUMIF(Y$12:Y275, "&lt;0")</f>
        <v>217860.20100000006</v>
      </c>
      <c r="AE275" s="9">
        <v>44446</v>
      </c>
      <c r="AF275" s="14">
        <f t="shared" ca="1" si="150"/>
        <v>1796</v>
      </c>
      <c r="AG275" s="14">
        <f t="shared" ref="AG275:AG338" ca="1" si="173">ROUND(AVERAGE(AF269:AF275), 0)</f>
        <v>1796</v>
      </c>
      <c r="AH275" s="14">
        <f t="shared" ca="1" si="143"/>
        <v>757.01900000000023</v>
      </c>
      <c r="AI275" s="14">
        <f t="shared" ca="1" si="157"/>
        <v>1038.9809999999998</v>
      </c>
      <c r="AJ275" s="14">
        <f t="shared" ca="1" si="158"/>
        <v>1038.9809999999998</v>
      </c>
      <c r="AK275" s="14">
        <f t="shared" ca="1" si="166"/>
        <v>403934.94699999999</v>
      </c>
      <c r="AL275" s="15">
        <f ca="1">SUM(AJ$12:AJ275)</f>
        <v>213064.74599999998</v>
      </c>
      <c r="AM275" s="16">
        <f ca="1">SUM(AH$12:AH275)+SUMIF(AI$12:AI275, "&lt;0")</f>
        <v>190870.201</v>
      </c>
      <c r="AO275" s="9">
        <v>44446</v>
      </c>
      <c r="AP275" s="14">
        <f t="shared" ca="1" si="151"/>
        <v>2296</v>
      </c>
      <c r="AQ275" s="14">
        <f t="shared" ref="AQ275:AQ338" ca="1" si="174">ROUND(AVERAGE(AP269:AP275), 0)</f>
        <v>2296</v>
      </c>
      <c r="AR275" s="14">
        <f t="shared" ca="1" si="144"/>
        <v>997.01900000000023</v>
      </c>
      <c r="AS275" s="14">
        <f t="shared" ca="1" si="159"/>
        <v>1298.9809999999998</v>
      </c>
      <c r="AT275" s="14">
        <f t="shared" ca="1" si="160"/>
        <v>1298.9809999999998</v>
      </c>
      <c r="AU275" s="14">
        <f t="shared" ca="1" si="167"/>
        <v>488684.94699999999</v>
      </c>
      <c r="AV275" s="15">
        <f ca="1">SUM(AT$12:AT275)</f>
        <v>258334.74599999998</v>
      </c>
      <c r="AW275" s="16">
        <f ca="1">SUM(AR$12:AR275)+SUMIF(AS$12:AS275, "&lt;0")</f>
        <v>230350.201</v>
      </c>
      <c r="AY275" s="9">
        <v>44446</v>
      </c>
      <c r="AZ275" s="14">
        <f t="shared" ca="1" si="169"/>
        <v>2000</v>
      </c>
      <c r="BA275" s="14">
        <f t="shared" ref="BA275:BA338" ca="1" si="175">ROUND(AVERAGE(AZ269:AZ275), 0)</f>
        <v>2000</v>
      </c>
      <c r="BB275" s="14">
        <f t="shared" ca="1" si="145"/>
        <v>655.26624409284409</v>
      </c>
      <c r="BC275" s="14">
        <f t="shared" ca="1" si="161"/>
        <v>1344.7337559071559</v>
      </c>
      <c r="BD275" s="14">
        <f t="shared" ca="1" si="162"/>
        <v>1344.7337559071559</v>
      </c>
      <c r="BE275" s="14">
        <f t="shared" ca="1" si="147"/>
        <v>455694.8476277031</v>
      </c>
      <c r="BF275" s="15">
        <f ca="1">SUM(BD$12:BD275)</f>
        <v>236991.30512357017</v>
      </c>
      <c r="BG275" s="16">
        <f ca="1">SUM(BB$12:BB275)+SUMIF(BC$12:BC275, "&lt;0")</f>
        <v>218703.5425041329</v>
      </c>
    </row>
    <row r="276" spans="1:59" x14ac:dyDescent="0.2">
      <c r="A276" s="24">
        <v>44447</v>
      </c>
      <c r="B276" s="54">
        <f ca="1">IF($A276&gt;= $C$5,$C$6, INDEX('Historical Data'!$D$2:$D$745, MATCH(A276, 'Historical Data'!$B$2:$B$745, 0)))</f>
        <v>1296</v>
      </c>
      <c r="C276" s="14">
        <f t="shared" ca="1" si="170"/>
        <v>1296</v>
      </c>
      <c r="D276" s="14">
        <f t="shared" ca="1" si="146"/>
        <v>561.28600000000006</v>
      </c>
      <c r="E276" s="14">
        <f t="shared" ca="1" si="152"/>
        <v>734.71399999999994</v>
      </c>
      <c r="F276" s="14">
        <f t="shared" ca="1" si="148"/>
        <v>734.71399999999994</v>
      </c>
      <c r="G276" s="14">
        <f t="shared" ca="1" si="163"/>
        <v>320480.94699999999</v>
      </c>
      <c r="H276" s="15">
        <f ca="1">SUM(F$12:F276)</f>
        <v>168529.46</v>
      </c>
      <c r="I276" s="16">
        <f ca="1">SUM(D$12:D276)+SUMIF(E$12:E276, "&lt;0")</f>
        <v>151951.48699999999</v>
      </c>
      <c r="J276" s="15"/>
      <c r="K276" s="9">
        <v>44447</v>
      </c>
      <c r="L276" s="14">
        <f t="shared" ca="1" si="149"/>
        <v>1796</v>
      </c>
      <c r="M276" s="14">
        <f t="shared" ca="1" si="171"/>
        <v>1796</v>
      </c>
      <c r="N276" s="14">
        <f t="shared" ca="1" si="141"/>
        <v>806.28600000000006</v>
      </c>
      <c r="O276" s="14">
        <f t="shared" ca="1" si="153"/>
        <v>989.71399999999994</v>
      </c>
      <c r="P276" s="14">
        <f t="shared" ca="1" si="154"/>
        <v>989.71399999999994</v>
      </c>
      <c r="Q276" s="14">
        <f t="shared" ca="1" si="164"/>
        <v>393230.94699999999</v>
      </c>
      <c r="R276" s="15">
        <f ca="1">SUM(P$12:P276)</f>
        <v>207799.46</v>
      </c>
      <c r="S276" s="16">
        <f ca="1">SUM(N$12:N276)+SUMIF(O$12:O276, "&lt;0")</f>
        <v>185431.48699999999</v>
      </c>
      <c r="U276" s="9">
        <v>44447</v>
      </c>
      <c r="V276" s="14">
        <f t="shared" ca="1" si="168"/>
        <v>2296</v>
      </c>
      <c r="W276" s="14">
        <f t="shared" ca="1" si="172"/>
        <v>2296</v>
      </c>
      <c r="X276" s="14">
        <f t="shared" ca="1" si="142"/>
        <v>1051.2860000000001</v>
      </c>
      <c r="Y276" s="14">
        <f t="shared" ca="1" si="155"/>
        <v>1244.7139999999999</v>
      </c>
      <c r="Z276" s="14">
        <f t="shared" ca="1" si="156"/>
        <v>1244.7139999999999</v>
      </c>
      <c r="AA276" s="14">
        <f t="shared" ca="1" si="165"/>
        <v>465980.94699999999</v>
      </c>
      <c r="AB276" s="15">
        <f ca="1">SUM(Z$12:Z276)</f>
        <v>247069.46</v>
      </c>
      <c r="AC276" s="16">
        <f ca="1">SUM(X$12:X276)+SUMIF(Y$12:Y276, "&lt;0")</f>
        <v>218911.48700000005</v>
      </c>
      <c r="AE276" s="9">
        <v>44447</v>
      </c>
      <c r="AF276" s="14">
        <f t="shared" ca="1" si="150"/>
        <v>1796</v>
      </c>
      <c r="AG276" s="14">
        <f t="shared" ca="1" si="173"/>
        <v>1796</v>
      </c>
      <c r="AH276" s="14">
        <f t="shared" ca="1" si="143"/>
        <v>801.28600000000006</v>
      </c>
      <c r="AI276" s="14">
        <f t="shared" ca="1" si="157"/>
        <v>994.71399999999994</v>
      </c>
      <c r="AJ276" s="14">
        <f t="shared" ca="1" si="158"/>
        <v>994.71399999999994</v>
      </c>
      <c r="AK276" s="14">
        <f t="shared" ca="1" si="166"/>
        <v>405730.94699999999</v>
      </c>
      <c r="AL276" s="15">
        <f ca="1">SUM(AJ$12:AJ276)</f>
        <v>214059.46</v>
      </c>
      <c r="AM276" s="16">
        <f ca="1">SUM(AH$12:AH276)+SUMIF(AI$12:AI276, "&lt;0")</f>
        <v>191671.48699999999</v>
      </c>
      <c r="AO276" s="9">
        <v>44447</v>
      </c>
      <c r="AP276" s="14">
        <f t="shared" ca="1" si="151"/>
        <v>2296</v>
      </c>
      <c r="AQ276" s="14">
        <f t="shared" ca="1" si="174"/>
        <v>2296</v>
      </c>
      <c r="AR276" s="14">
        <f t="shared" ca="1" si="144"/>
        <v>1041.2860000000001</v>
      </c>
      <c r="AS276" s="14">
        <f t="shared" ca="1" si="159"/>
        <v>1254.7139999999999</v>
      </c>
      <c r="AT276" s="14">
        <f t="shared" ca="1" si="160"/>
        <v>1254.7139999999999</v>
      </c>
      <c r="AU276" s="14">
        <f t="shared" ca="1" si="167"/>
        <v>490980.94699999999</v>
      </c>
      <c r="AV276" s="15">
        <f ca="1">SUM(AT$12:AT276)</f>
        <v>259589.46</v>
      </c>
      <c r="AW276" s="16">
        <f ca="1">SUM(AR$12:AR276)+SUMIF(AS$12:AS276, "&lt;0")</f>
        <v>231391.48699999999</v>
      </c>
      <c r="AY276" s="9">
        <v>44447</v>
      </c>
      <c r="AZ276" s="14">
        <f t="shared" ca="1" si="169"/>
        <v>2000</v>
      </c>
      <c r="BA276" s="14">
        <f t="shared" ca="1" si="175"/>
        <v>2000</v>
      </c>
      <c r="BB276" s="14">
        <f t="shared" ca="1" si="145"/>
        <v>671.30019604241397</v>
      </c>
      <c r="BC276" s="14">
        <f t="shared" ca="1" si="161"/>
        <v>1328.699803957586</v>
      </c>
      <c r="BD276" s="14">
        <f t="shared" ca="1" si="162"/>
        <v>1328.699803957586</v>
      </c>
      <c r="BE276" s="14">
        <f t="shared" ca="1" si="147"/>
        <v>457694.8476277031</v>
      </c>
      <c r="BF276" s="15">
        <f ca="1">SUM(BD$12:BD276)</f>
        <v>238320.00492752777</v>
      </c>
      <c r="BG276" s="16">
        <f ca="1">SUM(BB$12:BB276)+SUMIF(BC$12:BC276, "&lt;0")</f>
        <v>219374.8427001753</v>
      </c>
    </row>
    <row r="277" spans="1:59" x14ac:dyDescent="0.2">
      <c r="A277" s="24">
        <v>44448</v>
      </c>
      <c r="B277" s="54">
        <f ca="1">IF($A277&gt;= $C$5,$C$6, INDEX('Historical Data'!$D$2:$D$745, MATCH(A277, 'Historical Data'!$B$2:$B$745, 0)))</f>
        <v>1296</v>
      </c>
      <c r="C277" s="14">
        <f t="shared" ca="1" si="170"/>
        <v>1296</v>
      </c>
      <c r="D277" s="14">
        <f t="shared" ca="1" si="146"/>
        <v>1197.1200000000026</v>
      </c>
      <c r="E277" s="14">
        <f t="shared" ca="1" si="152"/>
        <v>98.879999999997381</v>
      </c>
      <c r="F277" s="14">
        <f t="shared" ca="1" si="148"/>
        <v>98.879999999997381</v>
      </c>
      <c r="G277" s="14">
        <f t="shared" ca="1" si="163"/>
        <v>321776.94699999999</v>
      </c>
      <c r="H277" s="15">
        <f ca="1">SUM(F$12:F277)</f>
        <v>168628.34</v>
      </c>
      <c r="I277" s="16">
        <f ca="1">SUM(D$12:D277)+SUMIF(E$12:E277, "&lt;0")</f>
        <v>153148.60699999999</v>
      </c>
      <c r="J277" s="15"/>
      <c r="K277" s="9">
        <v>44448</v>
      </c>
      <c r="L277" s="14">
        <f t="shared" ca="1" si="149"/>
        <v>1796</v>
      </c>
      <c r="M277" s="14">
        <f t="shared" ca="1" si="171"/>
        <v>1796</v>
      </c>
      <c r="N277" s="14">
        <f t="shared" ca="1" si="141"/>
        <v>1437.1200000000026</v>
      </c>
      <c r="O277" s="14">
        <f t="shared" ca="1" si="153"/>
        <v>358.87999999999738</v>
      </c>
      <c r="P277" s="14">
        <f t="shared" ca="1" si="154"/>
        <v>358.87999999999738</v>
      </c>
      <c r="Q277" s="14">
        <f t="shared" ca="1" si="164"/>
        <v>395026.94699999999</v>
      </c>
      <c r="R277" s="15">
        <f ca="1">SUM(P$12:P277)</f>
        <v>208158.34</v>
      </c>
      <c r="S277" s="16">
        <f ca="1">SUM(N$12:N277)+SUMIF(O$12:O277, "&lt;0")</f>
        <v>186868.60699999999</v>
      </c>
      <c r="U277" s="9">
        <v>44448</v>
      </c>
      <c r="V277" s="14">
        <f t="shared" ca="1" si="168"/>
        <v>2296</v>
      </c>
      <c r="W277" s="14">
        <f t="shared" ca="1" si="172"/>
        <v>2296</v>
      </c>
      <c r="X277" s="14">
        <f t="shared" ca="1" si="142"/>
        <v>1677.1200000000026</v>
      </c>
      <c r="Y277" s="14">
        <f t="shared" ca="1" si="155"/>
        <v>618.87999999999738</v>
      </c>
      <c r="Z277" s="14">
        <f t="shared" ca="1" si="156"/>
        <v>618.87999999999738</v>
      </c>
      <c r="AA277" s="14">
        <f t="shared" ca="1" si="165"/>
        <v>468276.94699999999</v>
      </c>
      <c r="AB277" s="15">
        <f ca="1">SUM(Z$12:Z277)</f>
        <v>247688.34</v>
      </c>
      <c r="AC277" s="16">
        <f ca="1">SUM(X$12:X277)+SUMIF(Y$12:Y277, "&lt;0")</f>
        <v>220588.60700000005</v>
      </c>
      <c r="AE277" s="9">
        <v>44448</v>
      </c>
      <c r="AF277" s="14">
        <f t="shared" ca="1" si="150"/>
        <v>1796</v>
      </c>
      <c r="AG277" s="14">
        <f t="shared" ca="1" si="173"/>
        <v>1796</v>
      </c>
      <c r="AH277" s="14">
        <f t="shared" ca="1" si="143"/>
        <v>1437.1200000000026</v>
      </c>
      <c r="AI277" s="14">
        <f t="shared" ca="1" si="157"/>
        <v>358.87999999999738</v>
      </c>
      <c r="AJ277" s="14">
        <f t="shared" ca="1" si="158"/>
        <v>358.87999999999738</v>
      </c>
      <c r="AK277" s="14">
        <f t="shared" ca="1" si="166"/>
        <v>407526.94699999999</v>
      </c>
      <c r="AL277" s="15">
        <f ca="1">SUM(AJ$12:AJ277)</f>
        <v>214418.34</v>
      </c>
      <c r="AM277" s="16">
        <f ca="1">SUM(AH$12:AH277)+SUMIF(AI$12:AI277, "&lt;0")</f>
        <v>193108.60699999999</v>
      </c>
      <c r="AO277" s="9">
        <v>44448</v>
      </c>
      <c r="AP277" s="14">
        <f t="shared" ca="1" si="151"/>
        <v>2296</v>
      </c>
      <c r="AQ277" s="14">
        <f t="shared" ca="1" si="174"/>
        <v>2296</v>
      </c>
      <c r="AR277" s="14">
        <f t="shared" ca="1" si="144"/>
        <v>1677.1200000000026</v>
      </c>
      <c r="AS277" s="14">
        <f t="shared" ca="1" si="159"/>
        <v>618.87999999999738</v>
      </c>
      <c r="AT277" s="14">
        <f t="shared" ca="1" si="160"/>
        <v>618.87999999999738</v>
      </c>
      <c r="AU277" s="14">
        <f t="shared" ca="1" si="167"/>
        <v>493276.94699999999</v>
      </c>
      <c r="AV277" s="15">
        <f ca="1">SUM(AT$12:AT277)</f>
        <v>260208.34</v>
      </c>
      <c r="AW277" s="16">
        <f ca="1">SUM(AR$12:AR277)+SUMIF(AS$12:AS277, "&lt;0")</f>
        <v>233068.60699999999</v>
      </c>
      <c r="AY277" s="9">
        <v>44448</v>
      </c>
      <c r="AZ277" s="14">
        <f t="shared" ca="1" si="169"/>
        <v>2000</v>
      </c>
      <c r="BA277" s="14">
        <f t="shared" ca="1" si="175"/>
        <v>2000</v>
      </c>
      <c r="BB277" s="14">
        <f t="shared" ca="1" si="145"/>
        <v>1278.9011479919866</v>
      </c>
      <c r="BC277" s="14">
        <f t="shared" ca="1" si="161"/>
        <v>721.09885200801341</v>
      </c>
      <c r="BD277" s="14">
        <f t="shared" ca="1" si="162"/>
        <v>721.09885200801341</v>
      </c>
      <c r="BE277" s="14">
        <f t="shared" ca="1" si="147"/>
        <v>459694.8476277031</v>
      </c>
      <c r="BF277" s="15">
        <f ca="1">SUM(BD$12:BD277)</f>
        <v>239041.10377953577</v>
      </c>
      <c r="BG277" s="16">
        <f ca="1">SUM(BB$12:BB277)+SUMIF(BC$12:BC277, "&lt;0")</f>
        <v>220653.7438481673</v>
      </c>
    </row>
    <row r="278" spans="1:59" x14ac:dyDescent="0.2">
      <c r="A278" s="24">
        <v>44449</v>
      </c>
      <c r="B278" s="54">
        <f ca="1">IF($A278&gt;= $C$5,$C$6, INDEX('Historical Data'!$D$2:$D$745, MATCH(A278, 'Historical Data'!$B$2:$B$745, 0)))</f>
        <v>1296</v>
      </c>
      <c r="C278" s="14">
        <f t="shared" ca="1" si="170"/>
        <v>1296</v>
      </c>
      <c r="D278" s="14">
        <f t="shared" ca="1" si="146"/>
        <v>1296</v>
      </c>
      <c r="E278" s="14">
        <f t="shared" ca="1" si="152"/>
        <v>0</v>
      </c>
      <c r="F278" s="14">
        <f t="shared" ca="1" si="148"/>
        <v>0</v>
      </c>
      <c r="G278" s="14">
        <f t="shared" ca="1" si="163"/>
        <v>323072.94699999999</v>
      </c>
      <c r="H278" s="15">
        <f ca="1">SUM(F$12:F278)</f>
        <v>168628.34</v>
      </c>
      <c r="I278" s="16">
        <f ca="1">SUM(D$12:D278)+SUMIF(E$12:E278, "&lt;0")</f>
        <v>154444.60699999999</v>
      </c>
      <c r="J278" s="15"/>
      <c r="K278" s="9">
        <v>44449</v>
      </c>
      <c r="L278" s="14">
        <f t="shared" ca="1" si="149"/>
        <v>1796</v>
      </c>
      <c r="M278" s="14">
        <f t="shared" ca="1" si="171"/>
        <v>1796</v>
      </c>
      <c r="N278" s="14">
        <f t="shared" ca="1" si="141"/>
        <v>1561</v>
      </c>
      <c r="O278" s="14">
        <f t="shared" ca="1" si="153"/>
        <v>235</v>
      </c>
      <c r="P278" s="14">
        <f t="shared" ca="1" si="154"/>
        <v>235</v>
      </c>
      <c r="Q278" s="14">
        <f t="shared" ca="1" si="164"/>
        <v>396822.94699999999</v>
      </c>
      <c r="R278" s="15">
        <f ca="1">SUM(P$12:P278)</f>
        <v>208393.34</v>
      </c>
      <c r="S278" s="16">
        <f ca="1">SUM(N$12:N278)+SUMIF(O$12:O278, "&lt;0")</f>
        <v>188429.60699999999</v>
      </c>
      <c r="U278" s="9">
        <v>44449</v>
      </c>
      <c r="V278" s="14">
        <f t="shared" ca="1" si="168"/>
        <v>2296</v>
      </c>
      <c r="W278" s="14">
        <f t="shared" ca="1" si="172"/>
        <v>2296</v>
      </c>
      <c r="X278" s="14">
        <f t="shared" ca="1" si="142"/>
        <v>1826</v>
      </c>
      <c r="Y278" s="14">
        <f t="shared" ca="1" si="155"/>
        <v>470</v>
      </c>
      <c r="Z278" s="14">
        <f t="shared" ca="1" si="156"/>
        <v>470</v>
      </c>
      <c r="AA278" s="14">
        <f t="shared" ca="1" si="165"/>
        <v>470572.94699999999</v>
      </c>
      <c r="AB278" s="15">
        <f ca="1">SUM(Z$12:Z278)</f>
        <v>248158.34</v>
      </c>
      <c r="AC278" s="16">
        <f ca="1">SUM(X$12:X278)+SUMIF(Y$12:Y278, "&lt;0")</f>
        <v>222414.60700000005</v>
      </c>
      <c r="AE278" s="9">
        <v>44449</v>
      </c>
      <c r="AF278" s="14">
        <f t="shared" ca="1" si="150"/>
        <v>1796</v>
      </c>
      <c r="AG278" s="14">
        <f t="shared" ca="1" si="173"/>
        <v>1796</v>
      </c>
      <c r="AH278" s="14">
        <f t="shared" ca="1" si="143"/>
        <v>1586</v>
      </c>
      <c r="AI278" s="14">
        <f t="shared" ca="1" si="157"/>
        <v>210</v>
      </c>
      <c r="AJ278" s="14">
        <f t="shared" ca="1" si="158"/>
        <v>210</v>
      </c>
      <c r="AK278" s="14">
        <f t="shared" ca="1" si="166"/>
        <v>409322.94699999999</v>
      </c>
      <c r="AL278" s="15">
        <f ca="1">SUM(AJ$12:AJ278)</f>
        <v>214628.34</v>
      </c>
      <c r="AM278" s="16">
        <f ca="1">SUM(AH$12:AH278)+SUMIF(AI$12:AI278, "&lt;0")</f>
        <v>194694.60699999999</v>
      </c>
      <c r="AO278" s="9">
        <v>44449</v>
      </c>
      <c r="AP278" s="14">
        <f t="shared" ca="1" si="151"/>
        <v>2296</v>
      </c>
      <c r="AQ278" s="14">
        <f t="shared" ca="1" si="174"/>
        <v>2296</v>
      </c>
      <c r="AR278" s="14">
        <f t="shared" ca="1" si="144"/>
        <v>1876</v>
      </c>
      <c r="AS278" s="14">
        <f t="shared" ca="1" si="159"/>
        <v>420</v>
      </c>
      <c r="AT278" s="14">
        <f t="shared" ca="1" si="160"/>
        <v>420</v>
      </c>
      <c r="AU278" s="14">
        <f t="shared" ca="1" si="167"/>
        <v>495572.94699999999</v>
      </c>
      <c r="AV278" s="15">
        <f ca="1">SUM(AT$12:AT278)</f>
        <v>260628.34</v>
      </c>
      <c r="AW278" s="16">
        <f ca="1">SUM(AR$12:AR278)+SUMIF(AS$12:AS278, "&lt;0")</f>
        <v>234944.60699999999</v>
      </c>
      <c r="AY278" s="9">
        <v>44449</v>
      </c>
      <c r="AZ278" s="14">
        <f t="shared" ca="1" si="169"/>
        <v>2000</v>
      </c>
      <c r="BA278" s="14">
        <f t="shared" ca="1" si="175"/>
        <v>2000</v>
      </c>
      <c r="BB278" s="14">
        <f t="shared" ca="1" si="145"/>
        <v>1612.3430999415523</v>
      </c>
      <c r="BC278" s="14">
        <f t="shared" ca="1" si="161"/>
        <v>387.65690005844772</v>
      </c>
      <c r="BD278" s="14">
        <f t="shared" ca="1" si="162"/>
        <v>387.65690005844772</v>
      </c>
      <c r="BE278" s="14">
        <f t="shared" ca="1" si="147"/>
        <v>461694.8476277031</v>
      </c>
      <c r="BF278" s="15">
        <f ca="1">SUM(BD$12:BD278)</f>
        <v>239428.76067959421</v>
      </c>
      <c r="BG278" s="16">
        <f ca="1">SUM(BB$12:BB278)+SUMIF(BC$12:BC278, "&lt;0")</f>
        <v>222266.08694810886</v>
      </c>
    </row>
    <row r="279" spans="1:59" x14ac:dyDescent="0.2">
      <c r="A279" s="24">
        <v>44450</v>
      </c>
      <c r="B279" s="54">
        <f ca="1">IF($A279&gt;= $C$5,$C$6, INDEX('Historical Data'!$D$2:$D$745, MATCH(A279, 'Historical Data'!$B$2:$B$745, 0)))</f>
        <v>1296</v>
      </c>
      <c r="C279" s="14">
        <f t="shared" ca="1" si="170"/>
        <v>1296</v>
      </c>
      <c r="D279" s="14">
        <f t="shared" ca="1" si="146"/>
        <v>741.91399999999703</v>
      </c>
      <c r="E279" s="14">
        <f t="shared" ca="1" si="152"/>
        <v>554.08600000000297</v>
      </c>
      <c r="F279" s="14">
        <f t="shared" ca="1" si="148"/>
        <v>554.08600000000297</v>
      </c>
      <c r="G279" s="14">
        <f t="shared" ca="1" si="163"/>
        <v>324368.94699999999</v>
      </c>
      <c r="H279" s="15">
        <f ca="1">SUM(F$12:F279)</f>
        <v>169182.42600000001</v>
      </c>
      <c r="I279" s="16">
        <f ca="1">SUM(D$12:D279)+SUMIF(E$12:E279, "&lt;0")</f>
        <v>155186.52099999998</v>
      </c>
      <c r="J279" s="15"/>
      <c r="K279" s="9">
        <v>44450</v>
      </c>
      <c r="L279" s="14">
        <f t="shared" ca="1" si="149"/>
        <v>1796</v>
      </c>
      <c r="M279" s="14">
        <f t="shared" ca="1" si="171"/>
        <v>1796</v>
      </c>
      <c r="N279" s="14">
        <f t="shared" ca="1" si="141"/>
        <v>956.91399999999703</v>
      </c>
      <c r="O279" s="14">
        <f t="shared" ca="1" si="153"/>
        <v>839.08600000000297</v>
      </c>
      <c r="P279" s="14">
        <f t="shared" ca="1" si="154"/>
        <v>839.08600000000297</v>
      </c>
      <c r="Q279" s="14">
        <f t="shared" ca="1" si="164"/>
        <v>398618.94699999999</v>
      </c>
      <c r="R279" s="15">
        <f ca="1">SUM(P$12:P279)</f>
        <v>209232.42600000001</v>
      </c>
      <c r="S279" s="16">
        <f ca="1">SUM(N$12:N279)+SUMIF(O$12:O279, "&lt;0")</f>
        <v>189386.52099999998</v>
      </c>
      <c r="U279" s="9">
        <v>44450</v>
      </c>
      <c r="V279" s="14">
        <f t="shared" ca="1" si="168"/>
        <v>2296</v>
      </c>
      <c r="W279" s="14">
        <f t="shared" ca="1" si="172"/>
        <v>2296</v>
      </c>
      <c r="X279" s="14">
        <f t="shared" ca="1" si="142"/>
        <v>1171.913999999997</v>
      </c>
      <c r="Y279" s="14">
        <f t="shared" ca="1" si="155"/>
        <v>1124.086000000003</v>
      </c>
      <c r="Z279" s="14">
        <f t="shared" ca="1" si="156"/>
        <v>1124.086000000003</v>
      </c>
      <c r="AA279" s="14">
        <f t="shared" ca="1" si="165"/>
        <v>472868.94699999999</v>
      </c>
      <c r="AB279" s="15">
        <f ca="1">SUM(Z$12:Z279)</f>
        <v>249282.42600000001</v>
      </c>
      <c r="AC279" s="16">
        <f ca="1">SUM(X$12:X279)+SUMIF(Y$12:Y279, "&lt;0")</f>
        <v>223586.52100000004</v>
      </c>
      <c r="AE279" s="9">
        <v>44450</v>
      </c>
      <c r="AF279" s="14">
        <f t="shared" ca="1" si="150"/>
        <v>1796</v>
      </c>
      <c r="AG279" s="14">
        <f t="shared" ca="1" si="173"/>
        <v>1796</v>
      </c>
      <c r="AH279" s="14">
        <f t="shared" ca="1" si="143"/>
        <v>931.91399999999703</v>
      </c>
      <c r="AI279" s="14">
        <f t="shared" ca="1" si="157"/>
        <v>864.08600000000297</v>
      </c>
      <c r="AJ279" s="14">
        <f t="shared" ca="1" si="158"/>
        <v>864.08600000000297</v>
      </c>
      <c r="AK279" s="14">
        <f t="shared" ca="1" si="166"/>
        <v>411118.94699999999</v>
      </c>
      <c r="AL279" s="15">
        <f ca="1">SUM(AJ$12:AJ279)</f>
        <v>215492.42600000001</v>
      </c>
      <c r="AM279" s="16">
        <f ca="1">SUM(AH$12:AH279)+SUMIF(AI$12:AI279, "&lt;0")</f>
        <v>195626.52099999998</v>
      </c>
      <c r="AO279" s="9">
        <v>44450</v>
      </c>
      <c r="AP279" s="14">
        <f t="shared" ca="1" si="151"/>
        <v>2296</v>
      </c>
      <c r="AQ279" s="14">
        <f t="shared" ca="1" si="174"/>
        <v>2296</v>
      </c>
      <c r="AR279" s="14">
        <f t="shared" ca="1" si="144"/>
        <v>1121.913999999997</v>
      </c>
      <c r="AS279" s="14">
        <f t="shared" ca="1" si="159"/>
        <v>1174.086000000003</v>
      </c>
      <c r="AT279" s="14">
        <f t="shared" ca="1" si="160"/>
        <v>1174.086000000003</v>
      </c>
      <c r="AU279" s="14">
        <f t="shared" ca="1" si="167"/>
        <v>497868.94699999999</v>
      </c>
      <c r="AV279" s="15">
        <f ca="1">SUM(AT$12:AT279)</f>
        <v>261802.42600000001</v>
      </c>
      <c r="AW279" s="16">
        <f ca="1">SUM(AR$12:AR279)+SUMIF(AS$12:AS279, "&lt;0")</f>
        <v>236066.52099999998</v>
      </c>
      <c r="AY279" s="9">
        <v>44450</v>
      </c>
      <c r="AZ279" s="14">
        <f t="shared" ca="1" si="169"/>
        <v>2000</v>
      </c>
      <c r="BA279" s="14">
        <f t="shared" ca="1" si="175"/>
        <v>2000</v>
      </c>
      <c r="BB279" s="14">
        <f t="shared" ca="1" si="145"/>
        <v>504.43405189112264</v>
      </c>
      <c r="BC279" s="14">
        <f t="shared" ca="1" si="161"/>
        <v>1495.5659481088774</v>
      </c>
      <c r="BD279" s="14">
        <f t="shared" ca="1" si="162"/>
        <v>1495.5659481088774</v>
      </c>
      <c r="BE279" s="14">
        <f t="shared" ca="1" si="147"/>
        <v>463694.8476277031</v>
      </c>
      <c r="BF279" s="15">
        <f ca="1">SUM(BD$12:BD279)</f>
        <v>240924.32662770309</v>
      </c>
      <c r="BG279" s="16">
        <f ca="1">SUM(BB$12:BB279)+SUMIF(BC$12:BC279, "&lt;0")</f>
        <v>222770.52100000001</v>
      </c>
    </row>
    <row r="280" spans="1:59" x14ac:dyDescent="0.2">
      <c r="A280" s="24">
        <v>44451</v>
      </c>
      <c r="B280" s="54">
        <f ca="1">IF($A280&gt;= $C$5,$C$6, INDEX('Historical Data'!$D$2:$D$745, MATCH(A280, 'Historical Data'!$B$2:$B$745, 0)))</f>
        <v>1296</v>
      </c>
      <c r="C280" s="14">
        <f t="shared" ca="1" si="170"/>
        <v>1296</v>
      </c>
      <c r="D280" s="14">
        <f t="shared" ca="1" si="146"/>
        <v>174.07800000000134</v>
      </c>
      <c r="E280" s="14">
        <f t="shared" ca="1" si="152"/>
        <v>1121.9219999999987</v>
      </c>
      <c r="F280" s="14">
        <f t="shared" ca="1" si="148"/>
        <v>1121.9219999999987</v>
      </c>
      <c r="G280" s="14">
        <f t="shared" ca="1" si="163"/>
        <v>325664.94699999999</v>
      </c>
      <c r="H280" s="15">
        <f ca="1">SUM(F$12:F280)</f>
        <v>170304.348</v>
      </c>
      <c r="I280" s="16">
        <f ca="1">SUM(D$12:D280)+SUMIF(E$12:E280, "&lt;0")</f>
        <v>155360.59899999999</v>
      </c>
      <c r="J280" s="15"/>
      <c r="K280" s="9">
        <v>44451</v>
      </c>
      <c r="L280" s="14">
        <f t="shared" ca="1" si="149"/>
        <v>1796</v>
      </c>
      <c r="M280" s="14">
        <f t="shared" ca="1" si="171"/>
        <v>1796</v>
      </c>
      <c r="N280" s="14">
        <f t="shared" ca="1" si="141"/>
        <v>414.07800000000134</v>
      </c>
      <c r="O280" s="14">
        <f t="shared" ca="1" si="153"/>
        <v>1381.9219999999987</v>
      </c>
      <c r="P280" s="14">
        <f t="shared" ca="1" si="154"/>
        <v>1381.9219999999987</v>
      </c>
      <c r="Q280" s="14">
        <f t="shared" ca="1" si="164"/>
        <v>400414.94699999999</v>
      </c>
      <c r="R280" s="15">
        <f ca="1">SUM(P$12:P280)</f>
        <v>210614.348</v>
      </c>
      <c r="S280" s="16">
        <f ca="1">SUM(N$12:N280)+SUMIF(O$12:O280, "&lt;0")</f>
        <v>189800.59899999999</v>
      </c>
      <c r="U280" s="9">
        <v>44451</v>
      </c>
      <c r="V280" s="14">
        <f t="shared" ca="1" si="168"/>
        <v>2296</v>
      </c>
      <c r="W280" s="14">
        <f t="shared" ca="1" si="172"/>
        <v>2296</v>
      </c>
      <c r="X280" s="14">
        <f t="shared" ca="1" si="142"/>
        <v>654.07800000000134</v>
      </c>
      <c r="Y280" s="14">
        <f t="shared" ca="1" si="155"/>
        <v>1641.9219999999987</v>
      </c>
      <c r="Z280" s="14">
        <f t="shared" ca="1" si="156"/>
        <v>1641.9219999999987</v>
      </c>
      <c r="AA280" s="14">
        <f t="shared" ca="1" si="165"/>
        <v>475164.94699999999</v>
      </c>
      <c r="AB280" s="15">
        <f ca="1">SUM(Z$12:Z280)</f>
        <v>250924.348</v>
      </c>
      <c r="AC280" s="16">
        <f ca="1">SUM(X$12:X280)+SUMIF(Y$12:Y280, "&lt;0")</f>
        <v>224240.59900000005</v>
      </c>
      <c r="AE280" s="9">
        <v>44451</v>
      </c>
      <c r="AF280" s="14">
        <f t="shared" ca="1" si="150"/>
        <v>1796</v>
      </c>
      <c r="AG280" s="14">
        <f t="shared" ca="1" si="173"/>
        <v>1796</v>
      </c>
      <c r="AH280" s="14">
        <f t="shared" ca="1" si="143"/>
        <v>414.07800000000134</v>
      </c>
      <c r="AI280" s="14">
        <f t="shared" ca="1" si="157"/>
        <v>1381.9219999999987</v>
      </c>
      <c r="AJ280" s="14">
        <f t="shared" ca="1" si="158"/>
        <v>1381.9219999999987</v>
      </c>
      <c r="AK280" s="14">
        <f t="shared" ca="1" si="166"/>
        <v>412914.94699999999</v>
      </c>
      <c r="AL280" s="15">
        <f ca="1">SUM(AJ$12:AJ280)</f>
        <v>216874.348</v>
      </c>
      <c r="AM280" s="16">
        <f ca="1">SUM(AH$12:AH280)+SUMIF(AI$12:AI280, "&lt;0")</f>
        <v>196040.59899999999</v>
      </c>
      <c r="AO280" s="9">
        <v>44451</v>
      </c>
      <c r="AP280" s="14">
        <f t="shared" ca="1" si="151"/>
        <v>2296</v>
      </c>
      <c r="AQ280" s="14">
        <f t="shared" ca="1" si="174"/>
        <v>2296</v>
      </c>
      <c r="AR280" s="14">
        <f t="shared" ca="1" si="144"/>
        <v>654.07800000000134</v>
      </c>
      <c r="AS280" s="14">
        <f t="shared" ca="1" si="159"/>
        <v>1641.9219999999987</v>
      </c>
      <c r="AT280" s="14">
        <f t="shared" ca="1" si="160"/>
        <v>1641.9219999999987</v>
      </c>
      <c r="AU280" s="14">
        <f t="shared" ca="1" si="167"/>
        <v>500164.94699999999</v>
      </c>
      <c r="AV280" s="15">
        <f ca="1">SUM(AT$12:AT280)</f>
        <v>263444.348</v>
      </c>
      <c r="AW280" s="16">
        <f ca="1">SUM(AR$12:AR280)+SUMIF(AS$12:AS280, "&lt;0")</f>
        <v>236720.59899999999</v>
      </c>
      <c r="AY280" s="9">
        <v>44451</v>
      </c>
      <c r="AZ280" s="14">
        <f t="shared" ca="1" si="169"/>
        <v>2000</v>
      </c>
      <c r="BA280" s="14">
        <f t="shared" ca="1" si="175"/>
        <v>2000</v>
      </c>
      <c r="BB280" s="14">
        <f t="shared" ca="1" si="145"/>
        <v>174.07800000000134</v>
      </c>
      <c r="BC280" s="14">
        <f t="shared" ca="1" si="161"/>
        <v>1825.9219999999987</v>
      </c>
      <c r="BD280" s="14">
        <f t="shared" ca="1" si="162"/>
        <v>1825.9219999999987</v>
      </c>
      <c r="BE280" s="14">
        <f t="shared" ca="1" si="147"/>
        <v>465694.8476277031</v>
      </c>
      <c r="BF280" s="15">
        <f ca="1">SUM(BD$12:BD280)</f>
        <v>242750.24862770308</v>
      </c>
      <c r="BG280" s="16">
        <f ca="1">SUM(BB$12:BB280)+SUMIF(BC$12:BC280, "&lt;0")</f>
        <v>222944.59899999999</v>
      </c>
    </row>
    <row r="281" spans="1:59" x14ac:dyDescent="0.2">
      <c r="A281" s="24">
        <v>44452</v>
      </c>
      <c r="B281" s="54">
        <f ca="1">IF($A281&gt;= $C$5,$C$6, INDEX('Historical Data'!$D$2:$D$745, MATCH(A281, 'Historical Data'!$B$2:$B$745, 0)))</f>
        <v>1296</v>
      </c>
      <c r="C281" s="14">
        <f t="shared" ca="1" si="170"/>
        <v>1296</v>
      </c>
      <c r="D281" s="14">
        <f t="shared" ca="1" si="146"/>
        <v>922.90999999999622</v>
      </c>
      <c r="E281" s="14">
        <f t="shared" ca="1" si="152"/>
        <v>373.09000000000378</v>
      </c>
      <c r="F281" s="14">
        <f t="shared" ca="1" si="148"/>
        <v>373.09000000000378</v>
      </c>
      <c r="G281" s="14">
        <f t="shared" ca="1" si="163"/>
        <v>326960.94699999999</v>
      </c>
      <c r="H281" s="15">
        <f ca="1">SUM(F$12:F281)</f>
        <v>170677.43799999999</v>
      </c>
      <c r="I281" s="16">
        <f ca="1">SUM(D$12:D281)+SUMIF(E$12:E281, "&lt;0")</f>
        <v>156283.50899999999</v>
      </c>
      <c r="J281" s="15"/>
      <c r="K281" s="9">
        <v>44452</v>
      </c>
      <c r="L281" s="14">
        <f t="shared" ca="1" si="149"/>
        <v>1796</v>
      </c>
      <c r="M281" s="14">
        <f t="shared" ca="1" si="171"/>
        <v>1796</v>
      </c>
      <c r="N281" s="14">
        <f t="shared" ca="1" si="141"/>
        <v>1162.9099999999962</v>
      </c>
      <c r="O281" s="14">
        <f t="shared" ca="1" si="153"/>
        <v>633.09000000000378</v>
      </c>
      <c r="P281" s="14">
        <f t="shared" ca="1" si="154"/>
        <v>633.09000000000378</v>
      </c>
      <c r="Q281" s="14">
        <f t="shared" ca="1" si="164"/>
        <v>402210.94699999999</v>
      </c>
      <c r="R281" s="15">
        <f ca="1">SUM(P$12:P281)</f>
        <v>211247.43799999999</v>
      </c>
      <c r="S281" s="16">
        <f ca="1">SUM(N$12:N281)+SUMIF(O$12:O281, "&lt;0")</f>
        <v>190963.50899999999</v>
      </c>
      <c r="U281" s="9">
        <v>44452</v>
      </c>
      <c r="V281" s="14">
        <f t="shared" ca="1" si="168"/>
        <v>2296</v>
      </c>
      <c r="W281" s="14">
        <f t="shared" ca="1" si="172"/>
        <v>2296</v>
      </c>
      <c r="X281" s="14">
        <f t="shared" ca="1" si="142"/>
        <v>1402.9099999999962</v>
      </c>
      <c r="Y281" s="14">
        <f t="shared" ca="1" si="155"/>
        <v>893.09000000000378</v>
      </c>
      <c r="Z281" s="14">
        <f t="shared" ca="1" si="156"/>
        <v>893.09000000000378</v>
      </c>
      <c r="AA281" s="14">
        <f t="shared" ca="1" si="165"/>
        <v>477460.94699999999</v>
      </c>
      <c r="AB281" s="15">
        <f ca="1">SUM(Z$12:Z281)</f>
        <v>251817.43799999999</v>
      </c>
      <c r="AC281" s="16">
        <f ca="1">SUM(X$12:X281)+SUMIF(Y$12:Y281, "&lt;0")</f>
        <v>225643.50900000005</v>
      </c>
      <c r="AE281" s="9">
        <v>44452</v>
      </c>
      <c r="AF281" s="14">
        <f t="shared" ca="1" si="150"/>
        <v>1796</v>
      </c>
      <c r="AG281" s="14">
        <f t="shared" ca="1" si="173"/>
        <v>1796</v>
      </c>
      <c r="AH281" s="14">
        <f t="shared" ca="1" si="143"/>
        <v>1162.9099999999962</v>
      </c>
      <c r="AI281" s="14">
        <f t="shared" ca="1" si="157"/>
        <v>633.09000000000378</v>
      </c>
      <c r="AJ281" s="14">
        <f t="shared" ca="1" si="158"/>
        <v>633.09000000000378</v>
      </c>
      <c r="AK281" s="14">
        <f t="shared" ca="1" si="166"/>
        <v>414710.94699999999</v>
      </c>
      <c r="AL281" s="15">
        <f ca="1">SUM(AJ$12:AJ281)</f>
        <v>217507.43799999999</v>
      </c>
      <c r="AM281" s="16">
        <f ca="1">SUM(AH$12:AH281)+SUMIF(AI$12:AI281, "&lt;0")</f>
        <v>197203.50899999999</v>
      </c>
      <c r="AO281" s="9">
        <v>44452</v>
      </c>
      <c r="AP281" s="14">
        <f t="shared" ca="1" si="151"/>
        <v>2296</v>
      </c>
      <c r="AQ281" s="14">
        <f t="shared" ca="1" si="174"/>
        <v>2296</v>
      </c>
      <c r="AR281" s="14">
        <f t="shared" ca="1" si="144"/>
        <v>1402.9099999999962</v>
      </c>
      <c r="AS281" s="14">
        <f t="shared" ca="1" si="159"/>
        <v>893.09000000000378</v>
      </c>
      <c r="AT281" s="14">
        <f t="shared" ca="1" si="160"/>
        <v>893.09000000000378</v>
      </c>
      <c r="AU281" s="14">
        <f t="shared" ca="1" si="167"/>
        <v>502460.94699999999</v>
      </c>
      <c r="AV281" s="15">
        <f ca="1">SUM(AT$12:AT281)</f>
        <v>264337.43800000002</v>
      </c>
      <c r="AW281" s="16">
        <f ca="1">SUM(AR$12:AR281)+SUMIF(AS$12:AS281, "&lt;0")</f>
        <v>238123.50899999999</v>
      </c>
      <c r="AY281" s="9">
        <v>44452</v>
      </c>
      <c r="AZ281" s="14">
        <f t="shared" ca="1" si="169"/>
        <v>2000</v>
      </c>
      <c r="BA281" s="14">
        <f t="shared" ca="1" si="175"/>
        <v>2000</v>
      </c>
      <c r="BB281" s="14">
        <f t="shared" ca="1" si="145"/>
        <v>922.90999999999622</v>
      </c>
      <c r="BC281" s="14">
        <f t="shared" ca="1" si="161"/>
        <v>1077.0900000000038</v>
      </c>
      <c r="BD281" s="14">
        <f t="shared" ca="1" si="162"/>
        <v>1077.0900000000038</v>
      </c>
      <c r="BE281" s="14">
        <f t="shared" ca="1" si="147"/>
        <v>467694.8476277031</v>
      </c>
      <c r="BF281" s="15">
        <f ca="1">SUM(BD$12:BD281)</f>
        <v>243827.33862770308</v>
      </c>
      <c r="BG281" s="16">
        <f ca="1">SUM(BB$12:BB281)+SUMIF(BC$12:BC281, "&lt;0")</f>
        <v>223867.50900000002</v>
      </c>
    </row>
    <row r="282" spans="1:59" x14ac:dyDescent="0.2">
      <c r="A282" s="24">
        <v>44453</v>
      </c>
      <c r="B282" s="54">
        <f ca="1">IF($A282&gt;= $C$5,$C$6, INDEX('Historical Data'!$D$2:$D$745, MATCH(A282, 'Historical Data'!$B$2:$B$745, 0)))</f>
        <v>1296</v>
      </c>
      <c r="C282" s="14">
        <f t="shared" ca="1" si="170"/>
        <v>1296</v>
      </c>
      <c r="D282" s="14">
        <f t="shared" ca="1" si="146"/>
        <v>1054.2170000000042</v>
      </c>
      <c r="E282" s="14">
        <f t="shared" ca="1" si="152"/>
        <v>241.78299999999581</v>
      </c>
      <c r="F282" s="14">
        <f t="shared" ca="1" si="148"/>
        <v>241.78299999999581</v>
      </c>
      <c r="G282" s="14">
        <f t="shared" ca="1" si="163"/>
        <v>328256.94699999999</v>
      </c>
      <c r="H282" s="15">
        <f ca="1">SUM(F$12:F282)</f>
        <v>170919.22099999999</v>
      </c>
      <c r="I282" s="16">
        <f ca="1">SUM(D$12:D282)+SUMIF(E$12:E282, "&lt;0")</f>
        <v>157337.726</v>
      </c>
      <c r="J282" s="15"/>
      <c r="K282" s="9">
        <v>44453</v>
      </c>
      <c r="L282" s="14">
        <f t="shared" ca="1" si="149"/>
        <v>1796</v>
      </c>
      <c r="M282" s="14">
        <f t="shared" ca="1" si="171"/>
        <v>1796</v>
      </c>
      <c r="N282" s="14">
        <f t="shared" ca="1" si="141"/>
        <v>1294.2170000000042</v>
      </c>
      <c r="O282" s="14">
        <f t="shared" ca="1" si="153"/>
        <v>501.78299999999581</v>
      </c>
      <c r="P282" s="14">
        <f t="shared" ca="1" si="154"/>
        <v>501.78299999999581</v>
      </c>
      <c r="Q282" s="14">
        <f t="shared" ca="1" si="164"/>
        <v>404006.94699999999</v>
      </c>
      <c r="R282" s="15">
        <f ca="1">SUM(P$12:P282)</f>
        <v>211749.22099999999</v>
      </c>
      <c r="S282" s="16">
        <f ca="1">SUM(N$12:N282)+SUMIF(O$12:O282, "&lt;0")</f>
        <v>192257.726</v>
      </c>
      <c r="U282" s="9">
        <v>44453</v>
      </c>
      <c r="V282" s="14">
        <f t="shared" ca="1" si="168"/>
        <v>2296</v>
      </c>
      <c r="W282" s="14">
        <f t="shared" ca="1" si="172"/>
        <v>2296</v>
      </c>
      <c r="X282" s="14">
        <f t="shared" ca="1" si="142"/>
        <v>1534.2170000000042</v>
      </c>
      <c r="Y282" s="14">
        <f t="shared" ca="1" si="155"/>
        <v>761.78299999999581</v>
      </c>
      <c r="Z282" s="14">
        <f t="shared" ca="1" si="156"/>
        <v>761.78299999999581</v>
      </c>
      <c r="AA282" s="14">
        <f t="shared" ca="1" si="165"/>
        <v>479756.94699999999</v>
      </c>
      <c r="AB282" s="15">
        <f ca="1">SUM(Z$12:Z282)</f>
        <v>252579.22099999999</v>
      </c>
      <c r="AC282" s="16">
        <f ca="1">SUM(X$12:X282)+SUMIF(Y$12:Y282, "&lt;0")</f>
        <v>227177.72600000005</v>
      </c>
      <c r="AE282" s="9">
        <v>44453</v>
      </c>
      <c r="AF282" s="14">
        <f t="shared" ca="1" si="150"/>
        <v>1796</v>
      </c>
      <c r="AG282" s="14">
        <f t="shared" ca="1" si="173"/>
        <v>1796</v>
      </c>
      <c r="AH282" s="14">
        <f t="shared" ca="1" si="143"/>
        <v>1294.2170000000042</v>
      </c>
      <c r="AI282" s="14">
        <f t="shared" ca="1" si="157"/>
        <v>501.78299999999581</v>
      </c>
      <c r="AJ282" s="14">
        <f t="shared" ca="1" si="158"/>
        <v>501.78299999999581</v>
      </c>
      <c r="AK282" s="14">
        <f t="shared" ca="1" si="166"/>
        <v>416506.94699999999</v>
      </c>
      <c r="AL282" s="15">
        <f ca="1">SUM(AJ$12:AJ282)</f>
        <v>218009.22099999999</v>
      </c>
      <c r="AM282" s="16">
        <f ca="1">SUM(AH$12:AH282)+SUMIF(AI$12:AI282, "&lt;0")</f>
        <v>198497.726</v>
      </c>
      <c r="AO282" s="9">
        <v>44453</v>
      </c>
      <c r="AP282" s="14">
        <f t="shared" ca="1" si="151"/>
        <v>2296</v>
      </c>
      <c r="AQ282" s="14">
        <f t="shared" ca="1" si="174"/>
        <v>2296</v>
      </c>
      <c r="AR282" s="14">
        <f t="shared" ca="1" si="144"/>
        <v>1534.2170000000042</v>
      </c>
      <c r="AS282" s="14">
        <f t="shared" ca="1" si="159"/>
        <v>761.78299999999581</v>
      </c>
      <c r="AT282" s="14">
        <f t="shared" ca="1" si="160"/>
        <v>761.78299999999581</v>
      </c>
      <c r="AU282" s="14">
        <f t="shared" ca="1" si="167"/>
        <v>504756.94699999999</v>
      </c>
      <c r="AV282" s="15">
        <f ca="1">SUM(AT$12:AT282)</f>
        <v>265099.22100000002</v>
      </c>
      <c r="AW282" s="16">
        <f ca="1">SUM(AR$12:AR282)+SUMIF(AS$12:AS282, "&lt;0")</f>
        <v>239657.726</v>
      </c>
      <c r="AY282" s="9">
        <v>44453</v>
      </c>
      <c r="AZ282" s="14">
        <f t="shared" ca="1" si="169"/>
        <v>2000</v>
      </c>
      <c r="BA282" s="14">
        <f t="shared" ca="1" si="175"/>
        <v>2000</v>
      </c>
      <c r="BB282" s="14">
        <f t="shared" ca="1" si="145"/>
        <v>1054.2170000000042</v>
      </c>
      <c r="BC282" s="14">
        <f t="shared" ca="1" si="161"/>
        <v>945.78299999999581</v>
      </c>
      <c r="BD282" s="14">
        <f t="shared" ca="1" si="162"/>
        <v>945.78299999999581</v>
      </c>
      <c r="BE282" s="14">
        <f t="shared" ca="1" si="147"/>
        <v>469694.8476277031</v>
      </c>
      <c r="BF282" s="15">
        <f ca="1">SUM(BD$12:BD282)</f>
        <v>244773.12162770308</v>
      </c>
      <c r="BG282" s="16">
        <f ca="1">SUM(BB$12:BB282)+SUMIF(BC$12:BC282, "&lt;0")</f>
        <v>224921.72600000002</v>
      </c>
    </row>
    <row r="283" spans="1:59" x14ac:dyDescent="0.2">
      <c r="A283" s="24">
        <v>44454</v>
      </c>
      <c r="B283" s="54">
        <f ca="1">IF($A283&gt;= $C$5,$C$6, INDEX('Historical Data'!$D$2:$D$745, MATCH(A283, 'Historical Data'!$B$2:$B$745, 0)))</f>
        <v>1296</v>
      </c>
      <c r="C283" s="14">
        <f t="shared" ca="1" si="170"/>
        <v>1296</v>
      </c>
      <c r="D283" s="14">
        <f t="shared" ca="1" si="146"/>
        <v>1296</v>
      </c>
      <c r="E283" s="14">
        <f t="shared" ca="1" si="152"/>
        <v>0</v>
      </c>
      <c r="F283" s="14">
        <f t="shared" ca="1" si="148"/>
        <v>0</v>
      </c>
      <c r="G283" s="14">
        <f t="shared" ca="1" si="163"/>
        <v>329552.94699999999</v>
      </c>
      <c r="H283" s="15">
        <f ca="1">SUM(F$12:F283)</f>
        <v>170919.22099999999</v>
      </c>
      <c r="I283" s="16">
        <f ca="1">SUM(D$12:D283)+SUMIF(E$12:E283, "&lt;0")</f>
        <v>158633.726</v>
      </c>
      <c r="J283" s="15"/>
      <c r="K283" s="9">
        <v>44454</v>
      </c>
      <c r="L283" s="14">
        <f t="shared" ca="1" si="149"/>
        <v>1796</v>
      </c>
      <c r="M283" s="14">
        <f t="shared" ca="1" si="171"/>
        <v>1796</v>
      </c>
      <c r="N283" s="14">
        <f t="shared" ca="1" si="141"/>
        <v>1586</v>
      </c>
      <c r="O283" s="14">
        <f t="shared" ca="1" si="153"/>
        <v>210</v>
      </c>
      <c r="P283" s="14">
        <f t="shared" ca="1" si="154"/>
        <v>210</v>
      </c>
      <c r="Q283" s="14">
        <f t="shared" ca="1" si="164"/>
        <v>405802.94699999999</v>
      </c>
      <c r="R283" s="15">
        <f ca="1">SUM(P$12:P283)</f>
        <v>211959.22099999999</v>
      </c>
      <c r="S283" s="16">
        <f ca="1">SUM(N$12:N283)+SUMIF(O$12:O283, "&lt;0")</f>
        <v>193843.726</v>
      </c>
      <c r="U283" s="9">
        <v>44454</v>
      </c>
      <c r="V283" s="14">
        <f t="shared" ca="1" si="168"/>
        <v>2296</v>
      </c>
      <c r="W283" s="14">
        <f t="shared" ca="1" si="172"/>
        <v>2296</v>
      </c>
      <c r="X283" s="14">
        <f t="shared" ca="1" si="142"/>
        <v>1876</v>
      </c>
      <c r="Y283" s="14">
        <f t="shared" ca="1" si="155"/>
        <v>420</v>
      </c>
      <c r="Z283" s="14">
        <f t="shared" ca="1" si="156"/>
        <v>420</v>
      </c>
      <c r="AA283" s="14">
        <f t="shared" ca="1" si="165"/>
        <v>482052.94699999999</v>
      </c>
      <c r="AB283" s="15">
        <f ca="1">SUM(Z$12:Z283)</f>
        <v>252999.22099999999</v>
      </c>
      <c r="AC283" s="16">
        <f ca="1">SUM(X$12:X283)+SUMIF(Y$12:Y283, "&lt;0")</f>
        <v>229053.72600000005</v>
      </c>
      <c r="AE283" s="9">
        <v>44454</v>
      </c>
      <c r="AF283" s="14">
        <f t="shared" ca="1" si="150"/>
        <v>1796</v>
      </c>
      <c r="AG283" s="14">
        <f t="shared" ca="1" si="173"/>
        <v>1796</v>
      </c>
      <c r="AH283" s="14">
        <f t="shared" ca="1" si="143"/>
        <v>1636</v>
      </c>
      <c r="AI283" s="14">
        <f t="shared" ca="1" si="157"/>
        <v>160</v>
      </c>
      <c r="AJ283" s="14">
        <f t="shared" ca="1" si="158"/>
        <v>160</v>
      </c>
      <c r="AK283" s="14">
        <f t="shared" ca="1" si="166"/>
        <v>418302.94699999999</v>
      </c>
      <c r="AL283" s="15">
        <f ca="1">SUM(AJ$12:AJ283)</f>
        <v>218169.22099999999</v>
      </c>
      <c r="AM283" s="16">
        <f ca="1">SUM(AH$12:AH283)+SUMIF(AI$12:AI283, "&lt;0")</f>
        <v>200133.726</v>
      </c>
      <c r="AO283" s="9">
        <v>44454</v>
      </c>
      <c r="AP283" s="14">
        <f t="shared" ca="1" si="151"/>
        <v>2296</v>
      </c>
      <c r="AQ283" s="14">
        <f t="shared" ca="1" si="174"/>
        <v>2296</v>
      </c>
      <c r="AR283" s="14">
        <f t="shared" ca="1" si="144"/>
        <v>1976</v>
      </c>
      <c r="AS283" s="14">
        <f t="shared" ca="1" si="159"/>
        <v>320</v>
      </c>
      <c r="AT283" s="14">
        <f t="shared" ca="1" si="160"/>
        <v>320</v>
      </c>
      <c r="AU283" s="14">
        <f t="shared" ca="1" si="167"/>
        <v>507052.94699999999</v>
      </c>
      <c r="AV283" s="15">
        <f ca="1">SUM(AT$12:AT283)</f>
        <v>265419.22100000002</v>
      </c>
      <c r="AW283" s="16">
        <f ca="1">SUM(AR$12:AR283)+SUMIF(AS$12:AS283, "&lt;0")</f>
        <v>241633.726</v>
      </c>
      <c r="AY283" s="9">
        <v>44454</v>
      </c>
      <c r="AZ283" s="14">
        <f t="shared" ca="1" si="169"/>
        <v>2000</v>
      </c>
      <c r="BA283" s="14">
        <f t="shared" ca="1" si="175"/>
        <v>2000</v>
      </c>
      <c r="BB283" s="14">
        <f t="shared" ca="1" si="145"/>
        <v>1623.614999999998</v>
      </c>
      <c r="BC283" s="14">
        <f t="shared" ca="1" si="161"/>
        <v>376.38500000000204</v>
      </c>
      <c r="BD283" s="14">
        <f t="shared" ca="1" si="162"/>
        <v>376.38500000000204</v>
      </c>
      <c r="BE283" s="14">
        <f t="shared" ca="1" si="147"/>
        <v>471694.8476277031</v>
      </c>
      <c r="BF283" s="15">
        <f ca="1">SUM(BD$12:BD283)</f>
        <v>245149.50662770309</v>
      </c>
      <c r="BG283" s="16">
        <f ca="1">SUM(BB$12:BB283)+SUMIF(BC$12:BC283, "&lt;0")</f>
        <v>226545.34100000001</v>
      </c>
    </row>
    <row r="284" spans="1:59" x14ac:dyDescent="0.2">
      <c r="A284" s="24">
        <v>44455</v>
      </c>
      <c r="B284" s="54">
        <f ca="1">IF($A284&gt;= $C$5,$C$6, INDEX('Historical Data'!$D$2:$D$745, MATCH(A284, 'Historical Data'!$B$2:$B$745, 0)))</f>
        <v>1296</v>
      </c>
      <c r="C284" s="14">
        <f t="shared" ca="1" si="170"/>
        <v>1296</v>
      </c>
      <c r="D284" s="14">
        <f t="shared" ca="1" si="146"/>
        <v>1296</v>
      </c>
      <c r="E284" s="14">
        <f t="shared" ca="1" si="152"/>
        <v>0</v>
      </c>
      <c r="F284" s="14">
        <f t="shared" ca="1" si="148"/>
        <v>0</v>
      </c>
      <c r="G284" s="14">
        <f t="shared" ca="1" si="163"/>
        <v>330848.94699999999</v>
      </c>
      <c r="H284" s="15">
        <f ca="1">SUM(F$12:F284)</f>
        <v>170919.22099999999</v>
      </c>
      <c r="I284" s="16">
        <f ca="1">SUM(D$12:D284)+SUMIF(E$12:E284, "&lt;0")</f>
        <v>159929.726</v>
      </c>
      <c r="J284" s="15"/>
      <c r="K284" s="9">
        <v>44455</v>
      </c>
      <c r="L284" s="14">
        <f t="shared" ca="1" si="149"/>
        <v>1796</v>
      </c>
      <c r="M284" s="14">
        <f t="shared" ca="1" si="171"/>
        <v>1796</v>
      </c>
      <c r="N284" s="14">
        <f t="shared" ca="1" si="141"/>
        <v>1591</v>
      </c>
      <c r="O284" s="14">
        <f t="shared" ca="1" si="153"/>
        <v>205</v>
      </c>
      <c r="P284" s="14">
        <f t="shared" ca="1" si="154"/>
        <v>205</v>
      </c>
      <c r="Q284" s="14">
        <f t="shared" ca="1" si="164"/>
        <v>407598.94699999999</v>
      </c>
      <c r="R284" s="15">
        <f ca="1">SUM(P$12:P284)</f>
        <v>212164.22099999999</v>
      </c>
      <c r="S284" s="16">
        <f ca="1">SUM(N$12:N284)+SUMIF(O$12:O284, "&lt;0")</f>
        <v>195434.726</v>
      </c>
      <c r="U284" s="9">
        <v>44455</v>
      </c>
      <c r="V284" s="14">
        <f t="shared" ca="1" si="168"/>
        <v>2296</v>
      </c>
      <c r="W284" s="14">
        <f t="shared" ca="1" si="172"/>
        <v>2296</v>
      </c>
      <c r="X284" s="14">
        <f t="shared" ca="1" si="142"/>
        <v>1886</v>
      </c>
      <c r="Y284" s="14">
        <f t="shared" ca="1" si="155"/>
        <v>410</v>
      </c>
      <c r="Z284" s="14">
        <f t="shared" ca="1" si="156"/>
        <v>410</v>
      </c>
      <c r="AA284" s="14">
        <f t="shared" ca="1" si="165"/>
        <v>484348.94699999999</v>
      </c>
      <c r="AB284" s="15">
        <f ca="1">SUM(Z$12:Z284)</f>
        <v>253409.22099999999</v>
      </c>
      <c r="AC284" s="16">
        <f ca="1">SUM(X$12:X284)+SUMIF(Y$12:Y284, "&lt;0")</f>
        <v>230939.72600000005</v>
      </c>
      <c r="AE284" s="9">
        <v>44455</v>
      </c>
      <c r="AF284" s="14">
        <f t="shared" ca="1" si="150"/>
        <v>1796</v>
      </c>
      <c r="AG284" s="14">
        <f t="shared" ca="1" si="173"/>
        <v>1796</v>
      </c>
      <c r="AH284" s="14">
        <f t="shared" ca="1" si="143"/>
        <v>1646</v>
      </c>
      <c r="AI284" s="14">
        <f t="shared" ca="1" si="157"/>
        <v>150</v>
      </c>
      <c r="AJ284" s="14">
        <f t="shared" ca="1" si="158"/>
        <v>150</v>
      </c>
      <c r="AK284" s="14">
        <f t="shared" ca="1" si="166"/>
        <v>420098.94699999999</v>
      </c>
      <c r="AL284" s="15">
        <f ca="1">SUM(AJ$12:AJ284)</f>
        <v>218319.22099999999</v>
      </c>
      <c r="AM284" s="16">
        <f ca="1">SUM(AH$12:AH284)+SUMIF(AI$12:AI284, "&lt;0")</f>
        <v>201779.726</v>
      </c>
      <c r="AO284" s="9">
        <v>44455</v>
      </c>
      <c r="AP284" s="14">
        <f t="shared" ca="1" si="151"/>
        <v>2296</v>
      </c>
      <c r="AQ284" s="14">
        <f t="shared" ca="1" si="174"/>
        <v>2296</v>
      </c>
      <c r="AR284" s="14">
        <f t="shared" ca="1" si="144"/>
        <v>1996</v>
      </c>
      <c r="AS284" s="14">
        <f t="shared" ca="1" si="159"/>
        <v>300</v>
      </c>
      <c r="AT284" s="14">
        <f t="shared" ca="1" si="160"/>
        <v>300</v>
      </c>
      <c r="AU284" s="14">
        <f t="shared" ca="1" si="167"/>
        <v>509348.94699999999</v>
      </c>
      <c r="AV284" s="15">
        <f ca="1">SUM(AT$12:AT284)</f>
        <v>265719.22100000002</v>
      </c>
      <c r="AW284" s="16">
        <f ca="1">SUM(AR$12:AR284)+SUMIF(AS$12:AS284, "&lt;0")</f>
        <v>243629.726</v>
      </c>
      <c r="AY284" s="9">
        <v>44455</v>
      </c>
      <c r="AZ284" s="14">
        <f t="shared" ca="1" si="169"/>
        <v>2000</v>
      </c>
      <c r="BA284" s="14">
        <f t="shared" ca="1" si="175"/>
        <v>2000</v>
      </c>
      <c r="BB284" s="14">
        <f t="shared" ca="1" si="145"/>
        <v>1881.023000000001</v>
      </c>
      <c r="BC284" s="14">
        <f t="shared" ca="1" si="161"/>
        <v>118.97699999999895</v>
      </c>
      <c r="BD284" s="14">
        <f t="shared" ca="1" si="162"/>
        <v>118.97699999999895</v>
      </c>
      <c r="BE284" s="14">
        <f t="shared" ca="1" si="147"/>
        <v>473694.8476277031</v>
      </c>
      <c r="BF284" s="15">
        <f ca="1">SUM(BD$12:BD284)</f>
        <v>245268.4836277031</v>
      </c>
      <c r="BG284" s="16">
        <f ca="1">SUM(BB$12:BB284)+SUMIF(BC$12:BC284, "&lt;0")</f>
        <v>228426.364</v>
      </c>
    </row>
    <row r="285" spans="1:59" x14ac:dyDescent="0.2">
      <c r="A285" s="24">
        <v>44456</v>
      </c>
      <c r="B285" s="54">
        <f ca="1">IF($A285&gt;= $C$5,$C$6, INDEX('Historical Data'!$D$2:$D$745, MATCH(A285, 'Historical Data'!$B$2:$B$745, 0)))</f>
        <v>1296</v>
      </c>
      <c r="C285" s="14">
        <f t="shared" ca="1" si="170"/>
        <v>1296</v>
      </c>
      <c r="D285" s="14">
        <f t="shared" ca="1" si="146"/>
        <v>1290.291999999994</v>
      </c>
      <c r="E285" s="14">
        <f t="shared" ca="1" si="152"/>
        <v>5.7080000000059954</v>
      </c>
      <c r="F285" s="14">
        <f t="shared" ca="1" si="148"/>
        <v>5.7080000000059954</v>
      </c>
      <c r="G285" s="14">
        <f t="shared" ca="1" si="163"/>
        <v>332144.94699999999</v>
      </c>
      <c r="H285" s="15">
        <f ca="1">SUM(F$12:F285)</f>
        <v>170924.929</v>
      </c>
      <c r="I285" s="16">
        <f ca="1">SUM(D$12:D285)+SUMIF(E$12:E285, "&lt;0")</f>
        <v>161220.01799999998</v>
      </c>
      <c r="J285" s="15"/>
      <c r="K285" s="9">
        <v>44456</v>
      </c>
      <c r="L285" s="14">
        <f t="shared" ca="1" si="149"/>
        <v>1796</v>
      </c>
      <c r="M285" s="14">
        <f t="shared" ca="1" si="171"/>
        <v>1796</v>
      </c>
      <c r="N285" s="14">
        <f t="shared" ca="1" si="141"/>
        <v>1425.291999999994</v>
      </c>
      <c r="O285" s="14">
        <f t="shared" ca="1" si="153"/>
        <v>370.708000000006</v>
      </c>
      <c r="P285" s="14">
        <f t="shared" ca="1" si="154"/>
        <v>370.708000000006</v>
      </c>
      <c r="Q285" s="14">
        <f t="shared" ca="1" si="164"/>
        <v>409394.94699999999</v>
      </c>
      <c r="R285" s="15">
        <f ca="1">SUM(P$12:P285)</f>
        <v>212534.929</v>
      </c>
      <c r="S285" s="16">
        <f ca="1">SUM(N$12:N285)+SUMIF(O$12:O285, "&lt;0")</f>
        <v>196860.01799999998</v>
      </c>
      <c r="U285" s="9">
        <v>44456</v>
      </c>
      <c r="V285" s="14">
        <f t="shared" ca="1" si="168"/>
        <v>2296</v>
      </c>
      <c r="W285" s="14">
        <f t="shared" ca="1" si="172"/>
        <v>2296</v>
      </c>
      <c r="X285" s="14">
        <f t="shared" ca="1" si="142"/>
        <v>1560.291999999994</v>
      </c>
      <c r="Y285" s="14">
        <f t="shared" ca="1" si="155"/>
        <v>735.708000000006</v>
      </c>
      <c r="Z285" s="14">
        <f t="shared" ca="1" si="156"/>
        <v>735.708000000006</v>
      </c>
      <c r="AA285" s="14">
        <f t="shared" ca="1" si="165"/>
        <v>486644.94699999999</v>
      </c>
      <c r="AB285" s="15">
        <f ca="1">SUM(Z$12:Z285)</f>
        <v>254144.929</v>
      </c>
      <c r="AC285" s="16">
        <f ca="1">SUM(X$12:X285)+SUMIF(Y$12:Y285, "&lt;0")</f>
        <v>232500.01800000004</v>
      </c>
      <c r="AE285" s="9">
        <v>44456</v>
      </c>
      <c r="AF285" s="14">
        <f t="shared" ca="1" si="150"/>
        <v>1796</v>
      </c>
      <c r="AG285" s="14">
        <f t="shared" ca="1" si="173"/>
        <v>1796</v>
      </c>
      <c r="AH285" s="14">
        <f t="shared" ca="1" si="143"/>
        <v>1320.291999999994</v>
      </c>
      <c r="AI285" s="14">
        <f t="shared" ca="1" si="157"/>
        <v>475.708000000006</v>
      </c>
      <c r="AJ285" s="14">
        <f t="shared" ca="1" si="158"/>
        <v>475.708000000006</v>
      </c>
      <c r="AK285" s="14">
        <f t="shared" ca="1" si="166"/>
        <v>421894.94699999999</v>
      </c>
      <c r="AL285" s="15">
        <f ca="1">SUM(AJ$12:AJ285)</f>
        <v>218794.929</v>
      </c>
      <c r="AM285" s="16">
        <f ca="1">SUM(AH$12:AH285)+SUMIF(AI$12:AI285, "&lt;0")</f>
        <v>203100.01799999998</v>
      </c>
      <c r="AO285" s="9">
        <v>44456</v>
      </c>
      <c r="AP285" s="14">
        <f t="shared" ca="1" si="151"/>
        <v>2296</v>
      </c>
      <c r="AQ285" s="14">
        <f t="shared" ca="1" si="174"/>
        <v>2296</v>
      </c>
      <c r="AR285" s="14">
        <f t="shared" ca="1" si="144"/>
        <v>1350.291999999994</v>
      </c>
      <c r="AS285" s="14">
        <f t="shared" ca="1" si="159"/>
        <v>945.708000000006</v>
      </c>
      <c r="AT285" s="14">
        <f t="shared" ca="1" si="160"/>
        <v>945.708000000006</v>
      </c>
      <c r="AU285" s="14">
        <f t="shared" ca="1" si="167"/>
        <v>511644.94699999999</v>
      </c>
      <c r="AV285" s="15">
        <f ca="1">SUM(AT$12:AT285)</f>
        <v>266664.929</v>
      </c>
      <c r="AW285" s="16">
        <f ca="1">SUM(AR$12:AR285)+SUMIF(AS$12:AS285, "&lt;0")</f>
        <v>244980.01799999998</v>
      </c>
      <c r="AY285" s="9">
        <v>44456</v>
      </c>
      <c r="AZ285" s="14">
        <f t="shared" ca="1" si="169"/>
        <v>2000</v>
      </c>
      <c r="BA285" s="14">
        <f t="shared" ca="1" si="175"/>
        <v>2000</v>
      </c>
      <c r="BB285" s="14">
        <f t="shared" ca="1" si="145"/>
        <v>377.65399999999499</v>
      </c>
      <c r="BC285" s="14">
        <f t="shared" ca="1" si="161"/>
        <v>1622.346000000005</v>
      </c>
      <c r="BD285" s="14">
        <f t="shared" ca="1" si="162"/>
        <v>1622.346000000005</v>
      </c>
      <c r="BE285" s="14">
        <f t="shared" ca="1" si="147"/>
        <v>475694.8476277031</v>
      </c>
      <c r="BF285" s="15">
        <f ca="1">SUM(BD$12:BD285)</f>
        <v>246890.82962770312</v>
      </c>
      <c r="BG285" s="16">
        <f ca="1">SUM(BB$12:BB285)+SUMIF(BC$12:BC285, "&lt;0")</f>
        <v>228804.01799999998</v>
      </c>
    </row>
    <row r="286" spans="1:59" x14ac:dyDescent="0.2">
      <c r="A286" s="24">
        <v>44457</v>
      </c>
      <c r="B286" s="54">
        <f ca="1">IF($A286&gt;= $C$5,$C$6, INDEX('Historical Data'!$D$2:$D$745, MATCH(A286, 'Historical Data'!$B$2:$B$745, 0)))</f>
        <v>1296</v>
      </c>
      <c r="C286" s="14">
        <f t="shared" ca="1" si="170"/>
        <v>1296</v>
      </c>
      <c r="D286" s="14">
        <f t="shared" ca="1" si="146"/>
        <v>667.16000000000349</v>
      </c>
      <c r="E286" s="14">
        <f t="shared" ca="1" si="152"/>
        <v>628.83999999999651</v>
      </c>
      <c r="F286" s="14">
        <f t="shared" ca="1" si="148"/>
        <v>628.83999999999651</v>
      </c>
      <c r="G286" s="14">
        <f t="shared" ca="1" si="163"/>
        <v>333440.94699999999</v>
      </c>
      <c r="H286" s="15">
        <f ca="1">SUM(F$12:F286)</f>
        <v>171553.769</v>
      </c>
      <c r="I286" s="16">
        <f ca="1">SUM(D$12:D286)+SUMIF(E$12:E286, "&lt;0")</f>
        <v>161887.17799999999</v>
      </c>
      <c r="J286" s="15"/>
      <c r="K286" s="9">
        <v>44457</v>
      </c>
      <c r="L286" s="14">
        <f t="shared" ca="1" si="149"/>
        <v>1796</v>
      </c>
      <c r="M286" s="14">
        <f t="shared" ca="1" si="171"/>
        <v>1796</v>
      </c>
      <c r="N286" s="14">
        <f t="shared" ca="1" si="141"/>
        <v>907.16000000000349</v>
      </c>
      <c r="O286" s="14">
        <f t="shared" ca="1" si="153"/>
        <v>888.83999999999651</v>
      </c>
      <c r="P286" s="14">
        <f t="shared" ca="1" si="154"/>
        <v>888.83999999999651</v>
      </c>
      <c r="Q286" s="14">
        <f t="shared" ca="1" si="164"/>
        <v>411190.94699999999</v>
      </c>
      <c r="R286" s="15">
        <f ca="1">SUM(P$12:P286)</f>
        <v>213423.769</v>
      </c>
      <c r="S286" s="16">
        <f ca="1">SUM(N$12:N286)+SUMIF(O$12:O286, "&lt;0")</f>
        <v>197767.17799999999</v>
      </c>
      <c r="U286" s="9">
        <v>44457</v>
      </c>
      <c r="V286" s="14">
        <f t="shared" ca="1" si="168"/>
        <v>2296</v>
      </c>
      <c r="W286" s="14">
        <f t="shared" ca="1" si="172"/>
        <v>2296</v>
      </c>
      <c r="X286" s="14">
        <f t="shared" ca="1" si="142"/>
        <v>1147.1600000000035</v>
      </c>
      <c r="Y286" s="14">
        <f t="shared" ca="1" si="155"/>
        <v>1148.8399999999965</v>
      </c>
      <c r="Z286" s="14">
        <f t="shared" ca="1" si="156"/>
        <v>1148.8399999999965</v>
      </c>
      <c r="AA286" s="14">
        <f t="shared" ca="1" si="165"/>
        <v>488940.94699999999</v>
      </c>
      <c r="AB286" s="15">
        <f ca="1">SUM(Z$12:Z286)</f>
        <v>255293.769</v>
      </c>
      <c r="AC286" s="16">
        <f ca="1">SUM(X$12:X286)+SUMIF(Y$12:Y286, "&lt;0")</f>
        <v>233647.17800000004</v>
      </c>
      <c r="AE286" s="9">
        <v>44457</v>
      </c>
      <c r="AF286" s="14">
        <f t="shared" ca="1" si="150"/>
        <v>1796</v>
      </c>
      <c r="AG286" s="14">
        <f t="shared" ca="1" si="173"/>
        <v>1796</v>
      </c>
      <c r="AH286" s="14">
        <f t="shared" ca="1" si="143"/>
        <v>907.16000000000349</v>
      </c>
      <c r="AI286" s="14">
        <f t="shared" ca="1" si="157"/>
        <v>888.83999999999651</v>
      </c>
      <c r="AJ286" s="14">
        <f t="shared" ca="1" si="158"/>
        <v>888.83999999999651</v>
      </c>
      <c r="AK286" s="14">
        <f t="shared" ca="1" si="166"/>
        <v>423690.94699999999</v>
      </c>
      <c r="AL286" s="15">
        <f ca="1">SUM(AJ$12:AJ286)</f>
        <v>219683.769</v>
      </c>
      <c r="AM286" s="16">
        <f ca="1">SUM(AH$12:AH286)+SUMIF(AI$12:AI286, "&lt;0")</f>
        <v>204007.17799999999</v>
      </c>
      <c r="AO286" s="9">
        <v>44457</v>
      </c>
      <c r="AP286" s="14">
        <f t="shared" ca="1" si="151"/>
        <v>2296</v>
      </c>
      <c r="AQ286" s="14">
        <f t="shared" ca="1" si="174"/>
        <v>2296</v>
      </c>
      <c r="AR286" s="14">
        <f t="shared" ca="1" si="144"/>
        <v>1147.1600000000035</v>
      </c>
      <c r="AS286" s="14">
        <f t="shared" ca="1" si="159"/>
        <v>1148.8399999999965</v>
      </c>
      <c r="AT286" s="14">
        <f t="shared" ca="1" si="160"/>
        <v>1148.8399999999965</v>
      </c>
      <c r="AU286" s="14">
        <f t="shared" ca="1" si="167"/>
        <v>513940.94699999999</v>
      </c>
      <c r="AV286" s="15">
        <f ca="1">SUM(AT$12:AT286)</f>
        <v>267813.76899999997</v>
      </c>
      <c r="AW286" s="16">
        <f ca="1">SUM(AR$12:AR286)+SUMIF(AS$12:AS286, "&lt;0")</f>
        <v>246127.17799999999</v>
      </c>
      <c r="AY286" s="9">
        <v>44457</v>
      </c>
      <c r="AZ286" s="14">
        <f t="shared" ca="1" si="169"/>
        <v>2000</v>
      </c>
      <c r="BA286" s="14">
        <f t="shared" ca="1" si="175"/>
        <v>2000</v>
      </c>
      <c r="BB286" s="14">
        <f t="shared" ca="1" si="145"/>
        <v>667.16000000000349</v>
      </c>
      <c r="BC286" s="14">
        <f t="shared" ca="1" si="161"/>
        <v>1332.8399999999965</v>
      </c>
      <c r="BD286" s="14">
        <f t="shared" ca="1" si="162"/>
        <v>1332.8399999999965</v>
      </c>
      <c r="BE286" s="14">
        <f t="shared" ca="1" si="147"/>
        <v>477694.8476277031</v>
      </c>
      <c r="BF286" s="15">
        <f ca="1">SUM(BD$12:BD286)</f>
        <v>248223.66962770312</v>
      </c>
      <c r="BG286" s="16">
        <f ca="1">SUM(BB$12:BB286)+SUMIF(BC$12:BC286, "&lt;0")</f>
        <v>229471.17799999996</v>
      </c>
    </row>
    <row r="287" spans="1:59" x14ac:dyDescent="0.2">
      <c r="A287" s="24">
        <v>44458</v>
      </c>
      <c r="B287" s="54">
        <f ca="1">IF($A287&gt;= $C$5,$C$6, INDEX('Historical Data'!$D$2:$D$745, MATCH(A287, 'Historical Data'!$B$2:$B$745, 0)))</f>
        <v>1296</v>
      </c>
      <c r="C287" s="14">
        <f t="shared" ca="1" si="170"/>
        <v>1296</v>
      </c>
      <c r="D287" s="14">
        <f t="shared" ca="1" si="146"/>
        <v>0</v>
      </c>
      <c r="E287" s="14">
        <f t="shared" ca="1" si="152"/>
        <v>1296</v>
      </c>
      <c r="F287" s="14">
        <f t="shared" ca="1" si="148"/>
        <v>1296</v>
      </c>
      <c r="G287" s="14">
        <f t="shared" ca="1" si="163"/>
        <v>334736.94699999999</v>
      </c>
      <c r="H287" s="15">
        <f ca="1">SUM(F$12:F287)</f>
        <v>172849.769</v>
      </c>
      <c r="I287" s="16">
        <f ca="1">SUM(D$12:D287)+SUMIF(E$12:E287, "&lt;0")</f>
        <v>161887.17799999999</v>
      </c>
      <c r="J287" s="15"/>
      <c r="K287" s="9">
        <v>44458</v>
      </c>
      <c r="L287" s="14">
        <f t="shared" ca="1" si="149"/>
        <v>1796</v>
      </c>
      <c r="M287" s="14">
        <f t="shared" ca="1" si="171"/>
        <v>1796</v>
      </c>
      <c r="N287" s="14">
        <f t="shared" ca="1" si="141"/>
        <v>240</v>
      </c>
      <c r="O287" s="14">
        <f t="shared" ca="1" si="153"/>
        <v>1556</v>
      </c>
      <c r="P287" s="14">
        <f t="shared" ca="1" si="154"/>
        <v>1556</v>
      </c>
      <c r="Q287" s="14">
        <f t="shared" ca="1" si="164"/>
        <v>412986.94699999999</v>
      </c>
      <c r="R287" s="15">
        <f ca="1">SUM(P$12:P287)</f>
        <v>214979.769</v>
      </c>
      <c r="S287" s="16">
        <f ca="1">SUM(N$12:N287)+SUMIF(O$12:O287, "&lt;0")</f>
        <v>198007.17799999999</v>
      </c>
      <c r="U287" s="9">
        <v>44458</v>
      </c>
      <c r="V287" s="14">
        <f t="shared" ca="1" si="168"/>
        <v>2296</v>
      </c>
      <c r="W287" s="14">
        <f t="shared" ca="1" si="172"/>
        <v>2296</v>
      </c>
      <c r="X287" s="14">
        <f t="shared" ca="1" si="142"/>
        <v>480</v>
      </c>
      <c r="Y287" s="14">
        <f t="shared" ca="1" si="155"/>
        <v>1816</v>
      </c>
      <c r="Z287" s="14">
        <f t="shared" ca="1" si="156"/>
        <v>1816</v>
      </c>
      <c r="AA287" s="14">
        <f t="shared" ca="1" si="165"/>
        <v>491236.94699999999</v>
      </c>
      <c r="AB287" s="15">
        <f ca="1">SUM(Z$12:Z287)</f>
        <v>257109.769</v>
      </c>
      <c r="AC287" s="16">
        <f ca="1">SUM(X$12:X287)+SUMIF(Y$12:Y287, "&lt;0")</f>
        <v>234127.17800000004</v>
      </c>
      <c r="AE287" s="9">
        <v>44458</v>
      </c>
      <c r="AF287" s="14">
        <f t="shared" ca="1" si="150"/>
        <v>1796</v>
      </c>
      <c r="AG287" s="14">
        <f t="shared" ca="1" si="173"/>
        <v>1796</v>
      </c>
      <c r="AH287" s="14">
        <f t="shared" ca="1" si="143"/>
        <v>240</v>
      </c>
      <c r="AI287" s="14">
        <f t="shared" ca="1" si="157"/>
        <v>1556</v>
      </c>
      <c r="AJ287" s="14">
        <f t="shared" ca="1" si="158"/>
        <v>1556</v>
      </c>
      <c r="AK287" s="14">
        <f t="shared" ca="1" si="166"/>
        <v>425486.94699999999</v>
      </c>
      <c r="AL287" s="15">
        <f ca="1">SUM(AJ$12:AJ287)</f>
        <v>221239.769</v>
      </c>
      <c r="AM287" s="16">
        <f ca="1">SUM(AH$12:AH287)+SUMIF(AI$12:AI287, "&lt;0")</f>
        <v>204247.17799999999</v>
      </c>
      <c r="AO287" s="9">
        <v>44458</v>
      </c>
      <c r="AP287" s="14">
        <f t="shared" ca="1" si="151"/>
        <v>2296</v>
      </c>
      <c r="AQ287" s="14">
        <f t="shared" ca="1" si="174"/>
        <v>2296</v>
      </c>
      <c r="AR287" s="14">
        <f t="shared" ca="1" si="144"/>
        <v>480</v>
      </c>
      <c r="AS287" s="14">
        <f t="shared" ca="1" si="159"/>
        <v>1816</v>
      </c>
      <c r="AT287" s="14">
        <f t="shared" ca="1" si="160"/>
        <v>1816</v>
      </c>
      <c r="AU287" s="14">
        <f t="shared" ca="1" si="167"/>
        <v>516236.94699999999</v>
      </c>
      <c r="AV287" s="15">
        <f ca="1">SUM(AT$12:AT287)</f>
        <v>269629.76899999997</v>
      </c>
      <c r="AW287" s="16">
        <f ca="1">SUM(AR$12:AR287)+SUMIF(AS$12:AS287, "&lt;0")</f>
        <v>246607.17799999999</v>
      </c>
      <c r="AY287" s="9">
        <v>44458</v>
      </c>
      <c r="AZ287" s="14">
        <f t="shared" ca="1" si="169"/>
        <v>2000</v>
      </c>
      <c r="BA287" s="14">
        <f t="shared" ca="1" si="175"/>
        <v>2000</v>
      </c>
      <c r="BB287" s="14">
        <f t="shared" ca="1" si="145"/>
        <v>0</v>
      </c>
      <c r="BC287" s="14">
        <f t="shared" ca="1" si="161"/>
        <v>2000</v>
      </c>
      <c r="BD287" s="14">
        <f t="shared" ca="1" si="162"/>
        <v>2000</v>
      </c>
      <c r="BE287" s="14">
        <f t="shared" ca="1" si="147"/>
        <v>479694.8476277031</v>
      </c>
      <c r="BF287" s="15">
        <f ca="1">SUM(BD$12:BD287)</f>
        <v>250223.66962770312</v>
      </c>
      <c r="BG287" s="16">
        <f ca="1">SUM(BB$12:BB287)+SUMIF(BC$12:BC287, "&lt;0")</f>
        <v>229471.17799999996</v>
      </c>
    </row>
    <row r="288" spans="1:59" x14ac:dyDescent="0.2">
      <c r="A288" s="24">
        <v>44459</v>
      </c>
      <c r="B288" s="54">
        <f ca="1">IF($A288&gt;= $C$5,$C$6, INDEX('Historical Data'!$D$2:$D$745, MATCH(A288, 'Historical Data'!$B$2:$B$745, 0)))</f>
        <v>1296</v>
      </c>
      <c r="C288" s="14">
        <f t="shared" ca="1" si="170"/>
        <v>1296</v>
      </c>
      <c r="D288" s="14">
        <f t="shared" ca="1" si="146"/>
        <v>598.15099999999802</v>
      </c>
      <c r="E288" s="14">
        <f t="shared" ca="1" si="152"/>
        <v>697.84900000000198</v>
      </c>
      <c r="F288" s="14">
        <f t="shared" ca="1" si="148"/>
        <v>697.84900000000198</v>
      </c>
      <c r="G288" s="14">
        <f t="shared" ca="1" si="163"/>
        <v>336032.94699999999</v>
      </c>
      <c r="H288" s="15">
        <f ca="1">SUM(F$12:F288)</f>
        <v>173547.61800000002</v>
      </c>
      <c r="I288" s="16">
        <f ca="1">SUM(D$12:D288)+SUMIF(E$12:E288, "&lt;0")</f>
        <v>162485.32899999997</v>
      </c>
      <c r="J288" s="15"/>
      <c r="K288" s="9">
        <v>44459</v>
      </c>
      <c r="L288" s="14">
        <f t="shared" ca="1" si="149"/>
        <v>1796</v>
      </c>
      <c r="M288" s="14">
        <f t="shared" ca="1" si="171"/>
        <v>1796</v>
      </c>
      <c r="N288" s="14">
        <f t="shared" ca="1" si="141"/>
        <v>838.15099999999802</v>
      </c>
      <c r="O288" s="14">
        <f t="shared" ca="1" si="153"/>
        <v>957.84900000000198</v>
      </c>
      <c r="P288" s="14">
        <f t="shared" ca="1" si="154"/>
        <v>957.84900000000198</v>
      </c>
      <c r="Q288" s="14">
        <f t="shared" ca="1" si="164"/>
        <v>414782.94699999999</v>
      </c>
      <c r="R288" s="15">
        <f ca="1">SUM(P$12:P288)</f>
        <v>215937.61800000002</v>
      </c>
      <c r="S288" s="16">
        <f ca="1">SUM(N$12:N288)+SUMIF(O$12:O288, "&lt;0")</f>
        <v>198845.32899999997</v>
      </c>
      <c r="U288" s="9">
        <v>44459</v>
      </c>
      <c r="V288" s="14">
        <f t="shared" ca="1" si="168"/>
        <v>2296</v>
      </c>
      <c r="W288" s="14">
        <f t="shared" ca="1" si="172"/>
        <v>2296</v>
      </c>
      <c r="X288" s="14">
        <f t="shared" ca="1" si="142"/>
        <v>1078.150999999998</v>
      </c>
      <c r="Y288" s="14">
        <f t="shared" ca="1" si="155"/>
        <v>1217.849000000002</v>
      </c>
      <c r="Z288" s="14">
        <f t="shared" ca="1" si="156"/>
        <v>1217.849000000002</v>
      </c>
      <c r="AA288" s="14">
        <f t="shared" ca="1" si="165"/>
        <v>493532.94699999999</v>
      </c>
      <c r="AB288" s="15">
        <f ca="1">SUM(Z$12:Z288)</f>
        <v>258327.61800000002</v>
      </c>
      <c r="AC288" s="16">
        <f ca="1">SUM(X$12:X288)+SUMIF(Y$12:Y288, "&lt;0")</f>
        <v>235205.32900000003</v>
      </c>
      <c r="AE288" s="9">
        <v>44459</v>
      </c>
      <c r="AF288" s="14">
        <f t="shared" ca="1" si="150"/>
        <v>1796</v>
      </c>
      <c r="AG288" s="14">
        <f t="shared" ca="1" si="173"/>
        <v>1796</v>
      </c>
      <c r="AH288" s="14">
        <f t="shared" ca="1" si="143"/>
        <v>838.15099999999802</v>
      </c>
      <c r="AI288" s="14">
        <f t="shared" ca="1" si="157"/>
        <v>957.84900000000198</v>
      </c>
      <c r="AJ288" s="14">
        <f t="shared" ca="1" si="158"/>
        <v>957.84900000000198</v>
      </c>
      <c r="AK288" s="14">
        <f t="shared" ca="1" si="166"/>
        <v>427282.94699999999</v>
      </c>
      <c r="AL288" s="15">
        <f ca="1">SUM(AJ$12:AJ288)</f>
        <v>222197.61800000002</v>
      </c>
      <c r="AM288" s="16">
        <f ca="1">SUM(AH$12:AH288)+SUMIF(AI$12:AI288, "&lt;0")</f>
        <v>205085.32899999997</v>
      </c>
      <c r="AO288" s="9">
        <v>44459</v>
      </c>
      <c r="AP288" s="14">
        <f t="shared" ca="1" si="151"/>
        <v>2296</v>
      </c>
      <c r="AQ288" s="14">
        <f t="shared" ca="1" si="174"/>
        <v>2296</v>
      </c>
      <c r="AR288" s="14">
        <f t="shared" ca="1" si="144"/>
        <v>1078.150999999998</v>
      </c>
      <c r="AS288" s="14">
        <f t="shared" ca="1" si="159"/>
        <v>1217.849000000002</v>
      </c>
      <c r="AT288" s="14">
        <f t="shared" ca="1" si="160"/>
        <v>1217.849000000002</v>
      </c>
      <c r="AU288" s="14">
        <f t="shared" ca="1" si="167"/>
        <v>518532.94699999999</v>
      </c>
      <c r="AV288" s="15">
        <f ca="1">SUM(AT$12:AT288)</f>
        <v>270847.61799999996</v>
      </c>
      <c r="AW288" s="16">
        <f ca="1">SUM(AR$12:AR288)+SUMIF(AS$12:AS288, "&lt;0")</f>
        <v>247685.32899999997</v>
      </c>
      <c r="AY288" s="9">
        <v>44459</v>
      </c>
      <c r="AZ288" s="14">
        <f t="shared" ca="1" si="169"/>
        <v>2000</v>
      </c>
      <c r="BA288" s="14">
        <f t="shared" ca="1" si="175"/>
        <v>2000</v>
      </c>
      <c r="BB288" s="14">
        <f t="shared" ca="1" si="145"/>
        <v>598.15099999999802</v>
      </c>
      <c r="BC288" s="14">
        <f t="shared" ca="1" si="161"/>
        <v>1401.849000000002</v>
      </c>
      <c r="BD288" s="14">
        <f t="shared" ca="1" si="162"/>
        <v>1401.849000000002</v>
      </c>
      <c r="BE288" s="14">
        <f t="shared" ca="1" si="147"/>
        <v>481694.8476277031</v>
      </c>
      <c r="BF288" s="15">
        <f ca="1">SUM(BD$12:BD288)</f>
        <v>251625.51862770313</v>
      </c>
      <c r="BG288" s="16">
        <f ca="1">SUM(BB$12:BB288)+SUMIF(BC$12:BC288, "&lt;0")</f>
        <v>230069.32899999997</v>
      </c>
    </row>
    <row r="289" spans="1:59" x14ac:dyDescent="0.2">
      <c r="A289" s="24">
        <v>44460</v>
      </c>
      <c r="B289" s="54">
        <f ca="1">IF($A289&gt;= $C$5,$C$6, INDEX('Historical Data'!$D$2:$D$745, MATCH(A289, 'Historical Data'!$B$2:$B$745, 0)))</f>
        <v>1296</v>
      </c>
      <c r="C289" s="14">
        <f t="shared" ca="1" si="170"/>
        <v>1296</v>
      </c>
      <c r="D289" s="14">
        <f t="shared" ca="1" si="146"/>
        <v>92.47200000000521</v>
      </c>
      <c r="E289" s="14">
        <f t="shared" ca="1" si="152"/>
        <v>1203.5279999999948</v>
      </c>
      <c r="F289" s="14">
        <f t="shared" ca="1" si="148"/>
        <v>1203.5279999999948</v>
      </c>
      <c r="G289" s="14">
        <f t="shared" ca="1" si="163"/>
        <v>337328.94699999999</v>
      </c>
      <c r="H289" s="15">
        <f ca="1">SUM(F$12:F289)</f>
        <v>174751.14600000001</v>
      </c>
      <c r="I289" s="16">
        <f ca="1">SUM(D$12:D289)+SUMIF(E$12:E289, "&lt;0")</f>
        <v>162577.80099999998</v>
      </c>
      <c r="J289" s="15"/>
      <c r="K289" s="9">
        <v>44460</v>
      </c>
      <c r="L289" s="14">
        <f t="shared" ca="1" si="149"/>
        <v>1796</v>
      </c>
      <c r="M289" s="14">
        <f t="shared" ca="1" si="171"/>
        <v>1796</v>
      </c>
      <c r="N289" s="14">
        <f t="shared" ca="1" si="141"/>
        <v>332.47200000000521</v>
      </c>
      <c r="O289" s="14">
        <f t="shared" ca="1" si="153"/>
        <v>1463.5279999999948</v>
      </c>
      <c r="P289" s="14">
        <f t="shared" ca="1" si="154"/>
        <v>1463.5279999999948</v>
      </c>
      <c r="Q289" s="14">
        <f t="shared" ca="1" si="164"/>
        <v>416578.94699999999</v>
      </c>
      <c r="R289" s="15">
        <f ca="1">SUM(P$12:P289)</f>
        <v>217401.14600000001</v>
      </c>
      <c r="S289" s="16">
        <f ca="1">SUM(N$12:N289)+SUMIF(O$12:O289, "&lt;0")</f>
        <v>199177.80099999998</v>
      </c>
      <c r="U289" s="9">
        <v>44460</v>
      </c>
      <c r="V289" s="14">
        <f t="shared" ca="1" si="168"/>
        <v>2296</v>
      </c>
      <c r="W289" s="14">
        <f t="shared" ca="1" si="172"/>
        <v>2296</v>
      </c>
      <c r="X289" s="14">
        <f t="shared" ca="1" si="142"/>
        <v>572.47200000000521</v>
      </c>
      <c r="Y289" s="14">
        <f t="shared" ca="1" si="155"/>
        <v>1723.5279999999948</v>
      </c>
      <c r="Z289" s="14">
        <f t="shared" ca="1" si="156"/>
        <v>1723.5279999999948</v>
      </c>
      <c r="AA289" s="14">
        <f t="shared" ca="1" si="165"/>
        <v>495828.94699999999</v>
      </c>
      <c r="AB289" s="15">
        <f ca="1">SUM(Z$12:Z289)</f>
        <v>260051.14600000001</v>
      </c>
      <c r="AC289" s="16">
        <f ca="1">SUM(X$12:X289)+SUMIF(Y$12:Y289, "&lt;0")</f>
        <v>235777.80100000004</v>
      </c>
      <c r="AE289" s="9">
        <v>44460</v>
      </c>
      <c r="AF289" s="14">
        <f t="shared" ca="1" si="150"/>
        <v>1796</v>
      </c>
      <c r="AG289" s="14">
        <f t="shared" ca="1" si="173"/>
        <v>1796</v>
      </c>
      <c r="AH289" s="14">
        <f t="shared" ca="1" si="143"/>
        <v>332.47200000000521</v>
      </c>
      <c r="AI289" s="14">
        <f t="shared" ca="1" si="157"/>
        <v>1463.5279999999948</v>
      </c>
      <c r="AJ289" s="14">
        <f t="shared" ca="1" si="158"/>
        <v>1463.5279999999948</v>
      </c>
      <c r="AK289" s="14">
        <f t="shared" ca="1" si="166"/>
        <v>429078.94699999999</v>
      </c>
      <c r="AL289" s="15">
        <f ca="1">SUM(AJ$12:AJ289)</f>
        <v>223661.14600000001</v>
      </c>
      <c r="AM289" s="16">
        <f ca="1">SUM(AH$12:AH289)+SUMIF(AI$12:AI289, "&lt;0")</f>
        <v>205417.80099999998</v>
      </c>
      <c r="AO289" s="9">
        <v>44460</v>
      </c>
      <c r="AP289" s="14">
        <f t="shared" ca="1" si="151"/>
        <v>2296</v>
      </c>
      <c r="AQ289" s="14">
        <f t="shared" ca="1" si="174"/>
        <v>2296</v>
      </c>
      <c r="AR289" s="14">
        <f t="shared" ca="1" si="144"/>
        <v>572.47200000000521</v>
      </c>
      <c r="AS289" s="14">
        <f t="shared" ca="1" si="159"/>
        <v>1723.5279999999948</v>
      </c>
      <c r="AT289" s="14">
        <f t="shared" ca="1" si="160"/>
        <v>1723.5279999999948</v>
      </c>
      <c r="AU289" s="14">
        <f t="shared" ca="1" si="167"/>
        <v>520828.94699999999</v>
      </c>
      <c r="AV289" s="15">
        <f ca="1">SUM(AT$12:AT289)</f>
        <v>272571.14599999995</v>
      </c>
      <c r="AW289" s="16">
        <f ca="1">SUM(AR$12:AR289)+SUMIF(AS$12:AS289, "&lt;0")</f>
        <v>248257.80099999998</v>
      </c>
      <c r="AY289" s="9">
        <v>44460</v>
      </c>
      <c r="AZ289" s="14">
        <f t="shared" ca="1" si="169"/>
        <v>2000</v>
      </c>
      <c r="BA289" s="14">
        <f t="shared" ca="1" si="175"/>
        <v>2000</v>
      </c>
      <c r="BB289" s="14">
        <f t="shared" ca="1" si="145"/>
        <v>92.47200000000521</v>
      </c>
      <c r="BC289" s="14">
        <f t="shared" ca="1" si="161"/>
        <v>1907.5279999999948</v>
      </c>
      <c r="BD289" s="14">
        <f t="shared" ca="1" si="162"/>
        <v>1907.5279999999948</v>
      </c>
      <c r="BE289" s="14">
        <f t="shared" ca="1" si="147"/>
        <v>483694.8476277031</v>
      </c>
      <c r="BF289" s="15">
        <f ca="1">SUM(BD$12:BD289)</f>
        <v>253533.04662770312</v>
      </c>
      <c r="BG289" s="16">
        <f ca="1">SUM(BB$12:BB289)+SUMIF(BC$12:BC289, "&lt;0")</f>
        <v>230161.80099999998</v>
      </c>
    </row>
    <row r="290" spans="1:59" x14ac:dyDescent="0.2">
      <c r="A290" s="24">
        <v>44461</v>
      </c>
      <c r="B290" s="54">
        <f ca="1">IF($A290&gt;= $C$5,$C$6, INDEX('Historical Data'!$D$2:$D$745, MATCH(A290, 'Historical Data'!$B$2:$B$745, 0)))</f>
        <v>1296</v>
      </c>
      <c r="C290" s="14">
        <f t="shared" ca="1" si="170"/>
        <v>1296</v>
      </c>
      <c r="D290" s="14">
        <f t="shared" ca="1" si="146"/>
        <v>941.08399999999892</v>
      </c>
      <c r="E290" s="14">
        <f t="shared" ca="1" si="152"/>
        <v>354.91600000000108</v>
      </c>
      <c r="F290" s="14">
        <f t="shared" ca="1" si="148"/>
        <v>354.91600000000108</v>
      </c>
      <c r="G290" s="14">
        <f t="shared" ca="1" si="163"/>
        <v>338624.94699999999</v>
      </c>
      <c r="H290" s="15">
        <f ca="1">SUM(F$12:F290)</f>
        <v>175106.06200000001</v>
      </c>
      <c r="I290" s="16">
        <f ca="1">SUM(D$12:D290)+SUMIF(E$12:E290, "&lt;0")</f>
        <v>163518.88499999998</v>
      </c>
      <c r="J290" s="15"/>
      <c r="K290" s="9">
        <v>44461</v>
      </c>
      <c r="L290" s="14">
        <f t="shared" ca="1" si="149"/>
        <v>1796</v>
      </c>
      <c r="M290" s="14">
        <f t="shared" ca="1" si="171"/>
        <v>1796</v>
      </c>
      <c r="N290" s="14">
        <f t="shared" ca="1" si="141"/>
        <v>1181.0839999999989</v>
      </c>
      <c r="O290" s="14">
        <f t="shared" ca="1" si="153"/>
        <v>614.91600000000108</v>
      </c>
      <c r="P290" s="14">
        <f t="shared" ca="1" si="154"/>
        <v>614.91600000000108</v>
      </c>
      <c r="Q290" s="14">
        <f t="shared" ca="1" si="164"/>
        <v>418374.94699999999</v>
      </c>
      <c r="R290" s="15">
        <f ca="1">SUM(P$12:P290)</f>
        <v>218016.06200000001</v>
      </c>
      <c r="S290" s="16">
        <f ca="1">SUM(N$12:N290)+SUMIF(O$12:O290, "&lt;0")</f>
        <v>200358.88499999998</v>
      </c>
      <c r="U290" s="9">
        <v>44461</v>
      </c>
      <c r="V290" s="14">
        <f t="shared" ca="1" si="168"/>
        <v>2296</v>
      </c>
      <c r="W290" s="14">
        <f t="shared" ca="1" si="172"/>
        <v>2296</v>
      </c>
      <c r="X290" s="14">
        <f t="shared" ca="1" si="142"/>
        <v>1421.0839999999989</v>
      </c>
      <c r="Y290" s="14">
        <f t="shared" ca="1" si="155"/>
        <v>874.91600000000108</v>
      </c>
      <c r="Z290" s="14">
        <f t="shared" ca="1" si="156"/>
        <v>874.91600000000108</v>
      </c>
      <c r="AA290" s="14">
        <f t="shared" ca="1" si="165"/>
        <v>498124.94699999999</v>
      </c>
      <c r="AB290" s="15">
        <f ca="1">SUM(Z$12:Z290)</f>
        <v>260926.06200000001</v>
      </c>
      <c r="AC290" s="16">
        <f ca="1">SUM(X$12:X290)+SUMIF(Y$12:Y290, "&lt;0")</f>
        <v>237198.88500000004</v>
      </c>
      <c r="AE290" s="9">
        <v>44461</v>
      </c>
      <c r="AF290" s="14">
        <f t="shared" ca="1" si="150"/>
        <v>1796</v>
      </c>
      <c r="AG290" s="14">
        <f t="shared" ca="1" si="173"/>
        <v>1796</v>
      </c>
      <c r="AH290" s="14">
        <f t="shared" ca="1" si="143"/>
        <v>1181.0839999999989</v>
      </c>
      <c r="AI290" s="14">
        <f t="shared" ca="1" si="157"/>
        <v>614.91600000000108</v>
      </c>
      <c r="AJ290" s="14">
        <f t="shared" ca="1" si="158"/>
        <v>614.91600000000108</v>
      </c>
      <c r="AK290" s="14">
        <f t="shared" ca="1" si="166"/>
        <v>430874.94699999999</v>
      </c>
      <c r="AL290" s="15">
        <f ca="1">SUM(AJ$12:AJ290)</f>
        <v>224276.06200000001</v>
      </c>
      <c r="AM290" s="16">
        <f ca="1">SUM(AH$12:AH290)+SUMIF(AI$12:AI290, "&lt;0")</f>
        <v>206598.88499999998</v>
      </c>
      <c r="AO290" s="9">
        <v>44461</v>
      </c>
      <c r="AP290" s="14">
        <f t="shared" ca="1" si="151"/>
        <v>2296</v>
      </c>
      <c r="AQ290" s="14">
        <f t="shared" ca="1" si="174"/>
        <v>2296</v>
      </c>
      <c r="AR290" s="14">
        <f t="shared" ca="1" si="144"/>
        <v>1421.0839999999989</v>
      </c>
      <c r="AS290" s="14">
        <f t="shared" ca="1" si="159"/>
        <v>874.91600000000108</v>
      </c>
      <c r="AT290" s="14">
        <f t="shared" ca="1" si="160"/>
        <v>874.91600000000108</v>
      </c>
      <c r="AU290" s="14">
        <f t="shared" ca="1" si="167"/>
        <v>523124.94699999999</v>
      </c>
      <c r="AV290" s="15">
        <f ca="1">SUM(AT$12:AT290)</f>
        <v>273446.06199999998</v>
      </c>
      <c r="AW290" s="16">
        <f ca="1">SUM(AR$12:AR290)+SUMIF(AS$12:AS290, "&lt;0")</f>
        <v>249678.88499999998</v>
      </c>
      <c r="AY290" s="9">
        <v>44461</v>
      </c>
      <c r="AZ290" s="14">
        <f t="shared" ca="1" si="169"/>
        <v>2000</v>
      </c>
      <c r="BA290" s="14">
        <f t="shared" ca="1" si="175"/>
        <v>2000</v>
      </c>
      <c r="BB290" s="14">
        <f t="shared" ca="1" si="145"/>
        <v>941.08399999999892</v>
      </c>
      <c r="BC290" s="14">
        <f t="shared" ca="1" si="161"/>
        <v>1058.9160000000011</v>
      </c>
      <c r="BD290" s="14">
        <f t="shared" ca="1" si="162"/>
        <v>1058.9160000000011</v>
      </c>
      <c r="BE290" s="14">
        <f t="shared" ca="1" si="147"/>
        <v>485694.8476277031</v>
      </c>
      <c r="BF290" s="15">
        <f ca="1">SUM(BD$12:BD290)</f>
        <v>254591.96262770312</v>
      </c>
      <c r="BG290" s="16">
        <f ca="1">SUM(BB$12:BB290)+SUMIF(BC$12:BC290, "&lt;0")</f>
        <v>231102.88499999995</v>
      </c>
    </row>
    <row r="291" spans="1:59" x14ac:dyDescent="0.2">
      <c r="A291" s="24">
        <v>44462</v>
      </c>
      <c r="B291" s="54">
        <f ca="1">IF($A291&gt;= $C$5,$C$6, INDEX('Historical Data'!$D$2:$D$745, MATCH(A291, 'Historical Data'!$B$2:$B$745, 0)))</f>
        <v>1296</v>
      </c>
      <c r="C291" s="14">
        <f t="shared" ca="1" si="170"/>
        <v>1296</v>
      </c>
      <c r="D291" s="14">
        <f t="shared" ca="1" si="146"/>
        <v>705.14399999999659</v>
      </c>
      <c r="E291" s="14">
        <f t="shared" ca="1" si="152"/>
        <v>590.85600000000341</v>
      </c>
      <c r="F291" s="14">
        <f t="shared" ca="1" si="148"/>
        <v>590.85600000000341</v>
      </c>
      <c r="G291" s="14">
        <f t="shared" ca="1" si="163"/>
        <v>339920.94699999999</v>
      </c>
      <c r="H291" s="15">
        <f ca="1">SUM(F$12:F291)</f>
        <v>175696.91800000001</v>
      </c>
      <c r="I291" s="16">
        <f ca="1">SUM(D$12:D291)+SUMIF(E$12:E291, "&lt;0")</f>
        <v>164224.02899999998</v>
      </c>
      <c r="J291" s="15"/>
      <c r="K291" s="9">
        <v>44462</v>
      </c>
      <c r="L291" s="14">
        <f t="shared" ca="1" si="149"/>
        <v>1796</v>
      </c>
      <c r="M291" s="14">
        <f t="shared" ca="1" si="171"/>
        <v>1796</v>
      </c>
      <c r="N291" s="14">
        <f t="shared" ca="1" si="141"/>
        <v>945.14399999999659</v>
      </c>
      <c r="O291" s="14">
        <f t="shared" ca="1" si="153"/>
        <v>850.85600000000341</v>
      </c>
      <c r="P291" s="14">
        <f t="shared" ca="1" si="154"/>
        <v>850.85600000000341</v>
      </c>
      <c r="Q291" s="14">
        <f t="shared" ca="1" si="164"/>
        <v>420170.94699999999</v>
      </c>
      <c r="R291" s="15">
        <f ca="1">SUM(P$12:P291)</f>
        <v>218866.91800000001</v>
      </c>
      <c r="S291" s="16">
        <f ca="1">SUM(N$12:N291)+SUMIF(O$12:O291, "&lt;0")</f>
        <v>201304.02899999998</v>
      </c>
      <c r="U291" s="9">
        <v>44462</v>
      </c>
      <c r="V291" s="14">
        <f t="shared" ca="1" si="168"/>
        <v>2296</v>
      </c>
      <c r="W291" s="14">
        <f t="shared" ca="1" si="172"/>
        <v>2296</v>
      </c>
      <c r="X291" s="14">
        <f t="shared" ca="1" si="142"/>
        <v>1185.1439999999966</v>
      </c>
      <c r="Y291" s="14">
        <f t="shared" ca="1" si="155"/>
        <v>1110.8560000000034</v>
      </c>
      <c r="Z291" s="14">
        <f t="shared" ca="1" si="156"/>
        <v>1110.8560000000034</v>
      </c>
      <c r="AA291" s="14">
        <f t="shared" ca="1" si="165"/>
        <v>500420.94699999999</v>
      </c>
      <c r="AB291" s="15">
        <f ca="1">SUM(Z$12:Z291)</f>
        <v>262036.91800000001</v>
      </c>
      <c r="AC291" s="16">
        <f ca="1">SUM(X$12:X291)+SUMIF(Y$12:Y291, "&lt;0")</f>
        <v>238384.02900000004</v>
      </c>
      <c r="AE291" s="9">
        <v>44462</v>
      </c>
      <c r="AF291" s="14">
        <f t="shared" ca="1" si="150"/>
        <v>1796</v>
      </c>
      <c r="AG291" s="14">
        <f t="shared" ca="1" si="173"/>
        <v>1796</v>
      </c>
      <c r="AH291" s="14">
        <f t="shared" ca="1" si="143"/>
        <v>945.14399999999659</v>
      </c>
      <c r="AI291" s="14">
        <f t="shared" ca="1" si="157"/>
        <v>850.85600000000341</v>
      </c>
      <c r="AJ291" s="14">
        <f t="shared" ca="1" si="158"/>
        <v>850.85600000000341</v>
      </c>
      <c r="AK291" s="14">
        <f t="shared" ca="1" si="166"/>
        <v>432670.94699999999</v>
      </c>
      <c r="AL291" s="15">
        <f ca="1">SUM(AJ$12:AJ291)</f>
        <v>225126.91800000001</v>
      </c>
      <c r="AM291" s="16">
        <f ca="1">SUM(AH$12:AH291)+SUMIF(AI$12:AI291, "&lt;0")</f>
        <v>207544.02899999998</v>
      </c>
      <c r="AO291" s="9">
        <v>44462</v>
      </c>
      <c r="AP291" s="14">
        <f t="shared" ca="1" si="151"/>
        <v>2296</v>
      </c>
      <c r="AQ291" s="14">
        <f t="shared" ca="1" si="174"/>
        <v>2296</v>
      </c>
      <c r="AR291" s="14">
        <f t="shared" ca="1" si="144"/>
        <v>1185.1439999999966</v>
      </c>
      <c r="AS291" s="14">
        <f t="shared" ca="1" si="159"/>
        <v>1110.8560000000034</v>
      </c>
      <c r="AT291" s="14">
        <f t="shared" ca="1" si="160"/>
        <v>1110.8560000000034</v>
      </c>
      <c r="AU291" s="14">
        <f t="shared" ca="1" si="167"/>
        <v>525420.94699999993</v>
      </c>
      <c r="AV291" s="15">
        <f ca="1">SUM(AT$12:AT291)</f>
        <v>274556.91800000001</v>
      </c>
      <c r="AW291" s="16">
        <f ca="1">SUM(AR$12:AR291)+SUMIF(AS$12:AS291, "&lt;0")</f>
        <v>250864.02899999998</v>
      </c>
      <c r="AY291" s="9">
        <v>44462</v>
      </c>
      <c r="AZ291" s="14">
        <f t="shared" ca="1" si="169"/>
        <v>2000</v>
      </c>
      <c r="BA291" s="14">
        <f t="shared" ca="1" si="175"/>
        <v>2000</v>
      </c>
      <c r="BB291" s="14">
        <f t="shared" ca="1" si="145"/>
        <v>705.14399999999659</v>
      </c>
      <c r="BC291" s="14">
        <f t="shared" ca="1" si="161"/>
        <v>1294.8560000000034</v>
      </c>
      <c r="BD291" s="14">
        <f t="shared" ca="1" si="162"/>
        <v>1294.8560000000034</v>
      </c>
      <c r="BE291" s="14">
        <f t="shared" ca="1" si="147"/>
        <v>487694.8476277031</v>
      </c>
      <c r="BF291" s="15">
        <f ca="1">SUM(BD$12:BD291)</f>
        <v>255886.81862770312</v>
      </c>
      <c r="BG291" s="16">
        <f ca="1">SUM(BB$12:BB291)+SUMIF(BC$12:BC291, "&lt;0")</f>
        <v>231808.02899999998</v>
      </c>
    </row>
    <row r="292" spans="1:59" x14ac:dyDescent="0.2">
      <c r="A292" s="24">
        <v>44463</v>
      </c>
      <c r="B292" s="54">
        <f ca="1">IF($A292&gt;= $C$5,$C$6, INDEX('Historical Data'!$D$2:$D$745, MATCH(A292, 'Historical Data'!$B$2:$B$745, 0)))</f>
        <v>1296</v>
      </c>
      <c r="C292" s="14">
        <f t="shared" ca="1" si="170"/>
        <v>1296</v>
      </c>
      <c r="D292" s="14">
        <f t="shared" ca="1" si="146"/>
        <v>0</v>
      </c>
      <c r="E292" s="14">
        <f t="shared" ca="1" si="152"/>
        <v>1296</v>
      </c>
      <c r="F292" s="14">
        <f t="shared" ca="1" si="148"/>
        <v>1296</v>
      </c>
      <c r="G292" s="14">
        <f t="shared" ca="1" si="163"/>
        <v>341216.94699999999</v>
      </c>
      <c r="H292" s="15">
        <f ca="1">SUM(F$12:F292)</f>
        <v>176992.91800000001</v>
      </c>
      <c r="I292" s="16">
        <f ca="1">SUM(D$12:D292)+SUMIF(E$12:E292, "&lt;0")</f>
        <v>164224.02899999998</v>
      </c>
      <c r="J292" s="15"/>
      <c r="K292" s="9">
        <v>44463</v>
      </c>
      <c r="L292" s="14">
        <f t="shared" ca="1" si="149"/>
        <v>1796</v>
      </c>
      <c r="M292" s="14">
        <f t="shared" ca="1" si="171"/>
        <v>1796</v>
      </c>
      <c r="N292" s="14">
        <f t="shared" ref="N292:N355" ca="1" si="176" xml:space="preserve"> P268 + IF(O291 &lt; 0, -O291, 0)</f>
        <v>240</v>
      </c>
      <c r="O292" s="14">
        <f t="shared" ca="1" si="153"/>
        <v>1556</v>
      </c>
      <c r="P292" s="14">
        <f t="shared" ca="1" si="154"/>
        <v>1556</v>
      </c>
      <c r="Q292" s="14">
        <f t="shared" ca="1" si="164"/>
        <v>421966.94699999999</v>
      </c>
      <c r="R292" s="15">
        <f ca="1">SUM(P$12:P292)</f>
        <v>220422.91800000001</v>
      </c>
      <c r="S292" s="16">
        <f ca="1">SUM(N$12:N292)+SUMIF(O$12:O292, "&lt;0")</f>
        <v>201544.02899999998</v>
      </c>
      <c r="U292" s="9">
        <v>44463</v>
      </c>
      <c r="V292" s="14">
        <f t="shared" ca="1" si="168"/>
        <v>2296</v>
      </c>
      <c r="W292" s="14">
        <f t="shared" ca="1" si="172"/>
        <v>2296</v>
      </c>
      <c r="X292" s="14">
        <f t="shared" ref="X292:X355" ca="1" si="177" xml:space="preserve"> Z268 + IF(Y291 &lt; 0, -Y291, 0)</f>
        <v>480</v>
      </c>
      <c r="Y292" s="14">
        <f t="shared" ca="1" si="155"/>
        <v>1816</v>
      </c>
      <c r="Z292" s="14">
        <f t="shared" ca="1" si="156"/>
        <v>1816</v>
      </c>
      <c r="AA292" s="14">
        <f t="shared" ca="1" si="165"/>
        <v>502716.94699999999</v>
      </c>
      <c r="AB292" s="15">
        <f ca="1">SUM(Z$12:Z292)</f>
        <v>263852.91800000001</v>
      </c>
      <c r="AC292" s="16">
        <f ca="1">SUM(X$12:X292)+SUMIF(Y$12:Y292, "&lt;0")</f>
        <v>238864.02900000004</v>
      </c>
      <c r="AE292" s="9">
        <v>44463</v>
      </c>
      <c r="AF292" s="14">
        <f t="shared" ca="1" si="150"/>
        <v>1796</v>
      </c>
      <c r="AG292" s="14">
        <f t="shared" ca="1" si="173"/>
        <v>1796</v>
      </c>
      <c r="AH292" s="14">
        <f t="shared" ref="AH292:AH355" ca="1" si="178" xml:space="preserve"> AJ268 + IF(AI291 &lt; 0, -AI291, 0)</f>
        <v>240</v>
      </c>
      <c r="AI292" s="14">
        <f t="shared" ca="1" si="157"/>
        <v>1556</v>
      </c>
      <c r="AJ292" s="14">
        <f t="shared" ca="1" si="158"/>
        <v>1556</v>
      </c>
      <c r="AK292" s="14">
        <f t="shared" ca="1" si="166"/>
        <v>434466.94699999999</v>
      </c>
      <c r="AL292" s="15">
        <f ca="1">SUM(AJ$12:AJ292)</f>
        <v>226682.91800000001</v>
      </c>
      <c r="AM292" s="16">
        <f ca="1">SUM(AH$12:AH292)+SUMIF(AI$12:AI292, "&lt;0")</f>
        <v>207784.02899999998</v>
      </c>
      <c r="AO292" s="9">
        <v>44463</v>
      </c>
      <c r="AP292" s="14">
        <f t="shared" ca="1" si="151"/>
        <v>2296</v>
      </c>
      <c r="AQ292" s="14">
        <f t="shared" ca="1" si="174"/>
        <v>2296</v>
      </c>
      <c r="AR292" s="14">
        <f t="shared" ref="AR292:AR355" ca="1" si="179" xml:space="preserve"> AT268 + IF(AS291 &lt; 0, -AS291, 0)</f>
        <v>480</v>
      </c>
      <c r="AS292" s="14">
        <f t="shared" ca="1" si="159"/>
        <v>1816</v>
      </c>
      <c r="AT292" s="14">
        <f t="shared" ca="1" si="160"/>
        <v>1816</v>
      </c>
      <c r="AU292" s="14">
        <f t="shared" ca="1" si="167"/>
        <v>527716.94699999993</v>
      </c>
      <c r="AV292" s="15">
        <f ca="1">SUM(AT$12:AT292)</f>
        <v>276372.91800000001</v>
      </c>
      <c r="AW292" s="16">
        <f ca="1">SUM(AR$12:AR292)+SUMIF(AS$12:AS292, "&lt;0")</f>
        <v>251344.02899999998</v>
      </c>
      <c r="AY292" s="9">
        <v>44463</v>
      </c>
      <c r="AZ292" s="14">
        <f t="shared" ca="1" si="169"/>
        <v>2000</v>
      </c>
      <c r="BA292" s="14">
        <f t="shared" ca="1" si="175"/>
        <v>2000</v>
      </c>
      <c r="BB292" s="14">
        <f t="shared" ref="BB292:BB355" ca="1" si="180" xml:space="preserve"> BD268 + IF(BC291 &lt; 0, -BC291, 0)</f>
        <v>0</v>
      </c>
      <c r="BC292" s="14">
        <f t="shared" ca="1" si="161"/>
        <v>2000</v>
      </c>
      <c r="BD292" s="14">
        <f t="shared" ca="1" si="162"/>
        <v>2000</v>
      </c>
      <c r="BE292" s="14">
        <f t="shared" ca="1" si="147"/>
        <v>489694.8476277031</v>
      </c>
      <c r="BF292" s="15">
        <f ca="1">SUM(BD$12:BD292)</f>
        <v>257886.81862770312</v>
      </c>
      <c r="BG292" s="16">
        <f ca="1">SUM(BB$12:BB292)+SUMIF(BC$12:BC292, "&lt;0")</f>
        <v>231808.02899999998</v>
      </c>
    </row>
    <row r="293" spans="1:59" x14ac:dyDescent="0.2">
      <c r="A293" s="24">
        <v>44464</v>
      </c>
      <c r="B293" s="54">
        <f ca="1">IF($A293&gt;= $C$5,$C$6, INDEX('Historical Data'!$D$2:$D$745, MATCH(A293, 'Historical Data'!$B$2:$B$745, 0)))</f>
        <v>1296</v>
      </c>
      <c r="C293" s="14">
        <f t="shared" ca="1" si="170"/>
        <v>1296</v>
      </c>
      <c r="D293" s="14">
        <f t="shared" ref="D293:D356" ca="1" si="181" xml:space="preserve"> F269 + IF(E292 &lt; 0, -E292, 0)</f>
        <v>174.79100000000108</v>
      </c>
      <c r="E293" s="14">
        <f t="shared" ca="1" si="152"/>
        <v>1121.2089999999989</v>
      </c>
      <c r="F293" s="14">
        <f t="shared" ca="1" si="148"/>
        <v>1121.2089999999989</v>
      </c>
      <c r="G293" s="14">
        <f t="shared" ca="1" si="163"/>
        <v>342512.94699999999</v>
      </c>
      <c r="H293" s="15">
        <f ca="1">SUM(F$12:F293)</f>
        <v>178114.12700000001</v>
      </c>
      <c r="I293" s="16">
        <f ca="1">SUM(D$12:D293)+SUMIF(E$12:E293, "&lt;0")</f>
        <v>164398.81999999998</v>
      </c>
      <c r="J293" s="15"/>
      <c r="K293" s="9">
        <v>44464</v>
      </c>
      <c r="L293" s="14">
        <f t="shared" ca="1" si="149"/>
        <v>1796</v>
      </c>
      <c r="M293" s="14">
        <f t="shared" ca="1" si="171"/>
        <v>1796</v>
      </c>
      <c r="N293" s="14">
        <f t="shared" ca="1" si="176"/>
        <v>414.79100000000108</v>
      </c>
      <c r="O293" s="14">
        <f t="shared" ca="1" si="153"/>
        <v>1381.2089999999989</v>
      </c>
      <c r="P293" s="14">
        <f t="shared" ca="1" si="154"/>
        <v>1381.2089999999989</v>
      </c>
      <c r="Q293" s="14">
        <f t="shared" ca="1" si="164"/>
        <v>423762.94699999999</v>
      </c>
      <c r="R293" s="15">
        <f ca="1">SUM(P$12:P293)</f>
        <v>221804.12700000001</v>
      </c>
      <c r="S293" s="16">
        <f ca="1">SUM(N$12:N293)+SUMIF(O$12:O293, "&lt;0")</f>
        <v>201958.81999999998</v>
      </c>
      <c r="U293" s="9">
        <v>44464</v>
      </c>
      <c r="V293" s="14">
        <f t="shared" ca="1" si="168"/>
        <v>2296</v>
      </c>
      <c r="W293" s="14">
        <f t="shared" ca="1" si="172"/>
        <v>2296</v>
      </c>
      <c r="X293" s="14">
        <f t="shared" ca="1" si="177"/>
        <v>654.79100000000108</v>
      </c>
      <c r="Y293" s="14">
        <f t="shared" ca="1" si="155"/>
        <v>1641.2089999999989</v>
      </c>
      <c r="Z293" s="14">
        <f t="shared" ca="1" si="156"/>
        <v>1641.2089999999989</v>
      </c>
      <c r="AA293" s="14">
        <f t="shared" ca="1" si="165"/>
        <v>505012.94699999999</v>
      </c>
      <c r="AB293" s="15">
        <f ca="1">SUM(Z$12:Z293)</f>
        <v>265494.12699999998</v>
      </c>
      <c r="AC293" s="16">
        <f ca="1">SUM(X$12:X293)+SUMIF(Y$12:Y293, "&lt;0")</f>
        <v>239518.82000000004</v>
      </c>
      <c r="AE293" s="9">
        <v>44464</v>
      </c>
      <c r="AF293" s="14">
        <f t="shared" ca="1" si="150"/>
        <v>1796</v>
      </c>
      <c r="AG293" s="14">
        <f t="shared" ca="1" si="173"/>
        <v>1796</v>
      </c>
      <c r="AH293" s="14">
        <f t="shared" ca="1" si="178"/>
        <v>414.79100000000108</v>
      </c>
      <c r="AI293" s="14">
        <f t="shared" ca="1" si="157"/>
        <v>1381.2089999999989</v>
      </c>
      <c r="AJ293" s="14">
        <f t="shared" ca="1" si="158"/>
        <v>1381.2089999999989</v>
      </c>
      <c r="AK293" s="14">
        <f t="shared" ca="1" si="166"/>
        <v>436262.94699999999</v>
      </c>
      <c r="AL293" s="15">
        <f ca="1">SUM(AJ$12:AJ293)</f>
        <v>228064.12700000001</v>
      </c>
      <c r="AM293" s="16">
        <f ca="1">SUM(AH$12:AH293)+SUMIF(AI$12:AI293, "&lt;0")</f>
        <v>208198.81999999998</v>
      </c>
      <c r="AO293" s="9">
        <v>44464</v>
      </c>
      <c r="AP293" s="14">
        <f t="shared" ca="1" si="151"/>
        <v>2296</v>
      </c>
      <c r="AQ293" s="14">
        <f t="shared" ca="1" si="174"/>
        <v>2296</v>
      </c>
      <c r="AR293" s="14">
        <f t="shared" ca="1" si="179"/>
        <v>654.79100000000108</v>
      </c>
      <c r="AS293" s="14">
        <f t="shared" ca="1" si="159"/>
        <v>1641.2089999999989</v>
      </c>
      <c r="AT293" s="14">
        <f t="shared" ca="1" si="160"/>
        <v>1641.2089999999989</v>
      </c>
      <c r="AU293" s="14">
        <f t="shared" ca="1" si="167"/>
        <v>530012.94699999993</v>
      </c>
      <c r="AV293" s="15">
        <f ca="1">SUM(AT$12:AT293)</f>
        <v>278014.12699999998</v>
      </c>
      <c r="AW293" s="16">
        <f ca="1">SUM(AR$12:AR293)+SUMIF(AS$12:AS293, "&lt;0")</f>
        <v>251998.81999999998</v>
      </c>
      <c r="AY293" s="9">
        <v>44464</v>
      </c>
      <c r="AZ293" s="14">
        <f t="shared" ca="1" si="169"/>
        <v>2000</v>
      </c>
      <c r="BA293" s="14">
        <f t="shared" ca="1" si="175"/>
        <v>2000</v>
      </c>
      <c r="BB293" s="14">
        <f t="shared" ca="1" si="180"/>
        <v>174.79100000000108</v>
      </c>
      <c r="BC293" s="14">
        <f t="shared" ca="1" si="161"/>
        <v>1825.2089999999989</v>
      </c>
      <c r="BD293" s="14">
        <f t="shared" ca="1" si="162"/>
        <v>1825.2089999999989</v>
      </c>
      <c r="BE293" s="14">
        <f t="shared" ca="1" si="147"/>
        <v>491694.8476277031</v>
      </c>
      <c r="BF293" s="15">
        <f ca="1">SUM(BD$12:BD293)</f>
        <v>259712.02762770312</v>
      </c>
      <c r="BG293" s="16">
        <f ca="1">SUM(BB$12:BB293)+SUMIF(BC$12:BC293, "&lt;0")</f>
        <v>231982.81999999995</v>
      </c>
    </row>
    <row r="294" spans="1:59" x14ac:dyDescent="0.2">
      <c r="A294" s="24">
        <v>44465</v>
      </c>
      <c r="B294" s="54">
        <f ca="1">IF($A294&gt;= $C$5,$C$6, INDEX('Historical Data'!$D$2:$D$745, MATCH(A294, 'Historical Data'!$B$2:$B$745, 0)))</f>
        <v>1296</v>
      </c>
      <c r="C294" s="14">
        <f t="shared" ca="1" si="170"/>
        <v>1296</v>
      </c>
      <c r="D294" s="14">
        <f t="shared" ca="1" si="181"/>
        <v>0</v>
      </c>
      <c r="E294" s="14">
        <f t="shared" ca="1" si="152"/>
        <v>1296</v>
      </c>
      <c r="F294" s="14">
        <f t="shared" ca="1" si="148"/>
        <v>1296</v>
      </c>
      <c r="G294" s="14">
        <f t="shared" ca="1" si="163"/>
        <v>343808.94699999999</v>
      </c>
      <c r="H294" s="15">
        <f ca="1">SUM(F$12:F294)</f>
        <v>179410.12700000001</v>
      </c>
      <c r="I294" s="16">
        <f ca="1">SUM(D$12:D294)+SUMIF(E$12:E294, "&lt;0")</f>
        <v>164398.81999999998</v>
      </c>
      <c r="J294" s="15"/>
      <c r="K294" s="9">
        <v>44465</v>
      </c>
      <c r="L294" s="14">
        <f t="shared" ca="1" si="149"/>
        <v>1796</v>
      </c>
      <c r="M294" s="14">
        <f t="shared" ca="1" si="171"/>
        <v>1796</v>
      </c>
      <c r="N294" s="14">
        <f t="shared" ca="1" si="176"/>
        <v>240</v>
      </c>
      <c r="O294" s="14">
        <f t="shared" ca="1" si="153"/>
        <v>1556</v>
      </c>
      <c r="P294" s="14">
        <f t="shared" ca="1" si="154"/>
        <v>1556</v>
      </c>
      <c r="Q294" s="14">
        <f t="shared" ca="1" si="164"/>
        <v>425558.94699999999</v>
      </c>
      <c r="R294" s="15">
        <f ca="1">SUM(P$12:P294)</f>
        <v>223360.12700000001</v>
      </c>
      <c r="S294" s="16">
        <f ca="1">SUM(N$12:N294)+SUMIF(O$12:O294, "&lt;0")</f>
        <v>202198.81999999998</v>
      </c>
      <c r="U294" s="9">
        <v>44465</v>
      </c>
      <c r="V294" s="14">
        <f t="shared" ca="1" si="168"/>
        <v>2296</v>
      </c>
      <c r="W294" s="14">
        <f t="shared" ca="1" si="172"/>
        <v>2296</v>
      </c>
      <c r="X294" s="14">
        <f t="shared" ca="1" si="177"/>
        <v>480</v>
      </c>
      <c r="Y294" s="14">
        <f t="shared" ca="1" si="155"/>
        <v>1816</v>
      </c>
      <c r="Z294" s="14">
        <f t="shared" ca="1" si="156"/>
        <v>1816</v>
      </c>
      <c r="AA294" s="14">
        <f t="shared" ca="1" si="165"/>
        <v>507308.94699999999</v>
      </c>
      <c r="AB294" s="15">
        <f ca="1">SUM(Z$12:Z294)</f>
        <v>267310.12699999998</v>
      </c>
      <c r="AC294" s="16">
        <f ca="1">SUM(X$12:X294)+SUMIF(Y$12:Y294, "&lt;0")</f>
        <v>239998.82000000004</v>
      </c>
      <c r="AE294" s="9">
        <v>44465</v>
      </c>
      <c r="AF294" s="14">
        <f t="shared" ca="1" si="150"/>
        <v>1796</v>
      </c>
      <c r="AG294" s="14">
        <f t="shared" ca="1" si="173"/>
        <v>1796</v>
      </c>
      <c r="AH294" s="14">
        <f t="shared" ca="1" si="178"/>
        <v>240</v>
      </c>
      <c r="AI294" s="14">
        <f t="shared" ca="1" si="157"/>
        <v>1556</v>
      </c>
      <c r="AJ294" s="14">
        <f t="shared" ca="1" si="158"/>
        <v>1556</v>
      </c>
      <c r="AK294" s="14">
        <f t="shared" ca="1" si="166"/>
        <v>438058.94699999999</v>
      </c>
      <c r="AL294" s="15">
        <f ca="1">SUM(AJ$12:AJ294)</f>
        <v>229620.12700000001</v>
      </c>
      <c r="AM294" s="16">
        <f ca="1">SUM(AH$12:AH294)+SUMIF(AI$12:AI294, "&lt;0")</f>
        <v>208438.81999999998</v>
      </c>
      <c r="AO294" s="9">
        <v>44465</v>
      </c>
      <c r="AP294" s="14">
        <f t="shared" ca="1" si="151"/>
        <v>2296</v>
      </c>
      <c r="AQ294" s="14">
        <f t="shared" ca="1" si="174"/>
        <v>2296</v>
      </c>
      <c r="AR294" s="14">
        <f t="shared" ca="1" si="179"/>
        <v>480</v>
      </c>
      <c r="AS294" s="14">
        <f t="shared" ca="1" si="159"/>
        <v>1816</v>
      </c>
      <c r="AT294" s="14">
        <f t="shared" ca="1" si="160"/>
        <v>1816</v>
      </c>
      <c r="AU294" s="14">
        <f t="shared" ca="1" si="167"/>
        <v>532308.94699999993</v>
      </c>
      <c r="AV294" s="15">
        <f ca="1">SUM(AT$12:AT294)</f>
        <v>279830.12699999998</v>
      </c>
      <c r="AW294" s="16">
        <f ca="1">SUM(AR$12:AR294)+SUMIF(AS$12:AS294, "&lt;0")</f>
        <v>252478.81999999998</v>
      </c>
      <c r="AY294" s="9">
        <v>44465</v>
      </c>
      <c r="AZ294" s="14">
        <f t="shared" ca="1" si="169"/>
        <v>2000</v>
      </c>
      <c r="BA294" s="14">
        <f t="shared" ca="1" si="175"/>
        <v>2000</v>
      </c>
      <c r="BB294" s="14">
        <f t="shared" ca="1" si="180"/>
        <v>0</v>
      </c>
      <c r="BC294" s="14">
        <f t="shared" ca="1" si="161"/>
        <v>2000</v>
      </c>
      <c r="BD294" s="14">
        <f t="shared" ca="1" si="162"/>
        <v>2000</v>
      </c>
      <c r="BE294" s="14">
        <f t="shared" ca="1" si="147"/>
        <v>493694.8476277031</v>
      </c>
      <c r="BF294" s="15">
        <f ca="1">SUM(BD$12:BD294)</f>
        <v>261712.02762770312</v>
      </c>
      <c r="BG294" s="16">
        <f ca="1">SUM(BB$12:BB294)+SUMIF(BC$12:BC294, "&lt;0")</f>
        <v>231982.81999999995</v>
      </c>
    </row>
    <row r="295" spans="1:59" x14ac:dyDescent="0.2">
      <c r="A295" s="24">
        <v>44466</v>
      </c>
      <c r="B295" s="54">
        <f ca="1">IF($A295&gt;= $C$5,$C$6, INDEX('Historical Data'!$D$2:$D$745, MATCH(A295, 'Historical Data'!$B$2:$B$745, 0)))</f>
        <v>1296</v>
      </c>
      <c r="C295" s="14">
        <f t="shared" ca="1" si="170"/>
        <v>1296</v>
      </c>
      <c r="D295" s="14">
        <f t="shared" ca="1" si="181"/>
        <v>0</v>
      </c>
      <c r="E295" s="14">
        <f t="shared" ca="1" si="152"/>
        <v>1296</v>
      </c>
      <c r="F295" s="14">
        <f t="shared" ca="1" si="148"/>
        <v>1296</v>
      </c>
      <c r="G295" s="14">
        <f t="shared" ca="1" si="163"/>
        <v>345104.94699999999</v>
      </c>
      <c r="H295" s="15">
        <f ca="1">SUM(F$12:F295)</f>
        <v>180706.12700000001</v>
      </c>
      <c r="I295" s="16">
        <f ca="1">SUM(D$12:D295)+SUMIF(E$12:E295, "&lt;0")</f>
        <v>164398.81999999998</v>
      </c>
      <c r="J295" s="15"/>
      <c r="K295" s="9">
        <v>44466</v>
      </c>
      <c r="L295" s="14">
        <f t="shared" ca="1" si="149"/>
        <v>1796</v>
      </c>
      <c r="M295" s="14">
        <f t="shared" ca="1" si="171"/>
        <v>1796</v>
      </c>
      <c r="N295" s="14">
        <f t="shared" ca="1" si="176"/>
        <v>240</v>
      </c>
      <c r="O295" s="14">
        <f t="shared" ca="1" si="153"/>
        <v>1556</v>
      </c>
      <c r="P295" s="14">
        <f t="shared" ca="1" si="154"/>
        <v>1556</v>
      </c>
      <c r="Q295" s="14">
        <f t="shared" ca="1" si="164"/>
        <v>427354.94699999999</v>
      </c>
      <c r="R295" s="15">
        <f ca="1">SUM(P$12:P295)</f>
        <v>224916.12700000001</v>
      </c>
      <c r="S295" s="16">
        <f ca="1">SUM(N$12:N295)+SUMIF(O$12:O295, "&lt;0")</f>
        <v>202438.81999999998</v>
      </c>
      <c r="U295" s="9">
        <v>44466</v>
      </c>
      <c r="V295" s="14">
        <f t="shared" ca="1" si="168"/>
        <v>2296</v>
      </c>
      <c r="W295" s="14">
        <f t="shared" ca="1" si="172"/>
        <v>2296</v>
      </c>
      <c r="X295" s="14">
        <f t="shared" ca="1" si="177"/>
        <v>480</v>
      </c>
      <c r="Y295" s="14">
        <f t="shared" ca="1" si="155"/>
        <v>1816</v>
      </c>
      <c r="Z295" s="14">
        <f t="shared" ca="1" si="156"/>
        <v>1816</v>
      </c>
      <c r="AA295" s="14">
        <f t="shared" ca="1" si="165"/>
        <v>509604.94699999999</v>
      </c>
      <c r="AB295" s="15">
        <f ca="1">SUM(Z$12:Z295)</f>
        <v>269126.12699999998</v>
      </c>
      <c r="AC295" s="16">
        <f ca="1">SUM(X$12:X295)+SUMIF(Y$12:Y295, "&lt;0")</f>
        <v>240478.82000000004</v>
      </c>
      <c r="AE295" s="9">
        <v>44466</v>
      </c>
      <c r="AF295" s="14">
        <f t="shared" ca="1" si="150"/>
        <v>1796</v>
      </c>
      <c r="AG295" s="14">
        <f t="shared" ca="1" si="173"/>
        <v>1796</v>
      </c>
      <c r="AH295" s="14">
        <f t="shared" ca="1" si="178"/>
        <v>240</v>
      </c>
      <c r="AI295" s="14">
        <f t="shared" ca="1" si="157"/>
        <v>1556</v>
      </c>
      <c r="AJ295" s="14">
        <f t="shared" ca="1" si="158"/>
        <v>1556</v>
      </c>
      <c r="AK295" s="14">
        <f t="shared" ca="1" si="166"/>
        <v>439854.94699999999</v>
      </c>
      <c r="AL295" s="15">
        <f ca="1">SUM(AJ$12:AJ295)</f>
        <v>231176.12700000001</v>
      </c>
      <c r="AM295" s="16">
        <f ca="1">SUM(AH$12:AH295)+SUMIF(AI$12:AI295, "&lt;0")</f>
        <v>208678.81999999998</v>
      </c>
      <c r="AO295" s="9">
        <v>44466</v>
      </c>
      <c r="AP295" s="14">
        <f t="shared" ca="1" si="151"/>
        <v>2296</v>
      </c>
      <c r="AQ295" s="14">
        <f t="shared" ca="1" si="174"/>
        <v>2296</v>
      </c>
      <c r="AR295" s="14">
        <f t="shared" ca="1" si="179"/>
        <v>480</v>
      </c>
      <c r="AS295" s="14">
        <f t="shared" ca="1" si="159"/>
        <v>1816</v>
      </c>
      <c r="AT295" s="14">
        <f t="shared" ca="1" si="160"/>
        <v>1816</v>
      </c>
      <c r="AU295" s="14">
        <f t="shared" ca="1" si="167"/>
        <v>534604.94699999993</v>
      </c>
      <c r="AV295" s="15">
        <f ca="1">SUM(AT$12:AT295)</f>
        <v>281646.12699999998</v>
      </c>
      <c r="AW295" s="16">
        <f ca="1">SUM(AR$12:AR295)+SUMIF(AS$12:AS295, "&lt;0")</f>
        <v>252958.81999999998</v>
      </c>
      <c r="AY295" s="9">
        <v>44466</v>
      </c>
      <c r="AZ295" s="14">
        <f t="shared" ca="1" si="169"/>
        <v>2000</v>
      </c>
      <c r="BA295" s="14">
        <f t="shared" ca="1" si="175"/>
        <v>2000</v>
      </c>
      <c r="BB295" s="14">
        <f t="shared" ca="1" si="180"/>
        <v>0</v>
      </c>
      <c r="BC295" s="14">
        <f t="shared" ca="1" si="161"/>
        <v>2000</v>
      </c>
      <c r="BD295" s="14">
        <f t="shared" ca="1" si="162"/>
        <v>2000</v>
      </c>
      <c r="BE295" s="14">
        <f t="shared" ca="1" si="147"/>
        <v>495694.8476277031</v>
      </c>
      <c r="BF295" s="15">
        <f ca="1">SUM(BD$12:BD295)</f>
        <v>263712.02762770315</v>
      </c>
      <c r="BG295" s="16">
        <f ca="1">SUM(BB$12:BB295)+SUMIF(BC$12:BC295, "&lt;0")</f>
        <v>231982.81999999995</v>
      </c>
    </row>
    <row r="296" spans="1:59" x14ac:dyDescent="0.2">
      <c r="A296" s="24">
        <v>44467</v>
      </c>
      <c r="B296" s="54">
        <f ca="1">IF($A296&gt;= $C$5,$C$6, INDEX('Historical Data'!$D$2:$D$745, MATCH(A296, 'Historical Data'!$B$2:$B$745, 0)))</f>
        <v>1296</v>
      </c>
      <c r="C296" s="14">
        <f t="shared" ca="1" si="170"/>
        <v>1296</v>
      </c>
      <c r="D296" s="14">
        <f t="shared" ca="1" si="181"/>
        <v>432.31200000000172</v>
      </c>
      <c r="E296" s="14">
        <f t="shared" ca="1" si="152"/>
        <v>863.68799999999828</v>
      </c>
      <c r="F296" s="14">
        <f t="shared" ca="1" si="148"/>
        <v>863.68799999999828</v>
      </c>
      <c r="G296" s="14">
        <f t="shared" ca="1" si="163"/>
        <v>346400.94699999999</v>
      </c>
      <c r="H296" s="15">
        <f ca="1">SUM(F$12:F296)</f>
        <v>181569.815</v>
      </c>
      <c r="I296" s="16">
        <f ca="1">SUM(D$12:D296)+SUMIF(E$12:E296, "&lt;0")</f>
        <v>164831.13199999998</v>
      </c>
      <c r="J296" s="15"/>
      <c r="K296" s="9">
        <v>44467</v>
      </c>
      <c r="L296" s="14">
        <f t="shared" ca="1" si="149"/>
        <v>1796</v>
      </c>
      <c r="M296" s="14">
        <f t="shared" ca="1" si="171"/>
        <v>1796</v>
      </c>
      <c r="N296" s="14">
        <f t="shared" ca="1" si="176"/>
        <v>672.31200000000172</v>
      </c>
      <c r="O296" s="14">
        <f t="shared" ca="1" si="153"/>
        <v>1123.6879999999983</v>
      </c>
      <c r="P296" s="14">
        <f t="shared" ca="1" si="154"/>
        <v>1123.6879999999983</v>
      </c>
      <c r="Q296" s="14">
        <f t="shared" ca="1" si="164"/>
        <v>429150.94699999999</v>
      </c>
      <c r="R296" s="15">
        <f ca="1">SUM(P$12:P296)</f>
        <v>226039.815</v>
      </c>
      <c r="S296" s="16">
        <f ca="1">SUM(N$12:N296)+SUMIF(O$12:O296, "&lt;0")</f>
        <v>203111.13199999998</v>
      </c>
      <c r="U296" s="9">
        <v>44467</v>
      </c>
      <c r="V296" s="14">
        <f t="shared" ca="1" si="168"/>
        <v>2296</v>
      </c>
      <c r="W296" s="14">
        <f t="shared" ca="1" si="172"/>
        <v>2296</v>
      </c>
      <c r="X296" s="14">
        <f t="shared" ca="1" si="177"/>
        <v>912.31200000000172</v>
      </c>
      <c r="Y296" s="14">
        <f t="shared" ca="1" si="155"/>
        <v>1383.6879999999983</v>
      </c>
      <c r="Z296" s="14">
        <f t="shared" ca="1" si="156"/>
        <v>1383.6879999999983</v>
      </c>
      <c r="AA296" s="14">
        <f t="shared" ca="1" si="165"/>
        <v>511900.94699999999</v>
      </c>
      <c r="AB296" s="15">
        <f ca="1">SUM(Z$12:Z296)</f>
        <v>270509.815</v>
      </c>
      <c r="AC296" s="16">
        <f ca="1">SUM(X$12:X296)+SUMIF(Y$12:Y296, "&lt;0")</f>
        <v>241391.13200000004</v>
      </c>
      <c r="AE296" s="9">
        <v>44467</v>
      </c>
      <c r="AF296" s="14">
        <f t="shared" ca="1" si="150"/>
        <v>1796</v>
      </c>
      <c r="AG296" s="14">
        <f t="shared" ca="1" si="173"/>
        <v>1796</v>
      </c>
      <c r="AH296" s="14">
        <f t="shared" ca="1" si="178"/>
        <v>672.31200000000172</v>
      </c>
      <c r="AI296" s="14">
        <f t="shared" ca="1" si="157"/>
        <v>1123.6879999999983</v>
      </c>
      <c r="AJ296" s="14">
        <f t="shared" ca="1" si="158"/>
        <v>1123.6879999999983</v>
      </c>
      <c r="AK296" s="14">
        <f t="shared" ca="1" si="166"/>
        <v>441650.94699999999</v>
      </c>
      <c r="AL296" s="15">
        <f ca="1">SUM(AJ$12:AJ296)</f>
        <v>232299.815</v>
      </c>
      <c r="AM296" s="16">
        <f ca="1">SUM(AH$12:AH296)+SUMIF(AI$12:AI296, "&lt;0")</f>
        <v>209351.13199999998</v>
      </c>
      <c r="AO296" s="9">
        <v>44467</v>
      </c>
      <c r="AP296" s="14">
        <f t="shared" ca="1" si="151"/>
        <v>2296</v>
      </c>
      <c r="AQ296" s="14">
        <f t="shared" ca="1" si="174"/>
        <v>2296</v>
      </c>
      <c r="AR296" s="14">
        <f t="shared" ca="1" si="179"/>
        <v>912.31200000000172</v>
      </c>
      <c r="AS296" s="14">
        <f t="shared" ca="1" si="159"/>
        <v>1383.6879999999983</v>
      </c>
      <c r="AT296" s="14">
        <f t="shared" ca="1" si="160"/>
        <v>1383.6879999999983</v>
      </c>
      <c r="AU296" s="14">
        <f t="shared" ca="1" si="167"/>
        <v>536900.94699999993</v>
      </c>
      <c r="AV296" s="15">
        <f ca="1">SUM(AT$12:AT296)</f>
        <v>283029.815</v>
      </c>
      <c r="AW296" s="16">
        <f ca="1">SUM(AR$12:AR296)+SUMIF(AS$12:AS296, "&lt;0")</f>
        <v>253871.13199999998</v>
      </c>
      <c r="AY296" s="9">
        <v>44467</v>
      </c>
      <c r="AZ296" s="14">
        <f t="shared" ca="1" si="169"/>
        <v>2000</v>
      </c>
      <c r="BA296" s="14">
        <f t="shared" ca="1" si="175"/>
        <v>2000</v>
      </c>
      <c r="BB296" s="14">
        <f t="shared" ca="1" si="180"/>
        <v>432.31200000000172</v>
      </c>
      <c r="BC296" s="14">
        <f t="shared" ca="1" si="161"/>
        <v>1567.6879999999983</v>
      </c>
      <c r="BD296" s="14">
        <f t="shared" ca="1" si="162"/>
        <v>1567.6879999999983</v>
      </c>
      <c r="BE296" s="14">
        <f t="shared" ca="1" si="147"/>
        <v>497694.8476277031</v>
      </c>
      <c r="BF296" s="15">
        <f ca="1">SUM(BD$12:BD296)</f>
        <v>265279.71562770318</v>
      </c>
      <c r="BG296" s="16">
        <f ca="1">SUM(BB$12:BB296)+SUMIF(BC$12:BC296, "&lt;0")</f>
        <v>232415.13199999998</v>
      </c>
    </row>
    <row r="297" spans="1:59" x14ac:dyDescent="0.2">
      <c r="A297" s="24">
        <v>44468</v>
      </c>
      <c r="B297" s="54">
        <f ca="1">IF($A297&gt;= $C$5,$C$6, INDEX('Historical Data'!$D$2:$D$745, MATCH(A297, 'Historical Data'!$B$2:$B$745, 0)))</f>
        <v>1296</v>
      </c>
      <c r="C297" s="14">
        <f t="shared" ca="1" si="170"/>
        <v>1296</v>
      </c>
      <c r="D297" s="14">
        <f t="shared" ca="1" si="181"/>
        <v>1083.632999999998</v>
      </c>
      <c r="E297" s="14">
        <f t="shared" ca="1" si="152"/>
        <v>212.36700000000201</v>
      </c>
      <c r="F297" s="14">
        <f t="shared" ca="1" si="148"/>
        <v>212.36700000000201</v>
      </c>
      <c r="G297" s="14">
        <f t="shared" ca="1" si="163"/>
        <v>347696.94699999999</v>
      </c>
      <c r="H297" s="15">
        <f ca="1">SUM(F$12:F297)</f>
        <v>181782.182</v>
      </c>
      <c r="I297" s="16">
        <f ca="1">SUM(D$12:D297)+SUMIF(E$12:E297, "&lt;0")</f>
        <v>165914.76499999998</v>
      </c>
      <c r="J297" s="15"/>
      <c r="K297" s="9">
        <v>44468</v>
      </c>
      <c r="L297" s="14">
        <f t="shared" ca="1" si="149"/>
        <v>1796</v>
      </c>
      <c r="M297" s="14">
        <f t="shared" ca="1" si="171"/>
        <v>1796</v>
      </c>
      <c r="N297" s="14">
        <f t="shared" ca="1" si="176"/>
        <v>1323.632999999998</v>
      </c>
      <c r="O297" s="14">
        <f t="shared" ca="1" si="153"/>
        <v>472.36700000000201</v>
      </c>
      <c r="P297" s="14">
        <f t="shared" ca="1" si="154"/>
        <v>472.36700000000201</v>
      </c>
      <c r="Q297" s="14">
        <f t="shared" ca="1" si="164"/>
        <v>430946.94699999999</v>
      </c>
      <c r="R297" s="15">
        <f ca="1">SUM(P$12:P297)</f>
        <v>226512.182</v>
      </c>
      <c r="S297" s="16">
        <f ca="1">SUM(N$12:N297)+SUMIF(O$12:O297, "&lt;0")</f>
        <v>204434.76499999998</v>
      </c>
      <c r="U297" s="9">
        <v>44468</v>
      </c>
      <c r="V297" s="14">
        <f t="shared" ca="1" si="168"/>
        <v>2296</v>
      </c>
      <c r="W297" s="14">
        <f t="shared" ca="1" si="172"/>
        <v>2296</v>
      </c>
      <c r="X297" s="14">
        <f t="shared" ca="1" si="177"/>
        <v>1563.632999999998</v>
      </c>
      <c r="Y297" s="14">
        <f t="shared" ca="1" si="155"/>
        <v>732.36700000000201</v>
      </c>
      <c r="Z297" s="14">
        <f t="shared" ca="1" si="156"/>
        <v>732.36700000000201</v>
      </c>
      <c r="AA297" s="14">
        <f t="shared" ca="1" si="165"/>
        <v>514196.94699999999</v>
      </c>
      <c r="AB297" s="15">
        <f ca="1">SUM(Z$12:Z297)</f>
        <v>271242.18200000003</v>
      </c>
      <c r="AC297" s="16">
        <f ca="1">SUM(X$12:X297)+SUMIF(Y$12:Y297, "&lt;0")</f>
        <v>242954.76500000004</v>
      </c>
      <c r="AE297" s="9">
        <v>44468</v>
      </c>
      <c r="AF297" s="14">
        <f t="shared" ca="1" si="150"/>
        <v>1796</v>
      </c>
      <c r="AG297" s="14">
        <f t="shared" ca="1" si="173"/>
        <v>1796</v>
      </c>
      <c r="AH297" s="14">
        <f t="shared" ca="1" si="178"/>
        <v>1323.632999999998</v>
      </c>
      <c r="AI297" s="14">
        <f t="shared" ca="1" si="157"/>
        <v>472.36700000000201</v>
      </c>
      <c r="AJ297" s="14">
        <f t="shared" ca="1" si="158"/>
        <v>472.36700000000201</v>
      </c>
      <c r="AK297" s="14">
        <f t="shared" ca="1" si="166"/>
        <v>443446.94699999999</v>
      </c>
      <c r="AL297" s="15">
        <f ca="1">SUM(AJ$12:AJ297)</f>
        <v>232772.182</v>
      </c>
      <c r="AM297" s="16">
        <f ca="1">SUM(AH$12:AH297)+SUMIF(AI$12:AI297, "&lt;0")</f>
        <v>210674.76499999998</v>
      </c>
      <c r="AO297" s="9">
        <v>44468</v>
      </c>
      <c r="AP297" s="14">
        <f t="shared" ca="1" si="151"/>
        <v>2296</v>
      </c>
      <c r="AQ297" s="14">
        <f t="shared" ca="1" si="174"/>
        <v>2296</v>
      </c>
      <c r="AR297" s="14">
        <f t="shared" ca="1" si="179"/>
        <v>1563.632999999998</v>
      </c>
      <c r="AS297" s="14">
        <f t="shared" ca="1" si="159"/>
        <v>732.36700000000201</v>
      </c>
      <c r="AT297" s="14">
        <f t="shared" ca="1" si="160"/>
        <v>732.36700000000201</v>
      </c>
      <c r="AU297" s="14">
        <f t="shared" ca="1" si="167"/>
        <v>539196.94699999993</v>
      </c>
      <c r="AV297" s="15">
        <f ca="1">SUM(AT$12:AT297)</f>
        <v>283762.18200000003</v>
      </c>
      <c r="AW297" s="16">
        <f ca="1">SUM(AR$12:AR297)+SUMIF(AS$12:AS297, "&lt;0")</f>
        <v>255434.76499999998</v>
      </c>
      <c r="AY297" s="9">
        <v>44468</v>
      </c>
      <c r="AZ297" s="14">
        <f t="shared" ca="1" si="169"/>
        <v>2000</v>
      </c>
      <c r="BA297" s="14">
        <f t="shared" ca="1" si="175"/>
        <v>2000</v>
      </c>
      <c r="BB297" s="14">
        <f t="shared" ca="1" si="180"/>
        <v>1592.919659806294</v>
      </c>
      <c r="BC297" s="14">
        <f t="shared" ca="1" si="161"/>
        <v>407.08034019370598</v>
      </c>
      <c r="BD297" s="14">
        <f t="shared" ca="1" si="162"/>
        <v>407.08034019370598</v>
      </c>
      <c r="BE297" s="14">
        <f t="shared" ca="1" si="147"/>
        <v>499694.8476277031</v>
      </c>
      <c r="BF297" s="15">
        <f ca="1">SUM(BD$12:BD297)</f>
        <v>265686.79596789688</v>
      </c>
      <c r="BG297" s="16">
        <f ca="1">SUM(BB$12:BB297)+SUMIF(BC$12:BC297, "&lt;0")</f>
        <v>234008.05165980628</v>
      </c>
    </row>
    <row r="298" spans="1:59" x14ac:dyDescent="0.2">
      <c r="A298" s="24">
        <v>44469</v>
      </c>
      <c r="B298" s="54">
        <f ca="1">IF($A298&gt;= $C$5,$C$6, INDEX('Historical Data'!$D$2:$D$745, MATCH(A298, 'Historical Data'!$B$2:$B$745, 0)))</f>
        <v>1296</v>
      </c>
      <c r="C298" s="14">
        <f t="shared" ca="1" si="170"/>
        <v>1296</v>
      </c>
      <c r="D298" s="14">
        <f t="shared" ca="1" si="181"/>
        <v>1101</v>
      </c>
      <c r="E298" s="14">
        <f t="shared" ca="1" si="152"/>
        <v>195</v>
      </c>
      <c r="F298" s="14">
        <f t="shared" ca="1" si="148"/>
        <v>195</v>
      </c>
      <c r="G298" s="14">
        <f t="shared" ca="1" si="163"/>
        <v>348992.94699999999</v>
      </c>
      <c r="H298" s="15">
        <f ca="1">SUM(F$12:F298)</f>
        <v>181977.182</v>
      </c>
      <c r="I298" s="16">
        <f ca="1">SUM(D$12:D298)+SUMIF(E$12:E298, "&lt;0")</f>
        <v>167015.76499999998</v>
      </c>
      <c r="J298" s="15"/>
      <c r="K298" s="9">
        <v>44469</v>
      </c>
      <c r="L298" s="14">
        <f t="shared" ca="1" si="149"/>
        <v>1796</v>
      </c>
      <c r="M298" s="14">
        <f t="shared" ca="1" si="171"/>
        <v>1796</v>
      </c>
      <c r="N298" s="14">
        <f t="shared" ca="1" si="176"/>
        <v>1346</v>
      </c>
      <c r="O298" s="14">
        <f t="shared" ca="1" si="153"/>
        <v>450</v>
      </c>
      <c r="P298" s="14">
        <f t="shared" ca="1" si="154"/>
        <v>450</v>
      </c>
      <c r="Q298" s="14">
        <f t="shared" ca="1" si="164"/>
        <v>432742.94699999999</v>
      </c>
      <c r="R298" s="15">
        <f ca="1">SUM(P$12:P298)</f>
        <v>226962.182</v>
      </c>
      <c r="S298" s="16">
        <f ca="1">SUM(N$12:N298)+SUMIF(O$12:O298, "&lt;0")</f>
        <v>205780.76499999998</v>
      </c>
      <c r="U298" s="9">
        <v>44469</v>
      </c>
      <c r="V298" s="14">
        <f t="shared" ca="1" si="168"/>
        <v>2296</v>
      </c>
      <c r="W298" s="14">
        <f t="shared" ca="1" si="172"/>
        <v>2296</v>
      </c>
      <c r="X298" s="14">
        <f t="shared" ca="1" si="177"/>
        <v>1591</v>
      </c>
      <c r="Y298" s="14">
        <f t="shared" ca="1" si="155"/>
        <v>705</v>
      </c>
      <c r="Z298" s="14">
        <f t="shared" ca="1" si="156"/>
        <v>705</v>
      </c>
      <c r="AA298" s="14">
        <f t="shared" ca="1" si="165"/>
        <v>516492.94699999999</v>
      </c>
      <c r="AB298" s="15">
        <f ca="1">SUM(Z$12:Z298)</f>
        <v>271947.18200000003</v>
      </c>
      <c r="AC298" s="16">
        <f ca="1">SUM(X$12:X298)+SUMIF(Y$12:Y298, "&lt;0")</f>
        <v>244545.76500000004</v>
      </c>
      <c r="AE298" s="9">
        <v>44469</v>
      </c>
      <c r="AF298" s="14">
        <f t="shared" ca="1" si="150"/>
        <v>1796</v>
      </c>
      <c r="AG298" s="14">
        <f t="shared" ca="1" si="173"/>
        <v>1796</v>
      </c>
      <c r="AH298" s="14">
        <f t="shared" ca="1" si="178"/>
        <v>1351</v>
      </c>
      <c r="AI298" s="14">
        <f t="shared" ca="1" si="157"/>
        <v>445</v>
      </c>
      <c r="AJ298" s="14">
        <f t="shared" ca="1" si="158"/>
        <v>445</v>
      </c>
      <c r="AK298" s="14">
        <f t="shared" ca="1" si="166"/>
        <v>445242.94699999999</v>
      </c>
      <c r="AL298" s="15">
        <f ca="1">SUM(AJ$12:AJ298)</f>
        <v>233217.182</v>
      </c>
      <c r="AM298" s="16">
        <f ca="1">SUM(AH$12:AH298)+SUMIF(AI$12:AI298, "&lt;0")</f>
        <v>212025.76499999998</v>
      </c>
      <c r="AO298" s="9">
        <v>44469</v>
      </c>
      <c r="AP298" s="14">
        <f t="shared" ca="1" si="151"/>
        <v>2296</v>
      </c>
      <c r="AQ298" s="14">
        <f t="shared" ca="1" si="174"/>
        <v>2296</v>
      </c>
      <c r="AR298" s="14">
        <f t="shared" ca="1" si="179"/>
        <v>1601</v>
      </c>
      <c r="AS298" s="14">
        <f t="shared" ca="1" si="159"/>
        <v>695</v>
      </c>
      <c r="AT298" s="14">
        <f t="shared" ca="1" si="160"/>
        <v>695</v>
      </c>
      <c r="AU298" s="14">
        <f t="shared" ca="1" si="167"/>
        <v>541492.94699999993</v>
      </c>
      <c r="AV298" s="15">
        <f ca="1">SUM(AT$12:AT298)</f>
        <v>284457.18200000003</v>
      </c>
      <c r="AW298" s="16">
        <f ca="1">SUM(AR$12:AR298)+SUMIF(AS$12:AS298, "&lt;0")</f>
        <v>257035.76499999998</v>
      </c>
      <c r="AY298" s="9">
        <v>44469</v>
      </c>
      <c r="AZ298" s="14">
        <f t="shared" ca="1" si="169"/>
        <v>2000</v>
      </c>
      <c r="BA298" s="14">
        <f t="shared" ca="1" si="175"/>
        <v>2000</v>
      </c>
      <c r="BB298" s="14">
        <f t="shared" ca="1" si="180"/>
        <v>1638.519707856726</v>
      </c>
      <c r="BC298" s="14">
        <f t="shared" ca="1" si="161"/>
        <v>361.48029214327403</v>
      </c>
      <c r="BD298" s="14">
        <f t="shared" ca="1" si="162"/>
        <v>361.48029214327403</v>
      </c>
      <c r="BE298" s="14">
        <f t="shared" ca="1" si="147"/>
        <v>501694.8476277031</v>
      </c>
      <c r="BF298" s="15">
        <f ca="1">SUM(BD$12:BD298)</f>
        <v>266048.27626004018</v>
      </c>
      <c r="BG298" s="16">
        <f ca="1">SUM(BB$12:BB298)+SUMIF(BC$12:BC298, "&lt;0")</f>
        <v>235646.57136766298</v>
      </c>
    </row>
    <row r="299" spans="1:59" x14ac:dyDescent="0.2">
      <c r="A299" s="24">
        <v>44470</v>
      </c>
      <c r="B299" s="54">
        <f ca="1">IF($A299&gt;= $C$5,$C$6, INDEX('Historical Data'!$D$2:$D$745, MATCH(A299, 'Historical Data'!$B$2:$B$745, 0)))</f>
        <v>1296</v>
      </c>
      <c r="C299" s="14">
        <f t="shared" ca="1" si="170"/>
        <v>1296</v>
      </c>
      <c r="D299" s="14">
        <f t="shared" ca="1" si="181"/>
        <v>778.98099999999977</v>
      </c>
      <c r="E299" s="14">
        <f t="shared" ca="1" si="152"/>
        <v>517.01900000000023</v>
      </c>
      <c r="F299" s="14">
        <f t="shared" ca="1" si="148"/>
        <v>517.01900000000023</v>
      </c>
      <c r="G299" s="14">
        <f t="shared" ca="1" si="163"/>
        <v>350288.94699999999</v>
      </c>
      <c r="H299" s="15">
        <f ca="1">SUM(F$12:F299)</f>
        <v>182494.201</v>
      </c>
      <c r="I299" s="16">
        <f ca="1">SUM(D$12:D299)+SUMIF(E$12:E299, "&lt;0")</f>
        <v>167794.74599999998</v>
      </c>
      <c r="J299" s="15"/>
      <c r="K299" s="9">
        <v>44470</v>
      </c>
      <c r="L299" s="14">
        <f t="shared" ca="1" si="149"/>
        <v>1796</v>
      </c>
      <c r="M299" s="14">
        <f t="shared" ca="1" si="171"/>
        <v>1796</v>
      </c>
      <c r="N299" s="14">
        <f t="shared" ca="1" si="176"/>
        <v>1028.9809999999998</v>
      </c>
      <c r="O299" s="14">
        <f t="shared" ca="1" si="153"/>
        <v>767.01900000000023</v>
      </c>
      <c r="P299" s="14">
        <f t="shared" ca="1" si="154"/>
        <v>767.01900000000023</v>
      </c>
      <c r="Q299" s="14">
        <f t="shared" ca="1" si="164"/>
        <v>434538.94699999999</v>
      </c>
      <c r="R299" s="15">
        <f ca="1">SUM(P$12:P299)</f>
        <v>227729.201</v>
      </c>
      <c r="S299" s="16">
        <f ca="1">SUM(N$12:N299)+SUMIF(O$12:O299, "&lt;0")</f>
        <v>206809.74599999998</v>
      </c>
      <c r="U299" s="9">
        <v>44470</v>
      </c>
      <c r="V299" s="14">
        <f t="shared" ca="1" si="168"/>
        <v>2296</v>
      </c>
      <c r="W299" s="14">
        <f t="shared" ca="1" si="172"/>
        <v>2296</v>
      </c>
      <c r="X299" s="14">
        <f t="shared" ca="1" si="177"/>
        <v>1278.9809999999998</v>
      </c>
      <c r="Y299" s="14">
        <f t="shared" ca="1" si="155"/>
        <v>1017.0190000000002</v>
      </c>
      <c r="Z299" s="14">
        <f t="shared" ca="1" si="156"/>
        <v>1017.0190000000002</v>
      </c>
      <c r="AA299" s="14">
        <f t="shared" ca="1" si="165"/>
        <v>518788.94699999999</v>
      </c>
      <c r="AB299" s="15">
        <f ca="1">SUM(Z$12:Z299)</f>
        <v>272964.201</v>
      </c>
      <c r="AC299" s="16">
        <f ca="1">SUM(X$12:X299)+SUMIF(Y$12:Y299, "&lt;0")</f>
        <v>245824.74600000004</v>
      </c>
      <c r="AE299" s="9">
        <v>44470</v>
      </c>
      <c r="AF299" s="14">
        <f t="shared" ca="1" si="150"/>
        <v>1796</v>
      </c>
      <c r="AG299" s="14">
        <f t="shared" ca="1" si="173"/>
        <v>1796</v>
      </c>
      <c r="AH299" s="14">
        <f t="shared" ca="1" si="178"/>
        <v>1038.9809999999998</v>
      </c>
      <c r="AI299" s="14">
        <f t="shared" ca="1" si="157"/>
        <v>757.01900000000023</v>
      </c>
      <c r="AJ299" s="14">
        <f t="shared" ca="1" si="158"/>
        <v>757.01900000000023</v>
      </c>
      <c r="AK299" s="14">
        <f t="shared" ca="1" si="166"/>
        <v>447038.94699999999</v>
      </c>
      <c r="AL299" s="15">
        <f ca="1">SUM(AJ$12:AJ299)</f>
        <v>233974.201</v>
      </c>
      <c r="AM299" s="16">
        <f ca="1">SUM(AH$12:AH299)+SUMIF(AI$12:AI299, "&lt;0")</f>
        <v>213064.74599999998</v>
      </c>
      <c r="AO299" s="9">
        <v>44470</v>
      </c>
      <c r="AP299" s="14">
        <f t="shared" ca="1" si="151"/>
        <v>2296</v>
      </c>
      <c r="AQ299" s="14">
        <f t="shared" ca="1" si="174"/>
        <v>2296</v>
      </c>
      <c r="AR299" s="14">
        <f t="shared" ca="1" si="179"/>
        <v>1298.9809999999998</v>
      </c>
      <c r="AS299" s="14">
        <f t="shared" ca="1" si="159"/>
        <v>997.01900000000023</v>
      </c>
      <c r="AT299" s="14">
        <f t="shared" ca="1" si="160"/>
        <v>997.01900000000023</v>
      </c>
      <c r="AU299" s="14">
        <f t="shared" ca="1" si="167"/>
        <v>543788.94699999993</v>
      </c>
      <c r="AV299" s="15">
        <f ca="1">SUM(AT$12:AT299)</f>
        <v>285454.201</v>
      </c>
      <c r="AW299" s="16">
        <f ca="1">SUM(AR$12:AR299)+SUMIF(AS$12:AS299, "&lt;0")</f>
        <v>258334.74599999998</v>
      </c>
      <c r="AY299" s="9">
        <v>44470</v>
      </c>
      <c r="AZ299" s="14">
        <f t="shared" ca="1" si="169"/>
        <v>2000</v>
      </c>
      <c r="BA299" s="14">
        <f t="shared" ca="1" si="175"/>
        <v>2000</v>
      </c>
      <c r="BB299" s="14">
        <f t="shared" ca="1" si="180"/>
        <v>1344.7337559071559</v>
      </c>
      <c r="BC299" s="14">
        <f t="shared" ca="1" si="161"/>
        <v>655.26624409284409</v>
      </c>
      <c r="BD299" s="14">
        <f t="shared" ca="1" si="162"/>
        <v>655.26624409284409</v>
      </c>
      <c r="BE299" s="14">
        <f t="shared" ca="1" si="147"/>
        <v>503694.8476277031</v>
      </c>
      <c r="BF299" s="15">
        <f ca="1">SUM(BD$12:BD299)</f>
        <v>266703.54250413302</v>
      </c>
      <c r="BG299" s="16">
        <f ca="1">SUM(BB$12:BB299)+SUMIF(BC$12:BC299, "&lt;0")</f>
        <v>236991.30512357014</v>
      </c>
    </row>
    <row r="300" spans="1:59" x14ac:dyDescent="0.2">
      <c r="A300" s="24">
        <v>44471</v>
      </c>
      <c r="B300" s="54">
        <f ca="1">IF($A300&gt;= $C$5,$C$6, INDEX('Historical Data'!$D$2:$D$745, MATCH(A300, 'Historical Data'!$B$2:$B$745, 0)))</f>
        <v>1296</v>
      </c>
      <c r="C300" s="14">
        <f t="shared" ca="1" si="170"/>
        <v>1296</v>
      </c>
      <c r="D300" s="14">
        <f t="shared" ca="1" si="181"/>
        <v>734.71399999999994</v>
      </c>
      <c r="E300" s="14">
        <f t="shared" ca="1" si="152"/>
        <v>561.28600000000006</v>
      </c>
      <c r="F300" s="14">
        <f t="shared" ca="1" si="148"/>
        <v>561.28600000000006</v>
      </c>
      <c r="G300" s="14">
        <f t="shared" ca="1" si="163"/>
        <v>351584.94699999999</v>
      </c>
      <c r="H300" s="15">
        <f ca="1">SUM(F$12:F300)</f>
        <v>183055.48699999999</v>
      </c>
      <c r="I300" s="16">
        <f ca="1">SUM(D$12:D300)+SUMIF(E$12:E300, "&lt;0")</f>
        <v>168529.46</v>
      </c>
      <c r="J300" s="15"/>
      <c r="K300" s="9">
        <v>44471</v>
      </c>
      <c r="L300" s="14">
        <f t="shared" ca="1" si="149"/>
        <v>1796</v>
      </c>
      <c r="M300" s="14">
        <f t="shared" ca="1" si="171"/>
        <v>1796</v>
      </c>
      <c r="N300" s="14">
        <f t="shared" ca="1" si="176"/>
        <v>989.71399999999994</v>
      </c>
      <c r="O300" s="14">
        <f t="shared" ca="1" si="153"/>
        <v>806.28600000000006</v>
      </c>
      <c r="P300" s="14">
        <f t="shared" ca="1" si="154"/>
        <v>806.28600000000006</v>
      </c>
      <c r="Q300" s="14">
        <f t="shared" ca="1" si="164"/>
        <v>436334.94699999999</v>
      </c>
      <c r="R300" s="15">
        <f ca="1">SUM(P$12:P300)</f>
        <v>228535.48699999999</v>
      </c>
      <c r="S300" s="16">
        <f ca="1">SUM(N$12:N300)+SUMIF(O$12:O300, "&lt;0")</f>
        <v>207799.46</v>
      </c>
      <c r="U300" s="9">
        <v>44471</v>
      </c>
      <c r="V300" s="14">
        <f t="shared" ca="1" si="168"/>
        <v>2296</v>
      </c>
      <c r="W300" s="14">
        <f t="shared" ca="1" si="172"/>
        <v>2296</v>
      </c>
      <c r="X300" s="14">
        <f t="shared" ca="1" si="177"/>
        <v>1244.7139999999999</v>
      </c>
      <c r="Y300" s="14">
        <f t="shared" ca="1" si="155"/>
        <v>1051.2860000000001</v>
      </c>
      <c r="Z300" s="14">
        <f t="shared" ca="1" si="156"/>
        <v>1051.2860000000001</v>
      </c>
      <c r="AA300" s="14">
        <f t="shared" ca="1" si="165"/>
        <v>521084.94699999999</v>
      </c>
      <c r="AB300" s="15">
        <f ca="1">SUM(Z$12:Z300)</f>
        <v>274015.48700000002</v>
      </c>
      <c r="AC300" s="16">
        <f ca="1">SUM(X$12:X300)+SUMIF(Y$12:Y300, "&lt;0")</f>
        <v>247069.46000000005</v>
      </c>
      <c r="AE300" s="9">
        <v>44471</v>
      </c>
      <c r="AF300" s="14">
        <f t="shared" ca="1" si="150"/>
        <v>1796</v>
      </c>
      <c r="AG300" s="14">
        <f t="shared" ca="1" si="173"/>
        <v>1796</v>
      </c>
      <c r="AH300" s="14">
        <f t="shared" ca="1" si="178"/>
        <v>994.71399999999994</v>
      </c>
      <c r="AI300" s="14">
        <f t="shared" ca="1" si="157"/>
        <v>801.28600000000006</v>
      </c>
      <c r="AJ300" s="14">
        <f t="shared" ca="1" si="158"/>
        <v>801.28600000000006</v>
      </c>
      <c r="AK300" s="14">
        <f t="shared" ca="1" si="166"/>
        <v>448834.94699999999</v>
      </c>
      <c r="AL300" s="15">
        <f ca="1">SUM(AJ$12:AJ300)</f>
        <v>234775.48699999999</v>
      </c>
      <c r="AM300" s="16">
        <f ca="1">SUM(AH$12:AH300)+SUMIF(AI$12:AI300, "&lt;0")</f>
        <v>214059.46</v>
      </c>
      <c r="AO300" s="9">
        <v>44471</v>
      </c>
      <c r="AP300" s="14">
        <f t="shared" ca="1" si="151"/>
        <v>2296</v>
      </c>
      <c r="AQ300" s="14">
        <f t="shared" ca="1" si="174"/>
        <v>2296</v>
      </c>
      <c r="AR300" s="14">
        <f t="shared" ca="1" si="179"/>
        <v>1254.7139999999999</v>
      </c>
      <c r="AS300" s="14">
        <f t="shared" ca="1" si="159"/>
        <v>1041.2860000000001</v>
      </c>
      <c r="AT300" s="14">
        <f t="shared" ca="1" si="160"/>
        <v>1041.2860000000001</v>
      </c>
      <c r="AU300" s="14">
        <f t="shared" ca="1" si="167"/>
        <v>546084.94699999993</v>
      </c>
      <c r="AV300" s="15">
        <f ca="1">SUM(AT$12:AT300)</f>
        <v>286495.48700000002</v>
      </c>
      <c r="AW300" s="16">
        <f ca="1">SUM(AR$12:AR300)+SUMIF(AS$12:AS300, "&lt;0")</f>
        <v>259589.46</v>
      </c>
      <c r="AY300" s="9">
        <v>44471</v>
      </c>
      <c r="AZ300" s="14">
        <f t="shared" ca="1" si="169"/>
        <v>2000</v>
      </c>
      <c r="BA300" s="14">
        <f t="shared" ca="1" si="175"/>
        <v>2000</v>
      </c>
      <c r="BB300" s="14">
        <f t="shared" ca="1" si="180"/>
        <v>1328.699803957586</v>
      </c>
      <c r="BC300" s="14">
        <f t="shared" ca="1" si="161"/>
        <v>671.30019604241397</v>
      </c>
      <c r="BD300" s="14">
        <f t="shared" ca="1" si="162"/>
        <v>671.30019604241397</v>
      </c>
      <c r="BE300" s="14">
        <f t="shared" ca="1" si="147"/>
        <v>505694.8476277031</v>
      </c>
      <c r="BF300" s="15">
        <f ca="1">SUM(BD$12:BD300)</f>
        <v>267374.84270017542</v>
      </c>
      <c r="BG300" s="16">
        <f ca="1">SUM(BB$12:BB300)+SUMIF(BC$12:BC300, "&lt;0")</f>
        <v>238320.00492752774</v>
      </c>
    </row>
    <row r="301" spans="1:59" x14ac:dyDescent="0.2">
      <c r="A301" s="24">
        <v>44472</v>
      </c>
      <c r="B301" s="54">
        <f ca="1">IF($A301&gt;= $C$5,$C$6, INDEX('Historical Data'!$D$2:$D$745, MATCH(A301, 'Historical Data'!$B$2:$B$745, 0)))</f>
        <v>1296</v>
      </c>
      <c r="C301" s="14">
        <f t="shared" ca="1" si="170"/>
        <v>1296</v>
      </c>
      <c r="D301" s="14">
        <f t="shared" ca="1" si="181"/>
        <v>98.879999999997381</v>
      </c>
      <c r="E301" s="14">
        <f t="shared" ca="1" si="152"/>
        <v>1197.1200000000026</v>
      </c>
      <c r="F301" s="14">
        <f t="shared" ca="1" si="148"/>
        <v>1197.1200000000026</v>
      </c>
      <c r="G301" s="14">
        <f t="shared" ca="1" si="163"/>
        <v>352880.94699999999</v>
      </c>
      <c r="H301" s="15">
        <f ca="1">SUM(F$12:F301)</f>
        <v>184252.60699999999</v>
      </c>
      <c r="I301" s="16">
        <f ca="1">SUM(D$12:D301)+SUMIF(E$12:E301, "&lt;0")</f>
        <v>168628.34</v>
      </c>
      <c r="J301" s="15"/>
      <c r="K301" s="9">
        <v>44472</v>
      </c>
      <c r="L301" s="14">
        <f t="shared" ca="1" si="149"/>
        <v>1796</v>
      </c>
      <c r="M301" s="14">
        <f t="shared" ca="1" si="171"/>
        <v>1796</v>
      </c>
      <c r="N301" s="14">
        <f t="shared" ca="1" si="176"/>
        <v>358.87999999999738</v>
      </c>
      <c r="O301" s="14">
        <f t="shared" ca="1" si="153"/>
        <v>1437.1200000000026</v>
      </c>
      <c r="P301" s="14">
        <f t="shared" ca="1" si="154"/>
        <v>1437.1200000000026</v>
      </c>
      <c r="Q301" s="14">
        <f t="shared" ca="1" si="164"/>
        <v>438130.94699999999</v>
      </c>
      <c r="R301" s="15">
        <f ca="1">SUM(P$12:P301)</f>
        <v>229972.60699999999</v>
      </c>
      <c r="S301" s="16">
        <f ca="1">SUM(N$12:N301)+SUMIF(O$12:O301, "&lt;0")</f>
        <v>208158.34</v>
      </c>
      <c r="U301" s="9">
        <v>44472</v>
      </c>
      <c r="V301" s="14">
        <f t="shared" ca="1" si="168"/>
        <v>2296</v>
      </c>
      <c r="W301" s="14">
        <f t="shared" ca="1" si="172"/>
        <v>2296</v>
      </c>
      <c r="X301" s="14">
        <f t="shared" ca="1" si="177"/>
        <v>618.87999999999738</v>
      </c>
      <c r="Y301" s="14">
        <f t="shared" ca="1" si="155"/>
        <v>1677.1200000000026</v>
      </c>
      <c r="Z301" s="14">
        <f t="shared" ca="1" si="156"/>
        <v>1677.1200000000026</v>
      </c>
      <c r="AA301" s="14">
        <f t="shared" ca="1" si="165"/>
        <v>523380.94699999999</v>
      </c>
      <c r="AB301" s="15">
        <f ca="1">SUM(Z$12:Z301)</f>
        <v>275692.60700000002</v>
      </c>
      <c r="AC301" s="16">
        <f ca="1">SUM(X$12:X301)+SUMIF(Y$12:Y301, "&lt;0")</f>
        <v>247688.34000000005</v>
      </c>
      <c r="AE301" s="9">
        <v>44472</v>
      </c>
      <c r="AF301" s="14">
        <f t="shared" ca="1" si="150"/>
        <v>1796</v>
      </c>
      <c r="AG301" s="14">
        <f t="shared" ca="1" si="173"/>
        <v>1796</v>
      </c>
      <c r="AH301" s="14">
        <f t="shared" ca="1" si="178"/>
        <v>358.87999999999738</v>
      </c>
      <c r="AI301" s="14">
        <f t="shared" ca="1" si="157"/>
        <v>1437.1200000000026</v>
      </c>
      <c r="AJ301" s="14">
        <f t="shared" ca="1" si="158"/>
        <v>1437.1200000000026</v>
      </c>
      <c r="AK301" s="14">
        <f t="shared" ca="1" si="166"/>
        <v>450630.94699999999</v>
      </c>
      <c r="AL301" s="15">
        <f ca="1">SUM(AJ$12:AJ301)</f>
        <v>236212.60699999999</v>
      </c>
      <c r="AM301" s="16">
        <f ca="1">SUM(AH$12:AH301)+SUMIF(AI$12:AI301, "&lt;0")</f>
        <v>214418.34</v>
      </c>
      <c r="AO301" s="9">
        <v>44472</v>
      </c>
      <c r="AP301" s="14">
        <f t="shared" ca="1" si="151"/>
        <v>2296</v>
      </c>
      <c r="AQ301" s="14">
        <f t="shared" ca="1" si="174"/>
        <v>2296</v>
      </c>
      <c r="AR301" s="14">
        <f t="shared" ca="1" si="179"/>
        <v>618.87999999999738</v>
      </c>
      <c r="AS301" s="14">
        <f t="shared" ca="1" si="159"/>
        <v>1677.1200000000026</v>
      </c>
      <c r="AT301" s="14">
        <f t="shared" ca="1" si="160"/>
        <v>1677.1200000000026</v>
      </c>
      <c r="AU301" s="14">
        <f t="shared" ca="1" si="167"/>
        <v>548380.94699999993</v>
      </c>
      <c r="AV301" s="15">
        <f ca="1">SUM(AT$12:AT301)</f>
        <v>288172.60700000002</v>
      </c>
      <c r="AW301" s="16">
        <f ca="1">SUM(AR$12:AR301)+SUMIF(AS$12:AS301, "&lt;0")</f>
        <v>260208.33999999997</v>
      </c>
      <c r="AY301" s="9">
        <v>44472</v>
      </c>
      <c r="AZ301" s="14">
        <f t="shared" ca="1" si="169"/>
        <v>2000</v>
      </c>
      <c r="BA301" s="14">
        <f t="shared" ca="1" si="175"/>
        <v>2000</v>
      </c>
      <c r="BB301" s="14">
        <f t="shared" ca="1" si="180"/>
        <v>721.09885200801341</v>
      </c>
      <c r="BC301" s="14">
        <f t="shared" ca="1" si="161"/>
        <v>1278.9011479919866</v>
      </c>
      <c r="BD301" s="14">
        <f t="shared" ca="1" si="162"/>
        <v>1278.9011479919866</v>
      </c>
      <c r="BE301" s="14">
        <f t="shared" ca="1" si="147"/>
        <v>507694.8476277031</v>
      </c>
      <c r="BF301" s="15">
        <f ca="1">SUM(BD$12:BD301)</f>
        <v>268653.74384816742</v>
      </c>
      <c r="BG301" s="16">
        <f ca="1">SUM(BB$12:BB301)+SUMIF(BC$12:BC301, "&lt;0")</f>
        <v>239041.10377953574</v>
      </c>
    </row>
    <row r="302" spans="1:59" x14ac:dyDescent="0.2">
      <c r="A302" s="24">
        <v>44473</v>
      </c>
      <c r="B302" s="54">
        <f ca="1">IF($A302&gt;= $C$5,$C$6, INDEX('Historical Data'!$D$2:$D$745, MATCH(A302, 'Historical Data'!$B$2:$B$745, 0)))</f>
        <v>1296</v>
      </c>
      <c r="C302" s="14">
        <f t="shared" ca="1" si="170"/>
        <v>1296</v>
      </c>
      <c r="D302" s="14">
        <f t="shared" ca="1" si="181"/>
        <v>0</v>
      </c>
      <c r="E302" s="14">
        <f t="shared" ca="1" si="152"/>
        <v>1296</v>
      </c>
      <c r="F302" s="14">
        <f t="shared" ca="1" si="148"/>
        <v>1296</v>
      </c>
      <c r="G302" s="14">
        <f t="shared" ca="1" si="163"/>
        <v>354176.94699999999</v>
      </c>
      <c r="H302" s="15">
        <f ca="1">SUM(F$12:F302)</f>
        <v>185548.60699999999</v>
      </c>
      <c r="I302" s="16">
        <f ca="1">SUM(D$12:D302)+SUMIF(E$12:E302, "&lt;0")</f>
        <v>168628.34</v>
      </c>
      <c r="J302" s="15"/>
      <c r="K302" s="9">
        <v>44473</v>
      </c>
      <c r="L302" s="14">
        <f t="shared" ca="1" si="149"/>
        <v>1796</v>
      </c>
      <c r="M302" s="14">
        <f t="shared" ca="1" si="171"/>
        <v>1796</v>
      </c>
      <c r="N302" s="14">
        <f t="shared" ca="1" si="176"/>
        <v>235</v>
      </c>
      <c r="O302" s="14">
        <f t="shared" ca="1" si="153"/>
        <v>1561</v>
      </c>
      <c r="P302" s="14">
        <f t="shared" ca="1" si="154"/>
        <v>1561</v>
      </c>
      <c r="Q302" s="14">
        <f t="shared" ca="1" si="164"/>
        <v>439926.94699999999</v>
      </c>
      <c r="R302" s="15">
        <f ca="1">SUM(P$12:P302)</f>
        <v>231533.60699999999</v>
      </c>
      <c r="S302" s="16">
        <f ca="1">SUM(N$12:N302)+SUMIF(O$12:O302, "&lt;0")</f>
        <v>208393.34</v>
      </c>
      <c r="U302" s="9">
        <v>44473</v>
      </c>
      <c r="V302" s="14">
        <f t="shared" ca="1" si="168"/>
        <v>2296</v>
      </c>
      <c r="W302" s="14">
        <f t="shared" ca="1" si="172"/>
        <v>2296</v>
      </c>
      <c r="X302" s="14">
        <f t="shared" ca="1" si="177"/>
        <v>470</v>
      </c>
      <c r="Y302" s="14">
        <f t="shared" ca="1" si="155"/>
        <v>1826</v>
      </c>
      <c r="Z302" s="14">
        <f t="shared" ca="1" si="156"/>
        <v>1826</v>
      </c>
      <c r="AA302" s="14">
        <f t="shared" ca="1" si="165"/>
        <v>525676.94699999993</v>
      </c>
      <c r="AB302" s="15">
        <f ca="1">SUM(Z$12:Z302)</f>
        <v>277518.60700000002</v>
      </c>
      <c r="AC302" s="16">
        <f ca="1">SUM(X$12:X302)+SUMIF(Y$12:Y302, "&lt;0")</f>
        <v>248158.34000000005</v>
      </c>
      <c r="AE302" s="9">
        <v>44473</v>
      </c>
      <c r="AF302" s="14">
        <f t="shared" ca="1" si="150"/>
        <v>1796</v>
      </c>
      <c r="AG302" s="14">
        <f t="shared" ca="1" si="173"/>
        <v>1796</v>
      </c>
      <c r="AH302" s="14">
        <f t="shared" ca="1" si="178"/>
        <v>210</v>
      </c>
      <c r="AI302" s="14">
        <f t="shared" ca="1" si="157"/>
        <v>1586</v>
      </c>
      <c r="AJ302" s="14">
        <f t="shared" ca="1" si="158"/>
        <v>1586</v>
      </c>
      <c r="AK302" s="14">
        <f t="shared" ca="1" si="166"/>
        <v>452426.94699999999</v>
      </c>
      <c r="AL302" s="15">
        <f ca="1">SUM(AJ$12:AJ302)</f>
        <v>237798.60699999999</v>
      </c>
      <c r="AM302" s="16">
        <f ca="1">SUM(AH$12:AH302)+SUMIF(AI$12:AI302, "&lt;0")</f>
        <v>214628.34</v>
      </c>
      <c r="AO302" s="9">
        <v>44473</v>
      </c>
      <c r="AP302" s="14">
        <f t="shared" ca="1" si="151"/>
        <v>2296</v>
      </c>
      <c r="AQ302" s="14">
        <f t="shared" ca="1" si="174"/>
        <v>2296</v>
      </c>
      <c r="AR302" s="14">
        <f t="shared" ca="1" si="179"/>
        <v>420</v>
      </c>
      <c r="AS302" s="14">
        <f t="shared" ca="1" si="159"/>
        <v>1876</v>
      </c>
      <c r="AT302" s="14">
        <f t="shared" ca="1" si="160"/>
        <v>1876</v>
      </c>
      <c r="AU302" s="14">
        <f t="shared" ca="1" si="167"/>
        <v>550676.94699999993</v>
      </c>
      <c r="AV302" s="15">
        <f ca="1">SUM(AT$12:AT302)</f>
        <v>290048.60700000002</v>
      </c>
      <c r="AW302" s="16">
        <f ca="1">SUM(AR$12:AR302)+SUMIF(AS$12:AS302, "&lt;0")</f>
        <v>260628.33999999997</v>
      </c>
      <c r="AY302" s="9">
        <v>44473</v>
      </c>
      <c r="AZ302" s="14">
        <f t="shared" ca="1" si="169"/>
        <v>2000</v>
      </c>
      <c r="BA302" s="14">
        <f t="shared" ca="1" si="175"/>
        <v>2000</v>
      </c>
      <c r="BB302" s="14">
        <f t="shared" ca="1" si="180"/>
        <v>387.65690005844772</v>
      </c>
      <c r="BC302" s="14">
        <f t="shared" ca="1" si="161"/>
        <v>1612.3430999415523</v>
      </c>
      <c r="BD302" s="14">
        <f t="shared" ca="1" si="162"/>
        <v>1612.3430999415523</v>
      </c>
      <c r="BE302" s="14">
        <f t="shared" ca="1" si="147"/>
        <v>509694.8476277031</v>
      </c>
      <c r="BF302" s="15">
        <f ca="1">SUM(BD$12:BD302)</f>
        <v>270266.08694810898</v>
      </c>
      <c r="BG302" s="16">
        <f ca="1">SUM(BB$12:BB302)+SUMIF(BC$12:BC302, "&lt;0")</f>
        <v>239428.76067959418</v>
      </c>
    </row>
    <row r="303" spans="1:59" x14ac:dyDescent="0.2">
      <c r="A303" s="24">
        <v>44474</v>
      </c>
      <c r="B303" s="54">
        <f ca="1">IF($A303&gt;= $C$5,$C$6, INDEX('Historical Data'!$D$2:$D$745, MATCH(A303, 'Historical Data'!$B$2:$B$745, 0)))</f>
        <v>1296</v>
      </c>
      <c r="C303" s="14">
        <f t="shared" ca="1" si="170"/>
        <v>1296</v>
      </c>
      <c r="D303" s="14">
        <f t="shared" ca="1" si="181"/>
        <v>554.08600000000297</v>
      </c>
      <c r="E303" s="14">
        <f t="shared" ca="1" si="152"/>
        <v>741.91399999999703</v>
      </c>
      <c r="F303" s="14">
        <f t="shared" ca="1" si="148"/>
        <v>741.91399999999703</v>
      </c>
      <c r="G303" s="14">
        <f t="shared" ca="1" si="163"/>
        <v>355472.94699999999</v>
      </c>
      <c r="H303" s="15">
        <f ca="1">SUM(F$12:F303)</f>
        <v>186290.52099999998</v>
      </c>
      <c r="I303" s="16">
        <f ca="1">SUM(D$12:D303)+SUMIF(E$12:E303, "&lt;0")</f>
        <v>169182.42600000001</v>
      </c>
      <c r="J303" s="15"/>
      <c r="K303" s="9">
        <v>44474</v>
      </c>
      <c r="L303" s="14">
        <f t="shared" ca="1" si="149"/>
        <v>1796</v>
      </c>
      <c r="M303" s="14">
        <f t="shared" ca="1" si="171"/>
        <v>1796</v>
      </c>
      <c r="N303" s="14">
        <f t="shared" ca="1" si="176"/>
        <v>839.08600000000297</v>
      </c>
      <c r="O303" s="14">
        <f t="shared" ca="1" si="153"/>
        <v>956.91399999999703</v>
      </c>
      <c r="P303" s="14">
        <f t="shared" ca="1" si="154"/>
        <v>956.91399999999703</v>
      </c>
      <c r="Q303" s="14">
        <f t="shared" ca="1" si="164"/>
        <v>441722.94699999999</v>
      </c>
      <c r="R303" s="15">
        <f ca="1">SUM(P$12:P303)</f>
        <v>232490.52099999998</v>
      </c>
      <c r="S303" s="16">
        <f ca="1">SUM(N$12:N303)+SUMIF(O$12:O303, "&lt;0")</f>
        <v>209232.42600000001</v>
      </c>
      <c r="U303" s="9">
        <v>44474</v>
      </c>
      <c r="V303" s="14">
        <f t="shared" ca="1" si="168"/>
        <v>2296</v>
      </c>
      <c r="W303" s="14">
        <f t="shared" ca="1" si="172"/>
        <v>2296</v>
      </c>
      <c r="X303" s="14">
        <f t="shared" ca="1" si="177"/>
        <v>1124.086000000003</v>
      </c>
      <c r="Y303" s="14">
        <f t="shared" ca="1" si="155"/>
        <v>1171.913999999997</v>
      </c>
      <c r="Z303" s="14">
        <f t="shared" ca="1" si="156"/>
        <v>1171.913999999997</v>
      </c>
      <c r="AA303" s="14">
        <f t="shared" ca="1" si="165"/>
        <v>527972.94699999993</v>
      </c>
      <c r="AB303" s="15">
        <f ca="1">SUM(Z$12:Z303)</f>
        <v>278690.52100000001</v>
      </c>
      <c r="AC303" s="16">
        <f ca="1">SUM(X$12:X303)+SUMIF(Y$12:Y303, "&lt;0")</f>
        <v>249282.42600000006</v>
      </c>
      <c r="AE303" s="9">
        <v>44474</v>
      </c>
      <c r="AF303" s="14">
        <f t="shared" ca="1" si="150"/>
        <v>1796</v>
      </c>
      <c r="AG303" s="14">
        <f t="shared" ca="1" si="173"/>
        <v>1796</v>
      </c>
      <c r="AH303" s="14">
        <f t="shared" ca="1" si="178"/>
        <v>864.08600000000297</v>
      </c>
      <c r="AI303" s="14">
        <f t="shared" ca="1" si="157"/>
        <v>931.91399999999703</v>
      </c>
      <c r="AJ303" s="14">
        <f t="shared" ca="1" si="158"/>
        <v>931.91399999999703</v>
      </c>
      <c r="AK303" s="14">
        <f t="shared" ca="1" si="166"/>
        <v>454222.94699999999</v>
      </c>
      <c r="AL303" s="15">
        <f ca="1">SUM(AJ$12:AJ303)</f>
        <v>238730.52099999998</v>
      </c>
      <c r="AM303" s="16">
        <f ca="1">SUM(AH$12:AH303)+SUMIF(AI$12:AI303, "&lt;0")</f>
        <v>215492.42600000001</v>
      </c>
      <c r="AO303" s="9">
        <v>44474</v>
      </c>
      <c r="AP303" s="14">
        <f t="shared" ca="1" si="151"/>
        <v>2296</v>
      </c>
      <c r="AQ303" s="14">
        <f t="shared" ca="1" si="174"/>
        <v>2296</v>
      </c>
      <c r="AR303" s="14">
        <f t="shared" ca="1" si="179"/>
        <v>1174.086000000003</v>
      </c>
      <c r="AS303" s="14">
        <f t="shared" ca="1" si="159"/>
        <v>1121.913999999997</v>
      </c>
      <c r="AT303" s="14">
        <f t="shared" ca="1" si="160"/>
        <v>1121.913999999997</v>
      </c>
      <c r="AU303" s="14">
        <f t="shared" ca="1" si="167"/>
        <v>552972.94699999993</v>
      </c>
      <c r="AV303" s="15">
        <f ca="1">SUM(AT$12:AT303)</f>
        <v>291170.52100000001</v>
      </c>
      <c r="AW303" s="16">
        <f ca="1">SUM(AR$12:AR303)+SUMIF(AS$12:AS303, "&lt;0")</f>
        <v>261802.42599999998</v>
      </c>
      <c r="AY303" s="9">
        <v>44474</v>
      </c>
      <c r="AZ303" s="14">
        <f t="shared" ca="1" si="169"/>
        <v>2000</v>
      </c>
      <c r="BA303" s="14">
        <f t="shared" ca="1" si="175"/>
        <v>2000</v>
      </c>
      <c r="BB303" s="14">
        <f t="shared" ca="1" si="180"/>
        <v>1495.5659481088774</v>
      </c>
      <c r="BC303" s="14">
        <f t="shared" ca="1" si="161"/>
        <v>504.43405189112264</v>
      </c>
      <c r="BD303" s="14">
        <f t="shared" ca="1" si="162"/>
        <v>504.43405189112264</v>
      </c>
      <c r="BE303" s="14">
        <f t="shared" ca="1" si="147"/>
        <v>511694.8476277031</v>
      </c>
      <c r="BF303" s="15">
        <f ca="1">SUM(BD$12:BD303)</f>
        <v>270770.52100000012</v>
      </c>
      <c r="BG303" s="16">
        <f ca="1">SUM(BB$12:BB303)+SUMIF(BC$12:BC303, "&lt;0")</f>
        <v>240924.32662770309</v>
      </c>
    </row>
    <row r="304" spans="1:59" x14ac:dyDescent="0.2">
      <c r="A304" s="24">
        <v>44475</v>
      </c>
      <c r="B304" s="54">
        <f ca="1">IF($A304&gt;= $C$5,$C$6, INDEX('Historical Data'!$D$2:$D$745, MATCH(A304, 'Historical Data'!$B$2:$B$745, 0)))</f>
        <v>1296</v>
      </c>
      <c r="C304" s="14">
        <f t="shared" ca="1" si="170"/>
        <v>1296</v>
      </c>
      <c r="D304" s="14">
        <f t="shared" ca="1" si="181"/>
        <v>1121.9219999999987</v>
      </c>
      <c r="E304" s="14">
        <f t="shared" ca="1" si="152"/>
        <v>174.07800000000134</v>
      </c>
      <c r="F304" s="14">
        <f t="shared" ca="1" si="148"/>
        <v>174.07800000000134</v>
      </c>
      <c r="G304" s="14">
        <f t="shared" ca="1" si="163"/>
        <v>356768.94699999999</v>
      </c>
      <c r="H304" s="15">
        <f ca="1">SUM(F$12:F304)</f>
        <v>186464.59899999999</v>
      </c>
      <c r="I304" s="16">
        <f ca="1">SUM(D$12:D304)+SUMIF(E$12:E304, "&lt;0")</f>
        <v>170304.348</v>
      </c>
      <c r="J304" s="15"/>
      <c r="K304" s="9">
        <v>44475</v>
      </c>
      <c r="L304" s="14">
        <f t="shared" ca="1" si="149"/>
        <v>1796</v>
      </c>
      <c r="M304" s="14">
        <f t="shared" ca="1" si="171"/>
        <v>1796</v>
      </c>
      <c r="N304" s="14">
        <f t="shared" ca="1" si="176"/>
        <v>1381.9219999999987</v>
      </c>
      <c r="O304" s="14">
        <f t="shared" ca="1" si="153"/>
        <v>414.07800000000134</v>
      </c>
      <c r="P304" s="14">
        <f t="shared" ca="1" si="154"/>
        <v>414.07800000000134</v>
      </c>
      <c r="Q304" s="14">
        <f t="shared" ca="1" si="164"/>
        <v>443518.94699999999</v>
      </c>
      <c r="R304" s="15">
        <f ca="1">SUM(P$12:P304)</f>
        <v>232904.59899999999</v>
      </c>
      <c r="S304" s="16">
        <f ca="1">SUM(N$12:N304)+SUMIF(O$12:O304, "&lt;0")</f>
        <v>210614.348</v>
      </c>
      <c r="U304" s="9">
        <v>44475</v>
      </c>
      <c r="V304" s="14">
        <f t="shared" ca="1" si="168"/>
        <v>2296</v>
      </c>
      <c r="W304" s="14">
        <f t="shared" ca="1" si="172"/>
        <v>2296</v>
      </c>
      <c r="X304" s="14">
        <f t="shared" ca="1" si="177"/>
        <v>1641.9219999999987</v>
      </c>
      <c r="Y304" s="14">
        <f t="shared" ca="1" si="155"/>
        <v>654.07800000000134</v>
      </c>
      <c r="Z304" s="14">
        <f t="shared" ca="1" si="156"/>
        <v>654.07800000000134</v>
      </c>
      <c r="AA304" s="14">
        <f t="shared" ca="1" si="165"/>
        <v>530268.94699999993</v>
      </c>
      <c r="AB304" s="15">
        <f ca="1">SUM(Z$12:Z304)</f>
        <v>279344.59899999999</v>
      </c>
      <c r="AC304" s="16">
        <f ca="1">SUM(X$12:X304)+SUMIF(Y$12:Y304, "&lt;0")</f>
        <v>250924.34800000006</v>
      </c>
      <c r="AE304" s="9">
        <v>44475</v>
      </c>
      <c r="AF304" s="14">
        <f t="shared" ca="1" si="150"/>
        <v>1796</v>
      </c>
      <c r="AG304" s="14">
        <f t="shared" ca="1" si="173"/>
        <v>1796</v>
      </c>
      <c r="AH304" s="14">
        <f t="shared" ca="1" si="178"/>
        <v>1381.9219999999987</v>
      </c>
      <c r="AI304" s="14">
        <f t="shared" ca="1" si="157"/>
        <v>414.07800000000134</v>
      </c>
      <c r="AJ304" s="14">
        <f t="shared" ca="1" si="158"/>
        <v>414.07800000000134</v>
      </c>
      <c r="AK304" s="14">
        <f t="shared" ca="1" si="166"/>
        <v>456018.94699999999</v>
      </c>
      <c r="AL304" s="15">
        <f ca="1">SUM(AJ$12:AJ304)</f>
        <v>239144.59899999999</v>
      </c>
      <c r="AM304" s="16">
        <f ca="1">SUM(AH$12:AH304)+SUMIF(AI$12:AI304, "&lt;0")</f>
        <v>216874.348</v>
      </c>
      <c r="AO304" s="9">
        <v>44475</v>
      </c>
      <c r="AP304" s="14">
        <f t="shared" ca="1" si="151"/>
        <v>2296</v>
      </c>
      <c r="AQ304" s="14">
        <f t="shared" ca="1" si="174"/>
        <v>2296</v>
      </c>
      <c r="AR304" s="14">
        <f t="shared" ca="1" si="179"/>
        <v>1641.9219999999987</v>
      </c>
      <c r="AS304" s="14">
        <f t="shared" ca="1" si="159"/>
        <v>654.07800000000134</v>
      </c>
      <c r="AT304" s="14">
        <f t="shared" ca="1" si="160"/>
        <v>654.07800000000134</v>
      </c>
      <c r="AU304" s="14">
        <f t="shared" ca="1" si="167"/>
        <v>555268.94699999993</v>
      </c>
      <c r="AV304" s="15">
        <f ca="1">SUM(AT$12:AT304)</f>
        <v>291824.59899999999</v>
      </c>
      <c r="AW304" s="16">
        <f ca="1">SUM(AR$12:AR304)+SUMIF(AS$12:AS304, "&lt;0")</f>
        <v>263444.348</v>
      </c>
      <c r="AY304" s="9">
        <v>44475</v>
      </c>
      <c r="AZ304" s="14">
        <f t="shared" ca="1" si="169"/>
        <v>2000</v>
      </c>
      <c r="BA304" s="14">
        <f t="shared" ca="1" si="175"/>
        <v>2000</v>
      </c>
      <c r="BB304" s="14">
        <f t="shared" ca="1" si="180"/>
        <v>1825.9219999999987</v>
      </c>
      <c r="BC304" s="14">
        <f t="shared" ca="1" si="161"/>
        <v>174.07800000000134</v>
      </c>
      <c r="BD304" s="14">
        <f t="shared" ca="1" si="162"/>
        <v>174.07800000000134</v>
      </c>
      <c r="BE304" s="14">
        <f t="shared" ref="BE304:BE367" ca="1" si="182">AZ304+BE303</f>
        <v>513694.8476277031</v>
      </c>
      <c r="BF304" s="15">
        <f ca="1">SUM(BD$12:BD304)</f>
        <v>270944.5990000001</v>
      </c>
      <c r="BG304" s="16">
        <f ca="1">SUM(BB$12:BB304)+SUMIF(BC$12:BC304, "&lt;0")</f>
        <v>242750.24862770305</v>
      </c>
    </row>
    <row r="305" spans="1:59" x14ac:dyDescent="0.2">
      <c r="A305" s="24">
        <v>44476</v>
      </c>
      <c r="B305" s="54">
        <f ca="1">IF($A305&gt;= $C$5,$C$6, INDEX('Historical Data'!$D$2:$D$745, MATCH(A305, 'Historical Data'!$B$2:$B$745, 0)))</f>
        <v>1296</v>
      </c>
      <c r="C305" s="14">
        <f t="shared" ca="1" si="170"/>
        <v>1296</v>
      </c>
      <c r="D305" s="14">
        <f t="shared" ca="1" si="181"/>
        <v>373.09000000000378</v>
      </c>
      <c r="E305" s="14">
        <f t="shared" ca="1" si="152"/>
        <v>922.90999999999622</v>
      </c>
      <c r="F305" s="14">
        <f t="shared" ca="1" si="148"/>
        <v>922.90999999999622</v>
      </c>
      <c r="G305" s="14">
        <f t="shared" ca="1" si="163"/>
        <v>358064.94699999999</v>
      </c>
      <c r="H305" s="15">
        <f ca="1">SUM(F$12:F305)</f>
        <v>187387.50899999999</v>
      </c>
      <c r="I305" s="16">
        <f ca="1">SUM(D$12:D305)+SUMIF(E$12:E305, "&lt;0")</f>
        <v>170677.43799999999</v>
      </c>
      <c r="J305" s="15"/>
      <c r="K305" s="9">
        <v>44476</v>
      </c>
      <c r="L305" s="14">
        <f t="shared" ca="1" si="149"/>
        <v>1796</v>
      </c>
      <c r="M305" s="14">
        <f t="shared" ca="1" si="171"/>
        <v>1796</v>
      </c>
      <c r="N305" s="14">
        <f t="shared" ca="1" si="176"/>
        <v>633.09000000000378</v>
      </c>
      <c r="O305" s="14">
        <f t="shared" ca="1" si="153"/>
        <v>1162.9099999999962</v>
      </c>
      <c r="P305" s="14">
        <f t="shared" ca="1" si="154"/>
        <v>1162.9099999999962</v>
      </c>
      <c r="Q305" s="14">
        <f t="shared" ca="1" si="164"/>
        <v>445314.94699999999</v>
      </c>
      <c r="R305" s="15">
        <f ca="1">SUM(P$12:P305)</f>
        <v>234067.50899999999</v>
      </c>
      <c r="S305" s="16">
        <f ca="1">SUM(N$12:N305)+SUMIF(O$12:O305, "&lt;0")</f>
        <v>211247.43799999999</v>
      </c>
      <c r="U305" s="9">
        <v>44476</v>
      </c>
      <c r="V305" s="14">
        <f t="shared" ca="1" si="168"/>
        <v>2296</v>
      </c>
      <c r="W305" s="14">
        <f t="shared" ca="1" si="172"/>
        <v>2296</v>
      </c>
      <c r="X305" s="14">
        <f t="shared" ca="1" si="177"/>
        <v>893.09000000000378</v>
      </c>
      <c r="Y305" s="14">
        <f t="shared" ca="1" si="155"/>
        <v>1402.9099999999962</v>
      </c>
      <c r="Z305" s="14">
        <f t="shared" ca="1" si="156"/>
        <v>1402.9099999999962</v>
      </c>
      <c r="AA305" s="14">
        <f t="shared" ca="1" si="165"/>
        <v>532564.94699999993</v>
      </c>
      <c r="AB305" s="15">
        <f ca="1">SUM(Z$12:Z305)</f>
        <v>280747.50899999996</v>
      </c>
      <c r="AC305" s="16">
        <f ca="1">SUM(X$12:X305)+SUMIF(Y$12:Y305, "&lt;0")</f>
        <v>251817.43800000005</v>
      </c>
      <c r="AE305" s="9">
        <v>44476</v>
      </c>
      <c r="AF305" s="14">
        <f t="shared" ca="1" si="150"/>
        <v>1796</v>
      </c>
      <c r="AG305" s="14">
        <f t="shared" ca="1" si="173"/>
        <v>1796</v>
      </c>
      <c r="AH305" s="14">
        <f t="shared" ca="1" si="178"/>
        <v>633.09000000000378</v>
      </c>
      <c r="AI305" s="14">
        <f t="shared" ca="1" si="157"/>
        <v>1162.9099999999962</v>
      </c>
      <c r="AJ305" s="14">
        <f t="shared" ca="1" si="158"/>
        <v>1162.9099999999962</v>
      </c>
      <c r="AK305" s="14">
        <f t="shared" ca="1" si="166"/>
        <v>457814.94699999999</v>
      </c>
      <c r="AL305" s="15">
        <f ca="1">SUM(AJ$12:AJ305)</f>
        <v>240307.50899999999</v>
      </c>
      <c r="AM305" s="16">
        <f ca="1">SUM(AH$12:AH305)+SUMIF(AI$12:AI305, "&lt;0")</f>
        <v>217507.43799999999</v>
      </c>
      <c r="AO305" s="9">
        <v>44476</v>
      </c>
      <c r="AP305" s="14">
        <f t="shared" ca="1" si="151"/>
        <v>2296</v>
      </c>
      <c r="AQ305" s="14">
        <f t="shared" ca="1" si="174"/>
        <v>2296</v>
      </c>
      <c r="AR305" s="14">
        <f t="shared" ca="1" si="179"/>
        <v>893.09000000000378</v>
      </c>
      <c r="AS305" s="14">
        <f t="shared" ca="1" si="159"/>
        <v>1402.9099999999962</v>
      </c>
      <c r="AT305" s="14">
        <f t="shared" ca="1" si="160"/>
        <v>1402.9099999999962</v>
      </c>
      <c r="AU305" s="14">
        <f t="shared" ca="1" si="167"/>
        <v>557564.94699999993</v>
      </c>
      <c r="AV305" s="15">
        <f ca="1">SUM(AT$12:AT305)</f>
        <v>293227.50899999996</v>
      </c>
      <c r="AW305" s="16">
        <f ca="1">SUM(AR$12:AR305)+SUMIF(AS$12:AS305, "&lt;0")</f>
        <v>264337.43800000002</v>
      </c>
      <c r="AY305" s="9">
        <v>44476</v>
      </c>
      <c r="AZ305" s="14">
        <f t="shared" ca="1" si="169"/>
        <v>2000</v>
      </c>
      <c r="BA305" s="14">
        <f t="shared" ca="1" si="175"/>
        <v>2000</v>
      </c>
      <c r="BB305" s="14">
        <f t="shared" ca="1" si="180"/>
        <v>1077.0900000000038</v>
      </c>
      <c r="BC305" s="14">
        <f t="shared" ca="1" si="161"/>
        <v>922.90999999999622</v>
      </c>
      <c r="BD305" s="14">
        <f t="shared" ca="1" si="162"/>
        <v>922.90999999999622</v>
      </c>
      <c r="BE305" s="14">
        <f t="shared" ca="1" si="182"/>
        <v>515694.8476277031</v>
      </c>
      <c r="BF305" s="15">
        <f ca="1">SUM(BD$12:BD305)</f>
        <v>271867.50900000008</v>
      </c>
      <c r="BG305" s="16">
        <f ca="1">SUM(BB$12:BB305)+SUMIF(BC$12:BC305, "&lt;0")</f>
        <v>243827.33862770308</v>
      </c>
    </row>
    <row r="306" spans="1:59" x14ac:dyDescent="0.2">
      <c r="A306" s="24">
        <v>44477</v>
      </c>
      <c r="B306" s="54">
        <f ca="1">IF($A306&gt;= $C$5,$C$6, INDEX('Historical Data'!$D$2:$D$745, MATCH(A306, 'Historical Data'!$B$2:$B$745, 0)))</f>
        <v>1296</v>
      </c>
      <c r="C306" s="14">
        <f t="shared" ca="1" si="170"/>
        <v>1296</v>
      </c>
      <c r="D306" s="14">
        <f t="shared" ca="1" si="181"/>
        <v>241.78299999999581</v>
      </c>
      <c r="E306" s="14">
        <f t="shared" ca="1" si="152"/>
        <v>1054.2170000000042</v>
      </c>
      <c r="F306" s="14">
        <f t="shared" ca="1" si="148"/>
        <v>1054.2170000000042</v>
      </c>
      <c r="G306" s="14">
        <f t="shared" ca="1" si="163"/>
        <v>359360.94699999999</v>
      </c>
      <c r="H306" s="15">
        <f ca="1">SUM(F$12:F306)</f>
        <v>188441.726</v>
      </c>
      <c r="I306" s="16">
        <f ca="1">SUM(D$12:D306)+SUMIF(E$12:E306, "&lt;0")</f>
        <v>170919.22099999999</v>
      </c>
      <c r="J306" s="15"/>
      <c r="K306" s="9">
        <v>44477</v>
      </c>
      <c r="L306" s="14">
        <f t="shared" ca="1" si="149"/>
        <v>1796</v>
      </c>
      <c r="M306" s="14">
        <f t="shared" ca="1" si="171"/>
        <v>1796</v>
      </c>
      <c r="N306" s="14">
        <f t="shared" ca="1" si="176"/>
        <v>501.78299999999581</v>
      </c>
      <c r="O306" s="14">
        <f t="shared" ca="1" si="153"/>
        <v>1294.2170000000042</v>
      </c>
      <c r="P306" s="14">
        <f t="shared" ca="1" si="154"/>
        <v>1294.2170000000042</v>
      </c>
      <c r="Q306" s="14">
        <f t="shared" ca="1" si="164"/>
        <v>447110.94699999999</v>
      </c>
      <c r="R306" s="15">
        <f ca="1">SUM(P$12:P306)</f>
        <v>235361.726</v>
      </c>
      <c r="S306" s="16">
        <f ca="1">SUM(N$12:N306)+SUMIF(O$12:O306, "&lt;0")</f>
        <v>211749.22099999999</v>
      </c>
      <c r="U306" s="9">
        <v>44477</v>
      </c>
      <c r="V306" s="14">
        <f t="shared" ca="1" si="168"/>
        <v>2296</v>
      </c>
      <c r="W306" s="14">
        <f t="shared" ca="1" si="172"/>
        <v>2296</v>
      </c>
      <c r="X306" s="14">
        <f t="shared" ca="1" si="177"/>
        <v>761.78299999999581</v>
      </c>
      <c r="Y306" s="14">
        <f t="shared" ca="1" si="155"/>
        <v>1534.2170000000042</v>
      </c>
      <c r="Z306" s="14">
        <f t="shared" ca="1" si="156"/>
        <v>1534.2170000000042</v>
      </c>
      <c r="AA306" s="14">
        <f t="shared" ca="1" si="165"/>
        <v>534860.94699999993</v>
      </c>
      <c r="AB306" s="15">
        <f ca="1">SUM(Z$12:Z306)</f>
        <v>282281.72599999997</v>
      </c>
      <c r="AC306" s="16">
        <f ca="1">SUM(X$12:X306)+SUMIF(Y$12:Y306, "&lt;0")</f>
        <v>252579.22100000005</v>
      </c>
      <c r="AE306" s="9">
        <v>44477</v>
      </c>
      <c r="AF306" s="14">
        <f t="shared" ca="1" si="150"/>
        <v>1796</v>
      </c>
      <c r="AG306" s="14">
        <f t="shared" ca="1" si="173"/>
        <v>1796</v>
      </c>
      <c r="AH306" s="14">
        <f t="shared" ca="1" si="178"/>
        <v>501.78299999999581</v>
      </c>
      <c r="AI306" s="14">
        <f t="shared" ca="1" si="157"/>
        <v>1294.2170000000042</v>
      </c>
      <c r="AJ306" s="14">
        <f t="shared" ca="1" si="158"/>
        <v>1294.2170000000042</v>
      </c>
      <c r="AK306" s="14">
        <f t="shared" ca="1" si="166"/>
        <v>459610.94699999999</v>
      </c>
      <c r="AL306" s="15">
        <f ca="1">SUM(AJ$12:AJ306)</f>
        <v>241601.726</v>
      </c>
      <c r="AM306" s="16">
        <f ca="1">SUM(AH$12:AH306)+SUMIF(AI$12:AI306, "&lt;0")</f>
        <v>218009.22099999999</v>
      </c>
      <c r="AO306" s="9">
        <v>44477</v>
      </c>
      <c r="AP306" s="14">
        <f t="shared" ca="1" si="151"/>
        <v>2296</v>
      </c>
      <c r="AQ306" s="14">
        <f t="shared" ca="1" si="174"/>
        <v>2296</v>
      </c>
      <c r="AR306" s="14">
        <f t="shared" ca="1" si="179"/>
        <v>761.78299999999581</v>
      </c>
      <c r="AS306" s="14">
        <f t="shared" ca="1" si="159"/>
        <v>1534.2170000000042</v>
      </c>
      <c r="AT306" s="14">
        <f t="shared" ca="1" si="160"/>
        <v>1534.2170000000042</v>
      </c>
      <c r="AU306" s="14">
        <f t="shared" ca="1" si="167"/>
        <v>559860.94699999993</v>
      </c>
      <c r="AV306" s="15">
        <f ca="1">SUM(AT$12:AT306)</f>
        <v>294761.72599999997</v>
      </c>
      <c r="AW306" s="16">
        <f ca="1">SUM(AR$12:AR306)+SUMIF(AS$12:AS306, "&lt;0")</f>
        <v>265099.22100000002</v>
      </c>
      <c r="AY306" s="9">
        <v>44477</v>
      </c>
      <c r="AZ306" s="14">
        <f t="shared" ca="1" si="169"/>
        <v>2000</v>
      </c>
      <c r="BA306" s="14">
        <f t="shared" ca="1" si="175"/>
        <v>2000</v>
      </c>
      <c r="BB306" s="14">
        <f t="shared" ca="1" si="180"/>
        <v>945.78299999999581</v>
      </c>
      <c r="BC306" s="14">
        <f t="shared" ca="1" si="161"/>
        <v>1054.2170000000042</v>
      </c>
      <c r="BD306" s="14">
        <f t="shared" ca="1" si="162"/>
        <v>1054.2170000000042</v>
      </c>
      <c r="BE306" s="14">
        <f t="shared" ca="1" si="182"/>
        <v>517694.8476277031</v>
      </c>
      <c r="BF306" s="15">
        <f ca="1">SUM(BD$12:BD306)</f>
        <v>272921.72600000008</v>
      </c>
      <c r="BG306" s="16">
        <f ca="1">SUM(BB$12:BB306)+SUMIF(BC$12:BC306, "&lt;0")</f>
        <v>244773.12162770308</v>
      </c>
    </row>
    <row r="307" spans="1:59" x14ac:dyDescent="0.2">
      <c r="A307" s="24">
        <v>44478</v>
      </c>
      <c r="B307" s="54">
        <f ca="1">IF($A307&gt;= $C$5,$C$6, INDEX('Historical Data'!$D$2:$D$745, MATCH(A307, 'Historical Data'!$B$2:$B$745, 0)))</f>
        <v>1296</v>
      </c>
      <c r="C307" s="14">
        <f t="shared" ca="1" si="170"/>
        <v>1296</v>
      </c>
      <c r="D307" s="14">
        <f t="shared" ca="1" si="181"/>
        <v>0</v>
      </c>
      <c r="E307" s="14">
        <f t="shared" ca="1" si="152"/>
        <v>1296</v>
      </c>
      <c r="F307" s="14">
        <f t="shared" ca="1" si="148"/>
        <v>1296</v>
      </c>
      <c r="G307" s="14">
        <f t="shared" ca="1" si="163"/>
        <v>360656.94699999999</v>
      </c>
      <c r="H307" s="15">
        <f ca="1">SUM(F$12:F307)</f>
        <v>189737.726</v>
      </c>
      <c r="I307" s="16">
        <f ca="1">SUM(D$12:D307)+SUMIF(E$12:E307, "&lt;0")</f>
        <v>170919.22099999999</v>
      </c>
      <c r="J307" s="15"/>
      <c r="K307" s="9">
        <v>44478</v>
      </c>
      <c r="L307" s="14">
        <f t="shared" ca="1" si="149"/>
        <v>1796</v>
      </c>
      <c r="M307" s="14">
        <f t="shared" ca="1" si="171"/>
        <v>1796</v>
      </c>
      <c r="N307" s="14">
        <f t="shared" ca="1" si="176"/>
        <v>210</v>
      </c>
      <c r="O307" s="14">
        <f t="shared" ca="1" si="153"/>
        <v>1586</v>
      </c>
      <c r="P307" s="14">
        <f t="shared" ca="1" si="154"/>
        <v>1586</v>
      </c>
      <c r="Q307" s="14">
        <f t="shared" ca="1" si="164"/>
        <v>448906.94699999999</v>
      </c>
      <c r="R307" s="15">
        <f ca="1">SUM(P$12:P307)</f>
        <v>236947.726</v>
      </c>
      <c r="S307" s="16">
        <f ca="1">SUM(N$12:N307)+SUMIF(O$12:O307, "&lt;0")</f>
        <v>211959.22099999999</v>
      </c>
      <c r="U307" s="9">
        <v>44478</v>
      </c>
      <c r="V307" s="14">
        <f t="shared" ca="1" si="168"/>
        <v>2296</v>
      </c>
      <c r="W307" s="14">
        <f t="shared" ca="1" si="172"/>
        <v>2296</v>
      </c>
      <c r="X307" s="14">
        <f t="shared" ca="1" si="177"/>
        <v>420</v>
      </c>
      <c r="Y307" s="14">
        <f t="shared" ca="1" si="155"/>
        <v>1876</v>
      </c>
      <c r="Z307" s="14">
        <f t="shared" ca="1" si="156"/>
        <v>1876</v>
      </c>
      <c r="AA307" s="14">
        <f t="shared" ca="1" si="165"/>
        <v>537156.94699999993</v>
      </c>
      <c r="AB307" s="15">
        <f ca="1">SUM(Z$12:Z307)</f>
        <v>284157.72599999997</v>
      </c>
      <c r="AC307" s="16">
        <f ca="1">SUM(X$12:X307)+SUMIF(Y$12:Y307, "&lt;0")</f>
        <v>252999.22100000005</v>
      </c>
      <c r="AE307" s="9">
        <v>44478</v>
      </c>
      <c r="AF307" s="14">
        <f t="shared" ca="1" si="150"/>
        <v>1796</v>
      </c>
      <c r="AG307" s="14">
        <f t="shared" ca="1" si="173"/>
        <v>1796</v>
      </c>
      <c r="AH307" s="14">
        <f t="shared" ca="1" si="178"/>
        <v>160</v>
      </c>
      <c r="AI307" s="14">
        <f t="shared" ca="1" si="157"/>
        <v>1636</v>
      </c>
      <c r="AJ307" s="14">
        <f t="shared" ca="1" si="158"/>
        <v>1636</v>
      </c>
      <c r="AK307" s="14">
        <f t="shared" ca="1" si="166"/>
        <v>461406.94699999999</v>
      </c>
      <c r="AL307" s="15">
        <f ca="1">SUM(AJ$12:AJ307)</f>
        <v>243237.726</v>
      </c>
      <c r="AM307" s="16">
        <f ca="1">SUM(AH$12:AH307)+SUMIF(AI$12:AI307, "&lt;0")</f>
        <v>218169.22099999999</v>
      </c>
      <c r="AO307" s="9">
        <v>44478</v>
      </c>
      <c r="AP307" s="14">
        <f t="shared" ca="1" si="151"/>
        <v>2296</v>
      </c>
      <c r="AQ307" s="14">
        <f t="shared" ca="1" si="174"/>
        <v>2296</v>
      </c>
      <c r="AR307" s="14">
        <f t="shared" ca="1" si="179"/>
        <v>320</v>
      </c>
      <c r="AS307" s="14">
        <f t="shared" ca="1" si="159"/>
        <v>1976</v>
      </c>
      <c r="AT307" s="14">
        <f t="shared" ca="1" si="160"/>
        <v>1976</v>
      </c>
      <c r="AU307" s="14">
        <f t="shared" ca="1" si="167"/>
        <v>562156.94699999993</v>
      </c>
      <c r="AV307" s="15">
        <f ca="1">SUM(AT$12:AT307)</f>
        <v>296737.72599999997</v>
      </c>
      <c r="AW307" s="16">
        <f ca="1">SUM(AR$12:AR307)+SUMIF(AS$12:AS307, "&lt;0")</f>
        <v>265419.22100000002</v>
      </c>
      <c r="AY307" s="9">
        <v>44478</v>
      </c>
      <c r="AZ307" s="14">
        <f t="shared" ca="1" si="169"/>
        <v>2000</v>
      </c>
      <c r="BA307" s="14">
        <f t="shared" ca="1" si="175"/>
        <v>2000</v>
      </c>
      <c r="BB307" s="14">
        <f t="shared" ca="1" si="180"/>
        <v>376.38500000000204</v>
      </c>
      <c r="BC307" s="14">
        <f t="shared" ca="1" si="161"/>
        <v>1623.614999999998</v>
      </c>
      <c r="BD307" s="14">
        <f t="shared" ca="1" si="162"/>
        <v>1623.614999999998</v>
      </c>
      <c r="BE307" s="14">
        <f t="shared" ca="1" si="182"/>
        <v>519694.8476277031</v>
      </c>
      <c r="BF307" s="15">
        <f ca="1">SUM(BD$12:BD307)</f>
        <v>274545.34100000007</v>
      </c>
      <c r="BG307" s="16">
        <f ca="1">SUM(BB$12:BB307)+SUMIF(BC$12:BC307, "&lt;0")</f>
        <v>245149.50662770309</v>
      </c>
    </row>
    <row r="308" spans="1:59" x14ac:dyDescent="0.2">
      <c r="A308" s="24">
        <v>44479</v>
      </c>
      <c r="B308" s="54">
        <f ca="1">IF($A308&gt;= $C$5,$C$6, INDEX('Historical Data'!$D$2:$D$745, MATCH(A308, 'Historical Data'!$B$2:$B$745, 0)))</f>
        <v>1296</v>
      </c>
      <c r="C308" s="14">
        <f t="shared" ca="1" si="170"/>
        <v>1296</v>
      </c>
      <c r="D308" s="14">
        <f t="shared" ca="1" si="181"/>
        <v>0</v>
      </c>
      <c r="E308" s="14">
        <f t="shared" ca="1" si="152"/>
        <v>1296</v>
      </c>
      <c r="F308" s="14">
        <f t="shared" ca="1" si="148"/>
        <v>1296</v>
      </c>
      <c r="G308" s="14">
        <f t="shared" ca="1" si="163"/>
        <v>361952.94699999999</v>
      </c>
      <c r="H308" s="15">
        <f ca="1">SUM(F$12:F308)</f>
        <v>191033.726</v>
      </c>
      <c r="I308" s="16">
        <f ca="1">SUM(D$12:D308)+SUMIF(E$12:E308, "&lt;0")</f>
        <v>170919.22099999999</v>
      </c>
      <c r="J308" s="15"/>
      <c r="K308" s="9">
        <v>44479</v>
      </c>
      <c r="L308" s="14">
        <f t="shared" ca="1" si="149"/>
        <v>1796</v>
      </c>
      <c r="M308" s="14">
        <f t="shared" ca="1" si="171"/>
        <v>1796</v>
      </c>
      <c r="N308" s="14">
        <f t="shared" ca="1" si="176"/>
        <v>205</v>
      </c>
      <c r="O308" s="14">
        <f t="shared" ca="1" si="153"/>
        <v>1591</v>
      </c>
      <c r="P308" s="14">
        <f t="shared" ca="1" si="154"/>
        <v>1591</v>
      </c>
      <c r="Q308" s="14">
        <f t="shared" ca="1" si="164"/>
        <v>450702.94699999999</v>
      </c>
      <c r="R308" s="15">
        <f ca="1">SUM(P$12:P308)</f>
        <v>238538.726</v>
      </c>
      <c r="S308" s="16">
        <f ca="1">SUM(N$12:N308)+SUMIF(O$12:O308, "&lt;0")</f>
        <v>212164.22099999999</v>
      </c>
      <c r="U308" s="9">
        <v>44479</v>
      </c>
      <c r="V308" s="14">
        <f t="shared" ca="1" si="168"/>
        <v>2296</v>
      </c>
      <c r="W308" s="14">
        <f t="shared" ca="1" si="172"/>
        <v>2296</v>
      </c>
      <c r="X308" s="14">
        <f t="shared" ca="1" si="177"/>
        <v>410</v>
      </c>
      <c r="Y308" s="14">
        <f t="shared" ca="1" si="155"/>
        <v>1886</v>
      </c>
      <c r="Z308" s="14">
        <f t="shared" ca="1" si="156"/>
        <v>1886</v>
      </c>
      <c r="AA308" s="14">
        <f t="shared" ca="1" si="165"/>
        <v>539452.94699999993</v>
      </c>
      <c r="AB308" s="15">
        <f ca="1">SUM(Z$12:Z308)</f>
        <v>286043.72599999997</v>
      </c>
      <c r="AC308" s="16">
        <f ca="1">SUM(X$12:X308)+SUMIF(Y$12:Y308, "&lt;0")</f>
        <v>253409.22100000005</v>
      </c>
      <c r="AE308" s="9">
        <v>44479</v>
      </c>
      <c r="AF308" s="14">
        <f t="shared" ca="1" si="150"/>
        <v>1796</v>
      </c>
      <c r="AG308" s="14">
        <f t="shared" ca="1" si="173"/>
        <v>1796</v>
      </c>
      <c r="AH308" s="14">
        <f t="shared" ca="1" si="178"/>
        <v>150</v>
      </c>
      <c r="AI308" s="14">
        <f t="shared" ca="1" si="157"/>
        <v>1646</v>
      </c>
      <c r="AJ308" s="14">
        <f t="shared" ca="1" si="158"/>
        <v>1646</v>
      </c>
      <c r="AK308" s="14">
        <f t="shared" ca="1" si="166"/>
        <v>463202.94699999999</v>
      </c>
      <c r="AL308" s="15">
        <f ca="1">SUM(AJ$12:AJ308)</f>
        <v>244883.726</v>
      </c>
      <c r="AM308" s="16">
        <f ca="1">SUM(AH$12:AH308)+SUMIF(AI$12:AI308, "&lt;0")</f>
        <v>218319.22099999999</v>
      </c>
      <c r="AO308" s="9">
        <v>44479</v>
      </c>
      <c r="AP308" s="14">
        <f t="shared" ca="1" si="151"/>
        <v>2296</v>
      </c>
      <c r="AQ308" s="14">
        <f t="shared" ca="1" si="174"/>
        <v>2296</v>
      </c>
      <c r="AR308" s="14">
        <f t="shared" ca="1" si="179"/>
        <v>300</v>
      </c>
      <c r="AS308" s="14">
        <f t="shared" ca="1" si="159"/>
        <v>1996</v>
      </c>
      <c r="AT308" s="14">
        <f t="shared" ca="1" si="160"/>
        <v>1996</v>
      </c>
      <c r="AU308" s="14">
        <f t="shared" ca="1" si="167"/>
        <v>564452.94699999993</v>
      </c>
      <c r="AV308" s="15">
        <f ca="1">SUM(AT$12:AT308)</f>
        <v>298733.72599999997</v>
      </c>
      <c r="AW308" s="16">
        <f ca="1">SUM(AR$12:AR308)+SUMIF(AS$12:AS308, "&lt;0")</f>
        <v>265719.22100000002</v>
      </c>
      <c r="AY308" s="9">
        <v>44479</v>
      </c>
      <c r="AZ308" s="14">
        <f t="shared" ca="1" si="169"/>
        <v>2000</v>
      </c>
      <c r="BA308" s="14">
        <f t="shared" ca="1" si="175"/>
        <v>2000</v>
      </c>
      <c r="BB308" s="14">
        <f t="shared" ca="1" si="180"/>
        <v>118.97699999999895</v>
      </c>
      <c r="BC308" s="14">
        <f t="shared" ca="1" si="161"/>
        <v>1881.023000000001</v>
      </c>
      <c r="BD308" s="14">
        <f t="shared" ca="1" si="162"/>
        <v>1881.023000000001</v>
      </c>
      <c r="BE308" s="14">
        <f t="shared" ca="1" si="182"/>
        <v>521694.8476277031</v>
      </c>
      <c r="BF308" s="15">
        <f ca="1">SUM(BD$12:BD308)</f>
        <v>276426.36400000006</v>
      </c>
      <c r="BG308" s="16">
        <f ca="1">SUM(BB$12:BB308)+SUMIF(BC$12:BC308, "&lt;0")</f>
        <v>245268.4836277031</v>
      </c>
    </row>
    <row r="309" spans="1:59" x14ac:dyDescent="0.2">
      <c r="A309" s="24">
        <v>44480</v>
      </c>
      <c r="B309" s="54">
        <f ca="1">IF($A309&gt;= $C$5,$C$6, INDEX('Historical Data'!$D$2:$D$745, MATCH(A309, 'Historical Data'!$B$2:$B$745, 0)))</f>
        <v>1296</v>
      </c>
      <c r="C309" s="14">
        <f t="shared" ca="1" si="170"/>
        <v>1296</v>
      </c>
      <c r="D309" s="14">
        <f t="shared" ca="1" si="181"/>
        <v>5.7080000000059954</v>
      </c>
      <c r="E309" s="14">
        <f t="shared" ca="1" si="152"/>
        <v>1290.291999999994</v>
      </c>
      <c r="F309" s="14">
        <f t="shared" ca="1" si="148"/>
        <v>1290.291999999994</v>
      </c>
      <c r="G309" s="14">
        <f t="shared" ca="1" si="163"/>
        <v>363248.94699999999</v>
      </c>
      <c r="H309" s="15">
        <f ca="1">SUM(F$12:F309)</f>
        <v>192324.01799999998</v>
      </c>
      <c r="I309" s="16">
        <f ca="1">SUM(D$12:D309)+SUMIF(E$12:E309, "&lt;0")</f>
        <v>170924.929</v>
      </c>
      <c r="J309" s="15"/>
      <c r="K309" s="9">
        <v>44480</v>
      </c>
      <c r="L309" s="14">
        <f t="shared" ca="1" si="149"/>
        <v>1796</v>
      </c>
      <c r="M309" s="14">
        <f t="shared" ca="1" si="171"/>
        <v>1796</v>
      </c>
      <c r="N309" s="14">
        <f t="shared" ca="1" si="176"/>
        <v>370.708000000006</v>
      </c>
      <c r="O309" s="14">
        <f t="shared" ca="1" si="153"/>
        <v>1425.291999999994</v>
      </c>
      <c r="P309" s="14">
        <f t="shared" ca="1" si="154"/>
        <v>1425.291999999994</v>
      </c>
      <c r="Q309" s="14">
        <f t="shared" ca="1" si="164"/>
        <v>452498.94699999999</v>
      </c>
      <c r="R309" s="15">
        <f ca="1">SUM(P$12:P309)</f>
        <v>239964.01799999998</v>
      </c>
      <c r="S309" s="16">
        <f ca="1">SUM(N$12:N309)+SUMIF(O$12:O309, "&lt;0")</f>
        <v>212534.929</v>
      </c>
      <c r="U309" s="9">
        <v>44480</v>
      </c>
      <c r="V309" s="14">
        <f t="shared" ca="1" si="168"/>
        <v>2296</v>
      </c>
      <c r="W309" s="14">
        <f t="shared" ca="1" si="172"/>
        <v>2296</v>
      </c>
      <c r="X309" s="14">
        <f t="shared" ca="1" si="177"/>
        <v>735.708000000006</v>
      </c>
      <c r="Y309" s="14">
        <f t="shared" ca="1" si="155"/>
        <v>1560.291999999994</v>
      </c>
      <c r="Z309" s="14">
        <f t="shared" ca="1" si="156"/>
        <v>1560.291999999994</v>
      </c>
      <c r="AA309" s="14">
        <f t="shared" ca="1" si="165"/>
        <v>541748.94699999993</v>
      </c>
      <c r="AB309" s="15">
        <f ca="1">SUM(Z$12:Z309)</f>
        <v>287604.01799999998</v>
      </c>
      <c r="AC309" s="16">
        <f ca="1">SUM(X$12:X309)+SUMIF(Y$12:Y309, "&lt;0")</f>
        <v>254144.92900000006</v>
      </c>
      <c r="AE309" s="9">
        <v>44480</v>
      </c>
      <c r="AF309" s="14">
        <f t="shared" ca="1" si="150"/>
        <v>1796</v>
      </c>
      <c r="AG309" s="14">
        <f t="shared" ca="1" si="173"/>
        <v>1796</v>
      </c>
      <c r="AH309" s="14">
        <f t="shared" ca="1" si="178"/>
        <v>475.708000000006</v>
      </c>
      <c r="AI309" s="14">
        <f t="shared" ca="1" si="157"/>
        <v>1320.291999999994</v>
      </c>
      <c r="AJ309" s="14">
        <f t="shared" ca="1" si="158"/>
        <v>1320.291999999994</v>
      </c>
      <c r="AK309" s="14">
        <f t="shared" ca="1" si="166"/>
        <v>464998.94699999999</v>
      </c>
      <c r="AL309" s="15">
        <f ca="1">SUM(AJ$12:AJ309)</f>
        <v>246204.01799999998</v>
      </c>
      <c r="AM309" s="16">
        <f ca="1">SUM(AH$12:AH309)+SUMIF(AI$12:AI309, "&lt;0")</f>
        <v>218794.929</v>
      </c>
      <c r="AO309" s="9">
        <v>44480</v>
      </c>
      <c r="AP309" s="14">
        <f t="shared" ca="1" si="151"/>
        <v>2296</v>
      </c>
      <c r="AQ309" s="14">
        <f t="shared" ca="1" si="174"/>
        <v>2296</v>
      </c>
      <c r="AR309" s="14">
        <f t="shared" ca="1" si="179"/>
        <v>945.708000000006</v>
      </c>
      <c r="AS309" s="14">
        <f t="shared" ca="1" si="159"/>
        <v>1350.291999999994</v>
      </c>
      <c r="AT309" s="14">
        <f t="shared" ca="1" si="160"/>
        <v>1350.291999999994</v>
      </c>
      <c r="AU309" s="14">
        <f t="shared" ca="1" si="167"/>
        <v>566748.94699999993</v>
      </c>
      <c r="AV309" s="15">
        <f ca="1">SUM(AT$12:AT309)</f>
        <v>300084.01799999998</v>
      </c>
      <c r="AW309" s="16">
        <f ca="1">SUM(AR$12:AR309)+SUMIF(AS$12:AS309, "&lt;0")</f>
        <v>266664.929</v>
      </c>
      <c r="AY309" s="9">
        <v>44480</v>
      </c>
      <c r="AZ309" s="14">
        <f t="shared" ca="1" si="169"/>
        <v>2000</v>
      </c>
      <c r="BA309" s="14">
        <f t="shared" ca="1" si="175"/>
        <v>2000</v>
      </c>
      <c r="BB309" s="14">
        <f t="shared" ca="1" si="180"/>
        <v>1622.346000000005</v>
      </c>
      <c r="BC309" s="14">
        <f t="shared" ca="1" si="161"/>
        <v>377.65399999999499</v>
      </c>
      <c r="BD309" s="14">
        <f t="shared" ca="1" si="162"/>
        <v>377.65399999999499</v>
      </c>
      <c r="BE309" s="14">
        <f t="shared" ca="1" si="182"/>
        <v>523694.8476277031</v>
      </c>
      <c r="BF309" s="15">
        <f ca="1">SUM(BD$12:BD309)</f>
        <v>276804.01800000004</v>
      </c>
      <c r="BG309" s="16">
        <f ca="1">SUM(BB$12:BB309)+SUMIF(BC$12:BC309, "&lt;0")</f>
        <v>246890.82962770312</v>
      </c>
    </row>
    <row r="310" spans="1:59" x14ac:dyDescent="0.2">
      <c r="A310" s="24">
        <v>44481</v>
      </c>
      <c r="B310" s="54">
        <f ca="1">IF($A310&gt;= $C$5,$C$6, INDEX('Historical Data'!$D$2:$D$745, MATCH(A310, 'Historical Data'!$B$2:$B$745, 0)))</f>
        <v>1296</v>
      </c>
      <c r="C310" s="14">
        <f t="shared" ca="1" si="170"/>
        <v>1296</v>
      </c>
      <c r="D310" s="14">
        <f t="shared" ca="1" si="181"/>
        <v>628.83999999999651</v>
      </c>
      <c r="E310" s="14">
        <f t="shared" ca="1" si="152"/>
        <v>667.16000000000349</v>
      </c>
      <c r="F310" s="14">
        <f t="shared" ca="1" si="148"/>
        <v>667.16000000000349</v>
      </c>
      <c r="G310" s="14">
        <f t="shared" ca="1" si="163"/>
        <v>364544.94699999999</v>
      </c>
      <c r="H310" s="15">
        <f ca="1">SUM(F$12:F310)</f>
        <v>192991.17799999999</v>
      </c>
      <c r="I310" s="16">
        <f ca="1">SUM(D$12:D310)+SUMIF(E$12:E310, "&lt;0")</f>
        <v>171553.769</v>
      </c>
      <c r="J310" s="15"/>
      <c r="K310" s="9">
        <v>44481</v>
      </c>
      <c r="L310" s="14">
        <f t="shared" ca="1" si="149"/>
        <v>1796</v>
      </c>
      <c r="M310" s="14">
        <f t="shared" ca="1" si="171"/>
        <v>1796</v>
      </c>
      <c r="N310" s="14">
        <f t="shared" ca="1" si="176"/>
        <v>888.83999999999651</v>
      </c>
      <c r="O310" s="14">
        <f t="shared" ca="1" si="153"/>
        <v>907.16000000000349</v>
      </c>
      <c r="P310" s="14">
        <f t="shared" ca="1" si="154"/>
        <v>907.16000000000349</v>
      </c>
      <c r="Q310" s="14">
        <f t="shared" ca="1" si="164"/>
        <v>454294.94699999999</v>
      </c>
      <c r="R310" s="15">
        <f ca="1">SUM(P$12:P310)</f>
        <v>240871.17799999999</v>
      </c>
      <c r="S310" s="16">
        <f ca="1">SUM(N$12:N310)+SUMIF(O$12:O310, "&lt;0")</f>
        <v>213423.769</v>
      </c>
      <c r="U310" s="9">
        <v>44481</v>
      </c>
      <c r="V310" s="14">
        <f t="shared" ca="1" si="168"/>
        <v>2296</v>
      </c>
      <c r="W310" s="14">
        <f t="shared" ca="1" si="172"/>
        <v>2296</v>
      </c>
      <c r="X310" s="14">
        <f t="shared" ca="1" si="177"/>
        <v>1148.8399999999965</v>
      </c>
      <c r="Y310" s="14">
        <f t="shared" ca="1" si="155"/>
        <v>1147.1600000000035</v>
      </c>
      <c r="Z310" s="14">
        <f t="shared" ca="1" si="156"/>
        <v>1147.1600000000035</v>
      </c>
      <c r="AA310" s="14">
        <f t="shared" ca="1" si="165"/>
        <v>544044.94699999993</v>
      </c>
      <c r="AB310" s="15">
        <f ca="1">SUM(Z$12:Z310)</f>
        <v>288751.17799999996</v>
      </c>
      <c r="AC310" s="16">
        <f ca="1">SUM(X$12:X310)+SUMIF(Y$12:Y310, "&lt;0")</f>
        <v>255293.76900000006</v>
      </c>
      <c r="AE310" s="9">
        <v>44481</v>
      </c>
      <c r="AF310" s="14">
        <f t="shared" ca="1" si="150"/>
        <v>1796</v>
      </c>
      <c r="AG310" s="14">
        <f t="shared" ca="1" si="173"/>
        <v>1796</v>
      </c>
      <c r="AH310" s="14">
        <f t="shared" ca="1" si="178"/>
        <v>888.83999999999651</v>
      </c>
      <c r="AI310" s="14">
        <f t="shared" ca="1" si="157"/>
        <v>907.16000000000349</v>
      </c>
      <c r="AJ310" s="14">
        <f t="shared" ca="1" si="158"/>
        <v>907.16000000000349</v>
      </c>
      <c r="AK310" s="14">
        <f t="shared" ca="1" si="166"/>
        <v>466794.94699999999</v>
      </c>
      <c r="AL310" s="15">
        <f ca="1">SUM(AJ$12:AJ310)</f>
        <v>247111.17799999999</v>
      </c>
      <c r="AM310" s="16">
        <f ca="1">SUM(AH$12:AH310)+SUMIF(AI$12:AI310, "&lt;0")</f>
        <v>219683.769</v>
      </c>
      <c r="AO310" s="9">
        <v>44481</v>
      </c>
      <c r="AP310" s="14">
        <f t="shared" ca="1" si="151"/>
        <v>2296</v>
      </c>
      <c r="AQ310" s="14">
        <f t="shared" ca="1" si="174"/>
        <v>2296</v>
      </c>
      <c r="AR310" s="14">
        <f t="shared" ca="1" si="179"/>
        <v>1148.8399999999965</v>
      </c>
      <c r="AS310" s="14">
        <f t="shared" ca="1" si="159"/>
        <v>1147.1600000000035</v>
      </c>
      <c r="AT310" s="14">
        <f t="shared" ca="1" si="160"/>
        <v>1147.1600000000035</v>
      </c>
      <c r="AU310" s="14">
        <f t="shared" ca="1" si="167"/>
        <v>569044.94699999993</v>
      </c>
      <c r="AV310" s="15">
        <f ca="1">SUM(AT$12:AT310)</f>
        <v>301231.17799999996</v>
      </c>
      <c r="AW310" s="16">
        <f ca="1">SUM(AR$12:AR310)+SUMIF(AS$12:AS310, "&lt;0")</f>
        <v>267813.76899999997</v>
      </c>
      <c r="AY310" s="9">
        <v>44481</v>
      </c>
      <c r="AZ310" s="14">
        <f t="shared" ca="1" si="169"/>
        <v>2000</v>
      </c>
      <c r="BA310" s="14">
        <f t="shared" ca="1" si="175"/>
        <v>2000</v>
      </c>
      <c r="BB310" s="14">
        <f t="shared" ca="1" si="180"/>
        <v>1332.8399999999965</v>
      </c>
      <c r="BC310" s="14">
        <f t="shared" ca="1" si="161"/>
        <v>667.16000000000349</v>
      </c>
      <c r="BD310" s="14">
        <f t="shared" ca="1" si="162"/>
        <v>667.16000000000349</v>
      </c>
      <c r="BE310" s="14">
        <f t="shared" ca="1" si="182"/>
        <v>525694.8476277031</v>
      </c>
      <c r="BF310" s="15">
        <f ca="1">SUM(BD$12:BD310)</f>
        <v>277471.17800000007</v>
      </c>
      <c r="BG310" s="16">
        <f ca="1">SUM(BB$12:BB310)+SUMIF(BC$12:BC310, "&lt;0")</f>
        <v>248223.66962770309</v>
      </c>
    </row>
    <row r="311" spans="1:59" x14ac:dyDescent="0.2">
      <c r="A311" s="24">
        <v>44482</v>
      </c>
      <c r="B311" s="54">
        <f ca="1">IF($A311&gt;= $C$5,$C$6, INDEX('Historical Data'!$D$2:$D$745, MATCH(A311, 'Historical Data'!$B$2:$B$745, 0)))</f>
        <v>1296</v>
      </c>
      <c r="C311" s="14">
        <f t="shared" ca="1" si="170"/>
        <v>1296</v>
      </c>
      <c r="D311" s="14">
        <f t="shared" ca="1" si="181"/>
        <v>1296</v>
      </c>
      <c r="E311" s="14">
        <f t="shared" ca="1" si="152"/>
        <v>0</v>
      </c>
      <c r="F311" s="14">
        <f t="shared" ca="1" si="148"/>
        <v>0</v>
      </c>
      <c r="G311" s="14">
        <f t="shared" ca="1" si="163"/>
        <v>365840.94699999999</v>
      </c>
      <c r="H311" s="15">
        <f ca="1">SUM(F$12:F311)</f>
        <v>192991.17799999999</v>
      </c>
      <c r="I311" s="16">
        <f ca="1">SUM(D$12:D311)+SUMIF(E$12:E311, "&lt;0")</f>
        <v>172849.769</v>
      </c>
      <c r="J311" s="15"/>
      <c r="K311" s="9">
        <v>44482</v>
      </c>
      <c r="L311" s="14">
        <f t="shared" ca="1" si="149"/>
        <v>1796</v>
      </c>
      <c r="M311" s="14">
        <f t="shared" ca="1" si="171"/>
        <v>1796</v>
      </c>
      <c r="N311" s="14">
        <f t="shared" ca="1" si="176"/>
        <v>1556</v>
      </c>
      <c r="O311" s="14">
        <f t="shared" ca="1" si="153"/>
        <v>240</v>
      </c>
      <c r="P311" s="14">
        <f t="shared" ca="1" si="154"/>
        <v>240</v>
      </c>
      <c r="Q311" s="14">
        <f t="shared" ca="1" si="164"/>
        <v>456090.94699999999</v>
      </c>
      <c r="R311" s="15">
        <f ca="1">SUM(P$12:P311)</f>
        <v>241111.17799999999</v>
      </c>
      <c r="S311" s="16">
        <f ca="1">SUM(N$12:N311)+SUMIF(O$12:O311, "&lt;0")</f>
        <v>214979.769</v>
      </c>
      <c r="U311" s="9">
        <v>44482</v>
      </c>
      <c r="V311" s="14">
        <f t="shared" ca="1" si="168"/>
        <v>2296</v>
      </c>
      <c r="W311" s="14">
        <f t="shared" ca="1" si="172"/>
        <v>2296</v>
      </c>
      <c r="X311" s="14">
        <f t="shared" ca="1" si="177"/>
        <v>1816</v>
      </c>
      <c r="Y311" s="14">
        <f t="shared" ca="1" si="155"/>
        <v>480</v>
      </c>
      <c r="Z311" s="14">
        <f t="shared" ca="1" si="156"/>
        <v>480</v>
      </c>
      <c r="AA311" s="14">
        <f t="shared" ca="1" si="165"/>
        <v>546340.94699999993</v>
      </c>
      <c r="AB311" s="15">
        <f ca="1">SUM(Z$12:Z311)</f>
        <v>289231.17799999996</v>
      </c>
      <c r="AC311" s="16">
        <f ca="1">SUM(X$12:X311)+SUMIF(Y$12:Y311, "&lt;0")</f>
        <v>257109.76900000006</v>
      </c>
      <c r="AE311" s="9">
        <v>44482</v>
      </c>
      <c r="AF311" s="14">
        <f t="shared" ca="1" si="150"/>
        <v>1796</v>
      </c>
      <c r="AG311" s="14">
        <f t="shared" ca="1" si="173"/>
        <v>1796</v>
      </c>
      <c r="AH311" s="14">
        <f t="shared" ca="1" si="178"/>
        <v>1556</v>
      </c>
      <c r="AI311" s="14">
        <f t="shared" ca="1" si="157"/>
        <v>240</v>
      </c>
      <c r="AJ311" s="14">
        <f t="shared" ca="1" si="158"/>
        <v>240</v>
      </c>
      <c r="AK311" s="14">
        <f t="shared" ca="1" si="166"/>
        <v>468590.94699999999</v>
      </c>
      <c r="AL311" s="15">
        <f ca="1">SUM(AJ$12:AJ311)</f>
        <v>247351.17799999999</v>
      </c>
      <c r="AM311" s="16">
        <f ca="1">SUM(AH$12:AH311)+SUMIF(AI$12:AI311, "&lt;0")</f>
        <v>221239.769</v>
      </c>
      <c r="AO311" s="9">
        <v>44482</v>
      </c>
      <c r="AP311" s="14">
        <f t="shared" ca="1" si="151"/>
        <v>2296</v>
      </c>
      <c r="AQ311" s="14">
        <f t="shared" ca="1" si="174"/>
        <v>2296</v>
      </c>
      <c r="AR311" s="14">
        <f t="shared" ca="1" si="179"/>
        <v>1816</v>
      </c>
      <c r="AS311" s="14">
        <f t="shared" ca="1" si="159"/>
        <v>480</v>
      </c>
      <c r="AT311" s="14">
        <f t="shared" ca="1" si="160"/>
        <v>480</v>
      </c>
      <c r="AU311" s="14">
        <f t="shared" ca="1" si="167"/>
        <v>571340.94699999993</v>
      </c>
      <c r="AV311" s="15">
        <f ca="1">SUM(AT$12:AT311)</f>
        <v>301711.17799999996</v>
      </c>
      <c r="AW311" s="16">
        <f ca="1">SUM(AR$12:AR311)+SUMIF(AS$12:AS311, "&lt;0")</f>
        <v>269629.76899999997</v>
      </c>
      <c r="AY311" s="9">
        <v>44482</v>
      </c>
      <c r="AZ311" s="14">
        <f t="shared" ca="1" si="169"/>
        <v>2000</v>
      </c>
      <c r="BA311" s="14">
        <f t="shared" ca="1" si="175"/>
        <v>2000</v>
      </c>
      <c r="BB311" s="14">
        <f t="shared" ca="1" si="180"/>
        <v>2000</v>
      </c>
      <c r="BC311" s="14">
        <f t="shared" ca="1" si="161"/>
        <v>0</v>
      </c>
      <c r="BD311" s="14">
        <f t="shared" ca="1" si="162"/>
        <v>0</v>
      </c>
      <c r="BE311" s="14">
        <f t="shared" ca="1" si="182"/>
        <v>527694.8476277031</v>
      </c>
      <c r="BF311" s="15">
        <f ca="1">SUM(BD$12:BD311)</f>
        <v>277471.17800000007</v>
      </c>
      <c r="BG311" s="16">
        <f ca="1">SUM(BB$12:BB311)+SUMIF(BC$12:BC311, "&lt;0")</f>
        <v>250223.66962770309</v>
      </c>
    </row>
    <row r="312" spans="1:59" x14ac:dyDescent="0.2">
      <c r="A312" s="24">
        <v>44483</v>
      </c>
      <c r="B312" s="54">
        <f ca="1">IF($A312&gt;= $C$5,$C$6, INDEX('Historical Data'!$D$2:$D$745, MATCH(A312, 'Historical Data'!$B$2:$B$745, 0)))</f>
        <v>1296</v>
      </c>
      <c r="C312" s="14">
        <f t="shared" ca="1" si="170"/>
        <v>1296</v>
      </c>
      <c r="D312" s="14">
        <f t="shared" ca="1" si="181"/>
        <v>697.84900000000198</v>
      </c>
      <c r="E312" s="14">
        <f t="shared" ca="1" si="152"/>
        <v>598.15099999999802</v>
      </c>
      <c r="F312" s="14">
        <f t="shared" ca="1" si="148"/>
        <v>598.15099999999802</v>
      </c>
      <c r="G312" s="14">
        <f t="shared" ca="1" si="163"/>
        <v>367136.94699999999</v>
      </c>
      <c r="H312" s="15">
        <f ca="1">SUM(F$12:F312)</f>
        <v>193589.32899999997</v>
      </c>
      <c r="I312" s="16">
        <f ca="1">SUM(D$12:D312)+SUMIF(E$12:E312, "&lt;0")</f>
        <v>173547.61800000002</v>
      </c>
      <c r="J312" s="15"/>
      <c r="K312" s="9">
        <v>44483</v>
      </c>
      <c r="L312" s="14">
        <f t="shared" ca="1" si="149"/>
        <v>1796</v>
      </c>
      <c r="M312" s="14">
        <f t="shared" ca="1" si="171"/>
        <v>1796</v>
      </c>
      <c r="N312" s="14">
        <f t="shared" ca="1" si="176"/>
        <v>957.84900000000198</v>
      </c>
      <c r="O312" s="14">
        <f t="shared" ca="1" si="153"/>
        <v>838.15099999999802</v>
      </c>
      <c r="P312" s="14">
        <f t="shared" ca="1" si="154"/>
        <v>838.15099999999802</v>
      </c>
      <c r="Q312" s="14">
        <f t="shared" ca="1" si="164"/>
        <v>457886.94699999999</v>
      </c>
      <c r="R312" s="15">
        <f ca="1">SUM(P$12:P312)</f>
        <v>241949.32899999997</v>
      </c>
      <c r="S312" s="16">
        <f ca="1">SUM(N$12:N312)+SUMIF(O$12:O312, "&lt;0")</f>
        <v>215937.61800000002</v>
      </c>
      <c r="U312" s="9">
        <v>44483</v>
      </c>
      <c r="V312" s="14">
        <f t="shared" ca="1" si="168"/>
        <v>2296</v>
      </c>
      <c r="W312" s="14">
        <f t="shared" ca="1" si="172"/>
        <v>2296</v>
      </c>
      <c r="X312" s="14">
        <f t="shared" ca="1" si="177"/>
        <v>1217.849000000002</v>
      </c>
      <c r="Y312" s="14">
        <f t="shared" ca="1" si="155"/>
        <v>1078.150999999998</v>
      </c>
      <c r="Z312" s="14">
        <f t="shared" ca="1" si="156"/>
        <v>1078.150999999998</v>
      </c>
      <c r="AA312" s="14">
        <f t="shared" ca="1" si="165"/>
        <v>548636.94699999993</v>
      </c>
      <c r="AB312" s="15">
        <f ca="1">SUM(Z$12:Z312)</f>
        <v>290309.32899999997</v>
      </c>
      <c r="AC312" s="16">
        <f ca="1">SUM(X$12:X312)+SUMIF(Y$12:Y312, "&lt;0")</f>
        <v>258327.61800000007</v>
      </c>
      <c r="AE312" s="9">
        <v>44483</v>
      </c>
      <c r="AF312" s="14">
        <f t="shared" ca="1" si="150"/>
        <v>1796</v>
      </c>
      <c r="AG312" s="14">
        <f t="shared" ca="1" si="173"/>
        <v>1796</v>
      </c>
      <c r="AH312" s="14">
        <f t="shared" ca="1" si="178"/>
        <v>957.84900000000198</v>
      </c>
      <c r="AI312" s="14">
        <f t="shared" ca="1" si="157"/>
        <v>838.15099999999802</v>
      </c>
      <c r="AJ312" s="14">
        <f t="shared" ca="1" si="158"/>
        <v>838.15099999999802</v>
      </c>
      <c r="AK312" s="14">
        <f t="shared" ca="1" si="166"/>
        <v>470386.94699999999</v>
      </c>
      <c r="AL312" s="15">
        <f ca="1">SUM(AJ$12:AJ312)</f>
        <v>248189.32899999997</v>
      </c>
      <c r="AM312" s="16">
        <f ca="1">SUM(AH$12:AH312)+SUMIF(AI$12:AI312, "&lt;0")</f>
        <v>222197.61800000002</v>
      </c>
      <c r="AO312" s="9">
        <v>44483</v>
      </c>
      <c r="AP312" s="14">
        <f t="shared" ca="1" si="151"/>
        <v>2296</v>
      </c>
      <c r="AQ312" s="14">
        <f t="shared" ca="1" si="174"/>
        <v>2296</v>
      </c>
      <c r="AR312" s="14">
        <f t="shared" ca="1" si="179"/>
        <v>1217.849000000002</v>
      </c>
      <c r="AS312" s="14">
        <f t="shared" ca="1" si="159"/>
        <v>1078.150999999998</v>
      </c>
      <c r="AT312" s="14">
        <f t="shared" ca="1" si="160"/>
        <v>1078.150999999998</v>
      </c>
      <c r="AU312" s="14">
        <f t="shared" ca="1" si="167"/>
        <v>573636.94699999993</v>
      </c>
      <c r="AV312" s="15">
        <f ca="1">SUM(AT$12:AT312)</f>
        <v>302789.32899999997</v>
      </c>
      <c r="AW312" s="16">
        <f ca="1">SUM(AR$12:AR312)+SUMIF(AS$12:AS312, "&lt;0")</f>
        <v>270847.61799999996</v>
      </c>
      <c r="AY312" s="9">
        <v>44483</v>
      </c>
      <c r="AZ312" s="14">
        <f t="shared" ca="1" si="169"/>
        <v>2000</v>
      </c>
      <c r="BA312" s="14">
        <f t="shared" ca="1" si="175"/>
        <v>2000</v>
      </c>
      <c r="BB312" s="14">
        <f t="shared" ca="1" si="180"/>
        <v>1401.849000000002</v>
      </c>
      <c r="BC312" s="14">
        <f t="shared" ca="1" si="161"/>
        <v>598.15099999999802</v>
      </c>
      <c r="BD312" s="14">
        <f t="shared" ca="1" si="162"/>
        <v>598.15099999999802</v>
      </c>
      <c r="BE312" s="14">
        <f t="shared" ca="1" si="182"/>
        <v>529694.8476277031</v>
      </c>
      <c r="BF312" s="15">
        <f ca="1">SUM(BD$12:BD312)</f>
        <v>278069.32900000009</v>
      </c>
      <c r="BG312" s="16">
        <f ca="1">SUM(BB$12:BB312)+SUMIF(BC$12:BC312, "&lt;0")</f>
        <v>251625.51862770313</v>
      </c>
    </row>
    <row r="313" spans="1:59" x14ac:dyDescent="0.2">
      <c r="A313" s="24">
        <v>44484</v>
      </c>
      <c r="B313" s="54">
        <f ca="1">IF($A313&gt;= $C$5,$C$6, INDEX('Historical Data'!$D$2:$D$745, MATCH(A313, 'Historical Data'!$B$2:$B$745, 0)))</f>
        <v>1296</v>
      </c>
      <c r="C313" s="14">
        <f t="shared" ca="1" si="170"/>
        <v>1296</v>
      </c>
      <c r="D313" s="14">
        <f t="shared" ca="1" si="181"/>
        <v>1203.5279999999948</v>
      </c>
      <c r="E313" s="14">
        <f t="shared" ca="1" si="152"/>
        <v>92.47200000000521</v>
      </c>
      <c r="F313" s="14">
        <f t="shared" ca="1" si="148"/>
        <v>92.47200000000521</v>
      </c>
      <c r="G313" s="14">
        <f t="shared" ca="1" si="163"/>
        <v>368432.94699999999</v>
      </c>
      <c r="H313" s="15">
        <f ca="1">SUM(F$12:F313)</f>
        <v>193681.80099999998</v>
      </c>
      <c r="I313" s="16">
        <f ca="1">SUM(D$12:D313)+SUMIF(E$12:E313, "&lt;0")</f>
        <v>174751.14600000001</v>
      </c>
      <c r="J313" s="15"/>
      <c r="K313" s="9">
        <v>44484</v>
      </c>
      <c r="L313" s="14">
        <f t="shared" ca="1" si="149"/>
        <v>1796</v>
      </c>
      <c r="M313" s="14">
        <f t="shared" ca="1" si="171"/>
        <v>1796</v>
      </c>
      <c r="N313" s="14">
        <f t="shared" ca="1" si="176"/>
        <v>1463.5279999999948</v>
      </c>
      <c r="O313" s="14">
        <f t="shared" ca="1" si="153"/>
        <v>332.47200000000521</v>
      </c>
      <c r="P313" s="14">
        <f t="shared" ca="1" si="154"/>
        <v>332.47200000000521</v>
      </c>
      <c r="Q313" s="14">
        <f t="shared" ca="1" si="164"/>
        <v>459682.94699999999</v>
      </c>
      <c r="R313" s="15">
        <f ca="1">SUM(P$12:P313)</f>
        <v>242281.80099999998</v>
      </c>
      <c r="S313" s="16">
        <f ca="1">SUM(N$12:N313)+SUMIF(O$12:O313, "&lt;0")</f>
        <v>217401.14600000001</v>
      </c>
      <c r="U313" s="9">
        <v>44484</v>
      </c>
      <c r="V313" s="14">
        <f t="shared" ca="1" si="168"/>
        <v>2296</v>
      </c>
      <c r="W313" s="14">
        <f t="shared" ca="1" si="172"/>
        <v>2296</v>
      </c>
      <c r="X313" s="14">
        <f t="shared" ca="1" si="177"/>
        <v>1723.5279999999948</v>
      </c>
      <c r="Y313" s="14">
        <f t="shared" ca="1" si="155"/>
        <v>572.47200000000521</v>
      </c>
      <c r="Z313" s="14">
        <f t="shared" ca="1" si="156"/>
        <v>572.47200000000521</v>
      </c>
      <c r="AA313" s="14">
        <f t="shared" ca="1" si="165"/>
        <v>550932.94699999993</v>
      </c>
      <c r="AB313" s="15">
        <f ca="1">SUM(Z$12:Z313)</f>
        <v>290881.80099999998</v>
      </c>
      <c r="AC313" s="16">
        <f ca="1">SUM(X$12:X313)+SUMIF(Y$12:Y313, "&lt;0")</f>
        <v>260051.14600000007</v>
      </c>
      <c r="AE313" s="9">
        <v>44484</v>
      </c>
      <c r="AF313" s="14">
        <f t="shared" ca="1" si="150"/>
        <v>1796</v>
      </c>
      <c r="AG313" s="14">
        <f t="shared" ca="1" si="173"/>
        <v>1796</v>
      </c>
      <c r="AH313" s="14">
        <f t="shared" ca="1" si="178"/>
        <v>1463.5279999999948</v>
      </c>
      <c r="AI313" s="14">
        <f t="shared" ca="1" si="157"/>
        <v>332.47200000000521</v>
      </c>
      <c r="AJ313" s="14">
        <f t="shared" ca="1" si="158"/>
        <v>332.47200000000521</v>
      </c>
      <c r="AK313" s="14">
        <f t="shared" ca="1" si="166"/>
        <v>472182.94699999999</v>
      </c>
      <c r="AL313" s="15">
        <f ca="1">SUM(AJ$12:AJ313)</f>
        <v>248521.80099999998</v>
      </c>
      <c r="AM313" s="16">
        <f ca="1">SUM(AH$12:AH313)+SUMIF(AI$12:AI313, "&lt;0")</f>
        <v>223661.14600000001</v>
      </c>
      <c r="AO313" s="9">
        <v>44484</v>
      </c>
      <c r="AP313" s="14">
        <f t="shared" ca="1" si="151"/>
        <v>2296</v>
      </c>
      <c r="AQ313" s="14">
        <f t="shared" ca="1" si="174"/>
        <v>2296</v>
      </c>
      <c r="AR313" s="14">
        <f t="shared" ca="1" si="179"/>
        <v>1723.5279999999948</v>
      </c>
      <c r="AS313" s="14">
        <f t="shared" ca="1" si="159"/>
        <v>572.47200000000521</v>
      </c>
      <c r="AT313" s="14">
        <f t="shared" ca="1" si="160"/>
        <v>572.47200000000521</v>
      </c>
      <c r="AU313" s="14">
        <f t="shared" ca="1" si="167"/>
        <v>575932.94699999993</v>
      </c>
      <c r="AV313" s="15">
        <f ca="1">SUM(AT$12:AT313)</f>
        <v>303361.80099999998</v>
      </c>
      <c r="AW313" s="16">
        <f ca="1">SUM(AR$12:AR313)+SUMIF(AS$12:AS313, "&lt;0")</f>
        <v>272571.14599999995</v>
      </c>
      <c r="AY313" s="9">
        <v>44484</v>
      </c>
      <c r="AZ313" s="14">
        <f t="shared" ca="1" si="169"/>
        <v>2000</v>
      </c>
      <c r="BA313" s="14">
        <f t="shared" ca="1" si="175"/>
        <v>2000</v>
      </c>
      <c r="BB313" s="14">
        <f t="shared" ca="1" si="180"/>
        <v>1907.5279999999948</v>
      </c>
      <c r="BC313" s="14">
        <f t="shared" ca="1" si="161"/>
        <v>92.47200000000521</v>
      </c>
      <c r="BD313" s="14">
        <f t="shared" ca="1" si="162"/>
        <v>92.47200000000521</v>
      </c>
      <c r="BE313" s="14">
        <f t="shared" ca="1" si="182"/>
        <v>531694.8476277031</v>
      </c>
      <c r="BF313" s="15">
        <f ca="1">SUM(BD$12:BD313)</f>
        <v>278161.80100000009</v>
      </c>
      <c r="BG313" s="16">
        <f ca="1">SUM(BB$12:BB313)+SUMIF(BC$12:BC313, "&lt;0")</f>
        <v>253533.04662770312</v>
      </c>
    </row>
    <row r="314" spans="1:59" x14ac:dyDescent="0.2">
      <c r="A314" s="24">
        <v>44485</v>
      </c>
      <c r="B314" s="54">
        <f ca="1">IF($A314&gt;= $C$5,$C$6, INDEX('Historical Data'!$D$2:$D$745, MATCH(A314, 'Historical Data'!$B$2:$B$745, 0)))</f>
        <v>1296</v>
      </c>
      <c r="C314" s="14">
        <f t="shared" ca="1" si="170"/>
        <v>1296</v>
      </c>
      <c r="D314" s="14">
        <f t="shared" ca="1" si="181"/>
        <v>354.91600000000108</v>
      </c>
      <c r="E314" s="14">
        <f t="shared" ca="1" si="152"/>
        <v>941.08399999999892</v>
      </c>
      <c r="F314" s="14">
        <f t="shared" ca="1" si="148"/>
        <v>941.08399999999892</v>
      </c>
      <c r="G314" s="14">
        <f t="shared" ca="1" si="163"/>
        <v>369728.94699999999</v>
      </c>
      <c r="H314" s="15">
        <f ca="1">SUM(F$12:F314)</f>
        <v>194622.88499999998</v>
      </c>
      <c r="I314" s="16">
        <f ca="1">SUM(D$12:D314)+SUMIF(E$12:E314, "&lt;0")</f>
        <v>175106.06200000001</v>
      </c>
      <c r="J314" s="15"/>
      <c r="K314" s="9">
        <v>44485</v>
      </c>
      <c r="L314" s="14">
        <f t="shared" ca="1" si="149"/>
        <v>1796</v>
      </c>
      <c r="M314" s="14">
        <f t="shared" ca="1" si="171"/>
        <v>1796</v>
      </c>
      <c r="N314" s="14">
        <f t="shared" ca="1" si="176"/>
        <v>614.91600000000108</v>
      </c>
      <c r="O314" s="14">
        <f t="shared" ca="1" si="153"/>
        <v>1181.0839999999989</v>
      </c>
      <c r="P314" s="14">
        <f t="shared" ca="1" si="154"/>
        <v>1181.0839999999989</v>
      </c>
      <c r="Q314" s="14">
        <f t="shared" ca="1" si="164"/>
        <v>461478.94699999999</v>
      </c>
      <c r="R314" s="15">
        <f ca="1">SUM(P$12:P314)</f>
        <v>243462.88499999998</v>
      </c>
      <c r="S314" s="16">
        <f ca="1">SUM(N$12:N314)+SUMIF(O$12:O314, "&lt;0")</f>
        <v>218016.06200000001</v>
      </c>
      <c r="U314" s="9">
        <v>44485</v>
      </c>
      <c r="V314" s="14">
        <f t="shared" ca="1" si="168"/>
        <v>2296</v>
      </c>
      <c r="W314" s="14">
        <f t="shared" ca="1" si="172"/>
        <v>2296</v>
      </c>
      <c r="X314" s="14">
        <f t="shared" ca="1" si="177"/>
        <v>874.91600000000108</v>
      </c>
      <c r="Y314" s="14">
        <f t="shared" ca="1" si="155"/>
        <v>1421.0839999999989</v>
      </c>
      <c r="Z314" s="14">
        <f t="shared" ca="1" si="156"/>
        <v>1421.0839999999989</v>
      </c>
      <c r="AA314" s="14">
        <f t="shared" ca="1" si="165"/>
        <v>553228.94699999993</v>
      </c>
      <c r="AB314" s="15">
        <f ca="1">SUM(Z$12:Z314)</f>
        <v>292302.88499999995</v>
      </c>
      <c r="AC314" s="16">
        <f ca="1">SUM(X$12:X314)+SUMIF(Y$12:Y314, "&lt;0")</f>
        <v>260926.06200000009</v>
      </c>
      <c r="AE314" s="9">
        <v>44485</v>
      </c>
      <c r="AF314" s="14">
        <f t="shared" ca="1" si="150"/>
        <v>1796</v>
      </c>
      <c r="AG314" s="14">
        <f t="shared" ca="1" si="173"/>
        <v>1796</v>
      </c>
      <c r="AH314" s="14">
        <f t="shared" ca="1" si="178"/>
        <v>614.91600000000108</v>
      </c>
      <c r="AI314" s="14">
        <f t="shared" ca="1" si="157"/>
        <v>1181.0839999999989</v>
      </c>
      <c r="AJ314" s="14">
        <f t="shared" ca="1" si="158"/>
        <v>1181.0839999999989</v>
      </c>
      <c r="AK314" s="14">
        <f t="shared" ca="1" si="166"/>
        <v>473978.94699999999</v>
      </c>
      <c r="AL314" s="15">
        <f ca="1">SUM(AJ$12:AJ314)</f>
        <v>249702.88499999998</v>
      </c>
      <c r="AM314" s="16">
        <f ca="1">SUM(AH$12:AH314)+SUMIF(AI$12:AI314, "&lt;0")</f>
        <v>224276.06200000001</v>
      </c>
      <c r="AO314" s="9">
        <v>44485</v>
      </c>
      <c r="AP314" s="14">
        <f t="shared" ca="1" si="151"/>
        <v>2296</v>
      </c>
      <c r="AQ314" s="14">
        <f t="shared" ca="1" si="174"/>
        <v>2296</v>
      </c>
      <c r="AR314" s="14">
        <f t="shared" ca="1" si="179"/>
        <v>874.91600000000108</v>
      </c>
      <c r="AS314" s="14">
        <f t="shared" ca="1" si="159"/>
        <v>1421.0839999999989</v>
      </c>
      <c r="AT314" s="14">
        <f t="shared" ca="1" si="160"/>
        <v>1421.0839999999989</v>
      </c>
      <c r="AU314" s="14">
        <f t="shared" ca="1" si="167"/>
        <v>578228.94699999993</v>
      </c>
      <c r="AV314" s="15">
        <f ca="1">SUM(AT$12:AT314)</f>
        <v>304782.88499999995</v>
      </c>
      <c r="AW314" s="16">
        <f ca="1">SUM(AR$12:AR314)+SUMIF(AS$12:AS314, "&lt;0")</f>
        <v>273446.06199999998</v>
      </c>
      <c r="AY314" s="9">
        <v>44485</v>
      </c>
      <c r="AZ314" s="14">
        <f t="shared" ca="1" si="169"/>
        <v>2000</v>
      </c>
      <c r="BA314" s="14">
        <f t="shared" ca="1" si="175"/>
        <v>2000</v>
      </c>
      <c r="BB314" s="14">
        <f t="shared" ca="1" si="180"/>
        <v>1058.9160000000011</v>
      </c>
      <c r="BC314" s="14">
        <f t="shared" ca="1" si="161"/>
        <v>941.08399999999892</v>
      </c>
      <c r="BD314" s="14">
        <f t="shared" ca="1" si="162"/>
        <v>941.08399999999892</v>
      </c>
      <c r="BE314" s="14">
        <f t="shared" ca="1" si="182"/>
        <v>533694.8476277031</v>
      </c>
      <c r="BF314" s="15">
        <f ca="1">SUM(BD$12:BD314)</f>
        <v>279102.88500000007</v>
      </c>
      <c r="BG314" s="16">
        <f ca="1">SUM(BB$12:BB314)+SUMIF(BC$12:BC314, "&lt;0")</f>
        <v>254591.96262770309</v>
      </c>
    </row>
    <row r="315" spans="1:59" x14ac:dyDescent="0.2">
      <c r="A315" s="24">
        <v>44486</v>
      </c>
      <c r="B315" s="54">
        <f ca="1">IF($A315&gt;= $C$5,$C$6, INDEX('Historical Data'!$D$2:$D$745, MATCH(A315, 'Historical Data'!$B$2:$B$745, 0)))</f>
        <v>1296</v>
      </c>
      <c r="C315" s="14">
        <f t="shared" ca="1" si="170"/>
        <v>1296</v>
      </c>
      <c r="D315" s="14">
        <f t="shared" ca="1" si="181"/>
        <v>590.85600000000341</v>
      </c>
      <c r="E315" s="14">
        <f t="shared" ca="1" si="152"/>
        <v>705.14399999999659</v>
      </c>
      <c r="F315" s="14">
        <f t="shared" ca="1" si="148"/>
        <v>705.14399999999659</v>
      </c>
      <c r="G315" s="14">
        <f t="shared" ca="1" si="163"/>
        <v>371024.94699999999</v>
      </c>
      <c r="H315" s="15">
        <f ca="1">SUM(F$12:F315)</f>
        <v>195328.02899999998</v>
      </c>
      <c r="I315" s="16">
        <f ca="1">SUM(D$12:D315)+SUMIF(E$12:E315, "&lt;0")</f>
        <v>175696.91800000001</v>
      </c>
      <c r="J315" s="15"/>
      <c r="K315" s="9">
        <v>44486</v>
      </c>
      <c r="L315" s="14">
        <f t="shared" ca="1" si="149"/>
        <v>1796</v>
      </c>
      <c r="M315" s="14">
        <f t="shared" ca="1" si="171"/>
        <v>1796</v>
      </c>
      <c r="N315" s="14">
        <f t="shared" ca="1" si="176"/>
        <v>850.85600000000341</v>
      </c>
      <c r="O315" s="14">
        <f t="shared" ca="1" si="153"/>
        <v>945.14399999999659</v>
      </c>
      <c r="P315" s="14">
        <f t="shared" ca="1" si="154"/>
        <v>945.14399999999659</v>
      </c>
      <c r="Q315" s="14">
        <f t="shared" ca="1" si="164"/>
        <v>463274.94699999999</v>
      </c>
      <c r="R315" s="15">
        <f ca="1">SUM(P$12:P315)</f>
        <v>244408.02899999998</v>
      </c>
      <c r="S315" s="16">
        <f ca="1">SUM(N$12:N315)+SUMIF(O$12:O315, "&lt;0")</f>
        <v>218866.91800000001</v>
      </c>
      <c r="U315" s="9">
        <v>44486</v>
      </c>
      <c r="V315" s="14">
        <f t="shared" ca="1" si="168"/>
        <v>2296</v>
      </c>
      <c r="W315" s="14">
        <f t="shared" ca="1" si="172"/>
        <v>2296</v>
      </c>
      <c r="X315" s="14">
        <f t="shared" ca="1" si="177"/>
        <v>1110.8560000000034</v>
      </c>
      <c r="Y315" s="14">
        <f t="shared" ca="1" si="155"/>
        <v>1185.1439999999966</v>
      </c>
      <c r="Z315" s="14">
        <f t="shared" ca="1" si="156"/>
        <v>1185.1439999999966</v>
      </c>
      <c r="AA315" s="14">
        <f t="shared" ca="1" si="165"/>
        <v>555524.94699999993</v>
      </c>
      <c r="AB315" s="15">
        <f ca="1">SUM(Z$12:Z315)</f>
        <v>293488.02899999992</v>
      </c>
      <c r="AC315" s="16">
        <f ca="1">SUM(X$12:X315)+SUMIF(Y$12:Y315, "&lt;0")</f>
        <v>262036.91800000012</v>
      </c>
      <c r="AE315" s="9">
        <v>44486</v>
      </c>
      <c r="AF315" s="14">
        <f t="shared" ca="1" si="150"/>
        <v>1796</v>
      </c>
      <c r="AG315" s="14">
        <f t="shared" ca="1" si="173"/>
        <v>1796</v>
      </c>
      <c r="AH315" s="14">
        <f t="shared" ca="1" si="178"/>
        <v>850.85600000000341</v>
      </c>
      <c r="AI315" s="14">
        <f t="shared" ca="1" si="157"/>
        <v>945.14399999999659</v>
      </c>
      <c r="AJ315" s="14">
        <f t="shared" ca="1" si="158"/>
        <v>945.14399999999659</v>
      </c>
      <c r="AK315" s="14">
        <f t="shared" ca="1" si="166"/>
        <v>475774.94699999999</v>
      </c>
      <c r="AL315" s="15">
        <f ca="1">SUM(AJ$12:AJ315)</f>
        <v>250648.02899999998</v>
      </c>
      <c r="AM315" s="16">
        <f ca="1">SUM(AH$12:AH315)+SUMIF(AI$12:AI315, "&lt;0")</f>
        <v>225126.91800000001</v>
      </c>
      <c r="AO315" s="9">
        <v>44486</v>
      </c>
      <c r="AP315" s="14">
        <f t="shared" ca="1" si="151"/>
        <v>2296</v>
      </c>
      <c r="AQ315" s="14">
        <f t="shared" ca="1" si="174"/>
        <v>2296</v>
      </c>
      <c r="AR315" s="14">
        <f t="shared" ca="1" si="179"/>
        <v>1110.8560000000034</v>
      </c>
      <c r="AS315" s="14">
        <f t="shared" ca="1" si="159"/>
        <v>1185.1439999999966</v>
      </c>
      <c r="AT315" s="14">
        <f t="shared" ca="1" si="160"/>
        <v>1185.1439999999966</v>
      </c>
      <c r="AU315" s="14">
        <f t="shared" ca="1" si="167"/>
        <v>580524.94699999993</v>
      </c>
      <c r="AV315" s="15">
        <f ca="1">SUM(AT$12:AT315)</f>
        <v>305968.02899999992</v>
      </c>
      <c r="AW315" s="16">
        <f ca="1">SUM(AR$12:AR315)+SUMIF(AS$12:AS315, "&lt;0")</f>
        <v>274556.91800000001</v>
      </c>
      <c r="AY315" s="9">
        <v>44486</v>
      </c>
      <c r="AZ315" s="14">
        <f t="shared" ca="1" si="169"/>
        <v>2000</v>
      </c>
      <c r="BA315" s="14">
        <f t="shared" ca="1" si="175"/>
        <v>2000</v>
      </c>
      <c r="BB315" s="14">
        <f t="shared" ca="1" si="180"/>
        <v>1294.8560000000034</v>
      </c>
      <c r="BC315" s="14">
        <f t="shared" ca="1" si="161"/>
        <v>705.14399999999659</v>
      </c>
      <c r="BD315" s="14">
        <f t="shared" ca="1" si="162"/>
        <v>705.14399999999659</v>
      </c>
      <c r="BE315" s="14">
        <f t="shared" ca="1" si="182"/>
        <v>535694.8476277031</v>
      </c>
      <c r="BF315" s="15">
        <f ca="1">SUM(BD$12:BD315)</f>
        <v>279808.02900000004</v>
      </c>
      <c r="BG315" s="16">
        <f ca="1">SUM(BB$12:BB315)+SUMIF(BC$12:BC315, "&lt;0")</f>
        <v>255886.81862770312</v>
      </c>
    </row>
    <row r="316" spans="1:59" x14ac:dyDescent="0.2">
      <c r="A316" s="24">
        <v>44487</v>
      </c>
      <c r="B316" s="54">
        <f ca="1">IF($A316&gt;= $C$5,$C$6, INDEX('Historical Data'!$D$2:$D$745, MATCH(A316, 'Historical Data'!$B$2:$B$745, 0)))</f>
        <v>1296</v>
      </c>
      <c r="C316" s="14">
        <f t="shared" ca="1" si="170"/>
        <v>1296</v>
      </c>
      <c r="D316" s="14">
        <f t="shared" ca="1" si="181"/>
        <v>1296</v>
      </c>
      <c r="E316" s="14">
        <f t="shared" ca="1" si="152"/>
        <v>0</v>
      </c>
      <c r="F316" s="14">
        <f t="shared" ca="1" si="148"/>
        <v>0</v>
      </c>
      <c r="G316" s="14">
        <f t="shared" ca="1" si="163"/>
        <v>372320.94699999999</v>
      </c>
      <c r="H316" s="15">
        <f ca="1">SUM(F$12:F316)</f>
        <v>195328.02899999998</v>
      </c>
      <c r="I316" s="16">
        <f ca="1">SUM(D$12:D316)+SUMIF(E$12:E316, "&lt;0")</f>
        <v>176992.91800000001</v>
      </c>
      <c r="J316" s="15"/>
      <c r="K316" s="9">
        <v>44487</v>
      </c>
      <c r="L316" s="14">
        <f t="shared" ca="1" si="149"/>
        <v>1796</v>
      </c>
      <c r="M316" s="14">
        <f t="shared" ca="1" si="171"/>
        <v>1796</v>
      </c>
      <c r="N316" s="14">
        <f t="shared" ca="1" si="176"/>
        <v>1556</v>
      </c>
      <c r="O316" s="14">
        <f t="shared" ca="1" si="153"/>
        <v>240</v>
      </c>
      <c r="P316" s="14">
        <f t="shared" ca="1" si="154"/>
        <v>240</v>
      </c>
      <c r="Q316" s="14">
        <f t="shared" ca="1" si="164"/>
        <v>465070.94699999999</v>
      </c>
      <c r="R316" s="15">
        <f ca="1">SUM(P$12:P316)</f>
        <v>244648.02899999998</v>
      </c>
      <c r="S316" s="16">
        <f ca="1">SUM(N$12:N316)+SUMIF(O$12:O316, "&lt;0")</f>
        <v>220422.91800000001</v>
      </c>
      <c r="U316" s="9">
        <v>44487</v>
      </c>
      <c r="V316" s="14">
        <f t="shared" ca="1" si="168"/>
        <v>2296</v>
      </c>
      <c r="W316" s="14">
        <f t="shared" ca="1" si="172"/>
        <v>2296</v>
      </c>
      <c r="X316" s="14">
        <f t="shared" ca="1" si="177"/>
        <v>1816</v>
      </c>
      <c r="Y316" s="14">
        <f t="shared" ca="1" si="155"/>
        <v>480</v>
      </c>
      <c r="Z316" s="14">
        <f t="shared" ca="1" si="156"/>
        <v>480</v>
      </c>
      <c r="AA316" s="14">
        <f t="shared" ca="1" si="165"/>
        <v>557820.94699999993</v>
      </c>
      <c r="AB316" s="15">
        <f ca="1">SUM(Z$12:Z316)</f>
        <v>293968.02899999992</v>
      </c>
      <c r="AC316" s="16">
        <f ca="1">SUM(X$12:X316)+SUMIF(Y$12:Y316, "&lt;0")</f>
        <v>263852.91800000012</v>
      </c>
      <c r="AE316" s="9">
        <v>44487</v>
      </c>
      <c r="AF316" s="14">
        <f t="shared" ca="1" si="150"/>
        <v>1796</v>
      </c>
      <c r="AG316" s="14">
        <f t="shared" ca="1" si="173"/>
        <v>1796</v>
      </c>
      <c r="AH316" s="14">
        <f t="shared" ca="1" si="178"/>
        <v>1556</v>
      </c>
      <c r="AI316" s="14">
        <f t="shared" ca="1" si="157"/>
        <v>240</v>
      </c>
      <c r="AJ316" s="14">
        <f t="shared" ca="1" si="158"/>
        <v>240</v>
      </c>
      <c r="AK316" s="14">
        <f t="shared" ca="1" si="166"/>
        <v>477570.94699999999</v>
      </c>
      <c r="AL316" s="15">
        <f ca="1">SUM(AJ$12:AJ316)</f>
        <v>250888.02899999998</v>
      </c>
      <c r="AM316" s="16">
        <f ca="1">SUM(AH$12:AH316)+SUMIF(AI$12:AI316, "&lt;0")</f>
        <v>226682.91800000001</v>
      </c>
      <c r="AO316" s="9">
        <v>44487</v>
      </c>
      <c r="AP316" s="14">
        <f t="shared" ca="1" si="151"/>
        <v>2296</v>
      </c>
      <c r="AQ316" s="14">
        <f t="shared" ca="1" si="174"/>
        <v>2296</v>
      </c>
      <c r="AR316" s="14">
        <f t="shared" ca="1" si="179"/>
        <v>1816</v>
      </c>
      <c r="AS316" s="14">
        <f t="shared" ca="1" si="159"/>
        <v>480</v>
      </c>
      <c r="AT316" s="14">
        <f t="shared" ca="1" si="160"/>
        <v>480</v>
      </c>
      <c r="AU316" s="14">
        <f t="shared" ca="1" si="167"/>
        <v>582820.94699999993</v>
      </c>
      <c r="AV316" s="15">
        <f ca="1">SUM(AT$12:AT316)</f>
        <v>306448.02899999992</v>
      </c>
      <c r="AW316" s="16">
        <f ca="1">SUM(AR$12:AR316)+SUMIF(AS$12:AS316, "&lt;0")</f>
        <v>276372.91800000001</v>
      </c>
      <c r="AY316" s="9">
        <v>44487</v>
      </c>
      <c r="AZ316" s="14">
        <f t="shared" ca="1" si="169"/>
        <v>2000</v>
      </c>
      <c r="BA316" s="14">
        <f t="shared" ca="1" si="175"/>
        <v>2000</v>
      </c>
      <c r="BB316" s="14">
        <f t="shared" ca="1" si="180"/>
        <v>2000</v>
      </c>
      <c r="BC316" s="14">
        <f t="shared" ca="1" si="161"/>
        <v>0</v>
      </c>
      <c r="BD316" s="14">
        <f t="shared" ca="1" si="162"/>
        <v>0</v>
      </c>
      <c r="BE316" s="14">
        <f t="shared" ca="1" si="182"/>
        <v>537694.8476277031</v>
      </c>
      <c r="BF316" s="15">
        <f ca="1">SUM(BD$12:BD316)</f>
        <v>279808.02900000004</v>
      </c>
      <c r="BG316" s="16">
        <f ca="1">SUM(BB$12:BB316)+SUMIF(BC$12:BC316, "&lt;0")</f>
        <v>257886.81862770312</v>
      </c>
    </row>
    <row r="317" spans="1:59" x14ac:dyDescent="0.2">
      <c r="A317" s="24">
        <v>44488</v>
      </c>
      <c r="B317" s="54">
        <f ca="1">IF($A317&gt;= $C$5,$C$6, INDEX('Historical Data'!$D$2:$D$745, MATCH(A317, 'Historical Data'!$B$2:$B$745, 0)))</f>
        <v>1296</v>
      </c>
      <c r="C317" s="14">
        <f t="shared" ca="1" si="170"/>
        <v>1296</v>
      </c>
      <c r="D317" s="14">
        <f t="shared" ca="1" si="181"/>
        <v>1121.2089999999989</v>
      </c>
      <c r="E317" s="14">
        <f t="shared" ca="1" si="152"/>
        <v>174.79100000000108</v>
      </c>
      <c r="F317" s="14">
        <f t="shared" ca="1" si="148"/>
        <v>174.79100000000108</v>
      </c>
      <c r="G317" s="14">
        <f t="shared" ca="1" si="163"/>
        <v>373616.94699999999</v>
      </c>
      <c r="H317" s="15">
        <f ca="1">SUM(F$12:F317)</f>
        <v>195502.81999999998</v>
      </c>
      <c r="I317" s="16">
        <f ca="1">SUM(D$12:D317)+SUMIF(E$12:E317, "&lt;0")</f>
        <v>178114.12700000001</v>
      </c>
      <c r="J317" s="15"/>
      <c r="K317" s="9">
        <v>44488</v>
      </c>
      <c r="L317" s="14">
        <f t="shared" ca="1" si="149"/>
        <v>1796</v>
      </c>
      <c r="M317" s="14">
        <f t="shared" ca="1" si="171"/>
        <v>1796</v>
      </c>
      <c r="N317" s="14">
        <f t="shared" ca="1" si="176"/>
        <v>1381.2089999999989</v>
      </c>
      <c r="O317" s="14">
        <f t="shared" ca="1" si="153"/>
        <v>414.79100000000108</v>
      </c>
      <c r="P317" s="14">
        <f t="shared" ca="1" si="154"/>
        <v>414.79100000000108</v>
      </c>
      <c r="Q317" s="14">
        <f t="shared" ca="1" si="164"/>
        <v>466866.94699999999</v>
      </c>
      <c r="R317" s="15">
        <f ca="1">SUM(P$12:P317)</f>
        <v>245062.81999999998</v>
      </c>
      <c r="S317" s="16">
        <f ca="1">SUM(N$12:N317)+SUMIF(O$12:O317, "&lt;0")</f>
        <v>221804.12700000001</v>
      </c>
      <c r="U317" s="9">
        <v>44488</v>
      </c>
      <c r="V317" s="14">
        <f t="shared" ca="1" si="168"/>
        <v>2296</v>
      </c>
      <c r="W317" s="14">
        <f t="shared" ca="1" si="172"/>
        <v>2296</v>
      </c>
      <c r="X317" s="14">
        <f t="shared" ca="1" si="177"/>
        <v>1641.2089999999989</v>
      </c>
      <c r="Y317" s="14">
        <f t="shared" ca="1" si="155"/>
        <v>654.79100000000108</v>
      </c>
      <c r="Z317" s="14">
        <f t="shared" ca="1" si="156"/>
        <v>654.79100000000108</v>
      </c>
      <c r="AA317" s="14">
        <f t="shared" ca="1" si="165"/>
        <v>560116.94699999993</v>
      </c>
      <c r="AB317" s="15">
        <f ca="1">SUM(Z$12:Z317)</f>
        <v>294622.81999999995</v>
      </c>
      <c r="AC317" s="16">
        <f ca="1">SUM(X$12:X317)+SUMIF(Y$12:Y317, "&lt;0")</f>
        <v>265494.12700000009</v>
      </c>
      <c r="AE317" s="9">
        <v>44488</v>
      </c>
      <c r="AF317" s="14">
        <f t="shared" ca="1" si="150"/>
        <v>1796</v>
      </c>
      <c r="AG317" s="14">
        <f t="shared" ca="1" si="173"/>
        <v>1796</v>
      </c>
      <c r="AH317" s="14">
        <f t="shared" ca="1" si="178"/>
        <v>1381.2089999999989</v>
      </c>
      <c r="AI317" s="14">
        <f t="shared" ca="1" si="157"/>
        <v>414.79100000000108</v>
      </c>
      <c r="AJ317" s="14">
        <f t="shared" ca="1" si="158"/>
        <v>414.79100000000108</v>
      </c>
      <c r="AK317" s="14">
        <f t="shared" ca="1" si="166"/>
        <v>479366.94699999999</v>
      </c>
      <c r="AL317" s="15">
        <f ca="1">SUM(AJ$12:AJ317)</f>
        <v>251302.81999999998</v>
      </c>
      <c r="AM317" s="16">
        <f ca="1">SUM(AH$12:AH317)+SUMIF(AI$12:AI317, "&lt;0")</f>
        <v>228064.12700000001</v>
      </c>
      <c r="AO317" s="9">
        <v>44488</v>
      </c>
      <c r="AP317" s="14">
        <f t="shared" ca="1" si="151"/>
        <v>2296</v>
      </c>
      <c r="AQ317" s="14">
        <f t="shared" ca="1" si="174"/>
        <v>2296</v>
      </c>
      <c r="AR317" s="14">
        <f t="shared" ca="1" si="179"/>
        <v>1641.2089999999989</v>
      </c>
      <c r="AS317" s="14">
        <f t="shared" ca="1" si="159"/>
        <v>654.79100000000108</v>
      </c>
      <c r="AT317" s="14">
        <f t="shared" ca="1" si="160"/>
        <v>654.79100000000108</v>
      </c>
      <c r="AU317" s="14">
        <f t="shared" ca="1" si="167"/>
        <v>585116.94699999993</v>
      </c>
      <c r="AV317" s="15">
        <f ca="1">SUM(AT$12:AT317)</f>
        <v>307102.81999999995</v>
      </c>
      <c r="AW317" s="16">
        <f ca="1">SUM(AR$12:AR317)+SUMIF(AS$12:AS317, "&lt;0")</f>
        <v>278014.12699999998</v>
      </c>
      <c r="AY317" s="9">
        <v>44488</v>
      </c>
      <c r="AZ317" s="14">
        <f t="shared" ca="1" si="169"/>
        <v>2000</v>
      </c>
      <c r="BA317" s="14">
        <f t="shared" ca="1" si="175"/>
        <v>2000</v>
      </c>
      <c r="BB317" s="14">
        <f t="shared" ca="1" si="180"/>
        <v>1825.2089999999989</v>
      </c>
      <c r="BC317" s="14">
        <f t="shared" ca="1" si="161"/>
        <v>174.79100000000108</v>
      </c>
      <c r="BD317" s="14">
        <f t="shared" ca="1" si="162"/>
        <v>174.79100000000108</v>
      </c>
      <c r="BE317" s="14">
        <f t="shared" ca="1" si="182"/>
        <v>539694.8476277031</v>
      </c>
      <c r="BF317" s="15">
        <f ca="1">SUM(BD$12:BD317)</f>
        <v>279982.82000000007</v>
      </c>
      <c r="BG317" s="16">
        <f ca="1">SUM(BB$12:BB317)+SUMIF(BC$12:BC317, "&lt;0")</f>
        <v>259712.02762770309</v>
      </c>
    </row>
    <row r="318" spans="1:59" x14ac:dyDescent="0.2">
      <c r="A318" s="24">
        <v>44489</v>
      </c>
      <c r="B318" s="54">
        <f ca="1">IF($A318&gt;= $C$5,$C$6, INDEX('Historical Data'!$D$2:$D$745, MATCH(A318, 'Historical Data'!$B$2:$B$745, 0)))</f>
        <v>1296</v>
      </c>
      <c r="C318" s="14">
        <f t="shared" ca="1" si="170"/>
        <v>1296</v>
      </c>
      <c r="D318" s="14">
        <f t="shared" ca="1" si="181"/>
        <v>1296</v>
      </c>
      <c r="E318" s="14">
        <f t="shared" ca="1" si="152"/>
        <v>0</v>
      </c>
      <c r="F318" s="14">
        <f t="shared" ca="1" si="148"/>
        <v>0</v>
      </c>
      <c r="G318" s="14">
        <f t="shared" ca="1" si="163"/>
        <v>374912.94699999999</v>
      </c>
      <c r="H318" s="15">
        <f ca="1">SUM(F$12:F318)</f>
        <v>195502.81999999998</v>
      </c>
      <c r="I318" s="16">
        <f ca="1">SUM(D$12:D318)+SUMIF(E$12:E318, "&lt;0")</f>
        <v>179410.12700000001</v>
      </c>
      <c r="J318" s="15"/>
      <c r="K318" s="9">
        <v>44489</v>
      </c>
      <c r="L318" s="14">
        <f t="shared" ca="1" si="149"/>
        <v>1796</v>
      </c>
      <c r="M318" s="14">
        <f t="shared" ca="1" si="171"/>
        <v>1796</v>
      </c>
      <c r="N318" s="14">
        <f t="shared" ca="1" si="176"/>
        <v>1556</v>
      </c>
      <c r="O318" s="14">
        <f t="shared" ca="1" si="153"/>
        <v>240</v>
      </c>
      <c r="P318" s="14">
        <f t="shared" ca="1" si="154"/>
        <v>240</v>
      </c>
      <c r="Q318" s="14">
        <f t="shared" ca="1" si="164"/>
        <v>468662.94699999999</v>
      </c>
      <c r="R318" s="15">
        <f ca="1">SUM(P$12:P318)</f>
        <v>245302.81999999998</v>
      </c>
      <c r="S318" s="16">
        <f ca="1">SUM(N$12:N318)+SUMIF(O$12:O318, "&lt;0")</f>
        <v>223360.12700000001</v>
      </c>
      <c r="U318" s="9">
        <v>44489</v>
      </c>
      <c r="V318" s="14">
        <f t="shared" ca="1" si="168"/>
        <v>2296</v>
      </c>
      <c r="W318" s="14">
        <f t="shared" ca="1" si="172"/>
        <v>2296</v>
      </c>
      <c r="X318" s="14">
        <f t="shared" ca="1" si="177"/>
        <v>1816</v>
      </c>
      <c r="Y318" s="14">
        <f t="shared" ca="1" si="155"/>
        <v>480</v>
      </c>
      <c r="Z318" s="14">
        <f t="shared" ca="1" si="156"/>
        <v>480</v>
      </c>
      <c r="AA318" s="14">
        <f t="shared" ca="1" si="165"/>
        <v>562412.94699999993</v>
      </c>
      <c r="AB318" s="15">
        <f ca="1">SUM(Z$12:Z318)</f>
        <v>295102.81999999995</v>
      </c>
      <c r="AC318" s="16">
        <f ca="1">SUM(X$12:X318)+SUMIF(Y$12:Y318, "&lt;0")</f>
        <v>267310.12700000009</v>
      </c>
      <c r="AE318" s="9">
        <v>44489</v>
      </c>
      <c r="AF318" s="14">
        <f t="shared" ca="1" si="150"/>
        <v>1796</v>
      </c>
      <c r="AG318" s="14">
        <f t="shared" ca="1" si="173"/>
        <v>1796</v>
      </c>
      <c r="AH318" s="14">
        <f t="shared" ca="1" si="178"/>
        <v>1556</v>
      </c>
      <c r="AI318" s="14">
        <f t="shared" ca="1" si="157"/>
        <v>240</v>
      </c>
      <c r="AJ318" s="14">
        <f t="shared" ca="1" si="158"/>
        <v>240</v>
      </c>
      <c r="AK318" s="14">
        <f t="shared" ca="1" si="166"/>
        <v>481162.94699999999</v>
      </c>
      <c r="AL318" s="15">
        <f ca="1">SUM(AJ$12:AJ318)</f>
        <v>251542.81999999998</v>
      </c>
      <c r="AM318" s="16">
        <f ca="1">SUM(AH$12:AH318)+SUMIF(AI$12:AI318, "&lt;0")</f>
        <v>229620.12700000001</v>
      </c>
      <c r="AO318" s="9">
        <v>44489</v>
      </c>
      <c r="AP318" s="14">
        <f t="shared" ca="1" si="151"/>
        <v>2296</v>
      </c>
      <c r="AQ318" s="14">
        <f t="shared" ca="1" si="174"/>
        <v>2296</v>
      </c>
      <c r="AR318" s="14">
        <f t="shared" ca="1" si="179"/>
        <v>1816</v>
      </c>
      <c r="AS318" s="14">
        <f t="shared" ca="1" si="159"/>
        <v>480</v>
      </c>
      <c r="AT318" s="14">
        <f t="shared" ca="1" si="160"/>
        <v>480</v>
      </c>
      <c r="AU318" s="14">
        <f t="shared" ca="1" si="167"/>
        <v>587412.94699999993</v>
      </c>
      <c r="AV318" s="15">
        <f ca="1">SUM(AT$12:AT318)</f>
        <v>307582.81999999995</v>
      </c>
      <c r="AW318" s="16">
        <f ca="1">SUM(AR$12:AR318)+SUMIF(AS$12:AS318, "&lt;0")</f>
        <v>279830.12699999998</v>
      </c>
      <c r="AY318" s="9">
        <v>44489</v>
      </c>
      <c r="AZ318" s="14">
        <f t="shared" ca="1" si="169"/>
        <v>2000</v>
      </c>
      <c r="BA318" s="14">
        <f t="shared" ca="1" si="175"/>
        <v>2000</v>
      </c>
      <c r="BB318" s="14">
        <f t="shared" ca="1" si="180"/>
        <v>2000</v>
      </c>
      <c r="BC318" s="14">
        <f t="shared" ca="1" si="161"/>
        <v>0</v>
      </c>
      <c r="BD318" s="14">
        <f t="shared" ca="1" si="162"/>
        <v>0</v>
      </c>
      <c r="BE318" s="14">
        <f t="shared" ca="1" si="182"/>
        <v>541694.8476277031</v>
      </c>
      <c r="BF318" s="15">
        <f ca="1">SUM(BD$12:BD318)</f>
        <v>279982.82000000007</v>
      </c>
      <c r="BG318" s="16">
        <f ca="1">SUM(BB$12:BB318)+SUMIF(BC$12:BC318, "&lt;0")</f>
        <v>261712.02762770309</v>
      </c>
    </row>
    <row r="319" spans="1:59" x14ac:dyDescent="0.2">
      <c r="A319" s="24">
        <v>44490</v>
      </c>
      <c r="B319" s="54">
        <f ca="1">IF($A319&gt;= $C$5,$C$6, INDEX('Historical Data'!$D$2:$D$745, MATCH(A319, 'Historical Data'!$B$2:$B$745, 0)))</f>
        <v>1296</v>
      </c>
      <c r="C319" s="14">
        <f t="shared" ca="1" si="170"/>
        <v>1296</v>
      </c>
      <c r="D319" s="14">
        <f t="shared" ca="1" si="181"/>
        <v>1296</v>
      </c>
      <c r="E319" s="14">
        <f t="shared" ca="1" si="152"/>
        <v>0</v>
      </c>
      <c r="F319" s="14">
        <f t="shared" ca="1" si="148"/>
        <v>0</v>
      </c>
      <c r="G319" s="14">
        <f t="shared" ca="1" si="163"/>
        <v>376208.94699999999</v>
      </c>
      <c r="H319" s="15">
        <f ca="1">SUM(F$12:F319)</f>
        <v>195502.81999999998</v>
      </c>
      <c r="I319" s="16">
        <f ca="1">SUM(D$12:D319)+SUMIF(E$12:E319, "&lt;0")</f>
        <v>180706.12700000001</v>
      </c>
      <c r="J319" s="15"/>
      <c r="K319" s="9">
        <v>44490</v>
      </c>
      <c r="L319" s="14">
        <f t="shared" ca="1" si="149"/>
        <v>1796</v>
      </c>
      <c r="M319" s="14">
        <f t="shared" ca="1" si="171"/>
        <v>1796</v>
      </c>
      <c r="N319" s="14">
        <f t="shared" ca="1" si="176"/>
        <v>1556</v>
      </c>
      <c r="O319" s="14">
        <f t="shared" ca="1" si="153"/>
        <v>240</v>
      </c>
      <c r="P319" s="14">
        <f t="shared" ca="1" si="154"/>
        <v>240</v>
      </c>
      <c r="Q319" s="14">
        <f t="shared" ca="1" si="164"/>
        <v>470458.94699999999</v>
      </c>
      <c r="R319" s="15">
        <f ca="1">SUM(P$12:P319)</f>
        <v>245542.81999999998</v>
      </c>
      <c r="S319" s="16">
        <f ca="1">SUM(N$12:N319)+SUMIF(O$12:O319, "&lt;0")</f>
        <v>224916.12700000001</v>
      </c>
      <c r="U319" s="9">
        <v>44490</v>
      </c>
      <c r="V319" s="14">
        <f t="shared" ca="1" si="168"/>
        <v>2296</v>
      </c>
      <c r="W319" s="14">
        <f t="shared" ca="1" si="172"/>
        <v>2296</v>
      </c>
      <c r="X319" s="14">
        <f t="shared" ca="1" si="177"/>
        <v>1816</v>
      </c>
      <c r="Y319" s="14">
        <f t="shared" ca="1" si="155"/>
        <v>480</v>
      </c>
      <c r="Z319" s="14">
        <f t="shared" ca="1" si="156"/>
        <v>480</v>
      </c>
      <c r="AA319" s="14">
        <f t="shared" ca="1" si="165"/>
        <v>564708.94699999993</v>
      </c>
      <c r="AB319" s="15">
        <f ca="1">SUM(Z$12:Z319)</f>
        <v>295582.81999999995</v>
      </c>
      <c r="AC319" s="16">
        <f ca="1">SUM(X$12:X319)+SUMIF(Y$12:Y319, "&lt;0")</f>
        <v>269126.12700000009</v>
      </c>
      <c r="AE319" s="9">
        <v>44490</v>
      </c>
      <c r="AF319" s="14">
        <f t="shared" ca="1" si="150"/>
        <v>1796</v>
      </c>
      <c r="AG319" s="14">
        <f t="shared" ca="1" si="173"/>
        <v>1796</v>
      </c>
      <c r="AH319" s="14">
        <f t="shared" ca="1" si="178"/>
        <v>1556</v>
      </c>
      <c r="AI319" s="14">
        <f t="shared" ca="1" si="157"/>
        <v>240</v>
      </c>
      <c r="AJ319" s="14">
        <f t="shared" ca="1" si="158"/>
        <v>240</v>
      </c>
      <c r="AK319" s="14">
        <f t="shared" ca="1" si="166"/>
        <v>482958.94699999999</v>
      </c>
      <c r="AL319" s="15">
        <f ca="1">SUM(AJ$12:AJ319)</f>
        <v>251782.81999999998</v>
      </c>
      <c r="AM319" s="16">
        <f ca="1">SUM(AH$12:AH319)+SUMIF(AI$12:AI319, "&lt;0")</f>
        <v>231176.12700000001</v>
      </c>
      <c r="AO319" s="9">
        <v>44490</v>
      </c>
      <c r="AP319" s="14">
        <f t="shared" ca="1" si="151"/>
        <v>2296</v>
      </c>
      <c r="AQ319" s="14">
        <f t="shared" ca="1" si="174"/>
        <v>2296</v>
      </c>
      <c r="AR319" s="14">
        <f t="shared" ca="1" si="179"/>
        <v>1816</v>
      </c>
      <c r="AS319" s="14">
        <f t="shared" ca="1" si="159"/>
        <v>480</v>
      </c>
      <c r="AT319" s="14">
        <f t="shared" ca="1" si="160"/>
        <v>480</v>
      </c>
      <c r="AU319" s="14">
        <f t="shared" ca="1" si="167"/>
        <v>589708.94699999993</v>
      </c>
      <c r="AV319" s="15">
        <f ca="1">SUM(AT$12:AT319)</f>
        <v>308062.81999999995</v>
      </c>
      <c r="AW319" s="16">
        <f ca="1">SUM(AR$12:AR319)+SUMIF(AS$12:AS319, "&lt;0")</f>
        <v>281646.12699999998</v>
      </c>
      <c r="AY319" s="9">
        <v>44490</v>
      </c>
      <c r="AZ319" s="14">
        <f t="shared" ca="1" si="169"/>
        <v>2000</v>
      </c>
      <c r="BA319" s="14">
        <f t="shared" ca="1" si="175"/>
        <v>2000</v>
      </c>
      <c r="BB319" s="14">
        <f t="shared" ca="1" si="180"/>
        <v>2000</v>
      </c>
      <c r="BC319" s="14">
        <f t="shared" ca="1" si="161"/>
        <v>0</v>
      </c>
      <c r="BD319" s="14">
        <f t="shared" ca="1" si="162"/>
        <v>0</v>
      </c>
      <c r="BE319" s="14">
        <f t="shared" ca="1" si="182"/>
        <v>543694.8476277031</v>
      </c>
      <c r="BF319" s="15">
        <f ca="1">SUM(BD$12:BD319)</f>
        <v>279982.82000000007</v>
      </c>
      <c r="BG319" s="16">
        <f ca="1">SUM(BB$12:BB319)+SUMIF(BC$12:BC319, "&lt;0")</f>
        <v>263712.02762770309</v>
      </c>
    </row>
    <row r="320" spans="1:59" x14ac:dyDescent="0.2">
      <c r="A320" s="24">
        <v>44491</v>
      </c>
      <c r="B320" s="54">
        <f ca="1">IF($A320&gt;= $C$5,$C$6, INDEX('Historical Data'!$D$2:$D$745, MATCH(A320, 'Historical Data'!$B$2:$B$745, 0)))</f>
        <v>1296</v>
      </c>
      <c r="C320" s="14">
        <f t="shared" ca="1" si="170"/>
        <v>1296</v>
      </c>
      <c r="D320" s="14">
        <f t="shared" ca="1" si="181"/>
        <v>863.68799999999828</v>
      </c>
      <c r="E320" s="14">
        <f t="shared" ca="1" si="152"/>
        <v>432.31200000000172</v>
      </c>
      <c r="F320" s="14">
        <f t="shared" ca="1" si="148"/>
        <v>432.31200000000172</v>
      </c>
      <c r="G320" s="14">
        <f t="shared" ca="1" si="163"/>
        <v>377504.94699999999</v>
      </c>
      <c r="H320" s="15">
        <f ca="1">SUM(F$12:F320)</f>
        <v>195935.13199999998</v>
      </c>
      <c r="I320" s="16">
        <f ca="1">SUM(D$12:D320)+SUMIF(E$12:E320, "&lt;0")</f>
        <v>181569.815</v>
      </c>
      <c r="J320" s="15"/>
      <c r="K320" s="9">
        <v>44491</v>
      </c>
      <c r="L320" s="14">
        <f t="shared" ca="1" si="149"/>
        <v>1796</v>
      </c>
      <c r="M320" s="14">
        <f t="shared" ca="1" si="171"/>
        <v>1796</v>
      </c>
      <c r="N320" s="14">
        <f t="shared" ca="1" si="176"/>
        <v>1123.6879999999983</v>
      </c>
      <c r="O320" s="14">
        <f t="shared" ca="1" si="153"/>
        <v>672.31200000000172</v>
      </c>
      <c r="P320" s="14">
        <f t="shared" ca="1" si="154"/>
        <v>672.31200000000172</v>
      </c>
      <c r="Q320" s="14">
        <f t="shared" ca="1" si="164"/>
        <v>472254.94699999999</v>
      </c>
      <c r="R320" s="15">
        <f ca="1">SUM(P$12:P320)</f>
        <v>246215.13199999998</v>
      </c>
      <c r="S320" s="16">
        <f ca="1">SUM(N$12:N320)+SUMIF(O$12:O320, "&lt;0")</f>
        <v>226039.815</v>
      </c>
      <c r="U320" s="9">
        <v>44491</v>
      </c>
      <c r="V320" s="14">
        <f t="shared" ca="1" si="168"/>
        <v>2296</v>
      </c>
      <c r="W320" s="14">
        <f t="shared" ca="1" si="172"/>
        <v>2296</v>
      </c>
      <c r="X320" s="14">
        <f t="shared" ca="1" si="177"/>
        <v>1383.6879999999983</v>
      </c>
      <c r="Y320" s="14">
        <f t="shared" ca="1" si="155"/>
        <v>912.31200000000172</v>
      </c>
      <c r="Z320" s="14">
        <f t="shared" ca="1" si="156"/>
        <v>912.31200000000172</v>
      </c>
      <c r="AA320" s="14">
        <f t="shared" ca="1" si="165"/>
        <v>567004.94699999993</v>
      </c>
      <c r="AB320" s="15">
        <f ca="1">SUM(Z$12:Z320)</f>
        <v>296495.13199999993</v>
      </c>
      <c r="AC320" s="16">
        <f ca="1">SUM(X$12:X320)+SUMIF(Y$12:Y320, "&lt;0")</f>
        <v>270509.81500000012</v>
      </c>
      <c r="AE320" s="9">
        <v>44491</v>
      </c>
      <c r="AF320" s="14">
        <f t="shared" ca="1" si="150"/>
        <v>1796</v>
      </c>
      <c r="AG320" s="14">
        <f t="shared" ca="1" si="173"/>
        <v>1796</v>
      </c>
      <c r="AH320" s="14">
        <f t="shared" ca="1" si="178"/>
        <v>1123.6879999999983</v>
      </c>
      <c r="AI320" s="14">
        <f t="shared" ca="1" si="157"/>
        <v>672.31200000000172</v>
      </c>
      <c r="AJ320" s="14">
        <f t="shared" ca="1" si="158"/>
        <v>672.31200000000172</v>
      </c>
      <c r="AK320" s="14">
        <f t="shared" ca="1" si="166"/>
        <v>484754.94699999999</v>
      </c>
      <c r="AL320" s="15">
        <f ca="1">SUM(AJ$12:AJ320)</f>
        <v>252455.13199999998</v>
      </c>
      <c r="AM320" s="16">
        <f ca="1">SUM(AH$12:AH320)+SUMIF(AI$12:AI320, "&lt;0")</f>
        <v>232299.815</v>
      </c>
      <c r="AO320" s="9">
        <v>44491</v>
      </c>
      <c r="AP320" s="14">
        <f t="shared" ca="1" si="151"/>
        <v>2296</v>
      </c>
      <c r="AQ320" s="14">
        <f t="shared" ca="1" si="174"/>
        <v>2296</v>
      </c>
      <c r="AR320" s="14">
        <f t="shared" ca="1" si="179"/>
        <v>1383.6879999999983</v>
      </c>
      <c r="AS320" s="14">
        <f t="shared" ca="1" si="159"/>
        <v>912.31200000000172</v>
      </c>
      <c r="AT320" s="14">
        <f t="shared" ca="1" si="160"/>
        <v>912.31200000000172</v>
      </c>
      <c r="AU320" s="14">
        <f t="shared" ca="1" si="167"/>
        <v>592004.94699999993</v>
      </c>
      <c r="AV320" s="15">
        <f ca="1">SUM(AT$12:AT320)</f>
        <v>308975.13199999993</v>
      </c>
      <c r="AW320" s="16">
        <f ca="1">SUM(AR$12:AR320)+SUMIF(AS$12:AS320, "&lt;0")</f>
        <v>283029.815</v>
      </c>
      <c r="AY320" s="9">
        <v>44491</v>
      </c>
      <c r="AZ320" s="14">
        <f t="shared" ca="1" si="169"/>
        <v>2000</v>
      </c>
      <c r="BA320" s="14">
        <f t="shared" ca="1" si="175"/>
        <v>2000</v>
      </c>
      <c r="BB320" s="14">
        <f t="shared" ca="1" si="180"/>
        <v>1567.6879999999983</v>
      </c>
      <c r="BC320" s="14">
        <f t="shared" ca="1" si="161"/>
        <v>432.31200000000172</v>
      </c>
      <c r="BD320" s="14">
        <f t="shared" ca="1" si="162"/>
        <v>432.31200000000172</v>
      </c>
      <c r="BE320" s="14">
        <f t="shared" ca="1" si="182"/>
        <v>545694.8476277031</v>
      </c>
      <c r="BF320" s="15">
        <f ca="1">SUM(BD$12:BD320)</f>
        <v>280415.13200000004</v>
      </c>
      <c r="BG320" s="16">
        <f ca="1">SUM(BB$12:BB320)+SUMIF(BC$12:BC320, "&lt;0")</f>
        <v>265279.71562770312</v>
      </c>
    </row>
    <row r="321" spans="1:59" x14ac:dyDescent="0.2">
      <c r="A321" s="24">
        <v>44492</v>
      </c>
      <c r="B321" s="54">
        <f ca="1">IF($A321&gt;= $C$5,$C$6, INDEX('Historical Data'!$D$2:$D$745, MATCH(A321, 'Historical Data'!$B$2:$B$745, 0)))</f>
        <v>1296</v>
      </c>
      <c r="C321" s="14">
        <f t="shared" ca="1" si="170"/>
        <v>1296</v>
      </c>
      <c r="D321" s="14">
        <f t="shared" ca="1" si="181"/>
        <v>212.36700000000201</v>
      </c>
      <c r="E321" s="14">
        <f t="shared" ca="1" si="152"/>
        <v>1083.632999999998</v>
      </c>
      <c r="F321" s="14">
        <f t="shared" ca="1" si="148"/>
        <v>1083.632999999998</v>
      </c>
      <c r="G321" s="14">
        <f t="shared" ca="1" si="163"/>
        <v>378800.94699999999</v>
      </c>
      <c r="H321" s="15">
        <f ca="1">SUM(F$12:F321)</f>
        <v>197018.76499999998</v>
      </c>
      <c r="I321" s="16">
        <f ca="1">SUM(D$12:D321)+SUMIF(E$12:E321, "&lt;0")</f>
        <v>181782.182</v>
      </c>
      <c r="J321" s="15"/>
      <c r="K321" s="9">
        <v>44492</v>
      </c>
      <c r="L321" s="14">
        <f t="shared" ca="1" si="149"/>
        <v>1796</v>
      </c>
      <c r="M321" s="14">
        <f t="shared" ca="1" si="171"/>
        <v>1796</v>
      </c>
      <c r="N321" s="14">
        <f t="shared" ca="1" si="176"/>
        <v>472.36700000000201</v>
      </c>
      <c r="O321" s="14">
        <f t="shared" ca="1" si="153"/>
        <v>1323.632999999998</v>
      </c>
      <c r="P321" s="14">
        <f t="shared" ca="1" si="154"/>
        <v>1323.632999999998</v>
      </c>
      <c r="Q321" s="14">
        <f t="shared" ca="1" si="164"/>
        <v>474050.94699999999</v>
      </c>
      <c r="R321" s="15">
        <f ca="1">SUM(P$12:P321)</f>
        <v>247538.76499999998</v>
      </c>
      <c r="S321" s="16">
        <f ca="1">SUM(N$12:N321)+SUMIF(O$12:O321, "&lt;0")</f>
        <v>226512.182</v>
      </c>
      <c r="U321" s="9">
        <v>44492</v>
      </c>
      <c r="V321" s="14">
        <f t="shared" ca="1" si="168"/>
        <v>2296</v>
      </c>
      <c r="W321" s="14">
        <f t="shared" ca="1" si="172"/>
        <v>2296</v>
      </c>
      <c r="X321" s="14">
        <f t="shared" ca="1" si="177"/>
        <v>732.36700000000201</v>
      </c>
      <c r="Y321" s="14">
        <f t="shared" ca="1" si="155"/>
        <v>1563.632999999998</v>
      </c>
      <c r="Z321" s="14">
        <f t="shared" ca="1" si="156"/>
        <v>1563.632999999998</v>
      </c>
      <c r="AA321" s="14">
        <f t="shared" ca="1" si="165"/>
        <v>569300.94699999993</v>
      </c>
      <c r="AB321" s="15">
        <f ca="1">SUM(Z$12:Z321)</f>
        <v>298058.7649999999</v>
      </c>
      <c r="AC321" s="16">
        <f ca="1">SUM(X$12:X321)+SUMIF(Y$12:Y321, "&lt;0")</f>
        <v>271242.18200000015</v>
      </c>
      <c r="AE321" s="9">
        <v>44492</v>
      </c>
      <c r="AF321" s="14">
        <f t="shared" ca="1" si="150"/>
        <v>1796</v>
      </c>
      <c r="AG321" s="14">
        <f t="shared" ca="1" si="173"/>
        <v>1796</v>
      </c>
      <c r="AH321" s="14">
        <f t="shared" ca="1" si="178"/>
        <v>472.36700000000201</v>
      </c>
      <c r="AI321" s="14">
        <f t="shared" ca="1" si="157"/>
        <v>1323.632999999998</v>
      </c>
      <c r="AJ321" s="14">
        <f t="shared" ca="1" si="158"/>
        <v>1323.632999999998</v>
      </c>
      <c r="AK321" s="14">
        <f t="shared" ca="1" si="166"/>
        <v>486550.94699999999</v>
      </c>
      <c r="AL321" s="15">
        <f ca="1">SUM(AJ$12:AJ321)</f>
        <v>253778.76499999998</v>
      </c>
      <c r="AM321" s="16">
        <f ca="1">SUM(AH$12:AH321)+SUMIF(AI$12:AI321, "&lt;0")</f>
        <v>232772.182</v>
      </c>
      <c r="AO321" s="9">
        <v>44492</v>
      </c>
      <c r="AP321" s="14">
        <f t="shared" ca="1" si="151"/>
        <v>2296</v>
      </c>
      <c r="AQ321" s="14">
        <f t="shared" ca="1" si="174"/>
        <v>2296</v>
      </c>
      <c r="AR321" s="14">
        <f t="shared" ca="1" si="179"/>
        <v>732.36700000000201</v>
      </c>
      <c r="AS321" s="14">
        <f t="shared" ca="1" si="159"/>
        <v>1563.632999999998</v>
      </c>
      <c r="AT321" s="14">
        <f t="shared" ca="1" si="160"/>
        <v>1563.632999999998</v>
      </c>
      <c r="AU321" s="14">
        <f t="shared" ca="1" si="167"/>
        <v>594300.94699999993</v>
      </c>
      <c r="AV321" s="15">
        <f ca="1">SUM(AT$12:AT321)</f>
        <v>310538.7649999999</v>
      </c>
      <c r="AW321" s="16">
        <f ca="1">SUM(AR$12:AR321)+SUMIF(AS$12:AS321, "&lt;0")</f>
        <v>283762.18200000003</v>
      </c>
      <c r="AY321" s="9">
        <v>44492</v>
      </c>
      <c r="AZ321" s="14">
        <f t="shared" ca="1" si="169"/>
        <v>2000</v>
      </c>
      <c r="BA321" s="14">
        <f t="shared" ca="1" si="175"/>
        <v>2000</v>
      </c>
      <c r="BB321" s="14">
        <f t="shared" ca="1" si="180"/>
        <v>407.08034019370598</v>
      </c>
      <c r="BC321" s="14">
        <f t="shared" ca="1" si="161"/>
        <v>1592.919659806294</v>
      </c>
      <c r="BD321" s="14">
        <f t="shared" ca="1" si="162"/>
        <v>1592.919659806294</v>
      </c>
      <c r="BE321" s="14">
        <f t="shared" ca="1" si="182"/>
        <v>547694.8476277031</v>
      </c>
      <c r="BF321" s="15">
        <f ca="1">SUM(BD$12:BD321)</f>
        <v>282008.05165980634</v>
      </c>
      <c r="BG321" s="16">
        <f ca="1">SUM(BB$12:BB321)+SUMIF(BC$12:BC321, "&lt;0")</f>
        <v>265686.79596789682</v>
      </c>
    </row>
    <row r="322" spans="1:59" x14ac:dyDescent="0.2">
      <c r="A322" s="24">
        <v>44493</v>
      </c>
      <c r="B322" s="54">
        <f ca="1">IF($A322&gt;= $C$5,$C$6, INDEX('Historical Data'!$D$2:$D$745, MATCH(A322, 'Historical Data'!$B$2:$B$745, 0)))</f>
        <v>1296</v>
      </c>
      <c r="C322" s="14">
        <f t="shared" ca="1" si="170"/>
        <v>1296</v>
      </c>
      <c r="D322" s="14">
        <f t="shared" ca="1" si="181"/>
        <v>195</v>
      </c>
      <c r="E322" s="14">
        <f t="shared" ca="1" si="152"/>
        <v>1101</v>
      </c>
      <c r="F322" s="14">
        <f t="shared" ca="1" si="148"/>
        <v>1101</v>
      </c>
      <c r="G322" s="14">
        <f t="shared" ca="1" si="163"/>
        <v>380096.94699999999</v>
      </c>
      <c r="H322" s="15">
        <f ca="1">SUM(F$12:F322)</f>
        <v>198119.76499999998</v>
      </c>
      <c r="I322" s="16">
        <f ca="1">SUM(D$12:D322)+SUMIF(E$12:E322, "&lt;0")</f>
        <v>181977.182</v>
      </c>
      <c r="J322" s="15"/>
      <c r="K322" s="9">
        <v>44493</v>
      </c>
      <c r="L322" s="14">
        <f t="shared" ca="1" si="149"/>
        <v>1796</v>
      </c>
      <c r="M322" s="14">
        <f t="shared" ca="1" si="171"/>
        <v>1796</v>
      </c>
      <c r="N322" s="14">
        <f t="shared" ca="1" si="176"/>
        <v>450</v>
      </c>
      <c r="O322" s="14">
        <f t="shared" ca="1" si="153"/>
        <v>1346</v>
      </c>
      <c r="P322" s="14">
        <f t="shared" ca="1" si="154"/>
        <v>1346</v>
      </c>
      <c r="Q322" s="14">
        <f t="shared" ca="1" si="164"/>
        <v>475846.94699999999</v>
      </c>
      <c r="R322" s="15">
        <f ca="1">SUM(P$12:P322)</f>
        <v>248884.76499999998</v>
      </c>
      <c r="S322" s="16">
        <f ca="1">SUM(N$12:N322)+SUMIF(O$12:O322, "&lt;0")</f>
        <v>226962.182</v>
      </c>
      <c r="U322" s="9">
        <v>44493</v>
      </c>
      <c r="V322" s="14">
        <f t="shared" ca="1" si="168"/>
        <v>2296</v>
      </c>
      <c r="W322" s="14">
        <f t="shared" ca="1" si="172"/>
        <v>2296</v>
      </c>
      <c r="X322" s="14">
        <f t="shared" ca="1" si="177"/>
        <v>705</v>
      </c>
      <c r="Y322" s="14">
        <f t="shared" ca="1" si="155"/>
        <v>1591</v>
      </c>
      <c r="Z322" s="14">
        <f t="shared" ca="1" si="156"/>
        <v>1591</v>
      </c>
      <c r="AA322" s="14">
        <f t="shared" ca="1" si="165"/>
        <v>571596.94699999993</v>
      </c>
      <c r="AB322" s="15">
        <f ca="1">SUM(Z$12:Z322)</f>
        <v>299649.7649999999</v>
      </c>
      <c r="AC322" s="16">
        <f ca="1">SUM(X$12:X322)+SUMIF(Y$12:Y322, "&lt;0")</f>
        <v>271947.18200000015</v>
      </c>
      <c r="AE322" s="9">
        <v>44493</v>
      </c>
      <c r="AF322" s="14">
        <f t="shared" ca="1" si="150"/>
        <v>1796</v>
      </c>
      <c r="AG322" s="14">
        <f t="shared" ca="1" si="173"/>
        <v>1796</v>
      </c>
      <c r="AH322" s="14">
        <f t="shared" ca="1" si="178"/>
        <v>445</v>
      </c>
      <c r="AI322" s="14">
        <f t="shared" ca="1" si="157"/>
        <v>1351</v>
      </c>
      <c r="AJ322" s="14">
        <f t="shared" ca="1" si="158"/>
        <v>1351</v>
      </c>
      <c r="AK322" s="14">
        <f t="shared" ca="1" si="166"/>
        <v>488346.94699999999</v>
      </c>
      <c r="AL322" s="15">
        <f ca="1">SUM(AJ$12:AJ322)</f>
        <v>255129.76499999998</v>
      </c>
      <c r="AM322" s="16">
        <f ca="1">SUM(AH$12:AH322)+SUMIF(AI$12:AI322, "&lt;0")</f>
        <v>233217.182</v>
      </c>
      <c r="AO322" s="9">
        <v>44493</v>
      </c>
      <c r="AP322" s="14">
        <f t="shared" ca="1" si="151"/>
        <v>2296</v>
      </c>
      <c r="AQ322" s="14">
        <f t="shared" ca="1" si="174"/>
        <v>2296</v>
      </c>
      <c r="AR322" s="14">
        <f t="shared" ca="1" si="179"/>
        <v>695</v>
      </c>
      <c r="AS322" s="14">
        <f t="shared" ca="1" si="159"/>
        <v>1601</v>
      </c>
      <c r="AT322" s="14">
        <f t="shared" ca="1" si="160"/>
        <v>1601</v>
      </c>
      <c r="AU322" s="14">
        <f t="shared" ca="1" si="167"/>
        <v>596596.94699999993</v>
      </c>
      <c r="AV322" s="15">
        <f ca="1">SUM(AT$12:AT322)</f>
        <v>312139.7649999999</v>
      </c>
      <c r="AW322" s="16">
        <f ca="1">SUM(AR$12:AR322)+SUMIF(AS$12:AS322, "&lt;0")</f>
        <v>284457.18200000003</v>
      </c>
      <c r="AY322" s="9">
        <v>44493</v>
      </c>
      <c r="AZ322" s="14">
        <f t="shared" ca="1" si="169"/>
        <v>2000</v>
      </c>
      <c r="BA322" s="14">
        <f t="shared" ca="1" si="175"/>
        <v>2000</v>
      </c>
      <c r="BB322" s="14">
        <f t="shared" ca="1" si="180"/>
        <v>361.48029214327403</v>
      </c>
      <c r="BC322" s="14">
        <f t="shared" ca="1" si="161"/>
        <v>1638.519707856726</v>
      </c>
      <c r="BD322" s="14">
        <f t="shared" ca="1" si="162"/>
        <v>1638.519707856726</v>
      </c>
      <c r="BE322" s="14">
        <f t="shared" ca="1" si="182"/>
        <v>549694.8476277031</v>
      </c>
      <c r="BF322" s="15">
        <f ca="1">SUM(BD$12:BD322)</f>
        <v>283646.57136766304</v>
      </c>
      <c r="BG322" s="16">
        <f ca="1">SUM(BB$12:BB322)+SUMIF(BC$12:BC322, "&lt;0")</f>
        <v>266048.27626004012</v>
      </c>
    </row>
    <row r="323" spans="1:59" x14ac:dyDescent="0.2">
      <c r="A323" s="24">
        <v>44494</v>
      </c>
      <c r="B323" s="54">
        <f ca="1">IF($A323&gt;= $C$5,$C$6, INDEX('Historical Data'!$D$2:$D$745, MATCH(A323, 'Historical Data'!$B$2:$B$745, 0)))</f>
        <v>1296</v>
      </c>
      <c r="C323" s="14">
        <f t="shared" ca="1" si="170"/>
        <v>1296</v>
      </c>
      <c r="D323" s="14">
        <f t="shared" ca="1" si="181"/>
        <v>517.01900000000023</v>
      </c>
      <c r="E323" s="14">
        <f t="shared" ca="1" si="152"/>
        <v>778.98099999999977</v>
      </c>
      <c r="F323" s="14">
        <f t="shared" ca="1" si="148"/>
        <v>778.98099999999977</v>
      </c>
      <c r="G323" s="14">
        <f t="shared" ca="1" si="163"/>
        <v>381392.94699999999</v>
      </c>
      <c r="H323" s="15">
        <f ca="1">SUM(F$12:F323)</f>
        <v>198898.74599999998</v>
      </c>
      <c r="I323" s="16">
        <f ca="1">SUM(D$12:D323)+SUMIF(E$12:E323, "&lt;0")</f>
        <v>182494.201</v>
      </c>
      <c r="J323" s="15"/>
      <c r="K323" s="9">
        <v>44494</v>
      </c>
      <c r="L323" s="14">
        <f t="shared" ca="1" si="149"/>
        <v>1796</v>
      </c>
      <c r="M323" s="14">
        <f t="shared" ca="1" si="171"/>
        <v>1796</v>
      </c>
      <c r="N323" s="14">
        <f t="shared" ca="1" si="176"/>
        <v>767.01900000000023</v>
      </c>
      <c r="O323" s="14">
        <f t="shared" ca="1" si="153"/>
        <v>1028.9809999999998</v>
      </c>
      <c r="P323" s="14">
        <f t="shared" ca="1" si="154"/>
        <v>1028.9809999999998</v>
      </c>
      <c r="Q323" s="14">
        <f t="shared" ca="1" si="164"/>
        <v>477642.94699999999</v>
      </c>
      <c r="R323" s="15">
        <f ca="1">SUM(P$12:P323)</f>
        <v>249913.74599999998</v>
      </c>
      <c r="S323" s="16">
        <f ca="1">SUM(N$12:N323)+SUMIF(O$12:O323, "&lt;0")</f>
        <v>227729.201</v>
      </c>
      <c r="U323" s="9">
        <v>44494</v>
      </c>
      <c r="V323" s="14">
        <f t="shared" ca="1" si="168"/>
        <v>2296</v>
      </c>
      <c r="W323" s="14">
        <f t="shared" ca="1" si="172"/>
        <v>2296</v>
      </c>
      <c r="X323" s="14">
        <f t="shared" ca="1" si="177"/>
        <v>1017.0190000000002</v>
      </c>
      <c r="Y323" s="14">
        <f t="shared" ca="1" si="155"/>
        <v>1278.9809999999998</v>
      </c>
      <c r="Z323" s="14">
        <f t="shared" ca="1" si="156"/>
        <v>1278.9809999999998</v>
      </c>
      <c r="AA323" s="14">
        <f t="shared" ca="1" si="165"/>
        <v>573892.94699999993</v>
      </c>
      <c r="AB323" s="15">
        <f ca="1">SUM(Z$12:Z323)</f>
        <v>300928.74599999993</v>
      </c>
      <c r="AC323" s="16">
        <f ca="1">SUM(X$12:X323)+SUMIF(Y$12:Y323, "&lt;0")</f>
        <v>272964.20100000012</v>
      </c>
      <c r="AE323" s="9">
        <v>44494</v>
      </c>
      <c r="AF323" s="14">
        <f t="shared" ca="1" si="150"/>
        <v>1796</v>
      </c>
      <c r="AG323" s="14">
        <f t="shared" ca="1" si="173"/>
        <v>1796</v>
      </c>
      <c r="AH323" s="14">
        <f t="shared" ca="1" si="178"/>
        <v>757.01900000000023</v>
      </c>
      <c r="AI323" s="14">
        <f t="shared" ca="1" si="157"/>
        <v>1038.9809999999998</v>
      </c>
      <c r="AJ323" s="14">
        <f t="shared" ca="1" si="158"/>
        <v>1038.9809999999998</v>
      </c>
      <c r="AK323" s="14">
        <f t="shared" ca="1" si="166"/>
        <v>490142.94699999999</v>
      </c>
      <c r="AL323" s="15">
        <f ca="1">SUM(AJ$12:AJ323)</f>
        <v>256168.74599999998</v>
      </c>
      <c r="AM323" s="16">
        <f ca="1">SUM(AH$12:AH323)+SUMIF(AI$12:AI323, "&lt;0")</f>
        <v>233974.201</v>
      </c>
      <c r="AO323" s="9">
        <v>44494</v>
      </c>
      <c r="AP323" s="14">
        <f t="shared" ca="1" si="151"/>
        <v>2296</v>
      </c>
      <c r="AQ323" s="14">
        <f t="shared" ca="1" si="174"/>
        <v>2296</v>
      </c>
      <c r="AR323" s="14">
        <f t="shared" ca="1" si="179"/>
        <v>997.01900000000023</v>
      </c>
      <c r="AS323" s="14">
        <f t="shared" ca="1" si="159"/>
        <v>1298.9809999999998</v>
      </c>
      <c r="AT323" s="14">
        <f t="shared" ca="1" si="160"/>
        <v>1298.9809999999998</v>
      </c>
      <c r="AU323" s="14">
        <f t="shared" ca="1" si="167"/>
        <v>598892.94699999993</v>
      </c>
      <c r="AV323" s="15">
        <f ca="1">SUM(AT$12:AT323)</f>
        <v>313438.74599999993</v>
      </c>
      <c r="AW323" s="16">
        <f ca="1">SUM(AR$12:AR323)+SUMIF(AS$12:AS323, "&lt;0")</f>
        <v>285454.201</v>
      </c>
      <c r="AY323" s="9">
        <v>44494</v>
      </c>
      <c r="AZ323" s="14">
        <f t="shared" ca="1" si="169"/>
        <v>2000</v>
      </c>
      <c r="BA323" s="14">
        <f t="shared" ca="1" si="175"/>
        <v>2000</v>
      </c>
      <c r="BB323" s="14">
        <f t="shared" ca="1" si="180"/>
        <v>655.26624409284409</v>
      </c>
      <c r="BC323" s="14">
        <f t="shared" ca="1" si="161"/>
        <v>1344.7337559071559</v>
      </c>
      <c r="BD323" s="14">
        <f t="shared" ca="1" si="162"/>
        <v>1344.7337559071559</v>
      </c>
      <c r="BE323" s="14">
        <f t="shared" ca="1" si="182"/>
        <v>551694.8476277031</v>
      </c>
      <c r="BF323" s="15">
        <f ca="1">SUM(BD$12:BD323)</f>
        <v>284991.3051235702</v>
      </c>
      <c r="BG323" s="16">
        <f ca="1">SUM(BB$12:BB323)+SUMIF(BC$12:BC323, "&lt;0")</f>
        <v>266703.54250413296</v>
      </c>
    </row>
    <row r="324" spans="1:59" x14ac:dyDescent="0.2">
      <c r="A324" s="24">
        <v>44495</v>
      </c>
      <c r="B324" s="54">
        <f ca="1">IF($A324&gt;= $C$5,$C$6, INDEX('Historical Data'!$D$2:$D$745, MATCH(A324, 'Historical Data'!$B$2:$B$745, 0)))</f>
        <v>1296</v>
      </c>
      <c r="C324" s="14">
        <f t="shared" ca="1" si="170"/>
        <v>1296</v>
      </c>
      <c r="D324" s="14">
        <f t="shared" ca="1" si="181"/>
        <v>561.28600000000006</v>
      </c>
      <c r="E324" s="14">
        <f t="shared" ca="1" si="152"/>
        <v>734.71399999999994</v>
      </c>
      <c r="F324" s="14">
        <f t="shared" ca="1" si="148"/>
        <v>734.71399999999994</v>
      </c>
      <c r="G324" s="14">
        <f t="shared" ca="1" si="163"/>
        <v>382688.94699999999</v>
      </c>
      <c r="H324" s="15">
        <f ca="1">SUM(F$12:F324)</f>
        <v>199633.46</v>
      </c>
      <c r="I324" s="16">
        <f ca="1">SUM(D$12:D324)+SUMIF(E$12:E324, "&lt;0")</f>
        <v>183055.48699999999</v>
      </c>
      <c r="J324" s="15"/>
      <c r="K324" s="9">
        <v>44495</v>
      </c>
      <c r="L324" s="14">
        <f t="shared" ca="1" si="149"/>
        <v>1796</v>
      </c>
      <c r="M324" s="14">
        <f t="shared" ca="1" si="171"/>
        <v>1796</v>
      </c>
      <c r="N324" s="14">
        <f t="shared" ca="1" si="176"/>
        <v>806.28600000000006</v>
      </c>
      <c r="O324" s="14">
        <f t="shared" ca="1" si="153"/>
        <v>989.71399999999994</v>
      </c>
      <c r="P324" s="14">
        <f t="shared" ca="1" si="154"/>
        <v>989.71399999999994</v>
      </c>
      <c r="Q324" s="14">
        <f t="shared" ca="1" si="164"/>
        <v>479438.94699999999</v>
      </c>
      <c r="R324" s="15">
        <f ca="1">SUM(P$12:P324)</f>
        <v>250903.46</v>
      </c>
      <c r="S324" s="16">
        <f ca="1">SUM(N$12:N324)+SUMIF(O$12:O324, "&lt;0")</f>
        <v>228535.48699999999</v>
      </c>
      <c r="U324" s="9">
        <v>44495</v>
      </c>
      <c r="V324" s="14">
        <f t="shared" ca="1" si="168"/>
        <v>2296</v>
      </c>
      <c r="W324" s="14">
        <f t="shared" ca="1" si="172"/>
        <v>2296</v>
      </c>
      <c r="X324" s="14">
        <f t="shared" ca="1" si="177"/>
        <v>1051.2860000000001</v>
      </c>
      <c r="Y324" s="14">
        <f t="shared" ca="1" si="155"/>
        <v>1244.7139999999999</v>
      </c>
      <c r="Z324" s="14">
        <f t="shared" ca="1" si="156"/>
        <v>1244.7139999999999</v>
      </c>
      <c r="AA324" s="14">
        <f t="shared" ca="1" si="165"/>
        <v>576188.94699999993</v>
      </c>
      <c r="AB324" s="15">
        <f ca="1">SUM(Z$12:Z324)</f>
        <v>302173.4599999999</v>
      </c>
      <c r="AC324" s="16">
        <f ca="1">SUM(X$12:X324)+SUMIF(Y$12:Y324, "&lt;0")</f>
        <v>274015.48700000014</v>
      </c>
      <c r="AE324" s="9">
        <v>44495</v>
      </c>
      <c r="AF324" s="14">
        <f t="shared" ca="1" si="150"/>
        <v>1796</v>
      </c>
      <c r="AG324" s="14">
        <f t="shared" ca="1" si="173"/>
        <v>1796</v>
      </c>
      <c r="AH324" s="14">
        <f t="shared" ca="1" si="178"/>
        <v>801.28600000000006</v>
      </c>
      <c r="AI324" s="14">
        <f t="shared" ca="1" si="157"/>
        <v>994.71399999999994</v>
      </c>
      <c r="AJ324" s="14">
        <f t="shared" ca="1" si="158"/>
        <v>994.71399999999994</v>
      </c>
      <c r="AK324" s="14">
        <f t="shared" ca="1" si="166"/>
        <v>491938.94699999999</v>
      </c>
      <c r="AL324" s="15">
        <f ca="1">SUM(AJ$12:AJ324)</f>
        <v>257163.46</v>
      </c>
      <c r="AM324" s="16">
        <f ca="1">SUM(AH$12:AH324)+SUMIF(AI$12:AI324, "&lt;0")</f>
        <v>234775.48699999999</v>
      </c>
      <c r="AO324" s="9">
        <v>44495</v>
      </c>
      <c r="AP324" s="14">
        <f t="shared" ca="1" si="151"/>
        <v>2296</v>
      </c>
      <c r="AQ324" s="14">
        <f t="shared" ca="1" si="174"/>
        <v>2296</v>
      </c>
      <c r="AR324" s="14">
        <f t="shared" ca="1" si="179"/>
        <v>1041.2860000000001</v>
      </c>
      <c r="AS324" s="14">
        <f t="shared" ca="1" si="159"/>
        <v>1254.7139999999999</v>
      </c>
      <c r="AT324" s="14">
        <f t="shared" ca="1" si="160"/>
        <v>1254.7139999999999</v>
      </c>
      <c r="AU324" s="14">
        <f t="shared" ca="1" si="167"/>
        <v>601188.94699999993</v>
      </c>
      <c r="AV324" s="15">
        <f ca="1">SUM(AT$12:AT324)</f>
        <v>314693.4599999999</v>
      </c>
      <c r="AW324" s="16">
        <f ca="1">SUM(AR$12:AR324)+SUMIF(AS$12:AS324, "&lt;0")</f>
        <v>286495.48700000002</v>
      </c>
      <c r="AY324" s="9">
        <v>44495</v>
      </c>
      <c r="AZ324" s="14">
        <f t="shared" ca="1" si="169"/>
        <v>2000</v>
      </c>
      <c r="BA324" s="14">
        <f t="shared" ca="1" si="175"/>
        <v>2000</v>
      </c>
      <c r="BB324" s="14">
        <f t="shared" ca="1" si="180"/>
        <v>671.30019604241397</v>
      </c>
      <c r="BC324" s="14">
        <f t="shared" ca="1" si="161"/>
        <v>1328.699803957586</v>
      </c>
      <c r="BD324" s="14">
        <f t="shared" ca="1" si="162"/>
        <v>1328.699803957586</v>
      </c>
      <c r="BE324" s="14">
        <f t="shared" ca="1" si="182"/>
        <v>553694.8476277031</v>
      </c>
      <c r="BF324" s="15">
        <f ca="1">SUM(BD$12:BD324)</f>
        <v>286320.0049275278</v>
      </c>
      <c r="BG324" s="16">
        <f ca="1">SUM(BB$12:BB324)+SUMIF(BC$12:BC324, "&lt;0")</f>
        <v>267374.84270017536</v>
      </c>
    </row>
    <row r="325" spans="1:59" x14ac:dyDescent="0.2">
      <c r="A325" s="24">
        <v>44496</v>
      </c>
      <c r="B325" s="54">
        <f ca="1">IF($A325&gt;= $C$5,$C$6, INDEX('Historical Data'!$D$2:$D$745, MATCH(A325, 'Historical Data'!$B$2:$B$745, 0)))</f>
        <v>1296</v>
      </c>
      <c r="C325" s="14">
        <f t="shared" ca="1" si="170"/>
        <v>1296</v>
      </c>
      <c r="D325" s="14">
        <f t="shared" ca="1" si="181"/>
        <v>1197.1200000000026</v>
      </c>
      <c r="E325" s="14">
        <f t="shared" ca="1" si="152"/>
        <v>98.879999999997381</v>
      </c>
      <c r="F325" s="14">
        <f t="shared" ca="1" si="148"/>
        <v>98.879999999997381</v>
      </c>
      <c r="G325" s="14">
        <f t="shared" ca="1" si="163"/>
        <v>383984.94699999999</v>
      </c>
      <c r="H325" s="15">
        <f ca="1">SUM(F$12:F325)</f>
        <v>199732.34</v>
      </c>
      <c r="I325" s="16">
        <f ca="1">SUM(D$12:D325)+SUMIF(E$12:E325, "&lt;0")</f>
        <v>184252.60699999999</v>
      </c>
      <c r="J325" s="15"/>
      <c r="K325" s="9">
        <v>44496</v>
      </c>
      <c r="L325" s="14">
        <f t="shared" ca="1" si="149"/>
        <v>1796</v>
      </c>
      <c r="M325" s="14">
        <f t="shared" ca="1" si="171"/>
        <v>1796</v>
      </c>
      <c r="N325" s="14">
        <f t="shared" ca="1" si="176"/>
        <v>1437.1200000000026</v>
      </c>
      <c r="O325" s="14">
        <f t="shared" ca="1" si="153"/>
        <v>358.87999999999738</v>
      </c>
      <c r="P325" s="14">
        <f t="shared" ca="1" si="154"/>
        <v>358.87999999999738</v>
      </c>
      <c r="Q325" s="14">
        <f t="shared" ca="1" si="164"/>
        <v>481234.94699999999</v>
      </c>
      <c r="R325" s="15">
        <f ca="1">SUM(P$12:P325)</f>
        <v>251262.34</v>
      </c>
      <c r="S325" s="16">
        <f ca="1">SUM(N$12:N325)+SUMIF(O$12:O325, "&lt;0")</f>
        <v>229972.60699999999</v>
      </c>
      <c r="U325" s="9">
        <v>44496</v>
      </c>
      <c r="V325" s="14">
        <f t="shared" ca="1" si="168"/>
        <v>2296</v>
      </c>
      <c r="W325" s="14">
        <f t="shared" ca="1" si="172"/>
        <v>2296</v>
      </c>
      <c r="X325" s="14">
        <f t="shared" ca="1" si="177"/>
        <v>1677.1200000000026</v>
      </c>
      <c r="Y325" s="14">
        <f t="shared" ca="1" si="155"/>
        <v>618.87999999999738</v>
      </c>
      <c r="Z325" s="14">
        <f t="shared" ca="1" si="156"/>
        <v>618.87999999999738</v>
      </c>
      <c r="AA325" s="14">
        <f t="shared" ca="1" si="165"/>
        <v>578484.94699999993</v>
      </c>
      <c r="AB325" s="15">
        <f ca="1">SUM(Z$12:Z325)</f>
        <v>302792.33999999991</v>
      </c>
      <c r="AC325" s="16">
        <f ca="1">SUM(X$12:X325)+SUMIF(Y$12:Y325, "&lt;0")</f>
        <v>275692.60700000013</v>
      </c>
      <c r="AE325" s="9">
        <v>44496</v>
      </c>
      <c r="AF325" s="14">
        <f t="shared" ca="1" si="150"/>
        <v>1796</v>
      </c>
      <c r="AG325" s="14">
        <f t="shared" ca="1" si="173"/>
        <v>1796</v>
      </c>
      <c r="AH325" s="14">
        <f t="shared" ca="1" si="178"/>
        <v>1437.1200000000026</v>
      </c>
      <c r="AI325" s="14">
        <f t="shared" ca="1" si="157"/>
        <v>358.87999999999738</v>
      </c>
      <c r="AJ325" s="14">
        <f t="shared" ca="1" si="158"/>
        <v>358.87999999999738</v>
      </c>
      <c r="AK325" s="14">
        <f t="shared" ca="1" si="166"/>
        <v>493734.94699999999</v>
      </c>
      <c r="AL325" s="15">
        <f ca="1">SUM(AJ$12:AJ325)</f>
        <v>257522.34</v>
      </c>
      <c r="AM325" s="16">
        <f ca="1">SUM(AH$12:AH325)+SUMIF(AI$12:AI325, "&lt;0")</f>
        <v>236212.60699999999</v>
      </c>
      <c r="AO325" s="9">
        <v>44496</v>
      </c>
      <c r="AP325" s="14">
        <f t="shared" ca="1" si="151"/>
        <v>2296</v>
      </c>
      <c r="AQ325" s="14">
        <f t="shared" ca="1" si="174"/>
        <v>2296</v>
      </c>
      <c r="AR325" s="14">
        <f t="shared" ca="1" si="179"/>
        <v>1677.1200000000026</v>
      </c>
      <c r="AS325" s="14">
        <f t="shared" ca="1" si="159"/>
        <v>618.87999999999738</v>
      </c>
      <c r="AT325" s="14">
        <f t="shared" ca="1" si="160"/>
        <v>618.87999999999738</v>
      </c>
      <c r="AU325" s="14">
        <f t="shared" ca="1" si="167"/>
        <v>603484.94699999993</v>
      </c>
      <c r="AV325" s="15">
        <f ca="1">SUM(AT$12:AT325)</f>
        <v>315312.33999999991</v>
      </c>
      <c r="AW325" s="16">
        <f ca="1">SUM(AR$12:AR325)+SUMIF(AS$12:AS325, "&lt;0")</f>
        <v>288172.60700000002</v>
      </c>
      <c r="AY325" s="9">
        <v>44496</v>
      </c>
      <c r="AZ325" s="14">
        <f t="shared" ca="1" si="169"/>
        <v>2000</v>
      </c>
      <c r="BA325" s="14">
        <f t="shared" ca="1" si="175"/>
        <v>2000</v>
      </c>
      <c r="BB325" s="14">
        <f t="shared" ca="1" si="180"/>
        <v>1278.9011479919866</v>
      </c>
      <c r="BC325" s="14">
        <f t="shared" ca="1" si="161"/>
        <v>721.09885200801341</v>
      </c>
      <c r="BD325" s="14">
        <f t="shared" ca="1" si="162"/>
        <v>721.09885200801341</v>
      </c>
      <c r="BE325" s="14">
        <f t="shared" ca="1" si="182"/>
        <v>555694.8476277031</v>
      </c>
      <c r="BF325" s="15">
        <f ca="1">SUM(BD$12:BD325)</f>
        <v>287041.1037795358</v>
      </c>
      <c r="BG325" s="16">
        <f ca="1">SUM(BB$12:BB325)+SUMIF(BC$12:BC325, "&lt;0")</f>
        <v>268653.74384816736</v>
      </c>
    </row>
    <row r="326" spans="1:59" x14ac:dyDescent="0.2">
      <c r="A326" s="24">
        <v>44497</v>
      </c>
      <c r="B326" s="54">
        <f ca="1">IF($A326&gt;= $C$5,$C$6, INDEX('Historical Data'!$D$2:$D$745, MATCH(A326, 'Historical Data'!$B$2:$B$745, 0)))</f>
        <v>1296</v>
      </c>
      <c r="C326" s="14">
        <f t="shared" ca="1" si="170"/>
        <v>1296</v>
      </c>
      <c r="D326" s="14">
        <f t="shared" ca="1" si="181"/>
        <v>1296</v>
      </c>
      <c r="E326" s="14">
        <f t="shared" ca="1" si="152"/>
        <v>0</v>
      </c>
      <c r="F326" s="14">
        <f t="shared" ca="1" si="148"/>
        <v>0</v>
      </c>
      <c r="G326" s="14">
        <f t="shared" ca="1" si="163"/>
        <v>385280.94699999999</v>
      </c>
      <c r="H326" s="15">
        <f ca="1">SUM(F$12:F326)</f>
        <v>199732.34</v>
      </c>
      <c r="I326" s="16">
        <f ca="1">SUM(D$12:D326)+SUMIF(E$12:E326, "&lt;0")</f>
        <v>185548.60699999999</v>
      </c>
      <c r="J326" s="15"/>
      <c r="K326" s="9">
        <v>44497</v>
      </c>
      <c r="L326" s="14">
        <f t="shared" ca="1" si="149"/>
        <v>1796</v>
      </c>
      <c r="M326" s="14">
        <f t="shared" ca="1" si="171"/>
        <v>1796</v>
      </c>
      <c r="N326" s="14">
        <f t="shared" ca="1" si="176"/>
        <v>1561</v>
      </c>
      <c r="O326" s="14">
        <f t="shared" ca="1" si="153"/>
        <v>235</v>
      </c>
      <c r="P326" s="14">
        <f t="shared" ca="1" si="154"/>
        <v>235</v>
      </c>
      <c r="Q326" s="14">
        <f t="shared" ca="1" si="164"/>
        <v>483030.94699999999</v>
      </c>
      <c r="R326" s="15">
        <f ca="1">SUM(P$12:P326)</f>
        <v>251497.34</v>
      </c>
      <c r="S326" s="16">
        <f ca="1">SUM(N$12:N326)+SUMIF(O$12:O326, "&lt;0")</f>
        <v>231533.60699999999</v>
      </c>
      <c r="U326" s="9">
        <v>44497</v>
      </c>
      <c r="V326" s="14">
        <f t="shared" ca="1" si="168"/>
        <v>2296</v>
      </c>
      <c r="W326" s="14">
        <f t="shared" ca="1" si="172"/>
        <v>2296</v>
      </c>
      <c r="X326" s="14">
        <f t="shared" ca="1" si="177"/>
        <v>1826</v>
      </c>
      <c r="Y326" s="14">
        <f t="shared" ca="1" si="155"/>
        <v>470</v>
      </c>
      <c r="Z326" s="14">
        <f t="shared" ca="1" si="156"/>
        <v>470</v>
      </c>
      <c r="AA326" s="14">
        <f t="shared" ca="1" si="165"/>
        <v>580780.94699999993</v>
      </c>
      <c r="AB326" s="15">
        <f ca="1">SUM(Z$12:Z326)</f>
        <v>303262.33999999991</v>
      </c>
      <c r="AC326" s="16">
        <f ca="1">SUM(X$12:X326)+SUMIF(Y$12:Y326, "&lt;0")</f>
        <v>277518.60700000013</v>
      </c>
      <c r="AE326" s="9">
        <v>44497</v>
      </c>
      <c r="AF326" s="14">
        <f t="shared" ca="1" si="150"/>
        <v>1796</v>
      </c>
      <c r="AG326" s="14">
        <f t="shared" ca="1" si="173"/>
        <v>1796</v>
      </c>
      <c r="AH326" s="14">
        <f t="shared" ca="1" si="178"/>
        <v>1586</v>
      </c>
      <c r="AI326" s="14">
        <f t="shared" ca="1" si="157"/>
        <v>210</v>
      </c>
      <c r="AJ326" s="14">
        <f t="shared" ca="1" si="158"/>
        <v>210</v>
      </c>
      <c r="AK326" s="14">
        <f t="shared" ca="1" si="166"/>
        <v>495530.94699999999</v>
      </c>
      <c r="AL326" s="15">
        <f ca="1">SUM(AJ$12:AJ326)</f>
        <v>257732.34</v>
      </c>
      <c r="AM326" s="16">
        <f ca="1">SUM(AH$12:AH326)+SUMIF(AI$12:AI326, "&lt;0")</f>
        <v>237798.60699999999</v>
      </c>
      <c r="AO326" s="9">
        <v>44497</v>
      </c>
      <c r="AP326" s="14">
        <f t="shared" ca="1" si="151"/>
        <v>2296</v>
      </c>
      <c r="AQ326" s="14">
        <f t="shared" ca="1" si="174"/>
        <v>2296</v>
      </c>
      <c r="AR326" s="14">
        <f t="shared" ca="1" si="179"/>
        <v>1876</v>
      </c>
      <c r="AS326" s="14">
        <f t="shared" ca="1" si="159"/>
        <v>420</v>
      </c>
      <c r="AT326" s="14">
        <f t="shared" ca="1" si="160"/>
        <v>420</v>
      </c>
      <c r="AU326" s="14">
        <f t="shared" ca="1" si="167"/>
        <v>605780.94699999993</v>
      </c>
      <c r="AV326" s="15">
        <f ca="1">SUM(AT$12:AT326)</f>
        <v>315732.33999999991</v>
      </c>
      <c r="AW326" s="16">
        <f ca="1">SUM(AR$12:AR326)+SUMIF(AS$12:AS326, "&lt;0")</f>
        <v>290048.60700000002</v>
      </c>
      <c r="AY326" s="9">
        <v>44497</v>
      </c>
      <c r="AZ326" s="14">
        <f t="shared" ca="1" si="169"/>
        <v>2000</v>
      </c>
      <c r="BA326" s="14">
        <f t="shared" ca="1" si="175"/>
        <v>2000</v>
      </c>
      <c r="BB326" s="14">
        <f t="shared" ca="1" si="180"/>
        <v>1612.3430999415523</v>
      </c>
      <c r="BC326" s="14">
        <f t="shared" ca="1" si="161"/>
        <v>387.65690005844772</v>
      </c>
      <c r="BD326" s="14">
        <f t="shared" ca="1" si="162"/>
        <v>387.65690005844772</v>
      </c>
      <c r="BE326" s="14">
        <f t="shared" ca="1" si="182"/>
        <v>557694.8476277031</v>
      </c>
      <c r="BF326" s="15">
        <f ca="1">SUM(BD$12:BD326)</f>
        <v>287428.76067959424</v>
      </c>
      <c r="BG326" s="16">
        <f ca="1">SUM(BB$12:BB326)+SUMIF(BC$12:BC326, "&lt;0")</f>
        <v>270266.08694810892</v>
      </c>
    </row>
    <row r="327" spans="1:59" x14ac:dyDescent="0.2">
      <c r="A327" s="24">
        <v>44498</v>
      </c>
      <c r="B327" s="54">
        <f ca="1">IF($A327&gt;= $C$5,$C$6, INDEX('Historical Data'!$D$2:$D$745, MATCH(A327, 'Historical Data'!$B$2:$B$745, 0)))</f>
        <v>1296</v>
      </c>
      <c r="C327" s="14">
        <f t="shared" ca="1" si="170"/>
        <v>1296</v>
      </c>
      <c r="D327" s="14">
        <f t="shared" ca="1" si="181"/>
        <v>741.91399999999703</v>
      </c>
      <c r="E327" s="14">
        <f t="shared" ca="1" si="152"/>
        <v>554.08600000000297</v>
      </c>
      <c r="F327" s="14">
        <f t="shared" ca="1" si="148"/>
        <v>554.08600000000297</v>
      </c>
      <c r="G327" s="14">
        <f t="shared" ca="1" si="163"/>
        <v>386576.94699999999</v>
      </c>
      <c r="H327" s="15">
        <f ca="1">SUM(F$12:F327)</f>
        <v>200286.42600000001</v>
      </c>
      <c r="I327" s="16">
        <f ca="1">SUM(D$12:D327)+SUMIF(E$12:E327, "&lt;0")</f>
        <v>186290.52099999998</v>
      </c>
      <c r="J327" s="15"/>
      <c r="K327" s="9">
        <v>44498</v>
      </c>
      <c r="L327" s="14">
        <f t="shared" ca="1" si="149"/>
        <v>1796</v>
      </c>
      <c r="M327" s="14">
        <f t="shared" ca="1" si="171"/>
        <v>1796</v>
      </c>
      <c r="N327" s="14">
        <f t="shared" ca="1" si="176"/>
        <v>956.91399999999703</v>
      </c>
      <c r="O327" s="14">
        <f t="shared" ca="1" si="153"/>
        <v>839.08600000000297</v>
      </c>
      <c r="P327" s="14">
        <f t="shared" ca="1" si="154"/>
        <v>839.08600000000297</v>
      </c>
      <c r="Q327" s="14">
        <f t="shared" ca="1" si="164"/>
        <v>484826.94699999999</v>
      </c>
      <c r="R327" s="15">
        <f ca="1">SUM(P$12:P327)</f>
        <v>252336.42600000001</v>
      </c>
      <c r="S327" s="16">
        <f ca="1">SUM(N$12:N327)+SUMIF(O$12:O327, "&lt;0")</f>
        <v>232490.52099999998</v>
      </c>
      <c r="U327" s="9">
        <v>44498</v>
      </c>
      <c r="V327" s="14">
        <f t="shared" ca="1" si="168"/>
        <v>2296</v>
      </c>
      <c r="W327" s="14">
        <f t="shared" ca="1" si="172"/>
        <v>2296</v>
      </c>
      <c r="X327" s="14">
        <f t="shared" ca="1" si="177"/>
        <v>1171.913999999997</v>
      </c>
      <c r="Y327" s="14">
        <f t="shared" ca="1" si="155"/>
        <v>1124.086000000003</v>
      </c>
      <c r="Z327" s="14">
        <f t="shared" ca="1" si="156"/>
        <v>1124.086000000003</v>
      </c>
      <c r="AA327" s="14">
        <f t="shared" ca="1" si="165"/>
        <v>583076.94699999993</v>
      </c>
      <c r="AB327" s="15">
        <f ca="1">SUM(Z$12:Z327)</f>
        <v>304386.42599999992</v>
      </c>
      <c r="AC327" s="16">
        <f ca="1">SUM(X$12:X327)+SUMIF(Y$12:Y327, "&lt;0")</f>
        <v>278690.52100000012</v>
      </c>
      <c r="AE327" s="9">
        <v>44498</v>
      </c>
      <c r="AF327" s="14">
        <f t="shared" ca="1" si="150"/>
        <v>1796</v>
      </c>
      <c r="AG327" s="14">
        <f t="shared" ca="1" si="173"/>
        <v>1796</v>
      </c>
      <c r="AH327" s="14">
        <f t="shared" ca="1" si="178"/>
        <v>931.91399999999703</v>
      </c>
      <c r="AI327" s="14">
        <f t="shared" ca="1" si="157"/>
        <v>864.08600000000297</v>
      </c>
      <c r="AJ327" s="14">
        <f t="shared" ca="1" si="158"/>
        <v>864.08600000000297</v>
      </c>
      <c r="AK327" s="14">
        <f t="shared" ca="1" si="166"/>
        <v>497326.94699999999</v>
      </c>
      <c r="AL327" s="15">
        <f ca="1">SUM(AJ$12:AJ327)</f>
        <v>258596.42600000001</v>
      </c>
      <c r="AM327" s="16">
        <f ca="1">SUM(AH$12:AH327)+SUMIF(AI$12:AI327, "&lt;0")</f>
        <v>238730.52099999998</v>
      </c>
      <c r="AO327" s="9">
        <v>44498</v>
      </c>
      <c r="AP327" s="14">
        <f t="shared" ca="1" si="151"/>
        <v>2296</v>
      </c>
      <c r="AQ327" s="14">
        <f t="shared" ca="1" si="174"/>
        <v>2296</v>
      </c>
      <c r="AR327" s="14">
        <f t="shared" ca="1" si="179"/>
        <v>1121.913999999997</v>
      </c>
      <c r="AS327" s="14">
        <f t="shared" ca="1" si="159"/>
        <v>1174.086000000003</v>
      </c>
      <c r="AT327" s="14">
        <f t="shared" ca="1" si="160"/>
        <v>1174.086000000003</v>
      </c>
      <c r="AU327" s="14">
        <f t="shared" ca="1" si="167"/>
        <v>608076.94699999993</v>
      </c>
      <c r="AV327" s="15">
        <f ca="1">SUM(AT$12:AT327)</f>
        <v>316906.42599999992</v>
      </c>
      <c r="AW327" s="16">
        <f ca="1">SUM(AR$12:AR327)+SUMIF(AS$12:AS327, "&lt;0")</f>
        <v>291170.52100000001</v>
      </c>
      <c r="AY327" s="9">
        <v>44498</v>
      </c>
      <c r="AZ327" s="14">
        <f t="shared" ca="1" si="169"/>
        <v>2000</v>
      </c>
      <c r="BA327" s="14">
        <f t="shared" ca="1" si="175"/>
        <v>2000</v>
      </c>
      <c r="BB327" s="14">
        <f t="shared" ca="1" si="180"/>
        <v>504.43405189112264</v>
      </c>
      <c r="BC327" s="14">
        <f t="shared" ca="1" si="161"/>
        <v>1495.5659481088774</v>
      </c>
      <c r="BD327" s="14">
        <f t="shared" ca="1" si="162"/>
        <v>1495.5659481088774</v>
      </c>
      <c r="BE327" s="14">
        <f t="shared" ca="1" si="182"/>
        <v>559694.8476277031</v>
      </c>
      <c r="BF327" s="15">
        <f ca="1">SUM(BD$12:BD327)</f>
        <v>288924.32662770309</v>
      </c>
      <c r="BG327" s="16">
        <f ca="1">SUM(BB$12:BB327)+SUMIF(BC$12:BC327, "&lt;0")</f>
        <v>270770.52100000007</v>
      </c>
    </row>
    <row r="328" spans="1:59" x14ac:dyDescent="0.2">
      <c r="A328" s="24">
        <v>44499</v>
      </c>
      <c r="B328" s="54">
        <f ca="1">IF($A328&gt;= $C$5,$C$6, INDEX('Historical Data'!$D$2:$D$745, MATCH(A328, 'Historical Data'!$B$2:$B$745, 0)))</f>
        <v>1296</v>
      </c>
      <c r="C328" s="14">
        <f t="shared" ca="1" si="170"/>
        <v>1296</v>
      </c>
      <c r="D328" s="14">
        <f t="shared" ca="1" si="181"/>
        <v>174.07800000000134</v>
      </c>
      <c r="E328" s="14">
        <f t="shared" ca="1" si="152"/>
        <v>1121.9219999999987</v>
      </c>
      <c r="F328" s="14">
        <f t="shared" ca="1" si="148"/>
        <v>1121.9219999999987</v>
      </c>
      <c r="G328" s="14">
        <f t="shared" ca="1" si="163"/>
        <v>387872.94699999999</v>
      </c>
      <c r="H328" s="15">
        <f ca="1">SUM(F$12:F328)</f>
        <v>201408.348</v>
      </c>
      <c r="I328" s="16">
        <f ca="1">SUM(D$12:D328)+SUMIF(E$12:E328, "&lt;0")</f>
        <v>186464.59899999999</v>
      </c>
      <c r="J328" s="15"/>
      <c r="K328" s="9">
        <v>44499</v>
      </c>
      <c r="L328" s="14">
        <f t="shared" ca="1" si="149"/>
        <v>1796</v>
      </c>
      <c r="M328" s="14">
        <f t="shared" ca="1" si="171"/>
        <v>1796</v>
      </c>
      <c r="N328" s="14">
        <f t="shared" ca="1" si="176"/>
        <v>414.07800000000134</v>
      </c>
      <c r="O328" s="14">
        <f t="shared" ca="1" si="153"/>
        <v>1381.9219999999987</v>
      </c>
      <c r="P328" s="14">
        <f t="shared" ca="1" si="154"/>
        <v>1381.9219999999987</v>
      </c>
      <c r="Q328" s="14">
        <f t="shared" ca="1" si="164"/>
        <v>486622.94699999999</v>
      </c>
      <c r="R328" s="15">
        <f ca="1">SUM(P$12:P328)</f>
        <v>253718.348</v>
      </c>
      <c r="S328" s="16">
        <f ca="1">SUM(N$12:N328)+SUMIF(O$12:O328, "&lt;0")</f>
        <v>232904.59899999999</v>
      </c>
      <c r="U328" s="9">
        <v>44499</v>
      </c>
      <c r="V328" s="14">
        <f t="shared" ca="1" si="168"/>
        <v>2296</v>
      </c>
      <c r="W328" s="14">
        <f t="shared" ca="1" si="172"/>
        <v>2296</v>
      </c>
      <c r="X328" s="14">
        <f t="shared" ca="1" si="177"/>
        <v>654.07800000000134</v>
      </c>
      <c r="Y328" s="14">
        <f t="shared" ca="1" si="155"/>
        <v>1641.9219999999987</v>
      </c>
      <c r="Z328" s="14">
        <f t="shared" ca="1" si="156"/>
        <v>1641.9219999999987</v>
      </c>
      <c r="AA328" s="14">
        <f t="shared" ca="1" si="165"/>
        <v>585372.94699999993</v>
      </c>
      <c r="AB328" s="15">
        <f ca="1">SUM(Z$12:Z328)</f>
        <v>306028.34799999994</v>
      </c>
      <c r="AC328" s="16">
        <f ca="1">SUM(X$12:X328)+SUMIF(Y$12:Y328, "&lt;0")</f>
        <v>279344.5990000001</v>
      </c>
      <c r="AE328" s="9">
        <v>44499</v>
      </c>
      <c r="AF328" s="14">
        <f t="shared" ca="1" si="150"/>
        <v>1796</v>
      </c>
      <c r="AG328" s="14">
        <f t="shared" ca="1" si="173"/>
        <v>1796</v>
      </c>
      <c r="AH328" s="14">
        <f t="shared" ca="1" si="178"/>
        <v>414.07800000000134</v>
      </c>
      <c r="AI328" s="14">
        <f t="shared" ca="1" si="157"/>
        <v>1381.9219999999987</v>
      </c>
      <c r="AJ328" s="14">
        <f t="shared" ca="1" si="158"/>
        <v>1381.9219999999987</v>
      </c>
      <c r="AK328" s="14">
        <f t="shared" ca="1" si="166"/>
        <v>499122.94699999999</v>
      </c>
      <c r="AL328" s="15">
        <f ca="1">SUM(AJ$12:AJ328)</f>
        <v>259978.348</v>
      </c>
      <c r="AM328" s="16">
        <f ca="1">SUM(AH$12:AH328)+SUMIF(AI$12:AI328, "&lt;0")</f>
        <v>239144.59899999999</v>
      </c>
      <c r="AO328" s="9">
        <v>44499</v>
      </c>
      <c r="AP328" s="14">
        <f t="shared" ca="1" si="151"/>
        <v>2296</v>
      </c>
      <c r="AQ328" s="14">
        <f t="shared" ca="1" si="174"/>
        <v>2296</v>
      </c>
      <c r="AR328" s="14">
        <f t="shared" ca="1" si="179"/>
        <v>654.07800000000134</v>
      </c>
      <c r="AS328" s="14">
        <f t="shared" ca="1" si="159"/>
        <v>1641.9219999999987</v>
      </c>
      <c r="AT328" s="14">
        <f t="shared" ca="1" si="160"/>
        <v>1641.9219999999987</v>
      </c>
      <c r="AU328" s="14">
        <f t="shared" ca="1" si="167"/>
        <v>610372.94699999993</v>
      </c>
      <c r="AV328" s="15">
        <f ca="1">SUM(AT$12:AT328)</f>
        <v>318548.34799999994</v>
      </c>
      <c r="AW328" s="16">
        <f ca="1">SUM(AR$12:AR328)+SUMIF(AS$12:AS328, "&lt;0")</f>
        <v>291824.59899999999</v>
      </c>
      <c r="AY328" s="9">
        <v>44499</v>
      </c>
      <c r="AZ328" s="14">
        <f t="shared" ca="1" si="169"/>
        <v>2000</v>
      </c>
      <c r="BA328" s="14">
        <f t="shared" ca="1" si="175"/>
        <v>2000</v>
      </c>
      <c r="BB328" s="14">
        <f t="shared" ca="1" si="180"/>
        <v>174.07800000000134</v>
      </c>
      <c r="BC328" s="14">
        <f t="shared" ca="1" si="161"/>
        <v>1825.9219999999987</v>
      </c>
      <c r="BD328" s="14">
        <f t="shared" ca="1" si="162"/>
        <v>1825.9219999999987</v>
      </c>
      <c r="BE328" s="14">
        <f t="shared" ca="1" si="182"/>
        <v>561694.8476277031</v>
      </c>
      <c r="BF328" s="15">
        <f ca="1">SUM(BD$12:BD328)</f>
        <v>290750.24862770311</v>
      </c>
      <c r="BG328" s="16">
        <f ca="1">SUM(BB$12:BB328)+SUMIF(BC$12:BC328, "&lt;0")</f>
        <v>270944.59900000005</v>
      </c>
    </row>
    <row r="329" spans="1:59" x14ac:dyDescent="0.2">
      <c r="A329" s="24">
        <v>44500</v>
      </c>
      <c r="B329" s="54">
        <f ca="1">IF($A329&gt;= $C$5,$C$6, INDEX('Historical Data'!$D$2:$D$745, MATCH(A329, 'Historical Data'!$B$2:$B$745, 0)))</f>
        <v>1296</v>
      </c>
      <c r="C329" s="14">
        <f t="shared" ca="1" si="170"/>
        <v>1296</v>
      </c>
      <c r="D329" s="14">
        <f t="shared" ca="1" si="181"/>
        <v>922.90999999999622</v>
      </c>
      <c r="E329" s="14">
        <f t="shared" ca="1" si="152"/>
        <v>373.09000000000378</v>
      </c>
      <c r="F329" s="14">
        <f t="shared" ca="1" si="148"/>
        <v>373.09000000000378</v>
      </c>
      <c r="G329" s="14">
        <f t="shared" ca="1" si="163"/>
        <v>389168.94699999999</v>
      </c>
      <c r="H329" s="15">
        <f ca="1">SUM(F$12:F329)</f>
        <v>201781.43799999999</v>
      </c>
      <c r="I329" s="16">
        <f ca="1">SUM(D$12:D329)+SUMIF(E$12:E329, "&lt;0")</f>
        <v>187387.50899999999</v>
      </c>
      <c r="J329" s="15"/>
      <c r="K329" s="9">
        <v>44500</v>
      </c>
      <c r="L329" s="14">
        <f t="shared" ca="1" si="149"/>
        <v>1796</v>
      </c>
      <c r="M329" s="14">
        <f t="shared" ca="1" si="171"/>
        <v>1796</v>
      </c>
      <c r="N329" s="14">
        <f t="shared" ca="1" si="176"/>
        <v>1162.9099999999962</v>
      </c>
      <c r="O329" s="14">
        <f t="shared" ca="1" si="153"/>
        <v>633.09000000000378</v>
      </c>
      <c r="P329" s="14">
        <f t="shared" ca="1" si="154"/>
        <v>633.09000000000378</v>
      </c>
      <c r="Q329" s="14">
        <f t="shared" ca="1" si="164"/>
        <v>488418.94699999999</v>
      </c>
      <c r="R329" s="15">
        <f ca="1">SUM(P$12:P329)</f>
        <v>254351.43799999999</v>
      </c>
      <c r="S329" s="16">
        <f ca="1">SUM(N$12:N329)+SUMIF(O$12:O329, "&lt;0")</f>
        <v>234067.50899999999</v>
      </c>
      <c r="U329" s="9">
        <v>44500</v>
      </c>
      <c r="V329" s="14">
        <f t="shared" ca="1" si="168"/>
        <v>2296</v>
      </c>
      <c r="W329" s="14">
        <f t="shared" ca="1" si="172"/>
        <v>2296</v>
      </c>
      <c r="X329" s="14">
        <f t="shared" ca="1" si="177"/>
        <v>1402.9099999999962</v>
      </c>
      <c r="Y329" s="14">
        <f t="shared" ca="1" si="155"/>
        <v>893.09000000000378</v>
      </c>
      <c r="Z329" s="14">
        <f t="shared" ca="1" si="156"/>
        <v>893.09000000000378</v>
      </c>
      <c r="AA329" s="14">
        <f t="shared" ca="1" si="165"/>
        <v>587668.94699999993</v>
      </c>
      <c r="AB329" s="15">
        <f ca="1">SUM(Z$12:Z329)</f>
        <v>306921.43799999997</v>
      </c>
      <c r="AC329" s="16">
        <f ca="1">SUM(X$12:X329)+SUMIF(Y$12:Y329, "&lt;0")</f>
        <v>280747.50900000008</v>
      </c>
      <c r="AE329" s="9">
        <v>44500</v>
      </c>
      <c r="AF329" s="14">
        <f t="shared" ca="1" si="150"/>
        <v>1796</v>
      </c>
      <c r="AG329" s="14">
        <f t="shared" ca="1" si="173"/>
        <v>1796</v>
      </c>
      <c r="AH329" s="14">
        <f t="shared" ca="1" si="178"/>
        <v>1162.9099999999962</v>
      </c>
      <c r="AI329" s="14">
        <f t="shared" ca="1" si="157"/>
        <v>633.09000000000378</v>
      </c>
      <c r="AJ329" s="14">
        <f t="shared" ca="1" si="158"/>
        <v>633.09000000000378</v>
      </c>
      <c r="AK329" s="14">
        <f t="shared" ca="1" si="166"/>
        <v>500918.94699999999</v>
      </c>
      <c r="AL329" s="15">
        <f ca="1">SUM(AJ$12:AJ329)</f>
        <v>260611.43799999999</v>
      </c>
      <c r="AM329" s="16">
        <f ca="1">SUM(AH$12:AH329)+SUMIF(AI$12:AI329, "&lt;0")</f>
        <v>240307.50899999999</v>
      </c>
      <c r="AO329" s="9">
        <v>44500</v>
      </c>
      <c r="AP329" s="14">
        <f t="shared" ca="1" si="151"/>
        <v>2296</v>
      </c>
      <c r="AQ329" s="14">
        <f t="shared" ca="1" si="174"/>
        <v>2296</v>
      </c>
      <c r="AR329" s="14">
        <f t="shared" ca="1" si="179"/>
        <v>1402.9099999999962</v>
      </c>
      <c r="AS329" s="14">
        <f t="shared" ca="1" si="159"/>
        <v>893.09000000000378</v>
      </c>
      <c r="AT329" s="14">
        <f t="shared" ca="1" si="160"/>
        <v>893.09000000000378</v>
      </c>
      <c r="AU329" s="14">
        <f t="shared" ca="1" si="167"/>
        <v>612668.94699999993</v>
      </c>
      <c r="AV329" s="15">
        <f ca="1">SUM(AT$12:AT329)</f>
        <v>319441.43799999997</v>
      </c>
      <c r="AW329" s="16">
        <f ca="1">SUM(AR$12:AR329)+SUMIF(AS$12:AS329, "&lt;0")</f>
        <v>293227.50899999996</v>
      </c>
      <c r="AY329" s="9">
        <v>44500</v>
      </c>
      <c r="AZ329" s="14">
        <f t="shared" ca="1" si="169"/>
        <v>2000</v>
      </c>
      <c r="BA329" s="14">
        <f t="shared" ca="1" si="175"/>
        <v>2000</v>
      </c>
      <c r="BB329" s="14">
        <f t="shared" ca="1" si="180"/>
        <v>922.90999999999622</v>
      </c>
      <c r="BC329" s="14">
        <f t="shared" ca="1" si="161"/>
        <v>1077.0900000000038</v>
      </c>
      <c r="BD329" s="14">
        <f t="shared" ca="1" si="162"/>
        <v>1077.0900000000038</v>
      </c>
      <c r="BE329" s="14">
        <f t="shared" ca="1" si="182"/>
        <v>563694.8476277031</v>
      </c>
      <c r="BF329" s="15">
        <f ca="1">SUM(BD$12:BD329)</f>
        <v>291827.33862770314</v>
      </c>
      <c r="BG329" s="16">
        <f ca="1">SUM(BB$12:BB329)+SUMIF(BC$12:BC329, "&lt;0")</f>
        <v>271867.50900000002</v>
      </c>
    </row>
    <row r="330" spans="1:59" x14ac:dyDescent="0.2">
      <c r="A330" s="24">
        <v>44501</v>
      </c>
      <c r="B330" s="54">
        <f ca="1">IF($A330&gt;= $C$5,$C$6, INDEX('Historical Data'!$D$2:$D$745, MATCH(A330, 'Historical Data'!$B$2:$B$745, 0)))</f>
        <v>1296</v>
      </c>
      <c r="C330" s="14">
        <f t="shared" ca="1" si="170"/>
        <v>1296</v>
      </c>
      <c r="D330" s="14">
        <f t="shared" ca="1" si="181"/>
        <v>1054.2170000000042</v>
      </c>
      <c r="E330" s="14">
        <f t="shared" ca="1" si="152"/>
        <v>241.78299999999581</v>
      </c>
      <c r="F330" s="14">
        <f t="shared" ca="1" si="148"/>
        <v>241.78299999999581</v>
      </c>
      <c r="G330" s="14">
        <f t="shared" ca="1" si="163"/>
        <v>390464.94699999999</v>
      </c>
      <c r="H330" s="15">
        <f ca="1">SUM(F$12:F330)</f>
        <v>202023.22099999999</v>
      </c>
      <c r="I330" s="16">
        <f ca="1">SUM(D$12:D330)+SUMIF(E$12:E330, "&lt;0")</f>
        <v>188441.726</v>
      </c>
      <c r="J330" s="15"/>
      <c r="K330" s="9">
        <v>44501</v>
      </c>
      <c r="L330" s="14">
        <f t="shared" ca="1" si="149"/>
        <v>1796</v>
      </c>
      <c r="M330" s="14">
        <f t="shared" ca="1" si="171"/>
        <v>1796</v>
      </c>
      <c r="N330" s="14">
        <f t="shared" ca="1" si="176"/>
        <v>1294.2170000000042</v>
      </c>
      <c r="O330" s="14">
        <f t="shared" ca="1" si="153"/>
        <v>501.78299999999581</v>
      </c>
      <c r="P330" s="14">
        <f t="shared" ca="1" si="154"/>
        <v>501.78299999999581</v>
      </c>
      <c r="Q330" s="14">
        <f t="shared" ca="1" si="164"/>
        <v>490214.94699999999</v>
      </c>
      <c r="R330" s="15">
        <f ca="1">SUM(P$12:P330)</f>
        <v>254853.22099999999</v>
      </c>
      <c r="S330" s="16">
        <f ca="1">SUM(N$12:N330)+SUMIF(O$12:O330, "&lt;0")</f>
        <v>235361.726</v>
      </c>
      <c r="U330" s="9">
        <v>44501</v>
      </c>
      <c r="V330" s="14">
        <f t="shared" ca="1" si="168"/>
        <v>2296</v>
      </c>
      <c r="W330" s="14">
        <f t="shared" ca="1" si="172"/>
        <v>2296</v>
      </c>
      <c r="X330" s="14">
        <f t="shared" ca="1" si="177"/>
        <v>1534.2170000000042</v>
      </c>
      <c r="Y330" s="14">
        <f t="shared" ca="1" si="155"/>
        <v>761.78299999999581</v>
      </c>
      <c r="Z330" s="14">
        <f t="shared" ca="1" si="156"/>
        <v>761.78299999999581</v>
      </c>
      <c r="AA330" s="14">
        <f t="shared" ca="1" si="165"/>
        <v>589964.94699999993</v>
      </c>
      <c r="AB330" s="15">
        <f ca="1">SUM(Z$12:Z330)</f>
        <v>307683.22099999996</v>
      </c>
      <c r="AC330" s="16">
        <f ca="1">SUM(X$12:X330)+SUMIF(Y$12:Y330, "&lt;0")</f>
        <v>282281.72600000008</v>
      </c>
      <c r="AE330" s="9">
        <v>44501</v>
      </c>
      <c r="AF330" s="14">
        <f t="shared" ca="1" si="150"/>
        <v>1796</v>
      </c>
      <c r="AG330" s="14">
        <f t="shared" ca="1" si="173"/>
        <v>1796</v>
      </c>
      <c r="AH330" s="14">
        <f t="shared" ca="1" si="178"/>
        <v>1294.2170000000042</v>
      </c>
      <c r="AI330" s="14">
        <f t="shared" ca="1" si="157"/>
        <v>501.78299999999581</v>
      </c>
      <c r="AJ330" s="14">
        <f t="shared" ca="1" si="158"/>
        <v>501.78299999999581</v>
      </c>
      <c r="AK330" s="14">
        <f t="shared" ca="1" si="166"/>
        <v>502714.94699999999</v>
      </c>
      <c r="AL330" s="15">
        <f ca="1">SUM(AJ$12:AJ330)</f>
        <v>261113.22099999999</v>
      </c>
      <c r="AM330" s="16">
        <f ca="1">SUM(AH$12:AH330)+SUMIF(AI$12:AI330, "&lt;0")</f>
        <v>241601.726</v>
      </c>
      <c r="AO330" s="9">
        <v>44501</v>
      </c>
      <c r="AP330" s="14">
        <f t="shared" ca="1" si="151"/>
        <v>2296</v>
      </c>
      <c r="AQ330" s="14">
        <f t="shared" ca="1" si="174"/>
        <v>2296</v>
      </c>
      <c r="AR330" s="14">
        <f t="shared" ca="1" si="179"/>
        <v>1534.2170000000042</v>
      </c>
      <c r="AS330" s="14">
        <f t="shared" ca="1" si="159"/>
        <v>761.78299999999581</v>
      </c>
      <c r="AT330" s="14">
        <f t="shared" ca="1" si="160"/>
        <v>761.78299999999581</v>
      </c>
      <c r="AU330" s="14">
        <f t="shared" ca="1" si="167"/>
        <v>614964.94699999993</v>
      </c>
      <c r="AV330" s="15">
        <f ca="1">SUM(AT$12:AT330)</f>
        <v>320203.22099999996</v>
      </c>
      <c r="AW330" s="16">
        <f ca="1">SUM(AR$12:AR330)+SUMIF(AS$12:AS330, "&lt;0")</f>
        <v>294761.72599999997</v>
      </c>
      <c r="AY330" s="9">
        <v>44501</v>
      </c>
      <c r="AZ330" s="14">
        <f t="shared" ca="1" si="169"/>
        <v>2000</v>
      </c>
      <c r="BA330" s="14">
        <f t="shared" ca="1" si="175"/>
        <v>2000</v>
      </c>
      <c r="BB330" s="14">
        <f t="shared" ca="1" si="180"/>
        <v>1054.2170000000042</v>
      </c>
      <c r="BC330" s="14">
        <f t="shared" ca="1" si="161"/>
        <v>945.78299999999581</v>
      </c>
      <c r="BD330" s="14">
        <f t="shared" ca="1" si="162"/>
        <v>945.78299999999581</v>
      </c>
      <c r="BE330" s="14">
        <f t="shared" ca="1" si="182"/>
        <v>565694.8476277031</v>
      </c>
      <c r="BF330" s="15">
        <f ca="1">SUM(BD$12:BD330)</f>
        <v>292773.12162770313</v>
      </c>
      <c r="BG330" s="16">
        <f ca="1">SUM(BB$12:BB330)+SUMIF(BC$12:BC330, "&lt;0")</f>
        <v>272921.72600000002</v>
      </c>
    </row>
    <row r="331" spans="1:59" x14ac:dyDescent="0.2">
      <c r="A331" s="24">
        <v>44502</v>
      </c>
      <c r="B331" s="54">
        <f ca="1">IF($A331&gt;= $C$5,$C$6, INDEX('Historical Data'!$D$2:$D$745, MATCH(A331, 'Historical Data'!$B$2:$B$745, 0)))</f>
        <v>1296</v>
      </c>
      <c r="C331" s="14">
        <f t="shared" ca="1" si="170"/>
        <v>1296</v>
      </c>
      <c r="D331" s="14">
        <f t="shared" ca="1" si="181"/>
        <v>1296</v>
      </c>
      <c r="E331" s="14">
        <f t="shared" ca="1" si="152"/>
        <v>0</v>
      </c>
      <c r="F331" s="14">
        <f t="shared" ca="1" si="148"/>
        <v>0</v>
      </c>
      <c r="G331" s="14">
        <f t="shared" ca="1" si="163"/>
        <v>391760.94699999999</v>
      </c>
      <c r="H331" s="15">
        <f ca="1">SUM(F$12:F331)</f>
        <v>202023.22099999999</v>
      </c>
      <c r="I331" s="16">
        <f ca="1">SUM(D$12:D331)+SUMIF(E$12:E331, "&lt;0")</f>
        <v>189737.726</v>
      </c>
      <c r="J331" s="15"/>
      <c r="K331" s="9">
        <v>44502</v>
      </c>
      <c r="L331" s="14">
        <f t="shared" ca="1" si="149"/>
        <v>1796</v>
      </c>
      <c r="M331" s="14">
        <f t="shared" ca="1" si="171"/>
        <v>1796</v>
      </c>
      <c r="N331" s="14">
        <f t="shared" ca="1" si="176"/>
        <v>1586</v>
      </c>
      <c r="O331" s="14">
        <f t="shared" ca="1" si="153"/>
        <v>210</v>
      </c>
      <c r="P331" s="14">
        <f t="shared" ca="1" si="154"/>
        <v>210</v>
      </c>
      <c r="Q331" s="14">
        <f t="shared" ca="1" si="164"/>
        <v>492010.94699999999</v>
      </c>
      <c r="R331" s="15">
        <f ca="1">SUM(P$12:P331)</f>
        <v>255063.22099999999</v>
      </c>
      <c r="S331" s="16">
        <f ca="1">SUM(N$12:N331)+SUMIF(O$12:O331, "&lt;0")</f>
        <v>236947.726</v>
      </c>
      <c r="U331" s="9">
        <v>44502</v>
      </c>
      <c r="V331" s="14">
        <f t="shared" ca="1" si="168"/>
        <v>2296</v>
      </c>
      <c r="W331" s="14">
        <f t="shared" ca="1" si="172"/>
        <v>2296</v>
      </c>
      <c r="X331" s="14">
        <f t="shared" ca="1" si="177"/>
        <v>1876</v>
      </c>
      <c r="Y331" s="14">
        <f t="shared" ca="1" si="155"/>
        <v>420</v>
      </c>
      <c r="Z331" s="14">
        <f t="shared" ca="1" si="156"/>
        <v>420</v>
      </c>
      <c r="AA331" s="14">
        <f t="shared" ca="1" si="165"/>
        <v>592260.94699999993</v>
      </c>
      <c r="AB331" s="15">
        <f ca="1">SUM(Z$12:Z331)</f>
        <v>308103.22099999996</v>
      </c>
      <c r="AC331" s="16">
        <f ca="1">SUM(X$12:X331)+SUMIF(Y$12:Y331, "&lt;0")</f>
        <v>284157.72600000008</v>
      </c>
      <c r="AE331" s="9">
        <v>44502</v>
      </c>
      <c r="AF331" s="14">
        <f t="shared" ca="1" si="150"/>
        <v>1796</v>
      </c>
      <c r="AG331" s="14">
        <f t="shared" ca="1" si="173"/>
        <v>1796</v>
      </c>
      <c r="AH331" s="14">
        <f t="shared" ca="1" si="178"/>
        <v>1636</v>
      </c>
      <c r="AI331" s="14">
        <f t="shared" ca="1" si="157"/>
        <v>160</v>
      </c>
      <c r="AJ331" s="14">
        <f t="shared" ca="1" si="158"/>
        <v>160</v>
      </c>
      <c r="AK331" s="14">
        <f t="shared" ca="1" si="166"/>
        <v>504510.94699999999</v>
      </c>
      <c r="AL331" s="15">
        <f ca="1">SUM(AJ$12:AJ331)</f>
        <v>261273.22099999999</v>
      </c>
      <c r="AM331" s="16">
        <f ca="1">SUM(AH$12:AH331)+SUMIF(AI$12:AI331, "&lt;0")</f>
        <v>243237.726</v>
      </c>
      <c r="AO331" s="9">
        <v>44502</v>
      </c>
      <c r="AP331" s="14">
        <f t="shared" ca="1" si="151"/>
        <v>2296</v>
      </c>
      <c r="AQ331" s="14">
        <f t="shared" ca="1" si="174"/>
        <v>2296</v>
      </c>
      <c r="AR331" s="14">
        <f t="shared" ca="1" si="179"/>
        <v>1976</v>
      </c>
      <c r="AS331" s="14">
        <f t="shared" ca="1" si="159"/>
        <v>320</v>
      </c>
      <c r="AT331" s="14">
        <f t="shared" ca="1" si="160"/>
        <v>320</v>
      </c>
      <c r="AU331" s="14">
        <f t="shared" ca="1" si="167"/>
        <v>617260.94699999993</v>
      </c>
      <c r="AV331" s="15">
        <f ca="1">SUM(AT$12:AT331)</f>
        <v>320523.22099999996</v>
      </c>
      <c r="AW331" s="16">
        <f ca="1">SUM(AR$12:AR331)+SUMIF(AS$12:AS331, "&lt;0")</f>
        <v>296737.72599999997</v>
      </c>
      <c r="AY331" s="9">
        <v>44502</v>
      </c>
      <c r="AZ331" s="14">
        <f t="shared" ca="1" si="169"/>
        <v>2000</v>
      </c>
      <c r="BA331" s="14">
        <f t="shared" ca="1" si="175"/>
        <v>2000</v>
      </c>
      <c r="BB331" s="14">
        <f t="shared" ca="1" si="180"/>
        <v>1623.614999999998</v>
      </c>
      <c r="BC331" s="14">
        <f t="shared" ca="1" si="161"/>
        <v>376.38500000000204</v>
      </c>
      <c r="BD331" s="14">
        <f t="shared" ca="1" si="162"/>
        <v>376.38500000000204</v>
      </c>
      <c r="BE331" s="14">
        <f t="shared" ca="1" si="182"/>
        <v>567694.8476277031</v>
      </c>
      <c r="BF331" s="15">
        <f ca="1">SUM(BD$12:BD331)</f>
        <v>293149.50662770314</v>
      </c>
      <c r="BG331" s="16">
        <f ca="1">SUM(BB$12:BB331)+SUMIF(BC$12:BC331, "&lt;0")</f>
        <v>274545.34100000001</v>
      </c>
    </row>
    <row r="332" spans="1:59" x14ac:dyDescent="0.2">
      <c r="A332" s="24">
        <v>44503</v>
      </c>
      <c r="B332" s="54">
        <f ca="1">IF($A332&gt;= $C$5,$C$6, INDEX('Historical Data'!$D$2:$D$745, MATCH(A332, 'Historical Data'!$B$2:$B$745, 0)))</f>
        <v>1296</v>
      </c>
      <c r="C332" s="14">
        <f t="shared" ca="1" si="170"/>
        <v>1296</v>
      </c>
      <c r="D332" s="14">
        <f t="shared" ca="1" si="181"/>
        <v>1296</v>
      </c>
      <c r="E332" s="14">
        <f t="shared" ca="1" si="152"/>
        <v>0</v>
      </c>
      <c r="F332" s="14">
        <f t="shared" ref="F332:F395" ca="1" si="183">IF(E332 &gt; 0, E332, 0)</f>
        <v>0</v>
      </c>
      <c r="G332" s="14">
        <f t="shared" ca="1" si="163"/>
        <v>393056.94699999999</v>
      </c>
      <c r="H332" s="15">
        <f ca="1">SUM(F$12:F332)</f>
        <v>202023.22099999999</v>
      </c>
      <c r="I332" s="16">
        <f ca="1">SUM(D$12:D332)+SUMIF(E$12:E332, "&lt;0")</f>
        <v>191033.726</v>
      </c>
      <c r="J332" s="15"/>
      <c r="K332" s="9">
        <v>44503</v>
      </c>
      <c r="L332" s="14">
        <f t="shared" ref="L332:L395" ca="1" si="184">IF(K332&lt;M$5, $B332, M$6+MIN((K332-M$5)/M$8, 1)*M$7)</f>
        <v>1796</v>
      </c>
      <c r="M332" s="14">
        <f t="shared" ca="1" si="171"/>
        <v>1796</v>
      </c>
      <c r="N332" s="14">
        <f t="shared" ca="1" si="176"/>
        <v>1591</v>
      </c>
      <c r="O332" s="14">
        <f t="shared" ca="1" si="153"/>
        <v>205</v>
      </c>
      <c r="P332" s="14">
        <f t="shared" ca="1" si="154"/>
        <v>205</v>
      </c>
      <c r="Q332" s="14">
        <f t="shared" ca="1" si="164"/>
        <v>493806.94699999999</v>
      </c>
      <c r="R332" s="15">
        <f ca="1">SUM(P$12:P332)</f>
        <v>255268.22099999999</v>
      </c>
      <c r="S332" s="16">
        <f ca="1">SUM(N$12:N332)+SUMIF(O$12:O332, "&lt;0")</f>
        <v>238538.726</v>
      </c>
      <c r="U332" s="9">
        <v>44503</v>
      </c>
      <c r="V332" s="14">
        <f t="shared" ca="1" si="168"/>
        <v>2296</v>
      </c>
      <c r="W332" s="14">
        <f t="shared" ca="1" si="172"/>
        <v>2296</v>
      </c>
      <c r="X332" s="14">
        <f t="shared" ca="1" si="177"/>
        <v>1886</v>
      </c>
      <c r="Y332" s="14">
        <f t="shared" ca="1" si="155"/>
        <v>410</v>
      </c>
      <c r="Z332" s="14">
        <f t="shared" ca="1" si="156"/>
        <v>410</v>
      </c>
      <c r="AA332" s="14">
        <f t="shared" ca="1" si="165"/>
        <v>594556.94699999993</v>
      </c>
      <c r="AB332" s="15">
        <f ca="1">SUM(Z$12:Z332)</f>
        <v>308513.22099999996</v>
      </c>
      <c r="AC332" s="16">
        <f ca="1">SUM(X$12:X332)+SUMIF(Y$12:Y332, "&lt;0")</f>
        <v>286043.72600000008</v>
      </c>
      <c r="AE332" s="9">
        <v>44503</v>
      </c>
      <c r="AF332" s="14">
        <f t="shared" ref="AF332:AF395" ca="1" si="185">IF(AE332&lt;AG$5, $B332, AG$6+MIN((AE332-AG$5)/AG$8, 1)*AG$7)</f>
        <v>1796</v>
      </c>
      <c r="AG332" s="14">
        <f t="shared" ca="1" si="173"/>
        <v>1796</v>
      </c>
      <c r="AH332" s="14">
        <f t="shared" ca="1" si="178"/>
        <v>1646</v>
      </c>
      <c r="AI332" s="14">
        <f t="shared" ca="1" si="157"/>
        <v>150</v>
      </c>
      <c r="AJ332" s="14">
        <f t="shared" ca="1" si="158"/>
        <v>150</v>
      </c>
      <c r="AK332" s="14">
        <f t="shared" ca="1" si="166"/>
        <v>506306.94699999999</v>
      </c>
      <c r="AL332" s="15">
        <f ca="1">SUM(AJ$12:AJ332)</f>
        <v>261423.22099999999</v>
      </c>
      <c r="AM332" s="16">
        <f ca="1">SUM(AH$12:AH332)+SUMIF(AI$12:AI332, "&lt;0")</f>
        <v>244883.726</v>
      </c>
      <c r="AO332" s="9">
        <v>44503</v>
      </c>
      <c r="AP332" s="14">
        <f t="shared" ref="AP332:AP395" ca="1" si="186">IF(AO332&lt;AQ$5, $B332, AQ$6+MIN((AO332-AQ$5)/AQ$8, 1)*AQ$7)</f>
        <v>2296</v>
      </c>
      <c r="AQ332" s="14">
        <f t="shared" ca="1" si="174"/>
        <v>2296</v>
      </c>
      <c r="AR332" s="14">
        <f t="shared" ca="1" si="179"/>
        <v>1996</v>
      </c>
      <c r="AS332" s="14">
        <f t="shared" ca="1" si="159"/>
        <v>300</v>
      </c>
      <c r="AT332" s="14">
        <f t="shared" ca="1" si="160"/>
        <v>300</v>
      </c>
      <c r="AU332" s="14">
        <f t="shared" ca="1" si="167"/>
        <v>619556.94699999993</v>
      </c>
      <c r="AV332" s="15">
        <f ca="1">SUM(AT$12:AT332)</f>
        <v>320823.22099999996</v>
      </c>
      <c r="AW332" s="16">
        <f ca="1">SUM(AR$12:AR332)+SUMIF(AS$12:AS332, "&lt;0")</f>
        <v>298733.72599999997</v>
      </c>
      <c r="AY332" s="9">
        <v>44503</v>
      </c>
      <c r="AZ332" s="14">
        <f t="shared" ca="1" si="169"/>
        <v>2000</v>
      </c>
      <c r="BA332" s="14">
        <f t="shared" ca="1" si="175"/>
        <v>2000</v>
      </c>
      <c r="BB332" s="14">
        <f t="shared" ca="1" si="180"/>
        <v>1881.023000000001</v>
      </c>
      <c r="BC332" s="14">
        <f t="shared" ca="1" si="161"/>
        <v>118.97699999999895</v>
      </c>
      <c r="BD332" s="14">
        <f t="shared" ca="1" si="162"/>
        <v>118.97699999999895</v>
      </c>
      <c r="BE332" s="14">
        <f t="shared" ca="1" si="182"/>
        <v>569694.8476277031</v>
      </c>
      <c r="BF332" s="15">
        <f ca="1">SUM(BD$12:BD332)</f>
        <v>293268.48362770316</v>
      </c>
      <c r="BG332" s="16">
        <f ca="1">SUM(BB$12:BB332)+SUMIF(BC$12:BC332, "&lt;0")</f>
        <v>276426.364</v>
      </c>
    </row>
    <row r="333" spans="1:59" x14ac:dyDescent="0.2">
      <c r="A333" s="24">
        <v>44504</v>
      </c>
      <c r="B333" s="54">
        <f ca="1">IF($A333&gt;= $C$5,$C$6, INDEX('Historical Data'!$D$2:$D$745, MATCH(A333, 'Historical Data'!$B$2:$B$745, 0)))</f>
        <v>1296</v>
      </c>
      <c r="C333" s="14">
        <f t="shared" ca="1" si="170"/>
        <v>1296</v>
      </c>
      <c r="D333" s="14">
        <f t="shared" ca="1" si="181"/>
        <v>1290.291999999994</v>
      </c>
      <c r="E333" s="14">
        <f t="shared" ref="E333:E396" ca="1" si="187">B333-D333</f>
        <v>5.7080000000059954</v>
      </c>
      <c r="F333" s="14">
        <f t="shared" ca="1" si="183"/>
        <v>5.7080000000059954</v>
      </c>
      <c r="G333" s="14">
        <f t="shared" ca="1" si="163"/>
        <v>394352.94699999999</v>
      </c>
      <c r="H333" s="15">
        <f ca="1">SUM(F$12:F333)</f>
        <v>202028.929</v>
      </c>
      <c r="I333" s="16">
        <f ca="1">SUM(D$12:D333)+SUMIF(E$12:E333, "&lt;0")</f>
        <v>192324.01799999998</v>
      </c>
      <c r="J333" s="15"/>
      <c r="K333" s="9">
        <v>44504</v>
      </c>
      <c r="L333" s="14">
        <f t="shared" ca="1" si="184"/>
        <v>1796</v>
      </c>
      <c r="M333" s="14">
        <f t="shared" ca="1" si="171"/>
        <v>1796</v>
      </c>
      <c r="N333" s="14">
        <f t="shared" ca="1" si="176"/>
        <v>1425.291999999994</v>
      </c>
      <c r="O333" s="14">
        <f t="shared" ref="O333:O396" ca="1" si="188">L333-N333</f>
        <v>370.708000000006</v>
      </c>
      <c r="P333" s="14">
        <f t="shared" ref="P333:P396" ca="1" si="189">IF(O333 &gt; 0, O333, 0)</f>
        <v>370.708000000006</v>
      </c>
      <c r="Q333" s="14">
        <f t="shared" ca="1" si="164"/>
        <v>495602.94699999999</v>
      </c>
      <c r="R333" s="15">
        <f ca="1">SUM(P$12:P333)</f>
        <v>255638.929</v>
      </c>
      <c r="S333" s="16">
        <f ca="1">SUM(N$12:N333)+SUMIF(O$12:O333, "&lt;0")</f>
        <v>239964.01799999998</v>
      </c>
      <c r="U333" s="9">
        <v>44504</v>
      </c>
      <c r="V333" s="14">
        <f t="shared" ca="1" si="168"/>
        <v>2296</v>
      </c>
      <c r="W333" s="14">
        <f t="shared" ca="1" si="172"/>
        <v>2296</v>
      </c>
      <c r="X333" s="14">
        <f t="shared" ca="1" si="177"/>
        <v>1560.291999999994</v>
      </c>
      <c r="Y333" s="14">
        <f t="shared" ref="Y333:Y396" ca="1" si="190">V333-X333</f>
        <v>735.708000000006</v>
      </c>
      <c r="Z333" s="14">
        <f t="shared" ref="Z333:Z396" ca="1" si="191">IF(Y333 &gt; 0, Y333, 0)</f>
        <v>735.708000000006</v>
      </c>
      <c r="AA333" s="14">
        <f t="shared" ca="1" si="165"/>
        <v>596852.94699999993</v>
      </c>
      <c r="AB333" s="15">
        <f ca="1">SUM(Z$12:Z333)</f>
        <v>309248.92899999995</v>
      </c>
      <c r="AC333" s="16">
        <f ca="1">SUM(X$12:X333)+SUMIF(Y$12:Y333, "&lt;0")</f>
        <v>287604.0180000001</v>
      </c>
      <c r="AE333" s="9">
        <v>44504</v>
      </c>
      <c r="AF333" s="14">
        <f t="shared" ca="1" si="185"/>
        <v>1796</v>
      </c>
      <c r="AG333" s="14">
        <f t="shared" ca="1" si="173"/>
        <v>1796</v>
      </c>
      <c r="AH333" s="14">
        <f t="shared" ca="1" si="178"/>
        <v>1320.291999999994</v>
      </c>
      <c r="AI333" s="14">
        <f t="shared" ref="AI333:AI396" ca="1" si="192">AF333-AH333</f>
        <v>475.708000000006</v>
      </c>
      <c r="AJ333" s="14">
        <f t="shared" ref="AJ333:AJ396" ca="1" si="193">IF(AI333 &gt; 0, AI333, 0)</f>
        <v>475.708000000006</v>
      </c>
      <c r="AK333" s="14">
        <f t="shared" ca="1" si="166"/>
        <v>508102.94699999999</v>
      </c>
      <c r="AL333" s="15">
        <f ca="1">SUM(AJ$12:AJ333)</f>
        <v>261898.929</v>
      </c>
      <c r="AM333" s="16">
        <f ca="1">SUM(AH$12:AH333)+SUMIF(AI$12:AI333, "&lt;0")</f>
        <v>246204.01799999998</v>
      </c>
      <c r="AO333" s="9">
        <v>44504</v>
      </c>
      <c r="AP333" s="14">
        <f t="shared" ca="1" si="186"/>
        <v>2296</v>
      </c>
      <c r="AQ333" s="14">
        <f t="shared" ca="1" si="174"/>
        <v>2296</v>
      </c>
      <c r="AR333" s="14">
        <f t="shared" ca="1" si="179"/>
        <v>1350.291999999994</v>
      </c>
      <c r="AS333" s="14">
        <f t="shared" ref="AS333:AS396" ca="1" si="194">AP333-AR333</f>
        <v>945.708000000006</v>
      </c>
      <c r="AT333" s="14">
        <f t="shared" ref="AT333:AT396" ca="1" si="195">IF(AS333 &gt; 0, AS333, 0)</f>
        <v>945.708000000006</v>
      </c>
      <c r="AU333" s="14">
        <f t="shared" ca="1" si="167"/>
        <v>621852.94699999993</v>
      </c>
      <c r="AV333" s="15">
        <f ca="1">SUM(AT$12:AT333)</f>
        <v>321768.92899999995</v>
      </c>
      <c r="AW333" s="16">
        <f ca="1">SUM(AR$12:AR333)+SUMIF(AS$12:AS333, "&lt;0")</f>
        <v>300084.01799999998</v>
      </c>
      <c r="AY333" s="9">
        <v>44504</v>
      </c>
      <c r="AZ333" s="14">
        <f t="shared" ca="1" si="169"/>
        <v>2000</v>
      </c>
      <c r="BA333" s="14">
        <f t="shared" ca="1" si="175"/>
        <v>2000</v>
      </c>
      <c r="BB333" s="14">
        <f t="shared" ca="1" si="180"/>
        <v>377.65399999999499</v>
      </c>
      <c r="BC333" s="14">
        <f t="shared" ref="BC333:BC396" ca="1" si="196">AZ333-BB333</f>
        <v>1622.346000000005</v>
      </c>
      <c r="BD333" s="14">
        <f t="shared" ref="BD333:BD396" ca="1" si="197">IF(BC333 &gt; 0, BC333, 0)</f>
        <v>1622.346000000005</v>
      </c>
      <c r="BE333" s="14">
        <f t="shared" ca="1" si="182"/>
        <v>571694.8476277031</v>
      </c>
      <c r="BF333" s="15">
        <f ca="1">SUM(BD$12:BD333)</f>
        <v>294890.82962770318</v>
      </c>
      <c r="BG333" s="16">
        <f ca="1">SUM(BB$12:BB333)+SUMIF(BC$12:BC333, "&lt;0")</f>
        <v>276804.01799999998</v>
      </c>
    </row>
    <row r="334" spans="1:59" x14ac:dyDescent="0.2">
      <c r="A334" s="24">
        <v>44505</v>
      </c>
      <c r="B334" s="54">
        <f ca="1">IF($A334&gt;= $C$5,$C$6, INDEX('Historical Data'!$D$2:$D$745, MATCH(A334, 'Historical Data'!$B$2:$B$745, 0)))</f>
        <v>1296</v>
      </c>
      <c r="C334" s="14">
        <f t="shared" ca="1" si="170"/>
        <v>1296</v>
      </c>
      <c r="D334" s="14">
        <f t="shared" ca="1" si="181"/>
        <v>667.16000000000349</v>
      </c>
      <c r="E334" s="14">
        <f t="shared" ca="1" si="187"/>
        <v>628.83999999999651</v>
      </c>
      <c r="F334" s="14">
        <f t="shared" ca="1" si="183"/>
        <v>628.83999999999651</v>
      </c>
      <c r="G334" s="14">
        <f t="shared" ref="G334:G397" ca="1" si="198">B334+G333</f>
        <v>395648.94699999999</v>
      </c>
      <c r="H334" s="15">
        <f ca="1">SUM(F$12:F334)</f>
        <v>202657.769</v>
      </c>
      <c r="I334" s="16">
        <f ca="1">SUM(D$12:D334)+SUMIF(E$12:E334, "&lt;0")</f>
        <v>192991.17799999999</v>
      </c>
      <c r="J334" s="15"/>
      <c r="K334" s="9">
        <v>44505</v>
      </c>
      <c r="L334" s="14">
        <f t="shared" ca="1" si="184"/>
        <v>1796</v>
      </c>
      <c r="M334" s="14">
        <f t="shared" ca="1" si="171"/>
        <v>1796</v>
      </c>
      <c r="N334" s="14">
        <f t="shared" ca="1" si="176"/>
        <v>907.16000000000349</v>
      </c>
      <c r="O334" s="14">
        <f t="shared" ca="1" si="188"/>
        <v>888.83999999999651</v>
      </c>
      <c r="P334" s="14">
        <f t="shared" ca="1" si="189"/>
        <v>888.83999999999651</v>
      </c>
      <c r="Q334" s="14">
        <f t="shared" ref="Q334:Q397" ca="1" si="199">L334+Q333</f>
        <v>497398.94699999999</v>
      </c>
      <c r="R334" s="15">
        <f ca="1">SUM(P$12:P334)</f>
        <v>256527.769</v>
      </c>
      <c r="S334" s="16">
        <f ca="1">SUM(N$12:N334)+SUMIF(O$12:O334, "&lt;0")</f>
        <v>240871.17799999999</v>
      </c>
      <c r="U334" s="9">
        <v>44505</v>
      </c>
      <c r="V334" s="14">
        <f t="shared" ca="1" si="168"/>
        <v>2296</v>
      </c>
      <c r="W334" s="14">
        <f t="shared" ca="1" si="172"/>
        <v>2296</v>
      </c>
      <c r="X334" s="14">
        <f t="shared" ca="1" si="177"/>
        <v>1147.1600000000035</v>
      </c>
      <c r="Y334" s="14">
        <f t="shared" ca="1" si="190"/>
        <v>1148.8399999999965</v>
      </c>
      <c r="Z334" s="14">
        <f t="shared" ca="1" si="191"/>
        <v>1148.8399999999965</v>
      </c>
      <c r="AA334" s="14">
        <f t="shared" ref="AA334:AA397" ca="1" si="200">V334+AA333</f>
        <v>599148.94699999993</v>
      </c>
      <c r="AB334" s="15">
        <f ca="1">SUM(Z$12:Z334)</f>
        <v>310397.76899999997</v>
      </c>
      <c r="AC334" s="16">
        <f ca="1">SUM(X$12:X334)+SUMIF(Y$12:Y334, "&lt;0")</f>
        <v>288751.17800000007</v>
      </c>
      <c r="AE334" s="9">
        <v>44505</v>
      </c>
      <c r="AF334" s="14">
        <f t="shared" ca="1" si="185"/>
        <v>1796</v>
      </c>
      <c r="AG334" s="14">
        <f t="shared" ca="1" si="173"/>
        <v>1796</v>
      </c>
      <c r="AH334" s="14">
        <f t="shared" ca="1" si="178"/>
        <v>907.16000000000349</v>
      </c>
      <c r="AI334" s="14">
        <f t="shared" ca="1" si="192"/>
        <v>888.83999999999651</v>
      </c>
      <c r="AJ334" s="14">
        <f t="shared" ca="1" si="193"/>
        <v>888.83999999999651</v>
      </c>
      <c r="AK334" s="14">
        <f t="shared" ref="AK334:AK397" ca="1" si="201">AF334+AK333</f>
        <v>509898.94699999999</v>
      </c>
      <c r="AL334" s="15">
        <f ca="1">SUM(AJ$12:AJ334)</f>
        <v>262787.76899999997</v>
      </c>
      <c r="AM334" s="16">
        <f ca="1">SUM(AH$12:AH334)+SUMIF(AI$12:AI334, "&lt;0")</f>
        <v>247111.17799999999</v>
      </c>
      <c r="AO334" s="9">
        <v>44505</v>
      </c>
      <c r="AP334" s="14">
        <f t="shared" ca="1" si="186"/>
        <v>2296</v>
      </c>
      <c r="AQ334" s="14">
        <f t="shared" ca="1" si="174"/>
        <v>2296</v>
      </c>
      <c r="AR334" s="14">
        <f t="shared" ca="1" si="179"/>
        <v>1147.1600000000035</v>
      </c>
      <c r="AS334" s="14">
        <f t="shared" ca="1" si="194"/>
        <v>1148.8399999999965</v>
      </c>
      <c r="AT334" s="14">
        <f t="shared" ca="1" si="195"/>
        <v>1148.8399999999965</v>
      </c>
      <c r="AU334" s="14">
        <f t="shared" ref="AU334:AU397" ca="1" si="202">AP334+AU333</f>
        <v>624148.94699999993</v>
      </c>
      <c r="AV334" s="15">
        <f ca="1">SUM(AT$12:AT334)</f>
        <v>322917.76899999997</v>
      </c>
      <c r="AW334" s="16">
        <f ca="1">SUM(AR$12:AR334)+SUMIF(AS$12:AS334, "&lt;0")</f>
        <v>301231.17799999996</v>
      </c>
      <c r="AY334" s="9">
        <v>44505</v>
      </c>
      <c r="AZ334" s="14">
        <f t="shared" ca="1" si="169"/>
        <v>2000</v>
      </c>
      <c r="BA334" s="14">
        <f t="shared" ca="1" si="175"/>
        <v>2000</v>
      </c>
      <c r="BB334" s="14">
        <f t="shared" ca="1" si="180"/>
        <v>667.16000000000349</v>
      </c>
      <c r="BC334" s="14">
        <f t="shared" ca="1" si="196"/>
        <v>1332.8399999999965</v>
      </c>
      <c r="BD334" s="14">
        <f t="shared" ca="1" si="197"/>
        <v>1332.8399999999965</v>
      </c>
      <c r="BE334" s="14">
        <f t="shared" ca="1" si="182"/>
        <v>573694.8476277031</v>
      </c>
      <c r="BF334" s="15">
        <f ca="1">SUM(BD$12:BD334)</f>
        <v>296223.66962770314</v>
      </c>
      <c r="BG334" s="16">
        <f ca="1">SUM(BB$12:BB334)+SUMIF(BC$12:BC334, "&lt;0")</f>
        <v>277471.17800000001</v>
      </c>
    </row>
    <row r="335" spans="1:59" x14ac:dyDescent="0.2">
      <c r="A335" s="24">
        <v>44506</v>
      </c>
      <c r="B335" s="54">
        <f ca="1">IF($A335&gt;= $C$5,$C$6, INDEX('Historical Data'!$D$2:$D$745, MATCH(A335, 'Historical Data'!$B$2:$B$745, 0)))</f>
        <v>1296</v>
      </c>
      <c r="C335" s="14">
        <f t="shared" ca="1" si="170"/>
        <v>1296</v>
      </c>
      <c r="D335" s="14">
        <f t="shared" ca="1" si="181"/>
        <v>0</v>
      </c>
      <c r="E335" s="14">
        <f t="shared" ca="1" si="187"/>
        <v>1296</v>
      </c>
      <c r="F335" s="14">
        <f t="shared" ca="1" si="183"/>
        <v>1296</v>
      </c>
      <c r="G335" s="14">
        <f t="shared" ca="1" si="198"/>
        <v>396944.94699999999</v>
      </c>
      <c r="H335" s="15">
        <f ca="1">SUM(F$12:F335)</f>
        <v>203953.769</v>
      </c>
      <c r="I335" s="16">
        <f ca="1">SUM(D$12:D335)+SUMIF(E$12:E335, "&lt;0")</f>
        <v>192991.17799999999</v>
      </c>
      <c r="J335" s="15"/>
      <c r="K335" s="9">
        <v>44506</v>
      </c>
      <c r="L335" s="14">
        <f t="shared" ca="1" si="184"/>
        <v>1796</v>
      </c>
      <c r="M335" s="14">
        <f t="shared" ca="1" si="171"/>
        <v>1796</v>
      </c>
      <c r="N335" s="14">
        <f t="shared" ca="1" si="176"/>
        <v>240</v>
      </c>
      <c r="O335" s="14">
        <f t="shared" ca="1" si="188"/>
        <v>1556</v>
      </c>
      <c r="P335" s="14">
        <f t="shared" ca="1" si="189"/>
        <v>1556</v>
      </c>
      <c r="Q335" s="14">
        <f t="shared" ca="1" si="199"/>
        <v>499194.94699999999</v>
      </c>
      <c r="R335" s="15">
        <f ca="1">SUM(P$12:P335)</f>
        <v>258083.769</v>
      </c>
      <c r="S335" s="16">
        <f ca="1">SUM(N$12:N335)+SUMIF(O$12:O335, "&lt;0")</f>
        <v>241111.17799999999</v>
      </c>
      <c r="U335" s="9">
        <v>44506</v>
      </c>
      <c r="V335" s="14">
        <f t="shared" ref="V335:V398" ca="1" si="203">IF(U335&lt;W$5, $B335, W$6+MIN((U335-W$5)/W$8, 1)*W$7)</f>
        <v>2296</v>
      </c>
      <c r="W335" s="14">
        <f t="shared" ca="1" si="172"/>
        <v>2296</v>
      </c>
      <c r="X335" s="14">
        <f t="shared" ca="1" si="177"/>
        <v>480</v>
      </c>
      <c r="Y335" s="14">
        <f t="shared" ca="1" si="190"/>
        <v>1816</v>
      </c>
      <c r="Z335" s="14">
        <f t="shared" ca="1" si="191"/>
        <v>1816</v>
      </c>
      <c r="AA335" s="14">
        <f t="shared" ca="1" si="200"/>
        <v>601444.94699999993</v>
      </c>
      <c r="AB335" s="15">
        <f ca="1">SUM(Z$12:Z335)</f>
        <v>312213.76899999997</v>
      </c>
      <c r="AC335" s="16">
        <f ca="1">SUM(X$12:X335)+SUMIF(Y$12:Y335, "&lt;0")</f>
        <v>289231.17800000007</v>
      </c>
      <c r="AE335" s="9">
        <v>44506</v>
      </c>
      <c r="AF335" s="14">
        <f t="shared" ca="1" si="185"/>
        <v>1796</v>
      </c>
      <c r="AG335" s="14">
        <f t="shared" ca="1" si="173"/>
        <v>1796</v>
      </c>
      <c r="AH335" s="14">
        <f t="shared" ca="1" si="178"/>
        <v>240</v>
      </c>
      <c r="AI335" s="14">
        <f t="shared" ca="1" si="192"/>
        <v>1556</v>
      </c>
      <c r="AJ335" s="14">
        <f t="shared" ca="1" si="193"/>
        <v>1556</v>
      </c>
      <c r="AK335" s="14">
        <f t="shared" ca="1" si="201"/>
        <v>511694.94699999999</v>
      </c>
      <c r="AL335" s="15">
        <f ca="1">SUM(AJ$12:AJ335)</f>
        <v>264343.76899999997</v>
      </c>
      <c r="AM335" s="16">
        <f ca="1">SUM(AH$12:AH335)+SUMIF(AI$12:AI335, "&lt;0")</f>
        <v>247351.17799999999</v>
      </c>
      <c r="AO335" s="9">
        <v>44506</v>
      </c>
      <c r="AP335" s="14">
        <f t="shared" ca="1" si="186"/>
        <v>2296</v>
      </c>
      <c r="AQ335" s="14">
        <f t="shared" ca="1" si="174"/>
        <v>2296</v>
      </c>
      <c r="AR335" s="14">
        <f t="shared" ca="1" si="179"/>
        <v>480</v>
      </c>
      <c r="AS335" s="14">
        <f t="shared" ca="1" si="194"/>
        <v>1816</v>
      </c>
      <c r="AT335" s="14">
        <f t="shared" ca="1" si="195"/>
        <v>1816</v>
      </c>
      <c r="AU335" s="14">
        <f t="shared" ca="1" si="202"/>
        <v>626444.94699999993</v>
      </c>
      <c r="AV335" s="15">
        <f ca="1">SUM(AT$12:AT335)</f>
        <v>324733.76899999997</v>
      </c>
      <c r="AW335" s="16">
        <f ca="1">SUM(AR$12:AR335)+SUMIF(AS$12:AS335, "&lt;0")</f>
        <v>301711.17799999996</v>
      </c>
      <c r="AY335" s="9">
        <v>44506</v>
      </c>
      <c r="AZ335" s="14">
        <f t="shared" ref="AZ335:AZ398" ca="1" si="204">IF(AY335&lt;BA$5, $B335, MIN(BA$7, BA$9 + $C$8*(AY335-BA$5)))</f>
        <v>2000</v>
      </c>
      <c r="BA335" s="14">
        <f t="shared" ca="1" si="175"/>
        <v>2000</v>
      </c>
      <c r="BB335" s="14">
        <f t="shared" ca="1" si="180"/>
        <v>0</v>
      </c>
      <c r="BC335" s="14">
        <f t="shared" ca="1" si="196"/>
        <v>2000</v>
      </c>
      <c r="BD335" s="14">
        <f t="shared" ca="1" si="197"/>
        <v>2000</v>
      </c>
      <c r="BE335" s="14">
        <f t="shared" ca="1" si="182"/>
        <v>575694.8476277031</v>
      </c>
      <c r="BF335" s="15">
        <f ca="1">SUM(BD$12:BD335)</f>
        <v>298223.66962770314</v>
      </c>
      <c r="BG335" s="16">
        <f ca="1">SUM(BB$12:BB335)+SUMIF(BC$12:BC335, "&lt;0")</f>
        <v>277471.17800000001</v>
      </c>
    </row>
    <row r="336" spans="1:59" x14ac:dyDescent="0.2">
      <c r="A336" s="24">
        <v>44507</v>
      </c>
      <c r="B336" s="54">
        <f ca="1">IF($A336&gt;= $C$5,$C$6, INDEX('Historical Data'!$D$2:$D$745, MATCH(A336, 'Historical Data'!$B$2:$B$745, 0)))</f>
        <v>1296</v>
      </c>
      <c r="C336" s="14">
        <f t="shared" ca="1" si="170"/>
        <v>1296</v>
      </c>
      <c r="D336" s="14">
        <f t="shared" ca="1" si="181"/>
        <v>598.15099999999802</v>
      </c>
      <c r="E336" s="14">
        <f t="shared" ca="1" si="187"/>
        <v>697.84900000000198</v>
      </c>
      <c r="F336" s="14">
        <f t="shared" ca="1" si="183"/>
        <v>697.84900000000198</v>
      </c>
      <c r="G336" s="14">
        <f t="shared" ca="1" si="198"/>
        <v>398240.94699999999</v>
      </c>
      <c r="H336" s="15">
        <f ca="1">SUM(F$12:F336)</f>
        <v>204651.61800000002</v>
      </c>
      <c r="I336" s="16">
        <f ca="1">SUM(D$12:D336)+SUMIF(E$12:E336, "&lt;0")</f>
        <v>193589.32899999997</v>
      </c>
      <c r="J336" s="15"/>
      <c r="K336" s="9">
        <v>44507</v>
      </c>
      <c r="L336" s="14">
        <f t="shared" ca="1" si="184"/>
        <v>1796</v>
      </c>
      <c r="M336" s="14">
        <f t="shared" ca="1" si="171"/>
        <v>1796</v>
      </c>
      <c r="N336" s="14">
        <f t="shared" ca="1" si="176"/>
        <v>838.15099999999802</v>
      </c>
      <c r="O336" s="14">
        <f t="shared" ca="1" si="188"/>
        <v>957.84900000000198</v>
      </c>
      <c r="P336" s="14">
        <f t="shared" ca="1" si="189"/>
        <v>957.84900000000198</v>
      </c>
      <c r="Q336" s="14">
        <f t="shared" ca="1" si="199"/>
        <v>500990.94699999999</v>
      </c>
      <c r="R336" s="15">
        <f ca="1">SUM(P$12:P336)</f>
        <v>259041.61800000002</v>
      </c>
      <c r="S336" s="16">
        <f ca="1">SUM(N$12:N336)+SUMIF(O$12:O336, "&lt;0")</f>
        <v>241949.32899999997</v>
      </c>
      <c r="U336" s="9">
        <v>44507</v>
      </c>
      <c r="V336" s="14">
        <f t="shared" ca="1" si="203"/>
        <v>2296</v>
      </c>
      <c r="W336" s="14">
        <f t="shared" ca="1" si="172"/>
        <v>2296</v>
      </c>
      <c r="X336" s="14">
        <f t="shared" ca="1" si="177"/>
        <v>1078.150999999998</v>
      </c>
      <c r="Y336" s="14">
        <f t="shared" ca="1" si="190"/>
        <v>1217.849000000002</v>
      </c>
      <c r="Z336" s="14">
        <f t="shared" ca="1" si="191"/>
        <v>1217.849000000002</v>
      </c>
      <c r="AA336" s="14">
        <f t="shared" ca="1" si="200"/>
        <v>603740.94699999993</v>
      </c>
      <c r="AB336" s="15">
        <f ca="1">SUM(Z$12:Z336)</f>
        <v>313431.61799999996</v>
      </c>
      <c r="AC336" s="16">
        <f ca="1">SUM(X$12:X336)+SUMIF(Y$12:Y336, "&lt;0")</f>
        <v>290309.32900000009</v>
      </c>
      <c r="AE336" s="9">
        <v>44507</v>
      </c>
      <c r="AF336" s="14">
        <f t="shared" ca="1" si="185"/>
        <v>1796</v>
      </c>
      <c r="AG336" s="14">
        <f t="shared" ca="1" si="173"/>
        <v>1796</v>
      </c>
      <c r="AH336" s="14">
        <f t="shared" ca="1" si="178"/>
        <v>838.15099999999802</v>
      </c>
      <c r="AI336" s="14">
        <f t="shared" ca="1" si="192"/>
        <v>957.84900000000198</v>
      </c>
      <c r="AJ336" s="14">
        <f t="shared" ca="1" si="193"/>
        <v>957.84900000000198</v>
      </c>
      <c r="AK336" s="14">
        <f t="shared" ca="1" si="201"/>
        <v>513490.94699999999</v>
      </c>
      <c r="AL336" s="15">
        <f ca="1">SUM(AJ$12:AJ336)</f>
        <v>265301.61799999996</v>
      </c>
      <c r="AM336" s="16">
        <f ca="1">SUM(AH$12:AH336)+SUMIF(AI$12:AI336, "&lt;0")</f>
        <v>248189.32899999997</v>
      </c>
      <c r="AO336" s="9">
        <v>44507</v>
      </c>
      <c r="AP336" s="14">
        <f t="shared" ca="1" si="186"/>
        <v>2296</v>
      </c>
      <c r="AQ336" s="14">
        <f t="shared" ca="1" si="174"/>
        <v>2296</v>
      </c>
      <c r="AR336" s="14">
        <f t="shared" ca="1" si="179"/>
        <v>1078.150999999998</v>
      </c>
      <c r="AS336" s="14">
        <f t="shared" ca="1" si="194"/>
        <v>1217.849000000002</v>
      </c>
      <c r="AT336" s="14">
        <f t="shared" ca="1" si="195"/>
        <v>1217.849000000002</v>
      </c>
      <c r="AU336" s="14">
        <f t="shared" ca="1" si="202"/>
        <v>628740.94699999993</v>
      </c>
      <c r="AV336" s="15">
        <f ca="1">SUM(AT$12:AT336)</f>
        <v>325951.61799999996</v>
      </c>
      <c r="AW336" s="16">
        <f ca="1">SUM(AR$12:AR336)+SUMIF(AS$12:AS336, "&lt;0")</f>
        <v>302789.32899999997</v>
      </c>
      <c r="AY336" s="9">
        <v>44507</v>
      </c>
      <c r="AZ336" s="14">
        <f t="shared" ca="1" si="204"/>
        <v>2000</v>
      </c>
      <c r="BA336" s="14">
        <f t="shared" ca="1" si="175"/>
        <v>2000</v>
      </c>
      <c r="BB336" s="14">
        <f t="shared" ca="1" si="180"/>
        <v>598.15099999999802</v>
      </c>
      <c r="BC336" s="14">
        <f t="shared" ca="1" si="196"/>
        <v>1401.849000000002</v>
      </c>
      <c r="BD336" s="14">
        <f t="shared" ca="1" si="197"/>
        <v>1401.849000000002</v>
      </c>
      <c r="BE336" s="14">
        <f t="shared" ca="1" si="182"/>
        <v>577694.8476277031</v>
      </c>
      <c r="BF336" s="15">
        <f ca="1">SUM(BD$12:BD336)</f>
        <v>299625.51862770313</v>
      </c>
      <c r="BG336" s="16">
        <f ca="1">SUM(BB$12:BB336)+SUMIF(BC$12:BC336, "&lt;0")</f>
        <v>278069.32900000003</v>
      </c>
    </row>
    <row r="337" spans="1:59" x14ac:dyDescent="0.2">
      <c r="A337" s="24">
        <v>44508</v>
      </c>
      <c r="B337" s="54">
        <f ca="1">IF($A337&gt;= $C$5,$C$6, INDEX('Historical Data'!$D$2:$D$745, MATCH(A337, 'Historical Data'!$B$2:$B$745, 0)))</f>
        <v>1296</v>
      </c>
      <c r="C337" s="14">
        <f t="shared" ca="1" si="170"/>
        <v>1296</v>
      </c>
      <c r="D337" s="14">
        <f t="shared" ca="1" si="181"/>
        <v>92.47200000000521</v>
      </c>
      <c r="E337" s="14">
        <f t="shared" ca="1" si="187"/>
        <v>1203.5279999999948</v>
      </c>
      <c r="F337" s="14">
        <f t="shared" ca="1" si="183"/>
        <v>1203.5279999999948</v>
      </c>
      <c r="G337" s="14">
        <f t="shared" ca="1" si="198"/>
        <v>399536.94699999999</v>
      </c>
      <c r="H337" s="15">
        <f ca="1">SUM(F$12:F337)</f>
        <v>205855.14600000001</v>
      </c>
      <c r="I337" s="16">
        <f ca="1">SUM(D$12:D337)+SUMIF(E$12:E337, "&lt;0")</f>
        <v>193681.80099999998</v>
      </c>
      <c r="J337" s="15"/>
      <c r="K337" s="9">
        <v>44508</v>
      </c>
      <c r="L337" s="14">
        <f t="shared" ca="1" si="184"/>
        <v>1796</v>
      </c>
      <c r="M337" s="14">
        <f t="shared" ca="1" si="171"/>
        <v>1796</v>
      </c>
      <c r="N337" s="14">
        <f t="shared" ca="1" si="176"/>
        <v>332.47200000000521</v>
      </c>
      <c r="O337" s="14">
        <f t="shared" ca="1" si="188"/>
        <v>1463.5279999999948</v>
      </c>
      <c r="P337" s="14">
        <f t="shared" ca="1" si="189"/>
        <v>1463.5279999999948</v>
      </c>
      <c r="Q337" s="14">
        <f t="shared" ca="1" si="199"/>
        <v>502786.94699999999</v>
      </c>
      <c r="R337" s="15">
        <f ca="1">SUM(P$12:P337)</f>
        <v>260505.14600000001</v>
      </c>
      <c r="S337" s="16">
        <f ca="1">SUM(N$12:N337)+SUMIF(O$12:O337, "&lt;0")</f>
        <v>242281.80099999998</v>
      </c>
      <c r="U337" s="9">
        <v>44508</v>
      </c>
      <c r="V337" s="14">
        <f t="shared" ca="1" si="203"/>
        <v>2296</v>
      </c>
      <c r="W337" s="14">
        <f t="shared" ca="1" si="172"/>
        <v>2296</v>
      </c>
      <c r="X337" s="14">
        <f t="shared" ca="1" si="177"/>
        <v>572.47200000000521</v>
      </c>
      <c r="Y337" s="14">
        <f t="shared" ca="1" si="190"/>
        <v>1723.5279999999948</v>
      </c>
      <c r="Z337" s="14">
        <f t="shared" ca="1" si="191"/>
        <v>1723.5279999999948</v>
      </c>
      <c r="AA337" s="14">
        <f t="shared" ca="1" si="200"/>
        <v>606036.94699999993</v>
      </c>
      <c r="AB337" s="15">
        <f ca="1">SUM(Z$12:Z337)</f>
        <v>315155.14599999995</v>
      </c>
      <c r="AC337" s="16">
        <f ca="1">SUM(X$12:X337)+SUMIF(Y$12:Y337, "&lt;0")</f>
        <v>290881.80100000009</v>
      </c>
      <c r="AE337" s="9">
        <v>44508</v>
      </c>
      <c r="AF337" s="14">
        <f t="shared" ca="1" si="185"/>
        <v>1796</v>
      </c>
      <c r="AG337" s="14">
        <f t="shared" ca="1" si="173"/>
        <v>1796</v>
      </c>
      <c r="AH337" s="14">
        <f t="shared" ca="1" si="178"/>
        <v>332.47200000000521</v>
      </c>
      <c r="AI337" s="14">
        <f t="shared" ca="1" si="192"/>
        <v>1463.5279999999948</v>
      </c>
      <c r="AJ337" s="14">
        <f t="shared" ca="1" si="193"/>
        <v>1463.5279999999948</v>
      </c>
      <c r="AK337" s="14">
        <f t="shared" ca="1" si="201"/>
        <v>515286.94699999999</v>
      </c>
      <c r="AL337" s="15">
        <f ca="1">SUM(AJ$12:AJ337)</f>
        <v>266765.14599999995</v>
      </c>
      <c r="AM337" s="16">
        <f ca="1">SUM(AH$12:AH337)+SUMIF(AI$12:AI337, "&lt;0")</f>
        <v>248521.80099999998</v>
      </c>
      <c r="AO337" s="9">
        <v>44508</v>
      </c>
      <c r="AP337" s="14">
        <f t="shared" ca="1" si="186"/>
        <v>2296</v>
      </c>
      <c r="AQ337" s="14">
        <f t="shared" ca="1" si="174"/>
        <v>2296</v>
      </c>
      <c r="AR337" s="14">
        <f t="shared" ca="1" si="179"/>
        <v>572.47200000000521</v>
      </c>
      <c r="AS337" s="14">
        <f t="shared" ca="1" si="194"/>
        <v>1723.5279999999948</v>
      </c>
      <c r="AT337" s="14">
        <f t="shared" ca="1" si="195"/>
        <v>1723.5279999999948</v>
      </c>
      <c r="AU337" s="14">
        <f t="shared" ca="1" si="202"/>
        <v>631036.94699999993</v>
      </c>
      <c r="AV337" s="15">
        <f ca="1">SUM(AT$12:AT337)</f>
        <v>327675.14599999995</v>
      </c>
      <c r="AW337" s="16">
        <f ca="1">SUM(AR$12:AR337)+SUMIF(AS$12:AS337, "&lt;0")</f>
        <v>303361.80099999998</v>
      </c>
      <c r="AY337" s="9">
        <v>44508</v>
      </c>
      <c r="AZ337" s="14">
        <f t="shared" ca="1" si="204"/>
        <v>2000</v>
      </c>
      <c r="BA337" s="14">
        <f t="shared" ca="1" si="175"/>
        <v>2000</v>
      </c>
      <c r="BB337" s="14">
        <f t="shared" ca="1" si="180"/>
        <v>92.47200000000521</v>
      </c>
      <c r="BC337" s="14">
        <f t="shared" ca="1" si="196"/>
        <v>1907.5279999999948</v>
      </c>
      <c r="BD337" s="14">
        <f t="shared" ca="1" si="197"/>
        <v>1907.5279999999948</v>
      </c>
      <c r="BE337" s="14">
        <f t="shared" ca="1" si="182"/>
        <v>579694.8476277031</v>
      </c>
      <c r="BF337" s="15">
        <f ca="1">SUM(BD$12:BD337)</f>
        <v>301533.04662770312</v>
      </c>
      <c r="BG337" s="16">
        <f ca="1">SUM(BB$12:BB337)+SUMIF(BC$12:BC337, "&lt;0")</f>
        <v>278161.80100000004</v>
      </c>
    </row>
    <row r="338" spans="1:59" x14ac:dyDescent="0.2">
      <c r="A338" s="24">
        <v>44509</v>
      </c>
      <c r="B338" s="54">
        <f ca="1">IF($A338&gt;= $C$5,$C$6, INDEX('Historical Data'!$D$2:$D$745, MATCH(A338, 'Historical Data'!$B$2:$B$745, 0)))</f>
        <v>1296</v>
      </c>
      <c r="C338" s="14">
        <f t="shared" ca="1" si="170"/>
        <v>1296</v>
      </c>
      <c r="D338" s="14">
        <f t="shared" ca="1" si="181"/>
        <v>941.08399999999892</v>
      </c>
      <c r="E338" s="14">
        <f t="shared" ca="1" si="187"/>
        <v>354.91600000000108</v>
      </c>
      <c r="F338" s="14">
        <f t="shared" ca="1" si="183"/>
        <v>354.91600000000108</v>
      </c>
      <c r="G338" s="14">
        <f t="shared" ca="1" si="198"/>
        <v>400832.94699999999</v>
      </c>
      <c r="H338" s="15">
        <f ca="1">SUM(F$12:F338)</f>
        <v>206210.06200000001</v>
      </c>
      <c r="I338" s="16">
        <f ca="1">SUM(D$12:D338)+SUMIF(E$12:E338, "&lt;0")</f>
        <v>194622.88499999998</v>
      </c>
      <c r="J338" s="15"/>
      <c r="K338" s="9">
        <v>44509</v>
      </c>
      <c r="L338" s="14">
        <f t="shared" ca="1" si="184"/>
        <v>1796</v>
      </c>
      <c r="M338" s="14">
        <f t="shared" ca="1" si="171"/>
        <v>1796</v>
      </c>
      <c r="N338" s="14">
        <f t="shared" ca="1" si="176"/>
        <v>1181.0839999999989</v>
      </c>
      <c r="O338" s="14">
        <f t="shared" ca="1" si="188"/>
        <v>614.91600000000108</v>
      </c>
      <c r="P338" s="14">
        <f t="shared" ca="1" si="189"/>
        <v>614.91600000000108</v>
      </c>
      <c r="Q338" s="14">
        <f t="shared" ca="1" si="199"/>
        <v>504582.94699999999</v>
      </c>
      <c r="R338" s="15">
        <f ca="1">SUM(P$12:P338)</f>
        <v>261120.06200000001</v>
      </c>
      <c r="S338" s="16">
        <f ca="1">SUM(N$12:N338)+SUMIF(O$12:O338, "&lt;0")</f>
        <v>243462.88499999998</v>
      </c>
      <c r="U338" s="9">
        <v>44509</v>
      </c>
      <c r="V338" s="14">
        <f t="shared" ca="1" si="203"/>
        <v>2296</v>
      </c>
      <c r="W338" s="14">
        <f t="shared" ca="1" si="172"/>
        <v>2296</v>
      </c>
      <c r="X338" s="14">
        <f t="shared" ca="1" si="177"/>
        <v>1421.0839999999989</v>
      </c>
      <c r="Y338" s="14">
        <f t="shared" ca="1" si="190"/>
        <v>874.91600000000108</v>
      </c>
      <c r="Z338" s="14">
        <f t="shared" ca="1" si="191"/>
        <v>874.91600000000108</v>
      </c>
      <c r="AA338" s="14">
        <f t="shared" ca="1" si="200"/>
        <v>608332.94699999993</v>
      </c>
      <c r="AB338" s="15">
        <f ca="1">SUM(Z$12:Z338)</f>
        <v>316030.06199999998</v>
      </c>
      <c r="AC338" s="16">
        <f ca="1">SUM(X$12:X338)+SUMIF(Y$12:Y338, "&lt;0")</f>
        <v>292302.88500000007</v>
      </c>
      <c r="AE338" s="9">
        <v>44509</v>
      </c>
      <c r="AF338" s="14">
        <f t="shared" ca="1" si="185"/>
        <v>1796</v>
      </c>
      <c r="AG338" s="14">
        <f t="shared" ca="1" si="173"/>
        <v>1796</v>
      </c>
      <c r="AH338" s="14">
        <f t="shared" ca="1" si="178"/>
        <v>1181.0839999999989</v>
      </c>
      <c r="AI338" s="14">
        <f t="shared" ca="1" si="192"/>
        <v>614.91600000000108</v>
      </c>
      <c r="AJ338" s="14">
        <f t="shared" ca="1" si="193"/>
        <v>614.91600000000108</v>
      </c>
      <c r="AK338" s="14">
        <f t="shared" ca="1" si="201"/>
        <v>517082.94699999999</v>
      </c>
      <c r="AL338" s="15">
        <f ca="1">SUM(AJ$12:AJ338)</f>
        <v>267380.06199999998</v>
      </c>
      <c r="AM338" s="16">
        <f ca="1">SUM(AH$12:AH338)+SUMIF(AI$12:AI338, "&lt;0")</f>
        <v>249702.88499999998</v>
      </c>
      <c r="AO338" s="9">
        <v>44509</v>
      </c>
      <c r="AP338" s="14">
        <f t="shared" ca="1" si="186"/>
        <v>2296</v>
      </c>
      <c r="AQ338" s="14">
        <f t="shared" ca="1" si="174"/>
        <v>2296</v>
      </c>
      <c r="AR338" s="14">
        <f t="shared" ca="1" si="179"/>
        <v>1421.0839999999989</v>
      </c>
      <c r="AS338" s="14">
        <f t="shared" ca="1" si="194"/>
        <v>874.91600000000108</v>
      </c>
      <c r="AT338" s="14">
        <f t="shared" ca="1" si="195"/>
        <v>874.91600000000108</v>
      </c>
      <c r="AU338" s="14">
        <f t="shared" ca="1" si="202"/>
        <v>633332.94699999993</v>
      </c>
      <c r="AV338" s="15">
        <f ca="1">SUM(AT$12:AT338)</f>
        <v>328550.06199999998</v>
      </c>
      <c r="AW338" s="16">
        <f ca="1">SUM(AR$12:AR338)+SUMIF(AS$12:AS338, "&lt;0")</f>
        <v>304782.88499999995</v>
      </c>
      <c r="AY338" s="9">
        <v>44509</v>
      </c>
      <c r="AZ338" s="14">
        <f t="shared" ca="1" si="204"/>
        <v>2000</v>
      </c>
      <c r="BA338" s="14">
        <f t="shared" ca="1" si="175"/>
        <v>2000</v>
      </c>
      <c r="BB338" s="14">
        <f t="shared" ca="1" si="180"/>
        <v>941.08399999999892</v>
      </c>
      <c r="BC338" s="14">
        <f t="shared" ca="1" si="196"/>
        <v>1058.9160000000011</v>
      </c>
      <c r="BD338" s="14">
        <f t="shared" ca="1" si="197"/>
        <v>1058.9160000000011</v>
      </c>
      <c r="BE338" s="14">
        <f t="shared" ca="1" si="182"/>
        <v>581694.8476277031</v>
      </c>
      <c r="BF338" s="15">
        <f ca="1">SUM(BD$12:BD338)</f>
        <v>302591.96262770315</v>
      </c>
      <c r="BG338" s="16">
        <f ca="1">SUM(BB$12:BB338)+SUMIF(BC$12:BC338, "&lt;0")</f>
        <v>279102.88500000001</v>
      </c>
    </row>
    <row r="339" spans="1:59" x14ac:dyDescent="0.2">
      <c r="A339" s="24">
        <v>44510</v>
      </c>
      <c r="B339" s="54">
        <f ca="1">IF($A339&gt;= $C$5,$C$6, INDEX('Historical Data'!$D$2:$D$745, MATCH(A339, 'Historical Data'!$B$2:$B$745, 0)))</f>
        <v>1296</v>
      </c>
      <c r="C339" s="14">
        <f t="shared" ref="C339:C402" ca="1" si="205">ROUND(AVERAGE(B333:B339), 0)</f>
        <v>1296</v>
      </c>
      <c r="D339" s="14">
        <f t="shared" ca="1" si="181"/>
        <v>705.14399999999659</v>
      </c>
      <c r="E339" s="14">
        <f t="shared" ca="1" si="187"/>
        <v>590.85600000000341</v>
      </c>
      <c r="F339" s="14">
        <f t="shared" ca="1" si="183"/>
        <v>590.85600000000341</v>
      </c>
      <c r="G339" s="14">
        <f t="shared" ca="1" si="198"/>
        <v>402128.94699999999</v>
      </c>
      <c r="H339" s="15">
        <f ca="1">SUM(F$12:F339)</f>
        <v>206800.91800000001</v>
      </c>
      <c r="I339" s="16">
        <f ca="1">SUM(D$12:D339)+SUMIF(E$12:E339, "&lt;0")</f>
        <v>195328.02899999998</v>
      </c>
      <c r="J339" s="15"/>
      <c r="K339" s="9">
        <v>44510</v>
      </c>
      <c r="L339" s="14">
        <f t="shared" ca="1" si="184"/>
        <v>1796</v>
      </c>
      <c r="M339" s="14">
        <f t="shared" ref="M339:M402" ca="1" si="206">ROUND(AVERAGE(L333:L339), 0)</f>
        <v>1796</v>
      </c>
      <c r="N339" s="14">
        <f t="shared" ca="1" si="176"/>
        <v>945.14399999999659</v>
      </c>
      <c r="O339" s="14">
        <f t="shared" ca="1" si="188"/>
        <v>850.85600000000341</v>
      </c>
      <c r="P339" s="14">
        <f t="shared" ca="1" si="189"/>
        <v>850.85600000000341</v>
      </c>
      <c r="Q339" s="14">
        <f t="shared" ca="1" si="199"/>
        <v>506378.94699999999</v>
      </c>
      <c r="R339" s="15">
        <f ca="1">SUM(P$12:P339)</f>
        <v>261970.91800000001</v>
      </c>
      <c r="S339" s="16">
        <f ca="1">SUM(N$12:N339)+SUMIF(O$12:O339, "&lt;0")</f>
        <v>244408.02899999998</v>
      </c>
      <c r="U339" s="9">
        <v>44510</v>
      </c>
      <c r="V339" s="14">
        <f t="shared" ca="1" si="203"/>
        <v>2296</v>
      </c>
      <c r="W339" s="14">
        <f t="shared" ref="W339:W402" ca="1" si="207">ROUND(AVERAGE(V333:V339), 0)</f>
        <v>2296</v>
      </c>
      <c r="X339" s="14">
        <f t="shared" ca="1" si="177"/>
        <v>1185.1439999999966</v>
      </c>
      <c r="Y339" s="14">
        <f t="shared" ca="1" si="190"/>
        <v>1110.8560000000034</v>
      </c>
      <c r="Z339" s="14">
        <f t="shared" ca="1" si="191"/>
        <v>1110.8560000000034</v>
      </c>
      <c r="AA339" s="14">
        <f t="shared" ca="1" si="200"/>
        <v>610628.94699999993</v>
      </c>
      <c r="AB339" s="15">
        <f ca="1">SUM(Z$12:Z339)</f>
        <v>317140.91800000001</v>
      </c>
      <c r="AC339" s="16">
        <f ca="1">SUM(X$12:X339)+SUMIF(Y$12:Y339, "&lt;0")</f>
        <v>293488.02900000004</v>
      </c>
      <c r="AE339" s="9">
        <v>44510</v>
      </c>
      <c r="AF339" s="14">
        <f t="shared" ca="1" si="185"/>
        <v>1796</v>
      </c>
      <c r="AG339" s="14">
        <f t="shared" ref="AG339:AG402" ca="1" si="208">ROUND(AVERAGE(AF333:AF339), 0)</f>
        <v>1796</v>
      </c>
      <c r="AH339" s="14">
        <f t="shared" ca="1" si="178"/>
        <v>945.14399999999659</v>
      </c>
      <c r="AI339" s="14">
        <f t="shared" ca="1" si="192"/>
        <v>850.85600000000341</v>
      </c>
      <c r="AJ339" s="14">
        <f t="shared" ca="1" si="193"/>
        <v>850.85600000000341</v>
      </c>
      <c r="AK339" s="14">
        <f t="shared" ca="1" si="201"/>
        <v>518878.94699999999</v>
      </c>
      <c r="AL339" s="15">
        <f ca="1">SUM(AJ$12:AJ339)</f>
        <v>268230.91800000001</v>
      </c>
      <c r="AM339" s="16">
        <f ca="1">SUM(AH$12:AH339)+SUMIF(AI$12:AI339, "&lt;0")</f>
        <v>250648.02899999998</v>
      </c>
      <c r="AO339" s="9">
        <v>44510</v>
      </c>
      <c r="AP339" s="14">
        <f t="shared" ca="1" si="186"/>
        <v>2296</v>
      </c>
      <c r="AQ339" s="14">
        <f t="shared" ref="AQ339:AQ402" ca="1" si="209">ROUND(AVERAGE(AP333:AP339), 0)</f>
        <v>2296</v>
      </c>
      <c r="AR339" s="14">
        <f t="shared" ca="1" si="179"/>
        <v>1185.1439999999966</v>
      </c>
      <c r="AS339" s="14">
        <f t="shared" ca="1" si="194"/>
        <v>1110.8560000000034</v>
      </c>
      <c r="AT339" s="14">
        <f t="shared" ca="1" si="195"/>
        <v>1110.8560000000034</v>
      </c>
      <c r="AU339" s="14">
        <f t="shared" ca="1" si="202"/>
        <v>635628.94699999993</v>
      </c>
      <c r="AV339" s="15">
        <f ca="1">SUM(AT$12:AT339)</f>
        <v>329660.91800000001</v>
      </c>
      <c r="AW339" s="16">
        <f ca="1">SUM(AR$12:AR339)+SUMIF(AS$12:AS339, "&lt;0")</f>
        <v>305968.02899999992</v>
      </c>
      <c r="AY339" s="9">
        <v>44510</v>
      </c>
      <c r="AZ339" s="14">
        <f t="shared" ca="1" si="204"/>
        <v>2000</v>
      </c>
      <c r="BA339" s="14">
        <f t="shared" ref="BA339:BA402" ca="1" si="210">ROUND(AVERAGE(AZ333:AZ339), 0)</f>
        <v>2000</v>
      </c>
      <c r="BB339" s="14">
        <f t="shared" ca="1" si="180"/>
        <v>705.14399999999659</v>
      </c>
      <c r="BC339" s="14">
        <f t="shared" ca="1" si="196"/>
        <v>1294.8560000000034</v>
      </c>
      <c r="BD339" s="14">
        <f t="shared" ca="1" si="197"/>
        <v>1294.8560000000034</v>
      </c>
      <c r="BE339" s="14">
        <f t="shared" ca="1" si="182"/>
        <v>583694.8476277031</v>
      </c>
      <c r="BF339" s="15">
        <f ca="1">SUM(BD$12:BD339)</f>
        <v>303886.81862770318</v>
      </c>
      <c r="BG339" s="16">
        <f ca="1">SUM(BB$12:BB339)+SUMIF(BC$12:BC339, "&lt;0")</f>
        <v>279808.02899999998</v>
      </c>
    </row>
    <row r="340" spans="1:59" x14ac:dyDescent="0.2">
      <c r="A340" s="24">
        <v>44511</v>
      </c>
      <c r="B340" s="54">
        <f ca="1">IF($A340&gt;= $C$5,$C$6, INDEX('Historical Data'!$D$2:$D$745, MATCH(A340, 'Historical Data'!$B$2:$B$745, 0)))</f>
        <v>1296</v>
      </c>
      <c r="C340" s="14">
        <f t="shared" ca="1" si="205"/>
        <v>1296</v>
      </c>
      <c r="D340" s="14">
        <f t="shared" ca="1" si="181"/>
        <v>0</v>
      </c>
      <c r="E340" s="14">
        <f t="shared" ca="1" si="187"/>
        <v>1296</v>
      </c>
      <c r="F340" s="14">
        <f t="shared" ca="1" si="183"/>
        <v>1296</v>
      </c>
      <c r="G340" s="14">
        <f t="shared" ca="1" si="198"/>
        <v>403424.94699999999</v>
      </c>
      <c r="H340" s="15">
        <f ca="1">SUM(F$12:F340)</f>
        <v>208096.91800000001</v>
      </c>
      <c r="I340" s="16">
        <f ca="1">SUM(D$12:D340)+SUMIF(E$12:E340, "&lt;0")</f>
        <v>195328.02899999998</v>
      </c>
      <c r="J340" s="15"/>
      <c r="K340" s="9">
        <v>44511</v>
      </c>
      <c r="L340" s="14">
        <f t="shared" ca="1" si="184"/>
        <v>1796</v>
      </c>
      <c r="M340" s="14">
        <f t="shared" ca="1" si="206"/>
        <v>1796</v>
      </c>
      <c r="N340" s="14">
        <f t="shared" ca="1" si="176"/>
        <v>240</v>
      </c>
      <c r="O340" s="14">
        <f t="shared" ca="1" si="188"/>
        <v>1556</v>
      </c>
      <c r="P340" s="14">
        <f t="shared" ca="1" si="189"/>
        <v>1556</v>
      </c>
      <c r="Q340" s="14">
        <f t="shared" ca="1" si="199"/>
        <v>508174.94699999999</v>
      </c>
      <c r="R340" s="15">
        <f ca="1">SUM(P$12:P340)</f>
        <v>263526.91800000001</v>
      </c>
      <c r="S340" s="16">
        <f ca="1">SUM(N$12:N340)+SUMIF(O$12:O340, "&lt;0")</f>
        <v>244648.02899999998</v>
      </c>
      <c r="U340" s="9">
        <v>44511</v>
      </c>
      <c r="V340" s="14">
        <f t="shared" ca="1" si="203"/>
        <v>2296</v>
      </c>
      <c r="W340" s="14">
        <f t="shared" ca="1" si="207"/>
        <v>2296</v>
      </c>
      <c r="X340" s="14">
        <f t="shared" ca="1" si="177"/>
        <v>480</v>
      </c>
      <c r="Y340" s="14">
        <f t="shared" ca="1" si="190"/>
        <v>1816</v>
      </c>
      <c r="Z340" s="14">
        <f t="shared" ca="1" si="191"/>
        <v>1816</v>
      </c>
      <c r="AA340" s="14">
        <f t="shared" ca="1" si="200"/>
        <v>612924.94699999993</v>
      </c>
      <c r="AB340" s="15">
        <f ca="1">SUM(Z$12:Z340)</f>
        <v>318956.91800000001</v>
      </c>
      <c r="AC340" s="16">
        <f ca="1">SUM(X$12:X340)+SUMIF(Y$12:Y340, "&lt;0")</f>
        <v>293968.02900000004</v>
      </c>
      <c r="AE340" s="9">
        <v>44511</v>
      </c>
      <c r="AF340" s="14">
        <f t="shared" ca="1" si="185"/>
        <v>1796</v>
      </c>
      <c r="AG340" s="14">
        <f t="shared" ca="1" si="208"/>
        <v>1796</v>
      </c>
      <c r="AH340" s="14">
        <f t="shared" ca="1" si="178"/>
        <v>240</v>
      </c>
      <c r="AI340" s="14">
        <f t="shared" ca="1" si="192"/>
        <v>1556</v>
      </c>
      <c r="AJ340" s="14">
        <f t="shared" ca="1" si="193"/>
        <v>1556</v>
      </c>
      <c r="AK340" s="14">
        <f t="shared" ca="1" si="201"/>
        <v>520674.94699999999</v>
      </c>
      <c r="AL340" s="15">
        <f ca="1">SUM(AJ$12:AJ340)</f>
        <v>269786.91800000001</v>
      </c>
      <c r="AM340" s="16">
        <f ca="1">SUM(AH$12:AH340)+SUMIF(AI$12:AI340, "&lt;0")</f>
        <v>250888.02899999998</v>
      </c>
      <c r="AO340" s="9">
        <v>44511</v>
      </c>
      <c r="AP340" s="14">
        <f t="shared" ca="1" si="186"/>
        <v>2296</v>
      </c>
      <c r="AQ340" s="14">
        <f t="shared" ca="1" si="209"/>
        <v>2296</v>
      </c>
      <c r="AR340" s="14">
        <f t="shared" ca="1" si="179"/>
        <v>480</v>
      </c>
      <c r="AS340" s="14">
        <f t="shared" ca="1" si="194"/>
        <v>1816</v>
      </c>
      <c r="AT340" s="14">
        <f t="shared" ca="1" si="195"/>
        <v>1816</v>
      </c>
      <c r="AU340" s="14">
        <f t="shared" ca="1" si="202"/>
        <v>637924.94699999993</v>
      </c>
      <c r="AV340" s="15">
        <f ca="1">SUM(AT$12:AT340)</f>
        <v>331476.91800000001</v>
      </c>
      <c r="AW340" s="16">
        <f ca="1">SUM(AR$12:AR340)+SUMIF(AS$12:AS340, "&lt;0")</f>
        <v>306448.02899999992</v>
      </c>
      <c r="AY340" s="9">
        <v>44511</v>
      </c>
      <c r="AZ340" s="14">
        <f t="shared" ca="1" si="204"/>
        <v>2000</v>
      </c>
      <c r="BA340" s="14">
        <f t="shared" ca="1" si="210"/>
        <v>2000</v>
      </c>
      <c r="BB340" s="14">
        <f t="shared" ca="1" si="180"/>
        <v>0</v>
      </c>
      <c r="BC340" s="14">
        <f t="shared" ca="1" si="196"/>
        <v>2000</v>
      </c>
      <c r="BD340" s="14">
        <f t="shared" ca="1" si="197"/>
        <v>2000</v>
      </c>
      <c r="BE340" s="14">
        <f t="shared" ca="1" si="182"/>
        <v>585694.8476277031</v>
      </c>
      <c r="BF340" s="15">
        <f ca="1">SUM(BD$12:BD340)</f>
        <v>305886.81862770318</v>
      </c>
      <c r="BG340" s="16">
        <f ca="1">SUM(BB$12:BB340)+SUMIF(BC$12:BC340, "&lt;0")</f>
        <v>279808.02899999998</v>
      </c>
    </row>
    <row r="341" spans="1:59" x14ac:dyDescent="0.2">
      <c r="A341" s="24">
        <v>44512</v>
      </c>
      <c r="B341" s="54">
        <f ca="1">IF($A341&gt;= $C$5,$C$6, INDEX('Historical Data'!$D$2:$D$745, MATCH(A341, 'Historical Data'!$B$2:$B$745, 0)))</f>
        <v>1296</v>
      </c>
      <c r="C341" s="14">
        <f t="shared" ca="1" si="205"/>
        <v>1296</v>
      </c>
      <c r="D341" s="14">
        <f t="shared" ca="1" si="181"/>
        <v>174.79100000000108</v>
      </c>
      <c r="E341" s="14">
        <f t="shared" ca="1" si="187"/>
        <v>1121.2089999999989</v>
      </c>
      <c r="F341" s="14">
        <f t="shared" ca="1" si="183"/>
        <v>1121.2089999999989</v>
      </c>
      <c r="G341" s="14">
        <f t="shared" ca="1" si="198"/>
        <v>404720.94699999999</v>
      </c>
      <c r="H341" s="15">
        <f ca="1">SUM(F$12:F341)</f>
        <v>209218.12700000001</v>
      </c>
      <c r="I341" s="16">
        <f ca="1">SUM(D$12:D341)+SUMIF(E$12:E341, "&lt;0")</f>
        <v>195502.81999999998</v>
      </c>
      <c r="J341" s="15"/>
      <c r="K341" s="9">
        <v>44512</v>
      </c>
      <c r="L341" s="14">
        <f t="shared" ca="1" si="184"/>
        <v>1796</v>
      </c>
      <c r="M341" s="14">
        <f t="shared" ca="1" si="206"/>
        <v>1796</v>
      </c>
      <c r="N341" s="14">
        <f t="shared" ca="1" si="176"/>
        <v>414.79100000000108</v>
      </c>
      <c r="O341" s="14">
        <f t="shared" ca="1" si="188"/>
        <v>1381.2089999999989</v>
      </c>
      <c r="P341" s="14">
        <f t="shared" ca="1" si="189"/>
        <v>1381.2089999999989</v>
      </c>
      <c r="Q341" s="14">
        <f t="shared" ca="1" si="199"/>
        <v>509970.94699999999</v>
      </c>
      <c r="R341" s="15">
        <f ca="1">SUM(P$12:P341)</f>
        <v>264908.12699999998</v>
      </c>
      <c r="S341" s="16">
        <f ca="1">SUM(N$12:N341)+SUMIF(O$12:O341, "&lt;0")</f>
        <v>245062.81999999998</v>
      </c>
      <c r="U341" s="9">
        <v>44512</v>
      </c>
      <c r="V341" s="14">
        <f t="shared" ca="1" si="203"/>
        <v>2296</v>
      </c>
      <c r="W341" s="14">
        <f t="shared" ca="1" si="207"/>
        <v>2296</v>
      </c>
      <c r="X341" s="14">
        <f t="shared" ca="1" si="177"/>
        <v>654.79100000000108</v>
      </c>
      <c r="Y341" s="14">
        <f t="shared" ca="1" si="190"/>
        <v>1641.2089999999989</v>
      </c>
      <c r="Z341" s="14">
        <f t="shared" ca="1" si="191"/>
        <v>1641.2089999999989</v>
      </c>
      <c r="AA341" s="14">
        <f t="shared" ca="1" si="200"/>
        <v>615220.94699999993</v>
      </c>
      <c r="AB341" s="15">
        <f ca="1">SUM(Z$12:Z341)</f>
        <v>320598.12699999998</v>
      </c>
      <c r="AC341" s="16">
        <f ca="1">SUM(X$12:X341)+SUMIF(Y$12:Y341, "&lt;0")</f>
        <v>294622.82000000007</v>
      </c>
      <c r="AE341" s="9">
        <v>44512</v>
      </c>
      <c r="AF341" s="14">
        <f t="shared" ca="1" si="185"/>
        <v>1796</v>
      </c>
      <c r="AG341" s="14">
        <f t="shared" ca="1" si="208"/>
        <v>1796</v>
      </c>
      <c r="AH341" s="14">
        <f t="shared" ca="1" si="178"/>
        <v>414.79100000000108</v>
      </c>
      <c r="AI341" s="14">
        <f t="shared" ca="1" si="192"/>
        <v>1381.2089999999989</v>
      </c>
      <c r="AJ341" s="14">
        <f t="shared" ca="1" si="193"/>
        <v>1381.2089999999989</v>
      </c>
      <c r="AK341" s="14">
        <f t="shared" ca="1" si="201"/>
        <v>522470.94699999999</v>
      </c>
      <c r="AL341" s="15">
        <f ca="1">SUM(AJ$12:AJ341)</f>
        <v>271168.12699999998</v>
      </c>
      <c r="AM341" s="16">
        <f ca="1">SUM(AH$12:AH341)+SUMIF(AI$12:AI341, "&lt;0")</f>
        <v>251302.81999999998</v>
      </c>
      <c r="AO341" s="9">
        <v>44512</v>
      </c>
      <c r="AP341" s="14">
        <f t="shared" ca="1" si="186"/>
        <v>2296</v>
      </c>
      <c r="AQ341" s="14">
        <f t="shared" ca="1" si="209"/>
        <v>2296</v>
      </c>
      <c r="AR341" s="14">
        <f t="shared" ca="1" si="179"/>
        <v>654.79100000000108</v>
      </c>
      <c r="AS341" s="14">
        <f t="shared" ca="1" si="194"/>
        <v>1641.2089999999989</v>
      </c>
      <c r="AT341" s="14">
        <f t="shared" ca="1" si="195"/>
        <v>1641.2089999999989</v>
      </c>
      <c r="AU341" s="14">
        <f t="shared" ca="1" si="202"/>
        <v>640220.94699999993</v>
      </c>
      <c r="AV341" s="15">
        <f ca="1">SUM(AT$12:AT341)</f>
        <v>333118.12699999998</v>
      </c>
      <c r="AW341" s="16">
        <f ca="1">SUM(AR$12:AR341)+SUMIF(AS$12:AS341, "&lt;0")</f>
        <v>307102.81999999995</v>
      </c>
      <c r="AY341" s="9">
        <v>44512</v>
      </c>
      <c r="AZ341" s="14">
        <f t="shared" ca="1" si="204"/>
        <v>2000</v>
      </c>
      <c r="BA341" s="14">
        <f t="shared" ca="1" si="210"/>
        <v>2000</v>
      </c>
      <c r="BB341" s="14">
        <f t="shared" ca="1" si="180"/>
        <v>174.79100000000108</v>
      </c>
      <c r="BC341" s="14">
        <f t="shared" ca="1" si="196"/>
        <v>1825.2089999999989</v>
      </c>
      <c r="BD341" s="14">
        <f t="shared" ca="1" si="197"/>
        <v>1825.2089999999989</v>
      </c>
      <c r="BE341" s="14">
        <f t="shared" ca="1" si="182"/>
        <v>587694.8476277031</v>
      </c>
      <c r="BF341" s="15">
        <f ca="1">SUM(BD$12:BD341)</f>
        <v>307712.02762770315</v>
      </c>
      <c r="BG341" s="16">
        <f ca="1">SUM(BB$12:BB341)+SUMIF(BC$12:BC341, "&lt;0")</f>
        <v>279982.82</v>
      </c>
    </row>
    <row r="342" spans="1:59" x14ac:dyDescent="0.2">
      <c r="A342" s="24">
        <v>44513</v>
      </c>
      <c r="B342" s="54">
        <f ca="1">IF($A342&gt;= $C$5,$C$6, INDEX('Historical Data'!$D$2:$D$745, MATCH(A342, 'Historical Data'!$B$2:$B$745, 0)))</f>
        <v>1296</v>
      </c>
      <c r="C342" s="14">
        <f t="shared" ca="1" si="205"/>
        <v>1296</v>
      </c>
      <c r="D342" s="14">
        <f t="shared" ca="1" si="181"/>
        <v>0</v>
      </c>
      <c r="E342" s="14">
        <f t="shared" ca="1" si="187"/>
        <v>1296</v>
      </c>
      <c r="F342" s="14">
        <f t="shared" ca="1" si="183"/>
        <v>1296</v>
      </c>
      <c r="G342" s="14">
        <f t="shared" ca="1" si="198"/>
        <v>406016.94699999999</v>
      </c>
      <c r="H342" s="15">
        <f ca="1">SUM(F$12:F342)</f>
        <v>210514.12700000001</v>
      </c>
      <c r="I342" s="16">
        <f ca="1">SUM(D$12:D342)+SUMIF(E$12:E342, "&lt;0")</f>
        <v>195502.81999999998</v>
      </c>
      <c r="J342" s="15"/>
      <c r="K342" s="9">
        <v>44513</v>
      </c>
      <c r="L342" s="14">
        <f t="shared" ca="1" si="184"/>
        <v>1796</v>
      </c>
      <c r="M342" s="14">
        <f t="shared" ca="1" si="206"/>
        <v>1796</v>
      </c>
      <c r="N342" s="14">
        <f t="shared" ca="1" si="176"/>
        <v>240</v>
      </c>
      <c r="O342" s="14">
        <f t="shared" ca="1" si="188"/>
        <v>1556</v>
      </c>
      <c r="P342" s="14">
        <f t="shared" ca="1" si="189"/>
        <v>1556</v>
      </c>
      <c r="Q342" s="14">
        <f t="shared" ca="1" si="199"/>
        <v>511766.94699999999</v>
      </c>
      <c r="R342" s="15">
        <f ca="1">SUM(P$12:P342)</f>
        <v>266464.12699999998</v>
      </c>
      <c r="S342" s="16">
        <f ca="1">SUM(N$12:N342)+SUMIF(O$12:O342, "&lt;0")</f>
        <v>245302.81999999998</v>
      </c>
      <c r="U342" s="9">
        <v>44513</v>
      </c>
      <c r="V342" s="14">
        <f t="shared" ca="1" si="203"/>
        <v>2296</v>
      </c>
      <c r="W342" s="14">
        <f t="shared" ca="1" si="207"/>
        <v>2296</v>
      </c>
      <c r="X342" s="14">
        <f t="shared" ca="1" si="177"/>
        <v>480</v>
      </c>
      <c r="Y342" s="14">
        <f t="shared" ca="1" si="190"/>
        <v>1816</v>
      </c>
      <c r="Z342" s="14">
        <f t="shared" ca="1" si="191"/>
        <v>1816</v>
      </c>
      <c r="AA342" s="14">
        <f t="shared" ca="1" si="200"/>
        <v>617516.94699999993</v>
      </c>
      <c r="AB342" s="15">
        <f ca="1">SUM(Z$12:Z342)</f>
        <v>322414.12699999998</v>
      </c>
      <c r="AC342" s="16">
        <f ca="1">SUM(X$12:X342)+SUMIF(Y$12:Y342, "&lt;0")</f>
        <v>295102.82000000007</v>
      </c>
      <c r="AE342" s="9">
        <v>44513</v>
      </c>
      <c r="AF342" s="14">
        <f t="shared" ca="1" si="185"/>
        <v>1796</v>
      </c>
      <c r="AG342" s="14">
        <f t="shared" ca="1" si="208"/>
        <v>1796</v>
      </c>
      <c r="AH342" s="14">
        <f t="shared" ca="1" si="178"/>
        <v>240</v>
      </c>
      <c r="AI342" s="14">
        <f t="shared" ca="1" si="192"/>
        <v>1556</v>
      </c>
      <c r="AJ342" s="14">
        <f t="shared" ca="1" si="193"/>
        <v>1556</v>
      </c>
      <c r="AK342" s="14">
        <f t="shared" ca="1" si="201"/>
        <v>524266.94699999999</v>
      </c>
      <c r="AL342" s="15">
        <f ca="1">SUM(AJ$12:AJ342)</f>
        <v>272724.12699999998</v>
      </c>
      <c r="AM342" s="16">
        <f ca="1">SUM(AH$12:AH342)+SUMIF(AI$12:AI342, "&lt;0")</f>
        <v>251542.81999999998</v>
      </c>
      <c r="AO342" s="9">
        <v>44513</v>
      </c>
      <c r="AP342" s="14">
        <f t="shared" ca="1" si="186"/>
        <v>2296</v>
      </c>
      <c r="AQ342" s="14">
        <f t="shared" ca="1" si="209"/>
        <v>2296</v>
      </c>
      <c r="AR342" s="14">
        <f t="shared" ca="1" si="179"/>
        <v>480</v>
      </c>
      <c r="AS342" s="14">
        <f t="shared" ca="1" si="194"/>
        <v>1816</v>
      </c>
      <c r="AT342" s="14">
        <f t="shared" ca="1" si="195"/>
        <v>1816</v>
      </c>
      <c r="AU342" s="14">
        <f t="shared" ca="1" si="202"/>
        <v>642516.94699999993</v>
      </c>
      <c r="AV342" s="15">
        <f ca="1">SUM(AT$12:AT342)</f>
        <v>334934.12699999998</v>
      </c>
      <c r="AW342" s="16">
        <f ca="1">SUM(AR$12:AR342)+SUMIF(AS$12:AS342, "&lt;0")</f>
        <v>307582.81999999995</v>
      </c>
      <c r="AY342" s="9">
        <v>44513</v>
      </c>
      <c r="AZ342" s="14">
        <f t="shared" ca="1" si="204"/>
        <v>2000</v>
      </c>
      <c r="BA342" s="14">
        <f t="shared" ca="1" si="210"/>
        <v>2000</v>
      </c>
      <c r="BB342" s="14">
        <f t="shared" ca="1" si="180"/>
        <v>0</v>
      </c>
      <c r="BC342" s="14">
        <f t="shared" ca="1" si="196"/>
        <v>2000</v>
      </c>
      <c r="BD342" s="14">
        <f t="shared" ca="1" si="197"/>
        <v>2000</v>
      </c>
      <c r="BE342" s="14">
        <f t="shared" ca="1" si="182"/>
        <v>589694.8476277031</v>
      </c>
      <c r="BF342" s="15">
        <f ca="1">SUM(BD$12:BD342)</f>
        <v>309712.02762770315</v>
      </c>
      <c r="BG342" s="16">
        <f ca="1">SUM(BB$12:BB342)+SUMIF(BC$12:BC342, "&lt;0")</f>
        <v>279982.82</v>
      </c>
    </row>
    <row r="343" spans="1:59" x14ac:dyDescent="0.2">
      <c r="A343" s="24">
        <v>44514</v>
      </c>
      <c r="B343" s="54">
        <f ca="1">IF($A343&gt;= $C$5,$C$6, INDEX('Historical Data'!$D$2:$D$745, MATCH(A343, 'Historical Data'!$B$2:$B$745, 0)))</f>
        <v>1296</v>
      </c>
      <c r="C343" s="14">
        <f t="shared" ca="1" si="205"/>
        <v>1296</v>
      </c>
      <c r="D343" s="14">
        <f t="shared" ca="1" si="181"/>
        <v>0</v>
      </c>
      <c r="E343" s="14">
        <f t="shared" ca="1" si="187"/>
        <v>1296</v>
      </c>
      <c r="F343" s="14">
        <f t="shared" ca="1" si="183"/>
        <v>1296</v>
      </c>
      <c r="G343" s="14">
        <f t="shared" ca="1" si="198"/>
        <v>407312.94699999999</v>
      </c>
      <c r="H343" s="15">
        <f ca="1">SUM(F$12:F343)</f>
        <v>211810.12700000001</v>
      </c>
      <c r="I343" s="16">
        <f ca="1">SUM(D$12:D343)+SUMIF(E$12:E343, "&lt;0")</f>
        <v>195502.81999999998</v>
      </c>
      <c r="J343" s="15"/>
      <c r="K343" s="9">
        <v>44514</v>
      </c>
      <c r="L343" s="14">
        <f t="shared" ca="1" si="184"/>
        <v>1796</v>
      </c>
      <c r="M343" s="14">
        <f t="shared" ca="1" si="206"/>
        <v>1796</v>
      </c>
      <c r="N343" s="14">
        <f t="shared" ca="1" si="176"/>
        <v>240</v>
      </c>
      <c r="O343" s="14">
        <f t="shared" ca="1" si="188"/>
        <v>1556</v>
      </c>
      <c r="P343" s="14">
        <f t="shared" ca="1" si="189"/>
        <v>1556</v>
      </c>
      <c r="Q343" s="14">
        <f t="shared" ca="1" si="199"/>
        <v>513562.94699999999</v>
      </c>
      <c r="R343" s="15">
        <f ca="1">SUM(P$12:P343)</f>
        <v>268020.12699999998</v>
      </c>
      <c r="S343" s="16">
        <f ca="1">SUM(N$12:N343)+SUMIF(O$12:O343, "&lt;0")</f>
        <v>245542.81999999998</v>
      </c>
      <c r="U343" s="9">
        <v>44514</v>
      </c>
      <c r="V343" s="14">
        <f t="shared" ca="1" si="203"/>
        <v>2296</v>
      </c>
      <c r="W343" s="14">
        <f t="shared" ca="1" si="207"/>
        <v>2296</v>
      </c>
      <c r="X343" s="14">
        <f t="shared" ca="1" si="177"/>
        <v>480</v>
      </c>
      <c r="Y343" s="14">
        <f t="shared" ca="1" si="190"/>
        <v>1816</v>
      </c>
      <c r="Z343" s="14">
        <f t="shared" ca="1" si="191"/>
        <v>1816</v>
      </c>
      <c r="AA343" s="14">
        <f t="shared" ca="1" si="200"/>
        <v>619812.94699999993</v>
      </c>
      <c r="AB343" s="15">
        <f ca="1">SUM(Z$12:Z343)</f>
        <v>324230.12699999998</v>
      </c>
      <c r="AC343" s="16">
        <f ca="1">SUM(X$12:X343)+SUMIF(Y$12:Y343, "&lt;0")</f>
        <v>295582.82000000007</v>
      </c>
      <c r="AE343" s="9">
        <v>44514</v>
      </c>
      <c r="AF343" s="14">
        <f t="shared" ca="1" si="185"/>
        <v>1796</v>
      </c>
      <c r="AG343" s="14">
        <f t="shared" ca="1" si="208"/>
        <v>1796</v>
      </c>
      <c r="AH343" s="14">
        <f t="shared" ca="1" si="178"/>
        <v>240</v>
      </c>
      <c r="AI343" s="14">
        <f t="shared" ca="1" si="192"/>
        <v>1556</v>
      </c>
      <c r="AJ343" s="14">
        <f t="shared" ca="1" si="193"/>
        <v>1556</v>
      </c>
      <c r="AK343" s="14">
        <f t="shared" ca="1" si="201"/>
        <v>526062.94699999993</v>
      </c>
      <c r="AL343" s="15">
        <f ca="1">SUM(AJ$12:AJ343)</f>
        <v>274280.12699999998</v>
      </c>
      <c r="AM343" s="16">
        <f ca="1">SUM(AH$12:AH343)+SUMIF(AI$12:AI343, "&lt;0")</f>
        <v>251782.81999999998</v>
      </c>
      <c r="AO343" s="9">
        <v>44514</v>
      </c>
      <c r="AP343" s="14">
        <f t="shared" ca="1" si="186"/>
        <v>2296</v>
      </c>
      <c r="AQ343" s="14">
        <f t="shared" ca="1" si="209"/>
        <v>2296</v>
      </c>
      <c r="AR343" s="14">
        <f t="shared" ca="1" si="179"/>
        <v>480</v>
      </c>
      <c r="AS343" s="14">
        <f t="shared" ca="1" si="194"/>
        <v>1816</v>
      </c>
      <c r="AT343" s="14">
        <f t="shared" ca="1" si="195"/>
        <v>1816</v>
      </c>
      <c r="AU343" s="14">
        <f t="shared" ca="1" si="202"/>
        <v>644812.94699999993</v>
      </c>
      <c r="AV343" s="15">
        <f ca="1">SUM(AT$12:AT343)</f>
        <v>336750.12699999998</v>
      </c>
      <c r="AW343" s="16">
        <f ca="1">SUM(AR$12:AR343)+SUMIF(AS$12:AS343, "&lt;0")</f>
        <v>308062.81999999995</v>
      </c>
      <c r="AY343" s="9">
        <v>44514</v>
      </c>
      <c r="AZ343" s="14">
        <f t="shared" ca="1" si="204"/>
        <v>2000</v>
      </c>
      <c r="BA343" s="14">
        <f t="shared" ca="1" si="210"/>
        <v>2000</v>
      </c>
      <c r="BB343" s="14">
        <f t="shared" ca="1" si="180"/>
        <v>0</v>
      </c>
      <c r="BC343" s="14">
        <f t="shared" ca="1" si="196"/>
        <v>2000</v>
      </c>
      <c r="BD343" s="14">
        <f t="shared" ca="1" si="197"/>
        <v>2000</v>
      </c>
      <c r="BE343" s="14">
        <f t="shared" ca="1" si="182"/>
        <v>591694.8476277031</v>
      </c>
      <c r="BF343" s="15">
        <f ca="1">SUM(BD$12:BD343)</f>
        <v>311712.02762770315</v>
      </c>
      <c r="BG343" s="16">
        <f ca="1">SUM(BB$12:BB343)+SUMIF(BC$12:BC343, "&lt;0")</f>
        <v>279982.82</v>
      </c>
    </row>
    <row r="344" spans="1:59" x14ac:dyDescent="0.2">
      <c r="A344" s="24">
        <v>44515</v>
      </c>
      <c r="B344" s="54">
        <f ca="1">IF($A344&gt;= $C$5,$C$6, INDEX('Historical Data'!$D$2:$D$745, MATCH(A344, 'Historical Data'!$B$2:$B$745, 0)))</f>
        <v>1296</v>
      </c>
      <c r="C344" s="14">
        <f t="shared" ca="1" si="205"/>
        <v>1296</v>
      </c>
      <c r="D344" s="14">
        <f t="shared" ca="1" si="181"/>
        <v>432.31200000000172</v>
      </c>
      <c r="E344" s="14">
        <f t="shared" ca="1" si="187"/>
        <v>863.68799999999828</v>
      </c>
      <c r="F344" s="14">
        <f t="shared" ca="1" si="183"/>
        <v>863.68799999999828</v>
      </c>
      <c r="G344" s="14">
        <f t="shared" ca="1" si="198"/>
        <v>408608.94699999999</v>
      </c>
      <c r="H344" s="15">
        <f ca="1">SUM(F$12:F344)</f>
        <v>212673.815</v>
      </c>
      <c r="I344" s="16">
        <f ca="1">SUM(D$12:D344)+SUMIF(E$12:E344, "&lt;0")</f>
        <v>195935.13199999998</v>
      </c>
      <c r="J344" s="15"/>
      <c r="K344" s="9">
        <v>44515</v>
      </c>
      <c r="L344" s="14">
        <f t="shared" ca="1" si="184"/>
        <v>1796</v>
      </c>
      <c r="M344" s="14">
        <f t="shared" ca="1" si="206"/>
        <v>1796</v>
      </c>
      <c r="N344" s="14">
        <f t="shared" ca="1" si="176"/>
        <v>672.31200000000172</v>
      </c>
      <c r="O344" s="14">
        <f t="shared" ca="1" si="188"/>
        <v>1123.6879999999983</v>
      </c>
      <c r="P344" s="14">
        <f t="shared" ca="1" si="189"/>
        <v>1123.6879999999983</v>
      </c>
      <c r="Q344" s="14">
        <f t="shared" ca="1" si="199"/>
        <v>515358.94699999999</v>
      </c>
      <c r="R344" s="15">
        <f ca="1">SUM(P$12:P344)</f>
        <v>269143.815</v>
      </c>
      <c r="S344" s="16">
        <f ca="1">SUM(N$12:N344)+SUMIF(O$12:O344, "&lt;0")</f>
        <v>246215.13199999998</v>
      </c>
      <c r="U344" s="9">
        <v>44515</v>
      </c>
      <c r="V344" s="14">
        <f t="shared" ca="1" si="203"/>
        <v>2296</v>
      </c>
      <c r="W344" s="14">
        <f t="shared" ca="1" si="207"/>
        <v>2296</v>
      </c>
      <c r="X344" s="14">
        <f t="shared" ca="1" si="177"/>
        <v>912.31200000000172</v>
      </c>
      <c r="Y344" s="14">
        <f t="shared" ca="1" si="190"/>
        <v>1383.6879999999983</v>
      </c>
      <c r="Z344" s="14">
        <f t="shared" ca="1" si="191"/>
        <v>1383.6879999999983</v>
      </c>
      <c r="AA344" s="14">
        <f t="shared" ca="1" si="200"/>
        <v>622108.94699999993</v>
      </c>
      <c r="AB344" s="15">
        <f ca="1">SUM(Z$12:Z344)</f>
        <v>325613.815</v>
      </c>
      <c r="AC344" s="16">
        <f ca="1">SUM(X$12:X344)+SUMIF(Y$12:Y344, "&lt;0")</f>
        <v>296495.13200000004</v>
      </c>
      <c r="AE344" s="9">
        <v>44515</v>
      </c>
      <c r="AF344" s="14">
        <f t="shared" ca="1" si="185"/>
        <v>1796</v>
      </c>
      <c r="AG344" s="14">
        <f t="shared" ca="1" si="208"/>
        <v>1796</v>
      </c>
      <c r="AH344" s="14">
        <f t="shared" ca="1" si="178"/>
        <v>672.31200000000172</v>
      </c>
      <c r="AI344" s="14">
        <f t="shared" ca="1" si="192"/>
        <v>1123.6879999999983</v>
      </c>
      <c r="AJ344" s="14">
        <f t="shared" ca="1" si="193"/>
        <v>1123.6879999999983</v>
      </c>
      <c r="AK344" s="14">
        <f t="shared" ca="1" si="201"/>
        <v>527858.94699999993</v>
      </c>
      <c r="AL344" s="15">
        <f ca="1">SUM(AJ$12:AJ344)</f>
        <v>275403.815</v>
      </c>
      <c r="AM344" s="16">
        <f ca="1">SUM(AH$12:AH344)+SUMIF(AI$12:AI344, "&lt;0")</f>
        <v>252455.13199999998</v>
      </c>
      <c r="AO344" s="9">
        <v>44515</v>
      </c>
      <c r="AP344" s="14">
        <f t="shared" ca="1" si="186"/>
        <v>2296</v>
      </c>
      <c r="AQ344" s="14">
        <f t="shared" ca="1" si="209"/>
        <v>2296</v>
      </c>
      <c r="AR344" s="14">
        <f t="shared" ca="1" si="179"/>
        <v>912.31200000000172</v>
      </c>
      <c r="AS344" s="14">
        <f t="shared" ca="1" si="194"/>
        <v>1383.6879999999983</v>
      </c>
      <c r="AT344" s="14">
        <f t="shared" ca="1" si="195"/>
        <v>1383.6879999999983</v>
      </c>
      <c r="AU344" s="14">
        <f t="shared" ca="1" si="202"/>
        <v>647108.94699999993</v>
      </c>
      <c r="AV344" s="15">
        <f ca="1">SUM(AT$12:AT344)</f>
        <v>338133.815</v>
      </c>
      <c r="AW344" s="16">
        <f ca="1">SUM(AR$12:AR344)+SUMIF(AS$12:AS344, "&lt;0")</f>
        <v>308975.13199999993</v>
      </c>
      <c r="AY344" s="9">
        <v>44515</v>
      </c>
      <c r="AZ344" s="14">
        <f t="shared" ca="1" si="204"/>
        <v>2000</v>
      </c>
      <c r="BA344" s="14">
        <f t="shared" ca="1" si="210"/>
        <v>2000</v>
      </c>
      <c r="BB344" s="14">
        <f t="shared" ca="1" si="180"/>
        <v>432.31200000000172</v>
      </c>
      <c r="BC344" s="14">
        <f t="shared" ca="1" si="196"/>
        <v>1567.6879999999983</v>
      </c>
      <c r="BD344" s="14">
        <f t="shared" ca="1" si="197"/>
        <v>1567.6879999999983</v>
      </c>
      <c r="BE344" s="14">
        <f t="shared" ca="1" si="182"/>
        <v>593694.8476277031</v>
      </c>
      <c r="BF344" s="15">
        <f ca="1">SUM(BD$12:BD344)</f>
        <v>313279.71562770318</v>
      </c>
      <c r="BG344" s="16">
        <f ca="1">SUM(BB$12:BB344)+SUMIF(BC$12:BC344, "&lt;0")</f>
        <v>280415.13199999998</v>
      </c>
    </row>
    <row r="345" spans="1:59" x14ac:dyDescent="0.2">
      <c r="A345" s="24">
        <v>44516</v>
      </c>
      <c r="B345" s="54">
        <f ca="1">IF($A345&gt;= $C$5,$C$6, INDEX('Historical Data'!$D$2:$D$745, MATCH(A345, 'Historical Data'!$B$2:$B$745, 0)))</f>
        <v>1296</v>
      </c>
      <c r="C345" s="14">
        <f t="shared" ca="1" si="205"/>
        <v>1296</v>
      </c>
      <c r="D345" s="14">
        <f t="shared" ca="1" si="181"/>
        <v>1083.632999999998</v>
      </c>
      <c r="E345" s="14">
        <f t="shared" ca="1" si="187"/>
        <v>212.36700000000201</v>
      </c>
      <c r="F345" s="14">
        <f t="shared" ca="1" si="183"/>
        <v>212.36700000000201</v>
      </c>
      <c r="G345" s="14">
        <f t="shared" ca="1" si="198"/>
        <v>409904.94699999999</v>
      </c>
      <c r="H345" s="15">
        <f ca="1">SUM(F$12:F345)</f>
        <v>212886.182</v>
      </c>
      <c r="I345" s="16">
        <f ca="1">SUM(D$12:D345)+SUMIF(E$12:E345, "&lt;0")</f>
        <v>197018.76499999998</v>
      </c>
      <c r="J345" s="15"/>
      <c r="K345" s="9">
        <v>44516</v>
      </c>
      <c r="L345" s="14">
        <f t="shared" ca="1" si="184"/>
        <v>1796</v>
      </c>
      <c r="M345" s="14">
        <f t="shared" ca="1" si="206"/>
        <v>1796</v>
      </c>
      <c r="N345" s="14">
        <f t="shared" ca="1" si="176"/>
        <v>1323.632999999998</v>
      </c>
      <c r="O345" s="14">
        <f t="shared" ca="1" si="188"/>
        <v>472.36700000000201</v>
      </c>
      <c r="P345" s="14">
        <f t="shared" ca="1" si="189"/>
        <v>472.36700000000201</v>
      </c>
      <c r="Q345" s="14">
        <f t="shared" ca="1" si="199"/>
        <v>517154.94699999999</v>
      </c>
      <c r="R345" s="15">
        <f ca="1">SUM(P$12:P345)</f>
        <v>269616.18200000003</v>
      </c>
      <c r="S345" s="16">
        <f ca="1">SUM(N$12:N345)+SUMIF(O$12:O345, "&lt;0")</f>
        <v>247538.76499999998</v>
      </c>
      <c r="U345" s="9">
        <v>44516</v>
      </c>
      <c r="V345" s="14">
        <f t="shared" ca="1" si="203"/>
        <v>2296</v>
      </c>
      <c r="W345" s="14">
        <f t="shared" ca="1" si="207"/>
        <v>2296</v>
      </c>
      <c r="X345" s="14">
        <f t="shared" ca="1" si="177"/>
        <v>1563.632999999998</v>
      </c>
      <c r="Y345" s="14">
        <f t="shared" ca="1" si="190"/>
        <v>732.36700000000201</v>
      </c>
      <c r="Z345" s="14">
        <f t="shared" ca="1" si="191"/>
        <v>732.36700000000201</v>
      </c>
      <c r="AA345" s="14">
        <f t="shared" ca="1" si="200"/>
        <v>624404.94699999993</v>
      </c>
      <c r="AB345" s="15">
        <f ca="1">SUM(Z$12:Z345)</f>
        <v>326346.18200000003</v>
      </c>
      <c r="AC345" s="16">
        <f ca="1">SUM(X$12:X345)+SUMIF(Y$12:Y345, "&lt;0")</f>
        <v>298058.76500000001</v>
      </c>
      <c r="AE345" s="9">
        <v>44516</v>
      </c>
      <c r="AF345" s="14">
        <f t="shared" ca="1" si="185"/>
        <v>1796</v>
      </c>
      <c r="AG345" s="14">
        <f t="shared" ca="1" si="208"/>
        <v>1796</v>
      </c>
      <c r="AH345" s="14">
        <f t="shared" ca="1" si="178"/>
        <v>1323.632999999998</v>
      </c>
      <c r="AI345" s="14">
        <f t="shared" ca="1" si="192"/>
        <v>472.36700000000201</v>
      </c>
      <c r="AJ345" s="14">
        <f t="shared" ca="1" si="193"/>
        <v>472.36700000000201</v>
      </c>
      <c r="AK345" s="14">
        <f t="shared" ca="1" si="201"/>
        <v>529654.94699999993</v>
      </c>
      <c r="AL345" s="15">
        <f ca="1">SUM(AJ$12:AJ345)</f>
        <v>275876.18200000003</v>
      </c>
      <c r="AM345" s="16">
        <f ca="1">SUM(AH$12:AH345)+SUMIF(AI$12:AI345, "&lt;0")</f>
        <v>253778.76499999998</v>
      </c>
      <c r="AO345" s="9">
        <v>44516</v>
      </c>
      <c r="AP345" s="14">
        <f t="shared" ca="1" si="186"/>
        <v>2296</v>
      </c>
      <c r="AQ345" s="14">
        <f t="shared" ca="1" si="209"/>
        <v>2296</v>
      </c>
      <c r="AR345" s="14">
        <f t="shared" ca="1" si="179"/>
        <v>1563.632999999998</v>
      </c>
      <c r="AS345" s="14">
        <f t="shared" ca="1" si="194"/>
        <v>732.36700000000201</v>
      </c>
      <c r="AT345" s="14">
        <f t="shared" ca="1" si="195"/>
        <v>732.36700000000201</v>
      </c>
      <c r="AU345" s="14">
        <f t="shared" ca="1" si="202"/>
        <v>649404.94699999993</v>
      </c>
      <c r="AV345" s="15">
        <f ca="1">SUM(AT$12:AT345)</f>
        <v>338866.18200000003</v>
      </c>
      <c r="AW345" s="16">
        <f ca="1">SUM(AR$12:AR345)+SUMIF(AS$12:AS345, "&lt;0")</f>
        <v>310538.7649999999</v>
      </c>
      <c r="AY345" s="9">
        <v>44516</v>
      </c>
      <c r="AZ345" s="14">
        <f t="shared" ca="1" si="204"/>
        <v>2000</v>
      </c>
      <c r="BA345" s="14">
        <f t="shared" ca="1" si="210"/>
        <v>2000</v>
      </c>
      <c r="BB345" s="14">
        <f t="shared" ca="1" si="180"/>
        <v>1592.919659806294</v>
      </c>
      <c r="BC345" s="14">
        <f t="shared" ca="1" si="196"/>
        <v>407.08034019370598</v>
      </c>
      <c r="BD345" s="14">
        <f t="shared" ca="1" si="197"/>
        <v>407.08034019370598</v>
      </c>
      <c r="BE345" s="14">
        <f t="shared" ca="1" si="182"/>
        <v>595694.8476277031</v>
      </c>
      <c r="BF345" s="15">
        <f ca="1">SUM(BD$12:BD345)</f>
        <v>313686.79596789688</v>
      </c>
      <c r="BG345" s="16">
        <f ca="1">SUM(BB$12:BB345)+SUMIF(BC$12:BC345, "&lt;0")</f>
        <v>282008.05165980628</v>
      </c>
    </row>
    <row r="346" spans="1:59" x14ac:dyDescent="0.2">
      <c r="A346" s="24">
        <v>44517</v>
      </c>
      <c r="B346" s="54">
        <f ca="1">IF($A346&gt;= $C$5,$C$6, INDEX('Historical Data'!$D$2:$D$745, MATCH(A346, 'Historical Data'!$B$2:$B$745, 0)))</f>
        <v>1296</v>
      </c>
      <c r="C346" s="14">
        <f t="shared" ca="1" si="205"/>
        <v>1296</v>
      </c>
      <c r="D346" s="14">
        <f t="shared" ca="1" si="181"/>
        <v>1101</v>
      </c>
      <c r="E346" s="14">
        <f t="shared" ca="1" si="187"/>
        <v>195</v>
      </c>
      <c r="F346" s="14">
        <f t="shared" ca="1" si="183"/>
        <v>195</v>
      </c>
      <c r="G346" s="14">
        <f t="shared" ca="1" si="198"/>
        <v>411200.94699999999</v>
      </c>
      <c r="H346" s="15">
        <f ca="1">SUM(F$12:F346)</f>
        <v>213081.182</v>
      </c>
      <c r="I346" s="16">
        <f ca="1">SUM(D$12:D346)+SUMIF(E$12:E346, "&lt;0")</f>
        <v>198119.76499999998</v>
      </c>
      <c r="J346" s="15"/>
      <c r="K346" s="9">
        <v>44517</v>
      </c>
      <c r="L346" s="14">
        <f t="shared" ca="1" si="184"/>
        <v>1796</v>
      </c>
      <c r="M346" s="14">
        <f t="shared" ca="1" si="206"/>
        <v>1796</v>
      </c>
      <c r="N346" s="14">
        <f t="shared" ca="1" si="176"/>
        <v>1346</v>
      </c>
      <c r="O346" s="14">
        <f t="shared" ca="1" si="188"/>
        <v>450</v>
      </c>
      <c r="P346" s="14">
        <f t="shared" ca="1" si="189"/>
        <v>450</v>
      </c>
      <c r="Q346" s="14">
        <f t="shared" ca="1" si="199"/>
        <v>518950.94699999999</v>
      </c>
      <c r="R346" s="15">
        <f ca="1">SUM(P$12:P346)</f>
        <v>270066.18200000003</v>
      </c>
      <c r="S346" s="16">
        <f ca="1">SUM(N$12:N346)+SUMIF(O$12:O346, "&lt;0")</f>
        <v>248884.76499999998</v>
      </c>
      <c r="U346" s="9">
        <v>44517</v>
      </c>
      <c r="V346" s="14">
        <f t="shared" ca="1" si="203"/>
        <v>2296</v>
      </c>
      <c r="W346" s="14">
        <f t="shared" ca="1" si="207"/>
        <v>2296</v>
      </c>
      <c r="X346" s="14">
        <f t="shared" ca="1" si="177"/>
        <v>1591</v>
      </c>
      <c r="Y346" s="14">
        <f t="shared" ca="1" si="190"/>
        <v>705</v>
      </c>
      <c r="Z346" s="14">
        <f t="shared" ca="1" si="191"/>
        <v>705</v>
      </c>
      <c r="AA346" s="14">
        <f t="shared" ca="1" si="200"/>
        <v>626700.94699999993</v>
      </c>
      <c r="AB346" s="15">
        <f ca="1">SUM(Z$12:Z346)</f>
        <v>327051.18200000003</v>
      </c>
      <c r="AC346" s="16">
        <f ca="1">SUM(X$12:X346)+SUMIF(Y$12:Y346, "&lt;0")</f>
        <v>299649.76500000001</v>
      </c>
      <c r="AE346" s="9">
        <v>44517</v>
      </c>
      <c r="AF346" s="14">
        <f t="shared" ca="1" si="185"/>
        <v>1796</v>
      </c>
      <c r="AG346" s="14">
        <f t="shared" ca="1" si="208"/>
        <v>1796</v>
      </c>
      <c r="AH346" s="14">
        <f t="shared" ca="1" si="178"/>
        <v>1351</v>
      </c>
      <c r="AI346" s="14">
        <f t="shared" ca="1" si="192"/>
        <v>445</v>
      </c>
      <c r="AJ346" s="14">
        <f t="shared" ca="1" si="193"/>
        <v>445</v>
      </c>
      <c r="AK346" s="14">
        <f t="shared" ca="1" si="201"/>
        <v>531450.94699999993</v>
      </c>
      <c r="AL346" s="15">
        <f ca="1">SUM(AJ$12:AJ346)</f>
        <v>276321.18200000003</v>
      </c>
      <c r="AM346" s="16">
        <f ca="1">SUM(AH$12:AH346)+SUMIF(AI$12:AI346, "&lt;0")</f>
        <v>255129.76499999998</v>
      </c>
      <c r="AO346" s="9">
        <v>44517</v>
      </c>
      <c r="AP346" s="14">
        <f t="shared" ca="1" si="186"/>
        <v>2296</v>
      </c>
      <c r="AQ346" s="14">
        <f t="shared" ca="1" si="209"/>
        <v>2296</v>
      </c>
      <c r="AR346" s="14">
        <f t="shared" ca="1" si="179"/>
        <v>1601</v>
      </c>
      <c r="AS346" s="14">
        <f t="shared" ca="1" si="194"/>
        <v>695</v>
      </c>
      <c r="AT346" s="14">
        <f t="shared" ca="1" si="195"/>
        <v>695</v>
      </c>
      <c r="AU346" s="14">
        <f t="shared" ca="1" si="202"/>
        <v>651700.94699999993</v>
      </c>
      <c r="AV346" s="15">
        <f ca="1">SUM(AT$12:AT346)</f>
        <v>339561.18200000003</v>
      </c>
      <c r="AW346" s="16">
        <f ca="1">SUM(AR$12:AR346)+SUMIF(AS$12:AS346, "&lt;0")</f>
        <v>312139.7649999999</v>
      </c>
      <c r="AY346" s="9">
        <v>44517</v>
      </c>
      <c r="AZ346" s="14">
        <f t="shared" ca="1" si="204"/>
        <v>2000</v>
      </c>
      <c r="BA346" s="14">
        <f t="shared" ca="1" si="210"/>
        <v>2000</v>
      </c>
      <c r="BB346" s="14">
        <f t="shared" ca="1" si="180"/>
        <v>1638.519707856726</v>
      </c>
      <c r="BC346" s="14">
        <f t="shared" ca="1" si="196"/>
        <v>361.48029214327403</v>
      </c>
      <c r="BD346" s="14">
        <f t="shared" ca="1" si="197"/>
        <v>361.48029214327403</v>
      </c>
      <c r="BE346" s="14">
        <f t="shared" ca="1" si="182"/>
        <v>597694.8476277031</v>
      </c>
      <c r="BF346" s="15">
        <f ca="1">SUM(BD$12:BD346)</f>
        <v>314048.27626004018</v>
      </c>
      <c r="BG346" s="16">
        <f ca="1">SUM(BB$12:BB346)+SUMIF(BC$12:BC346, "&lt;0")</f>
        <v>283646.57136766298</v>
      </c>
    </row>
    <row r="347" spans="1:59" x14ac:dyDescent="0.2">
      <c r="A347" s="24">
        <v>44518</v>
      </c>
      <c r="B347" s="54">
        <f ca="1">IF($A347&gt;= $C$5,$C$6, INDEX('Historical Data'!$D$2:$D$745, MATCH(A347, 'Historical Data'!$B$2:$B$745, 0)))</f>
        <v>1296</v>
      </c>
      <c r="C347" s="14">
        <f t="shared" ca="1" si="205"/>
        <v>1296</v>
      </c>
      <c r="D347" s="14">
        <f t="shared" ca="1" si="181"/>
        <v>778.98099999999977</v>
      </c>
      <c r="E347" s="14">
        <f t="shared" ca="1" si="187"/>
        <v>517.01900000000023</v>
      </c>
      <c r="F347" s="14">
        <f t="shared" ca="1" si="183"/>
        <v>517.01900000000023</v>
      </c>
      <c r="G347" s="14">
        <f t="shared" ca="1" si="198"/>
        <v>412496.94699999999</v>
      </c>
      <c r="H347" s="15">
        <f ca="1">SUM(F$12:F347)</f>
        <v>213598.201</v>
      </c>
      <c r="I347" s="16">
        <f ca="1">SUM(D$12:D347)+SUMIF(E$12:E347, "&lt;0")</f>
        <v>198898.74599999998</v>
      </c>
      <c r="J347" s="15"/>
      <c r="K347" s="9">
        <v>44518</v>
      </c>
      <c r="L347" s="14">
        <f t="shared" ca="1" si="184"/>
        <v>1796</v>
      </c>
      <c r="M347" s="14">
        <f t="shared" ca="1" si="206"/>
        <v>1796</v>
      </c>
      <c r="N347" s="14">
        <f t="shared" ca="1" si="176"/>
        <v>1028.9809999999998</v>
      </c>
      <c r="O347" s="14">
        <f t="shared" ca="1" si="188"/>
        <v>767.01900000000023</v>
      </c>
      <c r="P347" s="14">
        <f t="shared" ca="1" si="189"/>
        <v>767.01900000000023</v>
      </c>
      <c r="Q347" s="14">
        <f t="shared" ca="1" si="199"/>
        <v>520746.94699999999</v>
      </c>
      <c r="R347" s="15">
        <f ca="1">SUM(P$12:P347)</f>
        <v>270833.201</v>
      </c>
      <c r="S347" s="16">
        <f ca="1">SUM(N$12:N347)+SUMIF(O$12:O347, "&lt;0")</f>
        <v>249913.74599999998</v>
      </c>
      <c r="U347" s="9">
        <v>44518</v>
      </c>
      <c r="V347" s="14">
        <f t="shared" ca="1" si="203"/>
        <v>2296</v>
      </c>
      <c r="W347" s="14">
        <f t="shared" ca="1" si="207"/>
        <v>2296</v>
      </c>
      <c r="X347" s="14">
        <f t="shared" ca="1" si="177"/>
        <v>1278.9809999999998</v>
      </c>
      <c r="Y347" s="14">
        <f t="shared" ca="1" si="190"/>
        <v>1017.0190000000002</v>
      </c>
      <c r="Z347" s="14">
        <f t="shared" ca="1" si="191"/>
        <v>1017.0190000000002</v>
      </c>
      <c r="AA347" s="14">
        <f t="shared" ca="1" si="200"/>
        <v>628996.94699999993</v>
      </c>
      <c r="AB347" s="15">
        <f ca="1">SUM(Z$12:Z347)</f>
        <v>328068.201</v>
      </c>
      <c r="AC347" s="16">
        <f ca="1">SUM(X$12:X347)+SUMIF(Y$12:Y347, "&lt;0")</f>
        <v>300928.74600000004</v>
      </c>
      <c r="AE347" s="9">
        <v>44518</v>
      </c>
      <c r="AF347" s="14">
        <f t="shared" ca="1" si="185"/>
        <v>1796</v>
      </c>
      <c r="AG347" s="14">
        <f t="shared" ca="1" si="208"/>
        <v>1796</v>
      </c>
      <c r="AH347" s="14">
        <f t="shared" ca="1" si="178"/>
        <v>1038.9809999999998</v>
      </c>
      <c r="AI347" s="14">
        <f t="shared" ca="1" si="192"/>
        <v>757.01900000000023</v>
      </c>
      <c r="AJ347" s="14">
        <f t="shared" ca="1" si="193"/>
        <v>757.01900000000023</v>
      </c>
      <c r="AK347" s="14">
        <f t="shared" ca="1" si="201"/>
        <v>533246.94699999993</v>
      </c>
      <c r="AL347" s="15">
        <f ca="1">SUM(AJ$12:AJ347)</f>
        <v>277078.201</v>
      </c>
      <c r="AM347" s="16">
        <f ca="1">SUM(AH$12:AH347)+SUMIF(AI$12:AI347, "&lt;0")</f>
        <v>256168.74599999998</v>
      </c>
      <c r="AO347" s="9">
        <v>44518</v>
      </c>
      <c r="AP347" s="14">
        <f t="shared" ca="1" si="186"/>
        <v>2296</v>
      </c>
      <c r="AQ347" s="14">
        <f t="shared" ca="1" si="209"/>
        <v>2296</v>
      </c>
      <c r="AR347" s="14">
        <f t="shared" ca="1" si="179"/>
        <v>1298.9809999999998</v>
      </c>
      <c r="AS347" s="14">
        <f t="shared" ca="1" si="194"/>
        <v>997.01900000000023</v>
      </c>
      <c r="AT347" s="14">
        <f t="shared" ca="1" si="195"/>
        <v>997.01900000000023</v>
      </c>
      <c r="AU347" s="14">
        <f t="shared" ca="1" si="202"/>
        <v>653996.94699999993</v>
      </c>
      <c r="AV347" s="15">
        <f ca="1">SUM(AT$12:AT347)</f>
        <v>340558.201</v>
      </c>
      <c r="AW347" s="16">
        <f ca="1">SUM(AR$12:AR347)+SUMIF(AS$12:AS347, "&lt;0")</f>
        <v>313438.74599999993</v>
      </c>
      <c r="AY347" s="9">
        <v>44518</v>
      </c>
      <c r="AZ347" s="14">
        <f t="shared" ca="1" si="204"/>
        <v>2000</v>
      </c>
      <c r="BA347" s="14">
        <f t="shared" ca="1" si="210"/>
        <v>2000</v>
      </c>
      <c r="BB347" s="14">
        <f t="shared" ca="1" si="180"/>
        <v>1344.7337559071559</v>
      </c>
      <c r="BC347" s="14">
        <f t="shared" ca="1" si="196"/>
        <v>655.26624409284409</v>
      </c>
      <c r="BD347" s="14">
        <f t="shared" ca="1" si="197"/>
        <v>655.26624409284409</v>
      </c>
      <c r="BE347" s="14">
        <f t="shared" ca="1" si="182"/>
        <v>599694.8476277031</v>
      </c>
      <c r="BF347" s="15">
        <f ca="1">SUM(BD$12:BD347)</f>
        <v>314703.54250413302</v>
      </c>
      <c r="BG347" s="16">
        <f ca="1">SUM(BB$12:BB347)+SUMIF(BC$12:BC347, "&lt;0")</f>
        <v>284991.30512357014</v>
      </c>
    </row>
    <row r="348" spans="1:59" x14ac:dyDescent="0.2">
      <c r="A348" s="24">
        <v>44519</v>
      </c>
      <c r="B348" s="54">
        <f ca="1">IF($A348&gt;= $C$5,$C$6, INDEX('Historical Data'!$D$2:$D$745, MATCH(A348, 'Historical Data'!$B$2:$B$745, 0)))</f>
        <v>1296</v>
      </c>
      <c r="C348" s="14">
        <f t="shared" ca="1" si="205"/>
        <v>1296</v>
      </c>
      <c r="D348" s="14">
        <f t="shared" ca="1" si="181"/>
        <v>734.71399999999994</v>
      </c>
      <c r="E348" s="14">
        <f t="shared" ca="1" si="187"/>
        <v>561.28600000000006</v>
      </c>
      <c r="F348" s="14">
        <f t="shared" ca="1" si="183"/>
        <v>561.28600000000006</v>
      </c>
      <c r="G348" s="14">
        <f t="shared" ca="1" si="198"/>
        <v>413792.94699999999</v>
      </c>
      <c r="H348" s="15">
        <f ca="1">SUM(F$12:F348)</f>
        <v>214159.48699999999</v>
      </c>
      <c r="I348" s="16">
        <f ca="1">SUM(D$12:D348)+SUMIF(E$12:E348, "&lt;0")</f>
        <v>199633.46</v>
      </c>
      <c r="J348" s="15"/>
      <c r="K348" s="9">
        <v>44519</v>
      </c>
      <c r="L348" s="14">
        <f t="shared" ca="1" si="184"/>
        <v>1796</v>
      </c>
      <c r="M348" s="14">
        <f t="shared" ca="1" si="206"/>
        <v>1796</v>
      </c>
      <c r="N348" s="14">
        <f t="shared" ca="1" si="176"/>
        <v>989.71399999999994</v>
      </c>
      <c r="O348" s="14">
        <f t="shared" ca="1" si="188"/>
        <v>806.28600000000006</v>
      </c>
      <c r="P348" s="14">
        <f t="shared" ca="1" si="189"/>
        <v>806.28600000000006</v>
      </c>
      <c r="Q348" s="14">
        <f t="shared" ca="1" si="199"/>
        <v>522542.94699999999</v>
      </c>
      <c r="R348" s="15">
        <f ca="1">SUM(P$12:P348)</f>
        <v>271639.48700000002</v>
      </c>
      <c r="S348" s="16">
        <f ca="1">SUM(N$12:N348)+SUMIF(O$12:O348, "&lt;0")</f>
        <v>250903.46</v>
      </c>
      <c r="U348" s="9">
        <v>44519</v>
      </c>
      <c r="V348" s="14">
        <f t="shared" ca="1" si="203"/>
        <v>2296</v>
      </c>
      <c r="W348" s="14">
        <f t="shared" ca="1" si="207"/>
        <v>2296</v>
      </c>
      <c r="X348" s="14">
        <f t="shared" ca="1" si="177"/>
        <v>1244.7139999999999</v>
      </c>
      <c r="Y348" s="14">
        <f t="shared" ca="1" si="190"/>
        <v>1051.2860000000001</v>
      </c>
      <c r="Z348" s="14">
        <f t="shared" ca="1" si="191"/>
        <v>1051.2860000000001</v>
      </c>
      <c r="AA348" s="14">
        <f t="shared" ca="1" si="200"/>
        <v>631292.94699999993</v>
      </c>
      <c r="AB348" s="15">
        <f ca="1">SUM(Z$12:Z348)</f>
        <v>329119.48700000002</v>
      </c>
      <c r="AC348" s="16">
        <f ca="1">SUM(X$12:X348)+SUMIF(Y$12:Y348, "&lt;0")</f>
        <v>302173.46000000002</v>
      </c>
      <c r="AE348" s="9">
        <v>44519</v>
      </c>
      <c r="AF348" s="14">
        <f t="shared" ca="1" si="185"/>
        <v>1796</v>
      </c>
      <c r="AG348" s="14">
        <f t="shared" ca="1" si="208"/>
        <v>1796</v>
      </c>
      <c r="AH348" s="14">
        <f t="shared" ca="1" si="178"/>
        <v>994.71399999999994</v>
      </c>
      <c r="AI348" s="14">
        <f t="shared" ca="1" si="192"/>
        <v>801.28600000000006</v>
      </c>
      <c r="AJ348" s="14">
        <f t="shared" ca="1" si="193"/>
        <v>801.28600000000006</v>
      </c>
      <c r="AK348" s="14">
        <f t="shared" ca="1" si="201"/>
        <v>535042.94699999993</v>
      </c>
      <c r="AL348" s="15">
        <f ca="1">SUM(AJ$12:AJ348)</f>
        <v>277879.48700000002</v>
      </c>
      <c r="AM348" s="16">
        <f ca="1">SUM(AH$12:AH348)+SUMIF(AI$12:AI348, "&lt;0")</f>
        <v>257163.46</v>
      </c>
      <c r="AO348" s="9">
        <v>44519</v>
      </c>
      <c r="AP348" s="14">
        <f t="shared" ca="1" si="186"/>
        <v>2296</v>
      </c>
      <c r="AQ348" s="14">
        <f t="shared" ca="1" si="209"/>
        <v>2296</v>
      </c>
      <c r="AR348" s="14">
        <f t="shared" ca="1" si="179"/>
        <v>1254.7139999999999</v>
      </c>
      <c r="AS348" s="14">
        <f t="shared" ca="1" si="194"/>
        <v>1041.2860000000001</v>
      </c>
      <c r="AT348" s="14">
        <f t="shared" ca="1" si="195"/>
        <v>1041.2860000000001</v>
      </c>
      <c r="AU348" s="14">
        <f t="shared" ca="1" si="202"/>
        <v>656292.94699999993</v>
      </c>
      <c r="AV348" s="15">
        <f ca="1">SUM(AT$12:AT348)</f>
        <v>341599.48700000002</v>
      </c>
      <c r="AW348" s="16">
        <f ca="1">SUM(AR$12:AR348)+SUMIF(AS$12:AS348, "&lt;0")</f>
        <v>314693.4599999999</v>
      </c>
      <c r="AY348" s="9">
        <v>44519</v>
      </c>
      <c r="AZ348" s="14">
        <f t="shared" ca="1" si="204"/>
        <v>2000</v>
      </c>
      <c r="BA348" s="14">
        <f t="shared" ca="1" si="210"/>
        <v>2000</v>
      </c>
      <c r="BB348" s="14">
        <f t="shared" ca="1" si="180"/>
        <v>1328.699803957586</v>
      </c>
      <c r="BC348" s="14">
        <f t="shared" ca="1" si="196"/>
        <v>671.30019604241397</v>
      </c>
      <c r="BD348" s="14">
        <f t="shared" ca="1" si="197"/>
        <v>671.30019604241397</v>
      </c>
      <c r="BE348" s="14">
        <f t="shared" ca="1" si="182"/>
        <v>601694.8476277031</v>
      </c>
      <c r="BF348" s="15">
        <f ca="1">SUM(BD$12:BD348)</f>
        <v>315374.84270017542</v>
      </c>
      <c r="BG348" s="16">
        <f ca="1">SUM(BB$12:BB348)+SUMIF(BC$12:BC348, "&lt;0")</f>
        <v>286320.00492752774</v>
      </c>
    </row>
    <row r="349" spans="1:59" x14ac:dyDescent="0.2">
      <c r="A349" s="24">
        <v>44520</v>
      </c>
      <c r="B349" s="54">
        <f ca="1">IF($A349&gt;= $C$5,$C$6, INDEX('Historical Data'!$D$2:$D$745, MATCH(A349, 'Historical Data'!$B$2:$B$745, 0)))</f>
        <v>1296</v>
      </c>
      <c r="C349" s="14">
        <f t="shared" ca="1" si="205"/>
        <v>1296</v>
      </c>
      <c r="D349" s="14">
        <f t="shared" ca="1" si="181"/>
        <v>98.879999999997381</v>
      </c>
      <c r="E349" s="14">
        <f t="shared" ca="1" si="187"/>
        <v>1197.1200000000026</v>
      </c>
      <c r="F349" s="14">
        <f t="shared" ca="1" si="183"/>
        <v>1197.1200000000026</v>
      </c>
      <c r="G349" s="14">
        <f t="shared" ca="1" si="198"/>
        <v>415088.94699999999</v>
      </c>
      <c r="H349" s="15">
        <f ca="1">SUM(F$12:F349)</f>
        <v>215356.60699999999</v>
      </c>
      <c r="I349" s="16">
        <f ca="1">SUM(D$12:D349)+SUMIF(E$12:E349, "&lt;0")</f>
        <v>199732.34</v>
      </c>
      <c r="J349" s="15"/>
      <c r="K349" s="9">
        <v>44520</v>
      </c>
      <c r="L349" s="14">
        <f t="shared" ca="1" si="184"/>
        <v>1796</v>
      </c>
      <c r="M349" s="14">
        <f t="shared" ca="1" si="206"/>
        <v>1796</v>
      </c>
      <c r="N349" s="14">
        <f t="shared" ca="1" si="176"/>
        <v>358.87999999999738</v>
      </c>
      <c r="O349" s="14">
        <f t="shared" ca="1" si="188"/>
        <v>1437.1200000000026</v>
      </c>
      <c r="P349" s="14">
        <f t="shared" ca="1" si="189"/>
        <v>1437.1200000000026</v>
      </c>
      <c r="Q349" s="14">
        <f t="shared" ca="1" si="199"/>
        <v>524338.94699999993</v>
      </c>
      <c r="R349" s="15">
        <f ca="1">SUM(P$12:P349)</f>
        <v>273076.60700000002</v>
      </c>
      <c r="S349" s="16">
        <f ca="1">SUM(N$12:N349)+SUMIF(O$12:O349, "&lt;0")</f>
        <v>251262.34</v>
      </c>
      <c r="U349" s="9">
        <v>44520</v>
      </c>
      <c r="V349" s="14">
        <f t="shared" ca="1" si="203"/>
        <v>2296</v>
      </c>
      <c r="W349" s="14">
        <f t="shared" ca="1" si="207"/>
        <v>2296</v>
      </c>
      <c r="X349" s="14">
        <f t="shared" ca="1" si="177"/>
        <v>618.87999999999738</v>
      </c>
      <c r="Y349" s="14">
        <f t="shared" ca="1" si="190"/>
        <v>1677.1200000000026</v>
      </c>
      <c r="Z349" s="14">
        <f t="shared" ca="1" si="191"/>
        <v>1677.1200000000026</v>
      </c>
      <c r="AA349" s="14">
        <f t="shared" ca="1" si="200"/>
        <v>633588.94699999993</v>
      </c>
      <c r="AB349" s="15">
        <f ca="1">SUM(Z$12:Z349)</f>
        <v>330796.60700000002</v>
      </c>
      <c r="AC349" s="16">
        <f ca="1">SUM(X$12:X349)+SUMIF(Y$12:Y349, "&lt;0")</f>
        <v>302792.34000000003</v>
      </c>
      <c r="AE349" s="9">
        <v>44520</v>
      </c>
      <c r="AF349" s="14">
        <f t="shared" ca="1" si="185"/>
        <v>1796</v>
      </c>
      <c r="AG349" s="14">
        <f t="shared" ca="1" si="208"/>
        <v>1796</v>
      </c>
      <c r="AH349" s="14">
        <f t="shared" ca="1" si="178"/>
        <v>358.87999999999738</v>
      </c>
      <c r="AI349" s="14">
        <f t="shared" ca="1" si="192"/>
        <v>1437.1200000000026</v>
      </c>
      <c r="AJ349" s="14">
        <f t="shared" ca="1" si="193"/>
        <v>1437.1200000000026</v>
      </c>
      <c r="AK349" s="14">
        <f t="shared" ca="1" si="201"/>
        <v>536838.94699999993</v>
      </c>
      <c r="AL349" s="15">
        <f ca="1">SUM(AJ$12:AJ349)</f>
        <v>279316.60700000002</v>
      </c>
      <c r="AM349" s="16">
        <f ca="1">SUM(AH$12:AH349)+SUMIF(AI$12:AI349, "&lt;0")</f>
        <v>257522.34</v>
      </c>
      <c r="AO349" s="9">
        <v>44520</v>
      </c>
      <c r="AP349" s="14">
        <f t="shared" ca="1" si="186"/>
        <v>2296</v>
      </c>
      <c r="AQ349" s="14">
        <f t="shared" ca="1" si="209"/>
        <v>2296</v>
      </c>
      <c r="AR349" s="14">
        <f t="shared" ca="1" si="179"/>
        <v>618.87999999999738</v>
      </c>
      <c r="AS349" s="14">
        <f t="shared" ca="1" si="194"/>
        <v>1677.1200000000026</v>
      </c>
      <c r="AT349" s="14">
        <f t="shared" ca="1" si="195"/>
        <v>1677.1200000000026</v>
      </c>
      <c r="AU349" s="14">
        <f t="shared" ca="1" si="202"/>
        <v>658588.94699999993</v>
      </c>
      <c r="AV349" s="15">
        <f ca="1">SUM(AT$12:AT349)</f>
        <v>343276.60700000002</v>
      </c>
      <c r="AW349" s="16">
        <f ca="1">SUM(AR$12:AR349)+SUMIF(AS$12:AS349, "&lt;0")</f>
        <v>315312.33999999991</v>
      </c>
      <c r="AY349" s="9">
        <v>44520</v>
      </c>
      <c r="AZ349" s="14">
        <f t="shared" ca="1" si="204"/>
        <v>2000</v>
      </c>
      <c r="BA349" s="14">
        <f t="shared" ca="1" si="210"/>
        <v>2000</v>
      </c>
      <c r="BB349" s="14">
        <f t="shared" ca="1" si="180"/>
        <v>721.09885200801341</v>
      </c>
      <c r="BC349" s="14">
        <f t="shared" ca="1" si="196"/>
        <v>1278.9011479919866</v>
      </c>
      <c r="BD349" s="14">
        <f t="shared" ca="1" si="197"/>
        <v>1278.9011479919866</v>
      </c>
      <c r="BE349" s="14">
        <f t="shared" ca="1" si="182"/>
        <v>603694.8476277031</v>
      </c>
      <c r="BF349" s="15">
        <f ca="1">SUM(BD$12:BD349)</f>
        <v>316653.74384816742</v>
      </c>
      <c r="BG349" s="16">
        <f ca="1">SUM(BB$12:BB349)+SUMIF(BC$12:BC349, "&lt;0")</f>
        <v>287041.10377953574</v>
      </c>
    </row>
    <row r="350" spans="1:59" x14ac:dyDescent="0.2">
      <c r="A350" s="24">
        <v>44521</v>
      </c>
      <c r="B350" s="54">
        <f ca="1">IF($A350&gt;= $C$5,$C$6, INDEX('Historical Data'!$D$2:$D$745, MATCH(A350, 'Historical Data'!$B$2:$B$745, 0)))</f>
        <v>1296</v>
      </c>
      <c r="C350" s="14">
        <f t="shared" ca="1" si="205"/>
        <v>1296</v>
      </c>
      <c r="D350" s="14">
        <f t="shared" ca="1" si="181"/>
        <v>0</v>
      </c>
      <c r="E350" s="14">
        <f t="shared" ca="1" si="187"/>
        <v>1296</v>
      </c>
      <c r="F350" s="14">
        <f t="shared" ca="1" si="183"/>
        <v>1296</v>
      </c>
      <c r="G350" s="14">
        <f t="shared" ca="1" si="198"/>
        <v>416384.94699999999</v>
      </c>
      <c r="H350" s="15">
        <f ca="1">SUM(F$12:F350)</f>
        <v>216652.60699999999</v>
      </c>
      <c r="I350" s="16">
        <f ca="1">SUM(D$12:D350)+SUMIF(E$12:E350, "&lt;0")</f>
        <v>199732.34</v>
      </c>
      <c r="J350" s="15"/>
      <c r="K350" s="9">
        <v>44521</v>
      </c>
      <c r="L350" s="14">
        <f t="shared" ca="1" si="184"/>
        <v>1796</v>
      </c>
      <c r="M350" s="14">
        <f t="shared" ca="1" si="206"/>
        <v>1796</v>
      </c>
      <c r="N350" s="14">
        <f t="shared" ca="1" si="176"/>
        <v>235</v>
      </c>
      <c r="O350" s="14">
        <f t="shared" ca="1" si="188"/>
        <v>1561</v>
      </c>
      <c r="P350" s="14">
        <f t="shared" ca="1" si="189"/>
        <v>1561</v>
      </c>
      <c r="Q350" s="14">
        <f t="shared" ca="1" si="199"/>
        <v>526134.94699999993</v>
      </c>
      <c r="R350" s="15">
        <f ca="1">SUM(P$12:P350)</f>
        <v>274637.60700000002</v>
      </c>
      <c r="S350" s="16">
        <f ca="1">SUM(N$12:N350)+SUMIF(O$12:O350, "&lt;0")</f>
        <v>251497.34</v>
      </c>
      <c r="U350" s="9">
        <v>44521</v>
      </c>
      <c r="V350" s="14">
        <f t="shared" ca="1" si="203"/>
        <v>2296</v>
      </c>
      <c r="W350" s="14">
        <f t="shared" ca="1" si="207"/>
        <v>2296</v>
      </c>
      <c r="X350" s="14">
        <f t="shared" ca="1" si="177"/>
        <v>470</v>
      </c>
      <c r="Y350" s="14">
        <f t="shared" ca="1" si="190"/>
        <v>1826</v>
      </c>
      <c r="Z350" s="14">
        <f t="shared" ca="1" si="191"/>
        <v>1826</v>
      </c>
      <c r="AA350" s="14">
        <f t="shared" ca="1" si="200"/>
        <v>635884.94699999993</v>
      </c>
      <c r="AB350" s="15">
        <f ca="1">SUM(Z$12:Z350)</f>
        <v>332622.60700000002</v>
      </c>
      <c r="AC350" s="16">
        <f ca="1">SUM(X$12:X350)+SUMIF(Y$12:Y350, "&lt;0")</f>
        <v>303262.34000000003</v>
      </c>
      <c r="AE350" s="9">
        <v>44521</v>
      </c>
      <c r="AF350" s="14">
        <f t="shared" ca="1" si="185"/>
        <v>1796</v>
      </c>
      <c r="AG350" s="14">
        <f t="shared" ca="1" si="208"/>
        <v>1796</v>
      </c>
      <c r="AH350" s="14">
        <f t="shared" ca="1" si="178"/>
        <v>210</v>
      </c>
      <c r="AI350" s="14">
        <f t="shared" ca="1" si="192"/>
        <v>1586</v>
      </c>
      <c r="AJ350" s="14">
        <f t="shared" ca="1" si="193"/>
        <v>1586</v>
      </c>
      <c r="AK350" s="14">
        <f t="shared" ca="1" si="201"/>
        <v>538634.94699999993</v>
      </c>
      <c r="AL350" s="15">
        <f ca="1">SUM(AJ$12:AJ350)</f>
        <v>280902.60700000002</v>
      </c>
      <c r="AM350" s="16">
        <f ca="1">SUM(AH$12:AH350)+SUMIF(AI$12:AI350, "&lt;0")</f>
        <v>257732.34</v>
      </c>
      <c r="AO350" s="9">
        <v>44521</v>
      </c>
      <c r="AP350" s="14">
        <f t="shared" ca="1" si="186"/>
        <v>2296</v>
      </c>
      <c r="AQ350" s="14">
        <f t="shared" ca="1" si="209"/>
        <v>2296</v>
      </c>
      <c r="AR350" s="14">
        <f t="shared" ca="1" si="179"/>
        <v>420</v>
      </c>
      <c r="AS350" s="14">
        <f t="shared" ca="1" si="194"/>
        <v>1876</v>
      </c>
      <c r="AT350" s="14">
        <f t="shared" ca="1" si="195"/>
        <v>1876</v>
      </c>
      <c r="AU350" s="14">
        <f t="shared" ca="1" si="202"/>
        <v>660884.94699999993</v>
      </c>
      <c r="AV350" s="15">
        <f ca="1">SUM(AT$12:AT350)</f>
        <v>345152.60700000002</v>
      </c>
      <c r="AW350" s="16">
        <f ca="1">SUM(AR$12:AR350)+SUMIF(AS$12:AS350, "&lt;0")</f>
        <v>315732.33999999991</v>
      </c>
      <c r="AY350" s="9">
        <v>44521</v>
      </c>
      <c r="AZ350" s="14">
        <f t="shared" ca="1" si="204"/>
        <v>2000</v>
      </c>
      <c r="BA350" s="14">
        <f t="shared" ca="1" si="210"/>
        <v>2000</v>
      </c>
      <c r="BB350" s="14">
        <f t="shared" ca="1" si="180"/>
        <v>387.65690005844772</v>
      </c>
      <c r="BC350" s="14">
        <f t="shared" ca="1" si="196"/>
        <v>1612.3430999415523</v>
      </c>
      <c r="BD350" s="14">
        <f t="shared" ca="1" si="197"/>
        <v>1612.3430999415523</v>
      </c>
      <c r="BE350" s="14">
        <f t="shared" ca="1" si="182"/>
        <v>605694.8476277031</v>
      </c>
      <c r="BF350" s="15">
        <f ca="1">SUM(BD$12:BD350)</f>
        <v>318266.08694810898</v>
      </c>
      <c r="BG350" s="16">
        <f ca="1">SUM(BB$12:BB350)+SUMIF(BC$12:BC350, "&lt;0")</f>
        <v>287428.76067959418</v>
      </c>
    </row>
    <row r="351" spans="1:59" x14ac:dyDescent="0.2">
      <c r="A351" s="24">
        <v>44522</v>
      </c>
      <c r="B351" s="54">
        <f ca="1">IF($A351&gt;= $C$5,$C$6, INDEX('Historical Data'!$D$2:$D$745, MATCH(A351, 'Historical Data'!$B$2:$B$745, 0)))</f>
        <v>1296</v>
      </c>
      <c r="C351" s="14">
        <f t="shared" ca="1" si="205"/>
        <v>1296</v>
      </c>
      <c r="D351" s="14">
        <f t="shared" ca="1" si="181"/>
        <v>554.08600000000297</v>
      </c>
      <c r="E351" s="14">
        <f t="shared" ca="1" si="187"/>
        <v>741.91399999999703</v>
      </c>
      <c r="F351" s="14">
        <f t="shared" ca="1" si="183"/>
        <v>741.91399999999703</v>
      </c>
      <c r="G351" s="14">
        <f t="shared" ca="1" si="198"/>
        <v>417680.94699999999</v>
      </c>
      <c r="H351" s="15">
        <f ca="1">SUM(F$12:F351)</f>
        <v>217394.52099999998</v>
      </c>
      <c r="I351" s="16">
        <f ca="1">SUM(D$12:D351)+SUMIF(E$12:E351, "&lt;0")</f>
        <v>200286.42600000001</v>
      </c>
      <c r="J351" s="15"/>
      <c r="K351" s="9">
        <v>44522</v>
      </c>
      <c r="L351" s="14">
        <f t="shared" ca="1" si="184"/>
        <v>1796</v>
      </c>
      <c r="M351" s="14">
        <f t="shared" ca="1" si="206"/>
        <v>1796</v>
      </c>
      <c r="N351" s="14">
        <f t="shared" ca="1" si="176"/>
        <v>839.08600000000297</v>
      </c>
      <c r="O351" s="14">
        <f t="shared" ca="1" si="188"/>
        <v>956.91399999999703</v>
      </c>
      <c r="P351" s="14">
        <f t="shared" ca="1" si="189"/>
        <v>956.91399999999703</v>
      </c>
      <c r="Q351" s="14">
        <f t="shared" ca="1" si="199"/>
        <v>527930.94699999993</v>
      </c>
      <c r="R351" s="15">
        <f ca="1">SUM(P$12:P351)</f>
        <v>275594.52100000001</v>
      </c>
      <c r="S351" s="16">
        <f ca="1">SUM(N$12:N351)+SUMIF(O$12:O351, "&lt;0")</f>
        <v>252336.42600000001</v>
      </c>
      <c r="U351" s="9">
        <v>44522</v>
      </c>
      <c r="V351" s="14">
        <f t="shared" ca="1" si="203"/>
        <v>2296</v>
      </c>
      <c r="W351" s="14">
        <f t="shared" ca="1" si="207"/>
        <v>2296</v>
      </c>
      <c r="X351" s="14">
        <f t="shared" ca="1" si="177"/>
        <v>1124.086000000003</v>
      </c>
      <c r="Y351" s="14">
        <f t="shared" ca="1" si="190"/>
        <v>1171.913999999997</v>
      </c>
      <c r="Z351" s="14">
        <f t="shared" ca="1" si="191"/>
        <v>1171.913999999997</v>
      </c>
      <c r="AA351" s="14">
        <f t="shared" ca="1" si="200"/>
        <v>638180.94699999993</v>
      </c>
      <c r="AB351" s="15">
        <f ca="1">SUM(Z$12:Z351)</f>
        <v>333794.52100000001</v>
      </c>
      <c r="AC351" s="16">
        <f ca="1">SUM(X$12:X351)+SUMIF(Y$12:Y351, "&lt;0")</f>
        <v>304386.42600000004</v>
      </c>
      <c r="AE351" s="9">
        <v>44522</v>
      </c>
      <c r="AF351" s="14">
        <f t="shared" ca="1" si="185"/>
        <v>1796</v>
      </c>
      <c r="AG351" s="14">
        <f t="shared" ca="1" si="208"/>
        <v>1796</v>
      </c>
      <c r="AH351" s="14">
        <f t="shared" ca="1" si="178"/>
        <v>864.08600000000297</v>
      </c>
      <c r="AI351" s="14">
        <f t="shared" ca="1" si="192"/>
        <v>931.91399999999703</v>
      </c>
      <c r="AJ351" s="14">
        <f t="shared" ca="1" si="193"/>
        <v>931.91399999999703</v>
      </c>
      <c r="AK351" s="14">
        <f t="shared" ca="1" si="201"/>
        <v>540430.94699999993</v>
      </c>
      <c r="AL351" s="15">
        <f ca="1">SUM(AJ$12:AJ351)</f>
        <v>281834.52100000001</v>
      </c>
      <c r="AM351" s="16">
        <f ca="1">SUM(AH$12:AH351)+SUMIF(AI$12:AI351, "&lt;0")</f>
        <v>258596.42600000001</v>
      </c>
      <c r="AO351" s="9">
        <v>44522</v>
      </c>
      <c r="AP351" s="14">
        <f t="shared" ca="1" si="186"/>
        <v>2296</v>
      </c>
      <c r="AQ351" s="14">
        <f t="shared" ca="1" si="209"/>
        <v>2296</v>
      </c>
      <c r="AR351" s="14">
        <f t="shared" ca="1" si="179"/>
        <v>1174.086000000003</v>
      </c>
      <c r="AS351" s="14">
        <f t="shared" ca="1" si="194"/>
        <v>1121.913999999997</v>
      </c>
      <c r="AT351" s="14">
        <f t="shared" ca="1" si="195"/>
        <v>1121.913999999997</v>
      </c>
      <c r="AU351" s="14">
        <f t="shared" ca="1" si="202"/>
        <v>663180.94699999993</v>
      </c>
      <c r="AV351" s="15">
        <f ca="1">SUM(AT$12:AT351)</f>
        <v>346274.52100000001</v>
      </c>
      <c r="AW351" s="16">
        <f ca="1">SUM(AR$12:AR351)+SUMIF(AS$12:AS351, "&lt;0")</f>
        <v>316906.42599999992</v>
      </c>
      <c r="AY351" s="9">
        <v>44522</v>
      </c>
      <c r="AZ351" s="14">
        <f t="shared" ca="1" si="204"/>
        <v>2000</v>
      </c>
      <c r="BA351" s="14">
        <f t="shared" ca="1" si="210"/>
        <v>2000</v>
      </c>
      <c r="BB351" s="14">
        <f t="shared" ca="1" si="180"/>
        <v>1495.5659481088774</v>
      </c>
      <c r="BC351" s="14">
        <f t="shared" ca="1" si="196"/>
        <v>504.43405189112264</v>
      </c>
      <c r="BD351" s="14">
        <f t="shared" ca="1" si="197"/>
        <v>504.43405189112264</v>
      </c>
      <c r="BE351" s="14">
        <f t="shared" ca="1" si="182"/>
        <v>607694.8476277031</v>
      </c>
      <c r="BF351" s="15">
        <f ca="1">SUM(BD$12:BD351)</f>
        <v>318770.52100000012</v>
      </c>
      <c r="BG351" s="16">
        <f ca="1">SUM(BB$12:BB351)+SUMIF(BC$12:BC351, "&lt;0")</f>
        <v>288924.32662770303</v>
      </c>
    </row>
    <row r="352" spans="1:59" x14ac:dyDescent="0.2">
      <c r="A352" s="24">
        <v>44523</v>
      </c>
      <c r="B352" s="54">
        <f ca="1">IF($A352&gt;= $C$5,$C$6, INDEX('Historical Data'!$D$2:$D$745, MATCH(A352, 'Historical Data'!$B$2:$B$745, 0)))</f>
        <v>1296</v>
      </c>
      <c r="C352" s="14">
        <f t="shared" ca="1" si="205"/>
        <v>1296</v>
      </c>
      <c r="D352" s="14">
        <f t="shared" ca="1" si="181"/>
        <v>1121.9219999999987</v>
      </c>
      <c r="E352" s="14">
        <f t="shared" ca="1" si="187"/>
        <v>174.07800000000134</v>
      </c>
      <c r="F352" s="14">
        <f t="shared" ca="1" si="183"/>
        <v>174.07800000000134</v>
      </c>
      <c r="G352" s="14">
        <f t="shared" ca="1" si="198"/>
        <v>418976.94699999999</v>
      </c>
      <c r="H352" s="15">
        <f ca="1">SUM(F$12:F352)</f>
        <v>217568.59899999999</v>
      </c>
      <c r="I352" s="16">
        <f ca="1">SUM(D$12:D352)+SUMIF(E$12:E352, "&lt;0")</f>
        <v>201408.348</v>
      </c>
      <c r="J352" s="15"/>
      <c r="K352" s="9">
        <v>44523</v>
      </c>
      <c r="L352" s="14">
        <f t="shared" ca="1" si="184"/>
        <v>1796</v>
      </c>
      <c r="M352" s="14">
        <f t="shared" ca="1" si="206"/>
        <v>1796</v>
      </c>
      <c r="N352" s="14">
        <f t="shared" ca="1" si="176"/>
        <v>1381.9219999999987</v>
      </c>
      <c r="O352" s="14">
        <f t="shared" ca="1" si="188"/>
        <v>414.07800000000134</v>
      </c>
      <c r="P352" s="14">
        <f t="shared" ca="1" si="189"/>
        <v>414.07800000000134</v>
      </c>
      <c r="Q352" s="14">
        <f t="shared" ca="1" si="199"/>
        <v>529726.94699999993</v>
      </c>
      <c r="R352" s="15">
        <f ca="1">SUM(P$12:P352)</f>
        <v>276008.59899999999</v>
      </c>
      <c r="S352" s="16">
        <f ca="1">SUM(N$12:N352)+SUMIF(O$12:O352, "&lt;0")</f>
        <v>253718.348</v>
      </c>
      <c r="U352" s="9">
        <v>44523</v>
      </c>
      <c r="V352" s="14">
        <f t="shared" ca="1" si="203"/>
        <v>2296</v>
      </c>
      <c r="W352" s="14">
        <f t="shared" ca="1" si="207"/>
        <v>2296</v>
      </c>
      <c r="X352" s="14">
        <f t="shared" ca="1" si="177"/>
        <v>1641.9219999999987</v>
      </c>
      <c r="Y352" s="14">
        <f t="shared" ca="1" si="190"/>
        <v>654.07800000000134</v>
      </c>
      <c r="Z352" s="14">
        <f t="shared" ca="1" si="191"/>
        <v>654.07800000000134</v>
      </c>
      <c r="AA352" s="14">
        <f t="shared" ca="1" si="200"/>
        <v>640476.94699999993</v>
      </c>
      <c r="AB352" s="15">
        <f ca="1">SUM(Z$12:Z352)</f>
        <v>334448.59899999999</v>
      </c>
      <c r="AC352" s="16">
        <f ca="1">SUM(X$12:X352)+SUMIF(Y$12:Y352, "&lt;0")</f>
        <v>306028.34800000006</v>
      </c>
      <c r="AE352" s="9">
        <v>44523</v>
      </c>
      <c r="AF352" s="14">
        <f t="shared" ca="1" si="185"/>
        <v>1796</v>
      </c>
      <c r="AG352" s="14">
        <f t="shared" ca="1" si="208"/>
        <v>1796</v>
      </c>
      <c r="AH352" s="14">
        <f t="shared" ca="1" si="178"/>
        <v>1381.9219999999987</v>
      </c>
      <c r="AI352" s="14">
        <f t="shared" ca="1" si="192"/>
        <v>414.07800000000134</v>
      </c>
      <c r="AJ352" s="14">
        <f t="shared" ca="1" si="193"/>
        <v>414.07800000000134</v>
      </c>
      <c r="AK352" s="14">
        <f t="shared" ca="1" si="201"/>
        <v>542226.94699999993</v>
      </c>
      <c r="AL352" s="15">
        <f ca="1">SUM(AJ$12:AJ352)</f>
        <v>282248.59899999999</v>
      </c>
      <c r="AM352" s="16">
        <f ca="1">SUM(AH$12:AH352)+SUMIF(AI$12:AI352, "&lt;0")</f>
        <v>259978.348</v>
      </c>
      <c r="AO352" s="9">
        <v>44523</v>
      </c>
      <c r="AP352" s="14">
        <f t="shared" ca="1" si="186"/>
        <v>2296</v>
      </c>
      <c r="AQ352" s="14">
        <f t="shared" ca="1" si="209"/>
        <v>2296</v>
      </c>
      <c r="AR352" s="14">
        <f t="shared" ca="1" si="179"/>
        <v>1641.9219999999987</v>
      </c>
      <c r="AS352" s="14">
        <f t="shared" ca="1" si="194"/>
        <v>654.07800000000134</v>
      </c>
      <c r="AT352" s="14">
        <f t="shared" ca="1" si="195"/>
        <v>654.07800000000134</v>
      </c>
      <c r="AU352" s="14">
        <f t="shared" ca="1" si="202"/>
        <v>665476.94699999993</v>
      </c>
      <c r="AV352" s="15">
        <f ca="1">SUM(AT$12:AT352)</f>
        <v>346928.59899999999</v>
      </c>
      <c r="AW352" s="16">
        <f ca="1">SUM(AR$12:AR352)+SUMIF(AS$12:AS352, "&lt;0")</f>
        <v>318548.34799999994</v>
      </c>
      <c r="AY352" s="9">
        <v>44523</v>
      </c>
      <c r="AZ352" s="14">
        <f t="shared" ca="1" si="204"/>
        <v>2000</v>
      </c>
      <c r="BA352" s="14">
        <f t="shared" ca="1" si="210"/>
        <v>2000</v>
      </c>
      <c r="BB352" s="14">
        <f t="shared" ca="1" si="180"/>
        <v>1825.9219999999987</v>
      </c>
      <c r="BC352" s="14">
        <f t="shared" ca="1" si="196"/>
        <v>174.07800000000134</v>
      </c>
      <c r="BD352" s="14">
        <f t="shared" ca="1" si="197"/>
        <v>174.07800000000134</v>
      </c>
      <c r="BE352" s="14">
        <f t="shared" ca="1" si="182"/>
        <v>609694.8476277031</v>
      </c>
      <c r="BF352" s="15">
        <f ca="1">SUM(BD$12:BD352)</f>
        <v>318944.5990000001</v>
      </c>
      <c r="BG352" s="16">
        <f ca="1">SUM(BB$12:BB352)+SUMIF(BC$12:BC352, "&lt;0")</f>
        <v>290750.24862770305</v>
      </c>
    </row>
    <row r="353" spans="1:59" x14ac:dyDescent="0.2">
      <c r="A353" s="24">
        <v>44524</v>
      </c>
      <c r="B353" s="54">
        <f ca="1">IF($A353&gt;= $C$5,$C$6, INDEX('Historical Data'!$D$2:$D$745, MATCH(A353, 'Historical Data'!$B$2:$B$745, 0)))</f>
        <v>1296</v>
      </c>
      <c r="C353" s="14">
        <f t="shared" ca="1" si="205"/>
        <v>1296</v>
      </c>
      <c r="D353" s="14">
        <f t="shared" ca="1" si="181"/>
        <v>373.09000000000378</v>
      </c>
      <c r="E353" s="14">
        <f t="shared" ca="1" si="187"/>
        <v>922.90999999999622</v>
      </c>
      <c r="F353" s="14">
        <f t="shared" ca="1" si="183"/>
        <v>922.90999999999622</v>
      </c>
      <c r="G353" s="14">
        <f t="shared" ca="1" si="198"/>
        <v>420272.94699999999</v>
      </c>
      <c r="H353" s="15">
        <f ca="1">SUM(F$12:F353)</f>
        <v>218491.50899999999</v>
      </c>
      <c r="I353" s="16">
        <f ca="1">SUM(D$12:D353)+SUMIF(E$12:E353, "&lt;0")</f>
        <v>201781.43799999999</v>
      </c>
      <c r="J353" s="15"/>
      <c r="K353" s="9">
        <v>44524</v>
      </c>
      <c r="L353" s="14">
        <f t="shared" ca="1" si="184"/>
        <v>1796</v>
      </c>
      <c r="M353" s="14">
        <f t="shared" ca="1" si="206"/>
        <v>1796</v>
      </c>
      <c r="N353" s="14">
        <f t="shared" ca="1" si="176"/>
        <v>633.09000000000378</v>
      </c>
      <c r="O353" s="14">
        <f t="shared" ca="1" si="188"/>
        <v>1162.9099999999962</v>
      </c>
      <c r="P353" s="14">
        <f t="shared" ca="1" si="189"/>
        <v>1162.9099999999962</v>
      </c>
      <c r="Q353" s="14">
        <f t="shared" ca="1" si="199"/>
        <v>531522.94699999993</v>
      </c>
      <c r="R353" s="15">
        <f ca="1">SUM(P$12:P353)</f>
        <v>277171.50899999996</v>
      </c>
      <c r="S353" s="16">
        <f ca="1">SUM(N$12:N353)+SUMIF(O$12:O353, "&lt;0")</f>
        <v>254351.43799999999</v>
      </c>
      <c r="U353" s="9">
        <v>44524</v>
      </c>
      <c r="V353" s="14">
        <f t="shared" ca="1" si="203"/>
        <v>2296</v>
      </c>
      <c r="W353" s="14">
        <f t="shared" ca="1" si="207"/>
        <v>2296</v>
      </c>
      <c r="X353" s="14">
        <f t="shared" ca="1" si="177"/>
        <v>893.09000000000378</v>
      </c>
      <c r="Y353" s="14">
        <f t="shared" ca="1" si="190"/>
        <v>1402.9099999999962</v>
      </c>
      <c r="Z353" s="14">
        <f t="shared" ca="1" si="191"/>
        <v>1402.9099999999962</v>
      </c>
      <c r="AA353" s="14">
        <f t="shared" ca="1" si="200"/>
        <v>642772.94699999993</v>
      </c>
      <c r="AB353" s="15">
        <f ca="1">SUM(Z$12:Z353)</f>
        <v>335851.50899999996</v>
      </c>
      <c r="AC353" s="16">
        <f ca="1">SUM(X$12:X353)+SUMIF(Y$12:Y353, "&lt;0")</f>
        <v>306921.43800000008</v>
      </c>
      <c r="AE353" s="9">
        <v>44524</v>
      </c>
      <c r="AF353" s="14">
        <f t="shared" ca="1" si="185"/>
        <v>1796</v>
      </c>
      <c r="AG353" s="14">
        <f t="shared" ca="1" si="208"/>
        <v>1796</v>
      </c>
      <c r="AH353" s="14">
        <f t="shared" ca="1" si="178"/>
        <v>633.09000000000378</v>
      </c>
      <c r="AI353" s="14">
        <f t="shared" ca="1" si="192"/>
        <v>1162.9099999999962</v>
      </c>
      <c r="AJ353" s="14">
        <f t="shared" ca="1" si="193"/>
        <v>1162.9099999999962</v>
      </c>
      <c r="AK353" s="14">
        <f t="shared" ca="1" si="201"/>
        <v>544022.94699999993</v>
      </c>
      <c r="AL353" s="15">
        <f ca="1">SUM(AJ$12:AJ353)</f>
        <v>283411.50899999996</v>
      </c>
      <c r="AM353" s="16">
        <f ca="1">SUM(AH$12:AH353)+SUMIF(AI$12:AI353, "&lt;0")</f>
        <v>260611.43800000002</v>
      </c>
      <c r="AO353" s="9">
        <v>44524</v>
      </c>
      <c r="AP353" s="14">
        <f t="shared" ca="1" si="186"/>
        <v>2296</v>
      </c>
      <c r="AQ353" s="14">
        <f t="shared" ca="1" si="209"/>
        <v>2296</v>
      </c>
      <c r="AR353" s="14">
        <f t="shared" ca="1" si="179"/>
        <v>893.09000000000378</v>
      </c>
      <c r="AS353" s="14">
        <f t="shared" ca="1" si="194"/>
        <v>1402.9099999999962</v>
      </c>
      <c r="AT353" s="14">
        <f t="shared" ca="1" si="195"/>
        <v>1402.9099999999962</v>
      </c>
      <c r="AU353" s="14">
        <f t="shared" ca="1" si="202"/>
        <v>667772.94699999993</v>
      </c>
      <c r="AV353" s="15">
        <f ca="1">SUM(AT$12:AT353)</f>
        <v>348331.50899999996</v>
      </c>
      <c r="AW353" s="16">
        <f ca="1">SUM(AR$12:AR353)+SUMIF(AS$12:AS353, "&lt;0")</f>
        <v>319441.43799999997</v>
      </c>
      <c r="AY353" s="9">
        <v>44524</v>
      </c>
      <c r="AZ353" s="14">
        <f t="shared" ca="1" si="204"/>
        <v>2000</v>
      </c>
      <c r="BA353" s="14">
        <f t="shared" ca="1" si="210"/>
        <v>2000</v>
      </c>
      <c r="BB353" s="14">
        <f t="shared" ca="1" si="180"/>
        <v>1077.0900000000038</v>
      </c>
      <c r="BC353" s="14">
        <f t="shared" ca="1" si="196"/>
        <v>922.90999999999622</v>
      </c>
      <c r="BD353" s="14">
        <f t="shared" ca="1" si="197"/>
        <v>922.90999999999622</v>
      </c>
      <c r="BE353" s="14">
        <f t="shared" ca="1" si="182"/>
        <v>611694.8476277031</v>
      </c>
      <c r="BF353" s="15">
        <f ca="1">SUM(BD$12:BD353)</f>
        <v>319867.50900000008</v>
      </c>
      <c r="BG353" s="16">
        <f ca="1">SUM(BB$12:BB353)+SUMIF(BC$12:BC353, "&lt;0")</f>
        <v>291827.33862770308</v>
      </c>
    </row>
    <row r="354" spans="1:59" x14ac:dyDescent="0.2">
      <c r="A354" s="24">
        <v>44525</v>
      </c>
      <c r="B354" s="54">
        <f ca="1">IF($A354&gt;= $C$5,$C$6, INDEX('Historical Data'!$D$2:$D$745, MATCH(A354, 'Historical Data'!$B$2:$B$745, 0)))</f>
        <v>1296</v>
      </c>
      <c r="C354" s="14">
        <f t="shared" ca="1" si="205"/>
        <v>1296</v>
      </c>
      <c r="D354" s="14">
        <f t="shared" ca="1" si="181"/>
        <v>241.78299999999581</v>
      </c>
      <c r="E354" s="14">
        <f t="shared" ca="1" si="187"/>
        <v>1054.2170000000042</v>
      </c>
      <c r="F354" s="14">
        <f t="shared" ca="1" si="183"/>
        <v>1054.2170000000042</v>
      </c>
      <c r="G354" s="14">
        <f t="shared" ca="1" si="198"/>
        <v>421568.94699999999</v>
      </c>
      <c r="H354" s="15">
        <f ca="1">SUM(F$12:F354)</f>
        <v>219545.726</v>
      </c>
      <c r="I354" s="16">
        <f ca="1">SUM(D$12:D354)+SUMIF(E$12:E354, "&lt;0")</f>
        <v>202023.22099999999</v>
      </c>
      <c r="J354" s="15"/>
      <c r="K354" s="9">
        <v>44525</v>
      </c>
      <c r="L354" s="14">
        <f t="shared" ca="1" si="184"/>
        <v>1796</v>
      </c>
      <c r="M354" s="14">
        <f t="shared" ca="1" si="206"/>
        <v>1796</v>
      </c>
      <c r="N354" s="14">
        <f t="shared" ca="1" si="176"/>
        <v>501.78299999999581</v>
      </c>
      <c r="O354" s="14">
        <f t="shared" ca="1" si="188"/>
        <v>1294.2170000000042</v>
      </c>
      <c r="P354" s="14">
        <f t="shared" ca="1" si="189"/>
        <v>1294.2170000000042</v>
      </c>
      <c r="Q354" s="14">
        <f t="shared" ca="1" si="199"/>
        <v>533318.94699999993</v>
      </c>
      <c r="R354" s="15">
        <f ca="1">SUM(P$12:P354)</f>
        <v>278465.72599999997</v>
      </c>
      <c r="S354" s="16">
        <f ca="1">SUM(N$12:N354)+SUMIF(O$12:O354, "&lt;0")</f>
        <v>254853.22099999999</v>
      </c>
      <c r="U354" s="9">
        <v>44525</v>
      </c>
      <c r="V354" s="14">
        <f t="shared" ca="1" si="203"/>
        <v>2296</v>
      </c>
      <c r="W354" s="14">
        <f t="shared" ca="1" si="207"/>
        <v>2296</v>
      </c>
      <c r="X354" s="14">
        <f t="shared" ca="1" si="177"/>
        <v>761.78299999999581</v>
      </c>
      <c r="Y354" s="14">
        <f t="shared" ca="1" si="190"/>
        <v>1534.2170000000042</v>
      </c>
      <c r="Z354" s="14">
        <f t="shared" ca="1" si="191"/>
        <v>1534.2170000000042</v>
      </c>
      <c r="AA354" s="14">
        <f t="shared" ca="1" si="200"/>
        <v>645068.94699999993</v>
      </c>
      <c r="AB354" s="15">
        <f ca="1">SUM(Z$12:Z354)</f>
        <v>337385.72599999997</v>
      </c>
      <c r="AC354" s="16">
        <f ca="1">SUM(X$12:X354)+SUMIF(Y$12:Y354, "&lt;0")</f>
        <v>307683.22100000008</v>
      </c>
      <c r="AE354" s="9">
        <v>44525</v>
      </c>
      <c r="AF354" s="14">
        <f t="shared" ca="1" si="185"/>
        <v>1796</v>
      </c>
      <c r="AG354" s="14">
        <f t="shared" ca="1" si="208"/>
        <v>1796</v>
      </c>
      <c r="AH354" s="14">
        <f t="shared" ca="1" si="178"/>
        <v>501.78299999999581</v>
      </c>
      <c r="AI354" s="14">
        <f t="shared" ca="1" si="192"/>
        <v>1294.2170000000042</v>
      </c>
      <c r="AJ354" s="14">
        <f t="shared" ca="1" si="193"/>
        <v>1294.2170000000042</v>
      </c>
      <c r="AK354" s="14">
        <f t="shared" ca="1" si="201"/>
        <v>545818.94699999993</v>
      </c>
      <c r="AL354" s="15">
        <f ca="1">SUM(AJ$12:AJ354)</f>
        <v>284705.72599999997</v>
      </c>
      <c r="AM354" s="16">
        <f ca="1">SUM(AH$12:AH354)+SUMIF(AI$12:AI354, "&lt;0")</f>
        <v>261113.22100000002</v>
      </c>
      <c r="AO354" s="9">
        <v>44525</v>
      </c>
      <c r="AP354" s="14">
        <f t="shared" ca="1" si="186"/>
        <v>2296</v>
      </c>
      <c r="AQ354" s="14">
        <f t="shared" ca="1" si="209"/>
        <v>2296</v>
      </c>
      <c r="AR354" s="14">
        <f t="shared" ca="1" si="179"/>
        <v>761.78299999999581</v>
      </c>
      <c r="AS354" s="14">
        <f t="shared" ca="1" si="194"/>
        <v>1534.2170000000042</v>
      </c>
      <c r="AT354" s="14">
        <f t="shared" ca="1" si="195"/>
        <v>1534.2170000000042</v>
      </c>
      <c r="AU354" s="14">
        <f t="shared" ca="1" si="202"/>
        <v>670068.94699999993</v>
      </c>
      <c r="AV354" s="15">
        <f ca="1">SUM(AT$12:AT354)</f>
        <v>349865.72599999997</v>
      </c>
      <c r="AW354" s="16">
        <f ca="1">SUM(AR$12:AR354)+SUMIF(AS$12:AS354, "&lt;0")</f>
        <v>320203.22099999996</v>
      </c>
      <c r="AY354" s="9">
        <v>44525</v>
      </c>
      <c r="AZ354" s="14">
        <f t="shared" ca="1" si="204"/>
        <v>2000</v>
      </c>
      <c r="BA354" s="14">
        <f t="shared" ca="1" si="210"/>
        <v>2000</v>
      </c>
      <c r="BB354" s="14">
        <f t="shared" ca="1" si="180"/>
        <v>945.78299999999581</v>
      </c>
      <c r="BC354" s="14">
        <f t="shared" ca="1" si="196"/>
        <v>1054.2170000000042</v>
      </c>
      <c r="BD354" s="14">
        <f t="shared" ca="1" si="197"/>
        <v>1054.2170000000042</v>
      </c>
      <c r="BE354" s="14">
        <f t="shared" ca="1" si="182"/>
        <v>613694.8476277031</v>
      </c>
      <c r="BF354" s="15">
        <f ca="1">SUM(BD$12:BD354)</f>
        <v>320921.72600000008</v>
      </c>
      <c r="BG354" s="16">
        <f ca="1">SUM(BB$12:BB354)+SUMIF(BC$12:BC354, "&lt;0")</f>
        <v>292773.12162770308</v>
      </c>
    </row>
    <row r="355" spans="1:59" x14ac:dyDescent="0.2">
      <c r="A355" s="24">
        <v>44526</v>
      </c>
      <c r="B355" s="54">
        <f ca="1">IF($A355&gt;= $C$5,$C$6, INDEX('Historical Data'!$D$2:$D$745, MATCH(A355, 'Historical Data'!$B$2:$B$745, 0)))</f>
        <v>1296</v>
      </c>
      <c r="C355" s="14">
        <f t="shared" ca="1" si="205"/>
        <v>1296</v>
      </c>
      <c r="D355" s="14">
        <f t="shared" ca="1" si="181"/>
        <v>0</v>
      </c>
      <c r="E355" s="14">
        <f t="shared" ca="1" si="187"/>
        <v>1296</v>
      </c>
      <c r="F355" s="14">
        <f t="shared" ca="1" si="183"/>
        <v>1296</v>
      </c>
      <c r="G355" s="14">
        <f t="shared" ca="1" si="198"/>
        <v>422864.94699999999</v>
      </c>
      <c r="H355" s="15">
        <f ca="1">SUM(F$12:F355)</f>
        <v>220841.726</v>
      </c>
      <c r="I355" s="16">
        <f ca="1">SUM(D$12:D355)+SUMIF(E$12:E355, "&lt;0")</f>
        <v>202023.22099999999</v>
      </c>
      <c r="J355" s="15"/>
      <c r="K355" s="9">
        <v>44526</v>
      </c>
      <c r="L355" s="14">
        <f t="shared" ca="1" si="184"/>
        <v>1796</v>
      </c>
      <c r="M355" s="14">
        <f t="shared" ca="1" si="206"/>
        <v>1796</v>
      </c>
      <c r="N355" s="14">
        <f t="shared" ca="1" si="176"/>
        <v>210</v>
      </c>
      <c r="O355" s="14">
        <f t="shared" ca="1" si="188"/>
        <v>1586</v>
      </c>
      <c r="P355" s="14">
        <f t="shared" ca="1" si="189"/>
        <v>1586</v>
      </c>
      <c r="Q355" s="14">
        <f t="shared" ca="1" si="199"/>
        <v>535114.94699999993</v>
      </c>
      <c r="R355" s="15">
        <f ca="1">SUM(P$12:P355)</f>
        <v>280051.72599999997</v>
      </c>
      <c r="S355" s="16">
        <f ca="1">SUM(N$12:N355)+SUMIF(O$12:O355, "&lt;0")</f>
        <v>255063.22099999999</v>
      </c>
      <c r="U355" s="9">
        <v>44526</v>
      </c>
      <c r="V355" s="14">
        <f t="shared" ca="1" si="203"/>
        <v>2296</v>
      </c>
      <c r="W355" s="14">
        <f t="shared" ca="1" si="207"/>
        <v>2296</v>
      </c>
      <c r="X355" s="14">
        <f t="shared" ca="1" si="177"/>
        <v>420</v>
      </c>
      <c r="Y355" s="14">
        <f t="shared" ca="1" si="190"/>
        <v>1876</v>
      </c>
      <c r="Z355" s="14">
        <f t="shared" ca="1" si="191"/>
        <v>1876</v>
      </c>
      <c r="AA355" s="14">
        <f t="shared" ca="1" si="200"/>
        <v>647364.94699999993</v>
      </c>
      <c r="AB355" s="15">
        <f ca="1">SUM(Z$12:Z355)</f>
        <v>339261.72599999997</v>
      </c>
      <c r="AC355" s="16">
        <f ca="1">SUM(X$12:X355)+SUMIF(Y$12:Y355, "&lt;0")</f>
        <v>308103.22100000008</v>
      </c>
      <c r="AE355" s="9">
        <v>44526</v>
      </c>
      <c r="AF355" s="14">
        <f t="shared" ca="1" si="185"/>
        <v>1796</v>
      </c>
      <c r="AG355" s="14">
        <f t="shared" ca="1" si="208"/>
        <v>1796</v>
      </c>
      <c r="AH355" s="14">
        <f t="shared" ca="1" si="178"/>
        <v>160</v>
      </c>
      <c r="AI355" s="14">
        <f t="shared" ca="1" si="192"/>
        <v>1636</v>
      </c>
      <c r="AJ355" s="14">
        <f t="shared" ca="1" si="193"/>
        <v>1636</v>
      </c>
      <c r="AK355" s="14">
        <f t="shared" ca="1" si="201"/>
        <v>547614.94699999993</v>
      </c>
      <c r="AL355" s="15">
        <f ca="1">SUM(AJ$12:AJ355)</f>
        <v>286341.72599999997</v>
      </c>
      <c r="AM355" s="16">
        <f ca="1">SUM(AH$12:AH355)+SUMIF(AI$12:AI355, "&lt;0")</f>
        <v>261273.22100000002</v>
      </c>
      <c r="AO355" s="9">
        <v>44526</v>
      </c>
      <c r="AP355" s="14">
        <f t="shared" ca="1" si="186"/>
        <v>2296</v>
      </c>
      <c r="AQ355" s="14">
        <f t="shared" ca="1" si="209"/>
        <v>2296</v>
      </c>
      <c r="AR355" s="14">
        <f t="shared" ca="1" si="179"/>
        <v>320</v>
      </c>
      <c r="AS355" s="14">
        <f t="shared" ca="1" si="194"/>
        <v>1976</v>
      </c>
      <c r="AT355" s="14">
        <f t="shared" ca="1" si="195"/>
        <v>1976</v>
      </c>
      <c r="AU355" s="14">
        <f t="shared" ca="1" si="202"/>
        <v>672364.94699999993</v>
      </c>
      <c r="AV355" s="15">
        <f ca="1">SUM(AT$12:AT355)</f>
        <v>351841.72599999997</v>
      </c>
      <c r="AW355" s="16">
        <f ca="1">SUM(AR$12:AR355)+SUMIF(AS$12:AS355, "&lt;0")</f>
        <v>320523.22099999996</v>
      </c>
      <c r="AY355" s="9">
        <v>44526</v>
      </c>
      <c r="AZ355" s="14">
        <f t="shared" ca="1" si="204"/>
        <v>2000</v>
      </c>
      <c r="BA355" s="14">
        <f t="shared" ca="1" si="210"/>
        <v>2000</v>
      </c>
      <c r="BB355" s="14">
        <f t="shared" ca="1" si="180"/>
        <v>376.38500000000204</v>
      </c>
      <c r="BC355" s="14">
        <f t="shared" ca="1" si="196"/>
        <v>1623.614999999998</v>
      </c>
      <c r="BD355" s="14">
        <f t="shared" ca="1" si="197"/>
        <v>1623.614999999998</v>
      </c>
      <c r="BE355" s="14">
        <f t="shared" ca="1" si="182"/>
        <v>615694.8476277031</v>
      </c>
      <c r="BF355" s="15">
        <f ca="1">SUM(BD$12:BD355)</f>
        <v>322545.34100000007</v>
      </c>
      <c r="BG355" s="16">
        <f ca="1">SUM(BB$12:BB355)+SUMIF(BC$12:BC355, "&lt;0")</f>
        <v>293149.50662770309</v>
      </c>
    </row>
    <row r="356" spans="1:59" x14ac:dyDescent="0.2">
      <c r="A356" s="24">
        <v>44527</v>
      </c>
      <c r="B356" s="54">
        <f ca="1">IF($A356&gt;= $C$5,$C$6, INDEX('Historical Data'!$D$2:$D$745, MATCH(A356, 'Historical Data'!$B$2:$B$745, 0)))</f>
        <v>1296</v>
      </c>
      <c r="C356" s="14">
        <f t="shared" ca="1" si="205"/>
        <v>1296</v>
      </c>
      <c r="D356" s="14">
        <f t="shared" ca="1" si="181"/>
        <v>0</v>
      </c>
      <c r="E356" s="14">
        <f t="shared" ca="1" si="187"/>
        <v>1296</v>
      </c>
      <c r="F356" s="14">
        <f t="shared" ca="1" si="183"/>
        <v>1296</v>
      </c>
      <c r="G356" s="14">
        <f t="shared" ca="1" si="198"/>
        <v>424160.94699999999</v>
      </c>
      <c r="H356" s="15">
        <f ca="1">SUM(F$12:F356)</f>
        <v>222137.726</v>
      </c>
      <c r="I356" s="16">
        <f ca="1">SUM(D$12:D356)+SUMIF(E$12:E356, "&lt;0")</f>
        <v>202023.22099999999</v>
      </c>
      <c r="J356" s="15"/>
      <c r="K356" s="9">
        <v>44527</v>
      </c>
      <c r="L356" s="14">
        <f t="shared" ca="1" si="184"/>
        <v>1796</v>
      </c>
      <c r="M356" s="14">
        <f t="shared" ca="1" si="206"/>
        <v>1796</v>
      </c>
      <c r="N356" s="14">
        <f t="shared" ref="N356:N419" ca="1" si="211" xml:space="preserve"> P332 + IF(O355 &lt; 0, -O355, 0)</f>
        <v>205</v>
      </c>
      <c r="O356" s="14">
        <f t="shared" ca="1" si="188"/>
        <v>1591</v>
      </c>
      <c r="P356" s="14">
        <f t="shared" ca="1" si="189"/>
        <v>1591</v>
      </c>
      <c r="Q356" s="14">
        <f t="shared" ca="1" si="199"/>
        <v>536910.94699999993</v>
      </c>
      <c r="R356" s="15">
        <f ca="1">SUM(P$12:P356)</f>
        <v>281642.72599999997</v>
      </c>
      <c r="S356" s="16">
        <f ca="1">SUM(N$12:N356)+SUMIF(O$12:O356, "&lt;0")</f>
        <v>255268.22099999999</v>
      </c>
      <c r="U356" s="9">
        <v>44527</v>
      </c>
      <c r="V356" s="14">
        <f t="shared" ca="1" si="203"/>
        <v>2296</v>
      </c>
      <c r="W356" s="14">
        <f t="shared" ca="1" si="207"/>
        <v>2296</v>
      </c>
      <c r="X356" s="14">
        <f t="shared" ref="X356:X419" ca="1" si="212" xml:space="preserve"> Z332 + IF(Y355 &lt; 0, -Y355, 0)</f>
        <v>410</v>
      </c>
      <c r="Y356" s="14">
        <f t="shared" ca="1" si="190"/>
        <v>1886</v>
      </c>
      <c r="Z356" s="14">
        <f t="shared" ca="1" si="191"/>
        <v>1886</v>
      </c>
      <c r="AA356" s="14">
        <f t="shared" ca="1" si="200"/>
        <v>649660.94699999993</v>
      </c>
      <c r="AB356" s="15">
        <f ca="1">SUM(Z$12:Z356)</f>
        <v>341147.72599999997</v>
      </c>
      <c r="AC356" s="16">
        <f ca="1">SUM(X$12:X356)+SUMIF(Y$12:Y356, "&lt;0")</f>
        <v>308513.22100000008</v>
      </c>
      <c r="AE356" s="9">
        <v>44527</v>
      </c>
      <c r="AF356" s="14">
        <f t="shared" ca="1" si="185"/>
        <v>1796</v>
      </c>
      <c r="AG356" s="14">
        <f t="shared" ca="1" si="208"/>
        <v>1796</v>
      </c>
      <c r="AH356" s="14">
        <f t="shared" ref="AH356:AH419" ca="1" si="213" xml:space="preserve"> AJ332 + IF(AI355 &lt; 0, -AI355, 0)</f>
        <v>150</v>
      </c>
      <c r="AI356" s="14">
        <f t="shared" ca="1" si="192"/>
        <v>1646</v>
      </c>
      <c r="AJ356" s="14">
        <f t="shared" ca="1" si="193"/>
        <v>1646</v>
      </c>
      <c r="AK356" s="14">
        <f t="shared" ca="1" si="201"/>
        <v>549410.94699999993</v>
      </c>
      <c r="AL356" s="15">
        <f ca="1">SUM(AJ$12:AJ356)</f>
        <v>287987.72599999997</v>
      </c>
      <c r="AM356" s="16">
        <f ca="1">SUM(AH$12:AH356)+SUMIF(AI$12:AI356, "&lt;0")</f>
        <v>261423.22100000002</v>
      </c>
      <c r="AO356" s="9">
        <v>44527</v>
      </c>
      <c r="AP356" s="14">
        <f t="shared" ca="1" si="186"/>
        <v>2296</v>
      </c>
      <c r="AQ356" s="14">
        <f t="shared" ca="1" si="209"/>
        <v>2296</v>
      </c>
      <c r="AR356" s="14">
        <f t="shared" ref="AR356:AR419" ca="1" si="214" xml:space="preserve"> AT332 + IF(AS355 &lt; 0, -AS355, 0)</f>
        <v>300</v>
      </c>
      <c r="AS356" s="14">
        <f t="shared" ca="1" si="194"/>
        <v>1996</v>
      </c>
      <c r="AT356" s="14">
        <f t="shared" ca="1" si="195"/>
        <v>1996</v>
      </c>
      <c r="AU356" s="14">
        <f t="shared" ca="1" si="202"/>
        <v>674660.94699999993</v>
      </c>
      <c r="AV356" s="15">
        <f ca="1">SUM(AT$12:AT356)</f>
        <v>353837.72599999997</v>
      </c>
      <c r="AW356" s="16">
        <f ca="1">SUM(AR$12:AR356)+SUMIF(AS$12:AS356, "&lt;0")</f>
        <v>320823.22099999996</v>
      </c>
      <c r="AY356" s="9">
        <v>44527</v>
      </c>
      <c r="AZ356" s="14">
        <f t="shared" ca="1" si="204"/>
        <v>2000</v>
      </c>
      <c r="BA356" s="14">
        <f t="shared" ca="1" si="210"/>
        <v>2000</v>
      </c>
      <c r="BB356" s="14">
        <f t="shared" ref="BB356:BB419" ca="1" si="215" xml:space="preserve"> BD332 + IF(BC355 &lt; 0, -BC355, 0)</f>
        <v>118.97699999999895</v>
      </c>
      <c r="BC356" s="14">
        <f t="shared" ca="1" si="196"/>
        <v>1881.023000000001</v>
      </c>
      <c r="BD356" s="14">
        <f t="shared" ca="1" si="197"/>
        <v>1881.023000000001</v>
      </c>
      <c r="BE356" s="14">
        <f t="shared" ca="1" si="182"/>
        <v>617694.8476277031</v>
      </c>
      <c r="BF356" s="15">
        <f ca="1">SUM(BD$12:BD356)</f>
        <v>324426.36400000006</v>
      </c>
      <c r="BG356" s="16">
        <f ca="1">SUM(BB$12:BB356)+SUMIF(BC$12:BC356, "&lt;0")</f>
        <v>293268.4836277031</v>
      </c>
    </row>
    <row r="357" spans="1:59" x14ac:dyDescent="0.2">
      <c r="A357" s="24">
        <v>44528</v>
      </c>
      <c r="B357" s="54">
        <f ca="1">IF($A357&gt;= $C$5,$C$6, INDEX('Historical Data'!$D$2:$D$745, MATCH(A357, 'Historical Data'!$B$2:$B$745, 0)))</f>
        <v>1296</v>
      </c>
      <c r="C357" s="14">
        <f t="shared" ca="1" si="205"/>
        <v>1296</v>
      </c>
      <c r="D357" s="14">
        <f t="shared" ref="D357:D420" ca="1" si="216" xml:space="preserve"> F333 + IF(E356 &lt; 0, -E356, 0)</f>
        <v>5.7080000000059954</v>
      </c>
      <c r="E357" s="14">
        <f t="shared" ca="1" si="187"/>
        <v>1290.291999999994</v>
      </c>
      <c r="F357" s="14">
        <f t="shared" ca="1" si="183"/>
        <v>1290.291999999994</v>
      </c>
      <c r="G357" s="14">
        <f t="shared" ca="1" si="198"/>
        <v>425456.94699999999</v>
      </c>
      <c r="H357" s="15">
        <f ca="1">SUM(F$12:F357)</f>
        <v>223428.01799999998</v>
      </c>
      <c r="I357" s="16">
        <f ca="1">SUM(D$12:D357)+SUMIF(E$12:E357, "&lt;0")</f>
        <v>202028.929</v>
      </c>
      <c r="J357" s="15"/>
      <c r="K357" s="9">
        <v>44528</v>
      </c>
      <c r="L357" s="14">
        <f t="shared" ca="1" si="184"/>
        <v>1796</v>
      </c>
      <c r="M357" s="14">
        <f t="shared" ca="1" si="206"/>
        <v>1796</v>
      </c>
      <c r="N357" s="14">
        <f t="shared" ca="1" si="211"/>
        <v>370.708000000006</v>
      </c>
      <c r="O357" s="14">
        <f t="shared" ca="1" si="188"/>
        <v>1425.291999999994</v>
      </c>
      <c r="P357" s="14">
        <f t="shared" ca="1" si="189"/>
        <v>1425.291999999994</v>
      </c>
      <c r="Q357" s="14">
        <f t="shared" ca="1" si="199"/>
        <v>538706.94699999993</v>
      </c>
      <c r="R357" s="15">
        <f ca="1">SUM(P$12:P357)</f>
        <v>283068.01799999998</v>
      </c>
      <c r="S357" s="16">
        <f ca="1">SUM(N$12:N357)+SUMIF(O$12:O357, "&lt;0")</f>
        <v>255638.929</v>
      </c>
      <c r="U357" s="9">
        <v>44528</v>
      </c>
      <c r="V357" s="14">
        <f t="shared" ca="1" si="203"/>
        <v>2296</v>
      </c>
      <c r="W357" s="14">
        <f t="shared" ca="1" si="207"/>
        <v>2296</v>
      </c>
      <c r="X357" s="14">
        <f t="shared" ca="1" si="212"/>
        <v>735.708000000006</v>
      </c>
      <c r="Y357" s="14">
        <f t="shared" ca="1" si="190"/>
        <v>1560.291999999994</v>
      </c>
      <c r="Z357" s="14">
        <f t="shared" ca="1" si="191"/>
        <v>1560.291999999994</v>
      </c>
      <c r="AA357" s="14">
        <f t="shared" ca="1" si="200"/>
        <v>651956.94699999993</v>
      </c>
      <c r="AB357" s="15">
        <f ca="1">SUM(Z$12:Z357)</f>
        <v>342708.01799999998</v>
      </c>
      <c r="AC357" s="16">
        <f ca="1">SUM(X$12:X357)+SUMIF(Y$12:Y357, "&lt;0")</f>
        <v>309248.92900000006</v>
      </c>
      <c r="AE357" s="9">
        <v>44528</v>
      </c>
      <c r="AF357" s="14">
        <f t="shared" ca="1" si="185"/>
        <v>1796</v>
      </c>
      <c r="AG357" s="14">
        <f t="shared" ca="1" si="208"/>
        <v>1796</v>
      </c>
      <c r="AH357" s="14">
        <f t="shared" ca="1" si="213"/>
        <v>475.708000000006</v>
      </c>
      <c r="AI357" s="14">
        <f t="shared" ca="1" si="192"/>
        <v>1320.291999999994</v>
      </c>
      <c r="AJ357" s="14">
        <f t="shared" ca="1" si="193"/>
        <v>1320.291999999994</v>
      </c>
      <c r="AK357" s="14">
        <f t="shared" ca="1" si="201"/>
        <v>551206.94699999993</v>
      </c>
      <c r="AL357" s="15">
        <f ca="1">SUM(AJ$12:AJ357)</f>
        <v>289308.01799999998</v>
      </c>
      <c r="AM357" s="16">
        <f ca="1">SUM(AH$12:AH357)+SUMIF(AI$12:AI357, "&lt;0")</f>
        <v>261898.929</v>
      </c>
      <c r="AO357" s="9">
        <v>44528</v>
      </c>
      <c r="AP357" s="14">
        <f t="shared" ca="1" si="186"/>
        <v>2296</v>
      </c>
      <c r="AQ357" s="14">
        <f t="shared" ca="1" si="209"/>
        <v>2296</v>
      </c>
      <c r="AR357" s="14">
        <f t="shared" ca="1" si="214"/>
        <v>945.708000000006</v>
      </c>
      <c r="AS357" s="14">
        <f t="shared" ca="1" si="194"/>
        <v>1350.291999999994</v>
      </c>
      <c r="AT357" s="14">
        <f t="shared" ca="1" si="195"/>
        <v>1350.291999999994</v>
      </c>
      <c r="AU357" s="14">
        <f t="shared" ca="1" si="202"/>
        <v>676956.94699999993</v>
      </c>
      <c r="AV357" s="15">
        <f ca="1">SUM(AT$12:AT357)</f>
        <v>355188.01799999998</v>
      </c>
      <c r="AW357" s="16">
        <f ca="1">SUM(AR$12:AR357)+SUMIF(AS$12:AS357, "&lt;0")</f>
        <v>321768.92899999995</v>
      </c>
      <c r="AY357" s="9">
        <v>44528</v>
      </c>
      <c r="AZ357" s="14">
        <f t="shared" ca="1" si="204"/>
        <v>2000</v>
      </c>
      <c r="BA357" s="14">
        <f t="shared" ca="1" si="210"/>
        <v>2000</v>
      </c>
      <c r="BB357" s="14">
        <f t="shared" ca="1" si="215"/>
        <v>1622.346000000005</v>
      </c>
      <c r="BC357" s="14">
        <f t="shared" ca="1" si="196"/>
        <v>377.65399999999499</v>
      </c>
      <c r="BD357" s="14">
        <f t="shared" ca="1" si="197"/>
        <v>377.65399999999499</v>
      </c>
      <c r="BE357" s="14">
        <f t="shared" ca="1" si="182"/>
        <v>619694.8476277031</v>
      </c>
      <c r="BF357" s="15">
        <f ca="1">SUM(BD$12:BD357)</f>
        <v>324804.01800000004</v>
      </c>
      <c r="BG357" s="16">
        <f ca="1">SUM(BB$12:BB357)+SUMIF(BC$12:BC357, "&lt;0")</f>
        <v>294890.82962770312</v>
      </c>
    </row>
    <row r="358" spans="1:59" x14ac:dyDescent="0.2">
      <c r="A358" s="24">
        <v>44529</v>
      </c>
      <c r="B358" s="54">
        <f ca="1">IF($A358&gt;= $C$5,$C$6, INDEX('Historical Data'!$D$2:$D$745, MATCH(A358, 'Historical Data'!$B$2:$B$745, 0)))</f>
        <v>1296</v>
      </c>
      <c r="C358" s="14">
        <f t="shared" ca="1" si="205"/>
        <v>1296</v>
      </c>
      <c r="D358" s="14">
        <f t="shared" ca="1" si="216"/>
        <v>628.83999999999651</v>
      </c>
      <c r="E358" s="14">
        <f t="shared" ca="1" si="187"/>
        <v>667.16000000000349</v>
      </c>
      <c r="F358" s="14">
        <f t="shared" ca="1" si="183"/>
        <v>667.16000000000349</v>
      </c>
      <c r="G358" s="14">
        <f t="shared" ca="1" si="198"/>
        <v>426752.94699999999</v>
      </c>
      <c r="H358" s="15">
        <f ca="1">SUM(F$12:F358)</f>
        <v>224095.17799999999</v>
      </c>
      <c r="I358" s="16">
        <f ca="1">SUM(D$12:D358)+SUMIF(E$12:E358, "&lt;0")</f>
        <v>202657.769</v>
      </c>
      <c r="J358" s="15"/>
      <c r="K358" s="9">
        <v>44529</v>
      </c>
      <c r="L358" s="14">
        <f t="shared" ca="1" si="184"/>
        <v>1796</v>
      </c>
      <c r="M358" s="14">
        <f t="shared" ca="1" si="206"/>
        <v>1796</v>
      </c>
      <c r="N358" s="14">
        <f t="shared" ca="1" si="211"/>
        <v>888.83999999999651</v>
      </c>
      <c r="O358" s="14">
        <f t="shared" ca="1" si="188"/>
        <v>907.16000000000349</v>
      </c>
      <c r="P358" s="14">
        <f t="shared" ca="1" si="189"/>
        <v>907.16000000000349</v>
      </c>
      <c r="Q358" s="14">
        <f t="shared" ca="1" si="199"/>
        <v>540502.94699999993</v>
      </c>
      <c r="R358" s="15">
        <f ca="1">SUM(P$12:P358)</f>
        <v>283975.17799999996</v>
      </c>
      <c r="S358" s="16">
        <f ca="1">SUM(N$12:N358)+SUMIF(O$12:O358, "&lt;0")</f>
        <v>256527.769</v>
      </c>
      <c r="U358" s="9">
        <v>44529</v>
      </c>
      <c r="V358" s="14">
        <f t="shared" ca="1" si="203"/>
        <v>2296</v>
      </c>
      <c r="W358" s="14">
        <f t="shared" ca="1" si="207"/>
        <v>2296</v>
      </c>
      <c r="X358" s="14">
        <f t="shared" ca="1" si="212"/>
        <v>1148.8399999999965</v>
      </c>
      <c r="Y358" s="14">
        <f t="shared" ca="1" si="190"/>
        <v>1147.1600000000035</v>
      </c>
      <c r="Z358" s="14">
        <f t="shared" ca="1" si="191"/>
        <v>1147.1600000000035</v>
      </c>
      <c r="AA358" s="14">
        <f t="shared" ca="1" si="200"/>
        <v>654252.94699999993</v>
      </c>
      <c r="AB358" s="15">
        <f ca="1">SUM(Z$12:Z358)</f>
        <v>343855.17799999996</v>
      </c>
      <c r="AC358" s="16">
        <f ca="1">SUM(X$12:X358)+SUMIF(Y$12:Y358, "&lt;0")</f>
        <v>310397.76900000009</v>
      </c>
      <c r="AE358" s="9">
        <v>44529</v>
      </c>
      <c r="AF358" s="14">
        <f t="shared" ca="1" si="185"/>
        <v>1796</v>
      </c>
      <c r="AG358" s="14">
        <f t="shared" ca="1" si="208"/>
        <v>1796</v>
      </c>
      <c r="AH358" s="14">
        <f t="shared" ca="1" si="213"/>
        <v>888.83999999999651</v>
      </c>
      <c r="AI358" s="14">
        <f t="shared" ca="1" si="192"/>
        <v>907.16000000000349</v>
      </c>
      <c r="AJ358" s="14">
        <f t="shared" ca="1" si="193"/>
        <v>907.16000000000349</v>
      </c>
      <c r="AK358" s="14">
        <f t="shared" ca="1" si="201"/>
        <v>553002.94699999993</v>
      </c>
      <c r="AL358" s="15">
        <f ca="1">SUM(AJ$12:AJ358)</f>
        <v>290215.17799999996</v>
      </c>
      <c r="AM358" s="16">
        <f ca="1">SUM(AH$12:AH358)+SUMIF(AI$12:AI358, "&lt;0")</f>
        <v>262787.76899999997</v>
      </c>
      <c r="AO358" s="9">
        <v>44529</v>
      </c>
      <c r="AP358" s="14">
        <f t="shared" ca="1" si="186"/>
        <v>2296</v>
      </c>
      <c r="AQ358" s="14">
        <f t="shared" ca="1" si="209"/>
        <v>2296</v>
      </c>
      <c r="AR358" s="14">
        <f t="shared" ca="1" si="214"/>
        <v>1148.8399999999965</v>
      </c>
      <c r="AS358" s="14">
        <f t="shared" ca="1" si="194"/>
        <v>1147.1600000000035</v>
      </c>
      <c r="AT358" s="14">
        <f t="shared" ca="1" si="195"/>
        <v>1147.1600000000035</v>
      </c>
      <c r="AU358" s="14">
        <f t="shared" ca="1" si="202"/>
        <v>679252.94699999993</v>
      </c>
      <c r="AV358" s="15">
        <f ca="1">SUM(AT$12:AT358)</f>
        <v>356335.17799999996</v>
      </c>
      <c r="AW358" s="16">
        <f ca="1">SUM(AR$12:AR358)+SUMIF(AS$12:AS358, "&lt;0")</f>
        <v>322917.76899999997</v>
      </c>
      <c r="AY358" s="9">
        <v>44529</v>
      </c>
      <c r="AZ358" s="14">
        <f t="shared" ca="1" si="204"/>
        <v>2000</v>
      </c>
      <c r="BA358" s="14">
        <f t="shared" ca="1" si="210"/>
        <v>2000</v>
      </c>
      <c r="BB358" s="14">
        <f t="shared" ca="1" si="215"/>
        <v>1332.8399999999965</v>
      </c>
      <c r="BC358" s="14">
        <f t="shared" ca="1" si="196"/>
        <v>667.16000000000349</v>
      </c>
      <c r="BD358" s="14">
        <f t="shared" ca="1" si="197"/>
        <v>667.16000000000349</v>
      </c>
      <c r="BE358" s="14">
        <f t="shared" ca="1" si="182"/>
        <v>621694.8476277031</v>
      </c>
      <c r="BF358" s="15">
        <f ca="1">SUM(BD$12:BD358)</f>
        <v>325471.17800000007</v>
      </c>
      <c r="BG358" s="16">
        <f ca="1">SUM(BB$12:BB358)+SUMIF(BC$12:BC358, "&lt;0")</f>
        <v>296223.66962770309</v>
      </c>
    </row>
    <row r="359" spans="1:59" x14ac:dyDescent="0.2">
      <c r="A359" s="24">
        <v>44530</v>
      </c>
      <c r="B359" s="54">
        <f ca="1">IF($A359&gt;= $C$5,$C$6, INDEX('Historical Data'!$D$2:$D$745, MATCH(A359, 'Historical Data'!$B$2:$B$745, 0)))</f>
        <v>1296</v>
      </c>
      <c r="C359" s="14">
        <f t="shared" ca="1" si="205"/>
        <v>1296</v>
      </c>
      <c r="D359" s="14">
        <f t="shared" ca="1" si="216"/>
        <v>1296</v>
      </c>
      <c r="E359" s="14">
        <f t="shared" ca="1" si="187"/>
        <v>0</v>
      </c>
      <c r="F359" s="14">
        <f t="shared" ca="1" si="183"/>
        <v>0</v>
      </c>
      <c r="G359" s="14">
        <f t="shared" ca="1" si="198"/>
        <v>428048.94699999999</v>
      </c>
      <c r="H359" s="15">
        <f ca="1">SUM(F$12:F359)</f>
        <v>224095.17799999999</v>
      </c>
      <c r="I359" s="16">
        <f ca="1">SUM(D$12:D359)+SUMIF(E$12:E359, "&lt;0")</f>
        <v>203953.769</v>
      </c>
      <c r="J359" s="15"/>
      <c r="K359" s="9">
        <v>44530</v>
      </c>
      <c r="L359" s="14">
        <f t="shared" ca="1" si="184"/>
        <v>1796</v>
      </c>
      <c r="M359" s="14">
        <f t="shared" ca="1" si="206"/>
        <v>1796</v>
      </c>
      <c r="N359" s="14">
        <f t="shared" ca="1" si="211"/>
        <v>1556</v>
      </c>
      <c r="O359" s="14">
        <f t="shared" ca="1" si="188"/>
        <v>240</v>
      </c>
      <c r="P359" s="14">
        <f t="shared" ca="1" si="189"/>
        <v>240</v>
      </c>
      <c r="Q359" s="14">
        <f t="shared" ca="1" si="199"/>
        <v>542298.94699999993</v>
      </c>
      <c r="R359" s="15">
        <f ca="1">SUM(P$12:P359)</f>
        <v>284215.17799999996</v>
      </c>
      <c r="S359" s="16">
        <f ca="1">SUM(N$12:N359)+SUMIF(O$12:O359, "&lt;0")</f>
        <v>258083.769</v>
      </c>
      <c r="U359" s="9">
        <v>44530</v>
      </c>
      <c r="V359" s="14">
        <f t="shared" ca="1" si="203"/>
        <v>2296</v>
      </c>
      <c r="W359" s="14">
        <f t="shared" ca="1" si="207"/>
        <v>2296</v>
      </c>
      <c r="X359" s="14">
        <f t="shared" ca="1" si="212"/>
        <v>1816</v>
      </c>
      <c r="Y359" s="14">
        <f t="shared" ca="1" si="190"/>
        <v>480</v>
      </c>
      <c r="Z359" s="14">
        <f t="shared" ca="1" si="191"/>
        <v>480</v>
      </c>
      <c r="AA359" s="14">
        <f t="shared" ca="1" si="200"/>
        <v>656548.94699999993</v>
      </c>
      <c r="AB359" s="15">
        <f ca="1">SUM(Z$12:Z359)</f>
        <v>344335.17799999996</v>
      </c>
      <c r="AC359" s="16">
        <f ca="1">SUM(X$12:X359)+SUMIF(Y$12:Y359, "&lt;0")</f>
        <v>312213.76900000009</v>
      </c>
      <c r="AE359" s="9">
        <v>44530</v>
      </c>
      <c r="AF359" s="14">
        <f t="shared" ca="1" si="185"/>
        <v>1796</v>
      </c>
      <c r="AG359" s="14">
        <f t="shared" ca="1" si="208"/>
        <v>1796</v>
      </c>
      <c r="AH359" s="14">
        <f t="shared" ca="1" si="213"/>
        <v>1556</v>
      </c>
      <c r="AI359" s="14">
        <f t="shared" ca="1" si="192"/>
        <v>240</v>
      </c>
      <c r="AJ359" s="14">
        <f t="shared" ca="1" si="193"/>
        <v>240</v>
      </c>
      <c r="AK359" s="14">
        <f t="shared" ca="1" si="201"/>
        <v>554798.94699999993</v>
      </c>
      <c r="AL359" s="15">
        <f ca="1">SUM(AJ$12:AJ359)</f>
        <v>290455.17799999996</v>
      </c>
      <c r="AM359" s="16">
        <f ca="1">SUM(AH$12:AH359)+SUMIF(AI$12:AI359, "&lt;0")</f>
        <v>264343.76899999997</v>
      </c>
      <c r="AO359" s="9">
        <v>44530</v>
      </c>
      <c r="AP359" s="14">
        <f t="shared" ca="1" si="186"/>
        <v>2296</v>
      </c>
      <c r="AQ359" s="14">
        <f t="shared" ca="1" si="209"/>
        <v>2296</v>
      </c>
      <c r="AR359" s="14">
        <f t="shared" ca="1" si="214"/>
        <v>1816</v>
      </c>
      <c r="AS359" s="14">
        <f t="shared" ca="1" si="194"/>
        <v>480</v>
      </c>
      <c r="AT359" s="14">
        <f t="shared" ca="1" si="195"/>
        <v>480</v>
      </c>
      <c r="AU359" s="14">
        <f t="shared" ca="1" si="202"/>
        <v>681548.94699999993</v>
      </c>
      <c r="AV359" s="15">
        <f ca="1">SUM(AT$12:AT359)</f>
        <v>356815.17799999996</v>
      </c>
      <c r="AW359" s="16">
        <f ca="1">SUM(AR$12:AR359)+SUMIF(AS$12:AS359, "&lt;0")</f>
        <v>324733.76899999997</v>
      </c>
      <c r="AY359" s="9">
        <v>44530</v>
      </c>
      <c r="AZ359" s="14">
        <f t="shared" ca="1" si="204"/>
        <v>2000</v>
      </c>
      <c r="BA359" s="14">
        <f t="shared" ca="1" si="210"/>
        <v>2000</v>
      </c>
      <c r="BB359" s="14">
        <f t="shared" ca="1" si="215"/>
        <v>2000</v>
      </c>
      <c r="BC359" s="14">
        <f t="shared" ca="1" si="196"/>
        <v>0</v>
      </c>
      <c r="BD359" s="14">
        <f t="shared" ca="1" si="197"/>
        <v>0</v>
      </c>
      <c r="BE359" s="14">
        <f t="shared" ca="1" si="182"/>
        <v>623694.8476277031</v>
      </c>
      <c r="BF359" s="15">
        <f ca="1">SUM(BD$12:BD359)</f>
        <v>325471.17800000007</v>
      </c>
      <c r="BG359" s="16">
        <f ca="1">SUM(BB$12:BB359)+SUMIF(BC$12:BC359, "&lt;0")</f>
        <v>298223.66962770309</v>
      </c>
    </row>
    <row r="360" spans="1:59" x14ac:dyDescent="0.2">
      <c r="A360" s="24">
        <v>44531</v>
      </c>
      <c r="B360" s="54">
        <f ca="1">IF($A360&gt;= $C$5,$C$6, INDEX('Historical Data'!$D$2:$D$745, MATCH(A360, 'Historical Data'!$B$2:$B$745, 0)))</f>
        <v>1296</v>
      </c>
      <c r="C360" s="14">
        <f t="shared" ca="1" si="205"/>
        <v>1296</v>
      </c>
      <c r="D360" s="14">
        <f t="shared" ca="1" si="216"/>
        <v>697.84900000000198</v>
      </c>
      <c r="E360" s="14">
        <f t="shared" ca="1" si="187"/>
        <v>598.15099999999802</v>
      </c>
      <c r="F360" s="14">
        <f t="shared" ca="1" si="183"/>
        <v>598.15099999999802</v>
      </c>
      <c r="G360" s="14">
        <f t="shared" ca="1" si="198"/>
        <v>429344.94699999999</v>
      </c>
      <c r="H360" s="15">
        <f ca="1">SUM(F$12:F360)</f>
        <v>224693.32899999997</v>
      </c>
      <c r="I360" s="16">
        <f ca="1">SUM(D$12:D360)+SUMIF(E$12:E360, "&lt;0")</f>
        <v>204651.61800000002</v>
      </c>
      <c r="J360" s="15"/>
      <c r="K360" s="9">
        <v>44531</v>
      </c>
      <c r="L360" s="14">
        <f t="shared" ca="1" si="184"/>
        <v>1796</v>
      </c>
      <c r="M360" s="14">
        <f t="shared" ca="1" si="206"/>
        <v>1796</v>
      </c>
      <c r="N360" s="14">
        <f t="shared" ca="1" si="211"/>
        <v>957.84900000000198</v>
      </c>
      <c r="O360" s="14">
        <f t="shared" ca="1" si="188"/>
        <v>838.15099999999802</v>
      </c>
      <c r="P360" s="14">
        <f t="shared" ca="1" si="189"/>
        <v>838.15099999999802</v>
      </c>
      <c r="Q360" s="14">
        <f t="shared" ca="1" si="199"/>
        <v>544094.94699999993</v>
      </c>
      <c r="R360" s="15">
        <f ca="1">SUM(P$12:P360)</f>
        <v>285053.32899999997</v>
      </c>
      <c r="S360" s="16">
        <f ca="1">SUM(N$12:N360)+SUMIF(O$12:O360, "&lt;0")</f>
        <v>259041.61800000002</v>
      </c>
      <c r="U360" s="9">
        <v>44531</v>
      </c>
      <c r="V360" s="14">
        <f t="shared" ca="1" si="203"/>
        <v>2296</v>
      </c>
      <c r="W360" s="14">
        <f t="shared" ca="1" si="207"/>
        <v>2296</v>
      </c>
      <c r="X360" s="14">
        <f t="shared" ca="1" si="212"/>
        <v>1217.849000000002</v>
      </c>
      <c r="Y360" s="14">
        <f t="shared" ca="1" si="190"/>
        <v>1078.150999999998</v>
      </c>
      <c r="Z360" s="14">
        <f t="shared" ca="1" si="191"/>
        <v>1078.150999999998</v>
      </c>
      <c r="AA360" s="14">
        <f t="shared" ca="1" si="200"/>
        <v>658844.94699999993</v>
      </c>
      <c r="AB360" s="15">
        <f ca="1">SUM(Z$12:Z360)</f>
        <v>345413.32899999997</v>
      </c>
      <c r="AC360" s="16">
        <f ca="1">SUM(X$12:X360)+SUMIF(Y$12:Y360, "&lt;0")</f>
        <v>313431.61800000007</v>
      </c>
      <c r="AE360" s="9">
        <v>44531</v>
      </c>
      <c r="AF360" s="14">
        <f t="shared" ca="1" si="185"/>
        <v>1796</v>
      </c>
      <c r="AG360" s="14">
        <f t="shared" ca="1" si="208"/>
        <v>1796</v>
      </c>
      <c r="AH360" s="14">
        <f t="shared" ca="1" si="213"/>
        <v>957.84900000000198</v>
      </c>
      <c r="AI360" s="14">
        <f t="shared" ca="1" si="192"/>
        <v>838.15099999999802</v>
      </c>
      <c r="AJ360" s="14">
        <f t="shared" ca="1" si="193"/>
        <v>838.15099999999802</v>
      </c>
      <c r="AK360" s="14">
        <f t="shared" ca="1" si="201"/>
        <v>556594.94699999993</v>
      </c>
      <c r="AL360" s="15">
        <f ca="1">SUM(AJ$12:AJ360)</f>
        <v>291293.32899999997</v>
      </c>
      <c r="AM360" s="16">
        <f ca="1">SUM(AH$12:AH360)+SUMIF(AI$12:AI360, "&lt;0")</f>
        <v>265301.61799999996</v>
      </c>
      <c r="AO360" s="9">
        <v>44531</v>
      </c>
      <c r="AP360" s="14">
        <f t="shared" ca="1" si="186"/>
        <v>2296</v>
      </c>
      <c r="AQ360" s="14">
        <f t="shared" ca="1" si="209"/>
        <v>2296</v>
      </c>
      <c r="AR360" s="14">
        <f t="shared" ca="1" si="214"/>
        <v>1217.849000000002</v>
      </c>
      <c r="AS360" s="14">
        <f t="shared" ca="1" si="194"/>
        <v>1078.150999999998</v>
      </c>
      <c r="AT360" s="14">
        <f t="shared" ca="1" si="195"/>
        <v>1078.150999999998</v>
      </c>
      <c r="AU360" s="14">
        <f t="shared" ca="1" si="202"/>
        <v>683844.94699999993</v>
      </c>
      <c r="AV360" s="15">
        <f ca="1">SUM(AT$12:AT360)</f>
        <v>357893.32899999997</v>
      </c>
      <c r="AW360" s="16">
        <f ca="1">SUM(AR$12:AR360)+SUMIF(AS$12:AS360, "&lt;0")</f>
        <v>325951.61799999996</v>
      </c>
      <c r="AY360" s="9">
        <v>44531</v>
      </c>
      <c r="AZ360" s="14">
        <f t="shared" ca="1" si="204"/>
        <v>2000</v>
      </c>
      <c r="BA360" s="14">
        <f t="shared" ca="1" si="210"/>
        <v>2000</v>
      </c>
      <c r="BB360" s="14">
        <f t="shared" ca="1" si="215"/>
        <v>1401.849000000002</v>
      </c>
      <c r="BC360" s="14">
        <f t="shared" ca="1" si="196"/>
        <v>598.15099999999802</v>
      </c>
      <c r="BD360" s="14">
        <f t="shared" ca="1" si="197"/>
        <v>598.15099999999802</v>
      </c>
      <c r="BE360" s="14">
        <f t="shared" ca="1" si="182"/>
        <v>625694.8476277031</v>
      </c>
      <c r="BF360" s="15">
        <f ca="1">SUM(BD$12:BD360)</f>
        <v>326069.32900000009</v>
      </c>
      <c r="BG360" s="16">
        <f ca="1">SUM(BB$12:BB360)+SUMIF(BC$12:BC360, "&lt;0")</f>
        <v>299625.51862770307</v>
      </c>
    </row>
    <row r="361" spans="1:59" x14ac:dyDescent="0.2">
      <c r="A361" s="24">
        <v>44532</v>
      </c>
      <c r="B361" s="54">
        <f ca="1">IF($A361&gt;= $C$5,$C$6, INDEX('Historical Data'!$D$2:$D$745, MATCH(A361, 'Historical Data'!$B$2:$B$745, 0)))</f>
        <v>1296</v>
      </c>
      <c r="C361" s="14">
        <f t="shared" ca="1" si="205"/>
        <v>1296</v>
      </c>
      <c r="D361" s="14">
        <f t="shared" ca="1" si="216"/>
        <v>1203.5279999999948</v>
      </c>
      <c r="E361" s="14">
        <f t="shared" ca="1" si="187"/>
        <v>92.47200000000521</v>
      </c>
      <c r="F361" s="14">
        <f t="shared" ca="1" si="183"/>
        <v>92.47200000000521</v>
      </c>
      <c r="G361" s="14">
        <f t="shared" ca="1" si="198"/>
        <v>430640.94699999999</v>
      </c>
      <c r="H361" s="15">
        <f ca="1">SUM(F$12:F361)</f>
        <v>224785.80099999998</v>
      </c>
      <c r="I361" s="16">
        <f ca="1">SUM(D$12:D361)+SUMIF(E$12:E361, "&lt;0")</f>
        <v>205855.14600000001</v>
      </c>
      <c r="J361" s="15"/>
      <c r="K361" s="9">
        <v>44532</v>
      </c>
      <c r="L361" s="14">
        <f t="shared" ca="1" si="184"/>
        <v>1796</v>
      </c>
      <c r="M361" s="14">
        <f t="shared" ca="1" si="206"/>
        <v>1796</v>
      </c>
      <c r="N361" s="14">
        <f t="shared" ca="1" si="211"/>
        <v>1463.5279999999948</v>
      </c>
      <c r="O361" s="14">
        <f t="shared" ca="1" si="188"/>
        <v>332.47200000000521</v>
      </c>
      <c r="P361" s="14">
        <f t="shared" ca="1" si="189"/>
        <v>332.47200000000521</v>
      </c>
      <c r="Q361" s="14">
        <f t="shared" ca="1" si="199"/>
        <v>545890.94699999993</v>
      </c>
      <c r="R361" s="15">
        <f ca="1">SUM(P$12:P361)</f>
        <v>285385.80099999998</v>
      </c>
      <c r="S361" s="16">
        <f ca="1">SUM(N$12:N361)+SUMIF(O$12:O361, "&lt;0")</f>
        <v>260505.14600000001</v>
      </c>
      <c r="U361" s="9">
        <v>44532</v>
      </c>
      <c r="V361" s="14">
        <f t="shared" ca="1" si="203"/>
        <v>2296</v>
      </c>
      <c r="W361" s="14">
        <f t="shared" ca="1" si="207"/>
        <v>2296</v>
      </c>
      <c r="X361" s="14">
        <f t="shared" ca="1" si="212"/>
        <v>1723.5279999999948</v>
      </c>
      <c r="Y361" s="14">
        <f t="shared" ca="1" si="190"/>
        <v>572.47200000000521</v>
      </c>
      <c r="Z361" s="14">
        <f t="shared" ca="1" si="191"/>
        <v>572.47200000000521</v>
      </c>
      <c r="AA361" s="14">
        <f t="shared" ca="1" si="200"/>
        <v>661140.94699999993</v>
      </c>
      <c r="AB361" s="15">
        <f ca="1">SUM(Z$12:Z361)</f>
        <v>345985.80099999998</v>
      </c>
      <c r="AC361" s="16">
        <f ca="1">SUM(X$12:X361)+SUMIF(Y$12:Y361, "&lt;0")</f>
        <v>315155.14600000007</v>
      </c>
      <c r="AE361" s="9">
        <v>44532</v>
      </c>
      <c r="AF361" s="14">
        <f t="shared" ca="1" si="185"/>
        <v>1796</v>
      </c>
      <c r="AG361" s="14">
        <f t="shared" ca="1" si="208"/>
        <v>1796</v>
      </c>
      <c r="AH361" s="14">
        <f t="shared" ca="1" si="213"/>
        <v>1463.5279999999948</v>
      </c>
      <c r="AI361" s="14">
        <f t="shared" ca="1" si="192"/>
        <v>332.47200000000521</v>
      </c>
      <c r="AJ361" s="14">
        <f t="shared" ca="1" si="193"/>
        <v>332.47200000000521</v>
      </c>
      <c r="AK361" s="14">
        <f t="shared" ca="1" si="201"/>
        <v>558390.94699999993</v>
      </c>
      <c r="AL361" s="15">
        <f ca="1">SUM(AJ$12:AJ361)</f>
        <v>291625.80099999998</v>
      </c>
      <c r="AM361" s="16">
        <f ca="1">SUM(AH$12:AH361)+SUMIF(AI$12:AI361, "&lt;0")</f>
        <v>266765.14599999995</v>
      </c>
      <c r="AO361" s="9">
        <v>44532</v>
      </c>
      <c r="AP361" s="14">
        <f t="shared" ca="1" si="186"/>
        <v>2296</v>
      </c>
      <c r="AQ361" s="14">
        <f t="shared" ca="1" si="209"/>
        <v>2296</v>
      </c>
      <c r="AR361" s="14">
        <f t="shared" ca="1" si="214"/>
        <v>1723.5279999999948</v>
      </c>
      <c r="AS361" s="14">
        <f t="shared" ca="1" si="194"/>
        <v>572.47200000000521</v>
      </c>
      <c r="AT361" s="14">
        <f t="shared" ca="1" si="195"/>
        <v>572.47200000000521</v>
      </c>
      <c r="AU361" s="14">
        <f t="shared" ca="1" si="202"/>
        <v>686140.94699999993</v>
      </c>
      <c r="AV361" s="15">
        <f ca="1">SUM(AT$12:AT361)</f>
        <v>358465.80099999998</v>
      </c>
      <c r="AW361" s="16">
        <f ca="1">SUM(AR$12:AR361)+SUMIF(AS$12:AS361, "&lt;0")</f>
        <v>327675.14599999995</v>
      </c>
      <c r="AY361" s="9">
        <v>44532</v>
      </c>
      <c r="AZ361" s="14">
        <f t="shared" ca="1" si="204"/>
        <v>2000</v>
      </c>
      <c r="BA361" s="14">
        <f t="shared" ca="1" si="210"/>
        <v>2000</v>
      </c>
      <c r="BB361" s="14">
        <f t="shared" ca="1" si="215"/>
        <v>1907.5279999999948</v>
      </c>
      <c r="BC361" s="14">
        <f t="shared" ca="1" si="196"/>
        <v>92.47200000000521</v>
      </c>
      <c r="BD361" s="14">
        <f t="shared" ca="1" si="197"/>
        <v>92.47200000000521</v>
      </c>
      <c r="BE361" s="14">
        <f t="shared" ca="1" si="182"/>
        <v>627694.8476277031</v>
      </c>
      <c r="BF361" s="15">
        <f ca="1">SUM(BD$12:BD361)</f>
        <v>326161.80100000009</v>
      </c>
      <c r="BG361" s="16">
        <f ca="1">SUM(BB$12:BB361)+SUMIF(BC$12:BC361, "&lt;0")</f>
        <v>301533.04662770306</v>
      </c>
    </row>
    <row r="362" spans="1:59" x14ac:dyDescent="0.2">
      <c r="A362" s="24">
        <v>44533</v>
      </c>
      <c r="B362" s="54">
        <f ca="1">IF($A362&gt;= $C$5,$C$6, INDEX('Historical Data'!$D$2:$D$745, MATCH(A362, 'Historical Data'!$B$2:$B$745, 0)))</f>
        <v>1296</v>
      </c>
      <c r="C362" s="14">
        <f t="shared" ca="1" si="205"/>
        <v>1296</v>
      </c>
      <c r="D362" s="14">
        <f t="shared" ca="1" si="216"/>
        <v>354.91600000000108</v>
      </c>
      <c r="E362" s="14">
        <f t="shared" ca="1" si="187"/>
        <v>941.08399999999892</v>
      </c>
      <c r="F362" s="14">
        <f t="shared" ca="1" si="183"/>
        <v>941.08399999999892</v>
      </c>
      <c r="G362" s="14">
        <f t="shared" ca="1" si="198"/>
        <v>431936.94699999999</v>
      </c>
      <c r="H362" s="15">
        <f ca="1">SUM(F$12:F362)</f>
        <v>225726.88499999998</v>
      </c>
      <c r="I362" s="16">
        <f ca="1">SUM(D$12:D362)+SUMIF(E$12:E362, "&lt;0")</f>
        <v>206210.06200000001</v>
      </c>
      <c r="J362" s="15"/>
      <c r="K362" s="9">
        <v>44533</v>
      </c>
      <c r="L362" s="14">
        <f t="shared" ca="1" si="184"/>
        <v>1796</v>
      </c>
      <c r="M362" s="14">
        <f t="shared" ca="1" si="206"/>
        <v>1796</v>
      </c>
      <c r="N362" s="14">
        <f t="shared" ca="1" si="211"/>
        <v>614.91600000000108</v>
      </c>
      <c r="O362" s="14">
        <f t="shared" ca="1" si="188"/>
        <v>1181.0839999999989</v>
      </c>
      <c r="P362" s="14">
        <f t="shared" ca="1" si="189"/>
        <v>1181.0839999999989</v>
      </c>
      <c r="Q362" s="14">
        <f t="shared" ca="1" si="199"/>
        <v>547686.94699999993</v>
      </c>
      <c r="R362" s="15">
        <f ca="1">SUM(P$12:P362)</f>
        <v>286566.88499999995</v>
      </c>
      <c r="S362" s="16">
        <f ca="1">SUM(N$12:N362)+SUMIF(O$12:O362, "&lt;0")</f>
        <v>261120.06200000003</v>
      </c>
      <c r="U362" s="9">
        <v>44533</v>
      </c>
      <c r="V362" s="14">
        <f t="shared" ca="1" si="203"/>
        <v>2296</v>
      </c>
      <c r="W362" s="14">
        <f t="shared" ca="1" si="207"/>
        <v>2296</v>
      </c>
      <c r="X362" s="14">
        <f t="shared" ca="1" si="212"/>
        <v>874.91600000000108</v>
      </c>
      <c r="Y362" s="14">
        <f t="shared" ca="1" si="190"/>
        <v>1421.0839999999989</v>
      </c>
      <c r="Z362" s="14">
        <f t="shared" ca="1" si="191"/>
        <v>1421.0839999999989</v>
      </c>
      <c r="AA362" s="14">
        <f t="shared" ca="1" si="200"/>
        <v>663436.94699999993</v>
      </c>
      <c r="AB362" s="15">
        <f ca="1">SUM(Z$12:Z362)</f>
        <v>347406.88499999995</v>
      </c>
      <c r="AC362" s="16">
        <f ca="1">SUM(X$12:X362)+SUMIF(Y$12:Y362, "&lt;0")</f>
        <v>316030.06200000009</v>
      </c>
      <c r="AE362" s="9">
        <v>44533</v>
      </c>
      <c r="AF362" s="14">
        <f t="shared" ca="1" si="185"/>
        <v>1796</v>
      </c>
      <c r="AG362" s="14">
        <f t="shared" ca="1" si="208"/>
        <v>1796</v>
      </c>
      <c r="AH362" s="14">
        <f t="shared" ca="1" si="213"/>
        <v>614.91600000000108</v>
      </c>
      <c r="AI362" s="14">
        <f t="shared" ca="1" si="192"/>
        <v>1181.0839999999989</v>
      </c>
      <c r="AJ362" s="14">
        <f t="shared" ca="1" si="193"/>
        <v>1181.0839999999989</v>
      </c>
      <c r="AK362" s="14">
        <f t="shared" ca="1" si="201"/>
        <v>560186.94699999993</v>
      </c>
      <c r="AL362" s="15">
        <f ca="1">SUM(AJ$12:AJ362)</f>
        <v>292806.88499999995</v>
      </c>
      <c r="AM362" s="16">
        <f ca="1">SUM(AH$12:AH362)+SUMIF(AI$12:AI362, "&lt;0")</f>
        <v>267380.06199999998</v>
      </c>
      <c r="AO362" s="9">
        <v>44533</v>
      </c>
      <c r="AP362" s="14">
        <f t="shared" ca="1" si="186"/>
        <v>2296</v>
      </c>
      <c r="AQ362" s="14">
        <f t="shared" ca="1" si="209"/>
        <v>2296</v>
      </c>
      <c r="AR362" s="14">
        <f t="shared" ca="1" si="214"/>
        <v>874.91600000000108</v>
      </c>
      <c r="AS362" s="14">
        <f t="shared" ca="1" si="194"/>
        <v>1421.0839999999989</v>
      </c>
      <c r="AT362" s="14">
        <f t="shared" ca="1" si="195"/>
        <v>1421.0839999999989</v>
      </c>
      <c r="AU362" s="14">
        <f t="shared" ca="1" si="202"/>
        <v>688436.94699999993</v>
      </c>
      <c r="AV362" s="15">
        <f ca="1">SUM(AT$12:AT362)</f>
        <v>359886.88499999995</v>
      </c>
      <c r="AW362" s="16">
        <f ca="1">SUM(AR$12:AR362)+SUMIF(AS$12:AS362, "&lt;0")</f>
        <v>328550.06199999998</v>
      </c>
      <c r="AY362" s="9">
        <v>44533</v>
      </c>
      <c r="AZ362" s="14">
        <f t="shared" ca="1" si="204"/>
        <v>2000</v>
      </c>
      <c r="BA362" s="14">
        <f t="shared" ca="1" si="210"/>
        <v>2000</v>
      </c>
      <c r="BB362" s="14">
        <f t="shared" ca="1" si="215"/>
        <v>1058.9160000000011</v>
      </c>
      <c r="BC362" s="14">
        <f t="shared" ca="1" si="196"/>
        <v>941.08399999999892</v>
      </c>
      <c r="BD362" s="14">
        <f t="shared" ca="1" si="197"/>
        <v>941.08399999999892</v>
      </c>
      <c r="BE362" s="14">
        <f t="shared" ca="1" si="182"/>
        <v>629694.8476277031</v>
      </c>
      <c r="BF362" s="15">
        <f ca="1">SUM(BD$12:BD362)</f>
        <v>327102.88500000007</v>
      </c>
      <c r="BG362" s="16">
        <f ca="1">SUM(BB$12:BB362)+SUMIF(BC$12:BC362, "&lt;0")</f>
        <v>302591.96262770309</v>
      </c>
    </row>
    <row r="363" spans="1:59" x14ac:dyDescent="0.2">
      <c r="A363" s="24">
        <v>44534</v>
      </c>
      <c r="B363" s="54">
        <f ca="1">IF($A363&gt;= $C$5,$C$6, INDEX('Historical Data'!$D$2:$D$745, MATCH(A363, 'Historical Data'!$B$2:$B$745, 0)))</f>
        <v>1296</v>
      </c>
      <c r="C363" s="14">
        <f t="shared" ca="1" si="205"/>
        <v>1296</v>
      </c>
      <c r="D363" s="14">
        <f t="shared" ca="1" si="216"/>
        <v>590.85600000000341</v>
      </c>
      <c r="E363" s="14">
        <f t="shared" ca="1" si="187"/>
        <v>705.14399999999659</v>
      </c>
      <c r="F363" s="14">
        <f t="shared" ca="1" si="183"/>
        <v>705.14399999999659</v>
      </c>
      <c r="G363" s="14">
        <f t="shared" ca="1" si="198"/>
        <v>433232.94699999999</v>
      </c>
      <c r="H363" s="15">
        <f ca="1">SUM(F$12:F363)</f>
        <v>226432.02899999998</v>
      </c>
      <c r="I363" s="16">
        <f ca="1">SUM(D$12:D363)+SUMIF(E$12:E363, "&lt;0")</f>
        <v>206800.91800000001</v>
      </c>
      <c r="J363" s="15"/>
      <c r="K363" s="9">
        <v>44534</v>
      </c>
      <c r="L363" s="14">
        <f t="shared" ca="1" si="184"/>
        <v>1796</v>
      </c>
      <c r="M363" s="14">
        <f t="shared" ca="1" si="206"/>
        <v>1796</v>
      </c>
      <c r="N363" s="14">
        <f t="shared" ca="1" si="211"/>
        <v>850.85600000000341</v>
      </c>
      <c r="O363" s="14">
        <f t="shared" ca="1" si="188"/>
        <v>945.14399999999659</v>
      </c>
      <c r="P363" s="14">
        <f t="shared" ca="1" si="189"/>
        <v>945.14399999999659</v>
      </c>
      <c r="Q363" s="14">
        <f t="shared" ca="1" si="199"/>
        <v>549482.94699999993</v>
      </c>
      <c r="R363" s="15">
        <f ca="1">SUM(P$12:P363)</f>
        <v>287512.02899999992</v>
      </c>
      <c r="S363" s="16">
        <f ca="1">SUM(N$12:N363)+SUMIF(O$12:O363, "&lt;0")</f>
        <v>261970.91800000006</v>
      </c>
      <c r="U363" s="9">
        <v>44534</v>
      </c>
      <c r="V363" s="14">
        <f t="shared" ca="1" si="203"/>
        <v>2296</v>
      </c>
      <c r="W363" s="14">
        <f t="shared" ca="1" si="207"/>
        <v>2296</v>
      </c>
      <c r="X363" s="14">
        <f t="shared" ca="1" si="212"/>
        <v>1110.8560000000034</v>
      </c>
      <c r="Y363" s="14">
        <f t="shared" ca="1" si="190"/>
        <v>1185.1439999999966</v>
      </c>
      <c r="Z363" s="14">
        <f t="shared" ca="1" si="191"/>
        <v>1185.1439999999966</v>
      </c>
      <c r="AA363" s="14">
        <f t="shared" ca="1" si="200"/>
        <v>665732.94699999993</v>
      </c>
      <c r="AB363" s="15">
        <f ca="1">SUM(Z$12:Z363)</f>
        <v>348592.02899999992</v>
      </c>
      <c r="AC363" s="16">
        <f ca="1">SUM(X$12:X363)+SUMIF(Y$12:Y363, "&lt;0")</f>
        <v>317140.91800000012</v>
      </c>
      <c r="AE363" s="9">
        <v>44534</v>
      </c>
      <c r="AF363" s="14">
        <f t="shared" ca="1" si="185"/>
        <v>1796</v>
      </c>
      <c r="AG363" s="14">
        <f t="shared" ca="1" si="208"/>
        <v>1796</v>
      </c>
      <c r="AH363" s="14">
        <f t="shared" ca="1" si="213"/>
        <v>850.85600000000341</v>
      </c>
      <c r="AI363" s="14">
        <f t="shared" ca="1" si="192"/>
        <v>945.14399999999659</v>
      </c>
      <c r="AJ363" s="14">
        <f t="shared" ca="1" si="193"/>
        <v>945.14399999999659</v>
      </c>
      <c r="AK363" s="14">
        <f t="shared" ca="1" si="201"/>
        <v>561982.94699999993</v>
      </c>
      <c r="AL363" s="15">
        <f ca="1">SUM(AJ$12:AJ363)</f>
        <v>293752.02899999992</v>
      </c>
      <c r="AM363" s="16">
        <f ca="1">SUM(AH$12:AH363)+SUMIF(AI$12:AI363, "&lt;0")</f>
        <v>268230.91800000001</v>
      </c>
      <c r="AO363" s="9">
        <v>44534</v>
      </c>
      <c r="AP363" s="14">
        <f t="shared" ca="1" si="186"/>
        <v>2296</v>
      </c>
      <c r="AQ363" s="14">
        <f t="shared" ca="1" si="209"/>
        <v>2296</v>
      </c>
      <c r="AR363" s="14">
        <f t="shared" ca="1" si="214"/>
        <v>1110.8560000000034</v>
      </c>
      <c r="AS363" s="14">
        <f t="shared" ca="1" si="194"/>
        <v>1185.1439999999966</v>
      </c>
      <c r="AT363" s="14">
        <f t="shared" ca="1" si="195"/>
        <v>1185.1439999999966</v>
      </c>
      <c r="AU363" s="14">
        <f t="shared" ca="1" si="202"/>
        <v>690732.94699999993</v>
      </c>
      <c r="AV363" s="15">
        <f ca="1">SUM(AT$12:AT363)</f>
        <v>361072.02899999992</v>
      </c>
      <c r="AW363" s="16">
        <f ca="1">SUM(AR$12:AR363)+SUMIF(AS$12:AS363, "&lt;0")</f>
        <v>329660.91800000001</v>
      </c>
      <c r="AY363" s="9">
        <v>44534</v>
      </c>
      <c r="AZ363" s="14">
        <f t="shared" ca="1" si="204"/>
        <v>2000</v>
      </c>
      <c r="BA363" s="14">
        <f t="shared" ca="1" si="210"/>
        <v>2000</v>
      </c>
      <c r="BB363" s="14">
        <f t="shared" ca="1" si="215"/>
        <v>1294.8560000000034</v>
      </c>
      <c r="BC363" s="14">
        <f t="shared" ca="1" si="196"/>
        <v>705.14399999999659</v>
      </c>
      <c r="BD363" s="14">
        <f t="shared" ca="1" si="197"/>
        <v>705.14399999999659</v>
      </c>
      <c r="BE363" s="14">
        <f t="shared" ca="1" si="182"/>
        <v>631694.8476277031</v>
      </c>
      <c r="BF363" s="15">
        <f ca="1">SUM(BD$12:BD363)</f>
        <v>327808.02900000004</v>
      </c>
      <c r="BG363" s="16">
        <f ca="1">SUM(BB$12:BB363)+SUMIF(BC$12:BC363, "&lt;0")</f>
        <v>303886.81862770312</v>
      </c>
    </row>
    <row r="364" spans="1:59" x14ac:dyDescent="0.2">
      <c r="A364" s="24">
        <v>44535</v>
      </c>
      <c r="B364" s="54">
        <f ca="1">IF($A364&gt;= $C$5,$C$6, INDEX('Historical Data'!$D$2:$D$745, MATCH(A364, 'Historical Data'!$B$2:$B$745, 0)))</f>
        <v>1296</v>
      </c>
      <c r="C364" s="14">
        <f t="shared" ca="1" si="205"/>
        <v>1296</v>
      </c>
      <c r="D364" s="14">
        <f t="shared" ca="1" si="216"/>
        <v>1296</v>
      </c>
      <c r="E364" s="14">
        <f t="shared" ca="1" si="187"/>
        <v>0</v>
      </c>
      <c r="F364" s="14">
        <f t="shared" ca="1" si="183"/>
        <v>0</v>
      </c>
      <c r="G364" s="14">
        <f t="shared" ca="1" si="198"/>
        <v>434528.94699999999</v>
      </c>
      <c r="H364" s="15">
        <f ca="1">SUM(F$12:F364)</f>
        <v>226432.02899999998</v>
      </c>
      <c r="I364" s="16">
        <f ca="1">SUM(D$12:D364)+SUMIF(E$12:E364, "&lt;0")</f>
        <v>208096.91800000001</v>
      </c>
      <c r="J364" s="15"/>
      <c r="K364" s="9">
        <v>44535</v>
      </c>
      <c r="L364" s="14">
        <f t="shared" ca="1" si="184"/>
        <v>1796</v>
      </c>
      <c r="M364" s="14">
        <f t="shared" ca="1" si="206"/>
        <v>1796</v>
      </c>
      <c r="N364" s="14">
        <f t="shared" ca="1" si="211"/>
        <v>1556</v>
      </c>
      <c r="O364" s="14">
        <f t="shared" ca="1" si="188"/>
        <v>240</v>
      </c>
      <c r="P364" s="14">
        <f t="shared" ca="1" si="189"/>
        <v>240</v>
      </c>
      <c r="Q364" s="14">
        <f t="shared" ca="1" si="199"/>
        <v>551278.94699999993</v>
      </c>
      <c r="R364" s="15">
        <f ca="1">SUM(P$12:P364)</f>
        <v>287752.02899999992</v>
      </c>
      <c r="S364" s="16">
        <f ca="1">SUM(N$12:N364)+SUMIF(O$12:O364, "&lt;0")</f>
        <v>263526.91800000006</v>
      </c>
      <c r="U364" s="9">
        <v>44535</v>
      </c>
      <c r="V364" s="14">
        <f t="shared" ca="1" si="203"/>
        <v>2296</v>
      </c>
      <c r="W364" s="14">
        <f t="shared" ca="1" si="207"/>
        <v>2296</v>
      </c>
      <c r="X364" s="14">
        <f t="shared" ca="1" si="212"/>
        <v>1816</v>
      </c>
      <c r="Y364" s="14">
        <f t="shared" ca="1" si="190"/>
        <v>480</v>
      </c>
      <c r="Z364" s="14">
        <f t="shared" ca="1" si="191"/>
        <v>480</v>
      </c>
      <c r="AA364" s="14">
        <f t="shared" ca="1" si="200"/>
        <v>668028.94699999993</v>
      </c>
      <c r="AB364" s="15">
        <f ca="1">SUM(Z$12:Z364)</f>
        <v>349072.02899999992</v>
      </c>
      <c r="AC364" s="16">
        <f ca="1">SUM(X$12:X364)+SUMIF(Y$12:Y364, "&lt;0")</f>
        <v>318956.91800000012</v>
      </c>
      <c r="AE364" s="9">
        <v>44535</v>
      </c>
      <c r="AF364" s="14">
        <f t="shared" ca="1" si="185"/>
        <v>1796</v>
      </c>
      <c r="AG364" s="14">
        <f t="shared" ca="1" si="208"/>
        <v>1796</v>
      </c>
      <c r="AH364" s="14">
        <f t="shared" ca="1" si="213"/>
        <v>1556</v>
      </c>
      <c r="AI364" s="14">
        <f t="shared" ca="1" si="192"/>
        <v>240</v>
      </c>
      <c r="AJ364" s="14">
        <f t="shared" ca="1" si="193"/>
        <v>240</v>
      </c>
      <c r="AK364" s="14">
        <f t="shared" ca="1" si="201"/>
        <v>563778.94699999993</v>
      </c>
      <c r="AL364" s="15">
        <f ca="1">SUM(AJ$12:AJ364)</f>
        <v>293992.02899999992</v>
      </c>
      <c r="AM364" s="16">
        <f ca="1">SUM(AH$12:AH364)+SUMIF(AI$12:AI364, "&lt;0")</f>
        <v>269786.91800000001</v>
      </c>
      <c r="AO364" s="9">
        <v>44535</v>
      </c>
      <c r="AP364" s="14">
        <f t="shared" ca="1" si="186"/>
        <v>2296</v>
      </c>
      <c r="AQ364" s="14">
        <f t="shared" ca="1" si="209"/>
        <v>2296</v>
      </c>
      <c r="AR364" s="14">
        <f t="shared" ca="1" si="214"/>
        <v>1816</v>
      </c>
      <c r="AS364" s="14">
        <f t="shared" ca="1" si="194"/>
        <v>480</v>
      </c>
      <c r="AT364" s="14">
        <f t="shared" ca="1" si="195"/>
        <v>480</v>
      </c>
      <c r="AU364" s="14">
        <f t="shared" ca="1" si="202"/>
        <v>693028.94699999993</v>
      </c>
      <c r="AV364" s="15">
        <f ca="1">SUM(AT$12:AT364)</f>
        <v>361552.02899999992</v>
      </c>
      <c r="AW364" s="16">
        <f ca="1">SUM(AR$12:AR364)+SUMIF(AS$12:AS364, "&lt;0")</f>
        <v>331476.91800000001</v>
      </c>
      <c r="AY364" s="9">
        <v>44535</v>
      </c>
      <c r="AZ364" s="14">
        <f t="shared" ca="1" si="204"/>
        <v>2000</v>
      </c>
      <c r="BA364" s="14">
        <f t="shared" ca="1" si="210"/>
        <v>2000</v>
      </c>
      <c r="BB364" s="14">
        <f t="shared" ca="1" si="215"/>
        <v>2000</v>
      </c>
      <c r="BC364" s="14">
        <f t="shared" ca="1" si="196"/>
        <v>0</v>
      </c>
      <c r="BD364" s="14">
        <f t="shared" ca="1" si="197"/>
        <v>0</v>
      </c>
      <c r="BE364" s="14">
        <f t="shared" ca="1" si="182"/>
        <v>633694.8476277031</v>
      </c>
      <c r="BF364" s="15">
        <f ca="1">SUM(BD$12:BD364)</f>
        <v>327808.02900000004</v>
      </c>
      <c r="BG364" s="16">
        <f ca="1">SUM(BB$12:BB364)+SUMIF(BC$12:BC364, "&lt;0")</f>
        <v>305886.81862770312</v>
      </c>
    </row>
    <row r="365" spans="1:59" x14ac:dyDescent="0.2">
      <c r="A365" s="24">
        <v>44536</v>
      </c>
      <c r="B365" s="54">
        <f ca="1">IF($A365&gt;= $C$5,$C$6, INDEX('Historical Data'!$D$2:$D$745, MATCH(A365, 'Historical Data'!$B$2:$B$745, 0)))</f>
        <v>1296</v>
      </c>
      <c r="C365" s="14">
        <f t="shared" ca="1" si="205"/>
        <v>1296</v>
      </c>
      <c r="D365" s="14">
        <f t="shared" ca="1" si="216"/>
        <v>1121.2089999999989</v>
      </c>
      <c r="E365" s="14">
        <f t="shared" ca="1" si="187"/>
        <v>174.79100000000108</v>
      </c>
      <c r="F365" s="14">
        <f t="shared" ca="1" si="183"/>
        <v>174.79100000000108</v>
      </c>
      <c r="G365" s="14">
        <f t="shared" ca="1" si="198"/>
        <v>435824.94699999999</v>
      </c>
      <c r="H365" s="15">
        <f ca="1">SUM(F$12:F365)</f>
        <v>226606.81999999998</v>
      </c>
      <c r="I365" s="16">
        <f ca="1">SUM(D$12:D365)+SUMIF(E$12:E365, "&lt;0")</f>
        <v>209218.12700000001</v>
      </c>
      <c r="J365" s="15"/>
      <c r="K365" s="9">
        <v>44536</v>
      </c>
      <c r="L365" s="14">
        <f t="shared" ca="1" si="184"/>
        <v>1796</v>
      </c>
      <c r="M365" s="14">
        <f t="shared" ca="1" si="206"/>
        <v>1796</v>
      </c>
      <c r="N365" s="14">
        <f t="shared" ca="1" si="211"/>
        <v>1381.2089999999989</v>
      </c>
      <c r="O365" s="14">
        <f t="shared" ca="1" si="188"/>
        <v>414.79100000000108</v>
      </c>
      <c r="P365" s="14">
        <f t="shared" ca="1" si="189"/>
        <v>414.79100000000108</v>
      </c>
      <c r="Q365" s="14">
        <f t="shared" ca="1" si="199"/>
        <v>553074.94699999993</v>
      </c>
      <c r="R365" s="15">
        <f ca="1">SUM(P$12:P365)</f>
        <v>288166.81999999995</v>
      </c>
      <c r="S365" s="16">
        <f ca="1">SUM(N$12:N365)+SUMIF(O$12:O365, "&lt;0")</f>
        <v>264908.12700000004</v>
      </c>
      <c r="U365" s="9">
        <v>44536</v>
      </c>
      <c r="V365" s="14">
        <f t="shared" ca="1" si="203"/>
        <v>2296</v>
      </c>
      <c r="W365" s="14">
        <f t="shared" ca="1" si="207"/>
        <v>2296</v>
      </c>
      <c r="X365" s="14">
        <f t="shared" ca="1" si="212"/>
        <v>1641.2089999999989</v>
      </c>
      <c r="Y365" s="14">
        <f t="shared" ca="1" si="190"/>
        <v>654.79100000000108</v>
      </c>
      <c r="Z365" s="14">
        <f t="shared" ca="1" si="191"/>
        <v>654.79100000000108</v>
      </c>
      <c r="AA365" s="14">
        <f t="shared" ca="1" si="200"/>
        <v>670324.94699999993</v>
      </c>
      <c r="AB365" s="15">
        <f ca="1">SUM(Z$12:Z365)</f>
        <v>349726.81999999995</v>
      </c>
      <c r="AC365" s="16">
        <f ca="1">SUM(X$12:X365)+SUMIF(Y$12:Y365, "&lt;0")</f>
        <v>320598.12700000009</v>
      </c>
      <c r="AE365" s="9">
        <v>44536</v>
      </c>
      <c r="AF365" s="14">
        <f t="shared" ca="1" si="185"/>
        <v>1796</v>
      </c>
      <c r="AG365" s="14">
        <f t="shared" ca="1" si="208"/>
        <v>1796</v>
      </c>
      <c r="AH365" s="14">
        <f t="shared" ca="1" si="213"/>
        <v>1381.2089999999989</v>
      </c>
      <c r="AI365" s="14">
        <f t="shared" ca="1" si="192"/>
        <v>414.79100000000108</v>
      </c>
      <c r="AJ365" s="14">
        <f t="shared" ca="1" si="193"/>
        <v>414.79100000000108</v>
      </c>
      <c r="AK365" s="14">
        <f t="shared" ca="1" si="201"/>
        <v>565574.94699999993</v>
      </c>
      <c r="AL365" s="15">
        <f ca="1">SUM(AJ$12:AJ365)</f>
        <v>294406.81999999995</v>
      </c>
      <c r="AM365" s="16">
        <f ca="1">SUM(AH$12:AH365)+SUMIF(AI$12:AI365, "&lt;0")</f>
        <v>271168.12699999998</v>
      </c>
      <c r="AO365" s="9">
        <v>44536</v>
      </c>
      <c r="AP365" s="14">
        <f t="shared" ca="1" si="186"/>
        <v>2296</v>
      </c>
      <c r="AQ365" s="14">
        <f t="shared" ca="1" si="209"/>
        <v>2296</v>
      </c>
      <c r="AR365" s="14">
        <f t="shared" ca="1" si="214"/>
        <v>1641.2089999999989</v>
      </c>
      <c r="AS365" s="14">
        <f t="shared" ca="1" si="194"/>
        <v>654.79100000000108</v>
      </c>
      <c r="AT365" s="14">
        <f t="shared" ca="1" si="195"/>
        <v>654.79100000000108</v>
      </c>
      <c r="AU365" s="14">
        <f t="shared" ca="1" si="202"/>
        <v>695324.94699999993</v>
      </c>
      <c r="AV365" s="15">
        <f ca="1">SUM(AT$12:AT365)</f>
        <v>362206.81999999995</v>
      </c>
      <c r="AW365" s="16">
        <f ca="1">SUM(AR$12:AR365)+SUMIF(AS$12:AS365, "&lt;0")</f>
        <v>333118.12699999998</v>
      </c>
      <c r="AY365" s="9">
        <v>44536</v>
      </c>
      <c r="AZ365" s="14">
        <f t="shared" ca="1" si="204"/>
        <v>2000</v>
      </c>
      <c r="BA365" s="14">
        <f t="shared" ca="1" si="210"/>
        <v>2000</v>
      </c>
      <c r="BB365" s="14">
        <f t="shared" ca="1" si="215"/>
        <v>1825.2089999999989</v>
      </c>
      <c r="BC365" s="14">
        <f t="shared" ca="1" si="196"/>
        <v>174.79100000000108</v>
      </c>
      <c r="BD365" s="14">
        <f t="shared" ca="1" si="197"/>
        <v>174.79100000000108</v>
      </c>
      <c r="BE365" s="14">
        <f t="shared" ca="1" si="182"/>
        <v>635694.8476277031</v>
      </c>
      <c r="BF365" s="15">
        <f ca="1">SUM(BD$12:BD365)</f>
        <v>327982.82000000007</v>
      </c>
      <c r="BG365" s="16">
        <f ca="1">SUM(BB$12:BB365)+SUMIF(BC$12:BC365, "&lt;0")</f>
        <v>307712.02762770309</v>
      </c>
    </row>
    <row r="366" spans="1:59" x14ac:dyDescent="0.2">
      <c r="A366" s="24">
        <v>44537</v>
      </c>
      <c r="B366" s="54">
        <f ca="1">IF($A366&gt;= $C$5,$C$6, INDEX('Historical Data'!$D$2:$D$745, MATCH(A366, 'Historical Data'!$B$2:$B$745, 0)))</f>
        <v>1296</v>
      </c>
      <c r="C366" s="14">
        <f t="shared" ca="1" si="205"/>
        <v>1296</v>
      </c>
      <c r="D366" s="14">
        <f t="shared" ca="1" si="216"/>
        <v>1296</v>
      </c>
      <c r="E366" s="14">
        <f t="shared" ca="1" si="187"/>
        <v>0</v>
      </c>
      <c r="F366" s="14">
        <f t="shared" ca="1" si="183"/>
        <v>0</v>
      </c>
      <c r="G366" s="14">
        <f t="shared" ca="1" si="198"/>
        <v>437120.94699999999</v>
      </c>
      <c r="H366" s="15">
        <f ca="1">SUM(F$12:F366)</f>
        <v>226606.81999999998</v>
      </c>
      <c r="I366" s="16">
        <f ca="1">SUM(D$12:D366)+SUMIF(E$12:E366, "&lt;0")</f>
        <v>210514.12700000001</v>
      </c>
      <c r="J366" s="15"/>
      <c r="K366" s="9">
        <v>44537</v>
      </c>
      <c r="L366" s="14">
        <f t="shared" ca="1" si="184"/>
        <v>1796</v>
      </c>
      <c r="M366" s="14">
        <f t="shared" ca="1" si="206"/>
        <v>1796</v>
      </c>
      <c r="N366" s="14">
        <f t="shared" ca="1" si="211"/>
        <v>1556</v>
      </c>
      <c r="O366" s="14">
        <f t="shared" ca="1" si="188"/>
        <v>240</v>
      </c>
      <c r="P366" s="14">
        <f t="shared" ca="1" si="189"/>
        <v>240</v>
      </c>
      <c r="Q366" s="14">
        <f t="shared" ca="1" si="199"/>
        <v>554870.94699999993</v>
      </c>
      <c r="R366" s="15">
        <f ca="1">SUM(P$12:P366)</f>
        <v>288406.81999999995</v>
      </c>
      <c r="S366" s="16">
        <f ca="1">SUM(N$12:N366)+SUMIF(O$12:O366, "&lt;0")</f>
        <v>266464.12700000004</v>
      </c>
      <c r="U366" s="9">
        <v>44537</v>
      </c>
      <c r="V366" s="14">
        <f t="shared" ca="1" si="203"/>
        <v>2296</v>
      </c>
      <c r="W366" s="14">
        <f t="shared" ca="1" si="207"/>
        <v>2296</v>
      </c>
      <c r="X366" s="14">
        <f t="shared" ca="1" si="212"/>
        <v>1816</v>
      </c>
      <c r="Y366" s="14">
        <f t="shared" ca="1" si="190"/>
        <v>480</v>
      </c>
      <c r="Z366" s="14">
        <f t="shared" ca="1" si="191"/>
        <v>480</v>
      </c>
      <c r="AA366" s="14">
        <f t="shared" ca="1" si="200"/>
        <v>672620.94699999993</v>
      </c>
      <c r="AB366" s="15">
        <f ca="1">SUM(Z$12:Z366)</f>
        <v>350206.81999999995</v>
      </c>
      <c r="AC366" s="16">
        <f ca="1">SUM(X$12:X366)+SUMIF(Y$12:Y366, "&lt;0")</f>
        <v>322414.12700000009</v>
      </c>
      <c r="AE366" s="9">
        <v>44537</v>
      </c>
      <c r="AF366" s="14">
        <f t="shared" ca="1" si="185"/>
        <v>1796</v>
      </c>
      <c r="AG366" s="14">
        <f t="shared" ca="1" si="208"/>
        <v>1796</v>
      </c>
      <c r="AH366" s="14">
        <f t="shared" ca="1" si="213"/>
        <v>1556</v>
      </c>
      <c r="AI366" s="14">
        <f t="shared" ca="1" si="192"/>
        <v>240</v>
      </c>
      <c r="AJ366" s="14">
        <f t="shared" ca="1" si="193"/>
        <v>240</v>
      </c>
      <c r="AK366" s="14">
        <f t="shared" ca="1" si="201"/>
        <v>567370.94699999993</v>
      </c>
      <c r="AL366" s="15">
        <f ca="1">SUM(AJ$12:AJ366)</f>
        <v>294646.81999999995</v>
      </c>
      <c r="AM366" s="16">
        <f ca="1">SUM(AH$12:AH366)+SUMIF(AI$12:AI366, "&lt;0")</f>
        <v>272724.12699999998</v>
      </c>
      <c r="AO366" s="9">
        <v>44537</v>
      </c>
      <c r="AP366" s="14">
        <f t="shared" ca="1" si="186"/>
        <v>2296</v>
      </c>
      <c r="AQ366" s="14">
        <f t="shared" ca="1" si="209"/>
        <v>2296</v>
      </c>
      <c r="AR366" s="14">
        <f t="shared" ca="1" si="214"/>
        <v>1816</v>
      </c>
      <c r="AS366" s="14">
        <f t="shared" ca="1" si="194"/>
        <v>480</v>
      </c>
      <c r="AT366" s="14">
        <f t="shared" ca="1" si="195"/>
        <v>480</v>
      </c>
      <c r="AU366" s="14">
        <f t="shared" ca="1" si="202"/>
        <v>697620.94699999993</v>
      </c>
      <c r="AV366" s="15">
        <f ca="1">SUM(AT$12:AT366)</f>
        <v>362686.81999999995</v>
      </c>
      <c r="AW366" s="16">
        <f ca="1">SUM(AR$12:AR366)+SUMIF(AS$12:AS366, "&lt;0")</f>
        <v>334934.12699999998</v>
      </c>
      <c r="AY366" s="9">
        <v>44537</v>
      </c>
      <c r="AZ366" s="14">
        <f t="shared" ca="1" si="204"/>
        <v>2000</v>
      </c>
      <c r="BA366" s="14">
        <f t="shared" ca="1" si="210"/>
        <v>2000</v>
      </c>
      <c r="BB366" s="14">
        <f t="shared" ca="1" si="215"/>
        <v>2000</v>
      </c>
      <c r="BC366" s="14">
        <f t="shared" ca="1" si="196"/>
        <v>0</v>
      </c>
      <c r="BD366" s="14">
        <f t="shared" ca="1" si="197"/>
        <v>0</v>
      </c>
      <c r="BE366" s="14">
        <f t="shared" ca="1" si="182"/>
        <v>637694.8476277031</v>
      </c>
      <c r="BF366" s="15">
        <f ca="1">SUM(BD$12:BD366)</f>
        <v>327982.82000000007</v>
      </c>
      <c r="BG366" s="16">
        <f ca="1">SUM(BB$12:BB366)+SUMIF(BC$12:BC366, "&lt;0")</f>
        <v>309712.02762770309</v>
      </c>
    </row>
    <row r="367" spans="1:59" x14ac:dyDescent="0.2">
      <c r="A367" s="24">
        <v>44538</v>
      </c>
      <c r="B367" s="54">
        <f ca="1">IF($A367&gt;= $C$5,$C$6, INDEX('Historical Data'!$D$2:$D$745, MATCH(A367, 'Historical Data'!$B$2:$B$745, 0)))</f>
        <v>1296</v>
      </c>
      <c r="C367" s="14">
        <f t="shared" ca="1" si="205"/>
        <v>1296</v>
      </c>
      <c r="D367" s="14">
        <f t="shared" ca="1" si="216"/>
        <v>1296</v>
      </c>
      <c r="E367" s="14">
        <f t="shared" ca="1" si="187"/>
        <v>0</v>
      </c>
      <c r="F367" s="14">
        <f t="shared" ca="1" si="183"/>
        <v>0</v>
      </c>
      <c r="G367" s="14">
        <f t="shared" ca="1" si="198"/>
        <v>438416.94699999999</v>
      </c>
      <c r="H367" s="15">
        <f ca="1">SUM(F$12:F367)</f>
        <v>226606.81999999998</v>
      </c>
      <c r="I367" s="16">
        <f ca="1">SUM(D$12:D367)+SUMIF(E$12:E367, "&lt;0")</f>
        <v>211810.12700000001</v>
      </c>
      <c r="J367" s="15"/>
      <c r="K367" s="9">
        <v>44538</v>
      </c>
      <c r="L367" s="14">
        <f t="shared" ca="1" si="184"/>
        <v>1796</v>
      </c>
      <c r="M367" s="14">
        <f t="shared" ca="1" si="206"/>
        <v>1796</v>
      </c>
      <c r="N367" s="14">
        <f t="shared" ca="1" si="211"/>
        <v>1556</v>
      </c>
      <c r="O367" s="14">
        <f t="shared" ca="1" si="188"/>
        <v>240</v>
      </c>
      <c r="P367" s="14">
        <f t="shared" ca="1" si="189"/>
        <v>240</v>
      </c>
      <c r="Q367" s="14">
        <f t="shared" ca="1" si="199"/>
        <v>556666.94699999993</v>
      </c>
      <c r="R367" s="15">
        <f ca="1">SUM(P$12:P367)</f>
        <v>288646.81999999995</v>
      </c>
      <c r="S367" s="16">
        <f ca="1">SUM(N$12:N367)+SUMIF(O$12:O367, "&lt;0")</f>
        <v>268020.12700000004</v>
      </c>
      <c r="U367" s="9">
        <v>44538</v>
      </c>
      <c r="V367" s="14">
        <f t="shared" ca="1" si="203"/>
        <v>2296</v>
      </c>
      <c r="W367" s="14">
        <f t="shared" ca="1" si="207"/>
        <v>2296</v>
      </c>
      <c r="X367" s="14">
        <f t="shared" ca="1" si="212"/>
        <v>1816</v>
      </c>
      <c r="Y367" s="14">
        <f t="shared" ca="1" si="190"/>
        <v>480</v>
      </c>
      <c r="Z367" s="14">
        <f t="shared" ca="1" si="191"/>
        <v>480</v>
      </c>
      <c r="AA367" s="14">
        <f t="shared" ca="1" si="200"/>
        <v>674916.94699999993</v>
      </c>
      <c r="AB367" s="15">
        <f ca="1">SUM(Z$12:Z367)</f>
        <v>350686.81999999995</v>
      </c>
      <c r="AC367" s="16">
        <f ca="1">SUM(X$12:X367)+SUMIF(Y$12:Y367, "&lt;0")</f>
        <v>324230.12700000009</v>
      </c>
      <c r="AE367" s="9">
        <v>44538</v>
      </c>
      <c r="AF367" s="14">
        <f t="shared" ca="1" si="185"/>
        <v>1796</v>
      </c>
      <c r="AG367" s="14">
        <f t="shared" ca="1" si="208"/>
        <v>1796</v>
      </c>
      <c r="AH367" s="14">
        <f t="shared" ca="1" si="213"/>
        <v>1556</v>
      </c>
      <c r="AI367" s="14">
        <f t="shared" ca="1" si="192"/>
        <v>240</v>
      </c>
      <c r="AJ367" s="14">
        <f t="shared" ca="1" si="193"/>
        <v>240</v>
      </c>
      <c r="AK367" s="14">
        <f t="shared" ca="1" si="201"/>
        <v>569166.94699999993</v>
      </c>
      <c r="AL367" s="15">
        <f ca="1">SUM(AJ$12:AJ367)</f>
        <v>294886.81999999995</v>
      </c>
      <c r="AM367" s="16">
        <f ca="1">SUM(AH$12:AH367)+SUMIF(AI$12:AI367, "&lt;0")</f>
        <v>274280.12699999998</v>
      </c>
      <c r="AO367" s="9">
        <v>44538</v>
      </c>
      <c r="AP367" s="14">
        <f t="shared" ca="1" si="186"/>
        <v>2296</v>
      </c>
      <c r="AQ367" s="14">
        <f t="shared" ca="1" si="209"/>
        <v>2296</v>
      </c>
      <c r="AR367" s="14">
        <f t="shared" ca="1" si="214"/>
        <v>1816</v>
      </c>
      <c r="AS367" s="14">
        <f t="shared" ca="1" si="194"/>
        <v>480</v>
      </c>
      <c r="AT367" s="14">
        <f t="shared" ca="1" si="195"/>
        <v>480</v>
      </c>
      <c r="AU367" s="14">
        <f t="shared" ca="1" si="202"/>
        <v>699916.94699999993</v>
      </c>
      <c r="AV367" s="15">
        <f ca="1">SUM(AT$12:AT367)</f>
        <v>363166.81999999995</v>
      </c>
      <c r="AW367" s="16">
        <f ca="1">SUM(AR$12:AR367)+SUMIF(AS$12:AS367, "&lt;0")</f>
        <v>336750.12699999998</v>
      </c>
      <c r="AY367" s="9">
        <v>44538</v>
      </c>
      <c r="AZ367" s="14">
        <f t="shared" ca="1" si="204"/>
        <v>2000</v>
      </c>
      <c r="BA367" s="14">
        <f t="shared" ca="1" si="210"/>
        <v>2000</v>
      </c>
      <c r="BB367" s="14">
        <f t="shared" ca="1" si="215"/>
        <v>2000</v>
      </c>
      <c r="BC367" s="14">
        <f t="shared" ca="1" si="196"/>
        <v>0</v>
      </c>
      <c r="BD367" s="14">
        <f t="shared" ca="1" si="197"/>
        <v>0</v>
      </c>
      <c r="BE367" s="14">
        <f t="shared" ca="1" si="182"/>
        <v>639694.8476277031</v>
      </c>
      <c r="BF367" s="15">
        <f ca="1">SUM(BD$12:BD367)</f>
        <v>327982.82000000007</v>
      </c>
      <c r="BG367" s="16">
        <f ca="1">SUM(BB$12:BB367)+SUMIF(BC$12:BC367, "&lt;0")</f>
        <v>311712.02762770309</v>
      </c>
    </row>
    <row r="368" spans="1:59" x14ac:dyDescent="0.2">
      <c r="A368" s="24">
        <v>44539</v>
      </c>
      <c r="B368" s="54">
        <f ca="1">IF($A368&gt;= $C$5,$C$6, INDEX('Historical Data'!$D$2:$D$745, MATCH(A368, 'Historical Data'!$B$2:$B$745, 0)))</f>
        <v>1296</v>
      </c>
      <c r="C368" s="14">
        <f t="shared" ca="1" si="205"/>
        <v>1296</v>
      </c>
      <c r="D368" s="14">
        <f t="shared" ca="1" si="216"/>
        <v>863.68799999999828</v>
      </c>
      <c r="E368" s="14">
        <f t="shared" ca="1" si="187"/>
        <v>432.31200000000172</v>
      </c>
      <c r="F368" s="14">
        <f t="shared" ca="1" si="183"/>
        <v>432.31200000000172</v>
      </c>
      <c r="G368" s="14">
        <f t="shared" ca="1" si="198"/>
        <v>439712.94699999999</v>
      </c>
      <c r="H368" s="15">
        <f ca="1">SUM(F$12:F368)</f>
        <v>227039.13199999998</v>
      </c>
      <c r="I368" s="16">
        <f ca="1">SUM(D$12:D368)+SUMIF(E$12:E368, "&lt;0")</f>
        <v>212673.815</v>
      </c>
      <c r="J368" s="15"/>
      <c r="K368" s="9">
        <v>44539</v>
      </c>
      <c r="L368" s="14">
        <f t="shared" ca="1" si="184"/>
        <v>1796</v>
      </c>
      <c r="M368" s="14">
        <f t="shared" ca="1" si="206"/>
        <v>1796</v>
      </c>
      <c r="N368" s="14">
        <f t="shared" ca="1" si="211"/>
        <v>1123.6879999999983</v>
      </c>
      <c r="O368" s="14">
        <f t="shared" ca="1" si="188"/>
        <v>672.31200000000172</v>
      </c>
      <c r="P368" s="14">
        <f t="shared" ca="1" si="189"/>
        <v>672.31200000000172</v>
      </c>
      <c r="Q368" s="14">
        <f t="shared" ca="1" si="199"/>
        <v>558462.94699999993</v>
      </c>
      <c r="R368" s="15">
        <f ca="1">SUM(P$12:P368)</f>
        <v>289319.13199999993</v>
      </c>
      <c r="S368" s="16">
        <f ca="1">SUM(N$12:N368)+SUMIF(O$12:O368, "&lt;0")</f>
        <v>269143.81500000006</v>
      </c>
      <c r="U368" s="9">
        <v>44539</v>
      </c>
      <c r="V368" s="14">
        <f t="shared" ca="1" si="203"/>
        <v>2296</v>
      </c>
      <c r="W368" s="14">
        <f t="shared" ca="1" si="207"/>
        <v>2296</v>
      </c>
      <c r="X368" s="14">
        <f t="shared" ca="1" si="212"/>
        <v>1383.6879999999983</v>
      </c>
      <c r="Y368" s="14">
        <f t="shared" ca="1" si="190"/>
        <v>912.31200000000172</v>
      </c>
      <c r="Z368" s="14">
        <f t="shared" ca="1" si="191"/>
        <v>912.31200000000172</v>
      </c>
      <c r="AA368" s="14">
        <f t="shared" ca="1" si="200"/>
        <v>677212.94699999993</v>
      </c>
      <c r="AB368" s="15">
        <f ca="1">SUM(Z$12:Z368)</f>
        <v>351599.13199999993</v>
      </c>
      <c r="AC368" s="16">
        <f ca="1">SUM(X$12:X368)+SUMIF(Y$12:Y368, "&lt;0")</f>
        <v>325613.81500000012</v>
      </c>
      <c r="AE368" s="9">
        <v>44539</v>
      </c>
      <c r="AF368" s="14">
        <f t="shared" ca="1" si="185"/>
        <v>1796</v>
      </c>
      <c r="AG368" s="14">
        <f t="shared" ca="1" si="208"/>
        <v>1796</v>
      </c>
      <c r="AH368" s="14">
        <f t="shared" ca="1" si="213"/>
        <v>1123.6879999999983</v>
      </c>
      <c r="AI368" s="14">
        <f t="shared" ca="1" si="192"/>
        <v>672.31200000000172</v>
      </c>
      <c r="AJ368" s="14">
        <f t="shared" ca="1" si="193"/>
        <v>672.31200000000172</v>
      </c>
      <c r="AK368" s="14">
        <f t="shared" ca="1" si="201"/>
        <v>570962.94699999993</v>
      </c>
      <c r="AL368" s="15">
        <f ca="1">SUM(AJ$12:AJ368)</f>
        <v>295559.13199999993</v>
      </c>
      <c r="AM368" s="16">
        <f ca="1">SUM(AH$12:AH368)+SUMIF(AI$12:AI368, "&lt;0")</f>
        <v>275403.815</v>
      </c>
      <c r="AO368" s="9">
        <v>44539</v>
      </c>
      <c r="AP368" s="14">
        <f t="shared" ca="1" si="186"/>
        <v>2296</v>
      </c>
      <c r="AQ368" s="14">
        <f t="shared" ca="1" si="209"/>
        <v>2296</v>
      </c>
      <c r="AR368" s="14">
        <f t="shared" ca="1" si="214"/>
        <v>1383.6879999999983</v>
      </c>
      <c r="AS368" s="14">
        <f t="shared" ca="1" si="194"/>
        <v>912.31200000000172</v>
      </c>
      <c r="AT368" s="14">
        <f t="shared" ca="1" si="195"/>
        <v>912.31200000000172</v>
      </c>
      <c r="AU368" s="14">
        <f t="shared" ca="1" si="202"/>
        <v>702212.94699999993</v>
      </c>
      <c r="AV368" s="15">
        <f ca="1">SUM(AT$12:AT368)</f>
        <v>364079.13199999993</v>
      </c>
      <c r="AW368" s="16">
        <f ca="1">SUM(AR$12:AR368)+SUMIF(AS$12:AS368, "&lt;0")</f>
        <v>338133.815</v>
      </c>
      <c r="AY368" s="9">
        <v>44539</v>
      </c>
      <c r="AZ368" s="14">
        <f t="shared" ca="1" si="204"/>
        <v>2000</v>
      </c>
      <c r="BA368" s="14">
        <f t="shared" ca="1" si="210"/>
        <v>2000</v>
      </c>
      <c r="BB368" s="14">
        <f t="shared" ca="1" si="215"/>
        <v>1567.6879999999983</v>
      </c>
      <c r="BC368" s="14">
        <f t="shared" ca="1" si="196"/>
        <v>432.31200000000172</v>
      </c>
      <c r="BD368" s="14">
        <f t="shared" ca="1" si="197"/>
        <v>432.31200000000172</v>
      </c>
      <c r="BE368" s="14">
        <f t="shared" ref="BE368:BE431" ca="1" si="217">AZ368+BE367</f>
        <v>641694.8476277031</v>
      </c>
      <c r="BF368" s="15">
        <f ca="1">SUM(BD$12:BD368)</f>
        <v>328415.13200000004</v>
      </c>
      <c r="BG368" s="16">
        <f ca="1">SUM(BB$12:BB368)+SUMIF(BC$12:BC368, "&lt;0")</f>
        <v>313279.71562770312</v>
      </c>
    </row>
    <row r="369" spans="1:59" x14ac:dyDescent="0.2">
      <c r="A369" s="24">
        <v>44540</v>
      </c>
      <c r="B369" s="54">
        <f ca="1">IF($A369&gt;= $C$5,$C$6, INDEX('Historical Data'!$D$2:$D$745, MATCH(A369, 'Historical Data'!$B$2:$B$745, 0)))</f>
        <v>1296</v>
      </c>
      <c r="C369" s="14">
        <f t="shared" ca="1" si="205"/>
        <v>1296</v>
      </c>
      <c r="D369" s="14">
        <f t="shared" ca="1" si="216"/>
        <v>212.36700000000201</v>
      </c>
      <c r="E369" s="14">
        <f t="shared" ca="1" si="187"/>
        <v>1083.632999999998</v>
      </c>
      <c r="F369" s="14">
        <f t="shared" ca="1" si="183"/>
        <v>1083.632999999998</v>
      </c>
      <c r="G369" s="14">
        <f t="shared" ca="1" si="198"/>
        <v>441008.94699999999</v>
      </c>
      <c r="H369" s="15">
        <f ca="1">SUM(F$12:F369)</f>
        <v>228122.76499999998</v>
      </c>
      <c r="I369" s="16">
        <f ca="1">SUM(D$12:D369)+SUMIF(E$12:E369, "&lt;0")</f>
        <v>212886.182</v>
      </c>
      <c r="J369" s="15"/>
      <c r="K369" s="9">
        <v>44540</v>
      </c>
      <c r="L369" s="14">
        <f t="shared" ca="1" si="184"/>
        <v>1796</v>
      </c>
      <c r="M369" s="14">
        <f t="shared" ca="1" si="206"/>
        <v>1796</v>
      </c>
      <c r="N369" s="14">
        <f t="shared" ca="1" si="211"/>
        <v>472.36700000000201</v>
      </c>
      <c r="O369" s="14">
        <f t="shared" ca="1" si="188"/>
        <v>1323.632999999998</v>
      </c>
      <c r="P369" s="14">
        <f t="shared" ca="1" si="189"/>
        <v>1323.632999999998</v>
      </c>
      <c r="Q369" s="14">
        <f t="shared" ca="1" si="199"/>
        <v>560258.94699999993</v>
      </c>
      <c r="R369" s="15">
        <f ca="1">SUM(P$12:P369)</f>
        <v>290642.7649999999</v>
      </c>
      <c r="S369" s="16">
        <f ca="1">SUM(N$12:N369)+SUMIF(O$12:O369, "&lt;0")</f>
        <v>269616.18200000009</v>
      </c>
      <c r="U369" s="9">
        <v>44540</v>
      </c>
      <c r="V369" s="14">
        <f t="shared" ca="1" si="203"/>
        <v>2296</v>
      </c>
      <c r="W369" s="14">
        <f t="shared" ca="1" si="207"/>
        <v>2296</v>
      </c>
      <c r="X369" s="14">
        <f t="shared" ca="1" si="212"/>
        <v>732.36700000000201</v>
      </c>
      <c r="Y369" s="14">
        <f t="shared" ca="1" si="190"/>
        <v>1563.632999999998</v>
      </c>
      <c r="Z369" s="14">
        <f t="shared" ca="1" si="191"/>
        <v>1563.632999999998</v>
      </c>
      <c r="AA369" s="14">
        <f t="shared" ca="1" si="200"/>
        <v>679508.94699999993</v>
      </c>
      <c r="AB369" s="15">
        <f ca="1">SUM(Z$12:Z369)</f>
        <v>353162.7649999999</v>
      </c>
      <c r="AC369" s="16">
        <f ca="1">SUM(X$12:X369)+SUMIF(Y$12:Y369, "&lt;0")</f>
        <v>326346.18200000015</v>
      </c>
      <c r="AE369" s="9">
        <v>44540</v>
      </c>
      <c r="AF369" s="14">
        <f t="shared" ca="1" si="185"/>
        <v>1796</v>
      </c>
      <c r="AG369" s="14">
        <f t="shared" ca="1" si="208"/>
        <v>1796</v>
      </c>
      <c r="AH369" s="14">
        <f t="shared" ca="1" si="213"/>
        <v>472.36700000000201</v>
      </c>
      <c r="AI369" s="14">
        <f t="shared" ca="1" si="192"/>
        <v>1323.632999999998</v>
      </c>
      <c r="AJ369" s="14">
        <f t="shared" ca="1" si="193"/>
        <v>1323.632999999998</v>
      </c>
      <c r="AK369" s="14">
        <f t="shared" ca="1" si="201"/>
        <v>572758.94699999993</v>
      </c>
      <c r="AL369" s="15">
        <f ca="1">SUM(AJ$12:AJ369)</f>
        <v>296882.7649999999</v>
      </c>
      <c r="AM369" s="16">
        <f ca="1">SUM(AH$12:AH369)+SUMIF(AI$12:AI369, "&lt;0")</f>
        <v>275876.18200000003</v>
      </c>
      <c r="AO369" s="9">
        <v>44540</v>
      </c>
      <c r="AP369" s="14">
        <f t="shared" ca="1" si="186"/>
        <v>2296</v>
      </c>
      <c r="AQ369" s="14">
        <f t="shared" ca="1" si="209"/>
        <v>2296</v>
      </c>
      <c r="AR369" s="14">
        <f t="shared" ca="1" si="214"/>
        <v>732.36700000000201</v>
      </c>
      <c r="AS369" s="14">
        <f t="shared" ca="1" si="194"/>
        <v>1563.632999999998</v>
      </c>
      <c r="AT369" s="14">
        <f t="shared" ca="1" si="195"/>
        <v>1563.632999999998</v>
      </c>
      <c r="AU369" s="14">
        <f t="shared" ca="1" si="202"/>
        <v>704508.94699999993</v>
      </c>
      <c r="AV369" s="15">
        <f ca="1">SUM(AT$12:AT369)</f>
        <v>365642.7649999999</v>
      </c>
      <c r="AW369" s="16">
        <f ca="1">SUM(AR$12:AR369)+SUMIF(AS$12:AS369, "&lt;0")</f>
        <v>338866.18200000003</v>
      </c>
      <c r="AY369" s="9">
        <v>44540</v>
      </c>
      <c r="AZ369" s="14">
        <f t="shared" ca="1" si="204"/>
        <v>2000</v>
      </c>
      <c r="BA369" s="14">
        <f t="shared" ca="1" si="210"/>
        <v>2000</v>
      </c>
      <c r="BB369" s="14">
        <f t="shared" ca="1" si="215"/>
        <v>407.08034019370598</v>
      </c>
      <c r="BC369" s="14">
        <f t="shared" ca="1" si="196"/>
        <v>1592.919659806294</v>
      </c>
      <c r="BD369" s="14">
        <f t="shared" ca="1" si="197"/>
        <v>1592.919659806294</v>
      </c>
      <c r="BE369" s="14">
        <f t="shared" ca="1" si="217"/>
        <v>643694.8476277031</v>
      </c>
      <c r="BF369" s="15">
        <f ca="1">SUM(BD$12:BD369)</f>
        <v>330008.05165980634</v>
      </c>
      <c r="BG369" s="16">
        <f ca="1">SUM(BB$12:BB369)+SUMIF(BC$12:BC369, "&lt;0")</f>
        <v>313686.79596789682</v>
      </c>
    </row>
    <row r="370" spans="1:59" x14ac:dyDescent="0.2">
      <c r="A370" s="24">
        <v>44541</v>
      </c>
      <c r="B370" s="54">
        <f ca="1">IF($A370&gt;= $C$5,$C$6, INDEX('Historical Data'!$D$2:$D$745, MATCH(A370, 'Historical Data'!$B$2:$B$745, 0)))</f>
        <v>1296</v>
      </c>
      <c r="C370" s="14">
        <f t="shared" ca="1" si="205"/>
        <v>1296</v>
      </c>
      <c r="D370" s="14">
        <f t="shared" ca="1" si="216"/>
        <v>195</v>
      </c>
      <c r="E370" s="14">
        <f t="shared" ca="1" si="187"/>
        <v>1101</v>
      </c>
      <c r="F370" s="14">
        <f t="shared" ca="1" si="183"/>
        <v>1101</v>
      </c>
      <c r="G370" s="14">
        <f t="shared" ca="1" si="198"/>
        <v>442304.94699999999</v>
      </c>
      <c r="H370" s="15">
        <f ca="1">SUM(F$12:F370)</f>
        <v>229223.76499999998</v>
      </c>
      <c r="I370" s="16">
        <f ca="1">SUM(D$12:D370)+SUMIF(E$12:E370, "&lt;0")</f>
        <v>213081.182</v>
      </c>
      <c r="J370" s="15"/>
      <c r="K370" s="9">
        <v>44541</v>
      </c>
      <c r="L370" s="14">
        <f t="shared" ca="1" si="184"/>
        <v>1796</v>
      </c>
      <c r="M370" s="14">
        <f t="shared" ca="1" si="206"/>
        <v>1796</v>
      </c>
      <c r="N370" s="14">
        <f t="shared" ca="1" si="211"/>
        <v>450</v>
      </c>
      <c r="O370" s="14">
        <f t="shared" ca="1" si="188"/>
        <v>1346</v>
      </c>
      <c r="P370" s="14">
        <f t="shared" ca="1" si="189"/>
        <v>1346</v>
      </c>
      <c r="Q370" s="14">
        <f t="shared" ca="1" si="199"/>
        <v>562054.94699999993</v>
      </c>
      <c r="R370" s="15">
        <f ca="1">SUM(P$12:P370)</f>
        <v>291988.7649999999</v>
      </c>
      <c r="S370" s="16">
        <f ca="1">SUM(N$12:N370)+SUMIF(O$12:O370, "&lt;0")</f>
        <v>270066.18200000009</v>
      </c>
      <c r="U370" s="9">
        <v>44541</v>
      </c>
      <c r="V370" s="14">
        <f t="shared" ca="1" si="203"/>
        <v>2296</v>
      </c>
      <c r="W370" s="14">
        <f t="shared" ca="1" si="207"/>
        <v>2296</v>
      </c>
      <c r="X370" s="14">
        <f t="shared" ca="1" si="212"/>
        <v>705</v>
      </c>
      <c r="Y370" s="14">
        <f t="shared" ca="1" si="190"/>
        <v>1591</v>
      </c>
      <c r="Z370" s="14">
        <f t="shared" ca="1" si="191"/>
        <v>1591</v>
      </c>
      <c r="AA370" s="14">
        <f t="shared" ca="1" si="200"/>
        <v>681804.94699999993</v>
      </c>
      <c r="AB370" s="15">
        <f ca="1">SUM(Z$12:Z370)</f>
        <v>354753.7649999999</v>
      </c>
      <c r="AC370" s="16">
        <f ca="1">SUM(X$12:X370)+SUMIF(Y$12:Y370, "&lt;0")</f>
        <v>327051.18200000015</v>
      </c>
      <c r="AE370" s="9">
        <v>44541</v>
      </c>
      <c r="AF370" s="14">
        <f t="shared" ca="1" si="185"/>
        <v>1796</v>
      </c>
      <c r="AG370" s="14">
        <f t="shared" ca="1" si="208"/>
        <v>1796</v>
      </c>
      <c r="AH370" s="14">
        <f t="shared" ca="1" si="213"/>
        <v>445</v>
      </c>
      <c r="AI370" s="14">
        <f t="shared" ca="1" si="192"/>
        <v>1351</v>
      </c>
      <c r="AJ370" s="14">
        <f t="shared" ca="1" si="193"/>
        <v>1351</v>
      </c>
      <c r="AK370" s="14">
        <f t="shared" ca="1" si="201"/>
        <v>574554.94699999993</v>
      </c>
      <c r="AL370" s="15">
        <f ca="1">SUM(AJ$12:AJ370)</f>
        <v>298233.7649999999</v>
      </c>
      <c r="AM370" s="16">
        <f ca="1">SUM(AH$12:AH370)+SUMIF(AI$12:AI370, "&lt;0")</f>
        <v>276321.18200000003</v>
      </c>
      <c r="AO370" s="9">
        <v>44541</v>
      </c>
      <c r="AP370" s="14">
        <f t="shared" ca="1" si="186"/>
        <v>2296</v>
      </c>
      <c r="AQ370" s="14">
        <f t="shared" ca="1" si="209"/>
        <v>2296</v>
      </c>
      <c r="AR370" s="14">
        <f t="shared" ca="1" si="214"/>
        <v>695</v>
      </c>
      <c r="AS370" s="14">
        <f t="shared" ca="1" si="194"/>
        <v>1601</v>
      </c>
      <c r="AT370" s="14">
        <f t="shared" ca="1" si="195"/>
        <v>1601</v>
      </c>
      <c r="AU370" s="14">
        <f t="shared" ca="1" si="202"/>
        <v>706804.94699999993</v>
      </c>
      <c r="AV370" s="15">
        <f ca="1">SUM(AT$12:AT370)</f>
        <v>367243.7649999999</v>
      </c>
      <c r="AW370" s="16">
        <f ca="1">SUM(AR$12:AR370)+SUMIF(AS$12:AS370, "&lt;0")</f>
        <v>339561.18200000003</v>
      </c>
      <c r="AY370" s="9">
        <v>44541</v>
      </c>
      <c r="AZ370" s="14">
        <f t="shared" ca="1" si="204"/>
        <v>2000</v>
      </c>
      <c r="BA370" s="14">
        <f t="shared" ca="1" si="210"/>
        <v>2000</v>
      </c>
      <c r="BB370" s="14">
        <f t="shared" ca="1" si="215"/>
        <v>361.48029214327403</v>
      </c>
      <c r="BC370" s="14">
        <f t="shared" ca="1" si="196"/>
        <v>1638.519707856726</v>
      </c>
      <c r="BD370" s="14">
        <f t="shared" ca="1" si="197"/>
        <v>1638.519707856726</v>
      </c>
      <c r="BE370" s="14">
        <f t="shared" ca="1" si="217"/>
        <v>645694.8476277031</v>
      </c>
      <c r="BF370" s="15">
        <f ca="1">SUM(BD$12:BD370)</f>
        <v>331646.57136766304</v>
      </c>
      <c r="BG370" s="16">
        <f ca="1">SUM(BB$12:BB370)+SUMIF(BC$12:BC370, "&lt;0")</f>
        <v>314048.27626004012</v>
      </c>
    </row>
    <row r="371" spans="1:59" x14ac:dyDescent="0.2">
      <c r="A371" s="24">
        <v>44542</v>
      </c>
      <c r="B371" s="54">
        <f ca="1">IF($A371&gt;= $C$5,$C$6, INDEX('Historical Data'!$D$2:$D$745, MATCH(A371, 'Historical Data'!$B$2:$B$745, 0)))</f>
        <v>1296</v>
      </c>
      <c r="C371" s="14">
        <f t="shared" ca="1" si="205"/>
        <v>1296</v>
      </c>
      <c r="D371" s="14">
        <f t="shared" ca="1" si="216"/>
        <v>517.01900000000023</v>
      </c>
      <c r="E371" s="14">
        <f t="shared" ca="1" si="187"/>
        <v>778.98099999999977</v>
      </c>
      <c r="F371" s="14">
        <f t="shared" ca="1" si="183"/>
        <v>778.98099999999977</v>
      </c>
      <c r="G371" s="14">
        <f t="shared" ca="1" si="198"/>
        <v>443600.94699999999</v>
      </c>
      <c r="H371" s="15">
        <f ca="1">SUM(F$12:F371)</f>
        <v>230002.74599999998</v>
      </c>
      <c r="I371" s="16">
        <f ca="1">SUM(D$12:D371)+SUMIF(E$12:E371, "&lt;0")</f>
        <v>213598.201</v>
      </c>
      <c r="J371" s="15"/>
      <c r="K371" s="9">
        <v>44542</v>
      </c>
      <c r="L371" s="14">
        <f t="shared" ca="1" si="184"/>
        <v>1796</v>
      </c>
      <c r="M371" s="14">
        <f t="shared" ca="1" si="206"/>
        <v>1796</v>
      </c>
      <c r="N371" s="14">
        <f t="shared" ca="1" si="211"/>
        <v>767.01900000000023</v>
      </c>
      <c r="O371" s="14">
        <f t="shared" ca="1" si="188"/>
        <v>1028.9809999999998</v>
      </c>
      <c r="P371" s="14">
        <f t="shared" ca="1" si="189"/>
        <v>1028.9809999999998</v>
      </c>
      <c r="Q371" s="14">
        <f t="shared" ca="1" si="199"/>
        <v>563850.94699999993</v>
      </c>
      <c r="R371" s="15">
        <f ca="1">SUM(P$12:P371)</f>
        <v>293017.74599999993</v>
      </c>
      <c r="S371" s="16">
        <f ca="1">SUM(N$12:N371)+SUMIF(O$12:O371, "&lt;0")</f>
        <v>270833.20100000012</v>
      </c>
      <c r="U371" s="9">
        <v>44542</v>
      </c>
      <c r="V371" s="14">
        <f t="shared" ca="1" si="203"/>
        <v>2296</v>
      </c>
      <c r="W371" s="14">
        <f t="shared" ca="1" si="207"/>
        <v>2296</v>
      </c>
      <c r="X371" s="14">
        <f t="shared" ca="1" si="212"/>
        <v>1017.0190000000002</v>
      </c>
      <c r="Y371" s="14">
        <f t="shared" ca="1" si="190"/>
        <v>1278.9809999999998</v>
      </c>
      <c r="Z371" s="14">
        <f t="shared" ca="1" si="191"/>
        <v>1278.9809999999998</v>
      </c>
      <c r="AA371" s="14">
        <f t="shared" ca="1" si="200"/>
        <v>684100.94699999993</v>
      </c>
      <c r="AB371" s="15">
        <f ca="1">SUM(Z$12:Z371)</f>
        <v>356032.74599999993</v>
      </c>
      <c r="AC371" s="16">
        <f ca="1">SUM(X$12:X371)+SUMIF(Y$12:Y371, "&lt;0")</f>
        <v>328068.20100000012</v>
      </c>
      <c r="AE371" s="9">
        <v>44542</v>
      </c>
      <c r="AF371" s="14">
        <f t="shared" ca="1" si="185"/>
        <v>1796</v>
      </c>
      <c r="AG371" s="14">
        <f t="shared" ca="1" si="208"/>
        <v>1796</v>
      </c>
      <c r="AH371" s="14">
        <f t="shared" ca="1" si="213"/>
        <v>757.01900000000023</v>
      </c>
      <c r="AI371" s="14">
        <f t="shared" ca="1" si="192"/>
        <v>1038.9809999999998</v>
      </c>
      <c r="AJ371" s="14">
        <f t="shared" ca="1" si="193"/>
        <v>1038.9809999999998</v>
      </c>
      <c r="AK371" s="14">
        <f t="shared" ca="1" si="201"/>
        <v>576350.94699999993</v>
      </c>
      <c r="AL371" s="15">
        <f ca="1">SUM(AJ$12:AJ371)</f>
        <v>299272.74599999993</v>
      </c>
      <c r="AM371" s="16">
        <f ca="1">SUM(AH$12:AH371)+SUMIF(AI$12:AI371, "&lt;0")</f>
        <v>277078.201</v>
      </c>
      <c r="AO371" s="9">
        <v>44542</v>
      </c>
      <c r="AP371" s="14">
        <f t="shared" ca="1" si="186"/>
        <v>2296</v>
      </c>
      <c r="AQ371" s="14">
        <f t="shared" ca="1" si="209"/>
        <v>2296</v>
      </c>
      <c r="AR371" s="14">
        <f t="shared" ca="1" si="214"/>
        <v>997.01900000000023</v>
      </c>
      <c r="AS371" s="14">
        <f t="shared" ca="1" si="194"/>
        <v>1298.9809999999998</v>
      </c>
      <c r="AT371" s="14">
        <f t="shared" ca="1" si="195"/>
        <v>1298.9809999999998</v>
      </c>
      <c r="AU371" s="14">
        <f t="shared" ca="1" si="202"/>
        <v>709100.94699999993</v>
      </c>
      <c r="AV371" s="15">
        <f ca="1">SUM(AT$12:AT371)</f>
        <v>368542.74599999993</v>
      </c>
      <c r="AW371" s="16">
        <f ca="1">SUM(AR$12:AR371)+SUMIF(AS$12:AS371, "&lt;0")</f>
        <v>340558.201</v>
      </c>
      <c r="AY371" s="9">
        <v>44542</v>
      </c>
      <c r="AZ371" s="14">
        <f t="shared" ca="1" si="204"/>
        <v>2000</v>
      </c>
      <c r="BA371" s="14">
        <f t="shared" ca="1" si="210"/>
        <v>2000</v>
      </c>
      <c r="BB371" s="14">
        <f t="shared" ca="1" si="215"/>
        <v>655.26624409284409</v>
      </c>
      <c r="BC371" s="14">
        <f t="shared" ca="1" si="196"/>
        <v>1344.7337559071559</v>
      </c>
      <c r="BD371" s="14">
        <f t="shared" ca="1" si="197"/>
        <v>1344.7337559071559</v>
      </c>
      <c r="BE371" s="14">
        <f t="shared" ca="1" si="217"/>
        <v>647694.8476277031</v>
      </c>
      <c r="BF371" s="15">
        <f ca="1">SUM(BD$12:BD371)</f>
        <v>332991.3051235702</v>
      </c>
      <c r="BG371" s="16">
        <f ca="1">SUM(BB$12:BB371)+SUMIF(BC$12:BC371, "&lt;0")</f>
        <v>314703.54250413296</v>
      </c>
    </row>
    <row r="372" spans="1:59" x14ac:dyDescent="0.2">
      <c r="A372" s="24">
        <v>44543</v>
      </c>
      <c r="B372" s="54">
        <f ca="1">IF($A372&gt;= $C$5,$C$6, INDEX('Historical Data'!$D$2:$D$745, MATCH(A372, 'Historical Data'!$B$2:$B$745, 0)))</f>
        <v>1296</v>
      </c>
      <c r="C372" s="14">
        <f t="shared" ca="1" si="205"/>
        <v>1296</v>
      </c>
      <c r="D372" s="14">
        <f t="shared" ca="1" si="216"/>
        <v>561.28600000000006</v>
      </c>
      <c r="E372" s="14">
        <f t="shared" ca="1" si="187"/>
        <v>734.71399999999994</v>
      </c>
      <c r="F372" s="14">
        <f t="shared" ca="1" si="183"/>
        <v>734.71399999999994</v>
      </c>
      <c r="G372" s="14">
        <f t="shared" ca="1" si="198"/>
        <v>444896.94699999999</v>
      </c>
      <c r="H372" s="15">
        <f ca="1">SUM(F$12:F372)</f>
        <v>230737.46</v>
      </c>
      <c r="I372" s="16">
        <f ca="1">SUM(D$12:D372)+SUMIF(E$12:E372, "&lt;0")</f>
        <v>214159.48699999999</v>
      </c>
      <c r="J372" s="15"/>
      <c r="K372" s="9">
        <v>44543</v>
      </c>
      <c r="L372" s="14">
        <f t="shared" ca="1" si="184"/>
        <v>1796</v>
      </c>
      <c r="M372" s="14">
        <f t="shared" ca="1" si="206"/>
        <v>1796</v>
      </c>
      <c r="N372" s="14">
        <f t="shared" ca="1" si="211"/>
        <v>806.28600000000006</v>
      </c>
      <c r="O372" s="14">
        <f t="shared" ca="1" si="188"/>
        <v>989.71399999999994</v>
      </c>
      <c r="P372" s="14">
        <f t="shared" ca="1" si="189"/>
        <v>989.71399999999994</v>
      </c>
      <c r="Q372" s="14">
        <f t="shared" ca="1" si="199"/>
        <v>565646.94699999993</v>
      </c>
      <c r="R372" s="15">
        <f ca="1">SUM(P$12:P372)</f>
        <v>294007.4599999999</v>
      </c>
      <c r="S372" s="16">
        <f ca="1">SUM(N$12:N372)+SUMIF(O$12:O372, "&lt;0")</f>
        <v>271639.48700000014</v>
      </c>
      <c r="U372" s="9">
        <v>44543</v>
      </c>
      <c r="V372" s="14">
        <f t="shared" ca="1" si="203"/>
        <v>2296</v>
      </c>
      <c r="W372" s="14">
        <f t="shared" ca="1" si="207"/>
        <v>2296</v>
      </c>
      <c r="X372" s="14">
        <f t="shared" ca="1" si="212"/>
        <v>1051.2860000000001</v>
      </c>
      <c r="Y372" s="14">
        <f t="shared" ca="1" si="190"/>
        <v>1244.7139999999999</v>
      </c>
      <c r="Z372" s="14">
        <f t="shared" ca="1" si="191"/>
        <v>1244.7139999999999</v>
      </c>
      <c r="AA372" s="14">
        <f t="shared" ca="1" si="200"/>
        <v>686396.94699999993</v>
      </c>
      <c r="AB372" s="15">
        <f ca="1">SUM(Z$12:Z372)</f>
        <v>357277.4599999999</v>
      </c>
      <c r="AC372" s="16">
        <f ca="1">SUM(X$12:X372)+SUMIF(Y$12:Y372, "&lt;0")</f>
        <v>329119.48700000014</v>
      </c>
      <c r="AE372" s="9">
        <v>44543</v>
      </c>
      <c r="AF372" s="14">
        <f t="shared" ca="1" si="185"/>
        <v>1796</v>
      </c>
      <c r="AG372" s="14">
        <f t="shared" ca="1" si="208"/>
        <v>1796</v>
      </c>
      <c r="AH372" s="14">
        <f t="shared" ca="1" si="213"/>
        <v>801.28600000000006</v>
      </c>
      <c r="AI372" s="14">
        <f t="shared" ca="1" si="192"/>
        <v>994.71399999999994</v>
      </c>
      <c r="AJ372" s="14">
        <f t="shared" ca="1" si="193"/>
        <v>994.71399999999994</v>
      </c>
      <c r="AK372" s="14">
        <f t="shared" ca="1" si="201"/>
        <v>578146.94699999993</v>
      </c>
      <c r="AL372" s="15">
        <f ca="1">SUM(AJ$12:AJ372)</f>
        <v>300267.4599999999</v>
      </c>
      <c r="AM372" s="16">
        <f ca="1">SUM(AH$12:AH372)+SUMIF(AI$12:AI372, "&lt;0")</f>
        <v>277879.48700000002</v>
      </c>
      <c r="AO372" s="9">
        <v>44543</v>
      </c>
      <c r="AP372" s="14">
        <f t="shared" ca="1" si="186"/>
        <v>2296</v>
      </c>
      <c r="AQ372" s="14">
        <f t="shared" ca="1" si="209"/>
        <v>2296</v>
      </c>
      <c r="AR372" s="14">
        <f t="shared" ca="1" si="214"/>
        <v>1041.2860000000001</v>
      </c>
      <c r="AS372" s="14">
        <f t="shared" ca="1" si="194"/>
        <v>1254.7139999999999</v>
      </c>
      <c r="AT372" s="14">
        <f t="shared" ca="1" si="195"/>
        <v>1254.7139999999999</v>
      </c>
      <c r="AU372" s="14">
        <f t="shared" ca="1" si="202"/>
        <v>711396.94699999993</v>
      </c>
      <c r="AV372" s="15">
        <f ca="1">SUM(AT$12:AT372)</f>
        <v>369797.4599999999</v>
      </c>
      <c r="AW372" s="16">
        <f ca="1">SUM(AR$12:AR372)+SUMIF(AS$12:AS372, "&lt;0")</f>
        <v>341599.48700000002</v>
      </c>
      <c r="AY372" s="9">
        <v>44543</v>
      </c>
      <c r="AZ372" s="14">
        <f t="shared" ca="1" si="204"/>
        <v>2000</v>
      </c>
      <c r="BA372" s="14">
        <f t="shared" ca="1" si="210"/>
        <v>2000</v>
      </c>
      <c r="BB372" s="14">
        <f t="shared" ca="1" si="215"/>
        <v>671.30019604241397</v>
      </c>
      <c r="BC372" s="14">
        <f t="shared" ca="1" si="196"/>
        <v>1328.699803957586</v>
      </c>
      <c r="BD372" s="14">
        <f t="shared" ca="1" si="197"/>
        <v>1328.699803957586</v>
      </c>
      <c r="BE372" s="14">
        <f t="shared" ca="1" si="217"/>
        <v>649694.8476277031</v>
      </c>
      <c r="BF372" s="15">
        <f ca="1">SUM(BD$12:BD372)</f>
        <v>334320.0049275278</v>
      </c>
      <c r="BG372" s="16">
        <f ca="1">SUM(BB$12:BB372)+SUMIF(BC$12:BC372, "&lt;0")</f>
        <v>315374.84270017536</v>
      </c>
    </row>
    <row r="373" spans="1:59" x14ac:dyDescent="0.2">
      <c r="A373" s="24">
        <v>44544</v>
      </c>
      <c r="B373" s="54">
        <f ca="1">IF($A373&gt;= $C$5,$C$6, INDEX('Historical Data'!$D$2:$D$745, MATCH(A373, 'Historical Data'!$B$2:$B$745, 0)))</f>
        <v>1296</v>
      </c>
      <c r="C373" s="14">
        <f t="shared" ca="1" si="205"/>
        <v>1296</v>
      </c>
      <c r="D373" s="14">
        <f t="shared" ca="1" si="216"/>
        <v>1197.1200000000026</v>
      </c>
      <c r="E373" s="14">
        <f t="shared" ca="1" si="187"/>
        <v>98.879999999997381</v>
      </c>
      <c r="F373" s="14">
        <f t="shared" ca="1" si="183"/>
        <v>98.879999999997381</v>
      </c>
      <c r="G373" s="14">
        <f t="shared" ca="1" si="198"/>
        <v>446192.94699999999</v>
      </c>
      <c r="H373" s="15">
        <f ca="1">SUM(F$12:F373)</f>
        <v>230836.34</v>
      </c>
      <c r="I373" s="16">
        <f ca="1">SUM(D$12:D373)+SUMIF(E$12:E373, "&lt;0")</f>
        <v>215356.60699999999</v>
      </c>
      <c r="J373" s="15"/>
      <c r="K373" s="9">
        <v>44544</v>
      </c>
      <c r="L373" s="14">
        <f t="shared" ca="1" si="184"/>
        <v>1796</v>
      </c>
      <c r="M373" s="14">
        <f t="shared" ca="1" si="206"/>
        <v>1796</v>
      </c>
      <c r="N373" s="14">
        <f t="shared" ca="1" si="211"/>
        <v>1437.1200000000026</v>
      </c>
      <c r="O373" s="14">
        <f t="shared" ca="1" si="188"/>
        <v>358.87999999999738</v>
      </c>
      <c r="P373" s="14">
        <f t="shared" ca="1" si="189"/>
        <v>358.87999999999738</v>
      </c>
      <c r="Q373" s="14">
        <f t="shared" ca="1" si="199"/>
        <v>567442.94699999993</v>
      </c>
      <c r="R373" s="15">
        <f ca="1">SUM(P$12:P373)</f>
        <v>294366.33999999991</v>
      </c>
      <c r="S373" s="16">
        <f ca="1">SUM(N$12:N373)+SUMIF(O$12:O373, "&lt;0")</f>
        <v>273076.60700000013</v>
      </c>
      <c r="U373" s="9">
        <v>44544</v>
      </c>
      <c r="V373" s="14">
        <f t="shared" ca="1" si="203"/>
        <v>2296</v>
      </c>
      <c r="W373" s="14">
        <f t="shared" ca="1" si="207"/>
        <v>2296</v>
      </c>
      <c r="X373" s="14">
        <f t="shared" ca="1" si="212"/>
        <v>1677.1200000000026</v>
      </c>
      <c r="Y373" s="14">
        <f t="shared" ca="1" si="190"/>
        <v>618.87999999999738</v>
      </c>
      <c r="Z373" s="14">
        <f t="shared" ca="1" si="191"/>
        <v>618.87999999999738</v>
      </c>
      <c r="AA373" s="14">
        <f t="shared" ca="1" si="200"/>
        <v>688692.94699999993</v>
      </c>
      <c r="AB373" s="15">
        <f ca="1">SUM(Z$12:Z373)</f>
        <v>357896.33999999991</v>
      </c>
      <c r="AC373" s="16">
        <f ca="1">SUM(X$12:X373)+SUMIF(Y$12:Y373, "&lt;0")</f>
        <v>330796.60700000013</v>
      </c>
      <c r="AE373" s="9">
        <v>44544</v>
      </c>
      <c r="AF373" s="14">
        <f t="shared" ca="1" si="185"/>
        <v>1796</v>
      </c>
      <c r="AG373" s="14">
        <f t="shared" ca="1" si="208"/>
        <v>1796</v>
      </c>
      <c r="AH373" s="14">
        <f t="shared" ca="1" si="213"/>
        <v>1437.1200000000026</v>
      </c>
      <c r="AI373" s="14">
        <f t="shared" ca="1" si="192"/>
        <v>358.87999999999738</v>
      </c>
      <c r="AJ373" s="14">
        <f t="shared" ca="1" si="193"/>
        <v>358.87999999999738</v>
      </c>
      <c r="AK373" s="14">
        <f t="shared" ca="1" si="201"/>
        <v>579942.94699999993</v>
      </c>
      <c r="AL373" s="15">
        <f ca="1">SUM(AJ$12:AJ373)</f>
        <v>300626.33999999991</v>
      </c>
      <c r="AM373" s="16">
        <f ca="1">SUM(AH$12:AH373)+SUMIF(AI$12:AI373, "&lt;0")</f>
        <v>279316.60700000002</v>
      </c>
      <c r="AO373" s="9">
        <v>44544</v>
      </c>
      <c r="AP373" s="14">
        <f t="shared" ca="1" si="186"/>
        <v>2296</v>
      </c>
      <c r="AQ373" s="14">
        <f t="shared" ca="1" si="209"/>
        <v>2296</v>
      </c>
      <c r="AR373" s="14">
        <f t="shared" ca="1" si="214"/>
        <v>1677.1200000000026</v>
      </c>
      <c r="AS373" s="14">
        <f t="shared" ca="1" si="194"/>
        <v>618.87999999999738</v>
      </c>
      <c r="AT373" s="14">
        <f t="shared" ca="1" si="195"/>
        <v>618.87999999999738</v>
      </c>
      <c r="AU373" s="14">
        <f t="shared" ca="1" si="202"/>
        <v>713692.94699999993</v>
      </c>
      <c r="AV373" s="15">
        <f ca="1">SUM(AT$12:AT373)</f>
        <v>370416.33999999991</v>
      </c>
      <c r="AW373" s="16">
        <f ca="1">SUM(AR$12:AR373)+SUMIF(AS$12:AS373, "&lt;0")</f>
        <v>343276.60700000002</v>
      </c>
      <c r="AY373" s="9">
        <v>44544</v>
      </c>
      <c r="AZ373" s="14">
        <f t="shared" ca="1" si="204"/>
        <v>2000</v>
      </c>
      <c r="BA373" s="14">
        <f t="shared" ca="1" si="210"/>
        <v>2000</v>
      </c>
      <c r="BB373" s="14">
        <f t="shared" ca="1" si="215"/>
        <v>1278.9011479919866</v>
      </c>
      <c r="BC373" s="14">
        <f t="shared" ca="1" si="196"/>
        <v>721.09885200801341</v>
      </c>
      <c r="BD373" s="14">
        <f t="shared" ca="1" si="197"/>
        <v>721.09885200801341</v>
      </c>
      <c r="BE373" s="14">
        <f t="shared" ca="1" si="217"/>
        <v>651694.8476277031</v>
      </c>
      <c r="BF373" s="15">
        <f ca="1">SUM(BD$12:BD373)</f>
        <v>335041.1037795358</v>
      </c>
      <c r="BG373" s="16">
        <f ca="1">SUM(BB$12:BB373)+SUMIF(BC$12:BC373, "&lt;0")</f>
        <v>316653.74384816736</v>
      </c>
    </row>
    <row r="374" spans="1:59" x14ac:dyDescent="0.2">
      <c r="A374" s="24">
        <v>44545</v>
      </c>
      <c r="B374" s="54">
        <f ca="1">IF($A374&gt;= $C$5,$C$6, INDEX('Historical Data'!$D$2:$D$745, MATCH(A374, 'Historical Data'!$B$2:$B$745, 0)))</f>
        <v>1296</v>
      </c>
      <c r="C374" s="14">
        <f t="shared" ca="1" si="205"/>
        <v>1296</v>
      </c>
      <c r="D374" s="14">
        <f t="shared" ca="1" si="216"/>
        <v>1296</v>
      </c>
      <c r="E374" s="14">
        <f t="shared" ca="1" si="187"/>
        <v>0</v>
      </c>
      <c r="F374" s="14">
        <f t="shared" ca="1" si="183"/>
        <v>0</v>
      </c>
      <c r="G374" s="14">
        <f t="shared" ca="1" si="198"/>
        <v>447488.94699999999</v>
      </c>
      <c r="H374" s="15">
        <f ca="1">SUM(F$12:F374)</f>
        <v>230836.34</v>
      </c>
      <c r="I374" s="16">
        <f ca="1">SUM(D$12:D374)+SUMIF(E$12:E374, "&lt;0")</f>
        <v>216652.60699999999</v>
      </c>
      <c r="J374" s="15"/>
      <c r="K374" s="9">
        <v>44545</v>
      </c>
      <c r="L374" s="14">
        <f t="shared" ca="1" si="184"/>
        <v>1796</v>
      </c>
      <c r="M374" s="14">
        <f t="shared" ca="1" si="206"/>
        <v>1796</v>
      </c>
      <c r="N374" s="14">
        <f t="shared" ca="1" si="211"/>
        <v>1561</v>
      </c>
      <c r="O374" s="14">
        <f t="shared" ca="1" si="188"/>
        <v>235</v>
      </c>
      <c r="P374" s="14">
        <f t="shared" ca="1" si="189"/>
        <v>235</v>
      </c>
      <c r="Q374" s="14">
        <f t="shared" ca="1" si="199"/>
        <v>569238.94699999993</v>
      </c>
      <c r="R374" s="15">
        <f ca="1">SUM(P$12:P374)</f>
        <v>294601.33999999991</v>
      </c>
      <c r="S374" s="16">
        <f ca="1">SUM(N$12:N374)+SUMIF(O$12:O374, "&lt;0")</f>
        <v>274637.60700000013</v>
      </c>
      <c r="U374" s="9">
        <v>44545</v>
      </c>
      <c r="V374" s="14">
        <f t="shared" ca="1" si="203"/>
        <v>2296</v>
      </c>
      <c r="W374" s="14">
        <f t="shared" ca="1" si="207"/>
        <v>2296</v>
      </c>
      <c r="X374" s="14">
        <f t="shared" ca="1" si="212"/>
        <v>1826</v>
      </c>
      <c r="Y374" s="14">
        <f t="shared" ca="1" si="190"/>
        <v>470</v>
      </c>
      <c r="Z374" s="14">
        <f t="shared" ca="1" si="191"/>
        <v>470</v>
      </c>
      <c r="AA374" s="14">
        <f t="shared" ca="1" si="200"/>
        <v>690988.94699999993</v>
      </c>
      <c r="AB374" s="15">
        <f ca="1">SUM(Z$12:Z374)</f>
        <v>358366.33999999991</v>
      </c>
      <c r="AC374" s="16">
        <f ca="1">SUM(X$12:X374)+SUMIF(Y$12:Y374, "&lt;0")</f>
        <v>332622.60700000013</v>
      </c>
      <c r="AE374" s="9">
        <v>44545</v>
      </c>
      <c r="AF374" s="14">
        <f t="shared" ca="1" si="185"/>
        <v>1796</v>
      </c>
      <c r="AG374" s="14">
        <f t="shared" ca="1" si="208"/>
        <v>1796</v>
      </c>
      <c r="AH374" s="14">
        <f t="shared" ca="1" si="213"/>
        <v>1586</v>
      </c>
      <c r="AI374" s="14">
        <f t="shared" ca="1" si="192"/>
        <v>210</v>
      </c>
      <c r="AJ374" s="14">
        <f t="shared" ca="1" si="193"/>
        <v>210</v>
      </c>
      <c r="AK374" s="14">
        <f t="shared" ca="1" si="201"/>
        <v>581738.94699999993</v>
      </c>
      <c r="AL374" s="15">
        <f ca="1">SUM(AJ$12:AJ374)</f>
        <v>300836.33999999991</v>
      </c>
      <c r="AM374" s="16">
        <f ca="1">SUM(AH$12:AH374)+SUMIF(AI$12:AI374, "&lt;0")</f>
        <v>280902.60700000002</v>
      </c>
      <c r="AO374" s="9">
        <v>44545</v>
      </c>
      <c r="AP374" s="14">
        <f t="shared" ca="1" si="186"/>
        <v>2296</v>
      </c>
      <c r="AQ374" s="14">
        <f t="shared" ca="1" si="209"/>
        <v>2296</v>
      </c>
      <c r="AR374" s="14">
        <f t="shared" ca="1" si="214"/>
        <v>1876</v>
      </c>
      <c r="AS374" s="14">
        <f t="shared" ca="1" si="194"/>
        <v>420</v>
      </c>
      <c r="AT374" s="14">
        <f t="shared" ca="1" si="195"/>
        <v>420</v>
      </c>
      <c r="AU374" s="14">
        <f t="shared" ca="1" si="202"/>
        <v>715988.94699999993</v>
      </c>
      <c r="AV374" s="15">
        <f ca="1">SUM(AT$12:AT374)</f>
        <v>370836.33999999991</v>
      </c>
      <c r="AW374" s="16">
        <f ca="1">SUM(AR$12:AR374)+SUMIF(AS$12:AS374, "&lt;0")</f>
        <v>345152.60700000002</v>
      </c>
      <c r="AY374" s="9">
        <v>44545</v>
      </c>
      <c r="AZ374" s="14">
        <f t="shared" ca="1" si="204"/>
        <v>2000</v>
      </c>
      <c r="BA374" s="14">
        <f t="shared" ca="1" si="210"/>
        <v>2000</v>
      </c>
      <c r="BB374" s="14">
        <f t="shared" ca="1" si="215"/>
        <v>1612.3430999415523</v>
      </c>
      <c r="BC374" s="14">
        <f t="shared" ca="1" si="196"/>
        <v>387.65690005844772</v>
      </c>
      <c r="BD374" s="14">
        <f t="shared" ca="1" si="197"/>
        <v>387.65690005844772</v>
      </c>
      <c r="BE374" s="14">
        <f t="shared" ca="1" si="217"/>
        <v>653694.8476277031</v>
      </c>
      <c r="BF374" s="15">
        <f ca="1">SUM(BD$12:BD374)</f>
        <v>335428.76067959424</v>
      </c>
      <c r="BG374" s="16">
        <f ca="1">SUM(BB$12:BB374)+SUMIF(BC$12:BC374, "&lt;0")</f>
        <v>318266.08694810892</v>
      </c>
    </row>
    <row r="375" spans="1:59" x14ac:dyDescent="0.2">
      <c r="A375" s="24">
        <v>44546</v>
      </c>
      <c r="B375" s="54">
        <f ca="1">IF($A375&gt;= $C$5,$C$6, INDEX('Historical Data'!$D$2:$D$745, MATCH(A375, 'Historical Data'!$B$2:$B$745, 0)))</f>
        <v>1296</v>
      </c>
      <c r="C375" s="14">
        <f t="shared" ca="1" si="205"/>
        <v>1296</v>
      </c>
      <c r="D375" s="14">
        <f t="shared" ca="1" si="216"/>
        <v>741.91399999999703</v>
      </c>
      <c r="E375" s="14">
        <f t="shared" ca="1" si="187"/>
        <v>554.08600000000297</v>
      </c>
      <c r="F375" s="14">
        <f t="shared" ca="1" si="183"/>
        <v>554.08600000000297</v>
      </c>
      <c r="G375" s="14">
        <f t="shared" ca="1" si="198"/>
        <v>448784.94699999999</v>
      </c>
      <c r="H375" s="15">
        <f ca="1">SUM(F$12:F375)</f>
        <v>231390.42600000001</v>
      </c>
      <c r="I375" s="16">
        <f ca="1">SUM(D$12:D375)+SUMIF(E$12:E375, "&lt;0")</f>
        <v>217394.52099999998</v>
      </c>
      <c r="J375" s="15"/>
      <c r="K375" s="9">
        <v>44546</v>
      </c>
      <c r="L375" s="14">
        <f t="shared" ca="1" si="184"/>
        <v>1796</v>
      </c>
      <c r="M375" s="14">
        <f t="shared" ca="1" si="206"/>
        <v>1796</v>
      </c>
      <c r="N375" s="14">
        <f t="shared" ca="1" si="211"/>
        <v>956.91399999999703</v>
      </c>
      <c r="O375" s="14">
        <f t="shared" ca="1" si="188"/>
        <v>839.08600000000297</v>
      </c>
      <c r="P375" s="14">
        <f t="shared" ca="1" si="189"/>
        <v>839.08600000000297</v>
      </c>
      <c r="Q375" s="14">
        <f t="shared" ca="1" si="199"/>
        <v>571034.94699999993</v>
      </c>
      <c r="R375" s="15">
        <f ca="1">SUM(P$12:P375)</f>
        <v>295440.42599999992</v>
      </c>
      <c r="S375" s="16">
        <f ca="1">SUM(N$12:N375)+SUMIF(O$12:O375, "&lt;0")</f>
        <v>275594.52100000012</v>
      </c>
      <c r="U375" s="9">
        <v>44546</v>
      </c>
      <c r="V375" s="14">
        <f t="shared" ca="1" si="203"/>
        <v>2296</v>
      </c>
      <c r="W375" s="14">
        <f t="shared" ca="1" si="207"/>
        <v>2296</v>
      </c>
      <c r="X375" s="14">
        <f t="shared" ca="1" si="212"/>
        <v>1171.913999999997</v>
      </c>
      <c r="Y375" s="14">
        <f t="shared" ca="1" si="190"/>
        <v>1124.086000000003</v>
      </c>
      <c r="Z375" s="14">
        <f t="shared" ca="1" si="191"/>
        <v>1124.086000000003</v>
      </c>
      <c r="AA375" s="14">
        <f t="shared" ca="1" si="200"/>
        <v>693284.94699999993</v>
      </c>
      <c r="AB375" s="15">
        <f ca="1">SUM(Z$12:Z375)</f>
        <v>359490.42599999992</v>
      </c>
      <c r="AC375" s="16">
        <f ca="1">SUM(X$12:X375)+SUMIF(Y$12:Y375, "&lt;0")</f>
        <v>333794.52100000012</v>
      </c>
      <c r="AE375" s="9">
        <v>44546</v>
      </c>
      <c r="AF375" s="14">
        <f t="shared" ca="1" si="185"/>
        <v>1796</v>
      </c>
      <c r="AG375" s="14">
        <f t="shared" ca="1" si="208"/>
        <v>1796</v>
      </c>
      <c r="AH375" s="14">
        <f t="shared" ca="1" si="213"/>
        <v>931.91399999999703</v>
      </c>
      <c r="AI375" s="14">
        <f t="shared" ca="1" si="192"/>
        <v>864.08600000000297</v>
      </c>
      <c r="AJ375" s="14">
        <f t="shared" ca="1" si="193"/>
        <v>864.08600000000297</v>
      </c>
      <c r="AK375" s="14">
        <f t="shared" ca="1" si="201"/>
        <v>583534.94699999993</v>
      </c>
      <c r="AL375" s="15">
        <f ca="1">SUM(AJ$12:AJ375)</f>
        <v>301700.42599999992</v>
      </c>
      <c r="AM375" s="16">
        <f ca="1">SUM(AH$12:AH375)+SUMIF(AI$12:AI375, "&lt;0")</f>
        <v>281834.52100000001</v>
      </c>
      <c r="AO375" s="9">
        <v>44546</v>
      </c>
      <c r="AP375" s="14">
        <f t="shared" ca="1" si="186"/>
        <v>2296</v>
      </c>
      <c r="AQ375" s="14">
        <f t="shared" ca="1" si="209"/>
        <v>2296</v>
      </c>
      <c r="AR375" s="14">
        <f t="shared" ca="1" si="214"/>
        <v>1121.913999999997</v>
      </c>
      <c r="AS375" s="14">
        <f t="shared" ca="1" si="194"/>
        <v>1174.086000000003</v>
      </c>
      <c r="AT375" s="14">
        <f t="shared" ca="1" si="195"/>
        <v>1174.086000000003</v>
      </c>
      <c r="AU375" s="14">
        <f t="shared" ca="1" si="202"/>
        <v>718284.94699999993</v>
      </c>
      <c r="AV375" s="15">
        <f ca="1">SUM(AT$12:AT375)</f>
        <v>372010.42599999992</v>
      </c>
      <c r="AW375" s="16">
        <f ca="1">SUM(AR$12:AR375)+SUMIF(AS$12:AS375, "&lt;0")</f>
        <v>346274.52100000001</v>
      </c>
      <c r="AY375" s="9">
        <v>44546</v>
      </c>
      <c r="AZ375" s="14">
        <f t="shared" ca="1" si="204"/>
        <v>2000</v>
      </c>
      <c r="BA375" s="14">
        <f t="shared" ca="1" si="210"/>
        <v>2000</v>
      </c>
      <c r="BB375" s="14">
        <f t="shared" ca="1" si="215"/>
        <v>504.43405189112264</v>
      </c>
      <c r="BC375" s="14">
        <f t="shared" ca="1" si="196"/>
        <v>1495.5659481088774</v>
      </c>
      <c r="BD375" s="14">
        <f t="shared" ca="1" si="197"/>
        <v>1495.5659481088774</v>
      </c>
      <c r="BE375" s="14">
        <f t="shared" ca="1" si="217"/>
        <v>655694.8476277031</v>
      </c>
      <c r="BF375" s="15">
        <f ca="1">SUM(BD$12:BD375)</f>
        <v>336924.32662770309</v>
      </c>
      <c r="BG375" s="16">
        <f ca="1">SUM(BB$12:BB375)+SUMIF(BC$12:BC375, "&lt;0")</f>
        <v>318770.52100000007</v>
      </c>
    </row>
    <row r="376" spans="1:59" x14ac:dyDescent="0.2">
      <c r="A376" s="24">
        <v>44547</v>
      </c>
      <c r="B376" s="54">
        <f ca="1">IF($A376&gt;= $C$5,$C$6, INDEX('Historical Data'!$D$2:$D$745, MATCH(A376, 'Historical Data'!$B$2:$B$745, 0)))</f>
        <v>1296</v>
      </c>
      <c r="C376" s="14">
        <f t="shared" ca="1" si="205"/>
        <v>1296</v>
      </c>
      <c r="D376" s="14">
        <f t="shared" ca="1" si="216"/>
        <v>174.07800000000134</v>
      </c>
      <c r="E376" s="14">
        <f t="shared" ca="1" si="187"/>
        <v>1121.9219999999987</v>
      </c>
      <c r="F376" s="14">
        <f t="shared" ca="1" si="183"/>
        <v>1121.9219999999987</v>
      </c>
      <c r="G376" s="14">
        <f t="shared" ca="1" si="198"/>
        <v>450080.94699999999</v>
      </c>
      <c r="H376" s="15">
        <f ca="1">SUM(F$12:F376)</f>
        <v>232512.348</v>
      </c>
      <c r="I376" s="16">
        <f ca="1">SUM(D$12:D376)+SUMIF(E$12:E376, "&lt;0")</f>
        <v>217568.59899999999</v>
      </c>
      <c r="J376" s="15"/>
      <c r="K376" s="9">
        <v>44547</v>
      </c>
      <c r="L376" s="14">
        <f t="shared" ca="1" si="184"/>
        <v>1796</v>
      </c>
      <c r="M376" s="14">
        <f t="shared" ca="1" si="206"/>
        <v>1796</v>
      </c>
      <c r="N376" s="14">
        <f t="shared" ca="1" si="211"/>
        <v>414.07800000000134</v>
      </c>
      <c r="O376" s="14">
        <f t="shared" ca="1" si="188"/>
        <v>1381.9219999999987</v>
      </c>
      <c r="P376" s="14">
        <f t="shared" ca="1" si="189"/>
        <v>1381.9219999999987</v>
      </c>
      <c r="Q376" s="14">
        <f t="shared" ca="1" si="199"/>
        <v>572830.94699999993</v>
      </c>
      <c r="R376" s="15">
        <f ca="1">SUM(P$12:P376)</f>
        <v>296822.34799999994</v>
      </c>
      <c r="S376" s="16">
        <f ca="1">SUM(N$12:N376)+SUMIF(O$12:O376, "&lt;0")</f>
        <v>276008.5990000001</v>
      </c>
      <c r="U376" s="9">
        <v>44547</v>
      </c>
      <c r="V376" s="14">
        <f t="shared" ca="1" si="203"/>
        <v>2296</v>
      </c>
      <c r="W376" s="14">
        <f t="shared" ca="1" si="207"/>
        <v>2296</v>
      </c>
      <c r="X376" s="14">
        <f t="shared" ca="1" si="212"/>
        <v>654.07800000000134</v>
      </c>
      <c r="Y376" s="14">
        <f t="shared" ca="1" si="190"/>
        <v>1641.9219999999987</v>
      </c>
      <c r="Z376" s="14">
        <f t="shared" ca="1" si="191"/>
        <v>1641.9219999999987</v>
      </c>
      <c r="AA376" s="14">
        <f t="shared" ca="1" si="200"/>
        <v>695580.94699999993</v>
      </c>
      <c r="AB376" s="15">
        <f ca="1">SUM(Z$12:Z376)</f>
        <v>361132.34799999994</v>
      </c>
      <c r="AC376" s="16">
        <f ca="1">SUM(X$12:X376)+SUMIF(Y$12:Y376, "&lt;0")</f>
        <v>334448.5990000001</v>
      </c>
      <c r="AE376" s="9">
        <v>44547</v>
      </c>
      <c r="AF376" s="14">
        <f t="shared" ca="1" si="185"/>
        <v>1796</v>
      </c>
      <c r="AG376" s="14">
        <f t="shared" ca="1" si="208"/>
        <v>1796</v>
      </c>
      <c r="AH376" s="14">
        <f t="shared" ca="1" si="213"/>
        <v>414.07800000000134</v>
      </c>
      <c r="AI376" s="14">
        <f t="shared" ca="1" si="192"/>
        <v>1381.9219999999987</v>
      </c>
      <c r="AJ376" s="14">
        <f t="shared" ca="1" si="193"/>
        <v>1381.9219999999987</v>
      </c>
      <c r="AK376" s="14">
        <f t="shared" ca="1" si="201"/>
        <v>585330.94699999993</v>
      </c>
      <c r="AL376" s="15">
        <f ca="1">SUM(AJ$12:AJ376)</f>
        <v>303082.34799999994</v>
      </c>
      <c r="AM376" s="16">
        <f ca="1">SUM(AH$12:AH376)+SUMIF(AI$12:AI376, "&lt;0")</f>
        <v>282248.59899999999</v>
      </c>
      <c r="AO376" s="9">
        <v>44547</v>
      </c>
      <c r="AP376" s="14">
        <f t="shared" ca="1" si="186"/>
        <v>2296</v>
      </c>
      <c r="AQ376" s="14">
        <f t="shared" ca="1" si="209"/>
        <v>2296</v>
      </c>
      <c r="AR376" s="14">
        <f t="shared" ca="1" si="214"/>
        <v>654.07800000000134</v>
      </c>
      <c r="AS376" s="14">
        <f t="shared" ca="1" si="194"/>
        <v>1641.9219999999987</v>
      </c>
      <c r="AT376" s="14">
        <f t="shared" ca="1" si="195"/>
        <v>1641.9219999999987</v>
      </c>
      <c r="AU376" s="14">
        <f t="shared" ca="1" si="202"/>
        <v>720580.94699999993</v>
      </c>
      <c r="AV376" s="15">
        <f ca="1">SUM(AT$12:AT376)</f>
        <v>373652.34799999994</v>
      </c>
      <c r="AW376" s="16">
        <f ca="1">SUM(AR$12:AR376)+SUMIF(AS$12:AS376, "&lt;0")</f>
        <v>346928.59899999999</v>
      </c>
      <c r="AY376" s="9">
        <v>44547</v>
      </c>
      <c r="AZ376" s="14">
        <f t="shared" ca="1" si="204"/>
        <v>2000</v>
      </c>
      <c r="BA376" s="14">
        <f t="shared" ca="1" si="210"/>
        <v>2000</v>
      </c>
      <c r="BB376" s="14">
        <f t="shared" ca="1" si="215"/>
        <v>174.07800000000134</v>
      </c>
      <c r="BC376" s="14">
        <f t="shared" ca="1" si="196"/>
        <v>1825.9219999999987</v>
      </c>
      <c r="BD376" s="14">
        <f t="shared" ca="1" si="197"/>
        <v>1825.9219999999987</v>
      </c>
      <c r="BE376" s="14">
        <f t="shared" ca="1" si="217"/>
        <v>657694.8476277031</v>
      </c>
      <c r="BF376" s="15">
        <f ca="1">SUM(BD$12:BD376)</f>
        <v>338750.24862770311</v>
      </c>
      <c r="BG376" s="16">
        <f ca="1">SUM(BB$12:BB376)+SUMIF(BC$12:BC376, "&lt;0")</f>
        <v>318944.59900000005</v>
      </c>
    </row>
    <row r="377" spans="1:59" x14ac:dyDescent="0.2">
      <c r="A377" s="24">
        <v>44548</v>
      </c>
      <c r="B377" s="54">
        <f ca="1">IF($A377&gt;= $C$5,$C$6, INDEX('Historical Data'!$D$2:$D$745, MATCH(A377, 'Historical Data'!$B$2:$B$745, 0)))</f>
        <v>1296</v>
      </c>
      <c r="C377" s="14">
        <f t="shared" ca="1" si="205"/>
        <v>1296</v>
      </c>
      <c r="D377" s="14">
        <f t="shared" ca="1" si="216"/>
        <v>922.90999999999622</v>
      </c>
      <c r="E377" s="14">
        <f t="shared" ca="1" si="187"/>
        <v>373.09000000000378</v>
      </c>
      <c r="F377" s="14">
        <f t="shared" ca="1" si="183"/>
        <v>373.09000000000378</v>
      </c>
      <c r="G377" s="14">
        <f t="shared" ca="1" si="198"/>
        <v>451376.94699999999</v>
      </c>
      <c r="H377" s="15">
        <f ca="1">SUM(F$12:F377)</f>
        <v>232885.43799999999</v>
      </c>
      <c r="I377" s="16">
        <f ca="1">SUM(D$12:D377)+SUMIF(E$12:E377, "&lt;0")</f>
        <v>218491.50899999999</v>
      </c>
      <c r="J377" s="15"/>
      <c r="K377" s="9">
        <v>44548</v>
      </c>
      <c r="L377" s="14">
        <f t="shared" ca="1" si="184"/>
        <v>1796</v>
      </c>
      <c r="M377" s="14">
        <f t="shared" ca="1" si="206"/>
        <v>1796</v>
      </c>
      <c r="N377" s="14">
        <f t="shared" ca="1" si="211"/>
        <v>1162.9099999999962</v>
      </c>
      <c r="O377" s="14">
        <f t="shared" ca="1" si="188"/>
        <v>633.09000000000378</v>
      </c>
      <c r="P377" s="14">
        <f t="shared" ca="1" si="189"/>
        <v>633.09000000000378</v>
      </c>
      <c r="Q377" s="14">
        <f t="shared" ca="1" si="199"/>
        <v>574626.94699999993</v>
      </c>
      <c r="R377" s="15">
        <f ca="1">SUM(P$12:P377)</f>
        <v>297455.43799999997</v>
      </c>
      <c r="S377" s="16">
        <f ca="1">SUM(N$12:N377)+SUMIF(O$12:O377, "&lt;0")</f>
        <v>277171.50900000008</v>
      </c>
      <c r="U377" s="9">
        <v>44548</v>
      </c>
      <c r="V377" s="14">
        <f t="shared" ca="1" si="203"/>
        <v>2296</v>
      </c>
      <c r="W377" s="14">
        <f t="shared" ca="1" si="207"/>
        <v>2296</v>
      </c>
      <c r="X377" s="14">
        <f t="shared" ca="1" si="212"/>
        <v>1402.9099999999962</v>
      </c>
      <c r="Y377" s="14">
        <f t="shared" ca="1" si="190"/>
        <v>893.09000000000378</v>
      </c>
      <c r="Z377" s="14">
        <f t="shared" ca="1" si="191"/>
        <v>893.09000000000378</v>
      </c>
      <c r="AA377" s="14">
        <f t="shared" ca="1" si="200"/>
        <v>697876.94699999993</v>
      </c>
      <c r="AB377" s="15">
        <f ca="1">SUM(Z$12:Z377)</f>
        <v>362025.43799999997</v>
      </c>
      <c r="AC377" s="16">
        <f ca="1">SUM(X$12:X377)+SUMIF(Y$12:Y377, "&lt;0")</f>
        <v>335851.50900000008</v>
      </c>
      <c r="AE377" s="9">
        <v>44548</v>
      </c>
      <c r="AF377" s="14">
        <f t="shared" ca="1" si="185"/>
        <v>1796</v>
      </c>
      <c r="AG377" s="14">
        <f t="shared" ca="1" si="208"/>
        <v>1796</v>
      </c>
      <c r="AH377" s="14">
        <f t="shared" ca="1" si="213"/>
        <v>1162.9099999999962</v>
      </c>
      <c r="AI377" s="14">
        <f t="shared" ca="1" si="192"/>
        <v>633.09000000000378</v>
      </c>
      <c r="AJ377" s="14">
        <f t="shared" ca="1" si="193"/>
        <v>633.09000000000378</v>
      </c>
      <c r="AK377" s="14">
        <f t="shared" ca="1" si="201"/>
        <v>587126.94699999993</v>
      </c>
      <c r="AL377" s="15">
        <f ca="1">SUM(AJ$12:AJ377)</f>
        <v>303715.43799999997</v>
      </c>
      <c r="AM377" s="16">
        <f ca="1">SUM(AH$12:AH377)+SUMIF(AI$12:AI377, "&lt;0")</f>
        <v>283411.50899999996</v>
      </c>
      <c r="AO377" s="9">
        <v>44548</v>
      </c>
      <c r="AP377" s="14">
        <f t="shared" ca="1" si="186"/>
        <v>2296</v>
      </c>
      <c r="AQ377" s="14">
        <f t="shared" ca="1" si="209"/>
        <v>2296</v>
      </c>
      <c r="AR377" s="14">
        <f t="shared" ca="1" si="214"/>
        <v>1402.9099999999962</v>
      </c>
      <c r="AS377" s="14">
        <f t="shared" ca="1" si="194"/>
        <v>893.09000000000378</v>
      </c>
      <c r="AT377" s="14">
        <f t="shared" ca="1" si="195"/>
        <v>893.09000000000378</v>
      </c>
      <c r="AU377" s="14">
        <f t="shared" ca="1" si="202"/>
        <v>722876.94699999993</v>
      </c>
      <c r="AV377" s="15">
        <f ca="1">SUM(AT$12:AT377)</f>
        <v>374545.43799999997</v>
      </c>
      <c r="AW377" s="16">
        <f ca="1">SUM(AR$12:AR377)+SUMIF(AS$12:AS377, "&lt;0")</f>
        <v>348331.50899999996</v>
      </c>
      <c r="AY377" s="9">
        <v>44548</v>
      </c>
      <c r="AZ377" s="14">
        <f t="shared" ca="1" si="204"/>
        <v>2000</v>
      </c>
      <c r="BA377" s="14">
        <f t="shared" ca="1" si="210"/>
        <v>2000</v>
      </c>
      <c r="BB377" s="14">
        <f t="shared" ca="1" si="215"/>
        <v>922.90999999999622</v>
      </c>
      <c r="BC377" s="14">
        <f t="shared" ca="1" si="196"/>
        <v>1077.0900000000038</v>
      </c>
      <c r="BD377" s="14">
        <f t="shared" ca="1" si="197"/>
        <v>1077.0900000000038</v>
      </c>
      <c r="BE377" s="14">
        <f t="shared" ca="1" si="217"/>
        <v>659694.8476277031</v>
      </c>
      <c r="BF377" s="15">
        <f ca="1">SUM(BD$12:BD377)</f>
        <v>339827.33862770314</v>
      </c>
      <c r="BG377" s="16">
        <f ca="1">SUM(BB$12:BB377)+SUMIF(BC$12:BC377, "&lt;0")</f>
        <v>319867.50900000002</v>
      </c>
    </row>
    <row r="378" spans="1:59" x14ac:dyDescent="0.2">
      <c r="A378" s="24">
        <v>44549</v>
      </c>
      <c r="B378" s="54">
        <f ca="1">IF($A378&gt;= $C$5,$C$6, INDEX('Historical Data'!$D$2:$D$745, MATCH(A378, 'Historical Data'!$B$2:$B$745, 0)))</f>
        <v>1296</v>
      </c>
      <c r="C378" s="14">
        <f t="shared" ca="1" si="205"/>
        <v>1296</v>
      </c>
      <c r="D378" s="14">
        <f t="shared" ca="1" si="216"/>
        <v>1054.2170000000042</v>
      </c>
      <c r="E378" s="14">
        <f t="shared" ca="1" si="187"/>
        <v>241.78299999999581</v>
      </c>
      <c r="F378" s="14">
        <f t="shared" ca="1" si="183"/>
        <v>241.78299999999581</v>
      </c>
      <c r="G378" s="14">
        <f t="shared" ca="1" si="198"/>
        <v>452672.94699999999</v>
      </c>
      <c r="H378" s="15">
        <f ca="1">SUM(F$12:F378)</f>
        <v>233127.22099999999</v>
      </c>
      <c r="I378" s="16">
        <f ca="1">SUM(D$12:D378)+SUMIF(E$12:E378, "&lt;0")</f>
        <v>219545.726</v>
      </c>
      <c r="J378" s="15"/>
      <c r="K378" s="9">
        <v>44549</v>
      </c>
      <c r="L378" s="14">
        <f t="shared" ca="1" si="184"/>
        <v>1796</v>
      </c>
      <c r="M378" s="14">
        <f t="shared" ca="1" si="206"/>
        <v>1796</v>
      </c>
      <c r="N378" s="14">
        <f t="shared" ca="1" si="211"/>
        <v>1294.2170000000042</v>
      </c>
      <c r="O378" s="14">
        <f t="shared" ca="1" si="188"/>
        <v>501.78299999999581</v>
      </c>
      <c r="P378" s="14">
        <f t="shared" ca="1" si="189"/>
        <v>501.78299999999581</v>
      </c>
      <c r="Q378" s="14">
        <f t="shared" ca="1" si="199"/>
        <v>576422.94699999993</v>
      </c>
      <c r="R378" s="15">
        <f ca="1">SUM(P$12:P378)</f>
        <v>297957.22099999996</v>
      </c>
      <c r="S378" s="16">
        <f ca="1">SUM(N$12:N378)+SUMIF(O$12:O378, "&lt;0")</f>
        <v>278465.72600000008</v>
      </c>
      <c r="U378" s="9">
        <v>44549</v>
      </c>
      <c r="V378" s="14">
        <f t="shared" ca="1" si="203"/>
        <v>2296</v>
      </c>
      <c r="W378" s="14">
        <f t="shared" ca="1" si="207"/>
        <v>2296</v>
      </c>
      <c r="X378" s="14">
        <f t="shared" ca="1" si="212"/>
        <v>1534.2170000000042</v>
      </c>
      <c r="Y378" s="14">
        <f t="shared" ca="1" si="190"/>
        <v>761.78299999999581</v>
      </c>
      <c r="Z378" s="14">
        <f t="shared" ca="1" si="191"/>
        <v>761.78299999999581</v>
      </c>
      <c r="AA378" s="14">
        <f t="shared" ca="1" si="200"/>
        <v>700172.94699999993</v>
      </c>
      <c r="AB378" s="15">
        <f ca="1">SUM(Z$12:Z378)</f>
        <v>362787.22099999996</v>
      </c>
      <c r="AC378" s="16">
        <f ca="1">SUM(X$12:X378)+SUMIF(Y$12:Y378, "&lt;0")</f>
        <v>337385.72600000008</v>
      </c>
      <c r="AE378" s="9">
        <v>44549</v>
      </c>
      <c r="AF378" s="14">
        <f t="shared" ca="1" si="185"/>
        <v>1796</v>
      </c>
      <c r="AG378" s="14">
        <f t="shared" ca="1" si="208"/>
        <v>1796</v>
      </c>
      <c r="AH378" s="14">
        <f t="shared" ca="1" si="213"/>
        <v>1294.2170000000042</v>
      </c>
      <c r="AI378" s="14">
        <f t="shared" ca="1" si="192"/>
        <v>501.78299999999581</v>
      </c>
      <c r="AJ378" s="14">
        <f t="shared" ca="1" si="193"/>
        <v>501.78299999999581</v>
      </c>
      <c r="AK378" s="14">
        <f t="shared" ca="1" si="201"/>
        <v>588922.94699999993</v>
      </c>
      <c r="AL378" s="15">
        <f ca="1">SUM(AJ$12:AJ378)</f>
        <v>304217.22099999996</v>
      </c>
      <c r="AM378" s="16">
        <f ca="1">SUM(AH$12:AH378)+SUMIF(AI$12:AI378, "&lt;0")</f>
        <v>284705.72599999997</v>
      </c>
      <c r="AO378" s="9">
        <v>44549</v>
      </c>
      <c r="AP378" s="14">
        <f t="shared" ca="1" si="186"/>
        <v>2296</v>
      </c>
      <c r="AQ378" s="14">
        <f t="shared" ca="1" si="209"/>
        <v>2296</v>
      </c>
      <c r="AR378" s="14">
        <f t="shared" ca="1" si="214"/>
        <v>1534.2170000000042</v>
      </c>
      <c r="AS378" s="14">
        <f t="shared" ca="1" si="194"/>
        <v>761.78299999999581</v>
      </c>
      <c r="AT378" s="14">
        <f t="shared" ca="1" si="195"/>
        <v>761.78299999999581</v>
      </c>
      <c r="AU378" s="14">
        <f t="shared" ca="1" si="202"/>
        <v>725172.94699999993</v>
      </c>
      <c r="AV378" s="15">
        <f ca="1">SUM(AT$12:AT378)</f>
        <v>375307.22099999996</v>
      </c>
      <c r="AW378" s="16">
        <f ca="1">SUM(AR$12:AR378)+SUMIF(AS$12:AS378, "&lt;0")</f>
        <v>349865.72599999997</v>
      </c>
      <c r="AY378" s="9">
        <v>44549</v>
      </c>
      <c r="AZ378" s="14">
        <f t="shared" ca="1" si="204"/>
        <v>2000</v>
      </c>
      <c r="BA378" s="14">
        <f t="shared" ca="1" si="210"/>
        <v>2000</v>
      </c>
      <c r="BB378" s="14">
        <f t="shared" ca="1" si="215"/>
        <v>1054.2170000000042</v>
      </c>
      <c r="BC378" s="14">
        <f t="shared" ca="1" si="196"/>
        <v>945.78299999999581</v>
      </c>
      <c r="BD378" s="14">
        <f t="shared" ca="1" si="197"/>
        <v>945.78299999999581</v>
      </c>
      <c r="BE378" s="14">
        <f t="shared" ca="1" si="217"/>
        <v>661694.8476277031</v>
      </c>
      <c r="BF378" s="15">
        <f ca="1">SUM(BD$12:BD378)</f>
        <v>340773.12162770313</v>
      </c>
      <c r="BG378" s="16">
        <f ca="1">SUM(BB$12:BB378)+SUMIF(BC$12:BC378, "&lt;0")</f>
        <v>320921.72600000002</v>
      </c>
    </row>
    <row r="379" spans="1:59" x14ac:dyDescent="0.2">
      <c r="A379" s="24">
        <v>44550</v>
      </c>
      <c r="B379" s="54">
        <f ca="1">IF($A379&gt;= $C$5,$C$6, INDEX('Historical Data'!$D$2:$D$745, MATCH(A379, 'Historical Data'!$B$2:$B$745, 0)))</f>
        <v>1296</v>
      </c>
      <c r="C379" s="14">
        <f t="shared" ca="1" si="205"/>
        <v>1296</v>
      </c>
      <c r="D379" s="14">
        <f t="shared" ca="1" si="216"/>
        <v>1296</v>
      </c>
      <c r="E379" s="14">
        <f t="shared" ca="1" si="187"/>
        <v>0</v>
      </c>
      <c r="F379" s="14">
        <f t="shared" ca="1" si="183"/>
        <v>0</v>
      </c>
      <c r="G379" s="14">
        <f t="shared" ca="1" si="198"/>
        <v>453968.94699999999</v>
      </c>
      <c r="H379" s="15">
        <f ca="1">SUM(F$12:F379)</f>
        <v>233127.22099999999</v>
      </c>
      <c r="I379" s="16">
        <f ca="1">SUM(D$12:D379)+SUMIF(E$12:E379, "&lt;0")</f>
        <v>220841.726</v>
      </c>
      <c r="J379" s="15"/>
      <c r="K379" s="9">
        <v>44550</v>
      </c>
      <c r="L379" s="14">
        <f t="shared" ca="1" si="184"/>
        <v>1796</v>
      </c>
      <c r="M379" s="14">
        <f t="shared" ca="1" si="206"/>
        <v>1796</v>
      </c>
      <c r="N379" s="14">
        <f t="shared" ca="1" si="211"/>
        <v>1586</v>
      </c>
      <c r="O379" s="14">
        <f t="shared" ca="1" si="188"/>
        <v>210</v>
      </c>
      <c r="P379" s="14">
        <f t="shared" ca="1" si="189"/>
        <v>210</v>
      </c>
      <c r="Q379" s="14">
        <f t="shared" ca="1" si="199"/>
        <v>578218.94699999993</v>
      </c>
      <c r="R379" s="15">
        <f ca="1">SUM(P$12:P379)</f>
        <v>298167.22099999996</v>
      </c>
      <c r="S379" s="16">
        <f ca="1">SUM(N$12:N379)+SUMIF(O$12:O379, "&lt;0")</f>
        <v>280051.72600000008</v>
      </c>
      <c r="U379" s="9">
        <v>44550</v>
      </c>
      <c r="V379" s="14">
        <f t="shared" ca="1" si="203"/>
        <v>2296</v>
      </c>
      <c r="W379" s="14">
        <f t="shared" ca="1" si="207"/>
        <v>2296</v>
      </c>
      <c r="X379" s="14">
        <f t="shared" ca="1" si="212"/>
        <v>1876</v>
      </c>
      <c r="Y379" s="14">
        <f t="shared" ca="1" si="190"/>
        <v>420</v>
      </c>
      <c r="Z379" s="14">
        <f t="shared" ca="1" si="191"/>
        <v>420</v>
      </c>
      <c r="AA379" s="14">
        <f t="shared" ca="1" si="200"/>
        <v>702468.94699999993</v>
      </c>
      <c r="AB379" s="15">
        <f ca="1">SUM(Z$12:Z379)</f>
        <v>363207.22099999996</v>
      </c>
      <c r="AC379" s="16">
        <f ca="1">SUM(X$12:X379)+SUMIF(Y$12:Y379, "&lt;0")</f>
        <v>339261.72600000008</v>
      </c>
      <c r="AE379" s="9">
        <v>44550</v>
      </c>
      <c r="AF379" s="14">
        <f t="shared" ca="1" si="185"/>
        <v>1796</v>
      </c>
      <c r="AG379" s="14">
        <f t="shared" ca="1" si="208"/>
        <v>1796</v>
      </c>
      <c r="AH379" s="14">
        <f t="shared" ca="1" si="213"/>
        <v>1636</v>
      </c>
      <c r="AI379" s="14">
        <f t="shared" ca="1" si="192"/>
        <v>160</v>
      </c>
      <c r="AJ379" s="14">
        <f t="shared" ca="1" si="193"/>
        <v>160</v>
      </c>
      <c r="AK379" s="14">
        <f t="shared" ca="1" si="201"/>
        <v>590718.94699999993</v>
      </c>
      <c r="AL379" s="15">
        <f ca="1">SUM(AJ$12:AJ379)</f>
        <v>304377.22099999996</v>
      </c>
      <c r="AM379" s="16">
        <f ca="1">SUM(AH$12:AH379)+SUMIF(AI$12:AI379, "&lt;0")</f>
        <v>286341.72599999997</v>
      </c>
      <c r="AO379" s="9">
        <v>44550</v>
      </c>
      <c r="AP379" s="14">
        <f t="shared" ca="1" si="186"/>
        <v>2296</v>
      </c>
      <c r="AQ379" s="14">
        <f t="shared" ca="1" si="209"/>
        <v>2296</v>
      </c>
      <c r="AR379" s="14">
        <f t="shared" ca="1" si="214"/>
        <v>1976</v>
      </c>
      <c r="AS379" s="14">
        <f t="shared" ca="1" si="194"/>
        <v>320</v>
      </c>
      <c r="AT379" s="14">
        <f t="shared" ca="1" si="195"/>
        <v>320</v>
      </c>
      <c r="AU379" s="14">
        <f t="shared" ca="1" si="202"/>
        <v>727468.94699999993</v>
      </c>
      <c r="AV379" s="15">
        <f ca="1">SUM(AT$12:AT379)</f>
        <v>375627.22099999996</v>
      </c>
      <c r="AW379" s="16">
        <f ca="1">SUM(AR$12:AR379)+SUMIF(AS$12:AS379, "&lt;0")</f>
        <v>351841.72599999997</v>
      </c>
      <c r="AY379" s="9">
        <v>44550</v>
      </c>
      <c r="AZ379" s="14">
        <f t="shared" ca="1" si="204"/>
        <v>2000</v>
      </c>
      <c r="BA379" s="14">
        <f t="shared" ca="1" si="210"/>
        <v>2000</v>
      </c>
      <c r="BB379" s="14">
        <f t="shared" ca="1" si="215"/>
        <v>1623.614999999998</v>
      </c>
      <c r="BC379" s="14">
        <f t="shared" ca="1" si="196"/>
        <v>376.38500000000204</v>
      </c>
      <c r="BD379" s="14">
        <f t="shared" ca="1" si="197"/>
        <v>376.38500000000204</v>
      </c>
      <c r="BE379" s="14">
        <f t="shared" ca="1" si="217"/>
        <v>663694.8476277031</v>
      </c>
      <c r="BF379" s="15">
        <f ca="1">SUM(BD$12:BD379)</f>
        <v>341149.50662770314</v>
      </c>
      <c r="BG379" s="16">
        <f ca="1">SUM(BB$12:BB379)+SUMIF(BC$12:BC379, "&lt;0")</f>
        <v>322545.34100000001</v>
      </c>
    </row>
    <row r="380" spans="1:59" x14ac:dyDescent="0.2">
      <c r="A380" s="24">
        <v>44551</v>
      </c>
      <c r="B380" s="54">
        <f ca="1">IF($A380&gt;= $C$5,$C$6, INDEX('Historical Data'!$D$2:$D$745, MATCH(A380, 'Historical Data'!$B$2:$B$745, 0)))</f>
        <v>1296</v>
      </c>
      <c r="C380" s="14">
        <f t="shared" ca="1" si="205"/>
        <v>1296</v>
      </c>
      <c r="D380" s="14">
        <f t="shared" ca="1" si="216"/>
        <v>1296</v>
      </c>
      <c r="E380" s="14">
        <f t="shared" ca="1" si="187"/>
        <v>0</v>
      </c>
      <c r="F380" s="14">
        <f t="shared" ca="1" si="183"/>
        <v>0</v>
      </c>
      <c r="G380" s="14">
        <f t="shared" ca="1" si="198"/>
        <v>455264.94699999999</v>
      </c>
      <c r="H380" s="15">
        <f ca="1">SUM(F$12:F380)</f>
        <v>233127.22099999999</v>
      </c>
      <c r="I380" s="16">
        <f ca="1">SUM(D$12:D380)+SUMIF(E$12:E380, "&lt;0")</f>
        <v>222137.726</v>
      </c>
      <c r="J380" s="15"/>
      <c r="K380" s="9">
        <v>44551</v>
      </c>
      <c r="L380" s="14">
        <f t="shared" ca="1" si="184"/>
        <v>1796</v>
      </c>
      <c r="M380" s="14">
        <f t="shared" ca="1" si="206"/>
        <v>1796</v>
      </c>
      <c r="N380" s="14">
        <f t="shared" ca="1" si="211"/>
        <v>1591</v>
      </c>
      <c r="O380" s="14">
        <f t="shared" ca="1" si="188"/>
        <v>205</v>
      </c>
      <c r="P380" s="14">
        <f t="shared" ca="1" si="189"/>
        <v>205</v>
      </c>
      <c r="Q380" s="14">
        <f t="shared" ca="1" si="199"/>
        <v>580014.94699999993</v>
      </c>
      <c r="R380" s="15">
        <f ca="1">SUM(P$12:P380)</f>
        <v>298372.22099999996</v>
      </c>
      <c r="S380" s="16">
        <f ca="1">SUM(N$12:N380)+SUMIF(O$12:O380, "&lt;0")</f>
        <v>281642.72600000008</v>
      </c>
      <c r="U380" s="9">
        <v>44551</v>
      </c>
      <c r="V380" s="14">
        <f t="shared" ca="1" si="203"/>
        <v>2296</v>
      </c>
      <c r="W380" s="14">
        <f t="shared" ca="1" si="207"/>
        <v>2296</v>
      </c>
      <c r="X380" s="14">
        <f t="shared" ca="1" si="212"/>
        <v>1886</v>
      </c>
      <c r="Y380" s="14">
        <f t="shared" ca="1" si="190"/>
        <v>410</v>
      </c>
      <c r="Z380" s="14">
        <f t="shared" ca="1" si="191"/>
        <v>410</v>
      </c>
      <c r="AA380" s="14">
        <f t="shared" ca="1" si="200"/>
        <v>704764.94699999993</v>
      </c>
      <c r="AB380" s="15">
        <f ca="1">SUM(Z$12:Z380)</f>
        <v>363617.22099999996</v>
      </c>
      <c r="AC380" s="16">
        <f ca="1">SUM(X$12:X380)+SUMIF(Y$12:Y380, "&lt;0")</f>
        <v>341147.72600000008</v>
      </c>
      <c r="AE380" s="9">
        <v>44551</v>
      </c>
      <c r="AF380" s="14">
        <f t="shared" ca="1" si="185"/>
        <v>1796</v>
      </c>
      <c r="AG380" s="14">
        <f t="shared" ca="1" si="208"/>
        <v>1796</v>
      </c>
      <c r="AH380" s="14">
        <f t="shared" ca="1" si="213"/>
        <v>1646</v>
      </c>
      <c r="AI380" s="14">
        <f t="shared" ca="1" si="192"/>
        <v>150</v>
      </c>
      <c r="AJ380" s="14">
        <f t="shared" ca="1" si="193"/>
        <v>150</v>
      </c>
      <c r="AK380" s="14">
        <f t="shared" ca="1" si="201"/>
        <v>592514.94699999993</v>
      </c>
      <c r="AL380" s="15">
        <f ca="1">SUM(AJ$12:AJ380)</f>
        <v>304527.22099999996</v>
      </c>
      <c r="AM380" s="16">
        <f ca="1">SUM(AH$12:AH380)+SUMIF(AI$12:AI380, "&lt;0")</f>
        <v>287987.72599999997</v>
      </c>
      <c r="AO380" s="9">
        <v>44551</v>
      </c>
      <c r="AP380" s="14">
        <f t="shared" ca="1" si="186"/>
        <v>2296</v>
      </c>
      <c r="AQ380" s="14">
        <f t="shared" ca="1" si="209"/>
        <v>2296</v>
      </c>
      <c r="AR380" s="14">
        <f t="shared" ca="1" si="214"/>
        <v>1996</v>
      </c>
      <c r="AS380" s="14">
        <f t="shared" ca="1" si="194"/>
        <v>300</v>
      </c>
      <c r="AT380" s="14">
        <f t="shared" ca="1" si="195"/>
        <v>300</v>
      </c>
      <c r="AU380" s="14">
        <f t="shared" ca="1" si="202"/>
        <v>729764.94699999993</v>
      </c>
      <c r="AV380" s="15">
        <f ca="1">SUM(AT$12:AT380)</f>
        <v>375927.22099999996</v>
      </c>
      <c r="AW380" s="16">
        <f ca="1">SUM(AR$12:AR380)+SUMIF(AS$12:AS380, "&lt;0")</f>
        <v>353837.72599999997</v>
      </c>
      <c r="AY380" s="9">
        <v>44551</v>
      </c>
      <c r="AZ380" s="14">
        <f t="shared" ca="1" si="204"/>
        <v>2000</v>
      </c>
      <c r="BA380" s="14">
        <f t="shared" ca="1" si="210"/>
        <v>2000</v>
      </c>
      <c r="BB380" s="14">
        <f t="shared" ca="1" si="215"/>
        <v>1881.023000000001</v>
      </c>
      <c r="BC380" s="14">
        <f t="shared" ca="1" si="196"/>
        <v>118.97699999999895</v>
      </c>
      <c r="BD380" s="14">
        <f t="shared" ca="1" si="197"/>
        <v>118.97699999999895</v>
      </c>
      <c r="BE380" s="14">
        <f t="shared" ca="1" si="217"/>
        <v>665694.8476277031</v>
      </c>
      <c r="BF380" s="15">
        <f ca="1">SUM(BD$12:BD380)</f>
        <v>341268.48362770316</v>
      </c>
      <c r="BG380" s="16">
        <f ca="1">SUM(BB$12:BB380)+SUMIF(BC$12:BC380, "&lt;0")</f>
        <v>324426.364</v>
      </c>
    </row>
    <row r="381" spans="1:59" x14ac:dyDescent="0.2">
      <c r="A381" s="24">
        <v>44552</v>
      </c>
      <c r="B381" s="54">
        <f ca="1">IF($A381&gt;= $C$5,$C$6, INDEX('Historical Data'!$D$2:$D$745, MATCH(A381, 'Historical Data'!$B$2:$B$745, 0)))</f>
        <v>1296</v>
      </c>
      <c r="C381" s="14">
        <f t="shared" ca="1" si="205"/>
        <v>1296</v>
      </c>
      <c r="D381" s="14">
        <f t="shared" ca="1" si="216"/>
        <v>1290.291999999994</v>
      </c>
      <c r="E381" s="14">
        <f t="shared" ca="1" si="187"/>
        <v>5.7080000000059954</v>
      </c>
      <c r="F381" s="14">
        <f t="shared" ca="1" si="183"/>
        <v>5.7080000000059954</v>
      </c>
      <c r="G381" s="14">
        <f t="shared" ca="1" si="198"/>
        <v>456560.94699999999</v>
      </c>
      <c r="H381" s="15">
        <f ca="1">SUM(F$12:F381)</f>
        <v>233132.929</v>
      </c>
      <c r="I381" s="16">
        <f ca="1">SUM(D$12:D381)+SUMIF(E$12:E381, "&lt;0")</f>
        <v>223428.01799999998</v>
      </c>
      <c r="J381" s="15"/>
      <c r="K381" s="9">
        <v>44552</v>
      </c>
      <c r="L381" s="14">
        <f t="shared" ca="1" si="184"/>
        <v>1796</v>
      </c>
      <c r="M381" s="14">
        <f t="shared" ca="1" si="206"/>
        <v>1796</v>
      </c>
      <c r="N381" s="14">
        <f t="shared" ca="1" si="211"/>
        <v>1425.291999999994</v>
      </c>
      <c r="O381" s="14">
        <f t="shared" ca="1" si="188"/>
        <v>370.708000000006</v>
      </c>
      <c r="P381" s="14">
        <f t="shared" ca="1" si="189"/>
        <v>370.708000000006</v>
      </c>
      <c r="Q381" s="14">
        <f t="shared" ca="1" si="199"/>
        <v>581810.94699999993</v>
      </c>
      <c r="R381" s="15">
        <f ca="1">SUM(P$12:P381)</f>
        <v>298742.92899999995</v>
      </c>
      <c r="S381" s="16">
        <f ca="1">SUM(N$12:N381)+SUMIF(O$12:O381, "&lt;0")</f>
        <v>283068.0180000001</v>
      </c>
      <c r="U381" s="9">
        <v>44552</v>
      </c>
      <c r="V381" s="14">
        <f t="shared" ca="1" si="203"/>
        <v>2296</v>
      </c>
      <c r="W381" s="14">
        <f t="shared" ca="1" si="207"/>
        <v>2296</v>
      </c>
      <c r="X381" s="14">
        <f t="shared" ca="1" si="212"/>
        <v>1560.291999999994</v>
      </c>
      <c r="Y381" s="14">
        <f t="shared" ca="1" si="190"/>
        <v>735.708000000006</v>
      </c>
      <c r="Z381" s="14">
        <f t="shared" ca="1" si="191"/>
        <v>735.708000000006</v>
      </c>
      <c r="AA381" s="14">
        <f t="shared" ca="1" si="200"/>
        <v>707060.94699999993</v>
      </c>
      <c r="AB381" s="15">
        <f ca="1">SUM(Z$12:Z381)</f>
        <v>364352.92899999995</v>
      </c>
      <c r="AC381" s="16">
        <f ca="1">SUM(X$12:X381)+SUMIF(Y$12:Y381, "&lt;0")</f>
        <v>342708.0180000001</v>
      </c>
      <c r="AE381" s="9">
        <v>44552</v>
      </c>
      <c r="AF381" s="14">
        <f t="shared" ca="1" si="185"/>
        <v>1796</v>
      </c>
      <c r="AG381" s="14">
        <f t="shared" ca="1" si="208"/>
        <v>1796</v>
      </c>
      <c r="AH381" s="14">
        <f t="shared" ca="1" si="213"/>
        <v>1320.291999999994</v>
      </c>
      <c r="AI381" s="14">
        <f t="shared" ca="1" si="192"/>
        <v>475.708000000006</v>
      </c>
      <c r="AJ381" s="14">
        <f t="shared" ca="1" si="193"/>
        <v>475.708000000006</v>
      </c>
      <c r="AK381" s="14">
        <f t="shared" ca="1" si="201"/>
        <v>594310.94699999993</v>
      </c>
      <c r="AL381" s="15">
        <f ca="1">SUM(AJ$12:AJ381)</f>
        <v>305002.92899999995</v>
      </c>
      <c r="AM381" s="16">
        <f ca="1">SUM(AH$12:AH381)+SUMIF(AI$12:AI381, "&lt;0")</f>
        <v>289308.01799999998</v>
      </c>
      <c r="AO381" s="9">
        <v>44552</v>
      </c>
      <c r="AP381" s="14">
        <f t="shared" ca="1" si="186"/>
        <v>2296</v>
      </c>
      <c r="AQ381" s="14">
        <f t="shared" ca="1" si="209"/>
        <v>2296</v>
      </c>
      <c r="AR381" s="14">
        <f t="shared" ca="1" si="214"/>
        <v>1350.291999999994</v>
      </c>
      <c r="AS381" s="14">
        <f t="shared" ca="1" si="194"/>
        <v>945.708000000006</v>
      </c>
      <c r="AT381" s="14">
        <f t="shared" ca="1" si="195"/>
        <v>945.708000000006</v>
      </c>
      <c r="AU381" s="14">
        <f t="shared" ca="1" si="202"/>
        <v>732060.94699999993</v>
      </c>
      <c r="AV381" s="15">
        <f ca="1">SUM(AT$12:AT381)</f>
        <v>376872.92899999995</v>
      </c>
      <c r="AW381" s="16">
        <f ca="1">SUM(AR$12:AR381)+SUMIF(AS$12:AS381, "&lt;0")</f>
        <v>355188.01799999998</v>
      </c>
      <c r="AY381" s="9">
        <v>44552</v>
      </c>
      <c r="AZ381" s="14">
        <f t="shared" ca="1" si="204"/>
        <v>2000</v>
      </c>
      <c r="BA381" s="14">
        <f t="shared" ca="1" si="210"/>
        <v>2000</v>
      </c>
      <c r="BB381" s="14">
        <f t="shared" ca="1" si="215"/>
        <v>377.65399999999499</v>
      </c>
      <c r="BC381" s="14">
        <f t="shared" ca="1" si="196"/>
        <v>1622.346000000005</v>
      </c>
      <c r="BD381" s="14">
        <f t="shared" ca="1" si="197"/>
        <v>1622.346000000005</v>
      </c>
      <c r="BE381" s="14">
        <f t="shared" ca="1" si="217"/>
        <v>667694.8476277031</v>
      </c>
      <c r="BF381" s="15">
        <f ca="1">SUM(BD$12:BD381)</f>
        <v>342890.82962770318</v>
      </c>
      <c r="BG381" s="16">
        <f ca="1">SUM(BB$12:BB381)+SUMIF(BC$12:BC381, "&lt;0")</f>
        <v>324804.01799999998</v>
      </c>
    </row>
    <row r="382" spans="1:59" x14ac:dyDescent="0.2">
      <c r="A382" s="24">
        <v>44553</v>
      </c>
      <c r="B382" s="54">
        <f ca="1">IF($A382&gt;= $C$5,$C$6, INDEX('Historical Data'!$D$2:$D$745, MATCH(A382, 'Historical Data'!$B$2:$B$745, 0)))</f>
        <v>1296</v>
      </c>
      <c r="C382" s="14">
        <f t="shared" ca="1" si="205"/>
        <v>1296</v>
      </c>
      <c r="D382" s="14">
        <f t="shared" ca="1" si="216"/>
        <v>667.16000000000349</v>
      </c>
      <c r="E382" s="14">
        <f t="shared" ca="1" si="187"/>
        <v>628.83999999999651</v>
      </c>
      <c r="F382" s="14">
        <f t="shared" ca="1" si="183"/>
        <v>628.83999999999651</v>
      </c>
      <c r="G382" s="14">
        <f t="shared" ca="1" si="198"/>
        <v>457856.94699999999</v>
      </c>
      <c r="H382" s="15">
        <f ca="1">SUM(F$12:F382)</f>
        <v>233761.769</v>
      </c>
      <c r="I382" s="16">
        <f ca="1">SUM(D$12:D382)+SUMIF(E$12:E382, "&lt;0")</f>
        <v>224095.17799999999</v>
      </c>
      <c r="J382" s="15"/>
      <c r="K382" s="9">
        <v>44553</v>
      </c>
      <c r="L382" s="14">
        <f t="shared" ca="1" si="184"/>
        <v>1796</v>
      </c>
      <c r="M382" s="14">
        <f t="shared" ca="1" si="206"/>
        <v>1796</v>
      </c>
      <c r="N382" s="14">
        <f t="shared" ca="1" si="211"/>
        <v>907.16000000000349</v>
      </c>
      <c r="O382" s="14">
        <f t="shared" ca="1" si="188"/>
        <v>888.83999999999651</v>
      </c>
      <c r="P382" s="14">
        <f t="shared" ca="1" si="189"/>
        <v>888.83999999999651</v>
      </c>
      <c r="Q382" s="14">
        <f t="shared" ca="1" si="199"/>
        <v>583606.94699999993</v>
      </c>
      <c r="R382" s="15">
        <f ca="1">SUM(P$12:P382)</f>
        <v>299631.76899999997</v>
      </c>
      <c r="S382" s="16">
        <f ca="1">SUM(N$12:N382)+SUMIF(O$12:O382, "&lt;0")</f>
        <v>283975.17800000007</v>
      </c>
      <c r="U382" s="9">
        <v>44553</v>
      </c>
      <c r="V382" s="14">
        <f t="shared" ca="1" si="203"/>
        <v>2296</v>
      </c>
      <c r="W382" s="14">
        <f t="shared" ca="1" si="207"/>
        <v>2296</v>
      </c>
      <c r="X382" s="14">
        <f t="shared" ca="1" si="212"/>
        <v>1147.1600000000035</v>
      </c>
      <c r="Y382" s="14">
        <f t="shared" ca="1" si="190"/>
        <v>1148.8399999999965</v>
      </c>
      <c r="Z382" s="14">
        <f t="shared" ca="1" si="191"/>
        <v>1148.8399999999965</v>
      </c>
      <c r="AA382" s="14">
        <f t="shared" ca="1" si="200"/>
        <v>709356.94699999993</v>
      </c>
      <c r="AB382" s="15">
        <f ca="1">SUM(Z$12:Z382)</f>
        <v>365501.76899999997</v>
      </c>
      <c r="AC382" s="16">
        <f ca="1">SUM(X$12:X382)+SUMIF(Y$12:Y382, "&lt;0")</f>
        <v>343855.17800000007</v>
      </c>
      <c r="AE382" s="9">
        <v>44553</v>
      </c>
      <c r="AF382" s="14">
        <f t="shared" ca="1" si="185"/>
        <v>1796</v>
      </c>
      <c r="AG382" s="14">
        <f t="shared" ca="1" si="208"/>
        <v>1796</v>
      </c>
      <c r="AH382" s="14">
        <f t="shared" ca="1" si="213"/>
        <v>907.16000000000349</v>
      </c>
      <c r="AI382" s="14">
        <f t="shared" ca="1" si="192"/>
        <v>888.83999999999651</v>
      </c>
      <c r="AJ382" s="14">
        <f t="shared" ca="1" si="193"/>
        <v>888.83999999999651</v>
      </c>
      <c r="AK382" s="14">
        <f t="shared" ca="1" si="201"/>
        <v>596106.94699999993</v>
      </c>
      <c r="AL382" s="15">
        <f ca="1">SUM(AJ$12:AJ382)</f>
        <v>305891.76899999997</v>
      </c>
      <c r="AM382" s="16">
        <f ca="1">SUM(AH$12:AH382)+SUMIF(AI$12:AI382, "&lt;0")</f>
        <v>290215.17799999996</v>
      </c>
      <c r="AO382" s="9">
        <v>44553</v>
      </c>
      <c r="AP382" s="14">
        <f t="shared" ca="1" si="186"/>
        <v>2296</v>
      </c>
      <c r="AQ382" s="14">
        <f t="shared" ca="1" si="209"/>
        <v>2296</v>
      </c>
      <c r="AR382" s="14">
        <f t="shared" ca="1" si="214"/>
        <v>1147.1600000000035</v>
      </c>
      <c r="AS382" s="14">
        <f t="shared" ca="1" si="194"/>
        <v>1148.8399999999965</v>
      </c>
      <c r="AT382" s="14">
        <f t="shared" ca="1" si="195"/>
        <v>1148.8399999999965</v>
      </c>
      <c r="AU382" s="14">
        <f t="shared" ca="1" si="202"/>
        <v>734356.94699999993</v>
      </c>
      <c r="AV382" s="15">
        <f ca="1">SUM(AT$12:AT382)</f>
        <v>378021.76899999997</v>
      </c>
      <c r="AW382" s="16">
        <f ca="1">SUM(AR$12:AR382)+SUMIF(AS$12:AS382, "&lt;0")</f>
        <v>356335.17799999996</v>
      </c>
      <c r="AY382" s="9">
        <v>44553</v>
      </c>
      <c r="AZ382" s="14">
        <f t="shared" ca="1" si="204"/>
        <v>2000</v>
      </c>
      <c r="BA382" s="14">
        <f t="shared" ca="1" si="210"/>
        <v>2000</v>
      </c>
      <c r="BB382" s="14">
        <f t="shared" ca="1" si="215"/>
        <v>667.16000000000349</v>
      </c>
      <c r="BC382" s="14">
        <f t="shared" ca="1" si="196"/>
        <v>1332.8399999999965</v>
      </c>
      <c r="BD382" s="14">
        <f t="shared" ca="1" si="197"/>
        <v>1332.8399999999965</v>
      </c>
      <c r="BE382" s="14">
        <f t="shared" ca="1" si="217"/>
        <v>669694.8476277031</v>
      </c>
      <c r="BF382" s="15">
        <f ca="1">SUM(BD$12:BD382)</f>
        <v>344223.66962770314</v>
      </c>
      <c r="BG382" s="16">
        <f ca="1">SUM(BB$12:BB382)+SUMIF(BC$12:BC382, "&lt;0")</f>
        <v>325471.17800000001</v>
      </c>
    </row>
    <row r="383" spans="1:59" x14ac:dyDescent="0.2">
      <c r="A383" s="24">
        <v>44554</v>
      </c>
      <c r="B383" s="54">
        <f ca="1">IF($A383&gt;= $C$5,$C$6, INDEX('Historical Data'!$D$2:$D$745, MATCH(A383, 'Historical Data'!$B$2:$B$745, 0)))</f>
        <v>1296</v>
      </c>
      <c r="C383" s="14">
        <f t="shared" ca="1" si="205"/>
        <v>1296</v>
      </c>
      <c r="D383" s="14">
        <f t="shared" ca="1" si="216"/>
        <v>0</v>
      </c>
      <c r="E383" s="14">
        <f t="shared" ca="1" si="187"/>
        <v>1296</v>
      </c>
      <c r="F383" s="14">
        <f t="shared" ca="1" si="183"/>
        <v>1296</v>
      </c>
      <c r="G383" s="14">
        <f t="shared" ca="1" si="198"/>
        <v>459152.94699999999</v>
      </c>
      <c r="H383" s="15">
        <f ca="1">SUM(F$12:F383)</f>
        <v>235057.769</v>
      </c>
      <c r="I383" s="16">
        <f ca="1">SUM(D$12:D383)+SUMIF(E$12:E383, "&lt;0")</f>
        <v>224095.17799999999</v>
      </c>
      <c r="J383" s="15"/>
      <c r="K383" s="9">
        <v>44554</v>
      </c>
      <c r="L383" s="14">
        <f t="shared" ca="1" si="184"/>
        <v>1796</v>
      </c>
      <c r="M383" s="14">
        <f t="shared" ca="1" si="206"/>
        <v>1796</v>
      </c>
      <c r="N383" s="14">
        <f t="shared" ca="1" si="211"/>
        <v>240</v>
      </c>
      <c r="O383" s="14">
        <f t="shared" ca="1" si="188"/>
        <v>1556</v>
      </c>
      <c r="P383" s="14">
        <f t="shared" ca="1" si="189"/>
        <v>1556</v>
      </c>
      <c r="Q383" s="14">
        <f t="shared" ca="1" si="199"/>
        <v>585402.94699999993</v>
      </c>
      <c r="R383" s="15">
        <f ca="1">SUM(P$12:P383)</f>
        <v>301187.76899999997</v>
      </c>
      <c r="S383" s="16">
        <f ca="1">SUM(N$12:N383)+SUMIF(O$12:O383, "&lt;0")</f>
        <v>284215.17800000007</v>
      </c>
      <c r="U383" s="9">
        <v>44554</v>
      </c>
      <c r="V383" s="14">
        <f t="shared" ca="1" si="203"/>
        <v>2296</v>
      </c>
      <c r="W383" s="14">
        <f t="shared" ca="1" si="207"/>
        <v>2296</v>
      </c>
      <c r="X383" s="14">
        <f t="shared" ca="1" si="212"/>
        <v>480</v>
      </c>
      <c r="Y383" s="14">
        <f t="shared" ca="1" si="190"/>
        <v>1816</v>
      </c>
      <c r="Z383" s="14">
        <f t="shared" ca="1" si="191"/>
        <v>1816</v>
      </c>
      <c r="AA383" s="14">
        <f t="shared" ca="1" si="200"/>
        <v>711652.94699999993</v>
      </c>
      <c r="AB383" s="15">
        <f ca="1">SUM(Z$12:Z383)</f>
        <v>367317.76899999997</v>
      </c>
      <c r="AC383" s="16">
        <f ca="1">SUM(X$12:X383)+SUMIF(Y$12:Y383, "&lt;0")</f>
        <v>344335.17800000007</v>
      </c>
      <c r="AE383" s="9">
        <v>44554</v>
      </c>
      <c r="AF383" s="14">
        <f t="shared" ca="1" si="185"/>
        <v>1796</v>
      </c>
      <c r="AG383" s="14">
        <f t="shared" ca="1" si="208"/>
        <v>1796</v>
      </c>
      <c r="AH383" s="14">
        <f t="shared" ca="1" si="213"/>
        <v>240</v>
      </c>
      <c r="AI383" s="14">
        <f t="shared" ca="1" si="192"/>
        <v>1556</v>
      </c>
      <c r="AJ383" s="14">
        <f t="shared" ca="1" si="193"/>
        <v>1556</v>
      </c>
      <c r="AK383" s="14">
        <f t="shared" ca="1" si="201"/>
        <v>597902.94699999993</v>
      </c>
      <c r="AL383" s="15">
        <f ca="1">SUM(AJ$12:AJ383)</f>
        <v>307447.76899999997</v>
      </c>
      <c r="AM383" s="16">
        <f ca="1">SUM(AH$12:AH383)+SUMIF(AI$12:AI383, "&lt;0")</f>
        <v>290455.17799999996</v>
      </c>
      <c r="AO383" s="9">
        <v>44554</v>
      </c>
      <c r="AP383" s="14">
        <f t="shared" ca="1" si="186"/>
        <v>2296</v>
      </c>
      <c r="AQ383" s="14">
        <f t="shared" ca="1" si="209"/>
        <v>2296</v>
      </c>
      <c r="AR383" s="14">
        <f t="shared" ca="1" si="214"/>
        <v>480</v>
      </c>
      <c r="AS383" s="14">
        <f t="shared" ca="1" si="194"/>
        <v>1816</v>
      </c>
      <c r="AT383" s="14">
        <f t="shared" ca="1" si="195"/>
        <v>1816</v>
      </c>
      <c r="AU383" s="14">
        <f t="shared" ca="1" si="202"/>
        <v>736652.94699999993</v>
      </c>
      <c r="AV383" s="15">
        <f ca="1">SUM(AT$12:AT383)</f>
        <v>379837.76899999997</v>
      </c>
      <c r="AW383" s="16">
        <f ca="1">SUM(AR$12:AR383)+SUMIF(AS$12:AS383, "&lt;0")</f>
        <v>356815.17799999996</v>
      </c>
      <c r="AY383" s="9">
        <v>44554</v>
      </c>
      <c r="AZ383" s="14">
        <f t="shared" ca="1" si="204"/>
        <v>2000</v>
      </c>
      <c r="BA383" s="14">
        <f t="shared" ca="1" si="210"/>
        <v>2000</v>
      </c>
      <c r="BB383" s="14">
        <f t="shared" ca="1" si="215"/>
        <v>0</v>
      </c>
      <c r="BC383" s="14">
        <f t="shared" ca="1" si="196"/>
        <v>2000</v>
      </c>
      <c r="BD383" s="14">
        <f t="shared" ca="1" si="197"/>
        <v>2000</v>
      </c>
      <c r="BE383" s="14">
        <f t="shared" ca="1" si="217"/>
        <v>671694.8476277031</v>
      </c>
      <c r="BF383" s="15">
        <f ca="1">SUM(BD$12:BD383)</f>
        <v>346223.66962770314</v>
      </c>
      <c r="BG383" s="16">
        <f ca="1">SUM(BB$12:BB383)+SUMIF(BC$12:BC383, "&lt;0")</f>
        <v>325471.17800000001</v>
      </c>
    </row>
    <row r="384" spans="1:59" x14ac:dyDescent="0.2">
      <c r="A384" s="24">
        <v>44555</v>
      </c>
      <c r="B384" s="54">
        <f ca="1">IF($A384&gt;= $C$5,$C$6, INDEX('Historical Data'!$D$2:$D$745, MATCH(A384, 'Historical Data'!$B$2:$B$745, 0)))</f>
        <v>1296</v>
      </c>
      <c r="C384" s="14">
        <f t="shared" ca="1" si="205"/>
        <v>1296</v>
      </c>
      <c r="D384" s="14">
        <f t="shared" ca="1" si="216"/>
        <v>598.15099999999802</v>
      </c>
      <c r="E384" s="14">
        <f t="shared" ca="1" si="187"/>
        <v>697.84900000000198</v>
      </c>
      <c r="F384" s="14">
        <f t="shared" ca="1" si="183"/>
        <v>697.84900000000198</v>
      </c>
      <c r="G384" s="14">
        <f t="shared" ca="1" si="198"/>
        <v>460448.94699999999</v>
      </c>
      <c r="H384" s="15">
        <f ca="1">SUM(F$12:F384)</f>
        <v>235755.61800000002</v>
      </c>
      <c r="I384" s="16">
        <f ca="1">SUM(D$12:D384)+SUMIF(E$12:E384, "&lt;0")</f>
        <v>224693.32899999997</v>
      </c>
      <c r="J384" s="15"/>
      <c r="K384" s="9">
        <v>44555</v>
      </c>
      <c r="L384" s="14">
        <f t="shared" ca="1" si="184"/>
        <v>1796</v>
      </c>
      <c r="M384" s="14">
        <f t="shared" ca="1" si="206"/>
        <v>1796</v>
      </c>
      <c r="N384" s="14">
        <f t="shared" ca="1" si="211"/>
        <v>838.15099999999802</v>
      </c>
      <c r="O384" s="14">
        <f t="shared" ca="1" si="188"/>
        <v>957.84900000000198</v>
      </c>
      <c r="P384" s="14">
        <f t="shared" ca="1" si="189"/>
        <v>957.84900000000198</v>
      </c>
      <c r="Q384" s="14">
        <f t="shared" ca="1" si="199"/>
        <v>587198.94699999993</v>
      </c>
      <c r="R384" s="15">
        <f ca="1">SUM(P$12:P384)</f>
        <v>302145.61799999996</v>
      </c>
      <c r="S384" s="16">
        <f ca="1">SUM(N$12:N384)+SUMIF(O$12:O384, "&lt;0")</f>
        <v>285053.32900000009</v>
      </c>
      <c r="U384" s="9">
        <v>44555</v>
      </c>
      <c r="V384" s="14">
        <f t="shared" ca="1" si="203"/>
        <v>2296</v>
      </c>
      <c r="W384" s="14">
        <f t="shared" ca="1" si="207"/>
        <v>2296</v>
      </c>
      <c r="X384" s="14">
        <f t="shared" ca="1" si="212"/>
        <v>1078.150999999998</v>
      </c>
      <c r="Y384" s="14">
        <f t="shared" ca="1" si="190"/>
        <v>1217.849000000002</v>
      </c>
      <c r="Z384" s="14">
        <f t="shared" ca="1" si="191"/>
        <v>1217.849000000002</v>
      </c>
      <c r="AA384" s="14">
        <f t="shared" ca="1" si="200"/>
        <v>713948.94699999993</v>
      </c>
      <c r="AB384" s="15">
        <f ca="1">SUM(Z$12:Z384)</f>
        <v>368535.61799999996</v>
      </c>
      <c r="AC384" s="16">
        <f ca="1">SUM(X$12:X384)+SUMIF(Y$12:Y384, "&lt;0")</f>
        <v>345413.32900000009</v>
      </c>
      <c r="AE384" s="9">
        <v>44555</v>
      </c>
      <c r="AF384" s="14">
        <f t="shared" ca="1" si="185"/>
        <v>1796</v>
      </c>
      <c r="AG384" s="14">
        <f t="shared" ca="1" si="208"/>
        <v>1796</v>
      </c>
      <c r="AH384" s="14">
        <f t="shared" ca="1" si="213"/>
        <v>838.15099999999802</v>
      </c>
      <c r="AI384" s="14">
        <f t="shared" ca="1" si="192"/>
        <v>957.84900000000198</v>
      </c>
      <c r="AJ384" s="14">
        <f t="shared" ca="1" si="193"/>
        <v>957.84900000000198</v>
      </c>
      <c r="AK384" s="14">
        <f t="shared" ca="1" si="201"/>
        <v>599698.94699999993</v>
      </c>
      <c r="AL384" s="15">
        <f ca="1">SUM(AJ$12:AJ384)</f>
        <v>308405.61799999996</v>
      </c>
      <c r="AM384" s="16">
        <f ca="1">SUM(AH$12:AH384)+SUMIF(AI$12:AI384, "&lt;0")</f>
        <v>291293.32899999997</v>
      </c>
      <c r="AO384" s="9">
        <v>44555</v>
      </c>
      <c r="AP384" s="14">
        <f t="shared" ca="1" si="186"/>
        <v>2296</v>
      </c>
      <c r="AQ384" s="14">
        <f t="shared" ca="1" si="209"/>
        <v>2296</v>
      </c>
      <c r="AR384" s="14">
        <f t="shared" ca="1" si="214"/>
        <v>1078.150999999998</v>
      </c>
      <c r="AS384" s="14">
        <f t="shared" ca="1" si="194"/>
        <v>1217.849000000002</v>
      </c>
      <c r="AT384" s="14">
        <f t="shared" ca="1" si="195"/>
        <v>1217.849000000002</v>
      </c>
      <c r="AU384" s="14">
        <f t="shared" ca="1" si="202"/>
        <v>738948.94699999993</v>
      </c>
      <c r="AV384" s="15">
        <f ca="1">SUM(AT$12:AT384)</f>
        <v>381055.61799999996</v>
      </c>
      <c r="AW384" s="16">
        <f ca="1">SUM(AR$12:AR384)+SUMIF(AS$12:AS384, "&lt;0")</f>
        <v>357893.32899999997</v>
      </c>
      <c r="AY384" s="9">
        <v>44555</v>
      </c>
      <c r="AZ384" s="14">
        <f t="shared" ca="1" si="204"/>
        <v>2000</v>
      </c>
      <c r="BA384" s="14">
        <f t="shared" ca="1" si="210"/>
        <v>2000</v>
      </c>
      <c r="BB384" s="14">
        <f t="shared" ca="1" si="215"/>
        <v>598.15099999999802</v>
      </c>
      <c r="BC384" s="14">
        <f t="shared" ca="1" si="196"/>
        <v>1401.849000000002</v>
      </c>
      <c r="BD384" s="14">
        <f t="shared" ca="1" si="197"/>
        <v>1401.849000000002</v>
      </c>
      <c r="BE384" s="14">
        <f t="shared" ca="1" si="217"/>
        <v>673694.8476277031</v>
      </c>
      <c r="BF384" s="15">
        <f ca="1">SUM(BD$12:BD384)</f>
        <v>347625.51862770313</v>
      </c>
      <c r="BG384" s="16">
        <f ca="1">SUM(BB$12:BB384)+SUMIF(BC$12:BC384, "&lt;0")</f>
        <v>326069.32900000003</v>
      </c>
    </row>
    <row r="385" spans="1:59" x14ac:dyDescent="0.2">
      <c r="A385" s="24">
        <v>44556</v>
      </c>
      <c r="B385" s="54">
        <f ca="1">IF($A385&gt;= $C$5,$C$6, INDEX('Historical Data'!$D$2:$D$745, MATCH(A385, 'Historical Data'!$B$2:$B$745, 0)))</f>
        <v>1296</v>
      </c>
      <c r="C385" s="14">
        <f t="shared" ca="1" si="205"/>
        <v>1296</v>
      </c>
      <c r="D385" s="14">
        <f t="shared" ca="1" si="216"/>
        <v>92.47200000000521</v>
      </c>
      <c r="E385" s="14">
        <f t="shared" ca="1" si="187"/>
        <v>1203.5279999999948</v>
      </c>
      <c r="F385" s="14">
        <f t="shared" ca="1" si="183"/>
        <v>1203.5279999999948</v>
      </c>
      <c r="G385" s="14">
        <f t="shared" ca="1" si="198"/>
        <v>461744.94699999999</v>
      </c>
      <c r="H385" s="15">
        <f ca="1">SUM(F$12:F385)</f>
        <v>236959.14600000001</v>
      </c>
      <c r="I385" s="16">
        <f ca="1">SUM(D$12:D385)+SUMIF(E$12:E385, "&lt;0")</f>
        <v>224785.80099999998</v>
      </c>
      <c r="J385" s="15"/>
      <c r="K385" s="9">
        <v>44556</v>
      </c>
      <c r="L385" s="14">
        <f t="shared" ca="1" si="184"/>
        <v>1796</v>
      </c>
      <c r="M385" s="14">
        <f t="shared" ca="1" si="206"/>
        <v>1796</v>
      </c>
      <c r="N385" s="14">
        <f t="shared" ca="1" si="211"/>
        <v>332.47200000000521</v>
      </c>
      <c r="O385" s="14">
        <f t="shared" ca="1" si="188"/>
        <v>1463.5279999999948</v>
      </c>
      <c r="P385" s="14">
        <f t="shared" ca="1" si="189"/>
        <v>1463.5279999999948</v>
      </c>
      <c r="Q385" s="14">
        <f t="shared" ca="1" si="199"/>
        <v>588994.94699999993</v>
      </c>
      <c r="R385" s="15">
        <f ca="1">SUM(P$12:P385)</f>
        <v>303609.14599999995</v>
      </c>
      <c r="S385" s="16">
        <f ca="1">SUM(N$12:N385)+SUMIF(O$12:O385, "&lt;0")</f>
        <v>285385.80100000009</v>
      </c>
      <c r="U385" s="9">
        <v>44556</v>
      </c>
      <c r="V385" s="14">
        <f t="shared" ca="1" si="203"/>
        <v>2296</v>
      </c>
      <c r="W385" s="14">
        <f t="shared" ca="1" si="207"/>
        <v>2296</v>
      </c>
      <c r="X385" s="14">
        <f t="shared" ca="1" si="212"/>
        <v>572.47200000000521</v>
      </c>
      <c r="Y385" s="14">
        <f t="shared" ca="1" si="190"/>
        <v>1723.5279999999948</v>
      </c>
      <c r="Z385" s="14">
        <f t="shared" ca="1" si="191"/>
        <v>1723.5279999999948</v>
      </c>
      <c r="AA385" s="14">
        <f t="shared" ca="1" si="200"/>
        <v>716244.94699999993</v>
      </c>
      <c r="AB385" s="15">
        <f ca="1">SUM(Z$12:Z385)</f>
        <v>370259.14599999995</v>
      </c>
      <c r="AC385" s="16">
        <f ca="1">SUM(X$12:X385)+SUMIF(Y$12:Y385, "&lt;0")</f>
        <v>345985.80100000009</v>
      </c>
      <c r="AE385" s="9">
        <v>44556</v>
      </c>
      <c r="AF385" s="14">
        <f t="shared" ca="1" si="185"/>
        <v>1796</v>
      </c>
      <c r="AG385" s="14">
        <f t="shared" ca="1" si="208"/>
        <v>1796</v>
      </c>
      <c r="AH385" s="14">
        <f t="shared" ca="1" si="213"/>
        <v>332.47200000000521</v>
      </c>
      <c r="AI385" s="14">
        <f t="shared" ca="1" si="192"/>
        <v>1463.5279999999948</v>
      </c>
      <c r="AJ385" s="14">
        <f t="shared" ca="1" si="193"/>
        <v>1463.5279999999948</v>
      </c>
      <c r="AK385" s="14">
        <f t="shared" ca="1" si="201"/>
        <v>601494.94699999993</v>
      </c>
      <c r="AL385" s="15">
        <f ca="1">SUM(AJ$12:AJ385)</f>
        <v>309869.14599999995</v>
      </c>
      <c r="AM385" s="16">
        <f ca="1">SUM(AH$12:AH385)+SUMIF(AI$12:AI385, "&lt;0")</f>
        <v>291625.80099999998</v>
      </c>
      <c r="AO385" s="9">
        <v>44556</v>
      </c>
      <c r="AP385" s="14">
        <f t="shared" ca="1" si="186"/>
        <v>2296</v>
      </c>
      <c r="AQ385" s="14">
        <f t="shared" ca="1" si="209"/>
        <v>2296</v>
      </c>
      <c r="AR385" s="14">
        <f t="shared" ca="1" si="214"/>
        <v>572.47200000000521</v>
      </c>
      <c r="AS385" s="14">
        <f t="shared" ca="1" si="194"/>
        <v>1723.5279999999948</v>
      </c>
      <c r="AT385" s="14">
        <f t="shared" ca="1" si="195"/>
        <v>1723.5279999999948</v>
      </c>
      <c r="AU385" s="14">
        <f t="shared" ca="1" si="202"/>
        <v>741244.94699999993</v>
      </c>
      <c r="AV385" s="15">
        <f ca="1">SUM(AT$12:AT385)</f>
        <v>382779.14599999995</v>
      </c>
      <c r="AW385" s="16">
        <f ca="1">SUM(AR$12:AR385)+SUMIF(AS$12:AS385, "&lt;0")</f>
        <v>358465.80099999998</v>
      </c>
      <c r="AY385" s="9">
        <v>44556</v>
      </c>
      <c r="AZ385" s="14">
        <f t="shared" ca="1" si="204"/>
        <v>2000</v>
      </c>
      <c r="BA385" s="14">
        <f t="shared" ca="1" si="210"/>
        <v>2000</v>
      </c>
      <c r="BB385" s="14">
        <f t="shared" ca="1" si="215"/>
        <v>92.47200000000521</v>
      </c>
      <c r="BC385" s="14">
        <f t="shared" ca="1" si="196"/>
        <v>1907.5279999999948</v>
      </c>
      <c r="BD385" s="14">
        <f t="shared" ca="1" si="197"/>
        <v>1907.5279999999948</v>
      </c>
      <c r="BE385" s="14">
        <f t="shared" ca="1" si="217"/>
        <v>675694.8476277031</v>
      </c>
      <c r="BF385" s="15">
        <f ca="1">SUM(BD$12:BD385)</f>
        <v>349533.04662770312</v>
      </c>
      <c r="BG385" s="16">
        <f ca="1">SUM(BB$12:BB385)+SUMIF(BC$12:BC385, "&lt;0")</f>
        <v>326161.80100000004</v>
      </c>
    </row>
    <row r="386" spans="1:59" x14ac:dyDescent="0.2">
      <c r="A386" s="24">
        <v>44557</v>
      </c>
      <c r="B386" s="54">
        <f ca="1">IF($A386&gt;= $C$5,$C$6, INDEX('Historical Data'!$D$2:$D$745, MATCH(A386, 'Historical Data'!$B$2:$B$745, 0)))</f>
        <v>1296</v>
      </c>
      <c r="C386" s="14">
        <f t="shared" ca="1" si="205"/>
        <v>1296</v>
      </c>
      <c r="D386" s="14">
        <f t="shared" ca="1" si="216"/>
        <v>941.08399999999892</v>
      </c>
      <c r="E386" s="14">
        <f t="shared" ca="1" si="187"/>
        <v>354.91600000000108</v>
      </c>
      <c r="F386" s="14">
        <f t="shared" ca="1" si="183"/>
        <v>354.91600000000108</v>
      </c>
      <c r="G386" s="14">
        <f t="shared" ca="1" si="198"/>
        <v>463040.94699999999</v>
      </c>
      <c r="H386" s="15">
        <f ca="1">SUM(F$12:F386)</f>
        <v>237314.06200000001</v>
      </c>
      <c r="I386" s="16">
        <f ca="1">SUM(D$12:D386)+SUMIF(E$12:E386, "&lt;0")</f>
        <v>225726.88499999998</v>
      </c>
      <c r="J386" s="15"/>
      <c r="K386" s="9">
        <v>44557</v>
      </c>
      <c r="L386" s="14">
        <f t="shared" ca="1" si="184"/>
        <v>1796</v>
      </c>
      <c r="M386" s="14">
        <f t="shared" ca="1" si="206"/>
        <v>1796</v>
      </c>
      <c r="N386" s="14">
        <f t="shared" ca="1" si="211"/>
        <v>1181.0839999999989</v>
      </c>
      <c r="O386" s="14">
        <f t="shared" ca="1" si="188"/>
        <v>614.91600000000108</v>
      </c>
      <c r="P386" s="14">
        <f t="shared" ca="1" si="189"/>
        <v>614.91600000000108</v>
      </c>
      <c r="Q386" s="14">
        <f t="shared" ca="1" si="199"/>
        <v>590790.94699999993</v>
      </c>
      <c r="R386" s="15">
        <f ca="1">SUM(P$12:P386)</f>
        <v>304224.06199999998</v>
      </c>
      <c r="S386" s="16">
        <f ca="1">SUM(N$12:N386)+SUMIF(O$12:O386, "&lt;0")</f>
        <v>286566.88500000007</v>
      </c>
      <c r="U386" s="9">
        <v>44557</v>
      </c>
      <c r="V386" s="14">
        <f t="shared" ca="1" si="203"/>
        <v>2296</v>
      </c>
      <c r="W386" s="14">
        <f t="shared" ca="1" si="207"/>
        <v>2296</v>
      </c>
      <c r="X386" s="14">
        <f t="shared" ca="1" si="212"/>
        <v>1421.0839999999989</v>
      </c>
      <c r="Y386" s="14">
        <f t="shared" ca="1" si="190"/>
        <v>874.91600000000108</v>
      </c>
      <c r="Z386" s="14">
        <f t="shared" ca="1" si="191"/>
        <v>874.91600000000108</v>
      </c>
      <c r="AA386" s="14">
        <f t="shared" ca="1" si="200"/>
        <v>718540.94699999993</v>
      </c>
      <c r="AB386" s="15">
        <f ca="1">SUM(Z$12:Z386)</f>
        <v>371134.06199999998</v>
      </c>
      <c r="AC386" s="16">
        <f ca="1">SUM(X$12:X386)+SUMIF(Y$12:Y386, "&lt;0")</f>
        <v>347406.88500000007</v>
      </c>
      <c r="AE386" s="9">
        <v>44557</v>
      </c>
      <c r="AF386" s="14">
        <f t="shared" ca="1" si="185"/>
        <v>1796</v>
      </c>
      <c r="AG386" s="14">
        <f t="shared" ca="1" si="208"/>
        <v>1796</v>
      </c>
      <c r="AH386" s="14">
        <f t="shared" ca="1" si="213"/>
        <v>1181.0839999999989</v>
      </c>
      <c r="AI386" s="14">
        <f t="shared" ca="1" si="192"/>
        <v>614.91600000000108</v>
      </c>
      <c r="AJ386" s="14">
        <f t="shared" ca="1" si="193"/>
        <v>614.91600000000108</v>
      </c>
      <c r="AK386" s="14">
        <f t="shared" ca="1" si="201"/>
        <v>603290.94699999993</v>
      </c>
      <c r="AL386" s="15">
        <f ca="1">SUM(AJ$12:AJ386)</f>
        <v>310484.06199999998</v>
      </c>
      <c r="AM386" s="16">
        <f ca="1">SUM(AH$12:AH386)+SUMIF(AI$12:AI386, "&lt;0")</f>
        <v>292806.88499999995</v>
      </c>
      <c r="AO386" s="9">
        <v>44557</v>
      </c>
      <c r="AP386" s="14">
        <f t="shared" ca="1" si="186"/>
        <v>2296</v>
      </c>
      <c r="AQ386" s="14">
        <f t="shared" ca="1" si="209"/>
        <v>2296</v>
      </c>
      <c r="AR386" s="14">
        <f t="shared" ca="1" si="214"/>
        <v>1421.0839999999989</v>
      </c>
      <c r="AS386" s="14">
        <f t="shared" ca="1" si="194"/>
        <v>874.91600000000108</v>
      </c>
      <c r="AT386" s="14">
        <f t="shared" ca="1" si="195"/>
        <v>874.91600000000108</v>
      </c>
      <c r="AU386" s="14">
        <f t="shared" ca="1" si="202"/>
        <v>743540.94699999993</v>
      </c>
      <c r="AV386" s="15">
        <f ca="1">SUM(AT$12:AT386)</f>
        <v>383654.06199999998</v>
      </c>
      <c r="AW386" s="16">
        <f ca="1">SUM(AR$12:AR386)+SUMIF(AS$12:AS386, "&lt;0")</f>
        <v>359886.88499999995</v>
      </c>
      <c r="AY386" s="9">
        <v>44557</v>
      </c>
      <c r="AZ386" s="14">
        <f t="shared" ca="1" si="204"/>
        <v>2000</v>
      </c>
      <c r="BA386" s="14">
        <f t="shared" ca="1" si="210"/>
        <v>2000</v>
      </c>
      <c r="BB386" s="14">
        <f t="shared" ca="1" si="215"/>
        <v>941.08399999999892</v>
      </c>
      <c r="BC386" s="14">
        <f t="shared" ca="1" si="196"/>
        <v>1058.9160000000011</v>
      </c>
      <c r="BD386" s="14">
        <f t="shared" ca="1" si="197"/>
        <v>1058.9160000000011</v>
      </c>
      <c r="BE386" s="14">
        <f t="shared" ca="1" si="217"/>
        <v>677694.8476277031</v>
      </c>
      <c r="BF386" s="15">
        <f ca="1">SUM(BD$12:BD386)</f>
        <v>350591.96262770315</v>
      </c>
      <c r="BG386" s="16">
        <f ca="1">SUM(BB$12:BB386)+SUMIF(BC$12:BC386, "&lt;0")</f>
        <v>327102.88500000001</v>
      </c>
    </row>
    <row r="387" spans="1:59" x14ac:dyDescent="0.2">
      <c r="A387" s="24">
        <v>44558</v>
      </c>
      <c r="B387" s="54">
        <f ca="1">IF($A387&gt;= $C$5,$C$6, INDEX('Historical Data'!$D$2:$D$745, MATCH(A387, 'Historical Data'!$B$2:$B$745, 0)))</f>
        <v>1296</v>
      </c>
      <c r="C387" s="14">
        <f t="shared" ca="1" si="205"/>
        <v>1296</v>
      </c>
      <c r="D387" s="14">
        <f t="shared" ca="1" si="216"/>
        <v>705.14399999999659</v>
      </c>
      <c r="E387" s="14">
        <f t="shared" ca="1" si="187"/>
        <v>590.85600000000341</v>
      </c>
      <c r="F387" s="14">
        <f t="shared" ca="1" si="183"/>
        <v>590.85600000000341</v>
      </c>
      <c r="G387" s="14">
        <f t="shared" ca="1" si="198"/>
        <v>464336.94699999999</v>
      </c>
      <c r="H387" s="15">
        <f ca="1">SUM(F$12:F387)</f>
        <v>237904.91800000001</v>
      </c>
      <c r="I387" s="16">
        <f ca="1">SUM(D$12:D387)+SUMIF(E$12:E387, "&lt;0")</f>
        <v>226432.02899999998</v>
      </c>
      <c r="J387" s="15"/>
      <c r="K387" s="9">
        <v>44558</v>
      </c>
      <c r="L387" s="14">
        <f t="shared" ca="1" si="184"/>
        <v>1796</v>
      </c>
      <c r="M387" s="14">
        <f t="shared" ca="1" si="206"/>
        <v>1796</v>
      </c>
      <c r="N387" s="14">
        <f t="shared" ca="1" si="211"/>
        <v>945.14399999999659</v>
      </c>
      <c r="O387" s="14">
        <f t="shared" ca="1" si="188"/>
        <v>850.85600000000341</v>
      </c>
      <c r="P387" s="14">
        <f t="shared" ca="1" si="189"/>
        <v>850.85600000000341</v>
      </c>
      <c r="Q387" s="14">
        <f t="shared" ca="1" si="199"/>
        <v>592586.94699999993</v>
      </c>
      <c r="R387" s="15">
        <f ca="1">SUM(P$12:P387)</f>
        <v>305074.91800000001</v>
      </c>
      <c r="S387" s="16">
        <f ca="1">SUM(N$12:N387)+SUMIF(O$12:O387, "&lt;0")</f>
        <v>287512.02900000004</v>
      </c>
      <c r="U387" s="9">
        <v>44558</v>
      </c>
      <c r="V387" s="14">
        <f t="shared" ca="1" si="203"/>
        <v>2296</v>
      </c>
      <c r="W387" s="14">
        <f t="shared" ca="1" si="207"/>
        <v>2296</v>
      </c>
      <c r="X387" s="14">
        <f t="shared" ca="1" si="212"/>
        <v>1185.1439999999966</v>
      </c>
      <c r="Y387" s="14">
        <f t="shared" ca="1" si="190"/>
        <v>1110.8560000000034</v>
      </c>
      <c r="Z387" s="14">
        <f t="shared" ca="1" si="191"/>
        <v>1110.8560000000034</v>
      </c>
      <c r="AA387" s="14">
        <f t="shared" ca="1" si="200"/>
        <v>720836.94699999993</v>
      </c>
      <c r="AB387" s="15">
        <f ca="1">SUM(Z$12:Z387)</f>
        <v>372244.91800000001</v>
      </c>
      <c r="AC387" s="16">
        <f ca="1">SUM(X$12:X387)+SUMIF(Y$12:Y387, "&lt;0")</f>
        <v>348592.02900000004</v>
      </c>
      <c r="AE387" s="9">
        <v>44558</v>
      </c>
      <c r="AF387" s="14">
        <f t="shared" ca="1" si="185"/>
        <v>1796</v>
      </c>
      <c r="AG387" s="14">
        <f t="shared" ca="1" si="208"/>
        <v>1796</v>
      </c>
      <c r="AH387" s="14">
        <f t="shared" ca="1" si="213"/>
        <v>945.14399999999659</v>
      </c>
      <c r="AI387" s="14">
        <f t="shared" ca="1" si="192"/>
        <v>850.85600000000341</v>
      </c>
      <c r="AJ387" s="14">
        <f t="shared" ca="1" si="193"/>
        <v>850.85600000000341</v>
      </c>
      <c r="AK387" s="14">
        <f t="shared" ca="1" si="201"/>
        <v>605086.94699999993</v>
      </c>
      <c r="AL387" s="15">
        <f ca="1">SUM(AJ$12:AJ387)</f>
        <v>311334.91800000001</v>
      </c>
      <c r="AM387" s="16">
        <f ca="1">SUM(AH$12:AH387)+SUMIF(AI$12:AI387, "&lt;0")</f>
        <v>293752.02899999992</v>
      </c>
      <c r="AO387" s="9">
        <v>44558</v>
      </c>
      <c r="AP387" s="14">
        <f t="shared" ca="1" si="186"/>
        <v>2296</v>
      </c>
      <c r="AQ387" s="14">
        <f t="shared" ca="1" si="209"/>
        <v>2296</v>
      </c>
      <c r="AR387" s="14">
        <f t="shared" ca="1" si="214"/>
        <v>1185.1439999999966</v>
      </c>
      <c r="AS387" s="14">
        <f t="shared" ca="1" si="194"/>
        <v>1110.8560000000034</v>
      </c>
      <c r="AT387" s="14">
        <f t="shared" ca="1" si="195"/>
        <v>1110.8560000000034</v>
      </c>
      <c r="AU387" s="14">
        <f t="shared" ca="1" si="202"/>
        <v>745836.94699999993</v>
      </c>
      <c r="AV387" s="15">
        <f ca="1">SUM(AT$12:AT387)</f>
        <v>384764.91800000001</v>
      </c>
      <c r="AW387" s="16">
        <f ca="1">SUM(AR$12:AR387)+SUMIF(AS$12:AS387, "&lt;0")</f>
        <v>361072.02899999992</v>
      </c>
      <c r="AY387" s="9">
        <v>44558</v>
      </c>
      <c r="AZ387" s="14">
        <f t="shared" ca="1" si="204"/>
        <v>2000</v>
      </c>
      <c r="BA387" s="14">
        <f t="shared" ca="1" si="210"/>
        <v>2000</v>
      </c>
      <c r="BB387" s="14">
        <f t="shared" ca="1" si="215"/>
        <v>705.14399999999659</v>
      </c>
      <c r="BC387" s="14">
        <f t="shared" ca="1" si="196"/>
        <v>1294.8560000000034</v>
      </c>
      <c r="BD387" s="14">
        <f t="shared" ca="1" si="197"/>
        <v>1294.8560000000034</v>
      </c>
      <c r="BE387" s="14">
        <f t="shared" ca="1" si="217"/>
        <v>679694.8476277031</v>
      </c>
      <c r="BF387" s="15">
        <f ca="1">SUM(BD$12:BD387)</f>
        <v>351886.81862770318</v>
      </c>
      <c r="BG387" s="16">
        <f ca="1">SUM(BB$12:BB387)+SUMIF(BC$12:BC387, "&lt;0")</f>
        <v>327808.02899999998</v>
      </c>
    </row>
    <row r="388" spans="1:59" x14ac:dyDescent="0.2">
      <c r="A388" s="24">
        <v>44559</v>
      </c>
      <c r="B388" s="54">
        <f ca="1">IF($A388&gt;= $C$5,$C$6, INDEX('Historical Data'!$D$2:$D$745, MATCH(A388, 'Historical Data'!$B$2:$B$745, 0)))</f>
        <v>1296</v>
      </c>
      <c r="C388" s="14">
        <f t="shared" ca="1" si="205"/>
        <v>1296</v>
      </c>
      <c r="D388" s="14">
        <f t="shared" ca="1" si="216"/>
        <v>0</v>
      </c>
      <c r="E388" s="14">
        <f t="shared" ca="1" si="187"/>
        <v>1296</v>
      </c>
      <c r="F388" s="14">
        <f t="shared" ca="1" si="183"/>
        <v>1296</v>
      </c>
      <c r="G388" s="14">
        <f t="shared" ca="1" si="198"/>
        <v>465632.94699999999</v>
      </c>
      <c r="H388" s="15">
        <f ca="1">SUM(F$12:F388)</f>
        <v>239200.91800000001</v>
      </c>
      <c r="I388" s="16">
        <f ca="1">SUM(D$12:D388)+SUMIF(E$12:E388, "&lt;0")</f>
        <v>226432.02899999998</v>
      </c>
      <c r="J388" s="15"/>
      <c r="K388" s="9">
        <v>44559</v>
      </c>
      <c r="L388" s="14">
        <f t="shared" ca="1" si="184"/>
        <v>1796</v>
      </c>
      <c r="M388" s="14">
        <f t="shared" ca="1" si="206"/>
        <v>1796</v>
      </c>
      <c r="N388" s="14">
        <f t="shared" ca="1" si="211"/>
        <v>240</v>
      </c>
      <c r="O388" s="14">
        <f t="shared" ca="1" si="188"/>
        <v>1556</v>
      </c>
      <c r="P388" s="14">
        <f t="shared" ca="1" si="189"/>
        <v>1556</v>
      </c>
      <c r="Q388" s="14">
        <f t="shared" ca="1" si="199"/>
        <v>594382.94699999993</v>
      </c>
      <c r="R388" s="15">
        <f ca="1">SUM(P$12:P388)</f>
        <v>306630.91800000001</v>
      </c>
      <c r="S388" s="16">
        <f ca="1">SUM(N$12:N388)+SUMIF(O$12:O388, "&lt;0")</f>
        <v>287752.02900000004</v>
      </c>
      <c r="U388" s="9">
        <v>44559</v>
      </c>
      <c r="V388" s="14">
        <f t="shared" ca="1" si="203"/>
        <v>2296</v>
      </c>
      <c r="W388" s="14">
        <f t="shared" ca="1" si="207"/>
        <v>2296</v>
      </c>
      <c r="X388" s="14">
        <f t="shared" ca="1" si="212"/>
        <v>480</v>
      </c>
      <c r="Y388" s="14">
        <f t="shared" ca="1" si="190"/>
        <v>1816</v>
      </c>
      <c r="Z388" s="14">
        <f t="shared" ca="1" si="191"/>
        <v>1816</v>
      </c>
      <c r="AA388" s="14">
        <f t="shared" ca="1" si="200"/>
        <v>723132.94699999993</v>
      </c>
      <c r="AB388" s="15">
        <f ca="1">SUM(Z$12:Z388)</f>
        <v>374060.91800000001</v>
      </c>
      <c r="AC388" s="16">
        <f ca="1">SUM(X$12:X388)+SUMIF(Y$12:Y388, "&lt;0")</f>
        <v>349072.02900000004</v>
      </c>
      <c r="AE388" s="9">
        <v>44559</v>
      </c>
      <c r="AF388" s="14">
        <f t="shared" ca="1" si="185"/>
        <v>1796</v>
      </c>
      <c r="AG388" s="14">
        <f t="shared" ca="1" si="208"/>
        <v>1796</v>
      </c>
      <c r="AH388" s="14">
        <f t="shared" ca="1" si="213"/>
        <v>240</v>
      </c>
      <c r="AI388" s="14">
        <f t="shared" ca="1" si="192"/>
        <v>1556</v>
      </c>
      <c r="AJ388" s="14">
        <f t="shared" ca="1" si="193"/>
        <v>1556</v>
      </c>
      <c r="AK388" s="14">
        <f t="shared" ca="1" si="201"/>
        <v>606882.94699999993</v>
      </c>
      <c r="AL388" s="15">
        <f ca="1">SUM(AJ$12:AJ388)</f>
        <v>312890.91800000001</v>
      </c>
      <c r="AM388" s="16">
        <f ca="1">SUM(AH$12:AH388)+SUMIF(AI$12:AI388, "&lt;0")</f>
        <v>293992.02899999992</v>
      </c>
      <c r="AO388" s="9">
        <v>44559</v>
      </c>
      <c r="AP388" s="14">
        <f t="shared" ca="1" si="186"/>
        <v>2296</v>
      </c>
      <c r="AQ388" s="14">
        <f t="shared" ca="1" si="209"/>
        <v>2296</v>
      </c>
      <c r="AR388" s="14">
        <f t="shared" ca="1" si="214"/>
        <v>480</v>
      </c>
      <c r="AS388" s="14">
        <f t="shared" ca="1" si="194"/>
        <v>1816</v>
      </c>
      <c r="AT388" s="14">
        <f t="shared" ca="1" si="195"/>
        <v>1816</v>
      </c>
      <c r="AU388" s="14">
        <f t="shared" ca="1" si="202"/>
        <v>748132.94699999993</v>
      </c>
      <c r="AV388" s="15">
        <f ca="1">SUM(AT$12:AT388)</f>
        <v>386580.91800000001</v>
      </c>
      <c r="AW388" s="16">
        <f ca="1">SUM(AR$12:AR388)+SUMIF(AS$12:AS388, "&lt;0")</f>
        <v>361552.02899999992</v>
      </c>
      <c r="AY388" s="9">
        <v>44559</v>
      </c>
      <c r="AZ388" s="14">
        <f t="shared" ca="1" si="204"/>
        <v>2000</v>
      </c>
      <c r="BA388" s="14">
        <f t="shared" ca="1" si="210"/>
        <v>2000</v>
      </c>
      <c r="BB388" s="14">
        <f t="shared" ca="1" si="215"/>
        <v>0</v>
      </c>
      <c r="BC388" s="14">
        <f t="shared" ca="1" si="196"/>
        <v>2000</v>
      </c>
      <c r="BD388" s="14">
        <f t="shared" ca="1" si="197"/>
        <v>2000</v>
      </c>
      <c r="BE388" s="14">
        <f t="shared" ca="1" si="217"/>
        <v>681694.8476277031</v>
      </c>
      <c r="BF388" s="15">
        <f ca="1">SUM(BD$12:BD388)</f>
        <v>353886.81862770318</v>
      </c>
      <c r="BG388" s="16">
        <f ca="1">SUM(BB$12:BB388)+SUMIF(BC$12:BC388, "&lt;0")</f>
        <v>327808.02899999998</v>
      </c>
    </row>
    <row r="389" spans="1:59" x14ac:dyDescent="0.2">
      <c r="A389" s="24">
        <v>44560</v>
      </c>
      <c r="B389" s="54">
        <f ca="1">IF($A389&gt;= $C$5,$C$6, INDEX('Historical Data'!$D$2:$D$745, MATCH(A389, 'Historical Data'!$B$2:$B$745, 0)))</f>
        <v>1296</v>
      </c>
      <c r="C389" s="14">
        <f t="shared" ca="1" si="205"/>
        <v>1296</v>
      </c>
      <c r="D389" s="14">
        <f t="shared" ca="1" si="216"/>
        <v>174.79100000000108</v>
      </c>
      <c r="E389" s="14">
        <f t="shared" ca="1" si="187"/>
        <v>1121.2089999999989</v>
      </c>
      <c r="F389" s="14">
        <f t="shared" ca="1" si="183"/>
        <v>1121.2089999999989</v>
      </c>
      <c r="G389" s="14">
        <f t="shared" ca="1" si="198"/>
        <v>466928.94699999999</v>
      </c>
      <c r="H389" s="15">
        <f ca="1">SUM(F$12:F389)</f>
        <v>240322.12700000001</v>
      </c>
      <c r="I389" s="16">
        <f ca="1">SUM(D$12:D389)+SUMIF(E$12:E389, "&lt;0")</f>
        <v>226606.81999999998</v>
      </c>
      <c r="J389" s="15"/>
      <c r="K389" s="9">
        <v>44560</v>
      </c>
      <c r="L389" s="14">
        <f t="shared" ca="1" si="184"/>
        <v>1796</v>
      </c>
      <c r="M389" s="14">
        <f t="shared" ca="1" si="206"/>
        <v>1796</v>
      </c>
      <c r="N389" s="14">
        <f t="shared" ca="1" si="211"/>
        <v>414.79100000000108</v>
      </c>
      <c r="O389" s="14">
        <f t="shared" ca="1" si="188"/>
        <v>1381.2089999999989</v>
      </c>
      <c r="P389" s="14">
        <f t="shared" ca="1" si="189"/>
        <v>1381.2089999999989</v>
      </c>
      <c r="Q389" s="14">
        <f t="shared" ca="1" si="199"/>
        <v>596178.94699999993</v>
      </c>
      <c r="R389" s="15">
        <f ca="1">SUM(P$12:P389)</f>
        <v>308012.12699999998</v>
      </c>
      <c r="S389" s="16">
        <f ca="1">SUM(N$12:N389)+SUMIF(O$12:O389, "&lt;0")</f>
        <v>288166.82000000007</v>
      </c>
      <c r="U389" s="9">
        <v>44560</v>
      </c>
      <c r="V389" s="14">
        <f t="shared" ca="1" si="203"/>
        <v>2296</v>
      </c>
      <c r="W389" s="14">
        <f t="shared" ca="1" si="207"/>
        <v>2296</v>
      </c>
      <c r="X389" s="14">
        <f t="shared" ca="1" si="212"/>
        <v>654.79100000000108</v>
      </c>
      <c r="Y389" s="14">
        <f t="shared" ca="1" si="190"/>
        <v>1641.2089999999989</v>
      </c>
      <c r="Z389" s="14">
        <f t="shared" ca="1" si="191"/>
        <v>1641.2089999999989</v>
      </c>
      <c r="AA389" s="14">
        <f t="shared" ca="1" si="200"/>
        <v>725428.94699999993</v>
      </c>
      <c r="AB389" s="15">
        <f ca="1">SUM(Z$12:Z389)</f>
        <v>375702.12699999998</v>
      </c>
      <c r="AC389" s="16">
        <f ca="1">SUM(X$12:X389)+SUMIF(Y$12:Y389, "&lt;0")</f>
        <v>349726.82000000007</v>
      </c>
      <c r="AE389" s="9">
        <v>44560</v>
      </c>
      <c r="AF389" s="14">
        <f t="shared" ca="1" si="185"/>
        <v>1796</v>
      </c>
      <c r="AG389" s="14">
        <f t="shared" ca="1" si="208"/>
        <v>1796</v>
      </c>
      <c r="AH389" s="14">
        <f t="shared" ca="1" si="213"/>
        <v>414.79100000000108</v>
      </c>
      <c r="AI389" s="14">
        <f t="shared" ca="1" si="192"/>
        <v>1381.2089999999989</v>
      </c>
      <c r="AJ389" s="14">
        <f t="shared" ca="1" si="193"/>
        <v>1381.2089999999989</v>
      </c>
      <c r="AK389" s="14">
        <f t="shared" ca="1" si="201"/>
        <v>608678.94699999993</v>
      </c>
      <c r="AL389" s="15">
        <f ca="1">SUM(AJ$12:AJ389)</f>
        <v>314272.12699999998</v>
      </c>
      <c r="AM389" s="16">
        <f ca="1">SUM(AH$12:AH389)+SUMIF(AI$12:AI389, "&lt;0")</f>
        <v>294406.81999999995</v>
      </c>
      <c r="AO389" s="9">
        <v>44560</v>
      </c>
      <c r="AP389" s="14">
        <f t="shared" ca="1" si="186"/>
        <v>2296</v>
      </c>
      <c r="AQ389" s="14">
        <f t="shared" ca="1" si="209"/>
        <v>2296</v>
      </c>
      <c r="AR389" s="14">
        <f t="shared" ca="1" si="214"/>
        <v>654.79100000000108</v>
      </c>
      <c r="AS389" s="14">
        <f t="shared" ca="1" si="194"/>
        <v>1641.2089999999989</v>
      </c>
      <c r="AT389" s="14">
        <f t="shared" ca="1" si="195"/>
        <v>1641.2089999999989</v>
      </c>
      <c r="AU389" s="14">
        <f t="shared" ca="1" si="202"/>
        <v>750428.94699999993</v>
      </c>
      <c r="AV389" s="15">
        <f ca="1">SUM(AT$12:AT389)</f>
        <v>388222.12699999998</v>
      </c>
      <c r="AW389" s="16">
        <f ca="1">SUM(AR$12:AR389)+SUMIF(AS$12:AS389, "&lt;0")</f>
        <v>362206.81999999995</v>
      </c>
      <c r="AY389" s="9">
        <v>44560</v>
      </c>
      <c r="AZ389" s="14">
        <f t="shared" ca="1" si="204"/>
        <v>2000</v>
      </c>
      <c r="BA389" s="14">
        <f t="shared" ca="1" si="210"/>
        <v>2000</v>
      </c>
      <c r="BB389" s="14">
        <f t="shared" ca="1" si="215"/>
        <v>174.79100000000108</v>
      </c>
      <c r="BC389" s="14">
        <f t="shared" ca="1" si="196"/>
        <v>1825.2089999999989</v>
      </c>
      <c r="BD389" s="14">
        <f t="shared" ca="1" si="197"/>
        <v>1825.2089999999989</v>
      </c>
      <c r="BE389" s="14">
        <f t="shared" ca="1" si="217"/>
        <v>683694.8476277031</v>
      </c>
      <c r="BF389" s="15">
        <f ca="1">SUM(BD$12:BD389)</f>
        <v>355712.02762770315</v>
      </c>
      <c r="BG389" s="16">
        <f ca="1">SUM(BB$12:BB389)+SUMIF(BC$12:BC389, "&lt;0")</f>
        <v>327982.82</v>
      </c>
    </row>
    <row r="390" spans="1:59" x14ac:dyDescent="0.2">
      <c r="A390" s="24">
        <v>44561</v>
      </c>
      <c r="B390" s="54">
        <f ca="1">IF($A390&gt;= $C$5,$C$6, INDEX('Historical Data'!$D$2:$D$745, MATCH(A390, 'Historical Data'!$B$2:$B$745, 0)))</f>
        <v>1296</v>
      </c>
      <c r="C390" s="14">
        <f t="shared" ca="1" si="205"/>
        <v>1296</v>
      </c>
      <c r="D390" s="14">
        <f t="shared" ca="1" si="216"/>
        <v>0</v>
      </c>
      <c r="E390" s="14">
        <f t="shared" ca="1" si="187"/>
        <v>1296</v>
      </c>
      <c r="F390" s="14">
        <f t="shared" ca="1" si="183"/>
        <v>1296</v>
      </c>
      <c r="G390" s="14">
        <f t="shared" ca="1" si="198"/>
        <v>468224.94699999999</v>
      </c>
      <c r="H390" s="15">
        <f ca="1">SUM(F$12:F390)</f>
        <v>241618.12700000001</v>
      </c>
      <c r="I390" s="16">
        <f ca="1">SUM(D$12:D390)+SUMIF(E$12:E390, "&lt;0")</f>
        <v>226606.81999999998</v>
      </c>
      <c r="J390" s="15"/>
      <c r="K390" s="9">
        <v>44561</v>
      </c>
      <c r="L390" s="14">
        <f t="shared" ca="1" si="184"/>
        <v>1796</v>
      </c>
      <c r="M390" s="14">
        <f t="shared" ca="1" si="206"/>
        <v>1796</v>
      </c>
      <c r="N390" s="14">
        <f t="shared" ca="1" si="211"/>
        <v>240</v>
      </c>
      <c r="O390" s="14">
        <f t="shared" ca="1" si="188"/>
        <v>1556</v>
      </c>
      <c r="P390" s="14">
        <f t="shared" ca="1" si="189"/>
        <v>1556</v>
      </c>
      <c r="Q390" s="14">
        <f t="shared" ca="1" si="199"/>
        <v>597974.94699999993</v>
      </c>
      <c r="R390" s="15">
        <f ca="1">SUM(P$12:P390)</f>
        <v>309568.12699999998</v>
      </c>
      <c r="S390" s="16">
        <f ca="1">SUM(N$12:N390)+SUMIF(O$12:O390, "&lt;0")</f>
        <v>288406.82000000007</v>
      </c>
      <c r="U390" s="9">
        <v>44561</v>
      </c>
      <c r="V390" s="14">
        <f t="shared" ca="1" si="203"/>
        <v>2296</v>
      </c>
      <c r="W390" s="14">
        <f t="shared" ca="1" si="207"/>
        <v>2296</v>
      </c>
      <c r="X390" s="14">
        <f t="shared" ca="1" si="212"/>
        <v>480</v>
      </c>
      <c r="Y390" s="14">
        <f t="shared" ca="1" si="190"/>
        <v>1816</v>
      </c>
      <c r="Z390" s="14">
        <f t="shared" ca="1" si="191"/>
        <v>1816</v>
      </c>
      <c r="AA390" s="14">
        <f t="shared" ca="1" si="200"/>
        <v>727724.94699999993</v>
      </c>
      <c r="AB390" s="15">
        <f ca="1">SUM(Z$12:Z390)</f>
        <v>377518.12699999998</v>
      </c>
      <c r="AC390" s="16">
        <f ca="1">SUM(X$12:X390)+SUMIF(Y$12:Y390, "&lt;0")</f>
        <v>350206.82000000007</v>
      </c>
      <c r="AE390" s="9">
        <v>44561</v>
      </c>
      <c r="AF390" s="14">
        <f t="shared" ca="1" si="185"/>
        <v>1796</v>
      </c>
      <c r="AG390" s="14">
        <f t="shared" ca="1" si="208"/>
        <v>1796</v>
      </c>
      <c r="AH390" s="14">
        <f t="shared" ca="1" si="213"/>
        <v>240</v>
      </c>
      <c r="AI390" s="14">
        <f t="shared" ca="1" si="192"/>
        <v>1556</v>
      </c>
      <c r="AJ390" s="14">
        <f t="shared" ca="1" si="193"/>
        <v>1556</v>
      </c>
      <c r="AK390" s="14">
        <f t="shared" ca="1" si="201"/>
        <v>610474.94699999993</v>
      </c>
      <c r="AL390" s="15">
        <f ca="1">SUM(AJ$12:AJ390)</f>
        <v>315828.12699999998</v>
      </c>
      <c r="AM390" s="16">
        <f ca="1">SUM(AH$12:AH390)+SUMIF(AI$12:AI390, "&lt;0")</f>
        <v>294646.81999999995</v>
      </c>
      <c r="AO390" s="9">
        <v>44561</v>
      </c>
      <c r="AP390" s="14">
        <f t="shared" ca="1" si="186"/>
        <v>2296</v>
      </c>
      <c r="AQ390" s="14">
        <f t="shared" ca="1" si="209"/>
        <v>2296</v>
      </c>
      <c r="AR390" s="14">
        <f t="shared" ca="1" si="214"/>
        <v>480</v>
      </c>
      <c r="AS390" s="14">
        <f t="shared" ca="1" si="194"/>
        <v>1816</v>
      </c>
      <c r="AT390" s="14">
        <f t="shared" ca="1" si="195"/>
        <v>1816</v>
      </c>
      <c r="AU390" s="14">
        <f t="shared" ca="1" si="202"/>
        <v>752724.94699999993</v>
      </c>
      <c r="AV390" s="15">
        <f ca="1">SUM(AT$12:AT390)</f>
        <v>390038.12699999998</v>
      </c>
      <c r="AW390" s="16">
        <f ca="1">SUM(AR$12:AR390)+SUMIF(AS$12:AS390, "&lt;0")</f>
        <v>362686.81999999995</v>
      </c>
      <c r="AY390" s="9">
        <v>44561</v>
      </c>
      <c r="AZ390" s="14">
        <f t="shared" ca="1" si="204"/>
        <v>2000</v>
      </c>
      <c r="BA390" s="14">
        <f t="shared" ca="1" si="210"/>
        <v>2000</v>
      </c>
      <c r="BB390" s="14">
        <f t="shared" ca="1" si="215"/>
        <v>0</v>
      </c>
      <c r="BC390" s="14">
        <f t="shared" ca="1" si="196"/>
        <v>2000</v>
      </c>
      <c r="BD390" s="14">
        <f t="shared" ca="1" si="197"/>
        <v>2000</v>
      </c>
      <c r="BE390" s="14">
        <f t="shared" ca="1" si="217"/>
        <v>685694.8476277031</v>
      </c>
      <c r="BF390" s="15">
        <f ca="1">SUM(BD$12:BD390)</f>
        <v>357712.02762770315</v>
      </c>
      <c r="BG390" s="16">
        <f ca="1">SUM(BB$12:BB390)+SUMIF(BC$12:BC390, "&lt;0")</f>
        <v>327982.82</v>
      </c>
    </row>
    <row r="391" spans="1:59" x14ac:dyDescent="0.2">
      <c r="A391" s="24">
        <v>44562</v>
      </c>
      <c r="B391" s="54">
        <f ca="1">IF($A391&gt;= $C$5,$C$6, INDEX('Historical Data'!$D$2:$D$745, MATCH(A391, 'Historical Data'!$B$2:$B$745, 0)))</f>
        <v>1296</v>
      </c>
      <c r="C391" s="14">
        <f t="shared" ca="1" si="205"/>
        <v>1296</v>
      </c>
      <c r="D391" s="14">
        <f t="shared" ca="1" si="216"/>
        <v>0</v>
      </c>
      <c r="E391" s="14">
        <f t="shared" ca="1" si="187"/>
        <v>1296</v>
      </c>
      <c r="F391" s="14">
        <f t="shared" ca="1" si="183"/>
        <v>1296</v>
      </c>
      <c r="G391" s="14">
        <f t="shared" ca="1" si="198"/>
        <v>469520.94699999999</v>
      </c>
      <c r="H391" s="15">
        <f ca="1">SUM(F$12:F391)</f>
        <v>242914.12700000001</v>
      </c>
      <c r="I391" s="16">
        <f ca="1">SUM(D$12:D391)+SUMIF(E$12:E391, "&lt;0")</f>
        <v>226606.81999999998</v>
      </c>
      <c r="J391" s="15"/>
      <c r="K391" s="9">
        <v>44562</v>
      </c>
      <c r="L391" s="14">
        <f t="shared" ca="1" si="184"/>
        <v>1796</v>
      </c>
      <c r="M391" s="14">
        <f t="shared" ca="1" si="206"/>
        <v>1796</v>
      </c>
      <c r="N391" s="14">
        <f t="shared" ca="1" si="211"/>
        <v>240</v>
      </c>
      <c r="O391" s="14">
        <f t="shared" ca="1" si="188"/>
        <v>1556</v>
      </c>
      <c r="P391" s="14">
        <f t="shared" ca="1" si="189"/>
        <v>1556</v>
      </c>
      <c r="Q391" s="14">
        <f t="shared" ca="1" si="199"/>
        <v>599770.94699999993</v>
      </c>
      <c r="R391" s="15">
        <f ca="1">SUM(P$12:P391)</f>
        <v>311124.12699999998</v>
      </c>
      <c r="S391" s="16">
        <f ca="1">SUM(N$12:N391)+SUMIF(O$12:O391, "&lt;0")</f>
        <v>288646.82000000007</v>
      </c>
      <c r="U391" s="9">
        <v>44562</v>
      </c>
      <c r="V391" s="14">
        <f t="shared" ca="1" si="203"/>
        <v>2296</v>
      </c>
      <c r="W391" s="14">
        <f t="shared" ca="1" si="207"/>
        <v>2296</v>
      </c>
      <c r="X391" s="14">
        <f t="shared" ca="1" si="212"/>
        <v>480</v>
      </c>
      <c r="Y391" s="14">
        <f t="shared" ca="1" si="190"/>
        <v>1816</v>
      </c>
      <c r="Z391" s="14">
        <f t="shared" ca="1" si="191"/>
        <v>1816</v>
      </c>
      <c r="AA391" s="14">
        <f t="shared" ca="1" si="200"/>
        <v>730020.94699999993</v>
      </c>
      <c r="AB391" s="15">
        <f ca="1">SUM(Z$12:Z391)</f>
        <v>379334.12699999998</v>
      </c>
      <c r="AC391" s="16">
        <f ca="1">SUM(X$12:X391)+SUMIF(Y$12:Y391, "&lt;0")</f>
        <v>350686.82000000007</v>
      </c>
      <c r="AE391" s="9">
        <v>44562</v>
      </c>
      <c r="AF391" s="14">
        <f t="shared" ca="1" si="185"/>
        <v>1796</v>
      </c>
      <c r="AG391" s="14">
        <f t="shared" ca="1" si="208"/>
        <v>1796</v>
      </c>
      <c r="AH391" s="14">
        <f t="shared" ca="1" si="213"/>
        <v>240</v>
      </c>
      <c r="AI391" s="14">
        <f t="shared" ca="1" si="192"/>
        <v>1556</v>
      </c>
      <c r="AJ391" s="14">
        <f t="shared" ca="1" si="193"/>
        <v>1556</v>
      </c>
      <c r="AK391" s="14">
        <f t="shared" ca="1" si="201"/>
        <v>612270.94699999993</v>
      </c>
      <c r="AL391" s="15">
        <f ca="1">SUM(AJ$12:AJ391)</f>
        <v>317384.12699999998</v>
      </c>
      <c r="AM391" s="16">
        <f ca="1">SUM(AH$12:AH391)+SUMIF(AI$12:AI391, "&lt;0")</f>
        <v>294886.81999999995</v>
      </c>
      <c r="AO391" s="9">
        <v>44562</v>
      </c>
      <c r="AP391" s="14">
        <f t="shared" ca="1" si="186"/>
        <v>2296</v>
      </c>
      <c r="AQ391" s="14">
        <f t="shared" ca="1" si="209"/>
        <v>2296</v>
      </c>
      <c r="AR391" s="14">
        <f t="shared" ca="1" si="214"/>
        <v>480</v>
      </c>
      <c r="AS391" s="14">
        <f t="shared" ca="1" si="194"/>
        <v>1816</v>
      </c>
      <c r="AT391" s="14">
        <f t="shared" ca="1" si="195"/>
        <v>1816</v>
      </c>
      <c r="AU391" s="14">
        <f t="shared" ca="1" si="202"/>
        <v>755020.94699999993</v>
      </c>
      <c r="AV391" s="15">
        <f ca="1">SUM(AT$12:AT391)</f>
        <v>391854.12699999998</v>
      </c>
      <c r="AW391" s="16">
        <f ca="1">SUM(AR$12:AR391)+SUMIF(AS$12:AS391, "&lt;0")</f>
        <v>363166.81999999995</v>
      </c>
      <c r="AY391" s="9">
        <v>44562</v>
      </c>
      <c r="AZ391" s="14">
        <f t="shared" ca="1" si="204"/>
        <v>2000</v>
      </c>
      <c r="BA391" s="14">
        <f t="shared" ca="1" si="210"/>
        <v>2000</v>
      </c>
      <c r="BB391" s="14">
        <f t="shared" ca="1" si="215"/>
        <v>0</v>
      </c>
      <c r="BC391" s="14">
        <f t="shared" ca="1" si="196"/>
        <v>2000</v>
      </c>
      <c r="BD391" s="14">
        <f t="shared" ca="1" si="197"/>
        <v>2000</v>
      </c>
      <c r="BE391" s="14">
        <f t="shared" ca="1" si="217"/>
        <v>687694.8476277031</v>
      </c>
      <c r="BF391" s="15">
        <f ca="1">SUM(BD$12:BD391)</f>
        <v>359712.02762770315</v>
      </c>
      <c r="BG391" s="16">
        <f ca="1">SUM(BB$12:BB391)+SUMIF(BC$12:BC391, "&lt;0")</f>
        <v>327982.82</v>
      </c>
    </row>
    <row r="392" spans="1:59" x14ac:dyDescent="0.2">
      <c r="A392" s="24">
        <v>44563</v>
      </c>
      <c r="B392" s="54">
        <f ca="1">IF($A392&gt;= $C$5,$C$6, INDEX('Historical Data'!$D$2:$D$745, MATCH(A392, 'Historical Data'!$B$2:$B$745, 0)))</f>
        <v>1296</v>
      </c>
      <c r="C392" s="14">
        <f t="shared" ca="1" si="205"/>
        <v>1296</v>
      </c>
      <c r="D392" s="14">
        <f t="shared" ca="1" si="216"/>
        <v>432.31200000000172</v>
      </c>
      <c r="E392" s="14">
        <f t="shared" ca="1" si="187"/>
        <v>863.68799999999828</v>
      </c>
      <c r="F392" s="14">
        <f t="shared" ca="1" si="183"/>
        <v>863.68799999999828</v>
      </c>
      <c r="G392" s="14">
        <f t="shared" ca="1" si="198"/>
        <v>470816.94699999999</v>
      </c>
      <c r="H392" s="15">
        <f ca="1">SUM(F$12:F392)</f>
        <v>243777.815</v>
      </c>
      <c r="I392" s="16">
        <f ca="1">SUM(D$12:D392)+SUMIF(E$12:E392, "&lt;0")</f>
        <v>227039.13199999998</v>
      </c>
      <c r="J392" s="15"/>
      <c r="K392" s="9">
        <v>44563</v>
      </c>
      <c r="L392" s="14">
        <f t="shared" ca="1" si="184"/>
        <v>1796</v>
      </c>
      <c r="M392" s="14">
        <f t="shared" ca="1" si="206"/>
        <v>1796</v>
      </c>
      <c r="N392" s="14">
        <f t="shared" ca="1" si="211"/>
        <v>672.31200000000172</v>
      </c>
      <c r="O392" s="14">
        <f t="shared" ca="1" si="188"/>
        <v>1123.6879999999983</v>
      </c>
      <c r="P392" s="14">
        <f t="shared" ca="1" si="189"/>
        <v>1123.6879999999983</v>
      </c>
      <c r="Q392" s="14">
        <f t="shared" ca="1" si="199"/>
        <v>601566.94699999993</v>
      </c>
      <c r="R392" s="15">
        <f ca="1">SUM(P$12:P392)</f>
        <v>312247.815</v>
      </c>
      <c r="S392" s="16">
        <f ca="1">SUM(N$12:N392)+SUMIF(O$12:O392, "&lt;0")</f>
        <v>289319.13200000004</v>
      </c>
      <c r="U392" s="9">
        <v>44563</v>
      </c>
      <c r="V392" s="14">
        <f t="shared" ca="1" si="203"/>
        <v>2296</v>
      </c>
      <c r="W392" s="14">
        <f t="shared" ca="1" si="207"/>
        <v>2296</v>
      </c>
      <c r="X392" s="14">
        <f t="shared" ca="1" si="212"/>
        <v>912.31200000000172</v>
      </c>
      <c r="Y392" s="14">
        <f t="shared" ca="1" si="190"/>
        <v>1383.6879999999983</v>
      </c>
      <c r="Z392" s="14">
        <f t="shared" ca="1" si="191"/>
        <v>1383.6879999999983</v>
      </c>
      <c r="AA392" s="14">
        <f t="shared" ca="1" si="200"/>
        <v>732316.94699999993</v>
      </c>
      <c r="AB392" s="15">
        <f ca="1">SUM(Z$12:Z392)</f>
        <v>380717.815</v>
      </c>
      <c r="AC392" s="16">
        <f ca="1">SUM(X$12:X392)+SUMIF(Y$12:Y392, "&lt;0")</f>
        <v>351599.13200000004</v>
      </c>
      <c r="AE392" s="9">
        <v>44563</v>
      </c>
      <c r="AF392" s="14">
        <f t="shared" ca="1" si="185"/>
        <v>1796</v>
      </c>
      <c r="AG392" s="14">
        <f t="shared" ca="1" si="208"/>
        <v>1796</v>
      </c>
      <c r="AH392" s="14">
        <f t="shared" ca="1" si="213"/>
        <v>672.31200000000172</v>
      </c>
      <c r="AI392" s="14">
        <f t="shared" ca="1" si="192"/>
        <v>1123.6879999999983</v>
      </c>
      <c r="AJ392" s="14">
        <f t="shared" ca="1" si="193"/>
        <v>1123.6879999999983</v>
      </c>
      <c r="AK392" s="14">
        <f t="shared" ca="1" si="201"/>
        <v>614066.94699999993</v>
      </c>
      <c r="AL392" s="15">
        <f ca="1">SUM(AJ$12:AJ392)</f>
        <v>318507.815</v>
      </c>
      <c r="AM392" s="16">
        <f ca="1">SUM(AH$12:AH392)+SUMIF(AI$12:AI392, "&lt;0")</f>
        <v>295559.13199999993</v>
      </c>
      <c r="AO392" s="9">
        <v>44563</v>
      </c>
      <c r="AP392" s="14">
        <f t="shared" ca="1" si="186"/>
        <v>2296</v>
      </c>
      <c r="AQ392" s="14">
        <f t="shared" ca="1" si="209"/>
        <v>2296</v>
      </c>
      <c r="AR392" s="14">
        <f t="shared" ca="1" si="214"/>
        <v>912.31200000000172</v>
      </c>
      <c r="AS392" s="14">
        <f t="shared" ca="1" si="194"/>
        <v>1383.6879999999983</v>
      </c>
      <c r="AT392" s="14">
        <f t="shared" ca="1" si="195"/>
        <v>1383.6879999999983</v>
      </c>
      <c r="AU392" s="14">
        <f t="shared" ca="1" si="202"/>
        <v>757316.94699999993</v>
      </c>
      <c r="AV392" s="15">
        <f ca="1">SUM(AT$12:AT392)</f>
        <v>393237.815</v>
      </c>
      <c r="AW392" s="16">
        <f ca="1">SUM(AR$12:AR392)+SUMIF(AS$12:AS392, "&lt;0")</f>
        <v>364079.13199999993</v>
      </c>
      <c r="AY392" s="9">
        <v>44563</v>
      </c>
      <c r="AZ392" s="14">
        <f t="shared" ca="1" si="204"/>
        <v>2000</v>
      </c>
      <c r="BA392" s="14">
        <f t="shared" ca="1" si="210"/>
        <v>2000</v>
      </c>
      <c r="BB392" s="14">
        <f t="shared" ca="1" si="215"/>
        <v>432.31200000000172</v>
      </c>
      <c r="BC392" s="14">
        <f t="shared" ca="1" si="196"/>
        <v>1567.6879999999983</v>
      </c>
      <c r="BD392" s="14">
        <f t="shared" ca="1" si="197"/>
        <v>1567.6879999999983</v>
      </c>
      <c r="BE392" s="14">
        <f t="shared" ca="1" si="217"/>
        <v>689694.8476277031</v>
      </c>
      <c r="BF392" s="15">
        <f ca="1">SUM(BD$12:BD392)</f>
        <v>361279.71562770318</v>
      </c>
      <c r="BG392" s="16">
        <f ca="1">SUM(BB$12:BB392)+SUMIF(BC$12:BC392, "&lt;0")</f>
        <v>328415.13199999998</v>
      </c>
    </row>
    <row r="393" spans="1:59" x14ac:dyDescent="0.2">
      <c r="A393" s="24">
        <v>44564</v>
      </c>
      <c r="B393" s="54">
        <f ca="1">IF($A393&gt;= $C$5,$C$6, INDEX('Historical Data'!$D$2:$D$745, MATCH(A393, 'Historical Data'!$B$2:$B$745, 0)))</f>
        <v>1296</v>
      </c>
      <c r="C393" s="14">
        <f t="shared" ca="1" si="205"/>
        <v>1296</v>
      </c>
      <c r="D393" s="14">
        <f t="shared" ca="1" si="216"/>
        <v>1083.632999999998</v>
      </c>
      <c r="E393" s="14">
        <f t="shared" ca="1" si="187"/>
        <v>212.36700000000201</v>
      </c>
      <c r="F393" s="14">
        <f t="shared" ca="1" si="183"/>
        <v>212.36700000000201</v>
      </c>
      <c r="G393" s="14">
        <f t="shared" ca="1" si="198"/>
        <v>472112.94699999999</v>
      </c>
      <c r="H393" s="15">
        <f ca="1">SUM(F$12:F393)</f>
        <v>243990.182</v>
      </c>
      <c r="I393" s="16">
        <f ca="1">SUM(D$12:D393)+SUMIF(E$12:E393, "&lt;0")</f>
        <v>228122.76499999998</v>
      </c>
      <c r="J393" s="15"/>
      <c r="K393" s="9">
        <v>44564</v>
      </c>
      <c r="L393" s="14">
        <f t="shared" ca="1" si="184"/>
        <v>1796</v>
      </c>
      <c r="M393" s="14">
        <f t="shared" ca="1" si="206"/>
        <v>1796</v>
      </c>
      <c r="N393" s="14">
        <f t="shared" ca="1" si="211"/>
        <v>1323.632999999998</v>
      </c>
      <c r="O393" s="14">
        <f t="shared" ca="1" si="188"/>
        <v>472.36700000000201</v>
      </c>
      <c r="P393" s="14">
        <f t="shared" ca="1" si="189"/>
        <v>472.36700000000201</v>
      </c>
      <c r="Q393" s="14">
        <f t="shared" ca="1" si="199"/>
        <v>603362.94699999993</v>
      </c>
      <c r="R393" s="15">
        <f ca="1">SUM(P$12:P393)</f>
        <v>312720.18200000003</v>
      </c>
      <c r="S393" s="16">
        <f ca="1">SUM(N$12:N393)+SUMIF(O$12:O393, "&lt;0")</f>
        <v>290642.76500000001</v>
      </c>
      <c r="U393" s="9">
        <v>44564</v>
      </c>
      <c r="V393" s="14">
        <f t="shared" ca="1" si="203"/>
        <v>2296</v>
      </c>
      <c r="W393" s="14">
        <f t="shared" ca="1" si="207"/>
        <v>2296</v>
      </c>
      <c r="X393" s="14">
        <f t="shared" ca="1" si="212"/>
        <v>1563.632999999998</v>
      </c>
      <c r="Y393" s="14">
        <f t="shared" ca="1" si="190"/>
        <v>732.36700000000201</v>
      </c>
      <c r="Z393" s="14">
        <f t="shared" ca="1" si="191"/>
        <v>732.36700000000201</v>
      </c>
      <c r="AA393" s="14">
        <f t="shared" ca="1" si="200"/>
        <v>734612.94699999993</v>
      </c>
      <c r="AB393" s="15">
        <f ca="1">SUM(Z$12:Z393)</f>
        <v>381450.18200000003</v>
      </c>
      <c r="AC393" s="16">
        <f ca="1">SUM(X$12:X393)+SUMIF(Y$12:Y393, "&lt;0")</f>
        <v>353162.76500000001</v>
      </c>
      <c r="AE393" s="9">
        <v>44564</v>
      </c>
      <c r="AF393" s="14">
        <f t="shared" ca="1" si="185"/>
        <v>1796</v>
      </c>
      <c r="AG393" s="14">
        <f t="shared" ca="1" si="208"/>
        <v>1796</v>
      </c>
      <c r="AH393" s="14">
        <f t="shared" ca="1" si="213"/>
        <v>1323.632999999998</v>
      </c>
      <c r="AI393" s="14">
        <f t="shared" ca="1" si="192"/>
        <v>472.36700000000201</v>
      </c>
      <c r="AJ393" s="14">
        <f t="shared" ca="1" si="193"/>
        <v>472.36700000000201</v>
      </c>
      <c r="AK393" s="14">
        <f t="shared" ca="1" si="201"/>
        <v>615862.94699999993</v>
      </c>
      <c r="AL393" s="15">
        <f ca="1">SUM(AJ$12:AJ393)</f>
        <v>318980.18200000003</v>
      </c>
      <c r="AM393" s="16">
        <f ca="1">SUM(AH$12:AH393)+SUMIF(AI$12:AI393, "&lt;0")</f>
        <v>296882.7649999999</v>
      </c>
      <c r="AO393" s="9">
        <v>44564</v>
      </c>
      <c r="AP393" s="14">
        <f t="shared" ca="1" si="186"/>
        <v>2296</v>
      </c>
      <c r="AQ393" s="14">
        <f t="shared" ca="1" si="209"/>
        <v>2296</v>
      </c>
      <c r="AR393" s="14">
        <f t="shared" ca="1" si="214"/>
        <v>1563.632999999998</v>
      </c>
      <c r="AS393" s="14">
        <f t="shared" ca="1" si="194"/>
        <v>732.36700000000201</v>
      </c>
      <c r="AT393" s="14">
        <f t="shared" ca="1" si="195"/>
        <v>732.36700000000201</v>
      </c>
      <c r="AU393" s="14">
        <f t="shared" ca="1" si="202"/>
        <v>759612.94699999993</v>
      </c>
      <c r="AV393" s="15">
        <f ca="1">SUM(AT$12:AT393)</f>
        <v>393970.18200000003</v>
      </c>
      <c r="AW393" s="16">
        <f ca="1">SUM(AR$12:AR393)+SUMIF(AS$12:AS393, "&lt;0")</f>
        <v>365642.7649999999</v>
      </c>
      <c r="AY393" s="9">
        <v>44564</v>
      </c>
      <c r="AZ393" s="14">
        <f t="shared" ca="1" si="204"/>
        <v>2000</v>
      </c>
      <c r="BA393" s="14">
        <f t="shared" ca="1" si="210"/>
        <v>2000</v>
      </c>
      <c r="BB393" s="14">
        <f t="shared" ca="1" si="215"/>
        <v>1592.919659806294</v>
      </c>
      <c r="BC393" s="14">
        <f t="shared" ca="1" si="196"/>
        <v>407.08034019370598</v>
      </c>
      <c r="BD393" s="14">
        <f t="shared" ca="1" si="197"/>
        <v>407.08034019370598</v>
      </c>
      <c r="BE393" s="14">
        <f t="shared" ca="1" si="217"/>
        <v>691694.8476277031</v>
      </c>
      <c r="BF393" s="15">
        <f ca="1">SUM(BD$12:BD393)</f>
        <v>361686.79596789688</v>
      </c>
      <c r="BG393" s="16">
        <f ca="1">SUM(BB$12:BB393)+SUMIF(BC$12:BC393, "&lt;0")</f>
        <v>330008.05165980628</v>
      </c>
    </row>
    <row r="394" spans="1:59" x14ac:dyDescent="0.2">
      <c r="A394" s="24">
        <v>44565</v>
      </c>
      <c r="B394" s="54">
        <f ca="1">IF($A394&gt;= $C$5,$C$6, INDEX('Historical Data'!$D$2:$D$745, MATCH(A394, 'Historical Data'!$B$2:$B$745, 0)))</f>
        <v>1296</v>
      </c>
      <c r="C394" s="14">
        <f t="shared" ca="1" si="205"/>
        <v>1296</v>
      </c>
      <c r="D394" s="14">
        <f t="shared" ca="1" si="216"/>
        <v>1101</v>
      </c>
      <c r="E394" s="14">
        <f t="shared" ca="1" si="187"/>
        <v>195</v>
      </c>
      <c r="F394" s="14">
        <f t="shared" ca="1" si="183"/>
        <v>195</v>
      </c>
      <c r="G394" s="14">
        <f t="shared" ca="1" si="198"/>
        <v>473408.94699999999</v>
      </c>
      <c r="H394" s="15">
        <f ca="1">SUM(F$12:F394)</f>
        <v>244185.182</v>
      </c>
      <c r="I394" s="16">
        <f ca="1">SUM(D$12:D394)+SUMIF(E$12:E394, "&lt;0")</f>
        <v>229223.76499999998</v>
      </c>
      <c r="J394" s="15"/>
      <c r="K394" s="9">
        <v>44565</v>
      </c>
      <c r="L394" s="14">
        <f t="shared" ca="1" si="184"/>
        <v>1796</v>
      </c>
      <c r="M394" s="14">
        <f t="shared" ca="1" si="206"/>
        <v>1796</v>
      </c>
      <c r="N394" s="14">
        <f t="shared" ca="1" si="211"/>
        <v>1346</v>
      </c>
      <c r="O394" s="14">
        <f t="shared" ca="1" si="188"/>
        <v>450</v>
      </c>
      <c r="P394" s="14">
        <f t="shared" ca="1" si="189"/>
        <v>450</v>
      </c>
      <c r="Q394" s="14">
        <f t="shared" ca="1" si="199"/>
        <v>605158.94699999993</v>
      </c>
      <c r="R394" s="15">
        <f ca="1">SUM(P$12:P394)</f>
        <v>313170.18200000003</v>
      </c>
      <c r="S394" s="16">
        <f ca="1">SUM(N$12:N394)+SUMIF(O$12:O394, "&lt;0")</f>
        <v>291988.76500000001</v>
      </c>
      <c r="U394" s="9">
        <v>44565</v>
      </c>
      <c r="V394" s="14">
        <f t="shared" ca="1" si="203"/>
        <v>2296</v>
      </c>
      <c r="W394" s="14">
        <f t="shared" ca="1" si="207"/>
        <v>2296</v>
      </c>
      <c r="X394" s="14">
        <f t="shared" ca="1" si="212"/>
        <v>1591</v>
      </c>
      <c r="Y394" s="14">
        <f t="shared" ca="1" si="190"/>
        <v>705</v>
      </c>
      <c r="Z394" s="14">
        <f t="shared" ca="1" si="191"/>
        <v>705</v>
      </c>
      <c r="AA394" s="14">
        <f t="shared" ca="1" si="200"/>
        <v>736908.94699999993</v>
      </c>
      <c r="AB394" s="15">
        <f ca="1">SUM(Z$12:Z394)</f>
        <v>382155.18200000003</v>
      </c>
      <c r="AC394" s="16">
        <f ca="1">SUM(X$12:X394)+SUMIF(Y$12:Y394, "&lt;0")</f>
        <v>354753.76500000001</v>
      </c>
      <c r="AE394" s="9">
        <v>44565</v>
      </c>
      <c r="AF394" s="14">
        <f t="shared" ca="1" si="185"/>
        <v>1796</v>
      </c>
      <c r="AG394" s="14">
        <f t="shared" ca="1" si="208"/>
        <v>1796</v>
      </c>
      <c r="AH394" s="14">
        <f t="shared" ca="1" si="213"/>
        <v>1351</v>
      </c>
      <c r="AI394" s="14">
        <f t="shared" ca="1" si="192"/>
        <v>445</v>
      </c>
      <c r="AJ394" s="14">
        <f t="shared" ca="1" si="193"/>
        <v>445</v>
      </c>
      <c r="AK394" s="14">
        <f t="shared" ca="1" si="201"/>
        <v>617658.94699999993</v>
      </c>
      <c r="AL394" s="15">
        <f ca="1">SUM(AJ$12:AJ394)</f>
        <v>319425.18200000003</v>
      </c>
      <c r="AM394" s="16">
        <f ca="1">SUM(AH$12:AH394)+SUMIF(AI$12:AI394, "&lt;0")</f>
        <v>298233.7649999999</v>
      </c>
      <c r="AO394" s="9">
        <v>44565</v>
      </c>
      <c r="AP394" s="14">
        <f t="shared" ca="1" si="186"/>
        <v>2296</v>
      </c>
      <c r="AQ394" s="14">
        <f t="shared" ca="1" si="209"/>
        <v>2296</v>
      </c>
      <c r="AR394" s="14">
        <f t="shared" ca="1" si="214"/>
        <v>1601</v>
      </c>
      <c r="AS394" s="14">
        <f t="shared" ca="1" si="194"/>
        <v>695</v>
      </c>
      <c r="AT394" s="14">
        <f t="shared" ca="1" si="195"/>
        <v>695</v>
      </c>
      <c r="AU394" s="14">
        <f t="shared" ca="1" si="202"/>
        <v>761908.94699999993</v>
      </c>
      <c r="AV394" s="15">
        <f ca="1">SUM(AT$12:AT394)</f>
        <v>394665.18200000003</v>
      </c>
      <c r="AW394" s="16">
        <f ca="1">SUM(AR$12:AR394)+SUMIF(AS$12:AS394, "&lt;0")</f>
        <v>367243.7649999999</v>
      </c>
      <c r="AY394" s="9">
        <v>44565</v>
      </c>
      <c r="AZ394" s="14">
        <f t="shared" ca="1" si="204"/>
        <v>2000</v>
      </c>
      <c r="BA394" s="14">
        <f t="shared" ca="1" si="210"/>
        <v>2000</v>
      </c>
      <c r="BB394" s="14">
        <f t="shared" ca="1" si="215"/>
        <v>1638.519707856726</v>
      </c>
      <c r="BC394" s="14">
        <f t="shared" ca="1" si="196"/>
        <v>361.48029214327403</v>
      </c>
      <c r="BD394" s="14">
        <f t="shared" ca="1" si="197"/>
        <v>361.48029214327403</v>
      </c>
      <c r="BE394" s="14">
        <f t="shared" ca="1" si="217"/>
        <v>693694.8476277031</v>
      </c>
      <c r="BF394" s="15">
        <f ca="1">SUM(BD$12:BD394)</f>
        <v>362048.27626004018</v>
      </c>
      <c r="BG394" s="16">
        <f ca="1">SUM(BB$12:BB394)+SUMIF(BC$12:BC394, "&lt;0")</f>
        <v>331646.57136766298</v>
      </c>
    </row>
    <row r="395" spans="1:59" x14ac:dyDescent="0.2">
      <c r="A395" s="24">
        <v>44566</v>
      </c>
      <c r="B395" s="54">
        <f ca="1">IF($A395&gt;= $C$5,$C$6, INDEX('Historical Data'!$D$2:$D$745, MATCH(A395, 'Historical Data'!$B$2:$B$745, 0)))</f>
        <v>1296</v>
      </c>
      <c r="C395" s="14">
        <f t="shared" ca="1" si="205"/>
        <v>1296</v>
      </c>
      <c r="D395" s="14">
        <f t="shared" ca="1" si="216"/>
        <v>778.98099999999977</v>
      </c>
      <c r="E395" s="14">
        <f t="shared" ca="1" si="187"/>
        <v>517.01900000000023</v>
      </c>
      <c r="F395" s="14">
        <f t="shared" ca="1" si="183"/>
        <v>517.01900000000023</v>
      </c>
      <c r="G395" s="14">
        <f t="shared" ca="1" si="198"/>
        <v>474704.94699999999</v>
      </c>
      <c r="H395" s="15">
        <f ca="1">SUM(F$12:F395)</f>
        <v>244702.201</v>
      </c>
      <c r="I395" s="16">
        <f ca="1">SUM(D$12:D395)+SUMIF(E$12:E395, "&lt;0")</f>
        <v>230002.74599999998</v>
      </c>
      <c r="J395" s="15"/>
      <c r="K395" s="9">
        <v>44566</v>
      </c>
      <c r="L395" s="14">
        <f t="shared" ca="1" si="184"/>
        <v>1796</v>
      </c>
      <c r="M395" s="14">
        <f t="shared" ca="1" si="206"/>
        <v>1796</v>
      </c>
      <c r="N395" s="14">
        <f t="shared" ca="1" si="211"/>
        <v>1028.9809999999998</v>
      </c>
      <c r="O395" s="14">
        <f t="shared" ca="1" si="188"/>
        <v>767.01900000000023</v>
      </c>
      <c r="P395" s="14">
        <f t="shared" ca="1" si="189"/>
        <v>767.01900000000023</v>
      </c>
      <c r="Q395" s="14">
        <f t="shared" ca="1" si="199"/>
        <v>606954.94699999993</v>
      </c>
      <c r="R395" s="15">
        <f ca="1">SUM(P$12:P395)</f>
        <v>313937.201</v>
      </c>
      <c r="S395" s="16">
        <f ca="1">SUM(N$12:N395)+SUMIF(O$12:O395, "&lt;0")</f>
        <v>293017.74600000004</v>
      </c>
      <c r="U395" s="9">
        <v>44566</v>
      </c>
      <c r="V395" s="14">
        <f t="shared" ca="1" si="203"/>
        <v>2296</v>
      </c>
      <c r="W395" s="14">
        <f t="shared" ca="1" si="207"/>
        <v>2296</v>
      </c>
      <c r="X395" s="14">
        <f t="shared" ca="1" si="212"/>
        <v>1278.9809999999998</v>
      </c>
      <c r="Y395" s="14">
        <f t="shared" ca="1" si="190"/>
        <v>1017.0190000000002</v>
      </c>
      <c r="Z395" s="14">
        <f t="shared" ca="1" si="191"/>
        <v>1017.0190000000002</v>
      </c>
      <c r="AA395" s="14">
        <f t="shared" ca="1" si="200"/>
        <v>739204.94699999993</v>
      </c>
      <c r="AB395" s="15">
        <f ca="1">SUM(Z$12:Z395)</f>
        <v>383172.201</v>
      </c>
      <c r="AC395" s="16">
        <f ca="1">SUM(X$12:X395)+SUMIF(Y$12:Y395, "&lt;0")</f>
        <v>356032.74600000004</v>
      </c>
      <c r="AE395" s="9">
        <v>44566</v>
      </c>
      <c r="AF395" s="14">
        <f t="shared" ca="1" si="185"/>
        <v>1796</v>
      </c>
      <c r="AG395" s="14">
        <f t="shared" ca="1" si="208"/>
        <v>1796</v>
      </c>
      <c r="AH395" s="14">
        <f t="shared" ca="1" si="213"/>
        <v>1038.9809999999998</v>
      </c>
      <c r="AI395" s="14">
        <f t="shared" ca="1" si="192"/>
        <v>757.01900000000023</v>
      </c>
      <c r="AJ395" s="14">
        <f t="shared" ca="1" si="193"/>
        <v>757.01900000000023</v>
      </c>
      <c r="AK395" s="14">
        <f t="shared" ca="1" si="201"/>
        <v>619454.94699999993</v>
      </c>
      <c r="AL395" s="15">
        <f ca="1">SUM(AJ$12:AJ395)</f>
        <v>320182.201</v>
      </c>
      <c r="AM395" s="16">
        <f ca="1">SUM(AH$12:AH395)+SUMIF(AI$12:AI395, "&lt;0")</f>
        <v>299272.74599999993</v>
      </c>
      <c r="AO395" s="9">
        <v>44566</v>
      </c>
      <c r="AP395" s="14">
        <f t="shared" ca="1" si="186"/>
        <v>2296</v>
      </c>
      <c r="AQ395" s="14">
        <f t="shared" ca="1" si="209"/>
        <v>2296</v>
      </c>
      <c r="AR395" s="14">
        <f t="shared" ca="1" si="214"/>
        <v>1298.9809999999998</v>
      </c>
      <c r="AS395" s="14">
        <f t="shared" ca="1" si="194"/>
        <v>997.01900000000023</v>
      </c>
      <c r="AT395" s="14">
        <f t="shared" ca="1" si="195"/>
        <v>997.01900000000023</v>
      </c>
      <c r="AU395" s="14">
        <f t="shared" ca="1" si="202"/>
        <v>764204.94699999993</v>
      </c>
      <c r="AV395" s="15">
        <f ca="1">SUM(AT$12:AT395)</f>
        <v>395662.201</v>
      </c>
      <c r="AW395" s="16">
        <f ca="1">SUM(AR$12:AR395)+SUMIF(AS$12:AS395, "&lt;0")</f>
        <v>368542.74599999993</v>
      </c>
      <c r="AY395" s="9">
        <v>44566</v>
      </c>
      <c r="AZ395" s="14">
        <f t="shared" ca="1" si="204"/>
        <v>2000</v>
      </c>
      <c r="BA395" s="14">
        <f t="shared" ca="1" si="210"/>
        <v>2000</v>
      </c>
      <c r="BB395" s="14">
        <f t="shared" ca="1" si="215"/>
        <v>1344.7337559071559</v>
      </c>
      <c r="BC395" s="14">
        <f t="shared" ca="1" si="196"/>
        <v>655.26624409284409</v>
      </c>
      <c r="BD395" s="14">
        <f t="shared" ca="1" si="197"/>
        <v>655.26624409284409</v>
      </c>
      <c r="BE395" s="14">
        <f t="shared" ca="1" si="217"/>
        <v>695694.8476277031</v>
      </c>
      <c r="BF395" s="15">
        <f ca="1">SUM(BD$12:BD395)</f>
        <v>362703.54250413302</v>
      </c>
      <c r="BG395" s="16">
        <f ca="1">SUM(BB$12:BB395)+SUMIF(BC$12:BC395, "&lt;0")</f>
        <v>332991.30512357014</v>
      </c>
    </row>
    <row r="396" spans="1:59" x14ac:dyDescent="0.2">
      <c r="A396" s="24">
        <v>44567</v>
      </c>
      <c r="B396" s="54">
        <f ca="1">IF($A396&gt;= $C$5,$C$6, INDEX('Historical Data'!$D$2:$D$745, MATCH(A396, 'Historical Data'!$B$2:$B$745, 0)))</f>
        <v>1296</v>
      </c>
      <c r="C396" s="14">
        <f t="shared" ca="1" si="205"/>
        <v>1296</v>
      </c>
      <c r="D396" s="14">
        <f t="shared" ca="1" si="216"/>
        <v>734.71399999999994</v>
      </c>
      <c r="E396" s="14">
        <f t="shared" ca="1" si="187"/>
        <v>561.28600000000006</v>
      </c>
      <c r="F396" s="14">
        <f t="shared" ref="F396:F459" ca="1" si="218">IF(E396 &gt; 0, E396, 0)</f>
        <v>561.28600000000006</v>
      </c>
      <c r="G396" s="14">
        <f t="shared" ca="1" si="198"/>
        <v>476000.94699999999</v>
      </c>
      <c r="H396" s="15">
        <f ca="1">SUM(F$12:F396)</f>
        <v>245263.48699999999</v>
      </c>
      <c r="I396" s="16">
        <f ca="1">SUM(D$12:D396)+SUMIF(E$12:E396, "&lt;0")</f>
        <v>230737.46</v>
      </c>
      <c r="J396" s="15"/>
      <c r="K396" s="9">
        <v>44567</v>
      </c>
      <c r="L396" s="14">
        <f t="shared" ref="L396:L459" ca="1" si="219">IF(K396&lt;M$5, $B396, M$6+MIN((K396-M$5)/M$8, 1)*M$7)</f>
        <v>1796</v>
      </c>
      <c r="M396" s="14">
        <f t="shared" ca="1" si="206"/>
        <v>1796</v>
      </c>
      <c r="N396" s="14">
        <f t="shared" ca="1" si="211"/>
        <v>989.71399999999994</v>
      </c>
      <c r="O396" s="14">
        <f t="shared" ca="1" si="188"/>
        <v>806.28600000000006</v>
      </c>
      <c r="P396" s="14">
        <f t="shared" ca="1" si="189"/>
        <v>806.28600000000006</v>
      </c>
      <c r="Q396" s="14">
        <f t="shared" ca="1" si="199"/>
        <v>608750.94699999993</v>
      </c>
      <c r="R396" s="15">
        <f ca="1">SUM(P$12:P396)</f>
        <v>314743.48700000002</v>
      </c>
      <c r="S396" s="16">
        <f ca="1">SUM(N$12:N396)+SUMIF(O$12:O396, "&lt;0")</f>
        <v>294007.46000000002</v>
      </c>
      <c r="U396" s="9">
        <v>44567</v>
      </c>
      <c r="V396" s="14">
        <f t="shared" ca="1" si="203"/>
        <v>2296</v>
      </c>
      <c r="W396" s="14">
        <f t="shared" ca="1" si="207"/>
        <v>2296</v>
      </c>
      <c r="X396" s="14">
        <f t="shared" ca="1" si="212"/>
        <v>1244.7139999999999</v>
      </c>
      <c r="Y396" s="14">
        <f t="shared" ca="1" si="190"/>
        <v>1051.2860000000001</v>
      </c>
      <c r="Z396" s="14">
        <f t="shared" ca="1" si="191"/>
        <v>1051.2860000000001</v>
      </c>
      <c r="AA396" s="14">
        <f t="shared" ca="1" si="200"/>
        <v>741500.94699999993</v>
      </c>
      <c r="AB396" s="15">
        <f ca="1">SUM(Z$12:Z396)</f>
        <v>384223.48700000002</v>
      </c>
      <c r="AC396" s="16">
        <f ca="1">SUM(X$12:X396)+SUMIF(Y$12:Y396, "&lt;0")</f>
        <v>357277.46</v>
      </c>
      <c r="AE396" s="9">
        <v>44567</v>
      </c>
      <c r="AF396" s="14">
        <f t="shared" ref="AF396:AF459" ca="1" si="220">IF(AE396&lt;AG$5, $B396, AG$6+MIN((AE396-AG$5)/AG$8, 1)*AG$7)</f>
        <v>1796</v>
      </c>
      <c r="AG396" s="14">
        <f t="shared" ca="1" si="208"/>
        <v>1796</v>
      </c>
      <c r="AH396" s="14">
        <f t="shared" ca="1" si="213"/>
        <v>994.71399999999994</v>
      </c>
      <c r="AI396" s="14">
        <f t="shared" ca="1" si="192"/>
        <v>801.28600000000006</v>
      </c>
      <c r="AJ396" s="14">
        <f t="shared" ca="1" si="193"/>
        <v>801.28600000000006</v>
      </c>
      <c r="AK396" s="14">
        <f t="shared" ca="1" si="201"/>
        <v>621250.94699999993</v>
      </c>
      <c r="AL396" s="15">
        <f ca="1">SUM(AJ$12:AJ396)</f>
        <v>320983.48700000002</v>
      </c>
      <c r="AM396" s="16">
        <f ca="1">SUM(AH$12:AH396)+SUMIF(AI$12:AI396, "&lt;0")</f>
        <v>300267.4599999999</v>
      </c>
      <c r="AO396" s="9">
        <v>44567</v>
      </c>
      <c r="AP396" s="14">
        <f t="shared" ref="AP396:AP459" ca="1" si="221">IF(AO396&lt;AQ$5, $B396, AQ$6+MIN((AO396-AQ$5)/AQ$8, 1)*AQ$7)</f>
        <v>2296</v>
      </c>
      <c r="AQ396" s="14">
        <f t="shared" ca="1" si="209"/>
        <v>2296</v>
      </c>
      <c r="AR396" s="14">
        <f t="shared" ca="1" si="214"/>
        <v>1254.7139999999999</v>
      </c>
      <c r="AS396" s="14">
        <f t="shared" ca="1" si="194"/>
        <v>1041.2860000000001</v>
      </c>
      <c r="AT396" s="14">
        <f t="shared" ca="1" si="195"/>
        <v>1041.2860000000001</v>
      </c>
      <c r="AU396" s="14">
        <f t="shared" ca="1" si="202"/>
        <v>766500.94699999993</v>
      </c>
      <c r="AV396" s="15">
        <f ca="1">SUM(AT$12:AT396)</f>
        <v>396703.48700000002</v>
      </c>
      <c r="AW396" s="16">
        <f ca="1">SUM(AR$12:AR396)+SUMIF(AS$12:AS396, "&lt;0")</f>
        <v>369797.4599999999</v>
      </c>
      <c r="AY396" s="9">
        <v>44567</v>
      </c>
      <c r="AZ396" s="14">
        <f t="shared" ca="1" si="204"/>
        <v>2000</v>
      </c>
      <c r="BA396" s="14">
        <f t="shared" ca="1" si="210"/>
        <v>2000</v>
      </c>
      <c r="BB396" s="14">
        <f t="shared" ca="1" si="215"/>
        <v>1328.699803957586</v>
      </c>
      <c r="BC396" s="14">
        <f t="shared" ca="1" si="196"/>
        <v>671.30019604241397</v>
      </c>
      <c r="BD396" s="14">
        <f t="shared" ca="1" si="197"/>
        <v>671.30019604241397</v>
      </c>
      <c r="BE396" s="14">
        <f t="shared" ca="1" si="217"/>
        <v>697694.8476277031</v>
      </c>
      <c r="BF396" s="15">
        <f ca="1">SUM(BD$12:BD396)</f>
        <v>363374.84270017542</v>
      </c>
      <c r="BG396" s="16">
        <f ca="1">SUM(BB$12:BB396)+SUMIF(BC$12:BC396, "&lt;0")</f>
        <v>334320.00492752774</v>
      </c>
    </row>
    <row r="397" spans="1:59" x14ac:dyDescent="0.2">
      <c r="A397" s="24">
        <v>44568</v>
      </c>
      <c r="B397" s="54">
        <f ca="1">IF($A397&gt;= $C$5,$C$6, INDEX('Historical Data'!$D$2:$D$745, MATCH(A397, 'Historical Data'!$B$2:$B$745, 0)))</f>
        <v>1296</v>
      </c>
      <c r="C397" s="14">
        <f t="shared" ca="1" si="205"/>
        <v>1296</v>
      </c>
      <c r="D397" s="14">
        <f t="shared" ca="1" si="216"/>
        <v>98.879999999997381</v>
      </c>
      <c r="E397" s="14">
        <f t="shared" ref="E397:E460" ca="1" si="222">B397-D397</f>
        <v>1197.1200000000026</v>
      </c>
      <c r="F397" s="14">
        <f t="shared" ca="1" si="218"/>
        <v>1197.1200000000026</v>
      </c>
      <c r="G397" s="14">
        <f t="shared" ca="1" si="198"/>
        <v>477296.94699999999</v>
      </c>
      <c r="H397" s="15">
        <f ca="1">SUM(F$12:F397)</f>
        <v>246460.60699999999</v>
      </c>
      <c r="I397" s="16">
        <f ca="1">SUM(D$12:D397)+SUMIF(E$12:E397, "&lt;0")</f>
        <v>230836.34</v>
      </c>
      <c r="J397" s="15"/>
      <c r="K397" s="9">
        <v>44568</v>
      </c>
      <c r="L397" s="14">
        <f t="shared" ca="1" si="219"/>
        <v>1796</v>
      </c>
      <c r="M397" s="14">
        <f t="shared" ca="1" si="206"/>
        <v>1796</v>
      </c>
      <c r="N397" s="14">
        <f t="shared" ca="1" si="211"/>
        <v>358.87999999999738</v>
      </c>
      <c r="O397" s="14">
        <f t="shared" ref="O397:O460" ca="1" si="223">L397-N397</f>
        <v>1437.1200000000026</v>
      </c>
      <c r="P397" s="14">
        <f t="shared" ref="P397:P460" ca="1" si="224">IF(O397 &gt; 0, O397, 0)</f>
        <v>1437.1200000000026</v>
      </c>
      <c r="Q397" s="14">
        <f t="shared" ca="1" si="199"/>
        <v>610546.94699999993</v>
      </c>
      <c r="R397" s="15">
        <f ca="1">SUM(P$12:P397)</f>
        <v>316180.60700000002</v>
      </c>
      <c r="S397" s="16">
        <f ca="1">SUM(N$12:N397)+SUMIF(O$12:O397, "&lt;0")</f>
        <v>294366.34000000003</v>
      </c>
      <c r="U397" s="9">
        <v>44568</v>
      </c>
      <c r="V397" s="14">
        <f t="shared" ca="1" si="203"/>
        <v>2296</v>
      </c>
      <c r="W397" s="14">
        <f t="shared" ca="1" si="207"/>
        <v>2296</v>
      </c>
      <c r="X397" s="14">
        <f t="shared" ca="1" si="212"/>
        <v>618.87999999999738</v>
      </c>
      <c r="Y397" s="14">
        <f t="shared" ref="Y397:Y460" ca="1" si="225">V397-X397</f>
        <v>1677.1200000000026</v>
      </c>
      <c r="Z397" s="14">
        <f t="shared" ref="Z397:Z460" ca="1" si="226">IF(Y397 &gt; 0, Y397, 0)</f>
        <v>1677.1200000000026</v>
      </c>
      <c r="AA397" s="14">
        <f t="shared" ca="1" si="200"/>
        <v>743796.94699999993</v>
      </c>
      <c r="AB397" s="15">
        <f ca="1">SUM(Z$12:Z397)</f>
        <v>385900.60700000002</v>
      </c>
      <c r="AC397" s="16">
        <f ca="1">SUM(X$12:X397)+SUMIF(Y$12:Y397, "&lt;0")</f>
        <v>357896.34</v>
      </c>
      <c r="AE397" s="9">
        <v>44568</v>
      </c>
      <c r="AF397" s="14">
        <f t="shared" ca="1" si="220"/>
        <v>1796</v>
      </c>
      <c r="AG397" s="14">
        <f t="shared" ca="1" si="208"/>
        <v>1796</v>
      </c>
      <c r="AH397" s="14">
        <f t="shared" ca="1" si="213"/>
        <v>358.87999999999738</v>
      </c>
      <c r="AI397" s="14">
        <f t="shared" ref="AI397:AI460" ca="1" si="227">AF397-AH397</f>
        <v>1437.1200000000026</v>
      </c>
      <c r="AJ397" s="14">
        <f t="shared" ref="AJ397:AJ460" ca="1" si="228">IF(AI397 &gt; 0, AI397, 0)</f>
        <v>1437.1200000000026</v>
      </c>
      <c r="AK397" s="14">
        <f t="shared" ca="1" si="201"/>
        <v>623046.94699999993</v>
      </c>
      <c r="AL397" s="15">
        <f ca="1">SUM(AJ$12:AJ397)</f>
        <v>322420.60700000002</v>
      </c>
      <c r="AM397" s="16">
        <f ca="1">SUM(AH$12:AH397)+SUMIF(AI$12:AI397, "&lt;0")</f>
        <v>300626.33999999991</v>
      </c>
      <c r="AO397" s="9">
        <v>44568</v>
      </c>
      <c r="AP397" s="14">
        <f t="shared" ca="1" si="221"/>
        <v>2296</v>
      </c>
      <c r="AQ397" s="14">
        <f t="shared" ca="1" si="209"/>
        <v>2296</v>
      </c>
      <c r="AR397" s="14">
        <f t="shared" ca="1" si="214"/>
        <v>618.87999999999738</v>
      </c>
      <c r="AS397" s="14">
        <f t="shared" ref="AS397:AS460" ca="1" si="229">AP397-AR397</f>
        <v>1677.1200000000026</v>
      </c>
      <c r="AT397" s="14">
        <f t="shared" ref="AT397:AT460" ca="1" si="230">IF(AS397 &gt; 0, AS397, 0)</f>
        <v>1677.1200000000026</v>
      </c>
      <c r="AU397" s="14">
        <f t="shared" ca="1" si="202"/>
        <v>768796.94699999993</v>
      </c>
      <c r="AV397" s="15">
        <f ca="1">SUM(AT$12:AT397)</f>
        <v>398380.60700000002</v>
      </c>
      <c r="AW397" s="16">
        <f ca="1">SUM(AR$12:AR397)+SUMIF(AS$12:AS397, "&lt;0")</f>
        <v>370416.33999999991</v>
      </c>
      <c r="AY397" s="9">
        <v>44568</v>
      </c>
      <c r="AZ397" s="14">
        <f t="shared" ca="1" si="204"/>
        <v>2000</v>
      </c>
      <c r="BA397" s="14">
        <f t="shared" ca="1" si="210"/>
        <v>2000</v>
      </c>
      <c r="BB397" s="14">
        <f t="shared" ca="1" si="215"/>
        <v>721.09885200801341</v>
      </c>
      <c r="BC397" s="14">
        <f t="shared" ref="BC397:BC460" ca="1" si="231">AZ397-BB397</f>
        <v>1278.9011479919866</v>
      </c>
      <c r="BD397" s="14">
        <f t="shared" ref="BD397:BD460" ca="1" si="232">IF(BC397 &gt; 0, BC397, 0)</f>
        <v>1278.9011479919866</v>
      </c>
      <c r="BE397" s="14">
        <f t="shared" ca="1" si="217"/>
        <v>699694.8476277031</v>
      </c>
      <c r="BF397" s="15">
        <f ca="1">SUM(BD$12:BD397)</f>
        <v>364653.74384816742</v>
      </c>
      <c r="BG397" s="16">
        <f ca="1">SUM(BB$12:BB397)+SUMIF(BC$12:BC397, "&lt;0")</f>
        <v>335041.10377953574</v>
      </c>
    </row>
    <row r="398" spans="1:59" x14ac:dyDescent="0.2">
      <c r="A398" s="24">
        <v>44569</v>
      </c>
      <c r="B398" s="54">
        <f ca="1">IF($A398&gt;= $C$5,$C$6, INDEX('Historical Data'!$D$2:$D$745, MATCH(A398, 'Historical Data'!$B$2:$B$745, 0)))</f>
        <v>1296</v>
      </c>
      <c r="C398" s="14">
        <f t="shared" ca="1" si="205"/>
        <v>1296</v>
      </c>
      <c r="D398" s="14">
        <f t="shared" ca="1" si="216"/>
        <v>0</v>
      </c>
      <c r="E398" s="14">
        <f t="shared" ca="1" si="222"/>
        <v>1296</v>
      </c>
      <c r="F398" s="14">
        <f t="shared" ca="1" si="218"/>
        <v>1296</v>
      </c>
      <c r="G398" s="14">
        <f t="shared" ref="G398:G461" ca="1" si="233">B398+G397</f>
        <v>478592.94699999999</v>
      </c>
      <c r="H398" s="15">
        <f ca="1">SUM(F$12:F398)</f>
        <v>247756.60699999999</v>
      </c>
      <c r="I398" s="16">
        <f ca="1">SUM(D$12:D398)+SUMIF(E$12:E398, "&lt;0")</f>
        <v>230836.34</v>
      </c>
      <c r="J398" s="15"/>
      <c r="K398" s="9">
        <v>44569</v>
      </c>
      <c r="L398" s="14">
        <f t="shared" ca="1" si="219"/>
        <v>1796</v>
      </c>
      <c r="M398" s="14">
        <f t="shared" ca="1" si="206"/>
        <v>1796</v>
      </c>
      <c r="N398" s="14">
        <f t="shared" ca="1" si="211"/>
        <v>235</v>
      </c>
      <c r="O398" s="14">
        <f t="shared" ca="1" si="223"/>
        <v>1561</v>
      </c>
      <c r="P398" s="14">
        <f t="shared" ca="1" si="224"/>
        <v>1561</v>
      </c>
      <c r="Q398" s="14">
        <f t="shared" ref="Q398:Q461" ca="1" si="234">L398+Q397</f>
        <v>612342.94699999993</v>
      </c>
      <c r="R398" s="15">
        <f ca="1">SUM(P$12:P398)</f>
        <v>317741.60700000002</v>
      </c>
      <c r="S398" s="16">
        <f ca="1">SUM(N$12:N398)+SUMIF(O$12:O398, "&lt;0")</f>
        <v>294601.34000000003</v>
      </c>
      <c r="U398" s="9">
        <v>44569</v>
      </c>
      <c r="V398" s="14">
        <f t="shared" ca="1" si="203"/>
        <v>2296</v>
      </c>
      <c r="W398" s="14">
        <f t="shared" ca="1" si="207"/>
        <v>2296</v>
      </c>
      <c r="X398" s="14">
        <f t="shared" ca="1" si="212"/>
        <v>470</v>
      </c>
      <c r="Y398" s="14">
        <f t="shared" ca="1" si="225"/>
        <v>1826</v>
      </c>
      <c r="Z398" s="14">
        <f t="shared" ca="1" si="226"/>
        <v>1826</v>
      </c>
      <c r="AA398" s="14">
        <f t="shared" ref="AA398:AA461" ca="1" si="235">V398+AA397</f>
        <v>746092.94699999993</v>
      </c>
      <c r="AB398" s="15">
        <f ca="1">SUM(Z$12:Z398)</f>
        <v>387726.60700000002</v>
      </c>
      <c r="AC398" s="16">
        <f ca="1">SUM(X$12:X398)+SUMIF(Y$12:Y398, "&lt;0")</f>
        <v>358366.34</v>
      </c>
      <c r="AE398" s="9">
        <v>44569</v>
      </c>
      <c r="AF398" s="14">
        <f t="shared" ca="1" si="220"/>
        <v>1796</v>
      </c>
      <c r="AG398" s="14">
        <f t="shared" ca="1" si="208"/>
        <v>1796</v>
      </c>
      <c r="AH398" s="14">
        <f t="shared" ca="1" si="213"/>
        <v>210</v>
      </c>
      <c r="AI398" s="14">
        <f t="shared" ca="1" si="227"/>
        <v>1586</v>
      </c>
      <c r="AJ398" s="14">
        <f t="shared" ca="1" si="228"/>
        <v>1586</v>
      </c>
      <c r="AK398" s="14">
        <f t="shared" ref="AK398:AK461" ca="1" si="236">AF398+AK397</f>
        <v>624842.94699999993</v>
      </c>
      <c r="AL398" s="15">
        <f ca="1">SUM(AJ$12:AJ398)</f>
        <v>324006.60700000002</v>
      </c>
      <c r="AM398" s="16">
        <f ca="1">SUM(AH$12:AH398)+SUMIF(AI$12:AI398, "&lt;0")</f>
        <v>300836.33999999991</v>
      </c>
      <c r="AO398" s="9">
        <v>44569</v>
      </c>
      <c r="AP398" s="14">
        <f t="shared" ca="1" si="221"/>
        <v>2296</v>
      </c>
      <c r="AQ398" s="14">
        <f t="shared" ca="1" si="209"/>
        <v>2296</v>
      </c>
      <c r="AR398" s="14">
        <f t="shared" ca="1" si="214"/>
        <v>420</v>
      </c>
      <c r="AS398" s="14">
        <f t="shared" ca="1" si="229"/>
        <v>1876</v>
      </c>
      <c r="AT398" s="14">
        <f t="shared" ca="1" si="230"/>
        <v>1876</v>
      </c>
      <c r="AU398" s="14">
        <f t="shared" ref="AU398:AU461" ca="1" si="237">AP398+AU397</f>
        <v>771092.94699999993</v>
      </c>
      <c r="AV398" s="15">
        <f ca="1">SUM(AT$12:AT398)</f>
        <v>400256.60700000002</v>
      </c>
      <c r="AW398" s="16">
        <f ca="1">SUM(AR$12:AR398)+SUMIF(AS$12:AS398, "&lt;0")</f>
        <v>370836.33999999991</v>
      </c>
      <c r="AY398" s="9">
        <v>44569</v>
      </c>
      <c r="AZ398" s="14">
        <f t="shared" ca="1" si="204"/>
        <v>2000</v>
      </c>
      <c r="BA398" s="14">
        <f t="shared" ca="1" si="210"/>
        <v>2000</v>
      </c>
      <c r="BB398" s="14">
        <f t="shared" ca="1" si="215"/>
        <v>387.65690005844772</v>
      </c>
      <c r="BC398" s="14">
        <f t="shared" ca="1" si="231"/>
        <v>1612.3430999415523</v>
      </c>
      <c r="BD398" s="14">
        <f t="shared" ca="1" si="232"/>
        <v>1612.3430999415523</v>
      </c>
      <c r="BE398" s="14">
        <f t="shared" ca="1" si="217"/>
        <v>701694.8476277031</v>
      </c>
      <c r="BF398" s="15">
        <f ca="1">SUM(BD$12:BD398)</f>
        <v>366266.08694810898</v>
      </c>
      <c r="BG398" s="16">
        <f ca="1">SUM(BB$12:BB398)+SUMIF(BC$12:BC398, "&lt;0")</f>
        <v>335428.76067959418</v>
      </c>
    </row>
    <row r="399" spans="1:59" x14ac:dyDescent="0.2">
      <c r="A399" s="24">
        <v>44570</v>
      </c>
      <c r="B399" s="54">
        <f ca="1">IF($A399&gt;= $C$5,$C$6, INDEX('Historical Data'!$D$2:$D$745, MATCH(A399, 'Historical Data'!$B$2:$B$745, 0)))</f>
        <v>1296</v>
      </c>
      <c r="C399" s="14">
        <f t="shared" ca="1" si="205"/>
        <v>1296</v>
      </c>
      <c r="D399" s="14">
        <f t="shared" ca="1" si="216"/>
        <v>554.08600000000297</v>
      </c>
      <c r="E399" s="14">
        <f t="shared" ca="1" si="222"/>
        <v>741.91399999999703</v>
      </c>
      <c r="F399" s="14">
        <f t="shared" ca="1" si="218"/>
        <v>741.91399999999703</v>
      </c>
      <c r="G399" s="14">
        <f t="shared" ca="1" si="233"/>
        <v>479888.94699999999</v>
      </c>
      <c r="H399" s="15">
        <f ca="1">SUM(F$12:F399)</f>
        <v>248498.52099999998</v>
      </c>
      <c r="I399" s="16">
        <f ca="1">SUM(D$12:D399)+SUMIF(E$12:E399, "&lt;0")</f>
        <v>231390.42600000001</v>
      </c>
      <c r="J399" s="15"/>
      <c r="K399" s="9">
        <v>44570</v>
      </c>
      <c r="L399" s="14">
        <f t="shared" ca="1" si="219"/>
        <v>1796</v>
      </c>
      <c r="M399" s="14">
        <f t="shared" ca="1" si="206"/>
        <v>1796</v>
      </c>
      <c r="N399" s="14">
        <f t="shared" ca="1" si="211"/>
        <v>839.08600000000297</v>
      </c>
      <c r="O399" s="14">
        <f t="shared" ca="1" si="223"/>
        <v>956.91399999999703</v>
      </c>
      <c r="P399" s="14">
        <f t="shared" ca="1" si="224"/>
        <v>956.91399999999703</v>
      </c>
      <c r="Q399" s="14">
        <f t="shared" ca="1" si="234"/>
        <v>614138.94699999993</v>
      </c>
      <c r="R399" s="15">
        <f ca="1">SUM(P$12:P399)</f>
        <v>318698.52100000001</v>
      </c>
      <c r="S399" s="16">
        <f ca="1">SUM(N$12:N399)+SUMIF(O$12:O399, "&lt;0")</f>
        <v>295440.42600000004</v>
      </c>
      <c r="U399" s="9">
        <v>44570</v>
      </c>
      <c r="V399" s="14">
        <f t="shared" ref="V399:V462" ca="1" si="238">IF(U399&lt;W$5, $B399, W$6+MIN((U399-W$5)/W$8, 1)*W$7)</f>
        <v>2296</v>
      </c>
      <c r="W399" s="14">
        <f t="shared" ca="1" si="207"/>
        <v>2296</v>
      </c>
      <c r="X399" s="14">
        <f t="shared" ca="1" si="212"/>
        <v>1124.086000000003</v>
      </c>
      <c r="Y399" s="14">
        <f t="shared" ca="1" si="225"/>
        <v>1171.913999999997</v>
      </c>
      <c r="Z399" s="14">
        <f t="shared" ca="1" si="226"/>
        <v>1171.913999999997</v>
      </c>
      <c r="AA399" s="14">
        <f t="shared" ca="1" si="235"/>
        <v>748388.94699999993</v>
      </c>
      <c r="AB399" s="15">
        <f ca="1">SUM(Z$12:Z399)</f>
        <v>388898.52100000001</v>
      </c>
      <c r="AC399" s="16">
        <f ca="1">SUM(X$12:X399)+SUMIF(Y$12:Y399, "&lt;0")</f>
        <v>359490.42600000004</v>
      </c>
      <c r="AE399" s="9">
        <v>44570</v>
      </c>
      <c r="AF399" s="14">
        <f t="shared" ca="1" si="220"/>
        <v>1796</v>
      </c>
      <c r="AG399" s="14">
        <f t="shared" ca="1" si="208"/>
        <v>1796</v>
      </c>
      <c r="AH399" s="14">
        <f t="shared" ca="1" si="213"/>
        <v>864.08600000000297</v>
      </c>
      <c r="AI399" s="14">
        <f t="shared" ca="1" si="227"/>
        <v>931.91399999999703</v>
      </c>
      <c r="AJ399" s="14">
        <f t="shared" ca="1" si="228"/>
        <v>931.91399999999703</v>
      </c>
      <c r="AK399" s="14">
        <f t="shared" ca="1" si="236"/>
        <v>626638.94699999993</v>
      </c>
      <c r="AL399" s="15">
        <f ca="1">SUM(AJ$12:AJ399)</f>
        <v>324938.52100000001</v>
      </c>
      <c r="AM399" s="16">
        <f ca="1">SUM(AH$12:AH399)+SUMIF(AI$12:AI399, "&lt;0")</f>
        <v>301700.42599999992</v>
      </c>
      <c r="AO399" s="9">
        <v>44570</v>
      </c>
      <c r="AP399" s="14">
        <f t="shared" ca="1" si="221"/>
        <v>2296</v>
      </c>
      <c r="AQ399" s="14">
        <f t="shared" ca="1" si="209"/>
        <v>2296</v>
      </c>
      <c r="AR399" s="14">
        <f t="shared" ca="1" si="214"/>
        <v>1174.086000000003</v>
      </c>
      <c r="AS399" s="14">
        <f t="shared" ca="1" si="229"/>
        <v>1121.913999999997</v>
      </c>
      <c r="AT399" s="14">
        <f t="shared" ca="1" si="230"/>
        <v>1121.913999999997</v>
      </c>
      <c r="AU399" s="14">
        <f t="shared" ca="1" si="237"/>
        <v>773388.94699999993</v>
      </c>
      <c r="AV399" s="15">
        <f ca="1">SUM(AT$12:AT399)</f>
        <v>401378.52100000001</v>
      </c>
      <c r="AW399" s="16">
        <f ca="1">SUM(AR$12:AR399)+SUMIF(AS$12:AS399, "&lt;0")</f>
        <v>372010.42599999992</v>
      </c>
      <c r="AY399" s="9">
        <v>44570</v>
      </c>
      <c r="AZ399" s="14">
        <f t="shared" ref="AZ399:AZ462" ca="1" si="239">IF(AY399&lt;BA$5, $B399, MIN(BA$7, BA$9 + $C$8*(AY399-BA$5)))</f>
        <v>2000</v>
      </c>
      <c r="BA399" s="14">
        <f t="shared" ca="1" si="210"/>
        <v>2000</v>
      </c>
      <c r="BB399" s="14">
        <f t="shared" ca="1" si="215"/>
        <v>1495.5659481088774</v>
      </c>
      <c r="BC399" s="14">
        <f t="shared" ca="1" si="231"/>
        <v>504.43405189112264</v>
      </c>
      <c r="BD399" s="14">
        <f t="shared" ca="1" si="232"/>
        <v>504.43405189112264</v>
      </c>
      <c r="BE399" s="14">
        <f t="shared" ca="1" si="217"/>
        <v>703694.8476277031</v>
      </c>
      <c r="BF399" s="15">
        <f ca="1">SUM(BD$12:BD399)</f>
        <v>366770.52100000012</v>
      </c>
      <c r="BG399" s="16">
        <f ca="1">SUM(BB$12:BB399)+SUMIF(BC$12:BC399, "&lt;0")</f>
        <v>336924.32662770303</v>
      </c>
    </row>
    <row r="400" spans="1:59" x14ac:dyDescent="0.2">
      <c r="A400" s="24">
        <v>44571</v>
      </c>
      <c r="B400" s="54">
        <f ca="1">IF($A400&gt;= $C$5,$C$6, INDEX('Historical Data'!$D$2:$D$745, MATCH(A400, 'Historical Data'!$B$2:$B$745, 0)))</f>
        <v>1296</v>
      </c>
      <c r="C400" s="14">
        <f t="shared" ca="1" si="205"/>
        <v>1296</v>
      </c>
      <c r="D400" s="14">
        <f t="shared" ca="1" si="216"/>
        <v>1121.9219999999987</v>
      </c>
      <c r="E400" s="14">
        <f t="shared" ca="1" si="222"/>
        <v>174.07800000000134</v>
      </c>
      <c r="F400" s="14">
        <f t="shared" ca="1" si="218"/>
        <v>174.07800000000134</v>
      </c>
      <c r="G400" s="14">
        <f t="shared" ca="1" si="233"/>
        <v>481184.94699999999</v>
      </c>
      <c r="H400" s="15">
        <f ca="1">SUM(F$12:F400)</f>
        <v>248672.59899999999</v>
      </c>
      <c r="I400" s="16">
        <f ca="1">SUM(D$12:D400)+SUMIF(E$12:E400, "&lt;0")</f>
        <v>232512.348</v>
      </c>
      <c r="J400" s="15"/>
      <c r="K400" s="9">
        <v>44571</v>
      </c>
      <c r="L400" s="14">
        <f t="shared" ca="1" si="219"/>
        <v>1796</v>
      </c>
      <c r="M400" s="14">
        <f t="shared" ca="1" si="206"/>
        <v>1796</v>
      </c>
      <c r="N400" s="14">
        <f t="shared" ca="1" si="211"/>
        <v>1381.9219999999987</v>
      </c>
      <c r="O400" s="14">
        <f t="shared" ca="1" si="223"/>
        <v>414.07800000000134</v>
      </c>
      <c r="P400" s="14">
        <f t="shared" ca="1" si="224"/>
        <v>414.07800000000134</v>
      </c>
      <c r="Q400" s="14">
        <f t="shared" ca="1" si="234"/>
        <v>615934.94699999993</v>
      </c>
      <c r="R400" s="15">
        <f ca="1">SUM(P$12:P400)</f>
        <v>319112.59899999999</v>
      </c>
      <c r="S400" s="16">
        <f ca="1">SUM(N$12:N400)+SUMIF(O$12:O400, "&lt;0")</f>
        <v>296822.34800000006</v>
      </c>
      <c r="U400" s="9">
        <v>44571</v>
      </c>
      <c r="V400" s="14">
        <f t="shared" ca="1" si="238"/>
        <v>2296</v>
      </c>
      <c r="W400" s="14">
        <f t="shared" ca="1" si="207"/>
        <v>2296</v>
      </c>
      <c r="X400" s="14">
        <f t="shared" ca="1" si="212"/>
        <v>1641.9219999999987</v>
      </c>
      <c r="Y400" s="14">
        <f t="shared" ca="1" si="225"/>
        <v>654.07800000000134</v>
      </c>
      <c r="Z400" s="14">
        <f t="shared" ca="1" si="226"/>
        <v>654.07800000000134</v>
      </c>
      <c r="AA400" s="14">
        <f t="shared" ca="1" si="235"/>
        <v>750684.94699999993</v>
      </c>
      <c r="AB400" s="15">
        <f ca="1">SUM(Z$12:Z400)</f>
        <v>389552.59899999999</v>
      </c>
      <c r="AC400" s="16">
        <f ca="1">SUM(X$12:X400)+SUMIF(Y$12:Y400, "&lt;0")</f>
        <v>361132.34800000006</v>
      </c>
      <c r="AE400" s="9">
        <v>44571</v>
      </c>
      <c r="AF400" s="14">
        <f t="shared" ca="1" si="220"/>
        <v>1796</v>
      </c>
      <c r="AG400" s="14">
        <f t="shared" ca="1" si="208"/>
        <v>1796</v>
      </c>
      <c r="AH400" s="14">
        <f t="shared" ca="1" si="213"/>
        <v>1381.9219999999987</v>
      </c>
      <c r="AI400" s="14">
        <f t="shared" ca="1" si="227"/>
        <v>414.07800000000134</v>
      </c>
      <c r="AJ400" s="14">
        <f t="shared" ca="1" si="228"/>
        <v>414.07800000000134</v>
      </c>
      <c r="AK400" s="14">
        <f t="shared" ca="1" si="236"/>
        <v>628434.94699999993</v>
      </c>
      <c r="AL400" s="15">
        <f ca="1">SUM(AJ$12:AJ400)</f>
        <v>325352.59899999999</v>
      </c>
      <c r="AM400" s="16">
        <f ca="1">SUM(AH$12:AH400)+SUMIF(AI$12:AI400, "&lt;0")</f>
        <v>303082.34799999994</v>
      </c>
      <c r="AO400" s="9">
        <v>44571</v>
      </c>
      <c r="AP400" s="14">
        <f t="shared" ca="1" si="221"/>
        <v>2296</v>
      </c>
      <c r="AQ400" s="14">
        <f t="shared" ca="1" si="209"/>
        <v>2296</v>
      </c>
      <c r="AR400" s="14">
        <f t="shared" ca="1" si="214"/>
        <v>1641.9219999999987</v>
      </c>
      <c r="AS400" s="14">
        <f t="shared" ca="1" si="229"/>
        <v>654.07800000000134</v>
      </c>
      <c r="AT400" s="14">
        <f t="shared" ca="1" si="230"/>
        <v>654.07800000000134</v>
      </c>
      <c r="AU400" s="14">
        <f t="shared" ca="1" si="237"/>
        <v>775684.94699999993</v>
      </c>
      <c r="AV400" s="15">
        <f ca="1">SUM(AT$12:AT400)</f>
        <v>402032.59899999999</v>
      </c>
      <c r="AW400" s="16">
        <f ca="1">SUM(AR$12:AR400)+SUMIF(AS$12:AS400, "&lt;0")</f>
        <v>373652.34799999994</v>
      </c>
      <c r="AY400" s="9">
        <v>44571</v>
      </c>
      <c r="AZ400" s="14">
        <f t="shared" ca="1" si="239"/>
        <v>2000</v>
      </c>
      <c r="BA400" s="14">
        <f t="shared" ca="1" si="210"/>
        <v>2000</v>
      </c>
      <c r="BB400" s="14">
        <f t="shared" ca="1" si="215"/>
        <v>1825.9219999999987</v>
      </c>
      <c r="BC400" s="14">
        <f t="shared" ca="1" si="231"/>
        <v>174.07800000000134</v>
      </c>
      <c r="BD400" s="14">
        <f t="shared" ca="1" si="232"/>
        <v>174.07800000000134</v>
      </c>
      <c r="BE400" s="14">
        <f t="shared" ca="1" si="217"/>
        <v>705694.8476277031</v>
      </c>
      <c r="BF400" s="15">
        <f ca="1">SUM(BD$12:BD400)</f>
        <v>366944.5990000001</v>
      </c>
      <c r="BG400" s="16">
        <f ca="1">SUM(BB$12:BB400)+SUMIF(BC$12:BC400, "&lt;0")</f>
        <v>338750.24862770305</v>
      </c>
    </row>
    <row r="401" spans="1:59" x14ac:dyDescent="0.2">
      <c r="A401" s="24">
        <v>44572</v>
      </c>
      <c r="B401" s="54">
        <f ca="1">IF($A401&gt;= $C$5,$C$6, INDEX('Historical Data'!$D$2:$D$745, MATCH(A401, 'Historical Data'!$B$2:$B$745, 0)))</f>
        <v>1296</v>
      </c>
      <c r="C401" s="14">
        <f t="shared" ca="1" si="205"/>
        <v>1296</v>
      </c>
      <c r="D401" s="14">
        <f t="shared" ca="1" si="216"/>
        <v>373.09000000000378</v>
      </c>
      <c r="E401" s="14">
        <f t="shared" ca="1" si="222"/>
        <v>922.90999999999622</v>
      </c>
      <c r="F401" s="14">
        <f t="shared" ca="1" si="218"/>
        <v>922.90999999999622</v>
      </c>
      <c r="G401" s="14">
        <f t="shared" ca="1" si="233"/>
        <v>482480.94699999999</v>
      </c>
      <c r="H401" s="15">
        <f ca="1">SUM(F$12:F401)</f>
        <v>249595.50899999999</v>
      </c>
      <c r="I401" s="16">
        <f ca="1">SUM(D$12:D401)+SUMIF(E$12:E401, "&lt;0")</f>
        <v>232885.43799999999</v>
      </c>
      <c r="J401" s="15"/>
      <c r="K401" s="9">
        <v>44572</v>
      </c>
      <c r="L401" s="14">
        <f t="shared" ca="1" si="219"/>
        <v>1796</v>
      </c>
      <c r="M401" s="14">
        <f t="shared" ca="1" si="206"/>
        <v>1796</v>
      </c>
      <c r="N401" s="14">
        <f t="shared" ca="1" si="211"/>
        <v>633.09000000000378</v>
      </c>
      <c r="O401" s="14">
        <f t="shared" ca="1" si="223"/>
        <v>1162.9099999999962</v>
      </c>
      <c r="P401" s="14">
        <f t="shared" ca="1" si="224"/>
        <v>1162.9099999999962</v>
      </c>
      <c r="Q401" s="14">
        <f t="shared" ca="1" si="234"/>
        <v>617730.94699999993</v>
      </c>
      <c r="R401" s="15">
        <f ca="1">SUM(P$12:P401)</f>
        <v>320275.50899999996</v>
      </c>
      <c r="S401" s="16">
        <f ca="1">SUM(N$12:N401)+SUMIF(O$12:O401, "&lt;0")</f>
        <v>297455.43800000008</v>
      </c>
      <c r="U401" s="9">
        <v>44572</v>
      </c>
      <c r="V401" s="14">
        <f t="shared" ca="1" si="238"/>
        <v>2296</v>
      </c>
      <c r="W401" s="14">
        <f t="shared" ca="1" si="207"/>
        <v>2296</v>
      </c>
      <c r="X401" s="14">
        <f t="shared" ca="1" si="212"/>
        <v>893.09000000000378</v>
      </c>
      <c r="Y401" s="14">
        <f t="shared" ca="1" si="225"/>
        <v>1402.9099999999962</v>
      </c>
      <c r="Z401" s="14">
        <f t="shared" ca="1" si="226"/>
        <v>1402.9099999999962</v>
      </c>
      <c r="AA401" s="14">
        <f t="shared" ca="1" si="235"/>
        <v>752980.94699999993</v>
      </c>
      <c r="AB401" s="15">
        <f ca="1">SUM(Z$12:Z401)</f>
        <v>390955.50899999996</v>
      </c>
      <c r="AC401" s="16">
        <f ca="1">SUM(X$12:X401)+SUMIF(Y$12:Y401, "&lt;0")</f>
        <v>362025.43800000008</v>
      </c>
      <c r="AE401" s="9">
        <v>44572</v>
      </c>
      <c r="AF401" s="14">
        <f t="shared" ca="1" si="220"/>
        <v>1796</v>
      </c>
      <c r="AG401" s="14">
        <f t="shared" ca="1" si="208"/>
        <v>1796</v>
      </c>
      <c r="AH401" s="14">
        <f t="shared" ca="1" si="213"/>
        <v>633.09000000000378</v>
      </c>
      <c r="AI401" s="14">
        <f t="shared" ca="1" si="227"/>
        <v>1162.9099999999962</v>
      </c>
      <c r="AJ401" s="14">
        <f t="shared" ca="1" si="228"/>
        <v>1162.9099999999962</v>
      </c>
      <c r="AK401" s="14">
        <f t="shared" ca="1" si="236"/>
        <v>630230.94699999993</v>
      </c>
      <c r="AL401" s="15">
        <f ca="1">SUM(AJ$12:AJ401)</f>
        <v>326515.50899999996</v>
      </c>
      <c r="AM401" s="16">
        <f ca="1">SUM(AH$12:AH401)+SUMIF(AI$12:AI401, "&lt;0")</f>
        <v>303715.43799999997</v>
      </c>
      <c r="AO401" s="9">
        <v>44572</v>
      </c>
      <c r="AP401" s="14">
        <f t="shared" ca="1" si="221"/>
        <v>2296</v>
      </c>
      <c r="AQ401" s="14">
        <f t="shared" ca="1" si="209"/>
        <v>2296</v>
      </c>
      <c r="AR401" s="14">
        <f t="shared" ca="1" si="214"/>
        <v>893.09000000000378</v>
      </c>
      <c r="AS401" s="14">
        <f t="shared" ca="1" si="229"/>
        <v>1402.9099999999962</v>
      </c>
      <c r="AT401" s="14">
        <f t="shared" ca="1" si="230"/>
        <v>1402.9099999999962</v>
      </c>
      <c r="AU401" s="14">
        <f t="shared" ca="1" si="237"/>
        <v>777980.94699999993</v>
      </c>
      <c r="AV401" s="15">
        <f ca="1">SUM(AT$12:AT401)</f>
        <v>403435.50899999996</v>
      </c>
      <c r="AW401" s="16">
        <f ca="1">SUM(AR$12:AR401)+SUMIF(AS$12:AS401, "&lt;0")</f>
        <v>374545.43799999997</v>
      </c>
      <c r="AY401" s="9">
        <v>44572</v>
      </c>
      <c r="AZ401" s="14">
        <f t="shared" ca="1" si="239"/>
        <v>2000</v>
      </c>
      <c r="BA401" s="14">
        <f t="shared" ca="1" si="210"/>
        <v>2000</v>
      </c>
      <c r="BB401" s="14">
        <f t="shared" ca="1" si="215"/>
        <v>1077.0900000000038</v>
      </c>
      <c r="BC401" s="14">
        <f t="shared" ca="1" si="231"/>
        <v>922.90999999999622</v>
      </c>
      <c r="BD401" s="14">
        <f t="shared" ca="1" si="232"/>
        <v>922.90999999999622</v>
      </c>
      <c r="BE401" s="14">
        <f t="shared" ca="1" si="217"/>
        <v>707694.8476277031</v>
      </c>
      <c r="BF401" s="15">
        <f ca="1">SUM(BD$12:BD401)</f>
        <v>367867.50900000008</v>
      </c>
      <c r="BG401" s="16">
        <f ca="1">SUM(BB$12:BB401)+SUMIF(BC$12:BC401, "&lt;0")</f>
        <v>339827.33862770308</v>
      </c>
    </row>
    <row r="402" spans="1:59" x14ac:dyDescent="0.2">
      <c r="A402" s="24">
        <v>44573</v>
      </c>
      <c r="B402" s="54">
        <f ca="1">IF($A402&gt;= $C$5,$C$6, INDEX('Historical Data'!$D$2:$D$745, MATCH(A402, 'Historical Data'!$B$2:$B$745, 0)))</f>
        <v>1296</v>
      </c>
      <c r="C402" s="14">
        <f t="shared" ca="1" si="205"/>
        <v>1296</v>
      </c>
      <c r="D402" s="14">
        <f t="shared" ca="1" si="216"/>
        <v>241.78299999999581</v>
      </c>
      <c r="E402" s="14">
        <f t="shared" ca="1" si="222"/>
        <v>1054.2170000000042</v>
      </c>
      <c r="F402" s="14">
        <f t="shared" ca="1" si="218"/>
        <v>1054.2170000000042</v>
      </c>
      <c r="G402" s="14">
        <f t="shared" ca="1" si="233"/>
        <v>483776.94699999999</v>
      </c>
      <c r="H402" s="15">
        <f ca="1">SUM(F$12:F402)</f>
        <v>250649.726</v>
      </c>
      <c r="I402" s="16">
        <f ca="1">SUM(D$12:D402)+SUMIF(E$12:E402, "&lt;0")</f>
        <v>233127.22099999999</v>
      </c>
      <c r="J402" s="15"/>
      <c r="K402" s="9">
        <v>44573</v>
      </c>
      <c r="L402" s="14">
        <f t="shared" ca="1" si="219"/>
        <v>1796</v>
      </c>
      <c r="M402" s="14">
        <f t="shared" ca="1" si="206"/>
        <v>1796</v>
      </c>
      <c r="N402" s="14">
        <f t="shared" ca="1" si="211"/>
        <v>501.78299999999581</v>
      </c>
      <c r="O402" s="14">
        <f t="shared" ca="1" si="223"/>
        <v>1294.2170000000042</v>
      </c>
      <c r="P402" s="14">
        <f t="shared" ca="1" si="224"/>
        <v>1294.2170000000042</v>
      </c>
      <c r="Q402" s="14">
        <f t="shared" ca="1" si="234"/>
        <v>619526.94699999993</v>
      </c>
      <c r="R402" s="15">
        <f ca="1">SUM(P$12:P402)</f>
        <v>321569.72599999997</v>
      </c>
      <c r="S402" s="16">
        <f ca="1">SUM(N$12:N402)+SUMIF(O$12:O402, "&lt;0")</f>
        <v>297957.22100000008</v>
      </c>
      <c r="U402" s="9">
        <v>44573</v>
      </c>
      <c r="V402" s="14">
        <f t="shared" ca="1" si="238"/>
        <v>2296</v>
      </c>
      <c r="W402" s="14">
        <f t="shared" ca="1" si="207"/>
        <v>2296</v>
      </c>
      <c r="X402" s="14">
        <f t="shared" ca="1" si="212"/>
        <v>761.78299999999581</v>
      </c>
      <c r="Y402" s="14">
        <f t="shared" ca="1" si="225"/>
        <v>1534.2170000000042</v>
      </c>
      <c r="Z402" s="14">
        <f t="shared" ca="1" si="226"/>
        <v>1534.2170000000042</v>
      </c>
      <c r="AA402" s="14">
        <f t="shared" ca="1" si="235"/>
        <v>755276.94699999993</v>
      </c>
      <c r="AB402" s="15">
        <f ca="1">SUM(Z$12:Z402)</f>
        <v>392489.72599999997</v>
      </c>
      <c r="AC402" s="16">
        <f ca="1">SUM(X$12:X402)+SUMIF(Y$12:Y402, "&lt;0")</f>
        <v>362787.22100000008</v>
      </c>
      <c r="AE402" s="9">
        <v>44573</v>
      </c>
      <c r="AF402" s="14">
        <f t="shared" ca="1" si="220"/>
        <v>1796</v>
      </c>
      <c r="AG402" s="14">
        <f t="shared" ca="1" si="208"/>
        <v>1796</v>
      </c>
      <c r="AH402" s="14">
        <f t="shared" ca="1" si="213"/>
        <v>501.78299999999581</v>
      </c>
      <c r="AI402" s="14">
        <f t="shared" ca="1" si="227"/>
        <v>1294.2170000000042</v>
      </c>
      <c r="AJ402" s="14">
        <f t="shared" ca="1" si="228"/>
        <v>1294.2170000000042</v>
      </c>
      <c r="AK402" s="14">
        <f t="shared" ca="1" si="236"/>
        <v>632026.94699999993</v>
      </c>
      <c r="AL402" s="15">
        <f ca="1">SUM(AJ$12:AJ402)</f>
        <v>327809.72599999997</v>
      </c>
      <c r="AM402" s="16">
        <f ca="1">SUM(AH$12:AH402)+SUMIF(AI$12:AI402, "&lt;0")</f>
        <v>304217.22099999996</v>
      </c>
      <c r="AO402" s="9">
        <v>44573</v>
      </c>
      <c r="AP402" s="14">
        <f t="shared" ca="1" si="221"/>
        <v>2296</v>
      </c>
      <c r="AQ402" s="14">
        <f t="shared" ca="1" si="209"/>
        <v>2296</v>
      </c>
      <c r="AR402" s="14">
        <f t="shared" ca="1" si="214"/>
        <v>761.78299999999581</v>
      </c>
      <c r="AS402" s="14">
        <f t="shared" ca="1" si="229"/>
        <v>1534.2170000000042</v>
      </c>
      <c r="AT402" s="14">
        <f t="shared" ca="1" si="230"/>
        <v>1534.2170000000042</v>
      </c>
      <c r="AU402" s="14">
        <f t="shared" ca="1" si="237"/>
        <v>780276.94699999993</v>
      </c>
      <c r="AV402" s="15">
        <f ca="1">SUM(AT$12:AT402)</f>
        <v>404969.72599999997</v>
      </c>
      <c r="AW402" s="16">
        <f ca="1">SUM(AR$12:AR402)+SUMIF(AS$12:AS402, "&lt;0")</f>
        <v>375307.22099999996</v>
      </c>
      <c r="AY402" s="9">
        <v>44573</v>
      </c>
      <c r="AZ402" s="14">
        <f t="shared" ca="1" si="239"/>
        <v>2000</v>
      </c>
      <c r="BA402" s="14">
        <f t="shared" ca="1" si="210"/>
        <v>2000</v>
      </c>
      <c r="BB402" s="14">
        <f t="shared" ca="1" si="215"/>
        <v>945.78299999999581</v>
      </c>
      <c r="BC402" s="14">
        <f t="shared" ca="1" si="231"/>
        <v>1054.2170000000042</v>
      </c>
      <c r="BD402" s="14">
        <f t="shared" ca="1" si="232"/>
        <v>1054.2170000000042</v>
      </c>
      <c r="BE402" s="14">
        <f t="shared" ca="1" si="217"/>
        <v>709694.8476277031</v>
      </c>
      <c r="BF402" s="15">
        <f ca="1">SUM(BD$12:BD402)</f>
        <v>368921.72600000008</v>
      </c>
      <c r="BG402" s="16">
        <f ca="1">SUM(BB$12:BB402)+SUMIF(BC$12:BC402, "&lt;0")</f>
        <v>340773.12162770308</v>
      </c>
    </row>
    <row r="403" spans="1:59" x14ac:dyDescent="0.2">
      <c r="A403" s="24">
        <v>44574</v>
      </c>
      <c r="B403" s="54">
        <f ca="1">IF($A403&gt;= $C$5,$C$6, INDEX('Historical Data'!$D$2:$D$745, MATCH(A403, 'Historical Data'!$B$2:$B$745, 0)))</f>
        <v>1296</v>
      </c>
      <c r="C403" s="14">
        <f t="shared" ref="C403:C466" ca="1" si="240">ROUND(AVERAGE(B397:B403), 0)</f>
        <v>1296</v>
      </c>
      <c r="D403" s="14">
        <f t="shared" ca="1" si="216"/>
        <v>0</v>
      </c>
      <c r="E403" s="14">
        <f t="shared" ca="1" si="222"/>
        <v>1296</v>
      </c>
      <c r="F403" s="14">
        <f t="shared" ca="1" si="218"/>
        <v>1296</v>
      </c>
      <c r="G403" s="14">
        <f t="shared" ca="1" si="233"/>
        <v>485072.94699999999</v>
      </c>
      <c r="H403" s="15">
        <f ca="1">SUM(F$12:F403)</f>
        <v>251945.726</v>
      </c>
      <c r="I403" s="16">
        <f ca="1">SUM(D$12:D403)+SUMIF(E$12:E403, "&lt;0")</f>
        <v>233127.22099999999</v>
      </c>
      <c r="J403" s="15"/>
      <c r="K403" s="9">
        <v>44574</v>
      </c>
      <c r="L403" s="14">
        <f t="shared" ca="1" si="219"/>
        <v>1796</v>
      </c>
      <c r="M403" s="14">
        <f t="shared" ref="M403:M466" ca="1" si="241">ROUND(AVERAGE(L397:L403), 0)</f>
        <v>1796</v>
      </c>
      <c r="N403" s="14">
        <f t="shared" ca="1" si="211"/>
        <v>210</v>
      </c>
      <c r="O403" s="14">
        <f t="shared" ca="1" si="223"/>
        <v>1586</v>
      </c>
      <c r="P403" s="14">
        <f t="shared" ca="1" si="224"/>
        <v>1586</v>
      </c>
      <c r="Q403" s="14">
        <f t="shared" ca="1" si="234"/>
        <v>621322.94699999993</v>
      </c>
      <c r="R403" s="15">
        <f ca="1">SUM(P$12:P403)</f>
        <v>323155.72599999997</v>
      </c>
      <c r="S403" s="16">
        <f ca="1">SUM(N$12:N403)+SUMIF(O$12:O403, "&lt;0")</f>
        <v>298167.22100000008</v>
      </c>
      <c r="U403" s="9">
        <v>44574</v>
      </c>
      <c r="V403" s="14">
        <f t="shared" ca="1" si="238"/>
        <v>2296</v>
      </c>
      <c r="W403" s="14">
        <f t="shared" ref="W403:W466" ca="1" si="242">ROUND(AVERAGE(V397:V403), 0)</f>
        <v>2296</v>
      </c>
      <c r="X403" s="14">
        <f t="shared" ca="1" si="212"/>
        <v>420</v>
      </c>
      <c r="Y403" s="14">
        <f t="shared" ca="1" si="225"/>
        <v>1876</v>
      </c>
      <c r="Z403" s="14">
        <f t="shared" ca="1" si="226"/>
        <v>1876</v>
      </c>
      <c r="AA403" s="14">
        <f t="shared" ca="1" si="235"/>
        <v>757572.94699999993</v>
      </c>
      <c r="AB403" s="15">
        <f ca="1">SUM(Z$12:Z403)</f>
        <v>394365.72599999997</v>
      </c>
      <c r="AC403" s="16">
        <f ca="1">SUM(X$12:X403)+SUMIF(Y$12:Y403, "&lt;0")</f>
        <v>363207.22100000008</v>
      </c>
      <c r="AE403" s="9">
        <v>44574</v>
      </c>
      <c r="AF403" s="14">
        <f t="shared" ca="1" si="220"/>
        <v>1796</v>
      </c>
      <c r="AG403" s="14">
        <f t="shared" ref="AG403:AG466" ca="1" si="243">ROUND(AVERAGE(AF397:AF403), 0)</f>
        <v>1796</v>
      </c>
      <c r="AH403" s="14">
        <f t="shared" ca="1" si="213"/>
        <v>160</v>
      </c>
      <c r="AI403" s="14">
        <f t="shared" ca="1" si="227"/>
        <v>1636</v>
      </c>
      <c r="AJ403" s="14">
        <f t="shared" ca="1" si="228"/>
        <v>1636</v>
      </c>
      <c r="AK403" s="14">
        <f t="shared" ca="1" si="236"/>
        <v>633822.94699999993</v>
      </c>
      <c r="AL403" s="15">
        <f ca="1">SUM(AJ$12:AJ403)</f>
        <v>329445.72599999997</v>
      </c>
      <c r="AM403" s="16">
        <f ca="1">SUM(AH$12:AH403)+SUMIF(AI$12:AI403, "&lt;0")</f>
        <v>304377.22099999996</v>
      </c>
      <c r="AO403" s="9">
        <v>44574</v>
      </c>
      <c r="AP403" s="14">
        <f t="shared" ca="1" si="221"/>
        <v>2296</v>
      </c>
      <c r="AQ403" s="14">
        <f t="shared" ref="AQ403:AQ466" ca="1" si="244">ROUND(AVERAGE(AP397:AP403), 0)</f>
        <v>2296</v>
      </c>
      <c r="AR403" s="14">
        <f t="shared" ca="1" si="214"/>
        <v>320</v>
      </c>
      <c r="AS403" s="14">
        <f t="shared" ca="1" si="229"/>
        <v>1976</v>
      </c>
      <c r="AT403" s="14">
        <f t="shared" ca="1" si="230"/>
        <v>1976</v>
      </c>
      <c r="AU403" s="14">
        <f t="shared" ca="1" si="237"/>
        <v>782572.94699999993</v>
      </c>
      <c r="AV403" s="15">
        <f ca="1">SUM(AT$12:AT403)</f>
        <v>406945.72599999997</v>
      </c>
      <c r="AW403" s="16">
        <f ca="1">SUM(AR$12:AR403)+SUMIF(AS$12:AS403, "&lt;0")</f>
        <v>375627.22099999996</v>
      </c>
      <c r="AY403" s="9">
        <v>44574</v>
      </c>
      <c r="AZ403" s="14">
        <f t="shared" ca="1" si="239"/>
        <v>2000</v>
      </c>
      <c r="BA403" s="14">
        <f t="shared" ref="BA403:BA466" ca="1" si="245">ROUND(AVERAGE(AZ397:AZ403), 0)</f>
        <v>2000</v>
      </c>
      <c r="BB403" s="14">
        <f t="shared" ca="1" si="215"/>
        <v>376.38500000000204</v>
      </c>
      <c r="BC403" s="14">
        <f t="shared" ca="1" si="231"/>
        <v>1623.614999999998</v>
      </c>
      <c r="BD403" s="14">
        <f t="shared" ca="1" si="232"/>
        <v>1623.614999999998</v>
      </c>
      <c r="BE403" s="14">
        <f t="shared" ca="1" si="217"/>
        <v>711694.8476277031</v>
      </c>
      <c r="BF403" s="15">
        <f ca="1">SUM(BD$12:BD403)</f>
        <v>370545.34100000007</v>
      </c>
      <c r="BG403" s="16">
        <f ca="1">SUM(BB$12:BB403)+SUMIF(BC$12:BC403, "&lt;0")</f>
        <v>341149.50662770309</v>
      </c>
    </row>
    <row r="404" spans="1:59" x14ac:dyDescent="0.2">
      <c r="A404" s="24">
        <v>44575</v>
      </c>
      <c r="B404" s="54">
        <f ca="1">IF($A404&gt;= $C$5,$C$6, INDEX('Historical Data'!$D$2:$D$745, MATCH(A404, 'Historical Data'!$B$2:$B$745, 0)))</f>
        <v>1296</v>
      </c>
      <c r="C404" s="14">
        <f t="shared" ca="1" si="240"/>
        <v>1296</v>
      </c>
      <c r="D404" s="14">
        <f t="shared" ca="1" si="216"/>
        <v>0</v>
      </c>
      <c r="E404" s="14">
        <f t="shared" ca="1" si="222"/>
        <v>1296</v>
      </c>
      <c r="F404" s="14">
        <f t="shared" ca="1" si="218"/>
        <v>1296</v>
      </c>
      <c r="G404" s="14">
        <f t="shared" ca="1" si="233"/>
        <v>486368.94699999999</v>
      </c>
      <c r="H404" s="15">
        <f ca="1">SUM(F$12:F404)</f>
        <v>253241.726</v>
      </c>
      <c r="I404" s="16">
        <f ca="1">SUM(D$12:D404)+SUMIF(E$12:E404, "&lt;0")</f>
        <v>233127.22099999999</v>
      </c>
      <c r="J404" s="15"/>
      <c r="K404" s="9">
        <v>44575</v>
      </c>
      <c r="L404" s="14">
        <f t="shared" ca="1" si="219"/>
        <v>1796</v>
      </c>
      <c r="M404" s="14">
        <f t="shared" ca="1" si="241"/>
        <v>1796</v>
      </c>
      <c r="N404" s="14">
        <f t="shared" ca="1" si="211"/>
        <v>205</v>
      </c>
      <c r="O404" s="14">
        <f t="shared" ca="1" si="223"/>
        <v>1591</v>
      </c>
      <c r="P404" s="14">
        <f t="shared" ca="1" si="224"/>
        <v>1591</v>
      </c>
      <c r="Q404" s="14">
        <f t="shared" ca="1" si="234"/>
        <v>623118.94699999993</v>
      </c>
      <c r="R404" s="15">
        <f ca="1">SUM(P$12:P404)</f>
        <v>324746.72599999997</v>
      </c>
      <c r="S404" s="16">
        <f ca="1">SUM(N$12:N404)+SUMIF(O$12:O404, "&lt;0")</f>
        <v>298372.22100000008</v>
      </c>
      <c r="U404" s="9">
        <v>44575</v>
      </c>
      <c r="V404" s="14">
        <f t="shared" ca="1" si="238"/>
        <v>2296</v>
      </c>
      <c r="W404" s="14">
        <f t="shared" ca="1" si="242"/>
        <v>2296</v>
      </c>
      <c r="X404" s="14">
        <f t="shared" ca="1" si="212"/>
        <v>410</v>
      </c>
      <c r="Y404" s="14">
        <f t="shared" ca="1" si="225"/>
        <v>1886</v>
      </c>
      <c r="Z404" s="14">
        <f t="shared" ca="1" si="226"/>
        <v>1886</v>
      </c>
      <c r="AA404" s="14">
        <f t="shared" ca="1" si="235"/>
        <v>759868.94699999993</v>
      </c>
      <c r="AB404" s="15">
        <f ca="1">SUM(Z$12:Z404)</f>
        <v>396251.72599999997</v>
      </c>
      <c r="AC404" s="16">
        <f ca="1">SUM(X$12:X404)+SUMIF(Y$12:Y404, "&lt;0")</f>
        <v>363617.22100000008</v>
      </c>
      <c r="AE404" s="9">
        <v>44575</v>
      </c>
      <c r="AF404" s="14">
        <f t="shared" ca="1" si="220"/>
        <v>1796</v>
      </c>
      <c r="AG404" s="14">
        <f t="shared" ca="1" si="243"/>
        <v>1796</v>
      </c>
      <c r="AH404" s="14">
        <f t="shared" ca="1" si="213"/>
        <v>150</v>
      </c>
      <c r="AI404" s="14">
        <f t="shared" ca="1" si="227"/>
        <v>1646</v>
      </c>
      <c r="AJ404" s="14">
        <f t="shared" ca="1" si="228"/>
        <v>1646</v>
      </c>
      <c r="AK404" s="14">
        <f t="shared" ca="1" si="236"/>
        <v>635618.94699999993</v>
      </c>
      <c r="AL404" s="15">
        <f ca="1">SUM(AJ$12:AJ404)</f>
        <v>331091.72599999997</v>
      </c>
      <c r="AM404" s="16">
        <f ca="1">SUM(AH$12:AH404)+SUMIF(AI$12:AI404, "&lt;0")</f>
        <v>304527.22099999996</v>
      </c>
      <c r="AO404" s="9">
        <v>44575</v>
      </c>
      <c r="AP404" s="14">
        <f t="shared" ca="1" si="221"/>
        <v>2296</v>
      </c>
      <c r="AQ404" s="14">
        <f t="shared" ca="1" si="244"/>
        <v>2296</v>
      </c>
      <c r="AR404" s="14">
        <f t="shared" ca="1" si="214"/>
        <v>300</v>
      </c>
      <c r="AS404" s="14">
        <f t="shared" ca="1" si="229"/>
        <v>1996</v>
      </c>
      <c r="AT404" s="14">
        <f t="shared" ca="1" si="230"/>
        <v>1996</v>
      </c>
      <c r="AU404" s="14">
        <f t="shared" ca="1" si="237"/>
        <v>784868.94699999993</v>
      </c>
      <c r="AV404" s="15">
        <f ca="1">SUM(AT$12:AT404)</f>
        <v>408941.72599999997</v>
      </c>
      <c r="AW404" s="16">
        <f ca="1">SUM(AR$12:AR404)+SUMIF(AS$12:AS404, "&lt;0")</f>
        <v>375927.22099999996</v>
      </c>
      <c r="AY404" s="9">
        <v>44575</v>
      </c>
      <c r="AZ404" s="14">
        <f t="shared" ca="1" si="239"/>
        <v>2000</v>
      </c>
      <c r="BA404" s="14">
        <f t="shared" ca="1" si="245"/>
        <v>2000</v>
      </c>
      <c r="BB404" s="14">
        <f t="shared" ca="1" si="215"/>
        <v>118.97699999999895</v>
      </c>
      <c r="BC404" s="14">
        <f t="shared" ca="1" si="231"/>
        <v>1881.023000000001</v>
      </c>
      <c r="BD404" s="14">
        <f t="shared" ca="1" si="232"/>
        <v>1881.023000000001</v>
      </c>
      <c r="BE404" s="14">
        <f t="shared" ca="1" si="217"/>
        <v>713694.8476277031</v>
      </c>
      <c r="BF404" s="15">
        <f ca="1">SUM(BD$12:BD404)</f>
        <v>372426.36400000006</v>
      </c>
      <c r="BG404" s="16">
        <f ca="1">SUM(BB$12:BB404)+SUMIF(BC$12:BC404, "&lt;0")</f>
        <v>341268.4836277031</v>
      </c>
    </row>
    <row r="405" spans="1:59" x14ac:dyDescent="0.2">
      <c r="A405" s="24">
        <v>44576</v>
      </c>
      <c r="B405" s="54">
        <f ca="1">IF($A405&gt;= $C$5,$C$6, INDEX('Historical Data'!$D$2:$D$745, MATCH(A405, 'Historical Data'!$B$2:$B$745, 0)))</f>
        <v>1296</v>
      </c>
      <c r="C405" s="14">
        <f t="shared" ca="1" si="240"/>
        <v>1296</v>
      </c>
      <c r="D405" s="14">
        <f t="shared" ca="1" si="216"/>
        <v>5.7080000000059954</v>
      </c>
      <c r="E405" s="14">
        <f t="shared" ca="1" si="222"/>
        <v>1290.291999999994</v>
      </c>
      <c r="F405" s="14">
        <f t="shared" ca="1" si="218"/>
        <v>1290.291999999994</v>
      </c>
      <c r="G405" s="14">
        <f t="shared" ca="1" si="233"/>
        <v>487664.94699999999</v>
      </c>
      <c r="H405" s="15">
        <f ca="1">SUM(F$12:F405)</f>
        <v>254532.01799999998</v>
      </c>
      <c r="I405" s="16">
        <f ca="1">SUM(D$12:D405)+SUMIF(E$12:E405, "&lt;0")</f>
        <v>233132.929</v>
      </c>
      <c r="J405" s="15"/>
      <c r="K405" s="9">
        <v>44576</v>
      </c>
      <c r="L405" s="14">
        <f t="shared" ca="1" si="219"/>
        <v>1796</v>
      </c>
      <c r="M405" s="14">
        <f t="shared" ca="1" si="241"/>
        <v>1796</v>
      </c>
      <c r="N405" s="14">
        <f t="shared" ca="1" si="211"/>
        <v>370.708000000006</v>
      </c>
      <c r="O405" s="14">
        <f t="shared" ca="1" si="223"/>
        <v>1425.291999999994</v>
      </c>
      <c r="P405" s="14">
        <f t="shared" ca="1" si="224"/>
        <v>1425.291999999994</v>
      </c>
      <c r="Q405" s="14">
        <f t="shared" ca="1" si="234"/>
        <v>624914.94699999993</v>
      </c>
      <c r="R405" s="15">
        <f ca="1">SUM(P$12:P405)</f>
        <v>326172.01799999998</v>
      </c>
      <c r="S405" s="16">
        <f ca="1">SUM(N$12:N405)+SUMIF(O$12:O405, "&lt;0")</f>
        <v>298742.92900000006</v>
      </c>
      <c r="U405" s="9">
        <v>44576</v>
      </c>
      <c r="V405" s="14">
        <f t="shared" ca="1" si="238"/>
        <v>2296</v>
      </c>
      <c r="W405" s="14">
        <f t="shared" ca="1" si="242"/>
        <v>2296</v>
      </c>
      <c r="X405" s="14">
        <f t="shared" ca="1" si="212"/>
        <v>735.708000000006</v>
      </c>
      <c r="Y405" s="14">
        <f t="shared" ca="1" si="225"/>
        <v>1560.291999999994</v>
      </c>
      <c r="Z405" s="14">
        <f t="shared" ca="1" si="226"/>
        <v>1560.291999999994</v>
      </c>
      <c r="AA405" s="14">
        <f t="shared" ca="1" si="235"/>
        <v>762164.94699999993</v>
      </c>
      <c r="AB405" s="15">
        <f ca="1">SUM(Z$12:Z405)</f>
        <v>397812.01799999998</v>
      </c>
      <c r="AC405" s="16">
        <f ca="1">SUM(X$12:X405)+SUMIF(Y$12:Y405, "&lt;0")</f>
        <v>364352.92900000006</v>
      </c>
      <c r="AE405" s="9">
        <v>44576</v>
      </c>
      <c r="AF405" s="14">
        <f t="shared" ca="1" si="220"/>
        <v>1796</v>
      </c>
      <c r="AG405" s="14">
        <f t="shared" ca="1" si="243"/>
        <v>1796</v>
      </c>
      <c r="AH405" s="14">
        <f t="shared" ca="1" si="213"/>
        <v>475.708000000006</v>
      </c>
      <c r="AI405" s="14">
        <f t="shared" ca="1" si="227"/>
        <v>1320.291999999994</v>
      </c>
      <c r="AJ405" s="14">
        <f t="shared" ca="1" si="228"/>
        <v>1320.291999999994</v>
      </c>
      <c r="AK405" s="14">
        <f t="shared" ca="1" si="236"/>
        <v>637414.94699999993</v>
      </c>
      <c r="AL405" s="15">
        <f ca="1">SUM(AJ$12:AJ405)</f>
        <v>332412.01799999998</v>
      </c>
      <c r="AM405" s="16">
        <f ca="1">SUM(AH$12:AH405)+SUMIF(AI$12:AI405, "&lt;0")</f>
        <v>305002.92899999995</v>
      </c>
      <c r="AO405" s="9">
        <v>44576</v>
      </c>
      <c r="AP405" s="14">
        <f t="shared" ca="1" si="221"/>
        <v>2296</v>
      </c>
      <c r="AQ405" s="14">
        <f t="shared" ca="1" si="244"/>
        <v>2296</v>
      </c>
      <c r="AR405" s="14">
        <f t="shared" ca="1" si="214"/>
        <v>945.708000000006</v>
      </c>
      <c r="AS405" s="14">
        <f t="shared" ca="1" si="229"/>
        <v>1350.291999999994</v>
      </c>
      <c r="AT405" s="14">
        <f t="shared" ca="1" si="230"/>
        <v>1350.291999999994</v>
      </c>
      <c r="AU405" s="14">
        <f t="shared" ca="1" si="237"/>
        <v>787164.94699999993</v>
      </c>
      <c r="AV405" s="15">
        <f ca="1">SUM(AT$12:AT405)</f>
        <v>410292.01799999998</v>
      </c>
      <c r="AW405" s="16">
        <f ca="1">SUM(AR$12:AR405)+SUMIF(AS$12:AS405, "&lt;0")</f>
        <v>376872.92899999995</v>
      </c>
      <c r="AY405" s="9">
        <v>44576</v>
      </c>
      <c r="AZ405" s="14">
        <f t="shared" ca="1" si="239"/>
        <v>2000</v>
      </c>
      <c r="BA405" s="14">
        <f t="shared" ca="1" si="245"/>
        <v>2000</v>
      </c>
      <c r="BB405" s="14">
        <f t="shared" ca="1" si="215"/>
        <v>1622.346000000005</v>
      </c>
      <c r="BC405" s="14">
        <f t="shared" ca="1" si="231"/>
        <v>377.65399999999499</v>
      </c>
      <c r="BD405" s="14">
        <f t="shared" ca="1" si="232"/>
        <v>377.65399999999499</v>
      </c>
      <c r="BE405" s="14">
        <f t="shared" ca="1" si="217"/>
        <v>715694.8476277031</v>
      </c>
      <c r="BF405" s="15">
        <f ca="1">SUM(BD$12:BD405)</f>
        <v>372804.01800000004</v>
      </c>
      <c r="BG405" s="16">
        <f ca="1">SUM(BB$12:BB405)+SUMIF(BC$12:BC405, "&lt;0")</f>
        <v>342890.82962770312</v>
      </c>
    </row>
    <row r="406" spans="1:59" x14ac:dyDescent="0.2">
      <c r="A406" s="24">
        <v>44577</v>
      </c>
      <c r="B406" s="54">
        <f ca="1">IF($A406&gt;= $C$5,$C$6, INDEX('Historical Data'!$D$2:$D$745, MATCH(A406, 'Historical Data'!$B$2:$B$745, 0)))</f>
        <v>1296</v>
      </c>
      <c r="C406" s="14">
        <f t="shared" ca="1" si="240"/>
        <v>1296</v>
      </c>
      <c r="D406" s="14">
        <f t="shared" ca="1" si="216"/>
        <v>628.83999999999651</v>
      </c>
      <c r="E406" s="14">
        <f t="shared" ca="1" si="222"/>
        <v>667.16000000000349</v>
      </c>
      <c r="F406" s="14">
        <f t="shared" ca="1" si="218"/>
        <v>667.16000000000349</v>
      </c>
      <c r="G406" s="14">
        <f t="shared" ca="1" si="233"/>
        <v>488960.94699999999</v>
      </c>
      <c r="H406" s="15">
        <f ca="1">SUM(F$12:F406)</f>
        <v>255199.17799999999</v>
      </c>
      <c r="I406" s="16">
        <f ca="1">SUM(D$12:D406)+SUMIF(E$12:E406, "&lt;0")</f>
        <v>233761.769</v>
      </c>
      <c r="J406" s="15"/>
      <c r="K406" s="9">
        <v>44577</v>
      </c>
      <c r="L406" s="14">
        <f t="shared" ca="1" si="219"/>
        <v>1796</v>
      </c>
      <c r="M406" s="14">
        <f t="shared" ca="1" si="241"/>
        <v>1796</v>
      </c>
      <c r="N406" s="14">
        <f t="shared" ca="1" si="211"/>
        <v>888.83999999999651</v>
      </c>
      <c r="O406" s="14">
        <f t="shared" ca="1" si="223"/>
        <v>907.16000000000349</v>
      </c>
      <c r="P406" s="14">
        <f t="shared" ca="1" si="224"/>
        <v>907.16000000000349</v>
      </c>
      <c r="Q406" s="14">
        <f t="shared" ca="1" si="234"/>
        <v>626710.94699999993</v>
      </c>
      <c r="R406" s="15">
        <f ca="1">SUM(P$12:P406)</f>
        <v>327079.17799999996</v>
      </c>
      <c r="S406" s="16">
        <f ca="1">SUM(N$12:N406)+SUMIF(O$12:O406, "&lt;0")</f>
        <v>299631.76900000009</v>
      </c>
      <c r="U406" s="9">
        <v>44577</v>
      </c>
      <c r="V406" s="14">
        <f t="shared" ca="1" si="238"/>
        <v>2296</v>
      </c>
      <c r="W406" s="14">
        <f t="shared" ca="1" si="242"/>
        <v>2296</v>
      </c>
      <c r="X406" s="14">
        <f t="shared" ca="1" si="212"/>
        <v>1148.8399999999965</v>
      </c>
      <c r="Y406" s="14">
        <f t="shared" ca="1" si="225"/>
        <v>1147.1600000000035</v>
      </c>
      <c r="Z406" s="14">
        <f t="shared" ca="1" si="226"/>
        <v>1147.1600000000035</v>
      </c>
      <c r="AA406" s="14">
        <f t="shared" ca="1" si="235"/>
        <v>764460.94699999993</v>
      </c>
      <c r="AB406" s="15">
        <f ca="1">SUM(Z$12:Z406)</f>
        <v>398959.17799999996</v>
      </c>
      <c r="AC406" s="16">
        <f ca="1">SUM(X$12:X406)+SUMIF(Y$12:Y406, "&lt;0")</f>
        <v>365501.76900000009</v>
      </c>
      <c r="AE406" s="9">
        <v>44577</v>
      </c>
      <c r="AF406" s="14">
        <f t="shared" ca="1" si="220"/>
        <v>1796</v>
      </c>
      <c r="AG406" s="14">
        <f t="shared" ca="1" si="243"/>
        <v>1796</v>
      </c>
      <c r="AH406" s="14">
        <f t="shared" ca="1" si="213"/>
        <v>888.83999999999651</v>
      </c>
      <c r="AI406" s="14">
        <f t="shared" ca="1" si="227"/>
        <v>907.16000000000349</v>
      </c>
      <c r="AJ406" s="14">
        <f t="shared" ca="1" si="228"/>
        <v>907.16000000000349</v>
      </c>
      <c r="AK406" s="14">
        <f t="shared" ca="1" si="236"/>
        <v>639210.94699999993</v>
      </c>
      <c r="AL406" s="15">
        <f ca="1">SUM(AJ$12:AJ406)</f>
        <v>333319.17799999996</v>
      </c>
      <c r="AM406" s="16">
        <f ca="1">SUM(AH$12:AH406)+SUMIF(AI$12:AI406, "&lt;0")</f>
        <v>305891.76899999997</v>
      </c>
      <c r="AO406" s="9">
        <v>44577</v>
      </c>
      <c r="AP406" s="14">
        <f t="shared" ca="1" si="221"/>
        <v>2296</v>
      </c>
      <c r="AQ406" s="14">
        <f t="shared" ca="1" si="244"/>
        <v>2296</v>
      </c>
      <c r="AR406" s="14">
        <f t="shared" ca="1" si="214"/>
        <v>1148.8399999999965</v>
      </c>
      <c r="AS406" s="14">
        <f t="shared" ca="1" si="229"/>
        <v>1147.1600000000035</v>
      </c>
      <c r="AT406" s="14">
        <f t="shared" ca="1" si="230"/>
        <v>1147.1600000000035</v>
      </c>
      <c r="AU406" s="14">
        <f t="shared" ca="1" si="237"/>
        <v>789460.94699999993</v>
      </c>
      <c r="AV406" s="15">
        <f ca="1">SUM(AT$12:AT406)</f>
        <v>411439.17799999996</v>
      </c>
      <c r="AW406" s="16">
        <f ca="1">SUM(AR$12:AR406)+SUMIF(AS$12:AS406, "&lt;0")</f>
        <v>378021.76899999997</v>
      </c>
      <c r="AY406" s="9">
        <v>44577</v>
      </c>
      <c r="AZ406" s="14">
        <f t="shared" ca="1" si="239"/>
        <v>2000</v>
      </c>
      <c r="BA406" s="14">
        <f t="shared" ca="1" si="245"/>
        <v>2000</v>
      </c>
      <c r="BB406" s="14">
        <f t="shared" ca="1" si="215"/>
        <v>1332.8399999999965</v>
      </c>
      <c r="BC406" s="14">
        <f t="shared" ca="1" si="231"/>
        <v>667.16000000000349</v>
      </c>
      <c r="BD406" s="14">
        <f t="shared" ca="1" si="232"/>
        <v>667.16000000000349</v>
      </c>
      <c r="BE406" s="14">
        <f t="shared" ca="1" si="217"/>
        <v>717694.8476277031</v>
      </c>
      <c r="BF406" s="15">
        <f ca="1">SUM(BD$12:BD406)</f>
        <v>373471.17800000007</v>
      </c>
      <c r="BG406" s="16">
        <f ca="1">SUM(BB$12:BB406)+SUMIF(BC$12:BC406, "&lt;0")</f>
        <v>344223.66962770309</v>
      </c>
    </row>
    <row r="407" spans="1:59" x14ac:dyDescent="0.2">
      <c r="A407" s="24">
        <v>44578</v>
      </c>
      <c r="B407" s="54">
        <f ca="1">IF($A407&gt;= $C$5,$C$6, INDEX('Historical Data'!$D$2:$D$745, MATCH(A407, 'Historical Data'!$B$2:$B$745, 0)))</f>
        <v>1296</v>
      </c>
      <c r="C407" s="14">
        <f t="shared" ca="1" si="240"/>
        <v>1296</v>
      </c>
      <c r="D407" s="14">
        <f t="shared" ca="1" si="216"/>
        <v>1296</v>
      </c>
      <c r="E407" s="14">
        <f t="shared" ca="1" si="222"/>
        <v>0</v>
      </c>
      <c r="F407" s="14">
        <f t="shared" ca="1" si="218"/>
        <v>0</v>
      </c>
      <c r="G407" s="14">
        <f t="shared" ca="1" si="233"/>
        <v>490256.94699999999</v>
      </c>
      <c r="H407" s="15">
        <f ca="1">SUM(F$12:F407)</f>
        <v>255199.17799999999</v>
      </c>
      <c r="I407" s="16">
        <f ca="1">SUM(D$12:D407)+SUMIF(E$12:E407, "&lt;0")</f>
        <v>235057.769</v>
      </c>
      <c r="J407" s="15"/>
      <c r="K407" s="9">
        <v>44578</v>
      </c>
      <c r="L407" s="14">
        <f t="shared" ca="1" si="219"/>
        <v>1796</v>
      </c>
      <c r="M407" s="14">
        <f t="shared" ca="1" si="241"/>
        <v>1796</v>
      </c>
      <c r="N407" s="14">
        <f t="shared" ca="1" si="211"/>
        <v>1556</v>
      </c>
      <c r="O407" s="14">
        <f t="shared" ca="1" si="223"/>
        <v>240</v>
      </c>
      <c r="P407" s="14">
        <f t="shared" ca="1" si="224"/>
        <v>240</v>
      </c>
      <c r="Q407" s="14">
        <f t="shared" ca="1" si="234"/>
        <v>628506.94699999993</v>
      </c>
      <c r="R407" s="15">
        <f ca="1">SUM(P$12:P407)</f>
        <v>327319.17799999996</v>
      </c>
      <c r="S407" s="16">
        <f ca="1">SUM(N$12:N407)+SUMIF(O$12:O407, "&lt;0")</f>
        <v>301187.76900000009</v>
      </c>
      <c r="U407" s="9">
        <v>44578</v>
      </c>
      <c r="V407" s="14">
        <f t="shared" ca="1" si="238"/>
        <v>2296</v>
      </c>
      <c r="W407" s="14">
        <f t="shared" ca="1" si="242"/>
        <v>2296</v>
      </c>
      <c r="X407" s="14">
        <f t="shared" ca="1" si="212"/>
        <v>1816</v>
      </c>
      <c r="Y407" s="14">
        <f t="shared" ca="1" si="225"/>
        <v>480</v>
      </c>
      <c r="Z407" s="14">
        <f t="shared" ca="1" si="226"/>
        <v>480</v>
      </c>
      <c r="AA407" s="14">
        <f t="shared" ca="1" si="235"/>
        <v>766756.94699999993</v>
      </c>
      <c r="AB407" s="15">
        <f ca="1">SUM(Z$12:Z407)</f>
        <v>399439.17799999996</v>
      </c>
      <c r="AC407" s="16">
        <f ca="1">SUM(X$12:X407)+SUMIF(Y$12:Y407, "&lt;0")</f>
        <v>367317.76900000009</v>
      </c>
      <c r="AE407" s="9">
        <v>44578</v>
      </c>
      <c r="AF407" s="14">
        <f t="shared" ca="1" si="220"/>
        <v>1796</v>
      </c>
      <c r="AG407" s="14">
        <f t="shared" ca="1" si="243"/>
        <v>1796</v>
      </c>
      <c r="AH407" s="14">
        <f t="shared" ca="1" si="213"/>
        <v>1556</v>
      </c>
      <c r="AI407" s="14">
        <f t="shared" ca="1" si="227"/>
        <v>240</v>
      </c>
      <c r="AJ407" s="14">
        <f t="shared" ca="1" si="228"/>
        <v>240</v>
      </c>
      <c r="AK407" s="14">
        <f t="shared" ca="1" si="236"/>
        <v>641006.94699999993</v>
      </c>
      <c r="AL407" s="15">
        <f ca="1">SUM(AJ$12:AJ407)</f>
        <v>333559.17799999996</v>
      </c>
      <c r="AM407" s="16">
        <f ca="1">SUM(AH$12:AH407)+SUMIF(AI$12:AI407, "&lt;0")</f>
        <v>307447.76899999997</v>
      </c>
      <c r="AO407" s="9">
        <v>44578</v>
      </c>
      <c r="AP407" s="14">
        <f t="shared" ca="1" si="221"/>
        <v>2296</v>
      </c>
      <c r="AQ407" s="14">
        <f t="shared" ca="1" si="244"/>
        <v>2296</v>
      </c>
      <c r="AR407" s="14">
        <f t="shared" ca="1" si="214"/>
        <v>1816</v>
      </c>
      <c r="AS407" s="14">
        <f t="shared" ca="1" si="229"/>
        <v>480</v>
      </c>
      <c r="AT407" s="14">
        <f t="shared" ca="1" si="230"/>
        <v>480</v>
      </c>
      <c r="AU407" s="14">
        <f t="shared" ca="1" si="237"/>
        <v>791756.94699999993</v>
      </c>
      <c r="AV407" s="15">
        <f ca="1">SUM(AT$12:AT407)</f>
        <v>411919.17799999996</v>
      </c>
      <c r="AW407" s="16">
        <f ca="1">SUM(AR$12:AR407)+SUMIF(AS$12:AS407, "&lt;0")</f>
        <v>379837.76899999997</v>
      </c>
      <c r="AY407" s="9">
        <v>44578</v>
      </c>
      <c r="AZ407" s="14">
        <f t="shared" ca="1" si="239"/>
        <v>2000</v>
      </c>
      <c r="BA407" s="14">
        <f t="shared" ca="1" si="245"/>
        <v>2000</v>
      </c>
      <c r="BB407" s="14">
        <f t="shared" ca="1" si="215"/>
        <v>2000</v>
      </c>
      <c r="BC407" s="14">
        <f t="shared" ca="1" si="231"/>
        <v>0</v>
      </c>
      <c r="BD407" s="14">
        <f t="shared" ca="1" si="232"/>
        <v>0</v>
      </c>
      <c r="BE407" s="14">
        <f t="shared" ca="1" si="217"/>
        <v>719694.8476277031</v>
      </c>
      <c r="BF407" s="15">
        <f ca="1">SUM(BD$12:BD407)</f>
        <v>373471.17800000007</v>
      </c>
      <c r="BG407" s="16">
        <f ca="1">SUM(BB$12:BB407)+SUMIF(BC$12:BC407, "&lt;0")</f>
        <v>346223.66962770309</v>
      </c>
    </row>
    <row r="408" spans="1:59" x14ac:dyDescent="0.2">
      <c r="A408" s="24">
        <v>44579</v>
      </c>
      <c r="B408" s="54">
        <f ca="1">IF($A408&gt;= $C$5,$C$6, INDEX('Historical Data'!$D$2:$D$745, MATCH(A408, 'Historical Data'!$B$2:$B$745, 0)))</f>
        <v>1296</v>
      </c>
      <c r="C408" s="14">
        <f t="shared" ca="1" si="240"/>
        <v>1296</v>
      </c>
      <c r="D408" s="14">
        <f t="shared" ca="1" si="216"/>
        <v>697.84900000000198</v>
      </c>
      <c r="E408" s="14">
        <f t="shared" ca="1" si="222"/>
        <v>598.15099999999802</v>
      </c>
      <c r="F408" s="14">
        <f t="shared" ca="1" si="218"/>
        <v>598.15099999999802</v>
      </c>
      <c r="G408" s="14">
        <f t="shared" ca="1" si="233"/>
        <v>491552.94699999999</v>
      </c>
      <c r="H408" s="15">
        <f ca="1">SUM(F$12:F408)</f>
        <v>255797.32899999997</v>
      </c>
      <c r="I408" s="16">
        <f ca="1">SUM(D$12:D408)+SUMIF(E$12:E408, "&lt;0")</f>
        <v>235755.61800000002</v>
      </c>
      <c r="J408" s="15"/>
      <c r="K408" s="9">
        <v>44579</v>
      </c>
      <c r="L408" s="14">
        <f t="shared" ca="1" si="219"/>
        <v>1796</v>
      </c>
      <c r="M408" s="14">
        <f t="shared" ca="1" si="241"/>
        <v>1796</v>
      </c>
      <c r="N408" s="14">
        <f t="shared" ca="1" si="211"/>
        <v>957.84900000000198</v>
      </c>
      <c r="O408" s="14">
        <f t="shared" ca="1" si="223"/>
        <v>838.15099999999802</v>
      </c>
      <c r="P408" s="14">
        <f t="shared" ca="1" si="224"/>
        <v>838.15099999999802</v>
      </c>
      <c r="Q408" s="14">
        <f t="shared" ca="1" si="234"/>
        <v>630302.94699999993</v>
      </c>
      <c r="R408" s="15">
        <f ca="1">SUM(P$12:P408)</f>
        <v>328157.32899999997</v>
      </c>
      <c r="S408" s="16">
        <f ca="1">SUM(N$12:N408)+SUMIF(O$12:O408, "&lt;0")</f>
        <v>302145.61800000007</v>
      </c>
      <c r="U408" s="9">
        <v>44579</v>
      </c>
      <c r="V408" s="14">
        <f t="shared" ca="1" si="238"/>
        <v>2296</v>
      </c>
      <c r="W408" s="14">
        <f t="shared" ca="1" si="242"/>
        <v>2296</v>
      </c>
      <c r="X408" s="14">
        <f t="shared" ca="1" si="212"/>
        <v>1217.849000000002</v>
      </c>
      <c r="Y408" s="14">
        <f t="shared" ca="1" si="225"/>
        <v>1078.150999999998</v>
      </c>
      <c r="Z408" s="14">
        <f t="shared" ca="1" si="226"/>
        <v>1078.150999999998</v>
      </c>
      <c r="AA408" s="14">
        <f t="shared" ca="1" si="235"/>
        <v>769052.94699999993</v>
      </c>
      <c r="AB408" s="15">
        <f ca="1">SUM(Z$12:Z408)</f>
        <v>400517.32899999997</v>
      </c>
      <c r="AC408" s="16">
        <f ca="1">SUM(X$12:X408)+SUMIF(Y$12:Y408, "&lt;0")</f>
        <v>368535.61800000007</v>
      </c>
      <c r="AE408" s="9">
        <v>44579</v>
      </c>
      <c r="AF408" s="14">
        <f t="shared" ca="1" si="220"/>
        <v>1796</v>
      </c>
      <c r="AG408" s="14">
        <f t="shared" ca="1" si="243"/>
        <v>1796</v>
      </c>
      <c r="AH408" s="14">
        <f t="shared" ca="1" si="213"/>
        <v>957.84900000000198</v>
      </c>
      <c r="AI408" s="14">
        <f t="shared" ca="1" si="227"/>
        <v>838.15099999999802</v>
      </c>
      <c r="AJ408" s="14">
        <f t="shared" ca="1" si="228"/>
        <v>838.15099999999802</v>
      </c>
      <c r="AK408" s="14">
        <f t="shared" ca="1" si="236"/>
        <v>642802.94699999993</v>
      </c>
      <c r="AL408" s="15">
        <f ca="1">SUM(AJ$12:AJ408)</f>
        <v>334397.32899999997</v>
      </c>
      <c r="AM408" s="16">
        <f ca="1">SUM(AH$12:AH408)+SUMIF(AI$12:AI408, "&lt;0")</f>
        <v>308405.61799999996</v>
      </c>
      <c r="AO408" s="9">
        <v>44579</v>
      </c>
      <c r="AP408" s="14">
        <f t="shared" ca="1" si="221"/>
        <v>2296</v>
      </c>
      <c r="AQ408" s="14">
        <f t="shared" ca="1" si="244"/>
        <v>2296</v>
      </c>
      <c r="AR408" s="14">
        <f t="shared" ca="1" si="214"/>
        <v>1217.849000000002</v>
      </c>
      <c r="AS408" s="14">
        <f t="shared" ca="1" si="229"/>
        <v>1078.150999999998</v>
      </c>
      <c r="AT408" s="14">
        <f t="shared" ca="1" si="230"/>
        <v>1078.150999999998</v>
      </c>
      <c r="AU408" s="14">
        <f t="shared" ca="1" si="237"/>
        <v>794052.94699999993</v>
      </c>
      <c r="AV408" s="15">
        <f ca="1">SUM(AT$12:AT408)</f>
        <v>412997.32899999997</v>
      </c>
      <c r="AW408" s="16">
        <f ca="1">SUM(AR$12:AR408)+SUMIF(AS$12:AS408, "&lt;0")</f>
        <v>381055.61799999996</v>
      </c>
      <c r="AY408" s="9">
        <v>44579</v>
      </c>
      <c r="AZ408" s="14">
        <f t="shared" ca="1" si="239"/>
        <v>2000</v>
      </c>
      <c r="BA408" s="14">
        <f t="shared" ca="1" si="245"/>
        <v>2000</v>
      </c>
      <c r="BB408" s="14">
        <f t="shared" ca="1" si="215"/>
        <v>1401.849000000002</v>
      </c>
      <c r="BC408" s="14">
        <f t="shared" ca="1" si="231"/>
        <v>598.15099999999802</v>
      </c>
      <c r="BD408" s="14">
        <f t="shared" ca="1" si="232"/>
        <v>598.15099999999802</v>
      </c>
      <c r="BE408" s="14">
        <f t="shared" ca="1" si="217"/>
        <v>721694.8476277031</v>
      </c>
      <c r="BF408" s="15">
        <f ca="1">SUM(BD$12:BD408)</f>
        <v>374069.32900000009</v>
      </c>
      <c r="BG408" s="16">
        <f ca="1">SUM(BB$12:BB408)+SUMIF(BC$12:BC408, "&lt;0")</f>
        <v>347625.51862770307</v>
      </c>
    </row>
    <row r="409" spans="1:59" x14ac:dyDescent="0.2">
      <c r="A409" s="24">
        <v>44580</v>
      </c>
      <c r="B409" s="54">
        <f ca="1">IF($A409&gt;= $C$5,$C$6, INDEX('Historical Data'!$D$2:$D$745, MATCH(A409, 'Historical Data'!$B$2:$B$745, 0)))</f>
        <v>1296</v>
      </c>
      <c r="C409" s="14">
        <f t="shared" ca="1" si="240"/>
        <v>1296</v>
      </c>
      <c r="D409" s="14">
        <f t="shared" ca="1" si="216"/>
        <v>1203.5279999999948</v>
      </c>
      <c r="E409" s="14">
        <f t="shared" ca="1" si="222"/>
        <v>92.47200000000521</v>
      </c>
      <c r="F409" s="14">
        <f t="shared" ca="1" si="218"/>
        <v>92.47200000000521</v>
      </c>
      <c r="G409" s="14">
        <f t="shared" ca="1" si="233"/>
        <v>492848.94699999999</v>
      </c>
      <c r="H409" s="15">
        <f ca="1">SUM(F$12:F409)</f>
        <v>255889.80099999998</v>
      </c>
      <c r="I409" s="16">
        <f ca="1">SUM(D$12:D409)+SUMIF(E$12:E409, "&lt;0")</f>
        <v>236959.14600000001</v>
      </c>
      <c r="J409" s="15"/>
      <c r="K409" s="9">
        <v>44580</v>
      </c>
      <c r="L409" s="14">
        <f t="shared" ca="1" si="219"/>
        <v>1796</v>
      </c>
      <c r="M409" s="14">
        <f t="shared" ca="1" si="241"/>
        <v>1796</v>
      </c>
      <c r="N409" s="14">
        <f t="shared" ca="1" si="211"/>
        <v>1463.5279999999948</v>
      </c>
      <c r="O409" s="14">
        <f t="shared" ca="1" si="223"/>
        <v>332.47200000000521</v>
      </c>
      <c r="P409" s="14">
        <f t="shared" ca="1" si="224"/>
        <v>332.47200000000521</v>
      </c>
      <c r="Q409" s="14">
        <f t="shared" ca="1" si="234"/>
        <v>632098.94699999993</v>
      </c>
      <c r="R409" s="15">
        <f ca="1">SUM(P$12:P409)</f>
        <v>328489.80099999998</v>
      </c>
      <c r="S409" s="16">
        <f ca="1">SUM(N$12:N409)+SUMIF(O$12:O409, "&lt;0")</f>
        <v>303609.14600000007</v>
      </c>
      <c r="U409" s="9">
        <v>44580</v>
      </c>
      <c r="V409" s="14">
        <f t="shared" ca="1" si="238"/>
        <v>2296</v>
      </c>
      <c r="W409" s="14">
        <f t="shared" ca="1" si="242"/>
        <v>2296</v>
      </c>
      <c r="X409" s="14">
        <f t="shared" ca="1" si="212"/>
        <v>1723.5279999999948</v>
      </c>
      <c r="Y409" s="14">
        <f t="shared" ca="1" si="225"/>
        <v>572.47200000000521</v>
      </c>
      <c r="Z409" s="14">
        <f t="shared" ca="1" si="226"/>
        <v>572.47200000000521</v>
      </c>
      <c r="AA409" s="14">
        <f t="shared" ca="1" si="235"/>
        <v>771348.94699999993</v>
      </c>
      <c r="AB409" s="15">
        <f ca="1">SUM(Z$12:Z409)</f>
        <v>401089.80099999998</v>
      </c>
      <c r="AC409" s="16">
        <f ca="1">SUM(X$12:X409)+SUMIF(Y$12:Y409, "&lt;0")</f>
        <v>370259.14600000007</v>
      </c>
      <c r="AE409" s="9">
        <v>44580</v>
      </c>
      <c r="AF409" s="14">
        <f t="shared" ca="1" si="220"/>
        <v>1796</v>
      </c>
      <c r="AG409" s="14">
        <f t="shared" ca="1" si="243"/>
        <v>1796</v>
      </c>
      <c r="AH409" s="14">
        <f t="shared" ca="1" si="213"/>
        <v>1463.5279999999948</v>
      </c>
      <c r="AI409" s="14">
        <f t="shared" ca="1" si="227"/>
        <v>332.47200000000521</v>
      </c>
      <c r="AJ409" s="14">
        <f t="shared" ca="1" si="228"/>
        <v>332.47200000000521</v>
      </c>
      <c r="AK409" s="14">
        <f t="shared" ca="1" si="236"/>
        <v>644598.94699999993</v>
      </c>
      <c r="AL409" s="15">
        <f ca="1">SUM(AJ$12:AJ409)</f>
        <v>334729.80099999998</v>
      </c>
      <c r="AM409" s="16">
        <f ca="1">SUM(AH$12:AH409)+SUMIF(AI$12:AI409, "&lt;0")</f>
        <v>309869.14599999995</v>
      </c>
      <c r="AO409" s="9">
        <v>44580</v>
      </c>
      <c r="AP409" s="14">
        <f t="shared" ca="1" si="221"/>
        <v>2296</v>
      </c>
      <c r="AQ409" s="14">
        <f t="shared" ca="1" si="244"/>
        <v>2296</v>
      </c>
      <c r="AR409" s="14">
        <f t="shared" ca="1" si="214"/>
        <v>1723.5279999999948</v>
      </c>
      <c r="AS409" s="14">
        <f t="shared" ca="1" si="229"/>
        <v>572.47200000000521</v>
      </c>
      <c r="AT409" s="14">
        <f t="shared" ca="1" si="230"/>
        <v>572.47200000000521</v>
      </c>
      <c r="AU409" s="14">
        <f t="shared" ca="1" si="237"/>
        <v>796348.94699999993</v>
      </c>
      <c r="AV409" s="15">
        <f ca="1">SUM(AT$12:AT409)</f>
        <v>413569.80099999998</v>
      </c>
      <c r="AW409" s="16">
        <f ca="1">SUM(AR$12:AR409)+SUMIF(AS$12:AS409, "&lt;0")</f>
        <v>382779.14599999995</v>
      </c>
      <c r="AY409" s="9">
        <v>44580</v>
      </c>
      <c r="AZ409" s="14">
        <f t="shared" ca="1" si="239"/>
        <v>2000</v>
      </c>
      <c r="BA409" s="14">
        <f t="shared" ca="1" si="245"/>
        <v>2000</v>
      </c>
      <c r="BB409" s="14">
        <f t="shared" ca="1" si="215"/>
        <v>1907.5279999999948</v>
      </c>
      <c r="BC409" s="14">
        <f t="shared" ca="1" si="231"/>
        <v>92.47200000000521</v>
      </c>
      <c r="BD409" s="14">
        <f t="shared" ca="1" si="232"/>
        <v>92.47200000000521</v>
      </c>
      <c r="BE409" s="14">
        <f t="shared" ca="1" si="217"/>
        <v>723694.8476277031</v>
      </c>
      <c r="BF409" s="15">
        <f ca="1">SUM(BD$12:BD409)</f>
        <v>374161.80100000009</v>
      </c>
      <c r="BG409" s="16">
        <f ca="1">SUM(BB$12:BB409)+SUMIF(BC$12:BC409, "&lt;0")</f>
        <v>349533.04662770306</v>
      </c>
    </row>
    <row r="410" spans="1:59" x14ac:dyDescent="0.2">
      <c r="A410" s="24">
        <v>44581</v>
      </c>
      <c r="B410" s="54">
        <f ca="1">IF($A410&gt;= $C$5,$C$6, INDEX('Historical Data'!$D$2:$D$745, MATCH(A410, 'Historical Data'!$B$2:$B$745, 0)))</f>
        <v>1296</v>
      </c>
      <c r="C410" s="14">
        <f t="shared" ca="1" si="240"/>
        <v>1296</v>
      </c>
      <c r="D410" s="14">
        <f t="shared" ca="1" si="216"/>
        <v>354.91600000000108</v>
      </c>
      <c r="E410" s="14">
        <f t="shared" ca="1" si="222"/>
        <v>941.08399999999892</v>
      </c>
      <c r="F410" s="14">
        <f t="shared" ca="1" si="218"/>
        <v>941.08399999999892</v>
      </c>
      <c r="G410" s="14">
        <f t="shared" ca="1" si="233"/>
        <v>494144.94699999999</v>
      </c>
      <c r="H410" s="15">
        <f ca="1">SUM(F$12:F410)</f>
        <v>256830.88499999998</v>
      </c>
      <c r="I410" s="16">
        <f ca="1">SUM(D$12:D410)+SUMIF(E$12:E410, "&lt;0")</f>
        <v>237314.06200000001</v>
      </c>
      <c r="J410" s="15"/>
      <c r="K410" s="9">
        <v>44581</v>
      </c>
      <c r="L410" s="14">
        <f t="shared" ca="1" si="219"/>
        <v>1796</v>
      </c>
      <c r="M410" s="14">
        <f t="shared" ca="1" si="241"/>
        <v>1796</v>
      </c>
      <c r="N410" s="14">
        <f t="shared" ca="1" si="211"/>
        <v>614.91600000000108</v>
      </c>
      <c r="O410" s="14">
        <f t="shared" ca="1" si="223"/>
        <v>1181.0839999999989</v>
      </c>
      <c r="P410" s="14">
        <f t="shared" ca="1" si="224"/>
        <v>1181.0839999999989</v>
      </c>
      <c r="Q410" s="14">
        <f t="shared" ca="1" si="234"/>
        <v>633894.94699999993</v>
      </c>
      <c r="R410" s="15">
        <f ca="1">SUM(P$12:P410)</f>
        <v>329670.88499999995</v>
      </c>
      <c r="S410" s="16">
        <f ca="1">SUM(N$12:N410)+SUMIF(O$12:O410, "&lt;0")</f>
        <v>304224.06200000009</v>
      </c>
      <c r="U410" s="9">
        <v>44581</v>
      </c>
      <c r="V410" s="14">
        <f t="shared" ca="1" si="238"/>
        <v>2296</v>
      </c>
      <c r="W410" s="14">
        <f t="shared" ca="1" si="242"/>
        <v>2296</v>
      </c>
      <c r="X410" s="14">
        <f t="shared" ca="1" si="212"/>
        <v>874.91600000000108</v>
      </c>
      <c r="Y410" s="14">
        <f t="shared" ca="1" si="225"/>
        <v>1421.0839999999989</v>
      </c>
      <c r="Z410" s="14">
        <f t="shared" ca="1" si="226"/>
        <v>1421.0839999999989</v>
      </c>
      <c r="AA410" s="14">
        <f t="shared" ca="1" si="235"/>
        <v>773644.94699999993</v>
      </c>
      <c r="AB410" s="15">
        <f ca="1">SUM(Z$12:Z410)</f>
        <v>402510.88499999995</v>
      </c>
      <c r="AC410" s="16">
        <f ca="1">SUM(X$12:X410)+SUMIF(Y$12:Y410, "&lt;0")</f>
        <v>371134.06200000009</v>
      </c>
      <c r="AE410" s="9">
        <v>44581</v>
      </c>
      <c r="AF410" s="14">
        <f t="shared" ca="1" si="220"/>
        <v>1796</v>
      </c>
      <c r="AG410" s="14">
        <f t="shared" ca="1" si="243"/>
        <v>1796</v>
      </c>
      <c r="AH410" s="14">
        <f t="shared" ca="1" si="213"/>
        <v>614.91600000000108</v>
      </c>
      <c r="AI410" s="14">
        <f t="shared" ca="1" si="227"/>
        <v>1181.0839999999989</v>
      </c>
      <c r="AJ410" s="14">
        <f t="shared" ca="1" si="228"/>
        <v>1181.0839999999989</v>
      </c>
      <c r="AK410" s="14">
        <f t="shared" ca="1" si="236"/>
        <v>646394.94699999993</v>
      </c>
      <c r="AL410" s="15">
        <f ca="1">SUM(AJ$12:AJ410)</f>
        <v>335910.88499999995</v>
      </c>
      <c r="AM410" s="16">
        <f ca="1">SUM(AH$12:AH410)+SUMIF(AI$12:AI410, "&lt;0")</f>
        <v>310484.06199999998</v>
      </c>
      <c r="AO410" s="9">
        <v>44581</v>
      </c>
      <c r="AP410" s="14">
        <f t="shared" ca="1" si="221"/>
        <v>2296</v>
      </c>
      <c r="AQ410" s="14">
        <f t="shared" ca="1" si="244"/>
        <v>2296</v>
      </c>
      <c r="AR410" s="14">
        <f t="shared" ca="1" si="214"/>
        <v>874.91600000000108</v>
      </c>
      <c r="AS410" s="14">
        <f t="shared" ca="1" si="229"/>
        <v>1421.0839999999989</v>
      </c>
      <c r="AT410" s="14">
        <f t="shared" ca="1" si="230"/>
        <v>1421.0839999999989</v>
      </c>
      <c r="AU410" s="14">
        <f t="shared" ca="1" si="237"/>
        <v>798644.94699999993</v>
      </c>
      <c r="AV410" s="15">
        <f ca="1">SUM(AT$12:AT410)</f>
        <v>414990.88499999995</v>
      </c>
      <c r="AW410" s="16">
        <f ca="1">SUM(AR$12:AR410)+SUMIF(AS$12:AS410, "&lt;0")</f>
        <v>383654.06199999998</v>
      </c>
      <c r="AY410" s="9">
        <v>44581</v>
      </c>
      <c r="AZ410" s="14">
        <f t="shared" ca="1" si="239"/>
        <v>2000</v>
      </c>
      <c r="BA410" s="14">
        <f t="shared" ca="1" si="245"/>
        <v>2000</v>
      </c>
      <c r="BB410" s="14">
        <f t="shared" ca="1" si="215"/>
        <v>1058.9160000000011</v>
      </c>
      <c r="BC410" s="14">
        <f t="shared" ca="1" si="231"/>
        <v>941.08399999999892</v>
      </c>
      <c r="BD410" s="14">
        <f t="shared" ca="1" si="232"/>
        <v>941.08399999999892</v>
      </c>
      <c r="BE410" s="14">
        <f t="shared" ca="1" si="217"/>
        <v>725694.8476277031</v>
      </c>
      <c r="BF410" s="15">
        <f ca="1">SUM(BD$12:BD410)</f>
        <v>375102.88500000007</v>
      </c>
      <c r="BG410" s="16">
        <f ca="1">SUM(BB$12:BB410)+SUMIF(BC$12:BC410, "&lt;0")</f>
        <v>350591.96262770309</v>
      </c>
    </row>
    <row r="411" spans="1:59" x14ac:dyDescent="0.2">
      <c r="A411" s="24">
        <v>44582</v>
      </c>
      <c r="B411" s="54">
        <f ca="1">IF($A411&gt;= $C$5,$C$6, INDEX('Historical Data'!$D$2:$D$745, MATCH(A411, 'Historical Data'!$B$2:$B$745, 0)))</f>
        <v>1296</v>
      </c>
      <c r="C411" s="14">
        <f t="shared" ca="1" si="240"/>
        <v>1296</v>
      </c>
      <c r="D411" s="14">
        <f t="shared" ca="1" si="216"/>
        <v>590.85600000000341</v>
      </c>
      <c r="E411" s="14">
        <f t="shared" ca="1" si="222"/>
        <v>705.14399999999659</v>
      </c>
      <c r="F411" s="14">
        <f t="shared" ca="1" si="218"/>
        <v>705.14399999999659</v>
      </c>
      <c r="G411" s="14">
        <f t="shared" ca="1" si="233"/>
        <v>495440.94699999999</v>
      </c>
      <c r="H411" s="15">
        <f ca="1">SUM(F$12:F411)</f>
        <v>257536.02899999998</v>
      </c>
      <c r="I411" s="16">
        <f ca="1">SUM(D$12:D411)+SUMIF(E$12:E411, "&lt;0")</f>
        <v>237904.91800000001</v>
      </c>
      <c r="J411" s="15"/>
      <c r="K411" s="9">
        <v>44582</v>
      </c>
      <c r="L411" s="14">
        <f t="shared" ca="1" si="219"/>
        <v>1796</v>
      </c>
      <c r="M411" s="14">
        <f t="shared" ca="1" si="241"/>
        <v>1796</v>
      </c>
      <c r="N411" s="14">
        <f t="shared" ca="1" si="211"/>
        <v>850.85600000000341</v>
      </c>
      <c r="O411" s="14">
        <f t="shared" ca="1" si="223"/>
        <v>945.14399999999659</v>
      </c>
      <c r="P411" s="14">
        <f t="shared" ca="1" si="224"/>
        <v>945.14399999999659</v>
      </c>
      <c r="Q411" s="14">
        <f t="shared" ca="1" si="234"/>
        <v>635690.94699999993</v>
      </c>
      <c r="R411" s="15">
        <f ca="1">SUM(P$12:P411)</f>
        <v>330616.02899999992</v>
      </c>
      <c r="S411" s="16">
        <f ca="1">SUM(N$12:N411)+SUMIF(O$12:O411, "&lt;0")</f>
        <v>305074.91800000012</v>
      </c>
      <c r="U411" s="9">
        <v>44582</v>
      </c>
      <c r="V411" s="14">
        <f t="shared" ca="1" si="238"/>
        <v>2296</v>
      </c>
      <c r="W411" s="14">
        <f t="shared" ca="1" si="242"/>
        <v>2296</v>
      </c>
      <c r="X411" s="14">
        <f t="shared" ca="1" si="212"/>
        <v>1110.8560000000034</v>
      </c>
      <c r="Y411" s="14">
        <f t="shared" ca="1" si="225"/>
        <v>1185.1439999999966</v>
      </c>
      <c r="Z411" s="14">
        <f t="shared" ca="1" si="226"/>
        <v>1185.1439999999966</v>
      </c>
      <c r="AA411" s="14">
        <f t="shared" ca="1" si="235"/>
        <v>775940.94699999993</v>
      </c>
      <c r="AB411" s="15">
        <f ca="1">SUM(Z$12:Z411)</f>
        <v>403696.02899999992</v>
      </c>
      <c r="AC411" s="16">
        <f ca="1">SUM(X$12:X411)+SUMIF(Y$12:Y411, "&lt;0")</f>
        <v>372244.91800000012</v>
      </c>
      <c r="AE411" s="9">
        <v>44582</v>
      </c>
      <c r="AF411" s="14">
        <f t="shared" ca="1" si="220"/>
        <v>1796</v>
      </c>
      <c r="AG411" s="14">
        <f t="shared" ca="1" si="243"/>
        <v>1796</v>
      </c>
      <c r="AH411" s="14">
        <f t="shared" ca="1" si="213"/>
        <v>850.85600000000341</v>
      </c>
      <c r="AI411" s="14">
        <f t="shared" ca="1" si="227"/>
        <v>945.14399999999659</v>
      </c>
      <c r="AJ411" s="14">
        <f t="shared" ca="1" si="228"/>
        <v>945.14399999999659</v>
      </c>
      <c r="AK411" s="14">
        <f t="shared" ca="1" si="236"/>
        <v>648190.94699999993</v>
      </c>
      <c r="AL411" s="15">
        <f ca="1">SUM(AJ$12:AJ411)</f>
        <v>336856.02899999992</v>
      </c>
      <c r="AM411" s="16">
        <f ca="1">SUM(AH$12:AH411)+SUMIF(AI$12:AI411, "&lt;0")</f>
        <v>311334.91800000001</v>
      </c>
      <c r="AO411" s="9">
        <v>44582</v>
      </c>
      <c r="AP411" s="14">
        <f t="shared" ca="1" si="221"/>
        <v>2296</v>
      </c>
      <c r="AQ411" s="14">
        <f t="shared" ca="1" si="244"/>
        <v>2296</v>
      </c>
      <c r="AR411" s="14">
        <f t="shared" ca="1" si="214"/>
        <v>1110.8560000000034</v>
      </c>
      <c r="AS411" s="14">
        <f t="shared" ca="1" si="229"/>
        <v>1185.1439999999966</v>
      </c>
      <c r="AT411" s="14">
        <f t="shared" ca="1" si="230"/>
        <v>1185.1439999999966</v>
      </c>
      <c r="AU411" s="14">
        <f t="shared" ca="1" si="237"/>
        <v>800940.94699999993</v>
      </c>
      <c r="AV411" s="15">
        <f ca="1">SUM(AT$12:AT411)</f>
        <v>416176.02899999992</v>
      </c>
      <c r="AW411" s="16">
        <f ca="1">SUM(AR$12:AR411)+SUMIF(AS$12:AS411, "&lt;0")</f>
        <v>384764.91800000001</v>
      </c>
      <c r="AY411" s="9">
        <v>44582</v>
      </c>
      <c r="AZ411" s="14">
        <f t="shared" ca="1" si="239"/>
        <v>2000</v>
      </c>
      <c r="BA411" s="14">
        <f t="shared" ca="1" si="245"/>
        <v>2000</v>
      </c>
      <c r="BB411" s="14">
        <f t="shared" ca="1" si="215"/>
        <v>1294.8560000000034</v>
      </c>
      <c r="BC411" s="14">
        <f t="shared" ca="1" si="231"/>
        <v>705.14399999999659</v>
      </c>
      <c r="BD411" s="14">
        <f t="shared" ca="1" si="232"/>
        <v>705.14399999999659</v>
      </c>
      <c r="BE411" s="14">
        <f t="shared" ca="1" si="217"/>
        <v>727694.8476277031</v>
      </c>
      <c r="BF411" s="15">
        <f ca="1">SUM(BD$12:BD411)</f>
        <v>375808.02900000004</v>
      </c>
      <c r="BG411" s="16">
        <f ca="1">SUM(BB$12:BB411)+SUMIF(BC$12:BC411, "&lt;0")</f>
        <v>351886.81862770312</v>
      </c>
    </row>
    <row r="412" spans="1:59" x14ac:dyDescent="0.2">
      <c r="A412" s="24">
        <v>44583</v>
      </c>
      <c r="B412" s="54">
        <f ca="1">IF($A412&gt;= $C$5,$C$6, INDEX('Historical Data'!$D$2:$D$745, MATCH(A412, 'Historical Data'!$B$2:$B$745, 0)))</f>
        <v>1296</v>
      </c>
      <c r="C412" s="14">
        <f t="shared" ca="1" si="240"/>
        <v>1296</v>
      </c>
      <c r="D412" s="14">
        <f t="shared" ca="1" si="216"/>
        <v>1296</v>
      </c>
      <c r="E412" s="14">
        <f t="shared" ca="1" si="222"/>
        <v>0</v>
      </c>
      <c r="F412" s="14">
        <f t="shared" ca="1" si="218"/>
        <v>0</v>
      </c>
      <c r="G412" s="14">
        <f t="shared" ca="1" si="233"/>
        <v>496736.94699999999</v>
      </c>
      <c r="H412" s="15">
        <f ca="1">SUM(F$12:F412)</f>
        <v>257536.02899999998</v>
      </c>
      <c r="I412" s="16">
        <f ca="1">SUM(D$12:D412)+SUMIF(E$12:E412, "&lt;0")</f>
        <v>239200.91800000001</v>
      </c>
      <c r="J412" s="15"/>
      <c r="K412" s="9">
        <v>44583</v>
      </c>
      <c r="L412" s="14">
        <f t="shared" ca="1" si="219"/>
        <v>1796</v>
      </c>
      <c r="M412" s="14">
        <f t="shared" ca="1" si="241"/>
        <v>1796</v>
      </c>
      <c r="N412" s="14">
        <f t="shared" ca="1" si="211"/>
        <v>1556</v>
      </c>
      <c r="O412" s="14">
        <f t="shared" ca="1" si="223"/>
        <v>240</v>
      </c>
      <c r="P412" s="14">
        <f t="shared" ca="1" si="224"/>
        <v>240</v>
      </c>
      <c r="Q412" s="14">
        <f t="shared" ca="1" si="234"/>
        <v>637486.94699999993</v>
      </c>
      <c r="R412" s="15">
        <f ca="1">SUM(P$12:P412)</f>
        <v>330856.02899999992</v>
      </c>
      <c r="S412" s="16">
        <f ca="1">SUM(N$12:N412)+SUMIF(O$12:O412, "&lt;0")</f>
        <v>306630.91800000012</v>
      </c>
      <c r="U412" s="9">
        <v>44583</v>
      </c>
      <c r="V412" s="14">
        <f t="shared" ca="1" si="238"/>
        <v>2296</v>
      </c>
      <c r="W412" s="14">
        <f t="shared" ca="1" si="242"/>
        <v>2296</v>
      </c>
      <c r="X412" s="14">
        <f t="shared" ca="1" si="212"/>
        <v>1816</v>
      </c>
      <c r="Y412" s="14">
        <f t="shared" ca="1" si="225"/>
        <v>480</v>
      </c>
      <c r="Z412" s="14">
        <f t="shared" ca="1" si="226"/>
        <v>480</v>
      </c>
      <c r="AA412" s="14">
        <f t="shared" ca="1" si="235"/>
        <v>778236.94699999993</v>
      </c>
      <c r="AB412" s="15">
        <f ca="1">SUM(Z$12:Z412)</f>
        <v>404176.02899999992</v>
      </c>
      <c r="AC412" s="16">
        <f ca="1">SUM(X$12:X412)+SUMIF(Y$12:Y412, "&lt;0")</f>
        <v>374060.91800000012</v>
      </c>
      <c r="AE412" s="9">
        <v>44583</v>
      </c>
      <c r="AF412" s="14">
        <f t="shared" ca="1" si="220"/>
        <v>1796</v>
      </c>
      <c r="AG412" s="14">
        <f t="shared" ca="1" si="243"/>
        <v>1796</v>
      </c>
      <c r="AH412" s="14">
        <f t="shared" ca="1" si="213"/>
        <v>1556</v>
      </c>
      <c r="AI412" s="14">
        <f t="shared" ca="1" si="227"/>
        <v>240</v>
      </c>
      <c r="AJ412" s="14">
        <f t="shared" ca="1" si="228"/>
        <v>240</v>
      </c>
      <c r="AK412" s="14">
        <f t="shared" ca="1" si="236"/>
        <v>649986.94699999993</v>
      </c>
      <c r="AL412" s="15">
        <f ca="1">SUM(AJ$12:AJ412)</f>
        <v>337096.02899999992</v>
      </c>
      <c r="AM412" s="16">
        <f ca="1">SUM(AH$12:AH412)+SUMIF(AI$12:AI412, "&lt;0")</f>
        <v>312890.91800000001</v>
      </c>
      <c r="AO412" s="9">
        <v>44583</v>
      </c>
      <c r="AP412" s="14">
        <f t="shared" ca="1" si="221"/>
        <v>2296</v>
      </c>
      <c r="AQ412" s="14">
        <f t="shared" ca="1" si="244"/>
        <v>2296</v>
      </c>
      <c r="AR412" s="14">
        <f t="shared" ca="1" si="214"/>
        <v>1816</v>
      </c>
      <c r="AS412" s="14">
        <f t="shared" ca="1" si="229"/>
        <v>480</v>
      </c>
      <c r="AT412" s="14">
        <f t="shared" ca="1" si="230"/>
        <v>480</v>
      </c>
      <c r="AU412" s="14">
        <f t="shared" ca="1" si="237"/>
        <v>803236.94699999993</v>
      </c>
      <c r="AV412" s="15">
        <f ca="1">SUM(AT$12:AT412)</f>
        <v>416656.02899999992</v>
      </c>
      <c r="AW412" s="16">
        <f ca="1">SUM(AR$12:AR412)+SUMIF(AS$12:AS412, "&lt;0")</f>
        <v>386580.91800000001</v>
      </c>
      <c r="AY412" s="9">
        <v>44583</v>
      </c>
      <c r="AZ412" s="14">
        <f t="shared" ca="1" si="239"/>
        <v>2000</v>
      </c>
      <c r="BA412" s="14">
        <f t="shared" ca="1" si="245"/>
        <v>2000</v>
      </c>
      <c r="BB412" s="14">
        <f t="shared" ca="1" si="215"/>
        <v>2000</v>
      </c>
      <c r="BC412" s="14">
        <f t="shared" ca="1" si="231"/>
        <v>0</v>
      </c>
      <c r="BD412" s="14">
        <f t="shared" ca="1" si="232"/>
        <v>0</v>
      </c>
      <c r="BE412" s="14">
        <f t="shared" ca="1" si="217"/>
        <v>729694.8476277031</v>
      </c>
      <c r="BF412" s="15">
        <f ca="1">SUM(BD$12:BD412)</f>
        <v>375808.02900000004</v>
      </c>
      <c r="BG412" s="16">
        <f ca="1">SUM(BB$12:BB412)+SUMIF(BC$12:BC412, "&lt;0")</f>
        <v>353886.81862770312</v>
      </c>
    </row>
    <row r="413" spans="1:59" x14ac:dyDescent="0.2">
      <c r="A413" s="24">
        <v>44584</v>
      </c>
      <c r="B413" s="54">
        <f ca="1">IF($A413&gt;= $C$5,$C$6, INDEX('Historical Data'!$D$2:$D$745, MATCH(A413, 'Historical Data'!$B$2:$B$745, 0)))</f>
        <v>1296</v>
      </c>
      <c r="C413" s="14">
        <f t="shared" ca="1" si="240"/>
        <v>1296</v>
      </c>
      <c r="D413" s="14">
        <f t="shared" ca="1" si="216"/>
        <v>1121.2089999999989</v>
      </c>
      <c r="E413" s="14">
        <f t="shared" ca="1" si="222"/>
        <v>174.79100000000108</v>
      </c>
      <c r="F413" s="14">
        <f t="shared" ca="1" si="218"/>
        <v>174.79100000000108</v>
      </c>
      <c r="G413" s="14">
        <f t="shared" ca="1" si="233"/>
        <v>498032.94699999999</v>
      </c>
      <c r="H413" s="15">
        <f ca="1">SUM(F$12:F413)</f>
        <v>257710.81999999998</v>
      </c>
      <c r="I413" s="16">
        <f ca="1">SUM(D$12:D413)+SUMIF(E$12:E413, "&lt;0")</f>
        <v>240322.12700000001</v>
      </c>
      <c r="J413" s="15"/>
      <c r="K413" s="9">
        <v>44584</v>
      </c>
      <c r="L413" s="14">
        <f t="shared" ca="1" si="219"/>
        <v>1796</v>
      </c>
      <c r="M413" s="14">
        <f t="shared" ca="1" si="241"/>
        <v>1796</v>
      </c>
      <c r="N413" s="14">
        <f t="shared" ca="1" si="211"/>
        <v>1381.2089999999989</v>
      </c>
      <c r="O413" s="14">
        <f t="shared" ca="1" si="223"/>
        <v>414.79100000000108</v>
      </c>
      <c r="P413" s="14">
        <f t="shared" ca="1" si="224"/>
        <v>414.79100000000108</v>
      </c>
      <c r="Q413" s="14">
        <f t="shared" ca="1" si="234"/>
        <v>639282.94699999993</v>
      </c>
      <c r="R413" s="15">
        <f ca="1">SUM(P$12:P413)</f>
        <v>331270.81999999995</v>
      </c>
      <c r="S413" s="16">
        <f ca="1">SUM(N$12:N413)+SUMIF(O$12:O413, "&lt;0")</f>
        <v>308012.12700000009</v>
      </c>
      <c r="U413" s="9">
        <v>44584</v>
      </c>
      <c r="V413" s="14">
        <f t="shared" ca="1" si="238"/>
        <v>2296</v>
      </c>
      <c r="W413" s="14">
        <f t="shared" ca="1" si="242"/>
        <v>2296</v>
      </c>
      <c r="X413" s="14">
        <f t="shared" ca="1" si="212"/>
        <v>1641.2089999999989</v>
      </c>
      <c r="Y413" s="14">
        <f t="shared" ca="1" si="225"/>
        <v>654.79100000000108</v>
      </c>
      <c r="Z413" s="14">
        <f t="shared" ca="1" si="226"/>
        <v>654.79100000000108</v>
      </c>
      <c r="AA413" s="14">
        <f t="shared" ca="1" si="235"/>
        <v>780532.94699999993</v>
      </c>
      <c r="AB413" s="15">
        <f ca="1">SUM(Z$12:Z413)</f>
        <v>404830.81999999995</v>
      </c>
      <c r="AC413" s="16">
        <f ca="1">SUM(X$12:X413)+SUMIF(Y$12:Y413, "&lt;0")</f>
        <v>375702.12700000009</v>
      </c>
      <c r="AE413" s="9">
        <v>44584</v>
      </c>
      <c r="AF413" s="14">
        <f t="shared" ca="1" si="220"/>
        <v>1796</v>
      </c>
      <c r="AG413" s="14">
        <f t="shared" ca="1" si="243"/>
        <v>1796</v>
      </c>
      <c r="AH413" s="14">
        <f t="shared" ca="1" si="213"/>
        <v>1381.2089999999989</v>
      </c>
      <c r="AI413" s="14">
        <f t="shared" ca="1" si="227"/>
        <v>414.79100000000108</v>
      </c>
      <c r="AJ413" s="14">
        <f t="shared" ca="1" si="228"/>
        <v>414.79100000000108</v>
      </c>
      <c r="AK413" s="14">
        <f t="shared" ca="1" si="236"/>
        <v>651782.94699999993</v>
      </c>
      <c r="AL413" s="15">
        <f ca="1">SUM(AJ$12:AJ413)</f>
        <v>337510.81999999995</v>
      </c>
      <c r="AM413" s="16">
        <f ca="1">SUM(AH$12:AH413)+SUMIF(AI$12:AI413, "&lt;0")</f>
        <v>314272.12699999998</v>
      </c>
      <c r="AO413" s="9">
        <v>44584</v>
      </c>
      <c r="AP413" s="14">
        <f t="shared" ca="1" si="221"/>
        <v>2296</v>
      </c>
      <c r="AQ413" s="14">
        <f t="shared" ca="1" si="244"/>
        <v>2296</v>
      </c>
      <c r="AR413" s="14">
        <f t="shared" ca="1" si="214"/>
        <v>1641.2089999999989</v>
      </c>
      <c r="AS413" s="14">
        <f t="shared" ca="1" si="229"/>
        <v>654.79100000000108</v>
      </c>
      <c r="AT413" s="14">
        <f t="shared" ca="1" si="230"/>
        <v>654.79100000000108</v>
      </c>
      <c r="AU413" s="14">
        <f t="shared" ca="1" si="237"/>
        <v>805532.94699999993</v>
      </c>
      <c r="AV413" s="15">
        <f ca="1">SUM(AT$12:AT413)</f>
        <v>417310.81999999995</v>
      </c>
      <c r="AW413" s="16">
        <f ca="1">SUM(AR$12:AR413)+SUMIF(AS$12:AS413, "&lt;0")</f>
        <v>388222.12699999998</v>
      </c>
      <c r="AY413" s="9">
        <v>44584</v>
      </c>
      <c r="AZ413" s="14">
        <f t="shared" ca="1" si="239"/>
        <v>2000</v>
      </c>
      <c r="BA413" s="14">
        <f t="shared" ca="1" si="245"/>
        <v>2000</v>
      </c>
      <c r="BB413" s="14">
        <f t="shared" ca="1" si="215"/>
        <v>1825.2089999999989</v>
      </c>
      <c r="BC413" s="14">
        <f t="shared" ca="1" si="231"/>
        <v>174.79100000000108</v>
      </c>
      <c r="BD413" s="14">
        <f t="shared" ca="1" si="232"/>
        <v>174.79100000000108</v>
      </c>
      <c r="BE413" s="14">
        <f t="shared" ca="1" si="217"/>
        <v>731694.8476277031</v>
      </c>
      <c r="BF413" s="15">
        <f ca="1">SUM(BD$12:BD413)</f>
        <v>375982.82000000007</v>
      </c>
      <c r="BG413" s="16">
        <f ca="1">SUM(BB$12:BB413)+SUMIF(BC$12:BC413, "&lt;0")</f>
        <v>355712.02762770309</v>
      </c>
    </row>
    <row r="414" spans="1:59" x14ac:dyDescent="0.2">
      <c r="A414" s="24">
        <v>44585</v>
      </c>
      <c r="B414" s="54">
        <f ca="1">IF($A414&gt;= $C$5,$C$6, INDEX('Historical Data'!$D$2:$D$745, MATCH(A414, 'Historical Data'!$B$2:$B$745, 0)))</f>
        <v>1296</v>
      </c>
      <c r="C414" s="14">
        <f t="shared" ca="1" si="240"/>
        <v>1296</v>
      </c>
      <c r="D414" s="14">
        <f t="shared" ca="1" si="216"/>
        <v>1296</v>
      </c>
      <c r="E414" s="14">
        <f t="shared" ca="1" si="222"/>
        <v>0</v>
      </c>
      <c r="F414" s="14">
        <f t="shared" ca="1" si="218"/>
        <v>0</v>
      </c>
      <c r="G414" s="14">
        <f t="shared" ca="1" si="233"/>
        <v>499328.94699999999</v>
      </c>
      <c r="H414" s="15">
        <f ca="1">SUM(F$12:F414)</f>
        <v>257710.81999999998</v>
      </c>
      <c r="I414" s="16">
        <f ca="1">SUM(D$12:D414)+SUMIF(E$12:E414, "&lt;0")</f>
        <v>241618.12700000001</v>
      </c>
      <c r="J414" s="15"/>
      <c r="K414" s="9">
        <v>44585</v>
      </c>
      <c r="L414" s="14">
        <f t="shared" ca="1" si="219"/>
        <v>1796</v>
      </c>
      <c r="M414" s="14">
        <f t="shared" ca="1" si="241"/>
        <v>1796</v>
      </c>
      <c r="N414" s="14">
        <f t="shared" ca="1" si="211"/>
        <v>1556</v>
      </c>
      <c r="O414" s="14">
        <f t="shared" ca="1" si="223"/>
        <v>240</v>
      </c>
      <c r="P414" s="14">
        <f t="shared" ca="1" si="224"/>
        <v>240</v>
      </c>
      <c r="Q414" s="14">
        <f t="shared" ca="1" si="234"/>
        <v>641078.94699999993</v>
      </c>
      <c r="R414" s="15">
        <f ca="1">SUM(P$12:P414)</f>
        <v>331510.81999999995</v>
      </c>
      <c r="S414" s="16">
        <f ca="1">SUM(N$12:N414)+SUMIF(O$12:O414, "&lt;0")</f>
        <v>309568.12700000009</v>
      </c>
      <c r="U414" s="9">
        <v>44585</v>
      </c>
      <c r="V414" s="14">
        <f t="shared" ca="1" si="238"/>
        <v>2296</v>
      </c>
      <c r="W414" s="14">
        <f t="shared" ca="1" si="242"/>
        <v>2296</v>
      </c>
      <c r="X414" s="14">
        <f t="shared" ca="1" si="212"/>
        <v>1816</v>
      </c>
      <c r="Y414" s="14">
        <f t="shared" ca="1" si="225"/>
        <v>480</v>
      </c>
      <c r="Z414" s="14">
        <f t="shared" ca="1" si="226"/>
        <v>480</v>
      </c>
      <c r="AA414" s="14">
        <f t="shared" ca="1" si="235"/>
        <v>782828.94699999993</v>
      </c>
      <c r="AB414" s="15">
        <f ca="1">SUM(Z$12:Z414)</f>
        <v>405310.81999999995</v>
      </c>
      <c r="AC414" s="16">
        <f ca="1">SUM(X$12:X414)+SUMIF(Y$12:Y414, "&lt;0")</f>
        <v>377518.12700000009</v>
      </c>
      <c r="AE414" s="9">
        <v>44585</v>
      </c>
      <c r="AF414" s="14">
        <f t="shared" ca="1" si="220"/>
        <v>1796</v>
      </c>
      <c r="AG414" s="14">
        <f t="shared" ca="1" si="243"/>
        <v>1796</v>
      </c>
      <c r="AH414" s="14">
        <f t="shared" ca="1" si="213"/>
        <v>1556</v>
      </c>
      <c r="AI414" s="14">
        <f t="shared" ca="1" si="227"/>
        <v>240</v>
      </c>
      <c r="AJ414" s="14">
        <f t="shared" ca="1" si="228"/>
        <v>240</v>
      </c>
      <c r="AK414" s="14">
        <f t="shared" ca="1" si="236"/>
        <v>653578.94699999993</v>
      </c>
      <c r="AL414" s="15">
        <f ca="1">SUM(AJ$12:AJ414)</f>
        <v>337750.81999999995</v>
      </c>
      <c r="AM414" s="16">
        <f ca="1">SUM(AH$12:AH414)+SUMIF(AI$12:AI414, "&lt;0")</f>
        <v>315828.12699999998</v>
      </c>
      <c r="AO414" s="9">
        <v>44585</v>
      </c>
      <c r="AP414" s="14">
        <f t="shared" ca="1" si="221"/>
        <v>2296</v>
      </c>
      <c r="AQ414" s="14">
        <f t="shared" ca="1" si="244"/>
        <v>2296</v>
      </c>
      <c r="AR414" s="14">
        <f t="shared" ca="1" si="214"/>
        <v>1816</v>
      </c>
      <c r="AS414" s="14">
        <f t="shared" ca="1" si="229"/>
        <v>480</v>
      </c>
      <c r="AT414" s="14">
        <f t="shared" ca="1" si="230"/>
        <v>480</v>
      </c>
      <c r="AU414" s="14">
        <f t="shared" ca="1" si="237"/>
        <v>807828.94699999993</v>
      </c>
      <c r="AV414" s="15">
        <f ca="1">SUM(AT$12:AT414)</f>
        <v>417790.81999999995</v>
      </c>
      <c r="AW414" s="16">
        <f ca="1">SUM(AR$12:AR414)+SUMIF(AS$12:AS414, "&lt;0")</f>
        <v>390038.12699999998</v>
      </c>
      <c r="AY414" s="9">
        <v>44585</v>
      </c>
      <c r="AZ414" s="14">
        <f t="shared" ca="1" si="239"/>
        <v>2000</v>
      </c>
      <c r="BA414" s="14">
        <f t="shared" ca="1" si="245"/>
        <v>2000</v>
      </c>
      <c r="BB414" s="14">
        <f t="shared" ca="1" si="215"/>
        <v>2000</v>
      </c>
      <c r="BC414" s="14">
        <f t="shared" ca="1" si="231"/>
        <v>0</v>
      </c>
      <c r="BD414" s="14">
        <f t="shared" ca="1" si="232"/>
        <v>0</v>
      </c>
      <c r="BE414" s="14">
        <f t="shared" ca="1" si="217"/>
        <v>733694.8476277031</v>
      </c>
      <c r="BF414" s="15">
        <f ca="1">SUM(BD$12:BD414)</f>
        <v>375982.82000000007</v>
      </c>
      <c r="BG414" s="16">
        <f ca="1">SUM(BB$12:BB414)+SUMIF(BC$12:BC414, "&lt;0")</f>
        <v>357712.02762770309</v>
      </c>
    </row>
    <row r="415" spans="1:59" x14ac:dyDescent="0.2">
      <c r="A415" s="24">
        <v>44586</v>
      </c>
      <c r="B415" s="54">
        <f ca="1">IF($A415&gt;= $C$5,$C$6, INDEX('Historical Data'!$D$2:$D$745, MATCH(A415, 'Historical Data'!$B$2:$B$745, 0)))</f>
        <v>1296</v>
      </c>
      <c r="C415" s="14">
        <f t="shared" ca="1" si="240"/>
        <v>1296</v>
      </c>
      <c r="D415" s="14">
        <f t="shared" ca="1" si="216"/>
        <v>1296</v>
      </c>
      <c r="E415" s="14">
        <f t="shared" ca="1" si="222"/>
        <v>0</v>
      </c>
      <c r="F415" s="14">
        <f t="shared" ca="1" si="218"/>
        <v>0</v>
      </c>
      <c r="G415" s="14">
        <f t="shared" ca="1" si="233"/>
        <v>500624.94699999999</v>
      </c>
      <c r="H415" s="15">
        <f ca="1">SUM(F$12:F415)</f>
        <v>257710.81999999998</v>
      </c>
      <c r="I415" s="16">
        <f ca="1">SUM(D$12:D415)+SUMIF(E$12:E415, "&lt;0")</f>
        <v>242914.12700000001</v>
      </c>
      <c r="J415" s="15"/>
      <c r="K415" s="9">
        <v>44586</v>
      </c>
      <c r="L415" s="14">
        <f t="shared" ca="1" si="219"/>
        <v>1796</v>
      </c>
      <c r="M415" s="14">
        <f t="shared" ca="1" si="241"/>
        <v>1796</v>
      </c>
      <c r="N415" s="14">
        <f t="shared" ca="1" si="211"/>
        <v>1556</v>
      </c>
      <c r="O415" s="14">
        <f t="shared" ca="1" si="223"/>
        <v>240</v>
      </c>
      <c r="P415" s="14">
        <f t="shared" ca="1" si="224"/>
        <v>240</v>
      </c>
      <c r="Q415" s="14">
        <f t="shared" ca="1" si="234"/>
        <v>642874.94699999993</v>
      </c>
      <c r="R415" s="15">
        <f ca="1">SUM(P$12:P415)</f>
        <v>331750.81999999995</v>
      </c>
      <c r="S415" s="16">
        <f ca="1">SUM(N$12:N415)+SUMIF(O$12:O415, "&lt;0")</f>
        <v>311124.12700000009</v>
      </c>
      <c r="U415" s="9">
        <v>44586</v>
      </c>
      <c r="V415" s="14">
        <f t="shared" ca="1" si="238"/>
        <v>2296</v>
      </c>
      <c r="W415" s="14">
        <f t="shared" ca="1" si="242"/>
        <v>2296</v>
      </c>
      <c r="X415" s="14">
        <f t="shared" ca="1" si="212"/>
        <v>1816</v>
      </c>
      <c r="Y415" s="14">
        <f t="shared" ca="1" si="225"/>
        <v>480</v>
      </c>
      <c r="Z415" s="14">
        <f t="shared" ca="1" si="226"/>
        <v>480</v>
      </c>
      <c r="AA415" s="14">
        <f t="shared" ca="1" si="235"/>
        <v>785124.94699999993</v>
      </c>
      <c r="AB415" s="15">
        <f ca="1">SUM(Z$12:Z415)</f>
        <v>405790.81999999995</v>
      </c>
      <c r="AC415" s="16">
        <f ca="1">SUM(X$12:X415)+SUMIF(Y$12:Y415, "&lt;0")</f>
        <v>379334.12700000009</v>
      </c>
      <c r="AE415" s="9">
        <v>44586</v>
      </c>
      <c r="AF415" s="14">
        <f t="shared" ca="1" si="220"/>
        <v>1796</v>
      </c>
      <c r="AG415" s="14">
        <f t="shared" ca="1" si="243"/>
        <v>1796</v>
      </c>
      <c r="AH415" s="14">
        <f t="shared" ca="1" si="213"/>
        <v>1556</v>
      </c>
      <c r="AI415" s="14">
        <f t="shared" ca="1" si="227"/>
        <v>240</v>
      </c>
      <c r="AJ415" s="14">
        <f t="shared" ca="1" si="228"/>
        <v>240</v>
      </c>
      <c r="AK415" s="14">
        <f t="shared" ca="1" si="236"/>
        <v>655374.94699999993</v>
      </c>
      <c r="AL415" s="15">
        <f ca="1">SUM(AJ$12:AJ415)</f>
        <v>337990.81999999995</v>
      </c>
      <c r="AM415" s="16">
        <f ca="1">SUM(AH$12:AH415)+SUMIF(AI$12:AI415, "&lt;0")</f>
        <v>317384.12699999998</v>
      </c>
      <c r="AO415" s="9">
        <v>44586</v>
      </c>
      <c r="AP415" s="14">
        <f t="shared" ca="1" si="221"/>
        <v>2296</v>
      </c>
      <c r="AQ415" s="14">
        <f t="shared" ca="1" si="244"/>
        <v>2296</v>
      </c>
      <c r="AR415" s="14">
        <f t="shared" ca="1" si="214"/>
        <v>1816</v>
      </c>
      <c r="AS415" s="14">
        <f t="shared" ca="1" si="229"/>
        <v>480</v>
      </c>
      <c r="AT415" s="14">
        <f t="shared" ca="1" si="230"/>
        <v>480</v>
      </c>
      <c r="AU415" s="14">
        <f t="shared" ca="1" si="237"/>
        <v>810124.94699999993</v>
      </c>
      <c r="AV415" s="15">
        <f ca="1">SUM(AT$12:AT415)</f>
        <v>418270.81999999995</v>
      </c>
      <c r="AW415" s="16">
        <f ca="1">SUM(AR$12:AR415)+SUMIF(AS$12:AS415, "&lt;0")</f>
        <v>391854.12699999998</v>
      </c>
      <c r="AY415" s="9">
        <v>44586</v>
      </c>
      <c r="AZ415" s="14">
        <f t="shared" ca="1" si="239"/>
        <v>2000</v>
      </c>
      <c r="BA415" s="14">
        <f t="shared" ca="1" si="245"/>
        <v>2000</v>
      </c>
      <c r="BB415" s="14">
        <f t="shared" ca="1" si="215"/>
        <v>2000</v>
      </c>
      <c r="BC415" s="14">
        <f t="shared" ca="1" si="231"/>
        <v>0</v>
      </c>
      <c r="BD415" s="14">
        <f t="shared" ca="1" si="232"/>
        <v>0</v>
      </c>
      <c r="BE415" s="14">
        <f t="shared" ca="1" si="217"/>
        <v>735694.8476277031</v>
      </c>
      <c r="BF415" s="15">
        <f ca="1">SUM(BD$12:BD415)</f>
        <v>375982.82000000007</v>
      </c>
      <c r="BG415" s="16">
        <f ca="1">SUM(BB$12:BB415)+SUMIF(BC$12:BC415, "&lt;0")</f>
        <v>359712.02762770309</v>
      </c>
    </row>
    <row r="416" spans="1:59" x14ac:dyDescent="0.2">
      <c r="A416" s="24">
        <v>44587</v>
      </c>
      <c r="B416" s="54">
        <f ca="1">IF($A416&gt;= $C$5,$C$6, INDEX('Historical Data'!$D$2:$D$745, MATCH(A416, 'Historical Data'!$B$2:$B$745, 0)))</f>
        <v>1296</v>
      </c>
      <c r="C416" s="14">
        <f t="shared" ca="1" si="240"/>
        <v>1296</v>
      </c>
      <c r="D416" s="14">
        <f t="shared" ca="1" si="216"/>
        <v>863.68799999999828</v>
      </c>
      <c r="E416" s="14">
        <f t="shared" ca="1" si="222"/>
        <v>432.31200000000172</v>
      </c>
      <c r="F416" s="14">
        <f t="shared" ca="1" si="218"/>
        <v>432.31200000000172</v>
      </c>
      <c r="G416" s="14">
        <f t="shared" ca="1" si="233"/>
        <v>501920.94699999999</v>
      </c>
      <c r="H416" s="15">
        <f ca="1">SUM(F$12:F416)</f>
        <v>258143.13199999998</v>
      </c>
      <c r="I416" s="16">
        <f ca="1">SUM(D$12:D416)+SUMIF(E$12:E416, "&lt;0")</f>
        <v>243777.815</v>
      </c>
      <c r="J416" s="15"/>
      <c r="K416" s="9">
        <v>44587</v>
      </c>
      <c r="L416" s="14">
        <f t="shared" ca="1" si="219"/>
        <v>1796</v>
      </c>
      <c r="M416" s="14">
        <f t="shared" ca="1" si="241"/>
        <v>1796</v>
      </c>
      <c r="N416" s="14">
        <f t="shared" ca="1" si="211"/>
        <v>1123.6879999999983</v>
      </c>
      <c r="O416" s="14">
        <f t="shared" ca="1" si="223"/>
        <v>672.31200000000172</v>
      </c>
      <c r="P416" s="14">
        <f t="shared" ca="1" si="224"/>
        <v>672.31200000000172</v>
      </c>
      <c r="Q416" s="14">
        <f t="shared" ca="1" si="234"/>
        <v>644670.94699999993</v>
      </c>
      <c r="R416" s="15">
        <f ca="1">SUM(P$12:P416)</f>
        <v>332423.13199999993</v>
      </c>
      <c r="S416" s="16">
        <f ca="1">SUM(N$12:N416)+SUMIF(O$12:O416, "&lt;0")</f>
        <v>312247.81500000012</v>
      </c>
      <c r="U416" s="9">
        <v>44587</v>
      </c>
      <c r="V416" s="14">
        <f t="shared" ca="1" si="238"/>
        <v>2296</v>
      </c>
      <c r="W416" s="14">
        <f t="shared" ca="1" si="242"/>
        <v>2296</v>
      </c>
      <c r="X416" s="14">
        <f t="shared" ca="1" si="212"/>
        <v>1383.6879999999983</v>
      </c>
      <c r="Y416" s="14">
        <f t="shared" ca="1" si="225"/>
        <v>912.31200000000172</v>
      </c>
      <c r="Z416" s="14">
        <f t="shared" ca="1" si="226"/>
        <v>912.31200000000172</v>
      </c>
      <c r="AA416" s="14">
        <f t="shared" ca="1" si="235"/>
        <v>787420.94699999993</v>
      </c>
      <c r="AB416" s="15">
        <f ca="1">SUM(Z$12:Z416)</f>
        <v>406703.13199999993</v>
      </c>
      <c r="AC416" s="16">
        <f ca="1">SUM(X$12:X416)+SUMIF(Y$12:Y416, "&lt;0")</f>
        <v>380717.81500000012</v>
      </c>
      <c r="AE416" s="9">
        <v>44587</v>
      </c>
      <c r="AF416" s="14">
        <f t="shared" ca="1" si="220"/>
        <v>1796</v>
      </c>
      <c r="AG416" s="14">
        <f t="shared" ca="1" si="243"/>
        <v>1796</v>
      </c>
      <c r="AH416" s="14">
        <f t="shared" ca="1" si="213"/>
        <v>1123.6879999999983</v>
      </c>
      <c r="AI416" s="14">
        <f t="shared" ca="1" si="227"/>
        <v>672.31200000000172</v>
      </c>
      <c r="AJ416" s="14">
        <f t="shared" ca="1" si="228"/>
        <v>672.31200000000172</v>
      </c>
      <c r="AK416" s="14">
        <f t="shared" ca="1" si="236"/>
        <v>657170.94699999993</v>
      </c>
      <c r="AL416" s="15">
        <f ca="1">SUM(AJ$12:AJ416)</f>
        <v>338663.13199999993</v>
      </c>
      <c r="AM416" s="16">
        <f ca="1">SUM(AH$12:AH416)+SUMIF(AI$12:AI416, "&lt;0")</f>
        <v>318507.815</v>
      </c>
      <c r="AO416" s="9">
        <v>44587</v>
      </c>
      <c r="AP416" s="14">
        <f t="shared" ca="1" si="221"/>
        <v>2296</v>
      </c>
      <c r="AQ416" s="14">
        <f t="shared" ca="1" si="244"/>
        <v>2296</v>
      </c>
      <c r="AR416" s="14">
        <f t="shared" ca="1" si="214"/>
        <v>1383.6879999999983</v>
      </c>
      <c r="AS416" s="14">
        <f t="shared" ca="1" si="229"/>
        <v>912.31200000000172</v>
      </c>
      <c r="AT416" s="14">
        <f t="shared" ca="1" si="230"/>
        <v>912.31200000000172</v>
      </c>
      <c r="AU416" s="14">
        <f t="shared" ca="1" si="237"/>
        <v>812420.94699999993</v>
      </c>
      <c r="AV416" s="15">
        <f ca="1">SUM(AT$12:AT416)</f>
        <v>419183.13199999993</v>
      </c>
      <c r="AW416" s="16">
        <f ca="1">SUM(AR$12:AR416)+SUMIF(AS$12:AS416, "&lt;0")</f>
        <v>393237.815</v>
      </c>
      <c r="AY416" s="9">
        <v>44587</v>
      </c>
      <c r="AZ416" s="14">
        <f t="shared" ca="1" si="239"/>
        <v>2000</v>
      </c>
      <c r="BA416" s="14">
        <f t="shared" ca="1" si="245"/>
        <v>2000</v>
      </c>
      <c r="BB416" s="14">
        <f t="shared" ca="1" si="215"/>
        <v>1567.6879999999983</v>
      </c>
      <c r="BC416" s="14">
        <f t="shared" ca="1" si="231"/>
        <v>432.31200000000172</v>
      </c>
      <c r="BD416" s="14">
        <f t="shared" ca="1" si="232"/>
        <v>432.31200000000172</v>
      </c>
      <c r="BE416" s="14">
        <f t="shared" ca="1" si="217"/>
        <v>737694.8476277031</v>
      </c>
      <c r="BF416" s="15">
        <f ca="1">SUM(BD$12:BD416)</f>
        <v>376415.13200000004</v>
      </c>
      <c r="BG416" s="16">
        <f ca="1">SUM(BB$12:BB416)+SUMIF(BC$12:BC416, "&lt;0")</f>
        <v>361279.71562770312</v>
      </c>
    </row>
    <row r="417" spans="1:59" x14ac:dyDescent="0.2">
      <c r="A417" s="24">
        <v>44588</v>
      </c>
      <c r="B417" s="54">
        <f ca="1">IF($A417&gt;= $C$5,$C$6, INDEX('Historical Data'!$D$2:$D$745, MATCH(A417, 'Historical Data'!$B$2:$B$745, 0)))</f>
        <v>1296</v>
      </c>
      <c r="C417" s="14">
        <f t="shared" ca="1" si="240"/>
        <v>1296</v>
      </c>
      <c r="D417" s="14">
        <f t="shared" ca="1" si="216"/>
        <v>212.36700000000201</v>
      </c>
      <c r="E417" s="14">
        <f t="shared" ca="1" si="222"/>
        <v>1083.632999999998</v>
      </c>
      <c r="F417" s="14">
        <f t="shared" ca="1" si="218"/>
        <v>1083.632999999998</v>
      </c>
      <c r="G417" s="14">
        <f t="shared" ca="1" si="233"/>
        <v>503216.94699999999</v>
      </c>
      <c r="H417" s="15">
        <f ca="1">SUM(F$12:F417)</f>
        <v>259226.76499999998</v>
      </c>
      <c r="I417" s="16">
        <f ca="1">SUM(D$12:D417)+SUMIF(E$12:E417, "&lt;0")</f>
        <v>243990.182</v>
      </c>
      <c r="J417" s="15"/>
      <c r="K417" s="9">
        <v>44588</v>
      </c>
      <c r="L417" s="14">
        <f t="shared" ca="1" si="219"/>
        <v>1796</v>
      </c>
      <c r="M417" s="14">
        <f t="shared" ca="1" si="241"/>
        <v>1796</v>
      </c>
      <c r="N417" s="14">
        <f t="shared" ca="1" si="211"/>
        <v>472.36700000000201</v>
      </c>
      <c r="O417" s="14">
        <f t="shared" ca="1" si="223"/>
        <v>1323.632999999998</v>
      </c>
      <c r="P417" s="14">
        <f t="shared" ca="1" si="224"/>
        <v>1323.632999999998</v>
      </c>
      <c r="Q417" s="14">
        <f t="shared" ca="1" si="234"/>
        <v>646466.94699999993</v>
      </c>
      <c r="R417" s="15">
        <f ca="1">SUM(P$12:P417)</f>
        <v>333746.7649999999</v>
      </c>
      <c r="S417" s="16">
        <f ca="1">SUM(N$12:N417)+SUMIF(O$12:O417, "&lt;0")</f>
        <v>312720.18200000015</v>
      </c>
      <c r="U417" s="9">
        <v>44588</v>
      </c>
      <c r="V417" s="14">
        <f t="shared" ca="1" si="238"/>
        <v>2296</v>
      </c>
      <c r="W417" s="14">
        <f t="shared" ca="1" si="242"/>
        <v>2296</v>
      </c>
      <c r="X417" s="14">
        <f t="shared" ca="1" si="212"/>
        <v>732.36700000000201</v>
      </c>
      <c r="Y417" s="14">
        <f t="shared" ca="1" si="225"/>
        <v>1563.632999999998</v>
      </c>
      <c r="Z417" s="14">
        <f t="shared" ca="1" si="226"/>
        <v>1563.632999999998</v>
      </c>
      <c r="AA417" s="14">
        <f t="shared" ca="1" si="235"/>
        <v>789716.94699999993</v>
      </c>
      <c r="AB417" s="15">
        <f ca="1">SUM(Z$12:Z417)</f>
        <v>408266.7649999999</v>
      </c>
      <c r="AC417" s="16">
        <f ca="1">SUM(X$12:X417)+SUMIF(Y$12:Y417, "&lt;0")</f>
        <v>381450.18200000015</v>
      </c>
      <c r="AE417" s="9">
        <v>44588</v>
      </c>
      <c r="AF417" s="14">
        <f t="shared" ca="1" si="220"/>
        <v>1796</v>
      </c>
      <c r="AG417" s="14">
        <f t="shared" ca="1" si="243"/>
        <v>1796</v>
      </c>
      <c r="AH417" s="14">
        <f t="shared" ca="1" si="213"/>
        <v>472.36700000000201</v>
      </c>
      <c r="AI417" s="14">
        <f t="shared" ca="1" si="227"/>
        <v>1323.632999999998</v>
      </c>
      <c r="AJ417" s="14">
        <f t="shared" ca="1" si="228"/>
        <v>1323.632999999998</v>
      </c>
      <c r="AK417" s="14">
        <f t="shared" ca="1" si="236"/>
        <v>658966.94699999993</v>
      </c>
      <c r="AL417" s="15">
        <f ca="1">SUM(AJ$12:AJ417)</f>
        <v>339986.7649999999</v>
      </c>
      <c r="AM417" s="16">
        <f ca="1">SUM(AH$12:AH417)+SUMIF(AI$12:AI417, "&lt;0")</f>
        <v>318980.18200000003</v>
      </c>
      <c r="AO417" s="9">
        <v>44588</v>
      </c>
      <c r="AP417" s="14">
        <f t="shared" ca="1" si="221"/>
        <v>2296</v>
      </c>
      <c r="AQ417" s="14">
        <f t="shared" ca="1" si="244"/>
        <v>2296</v>
      </c>
      <c r="AR417" s="14">
        <f t="shared" ca="1" si="214"/>
        <v>732.36700000000201</v>
      </c>
      <c r="AS417" s="14">
        <f t="shared" ca="1" si="229"/>
        <v>1563.632999999998</v>
      </c>
      <c r="AT417" s="14">
        <f t="shared" ca="1" si="230"/>
        <v>1563.632999999998</v>
      </c>
      <c r="AU417" s="14">
        <f t="shared" ca="1" si="237"/>
        <v>814716.94699999993</v>
      </c>
      <c r="AV417" s="15">
        <f ca="1">SUM(AT$12:AT417)</f>
        <v>420746.7649999999</v>
      </c>
      <c r="AW417" s="16">
        <f ca="1">SUM(AR$12:AR417)+SUMIF(AS$12:AS417, "&lt;0")</f>
        <v>393970.18200000003</v>
      </c>
      <c r="AY417" s="9">
        <v>44588</v>
      </c>
      <c r="AZ417" s="14">
        <f t="shared" ca="1" si="239"/>
        <v>2000</v>
      </c>
      <c r="BA417" s="14">
        <f t="shared" ca="1" si="245"/>
        <v>2000</v>
      </c>
      <c r="BB417" s="14">
        <f t="shared" ca="1" si="215"/>
        <v>407.08034019370598</v>
      </c>
      <c r="BC417" s="14">
        <f t="shared" ca="1" si="231"/>
        <v>1592.919659806294</v>
      </c>
      <c r="BD417" s="14">
        <f t="shared" ca="1" si="232"/>
        <v>1592.919659806294</v>
      </c>
      <c r="BE417" s="14">
        <f t="shared" ca="1" si="217"/>
        <v>739694.8476277031</v>
      </c>
      <c r="BF417" s="15">
        <f ca="1">SUM(BD$12:BD417)</f>
        <v>378008.05165980634</v>
      </c>
      <c r="BG417" s="16">
        <f ca="1">SUM(BB$12:BB417)+SUMIF(BC$12:BC417, "&lt;0")</f>
        <v>361686.79596789682</v>
      </c>
    </row>
    <row r="418" spans="1:59" x14ac:dyDescent="0.2">
      <c r="A418" s="24">
        <v>44589</v>
      </c>
      <c r="B418" s="54">
        <f ca="1">IF($A418&gt;= $C$5,$C$6, INDEX('Historical Data'!$D$2:$D$745, MATCH(A418, 'Historical Data'!$B$2:$B$745, 0)))</f>
        <v>1296</v>
      </c>
      <c r="C418" s="14">
        <f t="shared" ca="1" si="240"/>
        <v>1296</v>
      </c>
      <c r="D418" s="14">
        <f t="shared" ca="1" si="216"/>
        <v>195</v>
      </c>
      <c r="E418" s="14">
        <f t="shared" ca="1" si="222"/>
        <v>1101</v>
      </c>
      <c r="F418" s="14">
        <f t="shared" ca="1" si="218"/>
        <v>1101</v>
      </c>
      <c r="G418" s="14">
        <f t="shared" ca="1" si="233"/>
        <v>504512.94699999999</v>
      </c>
      <c r="H418" s="15">
        <f ca="1">SUM(F$12:F418)</f>
        <v>260327.76499999998</v>
      </c>
      <c r="I418" s="16">
        <f ca="1">SUM(D$12:D418)+SUMIF(E$12:E418, "&lt;0")</f>
        <v>244185.182</v>
      </c>
      <c r="J418" s="15"/>
      <c r="K418" s="9">
        <v>44589</v>
      </c>
      <c r="L418" s="14">
        <f t="shared" ca="1" si="219"/>
        <v>1796</v>
      </c>
      <c r="M418" s="14">
        <f t="shared" ca="1" si="241"/>
        <v>1796</v>
      </c>
      <c r="N418" s="14">
        <f t="shared" ca="1" si="211"/>
        <v>450</v>
      </c>
      <c r="O418" s="14">
        <f t="shared" ca="1" si="223"/>
        <v>1346</v>
      </c>
      <c r="P418" s="14">
        <f t="shared" ca="1" si="224"/>
        <v>1346</v>
      </c>
      <c r="Q418" s="14">
        <f t="shared" ca="1" si="234"/>
        <v>648262.94699999993</v>
      </c>
      <c r="R418" s="15">
        <f ca="1">SUM(P$12:P418)</f>
        <v>335092.7649999999</v>
      </c>
      <c r="S418" s="16">
        <f ca="1">SUM(N$12:N418)+SUMIF(O$12:O418, "&lt;0")</f>
        <v>313170.18200000015</v>
      </c>
      <c r="U418" s="9">
        <v>44589</v>
      </c>
      <c r="V418" s="14">
        <f t="shared" ca="1" si="238"/>
        <v>2296</v>
      </c>
      <c r="W418" s="14">
        <f t="shared" ca="1" si="242"/>
        <v>2296</v>
      </c>
      <c r="X418" s="14">
        <f t="shared" ca="1" si="212"/>
        <v>705</v>
      </c>
      <c r="Y418" s="14">
        <f t="shared" ca="1" si="225"/>
        <v>1591</v>
      </c>
      <c r="Z418" s="14">
        <f t="shared" ca="1" si="226"/>
        <v>1591</v>
      </c>
      <c r="AA418" s="14">
        <f t="shared" ca="1" si="235"/>
        <v>792012.94699999993</v>
      </c>
      <c r="AB418" s="15">
        <f ca="1">SUM(Z$12:Z418)</f>
        <v>409857.7649999999</v>
      </c>
      <c r="AC418" s="16">
        <f ca="1">SUM(X$12:X418)+SUMIF(Y$12:Y418, "&lt;0")</f>
        <v>382155.18200000015</v>
      </c>
      <c r="AE418" s="9">
        <v>44589</v>
      </c>
      <c r="AF418" s="14">
        <f t="shared" ca="1" si="220"/>
        <v>1796</v>
      </c>
      <c r="AG418" s="14">
        <f t="shared" ca="1" si="243"/>
        <v>1796</v>
      </c>
      <c r="AH418" s="14">
        <f t="shared" ca="1" si="213"/>
        <v>445</v>
      </c>
      <c r="AI418" s="14">
        <f t="shared" ca="1" si="227"/>
        <v>1351</v>
      </c>
      <c r="AJ418" s="14">
        <f t="shared" ca="1" si="228"/>
        <v>1351</v>
      </c>
      <c r="AK418" s="14">
        <f t="shared" ca="1" si="236"/>
        <v>660762.94699999993</v>
      </c>
      <c r="AL418" s="15">
        <f ca="1">SUM(AJ$12:AJ418)</f>
        <v>341337.7649999999</v>
      </c>
      <c r="AM418" s="16">
        <f ca="1">SUM(AH$12:AH418)+SUMIF(AI$12:AI418, "&lt;0")</f>
        <v>319425.18200000003</v>
      </c>
      <c r="AO418" s="9">
        <v>44589</v>
      </c>
      <c r="AP418" s="14">
        <f t="shared" ca="1" si="221"/>
        <v>2296</v>
      </c>
      <c r="AQ418" s="14">
        <f t="shared" ca="1" si="244"/>
        <v>2296</v>
      </c>
      <c r="AR418" s="14">
        <f t="shared" ca="1" si="214"/>
        <v>695</v>
      </c>
      <c r="AS418" s="14">
        <f t="shared" ca="1" si="229"/>
        <v>1601</v>
      </c>
      <c r="AT418" s="14">
        <f t="shared" ca="1" si="230"/>
        <v>1601</v>
      </c>
      <c r="AU418" s="14">
        <f t="shared" ca="1" si="237"/>
        <v>817012.94699999993</v>
      </c>
      <c r="AV418" s="15">
        <f ca="1">SUM(AT$12:AT418)</f>
        <v>422347.7649999999</v>
      </c>
      <c r="AW418" s="16">
        <f ca="1">SUM(AR$12:AR418)+SUMIF(AS$12:AS418, "&lt;0")</f>
        <v>394665.18200000003</v>
      </c>
      <c r="AY418" s="9">
        <v>44589</v>
      </c>
      <c r="AZ418" s="14">
        <f t="shared" ca="1" si="239"/>
        <v>2000</v>
      </c>
      <c r="BA418" s="14">
        <f t="shared" ca="1" si="245"/>
        <v>2000</v>
      </c>
      <c r="BB418" s="14">
        <f t="shared" ca="1" si="215"/>
        <v>361.48029214327403</v>
      </c>
      <c r="BC418" s="14">
        <f t="shared" ca="1" si="231"/>
        <v>1638.519707856726</v>
      </c>
      <c r="BD418" s="14">
        <f t="shared" ca="1" si="232"/>
        <v>1638.519707856726</v>
      </c>
      <c r="BE418" s="14">
        <f t="shared" ca="1" si="217"/>
        <v>741694.8476277031</v>
      </c>
      <c r="BF418" s="15">
        <f ca="1">SUM(BD$12:BD418)</f>
        <v>379646.57136766304</v>
      </c>
      <c r="BG418" s="16">
        <f ca="1">SUM(BB$12:BB418)+SUMIF(BC$12:BC418, "&lt;0")</f>
        <v>362048.27626004012</v>
      </c>
    </row>
    <row r="419" spans="1:59" x14ac:dyDescent="0.2">
      <c r="A419" s="24">
        <v>44590</v>
      </c>
      <c r="B419" s="54">
        <f ca="1">IF($A419&gt;= $C$5,$C$6, INDEX('Historical Data'!$D$2:$D$745, MATCH(A419, 'Historical Data'!$B$2:$B$745, 0)))</f>
        <v>1296</v>
      </c>
      <c r="C419" s="14">
        <f t="shared" ca="1" si="240"/>
        <v>1296</v>
      </c>
      <c r="D419" s="14">
        <f t="shared" ca="1" si="216"/>
        <v>517.01900000000023</v>
      </c>
      <c r="E419" s="14">
        <f t="shared" ca="1" si="222"/>
        <v>778.98099999999977</v>
      </c>
      <c r="F419" s="14">
        <f t="shared" ca="1" si="218"/>
        <v>778.98099999999977</v>
      </c>
      <c r="G419" s="14">
        <f t="shared" ca="1" si="233"/>
        <v>505808.94699999999</v>
      </c>
      <c r="H419" s="15">
        <f ca="1">SUM(F$12:F419)</f>
        <v>261106.74599999998</v>
      </c>
      <c r="I419" s="16">
        <f ca="1">SUM(D$12:D419)+SUMIF(E$12:E419, "&lt;0")</f>
        <v>244702.201</v>
      </c>
      <c r="J419" s="15"/>
      <c r="K419" s="9">
        <v>44590</v>
      </c>
      <c r="L419" s="14">
        <f t="shared" ca="1" si="219"/>
        <v>1796</v>
      </c>
      <c r="M419" s="14">
        <f t="shared" ca="1" si="241"/>
        <v>1796</v>
      </c>
      <c r="N419" s="14">
        <f t="shared" ca="1" si="211"/>
        <v>767.01900000000023</v>
      </c>
      <c r="O419" s="14">
        <f t="shared" ca="1" si="223"/>
        <v>1028.9809999999998</v>
      </c>
      <c r="P419" s="14">
        <f t="shared" ca="1" si="224"/>
        <v>1028.9809999999998</v>
      </c>
      <c r="Q419" s="14">
        <f t="shared" ca="1" si="234"/>
        <v>650058.94699999993</v>
      </c>
      <c r="R419" s="15">
        <f ca="1">SUM(P$12:P419)</f>
        <v>336121.74599999993</v>
      </c>
      <c r="S419" s="16">
        <f ca="1">SUM(N$12:N419)+SUMIF(O$12:O419, "&lt;0")</f>
        <v>313937.20100000012</v>
      </c>
      <c r="U419" s="9">
        <v>44590</v>
      </c>
      <c r="V419" s="14">
        <f t="shared" ca="1" si="238"/>
        <v>2296</v>
      </c>
      <c r="W419" s="14">
        <f t="shared" ca="1" si="242"/>
        <v>2296</v>
      </c>
      <c r="X419" s="14">
        <f t="shared" ca="1" si="212"/>
        <v>1017.0190000000002</v>
      </c>
      <c r="Y419" s="14">
        <f t="shared" ca="1" si="225"/>
        <v>1278.9809999999998</v>
      </c>
      <c r="Z419" s="14">
        <f t="shared" ca="1" si="226"/>
        <v>1278.9809999999998</v>
      </c>
      <c r="AA419" s="14">
        <f t="shared" ca="1" si="235"/>
        <v>794308.94699999993</v>
      </c>
      <c r="AB419" s="15">
        <f ca="1">SUM(Z$12:Z419)</f>
        <v>411136.74599999993</v>
      </c>
      <c r="AC419" s="16">
        <f ca="1">SUM(X$12:X419)+SUMIF(Y$12:Y419, "&lt;0")</f>
        <v>383172.20100000012</v>
      </c>
      <c r="AE419" s="9">
        <v>44590</v>
      </c>
      <c r="AF419" s="14">
        <f t="shared" ca="1" si="220"/>
        <v>1796</v>
      </c>
      <c r="AG419" s="14">
        <f t="shared" ca="1" si="243"/>
        <v>1796</v>
      </c>
      <c r="AH419" s="14">
        <f t="shared" ca="1" si="213"/>
        <v>757.01900000000023</v>
      </c>
      <c r="AI419" s="14">
        <f t="shared" ca="1" si="227"/>
        <v>1038.9809999999998</v>
      </c>
      <c r="AJ419" s="14">
        <f t="shared" ca="1" si="228"/>
        <v>1038.9809999999998</v>
      </c>
      <c r="AK419" s="14">
        <f t="shared" ca="1" si="236"/>
        <v>662558.94699999993</v>
      </c>
      <c r="AL419" s="15">
        <f ca="1">SUM(AJ$12:AJ419)</f>
        <v>342376.74599999993</v>
      </c>
      <c r="AM419" s="16">
        <f ca="1">SUM(AH$12:AH419)+SUMIF(AI$12:AI419, "&lt;0")</f>
        <v>320182.201</v>
      </c>
      <c r="AO419" s="9">
        <v>44590</v>
      </c>
      <c r="AP419" s="14">
        <f t="shared" ca="1" si="221"/>
        <v>2296</v>
      </c>
      <c r="AQ419" s="14">
        <f t="shared" ca="1" si="244"/>
        <v>2296</v>
      </c>
      <c r="AR419" s="14">
        <f t="shared" ca="1" si="214"/>
        <v>997.01900000000023</v>
      </c>
      <c r="AS419" s="14">
        <f t="shared" ca="1" si="229"/>
        <v>1298.9809999999998</v>
      </c>
      <c r="AT419" s="14">
        <f t="shared" ca="1" si="230"/>
        <v>1298.9809999999998</v>
      </c>
      <c r="AU419" s="14">
        <f t="shared" ca="1" si="237"/>
        <v>819308.94699999993</v>
      </c>
      <c r="AV419" s="15">
        <f ca="1">SUM(AT$12:AT419)</f>
        <v>423646.74599999993</v>
      </c>
      <c r="AW419" s="16">
        <f ca="1">SUM(AR$12:AR419)+SUMIF(AS$12:AS419, "&lt;0")</f>
        <v>395662.201</v>
      </c>
      <c r="AY419" s="9">
        <v>44590</v>
      </c>
      <c r="AZ419" s="14">
        <f t="shared" ca="1" si="239"/>
        <v>2000</v>
      </c>
      <c r="BA419" s="14">
        <f t="shared" ca="1" si="245"/>
        <v>2000</v>
      </c>
      <c r="BB419" s="14">
        <f t="shared" ca="1" si="215"/>
        <v>655.26624409284409</v>
      </c>
      <c r="BC419" s="14">
        <f t="shared" ca="1" si="231"/>
        <v>1344.7337559071559</v>
      </c>
      <c r="BD419" s="14">
        <f t="shared" ca="1" si="232"/>
        <v>1344.7337559071559</v>
      </c>
      <c r="BE419" s="14">
        <f t="shared" ca="1" si="217"/>
        <v>743694.8476277031</v>
      </c>
      <c r="BF419" s="15">
        <f ca="1">SUM(BD$12:BD419)</f>
        <v>380991.3051235702</v>
      </c>
      <c r="BG419" s="16">
        <f ca="1">SUM(BB$12:BB419)+SUMIF(BC$12:BC419, "&lt;0")</f>
        <v>362703.54250413296</v>
      </c>
    </row>
    <row r="420" spans="1:59" x14ac:dyDescent="0.2">
      <c r="A420" s="24">
        <v>44591</v>
      </c>
      <c r="B420" s="54">
        <f ca="1">IF($A420&gt;= $C$5,$C$6, INDEX('Historical Data'!$D$2:$D$745, MATCH(A420, 'Historical Data'!$B$2:$B$745, 0)))</f>
        <v>1296</v>
      </c>
      <c r="C420" s="14">
        <f t="shared" ca="1" si="240"/>
        <v>1296</v>
      </c>
      <c r="D420" s="14">
        <f t="shared" ca="1" si="216"/>
        <v>561.28600000000006</v>
      </c>
      <c r="E420" s="14">
        <f t="shared" ca="1" si="222"/>
        <v>734.71399999999994</v>
      </c>
      <c r="F420" s="14">
        <f t="shared" ca="1" si="218"/>
        <v>734.71399999999994</v>
      </c>
      <c r="G420" s="14">
        <f t="shared" ca="1" si="233"/>
        <v>507104.94699999999</v>
      </c>
      <c r="H420" s="15">
        <f ca="1">SUM(F$12:F420)</f>
        <v>261841.46</v>
      </c>
      <c r="I420" s="16">
        <f ca="1">SUM(D$12:D420)+SUMIF(E$12:E420, "&lt;0")</f>
        <v>245263.48699999999</v>
      </c>
      <c r="J420" s="15"/>
      <c r="K420" s="9">
        <v>44591</v>
      </c>
      <c r="L420" s="14">
        <f t="shared" ca="1" si="219"/>
        <v>1796</v>
      </c>
      <c r="M420" s="14">
        <f t="shared" ca="1" si="241"/>
        <v>1796</v>
      </c>
      <c r="N420" s="14">
        <f t="shared" ref="N420:N483" ca="1" si="246" xml:space="preserve"> P396 + IF(O419 &lt; 0, -O419, 0)</f>
        <v>806.28600000000006</v>
      </c>
      <c r="O420" s="14">
        <f t="shared" ca="1" si="223"/>
        <v>989.71399999999994</v>
      </c>
      <c r="P420" s="14">
        <f t="shared" ca="1" si="224"/>
        <v>989.71399999999994</v>
      </c>
      <c r="Q420" s="14">
        <f t="shared" ca="1" si="234"/>
        <v>651854.94699999993</v>
      </c>
      <c r="R420" s="15">
        <f ca="1">SUM(P$12:P420)</f>
        <v>337111.4599999999</v>
      </c>
      <c r="S420" s="16">
        <f ca="1">SUM(N$12:N420)+SUMIF(O$12:O420, "&lt;0")</f>
        <v>314743.48700000014</v>
      </c>
      <c r="U420" s="9">
        <v>44591</v>
      </c>
      <c r="V420" s="14">
        <f t="shared" ca="1" si="238"/>
        <v>2296</v>
      </c>
      <c r="W420" s="14">
        <f t="shared" ca="1" si="242"/>
        <v>2296</v>
      </c>
      <c r="X420" s="14">
        <f t="shared" ref="X420:X483" ca="1" si="247" xml:space="preserve"> Z396 + IF(Y419 &lt; 0, -Y419, 0)</f>
        <v>1051.2860000000001</v>
      </c>
      <c r="Y420" s="14">
        <f t="shared" ca="1" si="225"/>
        <v>1244.7139999999999</v>
      </c>
      <c r="Z420" s="14">
        <f t="shared" ca="1" si="226"/>
        <v>1244.7139999999999</v>
      </c>
      <c r="AA420" s="14">
        <f t="shared" ca="1" si="235"/>
        <v>796604.94699999993</v>
      </c>
      <c r="AB420" s="15">
        <f ca="1">SUM(Z$12:Z420)</f>
        <v>412381.4599999999</v>
      </c>
      <c r="AC420" s="16">
        <f ca="1">SUM(X$12:X420)+SUMIF(Y$12:Y420, "&lt;0")</f>
        <v>384223.48700000014</v>
      </c>
      <c r="AE420" s="9">
        <v>44591</v>
      </c>
      <c r="AF420" s="14">
        <f t="shared" ca="1" si="220"/>
        <v>1796</v>
      </c>
      <c r="AG420" s="14">
        <f t="shared" ca="1" si="243"/>
        <v>1796</v>
      </c>
      <c r="AH420" s="14">
        <f t="shared" ref="AH420:AH483" ca="1" si="248" xml:space="preserve"> AJ396 + IF(AI419 &lt; 0, -AI419, 0)</f>
        <v>801.28600000000006</v>
      </c>
      <c r="AI420" s="14">
        <f t="shared" ca="1" si="227"/>
        <v>994.71399999999994</v>
      </c>
      <c r="AJ420" s="14">
        <f t="shared" ca="1" si="228"/>
        <v>994.71399999999994</v>
      </c>
      <c r="AK420" s="14">
        <f t="shared" ca="1" si="236"/>
        <v>664354.94699999993</v>
      </c>
      <c r="AL420" s="15">
        <f ca="1">SUM(AJ$12:AJ420)</f>
        <v>343371.4599999999</v>
      </c>
      <c r="AM420" s="16">
        <f ca="1">SUM(AH$12:AH420)+SUMIF(AI$12:AI420, "&lt;0")</f>
        <v>320983.48700000002</v>
      </c>
      <c r="AO420" s="9">
        <v>44591</v>
      </c>
      <c r="AP420" s="14">
        <f t="shared" ca="1" si="221"/>
        <v>2296</v>
      </c>
      <c r="AQ420" s="14">
        <f t="shared" ca="1" si="244"/>
        <v>2296</v>
      </c>
      <c r="AR420" s="14">
        <f t="shared" ref="AR420:AR483" ca="1" si="249" xml:space="preserve"> AT396 + IF(AS419 &lt; 0, -AS419, 0)</f>
        <v>1041.2860000000001</v>
      </c>
      <c r="AS420" s="14">
        <f t="shared" ca="1" si="229"/>
        <v>1254.7139999999999</v>
      </c>
      <c r="AT420" s="14">
        <f t="shared" ca="1" si="230"/>
        <v>1254.7139999999999</v>
      </c>
      <c r="AU420" s="14">
        <f t="shared" ca="1" si="237"/>
        <v>821604.94699999993</v>
      </c>
      <c r="AV420" s="15">
        <f ca="1">SUM(AT$12:AT420)</f>
        <v>424901.4599999999</v>
      </c>
      <c r="AW420" s="16">
        <f ca="1">SUM(AR$12:AR420)+SUMIF(AS$12:AS420, "&lt;0")</f>
        <v>396703.48700000002</v>
      </c>
      <c r="AY420" s="9">
        <v>44591</v>
      </c>
      <c r="AZ420" s="14">
        <f t="shared" ca="1" si="239"/>
        <v>2000</v>
      </c>
      <c r="BA420" s="14">
        <f t="shared" ca="1" si="245"/>
        <v>2000</v>
      </c>
      <c r="BB420" s="14">
        <f t="shared" ref="BB420:BB483" ca="1" si="250" xml:space="preserve"> BD396 + IF(BC419 &lt; 0, -BC419, 0)</f>
        <v>671.30019604241397</v>
      </c>
      <c r="BC420" s="14">
        <f t="shared" ca="1" si="231"/>
        <v>1328.699803957586</v>
      </c>
      <c r="BD420" s="14">
        <f t="shared" ca="1" si="232"/>
        <v>1328.699803957586</v>
      </c>
      <c r="BE420" s="14">
        <f t="shared" ca="1" si="217"/>
        <v>745694.8476277031</v>
      </c>
      <c r="BF420" s="15">
        <f ca="1">SUM(BD$12:BD420)</f>
        <v>382320.0049275278</v>
      </c>
      <c r="BG420" s="16">
        <f ca="1">SUM(BB$12:BB420)+SUMIF(BC$12:BC420, "&lt;0")</f>
        <v>363374.84270017536</v>
      </c>
    </row>
    <row r="421" spans="1:59" x14ac:dyDescent="0.2">
      <c r="A421" s="24">
        <v>44592</v>
      </c>
      <c r="B421" s="54">
        <f ca="1">IF($A421&gt;= $C$5,$C$6, INDEX('Historical Data'!$D$2:$D$745, MATCH(A421, 'Historical Data'!$B$2:$B$745, 0)))</f>
        <v>1296</v>
      </c>
      <c r="C421" s="14">
        <f t="shared" ca="1" si="240"/>
        <v>1296</v>
      </c>
      <c r="D421" s="14">
        <f t="shared" ref="D421:D484" ca="1" si="251" xml:space="preserve"> F397 + IF(E420 &lt; 0, -E420, 0)</f>
        <v>1197.1200000000026</v>
      </c>
      <c r="E421" s="14">
        <f t="shared" ca="1" si="222"/>
        <v>98.879999999997381</v>
      </c>
      <c r="F421" s="14">
        <f t="shared" ca="1" si="218"/>
        <v>98.879999999997381</v>
      </c>
      <c r="G421" s="14">
        <f t="shared" ca="1" si="233"/>
        <v>508400.94699999999</v>
      </c>
      <c r="H421" s="15">
        <f ca="1">SUM(F$12:F421)</f>
        <v>261940.34</v>
      </c>
      <c r="I421" s="16">
        <f ca="1">SUM(D$12:D421)+SUMIF(E$12:E421, "&lt;0")</f>
        <v>246460.60699999999</v>
      </c>
      <c r="J421" s="15"/>
      <c r="K421" s="9">
        <v>44592</v>
      </c>
      <c r="L421" s="14">
        <f t="shared" ca="1" si="219"/>
        <v>1796</v>
      </c>
      <c r="M421" s="14">
        <f t="shared" ca="1" si="241"/>
        <v>1796</v>
      </c>
      <c r="N421" s="14">
        <f t="shared" ca="1" si="246"/>
        <v>1437.1200000000026</v>
      </c>
      <c r="O421" s="14">
        <f t="shared" ca="1" si="223"/>
        <v>358.87999999999738</v>
      </c>
      <c r="P421" s="14">
        <f t="shared" ca="1" si="224"/>
        <v>358.87999999999738</v>
      </c>
      <c r="Q421" s="14">
        <f t="shared" ca="1" si="234"/>
        <v>653650.94699999993</v>
      </c>
      <c r="R421" s="15">
        <f ca="1">SUM(P$12:P421)</f>
        <v>337470.33999999991</v>
      </c>
      <c r="S421" s="16">
        <f ca="1">SUM(N$12:N421)+SUMIF(O$12:O421, "&lt;0")</f>
        <v>316180.60700000013</v>
      </c>
      <c r="U421" s="9">
        <v>44592</v>
      </c>
      <c r="V421" s="14">
        <f t="shared" ca="1" si="238"/>
        <v>2296</v>
      </c>
      <c r="W421" s="14">
        <f t="shared" ca="1" si="242"/>
        <v>2296</v>
      </c>
      <c r="X421" s="14">
        <f t="shared" ca="1" si="247"/>
        <v>1677.1200000000026</v>
      </c>
      <c r="Y421" s="14">
        <f t="shared" ca="1" si="225"/>
        <v>618.87999999999738</v>
      </c>
      <c r="Z421" s="14">
        <f t="shared" ca="1" si="226"/>
        <v>618.87999999999738</v>
      </c>
      <c r="AA421" s="14">
        <f t="shared" ca="1" si="235"/>
        <v>798900.94699999993</v>
      </c>
      <c r="AB421" s="15">
        <f ca="1">SUM(Z$12:Z421)</f>
        <v>413000.33999999991</v>
      </c>
      <c r="AC421" s="16">
        <f ca="1">SUM(X$12:X421)+SUMIF(Y$12:Y421, "&lt;0")</f>
        <v>385900.60700000013</v>
      </c>
      <c r="AE421" s="9">
        <v>44592</v>
      </c>
      <c r="AF421" s="14">
        <f t="shared" ca="1" si="220"/>
        <v>1796</v>
      </c>
      <c r="AG421" s="14">
        <f t="shared" ca="1" si="243"/>
        <v>1796</v>
      </c>
      <c r="AH421" s="14">
        <f t="shared" ca="1" si="248"/>
        <v>1437.1200000000026</v>
      </c>
      <c r="AI421" s="14">
        <f t="shared" ca="1" si="227"/>
        <v>358.87999999999738</v>
      </c>
      <c r="AJ421" s="14">
        <f t="shared" ca="1" si="228"/>
        <v>358.87999999999738</v>
      </c>
      <c r="AK421" s="14">
        <f t="shared" ca="1" si="236"/>
        <v>666150.94699999993</v>
      </c>
      <c r="AL421" s="15">
        <f ca="1">SUM(AJ$12:AJ421)</f>
        <v>343730.33999999991</v>
      </c>
      <c r="AM421" s="16">
        <f ca="1">SUM(AH$12:AH421)+SUMIF(AI$12:AI421, "&lt;0")</f>
        <v>322420.60700000002</v>
      </c>
      <c r="AO421" s="9">
        <v>44592</v>
      </c>
      <c r="AP421" s="14">
        <f t="shared" ca="1" si="221"/>
        <v>2296</v>
      </c>
      <c r="AQ421" s="14">
        <f t="shared" ca="1" si="244"/>
        <v>2296</v>
      </c>
      <c r="AR421" s="14">
        <f t="shared" ca="1" si="249"/>
        <v>1677.1200000000026</v>
      </c>
      <c r="AS421" s="14">
        <f t="shared" ca="1" si="229"/>
        <v>618.87999999999738</v>
      </c>
      <c r="AT421" s="14">
        <f t="shared" ca="1" si="230"/>
        <v>618.87999999999738</v>
      </c>
      <c r="AU421" s="14">
        <f t="shared" ca="1" si="237"/>
        <v>823900.94699999993</v>
      </c>
      <c r="AV421" s="15">
        <f ca="1">SUM(AT$12:AT421)</f>
        <v>425520.33999999991</v>
      </c>
      <c r="AW421" s="16">
        <f ca="1">SUM(AR$12:AR421)+SUMIF(AS$12:AS421, "&lt;0")</f>
        <v>398380.60700000002</v>
      </c>
      <c r="AY421" s="9">
        <v>44592</v>
      </c>
      <c r="AZ421" s="14">
        <f t="shared" ca="1" si="239"/>
        <v>2000</v>
      </c>
      <c r="BA421" s="14">
        <f t="shared" ca="1" si="245"/>
        <v>2000</v>
      </c>
      <c r="BB421" s="14">
        <f t="shared" ca="1" si="250"/>
        <v>1278.9011479919866</v>
      </c>
      <c r="BC421" s="14">
        <f t="shared" ca="1" si="231"/>
        <v>721.09885200801341</v>
      </c>
      <c r="BD421" s="14">
        <f t="shared" ca="1" si="232"/>
        <v>721.09885200801341</v>
      </c>
      <c r="BE421" s="14">
        <f t="shared" ca="1" si="217"/>
        <v>747694.8476277031</v>
      </c>
      <c r="BF421" s="15">
        <f ca="1">SUM(BD$12:BD421)</f>
        <v>383041.1037795358</v>
      </c>
      <c r="BG421" s="16">
        <f ca="1">SUM(BB$12:BB421)+SUMIF(BC$12:BC421, "&lt;0")</f>
        <v>364653.74384816736</v>
      </c>
    </row>
    <row r="422" spans="1:59" x14ac:dyDescent="0.2">
      <c r="A422" s="24">
        <v>44593</v>
      </c>
      <c r="B422" s="54">
        <f ca="1">IF($A422&gt;= $C$5,$C$6, INDEX('Historical Data'!$D$2:$D$745, MATCH(A422, 'Historical Data'!$B$2:$B$745, 0)))</f>
        <v>1296</v>
      </c>
      <c r="C422" s="14">
        <f t="shared" ca="1" si="240"/>
        <v>1296</v>
      </c>
      <c r="D422" s="14">
        <f t="shared" ca="1" si="251"/>
        <v>1296</v>
      </c>
      <c r="E422" s="14">
        <f t="shared" ca="1" si="222"/>
        <v>0</v>
      </c>
      <c r="F422" s="14">
        <f t="shared" ca="1" si="218"/>
        <v>0</v>
      </c>
      <c r="G422" s="14">
        <f t="shared" ca="1" si="233"/>
        <v>509696.94699999999</v>
      </c>
      <c r="H422" s="15">
        <f ca="1">SUM(F$12:F422)</f>
        <v>261940.34</v>
      </c>
      <c r="I422" s="16">
        <f ca="1">SUM(D$12:D422)+SUMIF(E$12:E422, "&lt;0")</f>
        <v>247756.60699999999</v>
      </c>
      <c r="J422" s="15"/>
      <c r="K422" s="9">
        <v>44593</v>
      </c>
      <c r="L422" s="14">
        <f t="shared" ca="1" si="219"/>
        <v>1796</v>
      </c>
      <c r="M422" s="14">
        <f t="shared" ca="1" si="241"/>
        <v>1796</v>
      </c>
      <c r="N422" s="14">
        <f t="shared" ca="1" si="246"/>
        <v>1561</v>
      </c>
      <c r="O422" s="14">
        <f t="shared" ca="1" si="223"/>
        <v>235</v>
      </c>
      <c r="P422" s="14">
        <f t="shared" ca="1" si="224"/>
        <v>235</v>
      </c>
      <c r="Q422" s="14">
        <f t="shared" ca="1" si="234"/>
        <v>655446.94699999993</v>
      </c>
      <c r="R422" s="15">
        <f ca="1">SUM(P$12:P422)</f>
        <v>337705.33999999991</v>
      </c>
      <c r="S422" s="16">
        <f ca="1">SUM(N$12:N422)+SUMIF(O$12:O422, "&lt;0")</f>
        <v>317741.60700000013</v>
      </c>
      <c r="U422" s="9">
        <v>44593</v>
      </c>
      <c r="V422" s="14">
        <f t="shared" ca="1" si="238"/>
        <v>2296</v>
      </c>
      <c r="W422" s="14">
        <f t="shared" ca="1" si="242"/>
        <v>2296</v>
      </c>
      <c r="X422" s="14">
        <f t="shared" ca="1" si="247"/>
        <v>1826</v>
      </c>
      <c r="Y422" s="14">
        <f t="shared" ca="1" si="225"/>
        <v>470</v>
      </c>
      <c r="Z422" s="14">
        <f t="shared" ca="1" si="226"/>
        <v>470</v>
      </c>
      <c r="AA422" s="14">
        <f t="shared" ca="1" si="235"/>
        <v>801196.94699999993</v>
      </c>
      <c r="AB422" s="15">
        <f ca="1">SUM(Z$12:Z422)</f>
        <v>413470.33999999991</v>
      </c>
      <c r="AC422" s="16">
        <f ca="1">SUM(X$12:X422)+SUMIF(Y$12:Y422, "&lt;0")</f>
        <v>387726.60700000013</v>
      </c>
      <c r="AE422" s="9">
        <v>44593</v>
      </c>
      <c r="AF422" s="14">
        <f t="shared" ca="1" si="220"/>
        <v>1796</v>
      </c>
      <c r="AG422" s="14">
        <f t="shared" ca="1" si="243"/>
        <v>1796</v>
      </c>
      <c r="AH422" s="14">
        <f t="shared" ca="1" si="248"/>
        <v>1586</v>
      </c>
      <c r="AI422" s="14">
        <f t="shared" ca="1" si="227"/>
        <v>210</v>
      </c>
      <c r="AJ422" s="14">
        <f t="shared" ca="1" si="228"/>
        <v>210</v>
      </c>
      <c r="AK422" s="14">
        <f t="shared" ca="1" si="236"/>
        <v>667946.94699999993</v>
      </c>
      <c r="AL422" s="15">
        <f ca="1">SUM(AJ$12:AJ422)</f>
        <v>343940.33999999991</v>
      </c>
      <c r="AM422" s="16">
        <f ca="1">SUM(AH$12:AH422)+SUMIF(AI$12:AI422, "&lt;0")</f>
        <v>324006.60700000002</v>
      </c>
      <c r="AO422" s="9">
        <v>44593</v>
      </c>
      <c r="AP422" s="14">
        <f t="shared" ca="1" si="221"/>
        <v>2296</v>
      </c>
      <c r="AQ422" s="14">
        <f t="shared" ca="1" si="244"/>
        <v>2296</v>
      </c>
      <c r="AR422" s="14">
        <f t="shared" ca="1" si="249"/>
        <v>1876</v>
      </c>
      <c r="AS422" s="14">
        <f t="shared" ca="1" si="229"/>
        <v>420</v>
      </c>
      <c r="AT422" s="14">
        <f t="shared" ca="1" si="230"/>
        <v>420</v>
      </c>
      <c r="AU422" s="14">
        <f t="shared" ca="1" si="237"/>
        <v>826196.94699999993</v>
      </c>
      <c r="AV422" s="15">
        <f ca="1">SUM(AT$12:AT422)</f>
        <v>425940.33999999991</v>
      </c>
      <c r="AW422" s="16">
        <f ca="1">SUM(AR$12:AR422)+SUMIF(AS$12:AS422, "&lt;0")</f>
        <v>400256.60700000002</v>
      </c>
      <c r="AY422" s="9">
        <v>44593</v>
      </c>
      <c r="AZ422" s="14">
        <f t="shared" ca="1" si="239"/>
        <v>2000</v>
      </c>
      <c r="BA422" s="14">
        <f t="shared" ca="1" si="245"/>
        <v>2000</v>
      </c>
      <c r="BB422" s="14">
        <f t="shared" ca="1" si="250"/>
        <v>1612.3430999415523</v>
      </c>
      <c r="BC422" s="14">
        <f t="shared" ca="1" si="231"/>
        <v>387.65690005844772</v>
      </c>
      <c r="BD422" s="14">
        <f t="shared" ca="1" si="232"/>
        <v>387.65690005844772</v>
      </c>
      <c r="BE422" s="14">
        <f t="shared" ca="1" si="217"/>
        <v>749694.8476277031</v>
      </c>
      <c r="BF422" s="15">
        <f ca="1">SUM(BD$12:BD422)</f>
        <v>383428.76067959424</v>
      </c>
      <c r="BG422" s="16">
        <f ca="1">SUM(BB$12:BB422)+SUMIF(BC$12:BC422, "&lt;0")</f>
        <v>366266.08694810892</v>
      </c>
    </row>
    <row r="423" spans="1:59" x14ac:dyDescent="0.2">
      <c r="A423" s="24">
        <v>44594</v>
      </c>
      <c r="B423" s="54">
        <f ca="1">IF($A423&gt;= $C$5,$C$6, INDEX('Historical Data'!$D$2:$D$745, MATCH(A423, 'Historical Data'!$B$2:$B$745, 0)))</f>
        <v>1296</v>
      </c>
      <c r="C423" s="14">
        <f t="shared" ca="1" si="240"/>
        <v>1296</v>
      </c>
      <c r="D423" s="14">
        <f t="shared" ca="1" si="251"/>
        <v>741.91399999999703</v>
      </c>
      <c r="E423" s="14">
        <f t="shared" ca="1" si="222"/>
        <v>554.08600000000297</v>
      </c>
      <c r="F423" s="14">
        <f t="shared" ca="1" si="218"/>
        <v>554.08600000000297</v>
      </c>
      <c r="G423" s="14">
        <f t="shared" ca="1" si="233"/>
        <v>510992.94699999999</v>
      </c>
      <c r="H423" s="15">
        <f ca="1">SUM(F$12:F423)</f>
        <v>262494.42599999998</v>
      </c>
      <c r="I423" s="16">
        <f ca="1">SUM(D$12:D423)+SUMIF(E$12:E423, "&lt;0")</f>
        <v>248498.52099999998</v>
      </c>
      <c r="J423" s="15"/>
      <c r="K423" s="9">
        <v>44594</v>
      </c>
      <c r="L423" s="14">
        <f t="shared" ca="1" si="219"/>
        <v>1796</v>
      </c>
      <c r="M423" s="14">
        <f t="shared" ca="1" si="241"/>
        <v>1796</v>
      </c>
      <c r="N423" s="14">
        <f t="shared" ca="1" si="246"/>
        <v>956.91399999999703</v>
      </c>
      <c r="O423" s="14">
        <f t="shared" ca="1" si="223"/>
        <v>839.08600000000297</v>
      </c>
      <c r="P423" s="14">
        <f t="shared" ca="1" si="224"/>
        <v>839.08600000000297</v>
      </c>
      <c r="Q423" s="14">
        <f t="shared" ca="1" si="234"/>
        <v>657242.94699999993</v>
      </c>
      <c r="R423" s="15">
        <f ca="1">SUM(P$12:P423)</f>
        <v>338544.42599999992</v>
      </c>
      <c r="S423" s="16">
        <f ca="1">SUM(N$12:N423)+SUMIF(O$12:O423, "&lt;0")</f>
        <v>318698.52100000012</v>
      </c>
      <c r="U423" s="9">
        <v>44594</v>
      </c>
      <c r="V423" s="14">
        <f t="shared" ca="1" si="238"/>
        <v>2296</v>
      </c>
      <c r="W423" s="14">
        <f t="shared" ca="1" si="242"/>
        <v>2296</v>
      </c>
      <c r="X423" s="14">
        <f t="shared" ca="1" si="247"/>
        <v>1171.913999999997</v>
      </c>
      <c r="Y423" s="14">
        <f t="shared" ca="1" si="225"/>
        <v>1124.086000000003</v>
      </c>
      <c r="Z423" s="14">
        <f t="shared" ca="1" si="226"/>
        <v>1124.086000000003</v>
      </c>
      <c r="AA423" s="14">
        <f t="shared" ca="1" si="235"/>
        <v>803492.94699999993</v>
      </c>
      <c r="AB423" s="15">
        <f ca="1">SUM(Z$12:Z423)</f>
        <v>414594.42599999992</v>
      </c>
      <c r="AC423" s="16">
        <f ca="1">SUM(X$12:X423)+SUMIF(Y$12:Y423, "&lt;0")</f>
        <v>388898.52100000012</v>
      </c>
      <c r="AE423" s="9">
        <v>44594</v>
      </c>
      <c r="AF423" s="14">
        <f t="shared" ca="1" si="220"/>
        <v>1796</v>
      </c>
      <c r="AG423" s="14">
        <f t="shared" ca="1" si="243"/>
        <v>1796</v>
      </c>
      <c r="AH423" s="14">
        <f t="shared" ca="1" si="248"/>
        <v>931.91399999999703</v>
      </c>
      <c r="AI423" s="14">
        <f t="shared" ca="1" si="227"/>
        <v>864.08600000000297</v>
      </c>
      <c r="AJ423" s="14">
        <f t="shared" ca="1" si="228"/>
        <v>864.08600000000297</v>
      </c>
      <c r="AK423" s="14">
        <f t="shared" ca="1" si="236"/>
        <v>669742.94699999993</v>
      </c>
      <c r="AL423" s="15">
        <f ca="1">SUM(AJ$12:AJ423)</f>
        <v>344804.42599999992</v>
      </c>
      <c r="AM423" s="16">
        <f ca="1">SUM(AH$12:AH423)+SUMIF(AI$12:AI423, "&lt;0")</f>
        <v>324938.52100000001</v>
      </c>
      <c r="AO423" s="9">
        <v>44594</v>
      </c>
      <c r="AP423" s="14">
        <f t="shared" ca="1" si="221"/>
        <v>2296</v>
      </c>
      <c r="AQ423" s="14">
        <f t="shared" ca="1" si="244"/>
        <v>2296</v>
      </c>
      <c r="AR423" s="14">
        <f t="shared" ca="1" si="249"/>
        <v>1121.913999999997</v>
      </c>
      <c r="AS423" s="14">
        <f t="shared" ca="1" si="229"/>
        <v>1174.086000000003</v>
      </c>
      <c r="AT423" s="14">
        <f t="shared" ca="1" si="230"/>
        <v>1174.086000000003</v>
      </c>
      <c r="AU423" s="14">
        <f t="shared" ca="1" si="237"/>
        <v>828492.94699999993</v>
      </c>
      <c r="AV423" s="15">
        <f ca="1">SUM(AT$12:AT423)</f>
        <v>427114.42599999992</v>
      </c>
      <c r="AW423" s="16">
        <f ca="1">SUM(AR$12:AR423)+SUMIF(AS$12:AS423, "&lt;0")</f>
        <v>401378.52100000001</v>
      </c>
      <c r="AY423" s="9">
        <v>44594</v>
      </c>
      <c r="AZ423" s="14">
        <f t="shared" ca="1" si="239"/>
        <v>2000</v>
      </c>
      <c r="BA423" s="14">
        <f t="shared" ca="1" si="245"/>
        <v>2000</v>
      </c>
      <c r="BB423" s="14">
        <f t="shared" ca="1" si="250"/>
        <v>504.43405189112264</v>
      </c>
      <c r="BC423" s="14">
        <f t="shared" ca="1" si="231"/>
        <v>1495.5659481088774</v>
      </c>
      <c r="BD423" s="14">
        <f t="shared" ca="1" si="232"/>
        <v>1495.5659481088774</v>
      </c>
      <c r="BE423" s="14">
        <f t="shared" ca="1" si="217"/>
        <v>751694.8476277031</v>
      </c>
      <c r="BF423" s="15">
        <f ca="1">SUM(BD$12:BD423)</f>
        <v>384924.32662770309</v>
      </c>
      <c r="BG423" s="16">
        <f ca="1">SUM(BB$12:BB423)+SUMIF(BC$12:BC423, "&lt;0")</f>
        <v>366770.52100000007</v>
      </c>
    </row>
    <row r="424" spans="1:59" x14ac:dyDescent="0.2">
      <c r="A424" s="24">
        <v>44595</v>
      </c>
      <c r="B424" s="54">
        <f ca="1">IF($A424&gt;= $C$5,$C$6, INDEX('Historical Data'!$D$2:$D$745, MATCH(A424, 'Historical Data'!$B$2:$B$745, 0)))</f>
        <v>1296</v>
      </c>
      <c r="C424" s="14">
        <f t="shared" ca="1" si="240"/>
        <v>1296</v>
      </c>
      <c r="D424" s="14">
        <f t="shared" ca="1" si="251"/>
        <v>174.07800000000134</v>
      </c>
      <c r="E424" s="14">
        <f t="shared" ca="1" si="222"/>
        <v>1121.9219999999987</v>
      </c>
      <c r="F424" s="14">
        <f t="shared" ca="1" si="218"/>
        <v>1121.9219999999987</v>
      </c>
      <c r="G424" s="14">
        <f t="shared" ca="1" si="233"/>
        <v>512288.94699999999</v>
      </c>
      <c r="H424" s="15">
        <f ca="1">SUM(F$12:F424)</f>
        <v>263616.348</v>
      </c>
      <c r="I424" s="16">
        <f ca="1">SUM(D$12:D424)+SUMIF(E$12:E424, "&lt;0")</f>
        <v>248672.59899999999</v>
      </c>
      <c r="J424" s="15"/>
      <c r="K424" s="9">
        <v>44595</v>
      </c>
      <c r="L424" s="14">
        <f t="shared" ca="1" si="219"/>
        <v>1796</v>
      </c>
      <c r="M424" s="14">
        <f t="shared" ca="1" si="241"/>
        <v>1796</v>
      </c>
      <c r="N424" s="14">
        <f t="shared" ca="1" si="246"/>
        <v>414.07800000000134</v>
      </c>
      <c r="O424" s="14">
        <f t="shared" ca="1" si="223"/>
        <v>1381.9219999999987</v>
      </c>
      <c r="P424" s="14">
        <f t="shared" ca="1" si="224"/>
        <v>1381.9219999999987</v>
      </c>
      <c r="Q424" s="14">
        <f t="shared" ca="1" si="234"/>
        <v>659038.94699999993</v>
      </c>
      <c r="R424" s="15">
        <f ca="1">SUM(P$12:P424)</f>
        <v>339926.34799999994</v>
      </c>
      <c r="S424" s="16">
        <f ca="1">SUM(N$12:N424)+SUMIF(O$12:O424, "&lt;0")</f>
        <v>319112.5990000001</v>
      </c>
      <c r="U424" s="9">
        <v>44595</v>
      </c>
      <c r="V424" s="14">
        <f t="shared" ca="1" si="238"/>
        <v>2296</v>
      </c>
      <c r="W424" s="14">
        <f t="shared" ca="1" si="242"/>
        <v>2296</v>
      </c>
      <c r="X424" s="14">
        <f t="shared" ca="1" si="247"/>
        <v>654.07800000000134</v>
      </c>
      <c r="Y424" s="14">
        <f t="shared" ca="1" si="225"/>
        <v>1641.9219999999987</v>
      </c>
      <c r="Z424" s="14">
        <f t="shared" ca="1" si="226"/>
        <v>1641.9219999999987</v>
      </c>
      <c r="AA424" s="14">
        <f t="shared" ca="1" si="235"/>
        <v>805788.94699999993</v>
      </c>
      <c r="AB424" s="15">
        <f ca="1">SUM(Z$12:Z424)</f>
        <v>416236.34799999994</v>
      </c>
      <c r="AC424" s="16">
        <f ca="1">SUM(X$12:X424)+SUMIF(Y$12:Y424, "&lt;0")</f>
        <v>389552.5990000001</v>
      </c>
      <c r="AE424" s="9">
        <v>44595</v>
      </c>
      <c r="AF424" s="14">
        <f t="shared" ca="1" si="220"/>
        <v>1796</v>
      </c>
      <c r="AG424" s="14">
        <f t="shared" ca="1" si="243"/>
        <v>1796</v>
      </c>
      <c r="AH424" s="14">
        <f t="shared" ca="1" si="248"/>
        <v>414.07800000000134</v>
      </c>
      <c r="AI424" s="14">
        <f t="shared" ca="1" si="227"/>
        <v>1381.9219999999987</v>
      </c>
      <c r="AJ424" s="14">
        <f t="shared" ca="1" si="228"/>
        <v>1381.9219999999987</v>
      </c>
      <c r="AK424" s="14">
        <f t="shared" ca="1" si="236"/>
        <v>671538.94699999993</v>
      </c>
      <c r="AL424" s="15">
        <f ca="1">SUM(AJ$12:AJ424)</f>
        <v>346186.34799999994</v>
      </c>
      <c r="AM424" s="16">
        <f ca="1">SUM(AH$12:AH424)+SUMIF(AI$12:AI424, "&lt;0")</f>
        <v>325352.59899999999</v>
      </c>
      <c r="AO424" s="9">
        <v>44595</v>
      </c>
      <c r="AP424" s="14">
        <f t="shared" ca="1" si="221"/>
        <v>2296</v>
      </c>
      <c r="AQ424" s="14">
        <f t="shared" ca="1" si="244"/>
        <v>2296</v>
      </c>
      <c r="AR424" s="14">
        <f t="shared" ca="1" si="249"/>
        <v>654.07800000000134</v>
      </c>
      <c r="AS424" s="14">
        <f t="shared" ca="1" si="229"/>
        <v>1641.9219999999987</v>
      </c>
      <c r="AT424" s="14">
        <f t="shared" ca="1" si="230"/>
        <v>1641.9219999999987</v>
      </c>
      <c r="AU424" s="14">
        <f t="shared" ca="1" si="237"/>
        <v>830788.94699999993</v>
      </c>
      <c r="AV424" s="15">
        <f ca="1">SUM(AT$12:AT424)</f>
        <v>428756.34799999994</v>
      </c>
      <c r="AW424" s="16">
        <f ca="1">SUM(AR$12:AR424)+SUMIF(AS$12:AS424, "&lt;0")</f>
        <v>402032.59899999999</v>
      </c>
      <c r="AY424" s="9">
        <v>44595</v>
      </c>
      <c r="AZ424" s="14">
        <f t="shared" ca="1" si="239"/>
        <v>2000</v>
      </c>
      <c r="BA424" s="14">
        <f t="shared" ca="1" si="245"/>
        <v>2000</v>
      </c>
      <c r="BB424" s="14">
        <f t="shared" ca="1" si="250"/>
        <v>174.07800000000134</v>
      </c>
      <c r="BC424" s="14">
        <f t="shared" ca="1" si="231"/>
        <v>1825.9219999999987</v>
      </c>
      <c r="BD424" s="14">
        <f t="shared" ca="1" si="232"/>
        <v>1825.9219999999987</v>
      </c>
      <c r="BE424" s="14">
        <f t="shared" ca="1" si="217"/>
        <v>753694.8476277031</v>
      </c>
      <c r="BF424" s="15">
        <f ca="1">SUM(BD$12:BD424)</f>
        <v>386750.24862770311</v>
      </c>
      <c r="BG424" s="16">
        <f ca="1">SUM(BB$12:BB424)+SUMIF(BC$12:BC424, "&lt;0")</f>
        <v>366944.59900000005</v>
      </c>
    </row>
    <row r="425" spans="1:59" x14ac:dyDescent="0.2">
      <c r="A425" s="24">
        <v>44596</v>
      </c>
      <c r="B425" s="54">
        <f ca="1">IF($A425&gt;= $C$5,$C$6, INDEX('Historical Data'!$D$2:$D$745, MATCH(A425, 'Historical Data'!$B$2:$B$745, 0)))</f>
        <v>1296</v>
      </c>
      <c r="C425" s="14">
        <f t="shared" ca="1" si="240"/>
        <v>1296</v>
      </c>
      <c r="D425" s="14">
        <f t="shared" ca="1" si="251"/>
        <v>922.90999999999622</v>
      </c>
      <c r="E425" s="14">
        <f t="shared" ca="1" si="222"/>
        <v>373.09000000000378</v>
      </c>
      <c r="F425" s="14">
        <f t="shared" ca="1" si="218"/>
        <v>373.09000000000378</v>
      </c>
      <c r="G425" s="14">
        <f t="shared" ca="1" si="233"/>
        <v>513584.94699999999</v>
      </c>
      <c r="H425" s="15">
        <f ca="1">SUM(F$12:F425)</f>
        <v>263989.43800000002</v>
      </c>
      <c r="I425" s="16">
        <f ca="1">SUM(D$12:D425)+SUMIF(E$12:E425, "&lt;0")</f>
        <v>249595.50899999999</v>
      </c>
      <c r="J425" s="15"/>
      <c r="K425" s="9">
        <v>44596</v>
      </c>
      <c r="L425" s="14">
        <f t="shared" ca="1" si="219"/>
        <v>1796</v>
      </c>
      <c r="M425" s="14">
        <f t="shared" ca="1" si="241"/>
        <v>1796</v>
      </c>
      <c r="N425" s="14">
        <f t="shared" ca="1" si="246"/>
        <v>1162.9099999999962</v>
      </c>
      <c r="O425" s="14">
        <f t="shared" ca="1" si="223"/>
        <v>633.09000000000378</v>
      </c>
      <c r="P425" s="14">
        <f t="shared" ca="1" si="224"/>
        <v>633.09000000000378</v>
      </c>
      <c r="Q425" s="14">
        <f t="shared" ca="1" si="234"/>
        <v>660834.94699999993</v>
      </c>
      <c r="R425" s="15">
        <f ca="1">SUM(P$12:P425)</f>
        <v>340559.43799999997</v>
      </c>
      <c r="S425" s="16">
        <f ca="1">SUM(N$12:N425)+SUMIF(O$12:O425, "&lt;0")</f>
        <v>320275.50900000008</v>
      </c>
      <c r="U425" s="9">
        <v>44596</v>
      </c>
      <c r="V425" s="14">
        <f t="shared" ca="1" si="238"/>
        <v>2296</v>
      </c>
      <c r="W425" s="14">
        <f t="shared" ca="1" si="242"/>
        <v>2296</v>
      </c>
      <c r="X425" s="14">
        <f t="shared" ca="1" si="247"/>
        <v>1402.9099999999962</v>
      </c>
      <c r="Y425" s="14">
        <f t="shared" ca="1" si="225"/>
        <v>893.09000000000378</v>
      </c>
      <c r="Z425" s="14">
        <f t="shared" ca="1" si="226"/>
        <v>893.09000000000378</v>
      </c>
      <c r="AA425" s="14">
        <f t="shared" ca="1" si="235"/>
        <v>808084.94699999993</v>
      </c>
      <c r="AB425" s="15">
        <f ca="1">SUM(Z$12:Z425)</f>
        <v>417129.43799999997</v>
      </c>
      <c r="AC425" s="16">
        <f ca="1">SUM(X$12:X425)+SUMIF(Y$12:Y425, "&lt;0")</f>
        <v>390955.50900000008</v>
      </c>
      <c r="AE425" s="9">
        <v>44596</v>
      </c>
      <c r="AF425" s="14">
        <f t="shared" ca="1" si="220"/>
        <v>1796</v>
      </c>
      <c r="AG425" s="14">
        <f t="shared" ca="1" si="243"/>
        <v>1796</v>
      </c>
      <c r="AH425" s="14">
        <f t="shared" ca="1" si="248"/>
        <v>1162.9099999999962</v>
      </c>
      <c r="AI425" s="14">
        <f t="shared" ca="1" si="227"/>
        <v>633.09000000000378</v>
      </c>
      <c r="AJ425" s="14">
        <f t="shared" ca="1" si="228"/>
        <v>633.09000000000378</v>
      </c>
      <c r="AK425" s="14">
        <f t="shared" ca="1" si="236"/>
        <v>673334.94699999993</v>
      </c>
      <c r="AL425" s="15">
        <f ca="1">SUM(AJ$12:AJ425)</f>
        <v>346819.43799999997</v>
      </c>
      <c r="AM425" s="16">
        <f ca="1">SUM(AH$12:AH425)+SUMIF(AI$12:AI425, "&lt;0")</f>
        <v>326515.50899999996</v>
      </c>
      <c r="AO425" s="9">
        <v>44596</v>
      </c>
      <c r="AP425" s="14">
        <f t="shared" ca="1" si="221"/>
        <v>2296</v>
      </c>
      <c r="AQ425" s="14">
        <f t="shared" ca="1" si="244"/>
        <v>2296</v>
      </c>
      <c r="AR425" s="14">
        <f t="shared" ca="1" si="249"/>
        <v>1402.9099999999962</v>
      </c>
      <c r="AS425" s="14">
        <f t="shared" ca="1" si="229"/>
        <v>893.09000000000378</v>
      </c>
      <c r="AT425" s="14">
        <f t="shared" ca="1" si="230"/>
        <v>893.09000000000378</v>
      </c>
      <c r="AU425" s="14">
        <f t="shared" ca="1" si="237"/>
        <v>833084.94699999993</v>
      </c>
      <c r="AV425" s="15">
        <f ca="1">SUM(AT$12:AT425)</f>
        <v>429649.43799999997</v>
      </c>
      <c r="AW425" s="16">
        <f ca="1">SUM(AR$12:AR425)+SUMIF(AS$12:AS425, "&lt;0")</f>
        <v>403435.50899999996</v>
      </c>
      <c r="AY425" s="9">
        <v>44596</v>
      </c>
      <c r="AZ425" s="14">
        <f t="shared" ca="1" si="239"/>
        <v>2000</v>
      </c>
      <c r="BA425" s="14">
        <f t="shared" ca="1" si="245"/>
        <v>2000</v>
      </c>
      <c r="BB425" s="14">
        <f t="shared" ca="1" si="250"/>
        <v>922.90999999999622</v>
      </c>
      <c r="BC425" s="14">
        <f t="shared" ca="1" si="231"/>
        <v>1077.0900000000038</v>
      </c>
      <c r="BD425" s="14">
        <f t="shared" ca="1" si="232"/>
        <v>1077.0900000000038</v>
      </c>
      <c r="BE425" s="14">
        <f t="shared" ca="1" si="217"/>
        <v>755694.8476277031</v>
      </c>
      <c r="BF425" s="15">
        <f ca="1">SUM(BD$12:BD425)</f>
        <v>387827.33862770314</v>
      </c>
      <c r="BG425" s="16">
        <f ca="1">SUM(BB$12:BB425)+SUMIF(BC$12:BC425, "&lt;0")</f>
        <v>367867.50900000002</v>
      </c>
    </row>
    <row r="426" spans="1:59" x14ac:dyDescent="0.2">
      <c r="A426" s="24">
        <v>44597</v>
      </c>
      <c r="B426" s="54">
        <f ca="1">IF($A426&gt;= $C$5,$C$6, INDEX('Historical Data'!$D$2:$D$745, MATCH(A426, 'Historical Data'!$B$2:$B$745, 0)))</f>
        <v>1296</v>
      </c>
      <c r="C426" s="14">
        <f t="shared" ca="1" si="240"/>
        <v>1296</v>
      </c>
      <c r="D426" s="14">
        <f t="shared" ca="1" si="251"/>
        <v>1054.2170000000042</v>
      </c>
      <c r="E426" s="14">
        <f t="shared" ca="1" si="222"/>
        <v>241.78299999999581</v>
      </c>
      <c r="F426" s="14">
        <f t="shared" ca="1" si="218"/>
        <v>241.78299999999581</v>
      </c>
      <c r="G426" s="14">
        <f t="shared" ca="1" si="233"/>
        <v>514880.94699999999</v>
      </c>
      <c r="H426" s="15">
        <f ca="1">SUM(F$12:F426)</f>
        <v>264231.22100000002</v>
      </c>
      <c r="I426" s="16">
        <f ca="1">SUM(D$12:D426)+SUMIF(E$12:E426, "&lt;0")</f>
        <v>250649.726</v>
      </c>
      <c r="J426" s="15"/>
      <c r="K426" s="9">
        <v>44597</v>
      </c>
      <c r="L426" s="14">
        <f t="shared" ca="1" si="219"/>
        <v>1796</v>
      </c>
      <c r="M426" s="14">
        <f t="shared" ca="1" si="241"/>
        <v>1796</v>
      </c>
      <c r="N426" s="14">
        <f t="shared" ca="1" si="246"/>
        <v>1294.2170000000042</v>
      </c>
      <c r="O426" s="14">
        <f t="shared" ca="1" si="223"/>
        <v>501.78299999999581</v>
      </c>
      <c r="P426" s="14">
        <f t="shared" ca="1" si="224"/>
        <v>501.78299999999581</v>
      </c>
      <c r="Q426" s="14">
        <f t="shared" ca="1" si="234"/>
        <v>662630.94699999993</v>
      </c>
      <c r="R426" s="15">
        <f ca="1">SUM(P$12:P426)</f>
        <v>341061.22099999996</v>
      </c>
      <c r="S426" s="16">
        <f ca="1">SUM(N$12:N426)+SUMIF(O$12:O426, "&lt;0")</f>
        <v>321569.72600000008</v>
      </c>
      <c r="U426" s="9">
        <v>44597</v>
      </c>
      <c r="V426" s="14">
        <f t="shared" ca="1" si="238"/>
        <v>2296</v>
      </c>
      <c r="W426" s="14">
        <f t="shared" ca="1" si="242"/>
        <v>2296</v>
      </c>
      <c r="X426" s="14">
        <f t="shared" ca="1" si="247"/>
        <v>1534.2170000000042</v>
      </c>
      <c r="Y426" s="14">
        <f t="shared" ca="1" si="225"/>
        <v>761.78299999999581</v>
      </c>
      <c r="Z426" s="14">
        <f t="shared" ca="1" si="226"/>
        <v>761.78299999999581</v>
      </c>
      <c r="AA426" s="14">
        <f t="shared" ca="1" si="235"/>
        <v>810380.94699999993</v>
      </c>
      <c r="AB426" s="15">
        <f ca="1">SUM(Z$12:Z426)</f>
        <v>417891.22099999996</v>
      </c>
      <c r="AC426" s="16">
        <f ca="1">SUM(X$12:X426)+SUMIF(Y$12:Y426, "&lt;0")</f>
        <v>392489.72600000008</v>
      </c>
      <c r="AE426" s="9">
        <v>44597</v>
      </c>
      <c r="AF426" s="14">
        <f t="shared" ca="1" si="220"/>
        <v>1796</v>
      </c>
      <c r="AG426" s="14">
        <f t="shared" ca="1" si="243"/>
        <v>1796</v>
      </c>
      <c r="AH426" s="14">
        <f t="shared" ca="1" si="248"/>
        <v>1294.2170000000042</v>
      </c>
      <c r="AI426" s="14">
        <f t="shared" ca="1" si="227"/>
        <v>501.78299999999581</v>
      </c>
      <c r="AJ426" s="14">
        <f t="shared" ca="1" si="228"/>
        <v>501.78299999999581</v>
      </c>
      <c r="AK426" s="14">
        <f t="shared" ca="1" si="236"/>
        <v>675130.94699999993</v>
      </c>
      <c r="AL426" s="15">
        <f ca="1">SUM(AJ$12:AJ426)</f>
        <v>347321.22099999996</v>
      </c>
      <c r="AM426" s="16">
        <f ca="1">SUM(AH$12:AH426)+SUMIF(AI$12:AI426, "&lt;0")</f>
        <v>327809.72599999997</v>
      </c>
      <c r="AO426" s="9">
        <v>44597</v>
      </c>
      <c r="AP426" s="14">
        <f t="shared" ca="1" si="221"/>
        <v>2296</v>
      </c>
      <c r="AQ426" s="14">
        <f t="shared" ca="1" si="244"/>
        <v>2296</v>
      </c>
      <c r="AR426" s="14">
        <f t="shared" ca="1" si="249"/>
        <v>1534.2170000000042</v>
      </c>
      <c r="AS426" s="14">
        <f t="shared" ca="1" si="229"/>
        <v>761.78299999999581</v>
      </c>
      <c r="AT426" s="14">
        <f t="shared" ca="1" si="230"/>
        <v>761.78299999999581</v>
      </c>
      <c r="AU426" s="14">
        <f t="shared" ca="1" si="237"/>
        <v>835380.94699999993</v>
      </c>
      <c r="AV426" s="15">
        <f ca="1">SUM(AT$12:AT426)</f>
        <v>430411.22099999996</v>
      </c>
      <c r="AW426" s="16">
        <f ca="1">SUM(AR$12:AR426)+SUMIF(AS$12:AS426, "&lt;0")</f>
        <v>404969.72599999997</v>
      </c>
      <c r="AY426" s="9">
        <v>44597</v>
      </c>
      <c r="AZ426" s="14">
        <f t="shared" ca="1" si="239"/>
        <v>2000</v>
      </c>
      <c r="BA426" s="14">
        <f t="shared" ca="1" si="245"/>
        <v>2000</v>
      </c>
      <c r="BB426" s="14">
        <f t="shared" ca="1" si="250"/>
        <v>1054.2170000000042</v>
      </c>
      <c r="BC426" s="14">
        <f t="shared" ca="1" si="231"/>
        <v>945.78299999999581</v>
      </c>
      <c r="BD426" s="14">
        <f t="shared" ca="1" si="232"/>
        <v>945.78299999999581</v>
      </c>
      <c r="BE426" s="14">
        <f t="shared" ca="1" si="217"/>
        <v>757694.8476277031</v>
      </c>
      <c r="BF426" s="15">
        <f ca="1">SUM(BD$12:BD426)</f>
        <v>388773.12162770313</v>
      </c>
      <c r="BG426" s="16">
        <f ca="1">SUM(BB$12:BB426)+SUMIF(BC$12:BC426, "&lt;0")</f>
        <v>368921.72600000002</v>
      </c>
    </row>
    <row r="427" spans="1:59" x14ac:dyDescent="0.2">
      <c r="A427" s="24">
        <v>44598</v>
      </c>
      <c r="B427" s="54">
        <f ca="1">IF($A427&gt;= $C$5,$C$6, INDEX('Historical Data'!$D$2:$D$745, MATCH(A427, 'Historical Data'!$B$2:$B$745, 0)))</f>
        <v>1296</v>
      </c>
      <c r="C427" s="14">
        <f t="shared" ca="1" si="240"/>
        <v>1296</v>
      </c>
      <c r="D427" s="14">
        <f t="shared" ca="1" si="251"/>
        <v>1296</v>
      </c>
      <c r="E427" s="14">
        <f t="shared" ca="1" si="222"/>
        <v>0</v>
      </c>
      <c r="F427" s="14">
        <f t="shared" ca="1" si="218"/>
        <v>0</v>
      </c>
      <c r="G427" s="14">
        <f t="shared" ca="1" si="233"/>
        <v>516176.94699999999</v>
      </c>
      <c r="H427" s="15">
        <f ca="1">SUM(F$12:F427)</f>
        <v>264231.22100000002</v>
      </c>
      <c r="I427" s="16">
        <f ca="1">SUM(D$12:D427)+SUMIF(E$12:E427, "&lt;0")</f>
        <v>251945.726</v>
      </c>
      <c r="J427" s="15"/>
      <c r="K427" s="9">
        <v>44598</v>
      </c>
      <c r="L427" s="14">
        <f t="shared" ca="1" si="219"/>
        <v>1796</v>
      </c>
      <c r="M427" s="14">
        <f t="shared" ca="1" si="241"/>
        <v>1796</v>
      </c>
      <c r="N427" s="14">
        <f t="shared" ca="1" si="246"/>
        <v>1586</v>
      </c>
      <c r="O427" s="14">
        <f t="shared" ca="1" si="223"/>
        <v>210</v>
      </c>
      <c r="P427" s="14">
        <f t="shared" ca="1" si="224"/>
        <v>210</v>
      </c>
      <c r="Q427" s="14">
        <f t="shared" ca="1" si="234"/>
        <v>664426.94699999993</v>
      </c>
      <c r="R427" s="15">
        <f ca="1">SUM(P$12:P427)</f>
        <v>341271.22099999996</v>
      </c>
      <c r="S427" s="16">
        <f ca="1">SUM(N$12:N427)+SUMIF(O$12:O427, "&lt;0")</f>
        <v>323155.72600000008</v>
      </c>
      <c r="U427" s="9">
        <v>44598</v>
      </c>
      <c r="V427" s="14">
        <f t="shared" ca="1" si="238"/>
        <v>2296</v>
      </c>
      <c r="W427" s="14">
        <f t="shared" ca="1" si="242"/>
        <v>2296</v>
      </c>
      <c r="X427" s="14">
        <f t="shared" ca="1" si="247"/>
        <v>1876</v>
      </c>
      <c r="Y427" s="14">
        <f t="shared" ca="1" si="225"/>
        <v>420</v>
      </c>
      <c r="Z427" s="14">
        <f t="shared" ca="1" si="226"/>
        <v>420</v>
      </c>
      <c r="AA427" s="14">
        <f t="shared" ca="1" si="235"/>
        <v>812676.94699999993</v>
      </c>
      <c r="AB427" s="15">
        <f ca="1">SUM(Z$12:Z427)</f>
        <v>418311.22099999996</v>
      </c>
      <c r="AC427" s="16">
        <f ca="1">SUM(X$12:X427)+SUMIF(Y$12:Y427, "&lt;0")</f>
        <v>394365.72600000008</v>
      </c>
      <c r="AE427" s="9">
        <v>44598</v>
      </c>
      <c r="AF427" s="14">
        <f t="shared" ca="1" si="220"/>
        <v>1796</v>
      </c>
      <c r="AG427" s="14">
        <f t="shared" ca="1" si="243"/>
        <v>1796</v>
      </c>
      <c r="AH427" s="14">
        <f t="shared" ca="1" si="248"/>
        <v>1636</v>
      </c>
      <c r="AI427" s="14">
        <f t="shared" ca="1" si="227"/>
        <v>160</v>
      </c>
      <c r="AJ427" s="14">
        <f t="shared" ca="1" si="228"/>
        <v>160</v>
      </c>
      <c r="AK427" s="14">
        <f t="shared" ca="1" si="236"/>
        <v>676926.94699999993</v>
      </c>
      <c r="AL427" s="15">
        <f ca="1">SUM(AJ$12:AJ427)</f>
        <v>347481.22099999996</v>
      </c>
      <c r="AM427" s="16">
        <f ca="1">SUM(AH$12:AH427)+SUMIF(AI$12:AI427, "&lt;0")</f>
        <v>329445.72599999997</v>
      </c>
      <c r="AO427" s="9">
        <v>44598</v>
      </c>
      <c r="AP427" s="14">
        <f t="shared" ca="1" si="221"/>
        <v>2296</v>
      </c>
      <c r="AQ427" s="14">
        <f t="shared" ca="1" si="244"/>
        <v>2296</v>
      </c>
      <c r="AR427" s="14">
        <f t="shared" ca="1" si="249"/>
        <v>1976</v>
      </c>
      <c r="AS427" s="14">
        <f t="shared" ca="1" si="229"/>
        <v>320</v>
      </c>
      <c r="AT427" s="14">
        <f t="shared" ca="1" si="230"/>
        <v>320</v>
      </c>
      <c r="AU427" s="14">
        <f t="shared" ca="1" si="237"/>
        <v>837676.94699999993</v>
      </c>
      <c r="AV427" s="15">
        <f ca="1">SUM(AT$12:AT427)</f>
        <v>430731.22099999996</v>
      </c>
      <c r="AW427" s="16">
        <f ca="1">SUM(AR$12:AR427)+SUMIF(AS$12:AS427, "&lt;0")</f>
        <v>406945.72599999997</v>
      </c>
      <c r="AY427" s="9">
        <v>44598</v>
      </c>
      <c r="AZ427" s="14">
        <f t="shared" ca="1" si="239"/>
        <v>2000</v>
      </c>
      <c r="BA427" s="14">
        <f t="shared" ca="1" si="245"/>
        <v>2000</v>
      </c>
      <c r="BB427" s="14">
        <f t="shared" ca="1" si="250"/>
        <v>1623.614999999998</v>
      </c>
      <c r="BC427" s="14">
        <f t="shared" ca="1" si="231"/>
        <v>376.38500000000204</v>
      </c>
      <c r="BD427" s="14">
        <f t="shared" ca="1" si="232"/>
        <v>376.38500000000204</v>
      </c>
      <c r="BE427" s="14">
        <f t="shared" ca="1" si="217"/>
        <v>759694.8476277031</v>
      </c>
      <c r="BF427" s="15">
        <f ca="1">SUM(BD$12:BD427)</f>
        <v>389149.50662770314</v>
      </c>
      <c r="BG427" s="16">
        <f ca="1">SUM(BB$12:BB427)+SUMIF(BC$12:BC427, "&lt;0")</f>
        <v>370545.34100000001</v>
      </c>
    </row>
    <row r="428" spans="1:59" x14ac:dyDescent="0.2">
      <c r="A428" s="24">
        <v>44599</v>
      </c>
      <c r="B428" s="54">
        <f ca="1">IF($A428&gt;= $C$5,$C$6, INDEX('Historical Data'!$D$2:$D$745, MATCH(A428, 'Historical Data'!$B$2:$B$745, 0)))</f>
        <v>1296</v>
      </c>
      <c r="C428" s="14">
        <f t="shared" ca="1" si="240"/>
        <v>1296</v>
      </c>
      <c r="D428" s="14">
        <f t="shared" ca="1" si="251"/>
        <v>1296</v>
      </c>
      <c r="E428" s="14">
        <f t="shared" ca="1" si="222"/>
        <v>0</v>
      </c>
      <c r="F428" s="14">
        <f t="shared" ca="1" si="218"/>
        <v>0</v>
      </c>
      <c r="G428" s="14">
        <f t="shared" ca="1" si="233"/>
        <v>517472.94699999999</v>
      </c>
      <c r="H428" s="15">
        <f ca="1">SUM(F$12:F428)</f>
        <v>264231.22100000002</v>
      </c>
      <c r="I428" s="16">
        <f ca="1">SUM(D$12:D428)+SUMIF(E$12:E428, "&lt;0")</f>
        <v>253241.726</v>
      </c>
      <c r="J428" s="15"/>
      <c r="K428" s="9">
        <v>44599</v>
      </c>
      <c r="L428" s="14">
        <f t="shared" ca="1" si="219"/>
        <v>1796</v>
      </c>
      <c r="M428" s="14">
        <f t="shared" ca="1" si="241"/>
        <v>1796</v>
      </c>
      <c r="N428" s="14">
        <f t="shared" ca="1" si="246"/>
        <v>1591</v>
      </c>
      <c r="O428" s="14">
        <f t="shared" ca="1" si="223"/>
        <v>205</v>
      </c>
      <c r="P428" s="14">
        <f t="shared" ca="1" si="224"/>
        <v>205</v>
      </c>
      <c r="Q428" s="14">
        <f t="shared" ca="1" si="234"/>
        <v>666222.94699999993</v>
      </c>
      <c r="R428" s="15">
        <f ca="1">SUM(P$12:P428)</f>
        <v>341476.22099999996</v>
      </c>
      <c r="S428" s="16">
        <f ca="1">SUM(N$12:N428)+SUMIF(O$12:O428, "&lt;0")</f>
        <v>324746.72600000008</v>
      </c>
      <c r="U428" s="9">
        <v>44599</v>
      </c>
      <c r="V428" s="14">
        <f t="shared" ca="1" si="238"/>
        <v>2296</v>
      </c>
      <c r="W428" s="14">
        <f t="shared" ca="1" si="242"/>
        <v>2296</v>
      </c>
      <c r="X428" s="14">
        <f t="shared" ca="1" si="247"/>
        <v>1886</v>
      </c>
      <c r="Y428" s="14">
        <f t="shared" ca="1" si="225"/>
        <v>410</v>
      </c>
      <c r="Z428" s="14">
        <f t="shared" ca="1" si="226"/>
        <v>410</v>
      </c>
      <c r="AA428" s="14">
        <f t="shared" ca="1" si="235"/>
        <v>814972.94699999993</v>
      </c>
      <c r="AB428" s="15">
        <f ca="1">SUM(Z$12:Z428)</f>
        <v>418721.22099999996</v>
      </c>
      <c r="AC428" s="16">
        <f ca="1">SUM(X$12:X428)+SUMIF(Y$12:Y428, "&lt;0")</f>
        <v>396251.72600000008</v>
      </c>
      <c r="AE428" s="9">
        <v>44599</v>
      </c>
      <c r="AF428" s="14">
        <f t="shared" ca="1" si="220"/>
        <v>1796</v>
      </c>
      <c r="AG428" s="14">
        <f t="shared" ca="1" si="243"/>
        <v>1796</v>
      </c>
      <c r="AH428" s="14">
        <f t="shared" ca="1" si="248"/>
        <v>1646</v>
      </c>
      <c r="AI428" s="14">
        <f t="shared" ca="1" si="227"/>
        <v>150</v>
      </c>
      <c r="AJ428" s="14">
        <f t="shared" ca="1" si="228"/>
        <v>150</v>
      </c>
      <c r="AK428" s="14">
        <f t="shared" ca="1" si="236"/>
        <v>678722.94699999993</v>
      </c>
      <c r="AL428" s="15">
        <f ca="1">SUM(AJ$12:AJ428)</f>
        <v>347631.22099999996</v>
      </c>
      <c r="AM428" s="16">
        <f ca="1">SUM(AH$12:AH428)+SUMIF(AI$12:AI428, "&lt;0")</f>
        <v>331091.72599999997</v>
      </c>
      <c r="AO428" s="9">
        <v>44599</v>
      </c>
      <c r="AP428" s="14">
        <f t="shared" ca="1" si="221"/>
        <v>2296</v>
      </c>
      <c r="AQ428" s="14">
        <f t="shared" ca="1" si="244"/>
        <v>2296</v>
      </c>
      <c r="AR428" s="14">
        <f t="shared" ca="1" si="249"/>
        <v>1996</v>
      </c>
      <c r="AS428" s="14">
        <f t="shared" ca="1" si="229"/>
        <v>300</v>
      </c>
      <c r="AT428" s="14">
        <f t="shared" ca="1" si="230"/>
        <v>300</v>
      </c>
      <c r="AU428" s="14">
        <f t="shared" ca="1" si="237"/>
        <v>839972.94699999993</v>
      </c>
      <c r="AV428" s="15">
        <f ca="1">SUM(AT$12:AT428)</f>
        <v>431031.22099999996</v>
      </c>
      <c r="AW428" s="16">
        <f ca="1">SUM(AR$12:AR428)+SUMIF(AS$12:AS428, "&lt;0")</f>
        <v>408941.72599999997</v>
      </c>
      <c r="AY428" s="9">
        <v>44599</v>
      </c>
      <c r="AZ428" s="14">
        <f t="shared" ca="1" si="239"/>
        <v>2000</v>
      </c>
      <c r="BA428" s="14">
        <f t="shared" ca="1" si="245"/>
        <v>2000</v>
      </c>
      <c r="BB428" s="14">
        <f t="shared" ca="1" si="250"/>
        <v>1881.023000000001</v>
      </c>
      <c r="BC428" s="14">
        <f t="shared" ca="1" si="231"/>
        <v>118.97699999999895</v>
      </c>
      <c r="BD428" s="14">
        <f t="shared" ca="1" si="232"/>
        <v>118.97699999999895</v>
      </c>
      <c r="BE428" s="14">
        <f t="shared" ca="1" si="217"/>
        <v>761694.8476277031</v>
      </c>
      <c r="BF428" s="15">
        <f ca="1">SUM(BD$12:BD428)</f>
        <v>389268.48362770316</v>
      </c>
      <c r="BG428" s="16">
        <f ca="1">SUM(BB$12:BB428)+SUMIF(BC$12:BC428, "&lt;0")</f>
        <v>372426.364</v>
      </c>
    </row>
    <row r="429" spans="1:59" x14ac:dyDescent="0.2">
      <c r="A429" s="24">
        <v>44600</v>
      </c>
      <c r="B429" s="54">
        <f ca="1">IF($A429&gt;= $C$5,$C$6, INDEX('Historical Data'!$D$2:$D$745, MATCH(A429, 'Historical Data'!$B$2:$B$745, 0)))</f>
        <v>1296</v>
      </c>
      <c r="C429" s="14">
        <f t="shared" ca="1" si="240"/>
        <v>1296</v>
      </c>
      <c r="D429" s="14">
        <f t="shared" ca="1" si="251"/>
        <v>1290.291999999994</v>
      </c>
      <c r="E429" s="14">
        <f t="shared" ca="1" si="222"/>
        <v>5.7080000000059954</v>
      </c>
      <c r="F429" s="14">
        <f t="shared" ca="1" si="218"/>
        <v>5.7080000000059954</v>
      </c>
      <c r="G429" s="14">
        <f t="shared" ca="1" si="233"/>
        <v>518768.94699999999</v>
      </c>
      <c r="H429" s="15">
        <f ca="1">SUM(F$12:F429)</f>
        <v>264236.929</v>
      </c>
      <c r="I429" s="16">
        <f ca="1">SUM(D$12:D429)+SUMIF(E$12:E429, "&lt;0")</f>
        <v>254532.01799999998</v>
      </c>
      <c r="J429" s="15"/>
      <c r="K429" s="9">
        <v>44600</v>
      </c>
      <c r="L429" s="14">
        <f t="shared" ca="1" si="219"/>
        <v>1796</v>
      </c>
      <c r="M429" s="14">
        <f t="shared" ca="1" si="241"/>
        <v>1796</v>
      </c>
      <c r="N429" s="14">
        <f t="shared" ca="1" si="246"/>
        <v>1425.291999999994</v>
      </c>
      <c r="O429" s="14">
        <f t="shared" ca="1" si="223"/>
        <v>370.708000000006</v>
      </c>
      <c r="P429" s="14">
        <f t="shared" ca="1" si="224"/>
        <v>370.708000000006</v>
      </c>
      <c r="Q429" s="14">
        <f t="shared" ca="1" si="234"/>
        <v>668018.94699999993</v>
      </c>
      <c r="R429" s="15">
        <f ca="1">SUM(P$12:P429)</f>
        <v>341846.92899999995</v>
      </c>
      <c r="S429" s="16">
        <f ca="1">SUM(N$12:N429)+SUMIF(O$12:O429, "&lt;0")</f>
        <v>326172.0180000001</v>
      </c>
      <c r="U429" s="9">
        <v>44600</v>
      </c>
      <c r="V429" s="14">
        <f t="shared" ca="1" si="238"/>
        <v>2296</v>
      </c>
      <c r="W429" s="14">
        <f t="shared" ca="1" si="242"/>
        <v>2296</v>
      </c>
      <c r="X429" s="14">
        <f t="shared" ca="1" si="247"/>
        <v>1560.291999999994</v>
      </c>
      <c r="Y429" s="14">
        <f t="shared" ca="1" si="225"/>
        <v>735.708000000006</v>
      </c>
      <c r="Z429" s="14">
        <f t="shared" ca="1" si="226"/>
        <v>735.708000000006</v>
      </c>
      <c r="AA429" s="14">
        <f t="shared" ca="1" si="235"/>
        <v>817268.94699999993</v>
      </c>
      <c r="AB429" s="15">
        <f ca="1">SUM(Z$12:Z429)</f>
        <v>419456.92899999995</v>
      </c>
      <c r="AC429" s="16">
        <f ca="1">SUM(X$12:X429)+SUMIF(Y$12:Y429, "&lt;0")</f>
        <v>397812.0180000001</v>
      </c>
      <c r="AE429" s="9">
        <v>44600</v>
      </c>
      <c r="AF429" s="14">
        <f t="shared" ca="1" si="220"/>
        <v>1796</v>
      </c>
      <c r="AG429" s="14">
        <f t="shared" ca="1" si="243"/>
        <v>1796</v>
      </c>
      <c r="AH429" s="14">
        <f t="shared" ca="1" si="248"/>
        <v>1320.291999999994</v>
      </c>
      <c r="AI429" s="14">
        <f t="shared" ca="1" si="227"/>
        <v>475.708000000006</v>
      </c>
      <c r="AJ429" s="14">
        <f t="shared" ca="1" si="228"/>
        <v>475.708000000006</v>
      </c>
      <c r="AK429" s="14">
        <f t="shared" ca="1" si="236"/>
        <v>680518.94699999993</v>
      </c>
      <c r="AL429" s="15">
        <f ca="1">SUM(AJ$12:AJ429)</f>
        <v>348106.92899999995</v>
      </c>
      <c r="AM429" s="16">
        <f ca="1">SUM(AH$12:AH429)+SUMIF(AI$12:AI429, "&lt;0")</f>
        <v>332412.01799999998</v>
      </c>
      <c r="AO429" s="9">
        <v>44600</v>
      </c>
      <c r="AP429" s="14">
        <f t="shared" ca="1" si="221"/>
        <v>2296</v>
      </c>
      <c r="AQ429" s="14">
        <f t="shared" ca="1" si="244"/>
        <v>2296</v>
      </c>
      <c r="AR429" s="14">
        <f t="shared" ca="1" si="249"/>
        <v>1350.291999999994</v>
      </c>
      <c r="AS429" s="14">
        <f t="shared" ca="1" si="229"/>
        <v>945.708000000006</v>
      </c>
      <c r="AT429" s="14">
        <f t="shared" ca="1" si="230"/>
        <v>945.708000000006</v>
      </c>
      <c r="AU429" s="14">
        <f t="shared" ca="1" si="237"/>
        <v>842268.94699999993</v>
      </c>
      <c r="AV429" s="15">
        <f ca="1">SUM(AT$12:AT429)</f>
        <v>431976.92899999995</v>
      </c>
      <c r="AW429" s="16">
        <f ca="1">SUM(AR$12:AR429)+SUMIF(AS$12:AS429, "&lt;0")</f>
        <v>410292.01799999998</v>
      </c>
      <c r="AY429" s="9">
        <v>44600</v>
      </c>
      <c r="AZ429" s="14">
        <f t="shared" ca="1" si="239"/>
        <v>2000</v>
      </c>
      <c r="BA429" s="14">
        <f t="shared" ca="1" si="245"/>
        <v>2000</v>
      </c>
      <c r="BB429" s="14">
        <f t="shared" ca="1" si="250"/>
        <v>377.65399999999499</v>
      </c>
      <c r="BC429" s="14">
        <f t="shared" ca="1" si="231"/>
        <v>1622.346000000005</v>
      </c>
      <c r="BD429" s="14">
        <f t="shared" ca="1" si="232"/>
        <v>1622.346000000005</v>
      </c>
      <c r="BE429" s="14">
        <f t="shared" ca="1" si="217"/>
        <v>763694.8476277031</v>
      </c>
      <c r="BF429" s="15">
        <f ca="1">SUM(BD$12:BD429)</f>
        <v>390890.82962770318</v>
      </c>
      <c r="BG429" s="16">
        <f ca="1">SUM(BB$12:BB429)+SUMIF(BC$12:BC429, "&lt;0")</f>
        <v>372804.01799999998</v>
      </c>
    </row>
    <row r="430" spans="1:59" x14ac:dyDescent="0.2">
      <c r="A430" s="24">
        <v>44601</v>
      </c>
      <c r="B430" s="54">
        <f ca="1">IF($A430&gt;= $C$5,$C$6, INDEX('Historical Data'!$D$2:$D$745, MATCH(A430, 'Historical Data'!$B$2:$B$745, 0)))</f>
        <v>1296</v>
      </c>
      <c r="C430" s="14">
        <f t="shared" ca="1" si="240"/>
        <v>1296</v>
      </c>
      <c r="D430" s="14">
        <f t="shared" ca="1" si="251"/>
        <v>667.16000000000349</v>
      </c>
      <c r="E430" s="14">
        <f t="shared" ca="1" si="222"/>
        <v>628.83999999999651</v>
      </c>
      <c r="F430" s="14">
        <f t="shared" ca="1" si="218"/>
        <v>628.83999999999651</v>
      </c>
      <c r="G430" s="14">
        <f t="shared" ca="1" si="233"/>
        <v>520064.94699999999</v>
      </c>
      <c r="H430" s="15">
        <f ca="1">SUM(F$12:F430)</f>
        <v>264865.76899999997</v>
      </c>
      <c r="I430" s="16">
        <f ca="1">SUM(D$12:D430)+SUMIF(E$12:E430, "&lt;0")</f>
        <v>255199.17799999999</v>
      </c>
      <c r="J430" s="15"/>
      <c r="K430" s="9">
        <v>44601</v>
      </c>
      <c r="L430" s="14">
        <f t="shared" ca="1" si="219"/>
        <v>1796</v>
      </c>
      <c r="M430" s="14">
        <f t="shared" ca="1" si="241"/>
        <v>1796</v>
      </c>
      <c r="N430" s="14">
        <f t="shared" ca="1" si="246"/>
        <v>907.16000000000349</v>
      </c>
      <c r="O430" s="14">
        <f t="shared" ca="1" si="223"/>
        <v>888.83999999999651</v>
      </c>
      <c r="P430" s="14">
        <f t="shared" ca="1" si="224"/>
        <v>888.83999999999651</v>
      </c>
      <c r="Q430" s="14">
        <f t="shared" ca="1" si="234"/>
        <v>669814.94699999993</v>
      </c>
      <c r="R430" s="15">
        <f ca="1">SUM(P$12:P430)</f>
        <v>342735.76899999997</v>
      </c>
      <c r="S430" s="16">
        <f ca="1">SUM(N$12:N430)+SUMIF(O$12:O430, "&lt;0")</f>
        <v>327079.17800000007</v>
      </c>
      <c r="U430" s="9">
        <v>44601</v>
      </c>
      <c r="V430" s="14">
        <f t="shared" ca="1" si="238"/>
        <v>2296</v>
      </c>
      <c r="W430" s="14">
        <f t="shared" ca="1" si="242"/>
        <v>2296</v>
      </c>
      <c r="X430" s="14">
        <f t="shared" ca="1" si="247"/>
        <v>1147.1600000000035</v>
      </c>
      <c r="Y430" s="14">
        <f t="shared" ca="1" si="225"/>
        <v>1148.8399999999965</v>
      </c>
      <c r="Z430" s="14">
        <f t="shared" ca="1" si="226"/>
        <v>1148.8399999999965</v>
      </c>
      <c r="AA430" s="14">
        <f t="shared" ca="1" si="235"/>
        <v>819564.94699999993</v>
      </c>
      <c r="AB430" s="15">
        <f ca="1">SUM(Z$12:Z430)</f>
        <v>420605.76899999997</v>
      </c>
      <c r="AC430" s="16">
        <f ca="1">SUM(X$12:X430)+SUMIF(Y$12:Y430, "&lt;0")</f>
        <v>398959.17800000007</v>
      </c>
      <c r="AE430" s="9">
        <v>44601</v>
      </c>
      <c r="AF430" s="14">
        <f t="shared" ca="1" si="220"/>
        <v>1796</v>
      </c>
      <c r="AG430" s="14">
        <f t="shared" ca="1" si="243"/>
        <v>1796</v>
      </c>
      <c r="AH430" s="14">
        <f t="shared" ca="1" si="248"/>
        <v>907.16000000000349</v>
      </c>
      <c r="AI430" s="14">
        <f t="shared" ca="1" si="227"/>
        <v>888.83999999999651</v>
      </c>
      <c r="AJ430" s="14">
        <f t="shared" ca="1" si="228"/>
        <v>888.83999999999651</v>
      </c>
      <c r="AK430" s="14">
        <f t="shared" ca="1" si="236"/>
        <v>682314.94699999993</v>
      </c>
      <c r="AL430" s="15">
        <f ca="1">SUM(AJ$12:AJ430)</f>
        <v>348995.76899999997</v>
      </c>
      <c r="AM430" s="16">
        <f ca="1">SUM(AH$12:AH430)+SUMIF(AI$12:AI430, "&lt;0")</f>
        <v>333319.17799999996</v>
      </c>
      <c r="AO430" s="9">
        <v>44601</v>
      </c>
      <c r="AP430" s="14">
        <f t="shared" ca="1" si="221"/>
        <v>2296</v>
      </c>
      <c r="AQ430" s="14">
        <f t="shared" ca="1" si="244"/>
        <v>2296</v>
      </c>
      <c r="AR430" s="14">
        <f t="shared" ca="1" si="249"/>
        <v>1147.1600000000035</v>
      </c>
      <c r="AS430" s="14">
        <f t="shared" ca="1" si="229"/>
        <v>1148.8399999999965</v>
      </c>
      <c r="AT430" s="14">
        <f t="shared" ca="1" si="230"/>
        <v>1148.8399999999965</v>
      </c>
      <c r="AU430" s="14">
        <f t="shared" ca="1" si="237"/>
        <v>844564.94699999993</v>
      </c>
      <c r="AV430" s="15">
        <f ca="1">SUM(AT$12:AT430)</f>
        <v>433125.76899999997</v>
      </c>
      <c r="AW430" s="16">
        <f ca="1">SUM(AR$12:AR430)+SUMIF(AS$12:AS430, "&lt;0")</f>
        <v>411439.17799999996</v>
      </c>
      <c r="AY430" s="9">
        <v>44601</v>
      </c>
      <c r="AZ430" s="14">
        <f t="shared" ca="1" si="239"/>
        <v>2000</v>
      </c>
      <c r="BA430" s="14">
        <f t="shared" ca="1" si="245"/>
        <v>2000</v>
      </c>
      <c r="BB430" s="14">
        <f t="shared" ca="1" si="250"/>
        <v>667.16000000000349</v>
      </c>
      <c r="BC430" s="14">
        <f t="shared" ca="1" si="231"/>
        <v>1332.8399999999965</v>
      </c>
      <c r="BD430" s="14">
        <f t="shared" ca="1" si="232"/>
        <v>1332.8399999999965</v>
      </c>
      <c r="BE430" s="14">
        <f t="shared" ca="1" si="217"/>
        <v>765694.8476277031</v>
      </c>
      <c r="BF430" s="15">
        <f ca="1">SUM(BD$12:BD430)</f>
        <v>392223.66962770314</v>
      </c>
      <c r="BG430" s="16">
        <f ca="1">SUM(BB$12:BB430)+SUMIF(BC$12:BC430, "&lt;0")</f>
        <v>373471.17800000001</v>
      </c>
    </row>
    <row r="431" spans="1:59" x14ac:dyDescent="0.2">
      <c r="A431" s="24">
        <v>44602</v>
      </c>
      <c r="B431" s="54">
        <f ca="1">IF($A431&gt;= $C$5,$C$6, INDEX('Historical Data'!$D$2:$D$745, MATCH(A431, 'Historical Data'!$B$2:$B$745, 0)))</f>
        <v>1296</v>
      </c>
      <c r="C431" s="14">
        <f t="shared" ca="1" si="240"/>
        <v>1296</v>
      </c>
      <c r="D431" s="14">
        <f t="shared" ca="1" si="251"/>
        <v>0</v>
      </c>
      <c r="E431" s="14">
        <f t="shared" ca="1" si="222"/>
        <v>1296</v>
      </c>
      <c r="F431" s="14">
        <f t="shared" ca="1" si="218"/>
        <v>1296</v>
      </c>
      <c r="G431" s="14">
        <f t="shared" ca="1" si="233"/>
        <v>521360.94699999999</v>
      </c>
      <c r="H431" s="15">
        <f ca="1">SUM(F$12:F431)</f>
        <v>266161.76899999997</v>
      </c>
      <c r="I431" s="16">
        <f ca="1">SUM(D$12:D431)+SUMIF(E$12:E431, "&lt;0")</f>
        <v>255199.17799999999</v>
      </c>
      <c r="J431" s="15"/>
      <c r="K431" s="9">
        <v>44602</v>
      </c>
      <c r="L431" s="14">
        <f t="shared" ca="1" si="219"/>
        <v>1796</v>
      </c>
      <c r="M431" s="14">
        <f t="shared" ca="1" si="241"/>
        <v>1796</v>
      </c>
      <c r="N431" s="14">
        <f t="shared" ca="1" si="246"/>
        <v>240</v>
      </c>
      <c r="O431" s="14">
        <f t="shared" ca="1" si="223"/>
        <v>1556</v>
      </c>
      <c r="P431" s="14">
        <f t="shared" ca="1" si="224"/>
        <v>1556</v>
      </c>
      <c r="Q431" s="14">
        <f t="shared" ca="1" si="234"/>
        <v>671610.94699999993</v>
      </c>
      <c r="R431" s="15">
        <f ca="1">SUM(P$12:P431)</f>
        <v>344291.76899999997</v>
      </c>
      <c r="S431" s="16">
        <f ca="1">SUM(N$12:N431)+SUMIF(O$12:O431, "&lt;0")</f>
        <v>327319.17800000007</v>
      </c>
      <c r="U431" s="9">
        <v>44602</v>
      </c>
      <c r="V431" s="14">
        <f t="shared" ca="1" si="238"/>
        <v>2296</v>
      </c>
      <c r="W431" s="14">
        <f t="shared" ca="1" si="242"/>
        <v>2296</v>
      </c>
      <c r="X431" s="14">
        <f t="shared" ca="1" si="247"/>
        <v>480</v>
      </c>
      <c r="Y431" s="14">
        <f t="shared" ca="1" si="225"/>
        <v>1816</v>
      </c>
      <c r="Z431" s="14">
        <f t="shared" ca="1" si="226"/>
        <v>1816</v>
      </c>
      <c r="AA431" s="14">
        <f t="shared" ca="1" si="235"/>
        <v>821860.94699999993</v>
      </c>
      <c r="AB431" s="15">
        <f ca="1">SUM(Z$12:Z431)</f>
        <v>422421.76899999997</v>
      </c>
      <c r="AC431" s="16">
        <f ca="1">SUM(X$12:X431)+SUMIF(Y$12:Y431, "&lt;0")</f>
        <v>399439.17800000007</v>
      </c>
      <c r="AE431" s="9">
        <v>44602</v>
      </c>
      <c r="AF431" s="14">
        <f t="shared" ca="1" si="220"/>
        <v>1796</v>
      </c>
      <c r="AG431" s="14">
        <f t="shared" ca="1" si="243"/>
        <v>1796</v>
      </c>
      <c r="AH431" s="14">
        <f t="shared" ca="1" si="248"/>
        <v>240</v>
      </c>
      <c r="AI431" s="14">
        <f t="shared" ca="1" si="227"/>
        <v>1556</v>
      </c>
      <c r="AJ431" s="14">
        <f t="shared" ca="1" si="228"/>
        <v>1556</v>
      </c>
      <c r="AK431" s="14">
        <f t="shared" ca="1" si="236"/>
        <v>684110.94699999993</v>
      </c>
      <c r="AL431" s="15">
        <f ca="1">SUM(AJ$12:AJ431)</f>
        <v>350551.76899999997</v>
      </c>
      <c r="AM431" s="16">
        <f ca="1">SUM(AH$12:AH431)+SUMIF(AI$12:AI431, "&lt;0")</f>
        <v>333559.17799999996</v>
      </c>
      <c r="AO431" s="9">
        <v>44602</v>
      </c>
      <c r="AP431" s="14">
        <f t="shared" ca="1" si="221"/>
        <v>2296</v>
      </c>
      <c r="AQ431" s="14">
        <f t="shared" ca="1" si="244"/>
        <v>2296</v>
      </c>
      <c r="AR431" s="14">
        <f t="shared" ca="1" si="249"/>
        <v>480</v>
      </c>
      <c r="AS431" s="14">
        <f t="shared" ca="1" si="229"/>
        <v>1816</v>
      </c>
      <c r="AT431" s="14">
        <f t="shared" ca="1" si="230"/>
        <v>1816</v>
      </c>
      <c r="AU431" s="14">
        <f t="shared" ca="1" si="237"/>
        <v>846860.94699999993</v>
      </c>
      <c r="AV431" s="15">
        <f ca="1">SUM(AT$12:AT431)</f>
        <v>434941.76899999997</v>
      </c>
      <c r="AW431" s="16">
        <f ca="1">SUM(AR$12:AR431)+SUMIF(AS$12:AS431, "&lt;0")</f>
        <v>411919.17799999996</v>
      </c>
      <c r="AY431" s="9">
        <v>44602</v>
      </c>
      <c r="AZ431" s="14">
        <f t="shared" ca="1" si="239"/>
        <v>2000</v>
      </c>
      <c r="BA431" s="14">
        <f t="shared" ca="1" si="245"/>
        <v>2000</v>
      </c>
      <c r="BB431" s="14">
        <f t="shared" ca="1" si="250"/>
        <v>0</v>
      </c>
      <c r="BC431" s="14">
        <f t="shared" ca="1" si="231"/>
        <v>2000</v>
      </c>
      <c r="BD431" s="14">
        <f t="shared" ca="1" si="232"/>
        <v>2000</v>
      </c>
      <c r="BE431" s="14">
        <f t="shared" ca="1" si="217"/>
        <v>767694.8476277031</v>
      </c>
      <c r="BF431" s="15">
        <f ca="1">SUM(BD$12:BD431)</f>
        <v>394223.66962770314</v>
      </c>
      <c r="BG431" s="16">
        <f ca="1">SUM(BB$12:BB431)+SUMIF(BC$12:BC431, "&lt;0")</f>
        <v>373471.17800000001</v>
      </c>
    </row>
    <row r="432" spans="1:59" x14ac:dyDescent="0.2">
      <c r="A432" s="24">
        <v>44603</v>
      </c>
      <c r="B432" s="54">
        <f ca="1">IF($A432&gt;= $C$5,$C$6, INDEX('Historical Data'!$D$2:$D$745, MATCH(A432, 'Historical Data'!$B$2:$B$745, 0)))</f>
        <v>1296</v>
      </c>
      <c r="C432" s="14">
        <f t="shared" ca="1" si="240"/>
        <v>1296</v>
      </c>
      <c r="D432" s="14">
        <f t="shared" ca="1" si="251"/>
        <v>598.15099999999802</v>
      </c>
      <c r="E432" s="14">
        <f t="shared" ca="1" si="222"/>
        <v>697.84900000000198</v>
      </c>
      <c r="F432" s="14">
        <f t="shared" ca="1" si="218"/>
        <v>697.84900000000198</v>
      </c>
      <c r="G432" s="14">
        <f t="shared" ca="1" si="233"/>
        <v>522656.94699999999</v>
      </c>
      <c r="H432" s="15">
        <f ca="1">SUM(F$12:F432)</f>
        <v>266859.61799999996</v>
      </c>
      <c r="I432" s="16">
        <f ca="1">SUM(D$12:D432)+SUMIF(E$12:E432, "&lt;0")</f>
        <v>255797.32899999997</v>
      </c>
      <c r="J432" s="15"/>
      <c r="K432" s="9">
        <v>44603</v>
      </c>
      <c r="L432" s="14">
        <f t="shared" ca="1" si="219"/>
        <v>1796</v>
      </c>
      <c r="M432" s="14">
        <f t="shared" ca="1" si="241"/>
        <v>1796</v>
      </c>
      <c r="N432" s="14">
        <f t="shared" ca="1" si="246"/>
        <v>838.15099999999802</v>
      </c>
      <c r="O432" s="14">
        <f t="shared" ca="1" si="223"/>
        <v>957.84900000000198</v>
      </c>
      <c r="P432" s="14">
        <f t="shared" ca="1" si="224"/>
        <v>957.84900000000198</v>
      </c>
      <c r="Q432" s="14">
        <f t="shared" ca="1" si="234"/>
        <v>673406.94699999993</v>
      </c>
      <c r="R432" s="15">
        <f ca="1">SUM(P$12:P432)</f>
        <v>345249.61799999996</v>
      </c>
      <c r="S432" s="16">
        <f ca="1">SUM(N$12:N432)+SUMIF(O$12:O432, "&lt;0")</f>
        <v>328157.32900000009</v>
      </c>
      <c r="U432" s="9">
        <v>44603</v>
      </c>
      <c r="V432" s="14">
        <f t="shared" ca="1" si="238"/>
        <v>2296</v>
      </c>
      <c r="W432" s="14">
        <f t="shared" ca="1" si="242"/>
        <v>2296</v>
      </c>
      <c r="X432" s="14">
        <f t="shared" ca="1" si="247"/>
        <v>1078.150999999998</v>
      </c>
      <c r="Y432" s="14">
        <f t="shared" ca="1" si="225"/>
        <v>1217.849000000002</v>
      </c>
      <c r="Z432" s="14">
        <f t="shared" ca="1" si="226"/>
        <v>1217.849000000002</v>
      </c>
      <c r="AA432" s="14">
        <f t="shared" ca="1" si="235"/>
        <v>824156.94699999993</v>
      </c>
      <c r="AB432" s="15">
        <f ca="1">SUM(Z$12:Z432)</f>
        <v>423639.61799999996</v>
      </c>
      <c r="AC432" s="16">
        <f ca="1">SUM(X$12:X432)+SUMIF(Y$12:Y432, "&lt;0")</f>
        <v>400517.32900000009</v>
      </c>
      <c r="AE432" s="9">
        <v>44603</v>
      </c>
      <c r="AF432" s="14">
        <f t="shared" ca="1" si="220"/>
        <v>1796</v>
      </c>
      <c r="AG432" s="14">
        <f t="shared" ca="1" si="243"/>
        <v>1796</v>
      </c>
      <c r="AH432" s="14">
        <f t="shared" ca="1" si="248"/>
        <v>838.15099999999802</v>
      </c>
      <c r="AI432" s="14">
        <f t="shared" ca="1" si="227"/>
        <v>957.84900000000198</v>
      </c>
      <c r="AJ432" s="14">
        <f t="shared" ca="1" si="228"/>
        <v>957.84900000000198</v>
      </c>
      <c r="AK432" s="14">
        <f t="shared" ca="1" si="236"/>
        <v>685906.94699999993</v>
      </c>
      <c r="AL432" s="15">
        <f ca="1">SUM(AJ$12:AJ432)</f>
        <v>351509.61799999996</v>
      </c>
      <c r="AM432" s="16">
        <f ca="1">SUM(AH$12:AH432)+SUMIF(AI$12:AI432, "&lt;0")</f>
        <v>334397.32899999997</v>
      </c>
      <c r="AO432" s="9">
        <v>44603</v>
      </c>
      <c r="AP432" s="14">
        <f t="shared" ca="1" si="221"/>
        <v>2296</v>
      </c>
      <c r="AQ432" s="14">
        <f t="shared" ca="1" si="244"/>
        <v>2296</v>
      </c>
      <c r="AR432" s="14">
        <f t="shared" ca="1" si="249"/>
        <v>1078.150999999998</v>
      </c>
      <c r="AS432" s="14">
        <f t="shared" ca="1" si="229"/>
        <v>1217.849000000002</v>
      </c>
      <c r="AT432" s="14">
        <f t="shared" ca="1" si="230"/>
        <v>1217.849000000002</v>
      </c>
      <c r="AU432" s="14">
        <f t="shared" ca="1" si="237"/>
        <v>849156.94699999993</v>
      </c>
      <c r="AV432" s="15">
        <f ca="1">SUM(AT$12:AT432)</f>
        <v>436159.61799999996</v>
      </c>
      <c r="AW432" s="16">
        <f ca="1">SUM(AR$12:AR432)+SUMIF(AS$12:AS432, "&lt;0")</f>
        <v>412997.32899999997</v>
      </c>
      <c r="AY432" s="9">
        <v>44603</v>
      </c>
      <c r="AZ432" s="14">
        <f t="shared" ca="1" si="239"/>
        <v>2000</v>
      </c>
      <c r="BA432" s="14">
        <f t="shared" ca="1" si="245"/>
        <v>2000</v>
      </c>
      <c r="BB432" s="14">
        <f t="shared" ca="1" si="250"/>
        <v>598.15099999999802</v>
      </c>
      <c r="BC432" s="14">
        <f t="shared" ca="1" si="231"/>
        <v>1401.849000000002</v>
      </c>
      <c r="BD432" s="14">
        <f t="shared" ca="1" si="232"/>
        <v>1401.849000000002</v>
      </c>
      <c r="BE432" s="14">
        <f t="shared" ref="BE432:BE495" ca="1" si="252">AZ432+BE431</f>
        <v>769694.8476277031</v>
      </c>
      <c r="BF432" s="15">
        <f ca="1">SUM(BD$12:BD432)</f>
        <v>395625.51862770313</v>
      </c>
      <c r="BG432" s="16">
        <f ca="1">SUM(BB$12:BB432)+SUMIF(BC$12:BC432, "&lt;0")</f>
        <v>374069.32900000003</v>
      </c>
    </row>
    <row r="433" spans="1:59" x14ac:dyDescent="0.2">
      <c r="A433" s="24">
        <v>44604</v>
      </c>
      <c r="B433" s="54">
        <f ca="1">IF($A433&gt;= $C$5,$C$6, INDEX('Historical Data'!$D$2:$D$745, MATCH(A433, 'Historical Data'!$B$2:$B$745, 0)))</f>
        <v>1296</v>
      </c>
      <c r="C433" s="14">
        <f t="shared" ca="1" si="240"/>
        <v>1296</v>
      </c>
      <c r="D433" s="14">
        <f t="shared" ca="1" si="251"/>
        <v>92.47200000000521</v>
      </c>
      <c r="E433" s="14">
        <f t="shared" ca="1" si="222"/>
        <v>1203.5279999999948</v>
      </c>
      <c r="F433" s="14">
        <f t="shared" ca="1" si="218"/>
        <v>1203.5279999999948</v>
      </c>
      <c r="G433" s="14">
        <f t="shared" ca="1" si="233"/>
        <v>523952.94699999999</v>
      </c>
      <c r="H433" s="15">
        <f ca="1">SUM(F$12:F433)</f>
        <v>268063.14599999995</v>
      </c>
      <c r="I433" s="16">
        <f ca="1">SUM(D$12:D433)+SUMIF(E$12:E433, "&lt;0")</f>
        <v>255889.80099999998</v>
      </c>
      <c r="J433" s="15"/>
      <c r="K433" s="9">
        <v>44604</v>
      </c>
      <c r="L433" s="14">
        <f t="shared" ca="1" si="219"/>
        <v>1796</v>
      </c>
      <c r="M433" s="14">
        <f t="shared" ca="1" si="241"/>
        <v>1796</v>
      </c>
      <c r="N433" s="14">
        <f t="shared" ca="1" si="246"/>
        <v>332.47200000000521</v>
      </c>
      <c r="O433" s="14">
        <f t="shared" ca="1" si="223"/>
        <v>1463.5279999999948</v>
      </c>
      <c r="P433" s="14">
        <f t="shared" ca="1" si="224"/>
        <v>1463.5279999999948</v>
      </c>
      <c r="Q433" s="14">
        <f t="shared" ca="1" si="234"/>
        <v>675202.94699999993</v>
      </c>
      <c r="R433" s="15">
        <f ca="1">SUM(P$12:P433)</f>
        <v>346713.14599999995</v>
      </c>
      <c r="S433" s="16">
        <f ca="1">SUM(N$12:N433)+SUMIF(O$12:O433, "&lt;0")</f>
        <v>328489.80100000009</v>
      </c>
      <c r="U433" s="9">
        <v>44604</v>
      </c>
      <c r="V433" s="14">
        <f t="shared" ca="1" si="238"/>
        <v>2296</v>
      </c>
      <c r="W433" s="14">
        <f t="shared" ca="1" si="242"/>
        <v>2296</v>
      </c>
      <c r="X433" s="14">
        <f t="shared" ca="1" si="247"/>
        <v>572.47200000000521</v>
      </c>
      <c r="Y433" s="14">
        <f t="shared" ca="1" si="225"/>
        <v>1723.5279999999948</v>
      </c>
      <c r="Z433" s="14">
        <f t="shared" ca="1" si="226"/>
        <v>1723.5279999999948</v>
      </c>
      <c r="AA433" s="14">
        <f t="shared" ca="1" si="235"/>
        <v>826452.94699999993</v>
      </c>
      <c r="AB433" s="15">
        <f ca="1">SUM(Z$12:Z433)</f>
        <v>425363.14599999995</v>
      </c>
      <c r="AC433" s="16">
        <f ca="1">SUM(X$12:X433)+SUMIF(Y$12:Y433, "&lt;0")</f>
        <v>401089.80100000009</v>
      </c>
      <c r="AE433" s="9">
        <v>44604</v>
      </c>
      <c r="AF433" s="14">
        <f t="shared" ca="1" si="220"/>
        <v>1796</v>
      </c>
      <c r="AG433" s="14">
        <f t="shared" ca="1" si="243"/>
        <v>1796</v>
      </c>
      <c r="AH433" s="14">
        <f t="shared" ca="1" si="248"/>
        <v>332.47200000000521</v>
      </c>
      <c r="AI433" s="14">
        <f t="shared" ca="1" si="227"/>
        <v>1463.5279999999948</v>
      </c>
      <c r="AJ433" s="14">
        <f t="shared" ca="1" si="228"/>
        <v>1463.5279999999948</v>
      </c>
      <c r="AK433" s="14">
        <f t="shared" ca="1" si="236"/>
        <v>687702.94699999993</v>
      </c>
      <c r="AL433" s="15">
        <f ca="1">SUM(AJ$12:AJ433)</f>
        <v>352973.14599999995</v>
      </c>
      <c r="AM433" s="16">
        <f ca="1">SUM(AH$12:AH433)+SUMIF(AI$12:AI433, "&lt;0")</f>
        <v>334729.80099999998</v>
      </c>
      <c r="AO433" s="9">
        <v>44604</v>
      </c>
      <c r="AP433" s="14">
        <f t="shared" ca="1" si="221"/>
        <v>2296</v>
      </c>
      <c r="AQ433" s="14">
        <f t="shared" ca="1" si="244"/>
        <v>2296</v>
      </c>
      <c r="AR433" s="14">
        <f t="shared" ca="1" si="249"/>
        <v>572.47200000000521</v>
      </c>
      <c r="AS433" s="14">
        <f t="shared" ca="1" si="229"/>
        <v>1723.5279999999948</v>
      </c>
      <c r="AT433" s="14">
        <f t="shared" ca="1" si="230"/>
        <v>1723.5279999999948</v>
      </c>
      <c r="AU433" s="14">
        <f t="shared" ca="1" si="237"/>
        <v>851452.94699999993</v>
      </c>
      <c r="AV433" s="15">
        <f ca="1">SUM(AT$12:AT433)</f>
        <v>437883.14599999995</v>
      </c>
      <c r="AW433" s="16">
        <f ca="1">SUM(AR$12:AR433)+SUMIF(AS$12:AS433, "&lt;0")</f>
        <v>413569.80099999998</v>
      </c>
      <c r="AY433" s="9">
        <v>44604</v>
      </c>
      <c r="AZ433" s="14">
        <f t="shared" ca="1" si="239"/>
        <v>2000</v>
      </c>
      <c r="BA433" s="14">
        <f t="shared" ca="1" si="245"/>
        <v>2000</v>
      </c>
      <c r="BB433" s="14">
        <f t="shared" ca="1" si="250"/>
        <v>92.47200000000521</v>
      </c>
      <c r="BC433" s="14">
        <f t="shared" ca="1" si="231"/>
        <v>1907.5279999999948</v>
      </c>
      <c r="BD433" s="14">
        <f t="shared" ca="1" si="232"/>
        <v>1907.5279999999948</v>
      </c>
      <c r="BE433" s="14">
        <f t="shared" ca="1" si="252"/>
        <v>771694.8476277031</v>
      </c>
      <c r="BF433" s="15">
        <f ca="1">SUM(BD$12:BD433)</f>
        <v>397533.04662770312</v>
      </c>
      <c r="BG433" s="16">
        <f ca="1">SUM(BB$12:BB433)+SUMIF(BC$12:BC433, "&lt;0")</f>
        <v>374161.80100000004</v>
      </c>
    </row>
    <row r="434" spans="1:59" x14ac:dyDescent="0.2">
      <c r="A434" s="24">
        <v>44605</v>
      </c>
      <c r="B434" s="54">
        <f ca="1">IF($A434&gt;= $C$5,$C$6, INDEX('Historical Data'!$D$2:$D$745, MATCH(A434, 'Historical Data'!$B$2:$B$745, 0)))</f>
        <v>1296</v>
      </c>
      <c r="C434" s="14">
        <f t="shared" ca="1" si="240"/>
        <v>1296</v>
      </c>
      <c r="D434" s="14">
        <f t="shared" ca="1" si="251"/>
        <v>941.08399999999892</v>
      </c>
      <c r="E434" s="14">
        <f t="shared" ca="1" si="222"/>
        <v>354.91600000000108</v>
      </c>
      <c r="F434" s="14">
        <f t="shared" ca="1" si="218"/>
        <v>354.91600000000108</v>
      </c>
      <c r="G434" s="14">
        <f t="shared" ca="1" si="233"/>
        <v>525248.94699999993</v>
      </c>
      <c r="H434" s="15">
        <f ca="1">SUM(F$12:F434)</f>
        <v>268418.06199999998</v>
      </c>
      <c r="I434" s="16">
        <f ca="1">SUM(D$12:D434)+SUMIF(E$12:E434, "&lt;0")</f>
        <v>256830.88499999998</v>
      </c>
      <c r="J434" s="15"/>
      <c r="K434" s="9">
        <v>44605</v>
      </c>
      <c r="L434" s="14">
        <f t="shared" ca="1" si="219"/>
        <v>1796</v>
      </c>
      <c r="M434" s="14">
        <f t="shared" ca="1" si="241"/>
        <v>1796</v>
      </c>
      <c r="N434" s="14">
        <f t="shared" ca="1" si="246"/>
        <v>1181.0839999999989</v>
      </c>
      <c r="O434" s="14">
        <f t="shared" ca="1" si="223"/>
        <v>614.91600000000108</v>
      </c>
      <c r="P434" s="14">
        <f t="shared" ca="1" si="224"/>
        <v>614.91600000000108</v>
      </c>
      <c r="Q434" s="14">
        <f t="shared" ca="1" si="234"/>
        <v>676998.94699999993</v>
      </c>
      <c r="R434" s="15">
        <f ca="1">SUM(P$12:P434)</f>
        <v>347328.06199999998</v>
      </c>
      <c r="S434" s="16">
        <f ca="1">SUM(N$12:N434)+SUMIF(O$12:O434, "&lt;0")</f>
        <v>329670.88500000007</v>
      </c>
      <c r="U434" s="9">
        <v>44605</v>
      </c>
      <c r="V434" s="14">
        <f t="shared" ca="1" si="238"/>
        <v>2296</v>
      </c>
      <c r="W434" s="14">
        <f t="shared" ca="1" si="242"/>
        <v>2296</v>
      </c>
      <c r="X434" s="14">
        <f t="shared" ca="1" si="247"/>
        <v>1421.0839999999989</v>
      </c>
      <c r="Y434" s="14">
        <f t="shared" ca="1" si="225"/>
        <v>874.91600000000108</v>
      </c>
      <c r="Z434" s="14">
        <f t="shared" ca="1" si="226"/>
        <v>874.91600000000108</v>
      </c>
      <c r="AA434" s="14">
        <f t="shared" ca="1" si="235"/>
        <v>828748.94699999993</v>
      </c>
      <c r="AB434" s="15">
        <f ca="1">SUM(Z$12:Z434)</f>
        <v>426238.06199999998</v>
      </c>
      <c r="AC434" s="16">
        <f ca="1">SUM(X$12:X434)+SUMIF(Y$12:Y434, "&lt;0")</f>
        <v>402510.88500000007</v>
      </c>
      <c r="AE434" s="9">
        <v>44605</v>
      </c>
      <c r="AF434" s="14">
        <f t="shared" ca="1" si="220"/>
        <v>1796</v>
      </c>
      <c r="AG434" s="14">
        <f t="shared" ca="1" si="243"/>
        <v>1796</v>
      </c>
      <c r="AH434" s="14">
        <f t="shared" ca="1" si="248"/>
        <v>1181.0839999999989</v>
      </c>
      <c r="AI434" s="14">
        <f t="shared" ca="1" si="227"/>
        <v>614.91600000000108</v>
      </c>
      <c r="AJ434" s="14">
        <f t="shared" ca="1" si="228"/>
        <v>614.91600000000108</v>
      </c>
      <c r="AK434" s="14">
        <f t="shared" ca="1" si="236"/>
        <v>689498.94699999993</v>
      </c>
      <c r="AL434" s="15">
        <f ca="1">SUM(AJ$12:AJ434)</f>
        <v>353588.06199999998</v>
      </c>
      <c r="AM434" s="16">
        <f ca="1">SUM(AH$12:AH434)+SUMIF(AI$12:AI434, "&lt;0")</f>
        <v>335910.88499999995</v>
      </c>
      <c r="AO434" s="9">
        <v>44605</v>
      </c>
      <c r="AP434" s="14">
        <f t="shared" ca="1" si="221"/>
        <v>2296</v>
      </c>
      <c r="AQ434" s="14">
        <f t="shared" ca="1" si="244"/>
        <v>2296</v>
      </c>
      <c r="AR434" s="14">
        <f t="shared" ca="1" si="249"/>
        <v>1421.0839999999989</v>
      </c>
      <c r="AS434" s="14">
        <f t="shared" ca="1" si="229"/>
        <v>874.91600000000108</v>
      </c>
      <c r="AT434" s="14">
        <f t="shared" ca="1" si="230"/>
        <v>874.91600000000108</v>
      </c>
      <c r="AU434" s="14">
        <f t="shared" ca="1" si="237"/>
        <v>853748.94699999993</v>
      </c>
      <c r="AV434" s="15">
        <f ca="1">SUM(AT$12:AT434)</f>
        <v>438758.06199999998</v>
      </c>
      <c r="AW434" s="16">
        <f ca="1">SUM(AR$12:AR434)+SUMIF(AS$12:AS434, "&lt;0")</f>
        <v>414990.88499999995</v>
      </c>
      <c r="AY434" s="9">
        <v>44605</v>
      </c>
      <c r="AZ434" s="14">
        <f t="shared" ca="1" si="239"/>
        <v>2000</v>
      </c>
      <c r="BA434" s="14">
        <f t="shared" ca="1" si="245"/>
        <v>2000</v>
      </c>
      <c r="BB434" s="14">
        <f t="shared" ca="1" si="250"/>
        <v>941.08399999999892</v>
      </c>
      <c r="BC434" s="14">
        <f t="shared" ca="1" si="231"/>
        <v>1058.9160000000011</v>
      </c>
      <c r="BD434" s="14">
        <f t="shared" ca="1" si="232"/>
        <v>1058.9160000000011</v>
      </c>
      <c r="BE434" s="14">
        <f t="shared" ca="1" si="252"/>
        <v>773694.8476277031</v>
      </c>
      <c r="BF434" s="15">
        <f ca="1">SUM(BD$12:BD434)</f>
        <v>398591.96262770315</v>
      </c>
      <c r="BG434" s="16">
        <f ca="1">SUM(BB$12:BB434)+SUMIF(BC$12:BC434, "&lt;0")</f>
        <v>375102.88500000001</v>
      </c>
    </row>
    <row r="435" spans="1:59" x14ac:dyDescent="0.2">
      <c r="A435" s="24">
        <v>44606</v>
      </c>
      <c r="B435" s="54">
        <f ca="1">IF($A435&gt;= $C$5,$C$6, INDEX('Historical Data'!$D$2:$D$745, MATCH(A435, 'Historical Data'!$B$2:$B$745, 0)))</f>
        <v>1296</v>
      </c>
      <c r="C435" s="14">
        <f t="shared" ca="1" si="240"/>
        <v>1296</v>
      </c>
      <c r="D435" s="14">
        <f t="shared" ca="1" si="251"/>
        <v>705.14399999999659</v>
      </c>
      <c r="E435" s="14">
        <f t="shared" ca="1" si="222"/>
        <v>590.85600000000341</v>
      </c>
      <c r="F435" s="14">
        <f t="shared" ca="1" si="218"/>
        <v>590.85600000000341</v>
      </c>
      <c r="G435" s="14">
        <f t="shared" ca="1" si="233"/>
        <v>526544.94699999993</v>
      </c>
      <c r="H435" s="15">
        <f ca="1">SUM(F$12:F435)</f>
        <v>269008.91800000001</v>
      </c>
      <c r="I435" s="16">
        <f ca="1">SUM(D$12:D435)+SUMIF(E$12:E435, "&lt;0")</f>
        <v>257536.02899999998</v>
      </c>
      <c r="J435" s="15"/>
      <c r="K435" s="9">
        <v>44606</v>
      </c>
      <c r="L435" s="14">
        <f t="shared" ca="1" si="219"/>
        <v>1796</v>
      </c>
      <c r="M435" s="14">
        <f t="shared" ca="1" si="241"/>
        <v>1796</v>
      </c>
      <c r="N435" s="14">
        <f t="shared" ca="1" si="246"/>
        <v>945.14399999999659</v>
      </c>
      <c r="O435" s="14">
        <f t="shared" ca="1" si="223"/>
        <v>850.85600000000341</v>
      </c>
      <c r="P435" s="14">
        <f t="shared" ca="1" si="224"/>
        <v>850.85600000000341</v>
      </c>
      <c r="Q435" s="14">
        <f t="shared" ca="1" si="234"/>
        <v>678794.94699999993</v>
      </c>
      <c r="R435" s="15">
        <f ca="1">SUM(P$12:P435)</f>
        <v>348178.91800000001</v>
      </c>
      <c r="S435" s="16">
        <f ca="1">SUM(N$12:N435)+SUMIF(O$12:O435, "&lt;0")</f>
        <v>330616.02900000004</v>
      </c>
      <c r="U435" s="9">
        <v>44606</v>
      </c>
      <c r="V435" s="14">
        <f t="shared" ca="1" si="238"/>
        <v>2296</v>
      </c>
      <c r="W435" s="14">
        <f t="shared" ca="1" si="242"/>
        <v>2296</v>
      </c>
      <c r="X435" s="14">
        <f t="shared" ca="1" si="247"/>
        <v>1185.1439999999966</v>
      </c>
      <c r="Y435" s="14">
        <f t="shared" ca="1" si="225"/>
        <v>1110.8560000000034</v>
      </c>
      <c r="Z435" s="14">
        <f t="shared" ca="1" si="226"/>
        <v>1110.8560000000034</v>
      </c>
      <c r="AA435" s="14">
        <f t="shared" ca="1" si="235"/>
        <v>831044.94699999993</v>
      </c>
      <c r="AB435" s="15">
        <f ca="1">SUM(Z$12:Z435)</f>
        <v>427348.91800000001</v>
      </c>
      <c r="AC435" s="16">
        <f ca="1">SUM(X$12:X435)+SUMIF(Y$12:Y435, "&lt;0")</f>
        <v>403696.02900000004</v>
      </c>
      <c r="AE435" s="9">
        <v>44606</v>
      </c>
      <c r="AF435" s="14">
        <f t="shared" ca="1" si="220"/>
        <v>1796</v>
      </c>
      <c r="AG435" s="14">
        <f t="shared" ca="1" si="243"/>
        <v>1796</v>
      </c>
      <c r="AH435" s="14">
        <f t="shared" ca="1" si="248"/>
        <v>945.14399999999659</v>
      </c>
      <c r="AI435" s="14">
        <f t="shared" ca="1" si="227"/>
        <v>850.85600000000341</v>
      </c>
      <c r="AJ435" s="14">
        <f t="shared" ca="1" si="228"/>
        <v>850.85600000000341</v>
      </c>
      <c r="AK435" s="14">
        <f t="shared" ca="1" si="236"/>
        <v>691294.94699999993</v>
      </c>
      <c r="AL435" s="15">
        <f ca="1">SUM(AJ$12:AJ435)</f>
        <v>354438.91800000001</v>
      </c>
      <c r="AM435" s="16">
        <f ca="1">SUM(AH$12:AH435)+SUMIF(AI$12:AI435, "&lt;0")</f>
        <v>336856.02899999992</v>
      </c>
      <c r="AO435" s="9">
        <v>44606</v>
      </c>
      <c r="AP435" s="14">
        <f t="shared" ca="1" si="221"/>
        <v>2296</v>
      </c>
      <c r="AQ435" s="14">
        <f t="shared" ca="1" si="244"/>
        <v>2296</v>
      </c>
      <c r="AR435" s="14">
        <f t="shared" ca="1" si="249"/>
        <v>1185.1439999999966</v>
      </c>
      <c r="AS435" s="14">
        <f t="shared" ca="1" si="229"/>
        <v>1110.8560000000034</v>
      </c>
      <c r="AT435" s="14">
        <f t="shared" ca="1" si="230"/>
        <v>1110.8560000000034</v>
      </c>
      <c r="AU435" s="14">
        <f t="shared" ca="1" si="237"/>
        <v>856044.94699999993</v>
      </c>
      <c r="AV435" s="15">
        <f ca="1">SUM(AT$12:AT435)</f>
        <v>439868.91800000001</v>
      </c>
      <c r="AW435" s="16">
        <f ca="1">SUM(AR$12:AR435)+SUMIF(AS$12:AS435, "&lt;0")</f>
        <v>416176.02899999992</v>
      </c>
      <c r="AY435" s="9">
        <v>44606</v>
      </c>
      <c r="AZ435" s="14">
        <f t="shared" ca="1" si="239"/>
        <v>2000</v>
      </c>
      <c r="BA435" s="14">
        <f t="shared" ca="1" si="245"/>
        <v>2000</v>
      </c>
      <c r="BB435" s="14">
        <f t="shared" ca="1" si="250"/>
        <v>705.14399999999659</v>
      </c>
      <c r="BC435" s="14">
        <f t="shared" ca="1" si="231"/>
        <v>1294.8560000000034</v>
      </c>
      <c r="BD435" s="14">
        <f t="shared" ca="1" si="232"/>
        <v>1294.8560000000034</v>
      </c>
      <c r="BE435" s="14">
        <f t="shared" ca="1" si="252"/>
        <v>775694.8476277031</v>
      </c>
      <c r="BF435" s="15">
        <f ca="1">SUM(BD$12:BD435)</f>
        <v>399886.81862770318</v>
      </c>
      <c r="BG435" s="16">
        <f ca="1">SUM(BB$12:BB435)+SUMIF(BC$12:BC435, "&lt;0")</f>
        <v>375808.02899999998</v>
      </c>
    </row>
    <row r="436" spans="1:59" x14ac:dyDescent="0.2">
      <c r="A436" s="24">
        <v>44607</v>
      </c>
      <c r="B436" s="54">
        <f ca="1">IF($A436&gt;= $C$5,$C$6, INDEX('Historical Data'!$D$2:$D$745, MATCH(A436, 'Historical Data'!$B$2:$B$745, 0)))</f>
        <v>1296</v>
      </c>
      <c r="C436" s="14">
        <f t="shared" ca="1" si="240"/>
        <v>1296</v>
      </c>
      <c r="D436" s="14">
        <f t="shared" ca="1" si="251"/>
        <v>0</v>
      </c>
      <c r="E436" s="14">
        <f t="shared" ca="1" si="222"/>
        <v>1296</v>
      </c>
      <c r="F436" s="14">
        <f t="shared" ca="1" si="218"/>
        <v>1296</v>
      </c>
      <c r="G436" s="14">
        <f t="shared" ca="1" si="233"/>
        <v>527840.94699999993</v>
      </c>
      <c r="H436" s="15">
        <f ca="1">SUM(F$12:F436)</f>
        <v>270304.91800000001</v>
      </c>
      <c r="I436" s="16">
        <f ca="1">SUM(D$12:D436)+SUMIF(E$12:E436, "&lt;0")</f>
        <v>257536.02899999998</v>
      </c>
      <c r="J436" s="15"/>
      <c r="K436" s="9">
        <v>44607</v>
      </c>
      <c r="L436" s="14">
        <f t="shared" ca="1" si="219"/>
        <v>1796</v>
      </c>
      <c r="M436" s="14">
        <f t="shared" ca="1" si="241"/>
        <v>1796</v>
      </c>
      <c r="N436" s="14">
        <f t="shared" ca="1" si="246"/>
        <v>240</v>
      </c>
      <c r="O436" s="14">
        <f t="shared" ca="1" si="223"/>
        <v>1556</v>
      </c>
      <c r="P436" s="14">
        <f t="shared" ca="1" si="224"/>
        <v>1556</v>
      </c>
      <c r="Q436" s="14">
        <f t="shared" ca="1" si="234"/>
        <v>680590.94699999993</v>
      </c>
      <c r="R436" s="15">
        <f ca="1">SUM(P$12:P436)</f>
        <v>349734.91800000001</v>
      </c>
      <c r="S436" s="16">
        <f ca="1">SUM(N$12:N436)+SUMIF(O$12:O436, "&lt;0")</f>
        <v>330856.02900000004</v>
      </c>
      <c r="U436" s="9">
        <v>44607</v>
      </c>
      <c r="V436" s="14">
        <f t="shared" ca="1" si="238"/>
        <v>2296</v>
      </c>
      <c r="W436" s="14">
        <f t="shared" ca="1" si="242"/>
        <v>2296</v>
      </c>
      <c r="X436" s="14">
        <f t="shared" ca="1" si="247"/>
        <v>480</v>
      </c>
      <c r="Y436" s="14">
        <f t="shared" ca="1" si="225"/>
        <v>1816</v>
      </c>
      <c r="Z436" s="14">
        <f t="shared" ca="1" si="226"/>
        <v>1816</v>
      </c>
      <c r="AA436" s="14">
        <f t="shared" ca="1" si="235"/>
        <v>833340.94699999993</v>
      </c>
      <c r="AB436" s="15">
        <f ca="1">SUM(Z$12:Z436)</f>
        <v>429164.91800000001</v>
      </c>
      <c r="AC436" s="16">
        <f ca="1">SUM(X$12:X436)+SUMIF(Y$12:Y436, "&lt;0")</f>
        <v>404176.02900000004</v>
      </c>
      <c r="AE436" s="9">
        <v>44607</v>
      </c>
      <c r="AF436" s="14">
        <f t="shared" ca="1" si="220"/>
        <v>1796</v>
      </c>
      <c r="AG436" s="14">
        <f t="shared" ca="1" si="243"/>
        <v>1796</v>
      </c>
      <c r="AH436" s="14">
        <f t="shared" ca="1" si="248"/>
        <v>240</v>
      </c>
      <c r="AI436" s="14">
        <f t="shared" ca="1" si="227"/>
        <v>1556</v>
      </c>
      <c r="AJ436" s="14">
        <f t="shared" ca="1" si="228"/>
        <v>1556</v>
      </c>
      <c r="AK436" s="14">
        <f t="shared" ca="1" si="236"/>
        <v>693090.94699999993</v>
      </c>
      <c r="AL436" s="15">
        <f ca="1">SUM(AJ$12:AJ436)</f>
        <v>355994.91800000001</v>
      </c>
      <c r="AM436" s="16">
        <f ca="1">SUM(AH$12:AH436)+SUMIF(AI$12:AI436, "&lt;0")</f>
        <v>337096.02899999992</v>
      </c>
      <c r="AO436" s="9">
        <v>44607</v>
      </c>
      <c r="AP436" s="14">
        <f t="shared" ca="1" si="221"/>
        <v>2296</v>
      </c>
      <c r="AQ436" s="14">
        <f t="shared" ca="1" si="244"/>
        <v>2296</v>
      </c>
      <c r="AR436" s="14">
        <f t="shared" ca="1" si="249"/>
        <v>480</v>
      </c>
      <c r="AS436" s="14">
        <f t="shared" ca="1" si="229"/>
        <v>1816</v>
      </c>
      <c r="AT436" s="14">
        <f t="shared" ca="1" si="230"/>
        <v>1816</v>
      </c>
      <c r="AU436" s="14">
        <f t="shared" ca="1" si="237"/>
        <v>858340.94699999993</v>
      </c>
      <c r="AV436" s="15">
        <f ca="1">SUM(AT$12:AT436)</f>
        <v>441684.91800000001</v>
      </c>
      <c r="AW436" s="16">
        <f ca="1">SUM(AR$12:AR436)+SUMIF(AS$12:AS436, "&lt;0")</f>
        <v>416656.02899999992</v>
      </c>
      <c r="AY436" s="9">
        <v>44607</v>
      </c>
      <c r="AZ436" s="14">
        <f t="shared" ca="1" si="239"/>
        <v>2000</v>
      </c>
      <c r="BA436" s="14">
        <f t="shared" ca="1" si="245"/>
        <v>2000</v>
      </c>
      <c r="BB436" s="14">
        <f t="shared" ca="1" si="250"/>
        <v>0</v>
      </c>
      <c r="BC436" s="14">
        <f t="shared" ca="1" si="231"/>
        <v>2000</v>
      </c>
      <c r="BD436" s="14">
        <f t="shared" ca="1" si="232"/>
        <v>2000</v>
      </c>
      <c r="BE436" s="14">
        <f t="shared" ca="1" si="252"/>
        <v>777694.8476277031</v>
      </c>
      <c r="BF436" s="15">
        <f ca="1">SUM(BD$12:BD436)</f>
        <v>401886.81862770318</v>
      </c>
      <c r="BG436" s="16">
        <f ca="1">SUM(BB$12:BB436)+SUMIF(BC$12:BC436, "&lt;0")</f>
        <v>375808.02899999998</v>
      </c>
    </row>
    <row r="437" spans="1:59" x14ac:dyDescent="0.2">
      <c r="A437" s="24">
        <v>44608</v>
      </c>
      <c r="B437" s="54">
        <f ca="1">IF($A437&gt;= $C$5,$C$6, INDEX('Historical Data'!$D$2:$D$745, MATCH(A437, 'Historical Data'!$B$2:$B$745, 0)))</f>
        <v>1296</v>
      </c>
      <c r="C437" s="14">
        <f t="shared" ca="1" si="240"/>
        <v>1296</v>
      </c>
      <c r="D437" s="14">
        <f t="shared" ca="1" si="251"/>
        <v>174.79100000000108</v>
      </c>
      <c r="E437" s="14">
        <f t="shared" ca="1" si="222"/>
        <v>1121.2089999999989</v>
      </c>
      <c r="F437" s="14">
        <f t="shared" ca="1" si="218"/>
        <v>1121.2089999999989</v>
      </c>
      <c r="G437" s="14">
        <f t="shared" ca="1" si="233"/>
        <v>529136.94699999993</v>
      </c>
      <c r="H437" s="15">
        <f ca="1">SUM(F$12:F437)</f>
        <v>271426.12699999998</v>
      </c>
      <c r="I437" s="16">
        <f ca="1">SUM(D$12:D437)+SUMIF(E$12:E437, "&lt;0")</f>
        <v>257710.81999999998</v>
      </c>
      <c r="J437" s="15"/>
      <c r="K437" s="9">
        <v>44608</v>
      </c>
      <c r="L437" s="14">
        <f t="shared" ca="1" si="219"/>
        <v>1796</v>
      </c>
      <c r="M437" s="14">
        <f t="shared" ca="1" si="241"/>
        <v>1796</v>
      </c>
      <c r="N437" s="14">
        <f t="shared" ca="1" si="246"/>
        <v>414.79100000000108</v>
      </c>
      <c r="O437" s="14">
        <f t="shared" ca="1" si="223"/>
        <v>1381.2089999999989</v>
      </c>
      <c r="P437" s="14">
        <f t="shared" ca="1" si="224"/>
        <v>1381.2089999999989</v>
      </c>
      <c r="Q437" s="14">
        <f t="shared" ca="1" si="234"/>
        <v>682386.94699999993</v>
      </c>
      <c r="R437" s="15">
        <f ca="1">SUM(P$12:P437)</f>
        <v>351116.12699999998</v>
      </c>
      <c r="S437" s="16">
        <f ca="1">SUM(N$12:N437)+SUMIF(O$12:O437, "&lt;0")</f>
        <v>331270.82000000007</v>
      </c>
      <c r="U437" s="9">
        <v>44608</v>
      </c>
      <c r="V437" s="14">
        <f t="shared" ca="1" si="238"/>
        <v>2296</v>
      </c>
      <c r="W437" s="14">
        <f t="shared" ca="1" si="242"/>
        <v>2296</v>
      </c>
      <c r="X437" s="14">
        <f t="shared" ca="1" si="247"/>
        <v>654.79100000000108</v>
      </c>
      <c r="Y437" s="14">
        <f t="shared" ca="1" si="225"/>
        <v>1641.2089999999989</v>
      </c>
      <c r="Z437" s="14">
        <f t="shared" ca="1" si="226"/>
        <v>1641.2089999999989</v>
      </c>
      <c r="AA437" s="14">
        <f t="shared" ca="1" si="235"/>
        <v>835636.94699999993</v>
      </c>
      <c r="AB437" s="15">
        <f ca="1">SUM(Z$12:Z437)</f>
        <v>430806.12699999998</v>
      </c>
      <c r="AC437" s="16">
        <f ca="1">SUM(X$12:X437)+SUMIF(Y$12:Y437, "&lt;0")</f>
        <v>404830.82000000007</v>
      </c>
      <c r="AE437" s="9">
        <v>44608</v>
      </c>
      <c r="AF437" s="14">
        <f t="shared" ca="1" si="220"/>
        <v>1796</v>
      </c>
      <c r="AG437" s="14">
        <f t="shared" ca="1" si="243"/>
        <v>1796</v>
      </c>
      <c r="AH437" s="14">
        <f t="shared" ca="1" si="248"/>
        <v>414.79100000000108</v>
      </c>
      <c r="AI437" s="14">
        <f t="shared" ca="1" si="227"/>
        <v>1381.2089999999989</v>
      </c>
      <c r="AJ437" s="14">
        <f t="shared" ca="1" si="228"/>
        <v>1381.2089999999989</v>
      </c>
      <c r="AK437" s="14">
        <f t="shared" ca="1" si="236"/>
        <v>694886.94699999993</v>
      </c>
      <c r="AL437" s="15">
        <f ca="1">SUM(AJ$12:AJ437)</f>
        <v>357376.12699999998</v>
      </c>
      <c r="AM437" s="16">
        <f ca="1">SUM(AH$12:AH437)+SUMIF(AI$12:AI437, "&lt;0")</f>
        <v>337510.81999999995</v>
      </c>
      <c r="AO437" s="9">
        <v>44608</v>
      </c>
      <c r="AP437" s="14">
        <f t="shared" ca="1" si="221"/>
        <v>2296</v>
      </c>
      <c r="AQ437" s="14">
        <f t="shared" ca="1" si="244"/>
        <v>2296</v>
      </c>
      <c r="AR437" s="14">
        <f t="shared" ca="1" si="249"/>
        <v>654.79100000000108</v>
      </c>
      <c r="AS437" s="14">
        <f t="shared" ca="1" si="229"/>
        <v>1641.2089999999989</v>
      </c>
      <c r="AT437" s="14">
        <f t="shared" ca="1" si="230"/>
        <v>1641.2089999999989</v>
      </c>
      <c r="AU437" s="14">
        <f t="shared" ca="1" si="237"/>
        <v>860636.94699999993</v>
      </c>
      <c r="AV437" s="15">
        <f ca="1">SUM(AT$12:AT437)</f>
        <v>443326.12699999998</v>
      </c>
      <c r="AW437" s="16">
        <f ca="1">SUM(AR$12:AR437)+SUMIF(AS$12:AS437, "&lt;0")</f>
        <v>417310.81999999995</v>
      </c>
      <c r="AY437" s="9">
        <v>44608</v>
      </c>
      <c r="AZ437" s="14">
        <f t="shared" ca="1" si="239"/>
        <v>2000</v>
      </c>
      <c r="BA437" s="14">
        <f t="shared" ca="1" si="245"/>
        <v>2000</v>
      </c>
      <c r="BB437" s="14">
        <f t="shared" ca="1" si="250"/>
        <v>174.79100000000108</v>
      </c>
      <c r="BC437" s="14">
        <f t="shared" ca="1" si="231"/>
        <v>1825.2089999999989</v>
      </c>
      <c r="BD437" s="14">
        <f t="shared" ca="1" si="232"/>
        <v>1825.2089999999989</v>
      </c>
      <c r="BE437" s="14">
        <f t="shared" ca="1" si="252"/>
        <v>779694.8476277031</v>
      </c>
      <c r="BF437" s="15">
        <f ca="1">SUM(BD$12:BD437)</f>
        <v>403712.02762770315</v>
      </c>
      <c r="BG437" s="16">
        <f ca="1">SUM(BB$12:BB437)+SUMIF(BC$12:BC437, "&lt;0")</f>
        <v>375982.82</v>
      </c>
    </row>
    <row r="438" spans="1:59" x14ac:dyDescent="0.2">
      <c r="A438" s="24">
        <v>44609</v>
      </c>
      <c r="B438" s="54">
        <f ca="1">IF($A438&gt;= $C$5,$C$6, INDEX('Historical Data'!$D$2:$D$745, MATCH(A438, 'Historical Data'!$B$2:$B$745, 0)))</f>
        <v>1296</v>
      </c>
      <c r="C438" s="14">
        <f t="shared" ca="1" si="240"/>
        <v>1296</v>
      </c>
      <c r="D438" s="14">
        <f t="shared" ca="1" si="251"/>
        <v>0</v>
      </c>
      <c r="E438" s="14">
        <f t="shared" ca="1" si="222"/>
        <v>1296</v>
      </c>
      <c r="F438" s="14">
        <f t="shared" ca="1" si="218"/>
        <v>1296</v>
      </c>
      <c r="G438" s="14">
        <f t="shared" ca="1" si="233"/>
        <v>530432.94699999993</v>
      </c>
      <c r="H438" s="15">
        <f ca="1">SUM(F$12:F438)</f>
        <v>272722.12699999998</v>
      </c>
      <c r="I438" s="16">
        <f ca="1">SUM(D$12:D438)+SUMIF(E$12:E438, "&lt;0")</f>
        <v>257710.81999999998</v>
      </c>
      <c r="J438" s="15"/>
      <c r="K438" s="9">
        <v>44609</v>
      </c>
      <c r="L438" s="14">
        <f t="shared" ca="1" si="219"/>
        <v>1796</v>
      </c>
      <c r="M438" s="14">
        <f t="shared" ca="1" si="241"/>
        <v>1796</v>
      </c>
      <c r="N438" s="14">
        <f t="shared" ca="1" si="246"/>
        <v>240</v>
      </c>
      <c r="O438" s="14">
        <f t="shared" ca="1" si="223"/>
        <v>1556</v>
      </c>
      <c r="P438" s="14">
        <f t="shared" ca="1" si="224"/>
        <v>1556</v>
      </c>
      <c r="Q438" s="14">
        <f t="shared" ca="1" si="234"/>
        <v>684182.94699999993</v>
      </c>
      <c r="R438" s="15">
        <f ca="1">SUM(P$12:P438)</f>
        <v>352672.12699999998</v>
      </c>
      <c r="S438" s="16">
        <f ca="1">SUM(N$12:N438)+SUMIF(O$12:O438, "&lt;0")</f>
        <v>331510.82000000007</v>
      </c>
      <c r="U438" s="9">
        <v>44609</v>
      </c>
      <c r="V438" s="14">
        <f t="shared" ca="1" si="238"/>
        <v>2296</v>
      </c>
      <c r="W438" s="14">
        <f t="shared" ca="1" si="242"/>
        <v>2296</v>
      </c>
      <c r="X438" s="14">
        <f t="shared" ca="1" si="247"/>
        <v>480</v>
      </c>
      <c r="Y438" s="14">
        <f t="shared" ca="1" si="225"/>
        <v>1816</v>
      </c>
      <c r="Z438" s="14">
        <f t="shared" ca="1" si="226"/>
        <v>1816</v>
      </c>
      <c r="AA438" s="14">
        <f t="shared" ca="1" si="235"/>
        <v>837932.94699999993</v>
      </c>
      <c r="AB438" s="15">
        <f ca="1">SUM(Z$12:Z438)</f>
        <v>432622.12699999998</v>
      </c>
      <c r="AC438" s="16">
        <f ca="1">SUM(X$12:X438)+SUMIF(Y$12:Y438, "&lt;0")</f>
        <v>405310.82000000007</v>
      </c>
      <c r="AE438" s="9">
        <v>44609</v>
      </c>
      <c r="AF438" s="14">
        <f t="shared" ca="1" si="220"/>
        <v>1796</v>
      </c>
      <c r="AG438" s="14">
        <f t="shared" ca="1" si="243"/>
        <v>1796</v>
      </c>
      <c r="AH438" s="14">
        <f t="shared" ca="1" si="248"/>
        <v>240</v>
      </c>
      <c r="AI438" s="14">
        <f t="shared" ca="1" si="227"/>
        <v>1556</v>
      </c>
      <c r="AJ438" s="14">
        <f t="shared" ca="1" si="228"/>
        <v>1556</v>
      </c>
      <c r="AK438" s="14">
        <f t="shared" ca="1" si="236"/>
        <v>696682.94699999993</v>
      </c>
      <c r="AL438" s="15">
        <f ca="1">SUM(AJ$12:AJ438)</f>
        <v>358932.12699999998</v>
      </c>
      <c r="AM438" s="16">
        <f ca="1">SUM(AH$12:AH438)+SUMIF(AI$12:AI438, "&lt;0")</f>
        <v>337750.81999999995</v>
      </c>
      <c r="AO438" s="9">
        <v>44609</v>
      </c>
      <c r="AP438" s="14">
        <f t="shared" ca="1" si="221"/>
        <v>2296</v>
      </c>
      <c r="AQ438" s="14">
        <f t="shared" ca="1" si="244"/>
        <v>2296</v>
      </c>
      <c r="AR438" s="14">
        <f t="shared" ca="1" si="249"/>
        <v>480</v>
      </c>
      <c r="AS438" s="14">
        <f t="shared" ca="1" si="229"/>
        <v>1816</v>
      </c>
      <c r="AT438" s="14">
        <f t="shared" ca="1" si="230"/>
        <v>1816</v>
      </c>
      <c r="AU438" s="14">
        <f t="shared" ca="1" si="237"/>
        <v>862932.94699999993</v>
      </c>
      <c r="AV438" s="15">
        <f ca="1">SUM(AT$12:AT438)</f>
        <v>445142.12699999998</v>
      </c>
      <c r="AW438" s="16">
        <f ca="1">SUM(AR$12:AR438)+SUMIF(AS$12:AS438, "&lt;0")</f>
        <v>417790.81999999995</v>
      </c>
      <c r="AY438" s="9">
        <v>44609</v>
      </c>
      <c r="AZ438" s="14">
        <f t="shared" ca="1" si="239"/>
        <v>2000</v>
      </c>
      <c r="BA438" s="14">
        <f t="shared" ca="1" si="245"/>
        <v>2000</v>
      </c>
      <c r="BB438" s="14">
        <f t="shared" ca="1" si="250"/>
        <v>0</v>
      </c>
      <c r="BC438" s="14">
        <f t="shared" ca="1" si="231"/>
        <v>2000</v>
      </c>
      <c r="BD438" s="14">
        <f t="shared" ca="1" si="232"/>
        <v>2000</v>
      </c>
      <c r="BE438" s="14">
        <f t="shared" ca="1" si="252"/>
        <v>781694.8476277031</v>
      </c>
      <c r="BF438" s="15">
        <f ca="1">SUM(BD$12:BD438)</f>
        <v>405712.02762770315</v>
      </c>
      <c r="BG438" s="16">
        <f ca="1">SUM(BB$12:BB438)+SUMIF(BC$12:BC438, "&lt;0")</f>
        <v>375982.82</v>
      </c>
    </row>
    <row r="439" spans="1:59" x14ac:dyDescent="0.2">
      <c r="A439" s="24">
        <v>44610</v>
      </c>
      <c r="B439" s="54">
        <f ca="1">IF($A439&gt;= $C$5,$C$6, INDEX('Historical Data'!$D$2:$D$745, MATCH(A439, 'Historical Data'!$B$2:$B$745, 0)))</f>
        <v>1296</v>
      </c>
      <c r="C439" s="14">
        <f t="shared" ca="1" si="240"/>
        <v>1296</v>
      </c>
      <c r="D439" s="14">
        <f t="shared" ca="1" si="251"/>
        <v>0</v>
      </c>
      <c r="E439" s="14">
        <f t="shared" ca="1" si="222"/>
        <v>1296</v>
      </c>
      <c r="F439" s="14">
        <f t="shared" ca="1" si="218"/>
        <v>1296</v>
      </c>
      <c r="G439" s="14">
        <f t="shared" ca="1" si="233"/>
        <v>531728.94699999993</v>
      </c>
      <c r="H439" s="15">
        <f ca="1">SUM(F$12:F439)</f>
        <v>274018.12699999998</v>
      </c>
      <c r="I439" s="16">
        <f ca="1">SUM(D$12:D439)+SUMIF(E$12:E439, "&lt;0")</f>
        <v>257710.81999999998</v>
      </c>
      <c r="J439" s="15"/>
      <c r="K439" s="9">
        <v>44610</v>
      </c>
      <c r="L439" s="14">
        <f t="shared" ca="1" si="219"/>
        <v>1796</v>
      </c>
      <c r="M439" s="14">
        <f t="shared" ca="1" si="241"/>
        <v>1796</v>
      </c>
      <c r="N439" s="14">
        <f t="shared" ca="1" si="246"/>
        <v>240</v>
      </c>
      <c r="O439" s="14">
        <f t="shared" ca="1" si="223"/>
        <v>1556</v>
      </c>
      <c r="P439" s="14">
        <f t="shared" ca="1" si="224"/>
        <v>1556</v>
      </c>
      <c r="Q439" s="14">
        <f t="shared" ca="1" si="234"/>
        <v>685978.94699999993</v>
      </c>
      <c r="R439" s="15">
        <f ca="1">SUM(P$12:P439)</f>
        <v>354228.12699999998</v>
      </c>
      <c r="S439" s="16">
        <f ca="1">SUM(N$12:N439)+SUMIF(O$12:O439, "&lt;0")</f>
        <v>331750.82000000007</v>
      </c>
      <c r="U439" s="9">
        <v>44610</v>
      </c>
      <c r="V439" s="14">
        <f t="shared" ca="1" si="238"/>
        <v>2296</v>
      </c>
      <c r="W439" s="14">
        <f t="shared" ca="1" si="242"/>
        <v>2296</v>
      </c>
      <c r="X439" s="14">
        <f t="shared" ca="1" si="247"/>
        <v>480</v>
      </c>
      <c r="Y439" s="14">
        <f t="shared" ca="1" si="225"/>
        <v>1816</v>
      </c>
      <c r="Z439" s="14">
        <f t="shared" ca="1" si="226"/>
        <v>1816</v>
      </c>
      <c r="AA439" s="14">
        <f t="shared" ca="1" si="235"/>
        <v>840228.94699999993</v>
      </c>
      <c r="AB439" s="15">
        <f ca="1">SUM(Z$12:Z439)</f>
        <v>434438.12699999998</v>
      </c>
      <c r="AC439" s="16">
        <f ca="1">SUM(X$12:X439)+SUMIF(Y$12:Y439, "&lt;0")</f>
        <v>405790.82000000007</v>
      </c>
      <c r="AE439" s="9">
        <v>44610</v>
      </c>
      <c r="AF439" s="14">
        <f t="shared" ca="1" si="220"/>
        <v>1796</v>
      </c>
      <c r="AG439" s="14">
        <f t="shared" ca="1" si="243"/>
        <v>1796</v>
      </c>
      <c r="AH439" s="14">
        <f t="shared" ca="1" si="248"/>
        <v>240</v>
      </c>
      <c r="AI439" s="14">
        <f t="shared" ca="1" si="227"/>
        <v>1556</v>
      </c>
      <c r="AJ439" s="14">
        <f t="shared" ca="1" si="228"/>
        <v>1556</v>
      </c>
      <c r="AK439" s="14">
        <f t="shared" ca="1" si="236"/>
        <v>698478.94699999993</v>
      </c>
      <c r="AL439" s="15">
        <f ca="1">SUM(AJ$12:AJ439)</f>
        <v>360488.12699999998</v>
      </c>
      <c r="AM439" s="16">
        <f ca="1">SUM(AH$12:AH439)+SUMIF(AI$12:AI439, "&lt;0")</f>
        <v>337990.81999999995</v>
      </c>
      <c r="AO439" s="9">
        <v>44610</v>
      </c>
      <c r="AP439" s="14">
        <f t="shared" ca="1" si="221"/>
        <v>2296</v>
      </c>
      <c r="AQ439" s="14">
        <f t="shared" ca="1" si="244"/>
        <v>2296</v>
      </c>
      <c r="AR439" s="14">
        <f t="shared" ca="1" si="249"/>
        <v>480</v>
      </c>
      <c r="AS439" s="14">
        <f t="shared" ca="1" si="229"/>
        <v>1816</v>
      </c>
      <c r="AT439" s="14">
        <f t="shared" ca="1" si="230"/>
        <v>1816</v>
      </c>
      <c r="AU439" s="14">
        <f t="shared" ca="1" si="237"/>
        <v>865228.94699999993</v>
      </c>
      <c r="AV439" s="15">
        <f ca="1">SUM(AT$12:AT439)</f>
        <v>446958.12699999998</v>
      </c>
      <c r="AW439" s="16">
        <f ca="1">SUM(AR$12:AR439)+SUMIF(AS$12:AS439, "&lt;0")</f>
        <v>418270.81999999995</v>
      </c>
      <c r="AY439" s="9">
        <v>44610</v>
      </c>
      <c r="AZ439" s="14">
        <f t="shared" ca="1" si="239"/>
        <v>2000</v>
      </c>
      <c r="BA439" s="14">
        <f t="shared" ca="1" si="245"/>
        <v>2000</v>
      </c>
      <c r="BB439" s="14">
        <f t="shared" ca="1" si="250"/>
        <v>0</v>
      </c>
      <c r="BC439" s="14">
        <f t="shared" ca="1" si="231"/>
        <v>2000</v>
      </c>
      <c r="BD439" s="14">
        <f t="shared" ca="1" si="232"/>
        <v>2000</v>
      </c>
      <c r="BE439" s="14">
        <f t="shared" ca="1" si="252"/>
        <v>783694.8476277031</v>
      </c>
      <c r="BF439" s="15">
        <f ca="1">SUM(BD$12:BD439)</f>
        <v>407712.02762770315</v>
      </c>
      <c r="BG439" s="16">
        <f ca="1">SUM(BB$12:BB439)+SUMIF(BC$12:BC439, "&lt;0")</f>
        <v>375982.82</v>
      </c>
    </row>
    <row r="440" spans="1:59" x14ac:dyDescent="0.2">
      <c r="A440" s="24">
        <v>44611</v>
      </c>
      <c r="B440" s="54">
        <f ca="1">IF($A440&gt;= $C$5,$C$6, INDEX('Historical Data'!$D$2:$D$745, MATCH(A440, 'Historical Data'!$B$2:$B$745, 0)))</f>
        <v>1296</v>
      </c>
      <c r="C440" s="14">
        <f t="shared" ca="1" si="240"/>
        <v>1296</v>
      </c>
      <c r="D440" s="14">
        <f t="shared" ca="1" si="251"/>
        <v>432.31200000000172</v>
      </c>
      <c r="E440" s="14">
        <f t="shared" ca="1" si="222"/>
        <v>863.68799999999828</v>
      </c>
      <c r="F440" s="14">
        <f t="shared" ca="1" si="218"/>
        <v>863.68799999999828</v>
      </c>
      <c r="G440" s="14">
        <f t="shared" ca="1" si="233"/>
        <v>533024.94699999993</v>
      </c>
      <c r="H440" s="15">
        <f ca="1">SUM(F$12:F440)</f>
        <v>274881.815</v>
      </c>
      <c r="I440" s="16">
        <f ca="1">SUM(D$12:D440)+SUMIF(E$12:E440, "&lt;0")</f>
        <v>258143.13199999998</v>
      </c>
      <c r="J440" s="15"/>
      <c r="K440" s="9">
        <v>44611</v>
      </c>
      <c r="L440" s="14">
        <f t="shared" ca="1" si="219"/>
        <v>1796</v>
      </c>
      <c r="M440" s="14">
        <f t="shared" ca="1" si="241"/>
        <v>1796</v>
      </c>
      <c r="N440" s="14">
        <f t="shared" ca="1" si="246"/>
        <v>672.31200000000172</v>
      </c>
      <c r="O440" s="14">
        <f t="shared" ca="1" si="223"/>
        <v>1123.6879999999983</v>
      </c>
      <c r="P440" s="14">
        <f t="shared" ca="1" si="224"/>
        <v>1123.6879999999983</v>
      </c>
      <c r="Q440" s="14">
        <f t="shared" ca="1" si="234"/>
        <v>687774.94699999993</v>
      </c>
      <c r="R440" s="15">
        <f ca="1">SUM(P$12:P440)</f>
        <v>355351.815</v>
      </c>
      <c r="S440" s="16">
        <f ca="1">SUM(N$12:N440)+SUMIF(O$12:O440, "&lt;0")</f>
        <v>332423.13200000004</v>
      </c>
      <c r="U440" s="9">
        <v>44611</v>
      </c>
      <c r="V440" s="14">
        <f t="shared" ca="1" si="238"/>
        <v>2296</v>
      </c>
      <c r="W440" s="14">
        <f t="shared" ca="1" si="242"/>
        <v>2296</v>
      </c>
      <c r="X440" s="14">
        <f t="shared" ca="1" si="247"/>
        <v>912.31200000000172</v>
      </c>
      <c r="Y440" s="14">
        <f t="shared" ca="1" si="225"/>
        <v>1383.6879999999983</v>
      </c>
      <c r="Z440" s="14">
        <f t="shared" ca="1" si="226"/>
        <v>1383.6879999999983</v>
      </c>
      <c r="AA440" s="14">
        <f t="shared" ca="1" si="235"/>
        <v>842524.94699999993</v>
      </c>
      <c r="AB440" s="15">
        <f ca="1">SUM(Z$12:Z440)</f>
        <v>435821.815</v>
      </c>
      <c r="AC440" s="16">
        <f ca="1">SUM(X$12:X440)+SUMIF(Y$12:Y440, "&lt;0")</f>
        <v>406703.13200000004</v>
      </c>
      <c r="AE440" s="9">
        <v>44611</v>
      </c>
      <c r="AF440" s="14">
        <f t="shared" ca="1" si="220"/>
        <v>1796</v>
      </c>
      <c r="AG440" s="14">
        <f t="shared" ca="1" si="243"/>
        <v>1796</v>
      </c>
      <c r="AH440" s="14">
        <f t="shared" ca="1" si="248"/>
        <v>672.31200000000172</v>
      </c>
      <c r="AI440" s="14">
        <f t="shared" ca="1" si="227"/>
        <v>1123.6879999999983</v>
      </c>
      <c r="AJ440" s="14">
        <f t="shared" ca="1" si="228"/>
        <v>1123.6879999999983</v>
      </c>
      <c r="AK440" s="14">
        <f t="shared" ca="1" si="236"/>
        <v>700274.94699999993</v>
      </c>
      <c r="AL440" s="15">
        <f ca="1">SUM(AJ$12:AJ440)</f>
        <v>361611.815</v>
      </c>
      <c r="AM440" s="16">
        <f ca="1">SUM(AH$12:AH440)+SUMIF(AI$12:AI440, "&lt;0")</f>
        <v>338663.13199999993</v>
      </c>
      <c r="AO440" s="9">
        <v>44611</v>
      </c>
      <c r="AP440" s="14">
        <f t="shared" ca="1" si="221"/>
        <v>2296</v>
      </c>
      <c r="AQ440" s="14">
        <f t="shared" ca="1" si="244"/>
        <v>2296</v>
      </c>
      <c r="AR440" s="14">
        <f t="shared" ca="1" si="249"/>
        <v>912.31200000000172</v>
      </c>
      <c r="AS440" s="14">
        <f t="shared" ca="1" si="229"/>
        <v>1383.6879999999983</v>
      </c>
      <c r="AT440" s="14">
        <f t="shared" ca="1" si="230"/>
        <v>1383.6879999999983</v>
      </c>
      <c r="AU440" s="14">
        <f t="shared" ca="1" si="237"/>
        <v>867524.94699999993</v>
      </c>
      <c r="AV440" s="15">
        <f ca="1">SUM(AT$12:AT440)</f>
        <v>448341.815</v>
      </c>
      <c r="AW440" s="16">
        <f ca="1">SUM(AR$12:AR440)+SUMIF(AS$12:AS440, "&lt;0")</f>
        <v>419183.13199999993</v>
      </c>
      <c r="AY440" s="9">
        <v>44611</v>
      </c>
      <c r="AZ440" s="14">
        <f t="shared" ca="1" si="239"/>
        <v>2000</v>
      </c>
      <c r="BA440" s="14">
        <f t="shared" ca="1" si="245"/>
        <v>2000</v>
      </c>
      <c r="BB440" s="14">
        <f t="shared" ca="1" si="250"/>
        <v>432.31200000000172</v>
      </c>
      <c r="BC440" s="14">
        <f t="shared" ca="1" si="231"/>
        <v>1567.6879999999983</v>
      </c>
      <c r="BD440" s="14">
        <f t="shared" ca="1" si="232"/>
        <v>1567.6879999999983</v>
      </c>
      <c r="BE440" s="14">
        <f t="shared" ca="1" si="252"/>
        <v>785694.8476277031</v>
      </c>
      <c r="BF440" s="15">
        <f ca="1">SUM(BD$12:BD440)</f>
        <v>409279.71562770318</v>
      </c>
      <c r="BG440" s="16">
        <f ca="1">SUM(BB$12:BB440)+SUMIF(BC$12:BC440, "&lt;0")</f>
        <v>376415.13199999998</v>
      </c>
    </row>
    <row r="441" spans="1:59" x14ac:dyDescent="0.2">
      <c r="A441" s="24">
        <v>44612</v>
      </c>
      <c r="B441" s="54">
        <f ca="1">IF($A441&gt;= $C$5,$C$6, INDEX('Historical Data'!$D$2:$D$745, MATCH(A441, 'Historical Data'!$B$2:$B$745, 0)))</f>
        <v>1296</v>
      </c>
      <c r="C441" s="14">
        <f t="shared" ca="1" si="240"/>
        <v>1296</v>
      </c>
      <c r="D441" s="14">
        <f t="shared" ca="1" si="251"/>
        <v>1083.632999999998</v>
      </c>
      <c r="E441" s="14">
        <f t="shared" ca="1" si="222"/>
        <v>212.36700000000201</v>
      </c>
      <c r="F441" s="14">
        <f t="shared" ca="1" si="218"/>
        <v>212.36700000000201</v>
      </c>
      <c r="G441" s="14">
        <f t="shared" ca="1" si="233"/>
        <v>534320.94699999993</v>
      </c>
      <c r="H441" s="15">
        <f ca="1">SUM(F$12:F441)</f>
        <v>275094.18200000003</v>
      </c>
      <c r="I441" s="16">
        <f ca="1">SUM(D$12:D441)+SUMIF(E$12:E441, "&lt;0")</f>
        <v>259226.76499999998</v>
      </c>
      <c r="J441" s="15"/>
      <c r="K441" s="9">
        <v>44612</v>
      </c>
      <c r="L441" s="14">
        <f t="shared" ca="1" si="219"/>
        <v>1796</v>
      </c>
      <c r="M441" s="14">
        <f t="shared" ca="1" si="241"/>
        <v>1796</v>
      </c>
      <c r="N441" s="14">
        <f t="shared" ca="1" si="246"/>
        <v>1323.632999999998</v>
      </c>
      <c r="O441" s="14">
        <f t="shared" ca="1" si="223"/>
        <v>472.36700000000201</v>
      </c>
      <c r="P441" s="14">
        <f t="shared" ca="1" si="224"/>
        <v>472.36700000000201</v>
      </c>
      <c r="Q441" s="14">
        <f t="shared" ca="1" si="234"/>
        <v>689570.94699999993</v>
      </c>
      <c r="R441" s="15">
        <f ca="1">SUM(P$12:P441)</f>
        <v>355824.18200000003</v>
      </c>
      <c r="S441" s="16">
        <f ca="1">SUM(N$12:N441)+SUMIF(O$12:O441, "&lt;0")</f>
        <v>333746.76500000001</v>
      </c>
      <c r="U441" s="9">
        <v>44612</v>
      </c>
      <c r="V441" s="14">
        <f t="shared" ca="1" si="238"/>
        <v>2296</v>
      </c>
      <c r="W441" s="14">
        <f t="shared" ca="1" si="242"/>
        <v>2296</v>
      </c>
      <c r="X441" s="14">
        <f t="shared" ca="1" si="247"/>
        <v>1563.632999999998</v>
      </c>
      <c r="Y441" s="14">
        <f t="shared" ca="1" si="225"/>
        <v>732.36700000000201</v>
      </c>
      <c r="Z441" s="14">
        <f t="shared" ca="1" si="226"/>
        <v>732.36700000000201</v>
      </c>
      <c r="AA441" s="14">
        <f t="shared" ca="1" si="235"/>
        <v>844820.94699999993</v>
      </c>
      <c r="AB441" s="15">
        <f ca="1">SUM(Z$12:Z441)</f>
        <v>436554.18200000003</v>
      </c>
      <c r="AC441" s="16">
        <f ca="1">SUM(X$12:X441)+SUMIF(Y$12:Y441, "&lt;0")</f>
        <v>408266.76500000001</v>
      </c>
      <c r="AE441" s="9">
        <v>44612</v>
      </c>
      <c r="AF441" s="14">
        <f t="shared" ca="1" si="220"/>
        <v>1796</v>
      </c>
      <c r="AG441" s="14">
        <f t="shared" ca="1" si="243"/>
        <v>1796</v>
      </c>
      <c r="AH441" s="14">
        <f t="shared" ca="1" si="248"/>
        <v>1323.632999999998</v>
      </c>
      <c r="AI441" s="14">
        <f t="shared" ca="1" si="227"/>
        <v>472.36700000000201</v>
      </c>
      <c r="AJ441" s="14">
        <f t="shared" ca="1" si="228"/>
        <v>472.36700000000201</v>
      </c>
      <c r="AK441" s="14">
        <f t="shared" ca="1" si="236"/>
        <v>702070.94699999993</v>
      </c>
      <c r="AL441" s="15">
        <f ca="1">SUM(AJ$12:AJ441)</f>
        <v>362084.18200000003</v>
      </c>
      <c r="AM441" s="16">
        <f ca="1">SUM(AH$12:AH441)+SUMIF(AI$12:AI441, "&lt;0")</f>
        <v>339986.7649999999</v>
      </c>
      <c r="AO441" s="9">
        <v>44612</v>
      </c>
      <c r="AP441" s="14">
        <f t="shared" ca="1" si="221"/>
        <v>2296</v>
      </c>
      <c r="AQ441" s="14">
        <f t="shared" ca="1" si="244"/>
        <v>2296</v>
      </c>
      <c r="AR441" s="14">
        <f t="shared" ca="1" si="249"/>
        <v>1563.632999999998</v>
      </c>
      <c r="AS441" s="14">
        <f t="shared" ca="1" si="229"/>
        <v>732.36700000000201</v>
      </c>
      <c r="AT441" s="14">
        <f t="shared" ca="1" si="230"/>
        <v>732.36700000000201</v>
      </c>
      <c r="AU441" s="14">
        <f t="shared" ca="1" si="237"/>
        <v>869820.94699999993</v>
      </c>
      <c r="AV441" s="15">
        <f ca="1">SUM(AT$12:AT441)</f>
        <v>449074.18200000003</v>
      </c>
      <c r="AW441" s="16">
        <f ca="1">SUM(AR$12:AR441)+SUMIF(AS$12:AS441, "&lt;0")</f>
        <v>420746.7649999999</v>
      </c>
      <c r="AY441" s="9">
        <v>44612</v>
      </c>
      <c r="AZ441" s="14">
        <f t="shared" ca="1" si="239"/>
        <v>2000</v>
      </c>
      <c r="BA441" s="14">
        <f t="shared" ca="1" si="245"/>
        <v>2000</v>
      </c>
      <c r="BB441" s="14">
        <f t="shared" ca="1" si="250"/>
        <v>1592.919659806294</v>
      </c>
      <c r="BC441" s="14">
        <f t="shared" ca="1" si="231"/>
        <v>407.08034019370598</v>
      </c>
      <c r="BD441" s="14">
        <f t="shared" ca="1" si="232"/>
        <v>407.08034019370598</v>
      </c>
      <c r="BE441" s="14">
        <f t="shared" ca="1" si="252"/>
        <v>787694.8476277031</v>
      </c>
      <c r="BF441" s="15">
        <f ca="1">SUM(BD$12:BD441)</f>
        <v>409686.79596789688</v>
      </c>
      <c r="BG441" s="16">
        <f ca="1">SUM(BB$12:BB441)+SUMIF(BC$12:BC441, "&lt;0")</f>
        <v>378008.05165980628</v>
      </c>
    </row>
    <row r="442" spans="1:59" x14ac:dyDescent="0.2">
      <c r="A442" s="24">
        <v>44613</v>
      </c>
      <c r="B442" s="54">
        <f ca="1">IF($A442&gt;= $C$5,$C$6, INDEX('Historical Data'!$D$2:$D$745, MATCH(A442, 'Historical Data'!$B$2:$B$745, 0)))</f>
        <v>1296</v>
      </c>
      <c r="C442" s="14">
        <f t="shared" ca="1" si="240"/>
        <v>1296</v>
      </c>
      <c r="D442" s="14">
        <f t="shared" ca="1" si="251"/>
        <v>1101</v>
      </c>
      <c r="E442" s="14">
        <f t="shared" ca="1" si="222"/>
        <v>195</v>
      </c>
      <c r="F442" s="14">
        <f t="shared" ca="1" si="218"/>
        <v>195</v>
      </c>
      <c r="G442" s="14">
        <f t="shared" ca="1" si="233"/>
        <v>535616.94699999993</v>
      </c>
      <c r="H442" s="15">
        <f ca="1">SUM(F$12:F442)</f>
        <v>275289.18200000003</v>
      </c>
      <c r="I442" s="16">
        <f ca="1">SUM(D$12:D442)+SUMIF(E$12:E442, "&lt;0")</f>
        <v>260327.76500000001</v>
      </c>
      <c r="J442" s="15"/>
      <c r="K442" s="9">
        <v>44613</v>
      </c>
      <c r="L442" s="14">
        <f t="shared" ca="1" si="219"/>
        <v>1796</v>
      </c>
      <c r="M442" s="14">
        <f t="shared" ca="1" si="241"/>
        <v>1796</v>
      </c>
      <c r="N442" s="14">
        <f t="shared" ca="1" si="246"/>
        <v>1346</v>
      </c>
      <c r="O442" s="14">
        <f t="shared" ca="1" si="223"/>
        <v>450</v>
      </c>
      <c r="P442" s="14">
        <f t="shared" ca="1" si="224"/>
        <v>450</v>
      </c>
      <c r="Q442" s="14">
        <f t="shared" ca="1" si="234"/>
        <v>691366.94699999993</v>
      </c>
      <c r="R442" s="15">
        <f ca="1">SUM(P$12:P442)</f>
        <v>356274.18200000003</v>
      </c>
      <c r="S442" s="16">
        <f ca="1">SUM(N$12:N442)+SUMIF(O$12:O442, "&lt;0")</f>
        <v>335092.76500000001</v>
      </c>
      <c r="U442" s="9">
        <v>44613</v>
      </c>
      <c r="V442" s="14">
        <f t="shared" ca="1" si="238"/>
        <v>2296</v>
      </c>
      <c r="W442" s="14">
        <f t="shared" ca="1" si="242"/>
        <v>2296</v>
      </c>
      <c r="X442" s="14">
        <f t="shared" ca="1" si="247"/>
        <v>1591</v>
      </c>
      <c r="Y442" s="14">
        <f t="shared" ca="1" si="225"/>
        <v>705</v>
      </c>
      <c r="Z442" s="14">
        <f t="shared" ca="1" si="226"/>
        <v>705</v>
      </c>
      <c r="AA442" s="14">
        <f t="shared" ca="1" si="235"/>
        <v>847116.94699999993</v>
      </c>
      <c r="AB442" s="15">
        <f ca="1">SUM(Z$12:Z442)</f>
        <v>437259.18200000003</v>
      </c>
      <c r="AC442" s="16">
        <f ca="1">SUM(X$12:X442)+SUMIF(Y$12:Y442, "&lt;0")</f>
        <v>409857.76500000001</v>
      </c>
      <c r="AE442" s="9">
        <v>44613</v>
      </c>
      <c r="AF442" s="14">
        <f t="shared" ca="1" si="220"/>
        <v>1796</v>
      </c>
      <c r="AG442" s="14">
        <f t="shared" ca="1" si="243"/>
        <v>1796</v>
      </c>
      <c r="AH442" s="14">
        <f t="shared" ca="1" si="248"/>
        <v>1351</v>
      </c>
      <c r="AI442" s="14">
        <f t="shared" ca="1" si="227"/>
        <v>445</v>
      </c>
      <c r="AJ442" s="14">
        <f t="shared" ca="1" si="228"/>
        <v>445</v>
      </c>
      <c r="AK442" s="14">
        <f t="shared" ca="1" si="236"/>
        <v>703866.94699999993</v>
      </c>
      <c r="AL442" s="15">
        <f ca="1">SUM(AJ$12:AJ442)</f>
        <v>362529.18200000003</v>
      </c>
      <c r="AM442" s="16">
        <f ca="1">SUM(AH$12:AH442)+SUMIF(AI$12:AI442, "&lt;0")</f>
        <v>341337.7649999999</v>
      </c>
      <c r="AO442" s="9">
        <v>44613</v>
      </c>
      <c r="AP442" s="14">
        <f t="shared" ca="1" si="221"/>
        <v>2296</v>
      </c>
      <c r="AQ442" s="14">
        <f t="shared" ca="1" si="244"/>
        <v>2296</v>
      </c>
      <c r="AR442" s="14">
        <f t="shared" ca="1" si="249"/>
        <v>1601</v>
      </c>
      <c r="AS442" s="14">
        <f t="shared" ca="1" si="229"/>
        <v>695</v>
      </c>
      <c r="AT442" s="14">
        <f t="shared" ca="1" si="230"/>
        <v>695</v>
      </c>
      <c r="AU442" s="14">
        <f t="shared" ca="1" si="237"/>
        <v>872116.94699999993</v>
      </c>
      <c r="AV442" s="15">
        <f ca="1">SUM(AT$12:AT442)</f>
        <v>449769.18200000003</v>
      </c>
      <c r="AW442" s="16">
        <f ca="1">SUM(AR$12:AR442)+SUMIF(AS$12:AS442, "&lt;0")</f>
        <v>422347.7649999999</v>
      </c>
      <c r="AY442" s="9">
        <v>44613</v>
      </c>
      <c r="AZ442" s="14">
        <f t="shared" ca="1" si="239"/>
        <v>2000</v>
      </c>
      <c r="BA442" s="14">
        <f t="shared" ca="1" si="245"/>
        <v>2000</v>
      </c>
      <c r="BB442" s="14">
        <f t="shared" ca="1" si="250"/>
        <v>1638.519707856726</v>
      </c>
      <c r="BC442" s="14">
        <f t="shared" ca="1" si="231"/>
        <v>361.48029214327403</v>
      </c>
      <c r="BD442" s="14">
        <f t="shared" ca="1" si="232"/>
        <v>361.48029214327403</v>
      </c>
      <c r="BE442" s="14">
        <f t="shared" ca="1" si="252"/>
        <v>789694.8476277031</v>
      </c>
      <c r="BF442" s="15">
        <f ca="1">SUM(BD$12:BD442)</f>
        <v>410048.27626004018</v>
      </c>
      <c r="BG442" s="16">
        <f ca="1">SUM(BB$12:BB442)+SUMIF(BC$12:BC442, "&lt;0")</f>
        <v>379646.57136766298</v>
      </c>
    </row>
    <row r="443" spans="1:59" x14ac:dyDescent="0.2">
      <c r="A443" s="24">
        <v>44614</v>
      </c>
      <c r="B443" s="54">
        <f ca="1">IF($A443&gt;= $C$5,$C$6, INDEX('Historical Data'!$D$2:$D$745, MATCH(A443, 'Historical Data'!$B$2:$B$745, 0)))</f>
        <v>1296</v>
      </c>
      <c r="C443" s="14">
        <f t="shared" ca="1" si="240"/>
        <v>1296</v>
      </c>
      <c r="D443" s="14">
        <f t="shared" ca="1" si="251"/>
        <v>778.98099999999977</v>
      </c>
      <c r="E443" s="14">
        <f t="shared" ca="1" si="222"/>
        <v>517.01900000000023</v>
      </c>
      <c r="F443" s="14">
        <f t="shared" ca="1" si="218"/>
        <v>517.01900000000023</v>
      </c>
      <c r="G443" s="14">
        <f t="shared" ca="1" si="233"/>
        <v>536912.94699999993</v>
      </c>
      <c r="H443" s="15">
        <f ca="1">SUM(F$12:F443)</f>
        <v>275806.201</v>
      </c>
      <c r="I443" s="16">
        <f ca="1">SUM(D$12:D443)+SUMIF(E$12:E443, "&lt;0")</f>
        <v>261106.74600000004</v>
      </c>
      <c r="J443" s="15"/>
      <c r="K443" s="9">
        <v>44614</v>
      </c>
      <c r="L443" s="14">
        <f t="shared" ca="1" si="219"/>
        <v>1796</v>
      </c>
      <c r="M443" s="14">
        <f t="shared" ca="1" si="241"/>
        <v>1796</v>
      </c>
      <c r="N443" s="14">
        <f t="shared" ca="1" si="246"/>
        <v>1028.9809999999998</v>
      </c>
      <c r="O443" s="14">
        <f t="shared" ca="1" si="223"/>
        <v>767.01900000000023</v>
      </c>
      <c r="P443" s="14">
        <f t="shared" ca="1" si="224"/>
        <v>767.01900000000023</v>
      </c>
      <c r="Q443" s="14">
        <f t="shared" ca="1" si="234"/>
        <v>693162.94699999993</v>
      </c>
      <c r="R443" s="15">
        <f ca="1">SUM(P$12:P443)</f>
        <v>357041.201</v>
      </c>
      <c r="S443" s="16">
        <f ca="1">SUM(N$12:N443)+SUMIF(O$12:O443, "&lt;0")</f>
        <v>336121.74600000004</v>
      </c>
      <c r="U443" s="9">
        <v>44614</v>
      </c>
      <c r="V443" s="14">
        <f t="shared" ca="1" si="238"/>
        <v>2296</v>
      </c>
      <c r="W443" s="14">
        <f t="shared" ca="1" si="242"/>
        <v>2296</v>
      </c>
      <c r="X443" s="14">
        <f t="shared" ca="1" si="247"/>
        <v>1278.9809999999998</v>
      </c>
      <c r="Y443" s="14">
        <f t="shared" ca="1" si="225"/>
        <v>1017.0190000000002</v>
      </c>
      <c r="Z443" s="14">
        <f t="shared" ca="1" si="226"/>
        <v>1017.0190000000002</v>
      </c>
      <c r="AA443" s="14">
        <f t="shared" ca="1" si="235"/>
        <v>849412.94699999993</v>
      </c>
      <c r="AB443" s="15">
        <f ca="1">SUM(Z$12:Z443)</f>
        <v>438276.201</v>
      </c>
      <c r="AC443" s="16">
        <f ca="1">SUM(X$12:X443)+SUMIF(Y$12:Y443, "&lt;0")</f>
        <v>411136.74600000004</v>
      </c>
      <c r="AE443" s="9">
        <v>44614</v>
      </c>
      <c r="AF443" s="14">
        <f t="shared" ca="1" si="220"/>
        <v>1796</v>
      </c>
      <c r="AG443" s="14">
        <f t="shared" ca="1" si="243"/>
        <v>1796</v>
      </c>
      <c r="AH443" s="14">
        <f t="shared" ca="1" si="248"/>
        <v>1038.9809999999998</v>
      </c>
      <c r="AI443" s="14">
        <f t="shared" ca="1" si="227"/>
        <v>757.01900000000023</v>
      </c>
      <c r="AJ443" s="14">
        <f t="shared" ca="1" si="228"/>
        <v>757.01900000000023</v>
      </c>
      <c r="AK443" s="14">
        <f t="shared" ca="1" si="236"/>
        <v>705662.94699999993</v>
      </c>
      <c r="AL443" s="15">
        <f ca="1">SUM(AJ$12:AJ443)</f>
        <v>363286.201</v>
      </c>
      <c r="AM443" s="16">
        <f ca="1">SUM(AH$12:AH443)+SUMIF(AI$12:AI443, "&lt;0")</f>
        <v>342376.74599999993</v>
      </c>
      <c r="AO443" s="9">
        <v>44614</v>
      </c>
      <c r="AP443" s="14">
        <f t="shared" ca="1" si="221"/>
        <v>2296</v>
      </c>
      <c r="AQ443" s="14">
        <f t="shared" ca="1" si="244"/>
        <v>2296</v>
      </c>
      <c r="AR443" s="14">
        <f t="shared" ca="1" si="249"/>
        <v>1298.9809999999998</v>
      </c>
      <c r="AS443" s="14">
        <f t="shared" ca="1" si="229"/>
        <v>997.01900000000023</v>
      </c>
      <c r="AT443" s="14">
        <f t="shared" ca="1" si="230"/>
        <v>997.01900000000023</v>
      </c>
      <c r="AU443" s="14">
        <f t="shared" ca="1" si="237"/>
        <v>874412.94699999993</v>
      </c>
      <c r="AV443" s="15">
        <f ca="1">SUM(AT$12:AT443)</f>
        <v>450766.201</v>
      </c>
      <c r="AW443" s="16">
        <f ca="1">SUM(AR$12:AR443)+SUMIF(AS$12:AS443, "&lt;0")</f>
        <v>423646.74599999993</v>
      </c>
      <c r="AY443" s="9">
        <v>44614</v>
      </c>
      <c r="AZ443" s="14">
        <f t="shared" ca="1" si="239"/>
        <v>2000</v>
      </c>
      <c r="BA443" s="14">
        <f t="shared" ca="1" si="245"/>
        <v>2000</v>
      </c>
      <c r="BB443" s="14">
        <f t="shared" ca="1" si="250"/>
        <v>1344.7337559071559</v>
      </c>
      <c r="BC443" s="14">
        <f t="shared" ca="1" si="231"/>
        <v>655.26624409284409</v>
      </c>
      <c r="BD443" s="14">
        <f t="shared" ca="1" si="232"/>
        <v>655.26624409284409</v>
      </c>
      <c r="BE443" s="14">
        <f t="shared" ca="1" si="252"/>
        <v>791694.8476277031</v>
      </c>
      <c r="BF443" s="15">
        <f ca="1">SUM(BD$12:BD443)</f>
        <v>410703.54250413302</v>
      </c>
      <c r="BG443" s="16">
        <f ca="1">SUM(BB$12:BB443)+SUMIF(BC$12:BC443, "&lt;0")</f>
        <v>380991.30512357014</v>
      </c>
    </row>
    <row r="444" spans="1:59" x14ac:dyDescent="0.2">
      <c r="A444" s="24">
        <v>44615</v>
      </c>
      <c r="B444" s="54">
        <f ca="1">IF($A444&gt;= $C$5,$C$6, INDEX('Historical Data'!$D$2:$D$745, MATCH(A444, 'Historical Data'!$B$2:$B$745, 0)))</f>
        <v>1296</v>
      </c>
      <c r="C444" s="14">
        <f t="shared" ca="1" si="240"/>
        <v>1296</v>
      </c>
      <c r="D444" s="14">
        <f t="shared" ca="1" si="251"/>
        <v>734.71399999999994</v>
      </c>
      <c r="E444" s="14">
        <f t="shared" ca="1" si="222"/>
        <v>561.28600000000006</v>
      </c>
      <c r="F444" s="14">
        <f t="shared" ca="1" si="218"/>
        <v>561.28600000000006</v>
      </c>
      <c r="G444" s="14">
        <f t="shared" ca="1" si="233"/>
        <v>538208.94699999993</v>
      </c>
      <c r="H444" s="15">
        <f ca="1">SUM(F$12:F444)</f>
        <v>276367.48700000002</v>
      </c>
      <c r="I444" s="16">
        <f ca="1">SUM(D$12:D444)+SUMIF(E$12:E444, "&lt;0")</f>
        <v>261841.46000000002</v>
      </c>
      <c r="J444" s="15"/>
      <c r="K444" s="9">
        <v>44615</v>
      </c>
      <c r="L444" s="14">
        <f t="shared" ca="1" si="219"/>
        <v>1796</v>
      </c>
      <c r="M444" s="14">
        <f t="shared" ca="1" si="241"/>
        <v>1796</v>
      </c>
      <c r="N444" s="14">
        <f t="shared" ca="1" si="246"/>
        <v>989.71399999999994</v>
      </c>
      <c r="O444" s="14">
        <f t="shared" ca="1" si="223"/>
        <v>806.28600000000006</v>
      </c>
      <c r="P444" s="14">
        <f t="shared" ca="1" si="224"/>
        <v>806.28600000000006</v>
      </c>
      <c r="Q444" s="14">
        <f t="shared" ca="1" si="234"/>
        <v>694958.94699999993</v>
      </c>
      <c r="R444" s="15">
        <f ca="1">SUM(P$12:P444)</f>
        <v>357847.48700000002</v>
      </c>
      <c r="S444" s="16">
        <f ca="1">SUM(N$12:N444)+SUMIF(O$12:O444, "&lt;0")</f>
        <v>337111.46</v>
      </c>
      <c r="U444" s="9">
        <v>44615</v>
      </c>
      <c r="V444" s="14">
        <f t="shared" ca="1" si="238"/>
        <v>2296</v>
      </c>
      <c r="W444" s="14">
        <f t="shared" ca="1" si="242"/>
        <v>2296</v>
      </c>
      <c r="X444" s="14">
        <f t="shared" ca="1" si="247"/>
        <v>1244.7139999999999</v>
      </c>
      <c r="Y444" s="14">
        <f t="shared" ca="1" si="225"/>
        <v>1051.2860000000001</v>
      </c>
      <c r="Z444" s="14">
        <f t="shared" ca="1" si="226"/>
        <v>1051.2860000000001</v>
      </c>
      <c r="AA444" s="14">
        <f t="shared" ca="1" si="235"/>
        <v>851708.94699999993</v>
      </c>
      <c r="AB444" s="15">
        <f ca="1">SUM(Z$12:Z444)</f>
        <v>439327.48700000002</v>
      </c>
      <c r="AC444" s="16">
        <f ca="1">SUM(X$12:X444)+SUMIF(Y$12:Y444, "&lt;0")</f>
        <v>412381.46</v>
      </c>
      <c r="AE444" s="9">
        <v>44615</v>
      </c>
      <c r="AF444" s="14">
        <f t="shared" ca="1" si="220"/>
        <v>1796</v>
      </c>
      <c r="AG444" s="14">
        <f t="shared" ca="1" si="243"/>
        <v>1796</v>
      </c>
      <c r="AH444" s="14">
        <f t="shared" ca="1" si="248"/>
        <v>994.71399999999994</v>
      </c>
      <c r="AI444" s="14">
        <f t="shared" ca="1" si="227"/>
        <v>801.28600000000006</v>
      </c>
      <c r="AJ444" s="14">
        <f t="shared" ca="1" si="228"/>
        <v>801.28600000000006</v>
      </c>
      <c r="AK444" s="14">
        <f t="shared" ca="1" si="236"/>
        <v>707458.94699999993</v>
      </c>
      <c r="AL444" s="15">
        <f ca="1">SUM(AJ$12:AJ444)</f>
        <v>364087.48700000002</v>
      </c>
      <c r="AM444" s="16">
        <f ca="1">SUM(AH$12:AH444)+SUMIF(AI$12:AI444, "&lt;0")</f>
        <v>343371.4599999999</v>
      </c>
      <c r="AO444" s="9">
        <v>44615</v>
      </c>
      <c r="AP444" s="14">
        <f t="shared" ca="1" si="221"/>
        <v>2296</v>
      </c>
      <c r="AQ444" s="14">
        <f t="shared" ca="1" si="244"/>
        <v>2296</v>
      </c>
      <c r="AR444" s="14">
        <f t="shared" ca="1" si="249"/>
        <v>1254.7139999999999</v>
      </c>
      <c r="AS444" s="14">
        <f t="shared" ca="1" si="229"/>
        <v>1041.2860000000001</v>
      </c>
      <c r="AT444" s="14">
        <f t="shared" ca="1" si="230"/>
        <v>1041.2860000000001</v>
      </c>
      <c r="AU444" s="14">
        <f t="shared" ca="1" si="237"/>
        <v>876708.94699999993</v>
      </c>
      <c r="AV444" s="15">
        <f ca="1">SUM(AT$12:AT444)</f>
        <v>451807.48700000002</v>
      </c>
      <c r="AW444" s="16">
        <f ca="1">SUM(AR$12:AR444)+SUMIF(AS$12:AS444, "&lt;0")</f>
        <v>424901.4599999999</v>
      </c>
      <c r="AY444" s="9">
        <v>44615</v>
      </c>
      <c r="AZ444" s="14">
        <f t="shared" ca="1" si="239"/>
        <v>2000</v>
      </c>
      <c r="BA444" s="14">
        <f t="shared" ca="1" si="245"/>
        <v>2000</v>
      </c>
      <c r="BB444" s="14">
        <f t="shared" ca="1" si="250"/>
        <v>1328.699803957586</v>
      </c>
      <c r="BC444" s="14">
        <f t="shared" ca="1" si="231"/>
        <v>671.30019604241397</v>
      </c>
      <c r="BD444" s="14">
        <f t="shared" ca="1" si="232"/>
        <v>671.30019604241397</v>
      </c>
      <c r="BE444" s="14">
        <f t="shared" ca="1" si="252"/>
        <v>793694.8476277031</v>
      </c>
      <c r="BF444" s="15">
        <f ca="1">SUM(BD$12:BD444)</f>
        <v>411374.84270017542</v>
      </c>
      <c r="BG444" s="16">
        <f ca="1">SUM(BB$12:BB444)+SUMIF(BC$12:BC444, "&lt;0")</f>
        <v>382320.00492752774</v>
      </c>
    </row>
    <row r="445" spans="1:59" x14ac:dyDescent="0.2">
      <c r="A445" s="24">
        <v>44616</v>
      </c>
      <c r="B445" s="54">
        <f ca="1">IF($A445&gt;= $C$5,$C$6, INDEX('Historical Data'!$D$2:$D$745, MATCH(A445, 'Historical Data'!$B$2:$B$745, 0)))</f>
        <v>1296</v>
      </c>
      <c r="C445" s="14">
        <f t="shared" ca="1" si="240"/>
        <v>1296</v>
      </c>
      <c r="D445" s="14">
        <f t="shared" ca="1" si="251"/>
        <v>98.879999999997381</v>
      </c>
      <c r="E445" s="14">
        <f t="shared" ca="1" si="222"/>
        <v>1197.1200000000026</v>
      </c>
      <c r="F445" s="14">
        <f t="shared" ca="1" si="218"/>
        <v>1197.1200000000026</v>
      </c>
      <c r="G445" s="14">
        <f t="shared" ca="1" si="233"/>
        <v>539504.94699999993</v>
      </c>
      <c r="H445" s="15">
        <f ca="1">SUM(F$12:F445)</f>
        <v>277564.60700000002</v>
      </c>
      <c r="I445" s="16">
        <f ca="1">SUM(D$12:D445)+SUMIF(E$12:E445, "&lt;0")</f>
        <v>261940.34000000003</v>
      </c>
      <c r="J445" s="15"/>
      <c r="K445" s="9">
        <v>44616</v>
      </c>
      <c r="L445" s="14">
        <f t="shared" ca="1" si="219"/>
        <v>1796</v>
      </c>
      <c r="M445" s="14">
        <f t="shared" ca="1" si="241"/>
        <v>1796</v>
      </c>
      <c r="N445" s="14">
        <f t="shared" ca="1" si="246"/>
        <v>358.87999999999738</v>
      </c>
      <c r="O445" s="14">
        <f t="shared" ca="1" si="223"/>
        <v>1437.1200000000026</v>
      </c>
      <c r="P445" s="14">
        <f t="shared" ca="1" si="224"/>
        <v>1437.1200000000026</v>
      </c>
      <c r="Q445" s="14">
        <f t="shared" ca="1" si="234"/>
        <v>696754.94699999993</v>
      </c>
      <c r="R445" s="15">
        <f ca="1">SUM(P$12:P445)</f>
        <v>359284.60700000002</v>
      </c>
      <c r="S445" s="16">
        <f ca="1">SUM(N$12:N445)+SUMIF(O$12:O445, "&lt;0")</f>
        <v>337470.34</v>
      </c>
      <c r="U445" s="9">
        <v>44616</v>
      </c>
      <c r="V445" s="14">
        <f t="shared" ca="1" si="238"/>
        <v>2296</v>
      </c>
      <c r="W445" s="14">
        <f t="shared" ca="1" si="242"/>
        <v>2296</v>
      </c>
      <c r="X445" s="14">
        <f t="shared" ca="1" si="247"/>
        <v>618.87999999999738</v>
      </c>
      <c r="Y445" s="14">
        <f t="shared" ca="1" si="225"/>
        <v>1677.1200000000026</v>
      </c>
      <c r="Z445" s="14">
        <f t="shared" ca="1" si="226"/>
        <v>1677.1200000000026</v>
      </c>
      <c r="AA445" s="14">
        <f t="shared" ca="1" si="235"/>
        <v>854004.94699999993</v>
      </c>
      <c r="AB445" s="15">
        <f ca="1">SUM(Z$12:Z445)</f>
        <v>441004.60700000002</v>
      </c>
      <c r="AC445" s="16">
        <f ca="1">SUM(X$12:X445)+SUMIF(Y$12:Y445, "&lt;0")</f>
        <v>413000.34</v>
      </c>
      <c r="AE445" s="9">
        <v>44616</v>
      </c>
      <c r="AF445" s="14">
        <f t="shared" ca="1" si="220"/>
        <v>1796</v>
      </c>
      <c r="AG445" s="14">
        <f t="shared" ca="1" si="243"/>
        <v>1796</v>
      </c>
      <c r="AH445" s="14">
        <f t="shared" ca="1" si="248"/>
        <v>358.87999999999738</v>
      </c>
      <c r="AI445" s="14">
        <f t="shared" ca="1" si="227"/>
        <v>1437.1200000000026</v>
      </c>
      <c r="AJ445" s="14">
        <f t="shared" ca="1" si="228"/>
        <v>1437.1200000000026</v>
      </c>
      <c r="AK445" s="14">
        <f t="shared" ca="1" si="236"/>
        <v>709254.94699999993</v>
      </c>
      <c r="AL445" s="15">
        <f ca="1">SUM(AJ$12:AJ445)</f>
        <v>365524.60700000002</v>
      </c>
      <c r="AM445" s="16">
        <f ca="1">SUM(AH$12:AH445)+SUMIF(AI$12:AI445, "&lt;0")</f>
        <v>343730.33999999991</v>
      </c>
      <c r="AO445" s="9">
        <v>44616</v>
      </c>
      <c r="AP445" s="14">
        <f t="shared" ca="1" si="221"/>
        <v>2296</v>
      </c>
      <c r="AQ445" s="14">
        <f t="shared" ca="1" si="244"/>
        <v>2296</v>
      </c>
      <c r="AR445" s="14">
        <f t="shared" ca="1" si="249"/>
        <v>618.87999999999738</v>
      </c>
      <c r="AS445" s="14">
        <f t="shared" ca="1" si="229"/>
        <v>1677.1200000000026</v>
      </c>
      <c r="AT445" s="14">
        <f t="shared" ca="1" si="230"/>
        <v>1677.1200000000026</v>
      </c>
      <c r="AU445" s="14">
        <f t="shared" ca="1" si="237"/>
        <v>879004.94699999993</v>
      </c>
      <c r="AV445" s="15">
        <f ca="1">SUM(AT$12:AT445)</f>
        <v>453484.60700000002</v>
      </c>
      <c r="AW445" s="16">
        <f ca="1">SUM(AR$12:AR445)+SUMIF(AS$12:AS445, "&lt;0")</f>
        <v>425520.33999999991</v>
      </c>
      <c r="AY445" s="9">
        <v>44616</v>
      </c>
      <c r="AZ445" s="14">
        <f t="shared" ca="1" si="239"/>
        <v>2000</v>
      </c>
      <c r="BA445" s="14">
        <f t="shared" ca="1" si="245"/>
        <v>2000</v>
      </c>
      <c r="BB445" s="14">
        <f t="shared" ca="1" si="250"/>
        <v>721.09885200801341</v>
      </c>
      <c r="BC445" s="14">
        <f t="shared" ca="1" si="231"/>
        <v>1278.9011479919866</v>
      </c>
      <c r="BD445" s="14">
        <f t="shared" ca="1" si="232"/>
        <v>1278.9011479919866</v>
      </c>
      <c r="BE445" s="14">
        <f t="shared" ca="1" si="252"/>
        <v>795694.8476277031</v>
      </c>
      <c r="BF445" s="15">
        <f ca="1">SUM(BD$12:BD445)</f>
        <v>412653.74384816742</v>
      </c>
      <c r="BG445" s="16">
        <f ca="1">SUM(BB$12:BB445)+SUMIF(BC$12:BC445, "&lt;0")</f>
        <v>383041.10377953574</v>
      </c>
    </row>
    <row r="446" spans="1:59" x14ac:dyDescent="0.2">
      <c r="A446" s="24">
        <v>44617</v>
      </c>
      <c r="B446" s="54">
        <f ca="1">IF($A446&gt;= $C$5,$C$6, INDEX('Historical Data'!$D$2:$D$745, MATCH(A446, 'Historical Data'!$B$2:$B$745, 0)))</f>
        <v>1296</v>
      </c>
      <c r="C446" s="14">
        <f t="shared" ca="1" si="240"/>
        <v>1296</v>
      </c>
      <c r="D446" s="14">
        <f t="shared" ca="1" si="251"/>
        <v>0</v>
      </c>
      <c r="E446" s="14">
        <f t="shared" ca="1" si="222"/>
        <v>1296</v>
      </c>
      <c r="F446" s="14">
        <f t="shared" ca="1" si="218"/>
        <v>1296</v>
      </c>
      <c r="G446" s="14">
        <f t="shared" ca="1" si="233"/>
        <v>540800.94699999993</v>
      </c>
      <c r="H446" s="15">
        <f ca="1">SUM(F$12:F446)</f>
        <v>278860.60700000002</v>
      </c>
      <c r="I446" s="16">
        <f ca="1">SUM(D$12:D446)+SUMIF(E$12:E446, "&lt;0")</f>
        <v>261940.34000000003</v>
      </c>
      <c r="J446" s="15"/>
      <c r="K446" s="9">
        <v>44617</v>
      </c>
      <c r="L446" s="14">
        <f t="shared" ca="1" si="219"/>
        <v>1796</v>
      </c>
      <c r="M446" s="14">
        <f t="shared" ca="1" si="241"/>
        <v>1796</v>
      </c>
      <c r="N446" s="14">
        <f t="shared" ca="1" si="246"/>
        <v>235</v>
      </c>
      <c r="O446" s="14">
        <f t="shared" ca="1" si="223"/>
        <v>1561</v>
      </c>
      <c r="P446" s="14">
        <f t="shared" ca="1" si="224"/>
        <v>1561</v>
      </c>
      <c r="Q446" s="14">
        <f t="shared" ca="1" si="234"/>
        <v>698550.94699999993</v>
      </c>
      <c r="R446" s="15">
        <f ca="1">SUM(P$12:P446)</f>
        <v>360845.60700000002</v>
      </c>
      <c r="S446" s="16">
        <f ca="1">SUM(N$12:N446)+SUMIF(O$12:O446, "&lt;0")</f>
        <v>337705.34</v>
      </c>
      <c r="U446" s="9">
        <v>44617</v>
      </c>
      <c r="V446" s="14">
        <f t="shared" ca="1" si="238"/>
        <v>2296</v>
      </c>
      <c r="W446" s="14">
        <f t="shared" ca="1" si="242"/>
        <v>2296</v>
      </c>
      <c r="X446" s="14">
        <f t="shared" ca="1" si="247"/>
        <v>470</v>
      </c>
      <c r="Y446" s="14">
        <f t="shared" ca="1" si="225"/>
        <v>1826</v>
      </c>
      <c r="Z446" s="14">
        <f t="shared" ca="1" si="226"/>
        <v>1826</v>
      </c>
      <c r="AA446" s="14">
        <f t="shared" ca="1" si="235"/>
        <v>856300.94699999993</v>
      </c>
      <c r="AB446" s="15">
        <f ca="1">SUM(Z$12:Z446)</f>
        <v>442830.60700000002</v>
      </c>
      <c r="AC446" s="16">
        <f ca="1">SUM(X$12:X446)+SUMIF(Y$12:Y446, "&lt;0")</f>
        <v>413470.34</v>
      </c>
      <c r="AE446" s="9">
        <v>44617</v>
      </c>
      <c r="AF446" s="14">
        <f t="shared" ca="1" si="220"/>
        <v>1796</v>
      </c>
      <c r="AG446" s="14">
        <f t="shared" ca="1" si="243"/>
        <v>1796</v>
      </c>
      <c r="AH446" s="14">
        <f t="shared" ca="1" si="248"/>
        <v>210</v>
      </c>
      <c r="AI446" s="14">
        <f t="shared" ca="1" si="227"/>
        <v>1586</v>
      </c>
      <c r="AJ446" s="14">
        <f t="shared" ca="1" si="228"/>
        <v>1586</v>
      </c>
      <c r="AK446" s="14">
        <f t="shared" ca="1" si="236"/>
        <v>711050.94699999993</v>
      </c>
      <c r="AL446" s="15">
        <f ca="1">SUM(AJ$12:AJ446)</f>
        <v>367110.60700000002</v>
      </c>
      <c r="AM446" s="16">
        <f ca="1">SUM(AH$12:AH446)+SUMIF(AI$12:AI446, "&lt;0")</f>
        <v>343940.33999999991</v>
      </c>
      <c r="AO446" s="9">
        <v>44617</v>
      </c>
      <c r="AP446" s="14">
        <f t="shared" ca="1" si="221"/>
        <v>2296</v>
      </c>
      <c r="AQ446" s="14">
        <f t="shared" ca="1" si="244"/>
        <v>2296</v>
      </c>
      <c r="AR446" s="14">
        <f t="shared" ca="1" si="249"/>
        <v>420</v>
      </c>
      <c r="AS446" s="14">
        <f t="shared" ca="1" si="229"/>
        <v>1876</v>
      </c>
      <c r="AT446" s="14">
        <f t="shared" ca="1" si="230"/>
        <v>1876</v>
      </c>
      <c r="AU446" s="14">
        <f t="shared" ca="1" si="237"/>
        <v>881300.94699999993</v>
      </c>
      <c r="AV446" s="15">
        <f ca="1">SUM(AT$12:AT446)</f>
        <v>455360.60700000002</v>
      </c>
      <c r="AW446" s="16">
        <f ca="1">SUM(AR$12:AR446)+SUMIF(AS$12:AS446, "&lt;0")</f>
        <v>425940.33999999991</v>
      </c>
      <c r="AY446" s="9">
        <v>44617</v>
      </c>
      <c r="AZ446" s="14">
        <f t="shared" ca="1" si="239"/>
        <v>2000</v>
      </c>
      <c r="BA446" s="14">
        <f t="shared" ca="1" si="245"/>
        <v>2000</v>
      </c>
      <c r="BB446" s="14">
        <f t="shared" ca="1" si="250"/>
        <v>387.65690005844772</v>
      </c>
      <c r="BC446" s="14">
        <f t="shared" ca="1" si="231"/>
        <v>1612.3430999415523</v>
      </c>
      <c r="BD446" s="14">
        <f t="shared" ca="1" si="232"/>
        <v>1612.3430999415523</v>
      </c>
      <c r="BE446" s="14">
        <f t="shared" ca="1" si="252"/>
        <v>797694.8476277031</v>
      </c>
      <c r="BF446" s="15">
        <f ca="1">SUM(BD$12:BD446)</f>
        <v>414266.08694810898</v>
      </c>
      <c r="BG446" s="16">
        <f ca="1">SUM(BB$12:BB446)+SUMIF(BC$12:BC446, "&lt;0")</f>
        <v>383428.76067959418</v>
      </c>
    </row>
    <row r="447" spans="1:59" x14ac:dyDescent="0.2">
      <c r="A447" s="24">
        <v>44618</v>
      </c>
      <c r="B447" s="54">
        <f ca="1">IF($A447&gt;= $C$5,$C$6, INDEX('Historical Data'!$D$2:$D$745, MATCH(A447, 'Historical Data'!$B$2:$B$745, 0)))</f>
        <v>1296</v>
      </c>
      <c r="C447" s="14">
        <f t="shared" ca="1" si="240"/>
        <v>1296</v>
      </c>
      <c r="D447" s="14">
        <f t="shared" ca="1" si="251"/>
        <v>554.08600000000297</v>
      </c>
      <c r="E447" s="14">
        <f t="shared" ca="1" si="222"/>
        <v>741.91399999999703</v>
      </c>
      <c r="F447" s="14">
        <f t="shared" ca="1" si="218"/>
        <v>741.91399999999703</v>
      </c>
      <c r="G447" s="14">
        <f t="shared" ca="1" si="233"/>
        <v>542096.94699999993</v>
      </c>
      <c r="H447" s="15">
        <f ca="1">SUM(F$12:F447)</f>
        <v>279602.52100000001</v>
      </c>
      <c r="I447" s="16">
        <f ca="1">SUM(D$12:D447)+SUMIF(E$12:E447, "&lt;0")</f>
        <v>262494.42600000004</v>
      </c>
      <c r="J447" s="15"/>
      <c r="K447" s="9">
        <v>44618</v>
      </c>
      <c r="L447" s="14">
        <f t="shared" ca="1" si="219"/>
        <v>1796</v>
      </c>
      <c r="M447" s="14">
        <f t="shared" ca="1" si="241"/>
        <v>1796</v>
      </c>
      <c r="N447" s="14">
        <f t="shared" ca="1" si="246"/>
        <v>839.08600000000297</v>
      </c>
      <c r="O447" s="14">
        <f t="shared" ca="1" si="223"/>
        <v>956.91399999999703</v>
      </c>
      <c r="P447" s="14">
        <f t="shared" ca="1" si="224"/>
        <v>956.91399999999703</v>
      </c>
      <c r="Q447" s="14">
        <f t="shared" ca="1" si="234"/>
        <v>700346.94699999993</v>
      </c>
      <c r="R447" s="15">
        <f ca="1">SUM(P$12:P447)</f>
        <v>361802.52100000001</v>
      </c>
      <c r="S447" s="16">
        <f ca="1">SUM(N$12:N447)+SUMIF(O$12:O447, "&lt;0")</f>
        <v>338544.42600000004</v>
      </c>
      <c r="U447" s="9">
        <v>44618</v>
      </c>
      <c r="V447" s="14">
        <f t="shared" ca="1" si="238"/>
        <v>2296</v>
      </c>
      <c r="W447" s="14">
        <f t="shared" ca="1" si="242"/>
        <v>2296</v>
      </c>
      <c r="X447" s="14">
        <f t="shared" ca="1" si="247"/>
        <v>1124.086000000003</v>
      </c>
      <c r="Y447" s="14">
        <f t="shared" ca="1" si="225"/>
        <v>1171.913999999997</v>
      </c>
      <c r="Z447" s="14">
        <f t="shared" ca="1" si="226"/>
        <v>1171.913999999997</v>
      </c>
      <c r="AA447" s="14">
        <f t="shared" ca="1" si="235"/>
        <v>858596.94699999993</v>
      </c>
      <c r="AB447" s="15">
        <f ca="1">SUM(Z$12:Z447)</f>
        <v>444002.52100000001</v>
      </c>
      <c r="AC447" s="16">
        <f ca="1">SUM(X$12:X447)+SUMIF(Y$12:Y447, "&lt;0")</f>
        <v>414594.42600000004</v>
      </c>
      <c r="AE447" s="9">
        <v>44618</v>
      </c>
      <c r="AF447" s="14">
        <f t="shared" ca="1" si="220"/>
        <v>1796</v>
      </c>
      <c r="AG447" s="14">
        <f t="shared" ca="1" si="243"/>
        <v>1796</v>
      </c>
      <c r="AH447" s="14">
        <f t="shared" ca="1" si="248"/>
        <v>864.08600000000297</v>
      </c>
      <c r="AI447" s="14">
        <f t="shared" ca="1" si="227"/>
        <v>931.91399999999703</v>
      </c>
      <c r="AJ447" s="14">
        <f t="shared" ca="1" si="228"/>
        <v>931.91399999999703</v>
      </c>
      <c r="AK447" s="14">
        <f t="shared" ca="1" si="236"/>
        <v>712846.94699999993</v>
      </c>
      <c r="AL447" s="15">
        <f ca="1">SUM(AJ$12:AJ447)</f>
        <v>368042.52100000001</v>
      </c>
      <c r="AM447" s="16">
        <f ca="1">SUM(AH$12:AH447)+SUMIF(AI$12:AI447, "&lt;0")</f>
        <v>344804.42599999992</v>
      </c>
      <c r="AO447" s="9">
        <v>44618</v>
      </c>
      <c r="AP447" s="14">
        <f t="shared" ca="1" si="221"/>
        <v>2296</v>
      </c>
      <c r="AQ447" s="14">
        <f t="shared" ca="1" si="244"/>
        <v>2296</v>
      </c>
      <c r="AR447" s="14">
        <f t="shared" ca="1" si="249"/>
        <v>1174.086000000003</v>
      </c>
      <c r="AS447" s="14">
        <f t="shared" ca="1" si="229"/>
        <v>1121.913999999997</v>
      </c>
      <c r="AT447" s="14">
        <f t="shared" ca="1" si="230"/>
        <v>1121.913999999997</v>
      </c>
      <c r="AU447" s="14">
        <f t="shared" ca="1" si="237"/>
        <v>883596.94699999993</v>
      </c>
      <c r="AV447" s="15">
        <f ca="1">SUM(AT$12:AT447)</f>
        <v>456482.52100000001</v>
      </c>
      <c r="AW447" s="16">
        <f ca="1">SUM(AR$12:AR447)+SUMIF(AS$12:AS447, "&lt;0")</f>
        <v>427114.42599999992</v>
      </c>
      <c r="AY447" s="9">
        <v>44618</v>
      </c>
      <c r="AZ447" s="14">
        <f t="shared" ca="1" si="239"/>
        <v>2000</v>
      </c>
      <c r="BA447" s="14">
        <f t="shared" ca="1" si="245"/>
        <v>2000</v>
      </c>
      <c r="BB447" s="14">
        <f t="shared" ca="1" si="250"/>
        <v>1495.5659481088774</v>
      </c>
      <c r="BC447" s="14">
        <f t="shared" ca="1" si="231"/>
        <v>504.43405189112264</v>
      </c>
      <c r="BD447" s="14">
        <f t="shared" ca="1" si="232"/>
        <v>504.43405189112264</v>
      </c>
      <c r="BE447" s="14">
        <f t="shared" ca="1" si="252"/>
        <v>799694.8476277031</v>
      </c>
      <c r="BF447" s="15">
        <f ca="1">SUM(BD$12:BD447)</f>
        <v>414770.52100000012</v>
      </c>
      <c r="BG447" s="16">
        <f ca="1">SUM(BB$12:BB447)+SUMIF(BC$12:BC447, "&lt;0")</f>
        <v>384924.32662770303</v>
      </c>
    </row>
    <row r="448" spans="1:59" x14ac:dyDescent="0.2">
      <c r="A448" s="24">
        <v>44619</v>
      </c>
      <c r="B448" s="54">
        <f ca="1">IF($A448&gt;= $C$5,$C$6, INDEX('Historical Data'!$D$2:$D$745, MATCH(A448, 'Historical Data'!$B$2:$B$745, 0)))</f>
        <v>1296</v>
      </c>
      <c r="C448" s="14">
        <f t="shared" ca="1" si="240"/>
        <v>1296</v>
      </c>
      <c r="D448" s="14">
        <f t="shared" ca="1" si="251"/>
        <v>1121.9219999999987</v>
      </c>
      <c r="E448" s="14">
        <f t="shared" ca="1" si="222"/>
        <v>174.07800000000134</v>
      </c>
      <c r="F448" s="14">
        <f t="shared" ca="1" si="218"/>
        <v>174.07800000000134</v>
      </c>
      <c r="G448" s="14">
        <f t="shared" ca="1" si="233"/>
        <v>543392.94699999993</v>
      </c>
      <c r="H448" s="15">
        <f ca="1">SUM(F$12:F448)</f>
        <v>279776.59899999999</v>
      </c>
      <c r="I448" s="16">
        <f ca="1">SUM(D$12:D448)+SUMIF(E$12:E448, "&lt;0")</f>
        <v>263616.34800000006</v>
      </c>
      <c r="J448" s="15"/>
      <c r="K448" s="9">
        <v>44619</v>
      </c>
      <c r="L448" s="14">
        <f t="shared" ca="1" si="219"/>
        <v>1796</v>
      </c>
      <c r="M448" s="14">
        <f t="shared" ca="1" si="241"/>
        <v>1796</v>
      </c>
      <c r="N448" s="14">
        <f t="shared" ca="1" si="246"/>
        <v>1381.9219999999987</v>
      </c>
      <c r="O448" s="14">
        <f t="shared" ca="1" si="223"/>
        <v>414.07800000000134</v>
      </c>
      <c r="P448" s="14">
        <f t="shared" ca="1" si="224"/>
        <v>414.07800000000134</v>
      </c>
      <c r="Q448" s="14">
        <f t="shared" ca="1" si="234"/>
        <v>702142.94699999993</v>
      </c>
      <c r="R448" s="15">
        <f ca="1">SUM(P$12:P448)</f>
        <v>362216.59899999999</v>
      </c>
      <c r="S448" s="16">
        <f ca="1">SUM(N$12:N448)+SUMIF(O$12:O448, "&lt;0")</f>
        <v>339926.34800000006</v>
      </c>
      <c r="U448" s="9">
        <v>44619</v>
      </c>
      <c r="V448" s="14">
        <f t="shared" ca="1" si="238"/>
        <v>2296</v>
      </c>
      <c r="W448" s="14">
        <f t="shared" ca="1" si="242"/>
        <v>2296</v>
      </c>
      <c r="X448" s="14">
        <f t="shared" ca="1" si="247"/>
        <v>1641.9219999999987</v>
      </c>
      <c r="Y448" s="14">
        <f t="shared" ca="1" si="225"/>
        <v>654.07800000000134</v>
      </c>
      <c r="Z448" s="14">
        <f t="shared" ca="1" si="226"/>
        <v>654.07800000000134</v>
      </c>
      <c r="AA448" s="14">
        <f t="shared" ca="1" si="235"/>
        <v>860892.94699999993</v>
      </c>
      <c r="AB448" s="15">
        <f ca="1">SUM(Z$12:Z448)</f>
        <v>444656.59899999999</v>
      </c>
      <c r="AC448" s="16">
        <f ca="1">SUM(X$12:X448)+SUMIF(Y$12:Y448, "&lt;0")</f>
        <v>416236.34800000006</v>
      </c>
      <c r="AE448" s="9">
        <v>44619</v>
      </c>
      <c r="AF448" s="14">
        <f t="shared" ca="1" si="220"/>
        <v>1796</v>
      </c>
      <c r="AG448" s="14">
        <f t="shared" ca="1" si="243"/>
        <v>1796</v>
      </c>
      <c r="AH448" s="14">
        <f t="shared" ca="1" si="248"/>
        <v>1381.9219999999987</v>
      </c>
      <c r="AI448" s="14">
        <f t="shared" ca="1" si="227"/>
        <v>414.07800000000134</v>
      </c>
      <c r="AJ448" s="14">
        <f t="shared" ca="1" si="228"/>
        <v>414.07800000000134</v>
      </c>
      <c r="AK448" s="14">
        <f t="shared" ca="1" si="236"/>
        <v>714642.94699999993</v>
      </c>
      <c r="AL448" s="15">
        <f ca="1">SUM(AJ$12:AJ448)</f>
        <v>368456.59899999999</v>
      </c>
      <c r="AM448" s="16">
        <f ca="1">SUM(AH$12:AH448)+SUMIF(AI$12:AI448, "&lt;0")</f>
        <v>346186.34799999994</v>
      </c>
      <c r="AO448" s="9">
        <v>44619</v>
      </c>
      <c r="AP448" s="14">
        <f t="shared" ca="1" si="221"/>
        <v>2296</v>
      </c>
      <c r="AQ448" s="14">
        <f t="shared" ca="1" si="244"/>
        <v>2296</v>
      </c>
      <c r="AR448" s="14">
        <f t="shared" ca="1" si="249"/>
        <v>1641.9219999999987</v>
      </c>
      <c r="AS448" s="14">
        <f t="shared" ca="1" si="229"/>
        <v>654.07800000000134</v>
      </c>
      <c r="AT448" s="14">
        <f t="shared" ca="1" si="230"/>
        <v>654.07800000000134</v>
      </c>
      <c r="AU448" s="14">
        <f t="shared" ca="1" si="237"/>
        <v>885892.94699999993</v>
      </c>
      <c r="AV448" s="15">
        <f ca="1">SUM(AT$12:AT448)</f>
        <v>457136.59899999999</v>
      </c>
      <c r="AW448" s="16">
        <f ca="1">SUM(AR$12:AR448)+SUMIF(AS$12:AS448, "&lt;0")</f>
        <v>428756.34799999994</v>
      </c>
      <c r="AY448" s="9">
        <v>44619</v>
      </c>
      <c r="AZ448" s="14">
        <f t="shared" ca="1" si="239"/>
        <v>2000</v>
      </c>
      <c r="BA448" s="14">
        <f t="shared" ca="1" si="245"/>
        <v>2000</v>
      </c>
      <c r="BB448" s="14">
        <f t="shared" ca="1" si="250"/>
        <v>1825.9219999999987</v>
      </c>
      <c r="BC448" s="14">
        <f t="shared" ca="1" si="231"/>
        <v>174.07800000000134</v>
      </c>
      <c r="BD448" s="14">
        <f t="shared" ca="1" si="232"/>
        <v>174.07800000000134</v>
      </c>
      <c r="BE448" s="14">
        <f t="shared" ca="1" si="252"/>
        <v>801694.8476277031</v>
      </c>
      <c r="BF448" s="15">
        <f ca="1">SUM(BD$12:BD448)</f>
        <v>414944.5990000001</v>
      </c>
      <c r="BG448" s="16">
        <f ca="1">SUM(BB$12:BB448)+SUMIF(BC$12:BC448, "&lt;0")</f>
        <v>386750.24862770305</v>
      </c>
    </row>
    <row r="449" spans="1:59" x14ac:dyDescent="0.2">
      <c r="A449" s="24">
        <v>44620</v>
      </c>
      <c r="B449" s="54">
        <f ca="1">IF($A449&gt;= $C$5,$C$6, INDEX('Historical Data'!$D$2:$D$745, MATCH(A449, 'Historical Data'!$B$2:$B$745, 0)))</f>
        <v>1296</v>
      </c>
      <c r="C449" s="14">
        <f t="shared" ca="1" si="240"/>
        <v>1296</v>
      </c>
      <c r="D449" s="14">
        <f t="shared" ca="1" si="251"/>
        <v>373.09000000000378</v>
      </c>
      <c r="E449" s="14">
        <f t="shared" ca="1" si="222"/>
        <v>922.90999999999622</v>
      </c>
      <c r="F449" s="14">
        <f t="shared" ca="1" si="218"/>
        <v>922.90999999999622</v>
      </c>
      <c r="G449" s="14">
        <f t="shared" ca="1" si="233"/>
        <v>544688.94699999993</v>
      </c>
      <c r="H449" s="15">
        <f ca="1">SUM(F$12:F449)</f>
        <v>280699.50899999996</v>
      </c>
      <c r="I449" s="16">
        <f ca="1">SUM(D$12:D449)+SUMIF(E$12:E449, "&lt;0")</f>
        <v>263989.43800000008</v>
      </c>
      <c r="J449" s="15"/>
      <c r="K449" s="9">
        <v>44620</v>
      </c>
      <c r="L449" s="14">
        <f t="shared" ca="1" si="219"/>
        <v>1796</v>
      </c>
      <c r="M449" s="14">
        <f t="shared" ca="1" si="241"/>
        <v>1796</v>
      </c>
      <c r="N449" s="14">
        <f t="shared" ca="1" si="246"/>
        <v>633.09000000000378</v>
      </c>
      <c r="O449" s="14">
        <f t="shared" ca="1" si="223"/>
        <v>1162.9099999999962</v>
      </c>
      <c r="P449" s="14">
        <f t="shared" ca="1" si="224"/>
        <v>1162.9099999999962</v>
      </c>
      <c r="Q449" s="14">
        <f t="shared" ca="1" si="234"/>
        <v>703938.94699999993</v>
      </c>
      <c r="R449" s="15">
        <f ca="1">SUM(P$12:P449)</f>
        <v>363379.50899999996</v>
      </c>
      <c r="S449" s="16">
        <f ca="1">SUM(N$12:N449)+SUMIF(O$12:O449, "&lt;0")</f>
        <v>340559.43800000008</v>
      </c>
      <c r="U449" s="9">
        <v>44620</v>
      </c>
      <c r="V449" s="14">
        <f t="shared" ca="1" si="238"/>
        <v>2296</v>
      </c>
      <c r="W449" s="14">
        <f t="shared" ca="1" si="242"/>
        <v>2296</v>
      </c>
      <c r="X449" s="14">
        <f t="shared" ca="1" si="247"/>
        <v>893.09000000000378</v>
      </c>
      <c r="Y449" s="14">
        <f t="shared" ca="1" si="225"/>
        <v>1402.9099999999962</v>
      </c>
      <c r="Z449" s="14">
        <f t="shared" ca="1" si="226"/>
        <v>1402.9099999999962</v>
      </c>
      <c r="AA449" s="14">
        <f t="shared" ca="1" si="235"/>
        <v>863188.94699999993</v>
      </c>
      <c r="AB449" s="15">
        <f ca="1">SUM(Z$12:Z449)</f>
        <v>446059.50899999996</v>
      </c>
      <c r="AC449" s="16">
        <f ca="1">SUM(X$12:X449)+SUMIF(Y$12:Y449, "&lt;0")</f>
        <v>417129.43800000008</v>
      </c>
      <c r="AE449" s="9">
        <v>44620</v>
      </c>
      <c r="AF449" s="14">
        <f t="shared" ca="1" si="220"/>
        <v>1796</v>
      </c>
      <c r="AG449" s="14">
        <f t="shared" ca="1" si="243"/>
        <v>1796</v>
      </c>
      <c r="AH449" s="14">
        <f t="shared" ca="1" si="248"/>
        <v>633.09000000000378</v>
      </c>
      <c r="AI449" s="14">
        <f t="shared" ca="1" si="227"/>
        <v>1162.9099999999962</v>
      </c>
      <c r="AJ449" s="14">
        <f t="shared" ca="1" si="228"/>
        <v>1162.9099999999962</v>
      </c>
      <c r="AK449" s="14">
        <f t="shared" ca="1" si="236"/>
        <v>716438.94699999993</v>
      </c>
      <c r="AL449" s="15">
        <f ca="1">SUM(AJ$12:AJ449)</f>
        <v>369619.50899999996</v>
      </c>
      <c r="AM449" s="16">
        <f ca="1">SUM(AH$12:AH449)+SUMIF(AI$12:AI449, "&lt;0")</f>
        <v>346819.43799999997</v>
      </c>
      <c r="AO449" s="9">
        <v>44620</v>
      </c>
      <c r="AP449" s="14">
        <f t="shared" ca="1" si="221"/>
        <v>2296</v>
      </c>
      <c r="AQ449" s="14">
        <f t="shared" ca="1" si="244"/>
        <v>2296</v>
      </c>
      <c r="AR449" s="14">
        <f t="shared" ca="1" si="249"/>
        <v>893.09000000000378</v>
      </c>
      <c r="AS449" s="14">
        <f t="shared" ca="1" si="229"/>
        <v>1402.9099999999962</v>
      </c>
      <c r="AT449" s="14">
        <f t="shared" ca="1" si="230"/>
        <v>1402.9099999999962</v>
      </c>
      <c r="AU449" s="14">
        <f t="shared" ca="1" si="237"/>
        <v>888188.94699999993</v>
      </c>
      <c r="AV449" s="15">
        <f ca="1">SUM(AT$12:AT449)</f>
        <v>458539.50899999996</v>
      </c>
      <c r="AW449" s="16">
        <f ca="1">SUM(AR$12:AR449)+SUMIF(AS$12:AS449, "&lt;0")</f>
        <v>429649.43799999997</v>
      </c>
      <c r="AY449" s="9">
        <v>44620</v>
      </c>
      <c r="AZ449" s="14">
        <f t="shared" ca="1" si="239"/>
        <v>2000</v>
      </c>
      <c r="BA449" s="14">
        <f t="shared" ca="1" si="245"/>
        <v>2000</v>
      </c>
      <c r="BB449" s="14">
        <f t="shared" ca="1" si="250"/>
        <v>1077.0900000000038</v>
      </c>
      <c r="BC449" s="14">
        <f t="shared" ca="1" si="231"/>
        <v>922.90999999999622</v>
      </c>
      <c r="BD449" s="14">
        <f t="shared" ca="1" si="232"/>
        <v>922.90999999999622</v>
      </c>
      <c r="BE449" s="14">
        <f t="shared" ca="1" si="252"/>
        <v>803694.8476277031</v>
      </c>
      <c r="BF449" s="15">
        <f ca="1">SUM(BD$12:BD449)</f>
        <v>415867.50900000008</v>
      </c>
      <c r="BG449" s="16">
        <f ca="1">SUM(BB$12:BB449)+SUMIF(BC$12:BC449, "&lt;0")</f>
        <v>387827.33862770308</v>
      </c>
    </row>
    <row r="450" spans="1:59" x14ac:dyDescent="0.2">
      <c r="A450" s="24">
        <v>44621</v>
      </c>
      <c r="B450" s="54">
        <f ca="1">IF($A450&gt;= $C$5,$C$6, INDEX('Historical Data'!$D$2:$D$745, MATCH(A450, 'Historical Data'!$B$2:$B$745, 0)))</f>
        <v>1296</v>
      </c>
      <c r="C450" s="14">
        <f t="shared" ca="1" si="240"/>
        <v>1296</v>
      </c>
      <c r="D450" s="14">
        <f t="shared" ca="1" si="251"/>
        <v>241.78299999999581</v>
      </c>
      <c r="E450" s="14">
        <f t="shared" ca="1" si="222"/>
        <v>1054.2170000000042</v>
      </c>
      <c r="F450" s="14">
        <f t="shared" ca="1" si="218"/>
        <v>1054.2170000000042</v>
      </c>
      <c r="G450" s="14">
        <f t="shared" ca="1" si="233"/>
        <v>545984.94699999993</v>
      </c>
      <c r="H450" s="15">
        <f ca="1">SUM(F$12:F450)</f>
        <v>281753.72599999997</v>
      </c>
      <c r="I450" s="16">
        <f ca="1">SUM(D$12:D450)+SUMIF(E$12:E450, "&lt;0")</f>
        <v>264231.22100000008</v>
      </c>
      <c r="J450" s="15"/>
      <c r="K450" s="9">
        <v>44621</v>
      </c>
      <c r="L450" s="14">
        <f t="shared" ca="1" si="219"/>
        <v>1796</v>
      </c>
      <c r="M450" s="14">
        <f t="shared" ca="1" si="241"/>
        <v>1796</v>
      </c>
      <c r="N450" s="14">
        <f t="shared" ca="1" si="246"/>
        <v>501.78299999999581</v>
      </c>
      <c r="O450" s="14">
        <f t="shared" ca="1" si="223"/>
        <v>1294.2170000000042</v>
      </c>
      <c r="P450" s="14">
        <f t="shared" ca="1" si="224"/>
        <v>1294.2170000000042</v>
      </c>
      <c r="Q450" s="14">
        <f t="shared" ca="1" si="234"/>
        <v>705734.94699999993</v>
      </c>
      <c r="R450" s="15">
        <f ca="1">SUM(P$12:P450)</f>
        <v>364673.72599999997</v>
      </c>
      <c r="S450" s="16">
        <f ca="1">SUM(N$12:N450)+SUMIF(O$12:O450, "&lt;0")</f>
        <v>341061.22100000008</v>
      </c>
      <c r="U450" s="9">
        <v>44621</v>
      </c>
      <c r="V450" s="14">
        <f t="shared" ca="1" si="238"/>
        <v>2296</v>
      </c>
      <c r="W450" s="14">
        <f t="shared" ca="1" si="242"/>
        <v>2296</v>
      </c>
      <c r="X450" s="14">
        <f t="shared" ca="1" si="247"/>
        <v>761.78299999999581</v>
      </c>
      <c r="Y450" s="14">
        <f t="shared" ca="1" si="225"/>
        <v>1534.2170000000042</v>
      </c>
      <c r="Z450" s="14">
        <f t="shared" ca="1" si="226"/>
        <v>1534.2170000000042</v>
      </c>
      <c r="AA450" s="14">
        <f t="shared" ca="1" si="235"/>
        <v>865484.94699999993</v>
      </c>
      <c r="AB450" s="15">
        <f ca="1">SUM(Z$12:Z450)</f>
        <v>447593.72599999997</v>
      </c>
      <c r="AC450" s="16">
        <f ca="1">SUM(X$12:X450)+SUMIF(Y$12:Y450, "&lt;0")</f>
        <v>417891.22100000008</v>
      </c>
      <c r="AE450" s="9">
        <v>44621</v>
      </c>
      <c r="AF450" s="14">
        <f t="shared" ca="1" si="220"/>
        <v>1796</v>
      </c>
      <c r="AG450" s="14">
        <f t="shared" ca="1" si="243"/>
        <v>1796</v>
      </c>
      <c r="AH450" s="14">
        <f t="shared" ca="1" si="248"/>
        <v>501.78299999999581</v>
      </c>
      <c r="AI450" s="14">
        <f t="shared" ca="1" si="227"/>
        <v>1294.2170000000042</v>
      </c>
      <c r="AJ450" s="14">
        <f t="shared" ca="1" si="228"/>
        <v>1294.2170000000042</v>
      </c>
      <c r="AK450" s="14">
        <f t="shared" ca="1" si="236"/>
        <v>718234.94699999993</v>
      </c>
      <c r="AL450" s="15">
        <f ca="1">SUM(AJ$12:AJ450)</f>
        <v>370913.72599999997</v>
      </c>
      <c r="AM450" s="16">
        <f ca="1">SUM(AH$12:AH450)+SUMIF(AI$12:AI450, "&lt;0")</f>
        <v>347321.22099999996</v>
      </c>
      <c r="AO450" s="9">
        <v>44621</v>
      </c>
      <c r="AP450" s="14">
        <f t="shared" ca="1" si="221"/>
        <v>2296</v>
      </c>
      <c r="AQ450" s="14">
        <f t="shared" ca="1" si="244"/>
        <v>2296</v>
      </c>
      <c r="AR450" s="14">
        <f t="shared" ca="1" si="249"/>
        <v>761.78299999999581</v>
      </c>
      <c r="AS450" s="14">
        <f t="shared" ca="1" si="229"/>
        <v>1534.2170000000042</v>
      </c>
      <c r="AT450" s="14">
        <f t="shared" ca="1" si="230"/>
        <v>1534.2170000000042</v>
      </c>
      <c r="AU450" s="14">
        <f t="shared" ca="1" si="237"/>
        <v>890484.94699999993</v>
      </c>
      <c r="AV450" s="15">
        <f ca="1">SUM(AT$12:AT450)</f>
        <v>460073.72599999997</v>
      </c>
      <c r="AW450" s="16">
        <f ca="1">SUM(AR$12:AR450)+SUMIF(AS$12:AS450, "&lt;0")</f>
        <v>430411.22099999996</v>
      </c>
      <c r="AY450" s="9">
        <v>44621</v>
      </c>
      <c r="AZ450" s="14">
        <f t="shared" ca="1" si="239"/>
        <v>2000</v>
      </c>
      <c r="BA450" s="14">
        <f t="shared" ca="1" si="245"/>
        <v>2000</v>
      </c>
      <c r="BB450" s="14">
        <f t="shared" ca="1" si="250"/>
        <v>945.78299999999581</v>
      </c>
      <c r="BC450" s="14">
        <f t="shared" ca="1" si="231"/>
        <v>1054.2170000000042</v>
      </c>
      <c r="BD450" s="14">
        <f t="shared" ca="1" si="232"/>
        <v>1054.2170000000042</v>
      </c>
      <c r="BE450" s="14">
        <f t="shared" ca="1" si="252"/>
        <v>805694.8476277031</v>
      </c>
      <c r="BF450" s="15">
        <f ca="1">SUM(BD$12:BD450)</f>
        <v>416921.72600000008</v>
      </c>
      <c r="BG450" s="16">
        <f ca="1">SUM(BB$12:BB450)+SUMIF(BC$12:BC450, "&lt;0")</f>
        <v>388773.12162770308</v>
      </c>
    </row>
    <row r="451" spans="1:59" x14ac:dyDescent="0.2">
      <c r="A451" s="24">
        <v>44622</v>
      </c>
      <c r="B451" s="54">
        <f ca="1">IF($A451&gt;= $C$5,$C$6, INDEX('Historical Data'!$D$2:$D$745, MATCH(A451, 'Historical Data'!$B$2:$B$745, 0)))</f>
        <v>1296</v>
      </c>
      <c r="C451" s="14">
        <f t="shared" ca="1" si="240"/>
        <v>1296</v>
      </c>
      <c r="D451" s="14">
        <f t="shared" ca="1" si="251"/>
        <v>0</v>
      </c>
      <c r="E451" s="14">
        <f t="shared" ca="1" si="222"/>
        <v>1296</v>
      </c>
      <c r="F451" s="14">
        <f t="shared" ca="1" si="218"/>
        <v>1296</v>
      </c>
      <c r="G451" s="14">
        <f t="shared" ca="1" si="233"/>
        <v>547280.94699999993</v>
      </c>
      <c r="H451" s="15">
        <f ca="1">SUM(F$12:F451)</f>
        <v>283049.72599999997</v>
      </c>
      <c r="I451" s="16">
        <f ca="1">SUM(D$12:D451)+SUMIF(E$12:E451, "&lt;0")</f>
        <v>264231.22100000008</v>
      </c>
      <c r="J451" s="15"/>
      <c r="K451" s="9">
        <v>44622</v>
      </c>
      <c r="L451" s="14">
        <f t="shared" ca="1" si="219"/>
        <v>1796</v>
      </c>
      <c r="M451" s="14">
        <f t="shared" ca="1" si="241"/>
        <v>1796</v>
      </c>
      <c r="N451" s="14">
        <f t="shared" ca="1" si="246"/>
        <v>210</v>
      </c>
      <c r="O451" s="14">
        <f t="shared" ca="1" si="223"/>
        <v>1586</v>
      </c>
      <c r="P451" s="14">
        <f t="shared" ca="1" si="224"/>
        <v>1586</v>
      </c>
      <c r="Q451" s="14">
        <f t="shared" ca="1" si="234"/>
        <v>707530.94699999993</v>
      </c>
      <c r="R451" s="15">
        <f ca="1">SUM(P$12:P451)</f>
        <v>366259.72599999997</v>
      </c>
      <c r="S451" s="16">
        <f ca="1">SUM(N$12:N451)+SUMIF(O$12:O451, "&lt;0")</f>
        <v>341271.22100000008</v>
      </c>
      <c r="U451" s="9">
        <v>44622</v>
      </c>
      <c r="V451" s="14">
        <f t="shared" ca="1" si="238"/>
        <v>2296</v>
      </c>
      <c r="W451" s="14">
        <f t="shared" ca="1" si="242"/>
        <v>2296</v>
      </c>
      <c r="X451" s="14">
        <f t="shared" ca="1" si="247"/>
        <v>420</v>
      </c>
      <c r="Y451" s="14">
        <f t="shared" ca="1" si="225"/>
        <v>1876</v>
      </c>
      <c r="Z451" s="14">
        <f t="shared" ca="1" si="226"/>
        <v>1876</v>
      </c>
      <c r="AA451" s="14">
        <f t="shared" ca="1" si="235"/>
        <v>867780.94699999993</v>
      </c>
      <c r="AB451" s="15">
        <f ca="1">SUM(Z$12:Z451)</f>
        <v>449469.72599999997</v>
      </c>
      <c r="AC451" s="16">
        <f ca="1">SUM(X$12:X451)+SUMIF(Y$12:Y451, "&lt;0")</f>
        <v>418311.22100000008</v>
      </c>
      <c r="AE451" s="9">
        <v>44622</v>
      </c>
      <c r="AF451" s="14">
        <f t="shared" ca="1" si="220"/>
        <v>1796</v>
      </c>
      <c r="AG451" s="14">
        <f t="shared" ca="1" si="243"/>
        <v>1796</v>
      </c>
      <c r="AH451" s="14">
        <f t="shared" ca="1" si="248"/>
        <v>160</v>
      </c>
      <c r="AI451" s="14">
        <f t="shared" ca="1" si="227"/>
        <v>1636</v>
      </c>
      <c r="AJ451" s="14">
        <f t="shared" ca="1" si="228"/>
        <v>1636</v>
      </c>
      <c r="AK451" s="14">
        <f t="shared" ca="1" si="236"/>
        <v>720030.94699999993</v>
      </c>
      <c r="AL451" s="15">
        <f ca="1">SUM(AJ$12:AJ451)</f>
        <v>372549.72599999997</v>
      </c>
      <c r="AM451" s="16">
        <f ca="1">SUM(AH$12:AH451)+SUMIF(AI$12:AI451, "&lt;0")</f>
        <v>347481.22099999996</v>
      </c>
      <c r="AO451" s="9">
        <v>44622</v>
      </c>
      <c r="AP451" s="14">
        <f t="shared" ca="1" si="221"/>
        <v>2296</v>
      </c>
      <c r="AQ451" s="14">
        <f t="shared" ca="1" si="244"/>
        <v>2296</v>
      </c>
      <c r="AR451" s="14">
        <f t="shared" ca="1" si="249"/>
        <v>320</v>
      </c>
      <c r="AS451" s="14">
        <f t="shared" ca="1" si="229"/>
        <v>1976</v>
      </c>
      <c r="AT451" s="14">
        <f t="shared" ca="1" si="230"/>
        <v>1976</v>
      </c>
      <c r="AU451" s="14">
        <f t="shared" ca="1" si="237"/>
        <v>892780.94699999993</v>
      </c>
      <c r="AV451" s="15">
        <f ca="1">SUM(AT$12:AT451)</f>
        <v>462049.72599999997</v>
      </c>
      <c r="AW451" s="16">
        <f ca="1">SUM(AR$12:AR451)+SUMIF(AS$12:AS451, "&lt;0")</f>
        <v>430731.22099999996</v>
      </c>
      <c r="AY451" s="9">
        <v>44622</v>
      </c>
      <c r="AZ451" s="14">
        <f t="shared" ca="1" si="239"/>
        <v>2000</v>
      </c>
      <c r="BA451" s="14">
        <f t="shared" ca="1" si="245"/>
        <v>2000</v>
      </c>
      <c r="BB451" s="14">
        <f t="shared" ca="1" si="250"/>
        <v>376.38500000000204</v>
      </c>
      <c r="BC451" s="14">
        <f t="shared" ca="1" si="231"/>
        <v>1623.614999999998</v>
      </c>
      <c r="BD451" s="14">
        <f t="shared" ca="1" si="232"/>
        <v>1623.614999999998</v>
      </c>
      <c r="BE451" s="14">
        <f t="shared" ca="1" si="252"/>
        <v>807694.8476277031</v>
      </c>
      <c r="BF451" s="15">
        <f ca="1">SUM(BD$12:BD451)</f>
        <v>418545.34100000007</v>
      </c>
      <c r="BG451" s="16">
        <f ca="1">SUM(BB$12:BB451)+SUMIF(BC$12:BC451, "&lt;0")</f>
        <v>389149.50662770309</v>
      </c>
    </row>
    <row r="452" spans="1:59" x14ac:dyDescent="0.2">
      <c r="A452" s="24">
        <v>44623</v>
      </c>
      <c r="B452" s="54">
        <f ca="1">IF($A452&gt;= $C$5,$C$6, INDEX('Historical Data'!$D$2:$D$745, MATCH(A452, 'Historical Data'!$B$2:$B$745, 0)))</f>
        <v>1296</v>
      </c>
      <c r="C452" s="14">
        <f t="shared" ca="1" si="240"/>
        <v>1296</v>
      </c>
      <c r="D452" s="14">
        <f t="shared" ca="1" si="251"/>
        <v>0</v>
      </c>
      <c r="E452" s="14">
        <f t="shared" ca="1" si="222"/>
        <v>1296</v>
      </c>
      <c r="F452" s="14">
        <f t="shared" ca="1" si="218"/>
        <v>1296</v>
      </c>
      <c r="G452" s="14">
        <f t="shared" ca="1" si="233"/>
        <v>548576.94699999993</v>
      </c>
      <c r="H452" s="15">
        <f ca="1">SUM(F$12:F452)</f>
        <v>284345.72599999997</v>
      </c>
      <c r="I452" s="16">
        <f ca="1">SUM(D$12:D452)+SUMIF(E$12:E452, "&lt;0")</f>
        <v>264231.22100000008</v>
      </c>
      <c r="J452" s="15"/>
      <c r="K452" s="9">
        <v>44623</v>
      </c>
      <c r="L452" s="14">
        <f t="shared" ca="1" si="219"/>
        <v>1796</v>
      </c>
      <c r="M452" s="14">
        <f t="shared" ca="1" si="241"/>
        <v>1796</v>
      </c>
      <c r="N452" s="14">
        <f t="shared" ca="1" si="246"/>
        <v>205</v>
      </c>
      <c r="O452" s="14">
        <f t="shared" ca="1" si="223"/>
        <v>1591</v>
      </c>
      <c r="P452" s="14">
        <f t="shared" ca="1" si="224"/>
        <v>1591</v>
      </c>
      <c r="Q452" s="14">
        <f t="shared" ca="1" si="234"/>
        <v>709326.94699999993</v>
      </c>
      <c r="R452" s="15">
        <f ca="1">SUM(P$12:P452)</f>
        <v>367850.72599999997</v>
      </c>
      <c r="S452" s="16">
        <f ca="1">SUM(N$12:N452)+SUMIF(O$12:O452, "&lt;0")</f>
        <v>341476.22100000008</v>
      </c>
      <c r="U452" s="9">
        <v>44623</v>
      </c>
      <c r="V452" s="14">
        <f t="shared" ca="1" si="238"/>
        <v>2296</v>
      </c>
      <c r="W452" s="14">
        <f t="shared" ca="1" si="242"/>
        <v>2296</v>
      </c>
      <c r="X452" s="14">
        <f t="shared" ca="1" si="247"/>
        <v>410</v>
      </c>
      <c r="Y452" s="14">
        <f t="shared" ca="1" si="225"/>
        <v>1886</v>
      </c>
      <c r="Z452" s="14">
        <f t="shared" ca="1" si="226"/>
        <v>1886</v>
      </c>
      <c r="AA452" s="14">
        <f t="shared" ca="1" si="235"/>
        <v>870076.94699999993</v>
      </c>
      <c r="AB452" s="15">
        <f ca="1">SUM(Z$12:Z452)</f>
        <v>451355.72599999997</v>
      </c>
      <c r="AC452" s="16">
        <f ca="1">SUM(X$12:X452)+SUMIF(Y$12:Y452, "&lt;0")</f>
        <v>418721.22100000008</v>
      </c>
      <c r="AE452" s="9">
        <v>44623</v>
      </c>
      <c r="AF452" s="14">
        <f t="shared" ca="1" si="220"/>
        <v>1796</v>
      </c>
      <c r="AG452" s="14">
        <f t="shared" ca="1" si="243"/>
        <v>1796</v>
      </c>
      <c r="AH452" s="14">
        <f t="shared" ca="1" si="248"/>
        <v>150</v>
      </c>
      <c r="AI452" s="14">
        <f t="shared" ca="1" si="227"/>
        <v>1646</v>
      </c>
      <c r="AJ452" s="14">
        <f t="shared" ca="1" si="228"/>
        <v>1646</v>
      </c>
      <c r="AK452" s="14">
        <f t="shared" ca="1" si="236"/>
        <v>721826.94699999993</v>
      </c>
      <c r="AL452" s="15">
        <f ca="1">SUM(AJ$12:AJ452)</f>
        <v>374195.72599999997</v>
      </c>
      <c r="AM452" s="16">
        <f ca="1">SUM(AH$12:AH452)+SUMIF(AI$12:AI452, "&lt;0")</f>
        <v>347631.22099999996</v>
      </c>
      <c r="AO452" s="9">
        <v>44623</v>
      </c>
      <c r="AP452" s="14">
        <f t="shared" ca="1" si="221"/>
        <v>2296</v>
      </c>
      <c r="AQ452" s="14">
        <f t="shared" ca="1" si="244"/>
        <v>2296</v>
      </c>
      <c r="AR452" s="14">
        <f t="shared" ca="1" si="249"/>
        <v>300</v>
      </c>
      <c r="AS452" s="14">
        <f t="shared" ca="1" si="229"/>
        <v>1996</v>
      </c>
      <c r="AT452" s="14">
        <f t="shared" ca="1" si="230"/>
        <v>1996</v>
      </c>
      <c r="AU452" s="14">
        <f t="shared" ca="1" si="237"/>
        <v>895076.94699999993</v>
      </c>
      <c r="AV452" s="15">
        <f ca="1">SUM(AT$12:AT452)</f>
        <v>464045.72599999997</v>
      </c>
      <c r="AW452" s="16">
        <f ca="1">SUM(AR$12:AR452)+SUMIF(AS$12:AS452, "&lt;0")</f>
        <v>431031.22099999996</v>
      </c>
      <c r="AY452" s="9">
        <v>44623</v>
      </c>
      <c r="AZ452" s="14">
        <f t="shared" ca="1" si="239"/>
        <v>2000</v>
      </c>
      <c r="BA452" s="14">
        <f t="shared" ca="1" si="245"/>
        <v>2000</v>
      </c>
      <c r="BB452" s="14">
        <f t="shared" ca="1" si="250"/>
        <v>118.97699999999895</v>
      </c>
      <c r="BC452" s="14">
        <f t="shared" ca="1" si="231"/>
        <v>1881.023000000001</v>
      </c>
      <c r="BD452" s="14">
        <f t="shared" ca="1" si="232"/>
        <v>1881.023000000001</v>
      </c>
      <c r="BE452" s="14">
        <f t="shared" ca="1" si="252"/>
        <v>809694.8476277031</v>
      </c>
      <c r="BF452" s="15">
        <f ca="1">SUM(BD$12:BD452)</f>
        <v>420426.36400000006</v>
      </c>
      <c r="BG452" s="16">
        <f ca="1">SUM(BB$12:BB452)+SUMIF(BC$12:BC452, "&lt;0")</f>
        <v>389268.4836277031</v>
      </c>
    </row>
    <row r="453" spans="1:59" x14ac:dyDescent="0.2">
      <c r="A453" s="24">
        <v>44624</v>
      </c>
      <c r="B453" s="54">
        <f ca="1">IF($A453&gt;= $C$5,$C$6, INDEX('Historical Data'!$D$2:$D$745, MATCH(A453, 'Historical Data'!$B$2:$B$745, 0)))</f>
        <v>1296</v>
      </c>
      <c r="C453" s="14">
        <f t="shared" ca="1" si="240"/>
        <v>1296</v>
      </c>
      <c r="D453" s="14">
        <f t="shared" ca="1" si="251"/>
        <v>5.7080000000059954</v>
      </c>
      <c r="E453" s="14">
        <f t="shared" ca="1" si="222"/>
        <v>1290.291999999994</v>
      </c>
      <c r="F453" s="14">
        <f t="shared" ca="1" si="218"/>
        <v>1290.291999999994</v>
      </c>
      <c r="G453" s="14">
        <f t="shared" ca="1" si="233"/>
        <v>549872.94699999993</v>
      </c>
      <c r="H453" s="15">
        <f ca="1">SUM(F$12:F453)</f>
        <v>285636.01799999998</v>
      </c>
      <c r="I453" s="16">
        <f ca="1">SUM(D$12:D453)+SUMIF(E$12:E453, "&lt;0")</f>
        <v>264236.92900000006</v>
      </c>
      <c r="J453" s="15"/>
      <c r="K453" s="9">
        <v>44624</v>
      </c>
      <c r="L453" s="14">
        <f t="shared" ca="1" si="219"/>
        <v>1796</v>
      </c>
      <c r="M453" s="14">
        <f t="shared" ca="1" si="241"/>
        <v>1796</v>
      </c>
      <c r="N453" s="14">
        <f t="shared" ca="1" si="246"/>
        <v>370.708000000006</v>
      </c>
      <c r="O453" s="14">
        <f t="shared" ca="1" si="223"/>
        <v>1425.291999999994</v>
      </c>
      <c r="P453" s="14">
        <f t="shared" ca="1" si="224"/>
        <v>1425.291999999994</v>
      </c>
      <c r="Q453" s="14">
        <f t="shared" ca="1" si="234"/>
        <v>711122.94699999993</v>
      </c>
      <c r="R453" s="15">
        <f ca="1">SUM(P$12:P453)</f>
        <v>369276.01799999998</v>
      </c>
      <c r="S453" s="16">
        <f ca="1">SUM(N$12:N453)+SUMIF(O$12:O453, "&lt;0")</f>
        <v>341846.92900000006</v>
      </c>
      <c r="U453" s="9">
        <v>44624</v>
      </c>
      <c r="V453" s="14">
        <f t="shared" ca="1" si="238"/>
        <v>2296</v>
      </c>
      <c r="W453" s="14">
        <f t="shared" ca="1" si="242"/>
        <v>2296</v>
      </c>
      <c r="X453" s="14">
        <f t="shared" ca="1" si="247"/>
        <v>735.708000000006</v>
      </c>
      <c r="Y453" s="14">
        <f t="shared" ca="1" si="225"/>
        <v>1560.291999999994</v>
      </c>
      <c r="Z453" s="14">
        <f t="shared" ca="1" si="226"/>
        <v>1560.291999999994</v>
      </c>
      <c r="AA453" s="14">
        <f t="shared" ca="1" si="235"/>
        <v>872372.94699999993</v>
      </c>
      <c r="AB453" s="15">
        <f ca="1">SUM(Z$12:Z453)</f>
        <v>452916.01799999998</v>
      </c>
      <c r="AC453" s="16">
        <f ca="1">SUM(X$12:X453)+SUMIF(Y$12:Y453, "&lt;0")</f>
        <v>419456.92900000006</v>
      </c>
      <c r="AE453" s="9">
        <v>44624</v>
      </c>
      <c r="AF453" s="14">
        <f t="shared" ca="1" si="220"/>
        <v>1796</v>
      </c>
      <c r="AG453" s="14">
        <f t="shared" ca="1" si="243"/>
        <v>1796</v>
      </c>
      <c r="AH453" s="14">
        <f t="shared" ca="1" si="248"/>
        <v>475.708000000006</v>
      </c>
      <c r="AI453" s="14">
        <f t="shared" ca="1" si="227"/>
        <v>1320.291999999994</v>
      </c>
      <c r="AJ453" s="14">
        <f t="shared" ca="1" si="228"/>
        <v>1320.291999999994</v>
      </c>
      <c r="AK453" s="14">
        <f t="shared" ca="1" si="236"/>
        <v>723622.94699999993</v>
      </c>
      <c r="AL453" s="15">
        <f ca="1">SUM(AJ$12:AJ453)</f>
        <v>375516.01799999998</v>
      </c>
      <c r="AM453" s="16">
        <f ca="1">SUM(AH$12:AH453)+SUMIF(AI$12:AI453, "&lt;0")</f>
        <v>348106.92899999995</v>
      </c>
      <c r="AO453" s="9">
        <v>44624</v>
      </c>
      <c r="AP453" s="14">
        <f t="shared" ca="1" si="221"/>
        <v>2296</v>
      </c>
      <c r="AQ453" s="14">
        <f t="shared" ca="1" si="244"/>
        <v>2296</v>
      </c>
      <c r="AR453" s="14">
        <f t="shared" ca="1" si="249"/>
        <v>945.708000000006</v>
      </c>
      <c r="AS453" s="14">
        <f t="shared" ca="1" si="229"/>
        <v>1350.291999999994</v>
      </c>
      <c r="AT453" s="14">
        <f t="shared" ca="1" si="230"/>
        <v>1350.291999999994</v>
      </c>
      <c r="AU453" s="14">
        <f t="shared" ca="1" si="237"/>
        <v>897372.94699999993</v>
      </c>
      <c r="AV453" s="15">
        <f ca="1">SUM(AT$12:AT453)</f>
        <v>465396.01799999998</v>
      </c>
      <c r="AW453" s="16">
        <f ca="1">SUM(AR$12:AR453)+SUMIF(AS$12:AS453, "&lt;0")</f>
        <v>431976.92899999995</v>
      </c>
      <c r="AY453" s="9">
        <v>44624</v>
      </c>
      <c r="AZ453" s="14">
        <f t="shared" ca="1" si="239"/>
        <v>2000</v>
      </c>
      <c r="BA453" s="14">
        <f t="shared" ca="1" si="245"/>
        <v>2000</v>
      </c>
      <c r="BB453" s="14">
        <f t="shared" ca="1" si="250"/>
        <v>1622.346000000005</v>
      </c>
      <c r="BC453" s="14">
        <f t="shared" ca="1" si="231"/>
        <v>377.65399999999499</v>
      </c>
      <c r="BD453" s="14">
        <f t="shared" ca="1" si="232"/>
        <v>377.65399999999499</v>
      </c>
      <c r="BE453" s="14">
        <f t="shared" ca="1" si="252"/>
        <v>811694.8476277031</v>
      </c>
      <c r="BF453" s="15">
        <f ca="1">SUM(BD$12:BD453)</f>
        <v>420804.01800000004</v>
      </c>
      <c r="BG453" s="16">
        <f ca="1">SUM(BB$12:BB453)+SUMIF(BC$12:BC453, "&lt;0")</f>
        <v>390890.82962770312</v>
      </c>
    </row>
    <row r="454" spans="1:59" x14ac:dyDescent="0.2">
      <c r="A454" s="24">
        <v>44625</v>
      </c>
      <c r="B454" s="54">
        <f ca="1">IF($A454&gt;= $C$5,$C$6, INDEX('Historical Data'!$D$2:$D$745, MATCH(A454, 'Historical Data'!$B$2:$B$745, 0)))</f>
        <v>1296</v>
      </c>
      <c r="C454" s="14">
        <f t="shared" ca="1" si="240"/>
        <v>1296</v>
      </c>
      <c r="D454" s="14">
        <f t="shared" ca="1" si="251"/>
        <v>628.83999999999651</v>
      </c>
      <c r="E454" s="14">
        <f t="shared" ca="1" si="222"/>
        <v>667.16000000000349</v>
      </c>
      <c r="F454" s="14">
        <f t="shared" ca="1" si="218"/>
        <v>667.16000000000349</v>
      </c>
      <c r="G454" s="14">
        <f t="shared" ca="1" si="233"/>
        <v>551168.94699999993</v>
      </c>
      <c r="H454" s="15">
        <f ca="1">SUM(F$12:F454)</f>
        <v>286303.17799999996</v>
      </c>
      <c r="I454" s="16">
        <f ca="1">SUM(D$12:D454)+SUMIF(E$12:E454, "&lt;0")</f>
        <v>264865.76900000009</v>
      </c>
      <c r="J454" s="15"/>
      <c r="K454" s="9">
        <v>44625</v>
      </c>
      <c r="L454" s="14">
        <f t="shared" ca="1" si="219"/>
        <v>1796</v>
      </c>
      <c r="M454" s="14">
        <f t="shared" ca="1" si="241"/>
        <v>1796</v>
      </c>
      <c r="N454" s="14">
        <f t="shared" ca="1" si="246"/>
        <v>888.83999999999651</v>
      </c>
      <c r="O454" s="14">
        <f t="shared" ca="1" si="223"/>
        <v>907.16000000000349</v>
      </c>
      <c r="P454" s="14">
        <f t="shared" ca="1" si="224"/>
        <v>907.16000000000349</v>
      </c>
      <c r="Q454" s="14">
        <f t="shared" ca="1" si="234"/>
        <v>712918.94699999993</v>
      </c>
      <c r="R454" s="15">
        <f ca="1">SUM(P$12:P454)</f>
        <v>370183.17799999996</v>
      </c>
      <c r="S454" s="16">
        <f ca="1">SUM(N$12:N454)+SUMIF(O$12:O454, "&lt;0")</f>
        <v>342735.76900000009</v>
      </c>
      <c r="U454" s="9">
        <v>44625</v>
      </c>
      <c r="V454" s="14">
        <f t="shared" ca="1" si="238"/>
        <v>2296</v>
      </c>
      <c r="W454" s="14">
        <f t="shared" ca="1" si="242"/>
        <v>2296</v>
      </c>
      <c r="X454" s="14">
        <f t="shared" ca="1" si="247"/>
        <v>1148.8399999999965</v>
      </c>
      <c r="Y454" s="14">
        <f t="shared" ca="1" si="225"/>
        <v>1147.1600000000035</v>
      </c>
      <c r="Z454" s="14">
        <f t="shared" ca="1" si="226"/>
        <v>1147.1600000000035</v>
      </c>
      <c r="AA454" s="14">
        <f t="shared" ca="1" si="235"/>
        <v>874668.94699999993</v>
      </c>
      <c r="AB454" s="15">
        <f ca="1">SUM(Z$12:Z454)</f>
        <v>454063.17799999996</v>
      </c>
      <c r="AC454" s="16">
        <f ca="1">SUM(X$12:X454)+SUMIF(Y$12:Y454, "&lt;0")</f>
        <v>420605.76900000009</v>
      </c>
      <c r="AE454" s="9">
        <v>44625</v>
      </c>
      <c r="AF454" s="14">
        <f t="shared" ca="1" si="220"/>
        <v>1796</v>
      </c>
      <c r="AG454" s="14">
        <f t="shared" ca="1" si="243"/>
        <v>1796</v>
      </c>
      <c r="AH454" s="14">
        <f t="shared" ca="1" si="248"/>
        <v>888.83999999999651</v>
      </c>
      <c r="AI454" s="14">
        <f t="shared" ca="1" si="227"/>
        <v>907.16000000000349</v>
      </c>
      <c r="AJ454" s="14">
        <f t="shared" ca="1" si="228"/>
        <v>907.16000000000349</v>
      </c>
      <c r="AK454" s="14">
        <f t="shared" ca="1" si="236"/>
        <v>725418.94699999993</v>
      </c>
      <c r="AL454" s="15">
        <f ca="1">SUM(AJ$12:AJ454)</f>
        <v>376423.17799999996</v>
      </c>
      <c r="AM454" s="16">
        <f ca="1">SUM(AH$12:AH454)+SUMIF(AI$12:AI454, "&lt;0")</f>
        <v>348995.76899999997</v>
      </c>
      <c r="AO454" s="9">
        <v>44625</v>
      </c>
      <c r="AP454" s="14">
        <f t="shared" ca="1" si="221"/>
        <v>2296</v>
      </c>
      <c r="AQ454" s="14">
        <f t="shared" ca="1" si="244"/>
        <v>2296</v>
      </c>
      <c r="AR454" s="14">
        <f t="shared" ca="1" si="249"/>
        <v>1148.8399999999965</v>
      </c>
      <c r="AS454" s="14">
        <f t="shared" ca="1" si="229"/>
        <v>1147.1600000000035</v>
      </c>
      <c r="AT454" s="14">
        <f t="shared" ca="1" si="230"/>
        <v>1147.1600000000035</v>
      </c>
      <c r="AU454" s="14">
        <f t="shared" ca="1" si="237"/>
        <v>899668.94699999993</v>
      </c>
      <c r="AV454" s="15">
        <f ca="1">SUM(AT$12:AT454)</f>
        <v>466543.17799999996</v>
      </c>
      <c r="AW454" s="16">
        <f ca="1">SUM(AR$12:AR454)+SUMIF(AS$12:AS454, "&lt;0")</f>
        <v>433125.76899999997</v>
      </c>
      <c r="AY454" s="9">
        <v>44625</v>
      </c>
      <c r="AZ454" s="14">
        <f t="shared" ca="1" si="239"/>
        <v>2000</v>
      </c>
      <c r="BA454" s="14">
        <f t="shared" ca="1" si="245"/>
        <v>2000</v>
      </c>
      <c r="BB454" s="14">
        <f t="shared" ca="1" si="250"/>
        <v>1332.8399999999965</v>
      </c>
      <c r="BC454" s="14">
        <f t="shared" ca="1" si="231"/>
        <v>667.16000000000349</v>
      </c>
      <c r="BD454" s="14">
        <f t="shared" ca="1" si="232"/>
        <v>667.16000000000349</v>
      </c>
      <c r="BE454" s="14">
        <f t="shared" ca="1" si="252"/>
        <v>813694.8476277031</v>
      </c>
      <c r="BF454" s="15">
        <f ca="1">SUM(BD$12:BD454)</f>
        <v>421471.17800000007</v>
      </c>
      <c r="BG454" s="16">
        <f ca="1">SUM(BB$12:BB454)+SUMIF(BC$12:BC454, "&lt;0")</f>
        <v>392223.66962770309</v>
      </c>
    </row>
    <row r="455" spans="1:59" x14ac:dyDescent="0.2">
      <c r="A455" s="24">
        <v>44626</v>
      </c>
      <c r="B455" s="54">
        <f ca="1">IF($A455&gt;= $C$5,$C$6, INDEX('Historical Data'!$D$2:$D$745, MATCH(A455, 'Historical Data'!$B$2:$B$745, 0)))</f>
        <v>1296</v>
      </c>
      <c r="C455" s="14">
        <f t="shared" ca="1" si="240"/>
        <v>1296</v>
      </c>
      <c r="D455" s="14">
        <f t="shared" ca="1" si="251"/>
        <v>1296</v>
      </c>
      <c r="E455" s="14">
        <f t="shared" ca="1" si="222"/>
        <v>0</v>
      </c>
      <c r="F455" s="14">
        <f t="shared" ca="1" si="218"/>
        <v>0</v>
      </c>
      <c r="G455" s="14">
        <f t="shared" ca="1" si="233"/>
        <v>552464.94699999993</v>
      </c>
      <c r="H455" s="15">
        <f ca="1">SUM(F$12:F455)</f>
        <v>286303.17799999996</v>
      </c>
      <c r="I455" s="16">
        <f ca="1">SUM(D$12:D455)+SUMIF(E$12:E455, "&lt;0")</f>
        <v>266161.76900000009</v>
      </c>
      <c r="J455" s="15"/>
      <c r="K455" s="9">
        <v>44626</v>
      </c>
      <c r="L455" s="14">
        <f t="shared" ca="1" si="219"/>
        <v>1796</v>
      </c>
      <c r="M455" s="14">
        <f t="shared" ca="1" si="241"/>
        <v>1796</v>
      </c>
      <c r="N455" s="14">
        <f t="shared" ca="1" si="246"/>
        <v>1556</v>
      </c>
      <c r="O455" s="14">
        <f t="shared" ca="1" si="223"/>
        <v>240</v>
      </c>
      <c r="P455" s="14">
        <f t="shared" ca="1" si="224"/>
        <v>240</v>
      </c>
      <c r="Q455" s="14">
        <f t="shared" ca="1" si="234"/>
        <v>714714.94699999993</v>
      </c>
      <c r="R455" s="15">
        <f ca="1">SUM(P$12:P455)</f>
        <v>370423.17799999996</v>
      </c>
      <c r="S455" s="16">
        <f ca="1">SUM(N$12:N455)+SUMIF(O$12:O455, "&lt;0")</f>
        <v>344291.76900000009</v>
      </c>
      <c r="U455" s="9">
        <v>44626</v>
      </c>
      <c r="V455" s="14">
        <f t="shared" ca="1" si="238"/>
        <v>2296</v>
      </c>
      <c r="W455" s="14">
        <f t="shared" ca="1" si="242"/>
        <v>2296</v>
      </c>
      <c r="X455" s="14">
        <f t="shared" ca="1" si="247"/>
        <v>1816</v>
      </c>
      <c r="Y455" s="14">
        <f t="shared" ca="1" si="225"/>
        <v>480</v>
      </c>
      <c r="Z455" s="14">
        <f t="shared" ca="1" si="226"/>
        <v>480</v>
      </c>
      <c r="AA455" s="14">
        <f t="shared" ca="1" si="235"/>
        <v>876964.94699999993</v>
      </c>
      <c r="AB455" s="15">
        <f ca="1">SUM(Z$12:Z455)</f>
        <v>454543.17799999996</v>
      </c>
      <c r="AC455" s="16">
        <f ca="1">SUM(X$12:X455)+SUMIF(Y$12:Y455, "&lt;0")</f>
        <v>422421.76900000009</v>
      </c>
      <c r="AE455" s="9">
        <v>44626</v>
      </c>
      <c r="AF455" s="14">
        <f t="shared" ca="1" si="220"/>
        <v>1796</v>
      </c>
      <c r="AG455" s="14">
        <f t="shared" ca="1" si="243"/>
        <v>1796</v>
      </c>
      <c r="AH455" s="14">
        <f t="shared" ca="1" si="248"/>
        <v>1556</v>
      </c>
      <c r="AI455" s="14">
        <f t="shared" ca="1" si="227"/>
        <v>240</v>
      </c>
      <c r="AJ455" s="14">
        <f t="shared" ca="1" si="228"/>
        <v>240</v>
      </c>
      <c r="AK455" s="14">
        <f t="shared" ca="1" si="236"/>
        <v>727214.94699999993</v>
      </c>
      <c r="AL455" s="15">
        <f ca="1">SUM(AJ$12:AJ455)</f>
        <v>376663.17799999996</v>
      </c>
      <c r="AM455" s="16">
        <f ca="1">SUM(AH$12:AH455)+SUMIF(AI$12:AI455, "&lt;0")</f>
        <v>350551.76899999997</v>
      </c>
      <c r="AO455" s="9">
        <v>44626</v>
      </c>
      <c r="AP455" s="14">
        <f t="shared" ca="1" si="221"/>
        <v>2296</v>
      </c>
      <c r="AQ455" s="14">
        <f t="shared" ca="1" si="244"/>
        <v>2296</v>
      </c>
      <c r="AR455" s="14">
        <f t="shared" ca="1" si="249"/>
        <v>1816</v>
      </c>
      <c r="AS455" s="14">
        <f t="shared" ca="1" si="229"/>
        <v>480</v>
      </c>
      <c r="AT455" s="14">
        <f t="shared" ca="1" si="230"/>
        <v>480</v>
      </c>
      <c r="AU455" s="14">
        <f t="shared" ca="1" si="237"/>
        <v>901964.94699999993</v>
      </c>
      <c r="AV455" s="15">
        <f ca="1">SUM(AT$12:AT455)</f>
        <v>467023.17799999996</v>
      </c>
      <c r="AW455" s="16">
        <f ca="1">SUM(AR$12:AR455)+SUMIF(AS$12:AS455, "&lt;0")</f>
        <v>434941.76899999997</v>
      </c>
      <c r="AY455" s="9">
        <v>44626</v>
      </c>
      <c r="AZ455" s="14">
        <f t="shared" ca="1" si="239"/>
        <v>2000</v>
      </c>
      <c r="BA455" s="14">
        <f t="shared" ca="1" si="245"/>
        <v>2000</v>
      </c>
      <c r="BB455" s="14">
        <f t="shared" ca="1" si="250"/>
        <v>2000</v>
      </c>
      <c r="BC455" s="14">
        <f t="shared" ca="1" si="231"/>
        <v>0</v>
      </c>
      <c r="BD455" s="14">
        <f t="shared" ca="1" si="232"/>
        <v>0</v>
      </c>
      <c r="BE455" s="14">
        <f t="shared" ca="1" si="252"/>
        <v>815694.8476277031</v>
      </c>
      <c r="BF455" s="15">
        <f ca="1">SUM(BD$12:BD455)</f>
        <v>421471.17800000007</v>
      </c>
      <c r="BG455" s="16">
        <f ca="1">SUM(BB$12:BB455)+SUMIF(BC$12:BC455, "&lt;0")</f>
        <v>394223.66962770309</v>
      </c>
    </row>
    <row r="456" spans="1:59" x14ac:dyDescent="0.2">
      <c r="A456" s="24">
        <v>44627</v>
      </c>
      <c r="B456" s="54">
        <f ca="1">IF($A456&gt;= $C$5,$C$6, INDEX('Historical Data'!$D$2:$D$745, MATCH(A456, 'Historical Data'!$B$2:$B$745, 0)))</f>
        <v>1296</v>
      </c>
      <c r="C456" s="14">
        <f t="shared" ca="1" si="240"/>
        <v>1296</v>
      </c>
      <c r="D456" s="14">
        <f t="shared" ca="1" si="251"/>
        <v>697.84900000000198</v>
      </c>
      <c r="E456" s="14">
        <f t="shared" ca="1" si="222"/>
        <v>598.15099999999802</v>
      </c>
      <c r="F456" s="14">
        <f t="shared" ca="1" si="218"/>
        <v>598.15099999999802</v>
      </c>
      <c r="G456" s="14">
        <f t="shared" ca="1" si="233"/>
        <v>553760.94699999993</v>
      </c>
      <c r="H456" s="15">
        <f ca="1">SUM(F$12:F456)</f>
        <v>286901.32899999997</v>
      </c>
      <c r="I456" s="16">
        <f ca="1">SUM(D$12:D456)+SUMIF(E$12:E456, "&lt;0")</f>
        <v>266859.61800000007</v>
      </c>
      <c r="J456" s="15"/>
      <c r="K456" s="9">
        <v>44627</v>
      </c>
      <c r="L456" s="14">
        <f t="shared" ca="1" si="219"/>
        <v>1796</v>
      </c>
      <c r="M456" s="14">
        <f t="shared" ca="1" si="241"/>
        <v>1796</v>
      </c>
      <c r="N456" s="14">
        <f t="shared" ca="1" si="246"/>
        <v>957.84900000000198</v>
      </c>
      <c r="O456" s="14">
        <f t="shared" ca="1" si="223"/>
        <v>838.15099999999802</v>
      </c>
      <c r="P456" s="14">
        <f t="shared" ca="1" si="224"/>
        <v>838.15099999999802</v>
      </c>
      <c r="Q456" s="14">
        <f t="shared" ca="1" si="234"/>
        <v>716510.94699999993</v>
      </c>
      <c r="R456" s="15">
        <f ca="1">SUM(P$12:P456)</f>
        <v>371261.32899999997</v>
      </c>
      <c r="S456" s="16">
        <f ca="1">SUM(N$12:N456)+SUMIF(O$12:O456, "&lt;0")</f>
        <v>345249.61800000007</v>
      </c>
      <c r="U456" s="9">
        <v>44627</v>
      </c>
      <c r="V456" s="14">
        <f t="shared" ca="1" si="238"/>
        <v>2296</v>
      </c>
      <c r="W456" s="14">
        <f t="shared" ca="1" si="242"/>
        <v>2296</v>
      </c>
      <c r="X456" s="14">
        <f t="shared" ca="1" si="247"/>
        <v>1217.849000000002</v>
      </c>
      <c r="Y456" s="14">
        <f t="shared" ca="1" si="225"/>
        <v>1078.150999999998</v>
      </c>
      <c r="Z456" s="14">
        <f t="shared" ca="1" si="226"/>
        <v>1078.150999999998</v>
      </c>
      <c r="AA456" s="14">
        <f t="shared" ca="1" si="235"/>
        <v>879260.94699999993</v>
      </c>
      <c r="AB456" s="15">
        <f ca="1">SUM(Z$12:Z456)</f>
        <v>455621.32899999997</v>
      </c>
      <c r="AC456" s="16">
        <f ca="1">SUM(X$12:X456)+SUMIF(Y$12:Y456, "&lt;0")</f>
        <v>423639.61800000007</v>
      </c>
      <c r="AE456" s="9">
        <v>44627</v>
      </c>
      <c r="AF456" s="14">
        <f t="shared" ca="1" si="220"/>
        <v>1796</v>
      </c>
      <c r="AG456" s="14">
        <f t="shared" ca="1" si="243"/>
        <v>1796</v>
      </c>
      <c r="AH456" s="14">
        <f t="shared" ca="1" si="248"/>
        <v>957.84900000000198</v>
      </c>
      <c r="AI456" s="14">
        <f t="shared" ca="1" si="227"/>
        <v>838.15099999999802</v>
      </c>
      <c r="AJ456" s="14">
        <f t="shared" ca="1" si="228"/>
        <v>838.15099999999802</v>
      </c>
      <c r="AK456" s="14">
        <f t="shared" ca="1" si="236"/>
        <v>729010.94699999993</v>
      </c>
      <c r="AL456" s="15">
        <f ca="1">SUM(AJ$12:AJ456)</f>
        <v>377501.32899999997</v>
      </c>
      <c r="AM456" s="16">
        <f ca="1">SUM(AH$12:AH456)+SUMIF(AI$12:AI456, "&lt;0")</f>
        <v>351509.61799999996</v>
      </c>
      <c r="AO456" s="9">
        <v>44627</v>
      </c>
      <c r="AP456" s="14">
        <f t="shared" ca="1" si="221"/>
        <v>2296</v>
      </c>
      <c r="AQ456" s="14">
        <f t="shared" ca="1" si="244"/>
        <v>2296</v>
      </c>
      <c r="AR456" s="14">
        <f t="shared" ca="1" si="249"/>
        <v>1217.849000000002</v>
      </c>
      <c r="AS456" s="14">
        <f t="shared" ca="1" si="229"/>
        <v>1078.150999999998</v>
      </c>
      <c r="AT456" s="14">
        <f t="shared" ca="1" si="230"/>
        <v>1078.150999999998</v>
      </c>
      <c r="AU456" s="14">
        <f t="shared" ca="1" si="237"/>
        <v>904260.94699999993</v>
      </c>
      <c r="AV456" s="15">
        <f ca="1">SUM(AT$12:AT456)</f>
        <v>468101.32899999997</v>
      </c>
      <c r="AW456" s="16">
        <f ca="1">SUM(AR$12:AR456)+SUMIF(AS$12:AS456, "&lt;0")</f>
        <v>436159.61799999996</v>
      </c>
      <c r="AY456" s="9">
        <v>44627</v>
      </c>
      <c r="AZ456" s="14">
        <f t="shared" ca="1" si="239"/>
        <v>2000</v>
      </c>
      <c r="BA456" s="14">
        <f t="shared" ca="1" si="245"/>
        <v>2000</v>
      </c>
      <c r="BB456" s="14">
        <f t="shared" ca="1" si="250"/>
        <v>1401.849000000002</v>
      </c>
      <c r="BC456" s="14">
        <f t="shared" ca="1" si="231"/>
        <v>598.15099999999802</v>
      </c>
      <c r="BD456" s="14">
        <f t="shared" ca="1" si="232"/>
        <v>598.15099999999802</v>
      </c>
      <c r="BE456" s="14">
        <f t="shared" ca="1" si="252"/>
        <v>817694.8476277031</v>
      </c>
      <c r="BF456" s="15">
        <f ca="1">SUM(BD$12:BD456)</f>
        <v>422069.32900000009</v>
      </c>
      <c r="BG456" s="16">
        <f ca="1">SUM(BB$12:BB456)+SUMIF(BC$12:BC456, "&lt;0")</f>
        <v>395625.51862770307</v>
      </c>
    </row>
    <row r="457" spans="1:59" x14ac:dyDescent="0.2">
      <c r="A457" s="24">
        <v>44628</v>
      </c>
      <c r="B457" s="54">
        <f ca="1">IF($A457&gt;= $C$5,$C$6, INDEX('Historical Data'!$D$2:$D$745, MATCH(A457, 'Historical Data'!$B$2:$B$745, 0)))</f>
        <v>1296</v>
      </c>
      <c r="C457" s="14">
        <f t="shared" ca="1" si="240"/>
        <v>1296</v>
      </c>
      <c r="D457" s="14">
        <f t="shared" ca="1" si="251"/>
        <v>1203.5279999999948</v>
      </c>
      <c r="E457" s="14">
        <f t="shared" ca="1" si="222"/>
        <v>92.47200000000521</v>
      </c>
      <c r="F457" s="14">
        <f t="shared" ca="1" si="218"/>
        <v>92.47200000000521</v>
      </c>
      <c r="G457" s="14">
        <f t="shared" ca="1" si="233"/>
        <v>555056.94699999993</v>
      </c>
      <c r="H457" s="15">
        <f ca="1">SUM(F$12:F457)</f>
        <v>286993.80099999998</v>
      </c>
      <c r="I457" s="16">
        <f ca="1">SUM(D$12:D457)+SUMIF(E$12:E457, "&lt;0")</f>
        <v>268063.14600000007</v>
      </c>
      <c r="J457" s="15"/>
      <c r="K457" s="9">
        <v>44628</v>
      </c>
      <c r="L457" s="14">
        <f t="shared" ca="1" si="219"/>
        <v>1796</v>
      </c>
      <c r="M457" s="14">
        <f t="shared" ca="1" si="241"/>
        <v>1796</v>
      </c>
      <c r="N457" s="14">
        <f t="shared" ca="1" si="246"/>
        <v>1463.5279999999948</v>
      </c>
      <c r="O457" s="14">
        <f t="shared" ca="1" si="223"/>
        <v>332.47200000000521</v>
      </c>
      <c r="P457" s="14">
        <f t="shared" ca="1" si="224"/>
        <v>332.47200000000521</v>
      </c>
      <c r="Q457" s="14">
        <f t="shared" ca="1" si="234"/>
        <v>718306.94699999993</v>
      </c>
      <c r="R457" s="15">
        <f ca="1">SUM(P$12:P457)</f>
        <v>371593.80099999998</v>
      </c>
      <c r="S457" s="16">
        <f ca="1">SUM(N$12:N457)+SUMIF(O$12:O457, "&lt;0")</f>
        <v>346713.14600000007</v>
      </c>
      <c r="U457" s="9">
        <v>44628</v>
      </c>
      <c r="V457" s="14">
        <f t="shared" ca="1" si="238"/>
        <v>2296</v>
      </c>
      <c r="W457" s="14">
        <f t="shared" ca="1" si="242"/>
        <v>2296</v>
      </c>
      <c r="X457" s="14">
        <f t="shared" ca="1" si="247"/>
        <v>1723.5279999999948</v>
      </c>
      <c r="Y457" s="14">
        <f t="shared" ca="1" si="225"/>
        <v>572.47200000000521</v>
      </c>
      <c r="Z457" s="14">
        <f t="shared" ca="1" si="226"/>
        <v>572.47200000000521</v>
      </c>
      <c r="AA457" s="14">
        <f t="shared" ca="1" si="235"/>
        <v>881556.94699999993</v>
      </c>
      <c r="AB457" s="15">
        <f ca="1">SUM(Z$12:Z457)</f>
        <v>456193.80099999998</v>
      </c>
      <c r="AC457" s="16">
        <f ca="1">SUM(X$12:X457)+SUMIF(Y$12:Y457, "&lt;0")</f>
        <v>425363.14600000007</v>
      </c>
      <c r="AE457" s="9">
        <v>44628</v>
      </c>
      <c r="AF457" s="14">
        <f t="shared" ca="1" si="220"/>
        <v>1796</v>
      </c>
      <c r="AG457" s="14">
        <f t="shared" ca="1" si="243"/>
        <v>1796</v>
      </c>
      <c r="AH457" s="14">
        <f t="shared" ca="1" si="248"/>
        <v>1463.5279999999948</v>
      </c>
      <c r="AI457" s="14">
        <f t="shared" ca="1" si="227"/>
        <v>332.47200000000521</v>
      </c>
      <c r="AJ457" s="14">
        <f t="shared" ca="1" si="228"/>
        <v>332.47200000000521</v>
      </c>
      <c r="AK457" s="14">
        <f t="shared" ca="1" si="236"/>
        <v>730806.94699999993</v>
      </c>
      <c r="AL457" s="15">
        <f ca="1">SUM(AJ$12:AJ457)</f>
        <v>377833.80099999998</v>
      </c>
      <c r="AM457" s="16">
        <f ca="1">SUM(AH$12:AH457)+SUMIF(AI$12:AI457, "&lt;0")</f>
        <v>352973.14599999995</v>
      </c>
      <c r="AO457" s="9">
        <v>44628</v>
      </c>
      <c r="AP457" s="14">
        <f t="shared" ca="1" si="221"/>
        <v>2296</v>
      </c>
      <c r="AQ457" s="14">
        <f t="shared" ca="1" si="244"/>
        <v>2296</v>
      </c>
      <c r="AR457" s="14">
        <f t="shared" ca="1" si="249"/>
        <v>1723.5279999999948</v>
      </c>
      <c r="AS457" s="14">
        <f t="shared" ca="1" si="229"/>
        <v>572.47200000000521</v>
      </c>
      <c r="AT457" s="14">
        <f t="shared" ca="1" si="230"/>
        <v>572.47200000000521</v>
      </c>
      <c r="AU457" s="14">
        <f t="shared" ca="1" si="237"/>
        <v>906556.94699999993</v>
      </c>
      <c r="AV457" s="15">
        <f ca="1">SUM(AT$12:AT457)</f>
        <v>468673.80099999998</v>
      </c>
      <c r="AW457" s="16">
        <f ca="1">SUM(AR$12:AR457)+SUMIF(AS$12:AS457, "&lt;0")</f>
        <v>437883.14599999995</v>
      </c>
      <c r="AY457" s="9">
        <v>44628</v>
      </c>
      <c r="AZ457" s="14">
        <f t="shared" ca="1" si="239"/>
        <v>2000</v>
      </c>
      <c r="BA457" s="14">
        <f t="shared" ca="1" si="245"/>
        <v>2000</v>
      </c>
      <c r="BB457" s="14">
        <f t="shared" ca="1" si="250"/>
        <v>1907.5279999999948</v>
      </c>
      <c r="BC457" s="14">
        <f t="shared" ca="1" si="231"/>
        <v>92.47200000000521</v>
      </c>
      <c r="BD457" s="14">
        <f t="shared" ca="1" si="232"/>
        <v>92.47200000000521</v>
      </c>
      <c r="BE457" s="14">
        <f t="shared" ca="1" si="252"/>
        <v>819694.8476277031</v>
      </c>
      <c r="BF457" s="15">
        <f ca="1">SUM(BD$12:BD457)</f>
        <v>422161.80100000009</v>
      </c>
      <c r="BG457" s="16">
        <f ca="1">SUM(BB$12:BB457)+SUMIF(BC$12:BC457, "&lt;0")</f>
        <v>397533.04662770306</v>
      </c>
    </row>
    <row r="458" spans="1:59" x14ac:dyDescent="0.2">
      <c r="A458" s="24">
        <v>44629</v>
      </c>
      <c r="B458" s="54">
        <f ca="1">IF($A458&gt;= $C$5,$C$6, INDEX('Historical Data'!$D$2:$D$745, MATCH(A458, 'Historical Data'!$B$2:$B$745, 0)))</f>
        <v>1296</v>
      </c>
      <c r="C458" s="14">
        <f t="shared" ca="1" si="240"/>
        <v>1296</v>
      </c>
      <c r="D458" s="14">
        <f t="shared" ca="1" si="251"/>
        <v>354.91600000000108</v>
      </c>
      <c r="E458" s="14">
        <f t="shared" ca="1" si="222"/>
        <v>941.08399999999892</v>
      </c>
      <c r="F458" s="14">
        <f t="shared" ca="1" si="218"/>
        <v>941.08399999999892</v>
      </c>
      <c r="G458" s="14">
        <f t="shared" ca="1" si="233"/>
        <v>556352.94699999993</v>
      </c>
      <c r="H458" s="15">
        <f ca="1">SUM(F$12:F458)</f>
        <v>287934.88499999995</v>
      </c>
      <c r="I458" s="16">
        <f ca="1">SUM(D$12:D458)+SUMIF(E$12:E458, "&lt;0")</f>
        <v>268418.06200000009</v>
      </c>
      <c r="J458" s="15"/>
      <c r="K458" s="9">
        <v>44629</v>
      </c>
      <c r="L458" s="14">
        <f t="shared" ca="1" si="219"/>
        <v>1796</v>
      </c>
      <c r="M458" s="14">
        <f t="shared" ca="1" si="241"/>
        <v>1796</v>
      </c>
      <c r="N458" s="14">
        <f t="shared" ca="1" si="246"/>
        <v>614.91600000000108</v>
      </c>
      <c r="O458" s="14">
        <f t="shared" ca="1" si="223"/>
        <v>1181.0839999999989</v>
      </c>
      <c r="P458" s="14">
        <f t="shared" ca="1" si="224"/>
        <v>1181.0839999999989</v>
      </c>
      <c r="Q458" s="14">
        <f t="shared" ca="1" si="234"/>
        <v>720102.94699999993</v>
      </c>
      <c r="R458" s="15">
        <f ca="1">SUM(P$12:P458)</f>
        <v>372774.88499999995</v>
      </c>
      <c r="S458" s="16">
        <f ca="1">SUM(N$12:N458)+SUMIF(O$12:O458, "&lt;0")</f>
        <v>347328.06200000009</v>
      </c>
      <c r="U458" s="9">
        <v>44629</v>
      </c>
      <c r="V458" s="14">
        <f t="shared" ca="1" si="238"/>
        <v>2296</v>
      </c>
      <c r="W458" s="14">
        <f t="shared" ca="1" si="242"/>
        <v>2296</v>
      </c>
      <c r="X458" s="14">
        <f t="shared" ca="1" si="247"/>
        <v>874.91600000000108</v>
      </c>
      <c r="Y458" s="14">
        <f t="shared" ca="1" si="225"/>
        <v>1421.0839999999989</v>
      </c>
      <c r="Z458" s="14">
        <f t="shared" ca="1" si="226"/>
        <v>1421.0839999999989</v>
      </c>
      <c r="AA458" s="14">
        <f t="shared" ca="1" si="235"/>
        <v>883852.94699999993</v>
      </c>
      <c r="AB458" s="15">
        <f ca="1">SUM(Z$12:Z458)</f>
        <v>457614.88499999995</v>
      </c>
      <c r="AC458" s="16">
        <f ca="1">SUM(X$12:X458)+SUMIF(Y$12:Y458, "&lt;0")</f>
        <v>426238.06200000009</v>
      </c>
      <c r="AE458" s="9">
        <v>44629</v>
      </c>
      <c r="AF458" s="14">
        <f t="shared" ca="1" si="220"/>
        <v>1796</v>
      </c>
      <c r="AG458" s="14">
        <f t="shared" ca="1" si="243"/>
        <v>1796</v>
      </c>
      <c r="AH458" s="14">
        <f t="shared" ca="1" si="248"/>
        <v>614.91600000000108</v>
      </c>
      <c r="AI458" s="14">
        <f t="shared" ca="1" si="227"/>
        <v>1181.0839999999989</v>
      </c>
      <c r="AJ458" s="14">
        <f t="shared" ca="1" si="228"/>
        <v>1181.0839999999989</v>
      </c>
      <c r="AK458" s="14">
        <f t="shared" ca="1" si="236"/>
        <v>732602.94699999993</v>
      </c>
      <c r="AL458" s="15">
        <f ca="1">SUM(AJ$12:AJ458)</f>
        <v>379014.88499999995</v>
      </c>
      <c r="AM458" s="16">
        <f ca="1">SUM(AH$12:AH458)+SUMIF(AI$12:AI458, "&lt;0")</f>
        <v>353588.06199999998</v>
      </c>
      <c r="AO458" s="9">
        <v>44629</v>
      </c>
      <c r="AP458" s="14">
        <f t="shared" ca="1" si="221"/>
        <v>2296</v>
      </c>
      <c r="AQ458" s="14">
        <f t="shared" ca="1" si="244"/>
        <v>2296</v>
      </c>
      <c r="AR458" s="14">
        <f t="shared" ca="1" si="249"/>
        <v>874.91600000000108</v>
      </c>
      <c r="AS458" s="14">
        <f t="shared" ca="1" si="229"/>
        <v>1421.0839999999989</v>
      </c>
      <c r="AT458" s="14">
        <f t="shared" ca="1" si="230"/>
        <v>1421.0839999999989</v>
      </c>
      <c r="AU458" s="14">
        <f t="shared" ca="1" si="237"/>
        <v>908852.94699999993</v>
      </c>
      <c r="AV458" s="15">
        <f ca="1">SUM(AT$12:AT458)</f>
        <v>470094.88499999995</v>
      </c>
      <c r="AW458" s="16">
        <f ca="1">SUM(AR$12:AR458)+SUMIF(AS$12:AS458, "&lt;0")</f>
        <v>438758.06199999998</v>
      </c>
      <c r="AY458" s="9">
        <v>44629</v>
      </c>
      <c r="AZ458" s="14">
        <f t="shared" ca="1" si="239"/>
        <v>2000</v>
      </c>
      <c r="BA458" s="14">
        <f t="shared" ca="1" si="245"/>
        <v>2000</v>
      </c>
      <c r="BB458" s="14">
        <f t="shared" ca="1" si="250"/>
        <v>1058.9160000000011</v>
      </c>
      <c r="BC458" s="14">
        <f t="shared" ca="1" si="231"/>
        <v>941.08399999999892</v>
      </c>
      <c r="BD458" s="14">
        <f t="shared" ca="1" si="232"/>
        <v>941.08399999999892</v>
      </c>
      <c r="BE458" s="14">
        <f t="shared" ca="1" si="252"/>
        <v>821694.8476277031</v>
      </c>
      <c r="BF458" s="15">
        <f ca="1">SUM(BD$12:BD458)</f>
        <v>423102.88500000007</v>
      </c>
      <c r="BG458" s="16">
        <f ca="1">SUM(BB$12:BB458)+SUMIF(BC$12:BC458, "&lt;0")</f>
        <v>398591.96262770309</v>
      </c>
    </row>
    <row r="459" spans="1:59" x14ac:dyDescent="0.2">
      <c r="A459" s="24">
        <v>44630</v>
      </c>
      <c r="B459" s="54">
        <f ca="1">IF($A459&gt;= $C$5,$C$6, INDEX('Historical Data'!$D$2:$D$745, MATCH(A459, 'Historical Data'!$B$2:$B$745, 0)))</f>
        <v>1296</v>
      </c>
      <c r="C459" s="14">
        <f t="shared" ca="1" si="240"/>
        <v>1296</v>
      </c>
      <c r="D459" s="14">
        <f t="shared" ca="1" si="251"/>
        <v>590.85600000000341</v>
      </c>
      <c r="E459" s="14">
        <f t="shared" ca="1" si="222"/>
        <v>705.14399999999659</v>
      </c>
      <c r="F459" s="14">
        <f t="shared" ca="1" si="218"/>
        <v>705.14399999999659</v>
      </c>
      <c r="G459" s="14">
        <f t="shared" ca="1" si="233"/>
        <v>557648.94699999993</v>
      </c>
      <c r="H459" s="15">
        <f ca="1">SUM(F$12:F459)</f>
        <v>288640.02899999992</v>
      </c>
      <c r="I459" s="16">
        <f ca="1">SUM(D$12:D459)+SUMIF(E$12:E459, "&lt;0")</f>
        <v>269008.91800000012</v>
      </c>
      <c r="J459" s="15"/>
      <c r="K459" s="9">
        <v>44630</v>
      </c>
      <c r="L459" s="14">
        <f t="shared" ca="1" si="219"/>
        <v>1796</v>
      </c>
      <c r="M459" s="14">
        <f t="shared" ca="1" si="241"/>
        <v>1796</v>
      </c>
      <c r="N459" s="14">
        <f t="shared" ca="1" si="246"/>
        <v>850.85600000000341</v>
      </c>
      <c r="O459" s="14">
        <f t="shared" ca="1" si="223"/>
        <v>945.14399999999659</v>
      </c>
      <c r="P459" s="14">
        <f t="shared" ca="1" si="224"/>
        <v>945.14399999999659</v>
      </c>
      <c r="Q459" s="14">
        <f t="shared" ca="1" si="234"/>
        <v>721898.94699999993</v>
      </c>
      <c r="R459" s="15">
        <f ca="1">SUM(P$12:P459)</f>
        <v>373720.02899999992</v>
      </c>
      <c r="S459" s="16">
        <f ca="1">SUM(N$12:N459)+SUMIF(O$12:O459, "&lt;0")</f>
        <v>348178.91800000012</v>
      </c>
      <c r="U459" s="9">
        <v>44630</v>
      </c>
      <c r="V459" s="14">
        <f t="shared" ca="1" si="238"/>
        <v>2296</v>
      </c>
      <c r="W459" s="14">
        <f t="shared" ca="1" si="242"/>
        <v>2296</v>
      </c>
      <c r="X459" s="14">
        <f t="shared" ca="1" si="247"/>
        <v>1110.8560000000034</v>
      </c>
      <c r="Y459" s="14">
        <f t="shared" ca="1" si="225"/>
        <v>1185.1439999999966</v>
      </c>
      <c r="Z459" s="14">
        <f t="shared" ca="1" si="226"/>
        <v>1185.1439999999966</v>
      </c>
      <c r="AA459" s="14">
        <f t="shared" ca="1" si="235"/>
        <v>886148.94699999993</v>
      </c>
      <c r="AB459" s="15">
        <f ca="1">SUM(Z$12:Z459)</f>
        <v>458800.02899999992</v>
      </c>
      <c r="AC459" s="16">
        <f ca="1">SUM(X$12:X459)+SUMIF(Y$12:Y459, "&lt;0")</f>
        <v>427348.91800000012</v>
      </c>
      <c r="AE459" s="9">
        <v>44630</v>
      </c>
      <c r="AF459" s="14">
        <f t="shared" ca="1" si="220"/>
        <v>1796</v>
      </c>
      <c r="AG459" s="14">
        <f t="shared" ca="1" si="243"/>
        <v>1796</v>
      </c>
      <c r="AH459" s="14">
        <f t="shared" ca="1" si="248"/>
        <v>850.85600000000341</v>
      </c>
      <c r="AI459" s="14">
        <f t="shared" ca="1" si="227"/>
        <v>945.14399999999659</v>
      </c>
      <c r="AJ459" s="14">
        <f t="shared" ca="1" si="228"/>
        <v>945.14399999999659</v>
      </c>
      <c r="AK459" s="14">
        <f t="shared" ca="1" si="236"/>
        <v>734398.94699999993</v>
      </c>
      <c r="AL459" s="15">
        <f ca="1">SUM(AJ$12:AJ459)</f>
        <v>379960.02899999992</v>
      </c>
      <c r="AM459" s="16">
        <f ca="1">SUM(AH$12:AH459)+SUMIF(AI$12:AI459, "&lt;0")</f>
        <v>354438.91800000001</v>
      </c>
      <c r="AO459" s="9">
        <v>44630</v>
      </c>
      <c r="AP459" s="14">
        <f t="shared" ca="1" si="221"/>
        <v>2296</v>
      </c>
      <c r="AQ459" s="14">
        <f t="shared" ca="1" si="244"/>
        <v>2296</v>
      </c>
      <c r="AR459" s="14">
        <f t="shared" ca="1" si="249"/>
        <v>1110.8560000000034</v>
      </c>
      <c r="AS459" s="14">
        <f t="shared" ca="1" si="229"/>
        <v>1185.1439999999966</v>
      </c>
      <c r="AT459" s="14">
        <f t="shared" ca="1" si="230"/>
        <v>1185.1439999999966</v>
      </c>
      <c r="AU459" s="14">
        <f t="shared" ca="1" si="237"/>
        <v>911148.94699999993</v>
      </c>
      <c r="AV459" s="15">
        <f ca="1">SUM(AT$12:AT459)</f>
        <v>471280.02899999992</v>
      </c>
      <c r="AW459" s="16">
        <f ca="1">SUM(AR$12:AR459)+SUMIF(AS$12:AS459, "&lt;0")</f>
        <v>439868.91800000001</v>
      </c>
      <c r="AY459" s="9">
        <v>44630</v>
      </c>
      <c r="AZ459" s="14">
        <f t="shared" ca="1" si="239"/>
        <v>2000</v>
      </c>
      <c r="BA459" s="14">
        <f t="shared" ca="1" si="245"/>
        <v>2000</v>
      </c>
      <c r="BB459" s="14">
        <f t="shared" ca="1" si="250"/>
        <v>1294.8560000000034</v>
      </c>
      <c r="BC459" s="14">
        <f t="shared" ca="1" si="231"/>
        <v>705.14399999999659</v>
      </c>
      <c r="BD459" s="14">
        <f t="shared" ca="1" si="232"/>
        <v>705.14399999999659</v>
      </c>
      <c r="BE459" s="14">
        <f t="shared" ca="1" si="252"/>
        <v>823694.8476277031</v>
      </c>
      <c r="BF459" s="15">
        <f ca="1">SUM(BD$12:BD459)</f>
        <v>423808.02900000004</v>
      </c>
      <c r="BG459" s="16">
        <f ca="1">SUM(BB$12:BB459)+SUMIF(BC$12:BC459, "&lt;0")</f>
        <v>399886.81862770312</v>
      </c>
    </row>
    <row r="460" spans="1:59" x14ac:dyDescent="0.2">
      <c r="A460" s="24">
        <v>44631</v>
      </c>
      <c r="B460" s="54">
        <f ca="1">IF($A460&gt;= $C$5,$C$6, INDEX('Historical Data'!$D$2:$D$745, MATCH(A460, 'Historical Data'!$B$2:$B$745, 0)))</f>
        <v>1296</v>
      </c>
      <c r="C460" s="14">
        <f t="shared" ca="1" si="240"/>
        <v>1296</v>
      </c>
      <c r="D460" s="14">
        <f t="shared" ca="1" si="251"/>
        <v>1296</v>
      </c>
      <c r="E460" s="14">
        <f t="shared" ca="1" si="222"/>
        <v>0</v>
      </c>
      <c r="F460" s="14">
        <f t="shared" ref="F460:F523" ca="1" si="253">IF(E460 &gt; 0, E460, 0)</f>
        <v>0</v>
      </c>
      <c r="G460" s="14">
        <f t="shared" ca="1" si="233"/>
        <v>558944.94699999993</v>
      </c>
      <c r="H460" s="15">
        <f ca="1">SUM(F$12:F460)</f>
        <v>288640.02899999992</v>
      </c>
      <c r="I460" s="16">
        <f ca="1">SUM(D$12:D460)+SUMIF(E$12:E460, "&lt;0")</f>
        <v>270304.91800000012</v>
      </c>
      <c r="J460" s="15"/>
      <c r="K460" s="9">
        <v>44631</v>
      </c>
      <c r="L460" s="14">
        <f t="shared" ref="L460:L523" ca="1" si="254">IF(K460&lt;M$5, $B460, M$6+MIN((K460-M$5)/M$8, 1)*M$7)</f>
        <v>1796</v>
      </c>
      <c r="M460" s="14">
        <f t="shared" ca="1" si="241"/>
        <v>1796</v>
      </c>
      <c r="N460" s="14">
        <f t="shared" ca="1" si="246"/>
        <v>1556</v>
      </c>
      <c r="O460" s="14">
        <f t="shared" ca="1" si="223"/>
        <v>240</v>
      </c>
      <c r="P460" s="14">
        <f t="shared" ca="1" si="224"/>
        <v>240</v>
      </c>
      <c r="Q460" s="14">
        <f t="shared" ca="1" si="234"/>
        <v>723694.94699999993</v>
      </c>
      <c r="R460" s="15">
        <f ca="1">SUM(P$12:P460)</f>
        <v>373960.02899999992</v>
      </c>
      <c r="S460" s="16">
        <f ca="1">SUM(N$12:N460)+SUMIF(O$12:O460, "&lt;0")</f>
        <v>349734.91800000012</v>
      </c>
      <c r="U460" s="9">
        <v>44631</v>
      </c>
      <c r="V460" s="14">
        <f t="shared" ca="1" si="238"/>
        <v>2296</v>
      </c>
      <c r="W460" s="14">
        <f t="shared" ca="1" si="242"/>
        <v>2296</v>
      </c>
      <c r="X460" s="14">
        <f t="shared" ca="1" si="247"/>
        <v>1816</v>
      </c>
      <c r="Y460" s="14">
        <f t="shared" ca="1" si="225"/>
        <v>480</v>
      </c>
      <c r="Z460" s="14">
        <f t="shared" ca="1" si="226"/>
        <v>480</v>
      </c>
      <c r="AA460" s="14">
        <f t="shared" ca="1" si="235"/>
        <v>888444.94699999993</v>
      </c>
      <c r="AB460" s="15">
        <f ca="1">SUM(Z$12:Z460)</f>
        <v>459280.02899999992</v>
      </c>
      <c r="AC460" s="16">
        <f ca="1">SUM(X$12:X460)+SUMIF(Y$12:Y460, "&lt;0")</f>
        <v>429164.91800000012</v>
      </c>
      <c r="AE460" s="9">
        <v>44631</v>
      </c>
      <c r="AF460" s="14">
        <f t="shared" ref="AF460:AF523" ca="1" si="255">IF(AE460&lt;AG$5, $B460, AG$6+MIN((AE460-AG$5)/AG$8, 1)*AG$7)</f>
        <v>1796</v>
      </c>
      <c r="AG460" s="14">
        <f t="shared" ca="1" si="243"/>
        <v>1796</v>
      </c>
      <c r="AH460" s="14">
        <f t="shared" ca="1" si="248"/>
        <v>1556</v>
      </c>
      <c r="AI460" s="14">
        <f t="shared" ca="1" si="227"/>
        <v>240</v>
      </c>
      <c r="AJ460" s="14">
        <f t="shared" ca="1" si="228"/>
        <v>240</v>
      </c>
      <c r="AK460" s="14">
        <f t="shared" ca="1" si="236"/>
        <v>736194.94699999993</v>
      </c>
      <c r="AL460" s="15">
        <f ca="1">SUM(AJ$12:AJ460)</f>
        <v>380200.02899999992</v>
      </c>
      <c r="AM460" s="16">
        <f ca="1">SUM(AH$12:AH460)+SUMIF(AI$12:AI460, "&lt;0")</f>
        <v>355994.91800000001</v>
      </c>
      <c r="AO460" s="9">
        <v>44631</v>
      </c>
      <c r="AP460" s="14">
        <f t="shared" ref="AP460:AP523" ca="1" si="256">IF(AO460&lt;AQ$5, $B460, AQ$6+MIN((AO460-AQ$5)/AQ$8, 1)*AQ$7)</f>
        <v>2296</v>
      </c>
      <c r="AQ460" s="14">
        <f t="shared" ca="1" si="244"/>
        <v>2296</v>
      </c>
      <c r="AR460" s="14">
        <f t="shared" ca="1" si="249"/>
        <v>1816</v>
      </c>
      <c r="AS460" s="14">
        <f t="shared" ca="1" si="229"/>
        <v>480</v>
      </c>
      <c r="AT460" s="14">
        <f t="shared" ca="1" si="230"/>
        <v>480</v>
      </c>
      <c r="AU460" s="14">
        <f t="shared" ca="1" si="237"/>
        <v>913444.94699999993</v>
      </c>
      <c r="AV460" s="15">
        <f ca="1">SUM(AT$12:AT460)</f>
        <v>471760.02899999992</v>
      </c>
      <c r="AW460" s="16">
        <f ca="1">SUM(AR$12:AR460)+SUMIF(AS$12:AS460, "&lt;0")</f>
        <v>441684.91800000001</v>
      </c>
      <c r="AY460" s="9">
        <v>44631</v>
      </c>
      <c r="AZ460" s="14">
        <f t="shared" ca="1" si="239"/>
        <v>2000</v>
      </c>
      <c r="BA460" s="14">
        <f t="shared" ca="1" si="245"/>
        <v>2000</v>
      </c>
      <c r="BB460" s="14">
        <f t="shared" ca="1" si="250"/>
        <v>2000</v>
      </c>
      <c r="BC460" s="14">
        <f t="shared" ca="1" si="231"/>
        <v>0</v>
      </c>
      <c r="BD460" s="14">
        <f t="shared" ca="1" si="232"/>
        <v>0</v>
      </c>
      <c r="BE460" s="14">
        <f t="shared" ca="1" si="252"/>
        <v>825694.8476277031</v>
      </c>
      <c r="BF460" s="15">
        <f ca="1">SUM(BD$12:BD460)</f>
        <v>423808.02900000004</v>
      </c>
      <c r="BG460" s="16">
        <f ca="1">SUM(BB$12:BB460)+SUMIF(BC$12:BC460, "&lt;0")</f>
        <v>401886.81862770312</v>
      </c>
    </row>
    <row r="461" spans="1:59" x14ac:dyDescent="0.2">
      <c r="A461" s="24">
        <v>44632</v>
      </c>
      <c r="B461" s="54">
        <f ca="1">IF($A461&gt;= $C$5,$C$6, INDEX('Historical Data'!$D$2:$D$745, MATCH(A461, 'Historical Data'!$B$2:$B$745, 0)))</f>
        <v>1296</v>
      </c>
      <c r="C461" s="14">
        <f t="shared" ca="1" si="240"/>
        <v>1296</v>
      </c>
      <c r="D461" s="14">
        <f t="shared" ca="1" si="251"/>
        <v>1121.2089999999989</v>
      </c>
      <c r="E461" s="14">
        <f t="shared" ref="E461:E524" ca="1" si="257">B461-D461</f>
        <v>174.79100000000108</v>
      </c>
      <c r="F461" s="14">
        <f t="shared" ca="1" si="253"/>
        <v>174.79100000000108</v>
      </c>
      <c r="G461" s="14">
        <f t="shared" ca="1" si="233"/>
        <v>560240.94699999993</v>
      </c>
      <c r="H461" s="15">
        <f ca="1">SUM(F$12:F461)</f>
        <v>288814.81999999995</v>
      </c>
      <c r="I461" s="16">
        <f ca="1">SUM(D$12:D461)+SUMIF(E$12:E461, "&lt;0")</f>
        <v>271426.12700000009</v>
      </c>
      <c r="J461" s="15"/>
      <c r="K461" s="9">
        <v>44632</v>
      </c>
      <c r="L461" s="14">
        <f t="shared" ca="1" si="254"/>
        <v>1796</v>
      </c>
      <c r="M461" s="14">
        <f t="shared" ca="1" si="241"/>
        <v>1796</v>
      </c>
      <c r="N461" s="14">
        <f t="shared" ca="1" si="246"/>
        <v>1381.2089999999989</v>
      </c>
      <c r="O461" s="14">
        <f t="shared" ref="O461:O524" ca="1" si="258">L461-N461</f>
        <v>414.79100000000108</v>
      </c>
      <c r="P461" s="14">
        <f t="shared" ref="P461:P524" ca="1" si="259">IF(O461 &gt; 0, O461, 0)</f>
        <v>414.79100000000108</v>
      </c>
      <c r="Q461" s="14">
        <f t="shared" ca="1" si="234"/>
        <v>725490.94699999993</v>
      </c>
      <c r="R461" s="15">
        <f ca="1">SUM(P$12:P461)</f>
        <v>374374.81999999995</v>
      </c>
      <c r="S461" s="16">
        <f ca="1">SUM(N$12:N461)+SUMIF(O$12:O461, "&lt;0")</f>
        <v>351116.12700000009</v>
      </c>
      <c r="U461" s="9">
        <v>44632</v>
      </c>
      <c r="V461" s="14">
        <f t="shared" ca="1" si="238"/>
        <v>2296</v>
      </c>
      <c r="W461" s="14">
        <f t="shared" ca="1" si="242"/>
        <v>2296</v>
      </c>
      <c r="X461" s="14">
        <f t="shared" ca="1" si="247"/>
        <v>1641.2089999999989</v>
      </c>
      <c r="Y461" s="14">
        <f t="shared" ref="Y461:Y524" ca="1" si="260">V461-X461</f>
        <v>654.79100000000108</v>
      </c>
      <c r="Z461" s="14">
        <f t="shared" ref="Z461:Z524" ca="1" si="261">IF(Y461 &gt; 0, Y461, 0)</f>
        <v>654.79100000000108</v>
      </c>
      <c r="AA461" s="14">
        <f t="shared" ca="1" si="235"/>
        <v>890740.94699999993</v>
      </c>
      <c r="AB461" s="15">
        <f ca="1">SUM(Z$12:Z461)</f>
        <v>459934.81999999995</v>
      </c>
      <c r="AC461" s="16">
        <f ca="1">SUM(X$12:X461)+SUMIF(Y$12:Y461, "&lt;0")</f>
        <v>430806.12700000009</v>
      </c>
      <c r="AE461" s="9">
        <v>44632</v>
      </c>
      <c r="AF461" s="14">
        <f t="shared" ca="1" si="255"/>
        <v>1796</v>
      </c>
      <c r="AG461" s="14">
        <f t="shared" ca="1" si="243"/>
        <v>1796</v>
      </c>
      <c r="AH461" s="14">
        <f t="shared" ca="1" si="248"/>
        <v>1381.2089999999989</v>
      </c>
      <c r="AI461" s="14">
        <f t="shared" ref="AI461:AI524" ca="1" si="262">AF461-AH461</f>
        <v>414.79100000000108</v>
      </c>
      <c r="AJ461" s="14">
        <f t="shared" ref="AJ461:AJ524" ca="1" si="263">IF(AI461 &gt; 0, AI461, 0)</f>
        <v>414.79100000000108</v>
      </c>
      <c r="AK461" s="14">
        <f t="shared" ca="1" si="236"/>
        <v>737990.94699999993</v>
      </c>
      <c r="AL461" s="15">
        <f ca="1">SUM(AJ$12:AJ461)</f>
        <v>380614.81999999995</v>
      </c>
      <c r="AM461" s="16">
        <f ca="1">SUM(AH$12:AH461)+SUMIF(AI$12:AI461, "&lt;0")</f>
        <v>357376.12699999998</v>
      </c>
      <c r="AO461" s="9">
        <v>44632</v>
      </c>
      <c r="AP461" s="14">
        <f t="shared" ca="1" si="256"/>
        <v>2296</v>
      </c>
      <c r="AQ461" s="14">
        <f t="shared" ca="1" si="244"/>
        <v>2296</v>
      </c>
      <c r="AR461" s="14">
        <f t="shared" ca="1" si="249"/>
        <v>1641.2089999999989</v>
      </c>
      <c r="AS461" s="14">
        <f t="shared" ref="AS461:AS524" ca="1" si="264">AP461-AR461</f>
        <v>654.79100000000108</v>
      </c>
      <c r="AT461" s="14">
        <f t="shared" ref="AT461:AT524" ca="1" si="265">IF(AS461 &gt; 0, AS461, 0)</f>
        <v>654.79100000000108</v>
      </c>
      <c r="AU461" s="14">
        <f t="shared" ca="1" si="237"/>
        <v>915740.94699999993</v>
      </c>
      <c r="AV461" s="15">
        <f ca="1">SUM(AT$12:AT461)</f>
        <v>472414.81999999995</v>
      </c>
      <c r="AW461" s="16">
        <f ca="1">SUM(AR$12:AR461)+SUMIF(AS$12:AS461, "&lt;0")</f>
        <v>443326.12699999998</v>
      </c>
      <c r="AY461" s="9">
        <v>44632</v>
      </c>
      <c r="AZ461" s="14">
        <f t="shared" ca="1" si="239"/>
        <v>2000</v>
      </c>
      <c r="BA461" s="14">
        <f t="shared" ca="1" si="245"/>
        <v>2000</v>
      </c>
      <c r="BB461" s="14">
        <f t="shared" ca="1" si="250"/>
        <v>1825.2089999999989</v>
      </c>
      <c r="BC461" s="14">
        <f t="shared" ref="BC461:BC524" ca="1" si="266">AZ461-BB461</f>
        <v>174.79100000000108</v>
      </c>
      <c r="BD461" s="14">
        <f t="shared" ref="BD461:BD524" ca="1" si="267">IF(BC461 &gt; 0, BC461, 0)</f>
        <v>174.79100000000108</v>
      </c>
      <c r="BE461" s="14">
        <f t="shared" ca="1" si="252"/>
        <v>827694.8476277031</v>
      </c>
      <c r="BF461" s="15">
        <f ca="1">SUM(BD$12:BD461)</f>
        <v>423982.82000000007</v>
      </c>
      <c r="BG461" s="16">
        <f ca="1">SUM(BB$12:BB461)+SUMIF(BC$12:BC461, "&lt;0")</f>
        <v>403712.02762770309</v>
      </c>
    </row>
    <row r="462" spans="1:59" x14ac:dyDescent="0.2">
      <c r="A462" s="24">
        <v>44633</v>
      </c>
      <c r="B462" s="54">
        <f ca="1">IF($A462&gt;= $C$5,$C$6, INDEX('Historical Data'!$D$2:$D$745, MATCH(A462, 'Historical Data'!$B$2:$B$745, 0)))</f>
        <v>1296</v>
      </c>
      <c r="C462" s="14">
        <f t="shared" ca="1" si="240"/>
        <v>1296</v>
      </c>
      <c r="D462" s="14">
        <f t="shared" ca="1" si="251"/>
        <v>1296</v>
      </c>
      <c r="E462" s="14">
        <f t="shared" ca="1" si="257"/>
        <v>0</v>
      </c>
      <c r="F462" s="14">
        <f t="shared" ca="1" si="253"/>
        <v>0</v>
      </c>
      <c r="G462" s="14">
        <f t="shared" ref="G462:G525" ca="1" si="268">B462+G461</f>
        <v>561536.94699999993</v>
      </c>
      <c r="H462" s="15">
        <f ca="1">SUM(F$12:F462)</f>
        <v>288814.81999999995</v>
      </c>
      <c r="I462" s="16">
        <f ca="1">SUM(D$12:D462)+SUMIF(E$12:E462, "&lt;0")</f>
        <v>272722.12700000009</v>
      </c>
      <c r="J462" s="15"/>
      <c r="K462" s="9">
        <v>44633</v>
      </c>
      <c r="L462" s="14">
        <f t="shared" ca="1" si="254"/>
        <v>1796</v>
      </c>
      <c r="M462" s="14">
        <f t="shared" ca="1" si="241"/>
        <v>1796</v>
      </c>
      <c r="N462" s="14">
        <f t="shared" ca="1" si="246"/>
        <v>1556</v>
      </c>
      <c r="O462" s="14">
        <f t="shared" ca="1" si="258"/>
        <v>240</v>
      </c>
      <c r="P462" s="14">
        <f t="shared" ca="1" si="259"/>
        <v>240</v>
      </c>
      <c r="Q462" s="14">
        <f t="shared" ref="Q462:Q525" ca="1" si="269">L462+Q461</f>
        <v>727286.94699999993</v>
      </c>
      <c r="R462" s="15">
        <f ca="1">SUM(P$12:P462)</f>
        <v>374614.81999999995</v>
      </c>
      <c r="S462" s="16">
        <f ca="1">SUM(N$12:N462)+SUMIF(O$12:O462, "&lt;0")</f>
        <v>352672.12700000009</v>
      </c>
      <c r="U462" s="9">
        <v>44633</v>
      </c>
      <c r="V462" s="14">
        <f t="shared" ca="1" si="238"/>
        <v>2296</v>
      </c>
      <c r="W462" s="14">
        <f t="shared" ca="1" si="242"/>
        <v>2296</v>
      </c>
      <c r="X462" s="14">
        <f t="shared" ca="1" si="247"/>
        <v>1816</v>
      </c>
      <c r="Y462" s="14">
        <f t="shared" ca="1" si="260"/>
        <v>480</v>
      </c>
      <c r="Z462" s="14">
        <f t="shared" ca="1" si="261"/>
        <v>480</v>
      </c>
      <c r="AA462" s="14">
        <f t="shared" ref="AA462:AA525" ca="1" si="270">V462+AA461</f>
        <v>893036.94699999993</v>
      </c>
      <c r="AB462" s="15">
        <f ca="1">SUM(Z$12:Z462)</f>
        <v>460414.81999999995</v>
      </c>
      <c r="AC462" s="16">
        <f ca="1">SUM(X$12:X462)+SUMIF(Y$12:Y462, "&lt;0")</f>
        <v>432622.12700000009</v>
      </c>
      <c r="AE462" s="9">
        <v>44633</v>
      </c>
      <c r="AF462" s="14">
        <f t="shared" ca="1" si="255"/>
        <v>1796</v>
      </c>
      <c r="AG462" s="14">
        <f t="shared" ca="1" si="243"/>
        <v>1796</v>
      </c>
      <c r="AH462" s="14">
        <f t="shared" ca="1" si="248"/>
        <v>1556</v>
      </c>
      <c r="AI462" s="14">
        <f t="shared" ca="1" si="262"/>
        <v>240</v>
      </c>
      <c r="AJ462" s="14">
        <f t="shared" ca="1" si="263"/>
        <v>240</v>
      </c>
      <c r="AK462" s="14">
        <f t="shared" ref="AK462:AK525" ca="1" si="271">AF462+AK461</f>
        <v>739786.94699999993</v>
      </c>
      <c r="AL462" s="15">
        <f ca="1">SUM(AJ$12:AJ462)</f>
        <v>380854.81999999995</v>
      </c>
      <c r="AM462" s="16">
        <f ca="1">SUM(AH$12:AH462)+SUMIF(AI$12:AI462, "&lt;0")</f>
        <v>358932.12699999998</v>
      </c>
      <c r="AO462" s="9">
        <v>44633</v>
      </c>
      <c r="AP462" s="14">
        <f t="shared" ca="1" si="256"/>
        <v>2296</v>
      </c>
      <c r="AQ462" s="14">
        <f t="shared" ca="1" si="244"/>
        <v>2296</v>
      </c>
      <c r="AR462" s="14">
        <f t="shared" ca="1" si="249"/>
        <v>1816</v>
      </c>
      <c r="AS462" s="14">
        <f t="shared" ca="1" si="264"/>
        <v>480</v>
      </c>
      <c r="AT462" s="14">
        <f t="shared" ca="1" si="265"/>
        <v>480</v>
      </c>
      <c r="AU462" s="14">
        <f t="shared" ref="AU462:AU525" ca="1" si="272">AP462+AU461</f>
        <v>918036.94699999993</v>
      </c>
      <c r="AV462" s="15">
        <f ca="1">SUM(AT$12:AT462)</f>
        <v>472894.81999999995</v>
      </c>
      <c r="AW462" s="16">
        <f ca="1">SUM(AR$12:AR462)+SUMIF(AS$12:AS462, "&lt;0")</f>
        <v>445142.12699999998</v>
      </c>
      <c r="AY462" s="9">
        <v>44633</v>
      </c>
      <c r="AZ462" s="14">
        <f t="shared" ca="1" si="239"/>
        <v>2000</v>
      </c>
      <c r="BA462" s="14">
        <f t="shared" ca="1" si="245"/>
        <v>2000</v>
      </c>
      <c r="BB462" s="14">
        <f t="shared" ca="1" si="250"/>
        <v>2000</v>
      </c>
      <c r="BC462" s="14">
        <f t="shared" ca="1" si="266"/>
        <v>0</v>
      </c>
      <c r="BD462" s="14">
        <f t="shared" ca="1" si="267"/>
        <v>0</v>
      </c>
      <c r="BE462" s="14">
        <f t="shared" ca="1" si="252"/>
        <v>829694.8476277031</v>
      </c>
      <c r="BF462" s="15">
        <f ca="1">SUM(BD$12:BD462)</f>
        <v>423982.82000000007</v>
      </c>
      <c r="BG462" s="16">
        <f ca="1">SUM(BB$12:BB462)+SUMIF(BC$12:BC462, "&lt;0")</f>
        <v>405712.02762770309</v>
      </c>
    </row>
    <row r="463" spans="1:59" x14ac:dyDescent="0.2">
      <c r="A463" s="24">
        <v>44634</v>
      </c>
      <c r="B463" s="54">
        <f ca="1">IF($A463&gt;= $C$5,$C$6, INDEX('Historical Data'!$D$2:$D$745, MATCH(A463, 'Historical Data'!$B$2:$B$745, 0)))</f>
        <v>1296</v>
      </c>
      <c r="C463" s="14">
        <f t="shared" ca="1" si="240"/>
        <v>1296</v>
      </c>
      <c r="D463" s="14">
        <f t="shared" ca="1" si="251"/>
        <v>1296</v>
      </c>
      <c r="E463" s="14">
        <f t="shared" ca="1" si="257"/>
        <v>0</v>
      </c>
      <c r="F463" s="14">
        <f t="shared" ca="1" si="253"/>
        <v>0</v>
      </c>
      <c r="G463" s="14">
        <f t="shared" ca="1" si="268"/>
        <v>562832.94699999993</v>
      </c>
      <c r="H463" s="15">
        <f ca="1">SUM(F$12:F463)</f>
        <v>288814.81999999995</v>
      </c>
      <c r="I463" s="16">
        <f ca="1">SUM(D$12:D463)+SUMIF(E$12:E463, "&lt;0")</f>
        <v>274018.12700000009</v>
      </c>
      <c r="J463" s="15"/>
      <c r="K463" s="9">
        <v>44634</v>
      </c>
      <c r="L463" s="14">
        <f t="shared" ca="1" si="254"/>
        <v>1796</v>
      </c>
      <c r="M463" s="14">
        <f t="shared" ca="1" si="241"/>
        <v>1796</v>
      </c>
      <c r="N463" s="14">
        <f t="shared" ca="1" si="246"/>
        <v>1556</v>
      </c>
      <c r="O463" s="14">
        <f t="shared" ca="1" si="258"/>
        <v>240</v>
      </c>
      <c r="P463" s="14">
        <f t="shared" ca="1" si="259"/>
        <v>240</v>
      </c>
      <c r="Q463" s="14">
        <f t="shared" ca="1" si="269"/>
        <v>729082.94699999993</v>
      </c>
      <c r="R463" s="15">
        <f ca="1">SUM(P$12:P463)</f>
        <v>374854.81999999995</v>
      </c>
      <c r="S463" s="16">
        <f ca="1">SUM(N$12:N463)+SUMIF(O$12:O463, "&lt;0")</f>
        <v>354228.12700000009</v>
      </c>
      <c r="U463" s="9">
        <v>44634</v>
      </c>
      <c r="V463" s="14">
        <f t="shared" ref="V463:V526" ca="1" si="273">IF(U463&lt;W$5, $B463, W$6+MIN((U463-W$5)/W$8, 1)*W$7)</f>
        <v>2296</v>
      </c>
      <c r="W463" s="14">
        <f t="shared" ca="1" si="242"/>
        <v>2296</v>
      </c>
      <c r="X463" s="14">
        <f t="shared" ca="1" si="247"/>
        <v>1816</v>
      </c>
      <c r="Y463" s="14">
        <f t="shared" ca="1" si="260"/>
        <v>480</v>
      </c>
      <c r="Z463" s="14">
        <f t="shared" ca="1" si="261"/>
        <v>480</v>
      </c>
      <c r="AA463" s="14">
        <f t="shared" ca="1" si="270"/>
        <v>895332.94699999993</v>
      </c>
      <c r="AB463" s="15">
        <f ca="1">SUM(Z$12:Z463)</f>
        <v>460894.81999999995</v>
      </c>
      <c r="AC463" s="16">
        <f ca="1">SUM(X$12:X463)+SUMIF(Y$12:Y463, "&lt;0")</f>
        <v>434438.12700000009</v>
      </c>
      <c r="AE463" s="9">
        <v>44634</v>
      </c>
      <c r="AF463" s="14">
        <f t="shared" ca="1" si="255"/>
        <v>1796</v>
      </c>
      <c r="AG463" s="14">
        <f t="shared" ca="1" si="243"/>
        <v>1796</v>
      </c>
      <c r="AH463" s="14">
        <f t="shared" ca="1" si="248"/>
        <v>1556</v>
      </c>
      <c r="AI463" s="14">
        <f t="shared" ca="1" si="262"/>
        <v>240</v>
      </c>
      <c r="AJ463" s="14">
        <f t="shared" ca="1" si="263"/>
        <v>240</v>
      </c>
      <c r="AK463" s="14">
        <f t="shared" ca="1" si="271"/>
        <v>741582.94699999993</v>
      </c>
      <c r="AL463" s="15">
        <f ca="1">SUM(AJ$12:AJ463)</f>
        <v>381094.81999999995</v>
      </c>
      <c r="AM463" s="16">
        <f ca="1">SUM(AH$12:AH463)+SUMIF(AI$12:AI463, "&lt;0")</f>
        <v>360488.12699999998</v>
      </c>
      <c r="AO463" s="9">
        <v>44634</v>
      </c>
      <c r="AP463" s="14">
        <f t="shared" ca="1" si="256"/>
        <v>2296</v>
      </c>
      <c r="AQ463" s="14">
        <f t="shared" ca="1" si="244"/>
        <v>2296</v>
      </c>
      <c r="AR463" s="14">
        <f t="shared" ca="1" si="249"/>
        <v>1816</v>
      </c>
      <c r="AS463" s="14">
        <f t="shared" ca="1" si="264"/>
        <v>480</v>
      </c>
      <c r="AT463" s="14">
        <f t="shared" ca="1" si="265"/>
        <v>480</v>
      </c>
      <c r="AU463" s="14">
        <f t="shared" ca="1" si="272"/>
        <v>920332.94699999993</v>
      </c>
      <c r="AV463" s="15">
        <f ca="1">SUM(AT$12:AT463)</f>
        <v>473374.81999999995</v>
      </c>
      <c r="AW463" s="16">
        <f ca="1">SUM(AR$12:AR463)+SUMIF(AS$12:AS463, "&lt;0")</f>
        <v>446958.12699999998</v>
      </c>
      <c r="AY463" s="9">
        <v>44634</v>
      </c>
      <c r="AZ463" s="14">
        <f t="shared" ref="AZ463:AZ526" ca="1" si="274">IF(AY463&lt;BA$5, $B463, MIN(BA$7, BA$9 + $C$8*(AY463-BA$5)))</f>
        <v>2000</v>
      </c>
      <c r="BA463" s="14">
        <f t="shared" ca="1" si="245"/>
        <v>2000</v>
      </c>
      <c r="BB463" s="14">
        <f t="shared" ca="1" si="250"/>
        <v>2000</v>
      </c>
      <c r="BC463" s="14">
        <f t="shared" ca="1" si="266"/>
        <v>0</v>
      </c>
      <c r="BD463" s="14">
        <f t="shared" ca="1" si="267"/>
        <v>0</v>
      </c>
      <c r="BE463" s="14">
        <f t="shared" ca="1" si="252"/>
        <v>831694.8476277031</v>
      </c>
      <c r="BF463" s="15">
        <f ca="1">SUM(BD$12:BD463)</f>
        <v>423982.82000000007</v>
      </c>
      <c r="BG463" s="16">
        <f ca="1">SUM(BB$12:BB463)+SUMIF(BC$12:BC463, "&lt;0")</f>
        <v>407712.02762770309</v>
      </c>
    </row>
    <row r="464" spans="1:59" x14ac:dyDescent="0.2">
      <c r="A464" s="24">
        <v>44635</v>
      </c>
      <c r="B464" s="54">
        <f ca="1">IF($A464&gt;= $C$5,$C$6, INDEX('Historical Data'!$D$2:$D$745, MATCH(A464, 'Historical Data'!$B$2:$B$745, 0)))</f>
        <v>1296</v>
      </c>
      <c r="C464" s="14">
        <f t="shared" ca="1" si="240"/>
        <v>1296</v>
      </c>
      <c r="D464" s="14">
        <f t="shared" ca="1" si="251"/>
        <v>863.68799999999828</v>
      </c>
      <c r="E464" s="14">
        <f t="shared" ca="1" si="257"/>
        <v>432.31200000000172</v>
      </c>
      <c r="F464" s="14">
        <f t="shared" ca="1" si="253"/>
        <v>432.31200000000172</v>
      </c>
      <c r="G464" s="14">
        <f t="shared" ca="1" si="268"/>
        <v>564128.94699999993</v>
      </c>
      <c r="H464" s="15">
        <f ca="1">SUM(F$12:F464)</f>
        <v>289247.13199999993</v>
      </c>
      <c r="I464" s="16">
        <f ca="1">SUM(D$12:D464)+SUMIF(E$12:E464, "&lt;0")</f>
        <v>274881.81500000012</v>
      </c>
      <c r="J464" s="15"/>
      <c r="K464" s="9">
        <v>44635</v>
      </c>
      <c r="L464" s="14">
        <f t="shared" ca="1" si="254"/>
        <v>1796</v>
      </c>
      <c r="M464" s="14">
        <f t="shared" ca="1" si="241"/>
        <v>1796</v>
      </c>
      <c r="N464" s="14">
        <f t="shared" ca="1" si="246"/>
        <v>1123.6879999999983</v>
      </c>
      <c r="O464" s="14">
        <f t="shared" ca="1" si="258"/>
        <v>672.31200000000172</v>
      </c>
      <c r="P464" s="14">
        <f t="shared" ca="1" si="259"/>
        <v>672.31200000000172</v>
      </c>
      <c r="Q464" s="14">
        <f t="shared" ca="1" si="269"/>
        <v>730878.94699999993</v>
      </c>
      <c r="R464" s="15">
        <f ca="1">SUM(P$12:P464)</f>
        <v>375527.13199999993</v>
      </c>
      <c r="S464" s="16">
        <f ca="1">SUM(N$12:N464)+SUMIF(O$12:O464, "&lt;0")</f>
        <v>355351.81500000012</v>
      </c>
      <c r="U464" s="9">
        <v>44635</v>
      </c>
      <c r="V464" s="14">
        <f t="shared" ca="1" si="273"/>
        <v>2296</v>
      </c>
      <c r="W464" s="14">
        <f t="shared" ca="1" si="242"/>
        <v>2296</v>
      </c>
      <c r="X464" s="14">
        <f t="shared" ca="1" si="247"/>
        <v>1383.6879999999983</v>
      </c>
      <c r="Y464" s="14">
        <f t="shared" ca="1" si="260"/>
        <v>912.31200000000172</v>
      </c>
      <c r="Z464" s="14">
        <f t="shared" ca="1" si="261"/>
        <v>912.31200000000172</v>
      </c>
      <c r="AA464" s="14">
        <f t="shared" ca="1" si="270"/>
        <v>897628.94699999993</v>
      </c>
      <c r="AB464" s="15">
        <f ca="1">SUM(Z$12:Z464)</f>
        <v>461807.13199999993</v>
      </c>
      <c r="AC464" s="16">
        <f ca="1">SUM(X$12:X464)+SUMIF(Y$12:Y464, "&lt;0")</f>
        <v>435821.81500000012</v>
      </c>
      <c r="AE464" s="9">
        <v>44635</v>
      </c>
      <c r="AF464" s="14">
        <f t="shared" ca="1" si="255"/>
        <v>1796</v>
      </c>
      <c r="AG464" s="14">
        <f t="shared" ca="1" si="243"/>
        <v>1796</v>
      </c>
      <c r="AH464" s="14">
        <f t="shared" ca="1" si="248"/>
        <v>1123.6879999999983</v>
      </c>
      <c r="AI464" s="14">
        <f t="shared" ca="1" si="262"/>
        <v>672.31200000000172</v>
      </c>
      <c r="AJ464" s="14">
        <f t="shared" ca="1" si="263"/>
        <v>672.31200000000172</v>
      </c>
      <c r="AK464" s="14">
        <f t="shared" ca="1" si="271"/>
        <v>743378.94699999993</v>
      </c>
      <c r="AL464" s="15">
        <f ca="1">SUM(AJ$12:AJ464)</f>
        <v>381767.13199999993</v>
      </c>
      <c r="AM464" s="16">
        <f ca="1">SUM(AH$12:AH464)+SUMIF(AI$12:AI464, "&lt;0")</f>
        <v>361611.815</v>
      </c>
      <c r="AO464" s="9">
        <v>44635</v>
      </c>
      <c r="AP464" s="14">
        <f t="shared" ca="1" si="256"/>
        <v>2296</v>
      </c>
      <c r="AQ464" s="14">
        <f t="shared" ca="1" si="244"/>
        <v>2296</v>
      </c>
      <c r="AR464" s="14">
        <f t="shared" ca="1" si="249"/>
        <v>1383.6879999999983</v>
      </c>
      <c r="AS464" s="14">
        <f t="shared" ca="1" si="264"/>
        <v>912.31200000000172</v>
      </c>
      <c r="AT464" s="14">
        <f t="shared" ca="1" si="265"/>
        <v>912.31200000000172</v>
      </c>
      <c r="AU464" s="14">
        <f t="shared" ca="1" si="272"/>
        <v>922628.94699999993</v>
      </c>
      <c r="AV464" s="15">
        <f ca="1">SUM(AT$12:AT464)</f>
        <v>474287.13199999993</v>
      </c>
      <c r="AW464" s="16">
        <f ca="1">SUM(AR$12:AR464)+SUMIF(AS$12:AS464, "&lt;0")</f>
        <v>448341.815</v>
      </c>
      <c r="AY464" s="9">
        <v>44635</v>
      </c>
      <c r="AZ464" s="14">
        <f t="shared" ca="1" si="274"/>
        <v>2000</v>
      </c>
      <c r="BA464" s="14">
        <f t="shared" ca="1" si="245"/>
        <v>2000</v>
      </c>
      <c r="BB464" s="14">
        <f t="shared" ca="1" si="250"/>
        <v>1567.6879999999983</v>
      </c>
      <c r="BC464" s="14">
        <f t="shared" ca="1" si="266"/>
        <v>432.31200000000172</v>
      </c>
      <c r="BD464" s="14">
        <f t="shared" ca="1" si="267"/>
        <v>432.31200000000172</v>
      </c>
      <c r="BE464" s="14">
        <f t="shared" ca="1" si="252"/>
        <v>833694.8476277031</v>
      </c>
      <c r="BF464" s="15">
        <f ca="1">SUM(BD$12:BD464)</f>
        <v>424415.13200000004</v>
      </c>
      <c r="BG464" s="16">
        <f ca="1">SUM(BB$12:BB464)+SUMIF(BC$12:BC464, "&lt;0")</f>
        <v>409279.71562770312</v>
      </c>
    </row>
    <row r="465" spans="1:59" x14ac:dyDescent="0.2">
      <c r="A465" s="24">
        <v>44636</v>
      </c>
      <c r="B465" s="54">
        <f ca="1">IF($A465&gt;= $C$5,$C$6, INDEX('Historical Data'!$D$2:$D$745, MATCH(A465, 'Historical Data'!$B$2:$B$745, 0)))</f>
        <v>1296</v>
      </c>
      <c r="C465" s="14">
        <f t="shared" ca="1" si="240"/>
        <v>1296</v>
      </c>
      <c r="D465" s="14">
        <f t="shared" ca="1" si="251"/>
        <v>212.36700000000201</v>
      </c>
      <c r="E465" s="14">
        <f t="shared" ca="1" si="257"/>
        <v>1083.632999999998</v>
      </c>
      <c r="F465" s="14">
        <f t="shared" ca="1" si="253"/>
        <v>1083.632999999998</v>
      </c>
      <c r="G465" s="14">
        <f t="shared" ca="1" si="268"/>
        <v>565424.94699999993</v>
      </c>
      <c r="H465" s="15">
        <f ca="1">SUM(F$12:F465)</f>
        <v>290330.7649999999</v>
      </c>
      <c r="I465" s="16">
        <f ca="1">SUM(D$12:D465)+SUMIF(E$12:E465, "&lt;0")</f>
        <v>275094.18200000015</v>
      </c>
      <c r="J465" s="15"/>
      <c r="K465" s="9">
        <v>44636</v>
      </c>
      <c r="L465" s="14">
        <f t="shared" ca="1" si="254"/>
        <v>1796</v>
      </c>
      <c r="M465" s="14">
        <f t="shared" ca="1" si="241"/>
        <v>1796</v>
      </c>
      <c r="N465" s="14">
        <f t="shared" ca="1" si="246"/>
        <v>472.36700000000201</v>
      </c>
      <c r="O465" s="14">
        <f t="shared" ca="1" si="258"/>
        <v>1323.632999999998</v>
      </c>
      <c r="P465" s="14">
        <f t="shared" ca="1" si="259"/>
        <v>1323.632999999998</v>
      </c>
      <c r="Q465" s="14">
        <f t="shared" ca="1" si="269"/>
        <v>732674.94699999993</v>
      </c>
      <c r="R465" s="15">
        <f ca="1">SUM(P$12:P465)</f>
        <v>376850.7649999999</v>
      </c>
      <c r="S465" s="16">
        <f ca="1">SUM(N$12:N465)+SUMIF(O$12:O465, "&lt;0")</f>
        <v>355824.18200000015</v>
      </c>
      <c r="U465" s="9">
        <v>44636</v>
      </c>
      <c r="V465" s="14">
        <f t="shared" ca="1" si="273"/>
        <v>2296</v>
      </c>
      <c r="W465" s="14">
        <f t="shared" ca="1" si="242"/>
        <v>2296</v>
      </c>
      <c r="X465" s="14">
        <f t="shared" ca="1" si="247"/>
        <v>732.36700000000201</v>
      </c>
      <c r="Y465" s="14">
        <f t="shared" ca="1" si="260"/>
        <v>1563.632999999998</v>
      </c>
      <c r="Z465" s="14">
        <f t="shared" ca="1" si="261"/>
        <v>1563.632999999998</v>
      </c>
      <c r="AA465" s="14">
        <f t="shared" ca="1" si="270"/>
        <v>899924.94699999993</v>
      </c>
      <c r="AB465" s="15">
        <f ca="1">SUM(Z$12:Z465)</f>
        <v>463370.7649999999</v>
      </c>
      <c r="AC465" s="16">
        <f ca="1">SUM(X$12:X465)+SUMIF(Y$12:Y465, "&lt;0")</f>
        <v>436554.18200000015</v>
      </c>
      <c r="AE465" s="9">
        <v>44636</v>
      </c>
      <c r="AF465" s="14">
        <f t="shared" ca="1" si="255"/>
        <v>1796</v>
      </c>
      <c r="AG465" s="14">
        <f t="shared" ca="1" si="243"/>
        <v>1796</v>
      </c>
      <c r="AH465" s="14">
        <f t="shared" ca="1" si="248"/>
        <v>472.36700000000201</v>
      </c>
      <c r="AI465" s="14">
        <f t="shared" ca="1" si="262"/>
        <v>1323.632999999998</v>
      </c>
      <c r="AJ465" s="14">
        <f t="shared" ca="1" si="263"/>
        <v>1323.632999999998</v>
      </c>
      <c r="AK465" s="14">
        <f t="shared" ca="1" si="271"/>
        <v>745174.94699999993</v>
      </c>
      <c r="AL465" s="15">
        <f ca="1">SUM(AJ$12:AJ465)</f>
        <v>383090.7649999999</v>
      </c>
      <c r="AM465" s="16">
        <f ca="1">SUM(AH$12:AH465)+SUMIF(AI$12:AI465, "&lt;0")</f>
        <v>362084.18200000003</v>
      </c>
      <c r="AO465" s="9">
        <v>44636</v>
      </c>
      <c r="AP465" s="14">
        <f t="shared" ca="1" si="256"/>
        <v>2296</v>
      </c>
      <c r="AQ465" s="14">
        <f t="shared" ca="1" si="244"/>
        <v>2296</v>
      </c>
      <c r="AR465" s="14">
        <f t="shared" ca="1" si="249"/>
        <v>732.36700000000201</v>
      </c>
      <c r="AS465" s="14">
        <f t="shared" ca="1" si="264"/>
        <v>1563.632999999998</v>
      </c>
      <c r="AT465" s="14">
        <f t="shared" ca="1" si="265"/>
        <v>1563.632999999998</v>
      </c>
      <c r="AU465" s="14">
        <f t="shared" ca="1" si="272"/>
        <v>924924.94699999993</v>
      </c>
      <c r="AV465" s="15">
        <f ca="1">SUM(AT$12:AT465)</f>
        <v>475850.7649999999</v>
      </c>
      <c r="AW465" s="16">
        <f ca="1">SUM(AR$12:AR465)+SUMIF(AS$12:AS465, "&lt;0")</f>
        <v>449074.18200000003</v>
      </c>
      <c r="AY465" s="9">
        <v>44636</v>
      </c>
      <c r="AZ465" s="14">
        <f t="shared" ca="1" si="274"/>
        <v>2000</v>
      </c>
      <c r="BA465" s="14">
        <f t="shared" ca="1" si="245"/>
        <v>2000</v>
      </c>
      <c r="BB465" s="14">
        <f t="shared" ca="1" si="250"/>
        <v>407.08034019370598</v>
      </c>
      <c r="BC465" s="14">
        <f t="shared" ca="1" si="266"/>
        <v>1592.919659806294</v>
      </c>
      <c r="BD465" s="14">
        <f t="shared" ca="1" si="267"/>
        <v>1592.919659806294</v>
      </c>
      <c r="BE465" s="14">
        <f t="shared" ca="1" si="252"/>
        <v>835694.8476277031</v>
      </c>
      <c r="BF465" s="15">
        <f ca="1">SUM(BD$12:BD465)</f>
        <v>426008.05165980634</v>
      </c>
      <c r="BG465" s="16">
        <f ca="1">SUM(BB$12:BB465)+SUMIF(BC$12:BC465, "&lt;0")</f>
        <v>409686.79596789682</v>
      </c>
    </row>
    <row r="466" spans="1:59" x14ac:dyDescent="0.2">
      <c r="A466" s="24">
        <v>44637</v>
      </c>
      <c r="B466" s="54">
        <f ca="1">IF($A466&gt;= $C$5,$C$6, INDEX('Historical Data'!$D$2:$D$745, MATCH(A466, 'Historical Data'!$B$2:$B$745, 0)))</f>
        <v>1296</v>
      </c>
      <c r="C466" s="14">
        <f t="shared" ca="1" si="240"/>
        <v>1296</v>
      </c>
      <c r="D466" s="14">
        <f t="shared" ca="1" si="251"/>
        <v>195</v>
      </c>
      <c r="E466" s="14">
        <f t="shared" ca="1" si="257"/>
        <v>1101</v>
      </c>
      <c r="F466" s="14">
        <f t="shared" ca="1" si="253"/>
        <v>1101</v>
      </c>
      <c r="G466" s="14">
        <f t="shared" ca="1" si="268"/>
        <v>566720.94699999993</v>
      </c>
      <c r="H466" s="15">
        <f ca="1">SUM(F$12:F466)</f>
        <v>291431.7649999999</v>
      </c>
      <c r="I466" s="16">
        <f ca="1">SUM(D$12:D466)+SUMIF(E$12:E466, "&lt;0")</f>
        <v>275289.18200000015</v>
      </c>
      <c r="J466" s="15"/>
      <c r="K466" s="9">
        <v>44637</v>
      </c>
      <c r="L466" s="14">
        <f t="shared" ca="1" si="254"/>
        <v>1796</v>
      </c>
      <c r="M466" s="14">
        <f t="shared" ca="1" si="241"/>
        <v>1796</v>
      </c>
      <c r="N466" s="14">
        <f t="shared" ca="1" si="246"/>
        <v>450</v>
      </c>
      <c r="O466" s="14">
        <f t="shared" ca="1" si="258"/>
        <v>1346</v>
      </c>
      <c r="P466" s="14">
        <f t="shared" ca="1" si="259"/>
        <v>1346</v>
      </c>
      <c r="Q466" s="14">
        <f t="shared" ca="1" si="269"/>
        <v>734470.94699999993</v>
      </c>
      <c r="R466" s="15">
        <f ca="1">SUM(P$12:P466)</f>
        <v>378196.7649999999</v>
      </c>
      <c r="S466" s="16">
        <f ca="1">SUM(N$12:N466)+SUMIF(O$12:O466, "&lt;0")</f>
        <v>356274.18200000015</v>
      </c>
      <c r="U466" s="9">
        <v>44637</v>
      </c>
      <c r="V466" s="14">
        <f t="shared" ca="1" si="273"/>
        <v>2296</v>
      </c>
      <c r="W466" s="14">
        <f t="shared" ca="1" si="242"/>
        <v>2296</v>
      </c>
      <c r="X466" s="14">
        <f t="shared" ca="1" si="247"/>
        <v>705</v>
      </c>
      <c r="Y466" s="14">
        <f t="shared" ca="1" si="260"/>
        <v>1591</v>
      </c>
      <c r="Z466" s="14">
        <f t="shared" ca="1" si="261"/>
        <v>1591</v>
      </c>
      <c r="AA466" s="14">
        <f t="shared" ca="1" si="270"/>
        <v>902220.94699999993</v>
      </c>
      <c r="AB466" s="15">
        <f ca="1">SUM(Z$12:Z466)</f>
        <v>464961.7649999999</v>
      </c>
      <c r="AC466" s="16">
        <f ca="1">SUM(X$12:X466)+SUMIF(Y$12:Y466, "&lt;0")</f>
        <v>437259.18200000015</v>
      </c>
      <c r="AE466" s="9">
        <v>44637</v>
      </c>
      <c r="AF466" s="14">
        <f t="shared" ca="1" si="255"/>
        <v>1796</v>
      </c>
      <c r="AG466" s="14">
        <f t="shared" ca="1" si="243"/>
        <v>1796</v>
      </c>
      <c r="AH466" s="14">
        <f t="shared" ca="1" si="248"/>
        <v>445</v>
      </c>
      <c r="AI466" s="14">
        <f t="shared" ca="1" si="262"/>
        <v>1351</v>
      </c>
      <c r="AJ466" s="14">
        <f t="shared" ca="1" si="263"/>
        <v>1351</v>
      </c>
      <c r="AK466" s="14">
        <f t="shared" ca="1" si="271"/>
        <v>746970.94699999993</v>
      </c>
      <c r="AL466" s="15">
        <f ca="1">SUM(AJ$12:AJ466)</f>
        <v>384441.7649999999</v>
      </c>
      <c r="AM466" s="16">
        <f ca="1">SUM(AH$12:AH466)+SUMIF(AI$12:AI466, "&lt;0")</f>
        <v>362529.18200000003</v>
      </c>
      <c r="AO466" s="9">
        <v>44637</v>
      </c>
      <c r="AP466" s="14">
        <f t="shared" ca="1" si="256"/>
        <v>2296</v>
      </c>
      <c r="AQ466" s="14">
        <f t="shared" ca="1" si="244"/>
        <v>2296</v>
      </c>
      <c r="AR466" s="14">
        <f t="shared" ca="1" si="249"/>
        <v>695</v>
      </c>
      <c r="AS466" s="14">
        <f t="shared" ca="1" si="264"/>
        <v>1601</v>
      </c>
      <c r="AT466" s="14">
        <f t="shared" ca="1" si="265"/>
        <v>1601</v>
      </c>
      <c r="AU466" s="14">
        <f t="shared" ca="1" si="272"/>
        <v>927220.94699999993</v>
      </c>
      <c r="AV466" s="15">
        <f ca="1">SUM(AT$12:AT466)</f>
        <v>477451.7649999999</v>
      </c>
      <c r="AW466" s="16">
        <f ca="1">SUM(AR$12:AR466)+SUMIF(AS$12:AS466, "&lt;0")</f>
        <v>449769.18200000003</v>
      </c>
      <c r="AY466" s="9">
        <v>44637</v>
      </c>
      <c r="AZ466" s="14">
        <f t="shared" ca="1" si="274"/>
        <v>2000</v>
      </c>
      <c r="BA466" s="14">
        <f t="shared" ca="1" si="245"/>
        <v>2000</v>
      </c>
      <c r="BB466" s="14">
        <f t="shared" ca="1" si="250"/>
        <v>361.48029214327403</v>
      </c>
      <c r="BC466" s="14">
        <f t="shared" ca="1" si="266"/>
        <v>1638.519707856726</v>
      </c>
      <c r="BD466" s="14">
        <f t="shared" ca="1" si="267"/>
        <v>1638.519707856726</v>
      </c>
      <c r="BE466" s="14">
        <f t="shared" ca="1" si="252"/>
        <v>837694.8476277031</v>
      </c>
      <c r="BF466" s="15">
        <f ca="1">SUM(BD$12:BD466)</f>
        <v>427646.57136766304</v>
      </c>
      <c r="BG466" s="16">
        <f ca="1">SUM(BB$12:BB466)+SUMIF(BC$12:BC466, "&lt;0")</f>
        <v>410048.27626004012</v>
      </c>
    </row>
    <row r="467" spans="1:59" x14ac:dyDescent="0.2">
      <c r="A467" s="24">
        <v>44638</v>
      </c>
      <c r="B467" s="54">
        <f ca="1">IF($A467&gt;= $C$5,$C$6, INDEX('Historical Data'!$D$2:$D$745, MATCH(A467, 'Historical Data'!$B$2:$B$745, 0)))</f>
        <v>1296</v>
      </c>
      <c r="C467" s="14">
        <f t="shared" ref="C467:C530" ca="1" si="275">ROUND(AVERAGE(B461:B467), 0)</f>
        <v>1296</v>
      </c>
      <c r="D467" s="14">
        <f t="shared" ca="1" si="251"/>
        <v>517.01900000000023</v>
      </c>
      <c r="E467" s="14">
        <f t="shared" ca="1" si="257"/>
        <v>778.98099999999977</v>
      </c>
      <c r="F467" s="14">
        <f t="shared" ca="1" si="253"/>
        <v>778.98099999999977</v>
      </c>
      <c r="G467" s="14">
        <f t="shared" ca="1" si="268"/>
        <v>568016.94699999993</v>
      </c>
      <c r="H467" s="15">
        <f ca="1">SUM(F$12:F467)</f>
        <v>292210.74599999993</v>
      </c>
      <c r="I467" s="16">
        <f ca="1">SUM(D$12:D467)+SUMIF(E$12:E467, "&lt;0")</f>
        <v>275806.20100000012</v>
      </c>
      <c r="J467" s="15"/>
      <c r="K467" s="9">
        <v>44638</v>
      </c>
      <c r="L467" s="14">
        <f t="shared" ca="1" si="254"/>
        <v>1796</v>
      </c>
      <c r="M467" s="14">
        <f t="shared" ref="M467:M530" ca="1" si="276">ROUND(AVERAGE(L461:L467), 0)</f>
        <v>1796</v>
      </c>
      <c r="N467" s="14">
        <f t="shared" ca="1" si="246"/>
        <v>767.01900000000023</v>
      </c>
      <c r="O467" s="14">
        <f t="shared" ca="1" si="258"/>
        <v>1028.9809999999998</v>
      </c>
      <c r="P467" s="14">
        <f t="shared" ca="1" si="259"/>
        <v>1028.9809999999998</v>
      </c>
      <c r="Q467" s="14">
        <f t="shared" ca="1" si="269"/>
        <v>736266.94699999993</v>
      </c>
      <c r="R467" s="15">
        <f ca="1">SUM(P$12:P467)</f>
        <v>379225.74599999993</v>
      </c>
      <c r="S467" s="16">
        <f ca="1">SUM(N$12:N467)+SUMIF(O$12:O467, "&lt;0")</f>
        <v>357041.20100000012</v>
      </c>
      <c r="U467" s="9">
        <v>44638</v>
      </c>
      <c r="V467" s="14">
        <f t="shared" ca="1" si="273"/>
        <v>2296</v>
      </c>
      <c r="W467" s="14">
        <f t="shared" ref="W467:W530" ca="1" si="277">ROUND(AVERAGE(V461:V467), 0)</f>
        <v>2296</v>
      </c>
      <c r="X467" s="14">
        <f t="shared" ca="1" si="247"/>
        <v>1017.0190000000002</v>
      </c>
      <c r="Y467" s="14">
        <f t="shared" ca="1" si="260"/>
        <v>1278.9809999999998</v>
      </c>
      <c r="Z467" s="14">
        <f t="shared" ca="1" si="261"/>
        <v>1278.9809999999998</v>
      </c>
      <c r="AA467" s="14">
        <f t="shared" ca="1" si="270"/>
        <v>904516.94699999993</v>
      </c>
      <c r="AB467" s="15">
        <f ca="1">SUM(Z$12:Z467)</f>
        <v>466240.74599999993</v>
      </c>
      <c r="AC467" s="16">
        <f ca="1">SUM(X$12:X467)+SUMIF(Y$12:Y467, "&lt;0")</f>
        <v>438276.20100000012</v>
      </c>
      <c r="AE467" s="9">
        <v>44638</v>
      </c>
      <c r="AF467" s="14">
        <f t="shared" ca="1" si="255"/>
        <v>1796</v>
      </c>
      <c r="AG467" s="14">
        <f t="shared" ref="AG467:AG530" ca="1" si="278">ROUND(AVERAGE(AF461:AF467), 0)</f>
        <v>1796</v>
      </c>
      <c r="AH467" s="14">
        <f t="shared" ca="1" si="248"/>
        <v>757.01900000000023</v>
      </c>
      <c r="AI467" s="14">
        <f t="shared" ca="1" si="262"/>
        <v>1038.9809999999998</v>
      </c>
      <c r="AJ467" s="14">
        <f t="shared" ca="1" si="263"/>
        <v>1038.9809999999998</v>
      </c>
      <c r="AK467" s="14">
        <f t="shared" ca="1" si="271"/>
        <v>748766.94699999993</v>
      </c>
      <c r="AL467" s="15">
        <f ca="1">SUM(AJ$12:AJ467)</f>
        <v>385480.74599999993</v>
      </c>
      <c r="AM467" s="16">
        <f ca="1">SUM(AH$12:AH467)+SUMIF(AI$12:AI467, "&lt;0")</f>
        <v>363286.201</v>
      </c>
      <c r="AO467" s="9">
        <v>44638</v>
      </c>
      <c r="AP467" s="14">
        <f t="shared" ca="1" si="256"/>
        <v>2296</v>
      </c>
      <c r="AQ467" s="14">
        <f t="shared" ref="AQ467:AQ530" ca="1" si="279">ROUND(AVERAGE(AP461:AP467), 0)</f>
        <v>2296</v>
      </c>
      <c r="AR467" s="14">
        <f t="shared" ca="1" si="249"/>
        <v>997.01900000000023</v>
      </c>
      <c r="AS467" s="14">
        <f t="shared" ca="1" si="264"/>
        <v>1298.9809999999998</v>
      </c>
      <c r="AT467" s="14">
        <f t="shared" ca="1" si="265"/>
        <v>1298.9809999999998</v>
      </c>
      <c r="AU467" s="14">
        <f t="shared" ca="1" si="272"/>
        <v>929516.94699999993</v>
      </c>
      <c r="AV467" s="15">
        <f ca="1">SUM(AT$12:AT467)</f>
        <v>478750.74599999993</v>
      </c>
      <c r="AW467" s="16">
        <f ca="1">SUM(AR$12:AR467)+SUMIF(AS$12:AS467, "&lt;0")</f>
        <v>450766.201</v>
      </c>
      <c r="AY467" s="9">
        <v>44638</v>
      </c>
      <c r="AZ467" s="14">
        <f t="shared" ca="1" si="274"/>
        <v>2000</v>
      </c>
      <c r="BA467" s="14">
        <f t="shared" ref="BA467:BA530" ca="1" si="280">ROUND(AVERAGE(AZ461:AZ467), 0)</f>
        <v>2000</v>
      </c>
      <c r="BB467" s="14">
        <f t="shared" ca="1" si="250"/>
        <v>655.26624409284409</v>
      </c>
      <c r="BC467" s="14">
        <f t="shared" ca="1" si="266"/>
        <v>1344.7337559071559</v>
      </c>
      <c r="BD467" s="14">
        <f t="shared" ca="1" si="267"/>
        <v>1344.7337559071559</v>
      </c>
      <c r="BE467" s="14">
        <f t="shared" ca="1" si="252"/>
        <v>839694.8476277031</v>
      </c>
      <c r="BF467" s="15">
        <f ca="1">SUM(BD$12:BD467)</f>
        <v>428991.3051235702</v>
      </c>
      <c r="BG467" s="16">
        <f ca="1">SUM(BB$12:BB467)+SUMIF(BC$12:BC467, "&lt;0")</f>
        <v>410703.54250413296</v>
      </c>
    </row>
    <row r="468" spans="1:59" x14ac:dyDescent="0.2">
      <c r="A468" s="24">
        <v>44639</v>
      </c>
      <c r="B468" s="54">
        <f ca="1">IF($A468&gt;= $C$5,$C$6, INDEX('Historical Data'!$D$2:$D$745, MATCH(A468, 'Historical Data'!$B$2:$B$745, 0)))</f>
        <v>1296</v>
      </c>
      <c r="C468" s="14">
        <f t="shared" ca="1" si="275"/>
        <v>1296</v>
      </c>
      <c r="D468" s="14">
        <f t="shared" ca="1" si="251"/>
        <v>561.28600000000006</v>
      </c>
      <c r="E468" s="14">
        <f t="shared" ca="1" si="257"/>
        <v>734.71399999999994</v>
      </c>
      <c r="F468" s="14">
        <f t="shared" ca="1" si="253"/>
        <v>734.71399999999994</v>
      </c>
      <c r="G468" s="14">
        <f t="shared" ca="1" si="268"/>
        <v>569312.94699999993</v>
      </c>
      <c r="H468" s="15">
        <f ca="1">SUM(F$12:F468)</f>
        <v>292945.4599999999</v>
      </c>
      <c r="I468" s="16">
        <f ca="1">SUM(D$12:D468)+SUMIF(E$12:E468, "&lt;0")</f>
        <v>276367.48700000014</v>
      </c>
      <c r="J468" s="15"/>
      <c r="K468" s="9">
        <v>44639</v>
      </c>
      <c r="L468" s="14">
        <f t="shared" ca="1" si="254"/>
        <v>1796</v>
      </c>
      <c r="M468" s="14">
        <f t="shared" ca="1" si="276"/>
        <v>1796</v>
      </c>
      <c r="N468" s="14">
        <f t="shared" ca="1" si="246"/>
        <v>806.28600000000006</v>
      </c>
      <c r="O468" s="14">
        <f t="shared" ca="1" si="258"/>
        <v>989.71399999999994</v>
      </c>
      <c r="P468" s="14">
        <f t="shared" ca="1" si="259"/>
        <v>989.71399999999994</v>
      </c>
      <c r="Q468" s="14">
        <f t="shared" ca="1" si="269"/>
        <v>738062.94699999993</v>
      </c>
      <c r="R468" s="15">
        <f ca="1">SUM(P$12:P468)</f>
        <v>380215.4599999999</v>
      </c>
      <c r="S468" s="16">
        <f ca="1">SUM(N$12:N468)+SUMIF(O$12:O468, "&lt;0")</f>
        <v>357847.48700000014</v>
      </c>
      <c r="U468" s="9">
        <v>44639</v>
      </c>
      <c r="V468" s="14">
        <f t="shared" ca="1" si="273"/>
        <v>2296</v>
      </c>
      <c r="W468" s="14">
        <f t="shared" ca="1" si="277"/>
        <v>2296</v>
      </c>
      <c r="X468" s="14">
        <f t="shared" ca="1" si="247"/>
        <v>1051.2860000000001</v>
      </c>
      <c r="Y468" s="14">
        <f t="shared" ca="1" si="260"/>
        <v>1244.7139999999999</v>
      </c>
      <c r="Z468" s="14">
        <f t="shared" ca="1" si="261"/>
        <v>1244.7139999999999</v>
      </c>
      <c r="AA468" s="14">
        <f t="shared" ca="1" si="270"/>
        <v>906812.94699999993</v>
      </c>
      <c r="AB468" s="15">
        <f ca="1">SUM(Z$12:Z468)</f>
        <v>467485.4599999999</v>
      </c>
      <c r="AC468" s="16">
        <f ca="1">SUM(X$12:X468)+SUMIF(Y$12:Y468, "&lt;0")</f>
        <v>439327.48700000014</v>
      </c>
      <c r="AE468" s="9">
        <v>44639</v>
      </c>
      <c r="AF468" s="14">
        <f t="shared" ca="1" si="255"/>
        <v>1796</v>
      </c>
      <c r="AG468" s="14">
        <f t="shared" ca="1" si="278"/>
        <v>1796</v>
      </c>
      <c r="AH468" s="14">
        <f t="shared" ca="1" si="248"/>
        <v>801.28600000000006</v>
      </c>
      <c r="AI468" s="14">
        <f t="shared" ca="1" si="262"/>
        <v>994.71399999999994</v>
      </c>
      <c r="AJ468" s="14">
        <f t="shared" ca="1" si="263"/>
        <v>994.71399999999994</v>
      </c>
      <c r="AK468" s="14">
        <f t="shared" ca="1" si="271"/>
        <v>750562.94699999993</v>
      </c>
      <c r="AL468" s="15">
        <f ca="1">SUM(AJ$12:AJ468)</f>
        <v>386475.4599999999</v>
      </c>
      <c r="AM468" s="16">
        <f ca="1">SUM(AH$12:AH468)+SUMIF(AI$12:AI468, "&lt;0")</f>
        <v>364087.48700000002</v>
      </c>
      <c r="AO468" s="9">
        <v>44639</v>
      </c>
      <c r="AP468" s="14">
        <f t="shared" ca="1" si="256"/>
        <v>2296</v>
      </c>
      <c r="AQ468" s="14">
        <f t="shared" ca="1" si="279"/>
        <v>2296</v>
      </c>
      <c r="AR468" s="14">
        <f t="shared" ca="1" si="249"/>
        <v>1041.2860000000001</v>
      </c>
      <c r="AS468" s="14">
        <f t="shared" ca="1" si="264"/>
        <v>1254.7139999999999</v>
      </c>
      <c r="AT468" s="14">
        <f t="shared" ca="1" si="265"/>
        <v>1254.7139999999999</v>
      </c>
      <c r="AU468" s="14">
        <f t="shared" ca="1" si="272"/>
        <v>931812.94699999993</v>
      </c>
      <c r="AV468" s="15">
        <f ca="1">SUM(AT$12:AT468)</f>
        <v>480005.4599999999</v>
      </c>
      <c r="AW468" s="16">
        <f ca="1">SUM(AR$12:AR468)+SUMIF(AS$12:AS468, "&lt;0")</f>
        <v>451807.48700000002</v>
      </c>
      <c r="AY468" s="9">
        <v>44639</v>
      </c>
      <c r="AZ468" s="14">
        <f t="shared" ca="1" si="274"/>
        <v>2000</v>
      </c>
      <c r="BA468" s="14">
        <f t="shared" ca="1" si="280"/>
        <v>2000</v>
      </c>
      <c r="BB468" s="14">
        <f t="shared" ca="1" si="250"/>
        <v>671.30019604241397</v>
      </c>
      <c r="BC468" s="14">
        <f t="shared" ca="1" si="266"/>
        <v>1328.699803957586</v>
      </c>
      <c r="BD468" s="14">
        <f t="shared" ca="1" si="267"/>
        <v>1328.699803957586</v>
      </c>
      <c r="BE468" s="14">
        <f t="shared" ca="1" si="252"/>
        <v>841694.8476277031</v>
      </c>
      <c r="BF468" s="15">
        <f ca="1">SUM(BD$12:BD468)</f>
        <v>430320.0049275278</v>
      </c>
      <c r="BG468" s="16">
        <f ca="1">SUM(BB$12:BB468)+SUMIF(BC$12:BC468, "&lt;0")</f>
        <v>411374.84270017536</v>
      </c>
    </row>
    <row r="469" spans="1:59" x14ac:dyDescent="0.2">
      <c r="A469" s="24">
        <v>44640</v>
      </c>
      <c r="B469" s="54">
        <f ca="1">IF($A469&gt;= $C$5,$C$6, INDEX('Historical Data'!$D$2:$D$745, MATCH(A469, 'Historical Data'!$B$2:$B$745, 0)))</f>
        <v>1296</v>
      </c>
      <c r="C469" s="14">
        <f t="shared" ca="1" si="275"/>
        <v>1296</v>
      </c>
      <c r="D469" s="14">
        <f t="shared" ca="1" si="251"/>
        <v>1197.1200000000026</v>
      </c>
      <c r="E469" s="14">
        <f t="shared" ca="1" si="257"/>
        <v>98.879999999997381</v>
      </c>
      <c r="F469" s="14">
        <f t="shared" ca="1" si="253"/>
        <v>98.879999999997381</v>
      </c>
      <c r="G469" s="14">
        <f t="shared" ca="1" si="268"/>
        <v>570608.94699999993</v>
      </c>
      <c r="H469" s="15">
        <f ca="1">SUM(F$12:F469)</f>
        <v>293044.33999999991</v>
      </c>
      <c r="I469" s="16">
        <f ca="1">SUM(D$12:D469)+SUMIF(E$12:E469, "&lt;0")</f>
        <v>277564.60700000013</v>
      </c>
      <c r="J469" s="15"/>
      <c r="K469" s="9">
        <v>44640</v>
      </c>
      <c r="L469" s="14">
        <f t="shared" ca="1" si="254"/>
        <v>1796</v>
      </c>
      <c r="M469" s="14">
        <f t="shared" ca="1" si="276"/>
        <v>1796</v>
      </c>
      <c r="N469" s="14">
        <f t="shared" ca="1" si="246"/>
        <v>1437.1200000000026</v>
      </c>
      <c r="O469" s="14">
        <f t="shared" ca="1" si="258"/>
        <v>358.87999999999738</v>
      </c>
      <c r="P469" s="14">
        <f t="shared" ca="1" si="259"/>
        <v>358.87999999999738</v>
      </c>
      <c r="Q469" s="14">
        <f t="shared" ca="1" si="269"/>
        <v>739858.94699999993</v>
      </c>
      <c r="R469" s="15">
        <f ca="1">SUM(P$12:P469)</f>
        <v>380574.33999999991</v>
      </c>
      <c r="S469" s="16">
        <f ca="1">SUM(N$12:N469)+SUMIF(O$12:O469, "&lt;0")</f>
        <v>359284.60700000013</v>
      </c>
      <c r="U469" s="9">
        <v>44640</v>
      </c>
      <c r="V469" s="14">
        <f t="shared" ca="1" si="273"/>
        <v>2296</v>
      </c>
      <c r="W469" s="14">
        <f t="shared" ca="1" si="277"/>
        <v>2296</v>
      </c>
      <c r="X469" s="14">
        <f t="shared" ca="1" si="247"/>
        <v>1677.1200000000026</v>
      </c>
      <c r="Y469" s="14">
        <f t="shared" ca="1" si="260"/>
        <v>618.87999999999738</v>
      </c>
      <c r="Z469" s="14">
        <f t="shared" ca="1" si="261"/>
        <v>618.87999999999738</v>
      </c>
      <c r="AA469" s="14">
        <f t="shared" ca="1" si="270"/>
        <v>909108.94699999993</v>
      </c>
      <c r="AB469" s="15">
        <f ca="1">SUM(Z$12:Z469)</f>
        <v>468104.33999999991</v>
      </c>
      <c r="AC469" s="16">
        <f ca="1">SUM(X$12:X469)+SUMIF(Y$12:Y469, "&lt;0")</f>
        <v>441004.60700000013</v>
      </c>
      <c r="AE469" s="9">
        <v>44640</v>
      </c>
      <c r="AF469" s="14">
        <f t="shared" ca="1" si="255"/>
        <v>1796</v>
      </c>
      <c r="AG469" s="14">
        <f t="shared" ca="1" si="278"/>
        <v>1796</v>
      </c>
      <c r="AH469" s="14">
        <f t="shared" ca="1" si="248"/>
        <v>1437.1200000000026</v>
      </c>
      <c r="AI469" s="14">
        <f t="shared" ca="1" si="262"/>
        <v>358.87999999999738</v>
      </c>
      <c r="AJ469" s="14">
        <f t="shared" ca="1" si="263"/>
        <v>358.87999999999738</v>
      </c>
      <c r="AK469" s="14">
        <f t="shared" ca="1" si="271"/>
        <v>752358.94699999993</v>
      </c>
      <c r="AL469" s="15">
        <f ca="1">SUM(AJ$12:AJ469)</f>
        <v>386834.33999999991</v>
      </c>
      <c r="AM469" s="16">
        <f ca="1">SUM(AH$12:AH469)+SUMIF(AI$12:AI469, "&lt;0")</f>
        <v>365524.60700000002</v>
      </c>
      <c r="AO469" s="9">
        <v>44640</v>
      </c>
      <c r="AP469" s="14">
        <f t="shared" ca="1" si="256"/>
        <v>2296</v>
      </c>
      <c r="AQ469" s="14">
        <f t="shared" ca="1" si="279"/>
        <v>2296</v>
      </c>
      <c r="AR469" s="14">
        <f t="shared" ca="1" si="249"/>
        <v>1677.1200000000026</v>
      </c>
      <c r="AS469" s="14">
        <f t="shared" ca="1" si="264"/>
        <v>618.87999999999738</v>
      </c>
      <c r="AT469" s="14">
        <f t="shared" ca="1" si="265"/>
        <v>618.87999999999738</v>
      </c>
      <c r="AU469" s="14">
        <f t="shared" ca="1" si="272"/>
        <v>934108.94699999993</v>
      </c>
      <c r="AV469" s="15">
        <f ca="1">SUM(AT$12:AT469)</f>
        <v>480624.33999999991</v>
      </c>
      <c r="AW469" s="16">
        <f ca="1">SUM(AR$12:AR469)+SUMIF(AS$12:AS469, "&lt;0")</f>
        <v>453484.60700000002</v>
      </c>
      <c r="AY469" s="9">
        <v>44640</v>
      </c>
      <c r="AZ469" s="14">
        <f t="shared" ca="1" si="274"/>
        <v>2000</v>
      </c>
      <c r="BA469" s="14">
        <f t="shared" ca="1" si="280"/>
        <v>2000</v>
      </c>
      <c r="BB469" s="14">
        <f t="shared" ca="1" si="250"/>
        <v>1278.9011479919866</v>
      </c>
      <c r="BC469" s="14">
        <f t="shared" ca="1" si="266"/>
        <v>721.09885200801341</v>
      </c>
      <c r="BD469" s="14">
        <f t="shared" ca="1" si="267"/>
        <v>721.09885200801341</v>
      </c>
      <c r="BE469" s="14">
        <f t="shared" ca="1" si="252"/>
        <v>843694.8476277031</v>
      </c>
      <c r="BF469" s="15">
        <f ca="1">SUM(BD$12:BD469)</f>
        <v>431041.1037795358</v>
      </c>
      <c r="BG469" s="16">
        <f ca="1">SUM(BB$12:BB469)+SUMIF(BC$12:BC469, "&lt;0")</f>
        <v>412653.74384816736</v>
      </c>
    </row>
    <row r="470" spans="1:59" x14ac:dyDescent="0.2">
      <c r="A470" s="24">
        <v>44641</v>
      </c>
      <c r="B470" s="54">
        <f ca="1">IF($A470&gt;= $C$5,$C$6, INDEX('Historical Data'!$D$2:$D$745, MATCH(A470, 'Historical Data'!$B$2:$B$745, 0)))</f>
        <v>1296</v>
      </c>
      <c r="C470" s="14">
        <f t="shared" ca="1" si="275"/>
        <v>1296</v>
      </c>
      <c r="D470" s="14">
        <f t="shared" ca="1" si="251"/>
        <v>1296</v>
      </c>
      <c r="E470" s="14">
        <f t="shared" ca="1" si="257"/>
        <v>0</v>
      </c>
      <c r="F470" s="14">
        <f t="shared" ca="1" si="253"/>
        <v>0</v>
      </c>
      <c r="G470" s="14">
        <f t="shared" ca="1" si="268"/>
        <v>571904.94699999993</v>
      </c>
      <c r="H470" s="15">
        <f ca="1">SUM(F$12:F470)</f>
        <v>293044.33999999991</v>
      </c>
      <c r="I470" s="16">
        <f ca="1">SUM(D$12:D470)+SUMIF(E$12:E470, "&lt;0")</f>
        <v>278860.60700000013</v>
      </c>
      <c r="J470" s="15"/>
      <c r="K470" s="9">
        <v>44641</v>
      </c>
      <c r="L470" s="14">
        <f t="shared" ca="1" si="254"/>
        <v>1796</v>
      </c>
      <c r="M470" s="14">
        <f t="shared" ca="1" si="276"/>
        <v>1796</v>
      </c>
      <c r="N470" s="14">
        <f t="shared" ca="1" si="246"/>
        <v>1561</v>
      </c>
      <c r="O470" s="14">
        <f t="shared" ca="1" si="258"/>
        <v>235</v>
      </c>
      <c r="P470" s="14">
        <f t="shared" ca="1" si="259"/>
        <v>235</v>
      </c>
      <c r="Q470" s="14">
        <f t="shared" ca="1" si="269"/>
        <v>741654.94699999993</v>
      </c>
      <c r="R470" s="15">
        <f ca="1">SUM(P$12:P470)</f>
        <v>380809.33999999991</v>
      </c>
      <c r="S470" s="16">
        <f ca="1">SUM(N$12:N470)+SUMIF(O$12:O470, "&lt;0")</f>
        <v>360845.60700000013</v>
      </c>
      <c r="U470" s="9">
        <v>44641</v>
      </c>
      <c r="V470" s="14">
        <f t="shared" ca="1" si="273"/>
        <v>2296</v>
      </c>
      <c r="W470" s="14">
        <f t="shared" ca="1" si="277"/>
        <v>2296</v>
      </c>
      <c r="X470" s="14">
        <f t="shared" ca="1" si="247"/>
        <v>1826</v>
      </c>
      <c r="Y470" s="14">
        <f t="shared" ca="1" si="260"/>
        <v>470</v>
      </c>
      <c r="Z470" s="14">
        <f t="shared" ca="1" si="261"/>
        <v>470</v>
      </c>
      <c r="AA470" s="14">
        <f t="shared" ca="1" si="270"/>
        <v>911404.94699999993</v>
      </c>
      <c r="AB470" s="15">
        <f ca="1">SUM(Z$12:Z470)</f>
        <v>468574.33999999991</v>
      </c>
      <c r="AC470" s="16">
        <f ca="1">SUM(X$12:X470)+SUMIF(Y$12:Y470, "&lt;0")</f>
        <v>442830.60700000013</v>
      </c>
      <c r="AE470" s="9">
        <v>44641</v>
      </c>
      <c r="AF470" s="14">
        <f t="shared" ca="1" si="255"/>
        <v>1796</v>
      </c>
      <c r="AG470" s="14">
        <f t="shared" ca="1" si="278"/>
        <v>1796</v>
      </c>
      <c r="AH470" s="14">
        <f t="shared" ca="1" si="248"/>
        <v>1586</v>
      </c>
      <c r="AI470" s="14">
        <f t="shared" ca="1" si="262"/>
        <v>210</v>
      </c>
      <c r="AJ470" s="14">
        <f t="shared" ca="1" si="263"/>
        <v>210</v>
      </c>
      <c r="AK470" s="14">
        <f t="shared" ca="1" si="271"/>
        <v>754154.94699999993</v>
      </c>
      <c r="AL470" s="15">
        <f ca="1">SUM(AJ$12:AJ470)</f>
        <v>387044.33999999991</v>
      </c>
      <c r="AM470" s="16">
        <f ca="1">SUM(AH$12:AH470)+SUMIF(AI$12:AI470, "&lt;0")</f>
        <v>367110.60700000002</v>
      </c>
      <c r="AO470" s="9">
        <v>44641</v>
      </c>
      <c r="AP470" s="14">
        <f t="shared" ca="1" si="256"/>
        <v>2296</v>
      </c>
      <c r="AQ470" s="14">
        <f t="shared" ca="1" si="279"/>
        <v>2296</v>
      </c>
      <c r="AR470" s="14">
        <f t="shared" ca="1" si="249"/>
        <v>1876</v>
      </c>
      <c r="AS470" s="14">
        <f t="shared" ca="1" si="264"/>
        <v>420</v>
      </c>
      <c r="AT470" s="14">
        <f t="shared" ca="1" si="265"/>
        <v>420</v>
      </c>
      <c r="AU470" s="14">
        <f t="shared" ca="1" si="272"/>
        <v>936404.94699999993</v>
      </c>
      <c r="AV470" s="15">
        <f ca="1">SUM(AT$12:AT470)</f>
        <v>481044.33999999991</v>
      </c>
      <c r="AW470" s="16">
        <f ca="1">SUM(AR$12:AR470)+SUMIF(AS$12:AS470, "&lt;0")</f>
        <v>455360.60700000002</v>
      </c>
      <c r="AY470" s="9">
        <v>44641</v>
      </c>
      <c r="AZ470" s="14">
        <f t="shared" ca="1" si="274"/>
        <v>2000</v>
      </c>
      <c r="BA470" s="14">
        <f t="shared" ca="1" si="280"/>
        <v>2000</v>
      </c>
      <c r="BB470" s="14">
        <f t="shared" ca="1" si="250"/>
        <v>1612.3430999415523</v>
      </c>
      <c r="BC470" s="14">
        <f t="shared" ca="1" si="266"/>
        <v>387.65690005844772</v>
      </c>
      <c r="BD470" s="14">
        <f t="shared" ca="1" si="267"/>
        <v>387.65690005844772</v>
      </c>
      <c r="BE470" s="14">
        <f t="shared" ca="1" si="252"/>
        <v>845694.8476277031</v>
      </c>
      <c r="BF470" s="15">
        <f ca="1">SUM(BD$12:BD470)</f>
        <v>431428.76067959424</v>
      </c>
      <c r="BG470" s="16">
        <f ca="1">SUM(BB$12:BB470)+SUMIF(BC$12:BC470, "&lt;0")</f>
        <v>414266.08694810892</v>
      </c>
    </row>
    <row r="471" spans="1:59" x14ac:dyDescent="0.2">
      <c r="A471" s="24">
        <v>44642</v>
      </c>
      <c r="B471" s="54">
        <f ca="1">IF($A471&gt;= $C$5,$C$6, INDEX('Historical Data'!$D$2:$D$745, MATCH(A471, 'Historical Data'!$B$2:$B$745, 0)))</f>
        <v>1296</v>
      </c>
      <c r="C471" s="14">
        <f t="shared" ca="1" si="275"/>
        <v>1296</v>
      </c>
      <c r="D471" s="14">
        <f t="shared" ca="1" si="251"/>
        <v>741.91399999999703</v>
      </c>
      <c r="E471" s="14">
        <f t="shared" ca="1" si="257"/>
        <v>554.08600000000297</v>
      </c>
      <c r="F471" s="14">
        <f t="shared" ca="1" si="253"/>
        <v>554.08600000000297</v>
      </c>
      <c r="G471" s="14">
        <f t="shared" ca="1" si="268"/>
        <v>573200.94699999993</v>
      </c>
      <c r="H471" s="15">
        <f ca="1">SUM(F$12:F471)</f>
        <v>293598.42599999992</v>
      </c>
      <c r="I471" s="16">
        <f ca="1">SUM(D$12:D471)+SUMIF(E$12:E471, "&lt;0")</f>
        <v>279602.52100000012</v>
      </c>
      <c r="J471" s="15"/>
      <c r="K471" s="9">
        <v>44642</v>
      </c>
      <c r="L471" s="14">
        <f t="shared" ca="1" si="254"/>
        <v>1796</v>
      </c>
      <c r="M471" s="14">
        <f t="shared" ca="1" si="276"/>
        <v>1796</v>
      </c>
      <c r="N471" s="14">
        <f t="shared" ca="1" si="246"/>
        <v>956.91399999999703</v>
      </c>
      <c r="O471" s="14">
        <f t="shared" ca="1" si="258"/>
        <v>839.08600000000297</v>
      </c>
      <c r="P471" s="14">
        <f t="shared" ca="1" si="259"/>
        <v>839.08600000000297</v>
      </c>
      <c r="Q471" s="14">
        <f t="shared" ca="1" si="269"/>
        <v>743450.94699999993</v>
      </c>
      <c r="R471" s="15">
        <f ca="1">SUM(P$12:P471)</f>
        <v>381648.42599999992</v>
      </c>
      <c r="S471" s="16">
        <f ca="1">SUM(N$12:N471)+SUMIF(O$12:O471, "&lt;0")</f>
        <v>361802.52100000012</v>
      </c>
      <c r="U471" s="9">
        <v>44642</v>
      </c>
      <c r="V471" s="14">
        <f t="shared" ca="1" si="273"/>
        <v>2296</v>
      </c>
      <c r="W471" s="14">
        <f t="shared" ca="1" si="277"/>
        <v>2296</v>
      </c>
      <c r="X471" s="14">
        <f t="shared" ca="1" si="247"/>
        <v>1171.913999999997</v>
      </c>
      <c r="Y471" s="14">
        <f t="shared" ca="1" si="260"/>
        <v>1124.086000000003</v>
      </c>
      <c r="Z471" s="14">
        <f t="shared" ca="1" si="261"/>
        <v>1124.086000000003</v>
      </c>
      <c r="AA471" s="14">
        <f t="shared" ca="1" si="270"/>
        <v>913700.94699999993</v>
      </c>
      <c r="AB471" s="15">
        <f ca="1">SUM(Z$12:Z471)</f>
        <v>469698.42599999992</v>
      </c>
      <c r="AC471" s="16">
        <f ca="1">SUM(X$12:X471)+SUMIF(Y$12:Y471, "&lt;0")</f>
        <v>444002.52100000012</v>
      </c>
      <c r="AE471" s="9">
        <v>44642</v>
      </c>
      <c r="AF471" s="14">
        <f t="shared" ca="1" si="255"/>
        <v>1796</v>
      </c>
      <c r="AG471" s="14">
        <f t="shared" ca="1" si="278"/>
        <v>1796</v>
      </c>
      <c r="AH471" s="14">
        <f t="shared" ca="1" si="248"/>
        <v>931.91399999999703</v>
      </c>
      <c r="AI471" s="14">
        <f t="shared" ca="1" si="262"/>
        <v>864.08600000000297</v>
      </c>
      <c r="AJ471" s="14">
        <f t="shared" ca="1" si="263"/>
        <v>864.08600000000297</v>
      </c>
      <c r="AK471" s="14">
        <f t="shared" ca="1" si="271"/>
        <v>755950.94699999993</v>
      </c>
      <c r="AL471" s="15">
        <f ca="1">SUM(AJ$12:AJ471)</f>
        <v>387908.42599999992</v>
      </c>
      <c r="AM471" s="16">
        <f ca="1">SUM(AH$12:AH471)+SUMIF(AI$12:AI471, "&lt;0")</f>
        <v>368042.52100000001</v>
      </c>
      <c r="AO471" s="9">
        <v>44642</v>
      </c>
      <c r="AP471" s="14">
        <f t="shared" ca="1" si="256"/>
        <v>2296</v>
      </c>
      <c r="AQ471" s="14">
        <f t="shared" ca="1" si="279"/>
        <v>2296</v>
      </c>
      <c r="AR471" s="14">
        <f t="shared" ca="1" si="249"/>
        <v>1121.913999999997</v>
      </c>
      <c r="AS471" s="14">
        <f t="shared" ca="1" si="264"/>
        <v>1174.086000000003</v>
      </c>
      <c r="AT471" s="14">
        <f t="shared" ca="1" si="265"/>
        <v>1174.086000000003</v>
      </c>
      <c r="AU471" s="14">
        <f t="shared" ca="1" si="272"/>
        <v>938700.94699999993</v>
      </c>
      <c r="AV471" s="15">
        <f ca="1">SUM(AT$12:AT471)</f>
        <v>482218.42599999992</v>
      </c>
      <c r="AW471" s="16">
        <f ca="1">SUM(AR$12:AR471)+SUMIF(AS$12:AS471, "&lt;0")</f>
        <v>456482.52100000001</v>
      </c>
      <c r="AY471" s="9">
        <v>44642</v>
      </c>
      <c r="AZ471" s="14">
        <f t="shared" ca="1" si="274"/>
        <v>2000</v>
      </c>
      <c r="BA471" s="14">
        <f t="shared" ca="1" si="280"/>
        <v>2000</v>
      </c>
      <c r="BB471" s="14">
        <f t="shared" ca="1" si="250"/>
        <v>504.43405189112264</v>
      </c>
      <c r="BC471" s="14">
        <f t="shared" ca="1" si="266"/>
        <v>1495.5659481088774</v>
      </c>
      <c r="BD471" s="14">
        <f t="shared" ca="1" si="267"/>
        <v>1495.5659481088774</v>
      </c>
      <c r="BE471" s="14">
        <f t="shared" ca="1" si="252"/>
        <v>847694.8476277031</v>
      </c>
      <c r="BF471" s="15">
        <f ca="1">SUM(BD$12:BD471)</f>
        <v>432924.32662770309</v>
      </c>
      <c r="BG471" s="16">
        <f ca="1">SUM(BB$12:BB471)+SUMIF(BC$12:BC471, "&lt;0")</f>
        <v>414770.52100000007</v>
      </c>
    </row>
    <row r="472" spans="1:59" x14ac:dyDescent="0.2">
      <c r="A472" s="24">
        <v>44643</v>
      </c>
      <c r="B472" s="54">
        <f ca="1">IF($A472&gt;= $C$5,$C$6, INDEX('Historical Data'!$D$2:$D$745, MATCH(A472, 'Historical Data'!$B$2:$B$745, 0)))</f>
        <v>1296</v>
      </c>
      <c r="C472" s="14">
        <f t="shared" ca="1" si="275"/>
        <v>1296</v>
      </c>
      <c r="D472" s="14">
        <f t="shared" ca="1" si="251"/>
        <v>174.07800000000134</v>
      </c>
      <c r="E472" s="14">
        <f t="shared" ca="1" si="257"/>
        <v>1121.9219999999987</v>
      </c>
      <c r="F472" s="14">
        <f t="shared" ca="1" si="253"/>
        <v>1121.9219999999987</v>
      </c>
      <c r="G472" s="14">
        <f t="shared" ca="1" si="268"/>
        <v>574496.94699999993</v>
      </c>
      <c r="H472" s="15">
        <f ca="1">SUM(F$12:F472)</f>
        <v>294720.34799999994</v>
      </c>
      <c r="I472" s="16">
        <f ca="1">SUM(D$12:D472)+SUMIF(E$12:E472, "&lt;0")</f>
        <v>279776.5990000001</v>
      </c>
      <c r="J472" s="15"/>
      <c r="K472" s="9">
        <v>44643</v>
      </c>
      <c r="L472" s="14">
        <f t="shared" ca="1" si="254"/>
        <v>1796</v>
      </c>
      <c r="M472" s="14">
        <f t="shared" ca="1" si="276"/>
        <v>1796</v>
      </c>
      <c r="N472" s="14">
        <f t="shared" ca="1" si="246"/>
        <v>414.07800000000134</v>
      </c>
      <c r="O472" s="14">
        <f t="shared" ca="1" si="258"/>
        <v>1381.9219999999987</v>
      </c>
      <c r="P472" s="14">
        <f t="shared" ca="1" si="259"/>
        <v>1381.9219999999987</v>
      </c>
      <c r="Q472" s="14">
        <f t="shared" ca="1" si="269"/>
        <v>745246.94699999993</v>
      </c>
      <c r="R472" s="15">
        <f ca="1">SUM(P$12:P472)</f>
        <v>383030.34799999994</v>
      </c>
      <c r="S472" s="16">
        <f ca="1">SUM(N$12:N472)+SUMIF(O$12:O472, "&lt;0")</f>
        <v>362216.5990000001</v>
      </c>
      <c r="U472" s="9">
        <v>44643</v>
      </c>
      <c r="V472" s="14">
        <f t="shared" ca="1" si="273"/>
        <v>2296</v>
      </c>
      <c r="W472" s="14">
        <f t="shared" ca="1" si="277"/>
        <v>2296</v>
      </c>
      <c r="X472" s="14">
        <f t="shared" ca="1" si="247"/>
        <v>654.07800000000134</v>
      </c>
      <c r="Y472" s="14">
        <f t="shared" ca="1" si="260"/>
        <v>1641.9219999999987</v>
      </c>
      <c r="Z472" s="14">
        <f t="shared" ca="1" si="261"/>
        <v>1641.9219999999987</v>
      </c>
      <c r="AA472" s="14">
        <f t="shared" ca="1" si="270"/>
        <v>915996.94699999993</v>
      </c>
      <c r="AB472" s="15">
        <f ca="1">SUM(Z$12:Z472)</f>
        <v>471340.34799999994</v>
      </c>
      <c r="AC472" s="16">
        <f ca="1">SUM(X$12:X472)+SUMIF(Y$12:Y472, "&lt;0")</f>
        <v>444656.5990000001</v>
      </c>
      <c r="AE472" s="9">
        <v>44643</v>
      </c>
      <c r="AF472" s="14">
        <f t="shared" ca="1" si="255"/>
        <v>1796</v>
      </c>
      <c r="AG472" s="14">
        <f t="shared" ca="1" si="278"/>
        <v>1796</v>
      </c>
      <c r="AH472" s="14">
        <f t="shared" ca="1" si="248"/>
        <v>414.07800000000134</v>
      </c>
      <c r="AI472" s="14">
        <f t="shared" ca="1" si="262"/>
        <v>1381.9219999999987</v>
      </c>
      <c r="AJ472" s="14">
        <f t="shared" ca="1" si="263"/>
        <v>1381.9219999999987</v>
      </c>
      <c r="AK472" s="14">
        <f t="shared" ca="1" si="271"/>
        <v>757746.94699999993</v>
      </c>
      <c r="AL472" s="15">
        <f ca="1">SUM(AJ$12:AJ472)</f>
        <v>389290.34799999994</v>
      </c>
      <c r="AM472" s="16">
        <f ca="1">SUM(AH$12:AH472)+SUMIF(AI$12:AI472, "&lt;0")</f>
        <v>368456.59899999999</v>
      </c>
      <c r="AO472" s="9">
        <v>44643</v>
      </c>
      <c r="AP472" s="14">
        <f t="shared" ca="1" si="256"/>
        <v>2296</v>
      </c>
      <c r="AQ472" s="14">
        <f t="shared" ca="1" si="279"/>
        <v>2296</v>
      </c>
      <c r="AR472" s="14">
        <f t="shared" ca="1" si="249"/>
        <v>654.07800000000134</v>
      </c>
      <c r="AS472" s="14">
        <f t="shared" ca="1" si="264"/>
        <v>1641.9219999999987</v>
      </c>
      <c r="AT472" s="14">
        <f t="shared" ca="1" si="265"/>
        <v>1641.9219999999987</v>
      </c>
      <c r="AU472" s="14">
        <f t="shared" ca="1" si="272"/>
        <v>940996.94699999993</v>
      </c>
      <c r="AV472" s="15">
        <f ca="1">SUM(AT$12:AT472)</f>
        <v>483860.34799999994</v>
      </c>
      <c r="AW472" s="16">
        <f ca="1">SUM(AR$12:AR472)+SUMIF(AS$12:AS472, "&lt;0")</f>
        <v>457136.59899999999</v>
      </c>
      <c r="AY472" s="9">
        <v>44643</v>
      </c>
      <c r="AZ472" s="14">
        <f t="shared" ca="1" si="274"/>
        <v>2000</v>
      </c>
      <c r="BA472" s="14">
        <f t="shared" ca="1" si="280"/>
        <v>2000</v>
      </c>
      <c r="BB472" s="14">
        <f t="shared" ca="1" si="250"/>
        <v>174.07800000000134</v>
      </c>
      <c r="BC472" s="14">
        <f t="shared" ca="1" si="266"/>
        <v>1825.9219999999987</v>
      </c>
      <c r="BD472" s="14">
        <f t="shared" ca="1" si="267"/>
        <v>1825.9219999999987</v>
      </c>
      <c r="BE472" s="14">
        <f t="shared" ca="1" si="252"/>
        <v>849694.8476277031</v>
      </c>
      <c r="BF472" s="15">
        <f ca="1">SUM(BD$12:BD472)</f>
        <v>434750.24862770311</v>
      </c>
      <c r="BG472" s="16">
        <f ca="1">SUM(BB$12:BB472)+SUMIF(BC$12:BC472, "&lt;0")</f>
        <v>414944.59900000005</v>
      </c>
    </row>
    <row r="473" spans="1:59" x14ac:dyDescent="0.2">
      <c r="A473" s="24">
        <v>44644</v>
      </c>
      <c r="B473" s="54">
        <f ca="1">IF($A473&gt;= $C$5,$C$6, INDEX('Historical Data'!$D$2:$D$745, MATCH(A473, 'Historical Data'!$B$2:$B$745, 0)))</f>
        <v>1296</v>
      </c>
      <c r="C473" s="14">
        <f t="shared" ca="1" si="275"/>
        <v>1296</v>
      </c>
      <c r="D473" s="14">
        <f t="shared" ca="1" si="251"/>
        <v>922.90999999999622</v>
      </c>
      <c r="E473" s="14">
        <f t="shared" ca="1" si="257"/>
        <v>373.09000000000378</v>
      </c>
      <c r="F473" s="14">
        <f t="shared" ca="1" si="253"/>
        <v>373.09000000000378</v>
      </c>
      <c r="G473" s="14">
        <f t="shared" ca="1" si="268"/>
        <v>575792.94699999993</v>
      </c>
      <c r="H473" s="15">
        <f ca="1">SUM(F$12:F473)</f>
        <v>295093.43799999997</v>
      </c>
      <c r="I473" s="16">
        <f ca="1">SUM(D$12:D473)+SUMIF(E$12:E473, "&lt;0")</f>
        <v>280699.50900000008</v>
      </c>
      <c r="J473" s="15"/>
      <c r="K473" s="9">
        <v>44644</v>
      </c>
      <c r="L473" s="14">
        <f t="shared" ca="1" si="254"/>
        <v>1796</v>
      </c>
      <c r="M473" s="14">
        <f t="shared" ca="1" si="276"/>
        <v>1796</v>
      </c>
      <c r="N473" s="14">
        <f t="shared" ca="1" si="246"/>
        <v>1162.9099999999962</v>
      </c>
      <c r="O473" s="14">
        <f t="shared" ca="1" si="258"/>
        <v>633.09000000000378</v>
      </c>
      <c r="P473" s="14">
        <f t="shared" ca="1" si="259"/>
        <v>633.09000000000378</v>
      </c>
      <c r="Q473" s="14">
        <f t="shared" ca="1" si="269"/>
        <v>747042.94699999993</v>
      </c>
      <c r="R473" s="15">
        <f ca="1">SUM(P$12:P473)</f>
        <v>383663.43799999997</v>
      </c>
      <c r="S473" s="16">
        <f ca="1">SUM(N$12:N473)+SUMIF(O$12:O473, "&lt;0")</f>
        <v>363379.50900000008</v>
      </c>
      <c r="U473" s="9">
        <v>44644</v>
      </c>
      <c r="V473" s="14">
        <f t="shared" ca="1" si="273"/>
        <v>2296</v>
      </c>
      <c r="W473" s="14">
        <f t="shared" ca="1" si="277"/>
        <v>2296</v>
      </c>
      <c r="X473" s="14">
        <f t="shared" ca="1" si="247"/>
        <v>1402.9099999999962</v>
      </c>
      <c r="Y473" s="14">
        <f t="shared" ca="1" si="260"/>
        <v>893.09000000000378</v>
      </c>
      <c r="Z473" s="14">
        <f t="shared" ca="1" si="261"/>
        <v>893.09000000000378</v>
      </c>
      <c r="AA473" s="14">
        <f t="shared" ca="1" si="270"/>
        <v>918292.94699999993</v>
      </c>
      <c r="AB473" s="15">
        <f ca="1">SUM(Z$12:Z473)</f>
        <v>472233.43799999997</v>
      </c>
      <c r="AC473" s="16">
        <f ca="1">SUM(X$12:X473)+SUMIF(Y$12:Y473, "&lt;0")</f>
        <v>446059.50900000008</v>
      </c>
      <c r="AE473" s="9">
        <v>44644</v>
      </c>
      <c r="AF473" s="14">
        <f t="shared" ca="1" si="255"/>
        <v>1796</v>
      </c>
      <c r="AG473" s="14">
        <f t="shared" ca="1" si="278"/>
        <v>1796</v>
      </c>
      <c r="AH473" s="14">
        <f t="shared" ca="1" si="248"/>
        <v>1162.9099999999962</v>
      </c>
      <c r="AI473" s="14">
        <f t="shared" ca="1" si="262"/>
        <v>633.09000000000378</v>
      </c>
      <c r="AJ473" s="14">
        <f t="shared" ca="1" si="263"/>
        <v>633.09000000000378</v>
      </c>
      <c r="AK473" s="14">
        <f t="shared" ca="1" si="271"/>
        <v>759542.94699999993</v>
      </c>
      <c r="AL473" s="15">
        <f ca="1">SUM(AJ$12:AJ473)</f>
        <v>389923.43799999997</v>
      </c>
      <c r="AM473" s="16">
        <f ca="1">SUM(AH$12:AH473)+SUMIF(AI$12:AI473, "&lt;0")</f>
        <v>369619.50899999996</v>
      </c>
      <c r="AO473" s="9">
        <v>44644</v>
      </c>
      <c r="AP473" s="14">
        <f t="shared" ca="1" si="256"/>
        <v>2296</v>
      </c>
      <c r="AQ473" s="14">
        <f t="shared" ca="1" si="279"/>
        <v>2296</v>
      </c>
      <c r="AR473" s="14">
        <f t="shared" ca="1" si="249"/>
        <v>1402.9099999999962</v>
      </c>
      <c r="AS473" s="14">
        <f t="shared" ca="1" si="264"/>
        <v>893.09000000000378</v>
      </c>
      <c r="AT473" s="14">
        <f t="shared" ca="1" si="265"/>
        <v>893.09000000000378</v>
      </c>
      <c r="AU473" s="14">
        <f t="shared" ca="1" si="272"/>
        <v>943292.94699999993</v>
      </c>
      <c r="AV473" s="15">
        <f ca="1">SUM(AT$12:AT473)</f>
        <v>484753.43799999997</v>
      </c>
      <c r="AW473" s="16">
        <f ca="1">SUM(AR$12:AR473)+SUMIF(AS$12:AS473, "&lt;0")</f>
        <v>458539.50899999996</v>
      </c>
      <c r="AY473" s="9">
        <v>44644</v>
      </c>
      <c r="AZ473" s="14">
        <f t="shared" ca="1" si="274"/>
        <v>2000</v>
      </c>
      <c r="BA473" s="14">
        <f t="shared" ca="1" si="280"/>
        <v>2000</v>
      </c>
      <c r="BB473" s="14">
        <f t="shared" ca="1" si="250"/>
        <v>922.90999999999622</v>
      </c>
      <c r="BC473" s="14">
        <f t="shared" ca="1" si="266"/>
        <v>1077.0900000000038</v>
      </c>
      <c r="BD473" s="14">
        <f t="shared" ca="1" si="267"/>
        <v>1077.0900000000038</v>
      </c>
      <c r="BE473" s="14">
        <f t="shared" ca="1" si="252"/>
        <v>851694.8476277031</v>
      </c>
      <c r="BF473" s="15">
        <f ca="1">SUM(BD$12:BD473)</f>
        <v>435827.33862770314</v>
      </c>
      <c r="BG473" s="16">
        <f ca="1">SUM(BB$12:BB473)+SUMIF(BC$12:BC473, "&lt;0")</f>
        <v>415867.50900000002</v>
      </c>
    </row>
    <row r="474" spans="1:59" x14ac:dyDescent="0.2">
      <c r="A474" s="24">
        <v>44645</v>
      </c>
      <c r="B474" s="54">
        <f ca="1">IF($A474&gt;= $C$5,$C$6, INDEX('Historical Data'!$D$2:$D$745, MATCH(A474, 'Historical Data'!$B$2:$B$745, 0)))</f>
        <v>1296</v>
      </c>
      <c r="C474" s="14">
        <f t="shared" ca="1" si="275"/>
        <v>1296</v>
      </c>
      <c r="D474" s="14">
        <f t="shared" ca="1" si="251"/>
        <v>1054.2170000000042</v>
      </c>
      <c r="E474" s="14">
        <f t="shared" ca="1" si="257"/>
        <v>241.78299999999581</v>
      </c>
      <c r="F474" s="14">
        <f t="shared" ca="1" si="253"/>
        <v>241.78299999999581</v>
      </c>
      <c r="G474" s="14">
        <f t="shared" ca="1" si="268"/>
        <v>577088.94699999993</v>
      </c>
      <c r="H474" s="15">
        <f ca="1">SUM(F$12:F474)</f>
        <v>295335.22099999996</v>
      </c>
      <c r="I474" s="16">
        <f ca="1">SUM(D$12:D474)+SUMIF(E$12:E474, "&lt;0")</f>
        <v>281753.72600000008</v>
      </c>
      <c r="J474" s="15"/>
      <c r="K474" s="9">
        <v>44645</v>
      </c>
      <c r="L474" s="14">
        <f t="shared" ca="1" si="254"/>
        <v>1796</v>
      </c>
      <c r="M474" s="14">
        <f t="shared" ca="1" si="276"/>
        <v>1796</v>
      </c>
      <c r="N474" s="14">
        <f t="shared" ca="1" si="246"/>
        <v>1294.2170000000042</v>
      </c>
      <c r="O474" s="14">
        <f t="shared" ca="1" si="258"/>
        <v>501.78299999999581</v>
      </c>
      <c r="P474" s="14">
        <f t="shared" ca="1" si="259"/>
        <v>501.78299999999581</v>
      </c>
      <c r="Q474" s="14">
        <f t="shared" ca="1" si="269"/>
        <v>748838.94699999993</v>
      </c>
      <c r="R474" s="15">
        <f ca="1">SUM(P$12:P474)</f>
        <v>384165.22099999996</v>
      </c>
      <c r="S474" s="16">
        <f ca="1">SUM(N$12:N474)+SUMIF(O$12:O474, "&lt;0")</f>
        <v>364673.72600000008</v>
      </c>
      <c r="U474" s="9">
        <v>44645</v>
      </c>
      <c r="V474" s="14">
        <f t="shared" ca="1" si="273"/>
        <v>2296</v>
      </c>
      <c r="W474" s="14">
        <f t="shared" ca="1" si="277"/>
        <v>2296</v>
      </c>
      <c r="X474" s="14">
        <f t="shared" ca="1" si="247"/>
        <v>1534.2170000000042</v>
      </c>
      <c r="Y474" s="14">
        <f t="shared" ca="1" si="260"/>
        <v>761.78299999999581</v>
      </c>
      <c r="Z474" s="14">
        <f t="shared" ca="1" si="261"/>
        <v>761.78299999999581</v>
      </c>
      <c r="AA474" s="14">
        <f t="shared" ca="1" si="270"/>
        <v>920588.94699999993</v>
      </c>
      <c r="AB474" s="15">
        <f ca="1">SUM(Z$12:Z474)</f>
        <v>472995.22099999996</v>
      </c>
      <c r="AC474" s="16">
        <f ca="1">SUM(X$12:X474)+SUMIF(Y$12:Y474, "&lt;0")</f>
        <v>447593.72600000008</v>
      </c>
      <c r="AE474" s="9">
        <v>44645</v>
      </c>
      <c r="AF474" s="14">
        <f t="shared" ca="1" si="255"/>
        <v>1796</v>
      </c>
      <c r="AG474" s="14">
        <f t="shared" ca="1" si="278"/>
        <v>1796</v>
      </c>
      <c r="AH474" s="14">
        <f t="shared" ca="1" si="248"/>
        <v>1294.2170000000042</v>
      </c>
      <c r="AI474" s="14">
        <f t="shared" ca="1" si="262"/>
        <v>501.78299999999581</v>
      </c>
      <c r="AJ474" s="14">
        <f t="shared" ca="1" si="263"/>
        <v>501.78299999999581</v>
      </c>
      <c r="AK474" s="14">
        <f t="shared" ca="1" si="271"/>
        <v>761338.94699999993</v>
      </c>
      <c r="AL474" s="15">
        <f ca="1">SUM(AJ$12:AJ474)</f>
        <v>390425.22099999996</v>
      </c>
      <c r="AM474" s="16">
        <f ca="1">SUM(AH$12:AH474)+SUMIF(AI$12:AI474, "&lt;0")</f>
        <v>370913.72599999997</v>
      </c>
      <c r="AO474" s="9">
        <v>44645</v>
      </c>
      <c r="AP474" s="14">
        <f t="shared" ca="1" si="256"/>
        <v>2296</v>
      </c>
      <c r="AQ474" s="14">
        <f t="shared" ca="1" si="279"/>
        <v>2296</v>
      </c>
      <c r="AR474" s="14">
        <f t="shared" ca="1" si="249"/>
        <v>1534.2170000000042</v>
      </c>
      <c r="AS474" s="14">
        <f t="shared" ca="1" si="264"/>
        <v>761.78299999999581</v>
      </c>
      <c r="AT474" s="14">
        <f t="shared" ca="1" si="265"/>
        <v>761.78299999999581</v>
      </c>
      <c r="AU474" s="14">
        <f t="shared" ca="1" si="272"/>
        <v>945588.94699999993</v>
      </c>
      <c r="AV474" s="15">
        <f ca="1">SUM(AT$12:AT474)</f>
        <v>485515.22099999996</v>
      </c>
      <c r="AW474" s="16">
        <f ca="1">SUM(AR$12:AR474)+SUMIF(AS$12:AS474, "&lt;0")</f>
        <v>460073.72599999997</v>
      </c>
      <c r="AY474" s="9">
        <v>44645</v>
      </c>
      <c r="AZ474" s="14">
        <f t="shared" ca="1" si="274"/>
        <v>2000</v>
      </c>
      <c r="BA474" s="14">
        <f t="shared" ca="1" si="280"/>
        <v>2000</v>
      </c>
      <c r="BB474" s="14">
        <f t="shared" ca="1" si="250"/>
        <v>1054.2170000000042</v>
      </c>
      <c r="BC474" s="14">
        <f t="shared" ca="1" si="266"/>
        <v>945.78299999999581</v>
      </c>
      <c r="BD474" s="14">
        <f t="shared" ca="1" si="267"/>
        <v>945.78299999999581</v>
      </c>
      <c r="BE474" s="14">
        <f t="shared" ca="1" si="252"/>
        <v>853694.8476277031</v>
      </c>
      <c r="BF474" s="15">
        <f ca="1">SUM(BD$12:BD474)</f>
        <v>436773.12162770313</v>
      </c>
      <c r="BG474" s="16">
        <f ca="1">SUM(BB$12:BB474)+SUMIF(BC$12:BC474, "&lt;0")</f>
        <v>416921.72600000002</v>
      </c>
    </row>
    <row r="475" spans="1:59" x14ac:dyDescent="0.2">
      <c r="A475" s="24">
        <v>44646</v>
      </c>
      <c r="B475" s="54">
        <f ca="1">IF($A475&gt;= $C$5,$C$6, INDEX('Historical Data'!$D$2:$D$745, MATCH(A475, 'Historical Data'!$B$2:$B$745, 0)))</f>
        <v>1296</v>
      </c>
      <c r="C475" s="14">
        <f t="shared" ca="1" si="275"/>
        <v>1296</v>
      </c>
      <c r="D475" s="14">
        <f t="shared" ca="1" si="251"/>
        <v>1296</v>
      </c>
      <c r="E475" s="14">
        <f t="shared" ca="1" si="257"/>
        <v>0</v>
      </c>
      <c r="F475" s="14">
        <f t="shared" ca="1" si="253"/>
        <v>0</v>
      </c>
      <c r="G475" s="14">
        <f t="shared" ca="1" si="268"/>
        <v>578384.94699999993</v>
      </c>
      <c r="H475" s="15">
        <f ca="1">SUM(F$12:F475)</f>
        <v>295335.22099999996</v>
      </c>
      <c r="I475" s="16">
        <f ca="1">SUM(D$12:D475)+SUMIF(E$12:E475, "&lt;0")</f>
        <v>283049.72600000008</v>
      </c>
      <c r="J475" s="15"/>
      <c r="K475" s="9">
        <v>44646</v>
      </c>
      <c r="L475" s="14">
        <f t="shared" ca="1" si="254"/>
        <v>1796</v>
      </c>
      <c r="M475" s="14">
        <f t="shared" ca="1" si="276"/>
        <v>1796</v>
      </c>
      <c r="N475" s="14">
        <f t="shared" ca="1" si="246"/>
        <v>1586</v>
      </c>
      <c r="O475" s="14">
        <f t="shared" ca="1" si="258"/>
        <v>210</v>
      </c>
      <c r="P475" s="14">
        <f t="shared" ca="1" si="259"/>
        <v>210</v>
      </c>
      <c r="Q475" s="14">
        <f t="shared" ca="1" si="269"/>
        <v>750634.94699999993</v>
      </c>
      <c r="R475" s="15">
        <f ca="1">SUM(P$12:P475)</f>
        <v>384375.22099999996</v>
      </c>
      <c r="S475" s="16">
        <f ca="1">SUM(N$12:N475)+SUMIF(O$12:O475, "&lt;0")</f>
        <v>366259.72600000008</v>
      </c>
      <c r="U475" s="9">
        <v>44646</v>
      </c>
      <c r="V475" s="14">
        <f t="shared" ca="1" si="273"/>
        <v>2296</v>
      </c>
      <c r="W475" s="14">
        <f t="shared" ca="1" si="277"/>
        <v>2296</v>
      </c>
      <c r="X475" s="14">
        <f t="shared" ca="1" si="247"/>
        <v>1876</v>
      </c>
      <c r="Y475" s="14">
        <f t="shared" ca="1" si="260"/>
        <v>420</v>
      </c>
      <c r="Z475" s="14">
        <f t="shared" ca="1" si="261"/>
        <v>420</v>
      </c>
      <c r="AA475" s="14">
        <f t="shared" ca="1" si="270"/>
        <v>922884.94699999993</v>
      </c>
      <c r="AB475" s="15">
        <f ca="1">SUM(Z$12:Z475)</f>
        <v>473415.22099999996</v>
      </c>
      <c r="AC475" s="16">
        <f ca="1">SUM(X$12:X475)+SUMIF(Y$12:Y475, "&lt;0")</f>
        <v>449469.72600000008</v>
      </c>
      <c r="AE475" s="9">
        <v>44646</v>
      </c>
      <c r="AF475" s="14">
        <f t="shared" ca="1" si="255"/>
        <v>1796</v>
      </c>
      <c r="AG475" s="14">
        <f t="shared" ca="1" si="278"/>
        <v>1796</v>
      </c>
      <c r="AH475" s="14">
        <f t="shared" ca="1" si="248"/>
        <v>1636</v>
      </c>
      <c r="AI475" s="14">
        <f t="shared" ca="1" si="262"/>
        <v>160</v>
      </c>
      <c r="AJ475" s="14">
        <f t="shared" ca="1" si="263"/>
        <v>160</v>
      </c>
      <c r="AK475" s="14">
        <f t="shared" ca="1" si="271"/>
        <v>763134.94699999993</v>
      </c>
      <c r="AL475" s="15">
        <f ca="1">SUM(AJ$12:AJ475)</f>
        <v>390585.22099999996</v>
      </c>
      <c r="AM475" s="16">
        <f ca="1">SUM(AH$12:AH475)+SUMIF(AI$12:AI475, "&lt;0")</f>
        <v>372549.72599999997</v>
      </c>
      <c r="AO475" s="9">
        <v>44646</v>
      </c>
      <c r="AP475" s="14">
        <f t="shared" ca="1" si="256"/>
        <v>2296</v>
      </c>
      <c r="AQ475" s="14">
        <f t="shared" ca="1" si="279"/>
        <v>2296</v>
      </c>
      <c r="AR475" s="14">
        <f t="shared" ca="1" si="249"/>
        <v>1976</v>
      </c>
      <c r="AS475" s="14">
        <f t="shared" ca="1" si="264"/>
        <v>320</v>
      </c>
      <c r="AT475" s="14">
        <f t="shared" ca="1" si="265"/>
        <v>320</v>
      </c>
      <c r="AU475" s="14">
        <f t="shared" ca="1" si="272"/>
        <v>947884.94699999993</v>
      </c>
      <c r="AV475" s="15">
        <f ca="1">SUM(AT$12:AT475)</f>
        <v>485835.22099999996</v>
      </c>
      <c r="AW475" s="16">
        <f ca="1">SUM(AR$12:AR475)+SUMIF(AS$12:AS475, "&lt;0")</f>
        <v>462049.72599999997</v>
      </c>
      <c r="AY475" s="9">
        <v>44646</v>
      </c>
      <c r="AZ475" s="14">
        <f t="shared" ca="1" si="274"/>
        <v>2000</v>
      </c>
      <c r="BA475" s="14">
        <f t="shared" ca="1" si="280"/>
        <v>2000</v>
      </c>
      <c r="BB475" s="14">
        <f t="shared" ca="1" si="250"/>
        <v>1623.614999999998</v>
      </c>
      <c r="BC475" s="14">
        <f t="shared" ca="1" si="266"/>
        <v>376.38500000000204</v>
      </c>
      <c r="BD475" s="14">
        <f t="shared" ca="1" si="267"/>
        <v>376.38500000000204</v>
      </c>
      <c r="BE475" s="14">
        <f t="shared" ca="1" si="252"/>
        <v>855694.8476277031</v>
      </c>
      <c r="BF475" s="15">
        <f ca="1">SUM(BD$12:BD475)</f>
        <v>437149.50662770314</v>
      </c>
      <c r="BG475" s="16">
        <f ca="1">SUM(BB$12:BB475)+SUMIF(BC$12:BC475, "&lt;0")</f>
        <v>418545.34100000001</v>
      </c>
    </row>
    <row r="476" spans="1:59" x14ac:dyDescent="0.2">
      <c r="A476" s="24">
        <v>44647</v>
      </c>
      <c r="B476" s="54">
        <f ca="1">IF($A476&gt;= $C$5,$C$6, INDEX('Historical Data'!$D$2:$D$745, MATCH(A476, 'Historical Data'!$B$2:$B$745, 0)))</f>
        <v>1296</v>
      </c>
      <c r="C476" s="14">
        <f t="shared" ca="1" si="275"/>
        <v>1296</v>
      </c>
      <c r="D476" s="14">
        <f t="shared" ca="1" si="251"/>
        <v>1296</v>
      </c>
      <c r="E476" s="14">
        <f t="shared" ca="1" si="257"/>
        <v>0</v>
      </c>
      <c r="F476" s="14">
        <f t="shared" ca="1" si="253"/>
        <v>0</v>
      </c>
      <c r="G476" s="14">
        <f t="shared" ca="1" si="268"/>
        <v>579680.94699999993</v>
      </c>
      <c r="H476" s="15">
        <f ca="1">SUM(F$12:F476)</f>
        <v>295335.22099999996</v>
      </c>
      <c r="I476" s="16">
        <f ca="1">SUM(D$12:D476)+SUMIF(E$12:E476, "&lt;0")</f>
        <v>284345.72600000008</v>
      </c>
      <c r="J476" s="15"/>
      <c r="K476" s="9">
        <v>44647</v>
      </c>
      <c r="L476" s="14">
        <f t="shared" ca="1" si="254"/>
        <v>1796</v>
      </c>
      <c r="M476" s="14">
        <f t="shared" ca="1" si="276"/>
        <v>1796</v>
      </c>
      <c r="N476" s="14">
        <f t="shared" ca="1" si="246"/>
        <v>1591</v>
      </c>
      <c r="O476" s="14">
        <f t="shared" ca="1" si="258"/>
        <v>205</v>
      </c>
      <c r="P476" s="14">
        <f t="shared" ca="1" si="259"/>
        <v>205</v>
      </c>
      <c r="Q476" s="14">
        <f t="shared" ca="1" si="269"/>
        <v>752430.94699999993</v>
      </c>
      <c r="R476" s="15">
        <f ca="1">SUM(P$12:P476)</f>
        <v>384580.22099999996</v>
      </c>
      <c r="S476" s="16">
        <f ca="1">SUM(N$12:N476)+SUMIF(O$12:O476, "&lt;0")</f>
        <v>367850.72600000008</v>
      </c>
      <c r="U476" s="9">
        <v>44647</v>
      </c>
      <c r="V476" s="14">
        <f t="shared" ca="1" si="273"/>
        <v>2296</v>
      </c>
      <c r="W476" s="14">
        <f t="shared" ca="1" si="277"/>
        <v>2296</v>
      </c>
      <c r="X476" s="14">
        <f t="shared" ca="1" si="247"/>
        <v>1886</v>
      </c>
      <c r="Y476" s="14">
        <f t="shared" ca="1" si="260"/>
        <v>410</v>
      </c>
      <c r="Z476" s="14">
        <f t="shared" ca="1" si="261"/>
        <v>410</v>
      </c>
      <c r="AA476" s="14">
        <f t="shared" ca="1" si="270"/>
        <v>925180.94699999993</v>
      </c>
      <c r="AB476" s="15">
        <f ca="1">SUM(Z$12:Z476)</f>
        <v>473825.22099999996</v>
      </c>
      <c r="AC476" s="16">
        <f ca="1">SUM(X$12:X476)+SUMIF(Y$12:Y476, "&lt;0")</f>
        <v>451355.72600000008</v>
      </c>
      <c r="AE476" s="9">
        <v>44647</v>
      </c>
      <c r="AF476" s="14">
        <f t="shared" ca="1" si="255"/>
        <v>1796</v>
      </c>
      <c r="AG476" s="14">
        <f t="shared" ca="1" si="278"/>
        <v>1796</v>
      </c>
      <c r="AH476" s="14">
        <f t="shared" ca="1" si="248"/>
        <v>1646</v>
      </c>
      <c r="AI476" s="14">
        <f t="shared" ca="1" si="262"/>
        <v>150</v>
      </c>
      <c r="AJ476" s="14">
        <f t="shared" ca="1" si="263"/>
        <v>150</v>
      </c>
      <c r="AK476" s="14">
        <f t="shared" ca="1" si="271"/>
        <v>764930.94699999993</v>
      </c>
      <c r="AL476" s="15">
        <f ca="1">SUM(AJ$12:AJ476)</f>
        <v>390735.22099999996</v>
      </c>
      <c r="AM476" s="16">
        <f ca="1">SUM(AH$12:AH476)+SUMIF(AI$12:AI476, "&lt;0")</f>
        <v>374195.72599999997</v>
      </c>
      <c r="AO476" s="9">
        <v>44647</v>
      </c>
      <c r="AP476" s="14">
        <f t="shared" ca="1" si="256"/>
        <v>2296</v>
      </c>
      <c r="AQ476" s="14">
        <f t="shared" ca="1" si="279"/>
        <v>2296</v>
      </c>
      <c r="AR476" s="14">
        <f t="shared" ca="1" si="249"/>
        <v>1996</v>
      </c>
      <c r="AS476" s="14">
        <f t="shared" ca="1" si="264"/>
        <v>300</v>
      </c>
      <c r="AT476" s="14">
        <f t="shared" ca="1" si="265"/>
        <v>300</v>
      </c>
      <c r="AU476" s="14">
        <f t="shared" ca="1" si="272"/>
        <v>950180.94699999993</v>
      </c>
      <c r="AV476" s="15">
        <f ca="1">SUM(AT$12:AT476)</f>
        <v>486135.22099999996</v>
      </c>
      <c r="AW476" s="16">
        <f ca="1">SUM(AR$12:AR476)+SUMIF(AS$12:AS476, "&lt;0")</f>
        <v>464045.72599999997</v>
      </c>
      <c r="AY476" s="9">
        <v>44647</v>
      </c>
      <c r="AZ476" s="14">
        <f t="shared" ca="1" si="274"/>
        <v>2000</v>
      </c>
      <c r="BA476" s="14">
        <f t="shared" ca="1" si="280"/>
        <v>2000</v>
      </c>
      <c r="BB476" s="14">
        <f t="shared" ca="1" si="250"/>
        <v>1881.023000000001</v>
      </c>
      <c r="BC476" s="14">
        <f t="shared" ca="1" si="266"/>
        <v>118.97699999999895</v>
      </c>
      <c r="BD476" s="14">
        <f t="shared" ca="1" si="267"/>
        <v>118.97699999999895</v>
      </c>
      <c r="BE476" s="14">
        <f t="shared" ca="1" si="252"/>
        <v>857694.8476277031</v>
      </c>
      <c r="BF476" s="15">
        <f ca="1">SUM(BD$12:BD476)</f>
        <v>437268.48362770316</v>
      </c>
      <c r="BG476" s="16">
        <f ca="1">SUM(BB$12:BB476)+SUMIF(BC$12:BC476, "&lt;0")</f>
        <v>420426.364</v>
      </c>
    </row>
    <row r="477" spans="1:59" x14ac:dyDescent="0.2">
      <c r="A477" s="24">
        <v>44648</v>
      </c>
      <c r="B477" s="54">
        <f ca="1">IF($A477&gt;= $C$5,$C$6, INDEX('Historical Data'!$D$2:$D$745, MATCH(A477, 'Historical Data'!$B$2:$B$745, 0)))</f>
        <v>1296</v>
      </c>
      <c r="C477" s="14">
        <f t="shared" ca="1" si="275"/>
        <v>1296</v>
      </c>
      <c r="D477" s="14">
        <f t="shared" ca="1" si="251"/>
        <v>1290.291999999994</v>
      </c>
      <c r="E477" s="14">
        <f t="shared" ca="1" si="257"/>
        <v>5.7080000000059954</v>
      </c>
      <c r="F477" s="14">
        <f t="shared" ca="1" si="253"/>
        <v>5.7080000000059954</v>
      </c>
      <c r="G477" s="14">
        <f t="shared" ca="1" si="268"/>
        <v>580976.94699999993</v>
      </c>
      <c r="H477" s="15">
        <f ca="1">SUM(F$12:F477)</f>
        <v>295340.92899999995</v>
      </c>
      <c r="I477" s="16">
        <f ca="1">SUM(D$12:D477)+SUMIF(E$12:E477, "&lt;0")</f>
        <v>285636.0180000001</v>
      </c>
      <c r="J477" s="15"/>
      <c r="K477" s="9">
        <v>44648</v>
      </c>
      <c r="L477" s="14">
        <f t="shared" ca="1" si="254"/>
        <v>1796</v>
      </c>
      <c r="M477" s="14">
        <f t="shared" ca="1" si="276"/>
        <v>1796</v>
      </c>
      <c r="N477" s="14">
        <f t="shared" ca="1" si="246"/>
        <v>1425.291999999994</v>
      </c>
      <c r="O477" s="14">
        <f t="shared" ca="1" si="258"/>
        <v>370.708000000006</v>
      </c>
      <c r="P477" s="14">
        <f t="shared" ca="1" si="259"/>
        <v>370.708000000006</v>
      </c>
      <c r="Q477" s="14">
        <f t="shared" ca="1" si="269"/>
        <v>754226.94699999993</v>
      </c>
      <c r="R477" s="15">
        <f ca="1">SUM(P$12:P477)</f>
        <v>384950.92899999995</v>
      </c>
      <c r="S477" s="16">
        <f ca="1">SUM(N$12:N477)+SUMIF(O$12:O477, "&lt;0")</f>
        <v>369276.0180000001</v>
      </c>
      <c r="U477" s="9">
        <v>44648</v>
      </c>
      <c r="V477" s="14">
        <f t="shared" ca="1" si="273"/>
        <v>2296</v>
      </c>
      <c r="W477" s="14">
        <f t="shared" ca="1" si="277"/>
        <v>2296</v>
      </c>
      <c r="X477" s="14">
        <f t="shared" ca="1" si="247"/>
        <v>1560.291999999994</v>
      </c>
      <c r="Y477" s="14">
        <f t="shared" ca="1" si="260"/>
        <v>735.708000000006</v>
      </c>
      <c r="Z477" s="14">
        <f t="shared" ca="1" si="261"/>
        <v>735.708000000006</v>
      </c>
      <c r="AA477" s="14">
        <f t="shared" ca="1" si="270"/>
        <v>927476.94699999993</v>
      </c>
      <c r="AB477" s="15">
        <f ca="1">SUM(Z$12:Z477)</f>
        <v>474560.92899999995</v>
      </c>
      <c r="AC477" s="16">
        <f ca="1">SUM(X$12:X477)+SUMIF(Y$12:Y477, "&lt;0")</f>
        <v>452916.0180000001</v>
      </c>
      <c r="AE477" s="9">
        <v>44648</v>
      </c>
      <c r="AF477" s="14">
        <f t="shared" ca="1" si="255"/>
        <v>1796</v>
      </c>
      <c r="AG477" s="14">
        <f t="shared" ca="1" si="278"/>
        <v>1796</v>
      </c>
      <c r="AH477" s="14">
        <f t="shared" ca="1" si="248"/>
        <v>1320.291999999994</v>
      </c>
      <c r="AI477" s="14">
        <f t="shared" ca="1" si="262"/>
        <v>475.708000000006</v>
      </c>
      <c r="AJ477" s="14">
        <f t="shared" ca="1" si="263"/>
        <v>475.708000000006</v>
      </c>
      <c r="AK477" s="14">
        <f t="shared" ca="1" si="271"/>
        <v>766726.94699999993</v>
      </c>
      <c r="AL477" s="15">
        <f ca="1">SUM(AJ$12:AJ477)</f>
        <v>391210.92899999995</v>
      </c>
      <c r="AM477" s="16">
        <f ca="1">SUM(AH$12:AH477)+SUMIF(AI$12:AI477, "&lt;0")</f>
        <v>375516.01799999998</v>
      </c>
      <c r="AO477" s="9">
        <v>44648</v>
      </c>
      <c r="AP477" s="14">
        <f t="shared" ca="1" si="256"/>
        <v>2296</v>
      </c>
      <c r="AQ477" s="14">
        <f t="shared" ca="1" si="279"/>
        <v>2296</v>
      </c>
      <c r="AR477" s="14">
        <f t="shared" ca="1" si="249"/>
        <v>1350.291999999994</v>
      </c>
      <c r="AS477" s="14">
        <f t="shared" ca="1" si="264"/>
        <v>945.708000000006</v>
      </c>
      <c r="AT477" s="14">
        <f t="shared" ca="1" si="265"/>
        <v>945.708000000006</v>
      </c>
      <c r="AU477" s="14">
        <f t="shared" ca="1" si="272"/>
        <v>952476.94699999993</v>
      </c>
      <c r="AV477" s="15">
        <f ca="1">SUM(AT$12:AT477)</f>
        <v>487080.92899999995</v>
      </c>
      <c r="AW477" s="16">
        <f ca="1">SUM(AR$12:AR477)+SUMIF(AS$12:AS477, "&lt;0")</f>
        <v>465396.01799999998</v>
      </c>
      <c r="AY477" s="9">
        <v>44648</v>
      </c>
      <c r="AZ477" s="14">
        <f t="shared" ca="1" si="274"/>
        <v>2000</v>
      </c>
      <c r="BA477" s="14">
        <f t="shared" ca="1" si="280"/>
        <v>2000</v>
      </c>
      <c r="BB477" s="14">
        <f t="shared" ca="1" si="250"/>
        <v>377.65399999999499</v>
      </c>
      <c r="BC477" s="14">
        <f t="shared" ca="1" si="266"/>
        <v>1622.346000000005</v>
      </c>
      <c r="BD477" s="14">
        <f t="shared" ca="1" si="267"/>
        <v>1622.346000000005</v>
      </c>
      <c r="BE477" s="14">
        <f t="shared" ca="1" si="252"/>
        <v>859694.8476277031</v>
      </c>
      <c r="BF477" s="15">
        <f ca="1">SUM(BD$12:BD477)</f>
        <v>438890.82962770318</v>
      </c>
      <c r="BG477" s="16">
        <f ca="1">SUM(BB$12:BB477)+SUMIF(BC$12:BC477, "&lt;0")</f>
        <v>420804.01799999998</v>
      </c>
    </row>
    <row r="478" spans="1:59" x14ac:dyDescent="0.2">
      <c r="A478" s="24">
        <v>44649</v>
      </c>
      <c r="B478" s="54">
        <f ca="1">IF($A478&gt;= $C$5,$C$6, INDEX('Historical Data'!$D$2:$D$745, MATCH(A478, 'Historical Data'!$B$2:$B$745, 0)))</f>
        <v>1296</v>
      </c>
      <c r="C478" s="14">
        <f t="shared" ca="1" si="275"/>
        <v>1296</v>
      </c>
      <c r="D478" s="14">
        <f t="shared" ca="1" si="251"/>
        <v>667.16000000000349</v>
      </c>
      <c r="E478" s="14">
        <f t="shared" ca="1" si="257"/>
        <v>628.83999999999651</v>
      </c>
      <c r="F478" s="14">
        <f t="shared" ca="1" si="253"/>
        <v>628.83999999999651</v>
      </c>
      <c r="G478" s="14">
        <f t="shared" ca="1" si="268"/>
        <v>582272.94699999993</v>
      </c>
      <c r="H478" s="15">
        <f ca="1">SUM(F$12:F478)</f>
        <v>295969.76899999997</v>
      </c>
      <c r="I478" s="16">
        <f ca="1">SUM(D$12:D478)+SUMIF(E$12:E478, "&lt;0")</f>
        <v>286303.17800000007</v>
      </c>
      <c r="J478" s="15"/>
      <c r="K478" s="9">
        <v>44649</v>
      </c>
      <c r="L478" s="14">
        <f t="shared" ca="1" si="254"/>
        <v>1796</v>
      </c>
      <c r="M478" s="14">
        <f t="shared" ca="1" si="276"/>
        <v>1796</v>
      </c>
      <c r="N478" s="14">
        <f t="shared" ca="1" si="246"/>
        <v>907.16000000000349</v>
      </c>
      <c r="O478" s="14">
        <f t="shared" ca="1" si="258"/>
        <v>888.83999999999651</v>
      </c>
      <c r="P478" s="14">
        <f t="shared" ca="1" si="259"/>
        <v>888.83999999999651</v>
      </c>
      <c r="Q478" s="14">
        <f t="shared" ca="1" si="269"/>
        <v>756022.94699999993</v>
      </c>
      <c r="R478" s="15">
        <f ca="1">SUM(P$12:P478)</f>
        <v>385839.76899999997</v>
      </c>
      <c r="S478" s="16">
        <f ca="1">SUM(N$12:N478)+SUMIF(O$12:O478, "&lt;0")</f>
        <v>370183.17800000007</v>
      </c>
      <c r="U478" s="9">
        <v>44649</v>
      </c>
      <c r="V478" s="14">
        <f t="shared" ca="1" si="273"/>
        <v>2296</v>
      </c>
      <c r="W478" s="14">
        <f t="shared" ca="1" si="277"/>
        <v>2296</v>
      </c>
      <c r="X478" s="14">
        <f t="shared" ca="1" si="247"/>
        <v>1147.1600000000035</v>
      </c>
      <c r="Y478" s="14">
        <f t="shared" ca="1" si="260"/>
        <v>1148.8399999999965</v>
      </c>
      <c r="Z478" s="14">
        <f t="shared" ca="1" si="261"/>
        <v>1148.8399999999965</v>
      </c>
      <c r="AA478" s="14">
        <f t="shared" ca="1" si="270"/>
        <v>929772.94699999993</v>
      </c>
      <c r="AB478" s="15">
        <f ca="1">SUM(Z$12:Z478)</f>
        <v>475709.76899999997</v>
      </c>
      <c r="AC478" s="16">
        <f ca="1">SUM(X$12:X478)+SUMIF(Y$12:Y478, "&lt;0")</f>
        <v>454063.17800000007</v>
      </c>
      <c r="AE478" s="9">
        <v>44649</v>
      </c>
      <c r="AF478" s="14">
        <f t="shared" ca="1" si="255"/>
        <v>1796</v>
      </c>
      <c r="AG478" s="14">
        <f t="shared" ca="1" si="278"/>
        <v>1796</v>
      </c>
      <c r="AH478" s="14">
        <f t="shared" ca="1" si="248"/>
        <v>907.16000000000349</v>
      </c>
      <c r="AI478" s="14">
        <f t="shared" ca="1" si="262"/>
        <v>888.83999999999651</v>
      </c>
      <c r="AJ478" s="14">
        <f t="shared" ca="1" si="263"/>
        <v>888.83999999999651</v>
      </c>
      <c r="AK478" s="14">
        <f t="shared" ca="1" si="271"/>
        <v>768522.94699999993</v>
      </c>
      <c r="AL478" s="15">
        <f ca="1">SUM(AJ$12:AJ478)</f>
        <v>392099.76899999997</v>
      </c>
      <c r="AM478" s="16">
        <f ca="1">SUM(AH$12:AH478)+SUMIF(AI$12:AI478, "&lt;0")</f>
        <v>376423.17799999996</v>
      </c>
      <c r="AO478" s="9">
        <v>44649</v>
      </c>
      <c r="AP478" s="14">
        <f t="shared" ca="1" si="256"/>
        <v>2296</v>
      </c>
      <c r="AQ478" s="14">
        <f t="shared" ca="1" si="279"/>
        <v>2296</v>
      </c>
      <c r="AR478" s="14">
        <f t="shared" ca="1" si="249"/>
        <v>1147.1600000000035</v>
      </c>
      <c r="AS478" s="14">
        <f t="shared" ca="1" si="264"/>
        <v>1148.8399999999965</v>
      </c>
      <c r="AT478" s="14">
        <f t="shared" ca="1" si="265"/>
        <v>1148.8399999999965</v>
      </c>
      <c r="AU478" s="14">
        <f t="shared" ca="1" si="272"/>
        <v>954772.94699999993</v>
      </c>
      <c r="AV478" s="15">
        <f ca="1">SUM(AT$12:AT478)</f>
        <v>488229.76899999997</v>
      </c>
      <c r="AW478" s="16">
        <f ca="1">SUM(AR$12:AR478)+SUMIF(AS$12:AS478, "&lt;0")</f>
        <v>466543.17799999996</v>
      </c>
      <c r="AY478" s="9">
        <v>44649</v>
      </c>
      <c r="AZ478" s="14">
        <f t="shared" ca="1" si="274"/>
        <v>2000</v>
      </c>
      <c r="BA478" s="14">
        <f t="shared" ca="1" si="280"/>
        <v>2000</v>
      </c>
      <c r="BB478" s="14">
        <f t="shared" ca="1" si="250"/>
        <v>667.16000000000349</v>
      </c>
      <c r="BC478" s="14">
        <f t="shared" ca="1" si="266"/>
        <v>1332.8399999999965</v>
      </c>
      <c r="BD478" s="14">
        <f t="shared" ca="1" si="267"/>
        <v>1332.8399999999965</v>
      </c>
      <c r="BE478" s="14">
        <f t="shared" ca="1" si="252"/>
        <v>861694.8476277031</v>
      </c>
      <c r="BF478" s="15">
        <f ca="1">SUM(BD$12:BD478)</f>
        <v>440223.66962770314</v>
      </c>
      <c r="BG478" s="16">
        <f ca="1">SUM(BB$12:BB478)+SUMIF(BC$12:BC478, "&lt;0")</f>
        <v>421471.17800000001</v>
      </c>
    </row>
    <row r="479" spans="1:59" x14ac:dyDescent="0.2">
      <c r="A479" s="24">
        <v>44650</v>
      </c>
      <c r="B479" s="54">
        <f ca="1">IF($A479&gt;= $C$5,$C$6, INDEX('Historical Data'!$D$2:$D$745, MATCH(A479, 'Historical Data'!$B$2:$B$745, 0)))</f>
        <v>1296</v>
      </c>
      <c r="C479" s="14">
        <f t="shared" ca="1" si="275"/>
        <v>1296</v>
      </c>
      <c r="D479" s="14">
        <f t="shared" ca="1" si="251"/>
        <v>0</v>
      </c>
      <c r="E479" s="14">
        <f t="shared" ca="1" si="257"/>
        <v>1296</v>
      </c>
      <c r="F479" s="14">
        <f t="shared" ca="1" si="253"/>
        <v>1296</v>
      </c>
      <c r="G479" s="14">
        <f t="shared" ca="1" si="268"/>
        <v>583568.94699999993</v>
      </c>
      <c r="H479" s="15">
        <f ca="1">SUM(F$12:F479)</f>
        <v>297265.76899999997</v>
      </c>
      <c r="I479" s="16">
        <f ca="1">SUM(D$12:D479)+SUMIF(E$12:E479, "&lt;0")</f>
        <v>286303.17800000007</v>
      </c>
      <c r="J479" s="15"/>
      <c r="K479" s="9">
        <v>44650</v>
      </c>
      <c r="L479" s="14">
        <f t="shared" ca="1" si="254"/>
        <v>1796</v>
      </c>
      <c r="M479" s="14">
        <f t="shared" ca="1" si="276"/>
        <v>1796</v>
      </c>
      <c r="N479" s="14">
        <f t="shared" ca="1" si="246"/>
        <v>240</v>
      </c>
      <c r="O479" s="14">
        <f t="shared" ca="1" si="258"/>
        <v>1556</v>
      </c>
      <c r="P479" s="14">
        <f t="shared" ca="1" si="259"/>
        <v>1556</v>
      </c>
      <c r="Q479" s="14">
        <f t="shared" ca="1" si="269"/>
        <v>757818.94699999993</v>
      </c>
      <c r="R479" s="15">
        <f ca="1">SUM(P$12:P479)</f>
        <v>387395.76899999997</v>
      </c>
      <c r="S479" s="16">
        <f ca="1">SUM(N$12:N479)+SUMIF(O$12:O479, "&lt;0")</f>
        <v>370423.17800000007</v>
      </c>
      <c r="U479" s="9">
        <v>44650</v>
      </c>
      <c r="V479" s="14">
        <f t="shared" ca="1" si="273"/>
        <v>2296</v>
      </c>
      <c r="W479" s="14">
        <f t="shared" ca="1" si="277"/>
        <v>2296</v>
      </c>
      <c r="X479" s="14">
        <f t="shared" ca="1" si="247"/>
        <v>480</v>
      </c>
      <c r="Y479" s="14">
        <f t="shared" ca="1" si="260"/>
        <v>1816</v>
      </c>
      <c r="Z479" s="14">
        <f t="shared" ca="1" si="261"/>
        <v>1816</v>
      </c>
      <c r="AA479" s="14">
        <f t="shared" ca="1" si="270"/>
        <v>932068.94699999993</v>
      </c>
      <c r="AB479" s="15">
        <f ca="1">SUM(Z$12:Z479)</f>
        <v>477525.76899999997</v>
      </c>
      <c r="AC479" s="16">
        <f ca="1">SUM(X$12:X479)+SUMIF(Y$12:Y479, "&lt;0")</f>
        <v>454543.17800000007</v>
      </c>
      <c r="AE479" s="9">
        <v>44650</v>
      </c>
      <c r="AF479" s="14">
        <f t="shared" ca="1" si="255"/>
        <v>1796</v>
      </c>
      <c r="AG479" s="14">
        <f t="shared" ca="1" si="278"/>
        <v>1796</v>
      </c>
      <c r="AH479" s="14">
        <f t="shared" ca="1" si="248"/>
        <v>240</v>
      </c>
      <c r="AI479" s="14">
        <f t="shared" ca="1" si="262"/>
        <v>1556</v>
      </c>
      <c r="AJ479" s="14">
        <f t="shared" ca="1" si="263"/>
        <v>1556</v>
      </c>
      <c r="AK479" s="14">
        <f t="shared" ca="1" si="271"/>
        <v>770318.94699999993</v>
      </c>
      <c r="AL479" s="15">
        <f ca="1">SUM(AJ$12:AJ479)</f>
        <v>393655.76899999997</v>
      </c>
      <c r="AM479" s="16">
        <f ca="1">SUM(AH$12:AH479)+SUMIF(AI$12:AI479, "&lt;0")</f>
        <v>376663.17799999996</v>
      </c>
      <c r="AO479" s="9">
        <v>44650</v>
      </c>
      <c r="AP479" s="14">
        <f t="shared" ca="1" si="256"/>
        <v>2296</v>
      </c>
      <c r="AQ479" s="14">
        <f t="shared" ca="1" si="279"/>
        <v>2296</v>
      </c>
      <c r="AR479" s="14">
        <f t="shared" ca="1" si="249"/>
        <v>480</v>
      </c>
      <c r="AS479" s="14">
        <f t="shared" ca="1" si="264"/>
        <v>1816</v>
      </c>
      <c r="AT479" s="14">
        <f t="shared" ca="1" si="265"/>
        <v>1816</v>
      </c>
      <c r="AU479" s="14">
        <f t="shared" ca="1" si="272"/>
        <v>957068.94699999993</v>
      </c>
      <c r="AV479" s="15">
        <f ca="1">SUM(AT$12:AT479)</f>
        <v>490045.76899999997</v>
      </c>
      <c r="AW479" s="16">
        <f ca="1">SUM(AR$12:AR479)+SUMIF(AS$12:AS479, "&lt;0")</f>
        <v>467023.17799999996</v>
      </c>
      <c r="AY479" s="9">
        <v>44650</v>
      </c>
      <c r="AZ479" s="14">
        <f t="shared" ca="1" si="274"/>
        <v>2000</v>
      </c>
      <c r="BA479" s="14">
        <f t="shared" ca="1" si="280"/>
        <v>2000</v>
      </c>
      <c r="BB479" s="14">
        <f t="shared" ca="1" si="250"/>
        <v>0</v>
      </c>
      <c r="BC479" s="14">
        <f t="shared" ca="1" si="266"/>
        <v>2000</v>
      </c>
      <c r="BD479" s="14">
        <f t="shared" ca="1" si="267"/>
        <v>2000</v>
      </c>
      <c r="BE479" s="14">
        <f t="shared" ca="1" si="252"/>
        <v>863694.8476277031</v>
      </c>
      <c r="BF479" s="15">
        <f ca="1">SUM(BD$12:BD479)</f>
        <v>442223.66962770314</v>
      </c>
      <c r="BG479" s="16">
        <f ca="1">SUM(BB$12:BB479)+SUMIF(BC$12:BC479, "&lt;0")</f>
        <v>421471.17800000001</v>
      </c>
    </row>
    <row r="480" spans="1:59" x14ac:dyDescent="0.2">
      <c r="A480" s="24">
        <v>44651</v>
      </c>
      <c r="B480" s="54">
        <f ca="1">IF($A480&gt;= $C$5,$C$6, INDEX('Historical Data'!$D$2:$D$745, MATCH(A480, 'Historical Data'!$B$2:$B$745, 0)))</f>
        <v>1296</v>
      </c>
      <c r="C480" s="14">
        <f t="shared" ca="1" si="275"/>
        <v>1296</v>
      </c>
      <c r="D480" s="14">
        <f t="shared" ca="1" si="251"/>
        <v>598.15099999999802</v>
      </c>
      <c r="E480" s="14">
        <f t="shared" ca="1" si="257"/>
        <v>697.84900000000198</v>
      </c>
      <c r="F480" s="14">
        <f t="shared" ca="1" si="253"/>
        <v>697.84900000000198</v>
      </c>
      <c r="G480" s="14">
        <f t="shared" ca="1" si="268"/>
        <v>584864.94699999993</v>
      </c>
      <c r="H480" s="15">
        <f ca="1">SUM(F$12:F480)</f>
        <v>297963.61799999996</v>
      </c>
      <c r="I480" s="16">
        <f ca="1">SUM(D$12:D480)+SUMIF(E$12:E480, "&lt;0")</f>
        <v>286901.32900000009</v>
      </c>
      <c r="J480" s="15"/>
      <c r="K480" s="9">
        <v>44651</v>
      </c>
      <c r="L480" s="14">
        <f t="shared" ca="1" si="254"/>
        <v>1796</v>
      </c>
      <c r="M480" s="14">
        <f t="shared" ca="1" si="276"/>
        <v>1796</v>
      </c>
      <c r="N480" s="14">
        <f t="shared" ca="1" si="246"/>
        <v>838.15099999999802</v>
      </c>
      <c r="O480" s="14">
        <f t="shared" ca="1" si="258"/>
        <v>957.84900000000198</v>
      </c>
      <c r="P480" s="14">
        <f t="shared" ca="1" si="259"/>
        <v>957.84900000000198</v>
      </c>
      <c r="Q480" s="14">
        <f t="shared" ca="1" si="269"/>
        <v>759614.94699999993</v>
      </c>
      <c r="R480" s="15">
        <f ca="1">SUM(P$12:P480)</f>
        <v>388353.61799999996</v>
      </c>
      <c r="S480" s="16">
        <f ca="1">SUM(N$12:N480)+SUMIF(O$12:O480, "&lt;0")</f>
        <v>371261.32900000009</v>
      </c>
      <c r="U480" s="9">
        <v>44651</v>
      </c>
      <c r="V480" s="14">
        <f t="shared" ca="1" si="273"/>
        <v>2296</v>
      </c>
      <c r="W480" s="14">
        <f t="shared" ca="1" si="277"/>
        <v>2296</v>
      </c>
      <c r="X480" s="14">
        <f t="shared" ca="1" si="247"/>
        <v>1078.150999999998</v>
      </c>
      <c r="Y480" s="14">
        <f t="shared" ca="1" si="260"/>
        <v>1217.849000000002</v>
      </c>
      <c r="Z480" s="14">
        <f t="shared" ca="1" si="261"/>
        <v>1217.849000000002</v>
      </c>
      <c r="AA480" s="14">
        <f t="shared" ca="1" si="270"/>
        <v>934364.94699999993</v>
      </c>
      <c r="AB480" s="15">
        <f ca="1">SUM(Z$12:Z480)</f>
        <v>478743.61799999996</v>
      </c>
      <c r="AC480" s="16">
        <f ca="1">SUM(X$12:X480)+SUMIF(Y$12:Y480, "&lt;0")</f>
        <v>455621.32900000009</v>
      </c>
      <c r="AE480" s="9">
        <v>44651</v>
      </c>
      <c r="AF480" s="14">
        <f t="shared" ca="1" si="255"/>
        <v>1796</v>
      </c>
      <c r="AG480" s="14">
        <f t="shared" ca="1" si="278"/>
        <v>1796</v>
      </c>
      <c r="AH480" s="14">
        <f t="shared" ca="1" si="248"/>
        <v>838.15099999999802</v>
      </c>
      <c r="AI480" s="14">
        <f t="shared" ca="1" si="262"/>
        <v>957.84900000000198</v>
      </c>
      <c r="AJ480" s="14">
        <f t="shared" ca="1" si="263"/>
        <v>957.84900000000198</v>
      </c>
      <c r="AK480" s="14">
        <f t="shared" ca="1" si="271"/>
        <v>772114.94699999993</v>
      </c>
      <c r="AL480" s="15">
        <f ca="1">SUM(AJ$12:AJ480)</f>
        <v>394613.61799999996</v>
      </c>
      <c r="AM480" s="16">
        <f ca="1">SUM(AH$12:AH480)+SUMIF(AI$12:AI480, "&lt;0")</f>
        <v>377501.32899999997</v>
      </c>
      <c r="AO480" s="9">
        <v>44651</v>
      </c>
      <c r="AP480" s="14">
        <f t="shared" ca="1" si="256"/>
        <v>2296</v>
      </c>
      <c r="AQ480" s="14">
        <f t="shared" ca="1" si="279"/>
        <v>2296</v>
      </c>
      <c r="AR480" s="14">
        <f t="shared" ca="1" si="249"/>
        <v>1078.150999999998</v>
      </c>
      <c r="AS480" s="14">
        <f t="shared" ca="1" si="264"/>
        <v>1217.849000000002</v>
      </c>
      <c r="AT480" s="14">
        <f t="shared" ca="1" si="265"/>
        <v>1217.849000000002</v>
      </c>
      <c r="AU480" s="14">
        <f t="shared" ca="1" si="272"/>
        <v>959364.94699999993</v>
      </c>
      <c r="AV480" s="15">
        <f ca="1">SUM(AT$12:AT480)</f>
        <v>491263.61799999996</v>
      </c>
      <c r="AW480" s="16">
        <f ca="1">SUM(AR$12:AR480)+SUMIF(AS$12:AS480, "&lt;0")</f>
        <v>468101.32899999997</v>
      </c>
      <c r="AY480" s="9">
        <v>44651</v>
      </c>
      <c r="AZ480" s="14">
        <f t="shared" ca="1" si="274"/>
        <v>2000</v>
      </c>
      <c r="BA480" s="14">
        <f t="shared" ca="1" si="280"/>
        <v>2000</v>
      </c>
      <c r="BB480" s="14">
        <f t="shared" ca="1" si="250"/>
        <v>598.15099999999802</v>
      </c>
      <c r="BC480" s="14">
        <f t="shared" ca="1" si="266"/>
        <v>1401.849000000002</v>
      </c>
      <c r="BD480" s="14">
        <f t="shared" ca="1" si="267"/>
        <v>1401.849000000002</v>
      </c>
      <c r="BE480" s="14">
        <f t="shared" ca="1" si="252"/>
        <v>865694.8476277031</v>
      </c>
      <c r="BF480" s="15">
        <f ca="1">SUM(BD$12:BD480)</f>
        <v>443625.51862770313</v>
      </c>
      <c r="BG480" s="16">
        <f ca="1">SUM(BB$12:BB480)+SUMIF(BC$12:BC480, "&lt;0")</f>
        <v>422069.32900000003</v>
      </c>
    </row>
    <row r="481" spans="1:59" x14ac:dyDescent="0.2">
      <c r="A481" s="24">
        <v>44652</v>
      </c>
      <c r="B481" s="54">
        <f ca="1">IF($A481&gt;= $C$5,$C$6, INDEX('Historical Data'!$D$2:$D$745, MATCH(A481, 'Historical Data'!$B$2:$B$745, 0)))</f>
        <v>1296</v>
      </c>
      <c r="C481" s="14">
        <f t="shared" ca="1" si="275"/>
        <v>1296</v>
      </c>
      <c r="D481" s="14">
        <f t="shared" ca="1" si="251"/>
        <v>92.47200000000521</v>
      </c>
      <c r="E481" s="14">
        <f t="shared" ca="1" si="257"/>
        <v>1203.5279999999948</v>
      </c>
      <c r="F481" s="14">
        <f t="shared" ca="1" si="253"/>
        <v>1203.5279999999948</v>
      </c>
      <c r="G481" s="14">
        <f t="shared" ca="1" si="268"/>
        <v>586160.94699999993</v>
      </c>
      <c r="H481" s="15">
        <f ca="1">SUM(F$12:F481)</f>
        <v>299167.14599999995</v>
      </c>
      <c r="I481" s="16">
        <f ca="1">SUM(D$12:D481)+SUMIF(E$12:E481, "&lt;0")</f>
        <v>286993.80100000009</v>
      </c>
      <c r="J481" s="15"/>
      <c r="K481" s="9">
        <v>44652</v>
      </c>
      <c r="L481" s="14">
        <f t="shared" ca="1" si="254"/>
        <v>1796</v>
      </c>
      <c r="M481" s="14">
        <f t="shared" ca="1" si="276"/>
        <v>1796</v>
      </c>
      <c r="N481" s="14">
        <f t="shared" ca="1" si="246"/>
        <v>332.47200000000521</v>
      </c>
      <c r="O481" s="14">
        <f t="shared" ca="1" si="258"/>
        <v>1463.5279999999948</v>
      </c>
      <c r="P481" s="14">
        <f t="shared" ca="1" si="259"/>
        <v>1463.5279999999948</v>
      </c>
      <c r="Q481" s="14">
        <f t="shared" ca="1" si="269"/>
        <v>761410.94699999993</v>
      </c>
      <c r="R481" s="15">
        <f ca="1">SUM(P$12:P481)</f>
        <v>389817.14599999995</v>
      </c>
      <c r="S481" s="16">
        <f ca="1">SUM(N$12:N481)+SUMIF(O$12:O481, "&lt;0")</f>
        <v>371593.80100000009</v>
      </c>
      <c r="U481" s="9">
        <v>44652</v>
      </c>
      <c r="V481" s="14">
        <f t="shared" ca="1" si="273"/>
        <v>2296</v>
      </c>
      <c r="W481" s="14">
        <f t="shared" ca="1" si="277"/>
        <v>2296</v>
      </c>
      <c r="X481" s="14">
        <f t="shared" ca="1" si="247"/>
        <v>572.47200000000521</v>
      </c>
      <c r="Y481" s="14">
        <f t="shared" ca="1" si="260"/>
        <v>1723.5279999999948</v>
      </c>
      <c r="Z481" s="14">
        <f t="shared" ca="1" si="261"/>
        <v>1723.5279999999948</v>
      </c>
      <c r="AA481" s="14">
        <f t="shared" ca="1" si="270"/>
        <v>936660.94699999993</v>
      </c>
      <c r="AB481" s="15">
        <f ca="1">SUM(Z$12:Z481)</f>
        <v>480467.14599999995</v>
      </c>
      <c r="AC481" s="16">
        <f ca="1">SUM(X$12:X481)+SUMIF(Y$12:Y481, "&lt;0")</f>
        <v>456193.80100000009</v>
      </c>
      <c r="AE481" s="9">
        <v>44652</v>
      </c>
      <c r="AF481" s="14">
        <f t="shared" ca="1" si="255"/>
        <v>1796</v>
      </c>
      <c r="AG481" s="14">
        <f t="shared" ca="1" si="278"/>
        <v>1796</v>
      </c>
      <c r="AH481" s="14">
        <f t="shared" ca="1" si="248"/>
        <v>332.47200000000521</v>
      </c>
      <c r="AI481" s="14">
        <f t="shared" ca="1" si="262"/>
        <v>1463.5279999999948</v>
      </c>
      <c r="AJ481" s="14">
        <f t="shared" ca="1" si="263"/>
        <v>1463.5279999999948</v>
      </c>
      <c r="AK481" s="14">
        <f t="shared" ca="1" si="271"/>
        <v>773910.94699999993</v>
      </c>
      <c r="AL481" s="15">
        <f ca="1">SUM(AJ$12:AJ481)</f>
        <v>396077.14599999995</v>
      </c>
      <c r="AM481" s="16">
        <f ca="1">SUM(AH$12:AH481)+SUMIF(AI$12:AI481, "&lt;0")</f>
        <v>377833.80099999998</v>
      </c>
      <c r="AO481" s="9">
        <v>44652</v>
      </c>
      <c r="AP481" s="14">
        <f t="shared" ca="1" si="256"/>
        <v>2296</v>
      </c>
      <c r="AQ481" s="14">
        <f t="shared" ca="1" si="279"/>
        <v>2296</v>
      </c>
      <c r="AR481" s="14">
        <f t="shared" ca="1" si="249"/>
        <v>572.47200000000521</v>
      </c>
      <c r="AS481" s="14">
        <f t="shared" ca="1" si="264"/>
        <v>1723.5279999999948</v>
      </c>
      <c r="AT481" s="14">
        <f t="shared" ca="1" si="265"/>
        <v>1723.5279999999948</v>
      </c>
      <c r="AU481" s="14">
        <f t="shared" ca="1" si="272"/>
        <v>961660.94699999993</v>
      </c>
      <c r="AV481" s="15">
        <f ca="1">SUM(AT$12:AT481)</f>
        <v>492987.14599999995</v>
      </c>
      <c r="AW481" s="16">
        <f ca="1">SUM(AR$12:AR481)+SUMIF(AS$12:AS481, "&lt;0")</f>
        <v>468673.80099999998</v>
      </c>
      <c r="AY481" s="9">
        <v>44652</v>
      </c>
      <c r="AZ481" s="14">
        <f t="shared" ca="1" si="274"/>
        <v>2000</v>
      </c>
      <c r="BA481" s="14">
        <f t="shared" ca="1" si="280"/>
        <v>2000</v>
      </c>
      <c r="BB481" s="14">
        <f t="shared" ca="1" si="250"/>
        <v>92.47200000000521</v>
      </c>
      <c r="BC481" s="14">
        <f t="shared" ca="1" si="266"/>
        <v>1907.5279999999948</v>
      </c>
      <c r="BD481" s="14">
        <f t="shared" ca="1" si="267"/>
        <v>1907.5279999999948</v>
      </c>
      <c r="BE481" s="14">
        <f t="shared" ca="1" si="252"/>
        <v>867694.8476277031</v>
      </c>
      <c r="BF481" s="15">
        <f ca="1">SUM(BD$12:BD481)</f>
        <v>445533.04662770312</v>
      </c>
      <c r="BG481" s="16">
        <f ca="1">SUM(BB$12:BB481)+SUMIF(BC$12:BC481, "&lt;0")</f>
        <v>422161.80100000004</v>
      </c>
    </row>
    <row r="482" spans="1:59" x14ac:dyDescent="0.2">
      <c r="A482" s="24">
        <v>44653</v>
      </c>
      <c r="B482" s="54">
        <f ca="1">IF($A482&gt;= $C$5,$C$6, INDEX('Historical Data'!$D$2:$D$745, MATCH(A482, 'Historical Data'!$B$2:$B$745, 0)))</f>
        <v>1296</v>
      </c>
      <c r="C482" s="14">
        <f t="shared" ca="1" si="275"/>
        <v>1296</v>
      </c>
      <c r="D482" s="14">
        <f t="shared" ca="1" si="251"/>
        <v>941.08399999999892</v>
      </c>
      <c r="E482" s="14">
        <f t="shared" ca="1" si="257"/>
        <v>354.91600000000108</v>
      </c>
      <c r="F482" s="14">
        <f t="shared" ca="1" si="253"/>
        <v>354.91600000000108</v>
      </c>
      <c r="G482" s="14">
        <f t="shared" ca="1" si="268"/>
        <v>587456.94699999993</v>
      </c>
      <c r="H482" s="15">
        <f ca="1">SUM(F$12:F482)</f>
        <v>299522.06199999998</v>
      </c>
      <c r="I482" s="16">
        <f ca="1">SUM(D$12:D482)+SUMIF(E$12:E482, "&lt;0")</f>
        <v>287934.88500000007</v>
      </c>
      <c r="J482" s="15"/>
      <c r="K482" s="9">
        <v>44653</v>
      </c>
      <c r="L482" s="14">
        <f t="shared" ca="1" si="254"/>
        <v>1796</v>
      </c>
      <c r="M482" s="14">
        <f t="shared" ca="1" si="276"/>
        <v>1796</v>
      </c>
      <c r="N482" s="14">
        <f t="shared" ca="1" si="246"/>
        <v>1181.0839999999989</v>
      </c>
      <c r="O482" s="14">
        <f t="shared" ca="1" si="258"/>
        <v>614.91600000000108</v>
      </c>
      <c r="P482" s="14">
        <f t="shared" ca="1" si="259"/>
        <v>614.91600000000108</v>
      </c>
      <c r="Q482" s="14">
        <f t="shared" ca="1" si="269"/>
        <v>763206.94699999993</v>
      </c>
      <c r="R482" s="15">
        <f ca="1">SUM(P$12:P482)</f>
        <v>390432.06199999998</v>
      </c>
      <c r="S482" s="16">
        <f ca="1">SUM(N$12:N482)+SUMIF(O$12:O482, "&lt;0")</f>
        <v>372774.88500000007</v>
      </c>
      <c r="U482" s="9">
        <v>44653</v>
      </c>
      <c r="V482" s="14">
        <f t="shared" ca="1" si="273"/>
        <v>2296</v>
      </c>
      <c r="W482" s="14">
        <f t="shared" ca="1" si="277"/>
        <v>2296</v>
      </c>
      <c r="X482" s="14">
        <f t="shared" ca="1" si="247"/>
        <v>1421.0839999999989</v>
      </c>
      <c r="Y482" s="14">
        <f t="shared" ca="1" si="260"/>
        <v>874.91600000000108</v>
      </c>
      <c r="Z482" s="14">
        <f t="shared" ca="1" si="261"/>
        <v>874.91600000000108</v>
      </c>
      <c r="AA482" s="14">
        <f t="shared" ca="1" si="270"/>
        <v>938956.94699999993</v>
      </c>
      <c r="AB482" s="15">
        <f ca="1">SUM(Z$12:Z482)</f>
        <v>481342.06199999998</v>
      </c>
      <c r="AC482" s="16">
        <f ca="1">SUM(X$12:X482)+SUMIF(Y$12:Y482, "&lt;0")</f>
        <v>457614.88500000007</v>
      </c>
      <c r="AE482" s="9">
        <v>44653</v>
      </c>
      <c r="AF482" s="14">
        <f t="shared" ca="1" si="255"/>
        <v>1796</v>
      </c>
      <c r="AG482" s="14">
        <f t="shared" ca="1" si="278"/>
        <v>1796</v>
      </c>
      <c r="AH482" s="14">
        <f t="shared" ca="1" si="248"/>
        <v>1181.0839999999989</v>
      </c>
      <c r="AI482" s="14">
        <f t="shared" ca="1" si="262"/>
        <v>614.91600000000108</v>
      </c>
      <c r="AJ482" s="14">
        <f t="shared" ca="1" si="263"/>
        <v>614.91600000000108</v>
      </c>
      <c r="AK482" s="14">
        <f t="shared" ca="1" si="271"/>
        <v>775706.94699999993</v>
      </c>
      <c r="AL482" s="15">
        <f ca="1">SUM(AJ$12:AJ482)</f>
        <v>396692.06199999998</v>
      </c>
      <c r="AM482" s="16">
        <f ca="1">SUM(AH$12:AH482)+SUMIF(AI$12:AI482, "&lt;0")</f>
        <v>379014.88499999995</v>
      </c>
      <c r="AO482" s="9">
        <v>44653</v>
      </c>
      <c r="AP482" s="14">
        <f t="shared" ca="1" si="256"/>
        <v>2296</v>
      </c>
      <c r="AQ482" s="14">
        <f t="shared" ca="1" si="279"/>
        <v>2296</v>
      </c>
      <c r="AR482" s="14">
        <f t="shared" ca="1" si="249"/>
        <v>1421.0839999999989</v>
      </c>
      <c r="AS482" s="14">
        <f t="shared" ca="1" si="264"/>
        <v>874.91600000000108</v>
      </c>
      <c r="AT482" s="14">
        <f t="shared" ca="1" si="265"/>
        <v>874.91600000000108</v>
      </c>
      <c r="AU482" s="14">
        <f t="shared" ca="1" si="272"/>
        <v>963956.94699999993</v>
      </c>
      <c r="AV482" s="15">
        <f ca="1">SUM(AT$12:AT482)</f>
        <v>493862.06199999998</v>
      </c>
      <c r="AW482" s="16">
        <f ca="1">SUM(AR$12:AR482)+SUMIF(AS$12:AS482, "&lt;0")</f>
        <v>470094.88499999995</v>
      </c>
      <c r="AY482" s="9">
        <v>44653</v>
      </c>
      <c r="AZ482" s="14">
        <f t="shared" ca="1" si="274"/>
        <v>2000</v>
      </c>
      <c r="BA482" s="14">
        <f t="shared" ca="1" si="280"/>
        <v>2000</v>
      </c>
      <c r="BB482" s="14">
        <f t="shared" ca="1" si="250"/>
        <v>941.08399999999892</v>
      </c>
      <c r="BC482" s="14">
        <f t="shared" ca="1" si="266"/>
        <v>1058.9160000000011</v>
      </c>
      <c r="BD482" s="14">
        <f t="shared" ca="1" si="267"/>
        <v>1058.9160000000011</v>
      </c>
      <c r="BE482" s="14">
        <f t="shared" ca="1" si="252"/>
        <v>869694.8476277031</v>
      </c>
      <c r="BF482" s="15">
        <f ca="1">SUM(BD$12:BD482)</f>
        <v>446591.96262770315</v>
      </c>
      <c r="BG482" s="16">
        <f ca="1">SUM(BB$12:BB482)+SUMIF(BC$12:BC482, "&lt;0")</f>
        <v>423102.88500000001</v>
      </c>
    </row>
    <row r="483" spans="1:59" x14ac:dyDescent="0.2">
      <c r="A483" s="24">
        <v>44654</v>
      </c>
      <c r="B483" s="54">
        <f ca="1">IF($A483&gt;= $C$5,$C$6, INDEX('Historical Data'!$D$2:$D$745, MATCH(A483, 'Historical Data'!$B$2:$B$745, 0)))</f>
        <v>1296</v>
      </c>
      <c r="C483" s="14">
        <f t="shared" ca="1" si="275"/>
        <v>1296</v>
      </c>
      <c r="D483" s="14">
        <f t="shared" ca="1" si="251"/>
        <v>705.14399999999659</v>
      </c>
      <c r="E483" s="14">
        <f t="shared" ca="1" si="257"/>
        <v>590.85600000000341</v>
      </c>
      <c r="F483" s="14">
        <f t="shared" ca="1" si="253"/>
        <v>590.85600000000341</v>
      </c>
      <c r="G483" s="14">
        <f t="shared" ca="1" si="268"/>
        <v>588752.94699999993</v>
      </c>
      <c r="H483" s="15">
        <f ca="1">SUM(F$12:F483)</f>
        <v>300112.91800000001</v>
      </c>
      <c r="I483" s="16">
        <f ca="1">SUM(D$12:D483)+SUMIF(E$12:E483, "&lt;0")</f>
        <v>288640.02900000004</v>
      </c>
      <c r="J483" s="15"/>
      <c r="K483" s="9">
        <v>44654</v>
      </c>
      <c r="L483" s="14">
        <f t="shared" ca="1" si="254"/>
        <v>1796</v>
      </c>
      <c r="M483" s="14">
        <f t="shared" ca="1" si="276"/>
        <v>1796</v>
      </c>
      <c r="N483" s="14">
        <f t="shared" ca="1" si="246"/>
        <v>945.14399999999659</v>
      </c>
      <c r="O483" s="14">
        <f t="shared" ca="1" si="258"/>
        <v>850.85600000000341</v>
      </c>
      <c r="P483" s="14">
        <f t="shared" ca="1" si="259"/>
        <v>850.85600000000341</v>
      </c>
      <c r="Q483" s="14">
        <f t="shared" ca="1" si="269"/>
        <v>765002.94699999993</v>
      </c>
      <c r="R483" s="15">
        <f ca="1">SUM(P$12:P483)</f>
        <v>391282.91800000001</v>
      </c>
      <c r="S483" s="16">
        <f ca="1">SUM(N$12:N483)+SUMIF(O$12:O483, "&lt;0")</f>
        <v>373720.02900000004</v>
      </c>
      <c r="U483" s="9">
        <v>44654</v>
      </c>
      <c r="V483" s="14">
        <f t="shared" ca="1" si="273"/>
        <v>2296</v>
      </c>
      <c r="W483" s="14">
        <f t="shared" ca="1" si="277"/>
        <v>2296</v>
      </c>
      <c r="X483" s="14">
        <f t="shared" ca="1" si="247"/>
        <v>1185.1439999999966</v>
      </c>
      <c r="Y483" s="14">
        <f t="shared" ca="1" si="260"/>
        <v>1110.8560000000034</v>
      </c>
      <c r="Z483" s="14">
        <f t="shared" ca="1" si="261"/>
        <v>1110.8560000000034</v>
      </c>
      <c r="AA483" s="14">
        <f t="shared" ca="1" si="270"/>
        <v>941252.94699999993</v>
      </c>
      <c r="AB483" s="15">
        <f ca="1">SUM(Z$12:Z483)</f>
        <v>482452.91800000001</v>
      </c>
      <c r="AC483" s="16">
        <f ca="1">SUM(X$12:X483)+SUMIF(Y$12:Y483, "&lt;0")</f>
        <v>458800.02900000004</v>
      </c>
      <c r="AE483" s="9">
        <v>44654</v>
      </c>
      <c r="AF483" s="14">
        <f t="shared" ca="1" si="255"/>
        <v>1796</v>
      </c>
      <c r="AG483" s="14">
        <f t="shared" ca="1" si="278"/>
        <v>1796</v>
      </c>
      <c r="AH483" s="14">
        <f t="shared" ca="1" si="248"/>
        <v>945.14399999999659</v>
      </c>
      <c r="AI483" s="14">
        <f t="shared" ca="1" si="262"/>
        <v>850.85600000000341</v>
      </c>
      <c r="AJ483" s="14">
        <f t="shared" ca="1" si="263"/>
        <v>850.85600000000341</v>
      </c>
      <c r="AK483" s="14">
        <f t="shared" ca="1" si="271"/>
        <v>777502.94699999993</v>
      </c>
      <c r="AL483" s="15">
        <f ca="1">SUM(AJ$12:AJ483)</f>
        <v>397542.91800000001</v>
      </c>
      <c r="AM483" s="16">
        <f ca="1">SUM(AH$12:AH483)+SUMIF(AI$12:AI483, "&lt;0")</f>
        <v>379960.02899999992</v>
      </c>
      <c r="AO483" s="9">
        <v>44654</v>
      </c>
      <c r="AP483" s="14">
        <f t="shared" ca="1" si="256"/>
        <v>2296</v>
      </c>
      <c r="AQ483" s="14">
        <f t="shared" ca="1" si="279"/>
        <v>2296</v>
      </c>
      <c r="AR483" s="14">
        <f t="shared" ca="1" si="249"/>
        <v>1185.1439999999966</v>
      </c>
      <c r="AS483" s="14">
        <f t="shared" ca="1" si="264"/>
        <v>1110.8560000000034</v>
      </c>
      <c r="AT483" s="14">
        <f t="shared" ca="1" si="265"/>
        <v>1110.8560000000034</v>
      </c>
      <c r="AU483" s="14">
        <f t="shared" ca="1" si="272"/>
        <v>966252.94699999993</v>
      </c>
      <c r="AV483" s="15">
        <f ca="1">SUM(AT$12:AT483)</f>
        <v>494972.91800000001</v>
      </c>
      <c r="AW483" s="16">
        <f ca="1">SUM(AR$12:AR483)+SUMIF(AS$12:AS483, "&lt;0")</f>
        <v>471280.02899999992</v>
      </c>
      <c r="AY483" s="9">
        <v>44654</v>
      </c>
      <c r="AZ483" s="14">
        <f t="shared" ca="1" si="274"/>
        <v>2000</v>
      </c>
      <c r="BA483" s="14">
        <f t="shared" ca="1" si="280"/>
        <v>2000</v>
      </c>
      <c r="BB483" s="14">
        <f t="shared" ca="1" si="250"/>
        <v>705.14399999999659</v>
      </c>
      <c r="BC483" s="14">
        <f t="shared" ca="1" si="266"/>
        <v>1294.8560000000034</v>
      </c>
      <c r="BD483" s="14">
        <f t="shared" ca="1" si="267"/>
        <v>1294.8560000000034</v>
      </c>
      <c r="BE483" s="14">
        <f t="shared" ca="1" si="252"/>
        <v>871694.8476277031</v>
      </c>
      <c r="BF483" s="15">
        <f ca="1">SUM(BD$12:BD483)</f>
        <v>447886.81862770318</v>
      </c>
      <c r="BG483" s="16">
        <f ca="1">SUM(BB$12:BB483)+SUMIF(BC$12:BC483, "&lt;0")</f>
        <v>423808.02899999998</v>
      </c>
    </row>
    <row r="484" spans="1:59" x14ac:dyDescent="0.2">
      <c r="A484" s="24">
        <v>44655</v>
      </c>
      <c r="B484" s="54">
        <f ca="1">IF($A484&gt;= $C$5,$C$6, INDEX('Historical Data'!$D$2:$D$745, MATCH(A484, 'Historical Data'!$B$2:$B$745, 0)))</f>
        <v>1296</v>
      </c>
      <c r="C484" s="14">
        <f t="shared" ca="1" si="275"/>
        <v>1296</v>
      </c>
      <c r="D484" s="14">
        <f t="shared" ca="1" si="251"/>
        <v>0</v>
      </c>
      <c r="E484" s="14">
        <f t="shared" ca="1" si="257"/>
        <v>1296</v>
      </c>
      <c r="F484" s="14">
        <f t="shared" ca="1" si="253"/>
        <v>1296</v>
      </c>
      <c r="G484" s="14">
        <f t="shared" ca="1" si="268"/>
        <v>590048.94699999993</v>
      </c>
      <c r="H484" s="15">
        <f ca="1">SUM(F$12:F484)</f>
        <v>301408.91800000001</v>
      </c>
      <c r="I484" s="16">
        <f ca="1">SUM(D$12:D484)+SUMIF(E$12:E484, "&lt;0")</f>
        <v>288640.02900000004</v>
      </c>
      <c r="J484" s="15"/>
      <c r="K484" s="9">
        <v>44655</v>
      </c>
      <c r="L484" s="14">
        <f t="shared" ca="1" si="254"/>
        <v>1796</v>
      </c>
      <c r="M484" s="14">
        <f t="shared" ca="1" si="276"/>
        <v>1796</v>
      </c>
      <c r="N484" s="14">
        <f t="shared" ref="N484:N547" ca="1" si="281" xml:space="preserve"> P460 + IF(O483 &lt; 0, -O483, 0)</f>
        <v>240</v>
      </c>
      <c r="O484" s="14">
        <f t="shared" ca="1" si="258"/>
        <v>1556</v>
      </c>
      <c r="P484" s="14">
        <f t="shared" ca="1" si="259"/>
        <v>1556</v>
      </c>
      <c r="Q484" s="14">
        <f t="shared" ca="1" si="269"/>
        <v>766798.94699999993</v>
      </c>
      <c r="R484" s="15">
        <f ca="1">SUM(P$12:P484)</f>
        <v>392838.91800000001</v>
      </c>
      <c r="S484" s="16">
        <f ca="1">SUM(N$12:N484)+SUMIF(O$12:O484, "&lt;0")</f>
        <v>373960.02900000004</v>
      </c>
      <c r="U484" s="9">
        <v>44655</v>
      </c>
      <c r="V484" s="14">
        <f t="shared" ca="1" si="273"/>
        <v>2296</v>
      </c>
      <c r="W484" s="14">
        <f t="shared" ca="1" si="277"/>
        <v>2296</v>
      </c>
      <c r="X484" s="14">
        <f t="shared" ref="X484:X547" ca="1" si="282" xml:space="preserve"> Z460 + IF(Y483 &lt; 0, -Y483, 0)</f>
        <v>480</v>
      </c>
      <c r="Y484" s="14">
        <f t="shared" ca="1" si="260"/>
        <v>1816</v>
      </c>
      <c r="Z484" s="14">
        <f t="shared" ca="1" si="261"/>
        <v>1816</v>
      </c>
      <c r="AA484" s="14">
        <f t="shared" ca="1" si="270"/>
        <v>943548.94699999993</v>
      </c>
      <c r="AB484" s="15">
        <f ca="1">SUM(Z$12:Z484)</f>
        <v>484268.91800000001</v>
      </c>
      <c r="AC484" s="16">
        <f ca="1">SUM(X$12:X484)+SUMIF(Y$12:Y484, "&lt;0")</f>
        <v>459280.02900000004</v>
      </c>
      <c r="AE484" s="9">
        <v>44655</v>
      </c>
      <c r="AF484" s="14">
        <f t="shared" ca="1" si="255"/>
        <v>1796</v>
      </c>
      <c r="AG484" s="14">
        <f t="shared" ca="1" si="278"/>
        <v>1796</v>
      </c>
      <c r="AH484" s="14">
        <f t="shared" ref="AH484:AH547" ca="1" si="283" xml:space="preserve"> AJ460 + IF(AI483 &lt; 0, -AI483, 0)</f>
        <v>240</v>
      </c>
      <c r="AI484" s="14">
        <f t="shared" ca="1" si="262"/>
        <v>1556</v>
      </c>
      <c r="AJ484" s="14">
        <f t="shared" ca="1" si="263"/>
        <v>1556</v>
      </c>
      <c r="AK484" s="14">
        <f t="shared" ca="1" si="271"/>
        <v>779298.94699999993</v>
      </c>
      <c r="AL484" s="15">
        <f ca="1">SUM(AJ$12:AJ484)</f>
        <v>399098.91800000001</v>
      </c>
      <c r="AM484" s="16">
        <f ca="1">SUM(AH$12:AH484)+SUMIF(AI$12:AI484, "&lt;0")</f>
        <v>380200.02899999992</v>
      </c>
      <c r="AO484" s="9">
        <v>44655</v>
      </c>
      <c r="AP484" s="14">
        <f t="shared" ca="1" si="256"/>
        <v>2296</v>
      </c>
      <c r="AQ484" s="14">
        <f t="shared" ca="1" si="279"/>
        <v>2296</v>
      </c>
      <c r="AR484" s="14">
        <f t="shared" ref="AR484:AR547" ca="1" si="284" xml:space="preserve"> AT460 + IF(AS483 &lt; 0, -AS483, 0)</f>
        <v>480</v>
      </c>
      <c r="AS484" s="14">
        <f t="shared" ca="1" si="264"/>
        <v>1816</v>
      </c>
      <c r="AT484" s="14">
        <f t="shared" ca="1" si="265"/>
        <v>1816</v>
      </c>
      <c r="AU484" s="14">
        <f t="shared" ca="1" si="272"/>
        <v>968548.94699999993</v>
      </c>
      <c r="AV484" s="15">
        <f ca="1">SUM(AT$12:AT484)</f>
        <v>496788.91800000001</v>
      </c>
      <c r="AW484" s="16">
        <f ca="1">SUM(AR$12:AR484)+SUMIF(AS$12:AS484, "&lt;0")</f>
        <v>471760.02899999992</v>
      </c>
      <c r="AY484" s="9">
        <v>44655</v>
      </c>
      <c r="AZ484" s="14">
        <f t="shared" ca="1" si="274"/>
        <v>2000</v>
      </c>
      <c r="BA484" s="14">
        <f t="shared" ca="1" si="280"/>
        <v>2000</v>
      </c>
      <c r="BB484" s="14">
        <f t="shared" ref="BB484:BB547" ca="1" si="285" xml:space="preserve"> BD460 + IF(BC483 &lt; 0, -BC483, 0)</f>
        <v>0</v>
      </c>
      <c r="BC484" s="14">
        <f t="shared" ca="1" si="266"/>
        <v>2000</v>
      </c>
      <c r="BD484" s="14">
        <f t="shared" ca="1" si="267"/>
        <v>2000</v>
      </c>
      <c r="BE484" s="14">
        <f t="shared" ca="1" si="252"/>
        <v>873694.8476277031</v>
      </c>
      <c r="BF484" s="15">
        <f ca="1">SUM(BD$12:BD484)</f>
        <v>449886.81862770318</v>
      </c>
      <c r="BG484" s="16">
        <f ca="1">SUM(BB$12:BB484)+SUMIF(BC$12:BC484, "&lt;0")</f>
        <v>423808.02899999998</v>
      </c>
    </row>
    <row r="485" spans="1:59" x14ac:dyDescent="0.2">
      <c r="A485" s="24">
        <v>44656</v>
      </c>
      <c r="B485" s="54">
        <f ca="1">IF($A485&gt;= $C$5,$C$6, INDEX('Historical Data'!$D$2:$D$745, MATCH(A485, 'Historical Data'!$B$2:$B$745, 0)))</f>
        <v>1296</v>
      </c>
      <c r="C485" s="14">
        <f t="shared" ca="1" si="275"/>
        <v>1296</v>
      </c>
      <c r="D485" s="14">
        <f t="shared" ref="D485:D548" ca="1" si="286" xml:space="preserve"> F461 + IF(E484 &lt; 0, -E484, 0)</f>
        <v>174.79100000000108</v>
      </c>
      <c r="E485" s="14">
        <f t="shared" ca="1" si="257"/>
        <v>1121.2089999999989</v>
      </c>
      <c r="F485" s="14">
        <f t="shared" ca="1" si="253"/>
        <v>1121.2089999999989</v>
      </c>
      <c r="G485" s="14">
        <f t="shared" ca="1" si="268"/>
        <v>591344.94699999993</v>
      </c>
      <c r="H485" s="15">
        <f ca="1">SUM(F$12:F485)</f>
        <v>302530.12699999998</v>
      </c>
      <c r="I485" s="16">
        <f ca="1">SUM(D$12:D485)+SUMIF(E$12:E485, "&lt;0")</f>
        <v>288814.82000000007</v>
      </c>
      <c r="J485" s="15"/>
      <c r="K485" s="9">
        <v>44656</v>
      </c>
      <c r="L485" s="14">
        <f t="shared" ca="1" si="254"/>
        <v>1796</v>
      </c>
      <c r="M485" s="14">
        <f t="shared" ca="1" si="276"/>
        <v>1796</v>
      </c>
      <c r="N485" s="14">
        <f t="shared" ca="1" si="281"/>
        <v>414.79100000000108</v>
      </c>
      <c r="O485" s="14">
        <f t="shared" ca="1" si="258"/>
        <v>1381.2089999999989</v>
      </c>
      <c r="P485" s="14">
        <f t="shared" ca="1" si="259"/>
        <v>1381.2089999999989</v>
      </c>
      <c r="Q485" s="14">
        <f t="shared" ca="1" si="269"/>
        <v>768594.94699999993</v>
      </c>
      <c r="R485" s="15">
        <f ca="1">SUM(P$12:P485)</f>
        <v>394220.12699999998</v>
      </c>
      <c r="S485" s="16">
        <f ca="1">SUM(N$12:N485)+SUMIF(O$12:O485, "&lt;0")</f>
        <v>374374.82000000007</v>
      </c>
      <c r="U485" s="9">
        <v>44656</v>
      </c>
      <c r="V485" s="14">
        <f t="shared" ca="1" si="273"/>
        <v>2296</v>
      </c>
      <c r="W485" s="14">
        <f t="shared" ca="1" si="277"/>
        <v>2296</v>
      </c>
      <c r="X485" s="14">
        <f t="shared" ca="1" si="282"/>
        <v>654.79100000000108</v>
      </c>
      <c r="Y485" s="14">
        <f t="shared" ca="1" si="260"/>
        <v>1641.2089999999989</v>
      </c>
      <c r="Z485" s="14">
        <f t="shared" ca="1" si="261"/>
        <v>1641.2089999999989</v>
      </c>
      <c r="AA485" s="14">
        <f t="shared" ca="1" si="270"/>
        <v>945844.94699999993</v>
      </c>
      <c r="AB485" s="15">
        <f ca="1">SUM(Z$12:Z485)</f>
        <v>485910.12699999998</v>
      </c>
      <c r="AC485" s="16">
        <f ca="1">SUM(X$12:X485)+SUMIF(Y$12:Y485, "&lt;0")</f>
        <v>459934.82000000007</v>
      </c>
      <c r="AE485" s="9">
        <v>44656</v>
      </c>
      <c r="AF485" s="14">
        <f t="shared" ca="1" si="255"/>
        <v>1796</v>
      </c>
      <c r="AG485" s="14">
        <f t="shared" ca="1" si="278"/>
        <v>1796</v>
      </c>
      <c r="AH485" s="14">
        <f t="shared" ca="1" si="283"/>
        <v>414.79100000000108</v>
      </c>
      <c r="AI485" s="14">
        <f t="shared" ca="1" si="262"/>
        <v>1381.2089999999989</v>
      </c>
      <c r="AJ485" s="14">
        <f t="shared" ca="1" si="263"/>
        <v>1381.2089999999989</v>
      </c>
      <c r="AK485" s="14">
        <f t="shared" ca="1" si="271"/>
        <v>781094.94699999993</v>
      </c>
      <c r="AL485" s="15">
        <f ca="1">SUM(AJ$12:AJ485)</f>
        <v>400480.12699999998</v>
      </c>
      <c r="AM485" s="16">
        <f ca="1">SUM(AH$12:AH485)+SUMIF(AI$12:AI485, "&lt;0")</f>
        <v>380614.81999999995</v>
      </c>
      <c r="AO485" s="9">
        <v>44656</v>
      </c>
      <c r="AP485" s="14">
        <f t="shared" ca="1" si="256"/>
        <v>2296</v>
      </c>
      <c r="AQ485" s="14">
        <f t="shared" ca="1" si="279"/>
        <v>2296</v>
      </c>
      <c r="AR485" s="14">
        <f t="shared" ca="1" si="284"/>
        <v>654.79100000000108</v>
      </c>
      <c r="AS485" s="14">
        <f t="shared" ca="1" si="264"/>
        <v>1641.2089999999989</v>
      </c>
      <c r="AT485" s="14">
        <f t="shared" ca="1" si="265"/>
        <v>1641.2089999999989</v>
      </c>
      <c r="AU485" s="14">
        <f t="shared" ca="1" si="272"/>
        <v>970844.94699999993</v>
      </c>
      <c r="AV485" s="15">
        <f ca="1">SUM(AT$12:AT485)</f>
        <v>498430.12699999998</v>
      </c>
      <c r="AW485" s="16">
        <f ca="1">SUM(AR$12:AR485)+SUMIF(AS$12:AS485, "&lt;0")</f>
        <v>472414.81999999995</v>
      </c>
      <c r="AY485" s="9">
        <v>44656</v>
      </c>
      <c r="AZ485" s="14">
        <f t="shared" ca="1" si="274"/>
        <v>2000</v>
      </c>
      <c r="BA485" s="14">
        <f t="shared" ca="1" si="280"/>
        <v>2000</v>
      </c>
      <c r="BB485" s="14">
        <f t="shared" ca="1" si="285"/>
        <v>174.79100000000108</v>
      </c>
      <c r="BC485" s="14">
        <f t="shared" ca="1" si="266"/>
        <v>1825.2089999999989</v>
      </c>
      <c r="BD485" s="14">
        <f t="shared" ca="1" si="267"/>
        <v>1825.2089999999989</v>
      </c>
      <c r="BE485" s="14">
        <f t="shared" ca="1" si="252"/>
        <v>875694.8476277031</v>
      </c>
      <c r="BF485" s="15">
        <f ca="1">SUM(BD$12:BD485)</f>
        <v>451712.02762770315</v>
      </c>
      <c r="BG485" s="16">
        <f ca="1">SUM(BB$12:BB485)+SUMIF(BC$12:BC485, "&lt;0")</f>
        <v>423982.82</v>
      </c>
    </row>
    <row r="486" spans="1:59" x14ac:dyDescent="0.2">
      <c r="A486" s="24">
        <v>44657</v>
      </c>
      <c r="B486" s="54">
        <f ca="1">IF($A486&gt;= $C$5,$C$6, INDEX('Historical Data'!$D$2:$D$745, MATCH(A486, 'Historical Data'!$B$2:$B$745, 0)))</f>
        <v>1296</v>
      </c>
      <c r="C486" s="14">
        <f t="shared" ca="1" si="275"/>
        <v>1296</v>
      </c>
      <c r="D486" s="14">
        <f t="shared" ca="1" si="286"/>
        <v>0</v>
      </c>
      <c r="E486" s="14">
        <f t="shared" ca="1" si="257"/>
        <v>1296</v>
      </c>
      <c r="F486" s="14">
        <f t="shared" ca="1" si="253"/>
        <v>1296</v>
      </c>
      <c r="G486" s="14">
        <f t="shared" ca="1" si="268"/>
        <v>592640.94699999993</v>
      </c>
      <c r="H486" s="15">
        <f ca="1">SUM(F$12:F486)</f>
        <v>303826.12699999998</v>
      </c>
      <c r="I486" s="16">
        <f ca="1">SUM(D$12:D486)+SUMIF(E$12:E486, "&lt;0")</f>
        <v>288814.82000000007</v>
      </c>
      <c r="J486" s="15"/>
      <c r="K486" s="9">
        <v>44657</v>
      </c>
      <c r="L486" s="14">
        <f t="shared" ca="1" si="254"/>
        <v>1796</v>
      </c>
      <c r="M486" s="14">
        <f t="shared" ca="1" si="276"/>
        <v>1796</v>
      </c>
      <c r="N486" s="14">
        <f t="shared" ca="1" si="281"/>
        <v>240</v>
      </c>
      <c r="O486" s="14">
        <f t="shared" ca="1" si="258"/>
        <v>1556</v>
      </c>
      <c r="P486" s="14">
        <f t="shared" ca="1" si="259"/>
        <v>1556</v>
      </c>
      <c r="Q486" s="14">
        <f t="shared" ca="1" si="269"/>
        <v>770390.94699999993</v>
      </c>
      <c r="R486" s="15">
        <f ca="1">SUM(P$12:P486)</f>
        <v>395776.12699999998</v>
      </c>
      <c r="S486" s="16">
        <f ca="1">SUM(N$12:N486)+SUMIF(O$12:O486, "&lt;0")</f>
        <v>374614.82000000007</v>
      </c>
      <c r="U486" s="9">
        <v>44657</v>
      </c>
      <c r="V486" s="14">
        <f t="shared" ca="1" si="273"/>
        <v>2296</v>
      </c>
      <c r="W486" s="14">
        <f t="shared" ca="1" si="277"/>
        <v>2296</v>
      </c>
      <c r="X486" s="14">
        <f t="shared" ca="1" si="282"/>
        <v>480</v>
      </c>
      <c r="Y486" s="14">
        <f t="shared" ca="1" si="260"/>
        <v>1816</v>
      </c>
      <c r="Z486" s="14">
        <f t="shared" ca="1" si="261"/>
        <v>1816</v>
      </c>
      <c r="AA486" s="14">
        <f t="shared" ca="1" si="270"/>
        <v>948140.94699999993</v>
      </c>
      <c r="AB486" s="15">
        <f ca="1">SUM(Z$12:Z486)</f>
        <v>487726.12699999998</v>
      </c>
      <c r="AC486" s="16">
        <f ca="1">SUM(X$12:X486)+SUMIF(Y$12:Y486, "&lt;0")</f>
        <v>460414.82000000007</v>
      </c>
      <c r="AE486" s="9">
        <v>44657</v>
      </c>
      <c r="AF486" s="14">
        <f t="shared" ca="1" si="255"/>
        <v>1796</v>
      </c>
      <c r="AG486" s="14">
        <f t="shared" ca="1" si="278"/>
        <v>1796</v>
      </c>
      <c r="AH486" s="14">
        <f t="shared" ca="1" si="283"/>
        <v>240</v>
      </c>
      <c r="AI486" s="14">
        <f t="shared" ca="1" si="262"/>
        <v>1556</v>
      </c>
      <c r="AJ486" s="14">
        <f t="shared" ca="1" si="263"/>
        <v>1556</v>
      </c>
      <c r="AK486" s="14">
        <f t="shared" ca="1" si="271"/>
        <v>782890.94699999993</v>
      </c>
      <c r="AL486" s="15">
        <f ca="1">SUM(AJ$12:AJ486)</f>
        <v>402036.12699999998</v>
      </c>
      <c r="AM486" s="16">
        <f ca="1">SUM(AH$12:AH486)+SUMIF(AI$12:AI486, "&lt;0")</f>
        <v>380854.81999999995</v>
      </c>
      <c r="AO486" s="9">
        <v>44657</v>
      </c>
      <c r="AP486" s="14">
        <f t="shared" ca="1" si="256"/>
        <v>2296</v>
      </c>
      <c r="AQ486" s="14">
        <f t="shared" ca="1" si="279"/>
        <v>2296</v>
      </c>
      <c r="AR486" s="14">
        <f t="shared" ca="1" si="284"/>
        <v>480</v>
      </c>
      <c r="AS486" s="14">
        <f t="shared" ca="1" si="264"/>
        <v>1816</v>
      </c>
      <c r="AT486" s="14">
        <f t="shared" ca="1" si="265"/>
        <v>1816</v>
      </c>
      <c r="AU486" s="14">
        <f t="shared" ca="1" si="272"/>
        <v>973140.94699999993</v>
      </c>
      <c r="AV486" s="15">
        <f ca="1">SUM(AT$12:AT486)</f>
        <v>500246.12699999998</v>
      </c>
      <c r="AW486" s="16">
        <f ca="1">SUM(AR$12:AR486)+SUMIF(AS$12:AS486, "&lt;0")</f>
        <v>472894.81999999995</v>
      </c>
      <c r="AY486" s="9">
        <v>44657</v>
      </c>
      <c r="AZ486" s="14">
        <f t="shared" ca="1" si="274"/>
        <v>2000</v>
      </c>
      <c r="BA486" s="14">
        <f t="shared" ca="1" si="280"/>
        <v>2000</v>
      </c>
      <c r="BB486" s="14">
        <f t="shared" ca="1" si="285"/>
        <v>0</v>
      </c>
      <c r="BC486" s="14">
        <f t="shared" ca="1" si="266"/>
        <v>2000</v>
      </c>
      <c r="BD486" s="14">
        <f t="shared" ca="1" si="267"/>
        <v>2000</v>
      </c>
      <c r="BE486" s="14">
        <f t="shared" ca="1" si="252"/>
        <v>877694.8476277031</v>
      </c>
      <c r="BF486" s="15">
        <f ca="1">SUM(BD$12:BD486)</f>
        <v>453712.02762770315</v>
      </c>
      <c r="BG486" s="16">
        <f ca="1">SUM(BB$12:BB486)+SUMIF(BC$12:BC486, "&lt;0")</f>
        <v>423982.82</v>
      </c>
    </row>
    <row r="487" spans="1:59" x14ac:dyDescent="0.2">
      <c r="A487" s="24">
        <v>44658</v>
      </c>
      <c r="B487" s="54">
        <f ca="1">IF($A487&gt;= $C$5,$C$6, INDEX('Historical Data'!$D$2:$D$745, MATCH(A487, 'Historical Data'!$B$2:$B$745, 0)))</f>
        <v>1296</v>
      </c>
      <c r="C487" s="14">
        <f t="shared" ca="1" si="275"/>
        <v>1296</v>
      </c>
      <c r="D487" s="14">
        <f t="shared" ca="1" si="286"/>
        <v>0</v>
      </c>
      <c r="E487" s="14">
        <f t="shared" ca="1" si="257"/>
        <v>1296</v>
      </c>
      <c r="F487" s="14">
        <f t="shared" ca="1" si="253"/>
        <v>1296</v>
      </c>
      <c r="G487" s="14">
        <f t="shared" ca="1" si="268"/>
        <v>593936.94699999993</v>
      </c>
      <c r="H487" s="15">
        <f ca="1">SUM(F$12:F487)</f>
        <v>305122.12699999998</v>
      </c>
      <c r="I487" s="16">
        <f ca="1">SUM(D$12:D487)+SUMIF(E$12:E487, "&lt;0")</f>
        <v>288814.82000000007</v>
      </c>
      <c r="J487" s="15"/>
      <c r="K487" s="9">
        <v>44658</v>
      </c>
      <c r="L487" s="14">
        <f t="shared" ca="1" si="254"/>
        <v>1796</v>
      </c>
      <c r="M487" s="14">
        <f t="shared" ca="1" si="276"/>
        <v>1796</v>
      </c>
      <c r="N487" s="14">
        <f t="shared" ca="1" si="281"/>
        <v>240</v>
      </c>
      <c r="O487" s="14">
        <f t="shared" ca="1" si="258"/>
        <v>1556</v>
      </c>
      <c r="P487" s="14">
        <f t="shared" ca="1" si="259"/>
        <v>1556</v>
      </c>
      <c r="Q487" s="14">
        <f t="shared" ca="1" si="269"/>
        <v>772186.94699999993</v>
      </c>
      <c r="R487" s="15">
        <f ca="1">SUM(P$12:P487)</f>
        <v>397332.12699999998</v>
      </c>
      <c r="S487" s="16">
        <f ca="1">SUM(N$12:N487)+SUMIF(O$12:O487, "&lt;0")</f>
        <v>374854.82000000007</v>
      </c>
      <c r="U487" s="9">
        <v>44658</v>
      </c>
      <c r="V487" s="14">
        <f t="shared" ca="1" si="273"/>
        <v>2296</v>
      </c>
      <c r="W487" s="14">
        <f t="shared" ca="1" si="277"/>
        <v>2296</v>
      </c>
      <c r="X487" s="14">
        <f t="shared" ca="1" si="282"/>
        <v>480</v>
      </c>
      <c r="Y487" s="14">
        <f t="shared" ca="1" si="260"/>
        <v>1816</v>
      </c>
      <c r="Z487" s="14">
        <f t="shared" ca="1" si="261"/>
        <v>1816</v>
      </c>
      <c r="AA487" s="14">
        <f t="shared" ca="1" si="270"/>
        <v>950436.94699999993</v>
      </c>
      <c r="AB487" s="15">
        <f ca="1">SUM(Z$12:Z487)</f>
        <v>489542.12699999998</v>
      </c>
      <c r="AC487" s="16">
        <f ca="1">SUM(X$12:X487)+SUMIF(Y$12:Y487, "&lt;0")</f>
        <v>460894.82000000007</v>
      </c>
      <c r="AE487" s="9">
        <v>44658</v>
      </c>
      <c r="AF487" s="14">
        <f t="shared" ca="1" si="255"/>
        <v>1796</v>
      </c>
      <c r="AG487" s="14">
        <f t="shared" ca="1" si="278"/>
        <v>1796</v>
      </c>
      <c r="AH487" s="14">
        <f t="shared" ca="1" si="283"/>
        <v>240</v>
      </c>
      <c r="AI487" s="14">
        <f t="shared" ca="1" si="262"/>
        <v>1556</v>
      </c>
      <c r="AJ487" s="14">
        <f t="shared" ca="1" si="263"/>
        <v>1556</v>
      </c>
      <c r="AK487" s="14">
        <f t="shared" ca="1" si="271"/>
        <v>784686.94699999993</v>
      </c>
      <c r="AL487" s="15">
        <f ca="1">SUM(AJ$12:AJ487)</f>
        <v>403592.12699999998</v>
      </c>
      <c r="AM487" s="16">
        <f ca="1">SUM(AH$12:AH487)+SUMIF(AI$12:AI487, "&lt;0")</f>
        <v>381094.81999999995</v>
      </c>
      <c r="AO487" s="9">
        <v>44658</v>
      </c>
      <c r="AP487" s="14">
        <f t="shared" ca="1" si="256"/>
        <v>2296</v>
      </c>
      <c r="AQ487" s="14">
        <f t="shared" ca="1" si="279"/>
        <v>2296</v>
      </c>
      <c r="AR487" s="14">
        <f t="shared" ca="1" si="284"/>
        <v>480</v>
      </c>
      <c r="AS487" s="14">
        <f t="shared" ca="1" si="264"/>
        <v>1816</v>
      </c>
      <c r="AT487" s="14">
        <f t="shared" ca="1" si="265"/>
        <v>1816</v>
      </c>
      <c r="AU487" s="14">
        <f t="shared" ca="1" si="272"/>
        <v>975436.94699999993</v>
      </c>
      <c r="AV487" s="15">
        <f ca="1">SUM(AT$12:AT487)</f>
        <v>502062.12699999998</v>
      </c>
      <c r="AW487" s="16">
        <f ca="1">SUM(AR$12:AR487)+SUMIF(AS$12:AS487, "&lt;0")</f>
        <v>473374.81999999995</v>
      </c>
      <c r="AY487" s="9">
        <v>44658</v>
      </c>
      <c r="AZ487" s="14">
        <f t="shared" ca="1" si="274"/>
        <v>2000</v>
      </c>
      <c r="BA487" s="14">
        <f t="shared" ca="1" si="280"/>
        <v>2000</v>
      </c>
      <c r="BB487" s="14">
        <f t="shared" ca="1" si="285"/>
        <v>0</v>
      </c>
      <c r="BC487" s="14">
        <f t="shared" ca="1" si="266"/>
        <v>2000</v>
      </c>
      <c r="BD487" s="14">
        <f t="shared" ca="1" si="267"/>
        <v>2000</v>
      </c>
      <c r="BE487" s="14">
        <f t="shared" ca="1" si="252"/>
        <v>879694.8476277031</v>
      </c>
      <c r="BF487" s="15">
        <f ca="1">SUM(BD$12:BD487)</f>
        <v>455712.02762770315</v>
      </c>
      <c r="BG487" s="16">
        <f ca="1">SUM(BB$12:BB487)+SUMIF(BC$12:BC487, "&lt;0")</f>
        <v>423982.82</v>
      </c>
    </row>
    <row r="488" spans="1:59" x14ac:dyDescent="0.2">
      <c r="A488" s="24">
        <v>44659</v>
      </c>
      <c r="B488" s="54">
        <f ca="1">IF($A488&gt;= $C$5,$C$6, INDEX('Historical Data'!$D$2:$D$745, MATCH(A488, 'Historical Data'!$B$2:$B$745, 0)))</f>
        <v>1296</v>
      </c>
      <c r="C488" s="14">
        <f t="shared" ca="1" si="275"/>
        <v>1296</v>
      </c>
      <c r="D488" s="14">
        <f t="shared" ca="1" si="286"/>
        <v>432.31200000000172</v>
      </c>
      <c r="E488" s="14">
        <f t="shared" ca="1" si="257"/>
        <v>863.68799999999828</v>
      </c>
      <c r="F488" s="14">
        <f t="shared" ca="1" si="253"/>
        <v>863.68799999999828</v>
      </c>
      <c r="G488" s="14">
        <f t="shared" ca="1" si="268"/>
        <v>595232.94699999993</v>
      </c>
      <c r="H488" s="15">
        <f ca="1">SUM(F$12:F488)</f>
        <v>305985.815</v>
      </c>
      <c r="I488" s="16">
        <f ca="1">SUM(D$12:D488)+SUMIF(E$12:E488, "&lt;0")</f>
        <v>289247.13200000004</v>
      </c>
      <c r="J488" s="15"/>
      <c r="K488" s="9">
        <v>44659</v>
      </c>
      <c r="L488" s="14">
        <f t="shared" ca="1" si="254"/>
        <v>1796</v>
      </c>
      <c r="M488" s="14">
        <f t="shared" ca="1" si="276"/>
        <v>1796</v>
      </c>
      <c r="N488" s="14">
        <f t="shared" ca="1" si="281"/>
        <v>672.31200000000172</v>
      </c>
      <c r="O488" s="14">
        <f t="shared" ca="1" si="258"/>
        <v>1123.6879999999983</v>
      </c>
      <c r="P488" s="14">
        <f t="shared" ca="1" si="259"/>
        <v>1123.6879999999983</v>
      </c>
      <c r="Q488" s="14">
        <f t="shared" ca="1" si="269"/>
        <v>773982.94699999993</v>
      </c>
      <c r="R488" s="15">
        <f ca="1">SUM(P$12:P488)</f>
        <v>398455.815</v>
      </c>
      <c r="S488" s="16">
        <f ca="1">SUM(N$12:N488)+SUMIF(O$12:O488, "&lt;0")</f>
        <v>375527.13200000004</v>
      </c>
      <c r="U488" s="9">
        <v>44659</v>
      </c>
      <c r="V488" s="14">
        <f t="shared" ca="1" si="273"/>
        <v>2296</v>
      </c>
      <c r="W488" s="14">
        <f t="shared" ca="1" si="277"/>
        <v>2296</v>
      </c>
      <c r="X488" s="14">
        <f t="shared" ca="1" si="282"/>
        <v>912.31200000000172</v>
      </c>
      <c r="Y488" s="14">
        <f t="shared" ca="1" si="260"/>
        <v>1383.6879999999983</v>
      </c>
      <c r="Z488" s="14">
        <f t="shared" ca="1" si="261"/>
        <v>1383.6879999999983</v>
      </c>
      <c r="AA488" s="14">
        <f t="shared" ca="1" si="270"/>
        <v>952732.94699999993</v>
      </c>
      <c r="AB488" s="15">
        <f ca="1">SUM(Z$12:Z488)</f>
        <v>490925.815</v>
      </c>
      <c r="AC488" s="16">
        <f ca="1">SUM(X$12:X488)+SUMIF(Y$12:Y488, "&lt;0")</f>
        <v>461807.13200000004</v>
      </c>
      <c r="AE488" s="9">
        <v>44659</v>
      </c>
      <c r="AF488" s="14">
        <f t="shared" ca="1" si="255"/>
        <v>1796</v>
      </c>
      <c r="AG488" s="14">
        <f t="shared" ca="1" si="278"/>
        <v>1796</v>
      </c>
      <c r="AH488" s="14">
        <f t="shared" ca="1" si="283"/>
        <v>672.31200000000172</v>
      </c>
      <c r="AI488" s="14">
        <f t="shared" ca="1" si="262"/>
        <v>1123.6879999999983</v>
      </c>
      <c r="AJ488" s="14">
        <f t="shared" ca="1" si="263"/>
        <v>1123.6879999999983</v>
      </c>
      <c r="AK488" s="14">
        <f t="shared" ca="1" si="271"/>
        <v>786482.94699999993</v>
      </c>
      <c r="AL488" s="15">
        <f ca="1">SUM(AJ$12:AJ488)</f>
        <v>404715.815</v>
      </c>
      <c r="AM488" s="16">
        <f ca="1">SUM(AH$12:AH488)+SUMIF(AI$12:AI488, "&lt;0")</f>
        <v>381767.13199999993</v>
      </c>
      <c r="AO488" s="9">
        <v>44659</v>
      </c>
      <c r="AP488" s="14">
        <f t="shared" ca="1" si="256"/>
        <v>2296</v>
      </c>
      <c r="AQ488" s="14">
        <f t="shared" ca="1" si="279"/>
        <v>2296</v>
      </c>
      <c r="AR488" s="14">
        <f t="shared" ca="1" si="284"/>
        <v>912.31200000000172</v>
      </c>
      <c r="AS488" s="14">
        <f t="shared" ca="1" si="264"/>
        <v>1383.6879999999983</v>
      </c>
      <c r="AT488" s="14">
        <f t="shared" ca="1" si="265"/>
        <v>1383.6879999999983</v>
      </c>
      <c r="AU488" s="14">
        <f t="shared" ca="1" si="272"/>
        <v>977732.94699999993</v>
      </c>
      <c r="AV488" s="15">
        <f ca="1">SUM(AT$12:AT488)</f>
        <v>503445.815</v>
      </c>
      <c r="AW488" s="16">
        <f ca="1">SUM(AR$12:AR488)+SUMIF(AS$12:AS488, "&lt;0")</f>
        <v>474287.13199999993</v>
      </c>
      <c r="AY488" s="9">
        <v>44659</v>
      </c>
      <c r="AZ488" s="14">
        <f t="shared" ca="1" si="274"/>
        <v>2000</v>
      </c>
      <c r="BA488" s="14">
        <f t="shared" ca="1" si="280"/>
        <v>2000</v>
      </c>
      <c r="BB488" s="14">
        <f t="shared" ca="1" si="285"/>
        <v>432.31200000000172</v>
      </c>
      <c r="BC488" s="14">
        <f t="shared" ca="1" si="266"/>
        <v>1567.6879999999983</v>
      </c>
      <c r="BD488" s="14">
        <f t="shared" ca="1" si="267"/>
        <v>1567.6879999999983</v>
      </c>
      <c r="BE488" s="14">
        <f t="shared" ca="1" si="252"/>
        <v>881694.8476277031</v>
      </c>
      <c r="BF488" s="15">
        <f ca="1">SUM(BD$12:BD488)</f>
        <v>457279.71562770318</v>
      </c>
      <c r="BG488" s="16">
        <f ca="1">SUM(BB$12:BB488)+SUMIF(BC$12:BC488, "&lt;0")</f>
        <v>424415.13199999998</v>
      </c>
    </row>
    <row r="489" spans="1:59" x14ac:dyDescent="0.2">
      <c r="A489" s="24">
        <v>44660</v>
      </c>
      <c r="B489" s="54">
        <f ca="1">IF($A489&gt;= $C$5,$C$6, INDEX('Historical Data'!$D$2:$D$745, MATCH(A489, 'Historical Data'!$B$2:$B$745, 0)))</f>
        <v>1296</v>
      </c>
      <c r="C489" s="14">
        <f t="shared" ca="1" si="275"/>
        <v>1296</v>
      </c>
      <c r="D489" s="14">
        <f t="shared" ca="1" si="286"/>
        <v>1083.632999999998</v>
      </c>
      <c r="E489" s="14">
        <f t="shared" ca="1" si="257"/>
        <v>212.36700000000201</v>
      </c>
      <c r="F489" s="14">
        <f t="shared" ca="1" si="253"/>
        <v>212.36700000000201</v>
      </c>
      <c r="G489" s="14">
        <f t="shared" ca="1" si="268"/>
        <v>596528.94699999993</v>
      </c>
      <c r="H489" s="15">
        <f ca="1">SUM(F$12:F489)</f>
        <v>306198.18200000003</v>
      </c>
      <c r="I489" s="16">
        <f ca="1">SUM(D$12:D489)+SUMIF(E$12:E489, "&lt;0")</f>
        <v>290330.76500000001</v>
      </c>
      <c r="J489" s="15"/>
      <c r="K489" s="9">
        <v>44660</v>
      </c>
      <c r="L489" s="14">
        <f t="shared" ca="1" si="254"/>
        <v>1796</v>
      </c>
      <c r="M489" s="14">
        <f t="shared" ca="1" si="276"/>
        <v>1796</v>
      </c>
      <c r="N489" s="14">
        <f t="shared" ca="1" si="281"/>
        <v>1323.632999999998</v>
      </c>
      <c r="O489" s="14">
        <f t="shared" ca="1" si="258"/>
        <v>472.36700000000201</v>
      </c>
      <c r="P489" s="14">
        <f t="shared" ca="1" si="259"/>
        <v>472.36700000000201</v>
      </c>
      <c r="Q489" s="14">
        <f t="shared" ca="1" si="269"/>
        <v>775778.94699999993</v>
      </c>
      <c r="R489" s="15">
        <f ca="1">SUM(P$12:P489)</f>
        <v>398928.18200000003</v>
      </c>
      <c r="S489" s="16">
        <f ca="1">SUM(N$12:N489)+SUMIF(O$12:O489, "&lt;0")</f>
        <v>376850.76500000001</v>
      </c>
      <c r="U489" s="9">
        <v>44660</v>
      </c>
      <c r="V489" s="14">
        <f t="shared" ca="1" si="273"/>
        <v>2296</v>
      </c>
      <c r="W489" s="14">
        <f t="shared" ca="1" si="277"/>
        <v>2296</v>
      </c>
      <c r="X489" s="14">
        <f t="shared" ca="1" si="282"/>
        <v>1563.632999999998</v>
      </c>
      <c r="Y489" s="14">
        <f t="shared" ca="1" si="260"/>
        <v>732.36700000000201</v>
      </c>
      <c r="Z489" s="14">
        <f t="shared" ca="1" si="261"/>
        <v>732.36700000000201</v>
      </c>
      <c r="AA489" s="14">
        <f t="shared" ca="1" si="270"/>
        <v>955028.94699999993</v>
      </c>
      <c r="AB489" s="15">
        <f ca="1">SUM(Z$12:Z489)</f>
        <v>491658.18200000003</v>
      </c>
      <c r="AC489" s="16">
        <f ca="1">SUM(X$12:X489)+SUMIF(Y$12:Y489, "&lt;0")</f>
        <v>463370.76500000001</v>
      </c>
      <c r="AE489" s="9">
        <v>44660</v>
      </c>
      <c r="AF489" s="14">
        <f t="shared" ca="1" si="255"/>
        <v>1796</v>
      </c>
      <c r="AG489" s="14">
        <f t="shared" ca="1" si="278"/>
        <v>1796</v>
      </c>
      <c r="AH489" s="14">
        <f t="shared" ca="1" si="283"/>
        <v>1323.632999999998</v>
      </c>
      <c r="AI489" s="14">
        <f t="shared" ca="1" si="262"/>
        <v>472.36700000000201</v>
      </c>
      <c r="AJ489" s="14">
        <f t="shared" ca="1" si="263"/>
        <v>472.36700000000201</v>
      </c>
      <c r="AK489" s="14">
        <f t="shared" ca="1" si="271"/>
        <v>788278.94699999993</v>
      </c>
      <c r="AL489" s="15">
        <f ca="1">SUM(AJ$12:AJ489)</f>
        <v>405188.18200000003</v>
      </c>
      <c r="AM489" s="16">
        <f ca="1">SUM(AH$12:AH489)+SUMIF(AI$12:AI489, "&lt;0")</f>
        <v>383090.7649999999</v>
      </c>
      <c r="AO489" s="9">
        <v>44660</v>
      </c>
      <c r="AP489" s="14">
        <f t="shared" ca="1" si="256"/>
        <v>2296</v>
      </c>
      <c r="AQ489" s="14">
        <f t="shared" ca="1" si="279"/>
        <v>2296</v>
      </c>
      <c r="AR489" s="14">
        <f t="shared" ca="1" si="284"/>
        <v>1563.632999999998</v>
      </c>
      <c r="AS489" s="14">
        <f t="shared" ca="1" si="264"/>
        <v>732.36700000000201</v>
      </c>
      <c r="AT489" s="14">
        <f t="shared" ca="1" si="265"/>
        <v>732.36700000000201</v>
      </c>
      <c r="AU489" s="14">
        <f t="shared" ca="1" si="272"/>
        <v>980028.94699999993</v>
      </c>
      <c r="AV489" s="15">
        <f ca="1">SUM(AT$12:AT489)</f>
        <v>504178.18200000003</v>
      </c>
      <c r="AW489" s="16">
        <f ca="1">SUM(AR$12:AR489)+SUMIF(AS$12:AS489, "&lt;0")</f>
        <v>475850.7649999999</v>
      </c>
      <c r="AY489" s="9">
        <v>44660</v>
      </c>
      <c r="AZ489" s="14">
        <f t="shared" ca="1" si="274"/>
        <v>2000</v>
      </c>
      <c r="BA489" s="14">
        <f t="shared" ca="1" si="280"/>
        <v>2000</v>
      </c>
      <c r="BB489" s="14">
        <f t="shared" ca="1" si="285"/>
        <v>1592.919659806294</v>
      </c>
      <c r="BC489" s="14">
        <f t="shared" ca="1" si="266"/>
        <v>407.08034019370598</v>
      </c>
      <c r="BD489" s="14">
        <f t="shared" ca="1" si="267"/>
        <v>407.08034019370598</v>
      </c>
      <c r="BE489" s="14">
        <f t="shared" ca="1" si="252"/>
        <v>883694.8476277031</v>
      </c>
      <c r="BF489" s="15">
        <f ca="1">SUM(BD$12:BD489)</f>
        <v>457686.79596789688</v>
      </c>
      <c r="BG489" s="16">
        <f ca="1">SUM(BB$12:BB489)+SUMIF(BC$12:BC489, "&lt;0")</f>
        <v>426008.05165980628</v>
      </c>
    </row>
    <row r="490" spans="1:59" x14ac:dyDescent="0.2">
      <c r="A490" s="24">
        <v>44661</v>
      </c>
      <c r="B490" s="54">
        <f ca="1">IF($A490&gt;= $C$5,$C$6, INDEX('Historical Data'!$D$2:$D$745, MATCH(A490, 'Historical Data'!$B$2:$B$745, 0)))</f>
        <v>1296</v>
      </c>
      <c r="C490" s="14">
        <f t="shared" ca="1" si="275"/>
        <v>1296</v>
      </c>
      <c r="D490" s="14">
        <f t="shared" ca="1" si="286"/>
        <v>1101</v>
      </c>
      <c r="E490" s="14">
        <f t="shared" ca="1" si="257"/>
        <v>195</v>
      </c>
      <c r="F490" s="14">
        <f t="shared" ca="1" si="253"/>
        <v>195</v>
      </c>
      <c r="G490" s="14">
        <f t="shared" ca="1" si="268"/>
        <v>597824.94699999993</v>
      </c>
      <c r="H490" s="15">
        <f ca="1">SUM(F$12:F490)</f>
        <v>306393.18200000003</v>
      </c>
      <c r="I490" s="16">
        <f ca="1">SUM(D$12:D490)+SUMIF(E$12:E490, "&lt;0")</f>
        <v>291431.76500000001</v>
      </c>
      <c r="J490" s="15"/>
      <c r="K490" s="9">
        <v>44661</v>
      </c>
      <c r="L490" s="14">
        <f t="shared" ca="1" si="254"/>
        <v>1796</v>
      </c>
      <c r="M490" s="14">
        <f t="shared" ca="1" si="276"/>
        <v>1796</v>
      </c>
      <c r="N490" s="14">
        <f t="shared" ca="1" si="281"/>
        <v>1346</v>
      </c>
      <c r="O490" s="14">
        <f t="shared" ca="1" si="258"/>
        <v>450</v>
      </c>
      <c r="P490" s="14">
        <f t="shared" ca="1" si="259"/>
        <v>450</v>
      </c>
      <c r="Q490" s="14">
        <f t="shared" ca="1" si="269"/>
        <v>777574.94699999993</v>
      </c>
      <c r="R490" s="15">
        <f ca="1">SUM(P$12:P490)</f>
        <v>399378.18200000003</v>
      </c>
      <c r="S490" s="16">
        <f ca="1">SUM(N$12:N490)+SUMIF(O$12:O490, "&lt;0")</f>
        <v>378196.76500000001</v>
      </c>
      <c r="U490" s="9">
        <v>44661</v>
      </c>
      <c r="V490" s="14">
        <f t="shared" ca="1" si="273"/>
        <v>2296</v>
      </c>
      <c r="W490" s="14">
        <f t="shared" ca="1" si="277"/>
        <v>2296</v>
      </c>
      <c r="X490" s="14">
        <f t="shared" ca="1" si="282"/>
        <v>1591</v>
      </c>
      <c r="Y490" s="14">
        <f t="shared" ca="1" si="260"/>
        <v>705</v>
      </c>
      <c r="Z490" s="14">
        <f t="shared" ca="1" si="261"/>
        <v>705</v>
      </c>
      <c r="AA490" s="14">
        <f t="shared" ca="1" si="270"/>
        <v>957324.94699999993</v>
      </c>
      <c r="AB490" s="15">
        <f ca="1">SUM(Z$12:Z490)</f>
        <v>492363.18200000003</v>
      </c>
      <c r="AC490" s="16">
        <f ca="1">SUM(X$12:X490)+SUMIF(Y$12:Y490, "&lt;0")</f>
        <v>464961.76500000001</v>
      </c>
      <c r="AE490" s="9">
        <v>44661</v>
      </c>
      <c r="AF490" s="14">
        <f t="shared" ca="1" si="255"/>
        <v>1796</v>
      </c>
      <c r="AG490" s="14">
        <f t="shared" ca="1" si="278"/>
        <v>1796</v>
      </c>
      <c r="AH490" s="14">
        <f t="shared" ca="1" si="283"/>
        <v>1351</v>
      </c>
      <c r="AI490" s="14">
        <f t="shared" ca="1" si="262"/>
        <v>445</v>
      </c>
      <c r="AJ490" s="14">
        <f t="shared" ca="1" si="263"/>
        <v>445</v>
      </c>
      <c r="AK490" s="14">
        <f t="shared" ca="1" si="271"/>
        <v>790074.94699999993</v>
      </c>
      <c r="AL490" s="15">
        <f ca="1">SUM(AJ$12:AJ490)</f>
        <v>405633.18200000003</v>
      </c>
      <c r="AM490" s="16">
        <f ca="1">SUM(AH$12:AH490)+SUMIF(AI$12:AI490, "&lt;0")</f>
        <v>384441.7649999999</v>
      </c>
      <c r="AO490" s="9">
        <v>44661</v>
      </c>
      <c r="AP490" s="14">
        <f t="shared" ca="1" si="256"/>
        <v>2296</v>
      </c>
      <c r="AQ490" s="14">
        <f t="shared" ca="1" si="279"/>
        <v>2296</v>
      </c>
      <c r="AR490" s="14">
        <f t="shared" ca="1" si="284"/>
        <v>1601</v>
      </c>
      <c r="AS490" s="14">
        <f t="shared" ca="1" si="264"/>
        <v>695</v>
      </c>
      <c r="AT490" s="14">
        <f t="shared" ca="1" si="265"/>
        <v>695</v>
      </c>
      <c r="AU490" s="14">
        <f t="shared" ca="1" si="272"/>
        <v>982324.94699999993</v>
      </c>
      <c r="AV490" s="15">
        <f ca="1">SUM(AT$12:AT490)</f>
        <v>504873.18200000003</v>
      </c>
      <c r="AW490" s="16">
        <f ca="1">SUM(AR$12:AR490)+SUMIF(AS$12:AS490, "&lt;0")</f>
        <v>477451.7649999999</v>
      </c>
      <c r="AY490" s="9">
        <v>44661</v>
      </c>
      <c r="AZ490" s="14">
        <f t="shared" ca="1" si="274"/>
        <v>2000</v>
      </c>
      <c r="BA490" s="14">
        <f t="shared" ca="1" si="280"/>
        <v>2000</v>
      </c>
      <c r="BB490" s="14">
        <f t="shared" ca="1" si="285"/>
        <v>1638.519707856726</v>
      </c>
      <c r="BC490" s="14">
        <f t="shared" ca="1" si="266"/>
        <v>361.48029214327403</v>
      </c>
      <c r="BD490" s="14">
        <f t="shared" ca="1" si="267"/>
        <v>361.48029214327403</v>
      </c>
      <c r="BE490" s="14">
        <f t="shared" ca="1" si="252"/>
        <v>885694.8476277031</v>
      </c>
      <c r="BF490" s="15">
        <f ca="1">SUM(BD$12:BD490)</f>
        <v>458048.27626004018</v>
      </c>
      <c r="BG490" s="16">
        <f ca="1">SUM(BB$12:BB490)+SUMIF(BC$12:BC490, "&lt;0")</f>
        <v>427646.57136766298</v>
      </c>
    </row>
    <row r="491" spans="1:59" x14ac:dyDescent="0.2">
      <c r="A491" s="24">
        <v>44662</v>
      </c>
      <c r="B491" s="54">
        <f ca="1">IF($A491&gt;= $C$5,$C$6, INDEX('Historical Data'!$D$2:$D$745, MATCH(A491, 'Historical Data'!$B$2:$B$745, 0)))</f>
        <v>1296</v>
      </c>
      <c r="C491" s="14">
        <f t="shared" ca="1" si="275"/>
        <v>1296</v>
      </c>
      <c r="D491" s="14">
        <f t="shared" ca="1" si="286"/>
        <v>778.98099999999977</v>
      </c>
      <c r="E491" s="14">
        <f t="shared" ca="1" si="257"/>
        <v>517.01900000000023</v>
      </c>
      <c r="F491" s="14">
        <f t="shared" ca="1" si="253"/>
        <v>517.01900000000023</v>
      </c>
      <c r="G491" s="14">
        <f t="shared" ca="1" si="268"/>
        <v>599120.94699999993</v>
      </c>
      <c r="H491" s="15">
        <f ca="1">SUM(F$12:F491)</f>
        <v>306910.201</v>
      </c>
      <c r="I491" s="16">
        <f ca="1">SUM(D$12:D491)+SUMIF(E$12:E491, "&lt;0")</f>
        <v>292210.74600000004</v>
      </c>
      <c r="J491" s="15"/>
      <c r="K491" s="9">
        <v>44662</v>
      </c>
      <c r="L491" s="14">
        <f t="shared" ca="1" si="254"/>
        <v>1796</v>
      </c>
      <c r="M491" s="14">
        <f t="shared" ca="1" si="276"/>
        <v>1796</v>
      </c>
      <c r="N491" s="14">
        <f t="shared" ca="1" si="281"/>
        <v>1028.9809999999998</v>
      </c>
      <c r="O491" s="14">
        <f t="shared" ca="1" si="258"/>
        <v>767.01900000000023</v>
      </c>
      <c r="P491" s="14">
        <f t="shared" ca="1" si="259"/>
        <v>767.01900000000023</v>
      </c>
      <c r="Q491" s="14">
        <f t="shared" ca="1" si="269"/>
        <v>779370.94699999993</v>
      </c>
      <c r="R491" s="15">
        <f ca="1">SUM(P$12:P491)</f>
        <v>400145.201</v>
      </c>
      <c r="S491" s="16">
        <f ca="1">SUM(N$12:N491)+SUMIF(O$12:O491, "&lt;0")</f>
        <v>379225.74600000004</v>
      </c>
      <c r="U491" s="9">
        <v>44662</v>
      </c>
      <c r="V491" s="14">
        <f t="shared" ca="1" si="273"/>
        <v>2296</v>
      </c>
      <c r="W491" s="14">
        <f t="shared" ca="1" si="277"/>
        <v>2296</v>
      </c>
      <c r="X491" s="14">
        <f t="shared" ca="1" si="282"/>
        <v>1278.9809999999998</v>
      </c>
      <c r="Y491" s="14">
        <f t="shared" ca="1" si="260"/>
        <v>1017.0190000000002</v>
      </c>
      <c r="Z491" s="14">
        <f t="shared" ca="1" si="261"/>
        <v>1017.0190000000002</v>
      </c>
      <c r="AA491" s="14">
        <f t="shared" ca="1" si="270"/>
        <v>959620.94699999993</v>
      </c>
      <c r="AB491" s="15">
        <f ca="1">SUM(Z$12:Z491)</f>
        <v>493380.201</v>
      </c>
      <c r="AC491" s="16">
        <f ca="1">SUM(X$12:X491)+SUMIF(Y$12:Y491, "&lt;0")</f>
        <v>466240.74600000004</v>
      </c>
      <c r="AE491" s="9">
        <v>44662</v>
      </c>
      <c r="AF491" s="14">
        <f t="shared" ca="1" si="255"/>
        <v>1796</v>
      </c>
      <c r="AG491" s="14">
        <f t="shared" ca="1" si="278"/>
        <v>1796</v>
      </c>
      <c r="AH491" s="14">
        <f t="shared" ca="1" si="283"/>
        <v>1038.9809999999998</v>
      </c>
      <c r="AI491" s="14">
        <f t="shared" ca="1" si="262"/>
        <v>757.01900000000023</v>
      </c>
      <c r="AJ491" s="14">
        <f t="shared" ca="1" si="263"/>
        <v>757.01900000000023</v>
      </c>
      <c r="AK491" s="14">
        <f t="shared" ca="1" si="271"/>
        <v>791870.94699999993</v>
      </c>
      <c r="AL491" s="15">
        <f ca="1">SUM(AJ$12:AJ491)</f>
        <v>406390.201</v>
      </c>
      <c r="AM491" s="16">
        <f ca="1">SUM(AH$12:AH491)+SUMIF(AI$12:AI491, "&lt;0")</f>
        <v>385480.74599999993</v>
      </c>
      <c r="AO491" s="9">
        <v>44662</v>
      </c>
      <c r="AP491" s="14">
        <f t="shared" ca="1" si="256"/>
        <v>2296</v>
      </c>
      <c r="AQ491" s="14">
        <f t="shared" ca="1" si="279"/>
        <v>2296</v>
      </c>
      <c r="AR491" s="14">
        <f t="shared" ca="1" si="284"/>
        <v>1298.9809999999998</v>
      </c>
      <c r="AS491" s="14">
        <f t="shared" ca="1" si="264"/>
        <v>997.01900000000023</v>
      </c>
      <c r="AT491" s="14">
        <f t="shared" ca="1" si="265"/>
        <v>997.01900000000023</v>
      </c>
      <c r="AU491" s="14">
        <f t="shared" ca="1" si="272"/>
        <v>984620.94699999993</v>
      </c>
      <c r="AV491" s="15">
        <f ca="1">SUM(AT$12:AT491)</f>
        <v>505870.201</v>
      </c>
      <c r="AW491" s="16">
        <f ca="1">SUM(AR$12:AR491)+SUMIF(AS$12:AS491, "&lt;0")</f>
        <v>478750.74599999993</v>
      </c>
      <c r="AY491" s="9">
        <v>44662</v>
      </c>
      <c r="AZ491" s="14">
        <f t="shared" ca="1" si="274"/>
        <v>2000</v>
      </c>
      <c r="BA491" s="14">
        <f t="shared" ca="1" si="280"/>
        <v>2000</v>
      </c>
      <c r="BB491" s="14">
        <f t="shared" ca="1" si="285"/>
        <v>1344.7337559071559</v>
      </c>
      <c r="BC491" s="14">
        <f t="shared" ca="1" si="266"/>
        <v>655.26624409284409</v>
      </c>
      <c r="BD491" s="14">
        <f t="shared" ca="1" si="267"/>
        <v>655.26624409284409</v>
      </c>
      <c r="BE491" s="14">
        <f t="shared" ca="1" si="252"/>
        <v>887694.8476277031</v>
      </c>
      <c r="BF491" s="15">
        <f ca="1">SUM(BD$12:BD491)</f>
        <v>458703.54250413302</v>
      </c>
      <c r="BG491" s="16">
        <f ca="1">SUM(BB$12:BB491)+SUMIF(BC$12:BC491, "&lt;0")</f>
        <v>428991.30512357014</v>
      </c>
    </row>
    <row r="492" spans="1:59" x14ac:dyDescent="0.2">
      <c r="A492" s="24">
        <v>44663</v>
      </c>
      <c r="B492" s="54">
        <f ca="1">IF($A492&gt;= $C$5,$C$6, INDEX('Historical Data'!$D$2:$D$745, MATCH(A492, 'Historical Data'!$B$2:$B$745, 0)))</f>
        <v>1296</v>
      </c>
      <c r="C492" s="14">
        <f t="shared" ca="1" si="275"/>
        <v>1296</v>
      </c>
      <c r="D492" s="14">
        <f t="shared" ca="1" si="286"/>
        <v>734.71399999999994</v>
      </c>
      <c r="E492" s="14">
        <f t="shared" ca="1" si="257"/>
        <v>561.28600000000006</v>
      </c>
      <c r="F492" s="14">
        <f t="shared" ca="1" si="253"/>
        <v>561.28600000000006</v>
      </c>
      <c r="G492" s="14">
        <f t="shared" ca="1" si="268"/>
        <v>600416.94699999993</v>
      </c>
      <c r="H492" s="15">
        <f ca="1">SUM(F$12:F492)</f>
        <v>307471.48700000002</v>
      </c>
      <c r="I492" s="16">
        <f ca="1">SUM(D$12:D492)+SUMIF(E$12:E492, "&lt;0")</f>
        <v>292945.46000000002</v>
      </c>
      <c r="J492" s="15"/>
      <c r="K492" s="9">
        <v>44663</v>
      </c>
      <c r="L492" s="14">
        <f t="shared" ca="1" si="254"/>
        <v>1796</v>
      </c>
      <c r="M492" s="14">
        <f t="shared" ca="1" si="276"/>
        <v>1796</v>
      </c>
      <c r="N492" s="14">
        <f t="shared" ca="1" si="281"/>
        <v>989.71399999999994</v>
      </c>
      <c r="O492" s="14">
        <f t="shared" ca="1" si="258"/>
        <v>806.28600000000006</v>
      </c>
      <c r="P492" s="14">
        <f t="shared" ca="1" si="259"/>
        <v>806.28600000000006</v>
      </c>
      <c r="Q492" s="14">
        <f t="shared" ca="1" si="269"/>
        <v>781166.94699999993</v>
      </c>
      <c r="R492" s="15">
        <f ca="1">SUM(P$12:P492)</f>
        <v>400951.48700000002</v>
      </c>
      <c r="S492" s="16">
        <f ca="1">SUM(N$12:N492)+SUMIF(O$12:O492, "&lt;0")</f>
        <v>380215.46</v>
      </c>
      <c r="U492" s="9">
        <v>44663</v>
      </c>
      <c r="V492" s="14">
        <f t="shared" ca="1" si="273"/>
        <v>2296</v>
      </c>
      <c r="W492" s="14">
        <f t="shared" ca="1" si="277"/>
        <v>2296</v>
      </c>
      <c r="X492" s="14">
        <f t="shared" ca="1" si="282"/>
        <v>1244.7139999999999</v>
      </c>
      <c r="Y492" s="14">
        <f t="shared" ca="1" si="260"/>
        <v>1051.2860000000001</v>
      </c>
      <c r="Z492" s="14">
        <f t="shared" ca="1" si="261"/>
        <v>1051.2860000000001</v>
      </c>
      <c r="AA492" s="14">
        <f t="shared" ca="1" si="270"/>
        <v>961916.94699999993</v>
      </c>
      <c r="AB492" s="15">
        <f ca="1">SUM(Z$12:Z492)</f>
        <v>494431.48700000002</v>
      </c>
      <c r="AC492" s="16">
        <f ca="1">SUM(X$12:X492)+SUMIF(Y$12:Y492, "&lt;0")</f>
        <v>467485.46</v>
      </c>
      <c r="AE492" s="9">
        <v>44663</v>
      </c>
      <c r="AF492" s="14">
        <f t="shared" ca="1" si="255"/>
        <v>1796</v>
      </c>
      <c r="AG492" s="14">
        <f t="shared" ca="1" si="278"/>
        <v>1796</v>
      </c>
      <c r="AH492" s="14">
        <f t="shared" ca="1" si="283"/>
        <v>994.71399999999994</v>
      </c>
      <c r="AI492" s="14">
        <f t="shared" ca="1" si="262"/>
        <v>801.28600000000006</v>
      </c>
      <c r="AJ492" s="14">
        <f t="shared" ca="1" si="263"/>
        <v>801.28600000000006</v>
      </c>
      <c r="AK492" s="14">
        <f t="shared" ca="1" si="271"/>
        <v>793666.94699999993</v>
      </c>
      <c r="AL492" s="15">
        <f ca="1">SUM(AJ$12:AJ492)</f>
        <v>407191.48700000002</v>
      </c>
      <c r="AM492" s="16">
        <f ca="1">SUM(AH$12:AH492)+SUMIF(AI$12:AI492, "&lt;0")</f>
        <v>386475.4599999999</v>
      </c>
      <c r="AO492" s="9">
        <v>44663</v>
      </c>
      <c r="AP492" s="14">
        <f t="shared" ca="1" si="256"/>
        <v>2296</v>
      </c>
      <c r="AQ492" s="14">
        <f t="shared" ca="1" si="279"/>
        <v>2296</v>
      </c>
      <c r="AR492" s="14">
        <f t="shared" ca="1" si="284"/>
        <v>1254.7139999999999</v>
      </c>
      <c r="AS492" s="14">
        <f t="shared" ca="1" si="264"/>
        <v>1041.2860000000001</v>
      </c>
      <c r="AT492" s="14">
        <f t="shared" ca="1" si="265"/>
        <v>1041.2860000000001</v>
      </c>
      <c r="AU492" s="14">
        <f t="shared" ca="1" si="272"/>
        <v>986916.94699999993</v>
      </c>
      <c r="AV492" s="15">
        <f ca="1">SUM(AT$12:AT492)</f>
        <v>506911.48700000002</v>
      </c>
      <c r="AW492" s="16">
        <f ca="1">SUM(AR$12:AR492)+SUMIF(AS$12:AS492, "&lt;0")</f>
        <v>480005.4599999999</v>
      </c>
      <c r="AY492" s="9">
        <v>44663</v>
      </c>
      <c r="AZ492" s="14">
        <f t="shared" ca="1" si="274"/>
        <v>2000</v>
      </c>
      <c r="BA492" s="14">
        <f t="shared" ca="1" si="280"/>
        <v>2000</v>
      </c>
      <c r="BB492" s="14">
        <f t="shared" ca="1" si="285"/>
        <v>1328.699803957586</v>
      </c>
      <c r="BC492" s="14">
        <f t="shared" ca="1" si="266"/>
        <v>671.30019604241397</v>
      </c>
      <c r="BD492" s="14">
        <f t="shared" ca="1" si="267"/>
        <v>671.30019604241397</v>
      </c>
      <c r="BE492" s="14">
        <f t="shared" ca="1" si="252"/>
        <v>889694.8476277031</v>
      </c>
      <c r="BF492" s="15">
        <f ca="1">SUM(BD$12:BD492)</f>
        <v>459374.84270017542</v>
      </c>
      <c r="BG492" s="16">
        <f ca="1">SUM(BB$12:BB492)+SUMIF(BC$12:BC492, "&lt;0")</f>
        <v>430320.00492752774</v>
      </c>
    </row>
    <row r="493" spans="1:59" x14ac:dyDescent="0.2">
      <c r="A493" s="24">
        <v>44664</v>
      </c>
      <c r="B493" s="54">
        <f ca="1">IF($A493&gt;= $C$5,$C$6, INDEX('Historical Data'!$D$2:$D$745, MATCH(A493, 'Historical Data'!$B$2:$B$745, 0)))</f>
        <v>1296</v>
      </c>
      <c r="C493" s="14">
        <f t="shared" ca="1" si="275"/>
        <v>1296</v>
      </c>
      <c r="D493" s="14">
        <f t="shared" ca="1" si="286"/>
        <v>98.879999999997381</v>
      </c>
      <c r="E493" s="14">
        <f t="shared" ca="1" si="257"/>
        <v>1197.1200000000026</v>
      </c>
      <c r="F493" s="14">
        <f t="shared" ca="1" si="253"/>
        <v>1197.1200000000026</v>
      </c>
      <c r="G493" s="14">
        <f t="shared" ca="1" si="268"/>
        <v>601712.94699999993</v>
      </c>
      <c r="H493" s="15">
        <f ca="1">SUM(F$12:F493)</f>
        <v>308668.60700000002</v>
      </c>
      <c r="I493" s="16">
        <f ca="1">SUM(D$12:D493)+SUMIF(E$12:E493, "&lt;0")</f>
        <v>293044.34000000003</v>
      </c>
      <c r="J493" s="15"/>
      <c r="K493" s="9">
        <v>44664</v>
      </c>
      <c r="L493" s="14">
        <f t="shared" ca="1" si="254"/>
        <v>1796</v>
      </c>
      <c r="M493" s="14">
        <f t="shared" ca="1" si="276"/>
        <v>1796</v>
      </c>
      <c r="N493" s="14">
        <f t="shared" ca="1" si="281"/>
        <v>358.87999999999738</v>
      </c>
      <c r="O493" s="14">
        <f t="shared" ca="1" si="258"/>
        <v>1437.1200000000026</v>
      </c>
      <c r="P493" s="14">
        <f t="shared" ca="1" si="259"/>
        <v>1437.1200000000026</v>
      </c>
      <c r="Q493" s="14">
        <f t="shared" ca="1" si="269"/>
        <v>782962.94699999993</v>
      </c>
      <c r="R493" s="15">
        <f ca="1">SUM(P$12:P493)</f>
        <v>402388.60700000002</v>
      </c>
      <c r="S493" s="16">
        <f ca="1">SUM(N$12:N493)+SUMIF(O$12:O493, "&lt;0")</f>
        <v>380574.34</v>
      </c>
      <c r="U493" s="9">
        <v>44664</v>
      </c>
      <c r="V493" s="14">
        <f t="shared" ca="1" si="273"/>
        <v>2296</v>
      </c>
      <c r="W493" s="14">
        <f t="shared" ca="1" si="277"/>
        <v>2296</v>
      </c>
      <c r="X493" s="14">
        <f t="shared" ca="1" si="282"/>
        <v>618.87999999999738</v>
      </c>
      <c r="Y493" s="14">
        <f t="shared" ca="1" si="260"/>
        <v>1677.1200000000026</v>
      </c>
      <c r="Z493" s="14">
        <f t="shared" ca="1" si="261"/>
        <v>1677.1200000000026</v>
      </c>
      <c r="AA493" s="14">
        <f t="shared" ca="1" si="270"/>
        <v>964212.94699999993</v>
      </c>
      <c r="AB493" s="15">
        <f ca="1">SUM(Z$12:Z493)</f>
        <v>496108.60700000002</v>
      </c>
      <c r="AC493" s="16">
        <f ca="1">SUM(X$12:X493)+SUMIF(Y$12:Y493, "&lt;0")</f>
        <v>468104.34</v>
      </c>
      <c r="AE493" s="9">
        <v>44664</v>
      </c>
      <c r="AF493" s="14">
        <f t="shared" ca="1" si="255"/>
        <v>1796</v>
      </c>
      <c r="AG493" s="14">
        <f t="shared" ca="1" si="278"/>
        <v>1796</v>
      </c>
      <c r="AH493" s="14">
        <f t="shared" ca="1" si="283"/>
        <v>358.87999999999738</v>
      </c>
      <c r="AI493" s="14">
        <f t="shared" ca="1" si="262"/>
        <v>1437.1200000000026</v>
      </c>
      <c r="AJ493" s="14">
        <f t="shared" ca="1" si="263"/>
        <v>1437.1200000000026</v>
      </c>
      <c r="AK493" s="14">
        <f t="shared" ca="1" si="271"/>
        <v>795462.94699999993</v>
      </c>
      <c r="AL493" s="15">
        <f ca="1">SUM(AJ$12:AJ493)</f>
        <v>408628.60700000002</v>
      </c>
      <c r="AM493" s="16">
        <f ca="1">SUM(AH$12:AH493)+SUMIF(AI$12:AI493, "&lt;0")</f>
        <v>386834.33999999991</v>
      </c>
      <c r="AO493" s="9">
        <v>44664</v>
      </c>
      <c r="AP493" s="14">
        <f t="shared" ca="1" si="256"/>
        <v>2296</v>
      </c>
      <c r="AQ493" s="14">
        <f t="shared" ca="1" si="279"/>
        <v>2296</v>
      </c>
      <c r="AR493" s="14">
        <f t="shared" ca="1" si="284"/>
        <v>618.87999999999738</v>
      </c>
      <c r="AS493" s="14">
        <f t="shared" ca="1" si="264"/>
        <v>1677.1200000000026</v>
      </c>
      <c r="AT493" s="14">
        <f t="shared" ca="1" si="265"/>
        <v>1677.1200000000026</v>
      </c>
      <c r="AU493" s="14">
        <f t="shared" ca="1" si="272"/>
        <v>989212.94699999993</v>
      </c>
      <c r="AV493" s="15">
        <f ca="1">SUM(AT$12:AT493)</f>
        <v>508588.60700000002</v>
      </c>
      <c r="AW493" s="16">
        <f ca="1">SUM(AR$12:AR493)+SUMIF(AS$12:AS493, "&lt;0")</f>
        <v>480624.33999999991</v>
      </c>
      <c r="AY493" s="9">
        <v>44664</v>
      </c>
      <c r="AZ493" s="14">
        <f t="shared" ca="1" si="274"/>
        <v>2000</v>
      </c>
      <c r="BA493" s="14">
        <f t="shared" ca="1" si="280"/>
        <v>2000</v>
      </c>
      <c r="BB493" s="14">
        <f t="shared" ca="1" si="285"/>
        <v>721.09885200801341</v>
      </c>
      <c r="BC493" s="14">
        <f t="shared" ca="1" si="266"/>
        <v>1278.9011479919866</v>
      </c>
      <c r="BD493" s="14">
        <f t="shared" ca="1" si="267"/>
        <v>1278.9011479919866</v>
      </c>
      <c r="BE493" s="14">
        <f t="shared" ca="1" si="252"/>
        <v>891694.8476277031</v>
      </c>
      <c r="BF493" s="15">
        <f ca="1">SUM(BD$12:BD493)</f>
        <v>460653.74384816742</v>
      </c>
      <c r="BG493" s="16">
        <f ca="1">SUM(BB$12:BB493)+SUMIF(BC$12:BC493, "&lt;0")</f>
        <v>431041.10377953574</v>
      </c>
    </row>
    <row r="494" spans="1:59" x14ac:dyDescent="0.2">
      <c r="A494" s="24">
        <v>44665</v>
      </c>
      <c r="B494" s="54">
        <f ca="1">IF($A494&gt;= $C$5,$C$6, INDEX('Historical Data'!$D$2:$D$745, MATCH(A494, 'Historical Data'!$B$2:$B$745, 0)))</f>
        <v>1296</v>
      </c>
      <c r="C494" s="14">
        <f t="shared" ca="1" si="275"/>
        <v>1296</v>
      </c>
      <c r="D494" s="14">
        <f t="shared" ca="1" si="286"/>
        <v>0</v>
      </c>
      <c r="E494" s="14">
        <f t="shared" ca="1" si="257"/>
        <v>1296</v>
      </c>
      <c r="F494" s="14">
        <f t="shared" ca="1" si="253"/>
        <v>1296</v>
      </c>
      <c r="G494" s="14">
        <f t="shared" ca="1" si="268"/>
        <v>603008.94699999993</v>
      </c>
      <c r="H494" s="15">
        <f ca="1">SUM(F$12:F494)</f>
        <v>309964.60700000002</v>
      </c>
      <c r="I494" s="16">
        <f ca="1">SUM(D$12:D494)+SUMIF(E$12:E494, "&lt;0")</f>
        <v>293044.34000000003</v>
      </c>
      <c r="J494" s="15"/>
      <c r="K494" s="9">
        <v>44665</v>
      </c>
      <c r="L494" s="14">
        <f t="shared" ca="1" si="254"/>
        <v>1796</v>
      </c>
      <c r="M494" s="14">
        <f t="shared" ca="1" si="276"/>
        <v>1796</v>
      </c>
      <c r="N494" s="14">
        <f t="shared" ca="1" si="281"/>
        <v>235</v>
      </c>
      <c r="O494" s="14">
        <f t="shared" ca="1" si="258"/>
        <v>1561</v>
      </c>
      <c r="P494" s="14">
        <f t="shared" ca="1" si="259"/>
        <v>1561</v>
      </c>
      <c r="Q494" s="14">
        <f t="shared" ca="1" si="269"/>
        <v>784758.94699999993</v>
      </c>
      <c r="R494" s="15">
        <f ca="1">SUM(P$12:P494)</f>
        <v>403949.60700000002</v>
      </c>
      <c r="S494" s="16">
        <f ca="1">SUM(N$12:N494)+SUMIF(O$12:O494, "&lt;0")</f>
        <v>380809.34</v>
      </c>
      <c r="U494" s="9">
        <v>44665</v>
      </c>
      <c r="V494" s="14">
        <f t="shared" ca="1" si="273"/>
        <v>2296</v>
      </c>
      <c r="W494" s="14">
        <f t="shared" ca="1" si="277"/>
        <v>2296</v>
      </c>
      <c r="X494" s="14">
        <f t="shared" ca="1" si="282"/>
        <v>470</v>
      </c>
      <c r="Y494" s="14">
        <f t="shared" ca="1" si="260"/>
        <v>1826</v>
      </c>
      <c r="Z494" s="14">
        <f t="shared" ca="1" si="261"/>
        <v>1826</v>
      </c>
      <c r="AA494" s="14">
        <f t="shared" ca="1" si="270"/>
        <v>966508.94699999993</v>
      </c>
      <c r="AB494" s="15">
        <f ca="1">SUM(Z$12:Z494)</f>
        <v>497934.60700000002</v>
      </c>
      <c r="AC494" s="16">
        <f ca="1">SUM(X$12:X494)+SUMIF(Y$12:Y494, "&lt;0")</f>
        <v>468574.34</v>
      </c>
      <c r="AE494" s="9">
        <v>44665</v>
      </c>
      <c r="AF494" s="14">
        <f t="shared" ca="1" si="255"/>
        <v>1796</v>
      </c>
      <c r="AG494" s="14">
        <f t="shared" ca="1" si="278"/>
        <v>1796</v>
      </c>
      <c r="AH494" s="14">
        <f t="shared" ca="1" si="283"/>
        <v>210</v>
      </c>
      <c r="AI494" s="14">
        <f t="shared" ca="1" si="262"/>
        <v>1586</v>
      </c>
      <c r="AJ494" s="14">
        <f t="shared" ca="1" si="263"/>
        <v>1586</v>
      </c>
      <c r="AK494" s="14">
        <f t="shared" ca="1" si="271"/>
        <v>797258.94699999993</v>
      </c>
      <c r="AL494" s="15">
        <f ca="1">SUM(AJ$12:AJ494)</f>
        <v>410214.60700000002</v>
      </c>
      <c r="AM494" s="16">
        <f ca="1">SUM(AH$12:AH494)+SUMIF(AI$12:AI494, "&lt;0")</f>
        <v>387044.33999999991</v>
      </c>
      <c r="AO494" s="9">
        <v>44665</v>
      </c>
      <c r="AP494" s="14">
        <f t="shared" ca="1" si="256"/>
        <v>2296</v>
      </c>
      <c r="AQ494" s="14">
        <f t="shared" ca="1" si="279"/>
        <v>2296</v>
      </c>
      <c r="AR494" s="14">
        <f t="shared" ca="1" si="284"/>
        <v>420</v>
      </c>
      <c r="AS494" s="14">
        <f t="shared" ca="1" si="264"/>
        <v>1876</v>
      </c>
      <c r="AT494" s="14">
        <f t="shared" ca="1" si="265"/>
        <v>1876</v>
      </c>
      <c r="AU494" s="14">
        <f t="shared" ca="1" si="272"/>
        <v>991508.94699999993</v>
      </c>
      <c r="AV494" s="15">
        <f ca="1">SUM(AT$12:AT494)</f>
        <v>510464.60700000002</v>
      </c>
      <c r="AW494" s="16">
        <f ca="1">SUM(AR$12:AR494)+SUMIF(AS$12:AS494, "&lt;0")</f>
        <v>481044.33999999991</v>
      </c>
      <c r="AY494" s="9">
        <v>44665</v>
      </c>
      <c r="AZ494" s="14">
        <f t="shared" ca="1" si="274"/>
        <v>2000</v>
      </c>
      <c r="BA494" s="14">
        <f t="shared" ca="1" si="280"/>
        <v>2000</v>
      </c>
      <c r="BB494" s="14">
        <f t="shared" ca="1" si="285"/>
        <v>387.65690005844772</v>
      </c>
      <c r="BC494" s="14">
        <f t="shared" ca="1" si="266"/>
        <v>1612.3430999415523</v>
      </c>
      <c r="BD494" s="14">
        <f t="shared" ca="1" si="267"/>
        <v>1612.3430999415523</v>
      </c>
      <c r="BE494" s="14">
        <f t="shared" ca="1" si="252"/>
        <v>893694.8476277031</v>
      </c>
      <c r="BF494" s="15">
        <f ca="1">SUM(BD$12:BD494)</f>
        <v>462266.08694810898</v>
      </c>
      <c r="BG494" s="16">
        <f ca="1">SUM(BB$12:BB494)+SUMIF(BC$12:BC494, "&lt;0")</f>
        <v>431428.76067959418</v>
      </c>
    </row>
    <row r="495" spans="1:59" x14ac:dyDescent="0.2">
      <c r="A495" s="24">
        <v>44666</v>
      </c>
      <c r="B495" s="54">
        <f ca="1">IF($A495&gt;= $C$5,$C$6, INDEX('Historical Data'!$D$2:$D$745, MATCH(A495, 'Historical Data'!$B$2:$B$745, 0)))</f>
        <v>1296</v>
      </c>
      <c r="C495" s="14">
        <f t="shared" ca="1" si="275"/>
        <v>1296</v>
      </c>
      <c r="D495" s="14">
        <f t="shared" ca="1" si="286"/>
        <v>554.08600000000297</v>
      </c>
      <c r="E495" s="14">
        <f t="shared" ca="1" si="257"/>
        <v>741.91399999999703</v>
      </c>
      <c r="F495" s="14">
        <f t="shared" ca="1" si="253"/>
        <v>741.91399999999703</v>
      </c>
      <c r="G495" s="14">
        <f t="shared" ca="1" si="268"/>
        <v>604304.94699999993</v>
      </c>
      <c r="H495" s="15">
        <f ca="1">SUM(F$12:F495)</f>
        <v>310706.52100000001</v>
      </c>
      <c r="I495" s="16">
        <f ca="1">SUM(D$12:D495)+SUMIF(E$12:E495, "&lt;0")</f>
        <v>293598.42600000004</v>
      </c>
      <c r="J495" s="15"/>
      <c r="K495" s="9">
        <v>44666</v>
      </c>
      <c r="L495" s="14">
        <f t="shared" ca="1" si="254"/>
        <v>1796</v>
      </c>
      <c r="M495" s="14">
        <f t="shared" ca="1" si="276"/>
        <v>1796</v>
      </c>
      <c r="N495" s="14">
        <f t="shared" ca="1" si="281"/>
        <v>839.08600000000297</v>
      </c>
      <c r="O495" s="14">
        <f t="shared" ca="1" si="258"/>
        <v>956.91399999999703</v>
      </c>
      <c r="P495" s="14">
        <f t="shared" ca="1" si="259"/>
        <v>956.91399999999703</v>
      </c>
      <c r="Q495" s="14">
        <f t="shared" ca="1" si="269"/>
        <v>786554.94699999993</v>
      </c>
      <c r="R495" s="15">
        <f ca="1">SUM(P$12:P495)</f>
        <v>404906.52100000001</v>
      </c>
      <c r="S495" s="16">
        <f ca="1">SUM(N$12:N495)+SUMIF(O$12:O495, "&lt;0")</f>
        <v>381648.42600000004</v>
      </c>
      <c r="U495" s="9">
        <v>44666</v>
      </c>
      <c r="V495" s="14">
        <f t="shared" ca="1" si="273"/>
        <v>2296</v>
      </c>
      <c r="W495" s="14">
        <f t="shared" ca="1" si="277"/>
        <v>2296</v>
      </c>
      <c r="X495" s="14">
        <f t="shared" ca="1" si="282"/>
        <v>1124.086000000003</v>
      </c>
      <c r="Y495" s="14">
        <f t="shared" ca="1" si="260"/>
        <v>1171.913999999997</v>
      </c>
      <c r="Z495" s="14">
        <f t="shared" ca="1" si="261"/>
        <v>1171.913999999997</v>
      </c>
      <c r="AA495" s="14">
        <f t="shared" ca="1" si="270"/>
        <v>968804.94699999993</v>
      </c>
      <c r="AB495" s="15">
        <f ca="1">SUM(Z$12:Z495)</f>
        <v>499106.52100000001</v>
      </c>
      <c r="AC495" s="16">
        <f ca="1">SUM(X$12:X495)+SUMIF(Y$12:Y495, "&lt;0")</f>
        <v>469698.42600000004</v>
      </c>
      <c r="AE495" s="9">
        <v>44666</v>
      </c>
      <c r="AF495" s="14">
        <f t="shared" ca="1" si="255"/>
        <v>1796</v>
      </c>
      <c r="AG495" s="14">
        <f t="shared" ca="1" si="278"/>
        <v>1796</v>
      </c>
      <c r="AH495" s="14">
        <f t="shared" ca="1" si="283"/>
        <v>864.08600000000297</v>
      </c>
      <c r="AI495" s="14">
        <f t="shared" ca="1" si="262"/>
        <v>931.91399999999703</v>
      </c>
      <c r="AJ495" s="14">
        <f t="shared" ca="1" si="263"/>
        <v>931.91399999999703</v>
      </c>
      <c r="AK495" s="14">
        <f t="shared" ca="1" si="271"/>
        <v>799054.94699999993</v>
      </c>
      <c r="AL495" s="15">
        <f ca="1">SUM(AJ$12:AJ495)</f>
        <v>411146.52100000001</v>
      </c>
      <c r="AM495" s="16">
        <f ca="1">SUM(AH$12:AH495)+SUMIF(AI$12:AI495, "&lt;0")</f>
        <v>387908.42599999992</v>
      </c>
      <c r="AO495" s="9">
        <v>44666</v>
      </c>
      <c r="AP495" s="14">
        <f t="shared" ca="1" si="256"/>
        <v>2296</v>
      </c>
      <c r="AQ495" s="14">
        <f t="shared" ca="1" si="279"/>
        <v>2296</v>
      </c>
      <c r="AR495" s="14">
        <f t="shared" ca="1" si="284"/>
        <v>1174.086000000003</v>
      </c>
      <c r="AS495" s="14">
        <f t="shared" ca="1" si="264"/>
        <v>1121.913999999997</v>
      </c>
      <c r="AT495" s="14">
        <f t="shared" ca="1" si="265"/>
        <v>1121.913999999997</v>
      </c>
      <c r="AU495" s="14">
        <f t="shared" ca="1" si="272"/>
        <v>993804.94699999993</v>
      </c>
      <c r="AV495" s="15">
        <f ca="1">SUM(AT$12:AT495)</f>
        <v>511586.52100000001</v>
      </c>
      <c r="AW495" s="16">
        <f ca="1">SUM(AR$12:AR495)+SUMIF(AS$12:AS495, "&lt;0")</f>
        <v>482218.42599999992</v>
      </c>
      <c r="AY495" s="9">
        <v>44666</v>
      </c>
      <c r="AZ495" s="14">
        <f t="shared" ca="1" si="274"/>
        <v>2000</v>
      </c>
      <c r="BA495" s="14">
        <f t="shared" ca="1" si="280"/>
        <v>2000</v>
      </c>
      <c r="BB495" s="14">
        <f t="shared" ca="1" si="285"/>
        <v>1495.5659481088774</v>
      </c>
      <c r="BC495" s="14">
        <f t="shared" ca="1" si="266"/>
        <v>504.43405189112264</v>
      </c>
      <c r="BD495" s="14">
        <f t="shared" ca="1" si="267"/>
        <v>504.43405189112264</v>
      </c>
      <c r="BE495" s="14">
        <f t="shared" ca="1" si="252"/>
        <v>895694.8476277031</v>
      </c>
      <c r="BF495" s="15">
        <f ca="1">SUM(BD$12:BD495)</f>
        <v>462770.52100000012</v>
      </c>
      <c r="BG495" s="16">
        <f ca="1">SUM(BB$12:BB495)+SUMIF(BC$12:BC495, "&lt;0")</f>
        <v>432924.32662770303</v>
      </c>
    </row>
    <row r="496" spans="1:59" x14ac:dyDescent="0.2">
      <c r="A496" s="24">
        <v>44667</v>
      </c>
      <c r="B496" s="54">
        <f ca="1">IF($A496&gt;= $C$5,$C$6, INDEX('Historical Data'!$D$2:$D$745, MATCH(A496, 'Historical Data'!$B$2:$B$745, 0)))</f>
        <v>1296</v>
      </c>
      <c r="C496" s="14">
        <f t="shared" ca="1" si="275"/>
        <v>1296</v>
      </c>
      <c r="D496" s="14">
        <f t="shared" ca="1" si="286"/>
        <v>1121.9219999999987</v>
      </c>
      <c r="E496" s="14">
        <f t="shared" ca="1" si="257"/>
        <v>174.07800000000134</v>
      </c>
      <c r="F496" s="14">
        <f t="shared" ca="1" si="253"/>
        <v>174.07800000000134</v>
      </c>
      <c r="G496" s="14">
        <f t="shared" ca="1" si="268"/>
        <v>605600.94699999993</v>
      </c>
      <c r="H496" s="15">
        <f ca="1">SUM(F$12:F496)</f>
        <v>310880.59899999999</v>
      </c>
      <c r="I496" s="16">
        <f ca="1">SUM(D$12:D496)+SUMIF(E$12:E496, "&lt;0")</f>
        <v>294720.34800000006</v>
      </c>
      <c r="J496" s="15"/>
      <c r="K496" s="9">
        <v>44667</v>
      </c>
      <c r="L496" s="14">
        <f t="shared" ca="1" si="254"/>
        <v>1796</v>
      </c>
      <c r="M496" s="14">
        <f t="shared" ca="1" si="276"/>
        <v>1796</v>
      </c>
      <c r="N496" s="14">
        <f t="shared" ca="1" si="281"/>
        <v>1381.9219999999987</v>
      </c>
      <c r="O496" s="14">
        <f t="shared" ca="1" si="258"/>
        <v>414.07800000000134</v>
      </c>
      <c r="P496" s="14">
        <f t="shared" ca="1" si="259"/>
        <v>414.07800000000134</v>
      </c>
      <c r="Q496" s="14">
        <f t="shared" ca="1" si="269"/>
        <v>788350.94699999993</v>
      </c>
      <c r="R496" s="15">
        <f ca="1">SUM(P$12:P496)</f>
        <v>405320.59899999999</v>
      </c>
      <c r="S496" s="16">
        <f ca="1">SUM(N$12:N496)+SUMIF(O$12:O496, "&lt;0")</f>
        <v>383030.34800000006</v>
      </c>
      <c r="U496" s="9">
        <v>44667</v>
      </c>
      <c r="V496" s="14">
        <f t="shared" ca="1" si="273"/>
        <v>2296</v>
      </c>
      <c r="W496" s="14">
        <f t="shared" ca="1" si="277"/>
        <v>2296</v>
      </c>
      <c r="X496" s="14">
        <f t="shared" ca="1" si="282"/>
        <v>1641.9219999999987</v>
      </c>
      <c r="Y496" s="14">
        <f t="shared" ca="1" si="260"/>
        <v>654.07800000000134</v>
      </c>
      <c r="Z496" s="14">
        <f t="shared" ca="1" si="261"/>
        <v>654.07800000000134</v>
      </c>
      <c r="AA496" s="14">
        <f t="shared" ca="1" si="270"/>
        <v>971100.94699999993</v>
      </c>
      <c r="AB496" s="15">
        <f ca="1">SUM(Z$12:Z496)</f>
        <v>499760.59899999999</v>
      </c>
      <c r="AC496" s="16">
        <f ca="1">SUM(X$12:X496)+SUMIF(Y$12:Y496, "&lt;0")</f>
        <v>471340.34800000006</v>
      </c>
      <c r="AE496" s="9">
        <v>44667</v>
      </c>
      <c r="AF496" s="14">
        <f t="shared" ca="1" si="255"/>
        <v>1796</v>
      </c>
      <c r="AG496" s="14">
        <f t="shared" ca="1" si="278"/>
        <v>1796</v>
      </c>
      <c r="AH496" s="14">
        <f t="shared" ca="1" si="283"/>
        <v>1381.9219999999987</v>
      </c>
      <c r="AI496" s="14">
        <f t="shared" ca="1" si="262"/>
        <v>414.07800000000134</v>
      </c>
      <c r="AJ496" s="14">
        <f t="shared" ca="1" si="263"/>
        <v>414.07800000000134</v>
      </c>
      <c r="AK496" s="14">
        <f t="shared" ca="1" si="271"/>
        <v>800850.94699999993</v>
      </c>
      <c r="AL496" s="15">
        <f ca="1">SUM(AJ$12:AJ496)</f>
        <v>411560.59899999999</v>
      </c>
      <c r="AM496" s="16">
        <f ca="1">SUM(AH$12:AH496)+SUMIF(AI$12:AI496, "&lt;0")</f>
        <v>389290.34799999994</v>
      </c>
      <c r="AO496" s="9">
        <v>44667</v>
      </c>
      <c r="AP496" s="14">
        <f t="shared" ca="1" si="256"/>
        <v>2296</v>
      </c>
      <c r="AQ496" s="14">
        <f t="shared" ca="1" si="279"/>
        <v>2296</v>
      </c>
      <c r="AR496" s="14">
        <f t="shared" ca="1" si="284"/>
        <v>1641.9219999999987</v>
      </c>
      <c r="AS496" s="14">
        <f t="shared" ca="1" si="264"/>
        <v>654.07800000000134</v>
      </c>
      <c r="AT496" s="14">
        <f t="shared" ca="1" si="265"/>
        <v>654.07800000000134</v>
      </c>
      <c r="AU496" s="14">
        <f t="shared" ca="1" si="272"/>
        <v>996100.94699999993</v>
      </c>
      <c r="AV496" s="15">
        <f ca="1">SUM(AT$12:AT496)</f>
        <v>512240.59899999999</v>
      </c>
      <c r="AW496" s="16">
        <f ca="1">SUM(AR$12:AR496)+SUMIF(AS$12:AS496, "&lt;0")</f>
        <v>483860.34799999994</v>
      </c>
      <c r="AY496" s="9">
        <v>44667</v>
      </c>
      <c r="AZ496" s="14">
        <f t="shared" ca="1" si="274"/>
        <v>2000</v>
      </c>
      <c r="BA496" s="14">
        <f t="shared" ca="1" si="280"/>
        <v>2000</v>
      </c>
      <c r="BB496" s="14">
        <f t="shared" ca="1" si="285"/>
        <v>1825.9219999999987</v>
      </c>
      <c r="BC496" s="14">
        <f t="shared" ca="1" si="266"/>
        <v>174.07800000000134</v>
      </c>
      <c r="BD496" s="14">
        <f t="shared" ca="1" si="267"/>
        <v>174.07800000000134</v>
      </c>
      <c r="BE496" s="14">
        <f t="shared" ref="BE496:BE559" ca="1" si="287">AZ496+BE495</f>
        <v>897694.8476277031</v>
      </c>
      <c r="BF496" s="15">
        <f ca="1">SUM(BD$12:BD496)</f>
        <v>462944.5990000001</v>
      </c>
      <c r="BG496" s="16">
        <f ca="1">SUM(BB$12:BB496)+SUMIF(BC$12:BC496, "&lt;0")</f>
        <v>434750.24862770305</v>
      </c>
    </row>
    <row r="497" spans="1:59" x14ac:dyDescent="0.2">
      <c r="A497" s="24">
        <v>44668</v>
      </c>
      <c r="B497" s="54">
        <f ca="1">IF($A497&gt;= $C$5,$C$6, INDEX('Historical Data'!$D$2:$D$745, MATCH(A497, 'Historical Data'!$B$2:$B$745, 0)))</f>
        <v>1296</v>
      </c>
      <c r="C497" s="14">
        <f t="shared" ca="1" si="275"/>
        <v>1296</v>
      </c>
      <c r="D497" s="14">
        <f t="shared" ca="1" si="286"/>
        <v>373.09000000000378</v>
      </c>
      <c r="E497" s="14">
        <f t="shared" ca="1" si="257"/>
        <v>922.90999999999622</v>
      </c>
      <c r="F497" s="14">
        <f t="shared" ca="1" si="253"/>
        <v>922.90999999999622</v>
      </c>
      <c r="G497" s="14">
        <f t="shared" ca="1" si="268"/>
        <v>606896.94699999993</v>
      </c>
      <c r="H497" s="15">
        <f ca="1">SUM(F$12:F497)</f>
        <v>311803.50899999996</v>
      </c>
      <c r="I497" s="16">
        <f ca="1">SUM(D$12:D497)+SUMIF(E$12:E497, "&lt;0")</f>
        <v>295093.43800000008</v>
      </c>
      <c r="J497" s="15"/>
      <c r="K497" s="9">
        <v>44668</v>
      </c>
      <c r="L497" s="14">
        <f t="shared" ca="1" si="254"/>
        <v>1796</v>
      </c>
      <c r="M497" s="14">
        <f t="shared" ca="1" si="276"/>
        <v>1796</v>
      </c>
      <c r="N497" s="14">
        <f t="shared" ca="1" si="281"/>
        <v>633.09000000000378</v>
      </c>
      <c r="O497" s="14">
        <f t="shared" ca="1" si="258"/>
        <v>1162.9099999999962</v>
      </c>
      <c r="P497" s="14">
        <f t="shared" ca="1" si="259"/>
        <v>1162.9099999999962</v>
      </c>
      <c r="Q497" s="14">
        <f t="shared" ca="1" si="269"/>
        <v>790146.94699999993</v>
      </c>
      <c r="R497" s="15">
        <f ca="1">SUM(P$12:P497)</f>
        <v>406483.50899999996</v>
      </c>
      <c r="S497" s="16">
        <f ca="1">SUM(N$12:N497)+SUMIF(O$12:O497, "&lt;0")</f>
        <v>383663.43800000008</v>
      </c>
      <c r="U497" s="9">
        <v>44668</v>
      </c>
      <c r="V497" s="14">
        <f t="shared" ca="1" si="273"/>
        <v>2296</v>
      </c>
      <c r="W497" s="14">
        <f t="shared" ca="1" si="277"/>
        <v>2296</v>
      </c>
      <c r="X497" s="14">
        <f t="shared" ca="1" si="282"/>
        <v>893.09000000000378</v>
      </c>
      <c r="Y497" s="14">
        <f t="shared" ca="1" si="260"/>
        <v>1402.9099999999962</v>
      </c>
      <c r="Z497" s="14">
        <f t="shared" ca="1" si="261"/>
        <v>1402.9099999999962</v>
      </c>
      <c r="AA497" s="14">
        <f t="shared" ca="1" si="270"/>
        <v>973396.94699999993</v>
      </c>
      <c r="AB497" s="15">
        <f ca="1">SUM(Z$12:Z497)</f>
        <v>501163.50899999996</v>
      </c>
      <c r="AC497" s="16">
        <f ca="1">SUM(X$12:X497)+SUMIF(Y$12:Y497, "&lt;0")</f>
        <v>472233.43800000008</v>
      </c>
      <c r="AE497" s="9">
        <v>44668</v>
      </c>
      <c r="AF497" s="14">
        <f t="shared" ca="1" si="255"/>
        <v>1796</v>
      </c>
      <c r="AG497" s="14">
        <f t="shared" ca="1" si="278"/>
        <v>1796</v>
      </c>
      <c r="AH497" s="14">
        <f t="shared" ca="1" si="283"/>
        <v>633.09000000000378</v>
      </c>
      <c r="AI497" s="14">
        <f t="shared" ca="1" si="262"/>
        <v>1162.9099999999962</v>
      </c>
      <c r="AJ497" s="14">
        <f t="shared" ca="1" si="263"/>
        <v>1162.9099999999962</v>
      </c>
      <c r="AK497" s="14">
        <f t="shared" ca="1" si="271"/>
        <v>802646.94699999993</v>
      </c>
      <c r="AL497" s="15">
        <f ca="1">SUM(AJ$12:AJ497)</f>
        <v>412723.50899999996</v>
      </c>
      <c r="AM497" s="16">
        <f ca="1">SUM(AH$12:AH497)+SUMIF(AI$12:AI497, "&lt;0")</f>
        <v>389923.43799999997</v>
      </c>
      <c r="AO497" s="9">
        <v>44668</v>
      </c>
      <c r="AP497" s="14">
        <f t="shared" ca="1" si="256"/>
        <v>2296</v>
      </c>
      <c r="AQ497" s="14">
        <f t="shared" ca="1" si="279"/>
        <v>2296</v>
      </c>
      <c r="AR497" s="14">
        <f t="shared" ca="1" si="284"/>
        <v>893.09000000000378</v>
      </c>
      <c r="AS497" s="14">
        <f t="shared" ca="1" si="264"/>
        <v>1402.9099999999962</v>
      </c>
      <c r="AT497" s="14">
        <f t="shared" ca="1" si="265"/>
        <v>1402.9099999999962</v>
      </c>
      <c r="AU497" s="14">
        <f t="shared" ca="1" si="272"/>
        <v>998396.94699999993</v>
      </c>
      <c r="AV497" s="15">
        <f ca="1">SUM(AT$12:AT497)</f>
        <v>513643.50899999996</v>
      </c>
      <c r="AW497" s="16">
        <f ca="1">SUM(AR$12:AR497)+SUMIF(AS$12:AS497, "&lt;0")</f>
        <v>484753.43799999997</v>
      </c>
      <c r="AY497" s="9">
        <v>44668</v>
      </c>
      <c r="AZ497" s="14">
        <f t="shared" ca="1" si="274"/>
        <v>2000</v>
      </c>
      <c r="BA497" s="14">
        <f t="shared" ca="1" si="280"/>
        <v>2000</v>
      </c>
      <c r="BB497" s="14">
        <f t="shared" ca="1" si="285"/>
        <v>1077.0900000000038</v>
      </c>
      <c r="BC497" s="14">
        <f t="shared" ca="1" si="266"/>
        <v>922.90999999999622</v>
      </c>
      <c r="BD497" s="14">
        <f t="shared" ca="1" si="267"/>
        <v>922.90999999999622</v>
      </c>
      <c r="BE497" s="14">
        <f t="shared" ca="1" si="287"/>
        <v>899694.8476277031</v>
      </c>
      <c r="BF497" s="15">
        <f ca="1">SUM(BD$12:BD497)</f>
        <v>463867.50900000008</v>
      </c>
      <c r="BG497" s="16">
        <f ca="1">SUM(BB$12:BB497)+SUMIF(BC$12:BC497, "&lt;0")</f>
        <v>435827.33862770308</v>
      </c>
    </row>
    <row r="498" spans="1:59" x14ac:dyDescent="0.2">
      <c r="A498" s="24">
        <v>44669</v>
      </c>
      <c r="B498" s="54">
        <f ca="1">IF($A498&gt;= $C$5,$C$6, INDEX('Historical Data'!$D$2:$D$745, MATCH(A498, 'Historical Data'!$B$2:$B$745, 0)))</f>
        <v>1296</v>
      </c>
      <c r="C498" s="14">
        <f t="shared" ca="1" si="275"/>
        <v>1296</v>
      </c>
      <c r="D498" s="14">
        <f t="shared" ca="1" si="286"/>
        <v>241.78299999999581</v>
      </c>
      <c r="E498" s="14">
        <f t="shared" ca="1" si="257"/>
        <v>1054.2170000000042</v>
      </c>
      <c r="F498" s="14">
        <f t="shared" ca="1" si="253"/>
        <v>1054.2170000000042</v>
      </c>
      <c r="G498" s="14">
        <f t="shared" ca="1" si="268"/>
        <v>608192.94699999993</v>
      </c>
      <c r="H498" s="15">
        <f ca="1">SUM(F$12:F498)</f>
        <v>312857.72599999997</v>
      </c>
      <c r="I498" s="16">
        <f ca="1">SUM(D$12:D498)+SUMIF(E$12:E498, "&lt;0")</f>
        <v>295335.22100000008</v>
      </c>
      <c r="J498" s="15"/>
      <c r="K498" s="9">
        <v>44669</v>
      </c>
      <c r="L498" s="14">
        <f t="shared" ca="1" si="254"/>
        <v>1796</v>
      </c>
      <c r="M498" s="14">
        <f t="shared" ca="1" si="276"/>
        <v>1796</v>
      </c>
      <c r="N498" s="14">
        <f t="shared" ca="1" si="281"/>
        <v>501.78299999999581</v>
      </c>
      <c r="O498" s="14">
        <f t="shared" ca="1" si="258"/>
        <v>1294.2170000000042</v>
      </c>
      <c r="P498" s="14">
        <f t="shared" ca="1" si="259"/>
        <v>1294.2170000000042</v>
      </c>
      <c r="Q498" s="14">
        <f t="shared" ca="1" si="269"/>
        <v>791942.94699999993</v>
      </c>
      <c r="R498" s="15">
        <f ca="1">SUM(P$12:P498)</f>
        <v>407777.72599999997</v>
      </c>
      <c r="S498" s="16">
        <f ca="1">SUM(N$12:N498)+SUMIF(O$12:O498, "&lt;0")</f>
        <v>384165.22100000008</v>
      </c>
      <c r="U498" s="9">
        <v>44669</v>
      </c>
      <c r="V498" s="14">
        <f t="shared" ca="1" si="273"/>
        <v>2296</v>
      </c>
      <c r="W498" s="14">
        <f t="shared" ca="1" si="277"/>
        <v>2296</v>
      </c>
      <c r="X498" s="14">
        <f t="shared" ca="1" si="282"/>
        <v>761.78299999999581</v>
      </c>
      <c r="Y498" s="14">
        <f t="shared" ca="1" si="260"/>
        <v>1534.2170000000042</v>
      </c>
      <c r="Z498" s="14">
        <f t="shared" ca="1" si="261"/>
        <v>1534.2170000000042</v>
      </c>
      <c r="AA498" s="14">
        <f t="shared" ca="1" si="270"/>
        <v>975692.94699999993</v>
      </c>
      <c r="AB498" s="15">
        <f ca="1">SUM(Z$12:Z498)</f>
        <v>502697.72599999997</v>
      </c>
      <c r="AC498" s="16">
        <f ca="1">SUM(X$12:X498)+SUMIF(Y$12:Y498, "&lt;0")</f>
        <v>472995.22100000008</v>
      </c>
      <c r="AE498" s="9">
        <v>44669</v>
      </c>
      <c r="AF498" s="14">
        <f t="shared" ca="1" si="255"/>
        <v>1796</v>
      </c>
      <c r="AG498" s="14">
        <f t="shared" ca="1" si="278"/>
        <v>1796</v>
      </c>
      <c r="AH498" s="14">
        <f t="shared" ca="1" si="283"/>
        <v>501.78299999999581</v>
      </c>
      <c r="AI498" s="14">
        <f t="shared" ca="1" si="262"/>
        <v>1294.2170000000042</v>
      </c>
      <c r="AJ498" s="14">
        <f t="shared" ca="1" si="263"/>
        <v>1294.2170000000042</v>
      </c>
      <c r="AK498" s="14">
        <f t="shared" ca="1" si="271"/>
        <v>804442.94699999993</v>
      </c>
      <c r="AL498" s="15">
        <f ca="1">SUM(AJ$12:AJ498)</f>
        <v>414017.72599999997</v>
      </c>
      <c r="AM498" s="16">
        <f ca="1">SUM(AH$12:AH498)+SUMIF(AI$12:AI498, "&lt;0")</f>
        <v>390425.22099999996</v>
      </c>
      <c r="AO498" s="9">
        <v>44669</v>
      </c>
      <c r="AP498" s="14">
        <f t="shared" ca="1" si="256"/>
        <v>2296</v>
      </c>
      <c r="AQ498" s="14">
        <f t="shared" ca="1" si="279"/>
        <v>2296</v>
      </c>
      <c r="AR498" s="14">
        <f t="shared" ca="1" si="284"/>
        <v>761.78299999999581</v>
      </c>
      <c r="AS498" s="14">
        <f t="shared" ca="1" si="264"/>
        <v>1534.2170000000042</v>
      </c>
      <c r="AT498" s="14">
        <f t="shared" ca="1" si="265"/>
        <v>1534.2170000000042</v>
      </c>
      <c r="AU498" s="14">
        <f t="shared" ca="1" si="272"/>
        <v>1000692.9469999999</v>
      </c>
      <c r="AV498" s="15">
        <f ca="1">SUM(AT$12:AT498)</f>
        <v>515177.72599999997</v>
      </c>
      <c r="AW498" s="16">
        <f ca="1">SUM(AR$12:AR498)+SUMIF(AS$12:AS498, "&lt;0")</f>
        <v>485515.22099999996</v>
      </c>
      <c r="AY498" s="9">
        <v>44669</v>
      </c>
      <c r="AZ498" s="14">
        <f t="shared" ca="1" si="274"/>
        <v>2000</v>
      </c>
      <c r="BA498" s="14">
        <f t="shared" ca="1" si="280"/>
        <v>2000</v>
      </c>
      <c r="BB498" s="14">
        <f t="shared" ca="1" si="285"/>
        <v>945.78299999999581</v>
      </c>
      <c r="BC498" s="14">
        <f t="shared" ca="1" si="266"/>
        <v>1054.2170000000042</v>
      </c>
      <c r="BD498" s="14">
        <f t="shared" ca="1" si="267"/>
        <v>1054.2170000000042</v>
      </c>
      <c r="BE498" s="14">
        <f t="shared" ca="1" si="287"/>
        <v>901694.8476277031</v>
      </c>
      <c r="BF498" s="15">
        <f ca="1">SUM(BD$12:BD498)</f>
        <v>464921.72600000008</v>
      </c>
      <c r="BG498" s="16">
        <f ca="1">SUM(BB$12:BB498)+SUMIF(BC$12:BC498, "&lt;0")</f>
        <v>436773.12162770308</v>
      </c>
    </row>
    <row r="499" spans="1:59" x14ac:dyDescent="0.2">
      <c r="A499" s="24">
        <v>44670</v>
      </c>
      <c r="B499" s="54">
        <f ca="1">IF($A499&gt;= $C$5,$C$6, INDEX('Historical Data'!$D$2:$D$745, MATCH(A499, 'Historical Data'!$B$2:$B$745, 0)))</f>
        <v>1296</v>
      </c>
      <c r="C499" s="14">
        <f t="shared" ca="1" si="275"/>
        <v>1296</v>
      </c>
      <c r="D499" s="14">
        <f t="shared" ca="1" si="286"/>
        <v>0</v>
      </c>
      <c r="E499" s="14">
        <f t="shared" ca="1" si="257"/>
        <v>1296</v>
      </c>
      <c r="F499" s="14">
        <f t="shared" ca="1" si="253"/>
        <v>1296</v>
      </c>
      <c r="G499" s="14">
        <f t="shared" ca="1" si="268"/>
        <v>609488.94699999993</v>
      </c>
      <c r="H499" s="15">
        <f ca="1">SUM(F$12:F499)</f>
        <v>314153.72599999997</v>
      </c>
      <c r="I499" s="16">
        <f ca="1">SUM(D$12:D499)+SUMIF(E$12:E499, "&lt;0")</f>
        <v>295335.22100000008</v>
      </c>
      <c r="J499" s="15"/>
      <c r="K499" s="9">
        <v>44670</v>
      </c>
      <c r="L499" s="14">
        <f t="shared" ca="1" si="254"/>
        <v>1796</v>
      </c>
      <c r="M499" s="14">
        <f t="shared" ca="1" si="276"/>
        <v>1796</v>
      </c>
      <c r="N499" s="14">
        <f t="shared" ca="1" si="281"/>
        <v>210</v>
      </c>
      <c r="O499" s="14">
        <f t="shared" ca="1" si="258"/>
        <v>1586</v>
      </c>
      <c r="P499" s="14">
        <f t="shared" ca="1" si="259"/>
        <v>1586</v>
      </c>
      <c r="Q499" s="14">
        <f t="shared" ca="1" si="269"/>
        <v>793738.94699999993</v>
      </c>
      <c r="R499" s="15">
        <f ca="1">SUM(P$12:P499)</f>
        <v>409363.72599999997</v>
      </c>
      <c r="S499" s="16">
        <f ca="1">SUM(N$12:N499)+SUMIF(O$12:O499, "&lt;0")</f>
        <v>384375.22100000008</v>
      </c>
      <c r="U499" s="9">
        <v>44670</v>
      </c>
      <c r="V499" s="14">
        <f t="shared" ca="1" si="273"/>
        <v>2296</v>
      </c>
      <c r="W499" s="14">
        <f t="shared" ca="1" si="277"/>
        <v>2296</v>
      </c>
      <c r="X499" s="14">
        <f t="shared" ca="1" si="282"/>
        <v>420</v>
      </c>
      <c r="Y499" s="14">
        <f t="shared" ca="1" si="260"/>
        <v>1876</v>
      </c>
      <c r="Z499" s="14">
        <f t="shared" ca="1" si="261"/>
        <v>1876</v>
      </c>
      <c r="AA499" s="14">
        <f t="shared" ca="1" si="270"/>
        <v>977988.94699999993</v>
      </c>
      <c r="AB499" s="15">
        <f ca="1">SUM(Z$12:Z499)</f>
        <v>504573.72599999997</v>
      </c>
      <c r="AC499" s="16">
        <f ca="1">SUM(X$12:X499)+SUMIF(Y$12:Y499, "&lt;0")</f>
        <v>473415.22100000008</v>
      </c>
      <c r="AE499" s="9">
        <v>44670</v>
      </c>
      <c r="AF499" s="14">
        <f t="shared" ca="1" si="255"/>
        <v>1796</v>
      </c>
      <c r="AG499" s="14">
        <f t="shared" ca="1" si="278"/>
        <v>1796</v>
      </c>
      <c r="AH499" s="14">
        <f t="shared" ca="1" si="283"/>
        <v>160</v>
      </c>
      <c r="AI499" s="14">
        <f t="shared" ca="1" si="262"/>
        <v>1636</v>
      </c>
      <c r="AJ499" s="14">
        <f t="shared" ca="1" si="263"/>
        <v>1636</v>
      </c>
      <c r="AK499" s="14">
        <f t="shared" ca="1" si="271"/>
        <v>806238.94699999993</v>
      </c>
      <c r="AL499" s="15">
        <f ca="1">SUM(AJ$12:AJ499)</f>
        <v>415653.72599999997</v>
      </c>
      <c r="AM499" s="16">
        <f ca="1">SUM(AH$12:AH499)+SUMIF(AI$12:AI499, "&lt;0")</f>
        <v>390585.22099999996</v>
      </c>
      <c r="AO499" s="9">
        <v>44670</v>
      </c>
      <c r="AP499" s="14">
        <f t="shared" ca="1" si="256"/>
        <v>2296</v>
      </c>
      <c r="AQ499" s="14">
        <f t="shared" ca="1" si="279"/>
        <v>2296</v>
      </c>
      <c r="AR499" s="14">
        <f t="shared" ca="1" si="284"/>
        <v>320</v>
      </c>
      <c r="AS499" s="14">
        <f t="shared" ca="1" si="264"/>
        <v>1976</v>
      </c>
      <c r="AT499" s="14">
        <f t="shared" ca="1" si="265"/>
        <v>1976</v>
      </c>
      <c r="AU499" s="14">
        <f t="shared" ca="1" si="272"/>
        <v>1002988.9469999999</v>
      </c>
      <c r="AV499" s="15">
        <f ca="1">SUM(AT$12:AT499)</f>
        <v>517153.72599999997</v>
      </c>
      <c r="AW499" s="16">
        <f ca="1">SUM(AR$12:AR499)+SUMIF(AS$12:AS499, "&lt;0")</f>
        <v>485835.22099999996</v>
      </c>
      <c r="AY499" s="9">
        <v>44670</v>
      </c>
      <c r="AZ499" s="14">
        <f t="shared" ca="1" si="274"/>
        <v>2000</v>
      </c>
      <c r="BA499" s="14">
        <f t="shared" ca="1" si="280"/>
        <v>2000</v>
      </c>
      <c r="BB499" s="14">
        <f t="shared" ca="1" si="285"/>
        <v>376.38500000000204</v>
      </c>
      <c r="BC499" s="14">
        <f t="shared" ca="1" si="266"/>
        <v>1623.614999999998</v>
      </c>
      <c r="BD499" s="14">
        <f t="shared" ca="1" si="267"/>
        <v>1623.614999999998</v>
      </c>
      <c r="BE499" s="14">
        <f t="shared" ca="1" si="287"/>
        <v>903694.8476277031</v>
      </c>
      <c r="BF499" s="15">
        <f ca="1">SUM(BD$12:BD499)</f>
        <v>466545.34100000007</v>
      </c>
      <c r="BG499" s="16">
        <f ca="1">SUM(BB$12:BB499)+SUMIF(BC$12:BC499, "&lt;0")</f>
        <v>437149.50662770309</v>
      </c>
    </row>
    <row r="500" spans="1:59" x14ac:dyDescent="0.2">
      <c r="A500" s="24">
        <v>44671</v>
      </c>
      <c r="B500" s="54">
        <f ca="1">IF($A500&gt;= $C$5,$C$6, INDEX('Historical Data'!$D$2:$D$745, MATCH(A500, 'Historical Data'!$B$2:$B$745, 0)))</f>
        <v>1296</v>
      </c>
      <c r="C500" s="14">
        <f t="shared" ca="1" si="275"/>
        <v>1296</v>
      </c>
      <c r="D500" s="14">
        <f t="shared" ca="1" si="286"/>
        <v>0</v>
      </c>
      <c r="E500" s="14">
        <f t="shared" ca="1" si="257"/>
        <v>1296</v>
      </c>
      <c r="F500" s="14">
        <f t="shared" ca="1" si="253"/>
        <v>1296</v>
      </c>
      <c r="G500" s="14">
        <f t="shared" ca="1" si="268"/>
        <v>610784.94699999993</v>
      </c>
      <c r="H500" s="15">
        <f ca="1">SUM(F$12:F500)</f>
        <v>315449.72599999997</v>
      </c>
      <c r="I500" s="16">
        <f ca="1">SUM(D$12:D500)+SUMIF(E$12:E500, "&lt;0")</f>
        <v>295335.22100000008</v>
      </c>
      <c r="J500" s="15"/>
      <c r="K500" s="9">
        <v>44671</v>
      </c>
      <c r="L500" s="14">
        <f t="shared" ca="1" si="254"/>
        <v>1796</v>
      </c>
      <c r="M500" s="14">
        <f t="shared" ca="1" si="276"/>
        <v>1796</v>
      </c>
      <c r="N500" s="14">
        <f t="shared" ca="1" si="281"/>
        <v>205</v>
      </c>
      <c r="O500" s="14">
        <f t="shared" ca="1" si="258"/>
        <v>1591</v>
      </c>
      <c r="P500" s="14">
        <f t="shared" ca="1" si="259"/>
        <v>1591</v>
      </c>
      <c r="Q500" s="14">
        <f t="shared" ca="1" si="269"/>
        <v>795534.94699999993</v>
      </c>
      <c r="R500" s="15">
        <f ca="1">SUM(P$12:P500)</f>
        <v>410954.72599999997</v>
      </c>
      <c r="S500" s="16">
        <f ca="1">SUM(N$12:N500)+SUMIF(O$12:O500, "&lt;0")</f>
        <v>384580.22100000008</v>
      </c>
      <c r="U500" s="9">
        <v>44671</v>
      </c>
      <c r="V500" s="14">
        <f t="shared" ca="1" si="273"/>
        <v>2296</v>
      </c>
      <c r="W500" s="14">
        <f t="shared" ca="1" si="277"/>
        <v>2296</v>
      </c>
      <c r="X500" s="14">
        <f t="shared" ca="1" si="282"/>
        <v>410</v>
      </c>
      <c r="Y500" s="14">
        <f t="shared" ca="1" si="260"/>
        <v>1886</v>
      </c>
      <c r="Z500" s="14">
        <f t="shared" ca="1" si="261"/>
        <v>1886</v>
      </c>
      <c r="AA500" s="14">
        <f t="shared" ca="1" si="270"/>
        <v>980284.94699999993</v>
      </c>
      <c r="AB500" s="15">
        <f ca="1">SUM(Z$12:Z500)</f>
        <v>506459.72599999997</v>
      </c>
      <c r="AC500" s="16">
        <f ca="1">SUM(X$12:X500)+SUMIF(Y$12:Y500, "&lt;0")</f>
        <v>473825.22100000008</v>
      </c>
      <c r="AE500" s="9">
        <v>44671</v>
      </c>
      <c r="AF500" s="14">
        <f t="shared" ca="1" si="255"/>
        <v>1796</v>
      </c>
      <c r="AG500" s="14">
        <f t="shared" ca="1" si="278"/>
        <v>1796</v>
      </c>
      <c r="AH500" s="14">
        <f t="shared" ca="1" si="283"/>
        <v>150</v>
      </c>
      <c r="AI500" s="14">
        <f t="shared" ca="1" si="262"/>
        <v>1646</v>
      </c>
      <c r="AJ500" s="14">
        <f t="shared" ca="1" si="263"/>
        <v>1646</v>
      </c>
      <c r="AK500" s="14">
        <f t="shared" ca="1" si="271"/>
        <v>808034.94699999993</v>
      </c>
      <c r="AL500" s="15">
        <f ca="1">SUM(AJ$12:AJ500)</f>
        <v>417299.72599999997</v>
      </c>
      <c r="AM500" s="16">
        <f ca="1">SUM(AH$12:AH500)+SUMIF(AI$12:AI500, "&lt;0")</f>
        <v>390735.22099999996</v>
      </c>
      <c r="AO500" s="9">
        <v>44671</v>
      </c>
      <c r="AP500" s="14">
        <f t="shared" ca="1" si="256"/>
        <v>2296</v>
      </c>
      <c r="AQ500" s="14">
        <f t="shared" ca="1" si="279"/>
        <v>2296</v>
      </c>
      <c r="AR500" s="14">
        <f t="shared" ca="1" si="284"/>
        <v>300</v>
      </c>
      <c r="AS500" s="14">
        <f t="shared" ca="1" si="264"/>
        <v>1996</v>
      </c>
      <c r="AT500" s="14">
        <f t="shared" ca="1" si="265"/>
        <v>1996</v>
      </c>
      <c r="AU500" s="14">
        <f t="shared" ca="1" si="272"/>
        <v>1005284.9469999999</v>
      </c>
      <c r="AV500" s="15">
        <f ca="1">SUM(AT$12:AT500)</f>
        <v>519149.72599999997</v>
      </c>
      <c r="AW500" s="16">
        <f ca="1">SUM(AR$12:AR500)+SUMIF(AS$12:AS500, "&lt;0")</f>
        <v>486135.22099999996</v>
      </c>
      <c r="AY500" s="9">
        <v>44671</v>
      </c>
      <c r="AZ500" s="14">
        <f t="shared" ca="1" si="274"/>
        <v>2000</v>
      </c>
      <c r="BA500" s="14">
        <f t="shared" ca="1" si="280"/>
        <v>2000</v>
      </c>
      <c r="BB500" s="14">
        <f t="shared" ca="1" si="285"/>
        <v>118.97699999999895</v>
      </c>
      <c r="BC500" s="14">
        <f t="shared" ca="1" si="266"/>
        <v>1881.023000000001</v>
      </c>
      <c r="BD500" s="14">
        <f t="shared" ca="1" si="267"/>
        <v>1881.023000000001</v>
      </c>
      <c r="BE500" s="14">
        <f t="shared" ca="1" si="287"/>
        <v>905694.8476277031</v>
      </c>
      <c r="BF500" s="15">
        <f ca="1">SUM(BD$12:BD500)</f>
        <v>468426.36400000006</v>
      </c>
      <c r="BG500" s="16">
        <f ca="1">SUM(BB$12:BB500)+SUMIF(BC$12:BC500, "&lt;0")</f>
        <v>437268.4836277031</v>
      </c>
    </row>
    <row r="501" spans="1:59" x14ac:dyDescent="0.2">
      <c r="A501" s="24">
        <v>44672</v>
      </c>
      <c r="B501" s="54">
        <f ca="1">IF($A501&gt;= $C$5,$C$6, INDEX('Historical Data'!$D$2:$D$745, MATCH(A501, 'Historical Data'!$B$2:$B$745, 0)))</f>
        <v>1296</v>
      </c>
      <c r="C501" s="14">
        <f t="shared" ca="1" si="275"/>
        <v>1296</v>
      </c>
      <c r="D501" s="14">
        <f t="shared" ca="1" si="286"/>
        <v>5.7080000000059954</v>
      </c>
      <c r="E501" s="14">
        <f t="shared" ca="1" si="257"/>
        <v>1290.291999999994</v>
      </c>
      <c r="F501" s="14">
        <f t="shared" ca="1" si="253"/>
        <v>1290.291999999994</v>
      </c>
      <c r="G501" s="14">
        <f t="shared" ca="1" si="268"/>
        <v>612080.94699999993</v>
      </c>
      <c r="H501" s="15">
        <f ca="1">SUM(F$12:F501)</f>
        <v>316740.01799999998</v>
      </c>
      <c r="I501" s="16">
        <f ca="1">SUM(D$12:D501)+SUMIF(E$12:E501, "&lt;0")</f>
        <v>295340.92900000006</v>
      </c>
      <c r="J501" s="15"/>
      <c r="K501" s="9">
        <v>44672</v>
      </c>
      <c r="L501" s="14">
        <f t="shared" ca="1" si="254"/>
        <v>1796</v>
      </c>
      <c r="M501" s="14">
        <f t="shared" ca="1" si="276"/>
        <v>1796</v>
      </c>
      <c r="N501" s="14">
        <f t="shared" ca="1" si="281"/>
        <v>370.708000000006</v>
      </c>
      <c r="O501" s="14">
        <f t="shared" ca="1" si="258"/>
        <v>1425.291999999994</v>
      </c>
      <c r="P501" s="14">
        <f t="shared" ca="1" si="259"/>
        <v>1425.291999999994</v>
      </c>
      <c r="Q501" s="14">
        <f t="shared" ca="1" si="269"/>
        <v>797330.94699999993</v>
      </c>
      <c r="R501" s="15">
        <f ca="1">SUM(P$12:P501)</f>
        <v>412380.01799999998</v>
      </c>
      <c r="S501" s="16">
        <f ca="1">SUM(N$12:N501)+SUMIF(O$12:O501, "&lt;0")</f>
        <v>384950.92900000006</v>
      </c>
      <c r="U501" s="9">
        <v>44672</v>
      </c>
      <c r="V501" s="14">
        <f t="shared" ca="1" si="273"/>
        <v>2296</v>
      </c>
      <c r="W501" s="14">
        <f t="shared" ca="1" si="277"/>
        <v>2296</v>
      </c>
      <c r="X501" s="14">
        <f t="shared" ca="1" si="282"/>
        <v>735.708000000006</v>
      </c>
      <c r="Y501" s="14">
        <f t="shared" ca="1" si="260"/>
        <v>1560.291999999994</v>
      </c>
      <c r="Z501" s="14">
        <f t="shared" ca="1" si="261"/>
        <v>1560.291999999994</v>
      </c>
      <c r="AA501" s="14">
        <f t="shared" ca="1" si="270"/>
        <v>982580.94699999993</v>
      </c>
      <c r="AB501" s="15">
        <f ca="1">SUM(Z$12:Z501)</f>
        <v>508020.01799999998</v>
      </c>
      <c r="AC501" s="16">
        <f ca="1">SUM(X$12:X501)+SUMIF(Y$12:Y501, "&lt;0")</f>
        <v>474560.92900000006</v>
      </c>
      <c r="AE501" s="9">
        <v>44672</v>
      </c>
      <c r="AF501" s="14">
        <f t="shared" ca="1" si="255"/>
        <v>1796</v>
      </c>
      <c r="AG501" s="14">
        <f t="shared" ca="1" si="278"/>
        <v>1796</v>
      </c>
      <c r="AH501" s="14">
        <f t="shared" ca="1" si="283"/>
        <v>475.708000000006</v>
      </c>
      <c r="AI501" s="14">
        <f t="shared" ca="1" si="262"/>
        <v>1320.291999999994</v>
      </c>
      <c r="AJ501" s="14">
        <f t="shared" ca="1" si="263"/>
        <v>1320.291999999994</v>
      </c>
      <c r="AK501" s="14">
        <f t="shared" ca="1" si="271"/>
        <v>809830.94699999993</v>
      </c>
      <c r="AL501" s="15">
        <f ca="1">SUM(AJ$12:AJ501)</f>
        <v>418620.01799999998</v>
      </c>
      <c r="AM501" s="16">
        <f ca="1">SUM(AH$12:AH501)+SUMIF(AI$12:AI501, "&lt;0")</f>
        <v>391210.92899999995</v>
      </c>
      <c r="AO501" s="9">
        <v>44672</v>
      </c>
      <c r="AP501" s="14">
        <f t="shared" ca="1" si="256"/>
        <v>2296</v>
      </c>
      <c r="AQ501" s="14">
        <f t="shared" ca="1" si="279"/>
        <v>2296</v>
      </c>
      <c r="AR501" s="14">
        <f t="shared" ca="1" si="284"/>
        <v>945.708000000006</v>
      </c>
      <c r="AS501" s="14">
        <f t="shared" ca="1" si="264"/>
        <v>1350.291999999994</v>
      </c>
      <c r="AT501" s="14">
        <f t="shared" ca="1" si="265"/>
        <v>1350.291999999994</v>
      </c>
      <c r="AU501" s="14">
        <f t="shared" ca="1" si="272"/>
        <v>1007580.9469999999</v>
      </c>
      <c r="AV501" s="15">
        <f ca="1">SUM(AT$12:AT501)</f>
        <v>520500.01799999998</v>
      </c>
      <c r="AW501" s="16">
        <f ca="1">SUM(AR$12:AR501)+SUMIF(AS$12:AS501, "&lt;0")</f>
        <v>487080.92899999995</v>
      </c>
      <c r="AY501" s="9">
        <v>44672</v>
      </c>
      <c r="AZ501" s="14">
        <f t="shared" ca="1" si="274"/>
        <v>2000</v>
      </c>
      <c r="BA501" s="14">
        <f t="shared" ca="1" si="280"/>
        <v>2000</v>
      </c>
      <c r="BB501" s="14">
        <f t="shared" ca="1" si="285"/>
        <v>1622.346000000005</v>
      </c>
      <c r="BC501" s="14">
        <f t="shared" ca="1" si="266"/>
        <v>377.65399999999499</v>
      </c>
      <c r="BD501" s="14">
        <f t="shared" ca="1" si="267"/>
        <v>377.65399999999499</v>
      </c>
      <c r="BE501" s="14">
        <f t="shared" ca="1" si="287"/>
        <v>907694.8476277031</v>
      </c>
      <c r="BF501" s="15">
        <f ca="1">SUM(BD$12:BD501)</f>
        <v>468804.01800000004</v>
      </c>
      <c r="BG501" s="16">
        <f ca="1">SUM(BB$12:BB501)+SUMIF(BC$12:BC501, "&lt;0")</f>
        <v>438890.82962770312</v>
      </c>
    </row>
    <row r="502" spans="1:59" x14ac:dyDescent="0.2">
      <c r="A502" s="24">
        <v>44673</v>
      </c>
      <c r="B502" s="54">
        <f ca="1">IF($A502&gt;= $C$5,$C$6, INDEX('Historical Data'!$D$2:$D$745, MATCH(A502, 'Historical Data'!$B$2:$B$745, 0)))</f>
        <v>1296</v>
      </c>
      <c r="C502" s="14">
        <f t="shared" ca="1" si="275"/>
        <v>1296</v>
      </c>
      <c r="D502" s="14">
        <f t="shared" ca="1" si="286"/>
        <v>628.83999999999651</v>
      </c>
      <c r="E502" s="14">
        <f t="shared" ca="1" si="257"/>
        <v>667.16000000000349</v>
      </c>
      <c r="F502" s="14">
        <f t="shared" ca="1" si="253"/>
        <v>667.16000000000349</v>
      </c>
      <c r="G502" s="14">
        <f t="shared" ca="1" si="268"/>
        <v>613376.94699999993</v>
      </c>
      <c r="H502" s="15">
        <f ca="1">SUM(F$12:F502)</f>
        <v>317407.17799999996</v>
      </c>
      <c r="I502" s="16">
        <f ca="1">SUM(D$12:D502)+SUMIF(E$12:E502, "&lt;0")</f>
        <v>295969.76900000009</v>
      </c>
      <c r="J502" s="15"/>
      <c r="K502" s="9">
        <v>44673</v>
      </c>
      <c r="L502" s="14">
        <f t="shared" ca="1" si="254"/>
        <v>1796</v>
      </c>
      <c r="M502" s="14">
        <f t="shared" ca="1" si="276"/>
        <v>1796</v>
      </c>
      <c r="N502" s="14">
        <f t="shared" ca="1" si="281"/>
        <v>888.83999999999651</v>
      </c>
      <c r="O502" s="14">
        <f t="shared" ca="1" si="258"/>
        <v>907.16000000000349</v>
      </c>
      <c r="P502" s="14">
        <f t="shared" ca="1" si="259"/>
        <v>907.16000000000349</v>
      </c>
      <c r="Q502" s="14">
        <f t="shared" ca="1" si="269"/>
        <v>799126.94699999993</v>
      </c>
      <c r="R502" s="15">
        <f ca="1">SUM(P$12:P502)</f>
        <v>413287.17799999996</v>
      </c>
      <c r="S502" s="16">
        <f ca="1">SUM(N$12:N502)+SUMIF(O$12:O502, "&lt;0")</f>
        <v>385839.76900000009</v>
      </c>
      <c r="U502" s="9">
        <v>44673</v>
      </c>
      <c r="V502" s="14">
        <f t="shared" ca="1" si="273"/>
        <v>2296</v>
      </c>
      <c r="W502" s="14">
        <f t="shared" ca="1" si="277"/>
        <v>2296</v>
      </c>
      <c r="X502" s="14">
        <f t="shared" ca="1" si="282"/>
        <v>1148.8399999999965</v>
      </c>
      <c r="Y502" s="14">
        <f t="shared" ca="1" si="260"/>
        <v>1147.1600000000035</v>
      </c>
      <c r="Z502" s="14">
        <f t="shared" ca="1" si="261"/>
        <v>1147.1600000000035</v>
      </c>
      <c r="AA502" s="14">
        <f t="shared" ca="1" si="270"/>
        <v>984876.94699999993</v>
      </c>
      <c r="AB502" s="15">
        <f ca="1">SUM(Z$12:Z502)</f>
        <v>509167.17799999996</v>
      </c>
      <c r="AC502" s="16">
        <f ca="1">SUM(X$12:X502)+SUMIF(Y$12:Y502, "&lt;0")</f>
        <v>475709.76900000009</v>
      </c>
      <c r="AE502" s="9">
        <v>44673</v>
      </c>
      <c r="AF502" s="14">
        <f t="shared" ca="1" si="255"/>
        <v>1796</v>
      </c>
      <c r="AG502" s="14">
        <f t="shared" ca="1" si="278"/>
        <v>1796</v>
      </c>
      <c r="AH502" s="14">
        <f t="shared" ca="1" si="283"/>
        <v>888.83999999999651</v>
      </c>
      <c r="AI502" s="14">
        <f t="shared" ca="1" si="262"/>
        <v>907.16000000000349</v>
      </c>
      <c r="AJ502" s="14">
        <f t="shared" ca="1" si="263"/>
        <v>907.16000000000349</v>
      </c>
      <c r="AK502" s="14">
        <f t="shared" ca="1" si="271"/>
        <v>811626.94699999993</v>
      </c>
      <c r="AL502" s="15">
        <f ca="1">SUM(AJ$12:AJ502)</f>
        <v>419527.17799999996</v>
      </c>
      <c r="AM502" s="16">
        <f ca="1">SUM(AH$12:AH502)+SUMIF(AI$12:AI502, "&lt;0")</f>
        <v>392099.76899999997</v>
      </c>
      <c r="AO502" s="9">
        <v>44673</v>
      </c>
      <c r="AP502" s="14">
        <f t="shared" ca="1" si="256"/>
        <v>2296</v>
      </c>
      <c r="AQ502" s="14">
        <f t="shared" ca="1" si="279"/>
        <v>2296</v>
      </c>
      <c r="AR502" s="14">
        <f t="shared" ca="1" si="284"/>
        <v>1148.8399999999965</v>
      </c>
      <c r="AS502" s="14">
        <f t="shared" ca="1" si="264"/>
        <v>1147.1600000000035</v>
      </c>
      <c r="AT502" s="14">
        <f t="shared" ca="1" si="265"/>
        <v>1147.1600000000035</v>
      </c>
      <c r="AU502" s="14">
        <f t="shared" ca="1" si="272"/>
        <v>1009876.9469999999</v>
      </c>
      <c r="AV502" s="15">
        <f ca="1">SUM(AT$12:AT502)</f>
        <v>521647.17799999996</v>
      </c>
      <c r="AW502" s="16">
        <f ca="1">SUM(AR$12:AR502)+SUMIF(AS$12:AS502, "&lt;0")</f>
        <v>488229.76899999997</v>
      </c>
      <c r="AY502" s="9">
        <v>44673</v>
      </c>
      <c r="AZ502" s="14">
        <f t="shared" ca="1" si="274"/>
        <v>2000</v>
      </c>
      <c r="BA502" s="14">
        <f t="shared" ca="1" si="280"/>
        <v>2000</v>
      </c>
      <c r="BB502" s="14">
        <f t="shared" ca="1" si="285"/>
        <v>1332.8399999999965</v>
      </c>
      <c r="BC502" s="14">
        <f t="shared" ca="1" si="266"/>
        <v>667.16000000000349</v>
      </c>
      <c r="BD502" s="14">
        <f t="shared" ca="1" si="267"/>
        <v>667.16000000000349</v>
      </c>
      <c r="BE502" s="14">
        <f t="shared" ca="1" si="287"/>
        <v>909694.8476277031</v>
      </c>
      <c r="BF502" s="15">
        <f ca="1">SUM(BD$12:BD502)</f>
        <v>469471.17800000007</v>
      </c>
      <c r="BG502" s="16">
        <f ca="1">SUM(BB$12:BB502)+SUMIF(BC$12:BC502, "&lt;0")</f>
        <v>440223.66962770309</v>
      </c>
    </row>
    <row r="503" spans="1:59" x14ac:dyDescent="0.2">
      <c r="A503" s="24">
        <v>44674</v>
      </c>
      <c r="B503" s="54">
        <f ca="1">IF($A503&gt;= $C$5,$C$6, INDEX('Historical Data'!$D$2:$D$745, MATCH(A503, 'Historical Data'!$B$2:$B$745, 0)))</f>
        <v>1296</v>
      </c>
      <c r="C503" s="14">
        <f t="shared" ca="1" si="275"/>
        <v>1296</v>
      </c>
      <c r="D503" s="14">
        <f t="shared" ca="1" si="286"/>
        <v>1296</v>
      </c>
      <c r="E503" s="14">
        <f t="shared" ca="1" si="257"/>
        <v>0</v>
      </c>
      <c r="F503" s="14">
        <f t="shared" ca="1" si="253"/>
        <v>0</v>
      </c>
      <c r="G503" s="14">
        <f t="shared" ca="1" si="268"/>
        <v>614672.94699999993</v>
      </c>
      <c r="H503" s="15">
        <f ca="1">SUM(F$12:F503)</f>
        <v>317407.17799999996</v>
      </c>
      <c r="I503" s="16">
        <f ca="1">SUM(D$12:D503)+SUMIF(E$12:E503, "&lt;0")</f>
        <v>297265.76900000009</v>
      </c>
      <c r="J503" s="15"/>
      <c r="K503" s="9">
        <v>44674</v>
      </c>
      <c r="L503" s="14">
        <f t="shared" ca="1" si="254"/>
        <v>1796</v>
      </c>
      <c r="M503" s="14">
        <f t="shared" ca="1" si="276"/>
        <v>1796</v>
      </c>
      <c r="N503" s="14">
        <f t="shared" ca="1" si="281"/>
        <v>1556</v>
      </c>
      <c r="O503" s="14">
        <f t="shared" ca="1" si="258"/>
        <v>240</v>
      </c>
      <c r="P503" s="14">
        <f t="shared" ca="1" si="259"/>
        <v>240</v>
      </c>
      <c r="Q503" s="14">
        <f t="shared" ca="1" si="269"/>
        <v>800922.94699999993</v>
      </c>
      <c r="R503" s="15">
        <f ca="1">SUM(P$12:P503)</f>
        <v>413527.17799999996</v>
      </c>
      <c r="S503" s="16">
        <f ca="1">SUM(N$12:N503)+SUMIF(O$12:O503, "&lt;0")</f>
        <v>387395.76900000009</v>
      </c>
      <c r="U503" s="9">
        <v>44674</v>
      </c>
      <c r="V503" s="14">
        <f t="shared" ca="1" si="273"/>
        <v>2296</v>
      </c>
      <c r="W503" s="14">
        <f t="shared" ca="1" si="277"/>
        <v>2296</v>
      </c>
      <c r="X503" s="14">
        <f t="shared" ca="1" si="282"/>
        <v>1816</v>
      </c>
      <c r="Y503" s="14">
        <f t="shared" ca="1" si="260"/>
        <v>480</v>
      </c>
      <c r="Z503" s="14">
        <f t="shared" ca="1" si="261"/>
        <v>480</v>
      </c>
      <c r="AA503" s="14">
        <f t="shared" ca="1" si="270"/>
        <v>987172.94699999993</v>
      </c>
      <c r="AB503" s="15">
        <f ca="1">SUM(Z$12:Z503)</f>
        <v>509647.17799999996</v>
      </c>
      <c r="AC503" s="16">
        <f ca="1">SUM(X$12:X503)+SUMIF(Y$12:Y503, "&lt;0")</f>
        <v>477525.76900000009</v>
      </c>
      <c r="AE503" s="9">
        <v>44674</v>
      </c>
      <c r="AF503" s="14">
        <f t="shared" ca="1" si="255"/>
        <v>1796</v>
      </c>
      <c r="AG503" s="14">
        <f t="shared" ca="1" si="278"/>
        <v>1796</v>
      </c>
      <c r="AH503" s="14">
        <f t="shared" ca="1" si="283"/>
        <v>1556</v>
      </c>
      <c r="AI503" s="14">
        <f t="shared" ca="1" si="262"/>
        <v>240</v>
      </c>
      <c r="AJ503" s="14">
        <f t="shared" ca="1" si="263"/>
        <v>240</v>
      </c>
      <c r="AK503" s="14">
        <f t="shared" ca="1" si="271"/>
        <v>813422.94699999993</v>
      </c>
      <c r="AL503" s="15">
        <f ca="1">SUM(AJ$12:AJ503)</f>
        <v>419767.17799999996</v>
      </c>
      <c r="AM503" s="16">
        <f ca="1">SUM(AH$12:AH503)+SUMIF(AI$12:AI503, "&lt;0")</f>
        <v>393655.76899999997</v>
      </c>
      <c r="AO503" s="9">
        <v>44674</v>
      </c>
      <c r="AP503" s="14">
        <f t="shared" ca="1" si="256"/>
        <v>2296</v>
      </c>
      <c r="AQ503" s="14">
        <f t="shared" ca="1" si="279"/>
        <v>2296</v>
      </c>
      <c r="AR503" s="14">
        <f t="shared" ca="1" si="284"/>
        <v>1816</v>
      </c>
      <c r="AS503" s="14">
        <f t="shared" ca="1" si="264"/>
        <v>480</v>
      </c>
      <c r="AT503" s="14">
        <f t="shared" ca="1" si="265"/>
        <v>480</v>
      </c>
      <c r="AU503" s="14">
        <f t="shared" ca="1" si="272"/>
        <v>1012172.9469999999</v>
      </c>
      <c r="AV503" s="15">
        <f ca="1">SUM(AT$12:AT503)</f>
        <v>522127.17799999996</v>
      </c>
      <c r="AW503" s="16">
        <f ca="1">SUM(AR$12:AR503)+SUMIF(AS$12:AS503, "&lt;0")</f>
        <v>490045.76899999997</v>
      </c>
      <c r="AY503" s="9">
        <v>44674</v>
      </c>
      <c r="AZ503" s="14">
        <f t="shared" ca="1" si="274"/>
        <v>2000</v>
      </c>
      <c r="BA503" s="14">
        <f t="shared" ca="1" si="280"/>
        <v>2000</v>
      </c>
      <c r="BB503" s="14">
        <f t="shared" ca="1" si="285"/>
        <v>2000</v>
      </c>
      <c r="BC503" s="14">
        <f t="shared" ca="1" si="266"/>
        <v>0</v>
      </c>
      <c r="BD503" s="14">
        <f t="shared" ca="1" si="267"/>
        <v>0</v>
      </c>
      <c r="BE503" s="14">
        <f t="shared" ca="1" si="287"/>
        <v>911694.8476277031</v>
      </c>
      <c r="BF503" s="15">
        <f ca="1">SUM(BD$12:BD503)</f>
        <v>469471.17800000007</v>
      </c>
      <c r="BG503" s="16">
        <f ca="1">SUM(BB$12:BB503)+SUMIF(BC$12:BC503, "&lt;0")</f>
        <v>442223.66962770309</v>
      </c>
    </row>
    <row r="504" spans="1:59" x14ac:dyDescent="0.2">
      <c r="A504" s="24">
        <v>44675</v>
      </c>
      <c r="B504" s="54">
        <f ca="1">IF($A504&gt;= $C$5,$C$6, INDEX('Historical Data'!$D$2:$D$745, MATCH(A504, 'Historical Data'!$B$2:$B$745, 0)))</f>
        <v>1296</v>
      </c>
      <c r="C504" s="14">
        <f t="shared" ca="1" si="275"/>
        <v>1296</v>
      </c>
      <c r="D504" s="14">
        <f t="shared" ca="1" si="286"/>
        <v>697.84900000000198</v>
      </c>
      <c r="E504" s="14">
        <f t="shared" ca="1" si="257"/>
        <v>598.15099999999802</v>
      </c>
      <c r="F504" s="14">
        <f t="shared" ca="1" si="253"/>
        <v>598.15099999999802</v>
      </c>
      <c r="G504" s="14">
        <f t="shared" ca="1" si="268"/>
        <v>615968.94699999993</v>
      </c>
      <c r="H504" s="15">
        <f ca="1">SUM(F$12:F504)</f>
        <v>318005.32899999997</v>
      </c>
      <c r="I504" s="16">
        <f ca="1">SUM(D$12:D504)+SUMIF(E$12:E504, "&lt;0")</f>
        <v>297963.61800000007</v>
      </c>
      <c r="J504" s="15"/>
      <c r="K504" s="9">
        <v>44675</v>
      </c>
      <c r="L504" s="14">
        <f t="shared" ca="1" si="254"/>
        <v>1796</v>
      </c>
      <c r="M504" s="14">
        <f t="shared" ca="1" si="276"/>
        <v>1796</v>
      </c>
      <c r="N504" s="14">
        <f t="shared" ca="1" si="281"/>
        <v>957.84900000000198</v>
      </c>
      <c r="O504" s="14">
        <f t="shared" ca="1" si="258"/>
        <v>838.15099999999802</v>
      </c>
      <c r="P504" s="14">
        <f t="shared" ca="1" si="259"/>
        <v>838.15099999999802</v>
      </c>
      <c r="Q504" s="14">
        <f t="shared" ca="1" si="269"/>
        <v>802718.94699999993</v>
      </c>
      <c r="R504" s="15">
        <f ca="1">SUM(P$12:P504)</f>
        <v>414365.32899999997</v>
      </c>
      <c r="S504" s="16">
        <f ca="1">SUM(N$12:N504)+SUMIF(O$12:O504, "&lt;0")</f>
        <v>388353.61800000007</v>
      </c>
      <c r="U504" s="9">
        <v>44675</v>
      </c>
      <c r="V504" s="14">
        <f t="shared" ca="1" si="273"/>
        <v>2296</v>
      </c>
      <c r="W504" s="14">
        <f t="shared" ca="1" si="277"/>
        <v>2296</v>
      </c>
      <c r="X504" s="14">
        <f t="shared" ca="1" si="282"/>
        <v>1217.849000000002</v>
      </c>
      <c r="Y504" s="14">
        <f t="shared" ca="1" si="260"/>
        <v>1078.150999999998</v>
      </c>
      <c r="Z504" s="14">
        <f t="shared" ca="1" si="261"/>
        <v>1078.150999999998</v>
      </c>
      <c r="AA504" s="14">
        <f t="shared" ca="1" si="270"/>
        <v>989468.94699999993</v>
      </c>
      <c r="AB504" s="15">
        <f ca="1">SUM(Z$12:Z504)</f>
        <v>510725.32899999997</v>
      </c>
      <c r="AC504" s="16">
        <f ca="1">SUM(X$12:X504)+SUMIF(Y$12:Y504, "&lt;0")</f>
        <v>478743.61800000007</v>
      </c>
      <c r="AE504" s="9">
        <v>44675</v>
      </c>
      <c r="AF504" s="14">
        <f t="shared" ca="1" si="255"/>
        <v>1796</v>
      </c>
      <c r="AG504" s="14">
        <f t="shared" ca="1" si="278"/>
        <v>1796</v>
      </c>
      <c r="AH504" s="14">
        <f t="shared" ca="1" si="283"/>
        <v>957.84900000000198</v>
      </c>
      <c r="AI504" s="14">
        <f t="shared" ca="1" si="262"/>
        <v>838.15099999999802</v>
      </c>
      <c r="AJ504" s="14">
        <f t="shared" ca="1" si="263"/>
        <v>838.15099999999802</v>
      </c>
      <c r="AK504" s="14">
        <f t="shared" ca="1" si="271"/>
        <v>815218.94699999993</v>
      </c>
      <c r="AL504" s="15">
        <f ca="1">SUM(AJ$12:AJ504)</f>
        <v>420605.32899999997</v>
      </c>
      <c r="AM504" s="16">
        <f ca="1">SUM(AH$12:AH504)+SUMIF(AI$12:AI504, "&lt;0")</f>
        <v>394613.61799999996</v>
      </c>
      <c r="AO504" s="9">
        <v>44675</v>
      </c>
      <c r="AP504" s="14">
        <f t="shared" ca="1" si="256"/>
        <v>2296</v>
      </c>
      <c r="AQ504" s="14">
        <f t="shared" ca="1" si="279"/>
        <v>2296</v>
      </c>
      <c r="AR504" s="14">
        <f t="shared" ca="1" si="284"/>
        <v>1217.849000000002</v>
      </c>
      <c r="AS504" s="14">
        <f t="shared" ca="1" si="264"/>
        <v>1078.150999999998</v>
      </c>
      <c r="AT504" s="14">
        <f t="shared" ca="1" si="265"/>
        <v>1078.150999999998</v>
      </c>
      <c r="AU504" s="14">
        <f t="shared" ca="1" si="272"/>
        <v>1014468.9469999999</v>
      </c>
      <c r="AV504" s="15">
        <f ca="1">SUM(AT$12:AT504)</f>
        <v>523205.32899999997</v>
      </c>
      <c r="AW504" s="16">
        <f ca="1">SUM(AR$12:AR504)+SUMIF(AS$12:AS504, "&lt;0")</f>
        <v>491263.61799999996</v>
      </c>
      <c r="AY504" s="9">
        <v>44675</v>
      </c>
      <c r="AZ504" s="14">
        <f t="shared" ca="1" si="274"/>
        <v>2000</v>
      </c>
      <c r="BA504" s="14">
        <f t="shared" ca="1" si="280"/>
        <v>2000</v>
      </c>
      <c r="BB504" s="14">
        <f t="shared" ca="1" si="285"/>
        <v>1401.849000000002</v>
      </c>
      <c r="BC504" s="14">
        <f t="shared" ca="1" si="266"/>
        <v>598.15099999999802</v>
      </c>
      <c r="BD504" s="14">
        <f t="shared" ca="1" si="267"/>
        <v>598.15099999999802</v>
      </c>
      <c r="BE504" s="14">
        <f t="shared" ca="1" si="287"/>
        <v>913694.8476277031</v>
      </c>
      <c r="BF504" s="15">
        <f ca="1">SUM(BD$12:BD504)</f>
        <v>470069.32900000009</v>
      </c>
      <c r="BG504" s="16">
        <f ca="1">SUM(BB$12:BB504)+SUMIF(BC$12:BC504, "&lt;0")</f>
        <v>443625.51862770307</v>
      </c>
    </row>
    <row r="505" spans="1:59" x14ac:dyDescent="0.2">
      <c r="A505" s="24">
        <v>44676</v>
      </c>
      <c r="B505" s="54">
        <f ca="1">IF($A505&gt;= $C$5,$C$6, INDEX('Historical Data'!$D$2:$D$745, MATCH(A505, 'Historical Data'!$B$2:$B$745, 0)))</f>
        <v>1296</v>
      </c>
      <c r="C505" s="14">
        <f t="shared" ca="1" si="275"/>
        <v>1296</v>
      </c>
      <c r="D505" s="14">
        <f t="shared" ca="1" si="286"/>
        <v>1203.5279999999948</v>
      </c>
      <c r="E505" s="14">
        <f t="shared" ca="1" si="257"/>
        <v>92.47200000000521</v>
      </c>
      <c r="F505" s="14">
        <f t="shared" ca="1" si="253"/>
        <v>92.47200000000521</v>
      </c>
      <c r="G505" s="14">
        <f t="shared" ca="1" si="268"/>
        <v>617264.94699999993</v>
      </c>
      <c r="H505" s="15">
        <f ca="1">SUM(F$12:F505)</f>
        <v>318097.80099999998</v>
      </c>
      <c r="I505" s="16">
        <f ca="1">SUM(D$12:D505)+SUMIF(E$12:E505, "&lt;0")</f>
        <v>299167.14600000007</v>
      </c>
      <c r="J505" s="15"/>
      <c r="K505" s="9">
        <v>44676</v>
      </c>
      <c r="L505" s="14">
        <f t="shared" ca="1" si="254"/>
        <v>1796</v>
      </c>
      <c r="M505" s="14">
        <f t="shared" ca="1" si="276"/>
        <v>1796</v>
      </c>
      <c r="N505" s="14">
        <f t="shared" ca="1" si="281"/>
        <v>1463.5279999999948</v>
      </c>
      <c r="O505" s="14">
        <f t="shared" ca="1" si="258"/>
        <v>332.47200000000521</v>
      </c>
      <c r="P505" s="14">
        <f t="shared" ca="1" si="259"/>
        <v>332.47200000000521</v>
      </c>
      <c r="Q505" s="14">
        <f t="shared" ca="1" si="269"/>
        <v>804514.94699999993</v>
      </c>
      <c r="R505" s="15">
        <f ca="1">SUM(P$12:P505)</f>
        <v>414697.80099999998</v>
      </c>
      <c r="S505" s="16">
        <f ca="1">SUM(N$12:N505)+SUMIF(O$12:O505, "&lt;0")</f>
        <v>389817.14600000007</v>
      </c>
      <c r="U505" s="9">
        <v>44676</v>
      </c>
      <c r="V505" s="14">
        <f t="shared" ca="1" si="273"/>
        <v>2296</v>
      </c>
      <c r="W505" s="14">
        <f t="shared" ca="1" si="277"/>
        <v>2296</v>
      </c>
      <c r="X505" s="14">
        <f t="shared" ca="1" si="282"/>
        <v>1723.5279999999948</v>
      </c>
      <c r="Y505" s="14">
        <f t="shared" ca="1" si="260"/>
        <v>572.47200000000521</v>
      </c>
      <c r="Z505" s="14">
        <f t="shared" ca="1" si="261"/>
        <v>572.47200000000521</v>
      </c>
      <c r="AA505" s="14">
        <f t="shared" ca="1" si="270"/>
        <v>991764.94699999993</v>
      </c>
      <c r="AB505" s="15">
        <f ca="1">SUM(Z$12:Z505)</f>
        <v>511297.80099999998</v>
      </c>
      <c r="AC505" s="16">
        <f ca="1">SUM(X$12:X505)+SUMIF(Y$12:Y505, "&lt;0")</f>
        <v>480467.14600000007</v>
      </c>
      <c r="AE505" s="9">
        <v>44676</v>
      </c>
      <c r="AF505" s="14">
        <f t="shared" ca="1" si="255"/>
        <v>1796</v>
      </c>
      <c r="AG505" s="14">
        <f t="shared" ca="1" si="278"/>
        <v>1796</v>
      </c>
      <c r="AH505" s="14">
        <f t="shared" ca="1" si="283"/>
        <v>1463.5279999999948</v>
      </c>
      <c r="AI505" s="14">
        <f t="shared" ca="1" si="262"/>
        <v>332.47200000000521</v>
      </c>
      <c r="AJ505" s="14">
        <f t="shared" ca="1" si="263"/>
        <v>332.47200000000521</v>
      </c>
      <c r="AK505" s="14">
        <f t="shared" ca="1" si="271"/>
        <v>817014.94699999993</v>
      </c>
      <c r="AL505" s="15">
        <f ca="1">SUM(AJ$12:AJ505)</f>
        <v>420937.80099999998</v>
      </c>
      <c r="AM505" s="16">
        <f ca="1">SUM(AH$12:AH505)+SUMIF(AI$12:AI505, "&lt;0")</f>
        <v>396077.14599999995</v>
      </c>
      <c r="AO505" s="9">
        <v>44676</v>
      </c>
      <c r="AP505" s="14">
        <f t="shared" ca="1" si="256"/>
        <v>2296</v>
      </c>
      <c r="AQ505" s="14">
        <f t="shared" ca="1" si="279"/>
        <v>2296</v>
      </c>
      <c r="AR505" s="14">
        <f t="shared" ca="1" si="284"/>
        <v>1723.5279999999948</v>
      </c>
      <c r="AS505" s="14">
        <f t="shared" ca="1" si="264"/>
        <v>572.47200000000521</v>
      </c>
      <c r="AT505" s="14">
        <f t="shared" ca="1" si="265"/>
        <v>572.47200000000521</v>
      </c>
      <c r="AU505" s="14">
        <f t="shared" ca="1" si="272"/>
        <v>1016764.9469999999</v>
      </c>
      <c r="AV505" s="15">
        <f ca="1">SUM(AT$12:AT505)</f>
        <v>523777.80099999998</v>
      </c>
      <c r="AW505" s="16">
        <f ca="1">SUM(AR$12:AR505)+SUMIF(AS$12:AS505, "&lt;0")</f>
        <v>492987.14599999995</v>
      </c>
      <c r="AY505" s="9">
        <v>44676</v>
      </c>
      <c r="AZ505" s="14">
        <f t="shared" ca="1" si="274"/>
        <v>2000</v>
      </c>
      <c r="BA505" s="14">
        <f t="shared" ca="1" si="280"/>
        <v>2000</v>
      </c>
      <c r="BB505" s="14">
        <f t="shared" ca="1" si="285"/>
        <v>1907.5279999999948</v>
      </c>
      <c r="BC505" s="14">
        <f t="shared" ca="1" si="266"/>
        <v>92.47200000000521</v>
      </c>
      <c r="BD505" s="14">
        <f t="shared" ca="1" si="267"/>
        <v>92.47200000000521</v>
      </c>
      <c r="BE505" s="14">
        <f t="shared" ca="1" si="287"/>
        <v>915694.8476277031</v>
      </c>
      <c r="BF505" s="15">
        <f ca="1">SUM(BD$12:BD505)</f>
        <v>470161.80100000009</v>
      </c>
      <c r="BG505" s="16">
        <f ca="1">SUM(BB$12:BB505)+SUMIF(BC$12:BC505, "&lt;0")</f>
        <v>445533.04662770306</v>
      </c>
    </row>
    <row r="506" spans="1:59" x14ac:dyDescent="0.2">
      <c r="A506" s="24">
        <v>44677</v>
      </c>
      <c r="B506" s="54">
        <f ca="1">IF($A506&gt;= $C$5,$C$6, INDEX('Historical Data'!$D$2:$D$745, MATCH(A506, 'Historical Data'!$B$2:$B$745, 0)))</f>
        <v>1296</v>
      </c>
      <c r="C506" s="14">
        <f t="shared" ca="1" si="275"/>
        <v>1296</v>
      </c>
      <c r="D506" s="14">
        <f t="shared" ca="1" si="286"/>
        <v>354.91600000000108</v>
      </c>
      <c r="E506" s="14">
        <f t="shared" ca="1" si="257"/>
        <v>941.08399999999892</v>
      </c>
      <c r="F506" s="14">
        <f t="shared" ca="1" si="253"/>
        <v>941.08399999999892</v>
      </c>
      <c r="G506" s="14">
        <f t="shared" ca="1" si="268"/>
        <v>618560.94699999993</v>
      </c>
      <c r="H506" s="15">
        <f ca="1">SUM(F$12:F506)</f>
        <v>319038.88499999995</v>
      </c>
      <c r="I506" s="16">
        <f ca="1">SUM(D$12:D506)+SUMIF(E$12:E506, "&lt;0")</f>
        <v>299522.06200000009</v>
      </c>
      <c r="J506" s="15"/>
      <c r="K506" s="9">
        <v>44677</v>
      </c>
      <c r="L506" s="14">
        <f t="shared" ca="1" si="254"/>
        <v>1796</v>
      </c>
      <c r="M506" s="14">
        <f t="shared" ca="1" si="276"/>
        <v>1796</v>
      </c>
      <c r="N506" s="14">
        <f t="shared" ca="1" si="281"/>
        <v>614.91600000000108</v>
      </c>
      <c r="O506" s="14">
        <f t="shared" ca="1" si="258"/>
        <v>1181.0839999999989</v>
      </c>
      <c r="P506" s="14">
        <f t="shared" ca="1" si="259"/>
        <v>1181.0839999999989</v>
      </c>
      <c r="Q506" s="14">
        <f t="shared" ca="1" si="269"/>
        <v>806310.94699999993</v>
      </c>
      <c r="R506" s="15">
        <f ca="1">SUM(P$12:P506)</f>
        <v>415878.88499999995</v>
      </c>
      <c r="S506" s="16">
        <f ca="1">SUM(N$12:N506)+SUMIF(O$12:O506, "&lt;0")</f>
        <v>390432.06200000009</v>
      </c>
      <c r="U506" s="9">
        <v>44677</v>
      </c>
      <c r="V506" s="14">
        <f t="shared" ca="1" si="273"/>
        <v>2296</v>
      </c>
      <c r="W506" s="14">
        <f t="shared" ca="1" si="277"/>
        <v>2296</v>
      </c>
      <c r="X506" s="14">
        <f t="shared" ca="1" si="282"/>
        <v>874.91600000000108</v>
      </c>
      <c r="Y506" s="14">
        <f t="shared" ca="1" si="260"/>
        <v>1421.0839999999989</v>
      </c>
      <c r="Z506" s="14">
        <f t="shared" ca="1" si="261"/>
        <v>1421.0839999999989</v>
      </c>
      <c r="AA506" s="14">
        <f t="shared" ca="1" si="270"/>
        <v>994060.94699999993</v>
      </c>
      <c r="AB506" s="15">
        <f ca="1">SUM(Z$12:Z506)</f>
        <v>512718.88499999995</v>
      </c>
      <c r="AC506" s="16">
        <f ca="1">SUM(X$12:X506)+SUMIF(Y$12:Y506, "&lt;0")</f>
        <v>481342.06200000009</v>
      </c>
      <c r="AE506" s="9">
        <v>44677</v>
      </c>
      <c r="AF506" s="14">
        <f t="shared" ca="1" si="255"/>
        <v>1796</v>
      </c>
      <c r="AG506" s="14">
        <f t="shared" ca="1" si="278"/>
        <v>1796</v>
      </c>
      <c r="AH506" s="14">
        <f t="shared" ca="1" si="283"/>
        <v>614.91600000000108</v>
      </c>
      <c r="AI506" s="14">
        <f t="shared" ca="1" si="262"/>
        <v>1181.0839999999989</v>
      </c>
      <c r="AJ506" s="14">
        <f t="shared" ca="1" si="263"/>
        <v>1181.0839999999989</v>
      </c>
      <c r="AK506" s="14">
        <f t="shared" ca="1" si="271"/>
        <v>818810.94699999993</v>
      </c>
      <c r="AL506" s="15">
        <f ca="1">SUM(AJ$12:AJ506)</f>
        <v>422118.88499999995</v>
      </c>
      <c r="AM506" s="16">
        <f ca="1">SUM(AH$12:AH506)+SUMIF(AI$12:AI506, "&lt;0")</f>
        <v>396692.06199999998</v>
      </c>
      <c r="AO506" s="9">
        <v>44677</v>
      </c>
      <c r="AP506" s="14">
        <f t="shared" ca="1" si="256"/>
        <v>2296</v>
      </c>
      <c r="AQ506" s="14">
        <f t="shared" ca="1" si="279"/>
        <v>2296</v>
      </c>
      <c r="AR506" s="14">
        <f t="shared" ca="1" si="284"/>
        <v>874.91600000000108</v>
      </c>
      <c r="AS506" s="14">
        <f t="shared" ca="1" si="264"/>
        <v>1421.0839999999989</v>
      </c>
      <c r="AT506" s="14">
        <f t="shared" ca="1" si="265"/>
        <v>1421.0839999999989</v>
      </c>
      <c r="AU506" s="14">
        <f t="shared" ca="1" si="272"/>
        <v>1019060.9469999999</v>
      </c>
      <c r="AV506" s="15">
        <f ca="1">SUM(AT$12:AT506)</f>
        <v>525198.88500000001</v>
      </c>
      <c r="AW506" s="16">
        <f ca="1">SUM(AR$12:AR506)+SUMIF(AS$12:AS506, "&lt;0")</f>
        <v>493862.06199999998</v>
      </c>
      <c r="AY506" s="9">
        <v>44677</v>
      </c>
      <c r="AZ506" s="14">
        <f t="shared" ca="1" si="274"/>
        <v>2000</v>
      </c>
      <c r="BA506" s="14">
        <f t="shared" ca="1" si="280"/>
        <v>2000</v>
      </c>
      <c r="BB506" s="14">
        <f t="shared" ca="1" si="285"/>
        <v>1058.9160000000011</v>
      </c>
      <c r="BC506" s="14">
        <f t="shared" ca="1" si="266"/>
        <v>941.08399999999892</v>
      </c>
      <c r="BD506" s="14">
        <f t="shared" ca="1" si="267"/>
        <v>941.08399999999892</v>
      </c>
      <c r="BE506" s="14">
        <f t="shared" ca="1" si="287"/>
        <v>917694.8476277031</v>
      </c>
      <c r="BF506" s="15">
        <f ca="1">SUM(BD$12:BD506)</f>
        <v>471102.88500000007</v>
      </c>
      <c r="BG506" s="16">
        <f ca="1">SUM(BB$12:BB506)+SUMIF(BC$12:BC506, "&lt;0")</f>
        <v>446591.96262770309</v>
      </c>
    </row>
    <row r="507" spans="1:59" x14ac:dyDescent="0.2">
      <c r="A507" s="24">
        <v>44678</v>
      </c>
      <c r="B507" s="54">
        <f ca="1">IF($A507&gt;= $C$5,$C$6, INDEX('Historical Data'!$D$2:$D$745, MATCH(A507, 'Historical Data'!$B$2:$B$745, 0)))</f>
        <v>1296</v>
      </c>
      <c r="C507" s="14">
        <f t="shared" ca="1" si="275"/>
        <v>1296</v>
      </c>
      <c r="D507" s="14">
        <f t="shared" ca="1" si="286"/>
        <v>590.85600000000341</v>
      </c>
      <c r="E507" s="14">
        <f t="shared" ca="1" si="257"/>
        <v>705.14399999999659</v>
      </c>
      <c r="F507" s="14">
        <f t="shared" ca="1" si="253"/>
        <v>705.14399999999659</v>
      </c>
      <c r="G507" s="14">
        <f t="shared" ca="1" si="268"/>
        <v>619856.94699999993</v>
      </c>
      <c r="H507" s="15">
        <f ca="1">SUM(F$12:F507)</f>
        <v>319744.02899999992</v>
      </c>
      <c r="I507" s="16">
        <f ca="1">SUM(D$12:D507)+SUMIF(E$12:E507, "&lt;0")</f>
        <v>300112.91800000012</v>
      </c>
      <c r="J507" s="15"/>
      <c r="K507" s="9">
        <v>44678</v>
      </c>
      <c r="L507" s="14">
        <f t="shared" ca="1" si="254"/>
        <v>1796</v>
      </c>
      <c r="M507" s="14">
        <f t="shared" ca="1" si="276"/>
        <v>1796</v>
      </c>
      <c r="N507" s="14">
        <f t="shared" ca="1" si="281"/>
        <v>850.85600000000341</v>
      </c>
      <c r="O507" s="14">
        <f t="shared" ca="1" si="258"/>
        <v>945.14399999999659</v>
      </c>
      <c r="P507" s="14">
        <f t="shared" ca="1" si="259"/>
        <v>945.14399999999659</v>
      </c>
      <c r="Q507" s="14">
        <f t="shared" ca="1" si="269"/>
        <v>808106.94699999993</v>
      </c>
      <c r="R507" s="15">
        <f ca="1">SUM(P$12:P507)</f>
        <v>416824.02899999992</v>
      </c>
      <c r="S507" s="16">
        <f ca="1">SUM(N$12:N507)+SUMIF(O$12:O507, "&lt;0")</f>
        <v>391282.91800000012</v>
      </c>
      <c r="U507" s="9">
        <v>44678</v>
      </c>
      <c r="V507" s="14">
        <f t="shared" ca="1" si="273"/>
        <v>2296</v>
      </c>
      <c r="W507" s="14">
        <f t="shared" ca="1" si="277"/>
        <v>2296</v>
      </c>
      <c r="X507" s="14">
        <f t="shared" ca="1" si="282"/>
        <v>1110.8560000000034</v>
      </c>
      <c r="Y507" s="14">
        <f t="shared" ca="1" si="260"/>
        <v>1185.1439999999966</v>
      </c>
      <c r="Z507" s="14">
        <f t="shared" ca="1" si="261"/>
        <v>1185.1439999999966</v>
      </c>
      <c r="AA507" s="14">
        <f t="shared" ca="1" si="270"/>
        <v>996356.94699999993</v>
      </c>
      <c r="AB507" s="15">
        <f ca="1">SUM(Z$12:Z507)</f>
        <v>513904.02899999992</v>
      </c>
      <c r="AC507" s="16">
        <f ca="1">SUM(X$12:X507)+SUMIF(Y$12:Y507, "&lt;0")</f>
        <v>482452.91800000012</v>
      </c>
      <c r="AE507" s="9">
        <v>44678</v>
      </c>
      <c r="AF507" s="14">
        <f t="shared" ca="1" si="255"/>
        <v>1796</v>
      </c>
      <c r="AG507" s="14">
        <f t="shared" ca="1" si="278"/>
        <v>1796</v>
      </c>
      <c r="AH507" s="14">
        <f t="shared" ca="1" si="283"/>
        <v>850.85600000000341</v>
      </c>
      <c r="AI507" s="14">
        <f t="shared" ca="1" si="262"/>
        <v>945.14399999999659</v>
      </c>
      <c r="AJ507" s="14">
        <f t="shared" ca="1" si="263"/>
        <v>945.14399999999659</v>
      </c>
      <c r="AK507" s="14">
        <f t="shared" ca="1" si="271"/>
        <v>820606.94699999993</v>
      </c>
      <c r="AL507" s="15">
        <f ca="1">SUM(AJ$12:AJ507)</f>
        <v>423064.02899999992</v>
      </c>
      <c r="AM507" s="16">
        <f ca="1">SUM(AH$12:AH507)+SUMIF(AI$12:AI507, "&lt;0")</f>
        <v>397542.91800000001</v>
      </c>
      <c r="AO507" s="9">
        <v>44678</v>
      </c>
      <c r="AP507" s="14">
        <f t="shared" ca="1" si="256"/>
        <v>2296</v>
      </c>
      <c r="AQ507" s="14">
        <f t="shared" ca="1" si="279"/>
        <v>2296</v>
      </c>
      <c r="AR507" s="14">
        <f t="shared" ca="1" si="284"/>
        <v>1110.8560000000034</v>
      </c>
      <c r="AS507" s="14">
        <f t="shared" ca="1" si="264"/>
        <v>1185.1439999999966</v>
      </c>
      <c r="AT507" s="14">
        <f t="shared" ca="1" si="265"/>
        <v>1185.1439999999966</v>
      </c>
      <c r="AU507" s="14">
        <f t="shared" ca="1" si="272"/>
        <v>1021356.9469999999</v>
      </c>
      <c r="AV507" s="15">
        <f ca="1">SUM(AT$12:AT507)</f>
        <v>526384.02899999998</v>
      </c>
      <c r="AW507" s="16">
        <f ca="1">SUM(AR$12:AR507)+SUMIF(AS$12:AS507, "&lt;0")</f>
        <v>494972.91800000001</v>
      </c>
      <c r="AY507" s="9">
        <v>44678</v>
      </c>
      <c r="AZ507" s="14">
        <f t="shared" ca="1" si="274"/>
        <v>2000</v>
      </c>
      <c r="BA507" s="14">
        <f t="shared" ca="1" si="280"/>
        <v>2000</v>
      </c>
      <c r="BB507" s="14">
        <f t="shared" ca="1" si="285"/>
        <v>1294.8560000000034</v>
      </c>
      <c r="BC507" s="14">
        <f t="shared" ca="1" si="266"/>
        <v>705.14399999999659</v>
      </c>
      <c r="BD507" s="14">
        <f t="shared" ca="1" si="267"/>
        <v>705.14399999999659</v>
      </c>
      <c r="BE507" s="14">
        <f t="shared" ca="1" si="287"/>
        <v>919694.8476277031</v>
      </c>
      <c r="BF507" s="15">
        <f ca="1">SUM(BD$12:BD507)</f>
        <v>471808.02900000004</v>
      </c>
      <c r="BG507" s="16">
        <f ca="1">SUM(BB$12:BB507)+SUMIF(BC$12:BC507, "&lt;0")</f>
        <v>447886.81862770312</v>
      </c>
    </row>
    <row r="508" spans="1:59" x14ac:dyDescent="0.2">
      <c r="A508" s="24">
        <v>44679</v>
      </c>
      <c r="B508" s="54">
        <f ca="1">IF($A508&gt;= $C$5,$C$6, INDEX('Historical Data'!$D$2:$D$745, MATCH(A508, 'Historical Data'!$B$2:$B$745, 0)))</f>
        <v>1296</v>
      </c>
      <c r="C508" s="14">
        <f t="shared" ca="1" si="275"/>
        <v>1296</v>
      </c>
      <c r="D508" s="14">
        <f t="shared" ca="1" si="286"/>
        <v>1296</v>
      </c>
      <c r="E508" s="14">
        <f t="shared" ca="1" si="257"/>
        <v>0</v>
      </c>
      <c r="F508" s="14">
        <f t="shared" ca="1" si="253"/>
        <v>0</v>
      </c>
      <c r="G508" s="14">
        <f t="shared" ca="1" si="268"/>
        <v>621152.94699999993</v>
      </c>
      <c r="H508" s="15">
        <f ca="1">SUM(F$12:F508)</f>
        <v>319744.02899999992</v>
      </c>
      <c r="I508" s="16">
        <f ca="1">SUM(D$12:D508)+SUMIF(E$12:E508, "&lt;0")</f>
        <v>301408.91800000012</v>
      </c>
      <c r="J508" s="15"/>
      <c r="K508" s="9">
        <v>44679</v>
      </c>
      <c r="L508" s="14">
        <f t="shared" ca="1" si="254"/>
        <v>1796</v>
      </c>
      <c r="M508" s="14">
        <f t="shared" ca="1" si="276"/>
        <v>1796</v>
      </c>
      <c r="N508" s="14">
        <f t="shared" ca="1" si="281"/>
        <v>1556</v>
      </c>
      <c r="O508" s="14">
        <f t="shared" ca="1" si="258"/>
        <v>240</v>
      </c>
      <c r="P508" s="14">
        <f t="shared" ca="1" si="259"/>
        <v>240</v>
      </c>
      <c r="Q508" s="14">
        <f t="shared" ca="1" si="269"/>
        <v>809902.94699999993</v>
      </c>
      <c r="R508" s="15">
        <f ca="1">SUM(P$12:P508)</f>
        <v>417064.02899999992</v>
      </c>
      <c r="S508" s="16">
        <f ca="1">SUM(N$12:N508)+SUMIF(O$12:O508, "&lt;0")</f>
        <v>392838.91800000012</v>
      </c>
      <c r="U508" s="9">
        <v>44679</v>
      </c>
      <c r="V508" s="14">
        <f t="shared" ca="1" si="273"/>
        <v>2296</v>
      </c>
      <c r="W508" s="14">
        <f t="shared" ca="1" si="277"/>
        <v>2296</v>
      </c>
      <c r="X508" s="14">
        <f t="shared" ca="1" si="282"/>
        <v>1816</v>
      </c>
      <c r="Y508" s="14">
        <f t="shared" ca="1" si="260"/>
        <v>480</v>
      </c>
      <c r="Z508" s="14">
        <f t="shared" ca="1" si="261"/>
        <v>480</v>
      </c>
      <c r="AA508" s="14">
        <f t="shared" ca="1" si="270"/>
        <v>998652.94699999993</v>
      </c>
      <c r="AB508" s="15">
        <f ca="1">SUM(Z$12:Z508)</f>
        <v>514384.02899999992</v>
      </c>
      <c r="AC508" s="16">
        <f ca="1">SUM(X$12:X508)+SUMIF(Y$12:Y508, "&lt;0")</f>
        <v>484268.91800000012</v>
      </c>
      <c r="AE508" s="9">
        <v>44679</v>
      </c>
      <c r="AF508" s="14">
        <f t="shared" ca="1" si="255"/>
        <v>1796</v>
      </c>
      <c r="AG508" s="14">
        <f t="shared" ca="1" si="278"/>
        <v>1796</v>
      </c>
      <c r="AH508" s="14">
        <f t="shared" ca="1" si="283"/>
        <v>1556</v>
      </c>
      <c r="AI508" s="14">
        <f t="shared" ca="1" si="262"/>
        <v>240</v>
      </c>
      <c r="AJ508" s="14">
        <f t="shared" ca="1" si="263"/>
        <v>240</v>
      </c>
      <c r="AK508" s="14">
        <f t="shared" ca="1" si="271"/>
        <v>822402.94699999993</v>
      </c>
      <c r="AL508" s="15">
        <f ca="1">SUM(AJ$12:AJ508)</f>
        <v>423304.02899999992</v>
      </c>
      <c r="AM508" s="16">
        <f ca="1">SUM(AH$12:AH508)+SUMIF(AI$12:AI508, "&lt;0")</f>
        <v>399098.91800000001</v>
      </c>
      <c r="AO508" s="9">
        <v>44679</v>
      </c>
      <c r="AP508" s="14">
        <f t="shared" ca="1" si="256"/>
        <v>2296</v>
      </c>
      <c r="AQ508" s="14">
        <f t="shared" ca="1" si="279"/>
        <v>2296</v>
      </c>
      <c r="AR508" s="14">
        <f t="shared" ca="1" si="284"/>
        <v>1816</v>
      </c>
      <c r="AS508" s="14">
        <f t="shared" ca="1" si="264"/>
        <v>480</v>
      </c>
      <c r="AT508" s="14">
        <f t="shared" ca="1" si="265"/>
        <v>480</v>
      </c>
      <c r="AU508" s="14">
        <f t="shared" ca="1" si="272"/>
        <v>1023652.9469999999</v>
      </c>
      <c r="AV508" s="15">
        <f ca="1">SUM(AT$12:AT508)</f>
        <v>526864.02899999998</v>
      </c>
      <c r="AW508" s="16">
        <f ca="1">SUM(AR$12:AR508)+SUMIF(AS$12:AS508, "&lt;0")</f>
        <v>496788.91800000001</v>
      </c>
      <c r="AY508" s="9">
        <v>44679</v>
      </c>
      <c r="AZ508" s="14">
        <f t="shared" ca="1" si="274"/>
        <v>2000</v>
      </c>
      <c r="BA508" s="14">
        <f t="shared" ca="1" si="280"/>
        <v>2000</v>
      </c>
      <c r="BB508" s="14">
        <f t="shared" ca="1" si="285"/>
        <v>2000</v>
      </c>
      <c r="BC508" s="14">
        <f t="shared" ca="1" si="266"/>
        <v>0</v>
      </c>
      <c r="BD508" s="14">
        <f t="shared" ca="1" si="267"/>
        <v>0</v>
      </c>
      <c r="BE508" s="14">
        <f t="shared" ca="1" si="287"/>
        <v>921694.8476277031</v>
      </c>
      <c r="BF508" s="15">
        <f ca="1">SUM(BD$12:BD508)</f>
        <v>471808.02900000004</v>
      </c>
      <c r="BG508" s="16">
        <f ca="1">SUM(BB$12:BB508)+SUMIF(BC$12:BC508, "&lt;0")</f>
        <v>449886.81862770312</v>
      </c>
    </row>
    <row r="509" spans="1:59" x14ac:dyDescent="0.2">
      <c r="A509" s="24">
        <v>44680</v>
      </c>
      <c r="B509" s="54">
        <f ca="1">IF($A509&gt;= $C$5,$C$6, INDEX('Historical Data'!$D$2:$D$745, MATCH(A509, 'Historical Data'!$B$2:$B$745, 0)))</f>
        <v>1296</v>
      </c>
      <c r="C509" s="14">
        <f t="shared" ca="1" si="275"/>
        <v>1296</v>
      </c>
      <c r="D509" s="14">
        <f t="shared" ca="1" si="286"/>
        <v>1121.2089999999989</v>
      </c>
      <c r="E509" s="14">
        <f t="shared" ca="1" si="257"/>
        <v>174.79100000000108</v>
      </c>
      <c r="F509" s="14">
        <f t="shared" ca="1" si="253"/>
        <v>174.79100000000108</v>
      </c>
      <c r="G509" s="14">
        <f t="shared" ca="1" si="268"/>
        <v>622448.94699999993</v>
      </c>
      <c r="H509" s="15">
        <f ca="1">SUM(F$12:F509)</f>
        <v>319918.81999999995</v>
      </c>
      <c r="I509" s="16">
        <f ca="1">SUM(D$12:D509)+SUMIF(E$12:E509, "&lt;0")</f>
        <v>302530.12700000009</v>
      </c>
      <c r="J509" s="15"/>
      <c r="K509" s="9">
        <v>44680</v>
      </c>
      <c r="L509" s="14">
        <f t="shared" ca="1" si="254"/>
        <v>1796</v>
      </c>
      <c r="M509" s="14">
        <f t="shared" ca="1" si="276"/>
        <v>1796</v>
      </c>
      <c r="N509" s="14">
        <f t="shared" ca="1" si="281"/>
        <v>1381.2089999999989</v>
      </c>
      <c r="O509" s="14">
        <f t="shared" ca="1" si="258"/>
        <v>414.79100000000108</v>
      </c>
      <c r="P509" s="14">
        <f t="shared" ca="1" si="259"/>
        <v>414.79100000000108</v>
      </c>
      <c r="Q509" s="14">
        <f t="shared" ca="1" si="269"/>
        <v>811698.94699999993</v>
      </c>
      <c r="R509" s="15">
        <f ca="1">SUM(P$12:P509)</f>
        <v>417478.81999999995</v>
      </c>
      <c r="S509" s="16">
        <f ca="1">SUM(N$12:N509)+SUMIF(O$12:O509, "&lt;0")</f>
        <v>394220.12700000009</v>
      </c>
      <c r="U509" s="9">
        <v>44680</v>
      </c>
      <c r="V509" s="14">
        <f t="shared" ca="1" si="273"/>
        <v>2296</v>
      </c>
      <c r="W509" s="14">
        <f t="shared" ca="1" si="277"/>
        <v>2296</v>
      </c>
      <c r="X509" s="14">
        <f t="shared" ca="1" si="282"/>
        <v>1641.2089999999989</v>
      </c>
      <c r="Y509" s="14">
        <f t="shared" ca="1" si="260"/>
        <v>654.79100000000108</v>
      </c>
      <c r="Z509" s="14">
        <f t="shared" ca="1" si="261"/>
        <v>654.79100000000108</v>
      </c>
      <c r="AA509" s="14">
        <f t="shared" ca="1" si="270"/>
        <v>1000948.9469999999</v>
      </c>
      <c r="AB509" s="15">
        <f ca="1">SUM(Z$12:Z509)</f>
        <v>515038.81999999995</v>
      </c>
      <c r="AC509" s="16">
        <f ca="1">SUM(X$12:X509)+SUMIF(Y$12:Y509, "&lt;0")</f>
        <v>485910.12700000009</v>
      </c>
      <c r="AE509" s="9">
        <v>44680</v>
      </c>
      <c r="AF509" s="14">
        <f t="shared" ca="1" si="255"/>
        <v>1796</v>
      </c>
      <c r="AG509" s="14">
        <f t="shared" ca="1" si="278"/>
        <v>1796</v>
      </c>
      <c r="AH509" s="14">
        <f t="shared" ca="1" si="283"/>
        <v>1381.2089999999989</v>
      </c>
      <c r="AI509" s="14">
        <f t="shared" ca="1" si="262"/>
        <v>414.79100000000108</v>
      </c>
      <c r="AJ509" s="14">
        <f t="shared" ca="1" si="263"/>
        <v>414.79100000000108</v>
      </c>
      <c r="AK509" s="14">
        <f t="shared" ca="1" si="271"/>
        <v>824198.94699999993</v>
      </c>
      <c r="AL509" s="15">
        <f ca="1">SUM(AJ$12:AJ509)</f>
        <v>423718.81999999995</v>
      </c>
      <c r="AM509" s="16">
        <f ca="1">SUM(AH$12:AH509)+SUMIF(AI$12:AI509, "&lt;0")</f>
        <v>400480.12699999998</v>
      </c>
      <c r="AO509" s="9">
        <v>44680</v>
      </c>
      <c r="AP509" s="14">
        <f t="shared" ca="1" si="256"/>
        <v>2296</v>
      </c>
      <c r="AQ509" s="14">
        <f t="shared" ca="1" si="279"/>
        <v>2296</v>
      </c>
      <c r="AR509" s="14">
        <f t="shared" ca="1" si="284"/>
        <v>1641.2089999999989</v>
      </c>
      <c r="AS509" s="14">
        <f t="shared" ca="1" si="264"/>
        <v>654.79100000000108</v>
      </c>
      <c r="AT509" s="14">
        <f t="shared" ca="1" si="265"/>
        <v>654.79100000000108</v>
      </c>
      <c r="AU509" s="14">
        <f t="shared" ca="1" si="272"/>
        <v>1025948.9469999999</v>
      </c>
      <c r="AV509" s="15">
        <f ca="1">SUM(AT$12:AT509)</f>
        <v>527518.81999999995</v>
      </c>
      <c r="AW509" s="16">
        <f ca="1">SUM(AR$12:AR509)+SUMIF(AS$12:AS509, "&lt;0")</f>
        <v>498430.12699999998</v>
      </c>
      <c r="AY509" s="9">
        <v>44680</v>
      </c>
      <c r="AZ509" s="14">
        <f t="shared" ca="1" si="274"/>
        <v>2000</v>
      </c>
      <c r="BA509" s="14">
        <f t="shared" ca="1" si="280"/>
        <v>2000</v>
      </c>
      <c r="BB509" s="14">
        <f t="shared" ca="1" si="285"/>
        <v>1825.2089999999989</v>
      </c>
      <c r="BC509" s="14">
        <f t="shared" ca="1" si="266"/>
        <v>174.79100000000108</v>
      </c>
      <c r="BD509" s="14">
        <f t="shared" ca="1" si="267"/>
        <v>174.79100000000108</v>
      </c>
      <c r="BE509" s="14">
        <f t="shared" ca="1" si="287"/>
        <v>923694.8476277031</v>
      </c>
      <c r="BF509" s="15">
        <f ca="1">SUM(BD$12:BD509)</f>
        <v>471982.82000000007</v>
      </c>
      <c r="BG509" s="16">
        <f ca="1">SUM(BB$12:BB509)+SUMIF(BC$12:BC509, "&lt;0")</f>
        <v>451712.02762770309</v>
      </c>
    </row>
    <row r="510" spans="1:59" x14ac:dyDescent="0.2">
      <c r="A510" s="24">
        <v>44681</v>
      </c>
      <c r="B510" s="54">
        <f ca="1">IF($A510&gt;= $C$5,$C$6, INDEX('Historical Data'!$D$2:$D$745, MATCH(A510, 'Historical Data'!$B$2:$B$745, 0)))</f>
        <v>1296</v>
      </c>
      <c r="C510" s="14">
        <f t="shared" ca="1" si="275"/>
        <v>1296</v>
      </c>
      <c r="D510" s="14">
        <f t="shared" ca="1" si="286"/>
        <v>1296</v>
      </c>
      <c r="E510" s="14">
        <f t="shared" ca="1" si="257"/>
        <v>0</v>
      </c>
      <c r="F510" s="14">
        <f t="shared" ca="1" si="253"/>
        <v>0</v>
      </c>
      <c r="G510" s="14">
        <f t="shared" ca="1" si="268"/>
        <v>623744.94699999993</v>
      </c>
      <c r="H510" s="15">
        <f ca="1">SUM(F$12:F510)</f>
        <v>319918.81999999995</v>
      </c>
      <c r="I510" s="16">
        <f ca="1">SUM(D$12:D510)+SUMIF(E$12:E510, "&lt;0")</f>
        <v>303826.12700000009</v>
      </c>
      <c r="J510" s="15"/>
      <c r="K510" s="9">
        <v>44681</v>
      </c>
      <c r="L510" s="14">
        <f t="shared" ca="1" si="254"/>
        <v>1796</v>
      </c>
      <c r="M510" s="14">
        <f t="shared" ca="1" si="276"/>
        <v>1796</v>
      </c>
      <c r="N510" s="14">
        <f t="shared" ca="1" si="281"/>
        <v>1556</v>
      </c>
      <c r="O510" s="14">
        <f t="shared" ca="1" si="258"/>
        <v>240</v>
      </c>
      <c r="P510" s="14">
        <f t="shared" ca="1" si="259"/>
        <v>240</v>
      </c>
      <c r="Q510" s="14">
        <f t="shared" ca="1" si="269"/>
        <v>813494.94699999993</v>
      </c>
      <c r="R510" s="15">
        <f ca="1">SUM(P$12:P510)</f>
        <v>417718.81999999995</v>
      </c>
      <c r="S510" s="16">
        <f ca="1">SUM(N$12:N510)+SUMIF(O$12:O510, "&lt;0")</f>
        <v>395776.12700000009</v>
      </c>
      <c r="U510" s="9">
        <v>44681</v>
      </c>
      <c r="V510" s="14">
        <f t="shared" ca="1" si="273"/>
        <v>2296</v>
      </c>
      <c r="W510" s="14">
        <f t="shared" ca="1" si="277"/>
        <v>2296</v>
      </c>
      <c r="X510" s="14">
        <f t="shared" ca="1" si="282"/>
        <v>1816</v>
      </c>
      <c r="Y510" s="14">
        <f t="shared" ca="1" si="260"/>
        <v>480</v>
      </c>
      <c r="Z510" s="14">
        <f t="shared" ca="1" si="261"/>
        <v>480</v>
      </c>
      <c r="AA510" s="14">
        <f t="shared" ca="1" si="270"/>
        <v>1003244.9469999999</v>
      </c>
      <c r="AB510" s="15">
        <f ca="1">SUM(Z$12:Z510)</f>
        <v>515518.81999999995</v>
      </c>
      <c r="AC510" s="16">
        <f ca="1">SUM(X$12:X510)+SUMIF(Y$12:Y510, "&lt;0")</f>
        <v>487726.12700000009</v>
      </c>
      <c r="AE510" s="9">
        <v>44681</v>
      </c>
      <c r="AF510" s="14">
        <f t="shared" ca="1" si="255"/>
        <v>1796</v>
      </c>
      <c r="AG510" s="14">
        <f t="shared" ca="1" si="278"/>
        <v>1796</v>
      </c>
      <c r="AH510" s="14">
        <f t="shared" ca="1" si="283"/>
        <v>1556</v>
      </c>
      <c r="AI510" s="14">
        <f t="shared" ca="1" si="262"/>
        <v>240</v>
      </c>
      <c r="AJ510" s="14">
        <f t="shared" ca="1" si="263"/>
        <v>240</v>
      </c>
      <c r="AK510" s="14">
        <f t="shared" ca="1" si="271"/>
        <v>825994.94699999993</v>
      </c>
      <c r="AL510" s="15">
        <f ca="1">SUM(AJ$12:AJ510)</f>
        <v>423958.81999999995</v>
      </c>
      <c r="AM510" s="16">
        <f ca="1">SUM(AH$12:AH510)+SUMIF(AI$12:AI510, "&lt;0")</f>
        <v>402036.12699999998</v>
      </c>
      <c r="AO510" s="9">
        <v>44681</v>
      </c>
      <c r="AP510" s="14">
        <f t="shared" ca="1" si="256"/>
        <v>2296</v>
      </c>
      <c r="AQ510" s="14">
        <f t="shared" ca="1" si="279"/>
        <v>2296</v>
      </c>
      <c r="AR510" s="14">
        <f t="shared" ca="1" si="284"/>
        <v>1816</v>
      </c>
      <c r="AS510" s="14">
        <f t="shared" ca="1" si="264"/>
        <v>480</v>
      </c>
      <c r="AT510" s="14">
        <f t="shared" ca="1" si="265"/>
        <v>480</v>
      </c>
      <c r="AU510" s="14">
        <f t="shared" ca="1" si="272"/>
        <v>1028244.9469999999</v>
      </c>
      <c r="AV510" s="15">
        <f ca="1">SUM(AT$12:AT510)</f>
        <v>527998.81999999995</v>
      </c>
      <c r="AW510" s="16">
        <f ca="1">SUM(AR$12:AR510)+SUMIF(AS$12:AS510, "&lt;0")</f>
        <v>500246.12699999998</v>
      </c>
      <c r="AY510" s="9">
        <v>44681</v>
      </c>
      <c r="AZ510" s="14">
        <f t="shared" ca="1" si="274"/>
        <v>2000</v>
      </c>
      <c r="BA510" s="14">
        <f t="shared" ca="1" si="280"/>
        <v>2000</v>
      </c>
      <c r="BB510" s="14">
        <f t="shared" ca="1" si="285"/>
        <v>2000</v>
      </c>
      <c r="BC510" s="14">
        <f t="shared" ca="1" si="266"/>
        <v>0</v>
      </c>
      <c r="BD510" s="14">
        <f t="shared" ca="1" si="267"/>
        <v>0</v>
      </c>
      <c r="BE510" s="14">
        <f t="shared" ca="1" si="287"/>
        <v>925694.8476277031</v>
      </c>
      <c r="BF510" s="15">
        <f ca="1">SUM(BD$12:BD510)</f>
        <v>471982.82000000007</v>
      </c>
      <c r="BG510" s="16">
        <f ca="1">SUM(BB$12:BB510)+SUMIF(BC$12:BC510, "&lt;0")</f>
        <v>453712.02762770309</v>
      </c>
    </row>
    <row r="511" spans="1:59" x14ac:dyDescent="0.2">
      <c r="A511" s="24">
        <v>44682</v>
      </c>
      <c r="B511" s="54">
        <f ca="1">IF($A511&gt;= $C$5,$C$6, INDEX('Historical Data'!$D$2:$D$745, MATCH(A511, 'Historical Data'!$B$2:$B$745, 0)))</f>
        <v>1296</v>
      </c>
      <c r="C511" s="14">
        <f t="shared" ca="1" si="275"/>
        <v>1296</v>
      </c>
      <c r="D511" s="14">
        <f t="shared" ca="1" si="286"/>
        <v>1296</v>
      </c>
      <c r="E511" s="14">
        <f t="shared" ca="1" si="257"/>
        <v>0</v>
      </c>
      <c r="F511" s="14">
        <f t="shared" ca="1" si="253"/>
        <v>0</v>
      </c>
      <c r="G511" s="14">
        <f t="shared" ca="1" si="268"/>
        <v>625040.94699999993</v>
      </c>
      <c r="H511" s="15">
        <f ca="1">SUM(F$12:F511)</f>
        <v>319918.81999999995</v>
      </c>
      <c r="I511" s="16">
        <f ca="1">SUM(D$12:D511)+SUMIF(E$12:E511, "&lt;0")</f>
        <v>305122.12700000009</v>
      </c>
      <c r="J511" s="15"/>
      <c r="K511" s="9">
        <v>44682</v>
      </c>
      <c r="L511" s="14">
        <f t="shared" ca="1" si="254"/>
        <v>1796</v>
      </c>
      <c r="M511" s="14">
        <f t="shared" ca="1" si="276"/>
        <v>1796</v>
      </c>
      <c r="N511" s="14">
        <f t="shared" ca="1" si="281"/>
        <v>1556</v>
      </c>
      <c r="O511" s="14">
        <f t="shared" ca="1" si="258"/>
        <v>240</v>
      </c>
      <c r="P511" s="14">
        <f t="shared" ca="1" si="259"/>
        <v>240</v>
      </c>
      <c r="Q511" s="14">
        <f t="shared" ca="1" si="269"/>
        <v>815290.94699999993</v>
      </c>
      <c r="R511" s="15">
        <f ca="1">SUM(P$12:P511)</f>
        <v>417958.81999999995</v>
      </c>
      <c r="S511" s="16">
        <f ca="1">SUM(N$12:N511)+SUMIF(O$12:O511, "&lt;0")</f>
        <v>397332.12700000009</v>
      </c>
      <c r="U511" s="9">
        <v>44682</v>
      </c>
      <c r="V511" s="14">
        <f t="shared" ca="1" si="273"/>
        <v>2296</v>
      </c>
      <c r="W511" s="14">
        <f t="shared" ca="1" si="277"/>
        <v>2296</v>
      </c>
      <c r="X511" s="14">
        <f t="shared" ca="1" si="282"/>
        <v>1816</v>
      </c>
      <c r="Y511" s="14">
        <f t="shared" ca="1" si="260"/>
        <v>480</v>
      </c>
      <c r="Z511" s="14">
        <f t="shared" ca="1" si="261"/>
        <v>480</v>
      </c>
      <c r="AA511" s="14">
        <f t="shared" ca="1" si="270"/>
        <v>1005540.9469999999</v>
      </c>
      <c r="AB511" s="15">
        <f ca="1">SUM(Z$12:Z511)</f>
        <v>515998.81999999995</v>
      </c>
      <c r="AC511" s="16">
        <f ca="1">SUM(X$12:X511)+SUMIF(Y$12:Y511, "&lt;0")</f>
        <v>489542.12700000009</v>
      </c>
      <c r="AE511" s="9">
        <v>44682</v>
      </c>
      <c r="AF511" s="14">
        <f t="shared" ca="1" si="255"/>
        <v>1796</v>
      </c>
      <c r="AG511" s="14">
        <f t="shared" ca="1" si="278"/>
        <v>1796</v>
      </c>
      <c r="AH511" s="14">
        <f t="shared" ca="1" si="283"/>
        <v>1556</v>
      </c>
      <c r="AI511" s="14">
        <f t="shared" ca="1" si="262"/>
        <v>240</v>
      </c>
      <c r="AJ511" s="14">
        <f t="shared" ca="1" si="263"/>
        <v>240</v>
      </c>
      <c r="AK511" s="14">
        <f t="shared" ca="1" si="271"/>
        <v>827790.94699999993</v>
      </c>
      <c r="AL511" s="15">
        <f ca="1">SUM(AJ$12:AJ511)</f>
        <v>424198.81999999995</v>
      </c>
      <c r="AM511" s="16">
        <f ca="1">SUM(AH$12:AH511)+SUMIF(AI$12:AI511, "&lt;0")</f>
        <v>403592.12699999998</v>
      </c>
      <c r="AO511" s="9">
        <v>44682</v>
      </c>
      <c r="AP511" s="14">
        <f t="shared" ca="1" si="256"/>
        <v>2296</v>
      </c>
      <c r="AQ511" s="14">
        <f t="shared" ca="1" si="279"/>
        <v>2296</v>
      </c>
      <c r="AR511" s="14">
        <f t="shared" ca="1" si="284"/>
        <v>1816</v>
      </c>
      <c r="AS511" s="14">
        <f t="shared" ca="1" si="264"/>
        <v>480</v>
      </c>
      <c r="AT511" s="14">
        <f t="shared" ca="1" si="265"/>
        <v>480</v>
      </c>
      <c r="AU511" s="14">
        <f t="shared" ca="1" si="272"/>
        <v>1030540.9469999999</v>
      </c>
      <c r="AV511" s="15">
        <f ca="1">SUM(AT$12:AT511)</f>
        <v>528478.81999999995</v>
      </c>
      <c r="AW511" s="16">
        <f ca="1">SUM(AR$12:AR511)+SUMIF(AS$12:AS511, "&lt;0")</f>
        <v>502062.12699999998</v>
      </c>
      <c r="AY511" s="9">
        <v>44682</v>
      </c>
      <c r="AZ511" s="14">
        <f t="shared" ca="1" si="274"/>
        <v>2000</v>
      </c>
      <c r="BA511" s="14">
        <f t="shared" ca="1" si="280"/>
        <v>2000</v>
      </c>
      <c r="BB511" s="14">
        <f t="shared" ca="1" si="285"/>
        <v>2000</v>
      </c>
      <c r="BC511" s="14">
        <f t="shared" ca="1" si="266"/>
        <v>0</v>
      </c>
      <c r="BD511" s="14">
        <f t="shared" ca="1" si="267"/>
        <v>0</v>
      </c>
      <c r="BE511" s="14">
        <f t="shared" ca="1" si="287"/>
        <v>927694.8476277031</v>
      </c>
      <c r="BF511" s="15">
        <f ca="1">SUM(BD$12:BD511)</f>
        <v>471982.82000000007</v>
      </c>
      <c r="BG511" s="16">
        <f ca="1">SUM(BB$12:BB511)+SUMIF(BC$12:BC511, "&lt;0")</f>
        <v>455712.02762770309</v>
      </c>
    </row>
    <row r="512" spans="1:59" x14ac:dyDescent="0.2">
      <c r="A512" s="24">
        <v>44683</v>
      </c>
      <c r="B512" s="54">
        <f ca="1">IF($A512&gt;= $C$5,$C$6, INDEX('Historical Data'!$D$2:$D$745, MATCH(A512, 'Historical Data'!$B$2:$B$745, 0)))</f>
        <v>1296</v>
      </c>
      <c r="C512" s="14">
        <f t="shared" ca="1" si="275"/>
        <v>1296</v>
      </c>
      <c r="D512" s="14">
        <f t="shared" ca="1" si="286"/>
        <v>863.68799999999828</v>
      </c>
      <c r="E512" s="14">
        <f t="shared" ca="1" si="257"/>
        <v>432.31200000000172</v>
      </c>
      <c r="F512" s="14">
        <f t="shared" ca="1" si="253"/>
        <v>432.31200000000172</v>
      </c>
      <c r="G512" s="14">
        <f t="shared" ca="1" si="268"/>
        <v>626336.94699999993</v>
      </c>
      <c r="H512" s="15">
        <f ca="1">SUM(F$12:F512)</f>
        <v>320351.13199999993</v>
      </c>
      <c r="I512" s="16">
        <f ca="1">SUM(D$12:D512)+SUMIF(E$12:E512, "&lt;0")</f>
        <v>305985.81500000012</v>
      </c>
      <c r="J512" s="15"/>
      <c r="K512" s="9">
        <v>44683</v>
      </c>
      <c r="L512" s="14">
        <f t="shared" ca="1" si="254"/>
        <v>1796</v>
      </c>
      <c r="M512" s="14">
        <f t="shared" ca="1" si="276"/>
        <v>1796</v>
      </c>
      <c r="N512" s="14">
        <f t="shared" ca="1" si="281"/>
        <v>1123.6879999999983</v>
      </c>
      <c r="O512" s="14">
        <f t="shared" ca="1" si="258"/>
        <v>672.31200000000172</v>
      </c>
      <c r="P512" s="14">
        <f t="shared" ca="1" si="259"/>
        <v>672.31200000000172</v>
      </c>
      <c r="Q512" s="14">
        <f t="shared" ca="1" si="269"/>
        <v>817086.94699999993</v>
      </c>
      <c r="R512" s="15">
        <f ca="1">SUM(P$12:P512)</f>
        <v>418631.13199999993</v>
      </c>
      <c r="S512" s="16">
        <f ca="1">SUM(N$12:N512)+SUMIF(O$12:O512, "&lt;0")</f>
        <v>398455.81500000012</v>
      </c>
      <c r="U512" s="9">
        <v>44683</v>
      </c>
      <c r="V512" s="14">
        <f t="shared" ca="1" si="273"/>
        <v>2296</v>
      </c>
      <c r="W512" s="14">
        <f t="shared" ca="1" si="277"/>
        <v>2296</v>
      </c>
      <c r="X512" s="14">
        <f t="shared" ca="1" si="282"/>
        <v>1383.6879999999983</v>
      </c>
      <c r="Y512" s="14">
        <f t="shared" ca="1" si="260"/>
        <v>912.31200000000172</v>
      </c>
      <c r="Z512" s="14">
        <f t="shared" ca="1" si="261"/>
        <v>912.31200000000172</v>
      </c>
      <c r="AA512" s="14">
        <f t="shared" ca="1" si="270"/>
        <v>1007836.9469999999</v>
      </c>
      <c r="AB512" s="15">
        <f ca="1">SUM(Z$12:Z512)</f>
        <v>516911.13199999993</v>
      </c>
      <c r="AC512" s="16">
        <f ca="1">SUM(X$12:X512)+SUMIF(Y$12:Y512, "&lt;0")</f>
        <v>490925.81500000012</v>
      </c>
      <c r="AE512" s="9">
        <v>44683</v>
      </c>
      <c r="AF512" s="14">
        <f t="shared" ca="1" si="255"/>
        <v>1796</v>
      </c>
      <c r="AG512" s="14">
        <f t="shared" ca="1" si="278"/>
        <v>1796</v>
      </c>
      <c r="AH512" s="14">
        <f t="shared" ca="1" si="283"/>
        <v>1123.6879999999983</v>
      </c>
      <c r="AI512" s="14">
        <f t="shared" ca="1" si="262"/>
        <v>672.31200000000172</v>
      </c>
      <c r="AJ512" s="14">
        <f t="shared" ca="1" si="263"/>
        <v>672.31200000000172</v>
      </c>
      <c r="AK512" s="14">
        <f t="shared" ca="1" si="271"/>
        <v>829586.94699999993</v>
      </c>
      <c r="AL512" s="15">
        <f ca="1">SUM(AJ$12:AJ512)</f>
        <v>424871.13199999993</v>
      </c>
      <c r="AM512" s="16">
        <f ca="1">SUM(AH$12:AH512)+SUMIF(AI$12:AI512, "&lt;0")</f>
        <v>404715.815</v>
      </c>
      <c r="AO512" s="9">
        <v>44683</v>
      </c>
      <c r="AP512" s="14">
        <f t="shared" ca="1" si="256"/>
        <v>2296</v>
      </c>
      <c r="AQ512" s="14">
        <f t="shared" ca="1" si="279"/>
        <v>2296</v>
      </c>
      <c r="AR512" s="14">
        <f t="shared" ca="1" si="284"/>
        <v>1383.6879999999983</v>
      </c>
      <c r="AS512" s="14">
        <f t="shared" ca="1" si="264"/>
        <v>912.31200000000172</v>
      </c>
      <c r="AT512" s="14">
        <f t="shared" ca="1" si="265"/>
        <v>912.31200000000172</v>
      </c>
      <c r="AU512" s="14">
        <f t="shared" ca="1" si="272"/>
        <v>1032836.9469999999</v>
      </c>
      <c r="AV512" s="15">
        <f ca="1">SUM(AT$12:AT512)</f>
        <v>529391.13199999998</v>
      </c>
      <c r="AW512" s="16">
        <f ca="1">SUM(AR$12:AR512)+SUMIF(AS$12:AS512, "&lt;0")</f>
        <v>503445.815</v>
      </c>
      <c r="AY512" s="9">
        <v>44683</v>
      </c>
      <c r="AZ512" s="14">
        <f t="shared" ca="1" si="274"/>
        <v>2000</v>
      </c>
      <c r="BA512" s="14">
        <f t="shared" ca="1" si="280"/>
        <v>2000</v>
      </c>
      <c r="BB512" s="14">
        <f t="shared" ca="1" si="285"/>
        <v>1567.6879999999983</v>
      </c>
      <c r="BC512" s="14">
        <f t="shared" ca="1" si="266"/>
        <v>432.31200000000172</v>
      </c>
      <c r="BD512" s="14">
        <f t="shared" ca="1" si="267"/>
        <v>432.31200000000172</v>
      </c>
      <c r="BE512" s="14">
        <f t="shared" ca="1" si="287"/>
        <v>929694.8476277031</v>
      </c>
      <c r="BF512" s="15">
        <f ca="1">SUM(BD$12:BD512)</f>
        <v>472415.13200000004</v>
      </c>
      <c r="BG512" s="16">
        <f ca="1">SUM(BB$12:BB512)+SUMIF(BC$12:BC512, "&lt;0")</f>
        <v>457279.71562770312</v>
      </c>
    </row>
    <row r="513" spans="1:59" x14ac:dyDescent="0.2">
      <c r="A513" s="24">
        <v>44684</v>
      </c>
      <c r="B513" s="54">
        <f ca="1">IF($A513&gt;= $C$5,$C$6, INDEX('Historical Data'!$D$2:$D$745, MATCH(A513, 'Historical Data'!$B$2:$B$745, 0)))</f>
        <v>1296</v>
      </c>
      <c r="C513" s="14">
        <f t="shared" ca="1" si="275"/>
        <v>1296</v>
      </c>
      <c r="D513" s="14">
        <f t="shared" ca="1" si="286"/>
        <v>212.36700000000201</v>
      </c>
      <c r="E513" s="14">
        <f t="shared" ca="1" si="257"/>
        <v>1083.632999999998</v>
      </c>
      <c r="F513" s="14">
        <f t="shared" ca="1" si="253"/>
        <v>1083.632999999998</v>
      </c>
      <c r="G513" s="14">
        <f t="shared" ca="1" si="268"/>
        <v>627632.94699999993</v>
      </c>
      <c r="H513" s="15">
        <f ca="1">SUM(F$12:F513)</f>
        <v>321434.7649999999</v>
      </c>
      <c r="I513" s="16">
        <f ca="1">SUM(D$12:D513)+SUMIF(E$12:E513, "&lt;0")</f>
        <v>306198.18200000015</v>
      </c>
      <c r="J513" s="15"/>
      <c r="K513" s="9">
        <v>44684</v>
      </c>
      <c r="L513" s="14">
        <f t="shared" ca="1" si="254"/>
        <v>1796</v>
      </c>
      <c r="M513" s="14">
        <f t="shared" ca="1" si="276"/>
        <v>1796</v>
      </c>
      <c r="N513" s="14">
        <f t="shared" ca="1" si="281"/>
        <v>472.36700000000201</v>
      </c>
      <c r="O513" s="14">
        <f t="shared" ca="1" si="258"/>
        <v>1323.632999999998</v>
      </c>
      <c r="P513" s="14">
        <f t="shared" ca="1" si="259"/>
        <v>1323.632999999998</v>
      </c>
      <c r="Q513" s="14">
        <f t="shared" ca="1" si="269"/>
        <v>818882.94699999993</v>
      </c>
      <c r="R513" s="15">
        <f ca="1">SUM(P$12:P513)</f>
        <v>419954.7649999999</v>
      </c>
      <c r="S513" s="16">
        <f ca="1">SUM(N$12:N513)+SUMIF(O$12:O513, "&lt;0")</f>
        <v>398928.18200000015</v>
      </c>
      <c r="U513" s="9">
        <v>44684</v>
      </c>
      <c r="V513" s="14">
        <f t="shared" ca="1" si="273"/>
        <v>2296</v>
      </c>
      <c r="W513" s="14">
        <f t="shared" ca="1" si="277"/>
        <v>2296</v>
      </c>
      <c r="X513" s="14">
        <f t="shared" ca="1" si="282"/>
        <v>732.36700000000201</v>
      </c>
      <c r="Y513" s="14">
        <f t="shared" ca="1" si="260"/>
        <v>1563.632999999998</v>
      </c>
      <c r="Z513" s="14">
        <f t="shared" ca="1" si="261"/>
        <v>1563.632999999998</v>
      </c>
      <c r="AA513" s="14">
        <f t="shared" ca="1" si="270"/>
        <v>1010132.9469999999</v>
      </c>
      <c r="AB513" s="15">
        <f ca="1">SUM(Z$12:Z513)</f>
        <v>518474.7649999999</v>
      </c>
      <c r="AC513" s="16">
        <f ca="1">SUM(X$12:X513)+SUMIF(Y$12:Y513, "&lt;0")</f>
        <v>491658.18200000015</v>
      </c>
      <c r="AE513" s="9">
        <v>44684</v>
      </c>
      <c r="AF513" s="14">
        <f t="shared" ca="1" si="255"/>
        <v>1796</v>
      </c>
      <c r="AG513" s="14">
        <f t="shared" ca="1" si="278"/>
        <v>1796</v>
      </c>
      <c r="AH513" s="14">
        <f t="shared" ca="1" si="283"/>
        <v>472.36700000000201</v>
      </c>
      <c r="AI513" s="14">
        <f t="shared" ca="1" si="262"/>
        <v>1323.632999999998</v>
      </c>
      <c r="AJ513" s="14">
        <f t="shared" ca="1" si="263"/>
        <v>1323.632999999998</v>
      </c>
      <c r="AK513" s="14">
        <f t="shared" ca="1" si="271"/>
        <v>831382.94699999993</v>
      </c>
      <c r="AL513" s="15">
        <f ca="1">SUM(AJ$12:AJ513)</f>
        <v>426194.7649999999</v>
      </c>
      <c r="AM513" s="16">
        <f ca="1">SUM(AH$12:AH513)+SUMIF(AI$12:AI513, "&lt;0")</f>
        <v>405188.18200000003</v>
      </c>
      <c r="AO513" s="9">
        <v>44684</v>
      </c>
      <c r="AP513" s="14">
        <f t="shared" ca="1" si="256"/>
        <v>2296</v>
      </c>
      <c r="AQ513" s="14">
        <f t="shared" ca="1" si="279"/>
        <v>2296</v>
      </c>
      <c r="AR513" s="14">
        <f t="shared" ca="1" si="284"/>
        <v>732.36700000000201</v>
      </c>
      <c r="AS513" s="14">
        <f t="shared" ca="1" si="264"/>
        <v>1563.632999999998</v>
      </c>
      <c r="AT513" s="14">
        <f t="shared" ca="1" si="265"/>
        <v>1563.632999999998</v>
      </c>
      <c r="AU513" s="14">
        <f t="shared" ca="1" si="272"/>
        <v>1035132.9469999999</v>
      </c>
      <c r="AV513" s="15">
        <f ca="1">SUM(AT$12:AT513)</f>
        <v>530954.76500000001</v>
      </c>
      <c r="AW513" s="16">
        <f ca="1">SUM(AR$12:AR513)+SUMIF(AS$12:AS513, "&lt;0")</f>
        <v>504178.18200000003</v>
      </c>
      <c r="AY513" s="9">
        <v>44684</v>
      </c>
      <c r="AZ513" s="14">
        <f t="shared" ca="1" si="274"/>
        <v>2000</v>
      </c>
      <c r="BA513" s="14">
        <f t="shared" ca="1" si="280"/>
        <v>2000</v>
      </c>
      <c r="BB513" s="14">
        <f t="shared" ca="1" si="285"/>
        <v>407.08034019370598</v>
      </c>
      <c r="BC513" s="14">
        <f t="shared" ca="1" si="266"/>
        <v>1592.919659806294</v>
      </c>
      <c r="BD513" s="14">
        <f t="shared" ca="1" si="267"/>
        <v>1592.919659806294</v>
      </c>
      <c r="BE513" s="14">
        <f t="shared" ca="1" si="287"/>
        <v>931694.8476277031</v>
      </c>
      <c r="BF513" s="15">
        <f ca="1">SUM(BD$12:BD513)</f>
        <v>474008.05165980634</v>
      </c>
      <c r="BG513" s="16">
        <f ca="1">SUM(BB$12:BB513)+SUMIF(BC$12:BC513, "&lt;0")</f>
        <v>457686.79596789682</v>
      </c>
    </row>
    <row r="514" spans="1:59" x14ac:dyDescent="0.2">
      <c r="A514" s="24">
        <v>44685</v>
      </c>
      <c r="B514" s="54">
        <f ca="1">IF($A514&gt;= $C$5,$C$6, INDEX('Historical Data'!$D$2:$D$745, MATCH(A514, 'Historical Data'!$B$2:$B$745, 0)))</f>
        <v>1296</v>
      </c>
      <c r="C514" s="14">
        <f t="shared" ca="1" si="275"/>
        <v>1296</v>
      </c>
      <c r="D514" s="14">
        <f t="shared" ca="1" si="286"/>
        <v>195</v>
      </c>
      <c r="E514" s="14">
        <f t="shared" ca="1" si="257"/>
        <v>1101</v>
      </c>
      <c r="F514" s="14">
        <f t="shared" ca="1" si="253"/>
        <v>1101</v>
      </c>
      <c r="G514" s="14">
        <f t="shared" ca="1" si="268"/>
        <v>628928.94699999993</v>
      </c>
      <c r="H514" s="15">
        <f ca="1">SUM(F$12:F514)</f>
        <v>322535.7649999999</v>
      </c>
      <c r="I514" s="16">
        <f ca="1">SUM(D$12:D514)+SUMIF(E$12:E514, "&lt;0")</f>
        <v>306393.18200000015</v>
      </c>
      <c r="J514" s="15"/>
      <c r="K514" s="9">
        <v>44685</v>
      </c>
      <c r="L514" s="14">
        <f t="shared" ca="1" si="254"/>
        <v>1796</v>
      </c>
      <c r="M514" s="14">
        <f t="shared" ca="1" si="276"/>
        <v>1796</v>
      </c>
      <c r="N514" s="14">
        <f t="shared" ca="1" si="281"/>
        <v>450</v>
      </c>
      <c r="O514" s="14">
        <f t="shared" ca="1" si="258"/>
        <v>1346</v>
      </c>
      <c r="P514" s="14">
        <f t="shared" ca="1" si="259"/>
        <v>1346</v>
      </c>
      <c r="Q514" s="14">
        <f t="shared" ca="1" si="269"/>
        <v>820678.94699999993</v>
      </c>
      <c r="R514" s="15">
        <f ca="1">SUM(P$12:P514)</f>
        <v>421300.7649999999</v>
      </c>
      <c r="S514" s="16">
        <f ca="1">SUM(N$12:N514)+SUMIF(O$12:O514, "&lt;0")</f>
        <v>399378.18200000015</v>
      </c>
      <c r="U514" s="9">
        <v>44685</v>
      </c>
      <c r="V514" s="14">
        <f t="shared" ca="1" si="273"/>
        <v>2296</v>
      </c>
      <c r="W514" s="14">
        <f t="shared" ca="1" si="277"/>
        <v>2296</v>
      </c>
      <c r="X514" s="14">
        <f t="shared" ca="1" si="282"/>
        <v>705</v>
      </c>
      <c r="Y514" s="14">
        <f t="shared" ca="1" si="260"/>
        <v>1591</v>
      </c>
      <c r="Z514" s="14">
        <f t="shared" ca="1" si="261"/>
        <v>1591</v>
      </c>
      <c r="AA514" s="14">
        <f t="shared" ca="1" si="270"/>
        <v>1012428.9469999999</v>
      </c>
      <c r="AB514" s="15">
        <f ca="1">SUM(Z$12:Z514)</f>
        <v>520065.7649999999</v>
      </c>
      <c r="AC514" s="16">
        <f ca="1">SUM(X$12:X514)+SUMIF(Y$12:Y514, "&lt;0")</f>
        <v>492363.18200000015</v>
      </c>
      <c r="AE514" s="9">
        <v>44685</v>
      </c>
      <c r="AF514" s="14">
        <f t="shared" ca="1" si="255"/>
        <v>1796</v>
      </c>
      <c r="AG514" s="14">
        <f t="shared" ca="1" si="278"/>
        <v>1796</v>
      </c>
      <c r="AH514" s="14">
        <f t="shared" ca="1" si="283"/>
        <v>445</v>
      </c>
      <c r="AI514" s="14">
        <f t="shared" ca="1" si="262"/>
        <v>1351</v>
      </c>
      <c r="AJ514" s="14">
        <f t="shared" ca="1" si="263"/>
        <v>1351</v>
      </c>
      <c r="AK514" s="14">
        <f t="shared" ca="1" si="271"/>
        <v>833178.94699999993</v>
      </c>
      <c r="AL514" s="15">
        <f ca="1">SUM(AJ$12:AJ514)</f>
        <v>427545.7649999999</v>
      </c>
      <c r="AM514" s="16">
        <f ca="1">SUM(AH$12:AH514)+SUMIF(AI$12:AI514, "&lt;0")</f>
        <v>405633.18200000003</v>
      </c>
      <c r="AO514" s="9">
        <v>44685</v>
      </c>
      <c r="AP514" s="14">
        <f t="shared" ca="1" si="256"/>
        <v>2296</v>
      </c>
      <c r="AQ514" s="14">
        <f t="shared" ca="1" si="279"/>
        <v>2296</v>
      </c>
      <c r="AR514" s="14">
        <f t="shared" ca="1" si="284"/>
        <v>695</v>
      </c>
      <c r="AS514" s="14">
        <f t="shared" ca="1" si="264"/>
        <v>1601</v>
      </c>
      <c r="AT514" s="14">
        <f t="shared" ca="1" si="265"/>
        <v>1601</v>
      </c>
      <c r="AU514" s="14">
        <f t="shared" ca="1" si="272"/>
        <v>1037428.9469999999</v>
      </c>
      <c r="AV514" s="15">
        <f ca="1">SUM(AT$12:AT514)</f>
        <v>532555.76500000001</v>
      </c>
      <c r="AW514" s="16">
        <f ca="1">SUM(AR$12:AR514)+SUMIF(AS$12:AS514, "&lt;0")</f>
        <v>504873.18200000003</v>
      </c>
      <c r="AY514" s="9">
        <v>44685</v>
      </c>
      <c r="AZ514" s="14">
        <f t="shared" ca="1" si="274"/>
        <v>2000</v>
      </c>
      <c r="BA514" s="14">
        <f t="shared" ca="1" si="280"/>
        <v>2000</v>
      </c>
      <c r="BB514" s="14">
        <f t="shared" ca="1" si="285"/>
        <v>361.48029214327403</v>
      </c>
      <c r="BC514" s="14">
        <f t="shared" ca="1" si="266"/>
        <v>1638.519707856726</v>
      </c>
      <c r="BD514" s="14">
        <f t="shared" ca="1" si="267"/>
        <v>1638.519707856726</v>
      </c>
      <c r="BE514" s="14">
        <f t="shared" ca="1" si="287"/>
        <v>933694.8476277031</v>
      </c>
      <c r="BF514" s="15">
        <f ca="1">SUM(BD$12:BD514)</f>
        <v>475646.57136766304</v>
      </c>
      <c r="BG514" s="16">
        <f ca="1">SUM(BB$12:BB514)+SUMIF(BC$12:BC514, "&lt;0")</f>
        <v>458048.27626004012</v>
      </c>
    </row>
    <row r="515" spans="1:59" x14ac:dyDescent="0.2">
      <c r="A515" s="24">
        <v>44686</v>
      </c>
      <c r="B515" s="54">
        <f ca="1">IF($A515&gt;= $C$5,$C$6, INDEX('Historical Data'!$D$2:$D$745, MATCH(A515, 'Historical Data'!$B$2:$B$745, 0)))</f>
        <v>1296</v>
      </c>
      <c r="C515" s="14">
        <f t="shared" ca="1" si="275"/>
        <v>1296</v>
      </c>
      <c r="D515" s="14">
        <f t="shared" ca="1" si="286"/>
        <v>517.01900000000023</v>
      </c>
      <c r="E515" s="14">
        <f t="shared" ca="1" si="257"/>
        <v>778.98099999999977</v>
      </c>
      <c r="F515" s="14">
        <f t="shared" ca="1" si="253"/>
        <v>778.98099999999977</v>
      </c>
      <c r="G515" s="14">
        <f t="shared" ca="1" si="268"/>
        <v>630224.94699999993</v>
      </c>
      <c r="H515" s="15">
        <f ca="1">SUM(F$12:F515)</f>
        <v>323314.74599999993</v>
      </c>
      <c r="I515" s="16">
        <f ca="1">SUM(D$12:D515)+SUMIF(E$12:E515, "&lt;0")</f>
        <v>306910.20100000012</v>
      </c>
      <c r="J515" s="15"/>
      <c r="K515" s="9">
        <v>44686</v>
      </c>
      <c r="L515" s="14">
        <f t="shared" ca="1" si="254"/>
        <v>1796</v>
      </c>
      <c r="M515" s="14">
        <f t="shared" ca="1" si="276"/>
        <v>1796</v>
      </c>
      <c r="N515" s="14">
        <f t="shared" ca="1" si="281"/>
        <v>767.01900000000023</v>
      </c>
      <c r="O515" s="14">
        <f t="shared" ca="1" si="258"/>
        <v>1028.9809999999998</v>
      </c>
      <c r="P515" s="14">
        <f t="shared" ca="1" si="259"/>
        <v>1028.9809999999998</v>
      </c>
      <c r="Q515" s="14">
        <f t="shared" ca="1" si="269"/>
        <v>822474.94699999993</v>
      </c>
      <c r="R515" s="15">
        <f ca="1">SUM(P$12:P515)</f>
        <v>422329.74599999993</v>
      </c>
      <c r="S515" s="16">
        <f ca="1">SUM(N$12:N515)+SUMIF(O$12:O515, "&lt;0")</f>
        <v>400145.20100000012</v>
      </c>
      <c r="U515" s="9">
        <v>44686</v>
      </c>
      <c r="V515" s="14">
        <f t="shared" ca="1" si="273"/>
        <v>2296</v>
      </c>
      <c r="W515" s="14">
        <f t="shared" ca="1" si="277"/>
        <v>2296</v>
      </c>
      <c r="X515" s="14">
        <f t="shared" ca="1" si="282"/>
        <v>1017.0190000000002</v>
      </c>
      <c r="Y515" s="14">
        <f t="shared" ca="1" si="260"/>
        <v>1278.9809999999998</v>
      </c>
      <c r="Z515" s="14">
        <f t="shared" ca="1" si="261"/>
        <v>1278.9809999999998</v>
      </c>
      <c r="AA515" s="14">
        <f t="shared" ca="1" si="270"/>
        <v>1014724.9469999999</v>
      </c>
      <c r="AB515" s="15">
        <f ca="1">SUM(Z$12:Z515)</f>
        <v>521344.74599999993</v>
      </c>
      <c r="AC515" s="16">
        <f ca="1">SUM(X$12:X515)+SUMIF(Y$12:Y515, "&lt;0")</f>
        <v>493380.20100000012</v>
      </c>
      <c r="AE515" s="9">
        <v>44686</v>
      </c>
      <c r="AF515" s="14">
        <f t="shared" ca="1" si="255"/>
        <v>1796</v>
      </c>
      <c r="AG515" s="14">
        <f t="shared" ca="1" si="278"/>
        <v>1796</v>
      </c>
      <c r="AH515" s="14">
        <f t="shared" ca="1" si="283"/>
        <v>757.01900000000023</v>
      </c>
      <c r="AI515" s="14">
        <f t="shared" ca="1" si="262"/>
        <v>1038.9809999999998</v>
      </c>
      <c r="AJ515" s="14">
        <f t="shared" ca="1" si="263"/>
        <v>1038.9809999999998</v>
      </c>
      <c r="AK515" s="14">
        <f t="shared" ca="1" si="271"/>
        <v>834974.94699999993</v>
      </c>
      <c r="AL515" s="15">
        <f ca="1">SUM(AJ$12:AJ515)</f>
        <v>428584.74599999993</v>
      </c>
      <c r="AM515" s="16">
        <f ca="1">SUM(AH$12:AH515)+SUMIF(AI$12:AI515, "&lt;0")</f>
        <v>406390.201</v>
      </c>
      <c r="AO515" s="9">
        <v>44686</v>
      </c>
      <c r="AP515" s="14">
        <f t="shared" ca="1" si="256"/>
        <v>2296</v>
      </c>
      <c r="AQ515" s="14">
        <f t="shared" ca="1" si="279"/>
        <v>2296</v>
      </c>
      <c r="AR515" s="14">
        <f t="shared" ca="1" si="284"/>
        <v>997.01900000000023</v>
      </c>
      <c r="AS515" s="14">
        <f t="shared" ca="1" si="264"/>
        <v>1298.9809999999998</v>
      </c>
      <c r="AT515" s="14">
        <f t="shared" ca="1" si="265"/>
        <v>1298.9809999999998</v>
      </c>
      <c r="AU515" s="14">
        <f t="shared" ca="1" si="272"/>
        <v>1039724.9469999999</v>
      </c>
      <c r="AV515" s="15">
        <f ca="1">SUM(AT$12:AT515)</f>
        <v>533854.74600000004</v>
      </c>
      <c r="AW515" s="16">
        <f ca="1">SUM(AR$12:AR515)+SUMIF(AS$12:AS515, "&lt;0")</f>
        <v>505870.201</v>
      </c>
      <c r="AY515" s="9">
        <v>44686</v>
      </c>
      <c r="AZ515" s="14">
        <f t="shared" ca="1" si="274"/>
        <v>2000</v>
      </c>
      <c r="BA515" s="14">
        <f t="shared" ca="1" si="280"/>
        <v>2000</v>
      </c>
      <c r="BB515" s="14">
        <f t="shared" ca="1" si="285"/>
        <v>655.26624409284409</v>
      </c>
      <c r="BC515" s="14">
        <f t="shared" ca="1" si="266"/>
        <v>1344.7337559071559</v>
      </c>
      <c r="BD515" s="14">
        <f t="shared" ca="1" si="267"/>
        <v>1344.7337559071559</v>
      </c>
      <c r="BE515" s="14">
        <f t="shared" ca="1" si="287"/>
        <v>935694.8476277031</v>
      </c>
      <c r="BF515" s="15">
        <f ca="1">SUM(BD$12:BD515)</f>
        <v>476991.3051235702</v>
      </c>
      <c r="BG515" s="16">
        <f ca="1">SUM(BB$12:BB515)+SUMIF(BC$12:BC515, "&lt;0")</f>
        <v>458703.54250413296</v>
      </c>
    </row>
    <row r="516" spans="1:59" x14ac:dyDescent="0.2">
      <c r="A516" s="24">
        <v>44687</v>
      </c>
      <c r="B516" s="54">
        <f ca="1">IF($A516&gt;= $C$5,$C$6, INDEX('Historical Data'!$D$2:$D$745, MATCH(A516, 'Historical Data'!$B$2:$B$745, 0)))</f>
        <v>1296</v>
      </c>
      <c r="C516" s="14">
        <f t="shared" ca="1" si="275"/>
        <v>1296</v>
      </c>
      <c r="D516" s="14">
        <f t="shared" ca="1" si="286"/>
        <v>561.28600000000006</v>
      </c>
      <c r="E516" s="14">
        <f t="shared" ca="1" si="257"/>
        <v>734.71399999999994</v>
      </c>
      <c r="F516" s="14">
        <f t="shared" ca="1" si="253"/>
        <v>734.71399999999994</v>
      </c>
      <c r="G516" s="14">
        <f t="shared" ca="1" si="268"/>
        <v>631520.94699999993</v>
      </c>
      <c r="H516" s="15">
        <f ca="1">SUM(F$12:F516)</f>
        <v>324049.4599999999</v>
      </c>
      <c r="I516" s="16">
        <f ca="1">SUM(D$12:D516)+SUMIF(E$12:E516, "&lt;0")</f>
        <v>307471.48700000014</v>
      </c>
      <c r="J516" s="15"/>
      <c r="K516" s="9">
        <v>44687</v>
      </c>
      <c r="L516" s="14">
        <f t="shared" ca="1" si="254"/>
        <v>1796</v>
      </c>
      <c r="M516" s="14">
        <f t="shared" ca="1" si="276"/>
        <v>1796</v>
      </c>
      <c r="N516" s="14">
        <f t="shared" ca="1" si="281"/>
        <v>806.28600000000006</v>
      </c>
      <c r="O516" s="14">
        <f t="shared" ca="1" si="258"/>
        <v>989.71399999999994</v>
      </c>
      <c r="P516" s="14">
        <f t="shared" ca="1" si="259"/>
        <v>989.71399999999994</v>
      </c>
      <c r="Q516" s="14">
        <f t="shared" ca="1" si="269"/>
        <v>824270.94699999993</v>
      </c>
      <c r="R516" s="15">
        <f ca="1">SUM(P$12:P516)</f>
        <v>423319.4599999999</v>
      </c>
      <c r="S516" s="16">
        <f ca="1">SUM(N$12:N516)+SUMIF(O$12:O516, "&lt;0")</f>
        <v>400951.48700000014</v>
      </c>
      <c r="U516" s="9">
        <v>44687</v>
      </c>
      <c r="V516" s="14">
        <f t="shared" ca="1" si="273"/>
        <v>2296</v>
      </c>
      <c r="W516" s="14">
        <f t="shared" ca="1" si="277"/>
        <v>2296</v>
      </c>
      <c r="X516" s="14">
        <f t="shared" ca="1" si="282"/>
        <v>1051.2860000000001</v>
      </c>
      <c r="Y516" s="14">
        <f t="shared" ca="1" si="260"/>
        <v>1244.7139999999999</v>
      </c>
      <c r="Z516" s="14">
        <f t="shared" ca="1" si="261"/>
        <v>1244.7139999999999</v>
      </c>
      <c r="AA516" s="14">
        <f t="shared" ca="1" si="270"/>
        <v>1017020.9469999999</v>
      </c>
      <c r="AB516" s="15">
        <f ca="1">SUM(Z$12:Z516)</f>
        <v>522589.4599999999</v>
      </c>
      <c r="AC516" s="16">
        <f ca="1">SUM(X$12:X516)+SUMIF(Y$12:Y516, "&lt;0")</f>
        <v>494431.48700000014</v>
      </c>
      <c r="AE516" s="9">
        <v>44687</v>
      </c>
      <c r="AF516" s="14">
        <f t="shared" ca="1" si="255"/>
        <v>1796</v>
      </c>
      <c r="AG516" s="14">
        <f t="shared" ca="1" si="278"/>
        <v>1796</v>
      </c>
      <c r="AH516" s="14">
        <f t="shared" ca="1" si="283"/>
        <v>801.28600000000006</v>
      </c>
      <c r="AI516" s="14">
        <f t="shared" ca="1" si="262"/>
        <v>994.71399999999994</v>
      </c>
      <c r="AJ516" s="14">
        <f t="shared" ca="1" si="263"/>
        <v>994.71399999999994</v>
      </c>
      <c r="AK516" s="14">
        <f t="shared" ca="1" si="271"/>
        <v>836770.94699999993</v>
      </c>
      <c r="AL516" s="15">
        <f ca="1">SUM(AJ$12:AJ516)</f>
        <v>429579.4599999999</v>
      </c>
      <c r="AM516" s="16">
        <f ca="1">SUM(AH$12:AH516)+SUMIF(AI$12:AI516, "&lt;0")</f>
        <v>407191.48700000002</v>
      </c>
      <c r="AO516" s="9">
        <v>44687</v>
      </c>
      <c r="AP516" s="14">
        <f t="shared" ca="1" si="256"/>
        <v>2296</v>
      </c>
      <c r="AQ516" s="14">
        <f t="shared" ca="1" si="279"/>
        <v>2296</v>
      </c>
      <c r="AR516" s="14">
        <f t="shared" ca="1" si="284"/>
        <v>1041.2860000000001</v>
      </c>
      <c r="AS516" s="14">
        <f t="shared" ca="1" si="264"/>
        <v>1254.7139999999999</v>
      </c>
      <c r="AT516" s="14">
        <f t="shared" ca="1" si="265"/>
        <v>1254.7139999999999</v>
      </c>
      <c r="AU516" s="14">
        <f t="shared" ca="1" si="272"/>
        <v>1042020.9469999999</v>
      </c>
      <c r="AV516" s="15">
        <f ca="1">SUM(AT$12:AT516)</f>
        <v>535109.46000000008</v>
      </c>
      <c r="AW516" s="16">
        <f ca="1">SUM(AR$12:AR516)+SUMIF(AS$12:AS516, "&lt;0")</f>
        <v>506911.48700000002</v>
      </c>
      <c r="AY516" s="9">
        <v>44687</v>
      </c>
      <c r="AZ516" s="14">
        <f t="shared" ca="1" si="274"/>
        <v>2000</v>
      </c>
      <c r="BA516" s="14">
        <f t="shared" ca="1" si="280"/>
        <v>2000</v>
      </c>
      <c r="BB516" s="14">
        <f t="shared" ca="1" si="285"/>
        <v>671.30019604241397</v>
      </c>
      <c r="BC516" s="14">
        <f t="shared" ca="1" si="266"/>
        <v>1328.699803957586</v>
      </c>
      <c r="BD516" s="14">
        <f t="shared" ca="1" si="267"/>
        <v>1328.699803957586</v>
      </c>
      <c r="BE516" s="14">
        <f t="shared" ca="1" si="287"/>
        <v>937694.8476277031</v>
      </c>
      <c r="BF516" s="15">
        <f ca="1">SUM(BD$12:BD516)</f>
        <v>478320.0049275278</v>
      </c>
      <c r="BG516" s="16">
        <f ca="1">SUM(BB$12:BB516)+SUMIF(BC$12:BC516, "&lt;0")</f>
        <v>459374.84270017536</v>
      </c>
    </row>
    <row r="517" spans="1:59" x14ac:dyDescent="0.2">
      <c r="A517" s="24">
        <v>44688</v>
      </c>
      <c r="B517" s="54">
        <f ca="1">IF($A517&gt;= $C$5,$C$6, INDEX('Historical Data'!$D$2:$D$745, MATCH(A517, 'Historical Data'!$B$2:$B$745, 0)))</f>
        <v>1296</v>
      </c>
      <c r="C517" s="14">
        <f t="shared" ca="1" si="275"/>
        <v>1296</v>
      </c>
      <c r="D517" s="14">
        <f t="shared" ca="1" si="286"/>
        <v>1197.1200000000026</v>
      </c>
      <c r="E517" s="14">
        <f t="shared" ca="1" si="257"/>
        <v>98.879999999997381</v>
      </c>
      <c r="F517" s="14">
        <f t="shared" ca="1" si="253"/>
        <v>98.879999999997381</v>
      </c>
      <c r="G517" s="14">
        <f t="shared" ca="1" si="268"/>
        <v>632816.94699999993</v>
      </c>
      <c r="H517" s="15">
        <f ca="1">SUM(F$12:F517)</f>
        <v>324148.33999999991</v>
      </c>
      <c r="I517" s="16">
        <f ca="1">SUM(D$12:D517)+SUMIF(E$12:E517, "&lt;0")</f>
        <v>308668.60700000013</v>
      </c>
      <c r="J517" s="15"/>
      <c r="K517" s="9">
        <v>44688</v>
      </c>
      <c r="L517" s="14">
        <f t="shared" ca="1" si="254"/>
        <v>1796</v>
      </c>
      <c r="M517" s="14">
        <f t="shared" ca="1" si="276"/>
        <v>1796</v>
      </c>
      <c r="N517" s="14">
        <f t="shared" ca="1" si="281"/>
        <v>1437.1200000000026</v>
      </c>
      <c r="O517" s="14">
        <f t="shared" ca="1" si="258"/>
        <v>358.87999999999738</v>
      </c>
      <c r="P517" s="14">
        <f t="shared" ca="1" si="259"/>
        <v>358.87999999999738</v>
      </c>
      <c r="Q517" s="14">
        <f t="shared" ca="1" si="269"/>
        <v>826066.94699999993</v>
      </c>
      <c r="R517" s="15">
        <f ca="1">SUM(P$12:P517)</f>
        <v>423678.33999999991</v>
      </c>
      <c r="S517" s="16">
        <f ca="1">SUM(N$12:N517)+SUMIF(O$12:O517, "&lt;0")</f>
        <v>402388.60700000013</v>
      </c>
      <c r="U517" s="9">
        <v>44688</v>
      </c>
      <c r="V517" s="14">
        <f t="shared" ca="1" si="273"/>
        <v>2296</v>
      </c>
      <c r="W517" s="14">
        <f t="shared" ca="1" si="277"/>
        <v>2296</v>
      </c>
      <c r="X517" s="14">
        <f t="shared" ca="1" si="282"/>
        <v>1677.1200000000026</v>
      </c>
      <c r="Y517" s="14">
        <f t="shared" ca="1" si="260"/>
        <v>618.87999999999738</v>
      </c>
      <c r="Z517" s="14">
        <f t="shared" ca="1" si="261"/>
        <v>618.87999999999738</v>
      </c>
      <c r="AA517" s="14">
        <f t="shared" ca="1" si="270"/>
        <v>1019316.9469999999</v>
      </c>
      <c r="AB517" s="15">
        <f ca="1">SUM(Z$12:Z517)</f>
        <v>523208.33999999991</v>
      </c>
      <c r="AC517" s="16">
        <f ca="1">SUM(X$12:X517)+SUMIF(Y$12:Y517, "&lt;0")</f>
        <v>496108.60700000013</v>
      </c>
      <c r="AE517" s="9">
        <v>44688</v>
      </c>
      <c r="AF517" s="14">
        <f t="shared" ca="1" si="255"/>
        <v>1796</v>
      </c>
      <c r="AG517" s="14">
        <f t="shared" ca="1" si="278"/>
        <v>1796</v>
      </c>
      <c r="AH517" s="14">
        <f t="shared" ca="1" si="283"/>
        <v>1437.1200000000026</v>
      </c>
      <c r="AI517" s="14">
        <f t="shared" ca="1" si="262"/>
        <v>358.87999999999738</v>
      </c>
      <c r="AJ517" s="14">
        <f t="shared" ca="1" si="263"/>
        <v>358.87999999999738</v>
      </c>
      <c r="AK517" s="14">
        <f t="shared" ca="1" si="271"/>
        <v>838566.94699999993</v>
      </c>
      <c r="AL517" s="15">
        <f ca="1">SUM(AJ$12:AJ517)</f>
        <v>429938.33999999991</v>
      </c>
      <c r="AM517" s="16">
        <f ca="1">SUM(AH$12:AH517)+SUMIF(AI$12:AI517, "&lt;0")</f>
        <v>408628.60700000002</v>
      </c>
      <c r="AO517" s="9">
        <v>44688</v>
      </c>
      <c r="AP517" s="14">
        <f t="shared" ca="1" si="256"/>
        <v>2296</v>
      </c>
      <c r="AQ517" s="14">
        <f t="shared" ca="1" si="279"/>
        <v>2296</v>
      </c>
      <c r="AR517" s="14">
        <f t="shared" ca="1" si="284"/>
        <v>1677.1200000000026</v>
      </c>
      <c r="AS517" s="14">
        <f t="shared" ca="1" si="264"/>
        <v>618.87999999999738</v>
      </c>
      <c r="AT517" s="14">
        <f t="shared" ca="1" si="265"/>
        <v>618.87999999999738</v>
      </c>
      <c r="AU517" s="14">
        <f t="shared" ca="1" si="272"/>
        <v>1044316.9469999999</v>
      </c>
      <c r="AV517" s="15">
        <f ca="1">SUM(AT$12:AT517)</f>
        <v>535728.34000000008</v>
      </c>
      <c r="AW517" s="16">
        <f ca="1">SUM(AR$12:AR517)+SUMIF(AS$12:AS517, "&lt;0")</f>
        <v>508588.60700000002</v>
      </c>
      <c r="AY517" s="9">
        <v>44688</v>
      </c>
      <c r="AZ517" s="14">
        <f t="shared" ca="1" si="274"/>
        <v>2000</v>
      </c>
      <c r="BA517" s="14">
        <f t="shared" ca="1" si="280"/>
        <v>2000</v>
      </c>
      <c r="BB517" s="14">
        <f t="shared" ca="1" si="285"/>
        <v>1278.9011479919866</v>
      </c>
      <c r="BC517" s="14">
        <f t="shared" ca="1" si="266"/>
        <v>721.09885200801341</v>
      </c>
      <c r="BD517" s="14">
        <f t="shared" ca="1" si="267"/>
        <v>721.09885200801341</v>
      </c>
      <c r="BE517" s="14">
        <f t="shared" ca="1" si="287"/>
        <v>939694.8476277031</v>
      </c>
      <c r="BF517" s="15">
        <f ca="1">SUM(BD$12:BD517)</f>
        <v>479041.1037795358</v>
      </c>
      <c r="BG517" s="16">
        <f ca="1">SUM(BB$12:BB517)+SUMIF(BC$12:BC517, "&lt;0")</f>
        <v>460653.74384816736</v>
      </c>
    </row>
    <row r="518" spans="1:59" x14ac:dyDescent="0.2">
      <c r="A518" s="24">
        <v>44689</v>
      </c>
      <c r="B518" s="54">
        <f ca="1">IF($A518&gt;= $C$5,$C$6, INDEX('Historical Data'!$D$2:$D$745, MATCH(A518, 'Historical Data'!$B$2:$B$745, 0)))</f>
        <v>1296</v>
      </c>
      <c r="C518" s="14">
        <f t="shared" ca="1" si="275"/>
        <v>1296</v>
      </c>
      <c r="D518" s="14">
        <f t="shared" ca="1" si="286"/>
        <v>1296</v>
      </c>
      <c r="E518" s="14">
        <f t="shared" ca="1" si="257"/>
        <v>0</v>
      </c>
      <c r="F518" s="14">
        <f t="shared" ca="1" si="253"/>
        <v>0</v>
      </c>
      <c r="G518" s="14">
        <f t="shared" ca="1" si="268"/>
        <v>634112.94699999993</v>
      </c>
      <c r="H518" s="15">
        <f ca="1">SUM(F$12:F518)</f>
        <v>324148.33999999991</v>
      </c>
      <c r="I518" s="16">
        <f ca="1">SUM(D$12:D518)+SUMIF(E$12:E518, "&lt;0")</f>
        <v>309964.60700000013</v>
      </c>
      <c r="J518" s="15"/>
      <c r="K518" s="9">
        <v>44689</v>
      </c>
      <c r="L518" s="14">
        <f t="shared" ca="1" si="254"/>
        <v>1796</v>
      </c>
      <c r="M518" s="14">
        <f t="shared" ca="1" si="276"/>
        <v>1796</v>
      </c>
      <c r="N518" s="14">
        <f t="shared" ca="1" si="281"/>
        <v>1561</v>
      </c>
      <c r="O518" s="14">
        <f t="shared" ca="1" si="258"/>
        <v>235</v>
      </c>
      <c r="P518" s="14">
        <f t="shared" ca="1" si="259"/>
        <v>235</v>
      </c>
      <c r="Q518" s="14">
        <f t="shared" ca="1" si="269"/>
        <v>827862.94699999993</v>
      </c>
      <c r="R518" s="15">
        <f ca="1">SUM(P$12:P518)</f>
        <v>423913.33999999991</v>
      </c>
      <c r="S518" s="16">
        <f ca="1">SUM(N$12:N518)+SUMIF(O$12:O518, "&lt;0")</f>
        <v>403949.60700000013</v>
      </c>
      <c r="U518" s="9">
        <v>44689</v>
      </c>
      <c r="V518" s="14">
        <f t="shared" ca="1" si="273"/>
        <v>2296</v>
      </c>
      <c r="W518" s="14">
        <f t="shared" ca="1" si="277"/>
        <v>2296</v>
      </c>
      <c r="X518" s="14">
        <f t="shared" ca="1" si="282"/>
        <v>1826</v>
      </c>
      <c r="Y518" s="14">
        <f t="shared" ca="1" si="260"/>
        <v>470</v>
      </c>
      <c r="Z518" s="14">
        <f t="shared" ca="1" si="261"/>
        <v>470</v>
      </c>
      <c r="AA518" s="14">
        <f t="shared" ca="1" si="270"/>
        <v>1021612.9469999999</v>
      </c>
      <c r="AB518" s="15">
        <f ca="1">SUM(Z$12:Z518)</f>
        <v>523678.33999999991</v>
      </c>
      <c r="AC518" s="16">
        <f ca="1">SUM(X$12:X518)+SUMIF(Y$12:Y518, "&lt;0")</f>
        <v>497934.60700000013</v>
      </c>
      <c r="AE518" s="9">
        <v>44689</v>
      </c>
      <c r="AF518" s="14">
        <f t="shared" ca="1" si="255"/>
        <v>1796</v>
      </c>
      <c r="AG518" s="14">
        <f t="shared" ca="1" si="278"/>
        <v>1796</v>
      </c>
      <c r="AH518" s="14">
        <f t="shared" ca="1" si="283"/>
        <v>1586</v>
      </c>
      <c r="AI518" s="14">
        <f t="shared" ca="1" si="262"/>
        <v>210</v>
      </c>
      <c r="AJ518" s="14">
        <f t="shared" ca="1" si="263"/>
        <v>210</v>
      </c>
      <c r="AK518" s="14">
        <f t="shared" ca="1" si="271"/>
        <v>840362.94699999993</v>
      </c>
      <c r="AL518" s="15">
        <f ca="1">SUM(AJ$12:AJ518)</f>
        <v>430148.33999999991</v>
      </c>
      <c r="AM518" s="16">
        <f ca="1">SUM(AH$12:AH518)+SUMIF(AI$12:AI518, "&lt;0")</f>
        <v>410214.60700000002</v>
      </c>
      <c r="AO518" s="9">
        <v>44689</v>
      </c>
      <c r="AP518" s="14">
        <f t="shared" ca="1" si="256"/>
        <v>2296</v>
      </c>
      <c r="AQ518" s="14">
        <f t="shared" ca="1" si="279"/>
        <v>2296</v>
      </c>
      <c r="AR518" s="14">
        <f t="shared" ca="1" si="284"/>
        <v>1876</v>
      </c>
      <c r="AS518" s="14">
        <f t="shared" ca="1" si="264"/>
        <v>420</v>
      </c>
      <c r="AT518" s="14">
        <f t="shared" ca="1" si="265"/>
        <v>420</v>
      </c>
      <c r="AU518" s="14">
        <f t="shared" ca="1" si="272"/>
        <v>1046612.9469999999</v>
      </c>
      <c r="AV518" s="15">
        <f ca="1">SUM(AT$12:AT518)</f>
        <v>536148.34000000008</v>
      </c>
      <c r="AW518" s="16">
        <f ca="1">SUM(AR$12:AR518)+SUMIF(AS$12:AS518, "&lt;0")</f>
        <v>510464.60700000002</v>
      </c>
      <c r="AY518" s="9">
        <v>44689</v>
      </c>
      <c r="AZ518" s="14">
        <f t="shared" ca="1" si="274"/>
        <v>2000</v>
      </c>
      <c r="BA518" s="14">
        <f t="shared" ca="1" si="280"/>
        <v>2000</v>
      </c>
      <c r="BB518" s="14">
        <f t="shared" ca="1" si="285"/>
        <v>1612.3430999415523</v>
      </c>
      <c r="BC518" s="14">
        <f t="shared" ca="1" si="266"/>
        <v>387.65690005844772</v>
      </c>
      <c r="BD518" s="14">
        <f t="shared" ca="1" si="267"/>
        <v>387.65690005844772</v>
      </c>
      <c r="BE518" s="14">
        <f t="shared" ca="1" si="287"/>
        <v>941694.8476277031</v>
      </c>
      <c r="BF518" s="15">
        <f ca="1">SUM(BD$12:BD518)</f>
        <v>479428.76067959424</v>
      </c>
      <c r="BG518" s="16">
        <f ca="1">SUM(BB$12:BB518)+SUMIF(BC$12:BC518, "&lt;0")</f>
        <v>462266.08694810892</v>
      </c>
    </row>
    <row r="519" spans="1:59" x14ac:dyDescent="0.2">
      <c r="A519" s="24">
        <v>44690</v>
      </c>
      <c r="B519" s="54">
        <f ca="1">IF($A519&gt;= $C$5,$C$6, INDEX('Historical Data'!$D$2:$D$745, MATCH(A519, 'Historical Data'!$B$2:$B$745, 0)))</f>
        <v>1296</v>
      </c>
      <c r="C519" s="14">
        <f t="shared" ca="1" si="275"/>
        <v>1296</v>
      </c>
      <c r="D519" s="14">
        <f t="shared" ca="1" si="286"/>
        <v>741.91399999999703</v>
      </c>
      <c r="E519" s="14">
        <f t="shared" ca="1" si="257"/>
        <v>554.08600000000297</v>
      </c>
      <c r="F519" s="14">
        <f t="shared" ca="1" si="253"/>
        <v>554.08600000000297</v>
      </c>
      <c r="G519" s="14">
        <f t="shared" ca="1" si="268"/>
        <v>635408.94699999993</v>
      </c>
      <c r="H519" s="15">
        <f ca="1">SUM(F$12:F519)</f>
        <v>324702.42599999992</v>
      </c>
      <c r="I519" s="16">
        <f ca="1">SUM(D$12:D519)+SUMIF(E$12:E519, "&lt;0")</f>
        <v>310706.52100000012</v>
      </c>
      <c r="J519" s="15"/>
      <c r="K519" s="9">
        <v>44690</v>
      </c>
      <c r="L519" s="14">
        <f t="shared" ca="1" si="254"/>
        <v>1796</v>
      </c>
      <c r="M519" s="14">
        <f t="shared" ca="1" si="276"/>
        <v>1796</v>
      </c>
      <c r="N519" s="14">
        <f t="shared" ca="1" si="281"/>
        <v>956.91399999999703</v>
      </c>
      <c r="O519" s="14">
        <f t="shared" ca="1" si="258"/>
        <v>839.08600000000297</v>
      </c>
      <c r="P519" s="14">
        <f t="shared" ca="1" si="259"/>
        <v>839.08600000000297</v>
      </c>
      <c r="Q519" s="14">
        <f t="shared" ca="1" si="269"/>
        <v>829658.94699999993</v>
      </c>
      <c r="R519" s="15">
        <f ca="1">SUM(P$12:P519)</f>
        <v>424752.42599999992</v>
      </c>
      <c r="S519" s="16">
        <f ca="1">SUM(N$12:N519)+SUMIF(O$12:O519, "&lt;0")</f>
        <v>404906.52100000012</v>
      </c>
      <c r="U519" s="9">
        <v>44690</v>
      </c>
      <c r="V519" s="14">
        <f t="shared" ca="1" si="273"/>
        <v>2296</v>
      </c>
      <c r="W519" s="14">
        <f t="shared" ca="1" si="277"/>
        <v>2296</v>
      </c>
      <c r="X519" s="14">
        <f t="shared" ca="1" si="282"/>
        <v>1171.913999999997</v>
      </c>
      <c r="Y519" s="14">
        <f t="shared" ca="1" si="260"/>
        <v>1124.086000000003</v>
      </c>
      <c r="Z519" s="14">
        <f t="shared" ca="1" si="261"/>
        <v>1124.086000000003</v>
      </c>
      <c r="AA519" s="14">
        <f t="shared" ca="1" si="270"/>
        <v>1023908.9469999999</v>
      </c>
      <c r="AB519" s="15">
        <f ca="1">SUM(Z$12:Z519)</f>
        <v>524802.42599999986</v>
      </c>
      <c r="AC519" s="16">
        <f ca="1">SUM(X$12:X519)+SUMIF(Y$12:Y519, "&lt;0")</f>
        <v>499106.52100000012</v>
      </c>
      <c r="AE519" s="9">
        <v>44690</v>
      </c>
      <c r="AF519" s="14">
        <f t="shared" ca="1" si="255"/>
        <v>1796</v>
      </c>
      <c r="AG519" s="14">
        <f t="shared" ca="1" si="278"/>
        <v>1796</v>
      </c>
      <c r="AH519" s="14">
        <f t="shared" ca="1" si="283"/>
        <v>931.91399999999703</v>
      </c>
      <c r="AI519" s="14">
        <f t="shared" ca="1" si="262"/>
        <v>864.08600000000297</v>
      </c>
      <c r="AJ519" s="14">
        <f t="shared" ca="1" si="263"/>
        <v>864.08600000000297</v>
      </c>
      <c r="AK519" s="14">
        <f t="shared" ca="1" si="271"/>
        <v>842158.94699999993</v>
      </c>
      <c r="AL519" s="15">
        <f ca="1">SUM(AJ$12:AJ519)</f>
        <v>431012.42599999992</v>
      </c>
      <c r="AM519" s="16">
        <f ca="1">SUM(AH$12:AH519)+SUMIF(AI$12:AI519, "&lt;0")</f>
        <v>411146.52100000001</v>
      </c>
      <c r="AO519" s="9">
        <v>44690</v>
      </c>
      <c r="AP519" s="14">
        <f t="shared" ca="1" si="256"/>
        <v>2296</v>
      </c>
      <c r="AQ519" s="14">
        <f t="shared" ca="1" si="279"/>
        <v>2296</v>
      </c>
      <c r="AR519" s="14">
        <f t="shared" ca="1" si="284"/>
        <v>1121.913999999997</v>
      </c>
      <c r="AS519" s="14">
        <f t="shared" ca="1" si="264"/>
        <v>1174.086000000003</v>
      </c>
      <c r="AT519" s="14">
        <f t="shared" ca="1" si="265"/>
        <v>1174.086000000003</v>
      </c>
      <c r="AU519" s="14">
        <f t="shared" ca="1" si="272"/>
        <v>1048908.9469999999</v>
      </c>
      <c r="AV519" s="15">
        <f ca="1">SUM(AT$12:AT519)</f>
        <v>537322.42600000009</v>
      </c>
      <c r="AW519" s="16">
        <f ca="1">SUM(AR$12:AR519)+SUMIF(AS$12:AS519, "&lt;0")</f>
        <v>511586.52100000001</v>
      </c>
      <c r="AY519" s="9">
        <v>44690</v>
      </c>
      <c r="AZ519" s="14">
        <f t="shared" ca="1" si="274"/>
        <v>2000</v>
      </c>
      <c r="BA519" s="14">
        <f t="shared" ca="1" si="280"/>
        <v>2000</v>
      </c>
      <c r="BB519" s="14">
        <f t="shared" ca="1" si="285"/>
        <v>504.43405189112264</v>
      </c>
      <c r="BC519" s="14">
        <f t="shared" ca="1" si="266"/>
        <v>1495.5659481088774</v>
      </c>
      <c r="BD519" s="14">
        <f t="shared" ca="1" si="267"/>
        <v>1495.5659481088774</v>
      </c>
      <c r="BE519" s="14">
        <f t="shared" ca="1" si="287"/>
        <v>943694.8476277031</v>
      </c>
      <c r="BF519" s="15">
        <f ca="1">SUM(BD$12:BD519)</f>
        <v>480924.32662770309</v>
      </c>
      <c r="BG519" s="16">
        <f ca="1">SUM(BB$12:BB519)+SUMIF(BC$12:BC519, "&lt;0")</f>
        <v>462770.52100000007</v>
      </c>
    </row>
    <row r="520" spans="1:59" x14ac:dyDescent="0.2">
      <c r="A520" s="24">
        <v>44691</v>
      </c>
      <c r="B520" s="54">
        <f ca="1">IF($A520&gt;= $C$5,$C$6, INDEX('Historical Data'!$D$2:$D$745, MATCH(A520, 'Historical Data'!$B$2:$B$745, 0)))</f>
        <v>1296</v>
      </c>
      <c r="C520" s="14">
        <f t="shared" ca="1" si="275"/>
        <v>1296</v>
      </c>
      <c r="D520" s="14">
        <f t="shared" ca="1" si="286"/>
        <v>174.07800000000134</v>
      </c>
      <c r="E520" s="14">
        <f t="shared" ca="1" si="257"/>
        <v>1121.9219999999987</v>
      </c>
      <c r="F520" s="14">
        <f t="shared" ca="1" si="253"/>
        <v>1121.9219999999987</v>
      </c>
      <c r="G520" s="14">
        <f t="shared" ca="1" si="268"/>
        <v>636704.94699999993</v>
      </c>
      <c r="H520" s="15">
        <f ca="1">SUM(F$12:F520)</f>
        <v>325824.34799999994</v>
      </c>
      <c r="I520" s="16">
        <f ca="1">SUM(D$12:D520)+SUMIF(E$12:E520, "&lt;0")</f>
        <v>310880.5990000001</v>
      </c>
      <c r="J520" s="15"/>
      <c r="K520" s="9">
        <v>44691</v>
      </c>
      <c r="L520" s="14">
        <f t="shared" ca="1" si="254"/>
        <v>1796</v>
      </c>
      <c r="M520" s="14">
        <f t="shared" ca="1" si="276"/>
        <v>1796</v>
      </c>
      <c r="N520" s="14">
        <f t="shared" ca="1" si="281"/>
        <v>414.07800000000134</v>
      </c>
      <c r="O520" s="14">
        <f t="shared" ca="1" si="258"/>
        <v>1381.9219999999987</v>
      </c>
      <c r="P520" s="14">
        <f t="shared" ca="1" si="259"/>
        <v>1381.9219999999987</v>
      </c>
      <c r="Q520" s="14">
        <f t="shared" ca="1" si="269"/>
        <v>831454.94699999993</v>
      </c>
      <c r="R520" s="15">
        <f ca="1">SUM(P$12:P520)</f>
        <v>426134.34799999994</v>
      </c>
      <c r="S520" s="16">
        <f ca="1">SUM(N$12:N520)+SUMIF(O$12:O520, "&lt;0")</f>
        <v>405320.5990000001</v>
      </c>
      <c r="U520" s="9">
        <v>44691</v>
      </c>
      <c r="V520" s="14">
        <f t="shared" ca="1" si="273"/>
        <v>2296</v>
      </c>
      <c r="W520" s="14">
        <f t="shared" ca="1" si="277"/>
        <v>2296</v>
      </c>
      <c r="X520" s="14">
        <f t="shared" ca="1" si="282"/>
        <v>654.07800000000134</v>
      </c>
      <c r="Y520" s="14">
        <f t="shared" ca="1" si="260"/>
        <v>1641.9219999999987</v>
      </c>
      <c r="Z520" s="14">
        <f t="shared" ca="1" si="261"/>
        <v>1641.9219999999987</v>
      </c>
      <c r="AA520" s="14">
        <f t="shared" ca="1" si="270"/>
        <v>1026204.9469999999</v>
      </c>
      <c r="AB520" s="15">
        <f ca="1">SUM(Z$12:Z520)</f>
        <v>526444.34799999988</v>
      </c>
      <c r="AC520" s="16">
        <f ca="1">SUM(X$12:X520)+SUMIF(Y$12:Y520, "&lt;0")</f>
        <v>499760.5990000001</v>
      </c>
      <c r="AE520" s="9">
        <v>44691</v>
      </c>
      <c r="AF520" s="14">
        <f t="shared" ca="1" si="255"/>
        <v>1796</v>
      </c>
      <c r="AG520" s="14">
        <f t="shared" ca="1" si="278"/>
        <v>1796</v>
      </c>
      <c r="AH520" s="14">
        <f t="shared" ca="1" si="283"/>
        <v>414.07800000000134</v>
      </c>
      <c r="AI520" s="14">
        <f t="shared" ca="1" si="262"/>
        <v>1381.9219999999987</v>
      </c>
      <c r="AJ520" s="14">
        <f t="shared" ca="1" si="263"/>
        <v>1381.9219999999987</v>
      </c>
      <c r="AK520" s="14">
        <f t="shared" ca="1" si="271"/>
        <v>843954.94699999993</v>
      </c>
      <c r="AL520" s="15">
        <f ca="1">SUM(AJ$12:AJ520)</f>
        <v>432394.34799999994</v>
      </c>
      <c r="AM520" s="16">
        <f ca="1">SUM(AH$12:AH520)+SUMIF(AI$12:AI520, "&lt;0")</f>
        <v>411560.59899999999</v>
      </c>
      <c r="AO520" s="9">
        <v>44691</v>
      </c>
      <c r="AP520" s="14">
        <f t="shared" ca="1" si="256"/>
        <v>2296</v>
      </c>
      <c r="AQ520" s="14">
        <f t="shared" ca="1" si="279"/>
        <v>2296</v>
      </c>
      <c r="AR520" s="14">
        <f t="shared" ca="1" si="284"/>
        <v>654.07800000000134</v>
      </c>
      <c r="AS520" s="14">
        <f t="shared" ca="1" si="264"/>
        <v>1641.9219999999987</v>
      </c>
      <c r="AT520" s="14">
        <f t="shared" ca="1" si="265"/>
        <v>1641.9219999999987</v>
      </c>
      <c r="AU520" s="14">
        <f t="shared" ca="1" si="272"/>
        <v>1051204.9469999999</v>
      </c>
      <c r="AV520" s="15">
        <f ca="1">SUM(AT$12:AT520)</f>
        <v>538964.34800000011</v>
      </c>
      <c r="AW520" s="16">
        <f ca="1">SUM(AR$12:AR520)+SUMIF(AS$12:AS520, "&lt;0")</f>
        <v>512240.59899999999</v>
      </c>
      <c r="AY520" s="9">
        <v>44691</v>
      </c>
      <c r="AZ520" s="14">
        <f t="shared" ca="1" si="274"/>
        <v>2000</v>
      </c>
      <c r="BA520" s="14">
        <f t="shared" ca="1" si="280"/>
        <v>2000</v>
      </c>
      <c r="BB520" s="14">
        <f t="shared" ca="1" si="285"/>
        <v>174.07800000000134</v>
      </c>
      <c r="BC520" s="14">
        <f t="shared" ca="1" si="266"/>
        <v>1825.9219999999987</v>
      </c>
      <c r="BD520" s="14">
        <f t="shared" ca="1" si="267"/>
        <v>1825.9219999999987</v>
      </c>
      <c r="BE520" s="14">
        <f t="shared" ca="1" si="287"/>
        <v>945694.8476277031</v>
      </c>
      <c r="BF520" s="15">
        <f ca="1">SUM(BD$12:BD520)</f>
        <v>482750.24862770311</v>
      </c>
      <c r="BG520" s="16">
        <f ca="1">SUM(BB$12:BB520)+SUMIF(BC$12:BC520, "&lt;0")</f>
        <v>462944.59900000005</v>
      </c>
    </row>
    <row r="521" spans="1:59" x14ac:dyDescent="0.2">
      <c r="A521" s="24">
        <v>44692</v>
      </c>
      <c r="B521" s="54">
        <f ca="1">IF($A521&gt;= $C$5,$C$6, INDEX('Historical Data'!$D$2:$D$745, MATCH(A521, 'Historical Data'!$B$2:$B$745, 0)))</f>
        <v>1296</v>
      </c>
      <c r="C521" s="14">
        <f t="shared" ca="1" si="275"/>
        <v>1296</v>
      </c>
      <c r="D521" s="14">
        <f t="shared" ca="1" si="286"/>
        <v>922.90999999999622</v>
      </c>
      <c r="E521" s="14">
        <f t="shared" ca="1" si="257"/>
        <v>373.09000000000378</v>
      </c>
      <c r="F521" s="14">
        <f t="shared" ca="1" si="253"/>
        <v>373.09000000000378</v>
      </c>
      <c r="G521" s="14">
        <f t="shared" ca="1" si="268"/>
        <v>638000.94699999993</v>
      </c>
      <c r="H521" s="15">
        <f ca="1">SUM(F$12:F521)</f>
        <v>326197.43799999997</v>
      </c>
      <c r="I521" s="16">
        <f ca="1">SUM(D$12:D521)+SUMIF(E$12:E521, "&lt;0")</f>
        <v>311803.50900000008</v>
      </c>
      <c r="J521" s="15"/>
      <c r="K521" s="9">
        <v>44692</v>
      </c>
      <c r="L521" s="14">
        <f t="shared" ca="1" si="254"/>
        <v>1796</v>
      </c>
      <c r="M521" s="14">
        <f t="shared" ca="1" si="276"/>
        <v>1796</v>
      </c>
      <c r="N521" s="14">
        <f t="shared" ca="1" si="281"/>
        <v>1162.9099999999962</v>
      </c>
      <c r="O521" s="14">
        <f t="shared" ca="1" si="258"/>
        <v>633.09000000000378</v>
      </c>
      <c r="P521" s="14">
        <f t="shared" ca="1" si="259"/>
        <v>633.09000000000378</v>
      </c>
      <c r="Q521" s="14">
        <f t="shared" ca="1" si="269"/>
        <v>833250.94699999993</v>
      </c>
      <c r="R521" s="15">
        <f ca="1">SUM(P$12:P521)</f>
        <v>426767.43799999997</v>
      </c>
      <c r="S521" s="16">
        <f ca="1">SUM(N$12:N521)+SUMIF(O$12:O521, "&lt;0")</f>
        <v>406483.50900000008</v>
      </c>
      <c r="U521" s="9">
        <v>44692</v>
      </c>
      <c r="V521" s="14">
        <f t="shared" ca="1" si="273"/>
        <v>2296</v>
      </c>
      <c r="W521" s="14">
        <f t="shared" ca="1" si="277"/>
        <v>2296</v>
      </c>
      <c r="X521" s="14">
        <f t="shared" ca="1" si="282"/>
        <v>1402.9099999999962</v>
      </c>
      <c r="Y521" s="14">
        <f t="shared" ca="1" si="260"/>
        <v>893.09000000000378</v>
      </c>
      <c r="Z521" s="14">
        <f t="shared" ca="1" si="261"/>
        <v>893.09000000000378</v>
      </c>
      <c r="AA521" s="14">
        <f t="shared" ca="1" si="270"/>
        <v>1028500.9469999999</v>
      </c>
      <c r="AB521" s="15">
        <f ca="1">SUM(Z$12:Z521)</f>
        <v>527337.43799999985</v>
      </c>
      <c r="AC521" s="16">
        <f ca="1">SUM(X$12:X521)+SUMIF(Y$12:Y521, "&lt;0")</f>
        <v>501163.50900000008</v>
      </c>
      <c r="AE521" s="9">
        <v>44692</v>
      </c>
      <c r="AF521" s="14">
        <f t="shared" ca="1" si="255"/>
        <v>1796</v>
      </c>
      <c r="AG521" s="14">
        <f t="shared" ca="1" si="278"/>
        <v>1796</v>
      </c>
      <c r="AH521" s="14">
        <f t="shared" ca="1" si="283"/>
        <v>1162.9099999999962</v>
      </c>
      <c r="AI521" s="14">
        <f t="shared" ca="1" si="262"/>
        <v>633.09000000000378</v>
      </c>
      <c r="AJ521" s="14">
        <f t="shared" ca="1" si="263"/>
        <v>633.09000000000378</v>
      </c>
      <c r="AK521" s="14">
        <f t="shared" ca="1" si="271"/>
        <v>845750.94699999993</v>
      </c>
      <c r="AL521" s="15">
        <f ca="1">SUM(AJ$12:AJ521)</f>
        <v>433027.43799999997</v>
      </c>
      <c r="AM521" s="16">
        <f ca="1">SUM(AH$12:AH521)+SUMIF(AI$12:AI521, "&lt;0")</f>
        <v>412723.50899999996</v>
      </c>
      <c r="AO521" s="9">
        <v>44692</v>
      </c>
      <c r="AP521" s="14">
        <f t="shared" ca="1" si="256"/>
        <v>2296</v>
      </c>
      <c r="AQ521" s="14">
        <f t="shared" ca="1" si="279"/>
        <v>2296</v>
      </c>
      <c r="AR521" s="14">
        <f t="shared" ca="1" si="284"/>
        <v>1402.9099999999962</v>
      </c>
      <c r="AS521" s="14">
        <f t="shared" ca="1" si="264"/>
        <v>893.09000000000378</v>
      </c>
      <c r="AT521" s="14">
        <f t="shared" ca="1" si="265"/>
        <v>893.09000000000378</v>
      </c>
      <c r="AU521" s="14">
        <f t="shared" ca="1" si="272"/>
        <v>1053500.9469999999</v>
      </c>
      <c r="AV521" s="15">
        <f ca="1">SUM(AT$12:AT521)</f>
        <v>539857.43800000008</v>
      </c>
      <c r="AW521" s="16">
        <f ca="1">SUM(AR$12:AR521)+SUMIF(AS$12:AS521, "&lt;0")</f>
        <v>513643.50899999996</v>
      </c>
      <c r="AY521" s="9">
        <v>44692</v>
      </c>
      <c r="AZ521" s="14">
        <f t="shared" ca="1" si="274"/>
        <v>2000</v>
      </c>
      <c r="BA521" s="14">
        <f t="shared" ca="1" si="280"/>
        <v>2000</v>
      </c>
      <c r="BB521" s="14">
        <f t="shared" ca="1" si="285"/>
        <v>922.90999999999622</v>
      </c>
      <c r="BC521" s="14">
        <f t="shared" ca="1" si="266"/>
        <v>1077.0900000000038</v>
      </c>
      <c r="BD521" s="14">
        <f t="shared" ca="1" si="267"/>
        <v>1077.0900000000038</v>
      </c>
      <c r="BE521" s="14">
        <f t="shared" ca="1" si="287"/>
        <v>947694.8476277031</v>
      </c>
      <c r="BF521" s="15">
        <f ca="1">SUM(BD$12:BD521)</f>
        <v>483827.33862770314</v>
      </c>
      <c r="BG521" s="16">
        <f ca="1">SUM(BB$12:BB521)+SUMIF(BC$12:BC521, "&lt;0")</f>
        <v>463867.50900000002</v>
      </c>
    </row>
    <row r="522" spans="1:59" x14ac:dyDescent="0.2">
      <c r="A522" s="24">
        <v>44693</v>
      </c>
      <c r="B522" s="54">
        <f ca="1">IF($A522&gt;= $C$5,$C$6, INDEX('Historical Data'!$D$2:$D$745, MATCH(A522, 'Historical Data'!$B$2:$B$745, 0)))</f>
        <v>1296</v>
      </c>
      <c r="C522" s="14">
        <f t="shared" ca="1" si="275"/>
        <v>1296</v>
      </c>
      <c r="D522" s="14">
        <f t="shared" ca="1" si="286"/>
        <v>1054.2170000000042</v>
      </c>
      <c r="E522" s="14">
        <f t="shared" ca="1" si="257"/>
        <v>241.78299999999581</v>
      </c>
      <c r="F522" s="14">
        <f t="shared" ca="1" si="253"/>
        <v>241.78299999999581</v>
      </c>
      <c r="G522" s="14">
        <f t="shared" ca="1" si="268"/>
        <v>639296.94699999993</v>
      </c>
      <c r="H522" s="15">
        <f ca="1">SUM(F$12:F522)</f>
        <v>326439.22099999996</v>
      </c>
      <c r="I522" s="16">
        <f ca="1">SUM(D$12:D522)+SUMIF(E$12:E522, "&lt;0")</f>
        <v>312857.72600000008</v>
      </c>
      <c r="J522" s="15"/>
      <c r="K522" s="9">
        <v>44693</v>
      </c>
      <c r="L522" s="14">
        <f t="shared" ca="1" si="254"/>
        <v>1796</v>
      </c>
      <c r="M522" s="14">
        <f t="shared" ca="1" si="276"/>
        <v>1796</v>
      </c>
      <c r="N522" s="14">
        <f t="shared" ca="1" si="281"/>
        <v>1294.2170000000042</v>
      </c>
      <c r="O522" s="14">
        <f t="shared" ca="1" si="258"/>
        <v>501.78299999999581</v>
      </c>
      <c r="P522" s="14">
        <f t="shared" ca="1" si="259"/>
        <v>501.78299999999581</v>
      </c>
      <c r="Q522" s="14">
        <f t="shared" ca="1" si="269"/>
        <v>835046.94699999993</v>
      </c>
      <c r="R522" s="15">
        <f ca="1">SUM(P$12:P522)</f>
        <v>427269.22099999996</v>
      </c>
      <c r="S522" s="16">
        <f ca="1">SUM(N$12:N522)+SUMIF(O$12:O522, "&lt;0")</f>
        <v>407777.72600000008</v>
      </c>
      <c r="U522" s="9">
        <v>44693</v>
      </c>
      <c r="V522" s="14">
        <f t="shared" ca="1" si="273"/>
        <v>2296</v>
      </c>
      <c r="W522" s="14">
        <f t="shared" ca="1" si="277"/>
        <v>2296</v>
      </c>
      <c r="X522" s="14">
        <f t="shared" ca="1" si="282"/>
        <v>1534.2170000000042</v>
      </c>
      <c r="Y522" s="14">
        <f t="shared" ca="1" si="260"/>
        <v>761.78299999999581</v>
      </c>
      <c r="Z522" s="14">
        <f t="shared" ca="1" si="261"/>
        <v>761.78299999999581</v>
      </c>
      <c r="AA522" s="14">
        <f t="shared" ca="1" si="270"/>
        <v>1030796.9469999999</v>
      </c>
      <c r="AB522" s="15">
        <f ca="1">SUM(Z$12:Z522)</f>
        <v>528099.2209999999</v>
      </c>
      <c r="AC522" s="16">
        <f ca="1">SUM(X$12:X522)+SUMIF(Y$12:Y522, "&lt;0")</f>
        <v>502697.72600000008</v>
      </c>
      <c r="AE522" s="9">
        <v>44693</v>
      </c>
      <c r="AF522" s="14">
        <f t="shared" ca="1" si="255"/>
        <v>1796</v>
      </c>
      <c r="AG522" s="14">
        <f t="shared" ca="1" si="278"/>
        <v>1796</v>
      </c>
      <c r="AH522" s="14">
        <f t="shared" ca="1" si="283"/>
        <v>1294.2170000000042</v>
      </c>
      <c r="AI522" s="14">
        <f t="shared" ca="1" si="262"/>
        <v>501.78299999999581</v>
      </c>
      <c r="AJ522" s="14">
        <f t="shared" ca="1" si="263"/>
        <v>501.78299999999581</v>
      </c>
      <c r="AK522" s="14">
        <f t="shared" ca="1" si="271"/>
        <v>847546.94699999993</v>
      </c>
      <c r="AL522" s="15">
        <f ca="1">SUM(AJ$12:AJ522)</f>
        <v>433529.22099999996</v>
      </c>
      <c r="AM522" s="16">
        <f ca="1">SUM(AH$12:AH522)+SUMIF(AI$12:AI522, "&lt;0")</f>
        <v>414017.72599999997</v>
      </c>
      <c r="AO522" s="9">
        <v>44693</v>
      </c>
      <c r="AP522" s="14">
        <f t="shared" ca="1" si="256"/>
        <v>2296</v>
      </c>
      <c r="AQ522" s="14">
        <f t="shared" ca="1" si="279"/>
        <v>2296</v>
      </c>
      <c r="AR522" s="14">
        <f t="shared" ca="1" si="284"/>
        <v>1534.2170000000042</v>
      </c>
      <c r="AS522" s="14">
        <f t="shared" ca="1" si="264"/>
        <v>761.78299999999581</v>
      </c>
      <c r="AT522" s="14">
        <f t="shared" ca="1" si="265"/>
        <v>761.78299999999581</v>
      </c>
      <c r="AU522" s="14">
        <f t="shared" ca="1" si="272"/>
        <v>1055796.9469999999</v>
      </c>
      <c r="AV522" s="15">
        <f ca="1">SUM(AT$12:AT522)</f>
        <v>540619.22100000014</v>
      </c>
      <c r="AW522" s="16">
        <f ca="1">SUM(AR$12:AR522)+SUMIF(AS$12:AS522, "&lt;0")</f>
        <v>515177.72599999997</v>
      </c>
      <c r="AY522" s="9">
        <v>44693</v>
      </c>
      <c r="AZ522" s="14">
        <f t="shared" ca="1" si="274"/>
        <v>2000</v>
      </c>
      <c r="BA522" s="14">
        <f t="shared" ca="1" si="280"/>
        <v>2000</v>
      </c>
      <c r="BB522" s="14">
        <f t="shared" ca="1" si="285"/>
        <v>1054.2170000000042</v>
      </c>
      <c r="BC522" s="14">
        <f t="shared" ca="1" si="266"/>
        <v>945.78299999999581</v>
      </c>
      <c r="BD522" s="14">
        <f t="shared" ca="1" si="267"/>
        <v>945.78299999999581</v>
      </c>
      <c r="BE522" s="14">
        <f t="shared" ca="1" si="287"/>
        <v>949694.8476277031</v>
      </c>
      <c r="BF522" s="15">
        <f ca="1">SUM(BD$12:BD522)</f>
        <v>484773.12162770313</v>
      </c>
      <c r="BG522" s="16">
        <f ca="1">SUM(BB$12:BB522)+SUMIF(BC$12:BC522, "&lt;0")</f>
        <v>464921.72600000002</v>
      </c>
    </row>
    <row r="523" spans="1:59" x14ac:dyDescent="0.2">
      <c r="A523" s="24">
        <v>44694</v>
      </c>
      <c r="B523" s="54">
        <f ca="1">IF($A523&gt;= $C$5,$C$6, INDEX('Historical Data'!$D$2:$D$745, MATCH(A523, 'Historical Data'!$B$2:$B$745, 0)))</f>
        <v>1296</v>
      </c>
      <c r="C523" s="14">
        <f t="shared" ca="1" si="275"/>
        <v>1296</v>
      </c>
      <c r="D523" s="14">
        <f t="shared" ca="1" si="286"/>
        <v>1296</v>
      </c>
      <c r="E523" s="14">
        <f t="shared" ca="1" si="257"/>
        <v>0</v>
      </c>
      <c r="F523" s="14">
        <f t="shared" ca="1" si="253"/>
        <v>0</v>
      </c>
      <c r="G523" s="14">
        <f t="shared" ca="1" si="268"/>
        <v>640592.94699999993</v>
      </c>
      <c r="H523" s="15">
        <f ca="1">SUM(F$12:F523)</f>
        <v>326439.22099999996</v>
      </c>
      <c r="I523" s="16">
        <f ca="1">SUM(D$12:D523)+SUMIF(E$12:E523, "&lt;0")</f>
        <v>314153.72600000008</v>
      </c>
      <c r="J523" s="15"/>
      <c r="K523" s="9">
        <v>44694</v>
      </c>
      <c r="L523" s="14">
        <f t="shared" ca="1" si="254"/>
        <v>1796</v>
      </c>
      <c r="M523" s="14">
        <f t="shared" ca="1" si="276"/>
        <v>1796</v>
      </c>
      <c r="N523" s="14">
        <f t="shared" ca="1" si="281"/>
        <v>1586</v>
      </c>
      <c r="O523" s="14">
        <f t="shared" ca="1" si="258"/>
        <v>210</v>
      </c>
      <c r="P523" s="14">
        <f t="shared" ca="1" si="259"/>
        <v>210</v>
      </c>
      <c r="Q523" s="14">
        <f t="shared" ca="1" si="269"/>
        <v>836842.94699999993</v>
      </c>
      <c r="R523" s="15">
        <f ca="1">SUM(P$12:P523)</f>
        <v>427479.22099999996</v>
      </c>
      <c r="S523" s="16">
        <f ca="1">SUM(N$12:N523)+SUMIF(O$12:O523, "&lt;0")</f>
        <v>409363.72600000008</v>
      </c>
      <c r="U523" s="9">
        <v>44694</v>
      </c>
      <c r="V523" s="14">
        <f t="shared" ca="1" si="273"/>
        <v>2296</v>
      </c>
      <c r="W523" s="14">
        <f t="shared" ca="1" si="277"/>
        <v>2296</v>
      </c>
      <c r="X523" s="14">
        <f t="shared" ca="1" si="282"/>
        <v>1876</v>
      </c>
      <c r="Y523" s="14">
        <f t="shared" ca="1" si="260"/>
        <v>420</v>
      </c>
      <c r="Z523" s="14">
        <f t="shared" ca="1" si="261"/>
        <v>420</v>
      </c>
      <c r="AA523" s="14">
        <f t="shared" ca="1" si="270"/>
        <v>1033092.9469999999</v>
      </c>
      <c r="AB523" s="15">
        <f ca="1">SUM(Z$12:Z523)</f>
        <v>528519.2209999999</v>
      </c>
      <c r="AC523" s="16">
        <f ca="1">SUM(X$12:X523)+SUMIF(Y$12:Y523, "&lt;0")</f>
        <v>504573.72600000008</v>
      </c>
      <c r="AE523" s="9">
        <v>44694</v>
      </c>
      <c r="AF523" s="14">
        <f t="shared" ca="1" si="255"/>
        <v>1796</v>
      </c>
      <c r="AG523" s="14">
        <f t="shared" ca="1" si="278"/>
        <v>1796</v>
      </c>
      <c r="AH523" s="14">
        <f t="shared" ca="1" si="283"/>
        <v>1636</v>
      </c>
      <c r="AI523" s="14">
        <f t="shared" ca="1" si="262"/>
        <v>160</v>
      </c>
      <c r="AJ523" s="14">
        <f t="shared" ca="1" si="263"/>
        <v>160</v>
      </c>
      <c r="AK523" s="14">
        <f t="shared" ca="1" si="271"/>
        <v>849342.94699999993</v>
      </c>
      <c r="AL523" s="15">
        <f ca="1">SUM(AJ$12:AJ523)</f>
        <v>433689.22099999996</v>
      </c>
      <c r="AM523" s="16">
        <f ca="1">SUM(AH$12:AH523)+SUMIF(AI$12:AI523, "&lt;0")</f>
        <v>415653.72599999997</v>
      </c>
      <c r="AO523" s="9">
        <v>44694</v>
      </c>
      <c r="AP523" s="14">
        <f t="shared" ca="1" si="256"/>
        <v>2296</v>
      </c>
      <c r="AQ523" s="14">
        <f t="shared" ca="1" si="279"/>
        <v>2296</v>
      </c>
      <c r="AR523" s="14">
        <f t="shared" ca="1" si="284"/>
        <v>1976</v>
      </c>
      <c r="AS523" s="14">
        <f t="shared" ca="1" si="264"/>
        <v>320</v>
      </c>
      <c r="AT523" s="14">
        <f t="shared" ca="1" si="265"/>
        <v>320</v>
      </c>
      <c r="AU523" s="14">
        <f t="shared" ca="1" si="272"/>
        <v>1058092.9469999999</v>
      </c>
      <c r="AV523" s="15">
        <f ca="1">SUM(AT$12:AT523)</f>
        <v>540939.22100000014</v>
      </c>
      <c r="AW523" s="16">
        <f ca="1">SUM(AR$12:AR523)+SUMIF(AS$12:AS523, "&lt;0")</f>
        <v>517153.72599999997</v>
      </c>
      <c r="AY523" s="9">
        <v>44694</v>
      </c>
      <c r="AZ523" s="14">
        <f t="shared" ca="1" si="274"/>
        <v>2000</v>
      </c>
      <c r="BA523" s="14">
        <f t="shared" ca="1" si="280"/>
        <v>2000</v>
      </c>
      <c r="BB523" s="14">
        <f t="shared" ca="1" si="285"/>
        <v>1623.614999999998</v>
      </c>
      <c r="BC523" s="14">
        <f t="shared" ca="1" si="266"/>
        <v>376.38500000000204</v>
      </c>
      <c r="BD523" s="14">
        <f t="shared" ca="1" si="267"/>
        <v>376.38500000000204</v>
      </c>
      <c r="BE523" s="14">
        <f t="shared" ca="1" si="287"/>
        <v>951694.8476277031</v>
      </c>
      <c r="BF523" s="15">
        <f ca="1">SUM(BD$12:BD523)</f>
        <v>485149.50662770314</v>
      </c>
      <c r="BG523" s="16">
        <f ca="1">SUM(BB$12:BB523)+SUMIF(BC$12:BC523, "&lt;0")</f>
        <v>466545.34100000001</v>
      </c>
    </row>
    <row r="524" spans="1:59" x14ac:dyDescent="0.2">
      <c r="A524" s="24">
        <v>44695</v>
      </c>
      <c r="B524" s="54">
        <f ca="1">IF($A524&gt;= $C$5,$C$6, INDEX('Historical Data'!$D$2:$D$745, MATCH(A524, 'Historical Data'!$B$2:$B$745, 0)))</f>
        <v>1296</v>
      </c>
      <c r="C524" s="14">
        <f t="shared" ca="1" si="275"/>
        <v>1296</v>
      </c>
      <c r="D524" s="14">
        <f t="shared" ca="1" si="286"/>
        <v>1296</v>
      </c>
      <c r="E524" s="14">
        <f t="shared" ca="1" si="257"/>
        <v>0</v>
      </c>
      <c r="F524" s="14">
        <f t="shared" ref="F524:F587" ca="1" si="288">IF(E524 &gt; 0, E524, 0)</f>
        <v>0</v>
      </c>
      <c r="G524" s="14">
        <f t="shared" ca="1" si="268"/>
        <v>641888.94699999993</v>
      </c>
      <c r="H524" s="15">
        <f ca="1">SUM(F$12:F524)</f>
        <v>326439.22099999996</v>
      </c>
      <c r="I524" s="16">
        <f ca="1">SUM(D$12:D524)+SUMIF(E$12:E524, "&lt;0")</f>
        <v>315449.72600000008</v>
      </c>
      <c r="J524" s="15"/>
      <c r="K524" s="9">
        <v>44695</v>
      </c>
      <c r="L524" s="14">
        <f t="shared" ref="L524:L587" ca="1" si="289">IF(K524&lt;M$5, $B524, M$6+MIN((K524-M$5)/M$8, 1)*M$7)</f>
        <v>1796</v>
      </c>
      <c r="M524" s="14">
        <f t="shared" ca="1" si="276"/>
        <v>1796</v>
      </c>
      <c r="N524" s="14">
        <f t="shared" ca="1" si="281"/>
        <v>1591</v>
      </c>
      <c r="O524" s="14">
        <f t="shared" ca="1" si="258"/>
        <v>205</v>
      </c>
      <c r="P524" s="14">
        <f t="shared" ca="1" si="259"/>
        <v>205</v>
      </c>
      <c r="Q524" s="14">
        <f t="shared" ca="1" si="269"/>
        <v>838638.94699999993</v>
      </c>
      <c r="R524" s="15">
        <f ca="1">SUM(P$12:P524)</f>
        <v>427684.22099999996</v>
      </c>
      <c r="S524" s="16">
        <f ca="1">SUM(N$12:N524)+SUMIF(O$12:O524, "&lt;0")</f>
        <v>410954.72600000008</v>
      </c>
      <c r="U524" s="9">
        <v>44695</v>
      </c>
      <c r="V524" s="14">
        <f t="shared" ca="1" si="273"/>
        <v>2296</v>
      </c>
      <c r="W524" s="14">
        <f t="shared" ca="1" si="277"/>
        <v>2296</v>
      </c>
      <c r="X524" s="14">
        <f t="shared" ca="1" si="282"/>
        <v>1886</v>
      </c>
      <c r="Y524" s="14">
        <f t="shared" ca="1" si="260"/>
        <v>410</v>
      </c>
      <c r="Z524" s="14">
        <f t="shared" ca="1" si="261"/>
        <v>410</v>
      </c>
      <c r="AA524" s="14">
        <f t="shared" ca="1" si="270"/>
        <v>1035388.9469999999</v>
      </c>
      <c r="AB524" s="15">
        <f ca="1">SUM(Z$12:Z524)</f>
        <v>528929.2209999999</v>
      </c>
      <c r="AC524" s="16">
        <f ca="1">SUM(X$12:X524)+SUMIF(Y$12:Y524, "&lt;0")</f>
        <v>506459.72600000008</v>
      </c>
      <c r="AE524" s="9">
        <v>44695</v>
      </c>
      <c r="AF524" s="14">
        <f t="shared" ref="AF524:AF587" ca="1" si="290">IF(AE524&lt;AG$5, $B524, AG$6+MIN((AE524-AG$5)/AG$8, 1)*AG$7)</f>
        <v>1796</v>
      </c>
      <c r="AG524" s="14">
        <f t="shared" ca="1" si="278"/>
        <v>1796</v>
      </c>
      <c r="AH524" s="14">
        <f t="shared" ca="1" si="283"/>
        <v>1646</v>
      </c>
      <c r="AI524" s="14">
        <f t="shared" ca="1" si="262"/>
        <v>150</v>
      </c>
      <c r="AJ524" s="14">
        <f t="shared" ca="1" si="263"/>
        <v>150</v>
      </c>
      <c r="AK524" s="14">
        <f t="shared" ca="1" si="271"/>
        <v>851138.94699999993</v>
      </c>
      <c r="AL524" s="15">
        <f ca="1">SUM(AJ$12:AJ524)</f>
        <v>433839.22099999996</v>
      </c>
      <c r="AM524" s="16">
        <f ca="1">SUM(AH$12:AH524)+SUMIF(AI$12:AI524, "&lt;0")</f>
        <v>417299.72599999997</v>
      </c>
      <c r="AO524" s="9">
        <v>44695</v>
      </c>
      <c r="AP524" s="14">
        <f t="shared" ref="AP524:AP587" ca="1" si="291">IF(AO524&lt;AQ$5, $B524, AQ$6+MIN((AO524-AQ$5)/AQ$8, 1)*AQ$7)</f>
        <v>2296</v>
      </c>
      <c r="AQ524" s="14">
        <f t="shared" ca="1" si="279"/>
        <v>2296</v>
      </c>
      <c r="AR524" s="14">
        <f t="shared" ca="1" si="284"/>
        <v>1996</v>
      </c>
      <c r="AS524" s="14">
        <f t="shared" ca="1" si="264"/>
        <v>300</v>
      </c>
      <c r="AT524" s="14">
        <f t="shared" ca="1" si="265"/>
        <v>300</v>
      </c>
      <c r="AU524" s="14">
        <f t="shared" ca="1" si="272"/>
        <v>1060388.9469999999</v>
      </c>
      <c r="AV524" s="15">
        <f ca="1">SUM(AT$12:AT524)</f>
        <v>541239.22100000014</v>
      </c>
      <c r="AW524" s="16">
        <f ca="1">SUM(AR$12:AR524)+SUMIF(AS$12:AS524, "&lt;0")</f>
        <v>519149.72599999997</v>
      </c>
      <c r="AY524" s="9">
        <v>44695</v>
      </c>
      <c r="AZ524" s="14">
        <f t="shared" ca="1" si="274"/>
        <v>2000</v>
      </c>
      <c r="BA524" s="14">
        <f t="shared" ca="1" si="280"/>
        <v>2000</v>
      </c>
      <c r="BB524" s="14">
        <f t="shared" ca="1" si="285"/>
        <v>1881.023000000001</v>
      </c>
      <c r="BC524" s="14">
        <f t="shared" ca="1" si="266"/>
        <v>118.97699999999895</v>
      </c>
      <c r="BD524" s="14">
        <f t="shared" ca="1" si="267"/>
        <v>118.97699999999895</v>
      </c>
      <c r="BE524" s="14">
        <f t="shared" ca="1" si="287"/>
        <v>953694.8476277031</v>
      </c>
      <c r="BF524" s="15">
        <f ca="1">SUM(BD$12:BD524)</f>
        <v>485268.48362770316</v>
      </c>
      <c r="BG524" s="16">
        <f ca="1">SUM(BB$12:BB524)+SUMIF(BC$12:BC524, "&lt;0")</f>
        <v>468426.364</v>
      </c>
    </row>
    <row r="525" spans="1:59" x14ac:dyDescent="0.2">
      <c r="A525" s="24">
        <v>44696</v>
      </c>
      <c r="B525" s="54">
        <f ca="1">IF($A525&gt;= $C$5,$C$6, INDEX('Historical Data'!$D$2:$D$745, MATCH(A525, 'Historical Data'!$B$2:$B$745, 0)))</f>
        <v>1296</v>
      </c>
      <c r="C525" s="14">
        <f t="shared" ca="1" si="275"/>
        <v>1296</v>
      </c>
      <c r="D525" s="14">
        <f t="shared" ca="1" si="286"/>
        <v>1290.291999999994</v>
      </c>
      <c r="E525" s="14">
        <f t="shared" ref="E525:E588" ca="1" si="292">B525-D525</f>
        <v>5.7080000000059954</v>
      </c>
      <c r="F525" s="14">
        <f t="shared" ca="1" si="288"/>
        <v>5.7080000000059954</v>
      </c>
      <c r="G525" s="14">
        <f t="shared" ca="1" si="268"/>
        <v>643184.94699999993</v>
      </c>
      <c r="H525" s="15">
        <f ca="1">SUM(F$12:F525)</f>
        <v>326444.92899999995</v>
      </c>
      <c r="I525" s="16">
        <f ca="1">SUM(D$12:D525)+SUMIF(E$12:E525, "&lt;0")</f>
        <v>316740.0180000001</v>
      </c>
      <c r="J525" s="15"/>
      <c r="K525" s="9">
        <v>44696</v>
      </c>
      <c r="L525" s="14">
        <f t="shared" ca="1" si="289"/>
        <v>1796</v>
      </c>
      <c r="M525" s="14">
        <f t="shared" ca="1" si="276"/>
        <v>1796</v>
      </c>
      <c r="N525" s="14">
        <f t="shared" ca="1" si="281"/>
        <v>1425.291999999994</v>
      </c>
      <c r="O525" s="14">
        <f t="shared" ref="O525:O588" ca="1" si="293">L525-N525</f>
        <v>370.708000000006</v>
      </c>
      <c r="P525" s="14">
        <f t="shared" ref="P525:P588" ca="1" si="294">IF(O525 &gt; 0, O525, 0)</f>
        <v>370.708000000006</v>
      </c>
      <c r="Q525" s="14">
        <f t="shared" ca="1" si="269"/>
        <v>840434.94699999993</v>
      </c>
      <c r="R525" s="15">
        <f ca="1">SUM(P$12:P525)</f>
        <v>428054.92899999995</v>
      </c>
      <c r="S525" s="16">
        <f ca="1">SUM(N$12:N525)+SUMIF(O$12:O525, "&lt;0")</f>
        <v>412380.0180000001</v>
      </c>
      <c r="U525" s="9">
        <v>44696</v>
      </c>
      <c r="V525" s="14">
        <f t="shared" ca="1" si="273"/>
        <v>2296</v>
      </c>
      <c r="W525" s="14">
        <f t="shared" ca="1" si="277"/>
        <v>2296</v>
      </c>
      <c r="X525" s="14">
        <f t="shared" ca="1" si="282"/>
        <v>1560.291999999994</v>
      </c>
      <c r="Y525" s="14">
        <f t="shared" ref="Y525:Y588" ca="1" si="295">V525-X525</f>
        <v>735.708000000006</v>
      </c>
      <c r="Z525" s="14">
        <f t="shared" ref="Z525:Z588" ca="1" si="296">IF(Y525 &gt; 0, Y525, 0)</f>
        <v>735.708000000006</v>
      </c>
      <c r="AA525" s="14">
        <f t="shared" ca="1" si="270"/>
        <v>1037684.9469999999</v>
      </c>
      <c r="AB525" s="15">
        <f ca="1">SUM(Z$12:Z525)</f>
        <v>529664.92899999989</v>
      </c>
      <c r="AC525" s="16">
        <f ca="1">SUM(X$12:X525)+SUMIF(Y$12:Y525, "&lt;0")</f>
        <v>508020.0180000001</v>
      </c>
      <c r="AE525" s="9">
        <v>44696</v>
      </c>
      <c r="AF525" s="14">
        <f t="shared" ca="1" si="290"/>
        <v>1796</v>
      </c>
      <c r="AG525" s="14">
        <f t="shared" ca="1" si="278"/>
        <v>1796</v>
      </c>
      <c r="AH525" s="14">
        <f t="shared" ca="1" si="283"/>
        <v>1320.291999999994</v>
      </c>
      <c r="AI525" s="14">
        <f t="shared" ref="AI525:AI588" ca="1" si="297">AF525-AH525</f>
        <v>475.708000000006</v>
      </c>
      <c r="AJ525" s="14">
        <f t="shared" ref="AJ525:AJ588" ca="1" si="298">IF(AI525 &gt; 0, AI525, 0)</f>
        <v>475.708000000006</v>
      </c>
      <c r="AK525" s="14">
        <f t="shared" ca="1" si="271"/>
        <v>852934.94699999993</v>
      </c>
      <c r="AL525" s="15">
        <f ca="1">SUM(AJ$12:AJ525)</f>
        <v>434314.92899999995</v>
      </c>
      <c r="AM525" s="16">
        <f ca="1">SUM(AH$12:AH525)+SUMIF(AI$12:AI525, "&lt;0")</f>
        <v>418620.01799999998</v>
      </c>
      <c r="AO525" s="9">
        <v>44696</v>
      </c>
      <c r="AP525" s="14">
        <f t="shared" ca="1" si="291"/>
        <v>2296</v>
      </c>
      <c r="AQ525" s="14">
        <f t="shared" ca="1" si="279"/>
        <v>2296</v>
      </c>
      <c r="AR525" s="14">
        <f t="shared" ca="1" si="284"/>
        <v>1350.291999999994</v>
      </c>
      <c r="AS525" s="14">
        <f t="shared" ref="AS525:AS588" ca="1" si="299">AP525-AR525</f>
        <v>945.708000000006</v>
      </c>
      <c r="AT525" s="14">
        <f t="shared" ref="AT525:AT588" ca="1" si="300">IF(AS525 &gt; 0, AS525, 0)</f>
        <v>945.708000000006</v>
      </c>
      <c r="AU525" s="14">
        <f t="shared" ca="1" si="272"/>
        <v>1062684.9469999999</v>
      </c>
      <c r="AV525" s="15">
        <f ca="1">SUM(AT$12:AT525)</f>
        <v>542184.92900000012</v>
      </c>
      <c r="AW525" s="16">
        <f ca="1">SUM(AR$12:AR525)+SUMIF(AS$12:AS525, "&lt;0")</f>
        <v>520500.01799999998</v>
      </c>
      <c r="AY525" s="9">
        <v>44696</v>
      </c>
      <c r="AZ525" s="14">
        <f t="shared" ca="1" si="274"/>
        <v>2000</v>
      </c>
      <c r="BA525" s="14">
        <f t="shared" ca="1" si="280"/>
        <v>2000</v>
      </c>
      <c r="BB525" s="14">
        <f t="shared" ca="1" si="285"/>
        <v>377.65399999999499</v>
      </c>
      <c r="BC525" s="14">
        <f t="shared" ref="BC525:BC588" ca="1" si="301">AZ525-BB525</f>
        <v>1622.346000000005</v>
      </c>
      <c r="BD525" s="14">
        <f t="shared" ref="BD525:BD588" ca="1" si="302">IF(BC525 &gt; 0, BC525, 0)</f>
        <v>1622.346000000005</v>
      </c>
      <c r="BE525" s="14">
        <f t="shared" ca="1" si="287"/>
        <v>955694.8476277031</v>
      </c>
      <c r="BF525" s="15">
        <f ca="1">SUM(BD$12:BD525)</f>
        <v>486890.82962770318</v>
      </c>
      <c r="BG525" s="16">
        <f ca="1">SUM(BB$12:BB525)+SUMIF(BC$12:BC525, "&lt;0")</f>
        <v>468804.01799999998</v>
      </c>
    </row>
    <row r="526" spans="1:59" x14ac:dyDescent="0.2">
      <c r="A526" s="24">
        <v>44697</v>
      </c>
      <c r="B526" s="54">
        <f ca="1">IF($A526&gt;= $C$5,$C$6, INDEX('Historical Data'!$D$2:$D$745, MATCH(A526, 'Historical Data'!$B$2:$B$745, 0)))</f>
        <v>1296</v>
      </c>
      <c r="C526" s="14">
        <f t="shared" ca="1" si="275"/>
        <v>1296</v>
      </c>
      <c r="D526" s="14">
        <f t="shared" ca="1" si="286"/>
        <v>667.16000000000349</v>
      </c>
      <c r="E526" s="14">
        <f t="shared" ca="1" si="292"/>
        <v>628.83999999999651</v>
      </c>
      <c r="F526" s="14">
        <f t="shared" ca="1" si="288"/>
        <v>628.83999999999651</v>
      </c>
      <c r="G526" s="14">
        <f t="shared" ref="G526:G589" ca="1" si="303">B526+G525</f>
        <v>644480.94699999993</v>
      </c>
      <c r="H526" s="15">
        <f ca="1">SUM(F$12:F526)</f>
        <v>327073.76899999997</v>
      </c>
      <c r="I526" s="16">
        <f ca="1">SUM(D$12:D526)+SUMIF(E$12:E526, "&lt;0")</f>
        <v>317407.17800000007</v>
      </c>
      <c r="J526" s="15"/>
      <c r="K526" s="9">
        <v>44697</v>
      </c>
      <c r="L526" s="14">
        <f t="shared" ca="1" si="289"/>
        <v>1796</v>
      </c>
      <c r="M526" s="14">
        <f t="shared" ca="1" si="276"/>
        <v>1796</v>
      </c>
      <c r="N526" s="14">
        <f t="shared" ca="1" si="281"/>
        <v>907.16000000000349</v>
      </c>
      <c r="O526" s="14">
        <f t="shared" ca="1" si="293"/>
        <v>888.83999999999651</v>
      </c>
      <c r="P526" s="14">
        <f t="shared" ca="1" si="294"/>
        <v>888.83999999999651</v>
      </c>
      <c r="Q526" s="14">
        <f t="shared" ref="Q526:Q589" ca="1" si="304">L526+Q525</f>
        <v>842230.94699999993</v>
      </c>
      <c r="R526" s="15">
        <f ca="1">SUM(P$12:P526)</f>
        <v>428943.76899999997</v>
      </c>
      <c r="S526" s="16">
        <f ca="1">SUM(N$12:N526)+SUMIF(O$12:O526, "&lt;0")</f>
        <v>413287.17800000007</v>
      </c>
      <c r="U526" s="9">
        <v>44697</v>
      </c>
      <c r="V526" s="14">
        <f t="shared" ca="1" si="273"/>
        <v>2296</v>
      </c>
      <c r="W526" s="14">
        <f t="shared" ca="1" si="277"/>
        <v>2296</v>
      </c>
      <c r="X526" s="14">
        <f t="shared" ca="1" si="282"/>
        <v>1147.1600000000035</v>
      </c>
      <c r="Y526" s="14">
        <f t="shared" ca="1" si="295"/>
        <v>1148.8399999999965</v>
      </c>
      <c r="Z526" s="14">
        <f t="shared" ca="1" si="296"/>
        <v>1148.8399999999965</v>
      </c>
      <c r="AA526" s="14">
        <f t="shared" ref="AA526:AA589" ca="1" si="305">V526+AA525</f>
        <v>1039980.9469999999</v>
      </c>
      <c r="AB526" s="15">
        <f ca="1">SUM(Z$12:Z526)</f>
        <v>530813.76899999985</v>
      </c>
      <c r="AC526" s="16">
        <f ca="1">SUM(X$12:X526)+SUMIF(Y$12:Y526, "&lt;0")</f>
        <v>509167.17800000007</v>
      </c>
      <c r="AE526" s="9">
        <v>44697</v>
      </c>
      <c r="AF526" s="14">
        <f t="shared" ca="1" si="290"/>
        <v>1796</v>
      </c>
      <c r="AG526" s="14">
        <f t="shared" ca="1" si="278"/>
        <v>1796</v>
      </c>
      <c r="AH526" s="14">
        <f t="shared" ca="1" si="283"/>
        <v>907.16000000000349</v>
      </c>
      <c r="AI526" s="14">
        <f t="shared" ca="1" si="297"/>
        <v>888.83999999999651</v>
      </c>
      <c r="AJ526" s="14">
        <f t="shared" ca="1" si="298"/>
        <v>888.83999999999651</v>
      </c>
      <c r="AK526" s="14">
        <f t="shared" ref="AK526:AK589" ca="1" si="306">AF526+AK525</f>
        <v>854730.94699999993</v>
      </c>
      <c r="AL526" s="15">
        <f ca="1">SUM(AJ$12:AJ526)</f>
        <v>435203.76899999997</v>
      </c>
      <c r="AM526" s="16">
        <f ca="1">SUM(AH$12:AH526)+SUMIF(AI$12:AI526, "&lt;0")</f>
        <v>419527.17799999996</v>
      </c>
      <c r="AO526" s="9">
        <v>44697</v>
      </c>
      <c r="AP526" s="14">
        <f t="shared" ca="1" si="291"/>
        <v>2296</v>
      </c>
      <c r="AQ526" s="14">
        <f t="shared" ca="1" si="279"/>
        <v>2296</v>
      </c>
      <c r="AR526" s="14">
        <f t="shared" ca="1" si="284"/>
        <v>1147.1600000000035</v>
      </c>
      <c r="AS526" s="14">
        <f t="shared" ca="1" si="299"/>
        <v>1148.8399999999965</v>
      </c>
      <c r="AT526" s="14">
        <f t="shared" ca="1" si="300"/>
        <v>1148.8399999999965</v>
      </c>
      <c r="AU526" s="14">
        <f t="shared" ref="AU526:AU589" ca="1" si="307">AP526+AU525</f>
        <v>1064980.9469999999</v>
      </c>
      <c r="AV526" s="15">
        <f ca="1">SUM(AT$12:AT526)</f>
        <v>543333.76900000009</v>
      </c>
      <c r="AW526" s="16">
        <f ca="1">SUM(AR$12:AR526)+SUMIF(AS$12:AS526, "&lt;0")</f>
        <v>521647.17799999996</v>
      </c>
      <c r="AY526" s="9">
        <v>44697</v>
      </c>
      <c r="AZ526" s="14">
        <f t="shared" ca="1" si="274"/>
        <v>2000</v>
      </c>
      <c r="BA526" s="14">
        <f t="shared" ca="1" si="280"/>
        <v>2000</v>
      </c>
      <c r="BB526" s="14">
        <f t="shared" ca="1" si="285"/>
        <v>667.16000000000349</v>
      </c>
      <c r="BC526" s="14">
        <f t="shared" ca="1" si="301"/>
        <v>1332.8399999999965</v>
      </c>
      <c r="BD526" s="14">
        <f t="shared" ca="1" si="302"/>
        <v>1332.8399999999965</v>
      </c>
      <c r="BE526" s="14">
        <f t="shared" ca="1" si="287"/>
        <v>957694.8476277031</v>
      </c>
      <c r="BF526" s="15">
        <f ca="1">SUM(BD$12:BD526)</f>
        <v>488223.66962770314</v>
      </c>
      <c r="BG526" s="16">
        <f ca="1">SUM(BB$12:BB526)+SUMIF(BC$12:BC526, "&lt;0")</f>
        <v>469471.17800000001</v>
      </c>
    </row>
    <row r="527" spans="1:59" x14ac:dyDescent="0.2">
      <c r="A527" s="24">
        <v>44698</v>
      </c>
      <c r="B527" s="54">
        <f ca="1">IF($A527&gt;= $C$5,$C$6, INDEX('Historical Data'!$D$2:$D$745, MATCH(A527, 'Historical Data'!$B$2:$B$745, 0)))</f>
        <v>1296</v>
      </c>
      <c r="C527" s="14">
        <f t="shared" ca="1" si="275"/>
        <v>1296</v>
      </c>
      <c r="D527" s="14">
        <f t="shared" ca="1" si="286"/>
        <v>0</v>
      </c>
      <c r="E527" s="14">
        <f t="shared" ca="1" si="292"/>
        <v>1296</v>
      </c>
      <c r="F527" s="14">
        <f t="shared" ca="1" si="288"/>
        <v>1296</v>
      </c>
      <c r="G527" s="14">
        <f t="shared" ca="1" si="303"/>
        <v>645776.94699999993</v>
      </c>
      <c r="H527" s="15">
        <f ca="1">SUM(F$12:F527)</f>
        <v>328369.76899999997</v>
      </c>
      <c r="I527" s="16">
        <f ca="1">SUM(D$12:D527)+SUMIF(E$12:E527, "&lt;0")</f>
        <v>317407.17800000007</v>
      </c>
      <c r="J527" s="15"/>
      <c r="K527" s="9">
        <v>44698</v>
      </c>
      <c r="L527" s="14">
        <f t="shared" ca="1" si="289"/>
        <v>1796</v>
      </c>
      <c r="M527" s="14">
        <f t="shared" ca="1" si="276"/>
        <v>1796</v>
      </c>
      <c r="N527" s="14">
        <f t="shared" ca="1" si="281"/>
        <v>240</v>
      </c>
      <c r="O527" s="14">
        <f t="shared" ca="1" si="293"/>
        <v>1556</v>
      </c>
      <c r="P527" s="14">
        <f t="shared" ca="1" si="294"/>
        <v>1556</v>
      </c>
      <c r="Q527" s="14">
        <f t="shared" ca="1" si="304"/>
        <v>844026.94699999993</v>
      </c>
      <c r="R527" s="15">
        <f ca="1">SUM(P$12:P527)</f>
        <v>430499.76899999997</v>
      </c>
      <c r="S527" s="16">
        <f ca="1">SUM(N$12:N527)+SUMIF(O$12:O527, "&lt;0")</f>
        <v>413527.17800000007</v>
      </c>
      <c r="U527" s="9">
        <v>44698</v>
      </c>
      <c r="V527" s="14">
        <f t="shared" ref="V527:V590" ca="1" si="308">IF(U527&lt;W$5, $B527, W$6+MIN((U527-W$5)/W$8, 1)*W$7)</f>
        <v>2296</v>
      </c>
      <c r="W527" s="14">
        <f t="shared" ca="1" si="277"/>
        <v>2296</v>
      </c>
      <c r="X527" s="14">
        <f t="shared" ca="1" si="282"/>
        <v>480</v>
      </c>
      <c r="Y527" s="14">
        <f t="shared" ca="1" si="295"/>
        <v>1816</v>
      </c>
      <c r="Z527" s="14">
        <f t="shared" ca="1" si="296"/>
        <v>1816</v>
      </c>
      <c r="AA527" s="14">
        <f t="shared" ca="1" si="305"/>
        <v>1042276.9469999999</v>
      </c>
      <c r="AB527" s="15">
        <f ca="1">SUM(Z$12:Z527)</f>
        <v>532629.76899999985</v>
      </c>
      <c r="AC527" s="16">
        <f ca="1">SUM(X$12:X527)+SUMIF(Y$12:Y527, "&lt;0")</f>
        <v>509647.17800000007</v>
      </c>
      <c r="AE527" s="9">
        <v>44698</v>
      </c>
      <c r="AF527" s="14">
        <f t="shared" ca="1" si="290"/>
        <v>1796</v>
      </c>
      <c r="AG527" s="14">
        <f t="shared" ca="1" si="278"/>
        <v>1796</v>
      </c>
      <c r="AH527" s="14">
        <f t="shared" ca="1" si="283"/>
        <v>240</v>
      </c>
      <c r="AI527" s="14">
        <f t="shared" ca="1" si="297"/>
        <v>1556</v>
      </c>
      <c r="AJ527" s="14">
        <f t="shared" ca="1" si="298"/>
        <v>1556</v>
      </c>
      <c r="AK527" s="14">
        <f t="shared" ca="1" si="306"/>
        <v>856526.94699999993</v>
      </c>
      <c r="AL527" s="15">
        <f ca="1">SUM(AJ$12:AJ527)</f>
        <v>436759.76899999997</v>
      </c>
      <c r="AM527" s="16">
        <f ca="1">SUM(AH$12:AH527)+SUMIF(AI$12:AI527, "&lt;0")</f>
        <v>419767.17799999996</v>
      </c>
      <c r="AO527" s="9">
        <v>44698</v>
      </c>
      <c r="AP527" s="14">
        <f t="shared" ca="1" si="291"/>
        <v>2296</v>
      </c>
      <c r="AQ527" s="14">
        <f t="shared" ca="1" si="279"/>
        <v>2296</v>
      </c>
      <c r="AR527" s="14">
        <f t="shared" ca="1" si="284"/>
        <v>480</v>
      </c>
      <c r="AS527" s="14">
        <f t="shared" ca="1" si="299"/>
        <v>1816</v>
      </c>
      <c r="AT527" s="14">
        <f t="shared" ca="1" si="300"/>
        <v>1816</v>
      </c>
      <c r="AU527" s="14">
        <f t="shared" ca="1" si="307"/>
        <v>1067276.9469999999</v>
      </c>
      <c r="AV527" s="15">
        <f ca="1">SUM(AT$12:AT527)</f>
        <v>545149.76900000009</v>
      </c>
      <c r="AW527" s="16">
        <f ca="1">SUM(AR$12:AR527)+SUMIF(AS$12:AS527, "&lt;0")</f>
        <v>522127.17799999996</v>
      </c>
      <c r="AY527" s="9">
        <v>44698</v>
      </c>
      <c r="AZ527" s="14">
        <f t="shared" ref="AZ527:AZ590" ca="1" si="309">IF(AY527&lt;BA$5, $B527, MIN(BA$7, BA$9 + $C$8*(AY527-BA$5)))</f>
        <v>2000</v>
      </c>
      <c r="BA527" s="14">
        <f t="shared" ca="1" si="280"/>
        <v>2000</v>
      </c>
      <c r="BB527" s="14">
        <f t="shared" ca="1" si="285"/>
        <v>0</v>
      </c>
      <c r="BC527" s="14">
        <f t="shared" ca="1" si="301"/>
        <v>2000</v>
      </c>
      <c r="BD527" s="14">
        <f t="shared" ca="1" si="302"/>
        <v>2000</v>
      </c>
      <c r="BE527" s="14">
        <f t="shared" ca="1" si="287"/>
        <v>959694.8476277031</v>
      </c>
      <c r="BF527" s="15">
        <f ca="1">SUM(BD$12:BD527)</f>
        <v>490223.66962770314</v>
      </c>
      <c r="BG527" s="16">
        <f ca="1">SUM(BB$12:BB527)+SUMIF(BC$12:BC527, "&lt;0")</f>
        <v>469471.17800000001</v>
      </c>
    </row>
    <row r="528" spans="1:59" x14ac:dyDescent="0.2">
      <c r="A528" s="24">
        <v>44699</v>
      </c>
      <c r="B528" s="54">
        <f ca="1">IF($A528&gt;= $C$5,$C$6, INDEX('Historical Data'!$D$2:$D$745, MATCH(A528, 'Historical Data'!$B$2:$B$745, 0)))</f>
        <v>1296</v>
      </c>
      <c r="C528" s="14">
        <f t="shared" ca="1" si="275"/>
        <v>1296</v>
      </c>
      <c r="D528" s="14">
        <f t="shared" ca="1" si="286"/>
        <v>598.15099999999802</v>
      </c>
      <c r="E528" s="14">
        <f t="shared" ca="1" si="292"/>
        <v>697.84900000000198</v>
      </c>
      <c r="F528" s="14">
        <f t="shared" ca="1" si="288"/>
        <v>697.84900000000198</v>
      </c>
      <c r="G528" s="14">
        <f t="shared" ca="1" si="303"/>
        <v>647072.94699999993</v>
      </c>
      <c r="H528" s="15">
        <f ca="1">SUM(F$12:F528)</f>
        <v>329067.61799999996</v>
      </c>
      <c r="I528" s="16">
        <f ca="1">SUM(D$12:D528)+SUMIF(E$12:E528, "&lt;0")</f>
        <v>318005.32900000009</v>
      </c>
      <c r="J528" s="15"/>
      <c r="K528" s="9">
        <v>44699</v>
      </c>
      <c r="L528" s="14">
        <f t="shared" ca="1" si="289"/>
        <v>1796</v>
      </c>
      <c r="M528" s="14">
        <f t="shared" ca="1" si="276"/>
        <v>1796</v>
      </c>
      <c r="N528" s="14">
        <f t="shared" ca="1" si="281"/>
        <v>838.15099999999802</v>
      </c>
      <c r="O528" s="14">
        <f t="shared" ca="1" si="293"/>
        <v>957.84900000000198</v>
      </c>
      <c r="P528" s="14">
        <f t="shared" ca="1" si="294"/>
        <v>957.84900000000198</v>
      </c>
      <c r="Q528" s="14">
        <f t="shared" ca="1" si="304"/>
        <v>845822.94699999993</v>
      </c>
      <c r="R528" s="15">
        <f ca="1">SUM(P$12:P528)</f>
        <v>431457.61799999996</v>
      </c>
      <c r="S528" s="16">
        <f ca="1">SUM(N$12:N528)+SUMIF(O$12:O528, "&lt;0")</f>
        <v>414365.32900000009</v>
      </c>
      <c r="U528" s="9">
        <v>44699</v>
      </c>
      <c r="V528" s="14">
        <f t="shared" ca="1" si="308"/>
        <v>2296</v>
      </c>
      <c r="W528" s="14">
        <f t="shared" ca="1" si="277"/>
        <v>2296</v>
      </c>
      <c r="X528" s="14">
        <f t="shared" ca="1" si="282"/>
        <v>1078.150999999998</v>
      </c>
      <c r="Y528" s="14">
        <f t="shared" ca="1" si="295"/>
        <v>1217.849000000002</v>
      </c>
      <c r="Z528" s="14">
        <f t="shared" ca="1" si="296"/>
        <v>1217.849000000002</v>
      </c>
      <c r="AA528" s="14">
        <f t="shared" ca="1" si="305"/>
        <v>1044572.9469999999</v>
      </c>
      <c r="AB528" s="15">
        <f ca="1">SUM(Z$12:Z528)</f>
        <v>533847.6179999999</v>
      </c>
      <c r="AC528" s="16">
        <f ca="1">SUM(X$12:X528)+SUMIF(Y$12:Y528, "&lt;0")</f>
        <v>510725.32900000009</v>
      </c>
      <c r="AE528" s="9">
        <v>44699</v>
      </c>
      <c r="AF528" s="14">
        <f t="shared" ca="1" si="290"/>
        <v>1796</v>
      </c>
      <c r="AG528" s="14">
        <f t="shared" ca="1" si="278"/>
        <v>1796</v>
      </c>
      <c r="AH528" s="14">
        <f t="shared" ca="1" si="283"/>
        <v>838.15099999999802</v>
      </c>
      <c r="AI528" s="14">
        <f t="shared" ca="1" si="297"/>
        <v>957.84900000000198</v>
      </c>
      <c r="AJ528" s="14">
        <f t="shared" ca="1" si="298"/>
        <v>957.84900000000198</v>
      </c>
      <c r="AK528" s="14">
        <f t="shared" ca="1" si="306"/>
        <v>858322.94699999993</v>
      </c>
      <c r="AL528" s="15">
        <f ca="1">SUM(AJ$12:AJ528)</f>
        <v>437717.61799999996</v>
      </c>
      <c r="AM528" s="16">
        <f ca="1">SUM(AH$12:AH528)+SUMIF(AI$12:AI528, "&lt;0")</f>
        <v>420605.32899999997</v>
      </c>
      <c r="AO528" s="9">
        <v>44699</v>
      </c>
      <c r="AP528" s="14">
        <f t="shared" ca="1" si="291"/>
        <v>2296</v>
      </c>
      <c r="AQ528" s="14">
        <f t="shared" ca="1" si="279"/>
        <v>2296</v>
      </c>
      <c r="AR528" s="14">
        <f t="shared" ca="1" si="284"/>
        <v>1078.150999999998</v>
      </c>
      <c r="AS528" s="14">
        <f t="shared" ca="1" si="299"/>
        <v>1217.849000000002</v>
      </c>
      <c r="AT528" s="14">
        <f t="shared" ca="1" si="300"/>
        <v>1217.849000000002</v>
      </c>
      <c r="AU528" s="14">
        <f t="shared" ca="1" si="307"/>
        <v>1069572.9469999999</v>
      </c>
      <c r="AV528" s="15">
        <f ca="1">SUM(AT$12:AT528)</f>
        <v>546367.61800000013</v>
      </c>
      <c r="AW528" s="16">
        <f ca="1">SUM(AR$12:AR528)+SUMIF(AS$12:AS528, "&lt;0")</f>
        <v>523205.32899999991</v>
      </c>
      <c r="AY528" s="9">
        <v>44699</v>
      </c>
      <c r="AZ528" s="14">
        <f t="shared" ca="1" si="309"/>
        <v>2000</v>
      </c>
      <c r="BA528" s="14">
        <f t="shared" ca="1" si="280"/>
        <v>2000</v>
      </c>
      <c r="BB528" s="14">
        <f t="shared" ca="1" si="285"/>
        <v>598.15099999999802</v>
      </c>
      <c r="BC528" s="14">
        <f t="shared" ca="1" si="301"/>
        <v>1401.849000000002</v>
      </c>
      <c r="BD528" s="14">
        <f t="shared" ca="1" si="302"/>
        <v>1401.849000000002</v>
      </c>
      <c r="BE528" s="14">
        <f t="shared" ca="1" si="287"/>
        <v>961694.8476277031</v>
      </c>
      <c r="BF528" s="15">
        <f ca="1">SUM(BD$12:BD528)</f>
        <v>491625.51862770313</v>
      </c>
      <c r="BG528" s="16">
        <f ca="1">SUM(BB$12:BB528)+SUMIF(BC$12:BC528, "&lt;0")</f>
        <v>470069.32900000003</v>
      </c>
    </row>
    <row r="529" spans="1:59" x14ac:dyDescent="0.2">
      <c r="A529" s="24">
        <v>44700</v>
      </c>
      <c r="B529" s="54">
        <f ca="1">IF($A529&gt;= $C$5,$C$6, INDEX('Historical Data'!$D$2:$D$745, MATCH(A529, 'Historical Data'!$B$2:$B$745, 0)))</f>
        <v>1296</v>
      </c>
      <c r="C529" s="14">
        <f t="shared" ca="1" si="275"/>
        <v>1296</v>
      </c>
      <c r="D529" s="14">
        <f t="shared" ca="1" si="286"/>
        <v>92.47200000000521</v>
      </c>
      <c r="E529" s="14">
        <f t="shared" ca="1" si="292"/>
        <v>1203.5279999999948</v>
      </c>
      <c r="F529" s="14">
        <f t="shared" ca="1" si="288"/>
        <v>1203.5279999999948</v>
      </c>
      <c r="G529" s="14">
        <f t="shared" ca="1" si="303"/>
        <v>648368.94699999993</v>
      </c>
      <c r="H529" s="15">
        <f ca="1">SUM(F$12:F529)</f>
        <v>330271.14599999995</v>
      </c>
      <c r="I529" s="16">
        <f ca="1">SUM(D$12:D529)+SUMIF(E$12:E529, "&lt;0")</f>
        <v>318097.80100000009</v>
      </c>
      <c r="J529" s="15"/>
      <c r="K529" s="9">
        <v>44700</v>
      </c>
      <c r="L529" s="14">
        <f t="shared" ca="1" si="289"/>
        <v>1796</v>
      </c>
      <c r="M529" s="14">
        <f t="shared" ca="1" si="276"/>
        <v>1796</v>
      </c>
      <c r="N529" s="14">
        <f t="shared" ca="1" si="281"/>
        <v>332.47200000000521</v>
      </c>
      <c r="O529" s="14">
        <f t="shared" ca="1" si="293"/>
        <v>1463.5279999999948</v>
      </c>
      <c r="P529" s="14">
        <f t="shared" ca="1" si="294"/>
        <v>1463.5279999999948</v>
      </c>
      <c r="Q529" s="14">
        <f t="shared" ca="1" si="304"/>
        <v>847618.94699999993</v>
      </c>
      <c r="R529" s="15">
        <f ca="1">SUM(P$12:P529)</f>
        <v>432921.14599999995</v>
      </c>
      <c r="S529" s="16">
        <f ca="1">SUM(N$12:N529)+SUMIF(O$12:O529, "&lt;0")</f>
        <v>414697.80100000009</v>
      </c>
      <c r="U529" s="9">
        <v>44700</v>
      </c>
      <c r="V529" s="14">
        <f t="shared" ca="1" si="308"/>
        <v>2296</v>
      </c>
      <c r="W529" s="14">
        <f t="shared" ca="1" si="277"/>
        <v>2296</v>
      </c>
      <c r="X529" s="14">
        <f t="shared" ca="1" si="282"/>
        <v>572.47200000000521</v>
      </c>
      <c r="Y529" s="14">
        <f t="shared" ca="1" si="295"/>
        <v>1723.5279999999948</v>
      </c>
      <c r="Z529" s="14">
        <f t="shared" ca="1" si="296"/>
        <v>1723.5279999999948</v>
      </c>
      <c r="AA529" s="14">
        <f t="shared" ca="1" si="305"/>
        <v>1046868.9469999999</v>
      </c>
      <c r="AB529" s="15">
        <f ca="1">SUM(Z$12:Z529)</f>
        <v>535571.14599999995</v>
      </c>
      <c r="AC529" s="16">
        <f ca="1">SUM(X$12:X529)+SUMIF(Y$12:Y529, "&lt;0")</f>
        <v>511297.80100000009</v>
      </c>
      <c r="AE529" s="9">
        <v>44700</v>
      </c>
      <c r="AF529" s="14">
        <f t="shared" ca="1" si="290"/>
        <v>1796</v>
      </c>
      <c r="AG529" s="14">
        <f t="shared" ca="1" si="278"/>
        <v>1796</v>
      </c>
      <c r="AH529" s="14">
        <f t="shared" ca="1" si="283"/>
        <v>332.47200000000521</v>
      </c>
      <c r="AI529" s="14">
        <f t="shared" ca="1" si="297"/>
        <v>1463.5279999999948</v>
      </c>
      <c r="AJ529" s="14">
        <f t="shared" ca="1" si="298"/>
        <v>1463.5279999999948</v>
      </c>
      <c r="AK529" s="14">
        <f t="shared" ca="1" si="306"/>
        <v>860118.94699999993</v>
      </c>
      <c r="AL529" s="15">
        <f ca="1">SUM(AJ$12:AJ529)</f>
        <v>439181.14599999995</v>
      </c>
      <c r="AM529" s="16">
        <f ca="1">SUM(AH$12:AH529)+SUMIF(AI$12:AI529, "&lt;0")</f>
        <v>420937.80099999998</v>
      </c>
      <c r="AO529" s="9">
        <v>44700</v>
      </c>
      <c r="AP529" s="14">
        <f t="shared" ca="1" si="291"/>
        <v>2296</v>
      </c>
      <c r="AQ529" s="14">
        <f t="shared" ca="1" si="279"/>
        <v>2296</v>
      </c>
      <c r="AR529" s="14">
        <f t="shared" ca="1" si="284"/>
        <v>572.47200000000521</v>
      </c>
      <c r="AS529" s="14">
        <f t="shared" ca="1" si="299"/>
        <v>1723.5279999999948</v>
      </c>
      <c r="AT529" s="14">
        <f t="shared" ca="1" si="300"/>
        <v>1723.5279999999948</v>
      </c>
      <c r="AU529" s="14">
        <f t="shared" ca="1" si="307"/>
        <v>1071868.9469999999</v>
      </c>
      <c r="AV529" s="15">
        <f ca="1">SUM(AT$12:AT529)</f>
        <v>548091.14600000018</v>
      </c>
      <c r="AW529" s="16">
        <f ca="1">SUM(AR$12:AR529)+SUMIF(AS$12:AS529, "&lt;0")</f>
        <v>523777.80099999986</v>
      </c>
      <c r="AY529" s="9">
        <v>44700</v>
      </c>
      <c r="AZ529" s="14">
        <f t="shared" ca="1" si="309"/>
        <v>2000</v>
      </c>
      <c r="BA529" s="14">
        <f t="shared" ca="1" si="280"/>
        <v>2000</v>
      </c>
      <c r="BB529" s="14">
        <f t="shared" ca="1" si="285"/>
        <v>92.47200000000521</v>
      </c>
      <c r="BC529" s="14">
        <f t="shared" ca="1" si="301"/>
        <v>1907.5279999999948</v>
      </c>
      <c r="BD529" s="14">
        <f t="shared" ca="1" si="302"/>
        <v>1907.5279999999948</v>
      </c>
      <c r="BE529" s="14">
        <f t="shared" ca="1" si="287"/>
        <v>963694.8476277031</v>
      </c>
      <c r="BF529" s="15">
        <f ca="1">SUM(BD$12:BD529)</f>
        <v>493533.04662770312</v>
      </c>
      <c r="BG529" s="16">
        <f ca="1">SUM(BB$12:BB529)+SUMIF(BC$12:BC529, "&lt;0")</f>
        <v>470161.80100000004</v>
      </c>
    </row>
    <row r="530" spans="1:59" x14ac:dyDescent="0.2">
      <c r="A530" s="24">
        <v>44701</v>
      </c>
      <c r="B530" s="54">
        <f ca="1">IF($A530&gt;= $C$5,$C$6, INDEX('Historical Data'!$D$2:$D$745, MATCH(A530, 'Historical Data'!$B$2:$B$745, 0)))</f>
        <v>1296</v>
      </c>
      <c r="C530" s="14">
        <f t="shared" ca="1" si="275"/>
        <v>1296</v>
      </c>
      <c r="D530" s="14">
        <f t="shared" ca="1" si="286"/>
        <v>941.08399999999892</v>
      </c>
      <c r="E530" s="14">
        <f t="shared" ca="1" si="292"/>
        <v>354.91600000000108</v>
      </c>
      <c r="F530" s="14">
        <f t="shared" ca="1" si="288"/>
        <v>354.91600000000108</v>
      </c>
      <c r="G530" s="14">
        <f t="shared" ca="1" si="303"/>
        <v>649664.94699999993</v>
      </c>
      <c r="H530" s="15">
        <f ca="1">SUM(F$12:F530)</f>
        <v>330626.06199999998</v>
      </c>
      <c r="I530" s="16">
        <f ca="1">SUM(D$12:D530)+SUMIF(E$12:E530, "&lt;0")</f>
        <v>319038.88500000007</v>
      </c>
      <c r="J530" s="15"/>
      <c r="K530" s="9">
        <v>44701</v>
      </c>
      <c r="L530" s="14">
        <f t="shared" ca="1" si="289"/>
        <v>1796</v>
      </c>
      <c r="M530" s="14">
        <f t="shared" ca="1" si="276"/>
        <v>1796</v>
      </c>
      <c r="N530" s="14">
        <f t="shared" ca="1" si="281"/>
        <v>1181.0839999999989</v>
      </c>
      <c r="O530" s="14">
        <f t="shared" ca="1" si="293"/>
        <v>614.91600000000108</v>
      </c>
      <c r="P530" s="14">
        <f t="shared" ca="1" si="294"/>
        <v>614.91600000000108</v>
      </c>
      <c r="Q530" s="14">
        <f t="shared" ca="1" si="304"/>
        <v>849414.94699999993</v>
      </c>
      <c r="R530" s="15">
        <f ca="1">SUM(P$12:P530)</f>
        <v>433536.06199999998</v>
      </c>
      <c r="S530" s="16">
        <f ca="1">SUM(N$12:N530)+SUMIF(O$12:O530, "&lt;0")</f>
        <v>415878.88500000007</v>
      </c>
      <c r="U530" s="9">
        <v>44701</v>
      </c>
      <c r="V530" s="14">
        <f t="shared" ca="1" si="308"/>
        <v>2296</v>
      </c>
      <c r="W530" s="14">
        <f t="shared" ca="1" si="277"/>
        <v>2296</v>
      </c>
      <c r="X530" s="14">
        <f t="shared" ca="1" si="282"/>
        <v>1421.0839999999989</v>
      </c>
      <c r="Y530" s="14">
        <f t="shared" ca="1" si="295"/>
        <v>874.91600000000108</v>
      </c>
      <c r="Z530" s="14">
        <f t="shared" ca="1" si="296"/>
        <v>874.91600000000108</v>
      </c>
      <c r="AA530" s="14">
        <f t="shared" ca="1" si="305"/>
        <v>1049164.9469999999</v>
      </c>
      <c r="AB530" s="15">
        <f ca="1">SUM(Z$12:Z530)</f>
        <v>536446.06199999992</v>
      </c>
      <c r="AC530" s="16">
        <f ca="1">SUM(X$12:X530)+SUMIF(Y$12:Y530, "&lt;0")</f>
        <v>512718.88500000007</v>
      </c>
      <c r="AE530" s="9">
        <v>44701</v>
      </c>
      <c r="AF530" s="14">
        <f t="shared" ca="1" si="290"/>
        <v>1796</v>
      </c>
      <c r="AG530" s="14">
        <f t="shared" ca="1" si="278"/>
        <v>1796</v>
      </c>
      <c r="AH530" s="14">
        <f t="shared" ca="1" si="283"/>
        <v>1181.0839999999989</v>
      </c>
      <c r="AI530" s="14">
        <f t="shared" ca="1" si="297"/>
        <v>614.91600000000108</v>
      </c>
      <c r="AJ530" s="14">
        <f t="shared" ca="1" si="298"/>
        <v>614.91600000000108</v>
      </c>
      <c r="AK530" s="14">
        <f t="shared" ca="1" si="306"/>
        <v>861914.94699999993</v>
      </c>
      <c r="AL530" s="15">
        <f ca="1">SUM(AJ$12:AJ530)</f>
        <v>439796.06199999998</v>
      </c>
      <c r="AM530" s="16">
        <f ca="1">SUM(AH$12:AH530)+SUMIF(AI$12:AI530, "&lt;0")</f>
        <v>422118.88499999995</v>
      </c>
      <c r="AO530" s="9">
        <v>44701</v>
      </c>
      <c r="AP530" s="14">
        <f t="shared" ca="1" si="291"/>
        <v>2296</v>
      </c>
      <c r="AQ530" s="14">
        <f t="shared" ca="1" si="279"/>
        <v>2296</v>
      </c>
      <c r="AR530" s="14">
        <f t="shared" ca="1" si="284"/>
        <v>1421.0839999999989</v>
      </c>
      <c r="AS530" s="14">
        <f t="shared" ca="1" si="299"/>
        <v>874.91600000000108</v>
      </c>
      <c r="AT530" s="14">
        <f t="shared" ca="1" si="300"/>
        <v>874.91600000000108</v>
      </c>
      <c r="AU530" s="14">
        <f t="shared" ca="1" si="307"/>
        <v>1074164.9469999999</v>
      </c>
      <c r="AV530" s="15">
        <f ca="1">SUM(AT$12:AT530)</f>
        <v>548966.06200000015</v>
      </c>
      <c r="AW530" s="16">
        <f ca="1">SUM(AR$12:AR530)+SUMIF(AS$12:AS530, "&lt;0")</f>
        <v>525198.88499999989</v>
      </c>
      <c r="AY530" s="9">
        <v>44701</v>
      </c>
      <c r="AZ530" s="14">
        <f t="shared" ca="1" si="309"/>
        <v>2000</v>
      </c>
      <c r="BA530" s="14">
        <f t="shared" ca="1" si="280"/>
        <v>2000</v>
      </c>
      <c r="BB530" s="14">
        <f t="shared" ca="1" si="285"/>
        <v>941.08399999999892</v>
      </c>
      <c r="BC530" s="14">
        <f t="shared" ca="1" si="301"/>
        <v>1058.9160000000011</v>
      </c>
      <c r="BD530" s="14">
        <f t="shared" ca="1" si="302"/>
        <v>1058.9160000000011</v>
      </c>
      <c r="BE530" s="14">
        <f t="shared" ca="1" si="287"/>
        <v>965694.8476277031</v>
      </c>
      <c r="BF530" s="15">
        <f ca="1">SUM(BD$12:BD530)</f>
        <v>494591.96262770315</v>
      </c>
      <c r="BG530" s="16">
        <f ca="1">SUM(BB$12:BB530)+SUMIF(BC$12:BC530, "&lt;0")</f>
        <v>471102.88500000001</v>
      </c>
    </row>
    <row r="531" spans="1:59" x14ac:dyDescent="0.2">
      <c r="A531" s="24">
        <v>44702</v>
      </c>
      <c r="B531" s="54">
        <f ca="1">IF($A531&gt;= $C$5,$C$6, INDEX('Historical Data'!$D$2:$D$745, MATCH(A531, 'Historical Data'!$B$2:$B$745, 0)))</f>
        <v>1296</v>
      </c>
      <c r="C531" s="14">
        <f t="shared" ref="C531:C594" ca="1" si="310">ROUND(AVERAGE(B525:B531), 0)</f>
        <v>1296</v>
      </c>
      <c r="D531" s="14">
        <f t="shared" ca="1" si="286"/>
        <v>705.14399999999659</v>
      </c>
      <c r="E531" s="14">
        <f t="shared" ca="1" si="292"/>
        <v>590.85600000000341</v>
      </c>
      <c r="F531" s="14">
        <f t="shared" ca="1" si="288"/>
        <v>590.85600000000341</v>
      </c>
      <c r="G531" s="14">
        <f t="shared" ca="1" si="303"/>
        <v>650960.94699999993</v>
      </c>
      <c r="H531" s="15">
        <f ca="1">SUM(F$12:F531)</f>
        <v>331216.91800000001</v>
      </c>
      <c r="I531" s="16">
        <f ca="1">SUM(D$12:D531)+SUMIF(E$12:E531, "&lt;0")</f>
        <v>319744.02900000004</v>
      </c>
      <c r="J531" s="15"/>
      <c r="K531" s="9">
        <v>44702</v>
      </c>
      <c r="L531" s="14">
        <f t="shared" ca="1" si="289"/>
        <v>1796</v>
      </c>
      <c r="M531" s="14">
        <f t="shared" ref="M531:M594" ca="1" si="311">ROUND(AVERAGE(L525:L531), 0)</f>
        <v>1796</v>
      </c>
      <c r="N531" s="14">
        <f t="shared" ca="1" si="281"/>
        <v>945.14399999999659</v>
      </c>
      <c r="O531" s="14">
        <f t="shared" ca="1" si="293"/>
        <v>850.85600000000341</v>
      </c>
      <c r="P531" s="14">
        <f t="shared" ca="1" si="294"/>
        <v>850.85600000000341</v>
      </c>
      <c r="Q531" s="14">
        <f t="shared" ca="1" si="304"/>
        <v>851210.94699999993</v>
      </c>
      <c r="R531" s="15">
        <f ca="1">SUM(P$12:P531)</f>
        <v>434386.91800000001</v>
      </c>
      <c r="S531" s="16">
        <f ca="1">SUM(N$12:N531)+SUMIF(O$12:O531, "&lt;0")</f>
        <v>416824.02900000004</v>
      </c>
      <c r="U531" s="9">
        <v>44702</v>
      </c>
      <c r="V531" s="14">
        <f t="shared" ca="1" si="308"/>
        <v>2296</v>
      </c>
      <c r="W531" s="14">
        <f t="shared" ref="W531:W594" ca="1" si="312">ROUND(AVERAGE(V525:V531), 0)</f>
        <v>2296</v>
      </c>
      <c r="X531" s="14">
        <f t="shared" ca="1" si="282"/>
        <v>1185.1439999999966</v>
      </c>
      <c r="Y531" s="14">
        <f t="shared" ca="1" si="295"/>
        <v>1110.8560000000034</v>
      </c>
      <c r="Z531" s="14">
        <f t="shared" ca="1" si="296"/>
        <v>1110.8560000000034</v>
      </c>
      <c r="AA531" s="14">
        <f t="shared" ca="1" si="305"/>
        <v>1051460.9469999999</v>
      </c>
      <c r="AB531" s="15">
        <f ca="1">SUM(Z$12:Z531)</f>
        <v>537556.91799999995</v>
      </c>
      <c r="AC531" s="16">
        <f ca="1">SUM(X$12:X531)+SUMIF(Y$12:Y531, "&lt;0")</f>
        <v>513904.02900000004</v>
      </c>
      <c r="AE531" s="9">
        <v>44702</v>
      </c>
      <c r="AF531" s="14">
        <f t="shared" ca="1" si="290"/>
        <v>1796</v>
      </c>
      <c r="AG531" s="14">
        <f t="shared" ref="AG531:AG594" ca="1" si="313">ROUND(AVERAGE(AF525:AF531), 0)</f>
        <v>1796</v>
      </c>
      <c r="AH531" s="14">
        <f t="shared" ca="1" si="283"/>
        <v>945.14399999999659</v>
      </c>
      <c r="AI531" s="14">
        <f t="shared" ca="1" si="297"/>
        <v>850.85600000000341</v>
      </c>
      <c r="AJ531" s="14">
        <f t="shared" ca="1" si="298"/>
        <v>850.85600000000341</v>
      </c>
      <c r="AK531" s="14">
        <f t="shared" ca="1" si="306"/>
        <v>863710.94699999993</v>
      </c>
      <c r="AL531" s="15">
        <f ca="1">SUM(AJ$12:AJ531)</f>
        <v>440646.91800000001</v>
      </c>
      <c r="AM531" s="16">
        <f ca="1">SUM(AH$12:AH531)+SUMIF(AI$12:AI531, "&lt;0")</f>
        <v>423064.02899999992</v>
      </c>
      <c r="AO531" s="9">
        <v>44702</v>
      </c>
      <c r="AP531" s="14">
        <f t="shared" ca="1" si="291"/>
        <v>2296</v>
      </c>
      <c r="AQ531" s="14">
        <f t="shared" ref="AQ531:AQ594" ca="1" si="314">ROUND(AVERAGE(AP525:AP531), 0)</f>
        <v>2296</v>
      </c>
      <c r="AR531" s="14">
        <f t="shared" ca="1" si="284"/>
        <v>1185.1439999999966</v>
      </c>
      <c r="AS531" s="14">
        <f t="shared" ca="1" si="299"/>
        <v>1110.8560000000034</v>
      </c>
      <c r="AT531" s="14">
        <f t="shared" ca="1" si="300"/>
        <v>1110.8560000000034</v>
      </c>
      <c r="AU531" s="14">
        <f t="shared" ca="1" si="307"/>
        <v>1076460.9469999999</v>
      </c>
      <c r="AV531" s="15">
        <f ca="1">SUM(AT$12:AT531)</f>
        <v>550076.91800000018</v>
      </c>
      <c r="AW531" s="16">
        <f ca="1">SUM(AR$12:AR531)+SUMIF(AS$12:AS531, "&lt;0")</f>
        <v>526384.02899999986</v>
      </c>
      <c r="AY531" s="9">
        <v>44702</v>
      </c>
      <c r="AZ531" s="14">
        <f t="shared" ca="1" si="309"/>
        <v>2000</v>
      </c>
      <c r="BA531" s="14">
        <f t="shared" ref="BA531:BA594" ca="1" si="315">ROUND(AVERAGE(AZ525:AZ531), 0)</f>
        <v>2000</v>
      </c>
      <c r="BB531" s="14">
        <f t="shared" ca="1" si="285"/>
        <v>705.14399999999659</v>
      </c>
      <c r="BC531" s="14">
        <f t="shared" ca="1" si="301"/>
        <v>1294.8560000000034</v>
      </c>
      <c r="BD531" s="14">
        <f t="shared" ca="1" si="302"/>
        <v>1294.8560000000034</v>
      </c>
      <c r="BE531" s="14">
        <f t="shared" ca="1" si="287"/>
        <v>967694.8476277031</v>
      </c>
      <c r="BF531" s="15">
        <f ca="1">SUM(BD$12:BD531)</f>
        <v>495886.81862770318</v>
      </c>
      <c r="BG531" s="16">
        <f ca="1">SUM(BB$12:BB531)+SUMIF(BC$12:BC531, "&lt;0")</f>
        <v>471808.02899999998</v>
      </c>
    </row>
    <row r="532" spans="1:59" x14ac:dyDescent="0.2">
      <c r="A532" s="24">
        <v>44703</v>
      </c>
      <c r="B532" s="54">
        <f ca="1">IF($A532&gt;= $C$5,$C$6, INDEX('Historical Data'!$D$2:$D$745, MATCH(A532, 'Historical Data'!$B$2:$B$745, 0)))</f>
        <v>1296</v>
      </c>
      <c r="C532" s="14">
        <f t="shared" ca="1" si="310"/>
        <v>1296</v>
      </c>
      <c r="D532" s="14">
        <f t="shared" ca="1" si="286"/>
        <v>0</v>
      </c>
      <c r="E532" s="14">
        <f t="shared" ca="1" si="292"/>
        <v>1296</v>
      </c>
      <c r="F532" s="14">
        <f t="shared" ca="1" si="288"/>
        <v>1296</v>
      </c>
      <c r="G532" s="14">
        <f t="shared" ca="1" si="303"/>
        <v>652256.94699999993</v>
      </c>
      <c r="H532" s="15">
        <f ca="1">SUM(F$12:F532)</f>
        <v>332512.91800000001</v>
      </c>
      <c r="I532" s="16">
        <f ca="1">SUM(D$12:D532)+SUMIF(E$12:E532, "&lt;0")</f>
        <v>319744.02900000004</v>
      </c>
      <c r="J532" s="15"/>
      <c r="K532" s="9">
        <v>44703</v>
      </c>
      <c r="L532" s="14">
        <f t="shared" ca="1" si="289"/>
        <v>1796</v>
      </c>
      <c r="M532" s="14">
        <f t="shared" ca="1" si="311"/>
        <v>1796</v>
      </c>
      <c r="N532" s="14">
        <f t="shared" ca="1" si="281"/>
        <v>240</v>
      </c>
      <c r="O532" s="14">
        <f t="shared" ca="1" si="293"/>
        <v>1556</v>
      </c>
      <c r="P532" s="14">
        <f t="shared" ca="1" si="294"/>
        <v>1556</v>
      </c>
      <c r="Q532" s="14">
        <f t="shared" ca="1" si="304"/>
        <v>853006.94699999993</v>
      </c>
      <c r="R532" s="15">
        <f ca="1">SUM(P$12:P532)</f>
        <v>435942.91800000001</v>
      </c>
      <c r="S532" s="16">
        <f ca="1">SUM(N$12:N532)+SUMIF(O$12:O532, "&lt;0")</f>
        <v>417064.02900000004</v>
      </c>
      <c r="U532" s="9">
        <v>44703</v>
      </c>
      <c r="V532" s="14">
        <f t="shared" ca="1" si="308"/>
        <v>2296</v>
      </c>
      <c r="W532" s="14">
        <f t="shared" ca="1" si="312"/>
        <v>2296</v>
      </c>
      <c r="X532" s="14">
        <f t="shared" ca="1" si="282"/>
        <v>480</v>
      </c>
      <c r="Y532" s="14">
        <f t="shared" ca="1" si="295"/>
        <v>1816</v>
      </c>
      <c r="Z532" s="14">
        <f t="shared" ca="1" si="296"/>
        <v>1816</v>
      </c>
      <c r="AA532" s="14">
        <f t="shared" ca="1" si="305"/>
        <v>1053756.9469999999</v>
      </c>
      <c r="AB532" s="15">
        <f ca="1">SUM(Z$12:Z532)</f>
        <v>539372.91799999995</v>
      </c>
      <c r="AC532" s="16">
        <f ca="1">SUM(X$12:X532)+SUMIF(Y$12:Y532, "&lt;0")</f>
        <v>514384.02900000004</v>
      </c>
      <c r="AE532" s="9">
        <v>44703</v>
      </c>
      <c r="AF532" s="14">
        <f t="shared" ca="1" si="290"/>
        <v>1796</v>
      </c>
      <c r="AG532" s="14">
        <f t="shared" ca="1" si="313"/>
        <v>1796</v>
      </c>
      <c r="AH532" s="14">
        <f t="shared" ca="1" si="283"/>
        <v>240</v>
      </c>
      <c r="AI532" s="14">
        <f t="shared" ca="1" si="297"/>
        <v>1556</v>
      </c>
      <c r="AJ532" s="14">
        <f t="shared" ca="1" si="298"/>
        <v>1556</v>
      </c>
      <c r="AK532" s="14">
        <f t="shared" ca="1" si="306"/>
        <v>865506.94699999993</v>
      </c>
      <c r="AL532" s="15">
        <f ca="1">SUM(AJ$12:AJ532)</f>
        <v>442202.91800000001</v>
      </c>
      <c r="AM532" s="16">
        <f ca="1">SUM(AH$12:AH532)+SUMIF(AI$12:AI532, "&lt;0")</f>
        <v>423304.02899999992</v>
      </c>
      <c r="AO532" s="9">
        <v>44703</v>
      </c>
      <c r="AP532" s="14">
        <f t="shared" ca="1" si="291"/>
        <v>2296</v>
      </c>
      <c r="AQ532" s="14">
        <f t="shared" ca="1" si="314"/>
        <v>2296</v>
      </c>
      <c r="AR532" s="14">
        <f t="shared" ca="1" si="284"/>
        <v>480</v>
      </c>
      <c r="AS532" s="14">
        <f t="shared" ca="1" si="299"/>
        <v>1816</v>
      </c>
      <c r="AT532" s="14">
        <f t="shared" ca="1" si="300"/>
        <v>1816</v>
      </c>
      <c r="AU532" s="14">
        <f t="shared" ca="1" si="307"/>
        <v>1078756.9469999999</v>
      </c>
      <c r="AV532" s="15">
        <f ca="1">SUM(AT$12:AT532)</f>
        <v>551892.91800000018</v>
      </c>
      <c r="AW532" s="16">
        <f ca="1">SUM(AR$12:AR532)+SUMIF(AS$12:AS532, "&lt;0")</f>
        <v>526864.02899999986</v>
      </c>
      <c r="AY532" s="9">
        <v>44703</v>
      </c>
      <c r="AZ532" s="14">
        <f t="shared" ca="1" si="309"/>
        <v>2000</v>
      </c>
      <c r="BA532" s="14">
        <f t="shared" ca="1" si="315"/>
        <v>2000</v>
      </c>
      <c r="BB532" s="14">
        <f t="shared" ca="1" si="285"/>
        <v>0</v>
      </c>
      <c r="BC532" s="14">
        <f t="shared" ca="1" si="301"/>
        <v>2000</v>
      </c>
      <c r="BD532" s="14">
        <f t="shared" ca="1" si="302"/>
        <v>2000</v>
      </c>
      <c r="BE532" s="14">
        <f t="shared" ca="1" si="287"/>
        <v>969694.8476277031</v>
      </c>
      <c r="BF532" s="15">
        <f ca="1">SUM(BD$12:BD532)</f>
        <v>497886.81862770318</v>
      </c>
      <c r="BG532" s="16">
        <f ca="1">SUM(BB$12:BB532)+SUMIF(BC$12:BC532, "&lt;0")</f>
        <v>471808.02899999998</v>
      </c>
    </row>
    <row r="533" spans="1:59" x14ac:dyDescent="0.2">
      <c r="A533" s="24">
        <v>44704</v>
      </c>
      <c r="B533" s="54">
        <f ca="1">IF($A533&gt;= $C$5,$C$6, INDEX('Historical Data'!$D$2:$D$745, MATCH(A533, 'Historical Data'!$B$2:$B$745, 0)))</f>
        <v>1296</v>
      </c>
      <c r="C533" s="14">
        <f t="shared" ca="1" si="310"/>
        <v>1296</v>
      </c>
      <c r="D533" s="14">
        <f t="shared" ca="1" si="286"/>
        <v>174.79100000000108</v>
      </c>
      <c r="E533" s="14">
        <f t="shared" ca="1" si="292"/>
        <v>1121.2089999999989</v>
      </c>
      <c r="F533" s="14">
        <f t="shared" ca="1" si="288"/>
        <v>1121.2089999999989</v>
      </c>
      <c r="G533" s="14">
        <f t="shared" ca="1" si="303"/>
        <v>653552.94699999993</v>
      </c>
      <c r="H533" s="15">
        <f ca="1">SUM(F$12:F533)</f>
        <v>333634.12699999998</v>
      </c>
      <c r="I533" s="16">
        <f ca="1">SUM(D$12:D533)+SUMIF(E$12:E533, "&lt;0")</f>
        <v>319918.82000000007</v>
      </c>
      <c r="J533" s="15"/>
      <c r="K533" s="9">
        <v>44704</v>
      </c>
      <c r="L533" s="14">
        <f t="shared" ca="1" si="289"/>
        <v>1796</v>
      </c>
      <c r="M533" s="14">
        <f t="shared" ca="1" si="311"/>
        <v>1796</v>
      </c>
      <c r="N533" s="14">
        <f t="shared" ca="1" si="281"/>
        <v>414.79100000000108</v>
      </c>
      <c r="O533" s="14">
        <f t="shared" ca="1" si="293"/>
        <v>1381.2089999999989</v>
      </c>
      <c r="P533" s="14">
        <f t="shared" ca="1" si="294"/>
        <v>1381.2089999999989</v>
      </c>
      <c r="Q533" s="14">
        <f t="shared" ca="1" si="304"/>
        <v>854802.94699999993</v>
      </c>
      <c r="R533" s="15">
        <f ca="1">SUM(P$12:P533)</f>
        <v>437324.12699999998</v>
      </c>
      <c r="S533" s="16">
        <f ca="1">SUM(N$12:N533)+SUMIF(O$12:O533, "&lt;0")</f>
        <v>417478.82000000007</v>
      </c>
      <c r="U533" s="9">
        <v>44704</v>
      </c>
      <c r="V533" s="14">
        <f t="shared" ca="1" si="308"/>
        <v>2296</v>
      </c>
      <c r="W533" s="14">
        <f t="shared" ca="1" si="312"/>
        <v>2296</v>
      </c>
      <c r="X533" s="14">
        <f t="shared" ca="1" si="282"/>
        <v>654.79100000000108</v>
      </c>
      <c r="Y533" s="14">
        <f t="shared" ca="1" si="295"/>
        <v>1641.2089999999989</v>
      </c>
      <c r="Z533" s="14">
        <f t="shared" ca="1" si="296"/>
        <v>1641.2089999999989</v>
      </c>
      <c r="AA533" s="14">
        <f t="shared" ca="1" si="305"/>
        <v>1056052.9469999999</v>
      </c>
      <c r="AB533" s="15">
        <f ca="1">SUM(Z$12:Z533)</f>
        <v>541014.12699999998</v>
      </c>
      <c r="AC533" s="16">
        <f ca="1">SUM(X$12:X533)+SUMIF(Y$12:Y533, "&lt;0")</f>
        <v>515038.82000000007</v>
      </c>
      <c r="AE533" s="9">
        <v>44704</v>
      </c>
      <c r="AF533" s="14">
        <f t="shared" ca="1" si="290"/>
        <v>1796</v>
      </c>
      <c r="AG533" s="14">
        <f t="shared" ca="1" si="313"/>
        <v>1796</v>
      </c>
      <c r="AH533" s="14">
        <f t="shared" ca="1" si="283"/>
        <v>414.79100000000108</v>
      </c>
      <c r="AI533" s="14">
        <f t="shared" ca="1" si="297"/>
        <v>1381.2089999999989</v>
      </c>
      <c r="AJ533" s="14">
        <f t="shared" ca="1" si="298"/>
        <v>1381.2089999999989</v>
      </c>
      <c r="AK533" s="14">
        <f t="shared" ca="1" si="306"/>
        <v>867302.94699999993</v>
      </c>
      <c r="AL533" s="15">
        <f ca="1">SUM(AJ$12:AJ533)</f>
        <v>443584.12699999998</v>
      </c>
      <c r="AM533" s="16">
        <f ca="1">SUM(AH$12:AH533)+SUMIF(AI$12:AI533, "&lt;0")</f>
        <v>423718.81999999995</v>
      </c>
      <c r="AO533" s="9">
        <v>44704</v>
      </c>
      <c r="AP533" s="14">
        <f t="shared" ca="1" si="291"/>
        <v>2296</v>
      </c>
      <c r="AQ533" s="14">
        <f t="shared" ca="1" si="314"/>
        <v>2296</v>
      </c>
      <c r="AR533" s="14">
        <f t="shared" ca="1" si="284"/>
        <v>654.79100000000108</v>
      </c>
      <c r="AS533" s="14">
        <f t="shared" ca="1" si="299"/>
        <v>1641.2089999999989</v>
      </c>
      <c r="AT533" s="14">
        <f t="shared" ca="1" si="300"/>
        <v>1641.2089999999989</v>
      </c>
      <c r="AU533" s="14">
        <f t="shared" ca="1" si="307"/>
        <v>1081052.9469999999</v>
      </c>
      <c r="AV533" s="15">
        <f ca="1">SUM(AT$12:AT533)</f>
        <v>553534.12700000021</v>
      </c>
      <c r="AW533" s="16">
        <f ca="1">SUM(AR$12:AR533)+SUMIF(AS$12:AS533, "&lt;0")</f>
        <v>527518.81999999983</v>
      </c>
      <c r="AY533" s="9">
        <v>44704</v>
      </c>
      <c r="AZ533" s="14">
        <f t="shared" ca="1" si="309"/>
        <v>2000</v>
      </c>
      <c r="BA533" s="14">
        <f t="shared" ca="1" si="315"/>
        <v>2000</v>
      </c>
      <c r="BB533" s="14">
        <f t="shared" ca="1" si="285"/>
        <v>174.79100000000108</v>
      </c>
      <c r="BC533" s="14">
        <f t="shared" ca="1" si="301"/>
        <v>1825.2089999999989</v>
      </c>
      <c r="BD533" s="14">
        <f t="shared" ca="1" si="302"/>
        <v>1825.2089999999989</v>
      </c>
      <c r="BE533" s="14">
        <f t="shared" ca="1" si="287"/>
        <v>971694.8476277031</v>
      </c>
      <c r="BF533" s="15">
        <f ca="1">SUM(BD$12:BD533)</f>
        <v>499712.02762770315</v>
      </c>
      <c r="BG533" s="16">
        <f ca="1">SUM(BB$12:BB533)+SUMIF(BC$12:BC533, "&lt;0")</f>
        <v>471982.82</v>
      </c>
    </row>
    <row r="534" spans="1:59" x14ac:dyDescent="0.2">
      <c r="A534" s="24">
        <v>44705</v>
      </c>
      <c r="B534" s="54">
        <f ca="1">IF($A534&gt;= $C$5,$C$6, INDEX('Historical Data'!$D$2:$D$745, MATCH(A534, 'Historical Data'!$B$2:$B$745, 0)))</f>
        <v>1296</v>
      </c>
      <c r="C534" s="14">
        <f t="shared" ca="1" si="310"/>
        <v>1296</v>
      </c>
      <c r="D534" s="14">
        <f t="shared" ca="1" si="286"/>
        <v>0</v>
      </c>
      <c r="E534" s="14">
        <f t="shared" ca="1" si="292"/>
        <v>1296</v>
      </c>
      <c r="F534" s="14">
        <f t="shared" ca="1" si="288"/>
        <v>1296</v>
      </c>
      <c r="G534" s="14">
        <f t="shared" ca="1" si="303"/>
        <v>654848.94699999993</v>
      </c>
      <c r="H534" s="15">
        <f ca="1">SUM(F$12:F534)</f>
        <v>334930.12699999998</v>
      </c>
      <c r="I534" s="16">
        <f ca="1">SUM(D$12:D534)+SUMIF(E$12:E534, "&lt;0")</f>
        <v>319918.82000000007</v>
      </c>
      <c r="J534" s="15"/>
      <c r="K534" s="9">
        <v>44705</v>
      </c>
      <c r="L534" s="14">
        <f t="shared" ca="1" si="289"/>
        <v>1796</v>
      </c>
      <c r="M534" s="14">
        <f t="shared" ca="1" si="311"/>
        <v>1796</v>
      </c>
      <c r="N534" s="14">
        <f t="shared" ca="1" si="281"/>
        <v>240</v>
      </c>
      <c r="O534" s="14">
        <f t="shared" ca="1" si="293"/>
        <v>1556</v>
      </c>
      <c r="P534" s="14">
        <f t="shared" ca="1" si="294"/>
        <v>1556</v>
      </c>
      <c r="Q534" s="14">
        <f t="shared" ca="1" si="304"/>
        <v>856598.94699999993</v>
      </c>
      <c r="R534" s="15">
        <f ca="1">SUM(P$12:P534)</f>
        <v>438880.12699999998</v>
      </c>
      <c r="S534" s="16">
        <f ca="1">SUM(N$12:N534)+SUMIF(O$12:O534, "&lt;0")</f>
        <v>417718.82000000007</v>
      </c>
      <c r="U534" s="9">
        <v>44705</v>
      </c>
      <c r="V534" s="14">
        <f t="shared" ca="1" si="308"/>
        <v>2296</v>
      </c>
      <c r="W534" s="14">
        <f t="shared" ca="1" si="312"/>
        <v>2296</v>
      </c>
      <c r="X534" s="14">
        <f t="shared" ca="1" si="282"/>
        <v>480</v>
      </c>
      <c r="Y534" s="14">
        <f t="shared" ca="1" si="295"/>
        <v>1816</v>
      </c>
      <c r="Z534" s="14">
        <f t="shared" ca="1" si="296"/>
        <v>1816</v>
      </c>
      <c r="AA534" s="14">
        <f t="shared" ca="1" si="305"/>
        <v>1058348.9469999999</v>
      </c>
      <c r="AB534" s="15">
        <f ca="1">SUM(Z$12:Z534)</f>
        <v>542830.12699999998</v>
      </c>
      <c r="AC534" s="16">
        <f ca="1">SUM(X$12:X534)+SUMIF(Y$12:Y534, "&lt;0")</f>
        <v>515518.82000000007</v>
      </c>
      <c r="AE534" s="9">
        <v>44705</v>
      </c>
      <c r="AF534" s="14">
        <f t="shared" ca="1" si="290"/>
        <v>1796</v>
      </c>
      <c r="AG534" s="14">
        <f t="shared" ca="1" si="313"/>
        <v>1796</v>
      </c>
      <c r="AH534" s="14">
        <f t="shared" ca="1" si="283"/>
        <v>240</v>
      </c>
      <c r="AI534" s="14">
        <f t="shared" ca="1" si="297"/>
        <v>1556</v>
      </c>
      <c r="AJ534" s="14">
        <f t="shared" ca="1" si="298"/>
        <v>1556</v>
      </c>
      <c r="AK534" s="14">
        <f t="shared" ca="1" si="306"/>
        <v>869098.94699999993</v>
      </c>
      <c r="AL534" s="15">
        <f ca="1">SUM(AJ$12:AJ534)</f>
        <v>445140.12699999998</v>
      </c>
      <c r="AM534" s="16">
        <f ca="1">SUM(AH$12:AH534)+SUMIF(AI$12:AI534, "&lt;0")</f>
        <v>423958.81999999995</v>
      </c>
      <c r="AO534" s="9">
        <v>44705</v>
      </c>
      <c r="AP534" s="14">
        <f t="shared" ca="1" si="291"/>
        <v>2296</v>
      </c>
      <c r="AQ534" s="14">
        <f t="shared" ca="1" si="314"/>
        <v>2296</v>
      </c>
      <c r="AR534" s="14">
        <f t="shared" ca="1" si="284"/>
        <v>480</v>
      </c>
      <c r="AS534" s="14">
        <f t="shared" ca="1" si="299"/>
        <v>1816</v>
      </c>
      <c r="AT534" s="14">
        <f t="shared" ca="1" si="300"/>
        <v>1816</v>
      </c>
      <c r="AU534" s="14">
        <f t="shared" ca="1" si="307"/>
        <v>1083348.9469999999</v>
      </c>
      <c r="AV534" s="15">
        <f ca="1">SUM(AT$12:AT534)</f>
        <v>555350.12700000021</v>
      </c>
      <c r="AW534" s="16">
        <f ca="1">SUM(AR$12:AR534)+SUMIF(AS$12:AS534, "&lt;0")</f>
        <v>527998.81999999983</v>
      </c>
      <c r="AY534" s="9">
        <v>44705</v>
      </c>
      <c r="AZ534" s="14">
        <f t="shared" ca="1" si="309"/>
        <v>2000</v>
      </c>
      <c r="BA534" s="14">
        <f t="shared" ca="1" si="315"/>
        <v>2000</v>
      </c>
      <c r="BB534" s="14">
        <f t="shared" ca="1" si="285"/>
        <v>0</v>
      </c>
      <c r="BC534" s="14">
        <f t="shared" ca="1" si="301"/>
        <v>2000</v>
      </c>
      <c r="BD534" s="14">
        <f t="shared" ca="1" si="302"/>
        <v>2000</v>
      </c>
      <c r="BE534" s="14">
        <f t="shared" ca="1" si="287"/>
        <v>973694.8476277031</v>
      </c>
      <c r="BF534" s="15">
        <f ca="1">SUM(BD$12:BD534)</f>
        <v>501712.02762770315</v>
      </c>
      <c r="BG534" s="16">
        <f ca="1">SUM(BB$12:BB534)+SUMIF(BC$12:BC534, "&lt;0")</f>
        <v>471982.82</v>
      </c>
    </row>
    <row r="535" spans="1:59" x14ac:dyDescent="0.2">
      <c r="A535" s="24">
        <v>44706</v>
      </c>
      <c r="B535" s="54">
        <f ca="1">IF($A535&gt;= $C$5,$C$6, INDEX('Historical Data'!$D$2:$D$745, MATCH(A535, 'Historical Data'!$B$2:$B$745, 0)))</f>
        <v>1296</v>
      </c>
      <c r="C535" s="14">
        <f t="shared" ca="1" si="310"/>
        <v>1296</v>
      </c>
      <c r="D535" s="14">
        <f t="shared" ca="1" si="286"/>
        <v>0</v>
      </c>
      <c r="E535" s="14">
        <f t="shared" ca="1" si="292"/>
        <v>1296</v>
      </c>
      <c r="F535" s="14">
        <f t="shared" ca="1" si="288"/>
        <v>1296</v>
      </c>
      <c r="G535" s="14">
        <f t="shared" ca="1" si="303"/>
        <v>656144.94699999993</v>
      </c>
      <c r="H535" s="15">
        <f ca="1">SUM(F$12:F535)</f>
        <v>336226.12699999998</v>
      </c>
      <c r="I535" s="16">
        <f ca="1">SUM(D$12:D535)+SUMIF(E$12:E535, "&lt;0")</f>
        <v>319918.82000000007</v>
      </c>
      <c r="J535" s="15"/>
      <c r="K535" s="9">
        <v>44706</v>
      </c>
      <c r="L535" s="14">
        <f t="shared" ca="1" si="289"/>
        <v>1796</v>
      </c>
      <c r="M535" s="14">
        <f t="shared" ca="1" si="311"/>
        <v>1796</v>
      </c>
      <c r="N535" s="14">
        <f t="shared" ca="1" si="281"/>
        <v>240</v>
      </c>
      <c r="O535" s="14">
        <f t="shared" ca="1" si="293"/>
        <v>1556</v>
      </c>
      <c r="P535" s="14">
        <f t="shared" ca="1" si="294"/>
        <v>1556</v>
      </c>
      <c r="Q535" s="14">
        <f t="shared" ca="1" si="304"/>
        <v>858394.94699999993</v>
      </c>
      <c r="R535" s="15">
        <f ca="1">SUM(P$12:P535)</f>
        <v>440436.12699999998</v>
      </c>
      <c r="S535" s="16">
        <f ca="1">SUM(N$12:N535)+SUMIF(O$12:O535, "&lt;0")</f>
        <v>417958.82000000007</v>
      </c>
      <c r="U535" s="9">
        <v>44706</v>
      </c>
      <c r="V535" s="14">
        <f t="shared" ca="1" si="308"/>
        <v>2296</v>
      </c>
      <c r="W535" s="14">
        <f t="shared" ca="1" si="312"/>
        <v>2296</v>
      </c>
      <c r="X535" s="14">
        <f t="shared" ca="1" si="282"/>
        <v>480</v>
      </c>
      <c r="Y535" s="14">
        <f t="shared" ca="1" si="295"/>
        <v>1816</v>
      </c>
      <c r="Z535" s="14">
        <f t="shared" ca="1" si="296"/>
        <v>1816</v>
      </c>
      <c r="AA535" s="14">
        <f t="shared" ca="1" si="305"/>
        <v>1060644.9469999999</v>
      </c>
      <c r="AB535" s="15">
        <f ca="1">SUM(Z$12:Z535)</f>
        <v>544646.12699999998</v>
      </c>
      <c r="AC535" s="16">
        <f ca="1">SUM(X$12:X535)+SUMIF(Y$12:Y535, "&lt;0")</f>
        <v>515998.82000000007</v>
      </c>
      <c r="AE535" s="9">
        <v>44706</v>
      </c>
      <c r="AF535" s="14">
        <f t="shared" ca="1" si="290"/>
        <v>1796</v>
      </c>
      <c r="AG535" s="14">
        <f t="shared" ca="1" si="313"/>
        <v>1796</v>
      </c>
      <c r="AH535" s="14">
        <f t="shared" ca="1" si="283"/>
        <v>240</v>
      </c>
      <c r="AI535" s="14">
        <f t="shared" ca="1" si="297"/>
        <v>1556</v>
      </c>
      <c r="AJ535" s="14">
        <f t="shared" ca="1" si="298"/>
        <v>1556</v>
      </c>
      <c r="AK535" s="14">
        <f t="shared" ca="1" si="306"/>
        <v>870894.94699999993</v>
      </c>
      <c r="AL535" s="15">
        <f ca="1">SUM(AJ$12:AJ535)</f>
        <v>446696.12699999998</v>
      </c>
      <c r="AM535" s="16">
        <f ca="1">SUM(AH$12:AH535)+SUMIF(AI$12:AI535, "&lt;0")</f>
        <v>424198.81999999995</v>
      </c>
      <c r="AO535" s="9">
        <v>44706</v>
      </c>
      <c r="AP535" s="14">
        <f t="shared" ca="1" si="291"/>
        <v>2296</v>
      </c>
      <c r="AQ535" s="14">
        <f t="shared" ca="1" si="314"/>
        <v>2296</v>
      </c>
      <c r="AR535" s="14">
        <f t="shared" ca="1" si="284"/>
        <v>480</v>
      </c>
      <c r="AS535" s="14">
        <f t="shared" ca="1" si="299"/>
        <v>1816</v>
      </c>
      <c r="AT535" s="14">
        <f t="shared" ca="1" si="300"/>
        <v>1816</v>
      </c>
      <c r="AU535" s="14">
        <f t="shared" ca="1" si="307"/>
        <v>1085644.9469999999</v>
      </c>
      <c r="AV535" s="15">
        <f ca="1">SUM(AT$12:AT535)</f>
        <v>557166.12700000021</v>
      </c>
      <c r="AW535" s="16">
        <f ca="1">SUM(AR$12:AR535)+SUMIF(AS$12:AS535, "&lt;0")</f>
        <v>528478.81999999983</v>
      </c>
      <c r="AY535" s="9">
        <v>44706</v>
      </c>
      <c r="AZ535" s="14">
        <f t="shared" ca="1" si="309"/>
        <v>2000</v>
      </c>
      <c r="BA535" s="14">
        <f t="shared" ca="1" si="315"/>
        <v>2000</v>
      </c>
      <c r="BB535" s="14">
        <f t="shared" ca="1" si="285"/>
        <v>0</v>
      </c>
      <c r="BC535" s="14">
        <f t="shared" ca="1" si="301"/>
        <v>2000</v>
      </c>
      <c r="BD535" s="14">
        <f t="shared" ca="1" si="302"/>
        <v>2000</v>
      </c>
      <c r="BE535" s="14">
        <f t="shared" ca="1" si="287"/>
        <v>975694.8476277031</v>
      </c>
      <c r="BF535" s="15">
        <f ca="1">SUM(BD$12:BD535)</f>
        <v>503712.02762770315</v>
      </c>
      <c r="BG535" s="16">
        <f ca="1">SUM(BB$12:BB535)+SUMIF(BC$12:BC535, "&lt;0")</f>
        <v>471982.82</v>
      </c>
    </row>
    <row r="536" spans="1:59" x14ac:dyDescent="0.2">
      <c r="A536" s="24">
        <v>44707</v>
      </c>
      <c r="B536" s="54">
        <f ca="1">IF($A536&gt;= $C$5,$C$6, INDEX('Historical Data'!$D$2:$D$745, MATCH(A536, 'Historical Data'!$B$2:$B$745, 0)))</f>
        <v>1296</v>
      </c>
      <c r="C536" s="14">
        <f t="shared" ca="1" si="310"/>
        <v>1296</v>
      </c>
      <c r="D536" s="14">
        <f t="shared" ca="1" si="286"/>
        <v>432.31200000000172</v>
      </c>
      <c r="E536" s="14">
        <f t="shared" ca="1" si="292"/>
        <v>863.68799999999828</v>
      </c>
      <c r="F536" s="14">
        <f t="shared" ca="1" si="288"/>
        <v>863.68799999999828</v>
      </c>
      <c r="G536" s="14">
        <f t="shared" ca="1" si="303"/>
        <v>657440.94699999993</v>
      </c>
      <c r="H536" s="15">
        <f ca="1">SUM(F$12:F536)</f>
        <v>337089.815</v>
      </c>
      <c r="I536" s="16">
        <f ca="1">SUM(D$12:D536)+SUMIF(E$12:E536, "&lt;0")</f>
        <v>320351.13200000004</v>
      </c>
      <c r="J536" s="15"/>
      <c r="K536" s="9">
        <v>44707</v>
      </c>
      <c r="L536" s="14">
        <f t="shared" ca="1" si="289"/>
        <v>1796</v>
      </c>
      <c r="M536" s="14">
        <f t="shared" ca="1" si="311"/>
        <v>1796</v>
      </c>
      <c r="N536" s="14">
        <f t="shared" ca="1" si="281"/>
        <v>672.31200000000172</v>
      </c>
      <c r="O536" s="14">
        <f t="shared" ca="1" si="293"/>
        <v>1123.6879999999983</v>
      </c>
      <c r="P536" s="14">
        <f t="shared" ca="1" si="294"/>
        <v>1123.6879999999983</v>
      </c>
      <c r="Q536" s="14">
        <f t="shared" ca="1" si="304"/>
        <v>860190.94699999993</v>
      </c>
      <c r="R536" s="15">
        <f ca="1">SUM(P$12:P536)</f>
        <v>441559.815</v>
      </c>
      <c r="S536" s="16">
        <f ca="1">SUM(N$12:N536)+SUMIF(O$12:O536, "&lt;0")</f>
        <v>418631.13200000004</v>
      </c>
      <c r="U536" s="9">
        <v>44707</v>
      </c>
      <c r="V536" s="14">
        <f t="shared" ca="1" si="308"/>
        <v>2296</v>
      </c>
      <c r="W536" s="14">
        <f t="shared" ca="1" si="312"/>
        <v>2296</v>
      </c>
      <c r="X536" s="14">
        <f t="shared" ca="1" si="282"/>
        <v>912.31200000000172</v>
      </c>
      <c r="Y536" s="14">
        <f t="shared" ca="1" si="295"/>
        <v>1383.6879999999983</v>
      </c>
      <c r="Z536" s="14">
        <f t="shared" ca="1" si="296"/>
        <v>1383.6879999999983</v>
      </c>
      <c r="AA536" s="14">
        <f t="shared" ca="1" si="305"/>
        <v>1062940.9469999999</v>
      </c>
      <c r="AB536" s="15">
        <f ca="1">SUM(Z$12:Z536)</f>
        <v>546029.81499999994</v>
      </c>
      <c r="AC536" s="16">
        <f ca="1">SUM(X$12:X536)+SUMIF(Y$12:Y536, "&lt;0")</f>
        <v>516911.13200000004</v>
      </c>
      <c r="AE536" s="9">
        <v>44707</v>
      </c>
      <c r="AF536" s="14">
        <f t="shared" ca="1" si="290"/>
        <v>1796</v>
      </c>
      <c r="AG536" s="14">
        <f t="shared" ca="1" si="313"/>
        <v>1796</v>
      </c>
      <c r="AH536" s="14">
        <f t="shared" ca="1" si="283"/>
        <v>672.31200000000172</v>
      </c>
      <c r="AI536" s="14">
        <f t="shared" ca="1" si="297"/>
        <v>1123.6879999999983</v>
      </c>
      <c r="AJ536" s="14">
        <f t="shared" ca="1" si="298"/>
        <v>1123.6879999999983</v>
      </c>
      <c r="AK536" s="14">
        <f t="shared" ca="1" si="306"/>
        <v>872690.94699999993</v>
      </c>
      <c r="AL536" s="15">
        <f ca="1">SUM(AJ$12:AJ536)</f>
        <v>447819.815</v>
      </c>
      <c r="AM536" s="16">
        <f ca="1">SUM(AH$12:AH536)+SUMIF(AI$12:AI536, "&lt;0")</f>
        <v>424871.13199999993</v>
      </c>
      <c r="AO536" s="9">
        <v>44707</v>
      </c>
      <c r="AP536" s="14">
        <f t="shared" ca="1" si="291"/>
        <v>2296</v>
      </c>
      <c r="AQ536" s="14">
        <f t="shared" ca="1" si="314"/>
        <v>2296</v>
      </c>
      <c r="AR536" s="14">
        <f t="shared" ca="1" si="284"/>
        <v>912.31200000000172</v>
      </c>
      <c r="AS536" s="14">
        <f t="shared" ca="1" si="299"/>
        <v>1383.6879999999983</v>
      </c>
      <c r="AT536" s="14">
        <f t="shared" ca="1" si="300"/>
        <v>1383.6879999999983</v>
      </c>
      <c r="AU536" s="14">
        <f t="shared" ca="1" si="307"/>
        <v>1087940.9469999999</v>
      </c>
      <c r="AV536" s="15">
        <f ca="1">SUM(AT$12:AT536)</f>
        <v>558549.81500000018</v>
      </c>
      <c r="AW536" s="16">
        <f ca="1">SUM(AR$12:AR536)+SUMIF(AS$12:AS536, "&lt;0")</f>
        <v>529391.13199999987</v>
      </c>
      <c r="AY536" s="9">
        <v>44707</v>
      </c>
      <c r="AZ536" s="14">
        <f t="shared" ca="1" si="309"/>
        <v>2000</v>
      </c>
      <c r="BA536" s="14">
        <f t="shared" ca="1" si="315"/>
        <v>2000</v>
      </c>
      <c r="BB536" s="14">
        <f t="shared" ca="1" si="285"/>
        <v>432.31200000000172</v>
      </c>
      <c r="BC536" s="14">
        <f t="shared" ca="1" si="301"/>
        <v>1567.6879999999983</v>
      </c>
      <c r="BD536" s="14">
        <f t="shared" ca="1" si="302"/>
        <v>1567.6879999999983</v>
      </c>
      <c r="BE536" s="14">
        <f t="shared" ca="1" si="287"/>
        <v>977694.8476277031</v>
      </c>
      <c r="BF536" s="15">
        <f ca="1">SUM(BD$12:BD536)</f>
        <v>505279.71562770318</v>
      </c>
      <c r="BG536" s="16">
        <f ca="1">SUM(BB$12:BB536)+SUMIF(BC$12:BC536, "&lt;0")</f>
        <v>472415.13199999998</v>
      </c>
    </row>
    <row r="537" spans="1:59" x14ac:dyDescent="0.2">
      <c r="A537" s="24">
        <v>44708</v>
      </c>
      <c r="B537" s="54">
        <f ca="1">IF($A537&gt;= $C$5,$C$6, INDEX('Historical Data'!$D$2:$D$745, MATCH(A537, 'Historical Data'!$B$2:$B$745, 0)))</f>
        <v>1296</v>
      </c>
      <c r="C537" s="14">
        <f t="shared" ca="1" si="310"/>
        <v>1296</v>
      </c>
      <c r="D537" s="14">
        <f t="shared" ca="1" si="286"/>
        <v>1083.632999999998</v>
      </c>
      <c r="E537" s="14">
        <f t="shared" ca="1" si="292"/>
        <v>212.36700000000201</v>
      </c>
      <c r="F537" s="14">
        <f t="shared" ca="1" si="288"/>
        <v>212.36700000000201</v>
      </c>
      <c r="G537" s="14">
        <f t="shared" ca="1" si="303"/>
        <v>658736.94699999993</v>
      </c>
      <c r="H537" s="15">
        <f ca="1">SUM(F$12:F537)</f>
        <v>337302.18200000003</v>
      </c>
      <c r="I537" s="16">
        <f ca="1">SUM(D$12:D537)+SUMIF(E$12:E537, "&lt;0")</f>
        <v>321434.76500000001</v>
      </c>
      <c r="J537" s="15"/>
      <c r="K537" s="9">
        <v>44708</v>
      </c>
      <c r="L537" s="14">
        <f t="shared" ca="1" si="289"/>
        <v>1796</v>
      </c>
      <c r="M537" s="14">
        <f t="shared" ca="1" si="311"/>
        <v>1796</v>
      </c>
      <c r="N537" s="14">
        <f t="shared" ca="1" si="281"/>
        <v>1323.632999999998</v>
      </c>
      <c r="O537" s="14">
        <f t="shared" ca="1" si="293"/>
        <v>472.36700000000201</v>
      </c>
      <c r="P537" s="14">
        <f t="shared" ca="1" si="294"/>
        <v>472.36700000000201</v>
      </c>
      <c r="Q537" s="14">
        <f t="shared" ca="1" si="304"/>
        <v>861986.94699999993</v>
      </c>
      <c r="R537" s="15">
        <f ca="1">SUM(P$12:P537)</f>
        <v>442032.18200000003</v>
      </c>
      <c r="S537" s="16">
        <f ca="1">SUM(N$12:N537)+SUMIF(O$12:O537, "&lt;0")</f>
        <v>419954.76500000001</v>
      </c>
      <c r="U537" s="9">
        <v>44708</v>
      </c>
      <c r="V537" s="14">
        <f t="shared" ca="1" si="308"/>
        <v>2296</v>
      </c>
      <c r="W537" s="14">
        <f t="shared" ca="1" si="312"/>
        <v>2296</v>
      </c>
      <c r="X537" s="14">
        <f t="shared" ca="1" si="282"/>
        <v>1563.632999999998</v>
      </c>
      <c r="Y537" s="14">
        <f t="shared" ca="1" si="295"/>
        <v>732.36700000000201</v>
      </c>
      <c r="Z537" s="14">
        <f t="shared" ca="1" si="296"/>
        <v>732.36700000000201</v>
      </c>
      <c r="AA537" s="14">
        <f t="shared" ca="1" si="305"/>
        <v>1065236.9469999999</v>
      </c>
      <c r="AB537" s="15">
        <f ca="1">SUM(Z$12:Z537)</f>
        <v>546762.18199999991</v>
      </c>
      <c r="AC537" s="16">
        <f ca="1">SUM(X$12:X537)+SUMIF(Y$12:Y537, "&lt;0")</f>
        <v>518474.76500000001</v>
      </c>
      <c r="AE537" s="9">
        <v>44708</v>
      </c>
      <c r="AF537" s="14">
        <f t="shared" ca="1" si="290"/>
        <v>1796</v>
      </c>
      <c r="AG537" s="14">
        <f t="shared" ca="1" si="313"/>
        <v>1796</v>
      </c>
      <c r="AH537" s="14">
        <f t="shared" ca="1" si="283"/>
        <v>1323.632999999998</v>
      </c>
      <c r="AI537" s="14">
        <f t="shared" ca="1" si="297"/>
        <v>472.36700000000201</v>
      </c>
      <c r="AJ537" s="14">
        <f t="shared" ca="1" si="298"/>
        <v>472.36700000000201</v>
      </c>
      <c r="AK537" s="14">
        <f t="shared" ca="1" si="306"/>
        <v>874486.94699999993</v>
      </c>
      <c r="AL537" s="15">
        <f ca="1">SUM(AJ$12:AJ537)</f>
        <v>448292.18200000003</v>
      </c>
      <c r="AM537" s="16">
        <f ca="1">SUM(AH$12:AH537)+SUMIF(AI$12:AI537, "&lt;0")</f>
        <v>426194.7649999999</v>
      </c>
      <c r="AO537" s="9">
        <v>44708</v>
      </c>
      <c r="AP537" s="14">
        <f t="shared" ca="1" si="291"/>
        <v>2296</v>
      </c>
      <c r="AQ537" s="14">
        <f t="shared" ca="1" si="314"/>
        <v>2296</v>
      </c>
      <c r="AR537" s="14">
        <f t="shared" ca="1" si="284"/>
        <v>1563.632999999998</v>
      </c>
      <c r="AS537" s="14">
        <f t="shared" ca="1" si="299"/>
        <v>732.36700000000201</v>
      </c>
      <c r="AT537" s="14">
        <f t="shared" ca="1" si="300"/>
        <v>732.36700000000201</v>
      </c>
      <c r="AU537" s="14">
        <f t="shared" ca="1" si="307"/>
        <v>1090236.9469999999</v>
      </c>
      <c r="AV537" s="15">
        <f ca="1">SUM(AT$12:AT537)</f>
        <v>559282.18200000015</v>
      </c>
      <c r="AW537" s="16">
        <f ca="1">SUM(AR$12:AR537)+SUMIF(AS$12:AS537, "&lt;0")</f>
        <v>530954.7649999999</v>
      </c>
      <c r="AY537" s="9">
        <v>44708</v>
      </c>
      <c r="AZ537" s="14">
        <f t="shared" ca="1" si="309"/>
        <v>2000</v>
      </c>
      <c r="BA537" s="14">
        <f t="shared" ca="1" si="315"/>
        <v>2000</v>
      </c>
      <c r="BB537" s="14">
        <f t="shared" ca="1" si="285"/>
        <v>1592.919659806294</v>
      </c>
      <c r="BC537" s="14">
        <f t="shared" ca="1" si="301"/>
        <v>407.08034019370598</v>
      </c>
      <c r="BD537" s="14">
        <f t="shared" ca="1" si="302"/>
        <v>407.08034019370598</v>
      </c>
      <c r="BE537" s="14">
        <f t="shared" ca="1" si="287"/>
        <v>979694.8476277031</v>
      </c>
      <c r="BF537" s="15">
        <f ca="1">SUM(BD$12:BD537)</f>
        <v>505686.79596789688</v>
      </c>
      <c r="BG537" s="16">
        <f ca="1">SUM(BB$12:BB537)+SUMIF(BC$12:BC537, "&lt;0")</f>
        <v>474008.05165980628</v>
      </c>
    </row>
    <row r="538" spans="1:59" x14ac:dyDescent="0.2">
      <c r="A538" s="24">
        <v>44709</v>
      </c>
      <c r="B538" s="54">
        <f ca="1">IF($A538&gt;= $C$5,$C$6, INDEX('Historical Data'!$D$2:$D$745, MATCH(A538, 'Historical Data'!$B$2:$B$745, 0)))</f>
        <v>1296</v>
      </c>
      <c r="C538" s="14">
        <f t="shared" ca="1" si="310"/>
        <v>1296</v>
      </c>
      <c r="D538" s="14">
        <f t="shared" ca="1" si="286"/>
        <v>1101</v>
      </c>
      <c r="E538" s="14">
        <f t="shared" ca="1" si="292"/>
        <v>195</v>
      </c>
      <c r="F538" s="14">
        <f t="shared" ca="1" si="288"/>
        <v>195</v>
      </c>
      <c r="G538" s="14">
        <f t="shared" ca="1" si="303"/>
        <v>660032.94699999993</v>
      </c>
      <c r="H538" s="15">
        <f ca="1">SUM(F$12:F538)</f>
        <v>337497.18200000003</v>
      </c>
      <c r="I538" s="16">
        <f ca="1">SUM(D$12:D538)+SUMIF(E$12:E538, "&lt;0")</f>
        <v>322535.76500000001</v>
      </c>
      <c r="J538" s="15"/>
      <c r="K538" s="9">
        <v>44709</v>
      </c>
      <c r="L538" s="14">
        <f t="shared" ca="1" si="289"/>
        <v>1796</v>
      </c>
      <c r="M538" s="14">
        <f t="shared" ca="1" si="311"/>
        <v>1796</v>
      </c>
      <c r="N538" s="14">
        <f t="shared" ca="1" si="281"/>
        <v>1346</v>
      </c>
      <c r="O538" s="14">
        <f t="shared" ca="1" si="293"/>
        <v>450</v>
      </c>
      <c r="P538" s="14">
        <f t="shared" ca="1" si="294"/>
        <v>450</v>
      </c>
      <c r="Q538" s="14">
        <f t="shared" ca="1" si="304"/>
        <v>863782.94699999993</v>
      </c>
      <c r="R538" s="15">
        <f ca="1">SUM(P$12:P538)</f>
        <v>442482.18200000003</v>
      </c>
      <c r="S538" s="16">
        <f ca="1">SUM(N$12:N538)+SUMIF(O$12:O538, "&lt;0")</f>
        <v>421300.76500000001</v>
      </c>
      <c r="U538" s="9">
        <v>44709</v>
      </c>
      <c r="V538" s="14">
        <f t="shared" ca="1" si="308"/>
        <v>2296</v>
      </c>
      <c r="W538" s="14">
        <f t="shared" ca="1" si="312"/>
        <v>2296</v>
      </c>
      <c r="X538" s="14">
        <f t="shared" ca="1" si="282"/>
        <v>1591</v>
      </c>
      <c r="Y538" s="14">
        <f t="shared" ca="1" si="295"/>
        <v>705</v>
      </c>
      <c r="Z538" s="14">
        <f t="shared" ca="1" si="296"/>
        <v>705</v>
      </c>
      <c r="AA538" s="14">
        <f t="shared" ca="1" si="305"/>
        <v>1067532.9469999999</v>
      </c>
      <c r="AB538" s="15">
        <f ca="1">SUM(Z$12:Z538)</f>
        <v>547467.18199999991</v>
      </c>
      <c r="AC538" s="16">
        <f ca="1">SUM(X$12:X538)+SUMIF(Y$12:Y538, "&lt;0")</f>
        <v>520065.76500000001</v>
      </c>
      <c r="AE538" s="9">
        <v>44709</v>
      </c>
      <c r="AF538" s="14">
        <f t="shared" ca="1" si="290"/>
        <v>1796</v>
      </c>
      <c r="AG538" s="14">
        <f t="shared" ca="1" si="313"/>
        <v>1796</v>
      </c>
      <c r="AH538" s="14">
        <f t="shared" ca="1" si="283"/>
        <v>1351</v>
      </c>
      <c r="AI538" s="14">
        <f t="shared" ca="1" si="297"/>
        <v>445</v>
      </c>
      <c r="AJ538" s="14">
        <f t="shared" ca="1" si="298"/>
        <v>445</v>
      </c>
      <c r="AK538" s="14">
        <f t="shared" ca="1" si="306"/>
        <v>876282.94699999993</v>
      </c>
      <c r="AL538" s="15">
        <f ca="1">SUM(AJ$12:AJ538)</f>
        <v>448737.18200000003</v>
      </c>
      <c r="AM538" s="16">
        <f ca="1">SUM(AH$12:AH538)+SUMIF(AI$12:AI538, "&lt;0")</f>
        <v>427545.7649999999</v>
      </c>
      <c r="AO538" s="9">
        <v>44709</v>
      </c>
      <c r="AP538" s="14">
        <f t="shared" ca="1" si="291"/>
        <v>2296</v>
      </c>
      <c r="AQ538" s="14">
        <f t="shared" ca="1" si="314"/>
        <v>2296</v>
      </c>
      <c r="AR538" s="14">
        <f t="shared" ca="1" si="284"/>
        <v>1601</v>
      </c>
      <c r="AS538" s="14">
        <f t="shared" ca="1" si="299"/>
        <v>695</v>
      </c>
      <c r="AT538" s="14">
        <f t="shared" ca="1" si="300"/>
        <v>695</v>
      </c>
      <c r="AU538" s="14">
        <f t="shared" ca="1" si="307"/>
        <v>1092532.9469999999</v>
      </c>
      <c r="AV538" s="15">
        <f ca="1">SUM(AT$12:AT538)</f>
        <v>559977.18200000015</v>
      </c>
      <c r="AW538" s="16">
        <f ca="1">SUM(AR$12:AR538)+SUMIF(AS$12:AS538, "&lt;0")</f>
        <v>532555.7649999999</v>
      </c>
      <c r="AY538" s="9">
        <v>44709</v>
      </c>
      <c r="AZ538" s="14">
        <f t="shared" ca="1" si="309"/>
        <v>2000</v>
      </c>
      <c r="BA538" s="14">
        <f t="shared" ca="1" si="315"/>
        <v>2000</v>
      </c>
      <c r="BB538" s="14">
        <f t="shared" ca="1" si="285"/>
        <v>1638.519707856726</v>
      </c>
      <c r="BC538" s="14">
        <f t="shared" ca="1" si="301"/>
        <v>361.48029214327403</v>
      </c>
      <c r="BD538" s="14">
        <f t="shared" ca="1" si="302"/>
        <v>361.48029214327403</v>
      </c>
      <c r="BE538" s="14">
        <f t="shared" ca="1" si="287"/>
        <v>981694.8476277031</v>
      </c>
      <c r="BF538" s="15">
        <f ca="1">SUM(BD$12:BD538)</f>
        <v>506048.27626004018</v>
      </c>
      <c r="BG538" s="16">
        <f ca="1">SUM(BB$12:BB538)+SUMIF(BC$12:BC538, "&lt;0")</f>
        <v>475646.57136766298</v>
      </c>
    </row>
    <row r="539" spans="1:59" x14ac:dyDescent="0.2">
      <c r="A539" s="24">
        <v>44710</v>
      </c>
      <c r="B539" s="54">
        <f ca="1">IF($A539&gt;= $C$5,$C$6, INDEX('Historical Data'!$D$2:$D$745, MATCH(A539, 'Historical Data'!$B$2:$B$745, 0)))</f>
        <v>1296</v>
      </c>
      <c r="C539" s="14">
        <f t="shared" ca="1" si="310"/>
        <v>1296</v>
      </c>
      <c r="D539" s="14">
        <f t="shared" ca="1" si="286"/>
        <v>778.98099999999977</v>
      </c>
      <c r="E539" s="14">
        <f t="shared" ca="1" si="292"/>
        <v>517.01900000000023</v>
      </c>
      <c r="F539" s="14">
        <f t="shared" ca="1" si="288"/>
        <v>517.01900000000023</v>
      </c>
      <c r="G539" s="14">
        <f t="shared" ca="1" si="303"/>
        <v>661328.94699999993</v>
      </c>
      <c r="H539" s="15">
        <f ca="1">SUM(F$12:F539)</f>
        <v>338014.201</v>
      </c>
      <c r="I539" s="16">
        <f ca="1">SUM(D$12:D539)+SUMIF(E$12:E539, "&lt;0")</f>
        <v>323314.74600000004</v>
      </c>
      <c r="J539" s="15"/>
      <c r="K539" s="9">
        <v>44710</v>
      </c>
      <c r="L539" s="14">
        <f t="shared" ca="1" si="289"/>
        <v>1796</v>
      </c>
      <c r="M539" s="14">
        <f t="shared" ca="1" si="311"/>
        <v>1796</v>
      </c>
      <c r="N539" s="14">
        <f t="shared" ca="1" si="281"/>
        <v>1028.9809999999998</v>
      </c>
      <c r="O539" s="14">
        <f t="shared" ca="1" si="293"/>
        <v>767.01900000000023</v>
      </c>
      <c r="P539" s="14">
        <f t="shared" ca="1" si="294"/>
        <v>767.01900000000023</v>
      </c>
      <c r="Q539" s="14">
        <f t="shared" ca="1" si="304"/>
        <v>865578.94699999993</v>
      </c>
      <c r="R539" s="15">
        <f ca="1">SUM(P$12:P539)</f>
        <v>443249.201</v>
      </c>
      <c r="S539" s="16">
        <f ca="1">SUM(N$12:N539)+SUMIF(O$12:O539, "&lt;0")</f>
        <v>422329.74600000004</v>
      </c>
      <c r="U539" s="9">
        <v>44710</v>
      </c>
      <c r="V539" s="14">
        <f t="shared" ca="1" si="308"/>
        <v>2296</v>
      </c>
      <c r="W539" s="14">
        <f t="shared" ca="1" si="312"/>
        <v>2296</v>
      </c>
      <c r="X539" s="14">
        <f t="shared" ca="1" si="282"/>
        <v>1278.9809999999998</v>
      </c>
      <c r="Y539" s="14">
        <f t="shared" ca="1" si="295"/>
        <v>1017.0190000000002</v>
      </c>
      <c r="Z539" s="14">
        <f t="shared" ca="1" si="296"/>
        <v>1017.0190000000002</v>
      </c>
      <c r="AA539" s="14">
        <f t="shared" ca="1" si="305"/>
        <v>1069828.9469999999</v>
      </c>
      <c r="AB539" s="15">
        <f ca="1">SUM(Z$12:Z539)</f>
        <v>548484.20099999988</v>
      </c>
      <c r="AC539" s="16">
        <f ca="1">SUM(X$12:X539)+SUMIF(Y$12:Y539, "&lt;0")</f>
        <v>521344.74600000004</v>
      </c>
      <c r="AE539" s="9">
        <v>44710</v>
      </c>
      <c r="AF539" s="14">
        <f t="shared" ca="1" si="290"/>
        <v>1796</v>
      </c>
      <c r="AG539" s="14">
        <f t="shared" ca="1" si="313"/>
        <v>1796</v>
      </c>
      <c r="AH539" s="14">
        <f t="shared" ca="1" si="283"/>
        <v>1038.9809999999998</v>
      </c>
      <c r="AI539" s="14">
        <f t="shared" ca="1" si="297"/>
        <v>757.01900000000023</v>
      </c>
      <c r="AJ539" s="14">
        <f t="shared" ca="1" si="298"/>
        <v>757.01900000000023</v>
      </c>
      <c r="AK539" s="14">
        <f t="shared" ca="1" si="306"/>
        <v>878078.94699999993</v>
      </c>
      <c r="AL539" s="15">
        <f ca="1">SUM(AJ$12:AJ539)</f>
        <v>449494.201</v>
      </c>
      <c r="AM539" s="16">
        <f ca="1">SUM(AH$12:AH539)+SUMIF(AI$12:AI539, "&lt;0")</f>
        <v>428584.74599999993</v>
      </c>
      <c r="AO539" s="9">
        <v>44710</v>
      </c>
      <c r="AP539" s="14">
        <f t="shared" ca="1" si="291"/>
        <v>2296</v>
      </c>
      <c r="AQ539" s="14">
        <f t="shared" ca="1" si="314"/>
        <v>2296</v>
      </c>
      <c r="AR539" s="14">
        <f t="shared" ca="1" si="284"/>
        <v>1298.9809999999998</v>
      </c>
      <c r="AS539" s="14">
        <f t="shared" ca="1" si="299"/>
        <v>997.01900000000023</v>
      </c>
      <c r="AT539" s="14">
        <f t="shared" ca="1" si="300"/>
        <v>997.01900000000023</v>
      </c>
      <c r="AU539" s="14">
        <f t="shared" ca="1" si="307"/>
        <v>1094828.9469999999</v>
      </c>
      <c r="AV539" s="15">
        <f ca="1">SUM(AT$12:AT539)</f>
        <v>560974.20100000012</v>
      </c>
      <c r="AW539" s="16">
        <f ca="1">SUM(AR$12:AR539)+SUMIF(AS$12:AS539, "&lt;0")</f>
        <v>533854.74599999993</v>
      </c>
      <c r="AY539" s="9">
        <v>44710</v>
      </c>
      <c r="AZ539" s="14">
        <f t="shared" ca="1" si="309"/>
        <v>2000</v>
      </c>
      <c r="BA539" s="14">
        <f t="shared" ca="1" si="315"/>
        <v>2000</v>
      </c>
      <c r="BB539" s="14">
        <f t="shared" ca="1" si="285"/>
        <v>1344.7337559071559</v>
      </c>
      <c r="BC539" s="14">
        <f t="shared" ca="1" si="301"/>
        <v>655.26624409284409</v>
      </c>
      <c r="BD539" s="14">
        <f t="shared" ca="1" si="302"/>
        <v>655.26624409284409</v>
      </c>
      <c r="BE539" s="14">
        <f t="shared" ca="1" si="287"/>
        <v>983694.8476277031</v>
      </c>
      <c r="BF539" s="15">
        <f ca="1">SUM(BD$12:BD539)</f>
        <v>506703.54250413302</v>
      </c>
      <c r="BG539" s="16">
        <f ca="1">SUM(BB$12:BB539)+SUMIF(BC$12:BC539, "&lt;0")</f>
        <v>476991.30512357014</v>
      </c>
    </row>
    <row r="540" spans="1:59" x14ac:dyDescent="0.2">
      <c r="A540" s="24">
        <v>44711</v>
      </c>
      <c r="B540" s="54">
        <f ca="1">IF($A540&gt;= $C$5,$C$6, INDEX('Historical Data'!$D$2:$D$745, MATCH(A540, 'Historical Data'!$B$2:$B$745, 0)))</f>
        <v>1296</v>
      </c>
      <c r="C540" s="14">
        <f t="shared" ca="1" si="310"/>
        <v>1296</v>
      </c>
      <c r="D540" s="14">
        <f t="shared" ca="1" si="286"/>
        <v>734.71399999999994</v>
      </c>
      <c r="E540" s="14">
        <f t="shared" ca="1" si="292"/>
        <v>561.28600000000006</v>
      </c>
      <c r="F540" s="14">
        <f t="shared" ca="1" si="288"/>
        <v>561.28600000000006</v>
      </c>
      <c r="G540" s="14">
        <f t="shared" ca="1" si="303"/>
        <v>662624.94699999993</v>
      </c>
      <c r="H540" s="15">
        <f ca="1">SUM(F$12:F540)</f>
        <v>338575.48700000002</v>
      </c>
      <c r="I540" s="16">
        <f ca="1">SUM(D$12:D540)+SUMIF(E$12:E540, "&lt;0")</f>
        <v>324049.46000000002</v>
      </c>
      <c r="J540" s="15"/>
      <c r="K540" s="9">
        <v>44711</v>
      </c>
      <c r="L540" s="14">
        <f t="shared" ca="1" si="289"/>
        <v>1796</v>
      </c>
      <c r="M540" s="14">
        <f t="shared" ca="1" si="311"/>
        <v>1796</v>
      </c>
      <c r="N540" s="14">
        <f t="shared" ca="1" si="281"/>
        <v>989.71399999999994</v>
      </c>
      <c r="O540" s="14">
        <f t="shared" ca="1" si="293"/>
        <v>806.28600000000006</v>
      </c>
      <c r="P540" s="14">
        <f t="shared" ca="1" si="294"/>
        <v>806.28600000000006</v>
      </c>
      <c r="Q540" s="14">
        <f t="shared" ca="1" si="304"/>
        <v>867374.94699999993</v>
      </c>
      <c r="R540" s="15">
        <f ca="1">SUM(P$12:P540)</f>
        <v>444055.48700000002</v>
      </c>
      <c r="S540" s="16">
        <f ca="1">SUM(N$12:N540)+SUMIF(O$12:O540, "&lt;0")</f>
        <v>423319.46</v>
      </c>
      <c r="U540" s="9">
        <v>44711</v>
      </c>
      <c r="V540" s="14">
        <f t="shared" ca="1" si="308"/>
        <v>2296</v>
      </c>
      <c r="W540" s="14">
        <f t="shared" ca="1" si="312"/>
        <v>2296</v>
      </c>
      <c r="X540" s="14">
        <f t="shared" ca="1" si="282"/>
        <v>1244.7139999999999</v>
      </c>
      <c r="Y540" s="14">
        <f t="shared" ca="1" si="295"/>
        <v>1051.2860000000001</v>
      </c>
      <c r="Z540" s="14">
        <f t="shared" ca="1" si="296"/>
        <v>1051.2860000000001</v>
      </c>
      <c r="AA540" s="14">
        <f t="shared" ca="1" si="305"/>
        <v>1072124.9469999999</v>
      </c>
      <c r="AB540" s="15">
        <f ca="1">SUM(Z$12:Z540)</f>
        <v>549535.48699999985</v>
      </c>
      <c r="AC540" s="16">
        <f ca="1">SUM(X$12:X540)+SUMIF(Y$12:Y540, "&lt;0")</f>
        <v>522589.46000000008</v>
      </c>
      <c r="AE540" s="9">
        <v>44711</v>
      </c>
      <c r="AF540" s="14">
        <f t="shared" ca="1" si="290"/>
        <v>1796</v>
      </c>
      <c r="AG540" s="14">
        <f t="shared" ca="1" si="313"/>
        <v>1796</v>
      </c>
      <c r="AH540" s="14">
        <f t="shared" ca="1" si="283"/>
        <v>994.71399999999994</v>
      </c>
      <c r="AI540" s="14">
        <f t="shared" ca="1" si="297"/>
        <v>801.28600000000006</v>
      </c>
      <c r="AJ540" s="14">
        <f t="shared" ca="1" si="298"/>
        <v>801.28600000000006</v>
      </c>
      <c r="AK540" s="14">
        <f t="shared" ca="1" si="306"/>
        <v>879874.94699999993</v>
      </c>
      <c r="AL540" s="15">
        <f ca="1">SUM(AJ$12:AJ540)</f>
        <v>450295.48700000002</v>
      </c>
      <c r="AM540" s="16">
        <f ca="1">SUM(AH$12:AH540)+SUMIF(AI$12:AI540, "&lt;0")</f>
        <v>429579.4599999999</v>
      </c>
      <c r="AO540" s="9">
        <v>44711</v>
      </c>
      <c r="AP540" s="14">
        <f t="shared" ca="1" si="291"/>
        <v>2296</v>
      </c>
      <c r="AQ540" s="14">
        <f t="shared" ca="1" si="314"/>
        <v>2296</v>
      </c>
      <c r="AR540" s="14">
        <f t="shared" ca="1" si="284"/>
        <v>1254.7139999999999</v>
      </c>
      <c r="AS540" s="14">
        <f t="shared" ca="1" si="299"/>
        <v>1041.2860000000001</v>
      </c>
      <c r="AT540" s="14">
        <f t="shared" ca="1" si="300"/>
        <v>1041.2860000000001</v>
      </c>
      <c r="AU540" s="14">
        <f t="shared" ca="1" si="307"/>
        <v>1097124.9469999999</v>
      </c>
      <c r="AV540" s="15">
        <f ca="1">SUM(AT$12:AT540)</f>
        <v>562015.48700000008</v>
      </c>
      <c r="AW540" s="16">
        <f ca="1">SUM(AR$12:AR540)+SUMIF(AS$12:AS540, "&lt;0")</f>
        <v>535109.46</v>
      </c>
      <c r="AY540" s="9">
        <v>44711</v>
      </c>
      <c r="AZ540" s="14">
        <f t="shared" ca="1" si="309"/>
        <v>2000</v>
      </c>
      <c r="BA540" s="14">
        <f t="shared" ca="1" si="315"/>
        <v>2000</v>
      </c>
      <c r="BB540" s="14">
        <f t="shared" ca="1" si="285"/>
        <v>1328.699803957586</v>
      </c>
      <c r="BC540" s="14">
        <f t="shared" ca="1" si="301"/>
        <v>671.30019604241397</v>
      </c>
      <c r="BD540" s="14">
        <f t="shared" ca="1" si="302"/>
        <v>671.30019604241397</v>
      </c>
      <c r="BE540" s="14">
        <f t="shared" ca="1" si="287"/>
        <v>985694.8476277031</v>
      </c>
      <c r="BF540" s="15">
        <f ca="1">SUM(BD$12:BD540)</f>
        <v>507374.84270017542</v>
      </c>
      <c r="BG540" s="16">
        <f ca="1">SUM(BB$12:BB540)+SUMIF(BC$12:BC540, "&lt;0")</f>
        <v>478320.00492752774</v>
      </c>
    </row>
    <row r="541" spans="1:59" x14ac:dyDescent="0.2">
      <c r="A541" s="24">
        <v>44712</v>
      </c>
      <c r="B541" s="54">
        <f ca="1">IF($A541&gt;= $C$5,$C$6, INDEX('Historical Data'!$D$2:$D$745, MATCH(A541, 'Historical Data'!$B$2:$B$745, 0)))</f>
        <v>1296</v>
      </c>
      <c r="C541" s="14">
        <f t="shared" ca="1" si="310"/>
        <v>1296</v>
      </c>
      <c r="D541" s="14">
        <f t="shared" ca="1" si="286"/>
        <v>98.879999999997381</v>
      </c>
      <c r="E541" s="14">
        <f t="shared" ca="1" si="292"/>
        <v>1197.1200000000026</v>
      </c>
      <c r="F541" s="14">
        <f t="shared" ca="1" si="288"/>
        <v>1197.1200000000026</v>
      </c>
      <c r="G541" s="14">
        <f t="shared" ca="1" si="303"/>
        <v>663920.94699999993</v>
      </c>
      <c r="H541" s="15">
        <f ca="1">SUM(F$12:F541)</f>
        <v>339772.60700000002</v>
      </c>
      <c r="I541" s="16">
        <f ca="1">SUM(D$12:D541)+SUMIF(E$12:E541, "&lt;0")</f>
        <v>324148.34000000003</v>
      </c>
      <c r="J541" s="15"/>
      <c r="K541" s="9">
        <v>44712</v>
      </c>
      <c r="L541" s="14">
        <f t="shared" ca="1" si="289"/>
        <v>1796</v>
      </c>
      <c r="M541" s="14">
        <f t="shared" ca="1" si="311"/>
        <v>1796</v>
      </c>
      <c r="N541" s="14">
        <f t="shared" ca="1" si="281"/>
        <v>358.87999999999738</v>
      </c>
      <c r="O541" s="14">
        <f t="shared" ca="1" si="293"/>
        <v>1437.1200000000026</v>
      </c>
      <c r="P541" s="14">
        <f t="shared" ca="1" si="294"/>
        <v>1437.1200000000026</v>
      </c>
      <c r="Q541" s="14">
        <f t="shared" ca="1" si="304"/>
        <v>869170.94699999993</v>
      </c>
      <c r="R541" s="15">
        <f ca="1">SUM(P$12:P541)</f>
        <v>445492.60700000002</v>
      </c>
      <c r="S541" s="16">
        <f ca="1">SUM(N$12:N541)+SUMIF(O$12:O541, "&lt;0")</f>
        <v>423678.34</v>
      </c>
      <c r="U541" s="9">
        <v>44712</v>
      </c>
      <c r="V541" s="14">
        <f t="shared" ca="1" si="308"/>
        <v>2296</v>
      </c>
      <c r="W541" s="14">
        <f t="shared" ca="1" si="312"/>
        <v>2296</v>
      </c>
      <c r="X541" s="14">
        <f t="shared" ca="1" si="282"/>
        <v>618.87999999999738</v>
      </c>
      <c r="Y541" s="14">
        <f t="shared" ca="1" si="295"/>
        <v>1677.1200000000026</v>
      </c>
      <c r="Z541" s="14">
        <f t="shared" ca="1" si="296"/>
        <v>1677.1200000000026</v>
      </c>
      <c r="AA541" s="14">
        <f t="shared" ca="1" si="305"/>
        <v>1074420.9469999999</v>
      </c>
      <c r="AB541" s="15">
        <f ca="1">SUM(Z$12:Z541)</f>
        <v>551212.60699999984</v>
      </c>
      <c r="AC541" s="16">
        <f ca="1">SUM(X$12:X541)+SUMIF(Y$12:Y541, "&lt;0")</f>
        <v>523208.34000000008</v>
      </c>
      <c r="AE541" s="9">
        <v>44712</v>
      </c>
      <c r="AF541" s="14">
        <f t="shared" ca="1" si="290"/>
        <v>1796</v>
      </c>
      <c r="AG541" s="14">
        <f t="shared" ca="1" si="313"/>
        <v>1796</v>
      </c>
      <c r="AH541" s="14">
        <f t="shared" ca="1" si="283"/>
        <v>358.87999999999738</v>
      </c>
      <c r="AI541" s="14">
        <f t="shared" ca="1" si="297"/>
        <v>1437.1200000000026</v>
      </c>
      <c r="AJ541" s="14">
        <f t="shared" ca="1" si="298"/>
        <v>1437.1200000000026</v>
      </c>
      <c r="AK541" s="14">
        <f t="shared" ca="1" si="306"/>
        <v>881670.94699999993</v>
      </c>
      <c r="AL541" s="15">
        <f ca="1">SUM(AJ$12:AJ541)</f>
        <v>451732.60700000002</v>
      </c>
      <c r="AM541" s="16">
        <f ca="1">SUM(AH$12:AH541)+SUMIF(AI$12:AI541, "&lt;0")</f>
        <v>429938.33999999991</v>
      </c>
      <c r="AO541" s="9">
        <v>44712</v>
      </c>
      <c r="AP541" s="14">
        <f t="shared" ca="1" si="291"/>
        <v>2296</v>
      </c>
      <c r="AQ541" s="14">
        <f t="shared" ca="1" si="314"/>
        <v>2296</v>
      </c>
      <c r="AR541" s="14">
        <f t="shared" ca="1" si="284"/>
        <v>618.87999999999738</v>
      </c>
      <c r="AS541" s="14">
        <f t="shared" ca="1" si="299"/>
        <v>1677.1200000000026</v>
      </c>
      <c r="AT541" s="14">
        <f t="shared" ca="1" si="300"/>
        <v>1677.1200000000026</v>
      </c>
      <c r="AU541" s="14">
        <f t="shared" ca="1" si="307"/>
        <v>1099420.9469999999</v>
      </c>
      <c r="AV541" s="15">
        <f ca="1">SUM(AT$12:AT541)</f>
        <v>563692.60700000008</v>
      </c>
      <c r="AW541" s="16">
        <f ca="1">SUM(AR$12:AR541)+SUMIF(AS$12:AS541, "&lt;0")</f>
        <v>535728.34</v>
      </c>
      <c r="AY541" s="9">
        <v>44712</v>
      </c>
      <c r="AZ541" s="14">
        <f t="shared" ca="1" si="309"/>
        <v>2000</v>
      </c>
      <c r="BA541" s="14">
        <f t="shared" ca="1" si="315"/>
        <v>2000</v>
      </c>
      <c r="BB541" s="14">
        <f t="shared" ca="1" si="285"/>
        <v>721.09885200801341</v>
      </c>
      <c r="BC541" s="14">
        <f t="shared" ca="1" si="301"/>
        <v>1278.9011479919866</v>
      </c>
      <c r="BD541" s="14">
        <f t="shared" ca="1" si="302"/>
        <v>1278.9011479919866</v>
      </c>
      <c r="BE541" s="14">
        <f t="shared" ca="1" si="287"/>
        <v>987694.8476277031</v>
      </c>
      <c r="BF541" s="15">
        <f ca="1">SUM(BD$12:BD541)</f>
        <v>508653.74384816742</v>
      </c>
      <c r="BG541" s="16">
        <f ca="1">SUM(BB$12:BB541)+SUMIF(BC$12:BC541, "&lt;0")</f>
        <v>479041.10377953574</v>
      </c>
    </row>
    <row r="542" spans="1:59" x14ac:dyDescent="0.2">
      <c r="A542" s="24">
        <v>44713</v>
      </c>
      <c r="B542" s="54">
        <f ca="1">IF($A542&gt;= $C$5,$C$6, INDEX('Historical Data'!$D$2:$D$745, MATCH(A542, 'Historical Data'!$B$2:$B$745, 0)))</f>
        <v>1296</v>
      </c>
      <c r="C542" s="14">
        <f t="shared" ca="1" si="310"/>
        <v>1296</v>
      </c>
      <c r="D542" s="14">
        <f t="shared" ca="1" si="286"/>
        <v>0</v>
      </c>
      <c r="E542" s="14">
        <f t="shared" ca="1" si="292"/>
        <v>1296</v>
      </c>
      <c r="F542" s="14">
        <f t="shared" ca="1" si="288"/>
        <v>1296</v>
      </c>
      <c r="G542" s="14">
        <f t="shared" ca="1" si="303"/>
        <v>665216.94699999993</v>
      </c>
      <c r="H542" s="15">
        <f ca="1">SUM(F$12:F542)</f>
        <v>341068.60700000002</v>
      </c>
      <c r="I542" s="16">
        <f ca="1">SUM(D$12:D542)+SUMIF(E$12:E542, "&lt;0")</f>
        <v>324148.34000000003</v>
      </c>
      <c r="J542" s="15"/>
      <c r="K542" s="9">
        <v>44713</v>
      </c>
      <c r="L542" s="14">
        <f t="shared" ca="1" si="289"/>
        <v>1796</v>
      </c>
      <c r="M542" s="14">
        <f t="shared" ca="1" si="311"/>
        <v>1796</v>
      </c>
      <c r="N542" s="14">
        <f t="shared" ca="1" si="281"/>
        <v>235</v>
      </c>
      <c r="O542" s="14">
        <f t="shared" ca="1" si="293"/>
        <v>1561</v>
      </c>
      <c r="P542" s="14">
        <f t="shared" ca="1" si="294"/>
        <v>1561</v>
      </c>
      <c r="Q542" s="14">
        <f t="shared" ca="1" si="304"/>
        <v>870966.94699999993</v>
      </c>
      <c r="R542" s="15">
        <f ca="1">SUM(P$12:P542)</f>
        <v>447053.60700000002</v>
      </c>
      <c r="S542" s="16">
        <f ca="1">SUM(N$12:N542)+SUMIF(O$12:O542, "&lt;0")</f>
        <v>423913.34</v>
      </c>
      <c r="U542" s="9">
        <v>44713</v>
      </c>
      <c r="V542" s="14">
        <f t="shared" ca="1" si="308"/>
        <v>2296</v>
      </c>
      <c r="W542" s="14">
        <f t="shared" ca="1" si="312"/>
        <v>2296</v>
      </c>
      <c r="X542" s="14">
        <f t="shared" ca="1" si="282"/>
        <v>470</v>
      </c>
      <c r="Y542" s="14">
        <f t="shared" ca="1" si="295"/>
        <v>1826</v>
      </c>
      <c r="Z542" s="14">
        <f t="shared" ca="1" si="296"/>
        <v>1826</v>
      </c>
      <c r="AA542" s="14">
        <f t="shared" ca="1" si="305"/>
        <v>1076716.9469999999</v>
      </c>
      <c r="AB542" s="15">
        <f ca="1">SUM(Z$12:Z542)</f>
        <v>553038.60699999984</v>
      </c>
      <c r="AC542" s="16">
        <f ca="1">SUM(X$12:X542)+SUMIF(Y$12:Y542, "&lt;0")</f>
        <v>523678.34000000008</v>
      </c>
      <c r="AE542" s="9">
        <v>44713</v>
      </c>
      <c r="AF542" s="14">
        <f t="shared" ca="1" si="290"/>
        <v>1796</v>
      </c>
      <c r="AG542" s="14">
        <f t="shared" ca="1" si="313"/>
        <v>1796</v>
      </c>
      <c r="AH542" s="14">
        <f t="shared" ca="1" si="283"/>
        <v>210</v>
      </c>
      <c r="AI542" s="14">
        <f t="shared" ca="1" si="297"/>
        <v>1586</v>
      </c>
      <c r="AJ542" s="14">
        <f t="shared" ca="1" si="298"/>
        <v>1586</v>
      </c>
      <c r="AK542" s="14">
        <f t="shared" ca="1" si="306"/>
        <v>883466.94699999993</v>
      </c>
      <c r="AL542" s="15">
        <f ca="1">SUM(AJ$12:AJ542)</f>
        <v>453318.60700000002</v>
      </c>
      <c r="AM542" s="16">
        <f ca="1">SUM(AH$12:AH542)+SUMIF(AI$12:AI542, "&lt;0")</f>
        <v>430148.33999999991</v>
      </c>
      <c r="AO542" s="9">
        <v>44713</v>
      </c>
      <c r="AP542" s="14">
        <f t="shared" ca="1" si="291"/>
        <v>2296</v>
      </c>
      <c r="AQ542" s="14">
        <f t="shared" ca="1" si="314"/>
        <v>2296</v>
      </c>
      <c r="AR542" s="14">
        <f t="shared" ca="1" si="284"/>
        <v>420</v>
      </c>
      <c r="AS542" s="14">
        <f t="shared" ca="1" si="299"/>
        <v>1876</v>
      </c>
      <c r="AT542" s="14">
        <f t="shared" ca="1" si="300"/>
        <v>1876</v>
      </c>
      <c r="AU542" s="14">
        <f t="shared" ca="1" si="307"/>
        <v>1101716.9469999999</v>
      </c>
      <c r="AV542" s="15">
        <f ca="1">SUM(AT$12:AT542)</f>
        <v>565568.60700000008</v>
      </c>
      <c r="AW542" s="16">
        <f ca="1">SUM(AR$12:AR542)+SUMIF(AS$12:AS542, "&lt;0")</f>
        <v>536148.34</v>
      </c>
      <c r="AY542" s="9">
        <v>44713</v>
      </c>
      <c r="AZ542" s="14">
        <f t="shared" ca="1" si="309"/>
        <v>2000</v>
      </c>
      <c r="BA542" s="14">
        <f t="shared" ca="1" si="315"/>
        <v>2000</v>
      </c>
      <c r="BB542" s="14">
        <f t="shared" ca="1" si="285"/>
        <v>387.65690005844772</v>
      </c>
      <c r="BC542" s="14">
        <f t="shared" ca="1" si="301"/>
        <v>1612.3430999415523</v>
      </c>
      <c r="BD542" s="14">
        <f t="shared" ca="1" si="302"/>
        <v>1612.3430999415523</v>
      </c>
      <c r="BE542" s="14">
        <f t="shared" ca="1" si="287"/>
        <v>989694.8476277031</v>
      </c>
      <c r="BF542" s="15">
        <f ca="1">SUM(BD$12:BD542)</f>
        <v>510266.08694810898</v>
      </c>
      <c r="BG542" s="16">
        <f ca="1">SUM(BB$12:BB542)+SUMIF(BC$12:BC542, "&lt;0")</f>
        <v>479428.76067959418</v>
      </c>
    </row>
    <row r="543" spans="1:59" x14ac:dyDescent="0.2">
      <c r="A543" s="24">
        <v>44714</v>
      </c>
      <c r="B543" s="54">
        <f ca="1">IF($A543&gt;= $C$5,$C$6, INDEX('Historical Data'!$D$2:$D$745, MATCH(A543, 'Historical Data'!$B$2:$B$745, 0)))</f>
        <v>1296</v>
      </c>
      <c r="C543" s="14">
        <f t="shared" ca="1" si="310"/>
        <v>1296</v>
      </c>
      <c r="D543" s="14">
        <f t="shared" ca="1" si="286"/>
        <v>554.08600000000297</v>
      </c>
      <c r="E543" s="14">
        <f t="shared" ca="1" si="292"/>
        <v>741.91399999999703</v>
      </c>
      <c r="F543" s="14">
        <f t="shared" ca="1" si="288"/>
        <v>741.91399999999703</v>
      </c>
      <c r="G543" s="14">
        <f t="shared" ca="1" si="303"/>
        <v>666512.94699999993</v>
      </c>
      <c r="H543" s="15">
        <f ca="1">SUM(F$12:F543)</f>
        <v>341810.52100000001</v>
      </c>
      <c r="I543" s="16">
        <f ca="1">SUM(D$12:D543)+SUMIF(E$12:E543, "&lt;0")</f>
        <v>324702.42600000004</v>
      </c>
      <c r="J543" s="15"/>
      <c r="K543" s="9">
        <v>44714</v>
      </c>
      <c r="L543" s="14">
        <f t="shared" ca="1" si="289"/>
        <v>1796</v>
      </c>
      <c r="M543" s="14">
        <f t="shared" ca="1" si="311"/>
        <v>1796</v>
      </c>
      <c r="N543" s="14">
        <f t="shared" ca="1" si="281"/>
        <v>839.08600000000297</v>
      </c>
      <c r="O543" s="14">
        <f t="shared" ca="1" si="293"/>
        <v>956.91399999999703</v>
      </c>
      <c r="P543" s="14">
        <f t="shared" ca="1" si="294"/>
        <v>956.91399999999703</v>
      </c>
      <c r="Q543" s="14">
        <f t="shared" ca="1" si="304"/>
        <v>872762.94699999993</v>
      </c>
      <c r="R543" s="15">
        <f ca="1">SUM(P$12:P543)</f>
        <v>448010.52100000001</v>
      </c>
      <c r="S543" s="16">
        <f ca="1">SUM(N$12:N543)+SUMIF(O$12:O543, "&lt;0")</f>
        <v>424752.42600000004</v>
      </c>
      <c r="U543" s="9">
        <v>44714</v>
      </c>
      <c r="V543" s="14">
        <f t="shared" ca="1" si="308"/>
        <v>2296</v>
      </c>
      <c r="W543" s="14">
        <f t="shared" ca="1" si="312"/>
        <v>2296</v>
      </c>
      <c r="X543" s="14">
        <f t="shared" ca="1" si="282"/>
        <v>1124.086000000003</v>
      </c>
      <c r="Y543" s="14">
        <f t="shared" ca="1" si="295"/>
        <v>1171.913999999997</v>
      </c>
      <c r="Z543" s="14">
        <f t="shared" ca="1" si="296"/>
        <v>1171.913999999997</v>
      </c>
      <c r="AA543" s="14">
        <f t="shared" ca="1" si="305"/>
        <v>1079012.9469999999</v>
      </c>
      <c r="AB543" s="15">
        <f ca="1">SUM(Z$12:Z543)</f>
        <v>554210.52099999983</v>
      </c>
      <c r="AC543" s="16">
        <f ca="1">SUM(X$12:X543)+SUMIF(Y$12:Y543, "&lt;0")</f>
        <v>524802.42600000009</v>
      </c>
      <c r="AE543" s="9">
        <v>44714</v>
      </c>
      <c r="AF543" s="14">
        <f t="shared" ca="1" si="290"/>
        <v>1796</v>
      </c>
      <c r="AG543" s="14">
        <f t="shared" ca="1" si="313"/>
        <v>1796</v>
      </c>
      <c r="AH543" s="14">
        <f t="shared" ca="1" si="283"/>
        <v>864.08600000000297</v>
      </c>
      <c r="AI543" s="14">
        <f t="shared" ca="1" si="297"/>
        <v>931.91399999999703</v>
      </c>
      <c r="AJ543" s="14">
        <f t="shared" ca="1" si="298"/>
        <v>931.91399999999703</v>
      </c>
      <c r="AK543" s="14">
        <f t="shared" ca="1" si="306"/>
        <v>885262.94699999993</v>
      </c>
      <c r="AL543" s="15">
        <f ca="1">SUM(AJ$12:AJ543)</f>
        <v>454250.52100000001</v>
      </c>
      <c r="AM543" s="16">
        <f ca="1">SUM(AH$12:AH543)+SUMIF(AI$12:AI543, "&lt;0")</f>
        <v>431012.42599999992</v>
      </c>
      <c r="AO543" s="9">
        <v>44714</v>
      </c>
      <c r="AP543" s="14">
        <f t="shared" ca="1" si="291"/>
        <v>2296</v>
      </c>
      <c r="AQ543" s="14">
        <f t="shared" ca="1" si="314"/>
        <v>2296</v>
      </c>
      <c r="AR543" s="14">
        <f t="shared" ca="1" si="284"/>
        <v>1174.086000000003</v>
      </c>
      <c r="AS543" s="14">
        <f t="shared" ca="1" si="299"/>
        <v>1121.913999999997</v>
      </c>
      <c r="AT543" s="14">
        <f t="shared" ca="1" si="300"/>
        <v>1121.913999999997</v>
      </c>
      <c r="AU543" s="14">
        <f t="shared" ca="1" si="307"/>
        <v>1104012.9469999999</v>
      </c>
      <c r="AV543" s="15">
        <f ca="1">SUM(AT$12:AT543)</f>
        <v>566690.52100000007</v>
      </c>
      <c r="AW543" s="16">
        <f ca="1">SUM(AR$12:AR543)+SUMIF(AS$12:AS543, "&lt;0")</f>
        <v>537322.42599999998</v>
      </c>
      <c r="AY543" s="9">
        <v>44714</v>
      </c>
      <c r="AZ543" s="14">
        <f t="shared" ca="1" si="309"/>
        <v>2000</v>
      </c>
      <c r="BA543" s="14">
        <f t="shared" ca="1" si="315"/>
        <v>2000</v>
      </c>
      <c r="BB543" s="14">
        <f t="shared" ca="1" si="285"/>
        <v>1495.5659481088774</v>
      </c>
      <c r="BC543" s="14">
        <f t="shared" ca="1" si="301"/>
        <v>504.43405189112264</v>
      </c>
      <c r="BD543" s="14">
        <f t="shared" ca="1" si="302"/>
        <v>504.43405189112264</v>
      </c>
      <c r="BE543" s="14">
        <f t="shared" ca="1" si="287"/>
        <v>991694.8476277031</v>
      </c>
      <c r="BF543" s="15">
        <f ca="1">SUM(BD$12:BD543)</f>
        <v>510770.52100000012</v>
      </c>
      <c r="BG543" s="16">
        <f ca="1">SUM(BB$12:BB543)+SUMIF(BC$12:BC543, "&lt;0")</f>
        <v>480924.32662770303</v>
      </c>
    </row>
    <row r="544" spans="1:59" x14ac:dyDescent="0.2">
      <c r="A544" s="24">
        <v>44715</v>
      </c>
      <c r="B544" s="54">
        <f ca="1">IF($A544&gt;= $C$5,$C$6, INDEX('Historical Data'!$D$2:$D$745, MATCH(A544, 'Historical Data'!$B$2:$B$745, 0)))</f>
        <v>1296</v>
      </c>
      <c r="C544" s="14">
        <f t="shared" ca="1" si="310"/>
        <v>1296</v>
      </c>
      <c r="D544" s="14">
        <f t="shared" ca="1" si="286"/>
        <v>1121.9219999999987</v>
      </c>
      <c r="E544" s="14">
        <f t="shared" ca="1" si="292"/>
        <v>174.07800000000134</v>
      </c>
      <c r="F544" s="14">
        <f t="shared" ca="1" si="288"/>
        <v>174.07800000000134</v>
      </c>
      <c r="G544" s="14">
        <f t="shared" ca="1" si="303"/>
        <v>667808.94699999993</v>
      </c>
      <c r="H544" s="15">
        <f ca="1">SUM(F$12:F544)</f>
        <v>341984.59899999999</v>
      </c>
      <c r="I544" s="16">
        <f ca="1">SUM(D$12:D544)+SUMIF(E$12:E544, "&lt;0")</f>
        <v>325824.34800000006</v>
      </c>
      <c r="J544" s="15"/>
      <c r="K544" s="9">
        <v>44715</v>
      </c>
      <c r="L544" s="14">
        <f t="shared" ca="1" si="289"/>
        <v>1796</v>
      </c>
      <c r="M544" s="14">
        <f t="shared" ca="1" si="311"/>
        <v>1796</v>
      </c>
      <c r="N544" s="14">
        <f t="shared" ca="1" si="281"/>
        <v>1381.9219999999987</v>
      </c>
      <c r="O544" s="14">
        <f t="shared" ca="1" si="293"/>
        <v>414.07800000000134</v>
      </c>
      <c r="P544" s="14">
        <f t="shared" ca="1" si="294"/>
        <v>414.07800000000134</v>
      </c>
      <c r="Q544" s="14">
        <f t="shared" ca="1" si="304"/>
        <v>874558.94699999993</v>
      </c>
      <c r="R544" s="15">
        <f ca="1">SUM(P$12:P544)</f>
        <v>448424.59899999999</v>
      </c>
      <c r="S544" s="16">
        <f ca="1">SUM(N$12:N544)+SUMIF(O$12:O544, "&lt;0")</f>
        <v>426134.34800000006</v>
      </c>
      <c r="U544" s="9">
        <v>44715</v>
      </c>
      <c r="V544" s="14">
        <f t="shared" ca="1" si="308"/>
        <v>2296</v>
      </c>
      <c r="W544" s="14">
        <f t="shared" ca="1" si="312"/>
        <v>2296</v>
      </c>
      <c r="X544" s="14">
        <f t="shared" ca="1" si="282"/>
        <v>1641.9219999999987</v>
      </c>
      <c r="Y544" s="14">
        <f t="shared" ca="1" si="295"/>
        <v>654.07800000000134</v>
      </c>
      <c r="Z544" s="14">
        <f t="shared" ca="1" si="296"/>
        <v>654.07800000000134</v>
      </c>
      <c r="AA544" s="14">
        <f t="shared" ca="1" si="305"/>
        <v>1081308.9469999999</v>
      </c>
      <c r="AB544" s="15">
        <f ca="1">SUM(Z$12:Z544)</f>
        <v>554864.59899999981</v>
      </c>
      <c r="AC544" s="16">
        <f ca="1">SUM(X$12:X544)+SUMIF(Y$12:Y544, "&lt;0")</f>
        <v>526444.34800000011</v>
      </c>
      <c r="AE544" s="9">
        <v>44715</v>
      </c>
      <c r="AF544" s="14">
        <f t="shared" ca="1" si="290"/>
        <v>1796</v>
      </c>
      <c r="AG544" s="14">
        <f t="shared" ca="1" si="313"/>
        <v>1796</v>
      </c>
      <c r="AH544" s="14">
        <f t="shared" ca="1" si="283"/>
        <v>1381.9219999999987</v>
      </c>
      <c r="AI544" s="14">
        <f t="shared" ca="1" si="297"/>
        <v>414.07800000000134</v>
      </c>
      <c r="AJ544" s="14">
        <f t="shared" ca="1" si="298"/>
        <v>414.07800000000134</v>
      </c>
      <c r="AK544" s="14">
        <f t="shared" ca="1" si="306"/>
        <v>887058.94699999993</v>
      </c>
      <c r="AL544" s="15">
        <f ca="1">SUM(AJ$12:AJ544)</f>
        <v>454664.59899999999</v>
      </c>
      <c r="AM544" s="16">
        <f ca="1">SUM(AH$12:AH544)+SUMIF(AI$12:AI544, "&lt;0")</f>
        <v>432394.34799999994</v>
      </c>
      <c r="AO544" s="9">
        <v>44715</v>
      </c>
      <c r="AP544" s="14">
        <f t="shared" ca="1" si="291"/>
        <v>2296</v>
      </c>
      <c r="AQ544" s="14">
        <f t="shared" ca="1" si="314"/>
        <v>2296</v>
      </c>
      <c r="AR544" s="14">
        <f t="shared" ca="1" si="284"/>
        <v>1641.9219999999987</v>
      </c>
      <c r="AS544" s="14">
        <f t="shared" ca="1" si="299"/>
        <v>654.07800000000134</v>
      </c>
      <c r="AT544" s="14">
        <f t="shared" ca="1" si="300"/>
        <v>654.07800000000134</v>
      </c>
      <c r="AU544" s="14">
        <f t="shared" ca="1" si="307"/>
        <v>1106308.9469999999</v>
      </c>
      <c r="AV544" s="15">
        <f ca="1">SUM(AT$12:AT544)</f>
        <v>567344.59900000005</v>
      </c>
      <c r="AW544" s="16">
        <f ca="1">SUM(AR$12:AR544)+SUMIF(AS$12:AS544, "&lt;0")</f>
        <v>538964.348</v>
      </c>
      <c r="AY544" s="9">
        <v>44715</v>
      </c>
      <c r="AZ544" s="14">
        <f t="shared" ca="1" si="309"/>
        <v>2000</v>
      </c>
      <c r="BA544" s="14">
        <f t="shared" ca="1" si="315"/>
        <v>2000</v>
      </c>
      <c r="BB544" s="14">
        <f t="shared" ca="1" si="285"/>
        <v>1825.9219999999987</v>
      </c>
      <c r="BC544" s="14">
        <f t="shared" ca="1" si="301"/>
        <v>174.07800000000134</v>
      </c>
      <c r="BD544" s="14">
        <f t="shared" ca="1" si="302"/>
        <v>174.07800000000134</v>
      </c>
      <c r="BE544" s="14">
        <f t="shared" ca="1" si="287"/>
        <v>993694.8476277031</v>
      </c>
      <c r="BF544" s="15">
        <f ca="1">SUM(BD$12:BD544)</f>
        <v>510944.5990000001</v>
      </c>
      <c r="BG544" s="16">
        <f ca="1">SUM(BB$12:BB544)+SUMIF(BC$12:BC544, "&lt;0")</f>
        <v>482750.24862770305</v>
      </c>
    </row>
    <row r="545" spans="1:59" x14ac:dyDescent="0.2">
      <c r="A545" s="24">
        <v>44716</v>
      </c>
      <c r="B545" s="54">
        <f ca="1">IF($A545&gt;= $C$5,$C$6, INDEX('Historical Data'!$D$2:$D$745, MATCH(A545, 'Historical Data'!$B$2:$B$745, 0)))</f>
        <v>1296</v>
      </c>
      <c r="C545" s="14">
        <f t="shared" ca="1" si="310"/>
        <v>1296</v>
      </c>
      <c r="D545" s="14">
        <f t="shared" ca="1" si="286"/>
        <v>373.09000000000378</v>
      </c>
      <c r="E545" s="14">
        <f t="shared" ca="1" si="292"/>
        <v>922.90999999999622</v>
      </c>
      <c r="F545" s="14">
        <f t="shared" ca="1" si="288"/>
        <v>922.90999999999622</v>
      </c>
      <c r="G545" s="14">
        <f t="shared" ca="1" si="303"/>
        <v>669104.94699999993</v>
      </c>
      <c r="H545" s="15">
        <f ca="1">SUM(F$12:F545)</f>
        <v>342907.50899999996</v>
      </c>
      <c r="I545" s="16">
        <f ca="1">SUM(D$12:D545)+SUMIF(E$12:E545, "&lt;0")</f>
        <v>326197.43800000008</v>
      </c>
      <c r="J545" s="15"/>
      <c r="K545" s="9">
        <v>44716</v>
      </c>
      <c r="L545" s="14">
        <f t="shared" ca="1" si="289"/>
        <v>1796</v>
      </c>
      <c r="M545" s="14">
        <f t="shared" ca="1" si="311"/>
        <v>1796</v>
      </c>
      <c r="N545" s="14">
        <f t="shared" ca="1" si="281"/>
        <v>633.09000000000378</v>
      </c>
      <c r="O545" s="14">
        <f t="shared" ca="1" si="293"/>
        <v>1162.9099999999962</v>
      </c>
      <c r="P545" s="14">
        <f t="shared" ca="1" si="294"/>
        <v>1162.9099999999962</v>
      </c>
      <c r="Q545" s="14">
        <f t="shared" ca="1" si="304"/>
        <v>876354.94699999993</v>
      </c>
      <c r="R545" s="15">
        <f ca="1">SUM(P$12:P545)</f>
        <v>449587.50899999996</v>
      </c>
      <c r="S545" s="16">
        <f ca="1">SUM(N$12:N545)+SUMIF(O$12:O545, "&lt;0")</f>
        <v>426767.43800000008</v>
      </c>
      <c r="U545" s="9">
        <v>44716</v>
      </c>
      <c r="V545" s="14">
        <f t="shared" ca="1" si="308"/>
        <v>2296</v>
      </c>
      <c r="W545" s="14">
        <f t="shared" ca="1" si="312"/>
        <v>2296</v>
      </c>
      <c r="X545" s="14">
        <f t="shared" ca="1" si="282"/>
        <v>893.09000000000378</v>
      </c>
      <c r="Y545" s="14">
        <f t="shared" ca="1" si="295"/>
        <v>1402.9099999999962</v>
      </c>
      <c r="Z545" s="14">
        <f t="shared" ca="1" si="296"/>
        <v>1402.9099999999962</v>
      </c>
      <c r="AA545" s="14">
        <f t="shared" ca="1" si="305"/>
        <v>1083604.9469999999</v>
      </c>
      <c r="AB545" s="15">
        <f ca="1">SUM(Z$12:Z545)</f>
        <v>556267.50899999985</v>
      </c>
      <c r="AC545" s="16">
        <f ca="1">SUM(X$12:X545)+SUMIF(Y$12:Y545, "&lt;0")</f>
        <v>527337.43800000008</v>
      </c>
      <c r="AE545" s="9">
        <v>44716</v>
      </c>
      <c r="AF545" s="14">
        <f t="shared" ca="1" si="290"/>
        <v>1796</v>
      </c>
      <c r="AG545" s="14">
        <f t="shared" ca="1" si="313"/>
        <v>1796</v>
      </c>
      <c r="AH545" s="14">
        <f t="shared" ca="1" si="283"/>
        <v>633.09000000000378</v>
      </c>
      <c r="AI545" s="14">
        <f t="shared" ca="1" si="297"/>
        <v>1162.9099999999962</v>
      </c>
      <c r="AJ545" s="14">
        <f t="shared" ca="1" si="298"/>
        <v>1162.9099999999962</v>
      </c>
      <c r="AK545" s="14">
        <f t="shared" ca="1" si="306"/>
        <v>888854.94699999993</v>
      </c>
      <c r="AL545" s="15">
        <f ca="1">SUM(AJ$12:AJ545)</f>
        <v>455827.50899999996</v>
      </c>
      <c r="AM545" s="16">
        <f ca="1">SUM(AH$12:AH545)+SUMIF(AI$12:AI545, "&lt;0")</f>
        <v>433027.43799999997</v>
      </c>
      <c r="AO545" s="9">
        <v>44716</v>
      </c>
      <c r="AP545" s="14">
        <f t="shared" ca="1" si="291"/>
        <v>2296</v>
      </c>
      <c r="AQ545" s="14">
        <f t="shared" ca="1" si="314"/>
        <v>2296</v>
      </c>
      <c r="AR545" s="14">
        <f t="shared" ca="1" si="284"/>
        <v>893.09000000000378</v>
      </c>
      <c r="AS545" s="14">
        <f t="shared" ca="1" si="299"/>
        <v>1402.9099999999962</v>
      </c>
      <c r="AT545" s="14">
        <f t="shared" ca="1" si="300"/>
        <v>1402.9099999999962</v>
      </c>
      <c r="AU545" s="14">
        <f t="shared" ca="1" si="307"/>
        <v>1108604.9469999999</v>
      </c>
      <c r="AV545" s="15">
        <f ca="1">SUM(AT$12:AT545)</f>
        <v>568747.50900000008</v>
      </c>
      <c r="AW545" s="16">
        <f ca="1">SUM(AR$12:AR545)+SUMIF(AS$12:AS545, "&lt;0")</f>
        <v>539857.43799999997</v>
      </c>
      <c r="AY545" s="9">
        <v>44716</v>
      </c>
      <c r="AZ545" s="14">
        <f t="shared" ca="1" si="309"/>
        <v>2000</v>
      </c>
      <c r="BA545" s="14">
        <f t="shared" ca="1" si="315"/>
        <v>2000</v>
      </c>
      <c r="BB545" s="14">
        <f t="shared" ca="1" si="285"/>
        <v>1077.0900000000038</v>
      </c>
      <c r="BC545" s="14">
        <f t="shared" ca="1" si="301"/>
        <v>922.90999999999622</v>
      </c>
      <c r="BD545" s="14">
        <f t="shared" ca="1" si="302"/>
        <v>922.90999999999622</v>
      </c>
      <c r="BE545" s="14">
        <f t="shared" ca="1" si="287"/>
        <v>995694.8476277031</v>
      </c>
      <c r="BF545" s="15">
        <f ca="1">SUM(BD$12:BD545)</f>
        <v>511867.50900000008</v>
      </c>
      <c r="BG545" s="16">
        <f ca="1">SUM(BB$12:BB545)+SUMIF(BC$12:BC545, "&lt;0")</f>
        <v>483827.33862770308</v>
      </c>
    </row>
    <row r="546" spans="1:59" x14ac:dyDescent="0.2">
      <c r="A546" s="24">
        <v>44717</v>
      </c>
      <c r="B546" s="54">
        <f ca="1">IF($A546&gt;= $C$5,$C$6, INDEX('Historical Data'!$D$2:$D$745, MATCH(A546, 'Historical Data'!$B$2:$B$745, 0)))</f>
        <v>1296</v>
      </c>
      <c r="C546" s="14">
        <f t="shared" ca="1" si="310"/>
        <v>1296</v>
      </c>
      <c r="D546" s="14">
        <f t="shared" ca="1" si="286"/>
        <v>241.78299999999581</v>
      </c>
      <c r="E546" s="14">
        <f t="shared" ca="1" si="292"/>
        <v>1054.2170000000042</v>
      </c>
      <c r="F546" s="14">
        <f t="shared" ca="1" si="288"/>
        <v>1054.2170000000042</v>
      </c>
      <c r="G546" s="14">
        <f t="shared" ca="1" si="303"/>
        <v>670400.94699999993</v>
      </c>
      <c r="H546" s="15">
        <f ca="1">SUM(F$12:F546)</f>
        <v>343961.72599999997</v>
      </c>
      <c r="I546" s="16">
        <f ca="1">SUM(D$12:D546)+SUMIF(E$12:E546, "&lt;0")</f>
        <v>326439.22100000008</v>
      </c>
      <c r="J546" s="15"/>
      <c r="K546" s="9">
        <v>44717</v>
      </c>
      <c r="L546" s="14">
        <f t="shared" ca="1" si="289"/>
        <v>1796</v>
      </c>
      <c r="M546" s="14">
        <f t="shared" ca="1" si="311"/>
        <v>1796</v>
      </c>
      <c r="N546" s="14">
        <f t="shared" ca="1" si="281"/>
        <v>501.78299999999581</v>
      </c>
      <c r="O546" s="14">
        <f t="shared" ca="1" si="293"/>
        <v>1294.2170000000042</v>
      </c>
      <c r="P546" s="14">
        <f t="shared" ca="1" si="294"/>
        <v>1294.2170000000042</v>
      </c>
      <c r="Q546" s="14">
        <f t="shared" ca="1" si="304"/>
        <v>878150.94699999993</v>
      </c>
      <c r="R546" s="15">
        <f ca="1">SUM(P$12:P546)</f>
        <v>450881.72599999997</v>
      </c>
      <c r="S546" s="16">
        <f ca="1">SUM(N$12:N546)+SUMIF(O$12:O546, "&lt;0")</f>
        <v>427269.22100000008</v>
      </c>
      <c r="U546" s="9">
        <v>44717</v>
      </c>
      <c r="V546" s="14">
        <f t="shared" ca="1" si="308"/>
        <v>2296</v>
      </c>
      <c r="W546" s="14">
        <f t="shared" ca="1" si="312"/>
        <v>2296</v>
      </c>
      <c r="X546" s="14">
        <f t="shared" ca="1" si="282"/>
        <v>761.78299999999581</v>
      </c>
      <c r="Y546" s="14">
        <f t="shared" ca="1" si="295"/>
        <v>1534.2170000000042</v>
      </c>
      <c r="Z546" s="14">
        <f t="shared" ca="1" si="296"/>
        <v>1534.2170000000042</v>
      </c>
      <c r="AA546" s="14">
        <f t="shared" ca="1" si="305"/>
        <v>1085900.9469999999</v>
      </c>
      <c r="AB546" s="15">
        <f ca="1">SUM(Z$12:Z546)</f>
        <v>557801.72599999979</v>
      </c>
      <c r="AC546" s="16">
        <f ca="1">SUM(X$12:X546)+SUMIF(Y$12:Y546, "&lt;0")</f>
        <v>528099.22100000014</v>
      </c>
      <c r="AE546" s="9">
        <v>44717</v>
      </c>
      <c r="AF546" s="14">
        <f t="shared" ca="1" si="290"/>
        <v>1796</v>
      </c>
      <c r="AG546" s="14">
        <f t="shared" ca="1" si="313"/>
        <v>1796</v>
      </c>
      <c r="AH546" s="14">
        <f t="shared" ca="1" si="283"/>
        <v>501.78299999999581</v>
      </c>
      <c r="AI546" s="14">
        <f t="shared" ca="1" si="297"/>
        <v>1294.2170000000042</v>
      </c>
      <c r="AJ546" s="14">
        <f t="shared" ca="1" si="298"/>
        <v>1294.2170000000042</v>
      </c>
      <c r="AK546" s="14">
        <f t="shared" ca="1" si="306"/>
        <v>890650.94699999993</v>
      </c>
      <c r="AL546" s="15">
        <f ca="1">SUM(AJ$12:AJ546)</f>
        <v>457121.72599999997</v>
      </c>
      <c r="AM546" s="16">
        <f ca="1">SUM(AH$12:AH546)+SUMIF(AI$12:AI546, "&lt;0")</f>
        <v>433529.22099999996</v>
      </c>
      <c r="AO546" s="9">
        <v>44717</v>
      </c>
      <c r="AP546" s="14">
        <f t="shared" ca="1" si="291"/>
        <v>2296</v>
      </c>
      <c r="AQ546" s="14">
        <f t="shared" ca="1" si="314"/>
        <v>2296</v>
      </c>
      <c r="AR546" s="14">
        <f t="shared" ca="1" si="284"/>
        <v>761.78299999999581</v>
      </c>
      <c r="AS546" s="14">
        <f t="shared" ca="1" si="299"/>
        <v>1534.2170000000042</v>
      </c>
      <c r="AT546" s="14">
        <f t="shared" ca="1" si="300"/>
        <v>1534.2170000000042</v>
      </c>
      <c r="AU546" s="14">
        <f t="shared" ca="1" si="307"/>
        <v>1110900.9469999999</v>
      </c>
      <c r="AV546" s="15">
        <f ca="1">SUM(AT$12:AT546)</f>
        <v>570281.72600000002</v>
      </c>
      <c r="AW546" s="16">
        <f ca="1">SUM(AR$12:AR546)+SUMIF(AS$12:AS546, "&lt;0")</f>
        <v>540619.2209999999</v>
      </c>
      <c r="AY546" s="9">
        <v>44717</v>
      </c>
      <c r="AZ546" s="14">
        <f t="shared" ca="1" si="309"/>
        <v>2000</v>
      </c>
      <c r="BA546" s="14">
        <f t="shared" ca="1" si="315"/>
        <v>2000</v>
      </c>
      <c r="BB546" s="14">
        <f t="shared" ca="1" si="285"/>
        <v>945.78299999999581</v>
      </c>
      <c r="BC546" s="14">
        <f t="shared" ca="1" si="301"/>
        <v>1054.2170000000042</v>
      </c>
      <c r="BD546" s="14">
        <f t="shared" ca="1" si="302"/>
        <v>1054.2170000000042</v>
      </c>
      <c r="BE546" s="14">
        <f t="shared" ca="1" si="287"/>
        <v>997694.8476277031</v>
      </c>
      <c r="BF546" s="15">
        <f ca="1">SUM(BD$12:BD546)</f>
        <v>512921.72600000008</v>
      </c>
      <c r="BG546" s="16">
        <f ca="1">SUM(BB$12:BB546)+SUMIF(BC$12:BC546, "&lt;0")</f>
        <v>484773.12162770308</v>
      </c>
    </row>
    <row r="547" spans="1:59" x14ac:dyDescent="0.2">
      <c r="A547" s="24">
        <v>44718</v>
      </c>
      <c r="B547" s="54">
        <f ca="1">IF($A547&gt;= $C$5,$C$6, INDEX('Historical Data'!$D$2:$D$745, MATCH(A547, 'Historical Data'!$B$2:$B$745, 0)))</f>
        <v>1296</v>
      </c>
      <c r="C547" s="14">
        <f t="shared" ca="1" si="310"/>
        <v>1296</v>
      </c>
      <c r="D547" s="14">
        <f t="shared" ca="1" si="286"/>
        <v>0</v>
      </c>
      <c r="E547" s="14">
        <f t="shared" ca="1" si="292"/>
        <v>1296</v>
      </c>
      <c r="F547" s="14">
        <f t="shared" ca="1" si="288"/>
        <v>1296</v>
      </c>
      <c r="G547" s="14">
        <f t="shared" ca="1" si="303"/>
        <v>671696.94699999993</v>
      </c>
      <c r="H547" s="15">
        <f ca="1">SUM(F$12:F547)</f>
        <v>345257.72599999997</v>
      </c>
      <c r="I547" s="16">
        <f ca="1">SUM(D$12:D547)+SUMIF(E$12:E547, "&lt;0")</f>
        <v>326439.22100000008</v>
      </c>
      <c r="J547" s="15"/>
      <c r="K547" s="9">
        <v>44718</v>
      </c>
      <c r="L547" s="14">
        <f t="shared" ca="1" si="289"/>
        <v>1796</v>
      </c>
      <c r="M547" s="14">
        <f t="shared" ca="1" si="311"/>
        <v>1796</v>
      </c>
      <c r="N547" s="14">
        <f t="shared" ca="1" si="281"/>
        <v>210</v>
      </c>
      <c r="O547" s="14">
        <f t="shared" ca="1" si="293"/>
        <v>1586</v>
      </c>
      <c r="P547" s="14">
        <f t="shared" ca="1" si="294"/>
        <v>1586</v>
      </c>
      <c r="Q547" s="14">
        <f t="shared" ca="1" si="304"/>
        <v>879946.94699999993</v>
      </c>
      <c r="R547" s="15">
        <f ca="1">SUM(P$12:P547)</f>
        <v>452467.72599999997</v>
      </c>
      <c r="S547" s="16">
        <f ca="1">SUM(N$12:N547)+SUMIF(O$12:O547, "&lt;0")</f>
        <v>427479.22100000008</v>
      </c>
      <c r="U547" s="9">
        <v>44718</v>
      </c>
      <c r="V547" s="14">
        <f t="shared" ca="1" si="308"/>
        <v>2296</v>
      </c>
      <c r="W547" s="14">
        <f t="shared" ca="1" si="312"/>
        <v>2296</v>
      </c>
      <c r="X547" s="14">
        <f t="shared" ca="1" si="282"/>
        <v>420</v>
      </c>
      <c r="Y547" s="14">
        <f t="shared" ca="1" si="295"/>
        <v>1876</v>
      </c>
      <c r="Z547" s="14">
        <f t="shared" ca="1" si="296"/>
        <v>1876</v>
      </c>
      <c r="AA547" s="14">
        <f t="shared" ca="1" si="305"/>
        <v>1088196.9469999999</v>
      </c>
      <c r="AB547" s="15">
        <f ca="1">SUM(Z$12:Z547)</f>
        <v>559677.72599999979</v>
      </c>
      <c r="AC547" s="16">
        <f ca="1">SUM(X$12:X547)+SUMIF(Y$12:Y547, "&lt;0")</f>
        <v>528519.22100000014</v>
      </c>
      <c r="AE547" s="9">
        <v>44718</v>
      </c>
      <c r="AF547" s="14">
        <f t="shared" ca="1" si="290"/>
        <v>1796</v>
      </c>
      <c r="AG547" s="14">
        <f t="shared" ca="1" si="313"/>
        <v>1796</v>
      </c>
      <c r="AH547" s="14">
        <f t="shared" ca="1" si="283"/>
        <v>160</v>
      </c>
      <c r="AI547" s="14">
        <f t="shared" ca="1" si="297"/>
        <v>1636</v>
      </c>
      <c r="AJ547" s="14">
        <f t="shared" ca="1" si="298"/>
        <v>1636</v>
      </c>
      <c r="AK547" s="14">
        <f t="shared" ca="1" si="306"/>
        <v>892446.94699999993</v>
      </c>
      <c r="AL547" s="15">
        <f ca="1">SUM(AJ$12:AJ547)</f>
        <v>458757.72599999997</v>
      </c>
      <c r="AM547" s="16">
        <f ca="1">SUM(AH$12:AH547)+SUMIF(AI$12:AI547, "&lt;0")</f>
        <v>433689.22099999996</v>
      </c>
      <c r="AO547" s="9">
        <v>44718</v>
      </c>
      <c r="AP547" s="14">
        <f t="shared" ca="1" si="291"/>
        <v>2296</v>
      </c>
      <c r="AQ547" s="14">
        <f t="shared" ca="1" si="314"/>
        <v>2296</v>
      </c>
      <c r="AR547" s="14">
        <f t="shared" ca="1" si="284"/>
        <v>320</v>
      </c>
      <c r="AS547" s="14">
        <f t="shared" ca="1" si="299"/>
        <v>1976</v>
      </c>
      <c r="AT547" s="14">
        <f t="shared" ca="1" si="300"/>
        <v>1976</v>
      </c>
      <c r="AU547" s="14">
        <f t="shared" ca="1" si="307"/>
        <v>1113196.9469999999</v>
      </c>
      <c r="AV547" s="15">
        <f ca="1">SUM(AT$12:AT547)</f>
        <v>572257.72600000002</v>
      </c>
      <c r="AW547" s="16">
        <f ca="1">SUM(AR$12:AR547)+SUMIF(AS$12:AS547, "&lt;0")</f>
        <v>540939.2209999999</v>
      </c>
      <c r="AY547" s="9">
        <v>44718</v>
      </c>
      <c r="AZ547" s="14">
        <f t="shared" ca="1" si="309"/>
        <v>2000</v>
      </c>
      <c r="BA547" s="14">
        <f t="shared" ca="1" si="315"/>
        <v>2000</v>
      </c>
      <c r="BB547" s="14">
        <f t="shared" ca="1" si="285"/>
        <v>376.38500000000204</v>
      </c>
      <c r="BC547" s="14">
        <f t="shared" ca="1" si="301"/>
        <v>1623.614999999998</v>
      </c>
      <c r="BD547" s="14">
        <f t="shared" ca="1" si="302"/>
        <v>1623.614999999998</v>
      </c>
      <c r="BE547" s="14">
        <f t="shared" ca="1" si="287"/>
        <v>999694.8476277031</v>
      </c>
      <c r="BF547" s="15">
        <f ca="1">SUM(BD$12:BD547)</f>
        <v>514545.34100000007</v>
      </c>
      <c r="BG547" s="16">
        <f ca="1">SUM(BB$12:BB547)+SUMIF(BC$12:BC547, "&lt;0")</f>
        <v>485149.50662770309</v>
      </c>
    </row>
    <row r="548" spans="1:59" x14ac:dyDescent="0.2">
      <c r="A548" s="24">
        <v>44719</v>
      </c>
      <c r="B548" s="54">
        <f ca="1">IF($A548&gt;= $C$5,$C$6, INDEX('Historical Data'!$D$2:$D$745, MATCH(A548, 'Historical Data'!$B$2:$B$745, 0)))</f>
        <v>1296</v>
      </c>
      <c r="C548" s="14">
        <f t="shared" ca="1" si="310"/>
        <v>1296</v>
      </c>
      <c r="D548" s="14">
        <f t="shared" ca="1" si="286"/>
        <v>0</v>
      </c>
      <c r="E548" s="14">
        <f t="shared" ca="1" si="292"/>
        <v>1296</v>
      </c>
      <c r="F548" s="14">
        <f t="shared" ca="1" si="288"/>
        <v>1296</v>
      </c>
      <c r="G548" s="14">
        <f t="shared" ca="1" si="303"/>
        <v>672992.94699999993</v>
      </c>
      <c r="H548" s="15">
        <f ca="1">SUM(F$12:F548)</f>
        <v>346553.72599999997</v>
      </c>
      <c r="I548" s="16">
        <f ca="1">SUM(D$12:D548)+SUMIF(E$12:E548, "&lt;0")</f>
        <v>326439.22100000008</v>
      </c>
      <c r="J548" s="15"/>
      <c r="K548" s="9">
        <v>44719</v>
      </c>
      <c r="L548" s="14">
        <f t="shared" ca="1" si="289"/>
        <v>1796</v>
      </c>
      <c r="M548" s="14">
        <f t="shared" ca="1" si="311"/>
        <v>1796</v>
      </c>
      <c r="N548" s="14">
        <f t="shared" ref="N548:N611" ca="1" si="316" xml:space="preserve"> P524 + IF(O547 &lt; 0, -O547, 0)</f>
        <v>205</v>
      </c>
      <c r="O548" s="14">
        <f t="shared" ca="1" si="293"/>
        <v>1591</v>
      </c>
      <c r="P548" s="14">
        <f t="shared" ca="1" si="294"/>
        <v>1591</v>
      </c>
      <c r="Q548" s="14">
        <f t="shared" ca="1" si="304"/>
        <v>881742.94699999993</v>
      </c>
      <c r="R548" s="15">
        <f ca="1">SUM(P$12:P548)</f>
        <v>454058.72599999997</v>
      </c>
      <c r="S548" s="16">
        <f ca="1">SUM(N$12:N548)+SUMIF(O$12:O548, "&lt;0")</f>
        <v>427684.22100000008</v>
      </c>
      <c r="U548" s="9">
        <v>44719</v>
      </c>
      <c r="V548" s="14">
        <f t="shared" ca="1" si="308"/>
        <v>2296</v>
      </c>
      <c r="W548" s="14">
        <f t="shared" ca="1" si="312"/>
        <v>2296</v>
      </c>
      <c r="X548" s="14">
        <f t="shared" ref="X548:X611" ca="1" si="317" xml:space="preserve"> Z524 + IF(Y547 &lt; 0, -Y547, 0)</f>
        <v>410</v>
      </c>
      <c r="Y548" s="14">
        <f t="shared" ca="1" si="295"/>
        <v>1886</v>
      </c>
      <c r="Z548" s="14">
        <f t="shared" ca="1" si="296"/>
        <v>1886</v>
      </c>
      <c r="AA548" s="14">
        <f t="shared" ca="1" si="305"/>
        <v>1090492.9469999999</v>
      </c>
      <c r="AB548" s="15">
        <f ca="1">SUM(Z$12:Z548)</f>
        <v>561563.72599999979</v>
      </c>
      <c r="AC548" s="16">
        <f ca="1">SUM(X$12:X548)+SUMIF(Y$12:Y548, "&lt;0")</f>
        <v>528929.22100000014</v>
      </c>
      <c r="AE548" s="9">
        <v>44719</v>
      </c>
      <c r="AF548" s="14">
        <f t="shared" ca="1" si="290"/>
        <v>1796</v>
      </c>
      <c r="AG548" s="14">
        <f t="shared" ca="1" si="313"/>
        <v>1796</v>
      </c>
      <c r="AH548" s="14">
        <f t="shared" ref="AH548:AH611" ca="1" si="318" xml:space="preserve"> AJ524 + IF(AI547 &lt; 0, -AI547, 0)</f>
        <v>150</v>
      </c>
      <c r="AI548" s="14">
        <f t="shared" ca="1" si="297"/>
        <v>1646</v>
      </c>
      <c r="AJ548" s="14">
        <f t="shared" ca="1" si="298"/>
        <v>1646</v>
      </c>
      <c r="AK548" s="14">
        <f t="shared" ca="1" si="306"/>
        <v>894242.94699999993</v>
      </c>
      <c r="AL548" s="15">
        <f ca="1">SUM(AJ$12:AJ548)</f>
        <v>460403.72599999997</v>
      </c>
      <c r="AM548" s="16">
        <f ca="1">SUM(AH$12:AH548)+SUMIF(AI$12:AI548, "&lt;0")</f>
        <v>433839.22099999996</v>
      </c>
      <c r="AO548" s="9">
        <v>44719</v>
      </c>
      <c r="AP548" s="14">
        <f t="shared" ca="1" si="291"/>
        <v>2296</v>
      </c>
      <c r="AQ548" s="14">
        <f t="shared" ca="1" si="314"/>
        <v>2296</v>
      </c>
      <c r="AR548" s="14">
        <f t="shared" ref="AR548:AR611" ca="1" si="319" xml:space="preserve"> AT524 + IF(AS547 &lt; 0, -AS547, 0)</f>
        <v>300</v>
      </c>
      <c r="AS548" s="14">
        <f t="shared" ca="1" si="299"/>
        <v>1996</v>
      </c>
      <c r="AT548" s="14">
        <f t="shared" ca="1" si="300"/>
        <v>1996</v>
      </c>
      <c r="AU548" s="14">
        <f t="shared" ca="1" si="307"/>
        <v>1115492.9469999999</v>
      </c>
      <c r="AV548" s="15">
        <f ca="1">SUM(AT$12:AT548)</f>
        <v>574253.72600000002</v>
      </c>
      <c r="AW548" s="16">
        <f ca="1">SUM(AR$12:AR548)+SUMIF(AS$12:AS548, "&lt;0")</f>
        <v>541239.2209999999</v>
      </c>
      <c r="AY548" s="9">
        <v>44719</v>
      </c>
      <c r="AZ548" s="14">
        <f t="shared" ca="1" si="309"/>
        <v>2000</v>
      </c>
      <c r="BA548" s="14">
        <f t="shared" ca="1" si="315"/>
        <v>2000</v>
      </c>
      <c r="BB548" s="14">
        <f t="shared" ref="BB548:BB611" ca="1" si="320" xml:space="preserve"> BD524 + IF(BC547 &lt; 0, -BC547, 0)</f>
        <v>118.97699999999895</v>
      </c>
      <c r="BC548" s="14">
        <f t="shared" ca="1" si="301"/>
        <v>1881.023000000001</v>
      </c>
      <c r="BD548" s="14">
        <f t="shared" ca="1" si="302"/>
        <v>1881.023000000001</v>
      </c>
      <c r="BE548" s="14">
        <f t="shared" ca="1" si="287"/>
        <v>1001694.8476277031</v>
      </c>
      <c r="BF548" s="15">
        <f ca="1">SUM(BD$12:BD548)</f>
        <v>516426.36400000006</v>
      </c>
      <c r="BG548" s="16">
        <f ca="1">SUM(BB$12:BB548)+SUMIF(BC$12:BC548, "&lt;0")</f>
        <v>485268.4836277031</v>
      </c>
    </row>
    <row r="549" spans="1:59" x14ac:dyDescent="0.2">
      <c r="A549" s="24">
        <v>44720</v>
      </c>
      <c r="B549" s="54">
        <f ca="1">IF($A549&gt;= $C$5,$C$6, INDEX('Historical Data'!$D$2:$D$745, MATCH(A549, 'Historical Data'!$B$2:$B$745, 0)))</f>
        <v>1296</v>
      </c>
      <c r="C549" s="14">
        <f t="shared" ca="1" si="310"/>
        <v>1296</v>
      </c>
      <c r="D549" s="14">
        <f t="shared" ref="D549:D612" ca="1" si="321" xml:space="preserve"> F525 + IF(E548 &lt; 0, -E548, 0)</f>
        <v>5.7080000000059954</v>
      </c>
      <c r="E549" s="14">
        <f t="shared" ca="1" si="292"/>
        <v>1290.291999999994</v>
      </c>
      <c r="F549" s="14">
        <f t="shared" ca="1" si="288"/>
        <v>1290.291999999994</v>
      </c>
      <c r="G549" s="14">
        <f t="shared" ca="1" si="303"/>
        <v>674288.94699999993</v>
      </c>
      <c r="H549" s="15">
        <f ca="1">SUM(F$12:F549)</f>
        <v>347844.01799999998</v>
      </c>
      <c r="I549" s="16">
        <f ca="1">SUM(D$12:D549)+SUMIF(E$12:E549, "&lt;0")</f>
        <v>326444.92900000006</v>
      </c>
      <c r="J549" s="15"/>
      <c r="K549" s="9">
        <v>44720</v>
      </c>
      <c r="L549" s="14">
        <f t="shared" ca="1" si="289"/>
        <v>1796</v>
      </c>
      <c r="M549" s="14">
        <f t="shared" ca="1" si="311"/>
        <v>1796</v>
      </c>
      <c r="N549" s="14">
        <f t="shared" ca="1" si="316"/>
        <v>370.708000000006</v>
      </c>
      <c r="O549" s="14">
        <f t="shared" ca="1" si="293"/>
        <v>1425.291999999994</v>
      </c>
      <c r="P549" s="14">
        <f t="shared" ca="1" si="294"/>
        <v>1425.291999999994</v>
      </c>
      <c r="Q549" s="14">
        <f t="shared" ca="1" si="304"/>
        <v>883538.94699999993</v>
      </c>
      <c r="R549" s="15">
        <f ca="1">SUM(P$12:P549)</f>
        <v>455484.01799999998</v>
      </c>
      <c r="S549" s="16">
        <f ca="1">SUM(N$12:N549)+SUMIF(O$12:O549, "&lt;0")</f>
        <v>428054.92900000006</v>
      </c>
      <c r="U549" s="9">
        <v>44720</v>
      </c>
      <c r="V549" s="14">
        <f t="shared" ca="1" si="308"/>
        <v>2296</v>
      </c>
      <c r="W549" s="14">
        <f t="shared" ca="1" si="312"/>
        <v>2296</v>
      </c>
      <c r="X549" s="14">
        <f t="shared" ca="1" si="317"/>
        <v>735.708000000006</v>
      </c>
      <c r="Y549" s="14">
        <f t="shared" ca="1" si="295"/>
        <v>1560.291999999994</v>
      </c>
      <c r="Z549" s="14">
        <f t="shared" ca="1" si="296"/>
        <v>1560.291999999994</v>
      </c>
      <c r="AA549" s="14">
        <f t="shared" ca="1" si="305"/>
        <v>1092788.9469999999</v>
      </c>
      <c r="AB549" s="15">
        <f ca="1">SUM(Z$12:Z549)</f>
        <v>563124.01799999981</v>
      </c>
      <c r="AC549" s="16">
        <f ca="1">SUM(X$12:X549)+SUMIF(Y$12:Y549, "&lt;0")</f>
        <v>529664.92900000012</v>
      </c>
      <c r="AE549" s="9">
        <v>44720</v>
      </c>
      <c r="AF549" s="14">
        <f t="shared" ca="1" si="290"/>
        <v>1796</v>
      </c>
      <c r="AG549" s="14">
        <f t="shared" ca="1" si="313"/>
        <v>1796</v>
      </c>
      <c r="AH549" s="14">
        <f t="shared" ca="1" si="318"/>
        <v>475.708000000006</v>
      </c>
      <c r="AI549" s="14">
        <f t="shared" ca="1" si="297"/>
        <v>1320.291999999994</v>
      </c>
      <c r="AJ549" s="14">
        <f t="shared" ca="1" si="298"/>
        <v>1320.291999999994</v>
      </c>
      <c r="AK549" s="14">
        <f t="shared" ca="1" si="306"/>
        <v>896038.94699999993</v>
      </c>
      <c r="AL549" s="15">
        <f ca="1">SUM(AJ$12:AJ549)</f>
        <v>461724.01799999998</v>
      </c>
      <c r="AM549" s="16">
        <f ca="1">SUM(AH$12:AH549)+SUMIF(AI$12:AI549, "&lt;0")</f>
        <v>434314.92899999995</v>
      </c>
      <c r="AO549" s="9">
        <v>44720</v>
      </c>
      <c r="AP549" s="14">
        <f t="shared" ca="1" si="291"/>
        <v>2296</v>
      </c>
      <c r="AQ549" s="14">
        <f t="shared" ca="1" si="314"/>
        <v>2296</v>
      </c>
      <c r="AR549" s="14">
        <f t="shared" ca="1" si="319"/>
        <v>945.708000000006</v>
      </c>
      <c r="AS549" s="14">
        <f t="shared" ca="1" si="299"/>
        <v>1350.291999999994</v>
      </c>
      <c r="AT549" s="14">
        <f t="shared" ca="1" si="300"/>
        <v>1350.291999999994</v>
      </c>
      <c r="AU549" s="14">
        <f t="shared" ca="1" si="307"/>
        <v>1117788.9469999999</v>
      </c>
      <c r="AV549" s="15">
        <f ca="1">SUM(AT$12:AT549)</f>
        <v>575604.01800000004</v>
      </c>
      <c r="AW549" s="16">
        <f ca="1">SUM(AR$12:AR549)+SUMIF(AS$12:AS549, "&lt;0")</f>
        <v>542184.92899999989</v>
      </c>
      <c r="AY549" s="9">
        <v>44720</v>
      </c>
      <c r="AZ549" s="14">
        <f t="shared" ca="1" si="309"/>
        <v>2000</v>
      </c>
      <c r="BA549" s="14">
        <f t="shared" ca="1" si="315"/>
        <v>2000</v>
      </c>
      <c r="BB549" s="14">
        <f t="shared" ca="1" si="320"/>
        <v>1622.346000000005</v>
      </c>
      <c r="BC549" s="14">
        <f t="shared" ca="1" si="301"/>
        <v>377.65399999999499</v>
      </c>
      <c r="BD549" s="14">
        <f t="shared" ca="1" si="302"/>
        <v>377.65399999999499</v>
      </c>
      <c r="BE549" s="14">
        <f t="shared" ca="1" si="287"/>
        <v>1003694.8476277031</v>
      </c>
      <c r="BF549" s="15">
        <f ca="1">SUM(BD$12:BD549)</f>
        <v>516804.01800000004</v>
      </c>
      <c r="BG549" s="16">
        <f ca="1">SUM(BB$12:BB549)+SUMIF(BC$12:BC549, "&lt;0")</f>
        <v>486890.82962770312</v>
      </c>
    </row>
    <row r="550" spans="1:59" x14ac:dyDescent="0.2">
      <c r="A550" s="24">
        <v>44721</v>
      </c>
      <c r="B550" s="54">
        <f ca="1">IF($A550&gt;= $C$5,$C$6, INDEX('Historical Data'!$D$2:$D$745, MATCH(A550, 'Historical Data'!$B$2:$B$745, 0)))</f>
        <v>1296</v>
      </c>
      <c r="C550" s="14">
        <f t="shared" ca="1" si="310"/>
        <v>1296</v>
      </c>
      <c r="D550" s="14">
        <f t="shared" ca="1" si="321"/>
        <v>628.83999999999651</v>
      </c>
      <c r="E550" s="14">
        <f t="shared" ca="1" si="292"/>
        <v>667.16000000000349</v>
      </c>
      <c r="F550" s="14">
        <f t="shared" ca="1" si="288"/>
        <v>667.16000000000349</v>
      </c>
      <c r="G550" s="14">
        <f t="shared" ca="1" si="303"/>
        <v>675584.94699999993</v>
      </c>
      <c r="H550" s="15">
        <f ca="1">SUM(F$12:F550)</f>
        <v>348511.17799999996</v>
      </c>
      <c r="I550" s="16">
        <f ca="1">SUM(D$12:D550)+SUMIF(E$12:E550, "&lt;0")</f>
        <v>327073.76900000009</v>
      </c>
      <c r="J550" s="15"/>
      <c r="K550" s="9">
        <v>44721</v>
      </c>
      <c r="L550" s="14">
        <f t="shared" ca="1" si="289"/>
        <v>1796</v>
      </c>
      <c r="M550" s="14">
        <f t="shared" ca="1" si="311"/>
        <v>1796</v>
      </c>
      <c r="N550" s="14">
        <f t="shared" ca="1" si="316"/>
        <v>888.83999999999651</v>
      </c>
      <c r="O550" s="14">
        <f t="shared" ca="1" si="293"/>
        <v>907.16000000000349</v>
      </c>
      <c r="P550" s="14">
        <f t="shared" ca="1" si="294"/>
        <v>907.16000000000349</v>
      </c>
      <c r="Q550" s="14">
        <f t="shared" ca="1" si="304"/>
        <v>885334.94699999993</v>
      </c>
      <c r="R550" s="15">
        <f ca="1">SUM(P$12:P550)</f>
        <v>456391.17799999996</v>
      </c>
      <c r="S550" s="16">
        <f ca="1">SUM(N$12:N550)+SUMIF(O$12:O550, "&lt;0")</f>
        <v>428943.76900000009</v>
      </c>
      <c r="U550" s="9">
        <v>44721</v>
      </c>
      <c r="V550" s="14">
        <f t="shared" ca="1" si="308"/>
        <v>2296</v>
      </c>
      <c r="W550" s="14">
        <f t="shared" ca="1" si="312"/>
        <v>2296</v>
      </c>
      <c r="X550" s="14">
        <f t="shared" ca="1" si="317"/>
        <v>1148.8399999999965</v>
      </c>
      <c r="Y550" s="14">
        <f t="shared" ca="1" si="295"/>
        <v>1147.1600000000035</v>
      </c>
      <c r="Z550" s="14">
        <f t="shared" ca="1" si="296"/>
        <v>1147.1600000000035</v>
      </c>
      <c r="AA550" s="14">
        <f t="shared" ca="1" si="305"/>
        <v>1095084.9469999999</v>
      </c>
      <c r="AB550" s="15">
        <f ca="1">SUM(Z$12:Z550)</f>
        <v>564271.17799999984</v>
      </c>
      <c r="AC550" s="16">
        <f ca="1">SUM(X$12:X550)+SUMIF(Y$12:Y550, "&lt;0")</f>
        <v>530813.76900000009</v>
      </c>
      <c r="AE550" s="9">
        <v>44721</v>
      </c>
      <c r="AF550" s="14">
        <f t="shared" ca="1" si="290"/>
        <v>1796</v>
      </c>
      <c r="AG550" s="14">
        <f t="shared" ca="1" si="313"/>
        <v>1796</v>
      </c>
      <c r="AH550" s="14">
        <f t="shared" ca="1" si="318"/>
        <v>888.83999999999651</v>
      </c>
      <c r="AI550" s="14">
        <f t="shared" ca="1" si="297"/>
        <v>907.16000000000349</v>
      </c>
      <c r="AJ550" s="14">
        <f t="shared" ca="1" si="298"/>
        <v>907.16000000000349</v>
      </c>
      <c r="AK550" s="14">
        <f t="shared" ca="1" si="306"/>
        <v>897834.94699999993</v>
      </c>
      <c r="AL550" s="15">
        <f ca="1">SUM(AJ$12:AJ550)</f>
        <v>462631.17799999996</v>
      </c>
      <c r="AM550" s="16">
        <f ca="1">SUM(AH$12:AH550)+SUMIF(AI$12:AI550, "&lt;0")</f>
        <v>435203.76899999997</v>
      </c>
      <c r="AO550" s="9">
        <v>44721</v>
      </c>
      <c r="AP550" s="14">
        <f t="shared" ca="1" si="291"/>
        <v>2296</v>
      </c>
      <c r="AQ550" s="14">
        <f t="shared" ca="1" si="314"/>
        <v>2296</v>
      </c>
      <c r="AR550" s="14">
        <f t="shared" ca="1" si="319"/>
        <v>1148.8399999999965</v>
      </c>
      <c r="AS550" s="14">
        <f t="shared" ca="1" si="299"/>
        <v>1147.1600000000035</v>
      </c>
      <c r="AT550" s="14">
        <f t="shared" ca="1" si="300"/>
        <v>1147.1600000000035</v>
      </c>
      <c r="AU550" s="14">
        <f t="shared" ca="1" si="307"/>
        <v>1120084.9469999999</v>
      </c>
      <c r="AV550" s="15">
        <f ca="1">SUM(AT$12:AT550)</f>
        <v>576751.17800000007</v>
      </c>
      <c r="AW550" s="16">
        <f ca="1">SUM(AR$12:AR550)+SUMIF(AS$12:AS550, "&lt;0")</f>
        <v>543333.76899999985</v>
      </c>
      <c r="AY550" s="9">
        <v>44721</v>
      </c>
      <c r="AZ550" s="14">
        <f t="shared" ca="1" si="309"/>
        <v>2000</v>
      </c>
      <c r="BA550" s="14">
        <f t="shared" ca="1" si="315"/>
        <v>2000</v>
      </c>
      <c r="BB550" s="14">
        <f t="shared" ca="1" si="320"/>
        <v>1332.8399999999965</v>
      </c>
      <c r="BC550" s="14">
        <f t="shared" ca="1" si="301"/>
        <v>667.16000000000349</v>
      </c>
      <c r="BD550" s="14">
        <f t="shared" ca="1" si="302"/>
        <v>667.16000000000349</v>
      </c>
      <c r="BE550" s="14">
        <f t="shared" ca="1" si="287"/>
        <v>1005694.8476277031</v>
      </c>
      <c r="BF550" s="15">
        <f ca="1">SUM(BD$12:BD550)</f>
        <v>517471.17800000007</v>
      </c>
      <c r="BG550" s="16">
        <f ca="1">SUM(BB$12:BB550)+SUMIF(BC$12:BC550, "&lt;0")</f>
        <v>488223.66962770309</v>
      </c>
    </row>
    <row r="551" spans="1:59" x14ac:dyDescent="0.2">
      <c r="A551" s="24">
        <v>44722</v>
      </c>
      <c r="B551" s="54">
        <f ca="1">IF($A551&gt;= $C$5,$C$6, INDEX('Historical Data'!$D$2:$D$745, MATCH(A551, 'Historical Data'!$B$2:$B$745, 0)))</f>
        <v>1296</v>
      </c>
      <c r="C551" s="14">
        <f t="shared" ca="1" si="310"/>
        <v>1296</v>
      </c>
      <c r="D551" s="14">
        <f t="shared" ca="1" si="321"/>
        <v>1296</v>
      </c>
      <c r="E551" s="14">
        <f t="shared" ca="1" si="292"/>
        <v>0</v>
      </c>
      <c r="F551" s="14">
        <f t="shared" ca="1" si="288"/>
        <v>0</v>
      </c>
      <c r="G551" s="14">
        <f t="shared" ca="1" si="303"/>
        <v>676880.94699999993</v>
      </c>
      <c r="H551" s="15">
        <f ca="1">SUM(F$12:F551)</f>
        <v>348511.17799999996</v>
      </c>
      <c r="I551" s="16">
        <f ca="1">SUM(D$12:D551)+SUMIF(E$12:E551, "&lt;0")</f>
        <v>328369.76900000009</v>
      </c>
      <c r="J551" s="15"/>
      <c r="K551" s="9">
        <v>44722</v>
      </c>
      <c r="L551" s="14">
        <f t="shared" ca="1" si="289"/>
        <v>1796</v>
      </c>
      <c r="M551" s="14">
        <f t="shared" ca="1" si="311"/>
        <v>1796</v>
      </c>
      <c r="N551" s="14">
        <f t="shared" ca="1" si="316"/>
        <v>1556</v>
      </c>
      <c r="O551" s="14">
        <f t="shared" ca="1" si="293"/>
        <v>240</v>
      </c>
      <c r="P551" s="14">
        <f t="shared" ca="1" si="294"/>
        <v>240</v>
      </c>
      <c r="Q551" s="14">
        <f t="shared" ca="1" si="304"/>
        <v>887130.94699999993</v>
      </c>
      <c r="R551" s="15">
        <f ca="1">SUM(P$12:P551)</f>
        <v>456631.17799999996</v>
      </c>
      <c r="S551" s="16">
        <f ca="1">SUM(N$12:N551)+SUMIF(O$12:O551, "&lt;0")</f>
        <v>430499.76900000009</v>
      </c>
      <c r="U551" s="9">
        <v>44722</v>
      </c>
      <c r="V551" s="14">
        <f t="shared" ca="1" si="308"/>
        <v>2296</v>
      </c>
      <c r="W551" s="14">
        <f t="shared" ca="1" si="312"/>
        <v>2296</v>
      </c>
      <c r="X551" s="14">
        <f t="shared" ca="1" si="317"/>
        <v>1816</v>
      </c>
      <c r="Y551" s="14">
        <f t="shared" ca="1" si="295"/>
        <v>480</v>
      </c>
      <c r="Z551" s="14">
        <f t="shared" ca="1" si="296"/>
        <v>480</v>
      </c>
      <c r="AA551" s="14">
        <f t="shared" ca="1" si="305"/>
        <v>1097380.9469999999</v>
      </c>
      <c r="AB551" s="15">
        <f ca="1">SUM(Z$12:Z551)</f>
        <v>564751.17799999984</v>
      </c>
      <c r="AC551" s="16">
        <f ca="1">SUM(X$12:X551)+SUMIF(Y$12:Y551, "&lt;0")</f>
        <v>532629.76900000009</v>
      </c>
      <c r="AE551" s="9">
        <v>44722</v>
      </c>
      <c r="AF551" s="14">
        <f t="shared" ca="1" si="290"/>
        <v>1796</v>
      </c>
      <c r="AG551" s="14">
        <f t="shared" ca="1" si="313"/>
        <v>1796</v>
      </c>
      <c r="AH551" s="14">
        <f t="shared" ca="1" si="318"/>
        <v>1556</v>
      </c>
      <c r="AI551" s="14">
        <f t="shared" ca="1" si="297"/>
        <v>240</v>
      </c>
      <c r="AJ551" s="14">
        <f t="shared" ca="1" si="298"/>
        <v>240</v>
      </c>
      <c r="AK551" s="14">
        <f t="shared" ca="1" si="306"/>
        <v>899630.94699999993</v>
      </c>
      <c r="AL551" s="15">
        <f ca="1">SUM(AJ$12:AJ551)</f>
        <v>462871.17799999996</v>
      </c>
      <c r="AM551" s="16">
        <f ca="1">SUM(AH$12:AH551)+SUMIF(AI$12:AI551, "&lt;0")</f>
        <v>436759.76899999997</v>
      </c>
      <c r="AO551" s="9">
        <v>44722</v>
      </c>
      <c r="AP551" s="14">
        <f t="shared" ca="1" si="291"/>
        <v>2296</v>
      </c>
      <c r="AQ551" s="14">
        <f t="shared" ca="1" si="314"/>
        <v>2296</v>
      </c>
      <c r="AR551" s="14">
        <f t="shared" ca="1" si="319"/>
        <v>1816</v>
      </c>
      <c r="AS551" s="14">
        <f t="shared" ca="1" si="299"/>
        <v>480</v>
      </c>
      <c r="AT551" s="14">
        <f t="shared" ca="1" si="300"/>
        <v>480</v>
      </c>
      <c r="AU551" s="14">
        <f t="shared" ca="1" si="307"/>
        <v>1122380.9469999999</v>
      </c>
      <c r="AV551" s="15">
        <f ca="1">SUM(AT$12:AT551)</f>
        <v>577231.17800000007</v>
      </c>
      <c r="AW551" s="16">
        <f ca="1">SUM(AR$12:AR551)+SUMIF(AS$12:AS551, "&lt;0")</f>
        <v>545149.76899999985</v>
      </c>
      <c r="AY551" s="9">
        <v>44722</v>
      </c>
      <c r="AZ551" s="14">
        <f t="shared" ca="1" si="309"/>
        <v>2000</v>
      </c>
      <c r="BA551" s="14">
        <f t="shared" ca="1" si="315"/>
        <v>2000</v>
      </c>
      <c r="BB551" s="14">
        <f t="shared" ca="1" si="320"/>
        <v>2000</v>
      </c>
      <c r="BC551" s="14">
        <f t="shared" ca="1" si="301"/>
        <v>0</v>
      </c>
      <c r="BD551" s="14">
        <f t="shared" ca="1" si="302"/>
        <v>0</v>
      </c>
      <c r="BE551" s="14">
        <f t="shared" ca="1" si="287"/>
        <v>1007694.8476277031</v>
      </c>
      <c r="BF551" s="15">
        <f ca="1">SUM(BD$12:BD551)</f>
        <v>517471.17800000007</v>
      </c>
      <c r="BG551" s="16">
        <f ca="1">SUM(BB$12:BB551)+SUMIF(BC$12:BC551, "&lt;0")</f>
        <v>490223.66962770309</v>
      </c>
    </row>
    <row r="552" spans="1:59" x14ac:dyDescent="0.2">
      <c r="A552" s="24">
        <v>44723</v>
      </c>
      <c r="B552" s="54">
        <f ca="1">IF($A552&gt;= $C$5,$C$6, INDEX('Historical Data'!$D$2:$D$745, MATCH(A552, 'Historical Data'!$B$2:$B$745, 0)))</f>
        <v>1296</v>
      </c>
      <c r="C552" s="14">
        <f t="shared" ca="1" si="310"/>
        <v>1296</v>
      </c>
      <c r="D552" s="14">
        <f t="shared" ca="1" si="321"/>
        <v>697.84900000000198</v>
      </c>
      <c r="E552" s="14">
        <f t="shared" ca="1" si="292"/>
        <v>598.15099999999802</v>
      </c>
      <c r="F552" s="14">
        <f t="shared" ca="1" si="288"/>
        <v>598.15099999999802</v>
      </c>
      <c r="G552" s="14">
        <f t="shared" ca="1" si="303"/>
        <v>678176.94699999993</v>
      </c>
      <c r="H552" s="15">
        <f ca="1">SUM(F$12:F552)</f>
        <v>349109.32899999997</v>
      </c>
      <c r="I552" s="16">
        <f ca="1">SUM(D$12:D552)+SUMIF(E$12:E552, "&lt;0")</f>
        <v>329067.61800000007</v>
      </c>
      <c r="J552" s="15"/>
      <c r="K552" s="9">
        <v>44723</v>
      </c>
      <c r="L552" s="14">
        <f t="shared" ca="1" si="289"/>
        <v>1796</v>
      </c>
      <c r="M552" s="14">
        <f t="shared" ca="1" si="311"/>
        <v>1796</v>
      </c>
      <c r="N552" s="14">
        <f t="shared" ca="1" si="316"/>
        <v>957.84900000000198</v>
      </c>
      <c r="O552" s="14">
        <f t="shared" ca="1" si="293"/>
        <v>838.15099999999802</v>
      </c>
      <c r="P552" s="14">
        <f t="shared" ca="1" si="294"/>
        <v>838.15099999999802</v>
      </c>
      <c r="Q552" s="14">
        <f t="shared" ca="1" si="304"/>
        <v>888926.94699999993</v>
      </c>
      <c r="R552" s="15">
        <f ca="1">SUM(P$12:P552)</f>
        <v>457469.32899999997</v>
      </c>
      <c r="S552" s="16">
        <f ca="1">SUM(N$12:N552)+SUMIF(O$12:O552, "&lt;0")</f>
        <v>431457.61800000007</v>
      </c>
      <c r="U552" s="9">
        <v>44723</v>
      </c>
      <c r="V552" s="14">
        <f t="shared" ca="1" si="308"/>
        <v>2296</v>
      </c>
      <c r="W552" s="14">
        <f t="shared" ca="1" si="312"/>
        <v>2296</v>
      </c>
      <c r="X552" s="14">
        <f t="shared" ca="1" si="317"/>
        <v>1217.849000000002</v>
      </c>
      <c r="Y552" s="14">
        <f t="shared" ca="1" si="295"/>
        <v>1078.150999999998</v>
      </c>
      <c r="Z552" s="14">
        <f t="shared" ca="1" si="296"/>
        <v>1078.150999999998</v>
      </c>
      <c r="AA552" s="14">
        <f t="shared" ca="1" si="305"/>
        <v>1099676.9469999999</v>
      </c>
      <c r="AB552" s="15">
        <f ca="1">SUM(Z$12:Z552)</f>
        <v>565829.32899999979</v>
      </c>
      <c r="AC552" s="16">
        <f ca="1">SUM(X$12:X552)+SUMIF(Y$12:Y552, "&lt;0")</f>
        <v>533847.61800000013</v>
      </c>
      <c r="AE552" s="9">
        <v>44723</v>
      </c>
      <c r="AF552" s="14">
        <f t="shared" ca="1" si="290"/>
        <v>1796</v>
      </c>
      <c r="AG552" s="14">
        <f t="shared" ca="1" si="313"/>
        <v>1796</v>
      </c>
      <c r="AH552" s="14">
        <f t="shared" ca="1" si="318"/>
        <v>957.84900000000198</v>
      </c>
      <c r="AI552" s="14">
        <f t="shared" ca="1" si="297"/>
        <v>838.15099999999802</v>
      </c>
      <c r="AJ552" s="14">
        <f t="shared" ca="1" si="298"/>
        <v>838.15099999999802</v>
      </c>
      <c r="AK552" s="14">
        <f t="shared" ca="1" si="306"/>
        <v>901426.94699999993</v>
      </c>
      <c r="AL552" s="15">
        <f ca="1">SUM(AJ$12:AJ552)</f>
        <v>463709.32899999997</v>
      </c>
      <c r="AM552" s="16">
        <f ca="1">SUM(AH$12:AH552)+SUMIF(AI$12:AI552, "&lt;0")</f>
        <v>437717.61799999996</v>
      </c>
      <c r="AO552" s="9">
        <v>44723</v>
      </c>
      <c r="AP552" s="14">
        <f t="shared" ca="1" si="291"/>
        <v>2296</v>
      </c>
      <c r="AQ552" s="14">
        <f t="shared" ca="1" si="314"/>
        <v>2296</v>
      </c>
      <c r="AR552" s="14">
        <f t="shared" ca="1" si="319"/>
        <v>1217.849000000002</v>
      </c>
      <c r="AS552" s="14">
        <f t="shared" ca="1" si="299"/>
        <v>1078.150999999998</v>
      </c>
      <c r="AT552" s="14">
        <f t="shared" ca="1" si="300"/>
        <v>1078.150999999998</v>
      </c>
      <c r="AU552" s="14">
        <f t="shared" ca="1" si="307"/>
        <v>1124676.9469999999</v>
      </c>
      <c r="AV552" s="15">
        <f ca="1">SUM(AT$12:AT552)</f>
        <v>578309.32900000003</v>
      </c>
      <c r="AW552" s="16">
        <f ca="1">SUM(AR$12:AR552)+SUMIF(AS$12:AS552, "&lt;0")</f>
        <v>546367.6179999999</v>
      </c>
      <c r="AY552" s="9">
        <v>44723</v>
      </c>
      <c r="AZ552" s="14">
        <f t="shared" ca="1" si="309"/>
        <v>2000</v>
      </c>
      <c r="BA552" s="14">
        <f t="shared" ca="1" si="315"/>
        <v>2000</v>
      </c>
      <c r="BB552" s="14">
        <f t="shared" ca="1" si="320"/>
        <v>1401.849000000002</v>
      </c>
      <c r="BC552" s="14">
        <f t="shared" ca="1" si="301"/>
        <v>598.15099999999802</v>
      </c>
      <c r="BD552" s="14">
        <f t="shared" ca="1" si="302"/>
        <v>598.15099999999802</v>
      </c>
      <c r="BE552" s="14">
        <f t="shared" ca="1" si="287"/>
        <v>1009694.8476277031</v>
      </c>
      <c r="BF552" s="15">
        <f ca="1">SUM(BD$12:BD552)</f>
        <v>518069.32900000009</v>
      </c>
      <c r="BG552" s="16">
        <f ca="1">SUM(BB$12:BB552)+SUMIF(BC$12:BC552, "&lt;0")</f>
        <v>491625.51862770307</v>
      </c>
    </row>
    <row r="553" spans="1:59" x14ac:dyDescent="0.2">
      <c r="A553" s="24">
        <v>44724</v>
      </c>
      <c r="B553" s="54">
        <f ca="1">IF($A553&gt;= $C$5,$C$6, INDEX('Historical Data'!$D$2:$D$745, MATCH(A553, 'Historical Data'!$B$2:$B$745, 0)))</f>
        <v>1296</v>
      </c>
      <c r="C553" s="14">
        <f t="shared" ca="1" si="310"/>
        <v>1296</v>
      </c>
      <c r="D553" s="14">
        <f t="shared" ca="1" si="321"/>
        <v>1203.5279999999948</v>
      </c>
      <c r="E553" s="14">
        <f t="shared" ca="1" si="292"/>
        <v>92.47200000000521</v>
      </c>
      <c r="F553" s="14">
        <f t="shared" ca="1" si="288"/>
        <v>92.47200000000521</v>
      </c>
      <c r="G553" s="14">
        <f t="shared" ca="1" si="303"/>
        <v>679472.94699999993</v>
      </c>
      <c r="H553" s="15">
        <f ca="1">SUM(F$12:F553)</f>
        <v>349201.80099999998</v>
      </c>
      <c r="I553" s="16">
        <f ca="1">SUM(D$12:D553)+SUMIF(E$12:E553, "&lt;0")</f>
        <v>330271.14600000007</v>
      </c>
      <c r="J553" s="15"/>
      <c r="K553" s="9">
        <v>44724</v>
      </c>
      <c r="L553" s="14">
        <f t="shared" ca="1" si="289"/>
        <v>1796</v>
      </c>
      <c r="M553" s="14">
        <f t="shared" ca="1" si="311"/>
        <v>1796</v>
      </c>
      <c r="N553" s="14">
        <f t="shared" ca="1" si="316"/>
        <v>1463.5279999999948</v>
      </c>
      <c r="O553" s="14">
        <f t="shared" ca="1" si="293"/>
        <v>332.47200000000521</v>
      </c>
      <c r="P553" s="14">
        <f t="shared" ca="1" si="294"/>
        <v>332.47200000000521</v>
      </c>
      <c r="Q553" s="14">
        <f t="shared" ca="1" si="304"/>
        <v>890722.94699999993</v>
      </c>
      <c r="R553" s="15">
        <f ca="1">SUM(P$12:P553)</f>
        <v>457801.80099999998</v>
      </c>
      <c r="S553" s="16">
        <f ca="1">SUM(N$12:N553)+SUMIF(O$12:O553, "&lt;0")</f>
        <v>432921.14600000007</v>
      </c>
      <c r="U553" s="9">
        <v>44724</v>
      </c>
      <c r="V553" s="14">
        <f t="shared" ca="1" si="308"/>
        <v>2296</v>
      </c>
      <c r="W553" s="14">
        <f t="shared" ca="1" si="312"/>
        <v>2296</v>
      </c>
      <c r="X553" s="14">
        <f t="shared" ca="1" si="317"/>
        <v>1723.5279999999948</v>
      </c>
      <c r="Y553" s="14">
        <f t="shared" ca="1" si="295"/>
        <v>572.47200000000521</v>
      </c>
      <c r="Z553" s="14">
        <f t="shared" ca="1" si="296"/>
        <v>572.47200000000521</v>
      </c>
      <c r="AA553" s="14">
        <f t="shared" ca="1" si="305"/>
        <v>1101972.9469999999</v>
      </c>
      <c r="AB553" s="15">
        <f ca="1">SUM(Z$12:Z553)</f>
        <v>566401.80099999974</v>
      </c>
      <c r="AC553" s="16">
        <f ca="1">SUM(X$12:X553)+SUMIF(Y$12:Y553, "&lt;0")</f>
        <v>535571.14600000018</v>
      </c>
      <c r="AE553" s="9">
        <v>44724</v>
      </c>
      <c r="AF553" s="14">
        <f t="shared" ca="1" si="290"/>
        <v>1796</v>
      </c>
      <c r="AG553" s="14">
        <f t="shared" ca="1" si="313"/>
        <v>1796</v>
      </c>
      <c r="AH553" s="14">
        <f t="shared" ca="1" si="318"/>
        <v>1463.5279999999948</v>
      </c>
      <c r="AI553" s="14">
        <f t="shared" ca="1" si="297"/>
        <v>332.47200000000521</v>
      </c>
      <c r="AJ553" s="14">
        <f t="shared" ca="1" si="298"/>
        <v>332.47200000000521</v>
      </c>
      <c r="AK553" s="14">
        <f t="shared" ca="1" si="306"/>
        <v>903222.94699999993</v>
      </c>
      <c r="AL553" s="15">
        <f ca="1">SUM(AJ$12:AJ553)</f>
        <v>464041.80099999998</v>
      </c>
      <c r="AM553" s="16">
        <f ca="1">SUM(AH$12:AH553)+SUMIF(AI$12:AI553, "&lt;0")</f>
        <v>439181.14599999995</v>
      </c>
      <c r="AO553" s="9">
        <v>44724</v>
      </c>
      <c r="AP553" s="14">
        <f t="shared" ca="1" si="291"/>
        <v>2296</v>
      </c>
      <c r="AQ553" s="14">
        <f t="shared" ca="1" si="314"/>
        <v>2296</v>
      </c>
      <c r="AR553" s="14">
        <f t="shared" ca="1" si="319"/>
        <v>1723.5279999999948</v>
      </c>
      <c r="AS553" s="14">
        <f t="shared" ca="1" si="299"/>
        <v>572.47200000000521</v>
      </c>
      <c r="AT553" s="14">
        <f t="shared" ca="1" si="300"/>
        <v>572.47200000000521</v>
      </c>
      <c r="AU553" s="14">
        <f t="shared" ca="1" si="307"/>
        <v>1126972.9469999999</v>
      </c>
      <c r="AV553" s="15">
        <f ca="1">SUM(AT$12:AT553)</f>
        <v>578881.80099999998</v>
      </c>
      <c r="AW553" s="16">
        <f ca="1">SUM(AR$12:AR553)+SUMIF(AS$12:AS553, "&lt;0")</f>
        <v>548091.14599999995</v>
      </c>
      <c r="AY553" s="9">
        <v>44724</v>
      </c>
      <c r="AZ553" s="14">
        <f t="shared" ca="1" si="309"/>
        <v>2000</v>
      </c>
      <c r="BA553" s="14">
        <f t="shared" ca="1" si="315"/>
        <v>2000</v>
      </c>
      <c r="BB553" s="14">
        <f t="shared" ca="1" si="320"/>
        <v>1907.5279999999948</v>
      </c>
      <c r="BC553" s="14">
        <f t="shared" ca="1" si="301"/>
        <v>92.47200000000521</v>
      </c>
      <c r="BD553" s="14">
        <f t="shared" ca="1" si="302"/>
        <v>92.47200000000521</v>
      </c>
      <c r="BE553" s="14">
        <f t="shared" ca="1" si="287"/>
        <v>1011694.8476277031</v>
      </c>
      <c r="BF553" s="15">
        <f ca="1">SUM(BD$12:BD553)</f>
        <v>518161.80100000009</v>
      </c>
      <c r="BG553" s="16">
        <f ca="1">SUM(BB$12:BB553)+SUMIF(BC$12:BC553, "&lt;0")</f>
        <v>493533.04662770306</v>
      </c>
    </row>
    <row r="554" spans="1:59" x14ac:dyDescent="0.2">
      <c r="A554" s="24">
        <v>44725</v>
      </c>
      <c r="B554" s="54">
        <f ca="1">IF($A554&gt;= $C$5,$C$6, INDEX('Historical Data'!$D$2:$D$745, MATCH(A554, 'Historical Data'!$B$2:$B$745, 0)))</f>
        <v>1296</v>
      </c>
      <c r="C554" s="14">
        <f t="shared" ca="1" si="310"/>
        <v>1296</v>
      </c>
      <c r="D554" s="14">
        <f t="shared" ca="1" si="321"/>
        <v>354.91600000000108</v>
      </c>
      <c r="E554" s="14">
        <f t="shared" ca="1" si="292"/>
        <v>941.08399999999892</v>
      </c>
      <c r="F554" s="14">
        <f t="shared" ca="1" si="288"/>
        <v>941.08399999999892</v>
      </c>
      <c r="G554" s="14">
        <f t="shared" ca="1" si="303"/>
        <v>680768.94699999993</v>
      </c>
      <c r="H554" s="15">
        <f ca="1">SUM(F$12:F554)</f>
        <v>350142.88499999995</v>
      </c>
      <c r="I554" s="16">
        <f ca="1">SUM(D$12:D554)+SUMIF(E$12:E554, "&lt;0")</f>
        <v>330626.06200000009</v>
      </c>
      <c r="J554" s="15"/>
      <c r="K554" s="9">
        <v>44725</v>
      </c>
      <c r="L554" s="14">
        <f t="shared" ca="1" si="289"/>
        <v>1796</v>
      </c>
      <c r="M554" s="14">
        <f t="shared" ca="1" si="311"/>
        <v>1796</v>
      </c>
      <c r="N554" s="14">
        <f t="shared" ca="1" si="316"/>
        <v>614.91600000000108</v>
      </c>
      <c r="O554" s="14">
        <f t="shared" ca="1" si="293"/>
        <v>1181.0839999999989</v>
      </c>
      <c r="P554" s="14">
        <f t="shared" ca="1" si="294"/>
        <v>1181.0839999999989</v>
      </c>
      <c r="Q554" s="14">
        <f t="shared" ca="1" si="304"/>
        <v>892518.94699999993</v>
      </c>
      <c r="R554" s="15">
        <f ca="1">SUM(P$12:P554)</f>
        <v>458982.88499999995</v>
      </c>
      <c r="S554" s="16">
        <f ca="1">SUM(N$12:N554)+SUMIF(O$12:O554, "&lt;0")</f>
        <v>433536.06200000009</v>
      </c>
      <c r="U554" s="9">
        <v>44725</v>
      </c>
      <c r="V554" s="14">
        <f t="shared" ca="1" si="308"/>
        <v>2296</v>
      </c>
      <c r="W554" s="14">
        <f t="shared" ca="1" si="312"/>
        <v>2296</v>
      </c>
      <c r="X554" s="14">
        <f t="shared" ca="1" si="317"/>
        <v>874.91600000000108</v>
      </c>
      <c r="Y554" s="14">
        <f t="shared" ca="1" si="295"/>
        <v>1421.0839999999989</v>
      </c>
      <c r="Z554" s="14">
        <f t="shared" ca="1" si="296"/>
        <v>1421.0839999999989</v>
      </c>
      <c r="AA554" s="14">
        <f t="shared" ca="1" si="305"/>
        <v>1104268.9469999999</v>
      </c>
      <c r="AB554" s="15">
        <f ca="1">SUM(Z$12:Z554)</f>
        <v>567822.88499999978</v>
      </c>
      <c r="AC554" s="16">
        <f ca="1">SUM(X$12:X554)+SUMIF(Y$12:Y554, "&lt;0")</f>
        <v>536446.06200000015</v>
      </c>
      <c r="AE554" s="9">
        <v>44725</v>
      </c>
      <c r="AF554" s="14">
        <f t="shared" ca="1" si="290"/>
        <v>1796</v>
      </c>
      <c r="AG554" s="14">
        <f t="shared" ca="1" si="313"/>
        <v>1796</v>
      </c>
      <c r="AH554" s="14">
        <f t="shared" ca="1" si="318"/>
        <v>614.91600000000108</v>
      </c>
      <c r="AI554" s="14">
        <f t="shared" ca="1" si="297"/>
        <v>1181.0839999999989</v>
      </c>
      <c r="AJ554" s="14">
        <f t="shared" ca="1" si="298"/>
        <v>1181.0839999999989</v>
      </c>
      <c r="AK554" s="14">
        <f t="shared" ca="1" si="306"/>
        <v>905018.94699999993</v>
      </c>
      <c r="AL554" s="15">
        <f ca="1">SUM(AJ$12:AJ554)</f>
        <v>465222.88499999995</v>
      </c>
      <c r="AM554" s="16">
        <f ca="1">SUM(AH$12:AH554)+SUMIF(AI$12:AI554, "&lt;0")</f>
        <v>439796.06199999998</v>
      </c>
      <c r="AO554" s="9">
        <v>44725</v>
      </c>
      <c r="AP554" s="14">
        <f t="shared" ca="1" si="291"/>
        <v>2296</v>
      </c>
      <c r="AQ554" s="14">
        <f t="shared" ca="1" si="314"/>
        <v>2296</v>
      </c>
      <c r="AR554" s="14">
        <f t="shared" ca="1" si="319"/>
        <v>874.91600000000108</v>
      </c>
      <c r="AS554" s="14">
        <f t="shared" ca="1" si="299"/>
        <v>1421.0839999999989</v>
      </c>
      <c r="AT554" s="14">
        <f t="shared" ca="1" si="300"/>
        <v>1421.0839999999989</v>
      </c>
      <c r="AU554" s="14">
        <f t="shared" ca="1" si="307"/>
        <v>1129268.9469999999</v>
      </c>
      <c r="AV554" s="15">
        <f ca="1">SUM(AT$12:AT554)</f>
        <v>580302.88500000001</v>
      </c>
      <c r="AW554" s="16">
        <f ca="1">SUM(AR$12:AR554)+SUMIF(AS$12:AS554, "&lt;0")</f>
        <v>548966.06199999992</v>
      </c>
      <c r="AY554" s="9">
        <v>44725</v>
      </c>
      <c r="AZ554" s="14">
        <f t="shared" ca="1" si="309"/>
        <v>2000</v>
      </c>
      <c r="BA554" s="14">
        <f t="shared" ca="1" si="315"/>
        <v>2000</v>
      </c>
      <c r="BB554" s="14">
        <f t="shared" ca="1" si="320"/>
        <v>1058.9160000000011</v>
      </c>
      <c r="BC554" s="14">
        <f t="shared" ca="1" si="301"/>
        <v>941.08399999999892</v>
      </c>
      <c r="BD554" s="14">
        <f t="shared" ca="1" si="302"/>
        <v>941.08399999999892</v>
      </c>
      <c r="BE554" s="14">
        <f t="shared" ca="1" si="287"/>
        <v>1013694.8476277031</v>
      </c>
      <c r="BF554" s="15">
        <f ca="1">SUM(BD$12:BD554)</f>
        <v>519102.88500000007</v>
      </c>
      <c r="BG554" s="16">
        <f ca="1">SUM(BB$12:BB554)+SUMIF(BC$12:BC554, "&lt;0")</f>
        <v>494591.96262770309</v>
      </c>
    </row>
    <row r="555" spans="1:59" x14ac:dyDescent="0.2">
      <c r="A555" s="24">
        <v>44726</v>
      </c>
      <c r="B555" s="54">
        <f ca="1">IF($A555&gt;= $C$5,$C$6, INDEX('Historical Data'!$D$2:$D$745, MATCH(A555, 'Historical Data'!$B$2:$B$745, 0)))</f>
        <v>1296</v>
      </c>
      <c r="C555" s="14">
        <f t="shared" ca="1" si="310"/>
        <v>1296</v>
      </c>
      <c r="D555" s="14">
        <f t="shared" ca="1" si="321"/>
        <v>590.85600000000341</v>
      </c>
      <c r="E555" s="14">
        <f t="shared" ca="1" si="292"/>
        <v>705.14399999999659</v>
      </c>
      <c r="F555" s="14">
        <f t="shared" ca="1" si="288"/>
        <v>705.14399999999659</v>
      </c>
      <c r="G555" s="14">
        <f t="shared" ca="1" si="303"/>
        <v>682064.94699999993</v>
      </c>
      <c r="H555" s="15">
        <f ca="1">SUM(F$12:F555)</f>
        <v>350848.02899999992</v>
      </c>
      <c r="I555" s="16">
        <f ca="1">SUM(D$12:D555)+SUMIF(E$12:E555, "&lt;0")</f>
        <v>331216.91800000012</v>
      </c>
      <c r="J555" s="15"/>
      <c r="K555" s="9">
        <v>44726</v>
      </c>
      <c r="L555" s="14">
        <f t="shared" ca="1" si="289"/>
        <v>1796</v>
      </c>
      <c r="M555" s="14">
        <f t="shared" ca="1" si="311"/>
        <v>1796</v>
      </c>
      <c r="N555" s="14">
        <f t="shared" ca="1" si="316"/>
        <v>850.85600000000341</v>
      </c>
      <c r="O555" s="14">
        <f t="shared" ca="1" si="293"/>
        <v>945.14399999999659</v>
      </c>
      <c r="P555" s="14">
        <f t="shared" ca="1" si="294"/>
        <v>945.14399999999659</v>
      </c>
      <c r="Q555" s="14">
        <f t="shared" ca="1" si="304"/>
        <v>894314.94699999993</v>
      </c>
      <c r="R555" s="15">
        <f ca="1">SUM(P$12:P555)</f>
        <v>459928.02899999992</v>
      </c>
      <c r="S555" s="16">
        <f ca="1">SUM(N$12:N555)+SUMIF(O$12:O555, "&lt;0")</f>
        <v>434386.91800000012</v>
      </c>
      <c r="U555" s="9">
        <v>44726</v>
      </c>
      <c r="V555" s="14">
        <f t="shared" ca="1" si="308"/>
        <v>2296</v>
      </c>
      <c r="W555" s="14">
        <f t="shared" ca="1" si="312"/>
        <v>2296</v>
      </c>
      <c r="X555" s="14">
        <f t="shared" ca="1" si="317"/>
        <v>1110.8560000000034</v>
      </c>
      <c r="Y555" s="14">
        <f t="shared" ca="1" si="295"/>
        <v>1185.1439999999966</v>
      </c>
      <c r="Z555" s="14">
        <f t="shared" ca="1" si="296"/>
        <v>1185.1439999999966</v>
      </c>
      <c r="AA555" s="14">
        <f t="shared" ca="1" si="305"/>
        <v>1106564.9469999999</v>
      </c>
      <c r="AB555" s="15">
        <f ca="1">SUM(Z$12:Z555)</f>
        <v>569008.02899999975</v>
      </c>
      <c r="AC555" s="16">
        <f ca="1">SUM(X$12:X555)+SUMIF(Y$12:Y555, "&lt;0")</f>
        <v>537556.91800000018</v>
      </c>
      <c r="AE555" s="9">
        <v>44726</v>
      </c>
      <c r="AF555" s="14">
        <f t="shared" ca="1" si="290"/>
        <v>1796</v>
      </c>
      <c r="AG555" s="14">
        <f t="shared" ca="1" si="313"/>
        <v>1796</v>
      </c>
      <c r="AH555" s="14">
        <f t="shared" ca="1" si="318"/>
        <v>850.85600000000341</v>
      </c>
      <c r="AI555" s="14">
        <f t="shared" ca="1" si="297"/>
        <v>945.14399999999659</v>
      </c>
      <c r="AJ555" s="14">
        <f t="shared" ca="1" si="298"/>
        <v>945.14399999999659</v>
      </c>
      <c r="AK555" s="14">
        <f t="shared" ca="1" si="306"/>
        <v>906814.94699999993</v>
      </c>
      <c r="AL555" s="15">
        <f ca="1">SUM(AJ$12:AJ555)</f>
        <v>466168.02899999992</v>
      </c>
      <c r="AM555" s="16">
        <f ca="1">SUM(AH$12:AH555)+SUMIF(AI$12:AI555, "&lt;0")</f>
        <v>440646.91800000001</v>
      </c>
      <c r="AO555" s="9">
        <v>44726</v>
      </c>
      <c r="AP555" s="14">
        <f t="shared" ca="1" si="291"/>
        <v>2296</v>
      </c>
      <c r="AQ555" s="14">
        <f t="shared" ca="1" si="314"/>
        <v>2296</v>
      </c>
      <c r="AR555" s="14">
        <f t="shared" ca="1" si="319"/>
        <v>1110.8560000000034</v>
      </c>
      <c r="AS555" s="14">
        <f t="shared" ca="1" si="299"/>
        <v>1185.1439999999966</v>
      </c>
      <c r="AT555" s="14">
        <f t="shared" ca="1" si="300"/>
        <v>1185.1439999999966</v>
      </c>
      <c r="AU555" s="14">
        <f t="shared" ca="1" si="307"/>
        <v>1131564.9469999999</v>
      </c>
      <c r="AV555" s="15">
        <f ca="1">SUM(AT$12:AT555)</f>
        <v>581488.02899999998</v>
      </c>
      <c r="AW555" s="16">
        <f ca="1">SUM(AR$12:AR555)+SUMIF(AS$12:AS555, "&lt;0")</f>
        <v>550076.91799999995</v>
      </c>
      <c r="AY555" s="9">
        <v>44726</v>
      </c>
      <c r="AZ555" s="14">
        <f t="shared" ca="1" si="309"/>
        <v>2000</v>
      </c>
      <c r="BA555" s="14">
        <f t="shared" ca="1" si="315"/>
        <v>2000</v>
      </c>
      <c r="BB555" s="14">
        <f t="shared" ca="1" si="320"/>
        <v>1294.8560000000034</v>
      </c>
      <c r="BC555" s="14">
        <f t="shared" ca="1" si="301"/>
        <v>705.14399999999659</v>
      </c>
      <c r="BD555" s="14">
        <f t="shared" ca="1" si="302"/>
        <v>705.14399999999659</v>
      </c>
      <c r="BE555" s="14">
        <f t="shared" ca="1" si="287"/>
        <v>1015694.8476277031</v>
      </c>
      <c r="BF555" s="15">
        <f ca="1">SUM(BD$12:BD555)</f>
        <v>519808.02900000004</v>
      </c>
      <c r="BG555" s="16">
        <f ca="1">SUM(BB$12:BB555)+SUMIF(BC$12:BC555, "&lt;0")</f>
        <v>495886.81862770312</v>
      </c>
    </row>
    <row r="556" spans="1:59" x14ac:dyDescent="0.2">
      <c r="A556" s="24">
        <v>44727</v>
      </c>
      <c r="B556" s="54">
        <f ca="1">IF($A556&gt;= $C$5,$C$6, INDEX('Historical Data'!$D$2:$D$745, MATCH(A556, 'Historical Data'!$B$2:$B$745, 0)))</f>
        <v>1296</v>
      </c>
      <c r="C556" s="14">
        <f t="shared" ca="1" si="310"/>
        <v>1296</v>
      </c>
      <c r="D556" s="14">
        <f t="shared" ca="1" si="321"/>
        <v>1296</v>
      </c>
      <c r="E556" s="14">
        <f t="shared" ca="1" si="292"/>
        <v>0</v>
      </c>
      <c r="F556" s="14">
        <f t="shared" ca="1" si="288"/>
        <v>0</v>
      </c>
      <c r="G556" s="14">
        <f t="shared" ca="1" si="303"/>
        <v>683360.94699999993</v>
      </c>
      <c r="H556" s="15">
        <f ca="1">SUM(F$12:F556)</f>
        <v>350848.02899999992</v>
      </c>
      <c r="I556" s="16">
        <f ca="1">SUM(D$12:D556)+SUMIF(E$12:E556, "&lt;0")</f>
        <v>332512.91800000012</v>
      </c>
      <c r="J556" s="15"/>
      <c r="K556" s="9">
        <v>44727</v>
      </c>
      <c r="L556" s="14">
        <f t="shared" ca="1" si="289"/>
        <v>1796</v>
      </c>
      <c r="M556" s="14">
        <f t="shared" ca="1" si="311"/>
        <v>1796</v>
      </c>
      <c r="N556" s="14">
        <f t="shared" ca="1" si="316"/>
        <v>1556</v>
      </c>
      <c r="O556" s="14">
        <f t="shared" ca="1" si="293"/>
        <v>240</v>
      </c>
      <c r="P556" s="14">
        <f t="shared" ca="1" si="294"/>
        <v>240</v>
      </c>
      <c r="Q556" s="14">
        <f t="shared" ca="1" si="304"/>
        <v>896110.94699999993</v>
      </c>
      <c r="R556" s="15">
        <f ca="1">SUM(P$12:P556)</f>
        <v>460168.02899999992</v>
      </c>
      <c r="S556" s="16">
        <f ca="1">SUM(N$12:N556)+SUMIF(O$12:O556, "&lt;0")</f>
        <v>435942.91800000012</v>
      </c>
      <c r="U556" s="9">
        <v>44727</v>
      </c>
      <c r="V556" s="14">
        <f t="shared" ca="1" si="308"/>
        <v>2296</v>
      </c>
      <c r="W556" s="14">
        <f t="shared" ca="1" si="312"/>
        <v>2296</v>
      </c>
      <c r="X556" s="14">
        <f t="shared" ca="1" si="317"/>
        <v>1816</v>
      </c>
      <c r="Y556" s="14">
        <f t="shared" ca="1" si="295"/>
        <v>480</v>
      </c>
      <c r="Z556" s="14">
        <f t="shared" ca="1" si="296"/>
        <v>480</v>
      </c>
      <c r="AA556" s="14">
        <f t="shared" ca="1" si="305"/>
        <v>1108860.9469999999</v>
      </c>
      <c r="AB556" s="15">
        <f ca="1">SUM(Z$12:Z556)</f>
        <v>569488.02899999975</v>
      </c>
      <c r="AC556" s="16">
        <f ca="1">SUM(X$12:X556)+SUMIF(Y$12:Y556, "&lt;0")</f>
        <v>539372.91800000018</v>
      </c>
      <c r="AE556" s="9">
        <v>44727</v>
      </c>
      <c r="AF556" s="14">
        <f t="shared" ca="1" si="290"/>
        <v>1796</v>
      </c>
      <c r="AG556" s="14">
        <f t="shared" ca="1" si="313"/>
        <v>1796</v>
      </c>
      <c r="AH556" s="14">
        <f t="shared" ca="1" si="318"/>
        <v>1556</v>
      </c>
      <c r="AI556" s="14">
        <f t="shared" ca="1" si="297"/>
        <v>240</v>
      </c>
      <c r="AJ556" s="14">
        <f t="shared" ca="1" si="298"/>
        <v>240</v>
      </c>
      <c r="AK556" s="14">
        <f t="shared" ca="1" si="306"/>
        <v>908610.94699999993</v>
      </c>
      <c r="AL556" s="15">
        <f ca="1">SUM(AJ$12:AJ556)</f>
        <v>466408.02899999992</v>
      </c>
      <c r="AM556" s="16">
        <f ca="1">SUM(AH$12:AH556)+SUMIF(AI$12:AI556, "&lt;0")</f>
        <v>442202.91800000001</v>
      </c>
      <c r="AO556" s="9">
        <v>44727</v>
      </c>
      <c r="AP556" s="14">
        <f t="shared" ca="1" si="291"/>
        <v>2296</v>
      </c>
      <c r="AQ556" s="14">
        <f t="shared" ca="1" si="314"/>
        <v>2296</v>
      </c>
      <c r="AR556" s="14">
        <f t="shared" ca="1" si="319"/>
        <v>1816</v>
      </c>
      <c r="AS556" s="14">
        <f t="shared" ca="1" si="299"/>
        <v>480</v>
      </c>
      <c r="AT556" s="14">
        <f t="shared" ca="1" si="300"/>
        <v>480</v>
      </c>
      <c r="AU556" s="14">
        <f t="shared" ca="1" si="307"/>
        <v>1133860.9469999999</v>
      </c>
      <c r="AV556" s="15">
        <f ca="1">SUM(AT$12:AT556)</f>
        <v>581968.02899999998</v>
      </c>
      <c r="AW556" s="16">
        <f ca="1">SUM(AR$12:AR556)+SUMIF(AS$12:AS556, "&lt;0")</f>
        <v>551892.91799999995</v>
      </c>
      <c r="AY556" s="9">
        <v>44727</v>
      </c>
      <c r="AZ556" s="14">
        <f t="shared" ca="1" si="309"/>
        <v>2000</v>
      </c>
      <c r="BA556" s="14">
        <f t="shared" ca="1" si="315"/>
        <v>2000</v>
      </c>
      <c r="BB556" s="14">
        <f t="shared" ca="1" si="320"/>
        <v>2000</v>
      </c>
      <c r="BC556" s="14">
        <f t="shared" ca="1" si="301"/>
        <v>0</v>
      </c>
      <c r="BD556" s="14">
        <f t="shared" ca="1" si="302"/>
        <v>0</v>
      </c>
      <c r="BE556" s="14">
        <f t="shared" ca="1" si="287"/>
        <v>1017694.8476277031</v>
      </c>
      <c r="BF556" s="15">
        <f ca="1">SUM(BD$12:BD556)</f>
        <v>519808.02900000004</v>
      </c>
      <c r="BG556" s="16">
        <f ca="1">SUM(BB$12:BB556)+SUMIF(BC$12:BC556, "&lt;0")</f>
        <v>497886.81862770312</v>
      </c>
    </row>
    <row r="557" spans="1:59" x14ac:dyDescent="0.2">
      <c r="A557" s="24">
        <v>44728</v>
      </c>
      <c r="B557" s="54">
        <f ca="1">IF($A557&gt;= $C$5,$C$6, INDEX('Historical Data'!$D$2:$D$745, MATCH(A557, 'Historical Data'!$B$2:$B$745, 0)))</f>
        <v>1296</v>
      </c>
      <c r="C557" s="14">
        <f t="shared" ca="1" si="310"/>
        <v>1296</v>
      </c>
      <c r="D557" s="14">
        <f t="shared" ca="1" si="321"/>
        <v>1121.2089999999989</v>
      </c>
      <c r="E557" s="14">
        <f t="shared" ca="1" si="292"/>
        <v>174.79100000000108</v>
      </c>
      <c r="F557" s="14">
        <f t="shared" ca="1" si="288"/>
        <v>174.79100000000108</v>
      </c>
      <c r="G557" s="14">
        <f t="shared" ca="1" si="303"/>
        <v>684656.94699999993</v>
      </c>
      <c r="H557" s="15">
        <f ca="1">SUM(F$12:F557)</f>
        <v>351022.81999999995</v>
      </c>
      <c r="I557" s="16">
        <f ca="1">SUM(D$12:D557)+SUMIF(E$12:E557, "&lt;0")</f>
        <v>333634.12700000009</v>
      </c>
      <c r="J557" s="15"/>
      <c r="K557" s="9">
        <v>44728</v>
      </c>
      <c r="L557" s="14">
        <f t="shared" ca="1" si="289"/>
        <v>1796</v>
      </c>
      <c r="M557" s="14">
        <f t="shared" ca="1" si="311"/>
        <v>1796</v>
      </c>
      <c r="N557" s="14">
        <f t="shared" ca="1" si="316"/>
        <v>1381.2089999999989</v>
      </c>
      <c r="O557" s="14">
        <f t="shared" ca="1" si="293"/>
        <v>414.79100000000108</v>
      </c>
      <c r="P557" s="14">
        <f t="shared" ca="1" si="294"/>
        <v>414.79100000000108</v>
      </c>
      <c r="Q557" s="14">
        <f t="shared" ca="1" si="304"/>
        <v>897906.94699999993</v>
      </c>
      <c r="R557" s="15">
        <f ca="1">SUM(P$12:P557)</f>
        <v>460582.81999999995</v>
      </c>
      <c r="S557" s="16">
        <f ca="1">SUM(N$12:N557)+SUMIF(O$12:O557, "&lt;0")</f>
        <v>437324.12700000009</v>
      </c>
      <c r="U557" s="9">
        <v>44728</v>
      </c>
      <c r="V557" s="14">
        <f t="shared" ca="1" si="308"/>
        <v>2296</v>
      </c>
      <c r="W557" s="14">
        <f t="shared" ca="1" si="312"/>
        <v>2296</v>
      </c>
      <c r="X557" s="14">
        <f t="shared" ca="1" si="317"/>
        <v>1641.2089999999989</v>
      </c>
      <c r="Y557" s="14">
        <f t="shared" ca="1" si="295"/>
        <v>654.79100000000108</v>
      </c>
      <c r="Z557" s="14">
        <f t="shared" ca="1" si="296"/>
        <v>654.79100000000108</v>
      </c>
      <c r="AA557" s="14">
        <f t="shared" ca="1" si="305"/>
        <v>1111156.9469999999</v>
      </c>
      <c r="AB557" s="15">
        <f ca="1">SUM(Z$12:Z557)</f>
        <v>570142.81999999972</v>
      </c>
      <c r="AC557" s="16">
        <f ca="1">SUM(X$12:X557)+SUMIF(Y$12:Y557, "&lt;0")</f>
        <v>541014.12700000021</v>
      </c>
      <c r="AE557" s="9">
        <v>44728</v>
      </c>
      <c r="AF557" s="14">
        <f t="shared" ca="1" si="290"/>
        <v>1796</v>
      </c>
      <c r="AG557" s="14">
        <f t="shared" ca="1" si="313"/>
        <v>1796</v>
      </c>
      <c r="AH557" s="14">
        <f t="shared" ca="1" si="318"/>
        <v>1381.2089999999989</v>
      </c>
      <c r="AI557" s="14">
        <f t="shared" ca="1" si="297"/>
        <v>414.79100000000108</v>
      </c>
      <c r="AJ557" s="14">
        <f t="shared" ca="1" si="298"/>
        <v>414.79100000000108</v>
      </c>
      <c r="AK557" s="14">
        <f t="shared" ca="1" si="306"/>
        <v>910406.94699999993</v>
      </c>
      <c r="AL557" s="15">
        <f ca="1">SUM(AJ$12:AJ557)</f>
        <v>466822.81999999995</v>
      </c>
      <c r="AM557" s="16">
        <f ca="1">SUM(AH$12:AH557)+SUMIF(AI$12:AI557, "&lt;0")</f>
        <v>443584.12699999998</v>
      </c>
      <c r="AO557" s="9">
        <v>44728</v>
      </c>
      <c r="AP557" s="14">
        <f t="shared" ca="1" si="291"/>
        <v>2296</v>
      </c>
      <c r="AQ557" s="14">
        <f t="shared" ca="1" si="314"/>
        <v>2296</v>
      </c>
      <c r="AR557" s="14">
        <f t="shared" ca="1" si="319"/>
        <v>1641.2089999999989</v>
      </c>
      <c r="AS557" s="14">
        <f t="shared" ca="1" si="299"/>
        <v>654.79100000000108</v>
      </c>
      <c r="AT557" s="14">
        <f t="shared" ca="1" si="300"/>
        <v>654.79100000000108</v>
      </c>
      <c r="AU557" s="14">
        <f t="shared" ca="1" si="307"/>
        <v>1136156.9469999999</v>
      </c>
      <c r="AV557" s="15">
        <f ca="1">SUM(AT$12:AT557)</f>
        <v>582622.81999999995</v>
      </c>
      <c r="AW557" s="16">
        <f ca="1">SUM(AR$12:AR557)+SUMIF(AS$12:AS557, "&lt;0")</f>
        <v>553534.12699999998</v>
      </c>
      <c r="AY557" s="9">
        <v>44728</v>
      </c>
      <c r="AZ557" s="14">
        <f t="shared" ca="1" si="309"/>
        <v>2000</v>
      </c>
      <c r="BA557" s="14">
        <f t="shared" ca="1" si="315"/>
        <v>2000</v>
      </c>
      <c r="BB557" s="14">
        <f t="shared" ca="1" si="320"/>
        <v>1825.2089999999989</v>
      </c>
      <c r="BC557" s="14">
        <f t="shared" ca="1" si="301"/>
        <v>174.79100000000108</v>
      </c>
      <c r="BD557" s="14">
        <f t="shared" ca="1" si="302"/>
        <v>174.79100000000108</v>
      </c>
      <c r="BE557" s="14">
        <f t="shared" ca="1" si="287"/>
        <v>1019694.8476277031</v>
      </c>
      <c r="BF557" s="15">
        <f ca="1">SUM(BD$12:BD557)</f>
        <v>519982.82000000007</v>
      </c>
      <c r="BG557" s="16">
        <f ca="1">SUM(BB$12:BB557)+SUMIF(BC$12:BC557, "&lt;0")</f>
        <v>499712.02762770309</v>
      </c>
    </row>
    <row r="558" spans="1:59" x14ac:dyDescent="0.2">
      <c r="A558" s="24">
        <v>44729</v>
      </c>
      <c r="B558" s="54">
        <f ca="1">IF($A558&gt;= $C$5,$C$6, INDEX('Historical Data'!$D$2:$D$745, MATCH(A558, 'Historical Data'!$B$2:$B$745, 0)))</f>
        <v>1296</v>
      </c>
      <c r="C558" s="14">
        <f t="shared" ca="1" si="310"/>
        <v>1296</v>
      </c>
      <c r="D558" s="14">
        <f t="shared" ca="1" si="321"/>
        <v>1296</v>
      </c>
      <c r="E558" s="14">
        <f t="shared" ca="1" si="292"/>
        <v>0</v>
      </c>
      <c r="F558" s="14">
        <f t="shared" ca="1" si="288"/>
        <v>0</v>
      </c>
      <c r="G558" s="14">
        <f t="shared" ca="1" si="303"/>
        <v>685952.94699999993</v>
      </c>
      <c r="H558" s="15">
        <f ca="1">SUM(F$12:F558)</f>
        <v>351022.81999999995</v>
      </c>
      <c r="I558" s="16">
        <f ca="1">SUM(D$12:D558)+SUMIF(E$12:E558, "&lt;0")</f>
        <v>334930.12700000009</v>
      </c>
      <c r="J558" s="15"/>
      <c r="K558" s="9">
        <v>44729</v>
      </c>
      <c r="L558" s="14">
        <f t="shared" ca="1" si="289"/>
        <v>1796</v>
      </c>
      <c r="M558" s="14">
        <f t="shared" ca="1" si="311"/>
        <v>1796</v>
      </c>
      <c r="N558" s="14">
        <f t="shared" ca="1" si="316"/>
        <v>1556</v>
      </c>
      <c r="O558" s="14">
        <f t="shared" ca="1" si="293"/>
        <v>240</v>
      </c>
      <c r="P558" s="14">
        <f t="shared" ca="1" si="294"/>
        <v>240</v>
      </c>
      <c r="Q558" s="14">
        <f t="shared" ca="1" si="304"/>
        <v>899702.94699999993</v>
      </c>
      <c r="R558" s="15">
        <f ca="1">SUM(P$12:P558)</f>
        <v>460822.81999999995</v>
      </c>
      <c r="S558" s="16">
        <f ca="1">SUM(N$12:N558)+SUMIF(O$12:O558, "&lt;0")</f>
        <v>438880.12700000009</v>
      </c>
      <c r="U558" s="9">
        <v>44729</v>
      </c>
      <c r="V558" s="14">
        <f t="shared" ca="1" si="308"/>
        <v>2296</v>
      </c>
      <c r="W558" s="14">
        <f t="shared" ca="1" si="312"/>
        <v>2296</v>
      </c>
      <c r="X558" s="14">
        <f t="shared" ca="1" si="317"/>
        <v>1816</v>
      </c>
      <c r="Y558" s="14">
        <f t="shared" ca="1" si="295"/>
        <v>480</v>
      </c>
      <c r="Z558" s="14">
        <f t="shared" ca="1" si="296"/>
        <v>480</v>
      </c>
      <c r="AA558" s="14">
        <f t="shared" ca="1" si="305"/>
        <v>1113452.9469999999</v>
      </c>
      <c r="AB558" s="15">
        <f ca="1">SUM(Z$12:Z558)</f>
        <v>570622.81999999972</v>
      </c>
      <c r="AC558" s="16">
        <f ca="1">SUM(X$12:X558)+SUMIF(Y$12:Y558, "&lt;0")</f>
        <v>542830.12700000021</v>
      </c>
      <c r="AE558" s="9">
        <v>44729</v>
      </c>
      <c r="AF558" s="14">
        <f t="shared" ca="1" si="290"/>
        <v>1796</v>
      </c>
      <c r="AG558" s="14">
        <f t="shared" ca="1" si="313"/>
        <v>1796</v>
      </c>
      <c r="AH558" s="14">
        <f t="shared" ca="1" si="318"/>
        <v>1556</v>
      </c>
      <c r="AI558" s="14">
        <f t="shared" ca="1" si="297"/>
        <v>240</v>
      </c>
      <c r="AJ558" s="14">
        <f t="shared" ca="1" si="298"/>
        <v>240</v>
      </c>
      <c r="AK558" s="14">
        <f t="shared" ca="1" si="306"/>
        <v>912202.94699999993</v>
      </c>
      <c r="AL558" s="15">
        <f ca="1">SUM(AJ$12:AJ558)</f>
        <v>467062.81999999995</v>
      </c>
      <c r="AM558" s="16">
        <f ca="1">SUM(AH$12:AH558)+SUMIF(AI$12:AI558, "&lt;0")</f>
        <v>445140.12699999998</v>
      </c>
      <c r="AO558" s="9">
        <v>44729</v>
      </c>
      <c r="AP558" s="14">
        <f t="shared" ca="1" si="291"/>
        <v>2296</v>
      </c>
      <c r="AQ558" s="14">
        <f t="shared" ca="1" si="314"/>
        <v>2296</v>
      </c>
      <c r="AR558" s="14">
        <f t="shared" ca="1" si="319"/>
        <v>1816</v>
      </c>
      <c r="AS558" s="14">
        <f t="shared" ca="1" si="299"/>
        <v>480</v>
      </c>
      <c r="AT558" s="14">
        <f t="shared" ca="1" si="300"/>
        <v>480</v>
      </c>
      <c r="AU558" s="14">
        <f t="shared" ca="1" si="307"/>
        <v>1138452.9469999999</v>
      </c>
      <c r="AV558" s="15">
        <f ca="1">SUM(AT$12:AT558)</f>
        <v>583102.81999999995</v>
      </c>
      <c r="AW558" s="16">
        <f ca="1">SUM(AR$12:AR558)+SUMIF(AS$12:AS558, "&lt;0")</f>
        <v>555350.12699999998</v>
      </c>
      <c r="AY558" s="9">
        <v>44729</v>
      </c>
      <c r="AZ558" s="14">
        <f t="shared" ca="1" si="309"/>
        <v>2000</v>
      </c>
      <c r="BA558" s="14">
        <f t="shared" ca="1" si="315"/>
        <v>2000</v>
      </c>
      <c r="BB558" s="14">
        <f t="shared" ca="1" si="320"/>
        <v>2000</v>
      </c>
      <c r="BC558" s="14">
        <f t="shared" ca="1" si="301"/>
        <v>0</v>
      </c>
      <c r="BD558" s="14">
        <f t="shared" ca="1" si="302"/>
        <v>0</v>
      </c>
      <c r="BE558" s="14">
        <f t="shared" ca="1" si="287"/>
        <v>1021694.8476277031</v>
      </c>
      <c r="BF558" s="15">
        <f ca="1">SUM(BD$12:BD558)</f>
        <v>519982.82000000007</v>
      </c>
      <c r="BG558" s="16">
        <f ca="1">SUM(BB$12:BB558)+SUMIF(BC$12:BC558, "&lt;0")</f>
        <v>501712.02762770309</v>
      </c>
    </row>
    <row r="559" spans="1:59" x14ac:dyDescent="0.2">
      <c r="A559" s="24">
        <v>44730</v>
      </c>
      <c r="B559" s="54">
        <f ca="1">IF($A559&gt;= $C$5,$C$6, INDEX('Historical Data'!$D$2:$D$745, MATCH(A559, 'Historical Data'!$B$2:$B$745, 0)))</f>
        <v>1296</v>
      </c>
      <c r="C559" s="14">
        <f t="shared" ca="1" si="310"/>
        <v>1296</v>
      </c>
      <c r="D559" s="14">
        <f t="shared" ca="1" si="321"/>
        <v>1296</v>
      </c>
      <c r="E559" s="14">
        <f t="shared" ca="1" si="292"/>
        <v>0</v>
      </c>
      <c r="F559" s="14">
        <f t="shared" ca="1" si="288"/>
        <v>0</v>
      </c>
      <c r="G559" s="14">
        <f t="shared" ca="1" si="303"/>
        <v>687248.94699999993</v>
      </c>
      <c r="H559" s="15">
        <f ca="1">SUM(F$12:F559)</f>
        <v>351022.81999999995</v>
      </c>
      <c r="I559" s="16">
        <f ca="1">SUM(D$12:D559)+SUMIF(E$12:E559, "&lt;0")</f>
        <v>336226.12700000009</v>
      </c>
      <c r="J559" s="15"/>
      <c r="K559" s="9">
        <v>44730</v>
      </c>
      <c r="L559" s="14">
        <f t="shared" ca="1" si="289"/>
        <v>1796</v>
      </c>
      <c r="M559" s="14">
        <f t="shared" ca="1" si="311"/>
        <v>1796</v>
      </c>
      <c r="N559" s="14">
        <f t="shared" ca="1" si="316"/>
        <v>1556</v>
      </c>
      <c r="O559" s="14">
        <f t="shared" ca="1" si="293"/>
        <v>240</v>
      </c>
      <c r="P559" s="14">
        <f t="shared" ca="1" si="294"/>
        <v>240</v>
      </c>
      <c r="Q559" s="14">
        <f t="shared" ca="1" si="304"/>
        <v>901498.94699999993</v>
      </c>
      <c r="R559" s="15">
        <f ca="1">SUM(P$12:P559)</f>
        <v>461062.81999999995</v>
      </c>
      <c r="S559" s="16">
        <f ca="1">SUM(N$12:N559)+SUMIF(O$12:O559, "&lt;0")</f>
        <v>440436.12700000009</v>
      </c>
      <c r="U559" s="9">
        <v>44730</v>
      </c>
      <c r="V559" s="14">
        <f t="shared" ca="1" si="308"/>
        <v>2296</v>
      </c>
      <c r="W559" s="14">
        <f t="shared" ca="1" si="312"/>
        <v>2296</v>
      </c>
      <c r="X559" s="14">
        <f t="shared" ca="1" si="317"/>
        <v>1816</v>
      </c>
      <c r="Y559" s="14">
        <f t="shared" ca="1" si="295"/>
        <v>480</v>
      </c>
      <c r="Z559" s="14">
        <f t="shared" ca="1" si="296"/>
        <v>480</v>
      </c>
      <c r="AA559" s="14">
        <f t="shared" ca="1" si="305"/>
        <v>1115748.9469999999</v>
      </c>
      <c r="AB559" s="15">
        <f ca="1">SUM(Z$12:Z559)</f>
        <v>571102.81999999972</v>
      </c>
      <c r="AC559" s="16">
        <f ca="1">SUM(X$12:X559)+SUMIF(Y$12:Y559, "&lt;0")</f>
        <v>544646.12700000021</v>
      </c>
      <c r="AE559" s="9">
        <v>44730</v>
      </c>
      <c r="AF559" s="14">
        <f t="shared" ca="1" si="290"/>
        <v>1796</v>
      </c>
      <c r="AG559" s="14">
        <f t="shared" ca="1" si="313"/>
        <v>1796</v>
      </c>
      <c r="AH559" s="14">
        <f t="shared" ca="1" si="318"/>
        <v>1556</v>
      </c>
      <c r="AI559" s="14">
        <f t="shared" ca="1" si="297"/>
        <v>240</v>
      </c>
      <c r="AJ559" s="14">
        <f t="shared" ca="1" si="298"/>
        <v>240</v>
      </c>
      <c r="AK559" s="14">
        <f t="shared" ca="1" si="306"/>
        <v>913998.94699999993</v>
      </c>
      <c r="AL559" s="15">
        <f ca="1">SUM(AJ$12:AJ559)</f>
        <v>467302.81999999995</v>
      </c>
      <c r="AM559" s="16">
        <f ca="1">SUM(AH$12:AH559)+SUMIF(AI$12:AI559, "&lt;0")</f>
        <v>446696.12699999998</v>
      </c>
      <c r="AO559" s="9">
        <v>44730</v>
      </c>
      <c r="AP559" s="14">
        <f t="shared" ca="1" si="291"/>
        <v>2296</v>
      </c>
      <c r="AQ559" s="14">
        <f t="shared" ca="1" si="314"/>
        <v>2296</v>
      </c>
      <c r="AR559" s="14">
        <f t="shared" ca="1" si="319"/>
        <v>1816</v>
      </c>
      <c r="AS559" s="14">
        <f t="shared" ca="1" si="299"/>
        <v>480</v>
      </c>
      <c r="AT559" s="14">
        <f t="shared" ca="1" si="300"/>
        <v>480</v>
      </c>
      <c r="AU559" s="14">
        <f t="shared" ca="1" si="307"/>
        <v>1140748.9469999999</v>
      </c>
      <c r="AV559" s="15">
        <f ca="1">SUM(AT$12:AT559)</f>
        <v>583582.81999999995</v>
      </c>
      <c r="AW559" s="16">
        <f ca="1">SUM(AR$12:AR559)+SUMIF(AS$12:AS559, "&lt;0")</f>
        <v>557166.12699999998</v>
      </c>
      <c r="AY559" s="9">
        <v>44730</v>
      </c>
      <c r="AZ559" s="14">
        <f t="shared" ca="1" si="309"/>
        <v>2000</v>
      </c>
      <c r="BA559" s="14">
        <f t="shared" ca="1" si="315"/>
        <v>2000</v>
      </c>
      <c r="BB559" s="14">
        <f t="shared" ca="1" si="320"/>
        <v>2000</v>
      </c>
      <c r="BC559" s="14">
        <f t="shared" ca="1" si="301"/>
        <v>0</v>
      </c>
      <c r="BD559" s="14">
        <f t="shared" ca="1" si="302"/>
        <v>0</v>
      </c>
      <c r="BE559" s="14">
        <f t="shared" ca="1" si="287"/>
        <v>1023694.8476277031</v>
      </c>
      <c r="BF559" s="15">
        <f ca="1">SUM(BD$12:BD559)</f>
        <v>519982.82000000007</v>
      </c>
      <c r="BG559" s="16">
        <f ca="1">SUM(BB$12:BB559)+SUMIF(BC$12:BC559, "&lt;0")</f>
        <v>503712.02762770309</v>
      </c>
    </row>
    <row r="560" spans="1:59" x14ac:dyDescent="0.2">
      <c r="A560" s="24">
        <v>44731</v>
      </c>
      <c r="B560" s="54">
        <f ca="1">IF($A560&gt;= $C$5,$C$6, INDEX('Historical Data'!$D$2:$D$745, MATCH(A560, 'Historical Data'!$B$2:$B$745, 0)))</f>
        <v>1296</v>
      </c>
      <c r="C560" s="14">
        <f t="shared" ca="1" si="310"/>
        <v>1296</v>
      </c>
      <c r="D560" s="14">
        <f t="shared" ca="1" si="321"/>
        <v>863.68799999999828</v>
      </c>
      <c r="E560" s="14">
        <f t="shared" ca="1" si="292"/>
        <v>432.31200000000172</v>
      </c>
      <c r="F560" s="14">
        <f t="shared" ca="1" si="288"/>
        <v>432.31200000000172</v>
      </c>
      <c r="G560" s="14">
        <f t="shared" ca="1" si="303"/>
        <v>688544.94699999993</v>
      </c>
      <c r="H560" s="15">
        <f ca="1">SUM(F$12:F560)</f>
        <v>351455.13199999993</v>
      </c>
      <c r="I560" s="16">
        <f ca="1">SUM(D$12:D560)+SUMIF(E$12:E560, "&lt;0")</f>
        <v>337089.81500000012</v>
      </c>
      <c r="J560" s="15"/>
      <c r="K560" s="9">
        <v>44731</v>
      </c>
      <c r="L560" s="14">
        <f t="shared" ca="1" si="289"/>
        <v>1796</v>
      </c>
      <c r="M560" s="14">
        <f t="shared" ca="1" si="311"/>
        <v>1796</v>
      </c>
      <c r="N560" s="14">
        <f t="shared" ca="1" si="316"/>
        <v>1123.6879999999983</v>
      </c>
      <c r="O560" s="14">
        <f t="shared" ca="1" si="293"/>
        <v>672.31200000000172</v>
      </c>
      <c r="P560" s="14">
        <f t="shared" ca="1" si="294"/>
        <v>672.31200000000172</v>
      </c>
      <c r="Q560" s="14">
        <f t="shared" ca="1" si="304"/>
        <v>903294.94699999993</v>
      </c>
      <c r="R560" s="15">
        <f ca="1">SUM(P$12:P560)</f>
        <v>461735.13199999993</v>
      </c>
      <c r="S560" s="16">
        <f ca="1">SUM(N$12:N560)+SUMIF(O$12:O560, "&lt;0")</f>
        <v>441559.81500000012</v>
      </c>
      <c r="U560" s="9">
        <v>44731</v>
      </c>
      <c r="V560" s="14">
        <f t="shared" ca="1" si="308"/>
        <v>2296</v>
      </c>
      <c r="W560" s="14">
        <f t="shared" ca="1" si="312"/>
        <v>2296</v>
      </c>
      <c r="X560" s="14">
        <f t="shared" ca="1" si="317"/>
        <v>1383.6879999999983</v>
      </c>
      <c r="Y560" s="14">
        <f t="shared" ca="1" si="295"/>
        <v>912.31200000000172</v>
      </c>
      <c r="Z560" s="14">
        <f t="shared" ca="1" si="296"/>
        <v>912.31200000000172</v>
      </c>
      <c r="AA560" s="14">
        <f t="shared" ca="1" si="305"/>
        <v>1118044.9469999999</v>
      </c>
      <c r="AB560" s="15">
        <f ca="1">SUM(Z$12:Z560)</f>
        <v>572015.13199999975</v>
      </c>
      <c r="AC560" s="16">
        <f ca="1">SUM(X$12:X560)+SUMIF(Y$12:Y560, "&lt;0")</f>
        <v>546029.81500000018</v>
      </c>
      <c r="AE560" s="9">
        <v>44731</v>
      </c>
      <c r="AF560" s="14">
        <f t="shared" ca="1" si="290"/>
        <v>1796</v>
      </c>
      <c r="AG560" s="14">
        <f t="shared" ca="1" si="313"/>
        <v>1796</v>
      </c>
      <c r="AH560" s="14">
        <f t="shared" ca="1" si="318"/>
        <v>1123.6879999999983</v>
      </c>
      <c r="AI560" s="14">
        <f t="shared" ca="1" si="297"/>
        <v>672.31200000000172</v>
      </c>
      <c r="AJ560" s="14">
        <f t="shared" ca="1" si="298"/>
        <v>672.31200000000172</v>
      </c>
      <c r="AK560" s="14">
        <f t="shared" ca="1" si="306"/>
        <v>915794.94699999993</v>
      </c>
      <c r="AL560" s="15">
        <f ca="1">SUM(AJ$12:AJ560)</f>
        <v>467975.13199999993</v>
      </c>
      <c r="AM560" s="16">
        <f ca="1">SUM(AH$12:AH560)+SUMIF(AI$12:AI560, "&lt;0")</f>
        <v>447819.815</v>
      </c>
      <c r="AO560" s="9">
        <v>44731</v>
      </c>
      <c r="AP560" s="14">
        <f t="shared" ca="1" si="291"/>
        <v>2296</v>
      </c>
      <c r="AQ560" s="14">
        <f t="shared" ca="1" si="314"/>
        <v>2296</v>
      </c>
      <c r="AR560" s="14">
        <f t="shared" ca="1" si="319"/>
        <v>1383.6879999999983</v>
      </c>
      <c r="AS560" s="14">
        <f t="shared" ca="1" si="299"/>
        <v>912.31200000000172</v>
      </c>
      <c r="AT560" s="14">
        <f t="shared" ca="1" si="300"/>
        <v>912.31200000000172</v>
      </c>
      <c r="AU560" s="14">
        <f t="shared" ca="1" si="307"/>
        <v>1143044.9469999999</v>
      </c>
      <c r="AV560" s="15">
        <f ca="1">SUM(AT$12:AT560)</f>
        <v>584495.13199999998</v>
      </c>
      <c r="AW560" s="16">
        <f ca="1">SUM(AR$12:AR560)+SUMIF(AS$12:AS560, "&lt;0")</f>
        <v>558549.81499999994</v>
      </c>
      <c r="AY560" s="9">
        <v>44731</v>
      </c>
      <c r="AZ560" s="14">
        <f t="shared" ca="1" si="309"/>
        <v>2000</v>
      </c>
      <c r="BA560" s="14">
        <f t="shared" ca="1" si="315"/>
        <v>2000</v>
      </c>
      <c r="BB560" s="14">
        <f t="shared" ca="1" si="320"/>
        <v>1567.6879999999983</v>
      </c>
      <c r="BC560" s="14">
        <f t="shared" ca="1" si="301"/>
        <v>432.31200000000172</v>
      </c>
      <c r="BD560" s="14">
        <f t="shared" ca="1" si="302"/>
        <v>432.31200000000172</v>
      </c>
      <c r="BE560" s="14">
        <f t="shared" ref="BE560:BE623" ca="1" si="322">AZ560+BE559</f>
        <v>1025694.8476277031</v>
      </c>
      <c r="BF560" s="15">
        <f ca="1">SUM(BD$12:BD560)</f>
        <v>520415.13200000004</v>
      </c>
      <c r="BG560" s="16">
        <f ca="1">SUM(BB$12:BB560)+SUMIF(BC$12:BC560, "&lt;0")</f>
        <v>505279.71562770312</v>
      </c>
    </row>
    <row r="561" spans="1:59" x14ac:dyDescent="0.2">
      <c r="A561" s="24">
        <v>44732</v>
      </c>
      <c r="B561" s="54">
        <f ca="1">IF($A561&gt;= $C$5,$C$6, INDEX('Historical Data'!$D$2:$D$745, MATCH(A561, 'Historical Data'!$B$2:$B$745, 0)))</f>
        <v>1296</v>
      </c>
      <c r="C561" s="14">
        <f t="shared" ca="1" si="310"/>
        <v>1296</v>
      </c>
      <c r="D561" s="14">
        <f t="shared" ca="1" si="321"/>
        <v>212.36700000000201</v>
      </c>
      <c r="E561" s="14">
        <f t="shared" ca="1" si="292"/>
        <v>1083.632999999998</v>
      </c>
      <c r="F561" s="14">
        <f t="shared" ca="1" si="288"/>
        <v>1083.632999999998</v>
      </c>
      <c r="G561" s="14">
        <f t="shared" ca="1" si="303"/>
        <v>689840.94699999993</v>
      </c>
      <c r="H561" s="15">
        <f ca="1">SUM(F$12:F561)</f>
        <v>352538.7649999999</v>
      </c>
      <c r="I561" s="16">
        <f ca="1">SUM(D$12:D561)+SUMIF(E$12:E561, "&lt;0")</f>
        <v>337302.18200000015</v>
      </c>
      <c r="J561" s="15"/>
      <c r="K561" s="9">
        <v>44732</v>
      </c>
      <c r="L561" s="14">
        <f t="shared" ca="1" si="289"/>
        <v>1796</v>
      </c>
      <c r="M561" s="14">
        <f t="shared" ca="1" si="311"/>
        <v>1796</v>
      </c>
      <c r="N561" s="14">
        <f t="shared" ca="1" si="316"/>
        <v>472.36700000000201</v>
      </c>
      <c r="O561" s="14">
        <f t="shared" ca="1" si="293"/>
        <v>1323.632999999998</v>
      </c>
      <c r="P561" s="14">
        <f t="shared" ca="1" si="294"/>
        <v>1323.632999999998</v>
      </c>
      <c r="Q561" s="14">
        <f t="shared" ca="1" si="304"/>
        <v>905090.94699999993</v>
      </c>
      <c r="R561" s="15">
        <f ca="1">SUM(P$12:P561)</f>
        <v>463058.7649999999</v>
      </c>
      <c r="S561" s="16">
        <f ca="1">SUM(N$12:N561)+SUMIF(O$12:O561, "&lt;0")</f>
        <v>442032.18200000015</v>
      </c>
      <c r="U561" s="9">
        <v>44732</v>
      </c>
      <c r="V561" s="14">
        <f t="shared" ca="1" si="308"/>
        <v>2296</v>
      </c>
      <c r="W561" s="14">
        <f t="shared" ca="1" si="312"/>
        <v>2296</v>
      </c>
      <c r="X561" s="14">
        <f t="shared" ca="1" si="317"/>
        <v>732.36700000000201</v>
      </c>
      <c r="Y561" s="14">
        <f t="shared" ca="1" si="295"/>
        <v>1563.632999999998</v>
      </c>
      <c r="Z561" s="14">
        <f t="shared" ca="1" si="296"/>
        <v>1563.632999999998</v>
      </c>
      <c r="AA561" s="14">
        <f t="shared" ca="1" si="305"/>
        <v>1120340.9469999999</v>
      </c>
      <c r="AB561" s="15">
        <f ca="1">SUM(Z$12:Z561)</f>
        <v>573578.76499999978</v>
      </c>
      <c r="AC561" s="16">
        <f ca="1">SUM(X$12:X561)+SUMIF(Y$12:Y561, "&lt;0")</f>
        <v>546762.18200000015</v>
      </c>
      <c r="AE561" s="9">
        <v>44732</v>
      </c>
      <c r="AF561" s="14">
        <f t="shared" ca="1" si="290"/>
        <v>1796</v>
      </c>
      <c r="AG561" s="14">
        <f t="shared" ca="1" si="313"/>
        <v>1796</v>
      </c>
      <c r="AH561" s="14">
        <f t="shared" ca="1" si="318"/>
        <v>472.36700000000201</v>
      </c>
      <c r="AI561" s="14">
        <f t="shared" ca="1" si="297"/>
        <v>1323.632999999998</v>
      </c>
      <c r="AJ561" s="14">
        <f t="shared" ca="1" si="298"/>
        <v>1323.632999999998</v>
      </c>
      <c r="AK561" s="14">
        <f t="shared" ca="1" si="306"/>
        <v>917590.94699999993</v>
      </c>
      <c r="AL561" s="15">
        <f ca="1">SUM(AJ$12:AJ561)</f>
        <v>469298.7649999999</v>
      </c>
      <c r="AM561" s="16">
        <f ca="1">SUM(AH$12:AH561)+SUMIF(AI$12:AI561, "&lt;0")</f>
        <v>448292.18200000003</v>
      </c>
      <c r="AO561" s="9">
        <v>44732</v>
      </c>
      <c r="AP561" s="14">
        <f t="shared" ca="1" si="291"/>
        <v>2296</v>
      </c>
      <c r="AQ561" s="14">
        <f t="shared" ca="1" si="314"/>
        <v>2296</v>
      </c>
      <c r="AR561" s="14">
        <f t="shared" ca="1" si="319"/>
        <v>732.36700000000201</v>
      </c>
      <c r="AS561" s="14">
        <f t="shared" ca="1" si="299"/>
        <v>1563.632999999998</v>
      </c>
      <c r="AT561" s="14">
        <f t="shared" ca="1" si="300"/>
        <v>1563.632999999998</v>
      </c>
      <c r="AU561" s="14">
        <f t="shared" ca="1" si="307"/>
        <v>1145340.9469999999</v>
      </c>
      <c r="AV561" s="15">
        <f ca="1">SUM(AT$12:AT561)</f>
        <v>586058.76500000001</v>
      </c>
      <c r="AW561" s="16">
        <f ca="1">SUM(AR$12:AR561)+SUMIF(AS$12:AS561, "&lt;0")</f>
        <v>559282.18199999991</v>
      </c>
      <c r="AY561" s="9">
        <v>44732</v>
      </c>
      <c r="AZ561" s="14">
        <f t="shared" ca="1" si="309"/>
        <v>2000</v>
      </c>
      <c r="BA561" s="14">
        <f t="shared" ca="1" si="315"/>
        <v>2000</v>
      </c>
      <c r="BB561" s="14">
        <f t="shared" ca="1" si="320"/>
        <v>407.08034019370598</v>
      </c>
      <c r="BC561" s="14">
        <f t="shared" ca="1" si="301"/>
        <v>1592.919659806294</v>
      </c>
      <c r="BD561" s="14">
        <f t="shared" ca="1" si="302"/>
        <v>1592.919659806294</v>
      </c>
      <c r="BE561" s="14">
        <f t="shared" ca="1" si="322"/>
        <v>1027694.8476277031</v>
      </c>
      <c r="BF561" s="15">
        <f ca="1">SUM(BD$12:BD561)</f>
        <v>522008.05165980634</v>
      </c>
      <c r="BG561" s="16">
        <f ca="1">SUM(BB$12:BB561)+SUMIF(BC$12:BC561, "&lt;0")</f>
        <v>505686.79596789682</v>
      </c>
    </row>
    <row r="562" spans="1:59" x14ac:dyDescent="0.2">
      <c r="A562" s="24">
        <v>44733</v>
      </c>
      <c r="B562" s="54">
        <f ca="1">IF($A562&gt;= $C$5,$C$6, INDEX('Historical Data'!$D$2:$D$745, MATCH(A562, 'Historical Data'!$B$2:$B$745, 0)))</f>
        <v>1296</v>
      </c>
      <c r="C562" s="14">
        <f t="shared" ca="1" si="310"/>
        <v>1296</v>
      </c>
      <c r="D562" s="14">
        <f t="shared" ca="1" si="321"/>
        <v>195</v>
      </c>
      <c r="E562" s="14">
        <f t="shared" ca="1" si="292"/>
        <v>1101</v>
      </c>
      <c r="F562" s="14">
        <f t="shared" ca="1" si="288"/>
        <v>1101</v>
      </c>
      <c r="G562" s="14">
        <f t="shared" ca="1" si="303"/>
        <v>691136.94699999993</v>
      </c>
      <c r="H562" s="15">
        <f ca="1">SUM(F$12:F562)</f>
        <v>353639.7649999999</v>
      </c>
      <c r="I562" s="16">
        <f ca="1">SUM(D$12:D562)+SUMIF(E$12:E562, "&lt;0")</f>
        <v>337497.18200000015</v>
      </c>
      <c r="J562" s="15"/>
      <c r="K562" s="9">
        <v>44733</v>
      </c>
      <c r="L562" s="14">
        <f t="shared" ca="1" si="289"/>
        <v>1796</v>
      </c>
      <c r="M562" s="14">
        <f t="shared" ca="1" si="311"/>
        <v>1796</v>
      </c>
      <c r="N562" s="14">
        <f t="shared" ca="1" si="316"/>
        <v>450</v>
      </c>
      <c r="O562" s="14">
        <f t="shared" ca="1" si="293"/>
        <v>1346</v>
      </c>
      <c r="P562" s="14">
        <f t="shared" ca="1" si="294"/>
        <v>1346</v>
      </c>
      <c r="Q562" s="14">
        <f t="shared" ca="1" si="304"/>
        <v>906886.94699999993</v>
      </c>
      <c r="R562" s="15">
        <f ca="1">SUM(P$12:P562)</f>
        <v>464404.7649999999</v>
      </c>
      <c r="S562" s="16">
        <f ca="1">SUM(N$12:N562)+SUMIF(O$12:O562, "&lt;0")</f>
        <v>442482.18200000015</v>
      </c>
      <c r="U562" s="9">
        <v>44733</v>
      </c>
      <c r="V562" s="14">
        <f t="shared" ca="1" si="308"/>
        <v>2296</v>
      </c>
      <c r="W562" s="14">
        <f t="shared" ca="1" si="312"/>
        <v>2296</v>
      </c>
      <c r="X562" s="14">
        <f t="shared" ca="1" si="317"/>
        <v>705</v>
      </c>
      <c r="Y562" s="14">
        <f t="shared" ca="1" si="295"/>
        <v>1591</v>
      </c>
      <c r="Z562" s="14">
        <f t="shared" ca="1" si="296"/>
        <v>1591</v>
      </c>
      <c r="AA562" s="14">
        <f t="shared" ca="1" si="305"/>
        <v>1122636.9469999999</v>
      </c>
      <c r="AB562" s="15">
        <f ca="1">SUM(Z$12:Z562)</f>
        <v>575169.76499999978</v>
      </c>
      <c r="AC562" s="16">
        <f ca="1">SUM(X$12:X562)+SUMIF(Y$12:Y562, "&lt;0")</f>
        <v>547467.18200000015</v>
      </c>
      <c r="AE562" s="9">
        <v>44733</v>
      </c>
      <c r="AF562" s="14">
        <f t="shared" ca="1" si="290"/>
        <v>1796</v>
      </c>
      <c r="AG562" s="14">
        <f t="shared" ca="1" si="313"/>
        <v>1796</v>
      </c>
      <c r="AH562" s="14">
        <f t="shared" ca="1" si="318"/>
        <v>445</v>
      </c>
      <c r="AI562" s="14">
        <f t="shared" ca="1" si="297"/>
        <v>1351</v>
      </c>
      <c r="AJ562" s="14">
        <f t="shared" ca="1" si="298"/>
        <v>1351</v>
      </c>
      <c r="AK562" s="14">
        <f t="shared" ca="1" si="306"/>
        <v>919386.94699999993</v>
      </c>
      <c r="AL562" s="15">
        <f ca="1">SUM(AJ$12:AJ562)</f>
        <v>470649.7649999999</v>
      </c>
      <c r="AM562" s="16">
        <f ca="1">SUM(AH$12:AH562)+SUMIF(AI$12:AI562, "&lt;0")</f>
        <v>448737.18200000003</v>
      </c>
      <c r="AO562" s="9">
        <v>44733</v>
      </c>
      <c r="AP562" s="14">
        <f t="shared" ca="1" si="291"/>
        <v>2296</v>
      </c>
      <c r="AQ562" s="14">
        <f t="shared" ca="1" si="314"/>
        <v>2296</v>
      </c>
      <c r="AR562" s="14">
        <f t="shared" ca="1" si="319"/>
        <v>695</v>
      </c>
      <c r="AS562" s="14">
        <f t="shared" ca="1" si="299"/>
        <v>1601</v>
      </c>
      <c r="AT562" s="14">
        <f t="shared" ca="1" si="300"/>
        <v>1601</v>
      </c>
      <c r="AU562" s="14">
        <f t="shared" ca="1" si="307"/>
        <v>1147636.9469999999</v>
      </c>
      <c r="AV562" s="15">
        <f ca="1">SUM(AT$12:AT562)</f>
        <v>587659.76500000001</v>
      </c>
      <c r="AW562" s="16">
        <f ca="1">SUM(AR$12:AR562)+SUMIF(AS$12:AS562, "&lt;0")</f>
        <v>559977.18199999991</v>
      </c>
      <c r="AY562" s="9">
        <v>44733</v>
      </c>
      <c r="AZ562" s="14">
        <f t="shared" ca="1" si="309"/>
        <v>2000</v>
      </c>
      <c r="BA562" s="14">
        <f t="shared" ca="1" si="315"/>
        <v>2000</v>
      </c>
      <c r="BB562" s="14">
        <f t="shared" ca="1" si="320"/>
        <v>361.48029214327403</v>
      </c>
      <c r="BC562" s="14">
        <f t="shared" ca="1" si="301"/>
        <v>1638.519707856726</v>
      </c>
      <c r="BD562" s="14">
        <f t="shared" ca="1" si="302"/>
        <v>1638.519707856726</v>
      </c>
      <c r="BE562" s="14">
        <f t="shared" ca="1" si="322"/>
        <v>1029694.8476277031</v>
      </c>
      <c r="BF562" s="15">
        <f ca="1">SUM(BD$12:BD562)</f>
        <v>523646.57136766304</v>
      </c>
      <c r="BG562" s="16">
        <f ca="1">SUM(BB$12:BB562)+SUMIF(BC$12:BC562, "&lt;0")</f>
        <v>506048.27626004012</v>
      </c>
    </row>
    <row r="563" spans="1:59" x14ac:dyDescent="0.2">
      <c r="A563" s="24">
        <v>44734</v>
      </c>
      <c r="B563" s="54">
        <f ca="1">IF($A563&gt;= $C$5,$C$6, INDEX('Historical Data'!$D$2:$D$745, MATCH(A563, 'Historical Data'!$B$2:$B$745, 0)))</f>
        <v>1296</v>
      </c>
      <c r="C563" s="14">
        <f t="shared" ca="1" si="310"/>
        <v>1296</v>
      </c>
      <c r="D563" s="14">
        <f t="shared" ca="1" si="321"/>
        <v>517.01900000000023</v>
      </c>
      <c r="E563" s="14">
        <f t="shared" ca="1" si="292"/>
        <v>778.98099999999977</v>
      </c>
      <c r="F563" s="14">
        <f t="shared" ca="1" si="288"/>
        <v>778.98099999999977</v>
      </c>
      <c r="G563" s="14">
        <f t="shared" ca="1" si="303"/>
        <v>692432.94699999993</v>
      </c>
      <c r="H563" s="15">
        <f ca="1">SUM(F$12:F563)</f>
        <v>354418.74599999993</v>
      </c>
      <c r="I563" s="16">
        <f ca="1">SUM(D$12:D563)+SUMIF(E$12:E563, "&lt;0")</f>
        <v>338014.20100000012</v>
      </c>
      <c r="J563" s="15"/>
      <c r="K563" s="9">
        <v>44734</v>
      </c>
      <c r="L563" s="14">
        <f t="shared" ca="1" si="289"/>
        <v>1796</v>
      </c>
      <c r="M563" s="14">
        <f t="shared" ca="1" si="311"/>
        <v>1796</v>
      </c>
      <c r="N563" s="14">
        <f t="shared" ca="1" si="316"/>
        <v>767.01900000000023</v>
      </c>
      <c r="O563" s="14">
        <f t="shared" ca="1" si="293"/>
        <v>1028.9809999999998</v>
      </c>
      <c r="P563" s="14">
        <f t="shared" ca="1" si="294"/>
        <v>1028.9809999999998</v>
      </c>
      <c r="Q563" s="14">
        <f t="shared" ca="1" si="304"/>
        <v>908682.94699999993</v>
      </c>
      <c r="R563" s="15">
        <f ca="1">SUM(P$12:P563)</f>
        <v>465433.74599999993</v>
      </c>
      <c r="S563" s="16">
        <f ca="1">SUM(N$12:N563)+SUMIF(O$12:O563, "&lt;0")</f>
        <v>443249.20100000012</v>
      </c>
      <c r="U563" s="9">
        <v>44734</v>
      </c>
      <c r="V563" s="14">
        <f t="shared" ca="1" si="308"/>
        <v>2296</v>
      </c>
      <c r="W563" s="14">
        <f t="shared" ca="1" si="312"/>
        <v>2296</v>
      </c>
      <c r="X563" s="14">
        <f t="shared" ca="1" si="317"/>
        <v>1017.0190000000002</v>
      </c>
      <c r="Y563" s="14">
        <f t="shared" ca="1" si="295"/>
        <v>1278.9809999999998</v>
      </c>
      <c r="Z563" s="14">
        <f t="shared" ca="1" si="296"/>
        <v>1278.9809999999998</v>
      </c>
      <c r="AA563" s="14">
        <f t="shared" ca="1" si="305"/>
        <v>1124932.9469999999</v>
      </c>
      <c r="AB563" s="15">
        <f ca="1">SUM(Z$12:Z563)</f>
        <v>576448.74599999981</v>
      </c>
      <c r="AC563" s="16">
        <f ca="1">SUM(X$12:X563)+SUMIF(Y$12:Y563, "&lt;0")</f>
        <v>548484.20100000012</v>
      </c>
      <c r="AE563" s="9">
        <v>44734</v>
      </c>
      <c r="AF563" s="14">
        <f t="shared" ca="1" si="290"/>
        <v>1796</v>
      </c>
      <c r="AG563" s="14">
        <f t="shared" ca="1" si="313"/>
        <v>1796</v>
      </c>
      <c r="AH563" s="14">
        <f t="shared" ca="1" si="318"/>
        <v>757.01900000000023</v>
      </c>
      <c r="AI563" s="14">
        <f t="shared" ca="1" si="297"/>
        <v>1038.9809999999998</v>
      </c>
      <c r="AJ563" s="14">
        <f t="shared" ca="1" si="298"/>
        <v>1038.9809999999998</v>
      </c>
      <c r="AK563" s="14">
        <f t="shared" ca="1" si="306"/>
        <v>921182.94699999993</v>
      </c>
      <c r="AL563" s="15">
        <f ca="1">SUM(AJ$12:AJ563)</f>
        <v>471688.74599999993</v>
      </c>
      <c r="AM563" s="16">
        <f ca="1">SUM(AH$12:AH563)+SUMIF(AI$12:AI563, "&lt;0")</f>
        <v>449494.201</v>
      </c>
      <c r="AO563" s="9">
        <v>44734</v>
      </c>
      <c r="AP563" s="14">
        <f t="shared" ca="1" si="291"/>
        <v>2296</v>
      </c>
      <c r="AQ563" s="14">
        <f t="shared" ca="1" si="314"/>
        <v>2296</v>
      </c>
      <c r="AR563" s="14">
        <f t="shared" ca="1" si="319"/>
        <v>997.01900000000023</v>
      </c>
      <c r="AS563" s="14">
        <f t="shared" ca="1" si="299"/>
        <v>1298.9809999999998</v>
      </c>
      <c r="AT563" s="14">
        <f t="shared" ca="1" si="300"/>
        <v>1298.9809999999998</v>
      </c>
      <c r="AU563" s="14">
        <f t="shared" ca="1" si="307"/>
        <v>1149932.9469999999</v>
      </c>
      <c r="AV563" s="15">
        <f ca="1">SUM(AT$12:AT563)</f>
        <v>588958.74600000004</v>
      </c>
      <c r="AW563" s="16">
        <f ca="1">SUM(AR$12:AR563)+SUMIF(AS$12:AS563, "&lt;0")</f>
        <v>560974.20099999988</v>
      </c>
      <c r="AY563" s="9">
        <v>44734</v>
      </c>
      <c r="AZ563" s="14">
        <f t="shared" ca="1" si="309"/>
        <v>2000</v>
      </c>
      <c r="BA563" s="14">
        <f t="shared" ca="1" si="315"/>
        <v>2000</v>
      </c>
      <c r="BB563" s="14">
        <f t="shared" ca="1" si="320"/>
        <v>655.26624409284409</v>
      </c>
      <c r="BC563" s="14">
        <f t="shared" ca="1" si="301"/>
        <v>1344.7337559071559</v>
      </c>
      <c r="BD563" s="14">
        <f t="shared" ca="1" si="302"/>
        <v>1344.7337559071559</v>
      </c>
      <c r="BE563" s="14">
        <f t="shared" ca="1" si="322"/>
        <v>1031694.8476277031</v>
      </c>
      <c r="BF563" s="15">
        <f ca="1">SUM(BD$12:BD563)</f>
        <v>524991.30512357014</v>
      </c>
      <c r="BG563" s="16">
        <f ca="1">SUM(BB$12:BB563)+SUMIF(BC$12:BC563, "&lt;0")</f>
        <v>506703.54250413296</v>
      </c>
    </row>
    <row r="564" spans="1:59" x14ac:dyDescent="0.2">
      <c r="A564" s="24">
        <v>44735</v>
      </c>
      <c r="B564" s="54">
        <f ca="1">IF($A564&gt;= $C$5,$C$6, INDEX('Historical Data'!$D$2:$D$745, MATCH(A564, 'Historical Data'!$B$2:$B$745, 0)))</f>
        <v>1296</v>
      </c>
      <c r="C564" s="14">
        <f t="shared" ca="1" si="310"/>
        <v>1296</v>
      </c>
      <c r="D564" s="14">
        <f t="shared" ca="1" si="321"/>
        <v>561.28600000000006</v>
      </c>
      <c r="E564" s="14">
        <f t="shared" ca="1" si="292"/>
        <v>734.71399999999994</v>
      </c>
      <c r="F564" s="14">
        <f t="shared" ca="1" si="288"/>
        <v>734.71399999999994</v>
      </c>
      <c r="G564" s="14">
        <f t="shared" ca="1" si="303"/>
        <v>693728.94699999993</v>
      </c>
      <c r="H564" s="15">
        <f ca="1">SUM(F$12:F564)</f>
        <v>355153.4599999999</v>
      </c>
      <c r="I564" s="16">
        <f ca="1">SUM(D$12:D564)+SUMIF(E$12:E564, "&lt;0")</f>
        <v>338575.48700000014</v>
      </c>
      <c r="J564" s="15"/>
      <c r="K564" s="9">
        <v>44735</v>
      </c>
      <c r="L564" s="14">
        <f t="shared" ca="1" si="289"/>
        <v>1796</v>
      </c>
      <c r="M564" s="14">
        <f t="shared" ca="1" si="311"/>
        <v>1796</v>
      </c>
      <c r="N564" s="14">
        <f t="shared" ca="1" si="316"/>
        <v>806.28600000000006</v>
      </c>
      <c r="O564" s="14">
        <f t="shared" ca="1" si="293"/>
        <v>989.71399999999994</v>
      </c>
      <c r="P564" s="14">
        <f t="shared" ca="1" si="294"/>
        <v>989.71399999999994</v>
      </c>
      <c r="Q564" s="14">
        <f t="shared" ca="1" si="304"/>
        <v>910478.94699999993</v>
      </c>
      <c r="R564" s="15">
        <f ca="1">SUM(P$12:P564)</f>
        <v>466423.4599999999</v>
      </c>
      <c r="S564" s="16">
        <f ca="1">SUM(N$12:N564)+SUMIF(O$12:O564, "&lt;0")</f>
        <v>444055.48700000014</v>
      </c>
      <c r="U564" s="9">
        <v>44735</v>
      </c>
      <c r="V564" s="14">
        <f t="shared" ca="1" si="308"/>
        <v>2296</v>
      </c>
      <c r="W564" s="14">
        <f t="shared" ca="1" si="312"/>
        <v>2296</v>
      </c>
      <c r="X564" s="14">
        <f t="shared" ca="1" si="317"/>
        <v>1051.2860000000001</v>
      </c>
      <c r="Y564" s="14">
        <f t="shared" ca="1" si="295"/>
        <v>1244.7139999999999</v>
      </c>
      <c r="Z564" s="14">
        <f t="shared" ca="1" si="296"/>
        <v>1244.7139999999999</v>
      </c>
      <c r="AA564" s="14">
        <f t="shared" ca="1" si="305"/>
        <v>1127228.9469999999</v>
      </c>
      <c r="AB564" s="15">
        <f ca="1">SUM(Z$12:Z564)</f>
        <v>577693.45999999985</v>
      </c>
      <c r="AC564" s="16">
        <f ca="1">SUM(X$12:X564)+SUMIF(Y$12:Y564, "&lt;0")</f>
        <v>549535.48700000008</v>
      </c>
      <c r="AE564" s="9">
        <v>44735</v>
      </c>
      <c r="AF564" s="14">
        <f t="shared" ca="1" si="290"/>
        <v>1796</v>
      </c>
      <c r="AG564" s="14">
        <f t="shared" ca="1" si="313"/>
        <v>1796</v>
      </c>
      <c r="AH564" s="14">
        <f t="shared" ca="1" si="318"/>
        <v>801.28600000000006</v>
      </c>
      <c r="AI564" s="14">
        <f t="shared" ca="1" si="297"/>
        <v>994.71399999999994</v>
      </c>
      <c r="AJ564" s="14">
        <f t="shared" ca="1" si="298"/>
        <v>994.71399999999994</v>
      </c>
      <c r="AK564" s="14">
        <f t="shared" ca="1" si="306"/>
        <v>922978.94699999993</v>
      </c>
      <c r="AL564" s="15">
        <f ca="1">SUM(AJ$12:AJ564)</f>
        <v>472683.4599999999</v>
      </c>
      <c r="AM564" s="16">
        <f ca="1">SUM(AH$12:AH564)+SUMIF(AI$12:AI564, "&lt;0")</f>
        <v>450295.48700000002</v>
      </c>
      <c r="AO564" s="9">
        <v>44735</v>
      </c>
      <c r="AP564" s="14">
        <f t="shared" ca="1" si="291"/>
        <v>2296</v>
      </c>
      <c r="AQ564" s="14">
        <f t="shared" ca="1" si="314"/>
        <v>2296</v>
      </c>
      <c r="AR564" s="14">
        <f t="shared" ca="1" si="319"/>
        <v>1041.2860000000001</v>
      </c>
      <c r="AS564" s="14">
        <f t="shared" ca="1" si="299"/>
        <v>1254.7139999999999</v>
      </c>
      <c r="AT564" s="14">
        <f t="shared" ca="1" si="300"/>
        <v>1254.7139999999999</v>
      </c>
      <c r="AU564" s="14">
        <f t="shared" ca="1" si="307"/>
        <v>1152228.9469999999</v>
      </c>
      <c r="AV564" s="15">
        <f ca="1">SUM(AT$12:AT564)</f>
        <v>590213.46000000008</v>
      </c>
      <c r="AW564" s="16">
        <f ca="1">SUM(AR$12:AR564)+SUMIF(AS$12:AS564, "&lt;0")</f>
        <v>562015.48699999985</v>
      </c>
      <c r="AY564" s="9">
        <v>44735</v>
      </c>
      <c r="AZ564" s="14">
        <f t="shared" ca="1" si="309"/>
        <v>2000</v>
      </c>
      <c r="BA564" s="14">
        <f t="shared" ca="1" si="315"/>
        <v>2000</v>
      </c>
      <c r="BB564" s="14">
        <f t="shared" ca="1" si="320"/>
        <v>671.30019604241397</v>
      </c>
      <c r="BC564" s="14">
        <f t="shared" ca="1" si="301"/>
        <v>1328.699803957586</v>
      </c>
      <c r="BD564" s="14">
        <f t="shared" ca="1" si="302"/>
        <v>1328.699803957586</v>
      </c>
      <c r="BE564" s="14">
        <f t="shared" ca="1" si="322"/>
        <v>1033694.8476277031</v>
      </c>
      <c r="BF564" s="15">
        <f ca="1">SUM(BD$12:BD564)</f>
        <v>526320.00492752774</v>
      </c>
      <c r="BG564" s="16">
        <f ca="1">SUM(BB$12:BB564)+SUMIF(BC$12:BC564, "&lt;0")</f>
        <v>507374.84270017536</v>
      </c>
    </row>
    <row r="565" spans="1:59" x14ac:dyDescent="0.2">
      <c r="A565" s="24">
        <v>44736</v>
      </c>
      <c r="B565" s="54">
        <f ca="1">IF($A565&gt;= $C$5,$C$6, INDEX('Historical Data'!$D$2:$D$745, MATCH(A565, 'Historical Data'!$B$2:$B$745, 0)))</f>
        <v>1296</v>
      </c>
      <c r="C565" s="14">
        <f t="shared" ca="1" si="310"/>
        <v>1296</v>
      </c>
      <c r="D565" s="14">
        <f t="shared" ca="1" si="321"/>
        <v>1197.1200000000026</v>
      </c>
      <c r="E565" s="14">
        <f t="shared" ca="1" si="292"/>
        <v>98.879999999997381</v>
      </c>
      <c r="F565" s="14">
        <f t="shared" ca="1" si="288"/>
        <v>98.879999999997381</v>
      </c>
      <c r="G565" s="14">
        <f t="shared" ca="1" si="303"/>
        <v>695024.94699999993</v>
      </c>
      <c r="H565" s="15">
        <f ca="1">SUM(F$12:F565)</f>
        <v>355252.33999999991</v>
      </c>
      <c r="I565" s="16">
        <f ca="1">SUM(D$12:D565)+SUMIF(E$12:E565, "&lt;0")</f>
        <v>339772.60700000013</v>
      </c>
      <c r="J565" s="15"/>
      <c r="K565" s="9">
        <v>44736</v>
      </c>
      <c r="L565" s="14">
        <f t="shared" ca="1" si="289"/>
        <v>1796</v>
      </c>
      <c r="M565" s="14">
        <f t="shared" ca="1" si="311"/>
        <v>1796</v>
      </c>
      <c r="N565" s="14">
        <f t="shared" ca="1" si="316"/>
        <v>1437.1200000000026</v>
      </c>
      <c r="O565" s="14">
        <f t="shared" ca="1" si="293"/>
        <v>358.87999999999738</v>
      </c>
      <c r="P565" s="14">
        <f t="shared" ca="1" si="294"/>
        <v>358.87999999999738</v>
      </c>
      <c r="Q565" s="14">
        <f t="shared" ca="1" si="304"/>
        <v>912274.94699999993</v>
      </c>
      <c r="R565" s="15">
        <f ca="1">SUM(P$12:P565)</f>
        <v>466782.33999999991</v>
      </c>
      <c r="S565" s="16">
        <f ca="1">SUM(N$12:N565)+SUMIF(O$12:O565, "&lt;0")</f>
        <v>445492.60700000013</v>
      </c>
      <c r="U565" s="9">
        <v>44736</v>
      </c>
      <c r="V565" s="14">
        <f t="shared" ca="1" si="308"/>
        <v>2296</v>
      </c>
      <c r="W565" s="14">
        <f t="shared" ca="1" si="312"/>
        <v>2296</v>
      </c>
      <c r="X565" s="14">
        <f t="shared" ca="1" si="317"/>
        <v>1677.1200000000026</v>
      </c>
      <c r="Y565" s="14">
        <f t="shared" ca="1" si="295"/>
        <v>618.87999999999738</v>
      </c>
      <c r="Z565" s="14">
        <f t="shared" ca="1" si="296"/>
        <v>618.87999999999738</v>
      </c>
      <c r="AA565" s="14">
        <f t="shared" ca="1" si="305"/>
        <v>1129524.9469999999</v>
      </c>
      <c r="AB565" s="15">
        <f ca="1">SUM(Z$12:Z565)</f>
        <v>578312.33999999985</v>
      </c>
      <c r="AC565" s="16">
        <f ca="1">SUM(X$12:X565)+SUMIF(Y$12:Y565, "&lt;0")</f>
        <v>551212.60700000008</v>
      </c>
      <c r="AE565" s="9">
        <v>44736</v>
      </c>
      <c r="AF565" s="14">
        <f t="shared" ca="1" si="290"/>
        <v>1796</v>
      </c>
      <c r="AG565" s="14">
        <f t="shared" ca="1" si="313"/>
        <v>1796</v>
      </c>
      <c r="AH565" s="14">
        <f t="shared" ca="1" si="318"/>
        <v>1437.1200000000026</v>
      </c>
      <c r="AI565" s="14">
        <f t="shared" ca="1" si="297"/>
        <v>358.87999999999738</v>
      </c>
      <c r="AJ565" s="14">
        <f t="shared" ca="1" si="298"/>
        <v>358.87999999999738</v>
      </c>
      <c r="AK565" s="14">
        <f t="shared" ca="1" si="306"/>
        <v>924774.94699999993</v>
      </c>
      <c r="AL565" s="15">
        <f ca="1">SUM(AJ$12:AJ565)</f>
        <v>473042.33999999991</v>
      </c>
      <c r="AM565" s="16">
        <f ca="1">SUM(AH$12:AH565)+SUMIF(AI$12:AI565, "&lt;0")</f>
        <v>451732.60700000002</v>
      </c>
      <c r="AO565" s="9">
        <v>44736</v>
      </c>
      <c r="AP565" s="14">
        <f t="shared" ca="1" si="291"/>
        <v>2296</v>
      </c>
      <c r="AQ565" s="14">
        <f t="shared" ca="1" si="314"/>
        <v>2296</v>
      </c>
      <c r="AR565" s="14">
        <f t="shared" ca="1" si="319"/>
        <v>1677.1200000000026</v>
      </c>
      <c r="AS565" s="14">
        <f t="shared" ca="1" si="299"/>
        <v>618.87999999999738</v>
      </c>
      <c r="AT565" s="14">
        <f t="shared" ca="1" si="300"/>
        <v>618.87999999999738</v>
      </c>
      <c r="AU565" s="14">
        <f t="shared" ca="1" si="307"/>
        <v>1154524.9469999999</v>
      </c>
      <c r="AV565" s="15">
        <f ca="1">SUM(AT$12:AT565)</f>
        <v>590832.34000000008</v>
      </c>
      <c r="AW565" s="16">
        <f ca="1">SUM(AR$12:AR565)+SUMIF(AS$12:AS565, "&lt;0")</f>
        <v>563692.60699999984</v>
      </c>
      <c r="AY565" s="9">
        <v>44736</v>
      </c>
      <c r="AZ565" s="14">
        <f t="shared" ca="1" si="309"/>
        <v>2000</v>
      </c>
      <c r="BA565" s="14">
        <f t="shared" ca="1" si="315"/>
        <v>2000</v>
      </c>
      <c r="BB565" s="14">
        <f t="shared" ca="1" si="320"/>
        <v>1278.9011479919866</v>
      </c>
      <c r="BC565" s="14">
        <f t="shared" ca="1" si="301"/>
        <v>721.09885200801341</v>
      </c>
      <c r="BD565" s="14">
        <f t="shared" ca="1" si="302"/>
        <v>721.09885200801341</v>
      </c>
      <c r="BE565" s="14">
        <f t="shared" ca="1" si="322"/>
        <v>1035694.8476277031</v>
      </c>
      <c r="BF565" s="15">
        <f ca="1">SUM(BD$12:BD565)</f>
        <v>527041.10377953574</v>
      </c>
      <c r="BG565" s="16">
        <f ca="1">SUM(BB$12:BB565)+SUMIF(BC$12:BC565, "&lt;0")</f>
        <v>508653.74384816736</v>
      </c>
    </row>
    <row r="566" spans="1:59" x14ac:dyDescent="0.2">
      <c r="A566" s="24">
        <v>44737</v>
      </c>
      <c r="B566" s="54">
        <f ca="1">IF($A566&gt;= $C$5,$C$6, INDEX('Historical Data'!$D$2:$D$745, MATCH(A566, 'Historical Data'!$B$2:$B$745, 0)))</f>
        <v>1296</v>
      </c>
      <c r="C566" s="14">
        <f t="shared" ca="1" si="310"/>
        <v>1296</v>
      </c>
      <c r="D566" s="14">
        <f t="shared" ca="1" si="321"/>
        <v>1296</v>
      </c>
      <c r="E566" s="14">
        <f t="shared" ca="1" si="292"/>
        <v>0</v>
      </c>
      <c r="F566" s="14">
        <f t="shared" ca="1" si="288"/>
        <v>0</v>
      </c>
      <c r="G566" s="14">
        <f t="shared" ca="1" si="303"/>
        <v>696320.94699999993</v>
      </c>
      <c r="H566" s="15">
        <f ca="1">SUM(F$12:F566)</f>
        <v>355252.33999999991</v>
      </c>
      <c r="I566" s="16">
        <f ca="1">SUM(D$12:D566)+SUMIF(E$12:E566, "&lt;0")</f>
        <v>341068.60700000013</v>
      </c>
      <c r="J566" s="15"/>
      <c r="K566" s="9">
        <v>44737</v>
      </c>
      <c r="L566" s="14">
        <f t="shared" ca="1" si="289"/>
        <v>1796</v>
      </c>
      <c r="M566" s="14">
        <f t="shared" ca="1" si="311"/>
        <v>1796</v>
      </c>
      <c r="N566" s="14">
        <f t="shared" ca="1" si="316"/>
        <v>1561</v>
      </c>
      <c r="O566" s="14">
        <f t="shared" ca="1" si="293"/>
        <v>235</v>
      </c>
      <c r="P566" s="14">
        <f t="shared" ca="1" si="294"/>
        <v>235</v>
      </c>
      <c r="Q566" s="14">
        <f t="shared" ca="1" si="304"/>
        <v>914070.94699999993</v>
      </c>
      <c r="R566" s="15">
        <f ca="1">SUM(P$12:P566)</f>
        <v>467017.33999999991</v>
      </c>
      <c r="S566" s="16">
        <f ca="1">SUM(N$12:N566)+SUMIF(O$12:O566, "&lt;0")</f>
        <v>447053.60700000013</v>
      </c>
      <c r="U566" s="9">
        <v>44737</v>
      </c>
      <c r="V566" s="14">
        <f t="shared" ca="1" si="308"/>
        <v>2296</v>
      </c>
      <c r="W566" s="14">
        <f t="shared" ca="1" si="312"/>
        <v>2296</v>
      </c>
      <c r="X566" s="14">
        <f t="shared" ca="1" si="317"/>
        <v>1826</v>
      </c>
      <c r="Y566" s="14">
        <f t="shared" ca="1" si="295"/>
        <v>470</v>
      </c>
      <c r="Z566" s="14">
        <f t="shared" ca="1" si="296"/>
        <v>470</v>
      </c>
      <c r="AA566" s="14">
        <f t="shared" ca="1" si="305"/>
        <v>1131820.9469999999</v>
      </c>
      <c r="AB566" s="15">
        <f ca="1">SUM(Z$12:Z566)</f>
        <v>578782.33999999985</v>
      </c>
      <c r="AC566" s="16">
        <f ca="1">SUM(X$12:X566)+SUMIF(Y$12:Y566, "&lt;0")</f>
        <v>553038.60700000008</v>
      </c>
      <c r="AE566" s="9">
        <v>44737</v>
      </c>
      <c r="AF566" s="14">
        <f t="shared" ca="1" si="290"/>
        <v>1796</v>
      </c>
      <c r="AG566" s="14">
        <f t="shared" ca="1" si="313"/>
        <v>1796</v>
      </c>
      <c r="AH566" s="14">
        <f t="shared" ca="1" si="318"/>
        <v>1586</v>
      </c>
      <c r="AI566" s="14">
        <f t="shared" ca="1" si="297"/>
        <v>210</v>
      </c>
      <c r="AJ566" s="14">
        <f t="shared" ca="1" si="298"/>
        <v>210</v>
      </c>
      <c r="AK566" s="14">
        <f t="shared" ca="1" si="306"/>
        <v>926570.94699999993</v>
      </c>
      <c r="AL566" s="15">
        <f ca="1">SUM(AJ$12:AJ566)</f>
        <v>473252.33999999991</v>
      </c>
      <c r="AM566" s="16">
        <f ca="1">SUM(AH$12:AH566)+SUMIF(AI$12:AI566, "&lt;0")</f>
        <v>453318.60700000002</v>
      </c>
      <c r="AO566" s="9">
        <v>44737</v>
      </c>
      <c r="AP566" s="14">
        <f t="shared" ca="1" si="291"/>
        <v>2296</v>
      </c>
      <c r="AQ566" s="14">
        <f t="shared" ca="1" si="314"/>
        <v>2296</v>
      </c>
      <c r="AR566" s="14">
        <f t="shared" ca="1" si="319"/>
        <v>1876</v>
      </c>
      <c r="AS566" s="14">
        <f t="shared" ca="1" si="299"/>
        <v>420</v>
      </c>
      <c r="AT566" s="14">
        <f t="shared" ca="1" si="300"/>
        <v>420</v>
      </c>
      <c r="AU566" s="14">
        <f t="shared" ca="1" si="307"/>
        <v>1156820.9469999999</v>
      </c>
      <c r="AV566" s="15">
        <f ca="1">SUM(AT$12:AT566)</f>
        <v>591252.34000000008</v>
      </c>
      <c r="AW566" s="16">
        <f ca="1">SUM(AR$12:AR566)+SUMIF(AS$12:AS566, "&lt;0")</f>
        <v>565568.60699999984</v>
      </c>
      <c r="AY566" s="9">
        <v>44737</v>
      </c>
      <c r="AZ566" s="14">
        <f t="shared" ca="1" si="309"/>
        <v>2000</v>
      </c>
      <c r="BA566" s="14">
        <f t="shared" ca="1" si="315"/>
        <v>2000</v>
      </c>
      <c r="BB566" s="14">
        <f t="shared" ca="1" si="320"/>
        <v>1612.3430999415523</v>
      </c>
      <c r="BC566" s="14">
        <f t="shared" ca="1" si="301"/>
        <v>387.65690005844772</v>
      </c>
      <c r="BD566" s="14">
        <f t="shared" ca="1" si="302"/>
        <v>387.65690005844772</v>
      </c>
      <c r="BE566" s="14">
        <f t="shared" ca="1" si="322"/>
        <v>1037694.8476277031</v>
      </c>
      <c r="BF566" s="15">
        <f ca="1">SUM(BD$12:BD566)</f>
        <v>527428.76067959424</v>
      </c>
      <c r="BG566" s="16">
        <f ca="1">SUM(BB$12:BB566)+SUMIF(BC$12:BC566, "&lt;0")</f>
        <v>510266.08694810892</v>
      </c>
    </row>
    <row r="567" spans="1:59" x14ac:dyDescent="0.2">
      <c r="A567" s="24">
        <v>44738</v>
      </c>
      <c r="B567" s="54">
        <f ca="1">IF($A567&gt;= $C$5,$C$6, INDEX('Historical Data'!$D$2:$D$745, MATCH(A567, 'Historical Data'!$B$2:$B$745, 0)))</f>
        <v>1296</v>
      </c>
      <c r="C567" s="14">
        <f t="shared" ca="1" si="310"/>
        <v>1296</v>
      </c>
      <c r="D567" s="14">
        <f t="shared" ca="1" si="321"/>
        <v>741.91399999999703</v>
      </c>
      <c r="E567" s="14">
        <f t="shared" ca="1" si="292"/>
        <v>554.08600000000297</v>
      </c>
      <c r="F567" s="14">
        <f t="shared" ca="1" si="288"/>
        <v>554.08600000000297</v>
      </c>
      <c r="G567" s="14">
        <f t="shared" ca="1" si="303"/>
        <v>697616.94699999993</v>
      </c>
      <c r="H567" s="15">
        <f ca="1">SUM(F$12:F567)</f>
        <v>355806.42599999992</v>
      </c>
      <c r="I567" s="16">
        <f ca="1">SUM(D$12:D567)+SUMIF(E$12:E567, "&lt;0")</f>
        <v>341810.52100000012</v>
      </c>
      <c r="J567" s="15"/>
      <c r="K567" s="9">
        <v>44738</v>
      </c>
      <c r="L567" s="14">
        <f t="shared" ca="1" si="289"/>
        <v>1796</v>
      </c>
      <c r="M567" s="14">
        <f t="shared" ca="1" si="311"/>
        <v>1796</v>
      </c>
      <c r="N567" s="14">
        <f t="shared" ca="1" si="316"/>
        <v>956.91399999999703</v>
      </c>
      <c r="O567" s="14">
        <f t="shared" ca="1" si="293"/>
        <v>839.08600000000297</v>
      </c>
      <c r="P567" s="14">
        <f t="shared" ca="1" si="294"/>
        <v>839.08600000000297</v>
      </c>
      <c r="Q567" s="14">
        <f t="shared" ca="1" si="304"/>
        <v>915866.94699999993</v>
      </c>
      <c r="R567" s="15">
        <f ca="1">SUM(P$12:P567)</f>
        <v>467856.42599999992</v>
      </c>
      <c r="S567" s="16">
        <f ca="1">SUM(N$12:N567)+SUMIF(O$12:O567, "&lt;0")</f>
        <v>448010.52100000012</v>
      </c>
      <c r="U567" s="9">
        <v>44738</v>
      </c>
      <c r="V567" s="14">
        <f t="shared" ca="1" si="308"/>
        <v>2296</v>
      </c>
      <c r="W567" s="14">
        <f t="shared" ca="1" si="312"/>
        <v>2296</v>
      </c>
      <c r="X567" s="14">
        <f t="shared" ca="1" si="317"/>
        <v>1171.913999999997</v>
      </c>
      <c r="Y567" s="14">
        <f t="shared" ca="1" si="295"/>
        <v>1124.086000000003</v>
      </c>
      <c r="Z567" s="14">
        <f t="shared" ca="1" si="296"/>
        <v>1124.086000000003</v>
      </c>
      <c r="AA567" s="14">
        <f t="shared" ca="1" si="305"/>
        <v>1134116.9469999999</v>
      </c>
      <c r="AB567" s="15">
        <f ca="1">SUM(Z$12:Z567)</f>
        <v>579906.42599999986</v>
      </c>
      <c r="AC567" s="16">
        <f ca="1">SUM(X$12:X567)+SUMIF(Y$12:Y567, "&lt;0")</f>
        <v>554210.52100000007</v>
      </c>
      <c r="AE567" s="9">
        <v>44738</v>
      </c>
      <c r="AF567" s="14">
        <f t="shared" ca="1" si="290"/>
        <v>1796</v>
      </c>
      <c r="AG567" s="14">
        <f t="shared" ca="1" si="313"/>
        <v>1796</v>
      </c>
      <c r="AH567" s="14">
        <f t="shared" ca="1" si="318"/>
        <v>931.91399999999703</v>
      </c>
      <c r="AI567" s="14">
        <f t="shared" ca="1" si="297"/>
        <v>864.08600000000297</v>
      </c>
      <c r="AJ567" s="14">
        <f t="shared" ca="1" si="298"/>
        <v>864.08600000000297</v>
      </c>
      <c r="AK567" s="14">
        <f t="shared" ca="1" si="306"/>
        <v>928366.94699999993</v>
      </c>
      <c r="AL567" s="15">
        <f ca="1">SUM(AJ$12:AJ567)</f>
        <v>474116.42599999992</v>
      </c>
      <c r="AM567" s="16">
        <f ca="1">SUM(AH$12:AH567)+SUMIF(AI$12:AI567, "&lt;0")</f>
        <v>454250.52100000001</v>
      </c>
      <c r="AO567" s="9">
        <v>44738</v>
      </c>
      <c r="AP567" s="14">
        <f t="shared" ca="1" si="291"/>
        <v>2296</v>
      </c>
      <c r="AQ567" s="14">
        <f t="shared" ca="1" si="314"/>
        <v>2296</v>
      </c>
      <c r="AR567" s="14">
        <f t="shared" ca="1" si="319"/>
        <v>1121.913999999997</v>
      </c>
      <c r="AS567" s="14">
        <f t="shared" ca="1" si="299"/>
        <v>1174.086000000003</v>
      </c>
      <c r="AT567" s="14">
        <f t="shared" ca="1" si="300"/>
        <v>1174.086000000003</v>
      </c>
      <c r="AU567" s="14">
        <f t="shared" ca="1" si="307"/>
        <v>1159116.9469999999</v>
      </c>
      <c r="AV567" s="15">
        <f ca="1">SUM(AT$12:AT567)</f>
        <v>592426.42600000009</v>
      </c>
      <c r="AW567" s="16">
        <f ca="1">SUM(AR$12:AR567)+SUMIF(AS$12:AS567, "&lt;0")</f>
        <v>566690.52099999983</v>
      </c>
      <c r="AY567" s="9">
        <v>44738</v>
      </c>
      <c r="AZ567" s="14">
        <f t="shared" ca="1" si="309"/>
        <v>2000</v>
      </c>
      <c r="BA567" s="14">
        <f t="shared" ca="1" si="315"/>
        <v>2000</v>
      </c>
      <c r="BB567" s="14">
        <f t="shared" ca="1" si="320"/>
        <v>504.43405189112264</v>
      </c>
      <c r="BC567" s="14">
        <f t="shared" ca="1" si="301"/>
        <v>1495.5659481088774</v>
      </c>
      <c r="BD567" s="14">
        <f t="shared" ca="1" si="302"/>
        <v>1495.5659481088774</v>
      </c>
      <c r="BE567" s="14">
        <f t="shared" ca="1" si="322"/>
        <v>1039694.8476277031</v>
      </c>
      <c r="BF567" s="15">
        <f ca="1">SUM(BD$12:BD567)</f>
        <v>528924.32662770315</v>
      </c>
      <c r="BG567" s="16">
        <f ca="1">SUM(BB$12:BB567)+SUMIF(BC$12:BC567, "&lt;0")</f>
        <v>510770.52100000007</v>
      </c>
    </row>
    <row r="568" spans="1:59" x14ac:dyDescent="0.2">
      <c r="A568" s="24">
        <v>44739</v>
      </c>
      <c r="B568" s="54">
        <f ca="1">IF($A568&gt;= $C$5,$C$6, INDEX('Historical Data'!$D$2:$D$745, MATCH(A568, 'Historical Data'!$B$2:$B$745, 0)))</f>
        <v>1296</v>
      </c>
      <c r="C568" s="14">
        <f t="shared" ca="1" si="310"/>
        <v>1296</v>
      </c>
      <c r="D568" s="14">
        <f t="shared" ca="1" si="321"/>
        <v>174.07800000000134</v>
      </c>
      <c r="E568" s="14">
        <f t="shared" ca="1" si="292"/>
        <v>1121.9219999999987</v>
      </c>
      <c r="F568" s="14">
        <f t="shared" ca="1" si="288"/>
        <v>1121.9219999999987</v>
      </c>
      <c r="G568" s="14">
        <f t="shared" ca="1" si="303"/>
        <v>698912.94699999993</v>
      </c>
      <c r="H568" s="15">
        <f ca="1">SUM(F$12:F568)</f>
        <v>356928.34799999994</v>
      </c>
      <c r="I568" s="16">
        <f ca="1">SUM(D$12:D568)+SUMIF(E$12:E568, "&lt;0")</f>
        <v>341984.5990000001</v>
      </c>
      <c r="J568" s="15"/>
      <c r="K568" s="9">
        <v>44739</v>
      </c>
      <c r="L568" s="14">
        <f t="shared" ca="1" si="289"/>
        <v>1796</v>
      </c>
      <c r="M568" s="14">
        <f t="shared" ca="1" si="311"/>
        <v>1796</v>
      </c>
      <c r="N568" s="14">
        <f t="shared" ca="1" si="316"/>
        <v>414.07800000000134</v>
      </c>
      <c r="O568" s="14">
        <f t="shared" ca="1" si="293"/>
        <v>1381.9219999999987</v>
      </c>
      <c r="P568" s="14">
        <f t="shared" ca="1" si="294"/>
        <v>1381.9219999999987</v>
      </c>
      <c r="Q568" s="14">
        <f t="shared" ca="1" si="304"/>
        <v>917662.94699999993</v>
      </c>
      <c r="R568" s="15">
        <f ca="1">SUM(P$12:P568)</f>
        <v>469238.34799999994</v>
      </c>
      <c r="S568" s="16">
        <f ca="1">SUM(N$12:N568)+SUMIF(O$12:O568, "&lt;0")</f>
        <v>448424.5990000001</v>
      </c>
      <c r="U568" s="9">
        <v>44739</v>
      </c>
      <c r="V568" s="14">
        <f t="shared" ca="1" si="308"/>
        <v>2296</v>
      </c>
      <c r="W568" s="14">
        <f t="shared" ca="1" si="312"/>
        <v>2296</v>
      </c>
      <c r="X568" s="14">
        <f t="shared" ca="1" si="317"/>
        <v>654.07800000000134</v>
      </c>
      <c r="Y568" s="14">
        <f t="shared" ca="1" si="295"/>
        <v>1641.9219999999987</v>
      </c>
      <c r="Z568" s="14">
        <f t="shared" ca="1" si="296"/>
        <v>1641.9219999999987</v>
      </c>
      <c r="AA568" s="14">
        <f t="shared" ca="1" si="305"/>
        <v>1136412.9469999999</v>
      </c>
      <c r="AB568" s="15">
        <f ca="1">SUM(Z$12:Z568)</f>
        <v>581548.34799999988</v>
      </c>
      <c r="AC568" s="16">
        <f ca="1">SUM(X$12:X568)+SUMIF(Y$12:Y568, "&lt;0")</f>
        <v>554864.59900000005</v>
      </c>
      <c r="AE568" s="9">
        <v>44739</v>
      </c>
      <c r="AF568" s="14">
        <f t="shared" ca="1" si="290"/>
        <v>1796</v>
      </c>
      <c r="AG568" s="14">
        <f t="shared" ca="1" si="313"/>
        <v>1796</v>
      </c>
      <c r="AH568" s="14">
        <f t="shared" ca="1" si="318"/>
        <v>414.07800000000134</v>
      </c>
      <c r="AI568" s="14">
        <f t="shared" ca="1" si="297"/>
        <v>1381.9219999999987</v>
      </c>
      <c r="AJ568" s="14">
        <f t="shared" ca="1" si="298"/>
        <v>1381.9219999999987</v>
      </c>
      <c r="AK568" s="14">
        <f t="shared" ca="1" si="306"/>
        <v>930162.94699999993</v>
      </c>
      <c r="AL568" s="15">
        <f ca="1">SUM(AJ$12:AJ568)</f>
        <v>475498.34799999994</v>
      </c>
      <c r="AM568" s="16">
        <f ca="1">SUM(AH$12:AH568)+SUMIF(AI$12:AI568, "&lt;0")</f>
        <v>454664.59899999999</v>
      </c>
      <c r="AO568" s="9">
        <v>44739</v>
      </c>
      <c r="AP568" s="14">
        <f t="shared" ca="1" si="291"/>
        <v>2296</v>
      </c>
      <c r="AQ568" s="14">
        <f t="shared" ca="1" si="314"/>
        <v>2296</v>
      </c>
      <c r="AR568" s="14">
        <f t="shared" ca="1" si="319"/>
        <v>654.07800000000134</v>
      </c>
      <c r="AS568" s="14">
        <f t="shared" ca="1" si="299"/>
        <v>1641.9219999999987</v>
      </c>
      <c r="AT568" s="14">
        <f t="shared" ca="1" si="300"/>
        <v>1641.9219999999987</v>
      </c>
      <c r="AU568" s="14">
        <f t="shared" ca="1" si="307"/>
        <v>1161412.9469999999</v>
      </c>
      <c r="AV568" s="15">
        <f ca="1">SUM(AT$12:AT568)</f>
        <v>594068.34800000011</v>
      </c>
      <c r="AW568" s="16">
        <f ca="1">SUM(AR$12:AR568)+SUMIF(AS$12:AS568, "&lt;0")</f>
        <v>567344.59899999981</v>
      </c>
      <c r="AY568" s="9">
        <v>44739</v>
      </c>
      <c r="AZ568" s="14">
        <f t="shared" ca="1" si="309"/>
        <v>2000</v>
      </c>
      <c r="BA568" s="14">
        <f t="shared" ca="1" si="315"/>
        <v>2000</v>
      </c>
      <c r="BB568" s="14">
        <f t="shared" ca="1" si="320"/>
        <v>174.07800000000134</v>
      </c>
      <c r="BC568" s="14">
        <f t="shared" ca="1" si="301"/>
        <v>1825.9219999999987</v>
      </c>
      <c r="BD568" s="14">
        <f t="shared" ca="1" si="302"/>
        <v>1825.9219999999987</v>
      </c>
      <c r="BE568" s="14">
        <f t="shared" ca="1" si="322"/>
        <v>1041694.8476277031</v>
      </c>
      <c r="BF568" s="15">
        <f ca="1">SUM(BD$12:BD568)</f>
        <v>530750.24862770317</v>
      </c>
      <c r="BG568" s="16">
        <f ca="1">SUM(BB$12:BB568)+SUMIF(BC$12:BC568, "&lt;0")</f>
        <v>510944.59900000005</v>
      </c>
    </row>
    <row r="569" spans="1:59" x14ac:dyDescent="0.2">
      <c r="A569" s="24">
        <v>44740</v>
      </c>
      <c r="B569" s="54">
        <f ca="1">IF($A569&gt;= $C$5,$C$6, INDEX('Historical Data'!$D$2:$D$745, MATCH(A569, 'Historical Data'!$B$2:$B$745, 0)))</f>
        <v>1296</v>
      </c>
      <c r="C569" s="14">
        <f t="shared" ca="1" si="310"/>
        <v>1296</v>
      </c>
      <c r="D569" s="14">
        <f t="shared" ca="1" si="321"/>
        <v>922.90999999999622</v>
      </c>
      <c r="E569" s="14">
        <f t="shared" ca="1" si="292"/>
        <v>373.09000000000378</v>
      </c>
      <c r="F569" s="14">
        <f t="shared" ca="1" si="288"/>
        <v>373.09000000000378</v>
      </c>
      <c r="G569" s="14">
        <f t="shared" ca="1" si="303"/>
        <v>700208.94699999993</v>
      </c>
      <c r="H569" s="15">
        <f ca="1">SUM(F$12:F569)</f>
        <v>357301.43799999997</v>
      </c>
      <c r="I569" s="16">
        <f ca="1">SUM(D$12:D569)+SUMIF(E$12:E569, "&lt;0")</f>
        <v>342907.50900000008</v>
      </c>
      <c r="J569" s="15"/>
      <c r="K569" s="9">
        <v>44740</v>
      </c>
      <c r="L569" s="14">
        <f t="shared" ca="1" si="289"/>
        <v>1796</v>
      </c>
      <c r="M569" s="14">
        <f t="shared" ca="1" si="311"/>
        <v>1796</v>
      </c>
      <c r="N569" s="14">
        <f t="shared" ca="1" si="316"/>
        <v>1162.9099999999962</v>
      </c>
      <c r="O569" s="14">
        <f t="shared" ca="1" si="293"/>
        <v>633.09000000000378</v>
      </c>
      <c r="P569" s="14">
        <f t="shared" ca="1" si="294"/>
        <v>633.09000000000378</v>
      </c>
      <c r="Q569" s="14">
        <f t="shared" ca="1" si="304"/>
        <v>919458.94699999993</v>
      </c>
      <c r="R569" s="15">
        <f ca="1">SUM(P$12:P569)</f>
        <v>469871.43799999997</v>
      </c>
      <c r="S569" s="16">
        <f ca="1">SUM(N$12:N569)+SUMIF(O$12:O569, "&lt;0")</f>
        <v>449587.50900000008</v>
      </c>
      <c r="U569" s="9">
        <v>44740</v>
      </c>
      <c r="V569" s="14">
        <f t="shared" ca="1" si="308"/>
        <v>2296</v>
      </c>
      <c r="W569" s="14">
        <f t="shared" ca="1" si="312"/>
        <v>2296</v>
      </c>
      <c r="X569" s="14">
        <f t="shared" ca="1" si="317"/>
        <v>1402.9099999999962</v>
      </c>
      <c r="Y569" s="14">
        <f t="shared" ca="1" si="295"/>
        <v>893.09000000000378</v>
      </c>
      <c r="Z569" s="14">
        <f t="shared" ca="1" si="296"/>
        <v>893.09000000000378</v>
      </c>
      <c r="AA569" s="14">
        <f t="shared" ca="1" si="305"/>
        <v>1138708.9469999999</v>
      </c>
      <c r="AB569" s="15">
        <f ca="1">SUM(Z$12:Z569)</f>
        <v>582441.43799999985</v>
      </c>
      <c r="AC569" s="16">
        <f ca="1">SUM(X$12:X569)+SUMIF(Y$12:Y569, "&lt;0")</f>
        <v>556267.50900000008</v>
      </c>
      <c r="AE569" s="9">
        <v>44740</v>
      </c>
      <c r="AF569" s="14">
        <f t="shared" ca="1" si="290"/>
        <v>1796</v>
      </c>
      <c r="AG569" s="14">
        <f t="shared" ca="1" si="313"/>
        <v>1796</v>
      </c>
      <c r="AH569" s="14">
        <f t="shared" ca="1" si="318"/>
        <v>1162.9099999999962</v>
      </c>
      <c r="AI569" s="14">
        <f t="shared" ca="1" si="297"/>
        <v>633.09000000000378</v>
      </c>
      <c r="AJ569" s="14">
        <f t="shared" ca="1" si="298"/>
        <v>633.09000000000378</v>
      </c>
      <c r="AK569" s="14">
        <f t="shared" ca="1" si="306"/>
        <v>931958.94699999993</v>
      </c>
      <c r="AL569" s="15">
        <f ca="1">SUM(AJ$12:AJ569)</f>
        <v>476131.43799999997</v>
      </c>
      <c r="AM569" s="16">
        <f ca="1">SUM(AH$12:AH569)+SUMIF(AI$12:AI569, "&lt;0")</f>
        <v>455827.50899999996</v>
      </c>
      <c r="AO569" s="9">
        <v>44740</v>
      </c>
      <c r="AP569" s="14">
        <f t="shared" ca="1" si="291"/>
        <v>2296</v>
      </c>
      <c r="AQ569" s="14">
        <f t="shared" ca="1" si="314"/>
        <v>2296</v>
      </c>
      <c r="AR569" s="14">
        <f t="shared" ca="1" si="319"/>
        <v>1402.9099999999962</v>
      </c>
      <c r="AS569" s="14">
        <f t="shared" ca="1" si="299"/>
        <v>893.09000000000378</v>
      </c>
      <c r="AT569" s="14">
        <f t="shared" ca="1" si="300"/>
        <v>893.09000000000378</v>
      </c>
      <c r="AU569" s="14">
        <f t="shared" ca="1" si="307"/>
        <v>1163708.9469999999</v>
      </c>
      <c r="AV569" s="15">
        <f ca="1">SUM(AT$12:AT569)</f>
        <v>594961.43800000008</v>
      </c>
      <c r="AW569" s="16">
        <f ca="1">SUM(AR$12:AR569)+SUMIF(AS$12:AS569, "&lt;0")</f>
        <v>568747.50899999985</v>
      </c>
      <c r="AY569" s="9">
        <v>44740</v>
      </c>
      <c r="AZ569" s="14">
        <f t="shared" ca="1" si="309"/>
        <v>2000</v>
      </c>
      <c r="BA569" s="14">
        <f t="shared" ca="1" si="315"/>
        <v>2000</v>
      </c>
      <c r="BB569" s="14">
        <f t="shared" ca="1" si="320"/>
        <v>922.90999999999622</v>
      </c>
      <c r="BC569" s="14">
        <f t="shared" ca="1" si="301"/>
        <v>1077.0900000000038</v>
      </c>
      <c r="BD569" s="14">
        <f t="shared" ca="1" si="302"/>
        <v>1077.0900000000038</v>
      </c>
      <c r="BE569" s="14">
        <f t="shared" ca="1" si="322"/>
        <v>1043694.8476277031</v>
      </c>
      <c r="BF569" s="15">
        <f ca="1">SUM(BD$12:BD569)</f>
        <v>531827.33862770314</v>
      </c>
      <c r="BG569" s="16">
        <f ca="1">SUM(BB$12:BB569)+SUMIF(BC$12:BC569, "&lt;0")</f>
        <v>511867.50900000002</v>
      </c>
    </row>
    <row r="570" spans="1:59" x14ac:dyDescent="0.2">
      <c r="A570" s="24">
        <v>44741</v>
      </c>
      <c r="B570" s="54">
        <f ca="1">IF($A570&gt;= $C$5,$C$6, INDEX('Historical Data'!$D$2:$D$745, MATCH(A570, 'Historical Data'!$B$2:$B$745, 0)))</f>
        <v>1296</v>
      </c>
      <c r="C570" s="14">
        <f t="shared" ca="1" si="310"/>
        <v>1296</v>
      </c>
      <c r="D570" s="14">
        <f t="shared" ca="1" si="321"/>
        <v>1054.2170000000042</v>
      </c>
      <c r="E570" s="14">
        <f t="shared" ca="1" si="292"/>
        <v>241.78299999999581</v>
      </c>
      <c r="F570" s="14">
        <f t="shared" ca="1" si="288"/>
        <v>241.78299999999581</v>
      </c>
      <c r="G570" s="14">
        <f t="shared" ca="1" si="303"/>
        <v>701504.94699999993</v>
      </c>
      <c r="H570" s="15">
        <f ca="1">SUM(F$12:F570)</f>
        <v>357543.22099999996</v>
      </c>
      <c r="I570" s="16">
        <f ca="1">SUM(D$12:D570)+SUMIF(E$12:E570, "&lt;0")</f>
        <v>343961.72600000008</v>
      </c>
      <c r="J570" s="15"/>
      <c r="K570" s="9">
        <v>44741</v>
      </c>
      <c r="L570" s="14">
        <f t="shared" ca="1" si="289"/>
        <v>1796</v>
      </c>
      <c r="M570" s="14">
        <f t="shared" ca="1" si="311"/>
        <v>1796</v>
      </c>
      <c r="N570" s="14">
        <f t="shared" ca="1" si="316"/>
        <v>1294.2170000000042</v>
      </c>
      <c r="O570" s="14">
        <f t="shared" ca="1" si="293"/>
        <v>501.78299999999581</v>
      </c>
      <c r="P570" s="14">
        <f t="shared" ca="1" si="294"/>
        <v>501.78299999999581</v>
      </c>
      <c r="Q570" s="14">
        <f t="shared" ca="1" si="304"/>
        <v>921254.94699999993</v>
      </c>
      <c r="R570" s="15">
        <f ca="1">SUM(P$12:P570)</f>
        <v>470373.22099999996</v>
      </c>
      <c r="S570" s="16">
        <f ca="1">SUM(N$12:N570)+SUMIF(O$12:O570, "&lt;0")</f>
        <v>450881.72600000008</v>
      </c>
      <c r="U570" s="9">
        <v>44741</v>
      </c>
      <c r="V570" s="14">
        <f t="shared" ca="1" si="308"/>
        <v>2296</v>
      </c>
      <c r="W570" s="14">
        <f t="shared" ca="1" si="312"/>
        <v>2296</v>
      </c>
      <c r="X570" s="14">
        <f t="shared" ca="1" si="317"/>
        <v>1534.2170000000042</v>
      </c>
      <c r="Y570" s="14">
        <f t="shared" ca="1" si="295"/>
        <v>761.78299999999581</v>
      </c>
      <c r="Z570" s="14">
        <f t="shared" ca="1" si="296"/>
        <v>761.78299999999581</v>
      </c>
      <c r="AA570" s="14">
        <f t="shared" ca="1" si="305"/>
        <v>1141004.9469999999</v>
      </c>
      <c r="AB570" s="15">
        <f ca="1">SUM(Z$12:Z570)</f>
        <v>583203.2209999999</v>
      </c>
      <c r="AC570" s="16">
        <f ca="1">SUM(X$12:X570)+SUMIF(Y$12:Y570, "&lt;0")</f>
        <v>557801.72600000002</v>
      </c>
      <c r="AE570" s="9">
        <v>44741</v>
      </c>
      <c r="AF570" s="14">
        <f t="shared" ca="1" si="290"/>
        <v>1796</v>
      </c>
      <c r="AG570" s="14">
        <f t="shared" ca="1" si="313"/>
        <v>1796</v>
      </c>
      <c r="AH570" s="14">
        <f t="shared" ca="1" si="318"/>
        <v>1294.2170000000042</v>
      </c>
      <c r="AI570" s="14">
        <f t="shared" ca="1" si="297"/>
        <v>501.78299999999581</v>
      </c>
      <c r="AJ570" s="14">
        <f t="shared" ca="1" si="298"/>
        <v>501.78299999999581</v>
      </c>
      <c r="AK570" s="14">
        <f t="shared" ca="1" si="306"/>
        <v>933754.94699999993</v>
      </c>
      <c r="AL570" s="15">
        <f ca="1">SUM(AJ$12:AJ570)</f>
        <v>476633.22099999996</v>
      </c>
      <c r="AM570" s="16">
        <f ca="1">SUM(AH$12:AH570)+SUMIF(AI$12:AI570, "&lt;0")</f>
        <v>457121.72599999997</v>
      </c>
      <c r="AO570" s="9">
        <v>44741</v>
      </c>
      <c r="AP570" s="14">
        <f t="shared" ca="1" si="291"/>
        <v>2296</v>
      </c>
      <c r="AQ570" s="14">
        <f t="shared" ca="1" si="314"/>
        <v>2296</v>
      </c>
      <c r="AR570" s="14">
        <f t="shared" ca="1" si="319"/>
        <v>1534.2170000000042</v>
      </c>
      <c r="AS570" s="14">
        <f t="shared" ca="1" si="299"/>
        <v>761.78299999999581</v>
      </c>
      <c r="AT570" s="14">
        <f t="shared" ca="1" si="300"/>
        <v>761.78299999999581</v>
      </c>
      <c r="AU570" s="14">
        <f t="shared" ca="1" si="307"/>
        <v>1166004.9469999999</v>
      </c>
      <c r="AV570" s="15">
        <f ca="1">SUM(AT$12:AT570)</f>
        <v>595723.22100000014</v>
      </c>
      <c r="AW570" s="16">
        <f ca="1">SUM(AR$12:AR570)+SUMIF(AS$12:AS570, "&lt;0")</f>
        <v>570281.72599999979</v>
      </c>
      <c r="AY570" s="9">
        <v>44741</v>
      </c>
      <c r="AZ570" s="14">
        <f t="shared" ca="1" si="309"/>
        <v>2000</v>
      </c>
      <c r="BA570" s="14">
        <f t="shared" ca="1" si="315"/>
        <v>2000</v>
      </c>
      <c r="BB570" s="14">
        <f t="shared" ca="1" si="320"/>
        <v>1054.2170000000042</v>
      </c>
      <c r="BC570" s="14">
        <f t="shared" ca="1" si="301"/>
        <v>945.78299999999581</v>
      </c>
      <c r="BD570" s="14">
        <f t="shared" ca="1" si="302"/>
        <v>945.78299999999581</v>
      </c>
      <c r="BE570" s="14">
        <f t="shared" ca="1" si="322"/>
        <v>1045694.8476277031</v>
      </c>
      <c r="BF570" s="15">
        <f ca="1">SUM(BD$12:BD570)</f>
        <v>532773.12162770308</v>
      </c>
      <c r="BG570" s="16">
        <f ca="1">SUM(BB$12:BB570)+SUMIF(BC$12:BC570, "&lt;0")</f>
        <v>512921.72600000002</v>
      </c>
    </row>
    <row r="571" spans="1:59" x14ac:dyDescent="0.2">
      <c r="A571" s="24">
        <v>44742</v>
      </c>
      <c r="B571" s="54">
        <f ca="1">IF($A571&gt;= $C$5,$C$6, INDEX('Historical Data'!$D$2:$D$745, MATCH(A571, 'Historical Data'!$B$2:$B$745, 0)))</f>
        <v>1296</v>
      </c>
      <c r="C571" s="14">
        <f t="shared" ca="1" si="310"/>
        <v>1296</v>
      </c>
      <c r="D571" s="14">
        <f t="shared" ca="1" si="321"/>
        <v>1296</v>
      </c>
      <c r="E571" s="14">
        <f t="shared" ca="1" si="292"/>
        <v>0</v>
      </c>
      <c r="F571" s="14">
        <f t="shared" ca="1" si="288"/>
        <v>0</v>
      </c>
      <c r="G571" s="14">
        <f t="shared" ca="1" si="303"/>
        <v>702800.94699999993</v>
      </c>
      <c r="H571" s="15">
        <f ca="1">SUM(F$12:F571)</f>
        <v>357543.22099999996</v>
      </c>
      <c r="I571" s="16">
        <f ca="1">SUM(D$12:D571)+SUMIF(E$12:E571, "&lt;0")</f>
        <v>345257.72600000008</v>
      </c>
      <c r="J571" s="15"/>
      <c r="K571" s="9">
        <v>44742</v>
      </c>
      <c r="L571" s="14">
        <f t="shared" ca="1" si="289"/>
        <v>1796</v>
      </c>
      <c r="M571" s="14">
        <f t="shared" ca="1" si="311"/>
        <v>1796</v>
      </c>
      <c r="N571" s="14">
        <f t="shared" ca="1" si="316"/>
        <v>1586</v>
      </c>
      <c r="O571" s="14">
        <f t="shared" ca="1" si="293"/>
        <v>210</v>
      </c>
      <c r="P571" s="14">
        <f t="shared" ca="1" si="294"/>
        <v>210</v>
      </c>
      <c r="Q571" s="14">
        <f t="shared" ca="1" si="304"/>
        <v>923050.94699999993</v>
      </c>
      <c r="R571" s="15">
        <f ca="1">SUM(P$12:P571)</f>
        <v>470583.22099999996</v>
      </c>
      <c r="S571" s="16">
        <f ca="1">SUM(N$12:N571)+SUMIF(O$12:O571, "&lt;0")</f>
        <v>452467.72600000008</v>
      </c>
      <c r="U571" s="9">
        <v>44742</v>
      </c>
      <c r="V571" s="14">
        <f t="shared" ca="1" si="308"/>
        <v>2296</v>
      </c>
      <c r="W571" s="14">
        <f t="shared" ca="1" si="312"/>
        <v>2296</v>
      </c>
      <c r="X571" s="14">
        <f t="shared" ca="1" si="317"/>
        <v>1876</v>
      </c>
      <c r="Y571" s="14">
        <f t="shared" ca="1" si="295"/>
        <v>420</v>
      </c>
      <c r="Z571" s="14">
        <f t="shared" ca="1" si="296"/>
        <v>420</v>
      </c>
      <c r="AA571" s="14">
        <f t="shared" ca="1" si="305"/>
        <v>1143300.9469999999</v>
      </c>
      <c r="AB571" s="15">
        <f ca="1">SUM(Z$12:Z571)</f>
        <v>583623.2209999999</v>
      </c>
      <c r="AC571" s="16">
        <f ca="1">SUM(X$12:X571)+SUMIF(Y$12:Y571, "&lt;0")</f>
        <v>559677.72600000002</v>
      </c>
      <c r="AE571" s="9">
        <v>44742</v>
      </c>
      <c r="AF571" s="14">
        <f t="shared" ca="1" si="290"/>
        <v>1796</v>
      </c>
      <c r="AG571" s="14">
        <f t="shared" ca="1" si="313"/>
        <v>1796</v>
      </c>
      <c r="AH571" s="14">
        <f t="shared" ca="1" si="318"/>
        <v>1636</v>
      </c>
      <c r="AI571" s="14">
        <f t="shared" ca="1" si="297"/>
        <v>160</v>
      </c>
      <c r="AJ571" s="14">
        <f t="shared" ca="1" si="298"/>
        <v>160</v>
      </c>
      <c r="AK571" s="14">
        <f t="shared" ca="1" si="306"/>
        <v>935550.94699999993</v>
      </c>
      <c r="AL571" s="15">
        <f ca="1">SUM(AJ$12:AJ571)</f>
        <v>476793.22099999996</v>
      </c>
      <c r="AM571" s="16">
        <f ca="1">SUM(AH$12:AH571)+SUMIF(AI$12:AI571, "&lt;0")</f>
        <v>458757.72599999997</v>
      </c>
      <c r="AO571" s="9">
        <v>44742</v>
      </c>
      <c r="AP571" s="14">
        <f t="shared" ca="1" si="291"/>
        <v>2296</v>
      </c>
      <c r="AQ571" s="14">
        <f t="shared" ca="1" si="314"/>
        <v>2296</v>
      </c>
      <c r="AR571" s="14">
        <f t="shared" ca="1" si="319"/>
        <v>1976</v>
      </c>
      <c r="AS571" s="14">
        <f t="shared" ca="1" si="299"/>
        <v>320</v>
      </c>
      <c r="AT571" s="14">
        <f t="shared" ca="1" si="300"/>
        <v>320</v>
      </c>
      <c r="AU571" s="14">
        <f t="shared" ca="1" si="307"/>
        <v>1168300.9469999999</v>
      </c>
      <c r="AV571" s="15">
        <f ca="1">SUM(AT$12:AT571)</f>
        <v>596043.22100000014</v>
      </c>
      <c r="AW571" s="16">
        <f ca="1">SUM(AR$12:AR571)+SUMIF(AS$12:AS571, "&lt;0")</f>
        <v>572257.72599999979</v>
      </c>
      <c r="AY571" s="9">
        <v>44742</v>
      </c>
      <c r="AZ571" s="14">
        <f t="shared" ca="1" si="309"/>
        <v>2000</v>
      </c>
      <c r="BA571" s="14">
        <f t="shared" ca="1" si="315"/>
        <v>2000</v>
      </c>
      <c r="BB571" s="14">
        <f t="shared" ca="1" si="320"/>
        <v>1623.614999999998</v>
      </c>
      <c r="BC571" s="14">
        <f t="shared" ca="1" si="301"/>
        <v>376.38500000000204</v>
      </c>
      <c r="BD571" s="14">
        <f t="shared" ca="1" si="302"/>
        <v>376.38500000000204</v>
      </c>
      <c r="BE571" s="14">
        <f t="shared" ca="1" si="322"/>
        <v>1047694.8476277031</v>
      </c>
      <c r="BF571" s="15">
        <f ca="1">SUM(BD$12:BD571)</f>
        <v>533149.50662770309</v>
      </c>
      <c r="BG571" s="16">
        <f ca="1">SUM(BB$12:BB571)+SUMIF(BC$12:BC571, "&lt;0")</f>
        <v>514545.34100000001</v>
      </c>
    </row>
    <row r="572" spans="1:59" x14ac:dyDescent="0.2">
      <c r="A572" s="24">
        <v>44743</v>
      </c>
      <c r="B572" s="54">
        <f ca="1">IF($A572&gt;= $C$5,$C$6, INDEX('Historical Data'!$D$2:$D$745, MATCH(A572, 'Historical Data'!$B$2:$B$745, 0)))</f>
        <v>1296</v>
      </c>
      <c r="C572" s="14">
        <f t="shared" ca="1" si="310"/>
        <v>1296</v>
      </c>
      <c r="D572" s="14">
        <f t="shared" ca="1" si="321"/>
        <v>1296</v>
      </c>
      <c r="E572" s="14">
        <f t="shared" ca="1" si="292"/>
        <v>0</v>
      </c>
      <c r="F572" s="14">
        <f t="shared" ca="1" si="288"/>
        <v>0</v>
      </c>
      <c r="G572" s="14">
        <f t="shared" ca="1" si="303"/>
        <v>704096.94699999993</v>
      </c>
      <c r="H572" s="15">
        <f ca="1">SUM(F$12:F572)</f>
        <v>357543.22099999996</v>
      </c>
      <c r="I572" s="16">
        <f ca="1">SUM(D$12:D572)+SUMIF(E$12:E572, "&lt;0")</f>
        <v>346553.72600000008</v>
      </c>
      <c r="J572" s="15"/>
      <c r="K572" s="9">
        <v>44743</v>
      </c>
      <c r="L572" s="14">
        <f t="shared" ca="1" si="289"/>
        <v>1796</v>
      </c>
      <c r="M572" s="14">
        <f t="shared" ca="1" si="311"/>
        <v>1796</v>
      </c>
      <c r="N572" s="14">
        <f t="shared" ca="1" si="316"/>
        <v>1591</v>
      </c>
      <c r="O572" s="14">
        <f t="shared" ca="1" si="293"/>
        <v>205</v>
      </c>
      <c r="P572" s="14">
        <f t="shared" ca="1" si="294"/>
        <v>205</v>
      </c>
      <c r="Q572" s="14">
        <f t="shared" ca="1" si="304"/>
        <v>924846.94699999993</v>
      </c>
      <c r="R572" s="15">
        <f ca="1">SUM(P$12:P572)</f>
        <v>470788.22099999996</v>
      </c>
      <c r="S572" s="16">
        <f ca="1">SUM(N$12:N572)+SUMIF(O$12:O572, "&lt;0")</f>
        <v>454058.72600000008</v>
      </c>
      <c r="U572" s="9">
        <v>44743</v>
      </c>
      <c r="V572" s="14">
        <f t="shared" ca="1" si="308"/>
        <v>2296</v>
      </c>
      <c r="W572" s="14">
        <f t="shared" ca="1" si="312"/>
        <v>2296</v>
      </c>
      <c r="X572" s="14">
        <f t="shared" ca="1" si="317"/>
        <v>1886</v>
      </c>
      <c r="Y572" s="14">
        <f t="shared" ca="1" si="295"/>
        <v>410</v>
      </c>
      <c r="Z572" s="14">
        <f t="shared" ca="1" si="296"/>
        <v>410</v>
      </c>
      <c r="AA572" s="14">
        <f t="shared" ca="1" si="305"/>
        <v>1145596.9469999999</v>
      </c>
      <c r="AB572" s="15">
        <f ca="1">SUM(Z$12:Z572)</f>
        <v>584033.2209999999</v>
      </c>
      <c r="AC572" s="16">
        <f ca="1">SUM(X$12:X572)+SUMIF(Y$12:Y572, "&lt;0")</f>
        <v>561563.72600000002</v>
      </c>
      <c r="AE572" s="9">
        <v>44743</v>
      </c>
      <c r="AF572" s="14">
        <f t="shared" ca="1" si="290"/>
        <v>1796</v>
      </c>
      <c r="AG572" s="14">
        <f t="shared" ca="1" si="313"/>
        <v>1796</v>
      </c>
      <c r="AH572" s="14">
        <f t="shared" ca="1" si="318"/>
        <v>1646</v>
      </c>
      <c r="AI572" s="14">
        <f t="shared" ca="1" si="297"/>
        <v>150</v>
      </c>
      <c r="AJ572" s="14">
        <f t="shared" ca="1" si="298"/>
        <v>150</v>
      </c>
      <c r="AK572" s="14">
        <f t="shared" ca="1" si="306"/>
        <v>937346.94699999993</v>
      </c>
      <c r="AL572" s="15">
        <f ca="1">SUM(AJ$12:AJ572)</f>
        <v>476943.22099999996</v>
      </c>
      <c r="AM572" s="16">
        <f ca="1">SUM(AH$12:AH572)+SUMIF(AI$12:AI572, "&lt;0")</f>
        <v>460403.72599999997</v>
      </c>
      <c r="AO572" s="9">
        <v>44743</v>
      </c>
      <c r="AP572" s="14">
        <f t="shared" ca="1" si="291"/>
        <v>2296</v>
      </c>
      <c r="AQ572" s="14">
        <f t="shared" ca="1" si="314"/>
        <v>2296</v>
      </c>
      <c r="AR572" s="14">
        <f t="shared" ca="1" si="319"/>
        <v>1996</v>
      </c>
      <c r="AS572" s="14">
        <f t="shared" ca="1" si="299"/>
        <v>300</v>
      </c>
      <c r="AT572" s="14">
        <f t="shared" ca="1" si="300"/>
        <v>300</v>
      </c>
      <c r="AU572" s="14">
        <f t="shared" ca="1" si="307"/>
        <v>1170596.9469999999</v>
      </c>
      <c r="AV572" s="15">
        <f ca="1">SUM(AT$12:AT572)</f>
        <v>596343.22100000014</v>
      </c>
      <c r="AW572" s="16">
        <f ca="1">SUM(AR$12:AR572)+SUMIF(AS$12:AS572, "&lt;0")</f>
        <v>574253.72599999979</v>
      </c>
      <c r="AY572" s="9">
        <v>44743</v>
      </c>
      <c r="AZ572" s="14">
        <f t="shared" ca="1" si="309"/>
        <v>2000</v>
      </c>
      <c r="BA572" s="14">
        <f t="shared" ca="1" si="315"/>
        <v>2000</v>
      </c>
      <c r="BB572" s="14">
        <f t="shared" ca="1" si="320"/>
        <v>1881.023000000001</v>
      </c>
      <c r="BC572" s="14">
        <f t="shared" ca="1" si="301"/>
        <v>118.97699999999895</v>
      </c>
      <c r="BD572" s="14">
        <f t="shared" ca="1" si="302"/>
        <v>118.97699999999895</v>
      </c>
      <c r="BE572" s="14">
        <f t="shared" ca="1" si="322"/>
        <v>1049694.8476277031</v>
      </c>
      <c r="BF572" s="15">
        <f ca="1">SUM(BD$12:BD572)</f>
        <v>533268.48362770304</v>
      </c>
      <c r="BG572" s="16">
        <f ca="1">SUM(BB$12:BB572)+SUMIF(BC$12:BC572, "&lt;0")</f>
        <v>516426.364</v>
      </c>
    </row>
    <row r="573" spans="1:59" x14ac:dyDescent="0.2">
      <c r="A573" s="24">
        <v>44744</v>
      </c>
      <c r="B573" s="54">
        <f ca="1">IF($A573&gt;= $C$5,$C$6, INDEX('Historical Data'!$D$2:$D$745, MATCH(A573, 'Historical Data'!$B$2:$B$745, 0)))</f>
        <v>1296</v>
      </c>
      <c r="C573" s="14">
        <f t="shared" ca="1" si="310"/>
        <v>1296</v>
      </c>
      <c r="D573" s="14">
        <f t="shared" ca="1" si="321"/>
        <v>1290.291999999994</v>
      </c>
      <c r="E573" s="14">
        <f t="shared" ca="1" si="292"/>
        <v>5.7080000000059954</v>
      </c>
      <c r="F573" s="14">
        <f t="shared" ca="1" si="288"/>
        <v>5.7080000000059954</v>
      </c>
      <c r="G573" s="14">
        <f t="shared" ca="1" si="303"/>
        <v>705392.94699999993</v>
      </c>
      <c r="H573" s="15">
        <f ca="1">SUM(F$12:F573)</f>
        <v>357548.92899999995</v>
      </c>
      <c r="I573" s="16">
        <f ca="1">SUM(D$12:D573)+SUMIF(E$12:E573, "&lt;0")</f>
        <v>347844.0180000001</v>
      </c>
      <c r="J573" s="15"/>
      <c r="K573" s="9">
        <v>44744</v>
      </c>
      <c r="L573" s="14">
        <f t="shared" ca="1" si="289"/>
        <v>1796</v>
      </c>
      <c r="M573" s="14">
        <f t="shared" ca="1" si="311"/>
        <v>1796</v>
      </c>
      <c r="N573" s="14">
        <f t="shared" ca="1" si="316"/>
        <v>1425.291999999994</v>
      </c>
      <c r="O573" s="14">
        <f t="shared" ca="1" si="293"/>
        <v>370.708000000006</v>
      </c>
      <c r="P573" s="14">
        <f t="shared" ca="1" si="294"/>
        <v>370.708000000006</v>
      </c>
      <c r="Q573" s="14">
        <f t="shared" ca="1" si="304"/>
        <v>926642.94699999993</v>
      </c>
      <c r="R573" s="15">
        <f ca="1">SUM(P$12:P573)</f>
        <v>471158.92899999995</v>
      </c>
      <c r="S573" s="16">
        <f ca="1">SUM(N$12:N573)+SUMIF(O$12:O573, "&lt;0")</f>
        <v>455484.0180000001</v>
      </c>
      <c r="U573" s="9">
        <v>44744</v>
      </c>
      <c r="V573" s="14">
        <f t="shared" ca="1" si="308"/>
        <v>2296</v>
      </c>
      <c r="W573" s="14">
        <f t="shared" ca="1" si="312"/>
        <v>2296</v>
      </c>
      <c r="X573" s="14">
        <f t="shared" ca="1" si="317"/>
        <v>1560.291999999994</v>
      </c>
      <c r="Y573" s="14">
        <f t="shared" ca="1" si="295"/>
        <v>735.708000000006</v>
      </c>
      <c r="Z573" s="14">
        <f t="shared" ca="1" si="296"/>
        <v>735.708000000006</v>
      </c>
      <c r="AA573" s="14">
        <f t="shared" ca="1" si="305"/>
        <v>1147892.9469999999</v>
      </c>
      <c r="AB573" s="15">
        <f ca="1">SUM(Z$12:Z573)</f>
        <v>584768.92899999989</v>
      </c>
      <c r="AC573" s="16">
        <f ca="1">SUM(X$12:X573)+SUMIF(Y$12:Y573, "&lt;0")</f>
        <v>563124.01800000004</v>
      </c>
      <c r="AE573" s="9">
        <v>44744</v>
      </c>
      <c r="AF573" s="14">
        <f t="shared" ca="1" si="290"/>
        <v>1796</v>
      </c>
      <c r="AG573" s="14">
        <f t="shared" ca="1" si="313"/>
        <v>1796</v>
      </c>
      <c r="AH573" s="14">
        <f t="shared" ca="1" si="318"/>
        <v>1320.291999999994</v>
      </c>
      <c r="AI573" s="14">
        <f t="shared" ca="1" si="297"/>
        <v>475.708000000006</v>
      </c>
      <c r="AJ573" s="14">
        <f t="shared" ca="1" si="298"/>
        <v>475.708000000006</v>
      </c>
      <c r="AK573" s="14">
        <f t="shared" ca="1" si="306"/>
        <v>939142.94699999993</v>
      </c>
      <c r="AL573" s="15">
        <f ca="1">SUM(AJ$12:AJ573)</f>
        <v>477418.92899999995</v>
      </c>
      <c r="AM573" s="16">
        <f ca="1">SUM(AH$12:AH573)+SUMIF(AI$12:AI573, "&lt;0")</f>
        <v>461724.01799999998</v>
      </c>
      <c r="AO573" s="9">
        <v>44744</v>
      </c>
      <c r="AP573" s="14">
        <f t="shared" ca="1" si="291"/>
        <v>2296</v>
      </c>
      <c r="AQ573" s="14">
        <f t="shared" ca="1" si="314"/>
        <v>2296</v>
      </c>
      <c r="AR573" s="14">
        <f t="shared" ca="1" si="319"/>
        <v>1350.291999999994</v>
      </c>
      <c r="AS573" s="14">
        <f t="shared" ca="1" si="299"/>
        <v>945.708000000006</v>
      </c>
      <c r="AT573" s="14">
        <f t="shared" ca="1" si="300"/>
        <v>945.708000000006</v>
      </c>
      <c r="AU573" s="14">
        <f t="shared" ca="1" si="307"/>
        <v>1172892.9469999999</v>
      </c>
      <c r="AV573" s="15">
        <f ca="1">SUM(AT$12:AT573)</f>
        <v>597288.92900000012</v>
      </c>
      <c r="AW573" s="16">
        <f ca="1">SUM(AR$12:AR573)+SUMIF(AS$12:AS573, "&lt;0")</f>
        <v>575604.01799999981</v>
      </c>
      <c r="AY573" s="9">
        <v>44744</v>
      </c>
      <c r="AZ573" s="14">
        <f t="shared" ca="1" si="309"/>
        <v>2000</v>
      </c>
      <c r="BA573" s="14">
        <f t="shared" ca="1" si="315"/>
        <v>2000</v>
      </c>
      <c r="BB573" s="14">
        <f t="shared" ca="1" si="320"/>
        <v>377.65399999999499</v>
      </c>
      <c r="BC573" s="14">
        <f t="shared" ca="1" si="301"/>
        <v>1622.346000000005</v>
      </c>
      <c r="BD573" s="14">
        <f t="shared" ca="1" si="302"/>
        <v>1622.346000000005</v>
      </c>
      <c r="BE573" s="14">
        <f t="shared" ca="1" si="322"/>
        <v>1051694.8476277031</v>
      </c>
      <c r="BF573" s="15">
        <f ca="1">SUM(BD$12:BD573)</f>
        <v>534890.82962770306</v>
      </c>
      <c r="BG573" s="16">
        <f ca="1">SUM(BB$12:BB573)+SUMIF(BC$12:BC573, "&lt;0")</f>
        <v>516804.01799999998</v>
      </c>
    </row>
    <row r="574" spans="1:59" x14ac:dyDescent="0.2">
      <c r="A574" s="24">
        <v>44745</v>
      </c>
      <c r="B574" s="54">
        <f ca="1">IF($A574&gt;= $C$5,$C$6, INDEX('Historical Data'!$D$2:$D$745, MATCH(A574, 'Historical Data'!$B$2:$B$745, 0)))</f>
        <v>1296</v>
      </c>
      <c r="C574" s="14">
        <f t="shared" ca="1" si="310"/>
        <v>1296</v>
      </c>
      <c r="D574" s="14">
        <f t="shared" ca="1" si="321"/>
        <v>667.16000000000349</v>
      </c>
      <c r="E574" s="14">
        <f t="shared" ca="1" si="292"/>
        <v>628.83999999999651</v>
      </c>
      <c r="F574" s="14">
        <f t="shared" ca="1" si="288"/>
        <v>628.83999999999651</v>
      </c>
      <c r="G574" s="14">
        <f t="shared" ca="1" si="303"/>
        <v>706688.94699999993</v>
      </c>
      <c r="H574" s="15">
        <f ca="1">SUM(F$12:F574)</f>
        <v>358177.76899999997</v>
      </c>
      <c r="I574" s="16">
        <f ca="1">SUM(D$12:D574)+SUMIF(E$12:E574, "&lt;0")</f>
        <v>348511.17800000007</v>
      </c>
      <c r="J574" s="15"/>
      <c r="K574" s="9">
        <v>44745</v>
      </c>
      <c r="L574" s="14">
        <f t="shared" ca="1" si="289"/>
        <v>1796</v>
      </c>
      <c r="M574" s="14">
        <f t="shared" ca="1" si="311"/>
        <v>1796</v>
      </c>
      <c r="N574" s="14">
        <f t="shared" ca="1" si="316"/>
        <v>907.16000000000349</v>
      </c>
      <c r="O574" s="14">
        <f t="shared" ca="1" si="293"/>
        <v>888.83999999999651</v>
      </c>
      <c r="P574" s="14">
        <f t="shared" ca="1" si="294"/>
        <v>888.83999999999651</v>
      </c>
      <c r="Q574" s="14">
        <f t="shared" ca="1" si="304"/>
        <v>928438.94699999993</v>
      </c>
      <c r="R574" s="15">
        <f ca="1">SUM(P$12:P574)</f>
        <v>472047.76899999997</v>
      </c>
      <c r="S574" s="16">
        <f ca="1">SUM(N$12:N574)+SUMIF(O$12:O574, "&lt;0")</f>
        <v>456391.17800000007</v>
      </c>
      <c r="U574" s="9">
        <v>44745</v>
      </c>
      <c r="V574" s="14">
        <f t="shared" ca="1" si="308"/>
        <v>2296</v>
      </c>
      <c r="W574" s="14">
        <f t="shared" ca="1" si="312"/>
        <v>2296</v>
      </c>
      <c r="X574" s="14">
        <f t="shared" ca="1" si="317"/>
        <v>1147.1600000000035</v>
      </c>
      <c r="Y574" s="14">
        <f t="shared" ca="1" si="295"/>
        <v>1148.8399999999965</v>
      </c>
      <c r="Z574" s="14">
        <f t="shared" ca="1" si="296"/>
        <v>1148.8399999999965</v>
      </c>
      <c r="AA574" s="14">
        <f t="shared" ca="1" si="305"/>
        <v>1150188.9469999999</v>
      </c>
      <c r="AB574" s="15">
        <f ca="1">SUM(Z$12:Z574)</f>
        <v>585917.76899999985</v>
      </c>
      <c r="AC574" s="16">
        <f ca="1">SUM(X$12:X574)+SUMIF(Y$12:Y574, "&lt;0")</f>
        <v>564271.17800000007</v>
      </c>
      <c r="AE574" s="9">
        <v>44745</v>
      </c>
      <c r="AF574" s="14">
        <f t="shared" ca="1" si="290"/>
        <v>1796</v>
      </c>
      <c r="AG574" s="14">
        <f t="shared" ca="1" si="313"/>
        <v>1796</v>
      </c>
      <c r="AH574" s="14">
        <f t="shared" ca="1" si="318"/>
        <v>907.16000000000349</v>
      </c>
      <c r="AI574" s="14">
        <f t="shared" ca="1" si="297"/>
        <v>888.83999999999651</v>
      </c>
      <c r="AJ574" s="14">
        <f t="shared" ca="1" si="298"/>
        <v>888.83999999999651</v>
      </c>
      <c r="AK574" s="14">
        <f t="shared" ca="1" si="306"/>
        <v>940938.94699999993</v>
      </c>
      <c r="AL574" s="15">
        <f ca="1">SUM(AJ$12:AJ574)</f>
        <v>478307.76899999997</v>
      </c>
      <c r="AM574" s="16">
        <f ca="1">SUM(AH$12:AH574)+SUMIF(AI$12:AI574, "&lt;0")</f>
        <v>462631.17799999996</v>
      </c>
      <c r="AO574" s="9">
        <v>44745</v>
      </c>
      <c r="AP574" s="14">
        <f t="shared" ca="1" si="291"/>
        <v>2296</v>
      </c>
      <c r="AQ574" s="14">
        <f t="shared" ca="1" si="314"/>
        <v>2296</v>
      </c>
      <c r="AR574" s="14">
        <f t="shared" ca="1" si="319"/>
        <v>1147.1600000000035</v>
      </c>
      <c r="AS574" s="14">
        <f t="shared" ca="1" si="299"/>
        <v>1148.8399999999965</v>
      </c>
      <c r="AT574" s="14">
        <f t="shared" ca="1" si="300"/>
        <v>1148.8399999999965</v>
      </c>
      <c r="AU574" s="14">
        <f t="shared" ca="1" si="307"/>
        <v>1175188.9469999999</v>
      </c>
      <c r="AV574" s="15">
        <f ca="1">SUM(AT$12:AT574)</f>
        <v>598437.76900000009</v>
      </c>
      <c r="AW574" s="16">
        <f ca="1">SUM(AR$12:AR574)+SUMIF(AS$12:AS574, "&lt;0")</f>
        <v>576751.17799999984</v>
      </c>
      <c r="AY574" s="9">
        <v>44745</v>
      </c>
      <c r="AZ574" s="14">
        <f t="shared" ca="1" si="309"/>
        <v>2000</v>
      </c>
      <c r="BA574" s="14">
        <f t="shared" ca="1" si="315"/>
        <v>2000</v>
      </c>
      <c r="BB574" s="14">
        <f t="shared" ca="1" si="320"/>
        <v>667.16000000000349</v>
      </c>
      <c r="BC574" s="14">
        <f t="shared" ca="1" si="301"/>
        <v>1332.8399999999965</v>
      </c>
      <c r="BD574" s="14">
        <f t="shared" ca="1" si="302"/>
        <v>1332.8399999999965</v>
      </c>
      <c r="BE574" s="14">
        <f t="shared" ca="1" si="322"/>
        <v>1053694.8476277031</v>
      </c>
      <c r="BF574" s="15">
        <f ca="1">SUM(BD$12:BD574)</f>
        <v>536223.66962770303</v>
      </c>
      <c r="BG574" s="16">
        <f ca="1">SUM(BB$12:BB574)+SUMIF(BC$12:BC574, "&lt;0")</f>
        <v>517471.17800000001</v>
      </c>
    </row>
    <row r="575" spans="1:59" x14ac:dyDescent="0.2">
      <c r="A575" s="24">
        <v>44746</v>
      </c>
      <c r="B575" s="54">
        <f ca="1">IF($A575&gt;= $C$5,$C$6, INDEX('Historical Data'!$D$2:$D$745, MATCH(A575, 'Historical Data'!$B$2:$B$745, 0)))</f>
        <v>1296</v>
      </c>
      <c r="C575" s="14">
        <f t="shared" ca="1" si="310"/>
        <v>1296</v>
      </c>
      <c r="D575" s="14">
        <f t="shared" ca="1" si="321"/>
        <v>0</v>
      </c>
      <c r="E575" s="14">
        <f t="shared" ca="1" si="292"/>
        <v>1296</v>
      </c>
      <c r="F575" s="14">
        <f t="shared" ca="1" si="288"/>
        <v>1296</v>
      </c>
      <c r="G575" s="14">
        <f t="shared" ca="1" si="303"/>
        <v>707984.94699999993</v>
      </c>
      <c r="H575" s="15">
        <f ca="1">SUM(F$12:F575)</f>
        <v>359473.76899999997</v>
      </c>
      <c r="I575" s="16">
        <f ca="1">SUM(D$12:D575)+SUMIF(E$12:E575, "&lt;0")</f>
        <v>348511.17800000007</v>
      </c>
      <c r="J575" s="15"/>
      <c r="K575" s="9">
        <v>44746</v>
      </c>
      <c r="L575" s="14">
        <f t="shared" ca="1" si="289"/>
        <v>1796</v>
      </c>
      <c r="M575" s="14">
        <f t="shared" ca="1" si="311"/>
        <v>1796</v>
      </c>
      <c r="N575" s="14">
        <f t="shared" ca="1" si="316"/>
        <v>240</v>
      </c>
      <c r="O575" s="14">
        <f t="shared" ca="1" si="293"/>
        <v>1556</v>
      </c>
      <c r="P575" s="14">
        <f t="shared" ca="1" si="294"/>
        <v>1556</v>
      </c>
      <c r="Q575" s="14">
        <f t="shared" ca="1" si="304"/>
        <v>930234.94699999993</v>
      </c>
      <c r="R575" s="15">
        <f ca="1">SUM(P$12:P575)</f>
        <v>473603.76899999997</v>
      </c>
      <c r="S575" s="16">
        <f ca="1">SUM(N$12:N575)+SUMIF(O$12:O575, "&lt;0")</f>
        <v>456631.17800000007</v>
      </c>
      <c r="U575" s="9">
        <v>44746</v>
      </c>
      <c r="V575" s="14">
        <f t="shared" ca="1" si="308"/>
        <v>2296</v>
      </c>
      <c r="W575" s="14">
        <f t="shared" ca="1" si="312"/>
        <v>2296</v>
      </c>
      <c r="X575" s="14">
        <f t="shared" ca="1" si="317"/>
        <v>480</v>
      </c>
      <c r="Y575" s="14">
        <f t="shared" ca="1" si="295"/>
        <v>1816</v>
      </c>
      <c r="Z575" s="14">
        <f t="shared" ca="1" si="296"/>
        <v>1816</v>
      </c>
      <c r="AA575" s="14">
        <f t="shared" ca="1" si="305"/>
        <v>1152484.9469999999</v>
      </c>
      <c r="AB575" s="15">
        <f ca="1">SUM(Z$12:Z575)</f>
        <v>587733.76899999985</v>
      </c>
      <c r="AC575" s="16">
        <f ca="1">SUM(X$12:X575)+SUMIF(Y$12:Y575, "&lt;0")</f>
        <v>564751.17800000007</v>
      </c>
      <c r="AE575" s="9">
        <v>44746</v>
      </c>
      <c r="AF575" s="14">
        <f t="shared" ca="1" si="290"/>
        <v>1796</v>
      </c>
      <c r="AG575" s="14">
        <f t="shared" ca="1" si="313"/>
        <v>1796</v>
      </c>
      <c r="AH575" s="14">
        <f t="shared" ca="1" si="318"/>
        <v>240</v>
      </c>
      <c r="AI575" s="14">
        <f t="shared" ca="1" si="297"/>
        <v>1556</v>
      </c>
      <c r="AJ575" s="14">
        <f t="shared" ca="1" si="298"/>
        <v>1556</v>
      </c>
      <c r="AK575" s="14">
        <f t="shared" ca="1" si="306"/>
        <v>942734.94699999993</v>
      </c>
      <c r="AL575" s="15">
        <f ca="1">SUM(AJ$12:AJ575)</f>
        <v>479863.76899999997</v>
      </c>
      <c r="AM575" s="16">
        <f ca="1">SUM(AH$12:AH575)+SUMIF(AI$12:AI575, "&lt;0")</f>
        <v>462871.17799999996</v>
      </c>
      <c r="AO575" s="9">
        <v>44746</v>
      </c>
      <c r="AP575" s="14">
        <f t="shared" ca="1" si="291"/>
        <v>2296</v>
      </c>
      <c r="AQ575" s="14">
        <f t="shared" ca="1" si="314"/>
        <v>2296</v>
      </c>
      <c r="AR575" s="14">
        <f t="shared" ca="1" si="319"/>
        <v>480</v>
      </c>
      <c r="AS575" s="14">
        <f t="shared" ca="1" si="299"/>
        <v>1816</v>
      </c>
      <c r="AT575" s="14">
        <f t="shared" ca="1" si="300"/>
        <v>1816</v>
      </c>
      <c r="AU575" s="14">
        <f t="shared" ca="1" si="307"/>
        <v>1177484.9469999999</v>
      </c>
      <c r="AV575" s="15">
        <f ca="1">SUM(AT$12:AT575)</f>
        <v>600253.76900000009</v>
      </c>
      <c r="AW575" s="16">
        <f ca="1">SUM(AR$12:AR575)+SUMIF(AS$12:AS575, "&lt;0")</f>
        <v>577231.17799999984</v>
      </c>
      <c r="AY575" s="9">
        <v>44746</v>
      </c>
      <c r="AZ575" s="14">
        <f t="shared" ca="1" si="309"/>
        <v>2000</v>
      </c>
      <c r="BA575" s="14">
        <f t="shared" ca="1" si="315"/>
        <v>2000</v>
      </c>
      <c r="BB575" s="14">
        <f t="shared" ca="1" si="320"/>
        <v>0</v>
      </c>
      <c r="BC575" s="14">
        <f t="shared" ca="1" si="301"/>
        <v>2000</v>
      </c>
      <c r="BD575" s="14">
        <f t="shared" ca="1" si="302"/>
        <v>2000</v>
      </c>
      <c r="BE575" s="14">
        <f t="shared" ca="1" si="322"/>
        <v>1055694.8476277031</v>
      </c>
      <c r="BF575" s="15">
        <f ca="1">SUM(BD$12:BD575)</f>
        <v>538223.66962770303</v>
      </c>
      <c r="BG575" s="16">
        <f ca="1">SUM(BB$12:BB575)+SUMIF(BC$12:BC575, "&lt;0")</f>
        <v>517471.17800000001</v>
      </c>
    </row>
    <row r="576" spans="1:59" x14ac:dyDescent="0.2">
      <c r="A576" s="24">
        <v>44747</v>
      </c>
      <c r="B576" s="54">
        <f ca="1">IF($A576&gt;= $C$5,$C$6, INDEX('Historical Data'!$D$2:$D$745, MATCH(A576, 'Historical Data'!$B$2:$B$745, 0)))</f>
        <v>1296</v>
      </c>
      <c r="C576" s="14">
        <f t="shared" ca="1" si="310"/>
        <v>1296</v>
      </c>
      <c r="D576" s="14">
        <f t="shared" ca="1" si="321"/>
        <v>598.15099999999802</v>
      </c>
      <c r="E576" s="14">
        <f t="shared" ca="1" si="292"/>
        <v>697.84900000000198</v>
      </c>
      <c r="F576" s="14">
        <f t="shared" ca="1" si="288"/>
        <v>697.84900000000198</v>
      </c>
      <c r="G576" s="14">
        <f t="shared" ca="1" si="303"/>
        <v>709280.94699999993</v>
      </c>
      <c r="H576" s="15">
        <f ca="1">SUM(F$12:F576)</f>
        <v>360171.61799999996</v>
      </c>
      <c r="I576" s="16">
        <f ca="1">SUM(D$12:D576)+SUMIF(E$12:E576, "&lt;0")</f>
        <v>349109.32900000009</v>
      </c>
      <c r="J576" s="15"/>
      <c r="K576" s="9">
        <v>44747</v>
      </c>
      <c r="L576" s="14">
        <f t="shared" ca="1" si="289"/>
        <v>1796</v>
      </c>
      <c r="M576" s="14">
        <f t="shared" ca="1" si="311"/>
        <v>1796</v>
      </c>
      <c r="N576" s="14">
        <f t="shared" ca="1" si="316"/>
        <v>838.15099999999802</v>
      </c>
      <c r="O576" s="14">
        <f t="shared" ca="1" si="293"/>
        <v>957.84900000000198</v>
      </c>
      <c r="P576" s="14">
        <f t="shared" ca="1" si="294"/>
        <v>957.84900000000198</v>
      </c>
      <c r="Q576" s="14">
        <f t="shared" ca="1" si="304"/>
        <v>932030.94699999993</v>
      </c>
      <c r="R576" s="15">
        <f ca="1">SUM(P$12:P576)</f>
        <v>474561.61799999996</v>
      </c>
      <c r="S576" s="16">
        <f ca="1">SUM(N$12:N576)+SUMIF(O$12:O576, "&lt;0")</f>
        <v>457469.32900000009</v>
      </c>
      <c r="U576" s="9">
        <v>44747</v>
      </c>
      <c r="V576" s="14">
        <f t="shared" ca="1" si="308"/>
        <v>2296</v>
      </c>
      <c r="W576" s="14">
        <f t="shared" ca="1" si="312"/>
        <v>2296</v>
      </c>
      <c r="X576" s="14">
        <f t="shared" ca="1" si="317"/>
        <v>1078.150999999998</v>
      </c>
      <c r="Y576" s="14">
        <f t="shared" ca="1" si="295"/>
        <v>1217.849000000002</v>
      </c>
      <c r="Z576" s="14">
        <f t="shared" ca="1" si="296"/>
        <v>1217.849000000002</v>
      </c>
      <c r="AA576" s="14">
        <f t="shared" ca="1" si="305"/>
        <v>1154780.9469999999</v>
      </c>
      <c r="AB576" s="15">
        <f ca="1">SUM(Z$12:Z576)</f>
        <v>588951.6179999999</v>
      </c>
      <c r="AC576" s="16">
        <f ca="1">SUM(X$12:X576)+SUMIF(Y$12:Y576, "&lt;0")</f>
        <v>565829.32900000003</v>
      </c>
      <c r="AE576" s="9">
        <v>44747</v>
      </c>
      <c r="AF576" s="14">
        <f t="shared" ca="1" si="290"/>
        <v>1796</v>
      </c>
      <c r="AG576" s="14">
        <f t="shared" ca="1" si="313"/>
        <v>1796</v>
      </c>
      <c r="AH576" s="14">
        <f t="shared" ca="1" si="318"/>
        <v>838.15099999999802</v>
      </c>
      <c r="AI576" s="14">
        <f t="shared" ca="1" si="297"/>
        <v>957.84900000000198</v>
      </c>
      <c r="AJ576" s="14">
        <f t="shared" ca="1" si="298"/>
        <v>957.84900000000198</v>
      </c>
      <c r="AK576" s="14">
        <f t="shared" ca="1" si="306"/>
        <v>944530.94699999993</v>
      </c>
      <c r="AL576" s="15">
        <f ca="1">SUM(AJ$12:AJ576)</f>
        <v>480821.61799999996</v>
      </c>
      <c r="AM576" s="16">
        <f ca="1">SUM(AH$12:AH576)+SUMIF(AI$12:AI576, "&lt;0")</f>
        <v>463709.32899999997</v>
      </c>
      <c r="AO576" s="9">
        <v>44747</v>
      </c>
      <c r="AP576" s="14">
        <f t="shared" ca="1" si="291"/>
        <v>2296</v>
      </c>
      <c r="AQ576" s="14">
        <f t="shared" ca="1" si="314"/>
        <v>2296</v>
      </c>
      <c r="AR576" s="14">
        <f t="shared" ca="1" si="319"/>
        <v>1078.150999999998</v>
      </c>
      <c r="AS576" s="14">
        <f t="shared" ca="1" si="299"/>
        <v>1217.849000000002</v>
      </c>
      <c r="AT576" s="14">
        <f t="shared" ca="1" si="300"/>
        <v>1217.849000000002</v>
      </c>
      <c r="AU576" s="14">
        <f t="shared" ca="1" si="307"/>
        <v>1179780.9469999999</v>
      </c>
      <c r="AV576" s="15">
        <f ca="1">SUM(AT$12:AT576)</f>
        <v>601471.61800000013</v>
      </c>
      <c r="AW576" s="16">
        <f ca="1">SUM(AR$12:AR576)+SUMIF(AS$12:AS576, "&lt;0")</f>
        <v>578309.32899999979</v>
      </c>
      <c r="AY576" s="9">
        <v>44747</v>
      </c>
      <c r="AZ576" s="14">
        <f t="shared" ca="1" si="309"/>
        <v>2000</v>
      </c>
      <c r="BA576" s="14">
        <f t="shared" ca="1" si="315"/>
        <v>2000</v>
      </c>
      <c r="BB576" s="14">
        <f t="shared" ca="1" si="320"/>
        <v>598.15099999999802</v>
      </c>
      <c r="BC576" s="14">
        <f t="shared" ca="1" si="301"/>
        <v>1401.849000000002</v>
      </c>
      <c r="BD576" s="14">
        <f t="shared" ca="1" si="302"/>
        <v>1401.849000000002</v>
      </c>
      <c r="BE576" s="14">
        <f t="shared" ca="1" si="322"/>
        <v>1057694.8476277031</v>
      </c>
      <c r="BF576" s="15">
        <f ca="1">SUM(BD$12:BD576)</f>
        <v>539625.51862770307</v>
      </c>
      <c r="BG576" s="16">
        <f ca="1">SUM(BB$12:BB576)+SUMIF(BC$12:BC576, "&lt;0")</f>
        <v>518069.32900000003</v>
      </c>
    </row>
    <row r="577" spans="1:59" x14ac:dyDescent="0.2">
      <c r="A577" s="24">
        <v>44748</v>
      </c>
      <c r="B577" s="54">
        <f ca="1">IF($A577&gt;= $C$5,$C$6, INDEX('Historical Data'!$D$2:$D$745, MATCH(A577, 'Historical Data'!$B$2:$B$745, 0)))</f>
        <v>1296</v>
      </c>
      <c r="C577" s="14">
        <f t="shared" ca="1" si="310"/>
        <v>1296</v>
      </c>
      <c r="D577" s="14">
        <f t="shared" ca="1" si="321"/>
        <v>92.47200000000521</v>
      </c>
      <c r="E577" s="14">
        <f t="shared" ca="1" si="292"/>
        <v>1203.5279999999948</v>
      </c>
      <c r="F577" s="14">
        <f t="shared" ca="1" si="288"/>
        <v>1203.5279999999948</v>
      </c>
      <c r="G577" s="14">
        <f t="shared" ca="1" si="303"/>
        <v>710576.94699999993</v>
      </c>
      <c r="H577" s="15">
        <f ca="1">SUM(F$12:F577)</f>
        <v>361375.14599999995</v>
      </c>
      <c r="I577" s="16">
        <f ca="1">SUM(D$12:D577)+SUMIF(E$12:E577, "&lt;0")</f>
        <v>349201.80100000009</v>
      </c>
      <c r="J577" s="15"/>
      <c r="K577" s="9">
        <v>44748</v>
      </c>
      <c r="L577" s="14">
        <f t="shared" ca="1" si="289"/>
        <v>1796</v>
      </c>
      <c r="M577" s="14">
        <f t="shared" ca="1" si="311"/>
        <v>1796</v>
      </c>
      <c r="N577" s="14">
        <f t="shared" ca="1" si="316"/>
        <v>332.47200000000521</v>
      </c>
      <c r="O577" s="14">
        <f t="shared" ca="1" si="293"/>
        <v>1463.5279999999948</v>
      </c>
      <c r="P577" s="14">
        <f t="shared" ca="1" si="294"/>
        <v>1463.5279999999948</v>
      </c>
      <c r="Q577" s="14">
        <f t="shared" ca="1" si="304"/>
        <v>933826.94699999993</v>
      </c>
      <c r="R577" s="15">
        <f ca="1">SUM(P$12:P577)</f>
        <v>476025.14599999995</v>
      </c>
      <c r="S577" s="16">
        <f ca="1">SUM(N$12:N577)+SUMIF(O$12:O577, "&lt;0")</f>
        <v>457801.80100000009</v>
      </c>
      <c r="U577" s="9">
        <v>44748</v>
      </c>
      <c r="V577" s="14">
        <f t="shared" ca="1" si="308"/>
        <v>2296</v>
      </c>
      <c r="W577" s="14">
        <f t="shared" ca="1" si="312"/>
        <v>2296</v>
      </c>
      <c r="X577" s="14">
        <f t="shared" ca="1" si="317"/>
        <v>572.47200000000521</v>
      </c>
      <c r="Y577" s="14">
        <f t="shared" ca="1" si="295"/>
        <v>1723.5279999999948</v>
      </c>
      <c r="Z577" s="14">
        <f t="shared" ca="1" si="296"/>
        <v>1723.5279999999948</v>
      </c>
      <c r="AA577" s="14">
        <f t="shared" ca="1" si="305"/>
        <v>1157076.9469999999</v>
      </c>
      <c r="AB577" s="15">
        <f ca="1">SUM(Z$12:Z577)</f>
        <v>590675.14599999995</v>
      </c>
      <c r="AC577" s="16">
        <f ca="1">SUM(X$12:X577)+SUMIF(Y$12:Y577, "&lt;0")</f>
        <v>566401.80099999998</v>
      </c>
      <c r="AE577" s="9">
        <v>44748</v>
      </c>
      <c r="AF577" s="14">
        <f t="shared" ca="1" si="290"/>
        <v>1796</v>
      </c>
      <c r="AG577" s="14">
        <f t="shared" ca="1" si="313"/>
        <v>1796</v>
      </c>
      <c r="AH577" s="14">
        <f t="shared" ca="1" si="318"/>
        <v>332.47200000000521</v>
      </c>
      <c r="AI577" s="14">
        <f t="shared" ca="1" si="297"/>
        <v>1463.5279999999948</v>
      </c>
      <c r="AJ577" s="14">
        <f t="shared" ca="1" si="298"/>
        <v>1463.5279999999948</v>
      </c>
      <c r="AK577" s="14">
        <f t="shared" ca="1" si="306"/>
        <v>946326.94699999993</v>
      </c>
      <c r="AL577" s="15">
        <f ca="1">SUM(AJ$12:AJ577)</f>
        <v>482285.14599999995</v>
      </c>
      <c r="AM577" s="16">
        <f ca="1">SUM(AH$12:AH577)+SUMIF(AI$12:AI577, "&lt;0")</f>
        <v>464041.80099999998</v>
      </c>
      <c r="AO577" s="9">
        <v>44748</v>
      </c>
      <c r="AP577" s="14">
        <f t="shared" ca="1" si="291"/>
        <v>2296</v>
      </c>
      <c r="AQ577" s="14">
        <f t="shared" ca="1" si="314"/>
        <v>2296</v>
      </c>
      <c r="AR577" s="14">
        <f t="shared" ca="1" si="319"/>
        <v>572.47200000000521</v>
      </c>
      <c r="AS577" s="14">
        <f t="shared" ca="1" si="299"/>
        <v>1723.5279999999948</v>
      </c>
      <c r="AT577" s="14">
        <f t="shared" ca="1" si="300"/>
        <v>1723.5279999999948</v>
      </c>
      <c r="AU577" s="14">
        <f t="shared" ca="1" si="307"/>
        <v>1182076.9469999999</v>
      </c>
      <c r="AV577" s="15">
        <f ca="1">SUM(AT$12:AT577)</f>
        <v>603195.14600000018</v>
      </c>
      <c r="AW577" s="16">
        <f ca="1">SUM(AR$12:AR577)+SUMIF(AS$12:AS577, "&lt;0")</f>
        <v>578881.80099999974</v>
      </c>
      <c r="AY577" s="9">
        <v>44748</v>
      </c>
      <c r="AZ577" s="14">
        <f t="shared" ca="1" si="309"/>
        <v>2000</v>
      </c>
      <c r="BA577" s="14">
        <f t="shared" ca="1" si="315"/>
        <v>2000</v>
      </c>
      <c r="BB577" s="14">
        <f t="shared" ca="1" si="320"/>
        <v>92.47200000000521</v>
      </c>
      <c r="BC577" s="14">
        <f t="shared" ca="1" si="301"/>
        <v>1907.5279999999948</v>
      </c>
      <c r="BD577" s="14">
        <f t="shared" ca="1" si="302"/>
        <v>1907.5279999999948</v>
      </c>
      <c r="BE577" s="14">
        <f t="shared" ca="1" si="322"/>
        <v>1059694.8476277031</v>
      </c>
      <c r="BF577" s="15">
        <f ca="1">SUM(BD$12:BD577)</f>
        <v>541533.04662770312</v>
      </c>
      <c r="BG577" s="16">
        <f ca="1">SUM(BB$12:BB577)+SUMIF(BC$12:BC577, "&lt;0")</f>
        <v>518161.80100000004</v>
      </c>
    </row>
    <row r="578" spans="1:59" x14ac:dyDescent="0.2">
      <c r="A578" s="24">
        <v>44749</v>
      </c>
      <c r="B578" s="54">
        <f ca="1">IF($A578&gt;= $C$5,$C$6, INDEX('Historical Data'!$D$2:$D$745, MATCH(A578, 'Historical Data'!$B$2:$B$745, 0)))</f>
        <v>1296</v>
      </c>
      <c r="C578" s="14">
        <f t="shared" ca="1" si="310"/>
        <v>1296</v>
      </c>
      <c r="D578" s="14">
        <f t="shared" ca="1" si="321"/>
        <v>941.08399999999892</v>
      </c>
      <c r="E578" s="14">
        <f t="shared" ca="1" si="292"/>
        <v>354.91600000000108</v>
      </c>
      <c r="F578" s="14">
        <f t="shared" ca="1" si="288"/>
        <v>354.91600000000108</v>
      </c>
      <c r="G578" s="14">
        <f t="shared" ca="1" si="303"/>
        <v>711872.94699999993</v>
      </c>
      <c r="H578" s="15">
        <f ca="1">SUM(F$12:F578)</f>
        <v>361730.06199999998</v>
      </c>
      <c r="I578" s="16">
        <f ca="1">SUM(D$12:D578)+SUMIF(E$12:E578, "&lt;0")</f>
        <v>350142.88500000007</v>
      </c>
      <c r="J578" s="15"/>
      <c r="K578" s="9">
        <v>44749</v>
      </c>
      <c r="L578" s="14">
        <f t="shared" ca="1" si="289"/>
        <v>1796</v>
      </c>
      <c r="M578" s="14">
        <f t="shared" ca="1" si="311"/>
        <v>1796</v>
      </c>
      <c r="N578" s="14">
        <f t="shared" ca="1" si="316"/>
        <v>1181.0839999999989</v>
      </c>
      <c r="O578" s="14">
        <f t="shared" ca="1" si="293"/>
        <v>614.91600000000108</v>
      </c>
      <c r="P578" s="14">
        <f t="shared" ca="1" si="294"/>
        <v>614.91600000000108</v>
      </c>
      <c r="Q578" s="14">
        <f t="shared" ca="1" si="304"/>
        <v>935622.94699999993</v>
      </c>
      <c r="R578" s="15">
        <f ca="1">SUM(P$12:P578)</f>
        <v>476640.06199999998</v>
      </c>
      <c r="S578" s="16">
        <f ca="1">SUM(N$12:N578)+SUMIF(O$12:O578, "&lt;0")</f>
        <v>458982.88500000007</v>
      </c>
      <c r="U578" s="9">
        <v>44749</v>
      </c>
      <c r="V578" s="14">
        <f t="shared" ca="1" si="308"/>
        <v>2296</v>
      </c>
      <c r="W578" s="14">
        <f t="shared" ca="1" si="312"/>
        <v>2296</v>
      </c>
      <c r="X578" s="14">
        <f t="shared" ca="1" si="317"/>
        <v>1421.0839999999989</v>
      </c>
      <c r="Y578" s="14">
        <f t="shared" ca="1" si="295"/>
        <v>874.91600000000108</v>
      </c>
      <c r="Z578" s="14">
        <f t="shared" ca="1" si="296"/>
        <v>874.91600000000108</v>
      </c>
      <c r="AA578" s="14">
        <f t="shared" ca="1" si="305"/>
        <v>1159372.9469999999</v>
      </c>
      <c r="AB578" s="15">
        <f ca="1">SUM(Z$12:Z578)</f>
        <v>591550.06199999992</v>
      </c>
      <c r="AC578" s="16">
        <f ca="1">SUM(X$12:X578)+SUMIF(Y$12:Y578, "&lt;0")</f>
        <v>567822.88500000001</v>
      </c>
      <c r="AE578" s="9">
        <v>44749</v>
      </c>
      <c r="AF578" s="14">
        <f t="shared" ca="1" si="290"/>
        <v>1796</v>
      </c>
      <c r="AG578" s="14">
        <f t="shared" ca="1" si="313"/>
        <v>1796</v>
      </c>
      <c r="AH578" s="14">
        <f t="shared" ca="1" si="318"/>
        <v>1181.0839999999989</v>
      </c>
      <c r="AI578" s="14">
        <f t="shared" ca="1" si="297"/>
        <v>614.91600000000108</v>
      </c>
      <c r="AJ578" s="14">
        <f t="shared" ca="1" si="298"/>
        <v>614.91600000000108</v>
      </c>
      <c r="AK578" s="14">
        <f t="shared" ca="1" si="306"/>
        <v>948122.94699999993</v>
      </c>
      <c r="AL578" s="15">
        <f ca="1">SUM(AJ$12:AJ578)</f>
        <v>482900.06199999998</v>
      </c>
      <c r="AM578" s="16">
        <f ca="1">SUM(AH$12:AH578)+SUMIF(AI$12:AI578, "&lt;0")</f>
        <v>465222.88499999995</v>
      </c>
      <c r="AO578" s="9">
        <v>44749</v>
      </c>
      <c r="AP578" s="14">
        <f t="shared" ca="1" si="291"/>
        <v>2296</v>
      </c>
      <c r="AQ578" s="14">
        <f t="shared" ca="1" si="314"/>
        <v>2296</v>
      </c>
      <c r="AR578" s="14">
        <f t="shared" ca="1" si="319"/>
        <v>1421.0839999999989</v>
      </c>
      <c r="AS578" s="14">
        <f t="shared" ca="1" si="299"/>
        <v>874.91600000000108</v>
      </c>
      <c r="AT578" s="14">
        <f t="shared" ca="1" si="300"/>
        <v>874.91600000000108</v>
      </c>
      <c r="AU578" s="14">
        <f t="shared" ca="1" si="307"/>
        <v>1184372.9469999999</v>
      </c>
      <c r="AV578" s="15">
        <f ca="1">SUM(AT$12:AT578)</f>
        <v>604070.06200000015</v>
      </c>
      <c r="AW578" s="16">
        <f ca="1">SUM(AR$12:AR578)+SUMIF(AS$12:AS578, "&lt;0")</f>
        <v>580302.88499999978</v>
      </c>
      <c r="AY578" s="9">
        <v>44749</v>
      </c>
      <c r="AZ578" s="14">
        <f t="shared" ca="1" si="309"/>
        <v>2000</v>
      </c>
      <c r="BA578" s="14">
        <f t="shared" ca="1" si="315"/>
        <v>2000</v>
      </c>
      <c r="BB578" s="14">
        <f t="shared" ca="1" si="320"/>
        <v>941.08399999999892</v>
      </c>
      <c r="BC578" s="14">
        <f t="shared" ca="1" si="301"/>
        <v>1058.9160000000011</v>
      </c>
      <c r="BD578" s="14">
        <f t="shared" ca="1" si="302"/>
        <v>1058.9160000000011</v>
      </c>
      <c r="BE578" s="14">
        <f t="shared" ca="1" si="322"/>
        <v>1061694.8476277031</v>
      </c>
      <c r="BF578" s="15">
        <f ca="1">SUM(BD$12:BD578)</f>
        <v>542591.96262770309</v>
      </c>
      <c r="BG578" s="16">
        <f ca="1">SUM(BB$12:BB578)+SUMIF(BC$12:BC578, "&lt;0")</f>
        <v>519102.88500000001</v>
      </c>
    </row>
    <row r="579" spans="1:59" x14ac:dyDescent="0.2">
      <c r="A579" s="24">
        <v>44750</v>
      </c>
      <c r="B579" s="54">
        <f ca="1">IF($A579&gt;= $C$5,$C$6, INDEX('Historical Data'!$D$2:$D$745, MATCH(A579, 'Historical Data'!$B$2:$B$745, 0)))</f>
        <v>1296</v>
      </c>
      <c r="C579" s="14">
        <f t="shared" ca="1" si="310"/>
        <v>1296</v>
      </c>
      <c r="D579" s="14">
        <f t="shared" ca="1" si="321"/>
        <v>705.14399999999659</v>
      </c>
      <c r="E579" s="14">
        <f t="shared" ca="1" si="292"/>
        <v>590.85600000000341</v>
      </c>
      <c r="F579" s="14">
        <f t="shared" ca="1" si="288"/>
        <v>590.85600000000341</v>
      </c>
      <c r="G579" s="14">
        <f t="shared" ca="1" si="303"/>
        <v>713168.94699999993</v>
      </c>
      <c r="H579" s="15">
        <f ca="1">SUM(F$12:F579)</f>
        <v>362320.91800000001</v>
      </c>
      <c r="I579" s="16">
        <f ca="1">SUM(D$12:D579)+SUMIF(E$12:E579, "&lt;0")</f>
        <v>350848.02900000004</v>
      </c>
      <c r="J579" s="15"/>
      <c r="K579" s="9">
        <v>44750</v>
      </c>
      <c r="L579" s="14">
        <f t="shared" ca="1" si="289"/>
        <v>1796</v>
      </c>
      <c r="M579" s="14">
        <f t="shared" ca="1" si="311"/>
        <v>1796</v>
      </c>
      <c r="N579" s="14">
        <f t="shared" ca="1" si="316"/>
        <v>945.14399999999659</v>
      </c>
      <c r="O579" s="14">
        <f t="shared" ca="1" si="293"/>
        <v>850.85600000000341</v>
      </c>
      <c r="P579" s="14">
        <f t="shared" ca="1" si="294"/>
        <v>850.85600000000341</v>
      </c>
      <c r="Q579" s="14">
        <f t="shared" ca="1" si="304"/>
        <v>937418.94699999993</v>
      </c>
      <c r="R579" s="15">
        <f ca="1">SUM(P$12:P579)</f>
        <v>477490.91800000001</v>
      </c>
      <c r="S579" s="16">
        <f ca="1">SUM(N$12:N579)+SUMIF(O$12:O579, "&lt;0")</f>
        <v>459928.02900000004</v>
      </c>
      <c r="U579" s="9">
        <v>44750</v>
      </c>
      <c r="V579" s="14">
        <f t="shared" ca="1" si="308"/>
        <v>2296</v>
      </c>
      <c r="W579" s="14">
        <f t="shared" ca="1" si="312"/>
        <v>2296</v>
      </c>
      <c r="X579" s="14">
        <f t="shared" ca="1" si="317"/>
        <v>1185.1439999999966</v>
      </c>
      <c r="Y579" s="14">
        <f t="shared" ca="1" si="295"/>
        <v>1110.8560000000034</v>
      </c>
      <c r="Z579" s="14">
        <f t="shared" ca="1" si="296"/>
        <v>1110.8560000000034</v>
      </c>
      <c r="AA579" s="14">
        <f t="shared" ca="1" si="305"/>
        <v>1161668.9469999999</v>
      </c>
      <c r="AB579" s="15">
        <f ca="1">SUM(Z$12:Z579)</f>
        <v>592660.91799999995</v>
      </c>
      <c r="AC579" s="16">
        <f ca="1">SUM(X$12:X579)+SUMIF(Y$12:Y579, "&lt;0")</f>
        <v>569008.02899999998</v>
      </c>
      <c r="AE579" s="9">
        <v>44750</v>
      </c>
      <c r="AF579" s="14">
        <f t="shared" ca="1" si="290"/>
        <v>1796</v>
      </c>
      <c r="AG579" s="14">
        <f t="shared" ca="1" si="313"/>
        <v>1796</v>
      </c>
      <c r="AH579" s="14">
        <f t="shared" ca="1" si="318"/>
        <v>945.14399999999659</v>
      </c>
      <c r="AI579" s="14">
        <f t="shared" ca="1" si="297"/>
        <v>850.85600000000341</v>
      </c>
      <c r="AJ579" s="14">
        <f t="shared" ca="1" si="298"/>
        <v>850.85600000000341</v>
      </c>
      <c r="AK579" s="14">
        <f t="shared" ca="1" si="306"/>
        <v>949918.94699999993</v>
      </c>
      <c r="AL579" s="15">
        <f ca="1">SUM(AJ$12:AJ579)</f>
        <v>483750.91800000001</v>
      </c>
      <c r="AM579" s="16">
        <f ca="1">SUM(AH$12:AH579)+SUMIF(AI$12:AI579, "&lt;0")</f>
        <v>466168.02899999992</v>
      </c>
      <c r="AO579" s="9">
        <v>44750</v>
      </c>
      <c r="AP579" s="14">
        <f t="shared" ca="1" si="291"/>
        <v>2296</v>
      </c>
      <c r="AQ579" s="14">
        <f t="shared" ca="1" si="314"/>
        <v>2296</v>
      </c>
      <c r="AR579" s="14">
        <f t="shared" ca="1" si="319"/>
        <v>1185.1439999999966</v>
      </c>
      <c r="AS579" s="14">
        <f t="shared" ca="1" si="299"/>
        <v>1110.8560000000034</v>
      </c>
      <c r="AT579" s="14">
        <f t="shared" ca="1" si="300"/>
        <v>1110.8560000000034</v>
      </c>
      <c r="AU579" s="14">
        <f t="shared" ca="1" si="307"/>
        <v>1186668.9469999999</v>
      </c>
      <c r="AV579" s="15">
        <f ca="1">SUM(AT$12:AT579)</f>
        <v>605180.91800000018</v>
      </c>
      <c r="AW579" s="16">
        <f ca="1">SUM(AR$12:AR579)+SUMIF(AS$12:AS579, "&lt;0")</f>
        <v>581488.02899999975</v>
      </c>
      <c r="AY579" s="9">
        <v>44750</v>
      </c>
      <c r="AZ579" s="14">
        <f t="shared" ca="1" si="309"/>
        <v>2000</v>
      </c>
      <c r="BA579" s="14">
        <f t="shared" ca="1" si="315"/>
        <v>2000</v>
      </c>
      <c r="BB579" s="14">
        <f t="shared" ca="1" si="320"/>
        <v>705.14399999999659</v>
      </c>
      <c r="BC579" s="14">
        <f t="shared" ca="1" si="301"/>
        <v>1294.8560000000034</v>
      </c>
      <c r="BD579" s="14">
        <f t="shared" ca="1" si="302"/>
        <v>1294.8560000000034</v>
      </c>
      <c r="BE579" s="14">
        <f t="shared" ca="1" si="322"/>
        <v>1063694.8476277031</v>
      </c>
      <c r="BF579" s="15">
        <f ca="1">SUM(BD$12:BD579)</f>
        <v>543886.81862770312</v>
      </c>
      <c r="BG579" s="16">
        <f ca="1">SUM(BB$12:BB579)+SUMIF(BC$12:BC579, "&lt;0")</f>
        <v>519808.02899999998</v>
      </c>
    </row>
    <row r="580" spans="1:59" x14ac:dyDescent="0.2">
      <c r="A580" s="24">
        <v>44751</v>
      </c>
      <c r="B580" s="54">
        <f ca="1">IF($A580&gt;= $C$5,$C$6, INDEX('Historical Data'!$D$2:$D$745, MATCH(A580, 'Historical Data'!$B$2:$B$745, 0)))</f>
        <v>1296</v>
      </c>
      <c r="C580" s="14">
        <f t="shared" ca="1" si="310"/>
        <v>1296</v>
      </c>
      <c r="D580" s="14">
        <f t="shared" ca="1" si="321"/>
        <v>0</v>
      </c>
      <c r="E580" s="14">
        <f t="shared" ca="1" si="292"/>
        <v>1296</v>
      </c>
      <c r="F580" s="14">
        <f t="shared" ca="1" si="288"/>
        <v>1296</v>
      </c>
      <c r="G580" s="14">
        <f t="shared" ca="1" si="303"/>
        <v>714464.94699999993</v>
      </c>
      <c r="H580" s="15">
        <f ca="1">SUM(F$12:F580)</f>
        <v>363616.91800000001</v>
      </c>
      <c r="I580" s="16">
        <f ca="1">SUM(D$12:D580)+SUMIF(E$12:E580, "&lt;0")</f>
        <v>350848.02900000004</v>
      </c>
      <c r="J580" s="15"/>
      <c r="K580" s="9">
        <v>44751</v>
      </c>
      <c r="L580" s="14">
        <f t="shared" ca="1" si="289"/>
        <v>1796</v>
      </c>
      <c r="M580" s="14">
        <f t="shared" ca="1" si="311"/>
        <v>1796</v>
      </c>
      <c r="N580" s="14">
        <f t="shared" ca="1" si="316"/>
        <v>240</v>
      </c>
      <c r="O580" s="14">
        <f t="shared" ca="1" si="293"/>
        <v>1556</v>
      </c>
      <c r="P580" s="14">
        <f t="shared" ca="1" si="294"/>
        <v>1556</v>
      </c>
      <c r="Q580" s="14">
        <f t="shared" ca="1" si="304"/>
        <v>939214.94699999993</v>
      </c>
      <c r="R580" s="15">
        <f ca="1">SUM(P$12:P580)</f>
        <v>479046.91800000001</v>
      </c>
      <c r="S580" s="16">
        <f ca="1">SUM(N$12:N580)+SUMIF(O$12:O580, "&lt;0")</f>
        <v>460168.02900000004</v>
      </c>
      <c r="U580" s="9">
        <v>44751</v>
      </c>
      <c r="V580" s="14">
        <f t="shared" ca="1" si="308"/>
        <v>2296</v>
      </c>
      <c r="W580" s="14">
        <f t="shared" ca="1" si="312"/>
        <v>2296</v>
      </c>
      <c r="X580" s="14">
        <f t="shared" ca="1" si="317"/>
        <v>480</v>
      </c>
      <c r="Y580" s="14">
        <f t="shared" ca="1" si="295"/>
        <v>1816</v>
      </c>
      <c r="Z580" s="14">
        <f t="shared" ca="1" si="296"/>
        <v>1816</v>
      </c>
      <c r="AA580" s="14">
        <f t="shared" ca="1" si="305"/>
        <v>1163964.9469999999</v>
      </c>
      <c r="AB580" s="15">
        <f ca="1">SUM(Z$12:Z580)</f>
        <v>594476.91799999995</v>
      </c>
      <c r="AC580" s="16">
        <f ca="1">SUM(X$12:X580)+SUMIF(Y$12:Y580, "&lt;0")</f>
        <v>569488.02899999998</v>
      </c>
      <c r="AE580" s="9">
        <v>44751</v>
      </c>
      <c r="AF580" s="14">
        <f t="shared" ca="1" si="290"/>
        <v>1796</v>
      </c>
      <c r="AG580" s="14">
        <f t="shared" ca="1" si="313"/>
        <v>1796</v>
      </c>
      <c r="AH580" s="14">
        <f t="shared" ca="1" si="318"/>
        <v>240</v>
      </c>
      <c r="AI580" s="14">
        <f t="shared" ca="1" si="297"/>
        <v>1556</v>
      </c>
      <c r="AJ580" s="14">
        <f t="shared" ca="1" si="298"/>
        <v>1556</v>
      </c>
      <c r="AK580" s="14">
        <f t="shared" ca="1" si="306"/>
        <v>951714.94699999993</v>
      </c>
      <c r="AL580" s="15">
        <f ca="1">SUM(AJ$12:AJ580)</f>
        <v>485306.91800000001</v>
      </c>
      <c r="AM580" s="16">
        <f ca="1">SUM(AH$12:AH580)+SUMIF(AI$12:AI580, "&lt;0")</f>
        <v>466408.02899999992</v>
      </c>
      <c r="AO580" s="9">
        <v>44751</v>
      </c>
      <c r="AP580" s="14">
        <f t="shared" ca="1" si="291"/>
        <v>2296</v>
      </c>
      <c r="AQ580" s="14">
        <f t="shared" ca="1" si="314"/>
        <v>2296</v>
      </c>
      <c r="AR580" s="14">
        <f t="shared" ca="1" si="319"/>
        <v>480</v>
      </c>
      <c r="AS580" s="14">
        <f t="shared" ca="1" si="299"/>
        <v>1816</v>
      </c>
      <c r="AT580" s="14">
        <f t="shared" ca="1" si="300"/>
        <v>1816</v>
      </c>
      <c r="AU580" s="14">
        <f t="shared" ca="1" si="307"/>
        <v>1188964.9469999999</v>
      </c>
      <c r="AV580" s="15">
        <f ca="1">SUM(AT$12:AT580)</f>
        <v>606996.91800000018</v>
      </c>
      <c r="AW580" s="16">
        <f ca="1">SUM(AR$12:AR580)+SUMIF(AS$12:AS580, "&lt;0")</f>
        <v>581968.02899999975</v>
      </c>
      <c r="AY580" s="9">
        <v>44751</v>
      </c>
      <c r="AZ580" s="14">
        <f t="shared" ca="1" si="309"/>
        <v>2000</v>
      </c>
      <c r="BA580" s="14">
        <f t="shared" ca="1" si="315"/>
        <v>2000</v>
      </c>
      <c r="BB580" s="14">
        <f t="shared" ca="1" si="320"/>
        <v>0</v>
      </c>
      <c r="BC580" s="14">
        <f t="shared" ca="1" si="301"/>
        <v>2000</v>
      </c>
      <c r="BD580" s="14">
        <f t="shared" ca="1" si="302"/>
        <v>2000</v>
      </c>
      <c r="BE580" s="14">
        <f t="shared" ca="1" si="322"/>
        <v>1065694.8476277031</v>
      </c>
      <c r="BF580" s="15">
        <f ca="1">SUM(BD$12:BD580)</f>
        <v>545886.81862770312</v>
      </c>
      <c r="BG580" s="16">
        <f ca="1">SUM(BB$12:BB580)+SUMIF(BC$12:BC580, "&lt;0")</f>
        <v>519808.02899999998</v>
      </c>
    </row>
    <row r="581" spans="1:59" x14ac:dyDescent="0.2">
      <c r="A581" s="24">
        <v>44752</v>
      </c>
      <c r="B581" s="54">
        <f ca="1">IF($A581&gt;= $C$5,$C$6, INDEX('Historical Data'!$D$2:$D$745, MATCH(A581, 'Historical Data'!$B$2:$B$745, 0)))</f>
        <v>1296</v>
      </c>
      <c r="C581" s="14">
        <f t="shared" ca="1" si="310"/>
        <v>1296</v>
      </c>
      <c r="D581" s="14">
        <f t="shared" ca="1" si="321"/>
        <v>174.79100000000108</v>
      </c>
      <c r="E581" s="14">
        <f t="shared" ca="1" si="292"/>
        <v>1121.2089999999989</v>
      </c>
      <c r="F581" s="14">
        <f t="shared" ca="1" si="288"/>
        <v>1121.2089999999989</v>
      </c>
      <c r="G581" s="14">
        <f t="shared" ca="1" si="303"/>
        <v>715760.94699999993</v>
      </c>
      <c r="H581" s="15">
        <f ca="1">SUM(F$12:F581)</f>
        <v>364738.12699999998</v>
      </c>
      <c r="I581" s="16">
        <f ca="1">SUM(D$12:D581)+SUMIF(E$12:E581, "&lt;0")</f>
        <v>351022.82000000007</v>
      </c>
      <c r="J581" s="15"/>
      <c r="K581" s="9">
        <v>44752</v>
      </c>
      <c r="L581" s="14">
        <f t="shared" ca="1" si="289"/>
        <v>1796</v>
      </c>
      <c r="M581" s="14">
        <f t="shared" ca="1" si="311"/>
        <v>1796</v>
      </c>
      <c r="N581" s="14">
        <f t="shared" ca="1" si="316"/>
        <v>414.79100000000108</v>
      </c>
      <c r="O581" s="14">
        <f t="shared" ca="1" si="293"/>
        <v>1381.2089999999989</v>
      </c>
      <c r="P581" s="14">
        <f t="shared" ca="1" si="294"/>
        <v>1381.2089999999989</v>
      </c>
      <c r="Q581" s="14">
        <f t="shared" ca="1" si="304"/>
        <v>941010.94699999993</v>
      </c>
      <c r="R581" s="15">
        <f ca="1">SUM(P$12:P581)</f>
        <v>480428.12699999998</v>
      </c>
      <c r="S581" s="16">
        <f ca="1">SUM(N$12:N581)+SUMIF(O$12:O581, "&lt;0")</f>
        <v>460582.82000000007</v>
      </c>
      <c r="U581" s="9">
        <v>44752</v>
      </c>
      <c r="V581" s="14">
        <f t="shared" ca="1" si="308"/>
        <v>2296</v>
      </c>
      <c r="W581" s="14">
        <f t="shared" ca="1" si="312"/>
        <v>2296</v>
      </c>
      <c r="X581" s="14">
        <f t="shared" ca="1" si="317"/>
        <v>654.79100000000108</v>
      </c>
      <c r="Y581" s="14">
        <f t="shared" ca="1" si="295"/>
        <v>1641.2089999999989</v>
      </c>
      <c r="Z581" s="14">
        <f t="shared" ca="1" si="296"/>
        <v>1641.2089999999989</v>
      </c>
      <c r="AA581" s="14">
        <f t="shared" ca="1" si="305"/>
        <v>1166260.9469999999</v>
      </c>
      <c r="AB581" s="15">
        <f ca="1">SUM(Z$12:Z581)</f>
        <v>596118.12699999998</v>
      </c>
      <c r="AC581" s="16">
        <f ca="1">SUM(X$12:X581)+SUMIF(Y$12:Y581, "&lt;0")</f>
        <v>570142.81999999995</v>
      </c>
      <c r="AE581" s="9">
        <v>44752</v>
      </c>
      <c r="AF581" s="14">
        <f t="shared" ca="1" si="290"/>
        <v>1796</v>
      </c>
      <c r="AG581" s="14">
        <f t="shared" ca="1" si="313"/>
        <v>1796</v>
      </c>
      <c r="AH581" s="14">
        <f t="shared" ca="1" si="318"/>
        <v>414.79100000000108</v>
      </c>
      <c r="AI581" s="14">
        <f t="shared" ca="1" si="297"/>
        <v>1381.2089999999989</v>
      </c>
      <c r="AJ581" s="14">
        <f t="shared" ca="1" si="298"/>
        <v>1381.2089999999989</v>
      </c>
      <c r="AK581" s="14">
        <f t="shared" ca="1" si="306"/>
        <v>953510.94699999993</v>
      </c>
      <c r="AL581" s="15">
        <f ca="1">SUM(AJ$12:AJ581)</f>
        <v>486688.12699999998</v>
      </c>
      <c r="AM581" s="16">
        <f ca="1">SUM(AH$12:AH581)+SUMIF(AI$12:AI581, "&lt;0")</f>
        <v>466822.81999999995</v>
      </c>
      <c r="AO581" s="9">
        <v>44752</v>
      </c>
      <c r="AP581" s="14">
        <f t="shared" ca="1" si="291"/>
        <v>2296</v>
      </c>
      <c r="AQ581" s="14">
        <f t="shared" ca="1" si="314"/>
        <v>2296</v>
      </c>
      <c r="AR581" s="14">
        <f t="shared" ca="1" si="319"/>
        <v>654.79100000000108</v>
      </c>
      <c r="AS581" s="14">
        <f t="shared" ca="1" si="299"/>
        <v>1641.2089999999989</v>
      </c>
      <c r="AT581" s="14">
        <f t="shared" ca="1" si="300"/>
        <v>1641.2089999999989</v>
      </c>
      <c r="AU581" s="14">
        <f t="shared" ca="1" si="307"/>
        <v>1191260.9469999999</v>
      </c>
      <c r="AV581" s="15">
        <f ca="1">SUM(AT$12:AT581)</f>
        <v>608638.12700000021</v>
      </c>
      <c r="AW581" s="16">
        <f ca="1">SUM(AR$12:AR581)+SUMIF(AS$12:AS581, "&lt;0")</f>
        <v>582622.81999999972</v>
      </c>
      <c r="AY581" s="9">
        <v>44752</v>
      </c>
      <c r="AZ581" s="14">
        <f t="shared" ca="1" si="309"/>
        <v>2000</v>
      </c>
      <c r="BA581" s="14">
        <f t="shared" ca="1" si="315"/>
        <v>2000</v>
      </c>
      <c r="BB581" s="14">
        <f t="shared" ca="1" si="320"/>
        <v>174.79100000000108</v>
      </c>
      <c r="BC581" s="14">
        <f t="shared" ca="1" si="301"/>
        <v>1825.2089999999989</v>
      </c>
      <c r="BD581" s="14">
        <f t="shared" ca="1" si="302"/>
        <v>1825.2089999999989</v>
      </c>
      <c r="BE581" s="14">
        <f t="shared" ca="1" si="322"/>
        <v>1067694.8476277031</v>
      </c>
      <c r="BF581" s="15">
        <f ca="1">SUM(BD$12:BD581)</f>
        <v>547712.02762770315</v>
      </c>
      <c r="BG581" s="16">
        <f ca="1">SUM(BB$12:BB581)+SUMIF(BC$12:BC581, "&lt;0")</f>
        <v>519982.82</v>
      </c>
    </row>
    <row r="582" spans="1:59" x14ac:dyDescent="0.2">
      <c r="A582" s="24">
        <v>44753</v>
      </c>
      <c r="B582" s="54">
        <f ca="1">IF($A582&gt;= $C$5,$C$6, INDEX('Historical Data'!$D$2:$D$745, MATCH(A582, 'Historical Data'!$B$2:$B$745, 0)))</f>
        <v>1296</v>
      </c>
      <c r="C582" s="14">
        <f t="shared" ca="1" si="310"/>
        <v>1296</v>
      </c>
      <c r="D582" s="14">
        <f t="shared" ca="1" si="321"/>
        <v>0</v>
      </c>
      <c r="E582" s="14">
        <f t="shared" ca="1" si="292"/>
        <v>1296</v>
      </c>
      <c r="F582" s="14">
        <f t="shared" ca="1" si="288"/>
        <v>1296</v>
      </c>
      <c r="G582" s="14">
        <f t="shared" ca="1" si="303"/>
        <v>717056.94699999993</v>
      </c>
      <c r="H582" s="15">
        <f ca="1">SUM(F$12:F582)</f>
        <v>366034.12699999998</v>
      </c>
      <c r="I582" s="16">
        <f ca="1">SUM(D$12:D582)+SUMIF(E$12:E582, "&lt;0")</f>
        <v>351022.82000000007</v>
      </c>
      <c r="J582" s="15"/>
      <c r="K582" s="9">
        <v>44753</v>
      </c>
      <c r="L582" s="14">
        <f t="shared" ca="1" si="289"/>
        <v>1796</v>
      </c>
      <c r="M582" s="14">
        <f t="shared" ca="1" si="311"/>
        <v>1796</v>
      </c>
      <c r="N582" s="14">
        <f t="shared" ca="1" si="316"/>
        <v>240</v>
      </c>
      <c r="O582" s="14">
        <f t="shared" ca="1" si="293"/>
        <v>1556</v>
      </c>
      <c r="P582" s="14">
        <f t="shared" ca="1" si="294"/>
        <v>1556</v>
      </c>
      <c r="Q582" s="14">
        <f t="shared" ca="1" si="304"/>
        <v>942806.94699999993</v>
      </c>
      <c r="R582" s="15">
        <f ca="1">SUM(P$12:P582)</f>
        <v>481984.12699999998</v>
      </c>
      <c r="S582" s="16">
        <f ca="1">SUM(N$12:N582)+SUMIF(O$12:O582, "&lt;0")</f>
        <v>460822.82000000007</v>
      </c>
      <c r="U582" s="9">
        <v>44753</v>
      </c>
      <c r="V582" s="14">
        <f t="shared" ca="1" si="308"/>
        <v>2296</v>
      </c>
      <c r="W582" s="14">
        <f t="shared" ca="1" si="312"/>
        <v>2296</v>
      </c>
      <c r="X582" s="14">
        <f t="shared" ca="1" si="317"/>
        <v>480</v>
      </c>
      <c r="Y582" s="14">
        <f t="shared" ca="1" si="295"/>
        <v>1816</v>
      </c>
      <c r="Z582" s="14">
        <f t="shared" ca="1" si="296"/>
        <v>1816</v>
      </c>
      <c r="AA582" s="14">
        <f t="shared" ca="1" si="305"/>
        <v>1168556.9469999999</v>
      </c>
      <c r="AB582" s="15">
        <f ca="1">SUM(Z$12:Z582)</f>
        <v>597934.12699999998</v>
      </c>
      <c r="AC582" s="16">
        <f ca="1">SUM(X$12:X582)+SUMIF(Y$12:Y582, "&lt;0")</f>
        <v>570622.81999999995</v>
      </c>
      <c r="AE582" s="9">
        <v>44753</v>
      </c>
      <c r="AF582" s="14">
        <f t="shared" ca="1" si="290"/>
        <v>1796</v>
      </c>
      <c r="AG582" s="14">
        <f t="shared" ca="1" si="313"/>
        <v>1796</v>
      </c>
      <c r="AH582" s="14">
        <f t="shared" ca="1" si="318"/>
        <v>240</v>
      </c>
      <c r="AI582" s="14">
        <f t="shared" ca="1" si="297"/>
        <v>1556</v>
      </c>
      <c r="AJ582" s="14">
        <f t="shared" ca="1" si="298"/>
        <v>1556</v>
      </c>
      <c r="AK582" s="14">
        <f t="shared" ca="1" si="306"/>
        <v>955306.94699999993</v>
      </c>
      <c r="AL582" s="15">
        <f ca="1">SUM(AJ$12:AJ582)</f>
        <v>488244.12699999998</v>
      </c>
      <c r="AM582" s="16">
        <f ca="1">SUM(AH$12:AH582)+SUMIF(AI$12:AI582, "&lt;0")</f>
        <v>467062.81999999995</v>
      </c>
      <c r="AO582" s="9">
        <v>44753</v>
      </c>
      <c r="AP582" s="14">
        <f t="shared" ca="1" si="291"/>
        <v>2296</v>
      </c>
      <c r="AQ582" s="14">
        <f t="shared" ca="1" si="314"/>
        <v>2296</v>
      </c>
      <c r="AR582" s="14">
        <f t="shared" ca="1" si="319"/>
        <v>480</v>
      </c>
      <c r="AS582" s="14">
        <f t="shared" ca="1" si="299"/>
        <v>1816</v>
      </c>
      <c r="AT582" s="14">
        <f t="shared" ca="1" si="300"/>
        <v>1816</v>
      </c>
      <c r="AU582" s="14">
        <f t="shared" ca="1" si="307"/>
        <v>1193556.9469999999</v>
      </c>
      <c r="AV582" s="15">
        <f ca="1">SUM(AT$12:AT582)</f>
        <v>610454.12700000021</v>
      </c>
      <c r="AW582" s="16">
        <f ca="1">SUM(AR$12:AR582)+SUMIF(AS$12:AS582, "&lt;0")</f>
        <v>583102.81999999972</v>
      </c>
      <c r="AY582" s="9">
        <v>44753</v>
      </c>
      <c r="AZ582" s="14">
        <f t="shared" ca="1" si="309"/>
        <v>2000</v>
      </c>
      <c r="BA582" s="14">
        <f t="shared" ca="1" si="315"/>
        <v>2000</v>
      </c>
      <c r="BB582" s="14">
        <f t="shared" ca="1" si="320"/>
        <v>0</v>
      </c>
      <c r="BC582" s="14">
        <f t="shared" ca="1" si="301"/>
        <v>2000</v>
      </c>
      <c r="BD582" s="14">
        <f t="shared" ca="1" si="302"/>
        <v>2000</v>
      </c>
      <c r="BE582" s="14">
        <f t="shared" ca="1" si="322"/>
        <v>1069694.8476277031</v>
      </c>
      <c r="BF582" s="15">
        <f ca="1">SUM(BD$12:BD582)</f>
        <v>549712.02762770315</v>
      </c>
      <c r="BG582" s="16">
        <f ca="1">SUM(BB$12:BB582)+SUMIF(BC$12:BC582, "&lt;0")</f>
        <v>519982.82</v>
      </c>
    </row>
    <row r="583" spans="1:59" x14ac:dyDescent="0.2">
      <c r="A583" s="24">
        <v>44754</v>
      </c>
      <c r="B583" s="54">
        <f ca="1">IF($A583&gt;= $C$5,$C$6, INDEX('Historical Data'!$D$2:$D$745, MATCH(A583, 'Historical Data'!$B$2:$B$745, 0)))</f>
        <v>1296</v>
      </c>
      <c r="C583" s="14">
        <f t="shared" ca="1" si="310"/>
        <v>1296</v>
      </c>
      <c r="D583" s="14">
        <f t="shared" ca="1" si="321"/>
        <v>0</v>
      </c>
      <c r="E583" s="14">
        <f t="shared" ca="1" si="292"/>
        <v>1296</v>
      </c>
      <c r="F583" s="14">
        <f t="shared" ca="1" si="288"/>
        <v>1296</v>
      </c>
      <c r="G583" s="14">
        <f t="shared" ca="1" si="303"/>
        <v>718352.94699999993</v>
      </c>
      <c r="H583" s="15">
        <f ca="1">SUM(F$12:F583)</f>
        <v>367330.12699999998</v>
      </c>
      <c r="I583" s="16">
        <f ca="1">SUM(D$12:D583)+SUMIF(E$12:E583, "&lt;0")</f>
        <v>351022.82000000007</v>
      </c>
      <c r="J583" s="15"/>
      <c r="K583" s="9">
        <v>44754</v>
      </c>
      <c r="L583" s="14">
        <f t="shared" ca="1" si="289"/>
        <v>1796</v>
      </c>
      <c r="M583" s="14">
        <f t="shared" ca="1" si="311"/>
        <v>1796</v>
      </c>
      <c r="N583" s="14">
        <f t="shared" ca="1" si="316"/>
        <v>240</v>
      </c>
      <c r="O583" s="14">
        <f t="shared" ca="1" si="293"/>
        <v>1556</v>
      </c>
      <c r="P583" s="14">
        <f t="shared" ca="1" si="294"/>
        <v>1556</v>
      </c>
      <c r="Q583" s="14">
        <f t="shared" ca="1" si="304"/>
        <v>944602.94699999993</v>
      </c>
      <c r="R583" s="15">
        <f ca="1">SUM(P$12:P583)</f>
        <v>483540.12699999998</v>
      </c>
      <c r="S583" s="16">
        <f ca="1">SUM(N$12:N583)+SUMIF(O$12:O583, "&lt;0")</f>
        <v>461062.82000000007</v>
      </c>
      <c r="U583" s="9">
        <v>44754</v>
      </c>
      <c r="V583" s="14">
        <f t="shared" ca="1" si="308"/>
        <v>2296</v>
      </c>
      <c r="W583" s="14">
        <f t="shared" ca="1" si="312"/>
        <v>2296</v>
      </c>
      <c r="X583" s="14">
        <f t="shared" ca="1" si="317"/>
        <v>480</v>
      </c>
      <c r="Y583" s="14">
        <f t="shared" ca="1" si="295"/>
        <v>1816</v>
      </c>
      <c r="Z583" s="14">
        <f t="shared" ca="1" si="296"/>
        <v>1816</v>
      </c>
      <c r="AA583" s="14">
        <f t="shared" ca="1" si="305"/>
        <v>1170852.9469999999</v>
      </c>
      <c r="AB583" s="15">
        <f ca="1">SUM(Z$12:Z583)</f>
        <v>599750.12699999998</v>
      </c>
      <c r="AC583" s="16">
        <f ca="1">SUM(X$12:X583)+SUMIF(Y$12:Y583, "&lt;0")</f>
        <v>571102.81999999995</v>
      </c>
      <c r="AE583" s="9">
        <v>44754</v>
      </c>
      <c r="AF583" s="14">
        <f t="shared" ca="1" si="290"/>
        <v>1796</v>
      </c>
      <c r="AG583" s="14">
        <f t="shared" ca="1" si="313"/>
        <v>1796</v>
      </c>
      <c r="AH583" s="14">
        <f t="shared" ca="1" si="318"/>
        <v>240</v>
      </c>
      <c r="AI583" s="14">
        <f t="shared" ca="1" si="297"/>
        <v>1556</v>
      </c>
      <c r="AJ583" s="14">
        <f t="shared" ca="1" si="298"/>
        <v>1556</v>
      </c>
      <c r="AK583" s="14">
        <f t="shared" ca="1" si="306"/>
        <v>957102.94699999993</v>
      </c>
      <c r="AL583" s="15">
        <f ca="1">SUM(AJ$12:AJ583)</f>
        <v>489800.12699999998</v>
      </c>
      <c r="AM583" s="16">
        <f ca="1">SUM(AH$12:AH583)+SUMIF(AI$12:AI583, "&lt;0")</f>
        <v>467302.81999999995</v>
      </c>
      <c r="AO583" s="9">
        <v>44754</v>
      </c>
      <c r="AP583" s="14">
        <f t="shared" ca="1" si="291"/>
        <v>2296</v>
      </c>
      <c r="AQ583" s="14">
        <f t="shared" ca="1" si="314"/>
        <v>2296</v>
      </c>
      <c r="AR583" s="14">
        <f t="shared" ca="1" si="319"/>
        <v>480</v>
      </c>
      <c r="AS583" s="14">
        <f t="shared" ca="1" si="299"/>
        <v>1816</v>
      </c>
      <c r="AT583" s="14">
        <f t="shared" ca="1" si="300"/>
        <v>1816</v>
      </c>
      <c r="AU583" s="14">
        <f t="shared" ca="1" si="307"/>
        <v>1195852.9469999999</v>
      </c>
      <c r="AV583" s="15">
        <f ca="1">SUM(AT$12:AT583)</f>
        <v>612270.12700000021</v>
      </c>
      <c r="AW583" s="16">
        <f ca="1">SUM(AR$12:AR583)+SUMIF(AS$12:AS583, "&lt;0")</f>
        <v>583582.81999999972</v>
      </c>
      <c r="AY583" s="9">
        <v>44754</v>
      </c>
      <c r="AZ583" s="14">
        <f t="shared" ca="1" si="309"/>
        <v>2000</v>
      </c>
      <c r="BA583" s="14">
        <f t="shared" ca="1" si="315"/>
        <v>2000</v>
      </c>
      <c r="BB583" s="14">
        <f t="shared" ca="1" si="320"/>
        <v>0</v>
      </c>
      <c r="BC583" s="14">
        <f t="shared" ca="1" si="301"/>
        <v>2000</v>
      </c>
      <c r="BD583" s="14">
        <f t="shared" ca="1" si="302"/>
        <v>2000</v>
      </c>
      <c r="BE583" s="14">
        <f t="shared" ca="1" si="322"/>
        <v>1071694.8476277031</v>
      </c>
      <c r="BF583" s="15">
        <f ca="1">SUM(BD$12:BD583)</f>
        <v>551712.02762770315</v>
      </c>
      <c r="BG583" s="16">
        <f ca="1">SUM(BB$12:BB583)+SUMIF(BC$12:BC583, "&lt;0")</f>
        <v>519982.82</v>
      </c>
    </row>
    <row r="584" spans="1:59" x14ac:dyDescent="0.2">
      <c r="A584" s="24">
        <v>44755</v>
      </c>
      <c r="B584" s="54">
        <f ca="1">IF($A584&gt;= $C$5,$C$6, INDEX('Historical Data'!$D$2:$D$745, MATCH(A584, 'Historical Data'!$B$2:$B$745, 0)))</f>
        <v>1296</v>
      </c>
      <c r="C584" s="14">
        <f t="shared" ca="1" si="310"/>
        <v>1296</v>
      </c>
      <c r="D584" s="14">
        <f t="shared" ca="1" si="321"/>
        <v>432.31200000000172</v>
      </c>
      <c r="E584" s="14">
        <f t="shared" ca="1" si="292"/>
        <v>863.68799999999828</v>
      </c>
      <c r="F584" s="14">
        <f t="shared" ca="1" si="288"/>
        <v>863.68799999999828</v>
      </c>
      <c r="G584" s="14">
        <f t="shared" ca="1" si="303"/>
        <v>719648.94699999993</v>
      </c>
      <c r="H584" s="15">
        <f ca="1">SUM(F$12:F584)</f>
        <v>368193.815</v>
      </c>
      <c r="I584" s="16">
        <f ca="1">SUM(D$12:D584)+SUMIF(E$12:E584, "&lt;0")</f>
        <v>351455.13200000004</v>
      </c>
      <c r="J584" s="15"/>
      <c r="K584" s="9">
        <v>44755</v>
      </c>
      <c r="L584" s="14">
        <f t="shared" ca="1" si="289"/>
        <v>1796</v>
      </c>
      <c r="M584" s="14">
        <f t="shared" ca="1" si="311"/>
        <v>1796</v>
      </c>
      <c r="N584" s="14">
        <f t="shared" ca="1" si="316"/>
        <v>672.31200000000172</v>
      </c>
      <c r="O584" s="14">
        <f t="shared" ca="1" si="293"/>
        <v>1123.6879999999983</v>
      </c>
      <c r="P584" s="14">
        <f t="shared" ca="1" si="294"/>
        <v>1123.6879999999983</v>
      </c>
      <c r="Q584" s="14">
        <f t="shared" ca="1" si="304"/>
        <v>946398.94699999993</v>
      </c>
      <c r="R584" s="15">
        <f ca="1">SUM(P$12:P584)</f>
        <v>484663.815</v>
      </c>
      <c r="S584" s="16">
        <f ca="1">SUM(N$12:N584)+SUMIF(O$12:O584, "&lt;0")</f>
        <v>461735.13200000004</v>
      </c>
      <c r="U584" s="9">
        <v>44755</v>
      </c>
      <c r="V584" s="14">
        <f t="shared" ca="1" si="308"/>
        <v>2296</v>
      </c>
      <c r="W584" s="14">
        <f t="shared" ca="1" si="312"/>
        <v>2296</v>
      </c>
      <c r="X584" s="14">
        <f t="shared" ca="1" si="317"/>
        <v>912.31200000000172</v>
      </c>
      <c r="Y584" s="14">
        <f t="shared" ca="1" si="295"/>
        <v>1383.6879999999983</v>
      </c>
      <c r="Z584" s="14">
        <f t="shared" ca="1" si="296"/>
        <v>1383.6879999999983</v>
      </c>
      <c r="AA584" s="14">
        <f t="shared" ca="1" si="305"/>
        <v>1173148.9469999999</v>
      </c>
      <c r="AB584" s="15">
        <f ca="1">SUM(Z$12:Z584)</f>
        <v>601133.81499999994</v>
      </c>
      <c r="AC584" s="16">
        <f ca="1">SUM(X$12:X584)+SUMIF(Y$12:Y584, "&lt;0")</f>
        <v>572015.13199999998</v>
      </c>
      <c r="AE584" s="9">
        <v>44755</v>
      </c>
      <c r="AF584" s="14">
        <f t="shared" ca="1" si="290"/>
        <v>1796</v>
      </c>
      <c r="AG584" s="14">
        <f t="shared" ca="1" si="313"/>
        <v>1796</v>
      </c>
      <c r="AH584" s="14">
        <f t="shared" ca="1" si="318"/>
        <v>672.31200000000172</v>
      </c>
      <c r="AI584" s="14">
        <f t="shared" ca="1" si="297"/>
        <v>1123.6879999999983</v>
      </c>
      <c r="AJ584" s="14">
        <f t="shared" ca="1" si="298"/>
        <v>1123.6879999999983</v>
      </c>
      <c r="AK584" s="14">
        <f t="shared" ca="1" si="306"/>
        <v>958898.94699999993</v>
      </c>
      <c r="AL584" s="15">
        <f ca="1">SUM(AJ$12:AJ584)</f>
        <v>490923.815</v>
      </c>
      <c r="AM584" s="16">
        <f ca="1">SUM(AH$12:AH584)+SUMIF(AI$12:AI584, "&lt;0")</f>
        <v>467975.13199999993</v>
      </c>
      <c r="AO584" s="9">
        <v>44755</v>
      </c>
      <c r="AP584" s="14">
        <f t="shared" ca="1" si="291"/>
        <v>2296</v>
      </c>
      <c r="AQ584" s="14">
        <f t="shared" ca="1" si="314"/>
        <v>2296</v>
      </c>
      <c r="AR584" s="14">
        <f t="shared" ca="1" si="319"/>
        <v>912.31200000000172</v>
      </c>
      <c r="AS584" s="14">
        <f t="shared" ca="1" si="299"/>
        <v>1383.6879999999983</v>
      </c>
      <c r="AT584" s="14">
        <f t="shared" ca="1" si="300"/>
        <v>1383.6879999999983</v>
      </c>
      <c r="AU584" s="14">
        <f t="shared" ca="1" si="307"/>
        <v>1198148.9469999999</v>
      </c>
      <c r="AV584" s="15">
        <f ca="1">SUM(AT$12:AT584)</f>
        <v>613653.81500000018</v>
      </c>
      <c r="AW584" s="16">
        <f ca="1">SUM(AR$12:AR584)+SUMIF(AS$12:AS584, "&lt;0")</f>
        <v>584495.13199999975</v>
      </c>
      <c r="AY584" s="9">
        <v>44755</v>
      </c>
      <c r="AZ584" s="14">
        <f t="shared" ca="1" si="309"/>
        <v>2000</v>
      </c>
      <c r="BA584" s="14">
        <f t="shared" ca="1" si="315"/>
        <v>2000</v>
      </c>
      <c r="BB584" s="14">
        <f t="shared" ca="1" si="320"/>
        <v>432.31200000000172</v>
      </c>
      <c r="BC584" s="14">
        <f t="shared" ca="1" si="301"/>
        <v>1567.6879999999983</v>
      </c>
      <c r="BD584" s="14">
        <f t="shared" ca="1" si="302"/>
        <v>1567.6879999999983</v>
      </c>
      <c r="BE584" s="14">
        <f t="shared" ca="1" si="322"/>
        <v>1073694.8476277031</v>
      </c>
      <c r="BF584" s="15">
        <f ca="1">SUM(BD$12:BD584)</f>
        <v>553279.71562770312</v>
      </c>
      <c r="BG584" s="16">
        <f ca="1">SUM(BB$12:BB584)+SUMIF(BC$12:BC584, "&lt;0")</f>
        <v>520415.13199999998</v>
      </c>
    </row>
    <row r="585" spans="1:59" x14ac:dyDescent="0.2">
      <c r="A585" s="24">
        <v>44756</v>
      </c>
      <c r="B585" s="54">
        <f ca="1">IF($A585&gt;= $C$5,$C$6, INDEX('Historical Data'!$D$2:$D$745, MATCH(A585, 'Historical Data'!$B$2:$B$745, 0)))</f>
        <v>1296</v>
      </c>
      <c r="C585" s="14">
        <f t="shared" ca="1" si="310"/>
        <v>1296</v>
      </c>
      <c r="D585" s="14">
        <f t="shared" ca="1" si="321"/>
        <v>1083.632999999998</v>
      </c>
      <c r="E585" s="14">
        <f t="shared" ca="1" si="292"/>
        <v>212.36700000000201</v>
      </c>
      <c r="F585" s="14">
        <f t="shared" ca="1" si="288"/>
        <v>212.36700000000201</v>
      </c>
      <c r="G585" s="14">
        <f t="shared" ca="1" si="303"/>
        <v>720944.94699999993</v>
      </c>
      <c r="H585" s="15">
        <f ca="1">SUM(F$12:F585)</f>
        <v>368406.18200000003</v>
      </c>
      <c r="I585" s="16">
        <f ca="1">SUM(D$12:D585)+SUMIF(E$12:E585, "&lt;0")</f>
        <v>352538.76500000001</v>
      </c>
      <c r="J585" s="15"/>
      <c r="K585" s="9">
        <v>44756</v>
      </c>
      <c r="L585" s="14">
        <f t="shared" ca="1" si="289"/>
        <v>1796</v>
      </c>
      <c r="M585" s="14">
        <f t="shared" ca="1" si="311"/>
        <v>1796</v>
      </c>
      <c r="N585" s="14">
        <f t="shared" ca="1" si="316"/>
        <v>1323.632999999998</v>
      </c>
      <c r="O585" s="14">
        <f t="shared" ca="1" si="293"/>
        <v>472.36700000000201</v>
      </c>
      <c r="P585" s="14">
        <f t="shared" ca="1" si="294"/>
        <v>472.36700000000201</v>
      </c>
      <c r="Q585" s="14">
        <f t="shared" ca="1" si="304"/>
        <v>948194.94699999993</v>
      </c>
      <c r="R585" s="15">
        <f ca="1">SUM(P$12:P585)</f>
        <v>485136.18200000003</v>
      </c>
      <c r="S585" s="16">
        <f ca="1">SUM(N$12:N585)+SUMIF(O$12:O585, "&lt;0")</f>
        <v>463058.76500000001</v>
      </c>
      <c r="U585" s="9">
        <v>44756</v>
      </c>
      <c r="V585" s="14">
        <f t="shared" ca="1" si="308"/>
        <v>2296</v>
      </c>
      <c r="W585" s="14">
        <f t="shared" ca="1" si="312"/>
        <v>2296</v>
      </c>
      <c r="X585" s="14">
        <f t="shared" ca="1" si="317"/>
        <v>1563.632999999998</v>
      </c>
      <c r="Y585" s="14">
        <f t="shared" ca="1" si="295"/>
        <v>732.36700000000201</v>
      </c>
      <c r="Z585" s="14">
        <f t="shared" ca="1" si="296"/>
        <v>732.36700000000201</v>
      </c>
      <c r="AA585" s="14">
        <f t="shared" ca="1" si="305"/>
        <v>1175444.9469999999</v>
      </c>
      <c r="AB585" s="15">
        <f ca="1">SUM(Z$12:Z585)</f>
        <v>601866.18199999991</v>
      </c>
      <c r="AC585" s="16">
        <f ca="1">SUM(X$12:X585)+SUMIF(Y$12:Y585, "&lt;0")</f>
        <v>573578.76500000001</v>
      </c>
      <c r="AE585" s="9">
        <v>44756</v>
      </c>
      <c r="AF585" s="14">
        <f t="shared" ca="1" si="290"/>
        <v>1796</v>
      </c>
      <c r="AG585" s="14">
        <f t="shared" ca="1" si="313"/>
        <v>1796</v>
      </c>
      <c r="AH585" s="14">
        <f t="shared" ca="1" si="318"/>
        <v>1323.632999999998</v>
      </c>
      <c r="AI585" s="14">
        <f t="shared" ca="1" si="297"/>
        <v>472.36700000000201</v>
      </c>
      <c r="AJ585" s="14">
        <f t="shared" ca="1" si="298"/>
        <v>472.36700000000201</v>
      </c>
      <c r="AK585" s="14">
        <f t="shared" ca="1" si="306"/>
        <v>960694.94699999993</v>
      </c>
      <c r="AL585" s="15">
        <f ca="1">SUM(AJ$12:AJ585)</f>
        <v>491396.18200000003</v>
      </c>
      <c r="AM585" s="16">
        <f ca="1">SUM(AH$12:AH585)+SUMIF(AI$12:AI585, "&lt;0")</f>
        <v>469298.7649999999</v>
      </c>
      <c r="AO585" s="9">
        <v>44756</v>
      </c>
      <c r="AP585" s="14">
        <f t="shared" ca="1" si="291"/>
        <v>2296</v>
      </c>
      <c r="AQ585" s="14">
        <f t="shared" ca="1" si="314"/>
        <v>2296</v>
      </c>
      <c r="AR585" s="14">
        <f t="shared" ca="1" si="319"/>
        <v>1563.632999999998</v>
      </c>
      <c r="AS585" s="14">
        <f t="shared" ca="1" si="299"/>
        <v>732.36700000000201</v>
      </c>
      <c r="AT585" s="14">
        <f t="shared" ca="1" si="300"/>
        <v>732.36700000000201</v>
      </c>
      <c r="AU585" s="14">
        <f t="shared" ca="1" si="307"/>
        <v>1200444.9469999999</v>
      </c>
      <c r="AV585" s="15">
        <f ca="1">SUM(AT$12:AT585)</f>
        <v>614386.18200000015</v>
      </c>
      <c r="AW585" s="16">
        <f ca="1">SUM(AR$12:AR585)+SUMIF(AS$12:AS585, "&lt;0")</f>
        <v>586058.76499999978</v>
      </c>
      <c r="AY585" s="9">
        <v>44756</v>
      </c>
      <c r="AZ585" s="14">
        <f t="shared" ca="1" si="309"/>
        <v>2000</v>
      </c>
      <c r="BA585" s="14">
        <f t="shared" ca="1" si="315"/>
        <v>2000</v>
      </c>
      <c r="BB585" s="14">
        <f t="shared" ca="1" si="320"/>
        <v>1592.919659806294</v>
      </c>
      <c r="BC585" s="14">
        <f t="shared" ca="1" si="301"/>
        <v>407.08034019370598</v>
      </c>
      <c r="BD585" s="14">
        <f t="shared" ca="1" si="302"/>
        <v>407.08034019370598</v>
      </c>
      <c r="BE585" s="14">
        <f t="shared" ca="1" si="322"/>
        <v>1075694.8476277031</v>
      </c>
      <c r="BF585" s="15">
        <f ca="1">SUM(BD$12:BD585)</f>
        <v>553686.79596789682</v>
      </c>
      <c r="BG585" s="16">
        <f ca="1">SUM(BB$12:BB585)+SUMIF(BC$12:BC585, "&lt;0")</f>
        <v>522008.05165980628</v>
      </c>
    </row>
    <row r="586" spans="1:59" x14ac:dyDescent="0.2">
      <c r="A586" s="24">
        <v>44757</v>
      </c>
      <c r="B586" s="54">
        <f ca="1">IF($A586&gt;= $C$5,$C$6, INDEX('Historical Data'!$D$2:$D$745, MATCH(A586, 'Historical Data'!$B$2:$B$745, 0)))</f>
        <v>1296</v>
      </c>
      <c r="C586" s="14">
        <f t="shared" ca="1" si="310"/>
        <v>1296</v>
      </c>
      <c r="D586" s="14">
        <f t="shared" ca="1" si="321"/>
        <v>1101</v>
      </c>
      <c r="E586" s="14">
        <f t="shared" ca="1" si="292"/>
        <v>195</v>
      </c>
      <c r="F586" s="14">
        <f t="shared" ca="1" si="288"/>
        <v>195</v>
      </c>
      <c r="G586" s="14">
        <f t="shared" ca="1" si="303"/>
        <v>722240.94699999993</v>
      </c>
      <c r="H586" s="15">
        <f ca="1">SUM(F$12:F586)</f>
        <v>368601.18200000003</v>
      </c>
      <c r="I586" s="16">
        <f ca="1">SUM(D$12:D586)+SUMIF(E$12:E586, "&lt;0")</f>
        <v>353639.76500000001</v>
      </c>
      <c r="J586" s="15"/>
      <c r="K586" s="9">
        <v>44757</v>
      </c>
      <c r="L586" s="14">
        <f t="shared" ca="1" si="289"/>
        <v>1796</v>
      </c>
      <c r="M586" s="14">
        <f t="shared" ca="1" si="311"/>
        <v>1796</v>
      </c>
      <c r="N586" s="14">
        <f t="shared" ca="1" si="316"/>
        <v>1346</v>
      </c>
      <c r="O586" s="14">
        <f t="shared" ca="1" si="293"/>
        <v>450</v>
      </c>
      <c r="P586" s="14">
        <f t="shared" ca="1" si="294"/>
        <v>450</v>
      </c>
      <c r="Q586" s="14">
        <f t="shared" ca="1" si="304"/>
        <v>949990.94699999993</v>
      </c>
      <c r="R586" s="15">
        <f ca="1">SUM(P$12:P586)</f>
        <v>485586.18200000003</v>
      </c>
      <c r="S586" s="16">
        <f ca="1">SUM(N$12:N586)+SUMIF(O$12:O586, "&lt;0")</f>
        <v>464404.76500000001</v>
      </c>
      <c r="U586" s="9">
        <v>44757</v>
      </c>
      <c r="V586" s="14">
        <f t="shared" ca="1" si="308"/>
        <v>2296</v>
      </c>
      <c r="W586" s="14">
        <f t="shared" ca="1" si="312"/>
        <v>2296</v>
      </c>
      <c r="X586" s="14">
        <f t="shared" ca="1" si="317"/>
        <v>1591</v>
      </c>
      <c r="Y586" s="14">
        <f t="shared" ca="1" si="295"/>
        <v>705</v>
      </c>
      <c r="Z586" s="14">
        <f t="shared" ca="1" si="296"/>
        <v>705</v>
      </c>
      <c r="AA586" s="14">
        <f t="shared" ca="1" si="305"/>
        <v>1177740.9469999999</v>
      </c>
      <c r="AB586" s="15">
        <f ca="1">SUM(Z$12:Z586)</f>
        <v>602571.18199999991</v>
      </c>
      <c r="AC586" s="16">
        <f ca="1">SUM(X$12:X586)+SUMIF(Y$12:Y586, "&lt;0")</f>
        <v>575169.76500000001</v>
      </c>
      <c r="AE586" s="9">
        <v>44757</v>
      </c>
      <c r="AF586" s="14">
        <f t="shared" ca="1" si="290"/>
        <v>1796</v>
      </c>
      <c r="AG586" s="14">
        <f t="shared" ca="1" si="313"/>
        <v>1796</v>
      </c>
      <c r="AH586" s="14">
        <f t="shared" ca="1" si="318"/>
        <v>1351</v>
      </c>
      <c r="AI586" s="14">
        <f t="shared" ca="1" si="297"/>
        <v>445</v>
      </c>
      <c r="AJ586" s="14">
        <f t="shared" ca="1" si="298"/>
        <v>445</v>
      </c>
      <c r="AK586" s="14">
        <f t="shared" ca="1" si="306"/>
        <v>962490.94699999993</v>
      </c>
      <c r="AL586" s="15">
        <f ca="1">SUM(AJ$12:AJ586)</f>
        <v>491841.18200000003</v>
      </c>
      <c r="AM586" s="16">
        <f ca="1">SUM(AH$12:AH586)+SUMIF(AI$12:AI586, "&lt;0")</f>
        <v>470649.7649999999</v>
      </c>
      <c r="AO586" s="9">
        <v>44757</v>
      </c>
      <c r="AP586" s="14">
        <f t="shared" ca="1" si="291"/>
        <v>2296</v>
      </c>
      <c r="AQ586" s="14">
        <f t="shared" ca="1" si="314"/>
        <v>2296</v>
      </c>
      <c r="AR586" s="14">
        <f t="shared" ca="1" si="319"/>
        <v>1601</v>
      </c>
      <c r="AS586" s="14">
        <f t="shared" ca="1" si="299"/>
        <v>695</v>
      </c>
      <c r="AT586" s="14">
        <f t="shared" ca="1" si="300"/>
        <v>695</v>
      </c>
      <c r="AU586" s="14">
        <f t="shared" ca="1" si="307"/>
        <v>1202740.9469999999</v>
      </c>
      <c r="AV586" s="15">
        <f ca="1">SUM(AT$12:AT586)</f>
        <v>615081.18200000015</v>
      </c>
      <c r="AW586" s="16">
        <f ca="1">SUM(AR$12:AR586)+SUMIF(AS$12:AS586, "&lt;0")</f>
        <v>587659.76499999978</v>
      </c>
      <c r="AY586" s="9">
        <v>44757</v>
      </c>
      <c r="AZ586" s="14">
        <f t="shared" ca="1" si="309"/>
        <v>2000</v>
      </c>
      <c r="BA586" s="14">
        <f t="shared" ca="1" si="315"/>
        <v>2000</v>
      </c>
      <c r="BB586" s="14">
        <f t="shared" ca="1" si="320"/>
        <v>1638.519707856726</v>
      </c>
      <c r="BC586" s="14">
        <f t="shared" ca="1" si="301"/>
        <v>361.48029214327403</v>
      </c>
      <c r="BD586" s="14">
        <f t="shared" ca="1" si="302"/>
        <v>361.48029214327403</v>
      </c>
      <c r="BE586" s="14">
        <f t="shared" ca="1" si="322"/>
        <v>1077694.8476277031</v>
      </c>
      <c r="BF586" s="15">
        <f ca="1">SUM(BD$12:BD586)</f>
        <v>554048.27626004012</v>
      </c>
      <c r="BG586" s="16">
        <f ca="1">SUM(BB$12:BB586)+SUMIF(BC$12:BC586, "&lt;0")</f>
        <v>523646.57136766304</v>
      </c>
    </row>
    <row r="587" spans="1:59" x14ac:dyDescent="0.2">
      <c r="A587" s="24">
        <v>44758</v>
      </c>
      <c r="B587" s="54">
        <f ca="1">IF($A587&gt;= $C$5,$C$6, INDEX('Historical Data'!$D$2:$D$745, MATCH(A587, 'Historical Data'!$B$2:$B$745, 0)))</f>
        <v>1296</v>
      </c>
      <c r="C587" s="14">
        <f t="shared" ca="1" si="310"/>
        <v>1296</v>
      </c>
      <c r="D587" s="14">
        <f t="shared" ca="1" si="321"/>
        <v>778.98099999999977</v>
      </c>
      <c r="E587" s="14">
        <f t="shared" ca="1" si="292"/>
        <v>517.01900000000023</v>
      </c>
      <c r="F587" s="14">
        <f t="shared" ca="1" si="288"/>
        <v>517.01900000000023</v>
      </c>
      <c r="G587" s="14">
        <f t="shared" ca="1" si="303"/>
        <v>723536.94699999993</v>
      </c>
      <c r="H587" s="15">
        <f ca="1">SUM(F$12:F587)</f>
        <v>369118.201</v>
      </c>
      <c r="I587" s="16">
        <f ca="1">SUM(D$12:D587)+SUMIF(E$12:E587, "&lt;0")</f>
        <v>354418.74600000004</v>
      </c>
      <c r="J587" s="15"/>
      <c r="K587" s="9">
        <v>44758</v>
      </c>
      <c r="L587" s="14">
        <f t="shared" ca="1" si="289"/>
        <v>1796</v>
      </c>
      <c r="M587" s="14">
        <f t="shared" ca="1" si="311"/>
        <v>1796</v>
      </c>
      <c r="N587" s="14">
        <f t="shared" ca="1" si="316"/>
        <v>1028.9809999999998</v>
      </c>
      <c r="O587" s="14">
        <f t="shared" ca="1" si="293"/>
        <v>767.01900000000023</v>
      </c>
      <c r="P587" s="14">
        <f t="shared" ca="1" si="294"/>
        <v>767.01900000000023</v>
      </c>
      <c r="Q587" s="14">
        <f t="shared" ca="1" si="304"/>
        <v>951786.94699999993</v>
      </c>
      <c r="R587" s="15">
        <f ca="1">SUM(P$12:P587)</f>
        <v>486353.201</v>
      </c>
      <c r="S587" s="16">
        <f ca="1">SUM(N$12:N587)+SUMIF(O$12:O587, "&lt;0")</f>
        <v>465433.74600000004</v>
      </c>
      <c r="U587" s="9">
        <v>44758</v>
      </c>
      <c r="V587" s="14">
        <f t="shared" ca="1" si="308"/>
        <v>2296</v>
      </c>
      <c r="W587" s="14">
        <f t="shared" ca="1" si="312"/>
        <v>2296</v>
      </c>
      <c r="X587" s="14">
        <f t="shared" ca="1" si="317"/>
        <v>1278.9809999999998</v>
      </c>
      <c r="Y587" s="14">
        <f t="shared" ca="1" si="295"/>
        <v>1017.0190000000002</v>
      </c>
      <c r="Z587" s="14">
        <f t="shared" ca="1" si="296"/>
        <v>1017.0190000000002</v>
      </c>
      <c r="AA587" s="14">
        <f t="shared" ca="1" si="305"/>
        <v>1180036.9469999999</v>
      </c>
      <c r="AB587" s="15">
        <f ca="1">SUM(Z$12:Z587)</f>
        <v>603588.20099999988</v>
      </c>
      <c r="AC587" s="16">
        <f ca="1">SUM(X$12:X587)+SUMIF(Y$12:Y587, "&lt;0")</f>
        <v>576448.74600000004</v>
      </c>
      <c r="AE587" s="9">
        <v>44758</v>
      </c>
      <c r="AF587" s="14">
        <f t="shared" ca="1" si="290"/>
        <v>1796</v>
      </c>
      <c r="AG587" s="14">
        <f t="shared" ca="1" si="313"/>
        <v>1796</v>
      </c>
      <c r="AH587" s="14">
        <f t="shared" ca="1" si="318"/>
        <v>1038.9809999999998</v>
      </c>
      <c r="AI587" s="14">
        <f t="shared" ca="1" si="297"/>
        <v>757.01900000000023</v>
      </c>
      <c r="AJ587" s="14">
        <f t="shared" ca="1" si="298"/>
        <v>757.01900000000023</v>
      </c>
      <c r="AK587" s="14">
        <f t="shared" ca="1" si="306"/>
        <v>964286.94699999993</v>
      </c>
      <c r="AL587" s="15">
        <f ca="1">SUM(AJ$12:AJ587)</f>
        <v>492598.201</v>
      </c>
      <c r="AM587" s="16">
        <f ca="1">SUM(AH$12:AH587)+SUMIF(AI$12:AI587, "&lt;0")</f>
        <v>471688.74599999993</v>
      </c>
      <c r="AO587" s="9">
        <v>44758</v>
      </c>
      <c r="AP587" s="14">
        <f t="shared" ca="1" si="291"/>
        <v>2296</v>
      </c>
      <c r="AQ587" s="14">
        <f t="shared" ca="1" si="314"/>
        <v>2296</v>
      </c>
      <c r="AR587" s="14">
        <f t="shared" ca="1" si="319"/>
        <v>1298.9809999999998</v>
      </c>
      <c r="AS587" s="14">
        <f t="shared" ca="1" si="299"/>
        <v>997.01900000000023</v>
      </c>
      <c r="AT587" s="14">
        <f t="shared" ca="1" si="300"/>
        <v>997.01900000000023</v>
      </c>
      <c r="AU587" s="14">
        <f t="shared" ca="1" si="307"/>
        <v>1205036.9469999999</v>
      </c>
      <c r="AV587" s="15">
        <f ca="1">SUM(AT$12:AT587)</f>
        <v>616078.20100000012</v>
      </c>
      <c r="AW587" s="16">
        <f ca="1">SUM(AR$12:AR587)+SUMIF(AS$12:AS587, "&lt;0")</f>
        <v>588958.74599999981</v>
      </c>
      <c r="AY587" s="9">
        <v>44758</v>
      </c>
      <c r="AZ587" s="14">
        <f t="shared" ca="1" si="309"/>
        <v>2000</v>
      </c>
      <c r="BA587" s="14">
        <f t="shared" ca="1" si="315"/>
        <v>2000</v>
      </c>
      <c r="BB587" s="14">
        <f t="shared" ca="1" si="320"/>
        <v>1344.7337559071559</v>
      </c>
      <c r="BC587" s="14">
        <f t="shared" ca="1" si="301"/>
        <v>655.26624409284409</v>
      </c>
      <c r="BD587" s="14">
        <f t="shared" ca="1" si="302"/>
        <v>655.26624409284409</v>
      </c>
      <c r="BE587" s="14">
        <f t="shared" ca="1" si="322"/>
        <v>1079694.8476277031</v>
      </c>
      <c r="BF587" s="15">
        <f ca="1">SUM(BD$12:BD587)</f>
        <v>554703.54250413296</v>
      </c>
      <c r="BG587" s="16">
        <f ca="1">SUM(BB$12:BB587)+SUMIF(BC$12:BC587, "&lt;0")</f>
        <v>524991.30512357014</v>
      </c>
    </row>
    <row r="588" spans="1:59" x14ac:dyDescent="0.2">
      <c r="A588" s="24">
        <v>44759</v>
      </c>
      <c r="B588" s="54">
        <f ca="1">IF($A588&gt;= $C$5,$C$6, INDEX('Historical Data'!$D$2:$D$745, MATCH(A588, 'Historical Data'!$B$2:$B$745, 0)))</f>
        <v>1296</v>
      </c>
      <c r="C588" s="14">
        <f t="shared" ca="1" si="310"/>
        <v>1296</v>
      </c>
      <c r="D588" s="14">
        <f t="shared" ca="1" si="321"/>
        <v>734.71399999999994</v>
      </c>
      <c r="E588" s="14">
        <f t="shared" ca="1" si="292"/>
        <v>561.28600000000006</v>
      </c>
      <c r="F588" s="14">
        <f t="shared" ref="F588:F651" ca="1" si="323">IF(E588 &gt; 0, E588, 0)</f>
        <v>561.28600000000006</v>
      </c>
      <c r="G588" s="14">
        <f t="shared" ca="1" si="303"/>
        <v>724832.94699999993</v>
      </c>
      <c r="H588" s="15">
        <f ca="1">SUM(F$12:F588)</f>
        <v>369679.48700000002</v>
      </c>
      <c r="I588" s="16">
        <f ca="1">SUM(D$12:D588)+SUMIF(E$12:E588, "&lt;0")</f>
        <v>355153.46</v>
      </c>
      <c r="J588" s="15"/>
      <c r="K588" s="9">
        <v>44759</v>
      </c>
      <c r="L588" s="14">
        <f t="shared" ref="L588:L651" ca="1" si="324">IF(K588&lt;M$5, $B588, M$6+MIN((K588-M$5)/M$8, 1)*M$7)</f>
        <v>1796</v>
      </c>
      <c r="M588" s="14">
        <f t="shared" ca="1" si="311"/>
        <v>1796</v>
      </c>
      <c r="N588" s="14">
        <f t="shared" ca="1" si="316"/>
        <v>989.71399999999994</v>
      </c>
      <c r="O588" s="14">
        <f t="shared" ca="1" si="293"/>
        <v>806.28600000000006</v>
      </c>
      <c r="P588" s="14">
        <f t="shared" ca="1" si="294"/>
        <v>806.28600000000006</v>
      </c>
      <c r="Q588" s="14">
        <f t="shared" ca="1" si="304"/>
        <v>953582.94699999993</v>
      </c>
      <c r="R588" s="15">
        <f ca="1">SUM(P$12:P588)</f>
        <v>487159.48700000002</v>
      </c>
      <c r="S588" s="16">
        <f ca="1">SUM(N$12:N588)+SUMIF(O$12:O588, "&lt;0")</f>
        <v>466423.46</v>
      </c>
      <c r="U588" s="9">
        <v>44759</v>
      </c>
      <c r="V588" s="14">
        <f t="shared" ca="1" si="308"/>
        <v>2296</v>
      </c>
      <c r="W588" s="14">
        <f t="shared" ca="1" si="312"/>
        <v>2296</v>
      </c>
      <c r="X588" s="14">
        <f t="shared" ca="1" si="317"/>
        <v>1244.7139999999999</v>
      </c>
      <c r="Y588" s="14">
        <f t="shared" ca="1" si="295"/>
        <v>1051.2860000000001</v>
      </c>
      <c r="Z588" s="14">
        <f t="shared" ca="1" si="296"/>
        <v>1051.2860000000001</v>
      </c>
      <c r="AA588" s="14">
        <f t="shared" ca="1" si="305"/>
        <v>1182332.9469999999</v>
      </c>
      <c r="AB588" s="15">
        <f ca="1">SUM(Z$12:Z588)</f>
        <v>604639.48699999985</v>
      </c>
      <c r="AC588" s="16">
        <f ca="1">SUM(X$12:X588)+SUMIF(Y$12:Y588, "&lt;0")</f>
        <v>577693.46000000008</v>
      </c>
      <c r="AE588" s="9">
        <v>44759</v>
      </c>
      <c r="AF588" s="14">
        <f t="shared" ref="AF588:AF651" ca="1" si="325">IF(AE588&lt;AG$5, $B588, AG$6+MIN((AE588-AG$5)/AG$8, 1)*AG$7)</f>
        <v>1796</v>
      </c>
      <c r="AG588" s="14">
        <f t="shared" ca="1" si="313"/>
        <v>1796</v>
      </c>
      <c r="AH588" s="14">
        <f t="shared" ca="1" si="318"/>
        <v>994.71399999999994</v>
      </c>
      <c r="AI588" s="14">
        <f t="shared" ca="1" si="297"/>
        <v>801.28600000000006</v>
      </c>
      <c r="AJ588" s="14">
        <f t="shared" ca="1" si="298"/>
        <v>801.28600000000006</v>
      </c>
      <c r="AK588" s="14">
        <f t="shared" ca="1" si="306"/>
        <v>966082.94699999993</v>
      </c>
      <c r="AL588" s="15">
        <f ca="1">SUM(AJ$12:AJ588)</f>
        <v>493399.48700000002</v>
      </c>
      <c r="AM588" s="16">
        <f ca="1">SUM(AH$12:AH588)+SUMIF(AI$12:AI588, "&lt;0")</f>
        <v>472683.4599999999</v>
      </c>
      <c r="AO588" s="9">
        <v>44759</v>
      </c>
      <c r="AP588" s="14">
        <f t="shared" ref="AP588:AP651" ca="1" si="326">IF(AO588&lt;AQ$5, $B588, AQ$6+MIN((AO588-AQ$5)/AQ$8, 1)*AQ$7)</f>
        <v>2296</v>
      </c>
      <c r="AQ588" s="14">
        <f t="shared" ca="1" si="314"/>
        <v>2296</v>
      </c>
      <c r="AR588" s="14">
        <f t="shared" ca="1" si="319"/>
        <v>1254.7139999999999</v>
      </c>
      <c r="AS588" s="14">
        <f t="shared" ca="1" si="299"/>
        <v>1041.2860000000001</v>
      </c>
      <c r="AT588" s="14">
        <f t="shared" ca="1" si="300"/>
        <v>1041.2860000000001</v>
      </c>
      <c r="AU588" s="14">
        <f t="shared" ca="1" si="307"/>
        <v>1207332.9469999999</v>
      </c>
      <c r="AV588" s="15">
        <f ca="1">SUM(AT$12:AT588)</f>
        <v>617119.48700000008</v>
      </c>
      <c r="AW588" s="16">
        <f ca="1">SUM(AR$12:AR588)+SUMIF(AS$12:AS588, "&lt;0")</f>
        <v>590213.45999999985</v>
      </c>
      <c r="AY588" s="9">
        <v>44759</v>
      </c>
      <c r="AZ588" s="14">
        <f t="shared" ca="1" si="309"/>
        <v>2000</v>
      </c>
      <c r="BA588" s="14">
        <f t="shared" ca="1" si="315"/>
        <v>2000</v>
      </c>
      <c r="BB588" s="14">
        <f t="shared" ca="1" si="320"/>
        <v>1328.699803957586</v>
      </c>
      <c r="BC588" s="14">
        <f t="shared" ca="1" si="301"/>
        <v>671.30019604241397</v>
      </c>
      <c r="BD588" s="14">
        <f t="shared" ca="1" si="302"/>
        <v>671.30019604241397</v>
      </c>
      <c r="BE588" s="14">
        <f t="shared" ca="1" si="322"/>
        <v>1081694.8476277031</v>
      </c>
      <c r="BF588" s="15">
        <f ca="1">SUM(BD$12:BD588)</f>
        <v>555374.84270017536</v>
      </c>
      <c r="BG588" s="16">
        <f ca="1">SUM(BB$12:BB588)+SUMIF(BC$12:BC588, "&lt;0")</f>
        <v>526320.00492752774</v>
      </c>
    </row>
    <row r="589" spans="1:59" x14ac:dyDescent="0.2">
      <c r="A589" s="24">
        <v>44760</v>
      </c>
      <c r="B589" s="54">
        <f ca="1">IF($A589&gt;= $C$5,$C$6, INDEX('Historical Data'!$D$2:$D$745, MATCH(A589, 'Historical Data'!$B$2:$B$745, 0)))</f>
        <v>1296</v>
      </c>
      <c r="C589" s="14">
        <f t="shared" ca="1" si="310"/>
        <v>1296</v>
      </c>
      <c r="D589" s="14">
        <f t="shared" ca="1" si="321"/>
        <v>98.879999999997381</v>
      </c>
      <c r="E589" s="14">
        <f t="shared" ref="E589:E652" ca="1" si="327">B589-D589</f>
        <v>1197.1200000000026</v>
      </c>
      <c r="F589" s="14">
        <f t="shared" ca="1" si="323"/>
        <v>1197.1200000000026</v>
      </c>
      <c r="G589" s="14">
        <f t="shared" ca="1" si="303"/>
        <v>726128.94699999993</v>
      </c>
      <c r="H589" s="15">
        <f ca="1">SUM(F$12:F589)</f>
        <v>370876.60700000002</v>
      </c>
      <c r="I589" s="16">
        <f ca="1">SUM(D$12:D589)+SUMIF(E$12:E589, "&lt;0")</f>
        <v>355252.34</v>
      </c>
      <c r="J589" s="15"/>
      <c r="K589" s="9">
        <v>44760</v>
      </c>
      <c r="L589" s="14">
        <f t="shared" ca="1" si="324"/>
        <v>1796</v>
      </c>
      <c r="M589" s="14">
        <f t="shared" ca="1" si="311"/>
        <v>1796</v>
      </c>
      <c r="N589" s="14">
        <f t="shared" ca="1" si="316"/>
        <v>358.87999999999738</v>
      </c>
      <c r="O589" s="14">
        <f t="shared" ref="O589:O652" ca="1" si="328">L589-N589</f>
        <v>1437.1200000000026</v>
      </c>
      <c r="P589" s="14">
        <f t="shared" ref="P589:P652" ca="1" si="329">IF(O589 &gt; 0, O589, 0)</f>
        <v>1437.1200000000026</v>
      </c>
      <c r="Q589" s="14">
        <f t="shared" ca="1" si="304"/>
        <v>955378.94699999993</v>
      </c>
      <c r="R589" s="15">
        <f ca="1">SUM(P$12:P589)</f>
        <v>488596.60700000002</v>
      </c>
      <c r="S589" s="16">
        <f ca="1">SUM(N$12:N589)+SUMIF(O$12:O589, "&lt;0")</f>
        <v>466782.34</v>
      </c>
      <c r="U589" s="9">
        <v>44760</v>
      </c>
      <c r="V589" s="14">
        <f t="shared" ca="1" si="308"/>
        <v>2296</v>
      </c>
      <c r="W589" s="14">
        <f t="shared" ca="1" si="312"/>
        <v>2296</v>
      </c>
      <c r="X589" s="14">
        <f t="shared" ca="1" si="317"/>
        <v>618.87999999999738</v>
      </c>
      <c r="Y589" s="14">
        <f t="shared" ref="Y589:Y652" ca="1" si="330">V589-X589</f>
        <v>1677.1200000000026</v>
      </c>
      <c r="Z589" s="14">
        <f t="shared" ref="Z589:Z652" ca="1" si="331">IF(Y589 &gt; 0, Y589, 0)</f>
        <v>1677.1200000000026</v>
      </c>
      <c r="AA589" s="14">
        <f t="shared" ca="1" si="305"/>
        <v>1184628.9469999999</v>
      </c>
      <c r="AB589" s="15">
        <f ca="1">SUM(Z$12:Z589)</f>
        <v>606316.60699999984</v>
      </c>
      <c r="AC589" s="16">
        <f ca="1">SUM(X$12:X589)+SUMIF(Y$12:Y589, "&lt;0")</f>
        <v>578312.34000000008</v>
      </c>
      <c r="AE589" s="9">
        <v>44760</v>
      </c>
      <c r="AF589" s="14">
        <f t="shared" ca="1" si="325"/>
        <v>1796</v>
      </c>
      <c r="AG589" s="14">
        <f t="shared" ca="1" si="313"/>
        <v>1796</v>
      </c>
      <c r="AH589" s="14">
        <f t="shared" ca="1" si="318"/>
        <v>358.87999999999738</v>
      </c>
      <c r="AI589" s="14">
        <f t="shared" ref="AI589:AI652" ca="1" si="332">AF589-AH589</f>
        <v>1437.1200000000026</v>
      </c>
      <c r="AJ589" s="14">
        <f t="shared" ref="AJ589:AJ652" ca="1" si="333">IF(AI589 &gt; 0, AI589, 0)</f>
        <v>1437.1200000000026</v>
      </c>
      <c r="AK589" s="14">
        <f t="shared" ca="1" si="306"/>
        <v>967878.94699999993</v>
      </c>
      <c r="AL589" s="15">
        <f ca="1">SUM(AJ$12:AJ589)</f>
        <v>494836.60700000002</v>
      </c>
      <c r="AM589" s="16">
        <f ca="1">SUM(AH$12:AH589)+SUMIF(AI$12:AI589, "&lt;0")</f>
        <v>473042.33999999991</v>
      </c>
      <c r="AO589" s="9">
        <v>44760</v>
      </c>
      <c r="AP589" s="14">
        <f t="shared" ca="1" si="326"/>
        <v>2296</v>
      </c>
      <c r="AQ589" s="14">
        <f t="shared" ca="1" si="314"/>
        <v>2296</v>
      </c>
      <c r="AR589" s="14">
        <f t="shared" ca="1" si="319"/>
        <v>618.87999999999738</v>
      </c>
      <c r="AS589" s="14">
        <f t="shared" ref="AS589:AS652" ca="1" si="334">AP589-AR589</f>
        <v>1677.1200000000026</v>
      </c>
      <c r="AT589" s="14">
        <f t="shared" ref="AT589:AT652" ca="1" si="335">IF(AS589 &gt; 0, AS589, 0)</f>
        <v>1677.1200000000026</v>
      </c>
      <c r="AU589" s="14">
        <f t="shared" ca="1" si="307"/>
        <v>1209628.9469999999</v>
      </c>
      <c r="AV589" s="15">
        <f ca="1">SUM(AT$12:AT589)</f>
        <v>618796.60700000008</v>
      </c>
      <c r="AW589" s="16">
        <f ca="1">SUM(AR$12:AR589)+SUMIF(AS$12:AS589, "&lt;0")</f>
        <v>590832.33999999985</v>
      </c>
      <c r="AY589" s="9">
        <v>44760</v>
      </c>
      <c r="AZ589" s="14">
        <f t="shared" ca="1" si="309"/>
        <v>2000</v>
      </c>
      <c r="BA589" s="14">
        <f t="shared" ca="1" si="315"/>
        <v>2000</v>
      </c>
      <c r="BB589" s="14">
        <f t="shared" ca="1" si="320"/>
        <v>721.09885200801341</v>
      </c>
      <c r="BC589" s="14">
        <f t="shared" ref="BC589:BC652" ca="1" si="336">AZ589-BB589</f>
        <v>1278.9011479919866</v>
      </c>
      <c r="BD589" s="14">
        <f t="shared" ref="BD589:BD652" ca="1" si="337">IF(BC589 &gt; 0, BC589, 0)</f>
        <v>1278.9011479919866</v>
      </c>
      <c r="BE589" s="14">
        <f t="shared" ca="1" si="322"/>
        <v>1083694.8476277031</v>
      </c>
      <c r="BF589" s="15">
        <f ca="1">SUM(BD$12:BD589)</f>
        <v>556653.74384816736</v>
      </c>
      <c r="BG589" s="16">
        <f ca="1">SUM(BB$12:BB589)+SUMIF(BC$12:BC589, "&lt;0")</f>
        <v>527041.10377953574</v>
      </c>
    </row>
    <row r="590" spans="1:59" x14ac:dyDescent="0.2">
      <c r="A590" s="24">
        <v>44761</v>
      </c>
      <c r="B590" s="54">
        <f ca="1">IF($A590&gt;= $C$5,$C$6, INDEX('Historical Data'!$D$2:$D$745, MATCH(A590, 'Historical Data'!$B$2:$B$745, 0)))</f>
        <v>1296</v>
      </c>
      <c r="C590" s="14">
        <f t="shared" ca="1" si="310"/>
        <v>1296</v>
      </c>
      <c r="D590" s="14">
        <f t="shared" ca="1" si="321"/>
        <v>0</v>
      </c>
      <c r="E590" s="14">
        <f t="shared" ca="1" si="327"/>
        <v>1296</v>
      </c>
      <c r="F590" s="14">
        <f t="shared" ca="1" si="323"/>
        <v>1296</v>
      </c>
      <c r="G590" s="14">
        <f t="shared" ref="G590:G653" ca="1" si="338">B590+G589</f>
        <v>727424.94699999993</v>
      </c>
      <c r="H590" s="15">
        <f ca="1">SUM(F$12:F590)</f>
        <v>372172.60700000002</v>
      </c>
      <c r="I590" s="16">
        <f ca="1">SUM(D$12:D590)+SUMIF(E$12:E590, "&lt;0")</f>
        <v>355252.34</v>
      </c>
      <c r="J590" s="15"/>
      <c r="K590" s="9">
        <v>44761</v>
      </c>
      <c r="L590" s="14">
        <f t="shared" ca="1" si="324"/>
        <v>1796</v>
      </c>
      <c r="M590" s="14">
        <f t="shared" ca="1" si="311"/>
        <v>1796</v>
      </c>
      <c r="N590" s="14">
        <f t="shared" ca="1" si="316"/>
        <v>235</v>
      </c>
      <c r="O590" s="14">
        <f t="shared" ca="1" si="328"/>
        <v>1561</v>
      </c>
      <c r="P590" s="14">
        <f t="shared" ca="1" si="329"/>
        <v>1561</v>
      </c>
      <c r="Q590" s="14">
        <f t="shared" ref="Q590:Q653" ca="1" si="339">L590+Q589</f>
        <v>957174.94699999993</v>
      </c>
      <c r="R590" s="15">
        <f ca="1">SUM(P$12:P590)</f>
        <v>490157.60700000002</v>
      </c>
      <c r="S590" s="16">
        <f ca="1">SUM(N$12:N590)+SUMIF(O$12:O590, "&lt;0")</f>
        <v>467017.34</v>
      </c>
      <c r="U590" s="9">
        <v>44761</v>
      </c>
      <c r="V590" s="14">
        <f t="shared" ca="1" si="308"/>
        <v>2296</v>
      </c>
      <c r="W590" s="14">
        <f t="shared" ca="1" si="312"/>
        <v>2296</v>
      </c>
      <c r="X590" s="14">
        <f t="shared" ca="1" si="317"/>
        <v>470</v>
      </c>
      <c r="Y590" s="14">
        <f t="shared" ca="1" si="330"/>
        <v>1826</v>
      </c>
      <c r="Z590" s="14">
        <f t="shared" ca="1" si="331"/>
        <v>1826</v>
      </c>
      <c r="AA590" s="14">
        <f t="shared" ref="AA590:AA653" ca="1" si="340">V590+AA589</f>
        <v>1186924.9469999999</v>
      </c>
      <c r="AB590" s="15">
        <f ca="1">SUM(Z$12:Z590)</f>
        <v>608142.60699999984</v>
      </c>
      <c r="AC590" s="16">
        <f ca="1">SUM(X$12:X590)+SUMIF(Y$12:Y590, "&lt;0")</f>
        <v>578782.34000000008</v>
      </c>
      <c r="AE590" s="9">
        <v>44761</v>
      </c>
      <c r="AF590" s="14">
        <f t="shared" ca="1" si="325"/>
        <v>1796</v>
      </c>
      <c r="AG590" s="14">
        <f t="shared" ca="1" si="313"/>
        <v>1796</v>
      </c>
      <c r="AH590" s="14">
        <f t="shared" ca="1" si="318"/>
        <v>210</v>
      </c>
      <c r="AI590" s="14">
        <f t="shared" ca="1" si="332"/>
        <v>1586</v>
      </c>
      <c r="AJ590" s="14">
        <f t="shared" ca="1" si="333"/>
        <v>1586</v>
      </c>
      <c r="AK590" s="14">
        <f t="shared" ref="AK590:AK653" ca="1" si="341">AF590+AK589</f>
        <v>969674.94699999993</v>
      </c>
      <c r="AL590" s="15">
        <f ca="1">SUM(AJ$12:AJ590)</f>
        <v>496422.60700000002</v>
      </c>
      <c r="AM590" s="16">
        <f ca="1">SUM(AH$12:AH590)+SUMIF(AI$12:AI590, "&lt;0")</f>
        <v>473252.33999999991</v>
      </c>
      <c r="AO590" s="9">
        <v>44761</v>
      </c>
      <c r="AP590" s="14">
        <f t="shared" ca="1" si="326"/>
        <v>2296</v>
      </c>
      <c r="AQ590" s="14">
        <f t="shared" ca="1" si="314"/>
        <v>2296</v>
      </c>
      <c r="AR590" s="14">
        <f t="shared" ca="1" si="319"/>
        <v>420</v>
      </c>
      <c r="AS590" s="14">
        <f t="shared" ca="1" si="334"/>
        <v>1876</v>
      </c>
      <c r="AT590" s="14">
        <f t="shared" ca="1" si="335"/>
        <v>1876</v>
      </c>
      <c r="AU590" s="14">
        <f t="shared" ref="AU590:AU653" ca="1" si="342">AP590+AU589</f>
        <v>1211924.9469999999</v>
      </c>
      <c r="AV590" s="15">
        <f ca="1">SUM(AT$12:AT590)</f>
        <v>620672.60700000008</v>
      </c>
      <c r="AW590" s="16">
        <f ca="1">SUM(AR$12:AR590)+SUMIF(AS$12:AS590, "&lt;0")</f>
        <v>591252.33999999985</v>
      </c>
      <c r="AY590" s="9">
        <v>44761</v>
      </c>
      <c r="AZ590" s="14">
        <f t="shared" ca="1" si="309"/>
        <v>2000</v>
      </c>
      <c r="BA590" s="14">
        <f t="shared" ca="1" si="315"/>
        <v>2000</v>
      </c>
      <c r="BB590" s="14">
        <f t="shared" ca="1" si="320"/>
        <v>387.65690005844772</v>
      </c>
      <c r="BC590" s="14">
        <f t="shared" ca="1" si="336"/>
        <v>1612.3430999415523</v>
      </c>
      <c r="BD590" s="14">
        <f t="shared" ca="1" si="337"/>
        <v>1612.3430999415523</v>
      </c>
      <c r="BE590" s="14">
        <f t="shared" ca="1" si="322"/>
        <v>1085694.8476277031</v>
      </c>
      <c r="BF590" s="15">
        <f ca="1">SUM(BD$12:BD590)</f>
        <v>558266.08694810886</v>
      </c>
      <c r="BG590" s="16">
        <f ca="1">SUM(BB$12:BB590)+SUMIF(BC$12:BC590, "&lt;0")</f>
        <v>527428.76067959424</v>
      </c>
    </row>
    <row r="591" spans="1:59" x14ac:dyDescent="0.2">
      <c r="A591" s="24">
        <v>44762</v>
      </c>
      <c r="B591" s="54">
        <f ca="1">IF($A591&gt;= $C$5,$C$6, INDEX('Historical Data'!$D$2:$D$745, MATCH(A591, 'Historical Data'!$B$2:$B$745, 0)))</f>
        <v>1296</v>
      </c>
      <c r="C591" s="14">
        <f t="shared" ca="1" si="310"/>
        <v>1296</v>
      </c>
      <c r="D591" s="14">
        <f t="shared" ca="1" si="321"/>
        <v>554.08600000000297</v>
      </c>
      <c r="E591" s="14">
        <f t="shared" ca="1" si="327"/>
        <v>741.91399999999703</v>
      </c>
      <c r="F591" s="14">
        <f t="shared" ca="1" si="323"/>
        <v>741.91399999999703</v>
      </c>
      <c r="G591" s="14">
        <f t="shared" ca="1" si="338"/>
        <v>728720.94699999993</v>
      </c>
      <c r="H591" s="15">
        <f ca="1">SUM(F$12:F591)</f>
        <v>372914.52100000001</v>
      </c>
      <c r="I591" s="16">
        <f ca="1">SUM(D$12:D591)+SUMIF(E$12:E591, "&lt;0")</f>
        <v>355806.42600000004</v>
      </c>
      <c r="J591" s="15"/>
      <c r="K591" s="9">
        <v>44762</v>
      </c>
      <c r="L591" s="14">
        <f t="shared" ca="1" si="324"/>
        <v>1796</v>
      </c>
      <c r="M591" s="14">
        <f t="shared" ca="1" si="311"/>
        <v>1796</v>
      </c>
      <c r="N591" s="14">
        <f t="shared" ca="1" si="316"/>
        <v>839.08600000000297</v>
      </c>
      <c r="O591" s="14">
        <f t="shared" ca="1" si="328"/>
        <v>956.91399999999703</v>
      </c>
      <c r="P591" s="14">
        <f t="shared" ca="1" si="329"/>
        <v>956.91399999999703</v>
      </c>
      <c r="Q591" s="14">
        <f t="shared" ca="1" si="339"/>
        <v>958970.94699999993</v>
      </c>
      <c r="R591" s="15">
        <f ca="1">SUM(P$12:P591)</f>
        <v>491114.52100000001</v>
      </c>
      <c r="S591" s="16">
        <f ca="1">SUM(N$12:N591)+SUMIF(O$12:O591, "&lt;0")</f>
        <v>467856.42600000004</v>
      </c>
      <c r="U591" s="9">
        <v>44762</v>
      </c>
      <c r="V591" s="14">
        <f t="shared" ref="V591:V654" ca="1" si="343">IF(U591&lt;W$5, $B591, W$6+MIN((U591-W$5)/W$8, 1)*W$7)</f>
        <v>2296</v>
      </c>
      <c r="W591" s="14">
        <f t="shared" ca="1" si="312"/>
        <v>2296</v>
      </c>
      <c r="X591" s="14">
        <f t="shared" ca="1" si="317"/>
        <v>1124.086000000003</v>
      </c>
      <c r="Y591" s="14">
        <f t="shared" ca="1" si="330"/>
        <v>1171.913999999997</v>
      </c>
      <c r="Z591" s="14">
        <f t="shared" ca="1" si="331"/>
        <v>1171.913999999997</v>
      </c>
      <c r="AA591" s="14">
        <f t="shared" ca="1" si="340"/>
        <v>1189220.9469999999</v>
      </c>
      <c r="AB591" s="15">
        <f ca="1">SUM(Z$12:Z591)</f>
        <v>609314.52099999983</v>
      </c>
      <c r="AC591" s="16">
        <f ca="1">SUM(X$12:X591)+SUMIF(Y$12:Y591, "&lt;0")</f>
        <v>579906.42600000009</v>
      </c>
      <c r="AE591" s="9">
        <v>44762</v>
      </c>
      <c r="AF591" s="14">
        <f t="shared" ca="1" si="325"/>
        <v>1796</v>
      </c>
      <c r="AG591" s="14">
        <f t="shared" ca="1" si="313"/>
        <v>1796</v>
      </c>
      <c r="AH591" s="14">
        <f t="shared" ca="1" si="318"/>
        <v>864.08600000000297</v>
      </c>
      <c r="AI591" s="14">
        <f t="shared" ca="1" si="332"/>
        <v>931.91399999999703</v>
      </c>
      <c r="AJ591" s="14">
        <f t="shared" ca="1" si="333"/>
        <v>931.91399999999703</v>
      </c>
      <c r="AK591" s="14">
        <f t="shared" ca="1" si="341"/>
        <v>971470.94699999993</v>
      </c>
      <c r="AL591" s="15">
        <f ca="1">SUM(AJ$12:AJ591)</f>
        <v>497354.52100000001</v>
      </c>
      <c r="AM591" s="16">
        <f ca="1">SUM(AH$12:AH591)+SUMIF(AI$12:AI591, "&lt;0")</f>
        <v>474116.42599999992</v>
      </c>
      <c r="AO591" s="9">
        <v>44762</v>
      </c>
      <c r="AP591" s="14">
        <f t="shared" ca="1" si="326"/>
        <v>2296</v>
      </c>
      <c r="AQ591" s="14">
        <f t="shared" ca="1" si="314"/>
        <v>2296</v>
      </c>
      <c r="AR591" s="14">
        <f t="shared" ca="1" si="319"/>
        <v>1174.086000000003</v>
      </c>
      <c r="AS591" s="14">
        <f t="shared" ca="1" si="334"/>
        <v>1121.913999999997</v>
      </c>
      <c r="AT591" s="14">
        <f t="shared" ca="1" si="335"/>
        <v>1121.913999999997</v>
      </c>
      <c r="AU591" s="14">
        <f t="shared" ca="1" si="342"/>
        <v>1214220.9469999999</v>
      </c>
      <c r="AV591" s="15">
        <f ca="1">SUM(AT$12:AT591)</f>
        <v>621794.52100000007</v>
      </c>
      <c r="AW591" s="16">
        <f ca="1">SUM(AR$12:AR591)+SUMIF(AS$12:AS591, "&lt;0")</f>
        <v>592426.42599999986</v>
      </c>
      <c r="AY591" s="9">
        <v>44762</v>
      </c>
      <c r="AZ591" s="14">
        <f t="shared" ref="AZ591:AZ654" ca="1" si="344">IF(AY591&lt;BA$5, $B591, MIN(BA$7, BA$9 + $C$8*(AY591-BA$5)))</f>
        <v>2000</v>
      </c>
      <c r="BA591" s="14">
        <f t="shared" ca="1" si="315"/>
        <v>2000</v>
      </c>
      <c r="BB591" s="14">
        <f t="shared" ca="1" si="320"/>
        <v>1495.5659481088774</v>
      </c>
      <c r="BC591" s="14">
        <f t="shared" ca="1" si="336"/>
        <v>504.43405189112264</v>
      </c>
      <c r="BD591" s="14">
        <f t="shared" ca="1" si="337"/>
        <v>504.43405189112264</v>
      </c>
      <c r="BE591" s="14">
        <f t="shared" ca="1" si="322"/>
        <v>1087694.8476277031</v>
      </c>
      <c r="BF591" s="15">
        <f ca="1">SUM(BD$12:BD591)</f>
        <v>558770.52099999995</v>
      </c>
      <c r="BG591" s="16">
        <f ca="1">SUM(BB$12:BB591)+SUMIF(BC$12:BC591, "&lt;0")</f>
        <v>528924.32662770315</v>
      </c>
    </row>
    <row r="592" spans="1:59" x14ac:dyDescent="0.2">
      <c r="A592" s="24">
        <v>44763</v>
      </c>
      <c r="B592" s="54">
        <f ca="1">IF($A592&gt;= $C$5,$C$6, INDEX('Historical Data'!$D$2:$D$745, MATCH(A592, 'Historical Data'!$B$2:$B$745, 0)))</f>
        <v>1296</v>
      </c>
      <c r="C592" s="14">
        <f t="shared" ca="1" si="310"/>
        <v>1296</v>
      </c>
      <c r="D592" s="14">
        <f t="shared" ca="1" si="321"/>
        <v>1121.9219999999987</v>
      </c>
      <c r="E592" s="14">
        <f t="shared" ca="1" si="327"/>
        <v>174.07800000000134</v>
      </c>
      <c r="F592" s="14">
        <f t="shared" ca="1" si="323"/>
        <v>174.07800000000134</v>
      </c>
      <c r="G592" s="14">
        <f t="shared" ca="1" si="338"/>
        <v>730016.94699999993</v>
      </c>
      <c r="H592" s="15">
        <f ca="1">SUM(F$12:F592)</f>
        <v>373088.59899999999</v>
      </c>
      <c r="I592" s="16">
        <f ca="1">SUM(D$12:D592)+SUMIF(E$12:E592, "&lt;0")</f>
        <v>356928.34800000006</v>
      </c>
      <c r="J592" s="15"/>
      <c r="K592" s="9">
        <v>44763</v>
      </c>
      <c r="L592" s="14">
        <f t="shared" ca="1" si="324"/>
        <v>1796</v>
      </c>
      <c r="M592" s="14">
        <f t="shared" ca="1" si="311"/>
        <v>1796</v>
      </c>
      <c r="N592" s="14">
        <f t="shared" ca="1" si="316"/>
        <v>1381.9219999999987</v>
      </c>
      <c r="O592" s="14">
        <f t="shared" ca="1" si="328"/>
        <v>414.07800000000134</v>
      </c>
      <c r="P592" s="14">
        <f t="shared" ca="1" si="329"/>
        <v>414.07800000000134</v>
      </c>
      <c r="Q592" s="14">
        <f t="shared" ca="1" si="339"/>
        <v>960766.94699999993</v>
      </c>
      <c r="R592" s="15">
        <f ca="1">SUM(P$12:P592)</f>
        <v>491528.59899999999</v>
      </c>
      <c r="S592" s="16">
        <f ca="1">SUM(N$12:N592)+SUMIF(O$12:O592, "&lt;0")</f>
        <v>469238.34800000006</v>
      </c>
      <c r="U592" s="9">
        <v>44763</v>
      </c>
      <c r="V592" s="14">
        <f t="shared" ca="1" si="343"/>
        <v>2296</v>
      </c>
      <c r="W592" s="14">
        <f t="shared" ca="1" si="312"/>
        <v>2296</v>
      </c>
      <c r="X592" s="14">
        <f t="shared" ca="1" si="317"/>
        <v>1641.9219999999987</v>
      </c>
      <c r="Y592" s="14">
        <f t="shared" ca="1" si="330"/>
        <v>654.07800000000134</v>
      </c>
      <c r="Z592" s="14">
        <f t="shared" ca="1" si="331"/>
        <v>654.07800000000134</v>
      </c>
      <c r="AA592" s="14">
        <f t="shared" ca="1" si="340"/>
        <v>1191516.9469999999</v>
      </c>
      <c r="AB592" s="15">
        <f ca="1">SUM(Z$12:Z592)</f>
        <v>609968.59899999981</v>
      </c>
      <c r="AC592" s="16">
        <f ca="1">SUM(X$12:X592)+SUMIF(Y$12:Y592, "&lt;0")</f>
        <v>581548.34800000011</v>
      </c>
      <c r="AE592" s="9">
        <v>44763</v>
      </c>
      <c r="AF592" s="14">
        <f t="shared" ca="1" si="325"/>
        <v>1796</v>
      </c>
      <c r="AG592" s="14">
        <f t="shared" ca="1" si="313"/>
        <v>1796</v>
      </c>
      <c r="AH592" s="14">
        <f t="shared" ca="1" si="318"/>
        <v>1381.9219999999987</v>
      </c>
      <c r="AI592" s="14">
        <f t="shared" ca="1" si="332"/>
        <v>414.07800000000134</v>
      </c>
      <c r="AJ592" s="14">
        <f t="shared" ca="1" si="333"/>
        <v>414.07800000000134</v>
      </c>
      <c r="AK592" s="14">
        <f t="shared" ca="1" si="341"/>
        <v>973266.94699999993</v>
      </c>
      <c r="AL592" s="15">
        <f ca="1">SUM(AJ$12:AJ592)</f>
        <v>497768.59899999999</v>
      </c>
      <c r="AM592" s="16">
        <f ca="1">SUM(AH$12:AH592)+SUMIF(AI$12:AI592, "&lt;0")</f>
        <v>475498.34799999994</v>
      </c>
      <c r="AO592" s="9">
        <v>44763</v>
      </c>
      <c r="AP592" s="14">
        <f t="shared" ca="1" si="326"/>
        <v>2296</v>
      </c>
      <c r="AQ592" s="14">
        <f t="shared" ca="1" si="314"/>
        <v>2296</v>
      </c>
      <c r="AR592" s="14">
        <f t="shared" ca="1" si="319"/>
        <v>1641.9219999999987</v>
      </c>
      <c r="AS592" s="14">
        <f t="shared" ca="1" si="334"/>
        <v>654.07800000000134</v>
      </c>
      <c r="AT592" s="14">
        <f t="shared" ca="1" si="335"/>
        <v>654.07800000000134</v>
      </c>
      <c r="AU592" s="14">
        <f t="shared" ca="1" si="342"/>
        <v>1216516.9469999999</v>
      </c>
      <c r="AV592" s="15">
        <f ca="1">SUM(AT$12:AT592)</f>
        <v>622448.59900000005</v>
      </c>
      <c r="AW592" s="16">
        <f ca="1">SUM(AR$12:AR592)+SUMIF(AS$12:AS592, "&lt;0")</f>
        <v>594068.34799999988</v>
      </c>
      <c r="AY592" s="9">
        <v>44763</v>
      </c>
      <c r="AZ592" s="14">
        <f t="shared" ca="1" si="344"/>
        <v>2000</v>
      </c>
      <c r="BA592" s="14">
        <f t="shared" ca="1" si="315"/>
        <v>2000</v>
      </c>
      <c r="BB592" s="14">
        <f t="shared" ca="1" si="320"/>
        <v>1825.9219999999987</v>
      </c>
      <c r="BC592" s="14">
        <f t="shared" ca="1" si="336"/>
        <v>174.07800000000134</v>
      </c>
      <c r="BD592" s="14">
        <f t="shared" ca="1" si="337"/>
        <v>174.07800000000134</v>
      </c>
      <c r="BE592" s="14">
        <f t="shared" ca="1" si="322"/>
        <v>1089694.8476277031</v>
      </c>
      <c r="BF592" s="15">
        <f ca="1">SUM(BD$12:BD592)</f>
        <v>558944.59899999993</v>
      </c>
      <c r="BG592" s="16">
        <f ca="1">SUM(BB$12:BB592)+SUMIF(BC$12:BC592, "&lt;0")</f>
        <v>530750.24862770317</v>
      </c>
    </row>
    <row r="593" spans="1:59" x14ac:dyDescent="0.2">
      <c r="A593" s="24">
        <v>44764</v>
      </c>
      <c r="B593" s="54">
        <f ca="1">IF($A593&gt;= $C$5,$C$6, INDEX('Historical Data'!$D$2:$D$745, MATCH(A593, 'Historical Data'!$B$2:$B$745, 0)))</f>
        <v>1296</v>
      </c>
      <c r="C593" s="14">
        <f t="shared" ca="1" si="310"/>
        <v>1296</v>
      </c>
      <c r="D593" s="14">
        <f t="shared" ca="1" si="321"/>
        <v>373.09000000000378</v>
      </c>
      <c r="E593" s="14">
        <f t="shared" ca="1" si="327"/>
        <v>922.90999999999622</v>
      </c>
      <c r="F593" s="14">
        <f t="shared" ca="1" si="323"/>
        <v>922.90999999999622</v>
      </c>
      <c r="G593" s="14">
        <f t="shared" ca="1" si="338"/>
        <v>731312.94699999993</v>
      </c>
      <c r="H593" s="15">
        <f ca="1">SUM(F$12:F593)</f>
        <v>374011.50899999996</v>
      </c>
      <c r="I593" s="16">
        <f ca="1">SUM(D$12:D593)+SUMIF(E$12:E593, "&lt;0")</f>
        <v>357301.43800000008</v>
      </c>
      <c r="J593" s="15"/>
      <c r="K593" s="9">
        <v>44764</v>
      </c>
      <c r="L593" s="14">
        <f t="shared" ca="1" si="324"/>
        <v>1796</v>
      </c>
      <c r="M593" s="14">
        <f t="shared" ca="1" si="311"/>
        <v>1796</v>
      </c>
      <c r="N593" s="14">
        <f t="shared" ca="1" si="316"/>
        <v>633.09000000000378</v>
      </c>
      <c r="O593" s="14">
        <f t="shared" ca="1" si="328"/>
        <v>1162.9099999999962</v>
      </c>
      <c r="P593" s="14">
        <f t="shared" ca="1" si="329"/>
        <v>1162.9099999999962</v>
      </c>
      <c r="Q593" s="14">
        <f t="shared" ca="1" si="339"/>
        <v>962562.94699999993</v>
      </c>
      <c r="R593" s="15">
        <f ca="1">SUM(P$12:P593)</f>
        <v>492691.50899999996</v>
      </c>
      <c r="S593" s="16">
        <f ca="1">SUM(N$12:N593)+SUMIF(O$12:O593, "&lt;0")</f>
        <v>469871.43800000008</v>
      </c>
      <c r="U593" s="9">
        <v>44764</v>
      </c>
      <c r="V593" s="14">
        <f t="shared" ca="1" si="343"/>
        <v>2296</v>
      </c>
      <c r="W593" s="14">
        <f t="shared" ca="1" si="312"/>
        <v>2296</v>
      </c>
      <c r="X593" s="14">
        <f t="shared" ca="1" si="317"/>
        <v>893.09000000000378</v>
      </c>
      <c r="Y593" s="14">
        <f t="shared" ca="1" si="330"/>
        <v>1402.9099999999962</v>
      </c>
      <c r="Z593" s="14">
        <f t="shared" ca="1" si="331"/>
        <v>1402.9099999999962</v>
      </c>
      <c r="AA593" s="14">
        <f t="shared" ca="1" si="340"/>
        <v>1193812.9469999999</v>
      </c>
      <c r="AB593" s="15">
        <f ca="1">SUM(Z$12:Z593)</f>
        <v>611371.50899999985</v>
      </c>
      <c r="AC593" s="16">
        <f ca="1">SUM(X$12:X593)+SUMIF(Y$12:Y593, "&lt;0")</f>
        <v>582441.43800000008</v>
      </c>
      <c r="AE593" s="9">
        <v>44764</v>
      </c>
      <c r="AF593" s="14">
        <f t="shared" ca="1" si="325"/>
        <v>1796</v>
      </c>
      <c r="AG593" s="14">
        <f t="shared" ca="1" si="313"/>
        <v>1796</v>
      </c>
      <c r="AH593" s="14">
        <f t="shared" ca="1" si="318"/>
        <v>633.09000000000378</v>
      </c>
      <c r="AI593" s="14">
        <f t="shared" ca="1" si="332"/>
        <v>1162.9099999999962</v>
      </c>
      <c r="AJ593" s="14">
        <f t="shared" ca="1" si="333"/>
        <v>1162.9099999999962</v>
      </c>
      <c r="AK593" s="14">
        <f t="shared" ca="1" si="341"/>
        <v>975062.94699999993</v>
      </c>
      <c r="AL593" s="15">
        <f ca="1">SUM(AJ$12:AJ593)</f>
        <v>498931.50899999996</v>
      </c>
      <c r="AM593" s="16">
        <f ca="1">SUM(AH$12:AH593)+SUMIF(AI$12:AI593, "&lt;0")</f>
        <v>476131.43799999997</v>
      </c>
      <c r="AO593" s="9">
        <v>44764</v>
      </c>
      <c r="AP593" s="14">
        <f t="shared" ca="1" si="326"/>
        <v>2296</v>
      </c>
      <c r="AQ593" s="14">
        <f t="shared" ca="1" si="314"/>
        <v>2296</v>
      </c>
      <c r="AR593" s="14">
        <f t="shared" ca="1" si="319"/>
        <v>893.09000000000378</v>
      </c>
      <c r="AS593" s="14">
        <f t="shared" ca="1" si="334"/>
        <v>1402.9099999999962</v>
      </c>
      <c r="AT593" s="14">
        <f t="shared" ca="1" si="335"/>
        <v>1402.9099999999962</v>
      </c>
      <c r="AU593" s="14">
        <f t="shared" ca="1" si="342"/>
        <v>1218812.9469999999</v>
      </c>
      <c r="AV593" s="15">
        <f ca="1">SUM(AT$12:AT593)</f>
        <v>623851.50900000008</v>
      </c>
      <c r="AW593" s="16">
        <f ca="1">SUM(AR$12:AR593)+SUMIF(AS$12:AS593, "&lt;0")</f>
        <v>594961.43799999985</v>
      </c>
      <c r="AY593" s="9">
        <v>44764</v>
      </c>
      <c r="AZ593" s="14">
        <f t="shared" ca="1" si="344"/>
        <v>2000</v>
      </c>
      <c r="BA593" s="14">
        <f t="shared" ca="1" si="315"/>
        <v>2000</v>
      </c>
      <c r="BB593" s="14">
        <f t="shared" ca="1" si="320"/>
        <v>1077.0900000000038</v>
      </c>
      <c r="BC593" s="14">
        <f t="shared" ca="1" si="336"/>
        <v>922.90999999999622</v>
      </c>
      <c r="BD593" s="14">
        <f t="shared" ca="1" si="337"/>
        <v>922.90999999999622</v>
      </c>
      <c r="BE593" s="14">
        <f t="shared" ca="1" si="322"/>
        <v>1091694.8476277031</v>
      </c>
      <c r="BF593" s="15">
        <f ca="1">SUM(BD$12:BD593)</f>
        <v>559867.50899999996</v>
      </c>
      <c r="BG593" s="16">
        <f ca="1">SUM(BB$12:BB593)+SUMIF(BC$12:BC593, "&lt;0")</f>
        <v>531827.33862770314</v>
      </c>
    </row>
    <row r="594" spans="1:59" x14ac:dyDescent="0.2">
      <c r="A594" s="24">
        <v>44765</v>
      </c>
      <c r="B594" s="54">
        <f ca="1">IF($A594&gt;= $C$5,$C$6, INDEX('Historical Data'!$D$2:$D$745, MATCH(A594, 'Historical Data'!$B$2:$B$745, 0)))</f>
        <v>1296</v>
      </c>
      <c r="C594" s="14">
        <f t="shared" ca="1" si="310"/>
        <v>1296</v>
      </c>
      <c r="D594" s="14">
        <f t="shared" ca="1" si="321"/>
        <v>241.78299999999581</v>
      </c>
      <c r="E594" s="14">
        <f t="shared" ca="1" si="327"/>
        <v>1054.2170000000042</v>
      </c>
      <c r="F594" s="14">
        <f t="shared" ca="1" si="323"/>
        <v>1054.2170000000042</v>
      </c>
      <c r="G594" s="14">
        <f t="shared" ca="1" si="338"/>
        <v>732608.94699999993</v>
      </c>
      <c r="H594" s="15">
        <f ca="1">SUM(F$12:F594)</f>
        <v>375065.72599999997</v>
      </c>
      <c r="I594" s="16">
        <f ca="1">SUM(D$12:D594)+SUMIF(E$12:E594, "&lt;0")</f>
        <v>357543.22100000008</v>
      </c>
      <c r="J594" s="15"/>
      <c r="K594" s="9">
        <v>44765</v>
      </c>
      <c r="L594" s="14">
        <f t="shared" ca="1" si="324"/>
        <v>1796</v>
      </c>
      <c r="M594" s="14">
        <f t="shared" ca="1" si="311"/>
        <v>1796</v>
      </c>
      <c r="N594" s="14">
        <f t="shared" ca="1" si="316"/>
        <v>501.78299999999581</v>
      </c>
      <c r="O594" s="14">
        <f t="shared" ca="1" si="328"/>
        <v>1294.2170000000042</v>
      </c>
      <c r="P594" s="14">
        <f t="shared" ca="1" si="329"/>
        <v>1294.2170000000042</v>
      </c>
      <c r="Q594" s="14">
        <f t="shared" ca="1" si="339"/>
        <v>964358.94699999993</v>
      </c>
      <c r="R594" s="15">
        <f ca="1">SUM(P$12:P594)</f>
        <v>493985.72599999997</v>
      </c>
      <c r="S594" s="16">
        <f ca="1">SUM(N$12:N594)+SUMIF(O$12:O594, "&lt;0")</f>
        <v>470373.22100000008</v>
      </c>
      <c r="U594" s="9">
        <v>44765</v>
      </c>
      <c r="V594" s="14">
        <f t="shared" ca="1" si="343"/>
        <v>2296</v>
      </c>
      <c r="W594" s="14">
        <f t="shared" ca="1" si="312"/>
        <v>2296</v>
      </c>
      <c r="X594" s="14">
        <f t="shared" ca="1" si="317"/>
        <v>761.78299999999581</v>
      </c>
      <c r="Y594" s="14">
        <f t="shared" ca="1" si="330"/>
        <v>1534.2170000000042</v>
      </c>
      <c r="Z594" s="14">
        <f t="shared" ca="1" si="331"/>
        <v>1534.2170000000042</v>
      </c>
      <c r="AA594" s="14">
        <f t="shared" ca="1" si="340"/>
        <v>1196108.9469999999</v>
      </c>
      <c r="AB594" s="15">
        <f ca="1">SUM(Z$12:Z594)</f>
        <v>612905.72599999979</v>
      </c>
      <c r="AC594" s="16">
        <f ca="1">SUM(X$12:X594)+SUMIF(Y$12:Y594, "&lt;0")</f>
        <v>583203.22100000014</v>
      </c>
      <c r="AE594" s="9">
        <v>44765</v>
      </c>
      <c r="AF594" s="14">
        <f t="shared" ca="1" si="325"/>
        <v>1796</v>
      </c>
      <c r="AG594" s="14">
        <f t="shared" ca="1" si="313"/>
        <v>1796</v>
      </c>
      <c r="AH594" s="14">
        <f t="shared" ca="1" si="318"/>
        <v>501.78299999999581</v>
      </c>
      <c r="AI594" s="14">
        <f t="shared" ca="1" si="332"/>
        <v>1294.2170000000042</v>
      </c>
      <c r="AJ594" s="14">
        <f t="shared" ca="1" si="333"/>
        <v>1294.2170000000042</v>
      </c>
      <c r="AK594" s="14">
        <f t="shared" ca="1" si="341"/>
        <v>976858.94699999993</v>
      </c>
      <c r="AL594" s="15">
        <f ca="1">SUM(AJ$12:AJ594)</f>
        <v>500225.72599999997</v>
      </c>
      <c r="AM594" s="16">
        <f ca="1">SUM(AH$12:AH594)+SUMIF(AI$12:AI594, "&lt;0")</f>
        <v>476633.22099999996</v>
      </c>
      <c r="AO594" s="9">
        <v>44765</v>
      </c>
      <c r="AP594" s="14">
        <f t="shared" ca="1" si="326"/>
        <v>2296</v>
      </c>
      <c r="AQ594" s="14">
        <f t="shared" ca="1" si="314"/>
        <v>2296</v>
      </c>
      <c r="AR594" s="14">
        <f t="shared" ca="1" si="319"/>
        <v>761.78299999999581</v>
      </c>
      <c r="AS594" s="14">
        <f t="shared" ca="1" si="334"/>
        <v>1534.2170000000042</v>
      </c>
      <c r="AT594" s="14">
        <f t="shared" ca="1" si="335"/>
        <v>1534.2170000000042</v>
      </c>
      <c r="AU594" s="14">
        <f t="shared" ca="1" si="342"/>
        <v>1221108.9469999999</v>
      </c>
      <c r="AV594" s="15">
        <f ca="1">SUM(AT$12:AT594)</f>
        <v>625385.72600000002</v>
      </c>
      <c r="AW594" s="16">
        <f ca="1">SUM(AR$12:AR594)+SUMIF(AS$12:AS594, "&lt;0")</f>
        <v>595723.2209999999</v>
      </c>
      <c r="AY594" s="9">
        <v>44765</v>
      </c>
      <c r="AZ594" s="14">
        <f t="shared" ca="1" si="344"/>
        <v>2000</v>
      </c>
      <c r="BA594" s="14">
        <f t="shared" ca="1" si="315"/>
        <v>2000</v>
      </c>
      <c r="BB594" s="14">
        <f t="shared" ca="1" si="320"/>
        <v>945.78299999999581</v>
      </c>
      <c r="BC594" s="14">
        <f t="shared" ca="1" si="336"/>
        <v>1054.2170000000042</v>
      </c>
      <c r="BD594" s="14">
        <f t="shared" ca="1" si="337"/>
        <v>1054.2170000000042</v>
      </c>
      <c r="BE594" s="14">
        <f t="shared" ca="1" si="322"/>
        <v>1093694.8476277031</v>
      </c>
      <c r="BF594" s="15">
        <f ca="1">SUM(BD$12:BD594)</f>
        <v>560921.72600000002</v>
      </c>
      <c r="BG594" s="16">
        <f ca="1">SUM(BB$12:BB594)+SUMIF(BC$12:BC594, "&lt;0")</f>
        <v>532773.12162770308</v>
      </c>
    </row>
    <row r="595" spans="1:59" x14ac:dyDescent="0.2">
      <c r="A595" s="24">
        <v>44766</v>
      </c>
      <c r="B595" s="54">
        <f ca="1">IF($A595&gt;= $C$5,$C$6, INDEX('Historical Data'!$D$2:$D$745, MATCH(A595, 'Historical Data'!$B$2:$B$745, 0)))</f>
        <v>1296</v>
      </c>
      <c r="C595" s="14">
        <f t="shared" ref="C595:C658" ca="1" si="345">ROUND(AVERAGE(B589:B595), 0)</f>
        <v>1296</v>
      </c>
      <c r="D595" s="14">
        <f t="shared" ca="1" si="321"/>
        <v>0</v>
      </c>
      <c r="E595" s="14">
        <f t="shared" ca="1" si="327"/>
        <v>1296</v>
      </c>
      <c r="F595" s="14">
        <f t="shared" ca="1" si="323"/>
        <v>1296</v>
      </c>
      <c r="G595" s="14">
        <f t="shared" ca="1" si="338"/>
        <v>733904.94699999993</v>
      </c>
      <c r="H595" s="15">
        <f ca="1">SUM(F$12:F595)</f>
        <v>376361.72599999997</v>
      </c>
      <c r="I595" s="16">
        <f ca="1">SUM(D$12:D595)+SUMIF(E$12:E595, "&lt;0")</f>
        <v>357543.22100000008</v>
      </c>
      <c r="J595" s="15"/>
      <c r="K595" s="9">
        <v>44766</v>
      </c>
      <c r="L595" s="14">
        <f t="shared" ca="1" si="324"/>
        <v>1796</v>
      </c>
      <c r="M595" s="14">
        <f t="shared" ref="M595:M658" ca="1" si="346">ROUND(AVERAGE(L589:L595), 0)</f>
        <v>1796</v>
      </c>
      <c r="N595" s="14">
        <f t="shared" ca="1" si="316"/>
        <v>210</v>
      </c>
      <c r="O595" s="14">
        <f t="shared" ca="1" si="328"/>
        <v>1586</v>
      </c>
      <c r="P595" s="14">
        <f t="shared" ca="1" si="329"/>
        <v>1586</v>
      </c>
      <c r="Q595" s="14">
        <f t="shared" ca="1" si="339"/>
        <v>966154.94699999993</v>
      </c>
      <c r="R595" s="15">
        <f ca="1">SUM(P$12:P595)</f>
        <v>495571.72599999997</v>
      </c>
      <c r="S595" s="16">
        <f ca="1">SUM(N$12:N595)+SUMIF(O$12:O595, "&lt;0")</f>
        <v>470583.22100000008</v>
      </c>
      <c r="U595" s="9">
        <v>44766</v>
      </c>
      <c r="V595" s="14">
        <f t="shared" ca="1" si="343"/>
        <v>2296</v>
      </c>
      <c r="W595" s="14">
        <f t="shared" ref="W595:W658" ca="1" si="347">ROUND(AVERAGE(V589:V595), 0)</f>
        <v>2296</v>
      </c>
      <c r="X595" s="14">
        <f t="shared" ca="1" si="317"/>
        <v>420</v>
      </c>
      <c r="Y595" s="14">
        <f t="shared" ca="1" si="330"/>
        <v>1876</v>
      </c>
      <c r="Z595" s="14">
        <f t="shared" ca="1" si="331"/>
        <v>1876</v>
      </c>
      <c r="AA595" s="14">
        <f t="shared" ca="1" si="340"/>
        <v>1198404.9469999999</v>
      </c>
      <c r="AB595" s="15">
        <f ca="1">SUM(Z$12:Z595)</f>
        <v>614781.72599999979</v>
      </c>
      <c r="AC595" s="16">
        <f ca="1">SUM(X$12:X595)+SUMIF(Y$12:Y595, "&lt;0")</f>
        <v>583623.22100000014</v>
      </c>
      <c r="AE595" s="9">
        <v>44766</v>
      </c>
      <c r="AF595" s="14">
        <f t="shared" ca="1" si="325"/>
        <v>1796</v>
      </c>
      <c r="AG595" s="14">
        <f t="shared" ref="AG595:AG658" ca="1" si="348">ROUND(AVERAGE(AF589:AF595), 0)</f>
        <v>1796</v>
      </c>
      <c r="AH595" s="14">
        <f t="shared" ca="1" si="318"/>
        <v>160</v>
      </c>
      <c r="AI595" s="14">
        <f t="shared" ca="1" si="332"/>
        <v>1636</v>
      </c>
      <c r="AJ595" s="14">
        <f t="shared" ca="1" si="333"/>
        <v>1636</v>
      </c>
      <c r="AK595" s="14">
        <f t="shared" ca="1" si="341"/>
        <v>978654.94699999993</v>
      </c>
      <c r="AL595" s="15">
        <f ca="1">SUM(AJ$12:AJ595)</f>
        <v>501861.72599999997</v>
      </c>
      <c r="AM595" s="16">
        <f ca="1">SUM(AH$12:AH595)+SUMIF(AI$12:AI595, "&lt;0")</f>
        <v>476793.22099999996</v>
      </c>
      <c r="AO595" s="9">
        <v>44766</v>
      </c>
      <c r="AP595" s="14">
        <f t="shared" ca="1" si="326"/>
        <v>2296</v>
      </c>
      <c r="AQ595" s="14">
        <f t="shared" ref="AQ595:AQ658" ca="1" si="349">ROUND(AVERAGE(AP589:AP595), 0)</f>
        <v>2296</v>
      </c>
      <c r="AR595" s="14">
        <f t="shared" ca="1" si="319"/>
        <v>320</v>
      </c>
      <c r="AS595" s="14">
        <f t="shared" ca="1" si="334"/>
        <v>1976</v>
      </c>
      <c r="AT595" s="14">
        <f t="shared" ca="1" si="335"/>
        <v>1976</v>
      </c>
      <c r="AU595" s="14">
        <f t="shared" ca="1" si="342"/>
        <v>1223404.9469999999</v>
      </c>
      <c r="AV595" s="15">
        <f ca="1">SUM(AT$12:AT595)</f>
        <v>627361.72600000002</v>
      </c>
      <c r="AW595" s="16">
        <f ca="1">SUM(AR$12:AR595)+SUMIF(AS$12:AS595, "&lt;0")</f>
        <v>596043.2209999999</v>
      </c>
      <c r="AY595" s="9">
        <v>44766</v>
      </c>
      <c r="AZ595" s="14">
        <f t="shared" ca="1" si="344"/>
        <v>2000</v>
      </c>
      <c r="BA595" s="14">
        <f t="shared" ref="BA595:BA658" ca="1" si="350">ROUND(AVERAGE(AZ589:AZ595), 0)</f>
        <v>2000</v>
      </c>
      <c r="BB595" s="14">
        <f t="shared" ca="1" si="320"/>
        <v>376.38500000000204</v>
      </c>
      <c r="BC595" s="14">
        <f t="shared" ca="1" si="336"/>
        <v>1623.614999999998</v>
      </c>
      <c r="BD595" s="14">
        <f t="shared" ca="1" si="337"/>
        <v>1623.614999999998</v>
      </c>
      <c r="BE595" s="14">
        <f t="shared" ca="1" si="322"/>
        <v>1095694.8476277031</v>
      </c>
      <c r="BF595" s="15">
        <f ca="1">SUM(BD$12:BD595)</f>
        <v>562545.34100000001</v>
      </c>
      <c r="BG595" s="16">
        <f ca="1">SUM(BB$12:BB595)+SUMIF(BC$12:BC595, "&lt;0")</f>
        <v>533149.50662770309</v>
      </c>
    </row>
    <row r="596" spans="1:59" x14ac:dyDescent="0.2">
      <c r="A596" s="24">
        <v>44767</v>
      </c>
      <c r="B596" s="54">
        <f ca="1">IF($A596&gt;= $C$5,$C$6, INDEX('Historical Data'!$D$2:$D$745, MATCH(A596, 'Historical Data'!$B$2:$B$745, 0)))</f>
        <v>1296</v>
      </c>
      <c r="C596" s="14">
        <f t="shared" ca="1" si="345"/>
        <v>1296</v>
      </c>
      <c r="D596" s="14">
        <f t="shared" ca="1" si="321"/>
        <v>0</v>
      </c>
      <c r="E596" s="14">
        <f t="shared" ca="1" si="327"/>
        <v>1296</v>
      </c>
      <c r="F596" s="14">
        <f t="shared" ca="1" si="323"/>
        <v>1296</v>
      </c>
      <c r="G596" s="14">
        <f t="shared" ca="1" si="338"/>
        <v>735200.94699999993</v>
      </c>
      <c r="H596" s="15">
        <f ca="1">SUM(F$12:F596)</f>
        <v>377657.72599999997</v>
      </c>
      <c r="I596" s="16">
        <f ca="1">SUM(D$12:D596)+SUMIF(E$12:E596, "&lt;0")</f>
        <v>357543.22100000008</v>
      </c>
      <c r="J596" s="15"/>
      <c r="K596" s="9">
        <v>44767</v>
      </c>
      <c r="L596" s="14">
        <f t="shared" ca="1" si="324"/>
        <v>1796</v>
      </c>
      <c r="M596" s="14">
        <f t="shared" ca="1" si="346"/>
        <v>1796</v>
      </c>
      <c r="N596" s="14">
        <f t="shared" ca="1" si="316"/>
        <v>205</v>
      </c>
      <c r="O596" s="14">
        <f t="shared" ca="1" si="328"/>
        <v>1591</v>
      </c>
      <c r="P596" s="14">
        <f t="shared" ca="1" si="329"/>
        <v>1591</v>
      </c>
      <c r="Q596" s="14">
        <f t="shared" ca="1" si="339"/>
        <v>967950.94699999993</v>
      </c>
      <c r="R596" s="15">
        <f ca="1">SUM(P$12:P596)</f>
        <v>497162.72599999997</v>
      </c>
      <c r="S596" s="16">
        <f ca="1">SUM(N$12:N596)+SUMIF(O$12:O596, "&lt;0")</f>
        <v>470788.22100000008</v>
      </c>
      <c r="U596" s="9">
        <v>44767</v>
      </c>
      <c r="V596" s="14">
        <f t="shared" ca="1" si="343"/>
        <v>2296</v>
      </c>
      <c r="W596" s="14">
        <f t="shared" ca="1" si="347"/>
        <v>2296</v>
      </c>
      <c r="X596" s="14">
        <f t="shared" ca="1" si="317"/>
        <v>410</v>
      </c>
      <c r="Y596" s="14">
        <f t="shared" ca="1" si="330"/>
        <v>1886</v>
      </c>
      <c r="Z596" s="14">
        <f t="shared" ca="1" si="331"/>
        <v>1886</v>
      </c>
      <c r="AA596" s="14">
        <f t="shared" ca="1" si="340"/>
        <v>1200700.9469999999</v>
      </c>
      <c r="AB596" s="15">
        <f ca="1">SUM(Z$12:Z596)</f>
        <v>616667.72599999979</v>
      </c>
      <c r="AC596" s="16">
        <f ca="1">SUM(X$12:X596)+SUMIF(Y$12:Y596, "&lt;0")</f>
        <v>584033.22100000014</v>
      </c>
      <c r="AE596" s="9">
        <v>44767</v>
      </c>
      <c r="AF596" s="14">
        <f t="shared" ca="1" si="325"/>
        <v>1796</v>
      </c>
      <c r="AG596" s="14">
        <f t="shared" ca="1" si="348"/>
        <v>1796</v>
      </c>
      <c r="AH596" s="14">
        <f t="shared" ca="1" si="318"/>
        <v>150</v>
      </c>
      <c r="AI596" s="14">
        <f t="shared" ca="1" si="332"/>
        <v>1646</v>
      </c>
      <c r="AJ596" s="14">
        <f t="shared" ca="1" si="333"/>
        <v>1646</v>
      </c>
      <c r="AK596" s="14">
        <f t="shared" ca="1" si="341"/>
        <v>980450.94699999993</v>
      </c>
      <c r="AL596" s="15">
        <f ca="1">SUM(AJ$12:AJ596)</f>
        <v>503507.72599999997</v>
      </c>
      <c r="AM596" s="16">
        <f ca="1">SUM(AH$12:AH596)+SUMIF(AI$12:AI596, "&lt;0")</f>
        <v>476943.22099999996</v>
      </c>
      <c r="AO596" s="9">
        <v>44767</v>
      </c>
      <c r="AP596" s="14">
        <f t="shared" ca="1" si="326"/>
        <v>2296</v>
      </c>
      <c r="AQ596" s="14">
        <f t="shared" ca="1" si="349"/>
        <v>2296</v>
      </c>
      <c r="AR596" s="14">
        <f t="shared" ca="1" si="319"/>
        <v>300</v>
      </c>
      <c r="AS596" s="14">
        <f t="shared" ca="1" si="334"/>
        <v>1996</v>
      </c>
      <c r="AT596" s="14">
        <f t="shared" ca="1" si="335"/>
        <v>1996</v>
      </c>
      <c r="AU596" s="14">
        <f t="shared" ca="1" si="342"/>
        <v>1225700.9469999999</v>
      </c>
      <c r="AV596" s="15">
        <f ca="1">SUM(AT$12:AT596)</f>
        <v>629357.72600000002</v>
      </c>
      <c r="AW596" s="16">
        <f ca="1">SUM(AR$12:AR596)+SUMIF(AS$12:AS596, "&lt;0")</f>
        <v>596343.2209999999</v>
      </c>
      <c r="AY596" s="9">
        <v>44767</v>
      </c>
      <c r="AZ596" s="14">
        <f t="shared" ca="1" si="344"/>
        <v>2000</v>
      </c>
      <c r="BA596" s="14">
        <f t="shared" ca="1" si="350"/>
        <v>2000</v>
      </c>
      <c r="BB596" s="14">
        <f t="shared" ca="1" si="320"/>
        <v>118.97699999999895</v>
      </c>
      <c r="BC596" s="14">
        <f t="shared" ca="1" si="336"/>
        <v>1881.023000000001</v>
      </c>
      <c r="BD596" s="14">
        <f t="shared" ca="1" si="337"/>
        <v>1881.023000000001</v>
      </c>
      <c r="BE596" s="14">
        <f t="shared" ca="1" si="322"/>
        <v>1097694.8476277031</v>
      </c>
      <c r="BF596" s="15">
        <f ca="1">SUM(BD$12:BD596)</f>
        <v>564426.36400000006</v>
      </c>
      <c r="BG596" s="16">
        <f ca="1">SUM(BB$12:BB596)+SUMIF(BC$12:BC596, "&lt;0")</f>
        <v>533268.48362770304</v>
      </c>
    </row>
    <row r="597" spans="1:59" x14ac:dyDescent="0.2">
      <c r="A597" s="24">
        <v>44768</v>
      </c>
      <c r="B597" s="54">
        <f ca="1">IF($A597&gt;= $C$5,$C$6, INDEX('Historical Data'!$D$2:$D$745, MATCH(A597, 'Historical Data'!$B$2:$B$745, 0)))</f>
        <v>1296</v>
      </c>
      <c r="C597" s="14">
        <f t="shared" ca="1" si="345"/>
        <v>1296</v>
      </c>
      <c r="D597" s="14">
        <f t="shared" ca="1" si="321"/>
        <v>5.7080000000059954</v>
      </c>
      <c r="E597" s="14">
        <f t="shared" ca="1" si="327"/>
        <v>1290.291999999994</v>
      </c>
      <c r="F597" s="14">
        <f t="shared" ca="1" si="323"/>
        <v>1290.291999999994</v>
      </c>
      <c r="G597" s="14">
        <f t="shared" ca="1" si="338"/>
        <v>736496.94699999993</v>
      </c>
      <c r="H597" s="15">
        <f ca="1">SUM(F$12:F597)</f>
        <v>378948.01799999998</v>
      </c>
      <c r="I597" s="16">
        <f ca="1">SUM(D$12:D597)+SUMIF(E$12:E597, "&lt;0")</f>
        <v>357548.92900000006</v>
      </c>
      <c r="J597" s="15"/>
      <c r="K597" s="9">
        <v>44768</v>
      </c>
      <c r="L597" s="14">
        <f t="shared" ca="1" si="324"/>
        <v>1796</v>
      </c>
      <c r="M597" s="14">
        <f t="shared" ca="1" si="346"/>
        <v>1796</v>
      </c>
      <c r="N597" s="14">
        <f t="shared" ca="1" si="316"/>
        <v>370.708000000006</v>
      </c>
      <c r="O597" s="14">
        <f t="shared" ca="1" si="328"/>
        <v>1425.291999999994</v>
      </c>
      <c r="P597" s="14">
        <f t="shared" ca="1" si="329"/>
        <v>1425.291999999994</v>
      </c>
      <c r="Q597" s="14">
        <f t="shared" ca="1" si="339"/>
        <v>969746.94699999993</v>
      </c>
      <c r="R597" s="15">
        <f ca="1">SUM(P$12:P597)</f>
        <v>498588.01799999998</v>
      </c>
      <c r="S597" s="16">
        <f ca="1">SUM(N$12:N597)+SUMIF(O$12:O597, "&lt;0")</f>
        <v>471158.92900000006</v>
      </c>
      <c r="U597" s="9">
        <v>44768</v>
      </c>
      <c r="V597" s="14">
        <f t="shared" ca="1" si="343"/>
        <v>2296</v>
      </c>
      <c r="W597" s="14">
        <f t="shared" ca="1" si="347"/>
        <v>2296</v>
      </c>
      <c r="X597" s="14">
        <f t="shared" ca="1" si="317"/>
        <v>735.708000000006</v>
      </c>
      <c r="Y597" s="14">
        <f t="shared" ca="1" si="330"/>
        <v>1560.291999999994</v>
      </c>
      <c r="Z597" s="14">
        <f t="shared" ca="1" si="331"/>
        <v>1560.291999999994</v>
      </c>
      <c r="AA597" s="14">
        <f t="shared" ca="1" si="340"/>
        <v>1202996.9469999999</v>
      </c>
      <c r="AB597" s="15">
        <f ca="1">SUM(Z$12:Z597)</f>
        <v>618228.01799999981</v>
      </c>
      <c r="AC597" s="16">
        <f ca="1">SUM(X$12:X597)+SUMIF(Y$12:Y597, "&lt;0")</f>
        <v>584768.92900000012</v>
      </c>
      <c r="AE597" s="9">
        <v>44768</v>
      </c>
      <c r="AF597" s="14">
        <f t="shared" ca="1" si="325"/>
        <v>1796</v>
      </c>
      <c r="AG597" s="14">
        <f t="shared" ca="1" si="348"/>
        <v>1796</v>
      </c>
      <c r="AH597" s="14">
        <f t="shared" ca="1" si="318"/>
        <v>475.708000000006</v>
      </c>
      <c r="AI597" s="14">
        <f t="shared" ca="1" si="332"/>
        <v>1320.291999999994</v>
      </c>
      <c r="AJ597" s="14">
        <f t="shared" ca="1" si="333"/>
        <v>1320.291999999994</v>
      </c>
      <c r="AK597" s="14">
        <f t="shared" ca="1" si="341"/>
        <v>982246.94699999993</v>
      </c>
      <c r="AL597" s="15">
        <f ca="1">SUM(AJ$12:AJ597)</f>
        <v>504828.01799999998</v>
      </c>
      <c r="AM597" s="16">
        <f ca="1">SUM(AH$12:AH597)+SUMIF(AI$12:AI597, "&lt;0")</f>
        <v>477418.92899999995</v>
      </c>
      <c r="AO597" s="9">
        <v>44768</v>
      </c>
      <c r="AP597" s="14">
        <f t="shared" ca="1" si="326"/>
        <v>2296</v>
      </c>
      <c r="AQ597" s="14">
        <f t="shared" ca="1" si="349"/>
        <v>2296</v>
      </c>
      <c r="AR597" s="14">
        <f t="shared" ca="1" si="319"/>
        <v>945.708000000006</v>
      </c>
      <c r="AS597" s="14">
        <f t="shared" ca="1" si="334"/>
        <v>1350.291999999994</v>
      </c>
      <c r="AT597" s="14">
        <f t="shared" ca="1" si="335"/>
        <v>1350.291999999994</v>
      </c>
      <c r="AU597" s="14">
        <f t="shared" ca="1" si="342"/>
        <v>1227996.9469999999</v>
      </c>
      <c r="AV597" s="15">
        <f ca="1">SUM(AT$12:AT597)</f>
        <v>630708.01800000004</v>
      </c>
      <c r="AW597" s="16">
        <f ca="1">SUM(AR$12:AR597)+SUMIF(AS$12:AS597, "&lt;0")</f>
        <v>597288.92899999989</v>
      </c>
      <c r="AY597" s="9">
        <v>44768</v>
      </c>
      <c r="AZ597" s="14">
        <f t="shared" ca="1" si="344"/>
        <v>2000</v>
      </c>
      <c r="BA597" s="14">
        <f t="shared" ca="1" si="350"/>
        <v>2000</v>
      </c>
      <c r="BB597" s="14">
        <f t="shared" ca="1" si="320"/>
        <v>1622.346000000005</v>
      </c>
      <c r="BC597" s="14">
        <f t="shared" ca="1" si="336"/>
        <v>377.65399999999499</v>
      </c>
      <c r="BD597" s="14">
        <f t="shared" ca="1" si="337"/>
        <v>377.65399999999499</v>
      </c>
      <c r="BE597" s="14">
        <f t="shared" ca="1" si="322"/>
        <v>1099694.8476277031</v>
      </c>
      <c r="BF597" s="15">
        <f ca="1">SUM(BD$12:BD597)</f>
        <v>564804.01800000004</v>
      </c>
      <c r="BG597" s="16">
        <f ca="1">SUM(BB$12:BB597)+SUMIF(BC$12:BC597, "&lt;0")</f>
        <v>534890.82962770306</v>
      </c>
    </row>
    <row r="598" spans="1:59" x14ac:dyDescent="0.2">
      <c r="A598" s="24">
        <v>44769</v>
      </c>
      <c r="B598" s="54">
        <f ca="1">IF($A598&gt;= $C$5,$C$6, INDEX('Historical Data'!$D$2:$D$745, MATCH(A598, 'Historical Data'!$B$2:$B$745, 0)))</f>
        <v>1296</v>
      </c>
      <c r="C598" s="14">
        <f t="shared" ca="1" si="345"/>
        <v>1296</v>
      </c>
      <c r="D598" s="14">
        <f t="shared" ca="1" si="321"/>
        <v>628.83999999999651</v>
      </c>
      <c r="E598" s="14">
        <f t="shared" ca="1" si="327"/>
        <v>667.16000000000349</v>
      </c>
      <c r="F598" s="14">
        <f t="shared" ca="1" si="323"/>
        <v>667.16000000000349</v>
      </c>
      <c r="G598" s="14">
        <f t="shared" ca="1" si="338"/>
        <v>737792.94699999993</v>
      </c>
      <c r="H598" s="15">
        <f ca="1">SUM(F$12:F598)</f>
        <v>379615.17799999996</v>
      </c>
      <c r="I598" s="16">
        <f ca="1">SUM(D$12:D598)+SUMIF(E$12:E598, "&lt;0")</f>
        <v>358177.76900000009</v>
      </c>
      <c r="J598" s="15"/>
      <c r="K598" s="9">
        <v>44769</v>
      </c>
      <c r="L598" s="14">
        <f t="shared" ca="1" si="324"/>
        <v>1796</v>
      </c>
      <c r="M598" s="14">
        <f t="shared" ca="1" si="346"/>
        <v>1796</v>
      </c>
      <c r="N598" s="14">
        <f t="shared" ca="1" si="316"/>
        <v>888.83999999999651</v>
      </c>
      <c r="O598" s="14">
        <f t="shared" ca="1" si="328"/>
        <v>907.16000000000349</v>
      </c>
      <c r="P598" s="14">
        <f t="shared" ca="1" si="329"/>
        <v>907.16000000000349</v>
      </c>
      <c r="Q598" s="14">
        <f t="shared" ca="1" si="339"/>
        <v>971542.94699999993</v>
      </c>
      <c r="R598" s="15">
        <f ca="1">SUM(P$12:P598)</f>
        <v>499495.17799999996</v>
      </c>
      <c r="S598" s="16">
        <f ca="1">SUM(N$12:N598)+SUMIF(O$12:O598, "&lt;0")</f>
        <v>472047.76900000009</v>
      </c>
      <c r="U598" s="9">
        <v>44769</v>
      </c>
      <c r="V598" s="14">
        <f t="shared" ca="1" si="343"/>
        <v>2296</v>
      </c>
      <c r="W598" s="14">
        <f t="shared" ca="1" si="347"/>
        <v>2296</v>
      </c>
      <c r="X598" s="14">
        <f t="shared" ca="1" si="317"/>
        <v>1148.8399999999965</v>
      </c>
      <c r="Y598" s="14">
        <f t="shared" ca="1" si="330"/>
        <v>1147.1600000000035</v>
      </c>
      <c r="Z598" s="14">
        <f t="shared" ca="1" si="331"/>
        <v>1147.1600000000035</v>
      </c>
      <c r="AA598" s="14">
        <f t="shared" ca="1" si="340"/>
        <v>1205292.9469999999</v>
      </c>
      <c r="AB598" s="15">
        <f ca="1">SUM(Z$12:Z598)</f>
        <v>619375.17799999984</v>
      </c>
      <c r="AC598" s="16">
        <f ca="1">SUM(X$12:X598)+SUMIF(Y$12:Y598, "&lt;0")</f>
        <v>585917.76900000009</v>
      </c>
      <c r="AE598" s="9">
        <v>44769</v>
      </c>
      <c r="AF598" s="14">
        <f t="shared" ca="1" si="325"/>
        <v>1796</v>
      </c>
      <c r="AG598" s="14">
        <f t="shared" ca="1" si="348"/>
        <v>1796</v>
      </c>
      <c r="AH598" s="14">
        <f t="shared" ca="1" si="318"/>
        <v>888.83999999999651</v>
      </c>
      <c r="AI598" s="14">
        <f t="shared" ca="1" si="332"/>
        <v>907.16000000000349</v>
      </c>
      <c r="AJ598" s="14">
        <f t="shared" ca="1" si="333"/>
        <v>907.16000000000349</v>
      </c>
      <c r="AK598" s="14">
        <f t="shared" ca="1" si="341"/>
        <v>984042.94699999993</v>
      </c>
      <c r="AL598" s="15">
        <f ca="1">SUM(AJ$12:AJ598)</f>
        <v>505735.17799999996</v>
      </c>
      <c r="AM598" s="16">
        <f ca="1">SUM(AH$12:AH598)+SUMIF(AI$12:AI598, "&lt;0")</f>
        <v>478307.76899999997</v>
      </c>
      <c r="AO598" s="9">
        <v>44769</v>
      </c>
      <c r="AP598" s="14">
        <f t="shared" ca="1" si="326"/>
        <v>2296</v>
      </c>
      <c r="AQ598" s="14">
        <f t="shared" ca="1" si="349"/>
        <v>2296</v>
      </c>
      <c r="AR598" s="14">
        <f t="shared" ca="1" si="319"/>
        <v>1148.8399999999965</v>
      </c>
      <c r="AS598" s="14">
        <f t="shared" ca="1" si="334"/>
        <v>1147.1600000000035</v>
      </c>
      <c r="AT598" s="14">
        <f t="shared" ca="1" si="335"/>
        <v>1147.1600000000035</v>
      </c>
      <c r="AU598" s="14">
        <f t="shared" ca="1" si="342"/>
        <v>1230292.9469999999</v>
      </c>
      <c r="AV598" s="15">
        <f ca="1">SUM(AT$12:AT598)</f>
        <v>631855.17800000007</v>
      </c>
      <c r="AW598" s="16">
        <f ca="1">SUM(AR$12:AR598)+SUMIF(AS$12:AS598, "&lt;0")</f>
        <v>598437.76899999985</v>
      </c>
      <c r="AY598" s="9">
        <v>44769</v>
      </c>
      <c r="AZ598" s="14">
        <f t="shared" ca="1" si="344"/>
        <v>2000</v>
      </c>
      <c r="BA598" s="14">
        <f t="shared" ca="1" si="350"/>
        <v>2000</v>
      </c>
      <c r="BB598" s="14">
        <f t="shared" ca="1" si="320"/>
        <v>1332.8399999999965</v>
      </c>
      <c r="BC598" s="14">
        <f t="shared" ca="1" si="336"/>
        <v>667.16000000000349</v>
      </c>
      <c r="BD598" s="14">
        <f t="shared" ca="1" si="337"/>
        <v>667.16000000000349</v>
      </c>
      <c r="BE598" s="14">
        <f t="shared" ca="1" si="322"/>
        <v>1101694.8476277031</v>
      </c>
      <c r="BF598" s="15">
        <f ca="1">SUM(BD$12:BD598)</f>
        <v>565471.17800000007</v>
      </c>
      <c r="BG598" s="16">
        <f ca="1">SUM(BB$12:BB598)+SUMIF(BC$12:BC598, "&lt;0")</f>
        <v>536223.66962770303</v>
      </c>
    </row>
    <row r="599" spans="1:59" x14ac:dyDescent="0.2">
      <c r="A599" s="24">
        <v>44770</v>
      </c>
      <c r="B599" s="54">
        <f ca="1">IF($A599&gt;= $C$5,$C$6, INDEX('Historical Data'!$D$2:$D$745, MATCH(A599, 'Historical Data'!$B$2:$B$745, 0)))</f>
        <v>1296</v>
      </c>
      <c r="C599" s="14">
        <f t="shared" ca="1" si="345"/>
        <v>1296</v>
      </c>
      <c r="D599" s="14">
        <f t="shared" ca="1" si="321"/>
        <v>1296</v>
      </c>
      <c r="E599" s="14">
        <f t="shared" ca="1" si="327"/>
        <v>0</v>
      </c>
      <c r="F599" s="14">
        <f t="shared" ca="1" si="323"/>
        <v>0</v>
      </c>
      <c r="G599" s="14">
        <f t="shared" ca="1" si="338"/>
        <v>739088.94699999993</v>
      </c>
      <c r="H599" s="15">
        <f ca="1">SUM(F$12:F599)</f>
        <v>379615.17799999996</v>
      </c>
      <c r="I599" s="16">
        <f ca="1">SUM(D$12:D599)+SUMIF(E$12:E599, "&lt;0")</f>
        <v>359473.76900000009</v>
      </c>
      <c r="J599" s="15"/>
      <c r="K599" s="9">
        <v>44770</v>
      </c>
      <c r="L599" s="14">
        <f t="shared" ca="1" si="324"/>
        <v>1796</v>
      </c>
      <c r="M599" s="14">
        <f t="shared" ca="1" si="346"/>
        <v>1796</v>
      </c>
      <c r="N599" s="14">
        <f t="shared" ca="1" si="316"/>
        <v>1556</v>
      </c>
      <c r="O599" s="14">
        <f t="shared" ca="1" si="328"/>
        <v>240</v>
      </c>
      <c r="P599" s="14">
        <f t="shared" ca="1" si="329"/>
        <v>240</v>
      </c>
      <c r="Q599" s="14">
        <f t="shared" ca="1" si="339"/>
        <v>973338.94699999993</v>
      </c>
      <c r="R599" s="15">
        <f ca="1">SUM(P$12:P599)</f>
        <v>499735.17799999996</v>
      </c>
      <c r="S599" s="16">
        <f ca="1">SUM(N$12:N599)+SUMIF(O$12:O599, "&lt;0")</f>
        <v>473603.76900000009</v>
      </c>
      <c r="U599" s="9">
        <v>44770</v>
      </c>
      <c r="V599" s="14">
        <f t="shared" ca="1" si="343"/>
        <v>2296</v>
      </c>
      <c r="W599" s="14">
        <f t="shared" ca="1" si="347"/>
        <v>2296</v>
      </c>
      <c r="X599" s="14">
        <f t="shared" ca="1" si="317"/>
        <v>1816</v>
      </c>
      <c r="Y599" s="14">
        <f t="shared" ca="1" si="330"/>
        <v>480</v>
      </c>
      <c r="Z599" s="14">
        <f t="shared" ca="1" si="331"/>
        <v>480</v>
      </c>
      <c r="AA599" s="14">
        <f t="shared" ca="1" si="340"/>
        <v>1207588.9469999999</v>
      </c>
      <c r="AB599" s="15">
        <f ca="1">SUM(Z$12:Z599)</f>
        <v>619855.17799999984</v>
      </c>
      <c r="AC599" s="16">
        <f ca="1">SUM(X$12:X599)+SUMIF(Y$12:Y599, "&lt;0")</f>
        <v>587733.76900000009</v>
      </c>
      <c r="AE599" s="9">
        <v>44770</v>
      </c>
      <c r="AF599" s="14">
        <f t="shared" ca="1" si="325"/>
        <v>1796</v>
      </c>
      <c r="AG599" s="14">
        <f t="shared" ca="1" si="348"/>
        <v>1796</v>
      </c>
      <c r="AH599" s="14">
        <f t="shared" ca="1" si="318"/>
        <v>1556</v>
      </c>
      <c r="AI599" s="14">
        <f t="shared" ca="1" si="332"/>
        <v>240</v>
      </c>
      <c r="AJ599" s="14">
        <f t="shared" ca="1" si="333"/>
        <v>240</v>
      </c>
      <c r="AK599" s="14">
        <f t="shared" ca="1" si="341"/>
        <v>985838.94699999993</v>
      </c>
      <c r="AL599" s="15">
        <f ca="1">SUM(AJ$12:AJ599)</f>
        <v>505975.17799999996</v>
      </c>
      <c r="AM599" s="16">
        <f ca="1">SUM(AH$12:AH599)+SUMIF(AI$12:AI599, "&lt;0")</f>
        <v>479863.76899999997</v>
      </c>
      <c r="AO599" s="9">
        <v>44770</v>
      </c>
      <c r="AP599" s="14">
        <f t="shared" ca="1" si="326"/>
        <v>2296</v>
      </c>
      <c r="AQ599" s="14">
        <f t="shared" ca="1" si="349"/>
        <v>2296</v>
      </c>
      <c r="AR599" s="14">
        <f t="shared" ca="1" si="319"/>
        <v>1816</v>
      </c>
      <c r="AS599" s="14">
        <f t="shared" ca="1" si="334"/>
        <v>480</v>
      </c>
      <c r="AT599" s="14">
        <f t="shared" ca="1" si="335"/>
        <v>480</v>
      </c>
      <c r="AU599" s="14">
        <f t="shared" ca="1" si="342"/>
        <v>1232588.9469999999</v>
      </c>
      <c r="AV599" s="15">
        <f ca="1">SUM(AT$12:AT599)</f>
        <v>632335.17800000007</v>
      </c>
      <c r="AW599" s="16">
        <f ca="1">SUM(AR$12:AR599)+SUMIF(AS$12:AS599, "&lt;0")</f>
        <v>600253.76899999985</v>
      </c>
      <c r="AY599" s="9">
        <v>44770</v>
      </c>
      <c r="AZ599" s="14">
        <f t="shared" ca="1" si="344"/>
        <v>2000</v>
      </c>
      <c r="BA599" s="14">
        <f t="shared" ca="1" si="350"/>
        <v>2000</v>
      </c>
      <c r="BB599" s="14">
        <f t="shared" ca="1" si="320"/>
        <v>2000</v>
      </c>
      <c r="BC599" s="14">
        <f t="shared" ca="1" si="336"/>
        <v>0</v>
      </c>
      <c r="BD599" s="14">
        <f t="shared" ca="1" si="337"/>
        <v>0</v>
      </c>
      <c r="BE599" s="14">
        <f t="shared" ca="1" si="322"/>
        <v>1103694.8476277031</v>
      </c>
      <c r="BF599" s="15">
        <f ca="1">SUM(BD$12:BD599)</f>
        <v>565471.17800000007</v>
      </c>
      <c r="BG599" s="16">
        <f ca="1">SUM(BB$12:BB599)+SUMIF(BC$12:BC599, "&lt;0")</f>
        <v>538223.66962770303</v>
      </c>
    </row>
    <row r="600" spans="1:59" x14ac:dyDescent="0.2">
      <c r="A600" s="24">
        <v>44771</v>
      </c>
      <c r="B600" s="54">
        <f ca="1">IF($A600&gt;= $C$5,$C$6, INDEX('Historical Data'!$D$2:$D$745, MATCH(A600, 'Historical Data'!$B$2:$B$745, 0)))</f>
        <v>1296</v>
      </c>
      <c r="C600" s="14">
        <f t="shared" ca="1" si="345"/>
        <v>1296</v>
      </c>
      <c r="D600" s="14">
        <f t="shared" ca="1" si="321"/>
        <v>697.84900000000198</v>
      </c>
      <c r="E600" s="14">
        <f t="shared" ca="1" si="327"/>
        <v>598.15099999999802</v>
      </c>
      <c r="F600" s="14">
        <f t="shared" ca="1" si="323"/>
        <v>598.15099999999802</v>
      </c>
      <c r="G600" s="14">
        <f t="shared" ca="1" si="338"/>
        <v>740384.94699999993</v>
      </c>
      <c r="H600" s="15">
        <f ca="1">SUM(F$12:F600)</f>
        <v>380213.32899999997</v>
      </c>
      <c r="I600" s="16">
        <f ca="1">SUM(D$12:D600)+SUMIF(E$12:E600, "&lt;0")</f>
        <v>360171.61800000007</v>
      </c>
      <c r="J600" s="15"/>
      <c r="K600" s="9">
        <v>44771</v>
      </c>
      <c r="L600" s="14">
        <f t="shared" ca="1" si="324"/>
        <v>1796</v>
      </c>
      <c r="M600" s="14">
        <f t="shared" ca="1" si="346"/>
        <v>1796</v>
      </c>
      <c r="N600" s="14">
        <f t="shared" ca="1" si="316"/>
        <v>957.84900000000198</v>
      </c>
      <c r="O600" s="14">
        <f t="shared" ca="1" si="328"/>
        <v>838.15099999999802</v>
      </c>
      <c r="P600" s="14">
        <f t="shared" ca="1" si="329"/>
        <v>838.15099999999802</v>
      </c>
      <c r="Q600" s="14">
        <f t="shared" ca="1" si="339"/>
        <v>975134.94699999993</v>
      </c>
      <c r="R600" s="15">
        <f ca="1">SUM(P$12:P600)</f>
        <v>500573.32899999997</v>
      </c>
      <c r="S600" s="16">
        <f ca="1">SUM(N$12:N600)+SUMIF(O$12:O600, "&lt;0")</f>
        <v>474561.61800000007</v>
      </c>
      <c r="U600" s="9">
        <v>44771</v>
      </c>
      <c r="V600" s="14">
        <f t="shared" ca="1" si="343"/>
        <v>2296</v>
      </c>
      <c r="W600" s="14">
        <f t="shared" ca="1" si="347"/>
        <v>2296</v>
      </c>
      <c r="X600" s="14">
        <f t="shared" ca="1" si="317"/>
        <v>1217.849000000002</v>
      </c>
      <c r="Y600" s="14">
        <f t="shared" ca="1" si="330"/>
        <v>1078.150999999998</v>
      </c>
      <c r="Z600" s="14">
        <f t="shared" ca="1" si="331"/>
        <v>1078.150999999998</v>
      </c>
      <c r="AA600" s="14">
        <f t="shared" ca="1" si="340"/>
        <v>1209884.9469999999</v>
      </c>
      <c r="AB600" s="15">
        <f ca="1">SUM(Z$12:Z600)</f>
        <v>620933.32899999979</v>
      </c>
      <c r="AC600" s="16">
        <f ca="1">SUM(X$12:X600)+SUMIF(Y$12:Y600, "&lt;0")</f>
        <v>588951.61800000013</v>
      </c>
      <c r="AE600" s="9">
        <v>44771</v>
      </c>
      <c r="AF600" s="14">
        <f t="shared" ca="1" si="325"/>
        <v>1796</v>
      </c>
      <c r="AG600" s="14">
        <f t="shared" ca="1" si="348"/>
        <v>1796</v>
      </c>
      <c r="AH600" s="14">
        <f t="shared" ca="1" si="318"/>
        <v>957.84900000000198</v>
      </c>
      <c r="AI600" s="14">
        <f t="shared" ca="1" si="332"/>
        <v>838.15099999999802</v>
      </c>
      <c r="AJ600" s="14">
        <f t="shared" ca="1" si="333"/>
        <v>838.15099999999802</v>
      </c>
      <c r="AK600" s="14">
        <f t="shared" ca="1" si="341"/>
        <v>987634.94699999993</v>
      </c>
      <c r="AL600" s="15">
        <f ca="1">SUM(AJ$12:AJ600)</f>
        <v>506813.32899999997</v>
      </c>
      <c r="AM600" s="16">
        <f ca="1">SUM(AH$12:AH600)+SUMIF(AI$12:AI600, "&lt;0")</f>
        <v>480821.61799999996</v>
      </c>
      <c r="AO600" s="9">
        <v>44771</v>
      </c>
      <c r="AP600" s="14">
        <f t="shared" ca="1" si="326"/>
        <v>2296</v>
      </c>
      <c r="AQ600" s="14">
        <f t="shared" ca="1" si="349"/>
        <v>2296</v>
      </c>
      <c r="AR600" s="14">
        <f t="shared" ca="1" si="319"/>
        <v>1217.849000000002</v>
      </c>
      <c r="AS600" s="14">
        <f t="shared" ca="1" si="334"/>
        <v>1078.150999999998</v>
      </c>
      <c r="AT600" s="14">
        <f t="shared" ca="1" si="335"/>
        <v>1078.150999999998</v>
      </c>
      <c r="AU600" s="14">
        <f t="shared" ca="1" si="342"/>
        <v>1234884.9469999999</v>
      </c>
      <c r="AV600" s="15">
        <f ca="1">SUM(AT$12:AT600)</f>
        <v>633413.32900000003</v>
      </c>
      <c r="AW600" s="16">
        <f ca="1">SUM(AR$12:AR600)+SUMIF(AS$12:AS600, "&lt;0")</f>
        <v>601471.6179999999</v>
      </c>
      <c r="AY600" s="9">
        <v>44771</v>
      </c>
      <c r="AZ600" s="14">
        <f t="shared" ca="1" si="344"/>
        <v>2000</v>
      </c>
      <c r="BA600" s="14">
        <f t="shared" ca="1" si="350"/>
        <v>2000</v>
      </c>
      <c r="BB600" s="14">
        <f t="shared" ca="1" si="320"/>
        <v>1401.849000000002</v>
      </c>
      <c r="BC600" s="14">
        <f t="shared" ca="1" si="336"/>
        <v>598.15099999999802</v>
      </c>
      <c r="BD600" s="14">
        <f t="shared" ca="1" si="337"/>
        <v>598.15099999999802</v>
      </c>
      <c r="BE600" s="14">
        <f t="shared" ca="1" si="322"/>
        <v>1105694.8476277031</v>
      </c>
      <c r="BF600" s="15">
        <f ca="1">SUM(BD$12:BD600)</f>
        <v>566069.32900000003</v>
      </c>
      <c r="BG600" s="16">
        <f ca="1">SUM(BB$12:BB600)+SUMIF(BC$12:BC600, "&lt;0")</f>
        <v>539625.51862770307</v>
      </c>
    </row>
    <row r="601" spans="1:59" x14ac:dyDescent="0.2">
      <c r="A601" s="24">
        <v>44772</v>
      </c>
      <c r="B601" s="54">
        <f ca="1">IF($A601&gt;= $C$5,$C$6, INDEX('Historical Data'!$D$2:$D$745, MATCH(A601, 'Historical Data'!$B$2:$B$745, 0)))</f>
        <v>1296</v>
      </c>
      <c r="C601" s="14">
        <f t="shared" ca="1" si="345"/>
        <v>1296</v>
      </c>
      <c r="D601" s="14">
        <f t="shared" ca="1" si="321"/>
        <v>1203.5279999999948</v>
      </c>
      <c r="E601" s="14">
        <f t="shared" ca="1" si="327"/>
        <v>92.47200000000521</v>
      </c>
      <c r="F601" s="14">
        <f t="shared" ca="1" si="323"/>
        <v>92.47200000000521</v>
      </c>
      <c r="G601" s="14">
        <f t="shared" ca="1" si="338"/>
        <v>741680.94699999993</v>
      </c>
      <c r="H601" s="15">
        <f ca="1">SUM(F$12:F601)</f>
        <v>380305.80099999998</v>
      </c>
      <c r="I601" s="16">
        <f ca="1">SUM(D$12:D601)+SUMIF(E$12:E601, "&lt;0")</f>
        <v>361375.14600000007</v>
      </c>
      <c r="J601" s="15"/>
      <c r="K601" s="9">
        <v>44772</v>
      </c>
      <c r="L601" s="14">
        <f t="shared" ca="1" si="324"/>
        <v>1796</v>
      </c>
      <c r="M601" s="14">
        <f t="shared" ca="1" si="346"/>
        <v>1796</v>
      </c>
      <c r="N601" s="14">
        <f t="shared" ca="1" si="316"/>
        <v>1463.5279999999948</v>
      </c>
      <c r="O601" s="14">
        <f t="shared" ca="1" si="328"/>
        <v>332.47200000000521</v>
      </c>
      <c r="P601" s="14">
        <f t="shared" ca="1" si="329"/>
        <v>332.47200000000521</v>
      </c>
      <c r="Q601" s="14">
        <f t="shared" ca="1" si="339"/>
        <v>976930.94699999993</v>
      </c>
      <c r="R601" s="15">
        <f ca="1">SUM(P$12:P601)</f>
        <v>500905.80099999998</v>
      </c>
      <c r="S601" s="16">
        <f ca="1">SUM(N$12:N601)+SUMIF(O$12:O601, "&lt;0")</f>
        <v>476025.14600000007</v>
      </c>
      <c r="U601" s="9">
        <v>44772</v>
      </c>
      <c r="V601" s="14">
        <f t="shared" ca="1" si="343"/>
        <v>2296</v>
      </c>
      <c r="W601" s="14">
        <f t="shared" ca="1" si="347"/>
        <v>2296</v>
      </c>
      <c r="X601" s="14">
        <f t="shared" ca="1" si="317"/>
        <v>1723.5279999999948</v>
      </c>
      <c r="Y601" s="14">
        <f t="shared" ca="1" si="330"/>
        <v>572.47200000000521</v>
      </c>
      <c r="Z601" s="14">
        <f t="shared" ca="1" si="331"/>
        <v>572.47200000000521</v>
      </c>
      <c r="AA601" s="14">
        <f t="shared" ca="1" si="340"/>
        <v>1212180.9469999999</v>
      </c>
      <c r="AB601" s="15">
        <f ca="1">SUM(Z$12:Z601)</f>
        <v>621505.80099999974</v>
      </c>
      <c r="AC601" s="16">
        <f ca="1">SUM(X$12:X601)+SUMIF(Y$12:Y601, "&lt;0")</f>
        <v>590675.14600000018</v>
      </c>
      <c r="AE601" s="9">
        <v>44772</v>
      </c>
      <c r="AF601" s="14">
        <f t="shared" ca="1" si="325"/>
        <v>1796</v>
      </c>
      <c r="AG601" s="14">
        <f t="shared" ca="1" si="348"/>
        <v>1796</v>
      </c>
      <c r="AH601" s="14">
        <f t="shared" ca="1" si="318"/>
        <v>1463.5279999999948</v>
      </c>
      <c r="AI601" s="14">
        <f t="shared" ca="1" si="332"/>
        <v>332.47200000000521</v>
      </c>
      <c r="AJ601" s="14">
        <f t="shared" ca="1" si="333"/>
        <v>332.47200000000521</v>
      </c>
      <c r="AK601" s="14">
        <f t="shared" ca="1" si="341"/>
        <v>989430.94699999993</v>
      </c>
      <c r="AL601" s="15">
        <f ca="1">SUM(AJ$12:AJ601)</f>
        <v>507145.80099999998</v>
      </c>
      <c r="AM601" s="16">
        <f ca="1">SUM(AH$12:AH601)+SUMIF(AI$12:AI601, "&lt;0")</f>
        <v>482285.14599999995</v>
      </c>
      <c r="AO601" s="9">
        <v>44772</v>
      </c>
      <c r="AP601" s="14">
        <f t="shared" ca="1" si="326"/>
        <v>2296</v>
      </c>
      <c r="AQ601" s="14">
        <f t="shared" ca="1" si="349"/>
        <v>2296</v>
      </c>
      <c r="AR601" s="14">
        <f t="shared" ca="1" si="319"/>
        <v>1723.5279999999948</v>
      </c>
      <c r="AS601" s="14">
        <f t="shared" ca="1" si="334"/>
        <v>572.47200000000521</v>
      </c>
      <c r="AT601" s="14">
        <f t="shared" ca="1" si="335"/>
        <v>572.47200000000521</v>
      </c>
      <c r="AU601" s="14">
        <f t="shared" ca="1" si="342"/>
        <v>1237180.9469999999</v>
      </c>
      <c r="AV601" s="15">
        <f ca="1">SUM(AT$12:AT601)</f>
        <v>633985.80099999998</v>
      </c>
      <c r="AW601" s="16">
        <f ca="1">SUM(AR$12:AR601)+SUMIF(AS$12:AS601, "&lt;0")</f>
        <v>603195.14599999995</v>
      </c>
      <c r="AY601" s="9">
        <v>44772</v>
      </c>
      <c r="AZ601" s="14">
        <f t="shared" ca="1" si="344"/>
        <v>2000</v>
      </c>
      <c r="BA601" s="14">
        <f t="shared" ca="1" si="350"/>
        <v>2000</v>
      </c>
      <c r="BB601" s="14">
        <f t="shared" ca="1" si="320"/>
        <v>1907.5279999999948</v>
      </c>
      <c r="BC601" s="14">
        <f t="shared" ca="1" si="336"/>
        <v>92.47200000000521</v>
      </c>
      <c r="BD601" s="14">
        <f t="shared" ca="1" si="337"/>
        <v>92.47200000000521</v>
      </c>
      <c r="BE601" s="14">
        <f t="shared" ca="1" si="322"/>
        <v>1107694.8476277031</v>
      </c>
      <c r="BF601" s="15">
        <f ca="1">SUM(BD$12:BD601)</f>
        <v>566161.80099999998</v>
      </c>
      <c r="BG601" s="16">
        <f ca="1">SUM(BB$12:BB601)+SUMIF(BC$12:BC601, "&lt;0")</f>
        <v>541533.04662770312</v>
      </c>
    </row>
    <row r="602" spans="1:59" x14ac:dyDescent="0.2">
      <c r="A602" s="24">
        <v>44773</v>
      </c>
      <c r="B602" s="54">
        <f ca="1">IF($A602&gt;= $C$5,$C$6, INDEX('Historical Data'!$D$2:$D$745, MATCH(A602, 'Historical Data'!$B$2:$B$745, 0)))</f>
        <v>1296</v>
      </c>
      <c r="C602" s="14">
        <f t="shared" ca="1" si="345"/>
        <v>1296</v>
      </c>
      <c r="D602" s="14">
        <f t="shared" ca="1" si="321"/>
        <v>354.91600000000108</v>
      </c>
      <c r="E602" s="14">
        <f t="shared" ca="1" si="327"/>
        <v>941.08399999999892</v>
      </c>
      <c r="F602" s="14">
        <f t="shared" ca="1" si="323"/>
        <v>941.08399999999892</v>
      </c>
      <c r="G602" s="14">
        <f t="shared" ca="1" si="338"/>
        <v>742976.94699999993</v>
      </c>
      <c r="H602" s="15">
        <f ca="1">SUM(F$12:F602)</f>
        <v>381246.88499999995</v>
      </c>
      <c r="I602" s="16">
        <f ca="1">SUM(D$12:D602)+SUMIF(E$12:E602, "&lt;0")</f>
        <v>361730.06200000009</v>
      </c>
      <c r="J602" s="15"/>
      <c r="K602" s="9">
        <v>44773</v>
      </c>
      <c r="L602" s="14">
        <f t="shared" ca="1" si="324"/>
        <v>1796</v>
      </c>
      <c r="M602" s="14">
        <f t="shared" ca="1" si="346"/>
        <v>1796</v>
      </c>
      <c r="N602" s="14">
        <f t="shared" ca="1" si="316"/>
        <v>614.91600000000108</v>
      </c>
      <c r="O602" s="14">
        <f t="shared" ca="1" si="328"/>
        <v>1181.0839999999989</v>
      </c>
      <c r="P602" s="14">
        <f t="shared" ca="1" si="329"/>
        <v>1181.0839999999989</v>
      </c>
      <c r="Q602" s="14">
        <f t="shared" ca="1" si="339"/>
        <v>978726.94699999993</v>
      </c>
      <c r="R602" s="15">
        <f ca="1">SUM(P$12:P602)</f>
        <v>502086.88499999995</v>
      </c>
      <c r="S602" s="16">
        <f ca="1">SUM(N$12:N602)+SUMIF(O$12:O602, "&lt;0")</f>
        <v>476640.06200000009</v>
      </c>
      <c r="U602" s="9">
        <v>44773</v>
      </c>
      <c r="V602" s="14">
        <f t="shared" ca="1" si="343"/>
        <v>2296</v>
      </c>
      <c r="W602" s="14">
        <f t="shared" ca="1" si="347"/>
        <v>2296</v>
      </c>
      <c r="X602" s="14">
        <f t="shared" ca="1" si="317"/>
        <v>874.91600000000108</v>
      </c>
      <c r="Y602" s="14">
        <f t="shared" ca="1" si="330"/>
        <v>1421.0839999999989</v>
      </c>
      <c r="Z602" s="14">
        <f t="shared" ca="1" si="331"/>
        <v>1421.0839999999989</v>
      </c>
      <c r="AA602" s="14">
        <f t="shared" ca="1" si="340"/>
        <v>1214476.9469999999</v>
      </c>
      <c r="AB602" s="15">
        <f ca="1">SUM(Z$12:Z602)</f>
        <v>622926.88499999978</v>
      </c>
      <c r="AC602" s="16">
        <f ca="1">SUM(X$12:X602)+SUMIF(Y$12:Y602, "&lt;0")</f>
        <v>591550.06200000015</v>
      </c>
      <c r="AE602" s="9">
        <v>44773</v>
      </c>
      <c r="AF602" s="14">
        <f t="shared" ca="1" si="325"/>
        <v>1796</v>
      </c>
      <c r="AG602" s="14">
        <f t="shared" ca="1" si="348"/>
        <v>1796</v>
      </c>
      <c r="AH602" s="14">
        <f t="shared" ca="1" si="318"/>
        <v>614.91600000000108</v>
      </c>
      <c r="AI602" s="14">
        <f t="shared" ca="1" si="332"/>
        <v>1181.0839999999989</v>
      </c>
      <c r="AJ602" s="14">
        <f t="shared" ca="1" si="333"/>
        <v>1181.0839999999989</v>
      </c>
      <c r="AK602" s="14">
        <f t="shared" ca="1" si="341"/>
        <v>991226.94699999993</v>
      </c>
      <c r="AL602" s="15">
        <f ca="1">SUM(AJ$12:AJ602)</f>
        <v>508326.88499999995</v>
      </c>
      <c r="AM602" s="16">
        <f ca="1">SUM(AH$12:AH602)+SUMIF(AI$12:AI602, "&lt;0")</f>
        <v>482900.06199999998</v>
      </c>
      <c r="AO602" s="9">
        <v>44773</v>
      </c>
      <c r="AP602" s="14">
        <f t="shared" ca="1" si="326"/>
        <v>2296</v>
      </c>
      <c r="AQ602" s="14">
        <f t="shared" ca="1" si="349"/>
        <v>2296</v>
      </c>
      <c r="AR602" s="14">
        <f t="shared" ca="1" si="319"/>
        <v>874.91600000000108</v>
      </c>
      <c r="AS602" s="14">
        <f t="shared" ca="1" si="334"/>
        <v>1421.0839999999989</v>
      </c>
      <c r="AT602" s="14">
        <f t="shared" ca="1" si="335"/>
        <v>1421.0839999999989</v>
      </c>
      <c r="AU602" s="14">
        <f t="shared" ca="1" si="342"/>
        <v>1239476.9469999999</v>
      </c>
      <c r="AV602" s="15">
        <f ca="1">SUM(AT$12:AT602)</f>
        <v>635406.88500000001</v>
      </c>
      <c r="AW602" s="16">
        <f ca="1">SUM(AR$12:AR602)+SUMIF(AS$12:AS602, "&lt;0")</f>
        <v>604070.06199999992</v>
      </c>
      <c r="AY602" s="9">
        <v>44773</v>
      </c>
      <c r="AZ602" s="14">
        <f t="shared" ca="1" si="344"/>
        <v>2000</v>
      </c>
      <c r="BA602" s="14">
        <f t="shared" ca="1" si="350"/>
        <v>2000</v>
      </c>
      <c r="BB602" s="14">
        <f t="shared" ca="1" si="320"/>
        <v>1058.9160000000011</v>
      </c>
      <c r="BC602" s="14">
        <f t="shared" ca="1" si="336"/>
        <v>941.08399999999892</v>
      </c>
      <c r="BD602" s="14">
        <f t="shared" ca="1" si="337"/>
        <v>941.08399999999892</v>
      </c>
      <c r="BE602" s="14">
        <f t="shared" ca="1" si="322"/>
        <v>1109694.8476277031</v>
      </c>
      <c r="BF602" s="15">
        <f ca="1">SUM(BD$12:BD602)</f>
        <v>567102.88500000001</v>
      </c>
      <c r="BG602" s="16">
        <f ca="1">SUM(BB$12:BB602)+SUMIF(BC$12:BC602, "&lt;0")</f>
        <v>542591.96262770309</v>
      </c>
    </row>
    <row r="603" spans="1:59" x14ac:dyDescent="0.2">
      <c r="A603" s="24">
        <v>44774</v>
      </c>
      <c r="B603" s="54">
        <f ca="1">IF($A603&gt;= $C$5,$C$6, INDEX('Historical Data'!$D$2:$D$745, MATCH(A603, 'Historical Data'!$B$2:$B$745, 0)))</f>
        <v>1296</v>
      </c>
      <c r="C603" s="14">
        <f t="shared" ca="1" si="345"/>
        <v>1296</v>
      </c>
      <c r="D603" s="14">
        <f t="shared" ca="1" si="321"/>
        <v>590.85600000000341</v>
      </c>
      <c r="E603" s="14">
        <f t="shared" ca="1" si="327"/>
        <v>705.14399999999659</v>
      </c>
      <c r="F603" s="14">
        <f t="shared" ca="1" si="323"/>
        <v>705.14399999999659</v>
      </c>
      <c r="G603" s="14">
        <f t="shared" ca="1" si="338"/>
        <v>744272.94699999993</v>
      </c>
      <c r="H603" s="15">
        <f ca="1">SUM(F$12:F603)</f>
        <v>381952.02899999992</v>
      </c>
      <c r="I603" s="16">
        <f ca="1">SUM(D$12:D603)+SUMIF(E$12:E603, "&lt;0")</f>
        <v>362320.91800000012</v>
      </c>
      <c r="J603" s="15"/>
      <c r="K603" s="9">
        <v>44774</v>
      </c>
      <c r="L603" s="14">
        <f t="shared" ca="1" si="324"/>
        <v>1796</v>
      </c>
      <c r="M603" s="14">
        <f t="shared" ca="1" si="346"/>
        <v>1796</v>
      </c>
      <c r="N603" s="14">
        <f t="shared" ca="1" si="316"/>
        <v>850.85600000000341</v>
      </c>
      <c r="O603" s="14">
        <f t="shared" ca="1" si="328"/>
        <v>945.14399999999659</v>
      </c>
      <c r="P603" s="14">
        <f t="shared" ca="1" si="329"/>
        <v>945.14399999999659</v>
      </c>
      <c r="Q603" s="14">
        <f t="shared" ca="1" si="339"/>
        <v>980522.94699999993</v>
      </c>
      <c r="R603" s="15">
        <f ca="1">SUM(P$12:P603)</f>
        <v>503032.02899999992</v>
      </c>
      <c r="S603" s="16">
        <f ca="1">SUM(N$12:N603)+SUMIF(O$12:O603, "&lt;0")</f>
        <v>477490.91800000012</v>
      </c>
      <c r="U603" s="9">
        <v>44774</v>
      </c>
      <c r="V603" s="14">
        <f t="shared" ca="1" si="343"/>
        <v>2296</v>
      </c>
      <c r="W603" s="14">
        <f t="shared" ca="1" si="347"/>
        <v>2296</v>
      </c>
      <c r="X603" s="14">
        <f t="shared" ca="1" si="317"/>
        <v>1110.8560000000034</v>
      </c>
      <c r="Y603" s="14">
        <f t="shared" ca="1" si="330"/>
        <v>1185.1439999999966</v>
      </c>
      <c r="Z603" s="14">
        <f t="shared" ca="1" si="331"/>
        <v>1185.1439999999966</v>
      </c>
      <c r="AA603" s="14">
        <f t="shared" ca="1" si="340"/>
        <v>1216772.9469999999</v>
      </c>
      <c r="AB603" s="15">
        <f ca="1">SUM(Z$12:Z603)</f>
        <v>624112.02899999975</v>
      </c>
      <c r="AC603" s="16">
        <f ca="1">SUM(X$12:X603)+SUMIF(Y$12:Y603, "&lt;0")</f>
        <v>592660.91800000018</v>
      </c>
      <c r="AE603" s="9">
        <v>44774</v>
      </c>
      <c r="AF603" s="14">
        <f t="shared" ca="1" si="325"/>
        <v>1796</v>
      </c>
      <c r="AG603" s="14">
        <f t="shared" ca="1" si="348"/>
        <v>1796</v>
      </c>
      <c r="AH603" s="14">
        <f t="shared" ca="1" si="318"/>
        <v>850.85600000000341</v>
      </c>
      <c r="AI603" s="14">
        <f t="shared" ca="1" si="332"/>
        <v>945.14399999999659</v>
      </c>
      <c r="AJ603" s="14">
        <f t="shared" ca="1" si="333"/>
        <v>945.14399999999659</v>
      </c>
      <c r="AK603" s="14">
        <f t="shared" ca="1" si="341"/>
        <v>993022.94699999993</v>
      </c>
      <c r="AL603" s="15">
        <f ca="1">SUM(AJ$12:AJ603)</f>
        <v>509272.02899999992</v>
      </c>
      <c r="AM603" s="16">
        <f ca="1">SUM(AH$12:AH603)+SUMIF(AI$12:AI603, "&lt;0")</f>
        <v>483750.91800000001</v>
      </c>
      <c r="AO603" s="9">
        <v>44774</v>
      </c>
      <c r="AP603" s="14">
        <f t="shared" ca="1" si="326"/>
        <v>2296</v>
      </c>
      <c r="AQ603" s="14">
        <f t="shared" ca="1" si="349"/>
        <v>2296</v>
      </c>
      <c r="AR603" s="14">
        <f t="shared" ca="1" si="319"/>
        <v>1110.8560000000034</v>
      </c>
      <c r="AS603" s="14">
        <f t="shared" ca="1" si="334"/>
        <v>1185.1439999999966</v>
      </c>
      <c r="AT603" s="14">
        <f t="shared" ca="1" si="335"/>
        <v>1185.1439999999966</v>
      </c>
      <c r="AU603" s="14">
        <f t="shared" ca="1" si="342"/>
        <v>1241772.9469999999</v>
      </c>
      <c r="AV603" s="15">
        <f ca="1">SUM(AT$12:AT603)</f>
        <v>636592.02899999998</v>
      </c>
      <c r="AW603" s="16">
        <f ca="1">SUM(AR$12:AR603)+SUMIF(AS$12:AS603, "&lt;0")</f>
        <v>605180.91799999995</v>
      </c>
      <c r="AY603" s="9">
        <v>44774</v>
      </c>
      <c r="AZ603" s="14">
        <f t="shared" ca="1" si="344"/>
        <v>2000</v>
      </c>
      <c r="BA603" s="14">
        <f t="shared" ca="1" si="350"/>
        <v>2000</v>
      </c>
      <c r="BB603" s="14">
        <f t="shared" ca="1" si="320"/>
        <v>1294.8560000000034</v>
      </c>
      <c r="BC603" s="14">
        <f t="shared" ca="1" si="336"/>
        <v>705.14399999999659</v>
      </c>
      <c r="BD603" s="14">
        <f t="shared" ca="1" si="337"/>
        <v>705.14399999999659</v>
      </c>
      <c r="BE603" s="14">
        <f t="shared" ca="1" si="322"/>
        <v>1111694.8476277031</v>
      </c>
      <c r="BF603" s="15">
        <f ca="1">SUM(BD$12:BD603)</f>
        <v>567808.02899999998</v>
      </c>
      <c r="BG603" s="16">
        <f ca="1">SUM(BB$12:BB603)+SUMIF(BC$12:BC603, "&lt;0")</f>
        <v>543886.81862770312</v>
      </c>
    </row>
    <row r="604" spans="1:59" x14ac:dyDescent="0.2">
      <c r="A604" s="24">
        <v>44775</v>
      </c>
      <c r="B604" s="54">
        <f ca="1">IF($A604&gt;= $C$5,$C$6, INDEX('Historical Data'!$D$2:$D$745, MATCH(A604, 'Historical Data'!$B$2:$B$745, 0)))</f>
        <v>1296</v>
      </c>
      <c r="C604" s="14">
        <f t="shared" ca="1" si="345"/>
        <v>1296</v>
      </c>
      <c r="D604" s="14">
        <f t="shared" ca="1" si="321"/>
        <v>1296</v>
      </c>
      <c r="E604" s="14">
        <f t="shared" ca="1" si="327"/>
        <v>0</v>
      </c>
      <c r="F604" s="14">
        <f t="shared" ca="1" si="323"/>
        <v>0</v>
      </c>
      <c r="G604" s="14">
        <f t="shared" ca="1" si="338"/>
        <v>745568.94699999993</v>
      </c>
      <c r="H604" s="15">
        <f ca="1">SUM(F$12:F604)</f>
        <v>381952.02899999992</v>
      </c>
      <c r="I604" s="16">
        <f ca="1">SUM(D$12:D604)+SUMIF(E$12:E604, "&lt;0")</f>
        <v>363616.91800000012</v>
      </c>
      <c r="J604" s="15"/>
      <c r="K604" s="9">
        <v>44775</v>
      </c>
      <c r="L604" s="14">
        <f t="shared" ca="1" si="324"/>
        <v>1796</v>
      </c>
      <c r="M604" s="14">
        <f t="shared" ca="1" si="346"/>
        <v>1796</v>
      </c>
      <c r="N604" s="14">
        <f t="shared" ca="1" si="316"/>
        <v>1556</v>
      </c>
      <c r="O604" s="14">
        <f t="shared" ca="1" si="328"/>
        <v>240</v>
      </c>
      <c r="P604" s="14">
        <f t="shared" ca="1" si="329"/>
        <v>240</v>
      </c>
      <c r="Q604" s="14">
        <f t="shared" ca="1" si="339"/>
        <v>982318.94699999993</v>
      </c>
      <c r="R604" s="15">
        <f ca="1">SUM(P$12:P604)</f>
        <v>503272.02899999992</v>
      </c>
      <c r="S604" s="16">
        <f ca="1">SUM(N$12:N604)+SUMIF(O$12:O604, "&lt;0")</f>
        <v>479046.91800000012</v>
      </c>
      <c r="U604" s="9">
        <v>44775</v>
      </c>
      <c r="V604" s="14">
        <f t="shared" ca="1" si="343"/>
        <v>2296</v>
      </c>
      <c r="W604" s="14">
        <f t="shared" ca="1" si="347"/>
        <v>2296</v>
      </c>
      <c r="X604" s="14">
        <f t="shared" ca="1" si="317"/>
        <v>1816</v>
      </c>
      <c r="Y604" s="14">
        <f t="shared" ca="1" si="330"/>
        <v>480</v>
      </c>
      <c r="Z604" s="14">
        <f t="shared" ca="1" si="331"/>
        <v>480</v>
      </c>
      <c r="AA604" s="14">
        <f t="shared" ca="1" si="340"/>
        <v>1219068.9469999999</v>
      </c>
      <c r="AB604" s="15">
        <f ca="1">SUM(Z$12:Z604)</f>
        <v>624592.02899999975</v>
      </c>
      <c r="AC604" s="16">
        <f ca="1">SUM(X$12:X604)+SUMIF(Y$12:Y604, "&lt;0")</f>
        <v>594476.91800000018</v>
      </c>
      <c r="AE604" s="9">
        <v>44775</v>
      </c>
      <c r="AF604" s="14">
        <f t="shared" ca="1" si="325"/>
        <v>1796</v>
      </c>
      <c r="AG604" s="14">
        <f t="shared" ca="1" si="348"/>
        <v>1796</v>
      </c>
      <c r="AH604" s="14">
        <f t="shared" ca="1" si="318"/>
        <v>1556</v>
      </c>
      <c r="AI604" s="14">
        <f t="shared" ca="1" si="332"/>
        <v>240</v>
      </c>
      <c r="AJ604" s="14">
        <f t="shared" ca="1" si="333"/>
        <v>240</v>
      </c>
      <c r="AK604" s="14">
        <f t="shared" ca="1" si="341"/>
        <v>994818.94699999993</v>
      </c>
      <c r="AL604" s="15">
        <f ca="1">SUM(AJ$12:AJ604)</f>
        <v>509512.02899999992</v>
      </c>
      <c r="AM604" s="16">
        <f ca="1">SUM(AH$12:AH604)+SUMIF(AI$12:AI604, "&lt;0")</f>
        <v>485306.91800000001</v>
      </c>
      <c r="AO604" s="9">
        <v>44775</v>
      </c>
      <c r="AP604" s="14">
        <f t="shared" ca="1" si="326"/>
        <v>2296</v>
      </c>
      <c r="AQ604" s="14">
        <f t="shared" ca="1" si="349"/>
        <v>2296</v>
      </c>
      <c r="AR604" s="14">
        <f t="shared" ca="1" si="319"/>
        <v>1816</v>
      </c>
      <c r="AS604" s="14">
        <f t="shared" ca="1" si="334"/>
        <v>480</v>
      </c>
      <c r="AT604" s="14">
        <f t="shared" ca="1" si="335"/>
        <v>480</v>
      </c>
      <c r="AU604" s="14">
        <f t="shared" ca="1" si="342"/>
        <v>1244068.9469999999</v>
      </c>
      <c r="AV604" s="15">
        <f ca="1">SUM(AT$12:AT604)</f>
        <v>637072.02899999998</v>
      </c>
      <c r="AW604" s="16">
        <f ca="1">SUM(AR$12:AR604)+SUMIF(AS$12:AS604, "&lt;0")</f>
        <v>606996.91799999995</v>
      </c>
      <c r="AY604" s="9">
        <v>44775</v>
      </c>
      <c r="AZ604" s="14">
        <f t="shared" ca="1" si="344"/>
        <v>2000</v>
      </c>
      <c r="BA604" s="14">
        <f t="shared" ca="1" si="350"/>
        <v>2000</v>
      </c>
      <c r="BB604" s="14">
        <f t="shared" ca="1" si="320"/>
        <v>2000</v>
      </c>
      <c r="BC604" s="14">
        <f t="shared" ca="1" si="336"/>
        <v>0</v>
      </c>
      <c r="BD604" s="14">
        <f t="shared" ca="1" si="337"/>
        <v>0</v>
      </c>
      <c r="BE604" s="14">
        <f t="shared" ca="1" si="322"/>
        <v>1113694.8476277031</v>
      </c>
      <c r="BF604" s="15">
        <f ca="1">SUM(BD$12:BD604)</f>
        <v>567808.02899999998</v>
      </c>
      <c r="BG604" s="16">
        <f ca="1">SUM(BB$12:BB604)+SUMIF(BC$12:BC604, "&lt;0")</f>
        <v>545886.81862770312</v>
      </c>
    </row>
    <row r="605" spans="1:59" x14ac:dyDescent="0.2">
      <c r="A605" s="24">
        <v>44776</v>
      </c>
      <c r="B605" s="54">
        <f ca="1">IF($A605&gt;= $C$5,$C$6, INDEX('Historical Data'!$D$2:$D$745, MATCH(A605, 'Historical Data'!$B$2:$B$745, 0)))</f>
        <v>1296</v>
      </c>
      <c r="C605" s="14">
        <f t="shared" ca="1" si="345"/>
        <v>1296</v>
      </c>
      <c r="D605" s="14">
        <f t="shared" ca="1" si="321"/>
        <v>1121.2089999999989</v>
      </c>
      <c r="E605" s="14">
        <f t="shared" ca="1" si="327"/>
        <v>174.79100000000108</v>
      </c>
      <c r="F605" s="14">
        <f t="shared" ca="1" si="323"/>
        <v>174.79100000000108</v>
      </c>
      <c r="G605" s="14">
        <f t="shared" ca="1" si="338"/>
        <v>746864.94699999993</v>
      </c>
      <c r="H605" s="15">
        <f ca="1">SUM(F$12:F605)</f>
        <v>382126.81999999995</v>
      </c>
      <c r="I605" s="16">
        <f ca="1">SUM(D$12:D605)+SUMIF(E$12:E605, "&lt;0")</f>
        <v>364738.12700000009</v>
      </c>
      <c r="J605" s="15"/>
      <c r="K605" s="9">
        <v>44776</v>
      </c>
      <c r="L605" s="14">
        <f t="shared" ca="1" si="324"/>
        <v>1796</v>
      </c>
      <c r="M605" s="14">
        <f t="shared" ca="1" si="346"/>
        <v>1796</v>
      </c>
      <c r="N605" s="14">
        <f t="shared" ca="1" si="316"/>
        <v>1381.2089999999989</v>
      </c>
      <c r="O605" s="14">
        <f t="shared" ca="1" si="328"/>
        <v>414.79100000000108</v>
      </c>
      <c r="P605" s="14">
        <f t="shared" ca="1" si="329"/>
        <v>414.79100000000108</v>
      </c>
      <c r="Q605" s="14">
        <f t="shared" ca="1" si="339"/>
        <v>984114.94699999993</v>
      </c>
      <c r="R605" s="15">
        <f ca="1">SUM(P$12:P605)</f>
        <v>503686.81999999995</v>
      </c>
      <c r="S605" s="16">
        <f ca="1">SUM(N$12:N605)+SUMIF(O$12:O605, "&lt;0")</f>
        <v>480428.12700000009</v>
      </c>
      <c r="U605" s="9">
        <v>44776</v>
      </c>
      <c r="V605" s="14">
        <f t="shared" ca="1" si="343"/>
        <v>2296</v>
      </c>
      <c r="W605" s="14">
        <f t="shared" ca="1" si="347"/>
        <v>2296</v>
      </c>
      <c r="X605" s="14">
        <f t="shared" ca="1" si="317"/>
        <v>1641.2089999999989</v>
      </c>
      <c r="Y605" s="14">
        <f t="shared" ca="1" si="330"/>
        <v>654.79100000000108</v>
      </c>
      <c r="Z605" s="14">
        <f t="shared" ca="1" si="331"/>
        <v>654.79100000000108</v>
      </c>
      <c r="AA605" s="14">
        <f t="shared" ca="1" si="340"/>
        <v>1221364.9469999999</v>
      </c>
      <c r="AB605" s="15">
        <f ca="1">SUM(Z$12:Z605)</f>
        <v>625246.81999999972</v>
      </c>
      <c r="AC605" s="16">
        <f ca="1">SUM(X$12:X605)+SUMIF(Y$12:Y605, "&lt;0")</f>
        <v>596118.12700000021</v>
      </c>
      <c r="AE605" s="9">
        <v>44776</v>
      </c>
      <c r="AF605" s="14">
        <f t="shared" ca="1" si="325"/>
        <v>1796</v>
      </c>
      <c r="AG605" s="14">
        <f t="shared" ca="1" si="348"/>
        <v>1796</v>
      </c>
      <c r="AH605" s="14">
        <f t="shared" ca="1" si="318"/>
        <v>1381.2089999999989</v>
      </c>
      <c r="AI605" s="14">
        <f t="shared" ca="1" si="332"/>
        <v>414.79100000000108</v>
      </c>
      <c r="AJ605" s="14">
        <f t="shared" ca="1" si="333"/>
        <v>414.79100000000108</v>
      </c>
      <c r="AK605" s="14">
        <f t="shared" ca="1" si="341"/>
        <v>996614.94699999993</v>
      </c>
      <c r="AL605" s="15">
        <f ca="1">SUM(AJ$12:AJ605)</f>
        <v>509926.81999999995</v>
      </c>
      <c r="AM605" s="16">
        <f ca="1">SUM(AH$12:AH605)+SUMIF(AI$12:AI605, "&lt;0")</f>
        <v>486688.12699999998</v>
      </c>
      <c r="AO605" s="9">
        <v>44776</v>
      </c>
      <c r="AP605" s="14">
        <f t="shared" ca="1" si="326"/>
        <v>2296</v>
      </c>
      <c r="AQ605" s="14">
        <f t="shared" ca="1" si="349"/>
        <v>2296</v>
      </c>
      <c r="AR605" s="14">
        <f t="shared" ca="1" si="319"/>
        <v>1641.2089999999989</v>
      </c>
      <c r="AS605" s="14">
        <f t="shared" ca="1" si="334"/>
        <v>654.79100000000108</v>
      </c>
      <c r="AT605" s="14">
        <f t="shared" ca="1" si="335"/>
        <v>654.79100000000108</v>
      </c>
      <c r="AU605" s="14">
        <f t="shared" ca="1" si="342"/>
        <v>1246364.9469999999</v>
      </c>
      <c r="AV605" s="15">
        <f ca="1">SUM(AT$12:AT605)</f>
        <v>637726.81999999995</v>
      </c>
      <c r="AW605" s="16">
        <f ca="1">SUM(AR$12:AR605)+SUMIF(AS$12:AS605, "&lt;0")</f>
        <v>608638.12699999998</v>
      </c>
      <c r="AY605" s="9">
        <v>44776</v>
      </c>
      <c r="AZ605" s="14">
        <f t="shared" ca="1" si="344"/>
        <v>2000</v>
      </c>
      <c r="BA605" s="14">
        <f t="shared" ca="1" si="350"/>
        <v>2000</v>
      </c>
      <c r="BB605" s="14">
        <f t="shared" ca="1" si="320"/>
        <v>1825.2089999999989</v>
      </c>
      <c r="BC605" s="14">
        <f t="shared" ca="1" si="336"/>
        <v>174.79100000000108</v>
      </c>
      <c r="BD605" s="14">
        <f t="shared" ca="1" si="337"/>
        <v>174.79100000000108</v>
      </c>
      <c r="BE605" s="14">
        <f t="shared" ca="1" si="322"/>
        <v>1115694.8476277031</v>
      </c>
      <c r="BF605" s="15">
        <f ca="1">SUM(BD$12:BD605)</f>
        <v>567982.81999999995</v>
      </c>
      <c r="BG605" s="16">
        <f ca="1">SUM(BB$12:BB605)+SUMIF(BC$12:BC605, "&lt;0")</f>
        <v>547712.02762770315</v>
      </c>
    </row>
    <row r="606" spans="1:59" x14ac:dyDescent="0.2">
      <c r="A606" s="24">
        <v>44777</v>
      </c>
      <c r="B606" s="54">
        <f ca="1">IF($A606&gt;= $C$5,$C$6, INDEX('Historical Data'!$D$2:$D$745, MATCH(A606, 'Historical Data'!$B$2:$B$745, 0)))</f>
        <v>1296</v>
      </c>
      <c r="C606" s="14">
        <f t="shared" ca="1" si="345"/>
        <v>1296</v>
      </c>
      <c r="D606" s="14">
        <f t="shared" ca="1" si="321"/>
        <v>1296</v>
      </c>
      <c r="E606" s="14">
        <f t="shared" ca="1" si="327"/>
        <v>0</v>
      </c>
      <c r="F606" s="14">
        <f t="shared" ca="1" si="323"/>
        <v>0</v>
      </c>
      <c r="G606" s="14">
        <f t="shared" ca="1" si="338"/>
        <v>748160.94699999993</v>
      </c>
      <c r="H606" s="15">
        <f ca="1">SUM(F$12:F606)</f>
        <v>382126.81999999995</v>
      </c>
      <c r="I606" s="16">
        <f ca="1">SUM(D$12:D606)+SUMIF(E$12:E606, "&lt;0")</f>
        <v>366034.12700000009</v>
      </c>
      <c r="J606" s="15"/>
      <c r="K606" s="9">
        <v>44777</v>
      </c>
      <c r="L606" s="14">
        <f t="shared" ca="1" si="324"/>
        <v>1796</v>
      </c>
      <c r="M606" s="14">
        <f t="shared" ca="1" si="346"/>
        <v>1796</v>
      </c>
      <c r="N606" s="14">
        <f t="shared" ca="1" si="316"/>
        <v>1556</v>
      </c>
      <c r="O606" s="14">
        <f t="shared" ca="1" si="328"/>
        <v>240</v>
      </c>
      <c r="P606" s="14">
        <f t="shared" ca="1" si="329"/>
        <v>240</v>
      </c>
      <c r="Q606" s="14">
        <f t="shared" ca="1" si="339"/>
        <v>985910.94699999993</v>
      </c>
      <c r="R606" s="15">
        <f ca="1">SUM(P$12:P606)</f>
        <v>503926.81999999995</v>
      </c>
      <c r="S606" s="16">
        <f ca="1">SUM(N$12:N606)+SUMIF(O$12:O606, "&lt;0")</f>
        <v>481984.12700000009</v>
      </c>
      <c r="U606" s="9">
        <v>44777</v>
      </c>
      <c r="V606" s="14">
        <f t="shared" ca="1" si="343"/>
        <v>2296</v>
      </c>
      <c r="W606" s="14">
        <f t="shared" ca="1" si="347"/>
        <v>2296</v>
      </c>
      <c r="X606" s="14">
        <f t="shared" ca="1" si="317"/>
        <v>1816</v>
      </c>
      <c r="Y606" s="14">
        <f t="shared" ca="1" si="330"/>
        <v>480</v>
      </c>
      <c r="Z606" s="14">
        <f t="shared" ca="1" si="331"/>
        <v>480</v>
      </c>
      <c r="AA606" s="14">
        <f t="shared" ca="1" si="340"/>
        <v>1223660.9469999999</v>
      </c>
      <c r="AB606" s="15">
        <f ca="1">SUM(Z$12:Z606)</f>
        <v>625726.81999999972</v>
      </c>
      <c r="AC606" s="16">
        <f ca="1">SUM(X$12:X606)+SUMIF(Y$12:Y606, "&lt;0")</f>
        <v>597934.12700000021</v>
      </c>
      <c r="AE606" s="9">
        <v>44777</v>
      </c>
      <c r="AF606" s="14">
        <f t="shared" ca="1" si="325"/>
        <v>1796</v>
      </c>
      <c r="AG606" s="14">
        <f t="shared" ca="1" si="348"/>
        <v>1796</v>
      </c>
      <c r="AH606" s="14">
        <f t="shared" ca="1" si="318"/>
        <v>1556</v>
      </c>
      <c r="AI606" s="14">
        <f t="shared" ca="1" si="332"/>
        <v>240</v>
      </c>
      <c r="AJ606" s="14">
        <f t="shared" ca="1" si="333"/>
        <v>240</v>
      </c>
      <c r="AK606" s="14">
        <f t="shared" ca="1" si="341"/>
        <v>998410.94699999993</v>
      </c>
      <c r="AL606" s="15">
        <f ca="1">SUM(AJ$12:AJ606)</f>
        <v>510166.81999999995</v>
      </c>
      <c r="AM606" s="16">
        <f ca="1">SUM(AH$12:AH606)+SUMIF(AI$12:AI606, "&lt;0")</f>
        <v>488244.12699999998</v>
      </c>
      <c r="AO606" s="9">
        <v>44777</v>
      </c>
      <c r="AP606" s="14">
        <f t="shared" ca="1" si="326"/>
        <v>2296</v>
      </c>
      <c r="AQ606" s="14">
        <f t="shared" ca="1" si="349"/>
        <v>2296</v>
      </c>
      <c r="AR606" s="14">
        <f t="shared" ca="1" si="319"/>
        <v>1816</v>
      </c>
      <c r="AS606" s="14">
        <f t="shared" ca="1" si="334"/>
        <v>480</v>
      </c>
      <c r="AT606" s="14">
        <f t="shared" ca="1" si="335"/>
        <v>480</v>
      </c>
      <c r="AU606" s="14">
        <f t="shared" ca="1" si="342"/>
        <v>1248660.9469999999</v>
      </c>
      <c r="AV606" s="15">
        <f ca="1">SUM(AT$12:AT606)</f>
        <v>638206.81999999995</v>
      </c>
      <c r="AW606" s="16">
        <f ca="1">SUM(AR$12:AR606)+SUMIF(AS$12:AS606, "&lt;0")</f>
        <v>610454.12699999998</v>
      </c>
      <c r="AY606" s="9">
        <v>44777</v>
      </c>
      <c r="AZ606" s="14">
        <f t="shared" ca="1" si="344"/>
        <v>2000</v>
      </c>
      <c r="BA606" s="14">
        <f t="shared" ca="1" si="350"/>
        <v>2000</v>
      </c>
      <c r="BB606" s="14">
        <f t="shared" ca="1" si="320"/>
        <v>2000</v>
      </c>
      <c r="BC606" s="14">
        <f t="shared" ca="1" si="336"/>
        <v>0</v>
      </c>
      <c r="BD606" s="14">
        <f t="shared" ca="1" si="337"/>
        <v>0</v>
      </c>
      <c r="BE606" s="14">
        <f t="shared" ca="1" si="322"/>
        <v>1117694.8476277031</v>
      </c>
      <c r="BF606" s="15">
        <f ca="1">SUM(BD$12:BD606)</f>
        <v>567982.81999999995</v>
      </c>
      <c r="BG606" s="16">
        <f ca="1">SUM(BB$12:BB606)+SUMIF(BC$12:BC606, "&lt;0")</f>
        <v>549712.02762770315</v>
      </c>
    </row>
    <row r="607" spans="1:59" x14ac:dyDescent="0.2">
      <c r="A607" s="24">
        <v>44778</v>
      </c>
      <c r="B607" s="54">
        <f ca="1">IF($A607&gt;= $C$5,$C$6, INDEX('Historical Data'!$D$2:$D$745, MATCH(A607, 'Historical Data'!$B$2:$B$745, 0)))</f>
        <v>1296</v>
      </c>
      <c r="C607" s="14">
        <f t="shared" ca="1" si="345"/>
        <v>1296</v>
      </c>
      <c r="D607" s="14">
        <f t="shared" ca="1" si="321"/>
        <v>1296</v>
      </c>
      <c r="E607" s="14">
        <f t="shared" ca="1" si="327"/>
        <v>0</v>
      </c>
      <c r="F607" s="14">
        <f t="shared" ca="1" si="323"/>
        <v>0</v>
      </c>
      <c r="G607" s="14">
        <f t="shared" ca="1" si="338"/>
        <v>749456.94699999993</v>
      </c>
      <c r="H607" s="15">
        <f ca="1">SUM(F$12:F607)</f>
        <v>382126.81999999995</v>
      </c>
      <c r="I607" s="16">
        <f ca="1">SUM(D$12:D607)+SUMIF(E$12:E607, "&lt;0")</f>
        <v>367330.12700000009</v>
      </c>
      <c r="J607" s="15"/>
      <c r="K607" s="9">
        <v>44778</v>
      </c>
      <c r="L607" s="14">
        <f t="shared" ca="1" si="324"/>
        <v>1796</v>
      </c>
      <c r="M607" s="14">
        <f t="shared" ca="1" si="346"/>
        <v>1796</v>
      </c>
      <c r="N607" s="14">
        <f t="shared" ca="1" si="316"/>
        <v>1556</v>
      </c>
      <c r="O607" s="14">
        <f t="shared" ca="1" si="328"/>
        <v>240</v>
      </c>
      <c r="P607" s="14">
        <f t="shared" ca="1" si="329"/>
        <v>240</v>
      </c>
      <c r="Q607" s="14">
        <f t="shared" ca="1" si="339"/>
        <v>987706.94699999993</v>
      </c>
      <c r="R607" s="15">
        <f ca="1">SUM(P$12:P607)</f>
        <v>504166.81999999995</v>
      </c>
      <c r="S607" s="16">
        <f ca="1">SUM(N$12:N607)+SUMIF(O$12:O607, "&lt;0")</f>
        <v>483540.12700000009</v>
      </c>
      <c r="U607" s="9">
        <v>44778</v>
      </c>
      <c r="V607" s="14">
        <f t="shared" ca="1" si="343"/>
        <v>2296</v>
      </c>
      <c r="W607" s="14">
        <f t="shared" ca="1" si="347"/>
        <v>2296</v>
      </c>
      <c r="X607" s="14">
        <f t="shared" ca="1" si="317"/>
        <v>1816</v>
      </c>
      <c r="Y607" s="14">
        <f t="shared" ca="1" si="330"/>
        <v>480</v>
      </c>
      <c r="Z607" s="14">
        <f t="shared" ca="1" si="331"/>
        <v>480</v>
      </c>
      <c r="AA607" s="14">
        <f t="shared" ca="1" si="340"/>
        <v>1225956.9469999999</v>
      </c>
      <c r="AB607" s="15">
        <f ca="1">SUM(Z$12:Z607)</f>
        <v>626206.81999999972</v>
      </c>
      <c r="AC607" s="16">
        <f ca="1">SUM(X$12:X607)+SUMIF(Y$12:Y607, "&lt;0")</f>
        <v>599750.12700000021</v>
      </c>
      <c r="AE607" s="9">
        <v>44778</v>
      </c>
      <c r="AF607" s="14">
        <f t="shared" ca="1" si="325"/>
        <v>1796</v>
      </c>
      <c r="AG607" s="14">
        <f t="shared" ca="1" si="348"/>
        <v>1796</v>
      </c>
      <c r="AH607" s="14">
        <f t="shared" ca="1" si="318"/>
        <v>1556</v>
      </c>
      <c r="AI607" s="14">
        <f t="shared" ca="1" si="332"/>
        <v>240</v>
      </c>
      <c r="AJ607" s="14">
        <f t="shared" ca="1" si="333"/>
        <v>240</v>
      </c>
      <c r="AK607" s="14">
        <f t="shared" ca="1" si="341"/>
        <v>1000206.9469999999</v>
      </c>
      <c r="AL607" s="15">
        <f ca="1">SUM(AJ$12:AJ607)</f>
        <v>510406.81999999995</v>
      </c>
      <c r="AM607" s="16">
        <f ca="1">SUM(AH$12:AH607)+SUMIF(AI$12:AI607, "&lt;0")</f>
        <v>489800.12699999998</v>
      </c>
      <c r="AO607" s="9">
        <v>44778</v>
      </c>
      <c r="AP607" s="14">
        <f t="shared" ca="1" si="326"/>
        <v>2296</v>
      </c>
      <c r="AQ607" s="14">
        <f t="shared" ca="1" si="349"/>
        <v>2296</v>
      </c>
      <c r="AR607" s="14">
        <f t="shared" ca="1" si="319"/>
        <v>1816</v>
      </c>
      <c r="AS607" s="14">
        <f t="shared" ca="1" si="334"/>
        <v>480</v>
      </c>
      <c r="AT607" s="14">
        <f t="shared" ca="1" si="335"/>
        <v>480</v>
      </c>
      <c r="AU607" s="14">
        <f t="shared" ca="1" si="342"/>
        <v>1250956.9469999999</v>
      </c>
      <c r="AV607" s="15">
        <f ca="1">SUM(AT$12:AT607)</f>
        <v>638686.81999999995</v>
      </c>
      <c r="AW607" s="16">
        <f ca="1">SUM(AR$12:AR607)+SUMIF(AS$12:AS607, "&lt;0")</f>
        <v>612270.12699999998</v>
      </c>
      <c r="AY607" s="9">
        <v>44778</v>
      </c>
      <c r="AZ607" s="14">
        <f t="shared" ca="1" si="344"/>
        <v>2000</v>
      </c>
      <c r="BA607" s="14">
        <f t="shared" ca="1" si="350"/>
        <v>2000</v>
      </c>
      <c r="BB607" s="14">
        <f t="shared" ca="1" si="320"/>
        <v>2000</v>
      </c>
      <c r="BC607" s="14">
        <f t="shared" ca="1" si="336"/>
        <v>0</v>
      </c>
      <c r="BD607" s="14">
        <f t="shared" ca="1" si="337"/>
        <v>0</v>
      </c>
      <c r="BE607" s="14">
        <f t="shared" ca="1" si="322"/>
        <v>1119694.8476277031</v>
      </c>
      <c r="BF607" s="15">
        <f ca="1">SUM(BD$12:BD607)</f>
        <v>567982.81999999995</v>
      </c>
      <c r="BG607" s="16">
        <f ca="1">SUM(BB$12:BB607)+SUMIF(BC$12:BC607, "&lt;0")</f>
        <v>551712.02762770315</v>
      </c>
    </row>
    <row r="608" spans="1:59" x14ac:dyDescent="0.2">
      <c r="A608" s="24">
        <v>44779</v>
      </c>
      <c r="B608" s="54">
        <f ca="1">IF($A608&gt;= $C$5,$C$6, INDEX('Historical Data'!$D$2:$D$745, MATCH(A608, 'Historical Data'!$B$2:$B$745, 0)))</f>
        <v>1296</v>
      </c>
      <c r="C608" s="14">
        <f t="shared" ca="1" si="345"/>
        <v>1296</v>
      </c>
      <c r="D608" s="14">
        <f t="shared" ca="1" si="321"/>
        <v>863.68799999999828</v>
      </c>
      <c r="E608" s="14">
        <f t="shared" ca="1" si="327"/>
        <v>432.31200000000172</v>
      </c>
      <c r="F608" s="14">
        <f t="shared" ca="1" si="323"/>
        <v>432.31200000000172</v>
      </c>
      <c r="G608" s="14">
        <f t="shared" ca="1" si="338"/>
        <v>750752.94699999993</v>
      </c>
      <c r="H608" s="15">
        <f ca="1">SUM(F$12:F608)</f>
        <v>382559.13199999993</v>
      </c>
      <c r="I608" s="16">
        <f ca="1">SUM(D$12:D608)+SUMIF(E$12:E608, "&lt;0")</f>
        <v>368193.81500000012</v>
      </c>
      <c r="J608" s="15"/>
      <c r="K608" s="9">
        <v>44779</v>
      </c>
      <c r="L608" s="14">
        <f t="shared" ca="1" si="324"/>
        <v>1796</v>
      </c>
      <c r="M608" s="14">
        <f t="shared" ca="1" si="346"/>
        <v>1796</v>
      </c>
      <c r="N608" s="14">
        <f t="shared" ca="1" si="316"/>
        <v>1123.6879999999983</v>
      </c>
      <c r="O608" s="14">
        <f t="shared" ca="1" si="328"/>
        <v>672.31200000000172</v>
      </c>
      <c r="P608" s="14">
        <f t="shared" ca="1" si="329"/>
        <v>672.31200000000172</v>
      </c>
      <c r="Q608" s="14">
        <f t="shared" ca="1" si="339"/>
        <v>989502.94699999993</v>
      </c>
      <c r="R608" s="15">
        <f ca="1">SUM(P$12:P608)</f>
        <v>504839.13199999993</v>
      </c>
      <c r="S608" s="16">
        <f ca="1">SUM(N$12:N608)+SUMIF(O$12:O608, "&lt;0")</f>
        <v>484663.81500000012</v>
      </c>
      <c r="U608" s="9">
        <v>44779</v>
      </c>
      <c r="V608" s="14">
        <f t="shared" ca="1" si="343"/>
        <v>2296</v>
      </c>
      <c r="W608" s="14">
        <f t="shared" ca="1" si="347"/>
        <v>2296</v>
      </c>
      <c r="X608" s="14">
        <f t="shared" ca="1" si="317"/>
        <v>1383.6879999999983</v>
      </c>
      <c r="Y608" s="14">
        <f t="shared" ca="1" si="330"/>
        <v>912.31200000000172</v>
      </c>
      <c r="Z608" s="14">
        <f t="shared" ca="1" si="331"/>
        <v>912.31200000000172</v>
      </c>
      <c r="AA608" s="14">
        <f t="shared" ca="1" si="340"/>
        <v>1228252.9469999999</v>
      </c>
      <c r="AB608" s="15">
        <f ca="1">SUM(Z$12:Z608)</f>
        <v>627119.13199999975</v>
      </c>
      <c r="AC608" s="16">
        <f ca="1">SUM(X$12:X608)+SUMIF(Y$12:Y608, "&lt;0")</f>
        <v>601133.81500000018</v>
      </c>
      <c r="AE608" s="9">
        <v>44779</v>
      </c>
      <c r="AF608" s="14">
        <f t="shared" ca="1" si="325"/>
        <v>1796</v>
      </c>
      <c r="AG608" s="14">
        <f t="shared" ca="1" si="348"/>
        <v>1796</v>
      </c>
      <c r="AH608" s="14">
        <f t="shared" ca="1" si="318"/>
        <v>1123.6879999999983</v>
      </c>
      <c r="AI608" s="14">
        <f t="shared" ca="1" si="332"/>
        <v>672.31200000000172</v>
      </c>
      <c r="AJ608" s="14">
        <f t="shared" ca="1" si="333"/>
        <v>672.31200000000172</v>
      </c>
      <c r="AK608" s="14">
        <f t="shared" ca="1" si="341"/>
        <v>1002002.9469999999</v>
      </c>
      <c r="AL608" s="15">
        <f ca="1">SUM(AJ$12:AJ608)</f>
        <v>511079.13199999993</v>
      </c>
      <c r="AM608" s="16">
        <f ca="1">SUM(AH$12:AH608)+SUMIF(AI$12:AI608, "&lt;0")</f>
        <v>490923.815</v>
      </c>
      <c r="AO608" s="9">
        <v>44779</v>
      </c>
      <c r="AP608" s="14">
        <f t="shared" ca="1" si="326"/>
        <v>2296</v>
      </c>
      <c r="AQ608" s="14">
        <f t="shared" ca="1" si="349"/>
        <v>2296</v>
      </c>
      <c r="AR608" s="14">
        <f t="shared" ca="1" si="319"/>
        <v>1383.6879999999983</v>
      </c>
      <c r="AS608" s="14">
        <f t="shared" ca="1" si="334"/>
        <v>912.31200000000172</v>
      </c>
      <c r="AT608" s="14">
        <f t="shared" ca="1" si="335"/>
        <v>912.31200000000172</v>
      </c>
      <c r="AU608" s="14">
        <f t="shared" ca="1" si="342"/>
        <v>1253252.9469999999</v>
      </c>
      <c r="AV608" s="15">
        <f ca="1">SUM(AT$12:AT608)</f>
        <v>639599.13199999998</v>
      </c>
      <c r="AW608" s="16">
        <f ca="1">SUM(AR$12:AR608)+SUMIF(AS$12:AS608, "&lt;0")</f>
        <v>613653.81499999994</v>
      </c>
      <c r="AY608" s="9">
        <v>44779</v>
      </c>
      <c r="AZ608" s="14">
        <f t="shared" ca="1" si="344"/>
        <v>2000</v>
      </c>
      <c r="BA608" s="14">
        <f t="shared" ca="1" si="350"/>
        <v>2000</v>
      </c>
      <c r="BB608" s="14">
        <f t="shared" ca="1" si="320"/>
        <v>1567.6879999999983</v>
      </c>
      <c r="BC608" s="14">
        <f t="shared" ca="1" si="336"/>
        <v>432.31200000000172</v>
      </c>
      <c r="BD608" s="14">
        <f t="shared" ca="1" si="337"/>
        <v>432.31200000000172</v>
      </c>
      <c r="BE608" s="14">
        <f t="shared" ca="1" si="322"/>
        <v>1121694.8476277031</v>
      </c>
      <c r="BF608" s="15">
        <f ca="1">SUM(BD$12:BD608)</f>
        <v>568415.13199999998</v>
      </c>
      <c r="BG608" s="16">
        <f ca="1">SUM(BB$12:BB608)+SUMIF(BC$12:BC608, "&lt;0")</f>
        <v>553279.71562770312</v>
      </c>
    </row>
    <row r="609" spans="1:59" x14ac:dyDescent="0.2">
      <c r="A609" s="24">
        <v>44780</v>
      </c>
      <c r="B609" s="54">
        <f ca="1">IF($A609&gt;= $C$5,$C$6, INDEX('Historical Data'!$D$2:$D$745, MATCH(A609, 'Historical Data'!$B$2:$B$745, 0)))</f>
        <v>1296</v>
      </c>
      <c r="C609" s="14">
        <f t="shared" ca="1" si="345"/>
        <v>1296</v>
      </c>
      <c r="D609" s="14">
        <f t="shared" ca="1" si="321"/>
        <v>212.36700000000201</v>
      </c>
      <c r="E609" s="14">
        <f t="shared" ca="1" si="327"/>
        <v>1083.632999999998</v>
      </c>
      <c r="F609" s="14">
        <f t="shared" ca="1" si="323"/>
        <v>1083.632999999998</v>
      </c>
      <c r="G609" s="14">
        <f t="shared" ca="1" si="338"/>
        <v>752048.94699999993</v>
      </c>
      <c r="H609" s="15">
        <f ca="1">SUM(F$12:F609)</f>
        <v>383642.7649999999</v>
      </c>
      <c r="I609" s="16">
        <f ca="1">SUM(D$12:D609)+SUMIF(E$12:E609, "&lt;0")</f>
        <v>368406.18200000015</v>
      </c>
      <c r="J609" s="15"/>
      <c r="K609" s="9">
        <v>44780</v>
      </c>
      <c r="L609" s="14">
        <f t="shared" ca="1" si="324"/>
        <v>1796</v>
      </c>
      <c r="M609" s="14">
        <f t="shared" ca="1" si="346"/>
        <v>1796</v>
      </c>
      <c r="N609" s="14">
        <f t="shared" ca="1" si="316"/>
        <v>472.36700000000201</v>
      </c>
      <c r="O609" s="14">
        <f t="shared" ca="1" si="328"/>
        <v>1323.632999999998</v>
      </c>
      <c r="P609" s="14">
        <f t="shared" ca="1" si="329"/>
        <v>1323.632999999998</v>
      </c>
      <c r="Q609" s="14">
        <f t="shared" ca="1" si="339"/>
        <v>991298.94699999993</v>
      </c>
      <c r="R609" s="15">
        <f ca="1">SUM(P$12:P609)</f>
        <v>506162.7649999999</v>
      </c>
      <c r="S609" s="16">
        <f ca="1">SUM(N$12:N609)+SUMIF(O$12:O609, "&lt;0")</f>
        <v>485136.18200000015</v>
      </c>
      <c r="U609" s="9">
        <v>44780</v>
      </c>
      <c r="V609" s="14">
        <f t="shared" ca="1" si="343"/>
        <v>2296</v>
      </c>
      <c r="W609" s="14">
        <f t="shared" ca="1" si="347"/>
        <v>2296</v>
      </c>
      <c r="X609" s="14">
        <f t="shared" ca="1" si="317"/>
        <v>732.36700000000201</v>
      </c>
      <c r="Y609" s="14">
        <f t="shared" ca="1" si="330"/>
        <v>1563.632999999998</v>
      </c>
      <c r="Z609" s="14">
        <f t="shared" ca="1" si="331"/>
        <v>1563.632999999998</v>
      </c>
      <c r="AA609" s="14">
        <f t="shared" ca="1" si="340"/>
        <v>1230548.9469999999</v>
      </c>
      <c r="AB609" s="15">
        <f ca="1">SUM(Z$12:Z609)</f>
        <v>628682.76499999978</v>
      </c>
      <c r="AC609" s="16">
        <f ca="1">SUM(X$12:X609)+SUMIF(Y$12:Y609, "&lt;0")</f>
        <v>601866.18200000015</v>
      </c>
      <c r="AE609" s="9">
        <v>44780</v>
      </c>
      <c r="AF609" s="14">
        <f t="shared" ca="1" si="325"/>
        <v>1796</v>
      </c>
      <c r="AG609" s="14">
        <f t="shared" ca="1" si="348"/>
        <v>1796</v>
      </c>
      <c r="AH609" s="14">
        <f t="shared" ca="1" si="318"/>
        <v>472.36700000000201</v>
      </c>
      <c r="AI609" s="14">
        <f t="shared" ca="1" si="332"/>
        <v>1323.632999999998</v>
      </c>
      <c r="AJ609" s="14">
        <f t="shared" ca="1" si="333"/>
        <v>1323.632999999998</v>
      </c>
      <c r="AK609" s="14">
        <f t="shared" ca="1" si="341"/>
        <v>1003798.9469999999</v>
      </c>
      <c r="AL609" s="15">
        <f ca="1">SUM(AJ$12:AJ609)</f>
        <v>512402.7649999999</v>
      </c>
      <c r="AM609" s="16">
        <f ca="1">SUM(AH$12:AH609)+SUMIF(AI$12:AI609, "&lt;0")</f>
        <v>491396.18200000003</v>
      </c>
      <c r="AO609" s="9">
        <v>44780</v>
      </c>
      <c r="AP609" s="14">
        <f t="shared" ca="1" si="326"/>
        <v>2296</v>
      </c>
      <c r="AQ609" s="14">
        <f t="shared" ca="1" si="349"/>
        <v>2296</v>
      </c>
      <c r="AR609" s="14">
        <f t="shared" ca="1" si="319"/>
        <v>732.36700000000201</v>
      </c>
      <c r="AS609" s="14">
        <f t="shared" ca="1" si="334"/>
        <v>1563.632999999998</v>
      </c>
      <c r="AT609" s="14">
        <f t="shared" ca="1" si="335"/>
        <v>1563.632999999998</v>
      </c>
      <c r="AU609" s="14">
        <f t="shared" ca="1" si="342"/>
        <v>1255548.9469999999</v>
      </c>
      <c r="AV609" s="15">
        <f ca="1">SUM(AT$12:AT609)</f>
        <v>641162.76500000001</v>
      </c>
      <c r="AW609" s="16">
        <f ca="1">SUM(AR$12:AR609)+SUMIF(AS$12:AS609, "&lt;0")</f>
        <v>614386.18199999991</v>
      </c>
      <c r="AY609" s="9">
        <v>44780</v>
      </c>
      <c r="AZ609" s="14">
        <f t="shared" ca="1" si="344"/>
        <v>2000</v>
      </c>
      <c r="BA609" s="14">
        <f t="shared" ca="1" si="350"/>
        <v>2000</v>
      </c>
      <c r="BB609" s="14">
        <f t="shared" ca="1" si="320"/>
        <v>407.08034019370598</v>
      </c>
      <c r="BC609" s="14">
        <f t="shared" ca="1" si="336"/>
        <v>1592.919659806294</v>
      </c>
      <c r="BD609" s="14">
        <f t="shared" ca="1" si="337"/>
        <v>1592.919659806294</v>
      </c>
      <c r="BE609" s="14">
        <f t="shared" ca="1" si="322"/>
        <v>1123694.8476277031</v>
      </c>
      <c r="BF609" s="15">
        <f ca="1">SUM(BD$12:BD609)</f>
        <v>570008.05165980628</v>
      </c>
      <c r="BG609" s="16">
        <f ca="1">SUM(BB$12:BB609)+SUMIF(BC$12:BC609, "&lt;0")</f>
        <v>553686.79596789682</v>
      </c>
    </row>
    <row r="610" spans="1:59" x14ac:dyDescent="0.2">
      <c r="A610" s="24">
        <v>44781</v>
      </c>
      <c r="B610" s="54">
        <f ca="1">IF($A610&gt;= $C$5,$C$6, INDEX('Historical Data'!$D$2:$D$745, MATCH(A610, 'Historical Data'!$B$2:$B$745, 0)))</f>
        <v>1296</v>
      </c>
      <c r="C610" s="14">
        <f t="shared" ca="1" si="345"/>
        <v>1296</v>
      </c>
      <c r="D610" s="14">
        <f t="shared" ca="1" si="321"/>
        <v>195</v>
      </c>
      <c r="E610" s="14">
        <f t="shared" ca="1" si="327"/>
        <v>1101</v>
      </c>
      <c r="F610" s="14">
        <f t="shared" ca="1" si="323"/>
        <v>1101</v>
      </c>
      <c r="G610" s="14">
        <f t="shared" ca="1" si="338"/>
        <v>753344.94699999993</v>
      </c>
      <c r="H610" s="15">
        <f ca="1">SUM(F$12:F610)</f>
        <v>384743.7649999999</v>
      </c>
      <c r="I610" s="16">
        <f ca="1">SUM(D$12:D610)+SUMIF(E$12:E610, "&lt;0")</f>
        <v>368601.18200000015</v>
      </c>
      <c r="J610" s="15"/>
      <c r="K610" s="9">
        <v>44781</v>
      </c>
      <c r="L610" s="14">
        <f t="shared" ca="1" si="324"/>
        <v>1796</v>
      </c>
      <c r="M610" s="14">
        <f t="shared" ca="1" si="346"/>
        <v>1796</v>
      </c>
      <c r="N610" s="14">
        <f t="shared" ca="1" si="316"/>
        <v>450</v>
      </c>
      <c r="O610" s="14">
        <f t="shared" ca="1" si="328"/>
        <v>1346</v>
      </c>
      <c r="P610" s="14">
        <f t="shared" ca="1" si="329"/>
        <v>1346</v>
      </c>
      <c r="Q610" s="14">
        <f t="shared" ca="1" si="339"/>
        <v>993094.94699999993</v>
      </c>
      <c r="R610" s="15">
        <f ca="1">SUM(P$12:P610)</f>
        <v>507508.7649999999</v>
      </c>
      <c r="S610" s="16">
        <f ca="1">SUM(N$12:N610)+SUMIF(O$12:O610, "&lt;0")</f>
        <v>485586.18200000015</v>
      </c>
      <c r="U610" s="9">
        <v>44781</v>
      </c>
      <c r="V610" s="14">
        <f t="shared" ca="1" si="343"/>
        <v>2296</v>
      </c>
      <c r="W610" s="14">
        <f t="shared" ca="1" si="347"/>
        <v>2296</v>
      </c>
      <c r="X610" s="14">
        <f t="shared" ca="1" si="317"/>
        <v>705</v>
      </c>
      <c r="Y610" s="14">
        <f t="shared" ca="1" si="330"/>
        <v>1591</v>
      </c>
      <c r="Z610" s="14">
        <f t="shared" ca="1" si="331"/>
        <v>1591</v>
      </c>
      <c r="AA610" s="14">
        <f t="shared" ca="1" si="340"/>
        <v>1232844.9469999999</v>
      </c>
      <c r="AB610" s="15">
        <f ca="1">SUM(Z$12:Z610)</f>
        <v>630273.76499999978</v>
      </c>
      <c r="AC610" s="16">
        <f ca="1">SUM(X$12:X610)+SUMIF(Y$12:Y610, "&lt;0")</f>
        <v>602571.18200000015</v>
      </c>
      <c r="AE610" s="9">
        <v>44781</v>
      </c>
      <c r="AF610" s="14">
        <f t="shared" ca="1" si="325"/>
        <v>1796</v>
      </c>
      <c r="AG610" s="14">
        <f t="shared" ca="1" si="348"/>
        <v>1796</v>
      </c>
      <c r="AH610" s="14">
        <f t="shared" ca="1" si="318"/>
        <v>445</v>
      </c>
      <c r="AI610" s="14">
        <f t="shared" ca="1" si="332"/>
        <v>1351</v>
      </c>
      <c r="AJ610" s="14">
        <f t="shared" ca="1" si="333"/>
        <v>1351</v>
      </c>
      <c r="AK610" s="14">
        <f t="shared" ca="1" si="341"/>
        <v>1005594.9469999999</v>
      </c>
      <c r="AL610" s="15">
        <f ca="1">SUM(AJ$12:AJ610)</f>
        <v>513753.7649999999</v>
      </c>
      <c r="AM610" s="16">
        <f ca="1">SUM(AH$12:AH610)+SUMIF(AI$12:AI610, "&lt;0")</f>
        <v>491841.18200000003</v>
      </c>
      <c r="AO610" s="9">
        <v>44781</v>
      </c>
      <c r="AP610" s="14">
        <f t="shared" ca="1" si="326"/>
        <v>2296</v>
      </c>
      <c r="AQ610" s="14">
        <f t="shared" ca="1" si="349"/>
        <v>2296</v>
      </c>
      <c r="AR610" s="14">
        <f t="shared" ca="1" si="319"/>
        <v>695</v>
      </c>
      <c r="AS610" s="14">
        <f t="shared" ca="1" si="334"/>
        <v>1601</v>
      </c>
      <c r="AT610" s="14">
        <f t="shared" ca="1" si="335"/>
        <v>1601</v>
      </c>
      <c r="AU610" s="14">
        <f t="shared" ca="1" si="342"/>
        <v>1257844.9469999999</v>
      </c>
      <c r="AV610" s="15">
        <f ca="1">SUM(AT$12:AT610)</f>
        <v>642763.76500000001</v>
      </c>
      <c r="AW610" s="16">
        <f ca="1">SUM(AR$12:AR610)+SUMIF(AS$12:AS610, "&lt;0")</f>
        <v>615081.18199999991</v>
      </c>
      <c r="AY610" s="9">
        <v>44781</v>
      </c>
      <c r="AZ610" s="14">
        <f t="shared" ca="1" si="344"/>
        <v>2000</v>
      </c>
      <c r="BA610" s="14">
        <f t="shared" ca="1" si="350"/>
        <v>2000</v>
      </c>
      <c r="BB610" s="14">
        <f t="shared" ca="1" si="320"/>
        <v>361.48029214327403</v>
      </c>
      <c r="BC610" s="14">
        <f t="shared" ca="1" si="336"/>
        <v>1638.519707856726</v>
      </c>
      <c r="BD610" s="14">
        <f t="shared" ca="1" si="337"/>
        <v>1638.519707856726</v>
      </c>
      <c r="BE610" s="14">
        <f t="shared" ca="1" si="322"/>
        <v>1125694.8476277031</v>
      </c>
      <c r="BF610" s="15">
        <f ca="1">SUM(BD$12:BD610)</f>
        <v>571646.57136766298</v>
      </c>
      <c r="BG610" s="16">
        <f ca="1">SUM(BB$12:BB610)+SUMIF(BC$12:BC610, "&lt;0")</f>
        <v>554048.27626004012</v>
      </c>
    </row>
    <row r="611" spans="1:59" x14ac:dyDescent="0.2">
      <c r="A611" s="24">
        <v>44782</v>
      </c>
      <c r="B611" s="54">
        <f ca="1">IF($A611&gt;= $C$5,$C$6, INDEX('Historical Data'!$D$2:$D$745, MATCH(A611, 'Historical Data'!$B$2:$B$745, 0)))</f>
        <v>1296</v>
      </c>
      <c r="C611" s="14">
        <f t="shared" ca="1" si="345"/>
        <v>1296</v>
      </c>
      <c r="D611" s="14">
        <f t="shared" ca="1" si="321"/>
        <v>517.01900000000023</v>
      </c>
      <c r="E611" s="14">
        <f t="shared" ca="1" si="327"/>
        <v>778.98099999999977</v>
      </c>
      <c r="F611" s="14">
        <f t="shared" ca="1" si="323"/>
        <v>778.98099999999977</v>
      </c>
      <c r="G611" s="14">
        <f t="shared" ca="1" si="338"/>
        <v>754640.94699999993</v>
      </c>
      <c r="H611" s="15">
        <f ca="1">SUM(F$12:F611)</f>
        <v>385522.74599999993</v>
      </c>
      <c r="I611" s="16">
        <f ca="1">SUM(D$12:D611)+SUMIF(E$12:E611, "&lt;0")</f>
        <v>369118.20100000012</v>
      </c>
      <c r="J611" s="15"/>
      <c r="K611" s="9">
        <v>44782</v>
      </c>
      <c r="L611" s="14">
        <f t="shared" ca="1" si="324"/>
        <v>1796</v>
      </c>
      <c r="M611" s="14">
        <f t="shared" ca="1" si="346"/>
        <v>1796</v>
      </c>
      <c r="N611" s="14">
        <f t="shared" ca="1" si="316"/>
        <v>767.01900000000023</v>
      </c>
      <c r="O611" s="14">
        <f t="shared" ca="1" si="328"/>
        <v>1028.9809999999998</v>
      </c>
      <c r="P611" s="14">
        <f t="shared" ca="1" si="329"/>
        <v>1028.9809999999998</v>
      </c>
      <c r="Q611" s="14">
        <f t="shared" ca="1" si="339"/>
        <v>994890.94699999993</v>
      </c>
      <c r="R611" s="15">
        <f ca="1">SUM(P$12:P611)</f>
        <v>508537.74599999993</v>
      </c>
      <c r="S611" s="16">
        <f ca="1">SUM(N$12:N611)+SUMIF(O$12:O611, "&lt;0")</f>
        <v>486353.20100000012</v>
      </c>
      <c r="U611" s="9">
        <v>44782</v>
      </c>
      <c r="V611" s="14">
        <f t="shared" ca="1" si="343"/>
        <v>2296</v>
      </c>
      <c r="W611" s="14">
        <f t="shared" ca="1" si="347"/>
        <v>2296</v>
      </c>
      <c r="X611" s="14">
        <f t="shared" ca="1" si="317"/>
        <v>1017.0190000000002</v>
      </c>
      <c r="Y611" s="14">
        <f t="shared" ca="1" si="330"/>
        <v>1278.9809999999998</v>
      </c>
      <c r="Z611" s="14">
        <f t="shared" ca="1" si="331"/>
        <v>1278.9809999999998</v>
      </c>
      <c r="AA611" s="14">
        <f t="shared" ca="1" si="340"/>
        <v>1235140.9469999999</v>
      </c>
      <c r="AB611" s="15">
        <f ca="1">SUM(Z$12:Z611)</f>
        <v>631552.74599999981</v>
      </c>
      <c r="AC611" s="16">
        <f ca="1">SUM(X$12:X611)+SUMIF(Y$12:Y611, "&lt;0")</f>
        <v>603588.20100000012</v>
      </c>
      <c r="AE611" s="9">
        <v>44782</v>
      </c>
      <c r="AF611" s="14">
        <f t="shared" ca="1" si="325"/>
        <v>1796</v>
      </c>
      <c r="AG611" s="14">
        <f t="shared" ca="1" si="348"/>
        <v>1796</v>
      </c>
      <c r="AH611" s="14">
        <f t="shared" ca="1" si="318"/>
        <v>757.01900000000023</v>
      </c>
      <c r="AI611" s="14">
        <f t="shared" ca="1" si="332"/>
        <v>1038.9809999999998</v>
      </c>
      <c r="AJ611" s="14">
        <f t="shared" ca="1" si="333"/>
        <v>1038.9809999999998</v>
      </c>
      <c r="AK611" s="14">
        <f t="shared" ca="1" si="341"/>
        <v>1007390.9469999999</v>
      </c>
      <c r="AL611" s="15">
        <f ca="1">SUM(AJ$12:AJ611)</f>
        <v>514792.74599999993</v>
      </c>
      <c r="AM611" s="16">
        <f ca="1">SUM(AH$12:AH611)+SUMIF(AI$12:AI611, "&lt;0")</f>
        <v>492598.201</v>
      </c>
      <c r="AO611" s="9">
        <v>44782</v>
      </c>
      <c r="AP611" s="14">
        <f t="shared" ca="1" si="326"/>
        <v>2296</v>
      </c>
      <c r="AQ611" s="14">
        <f t="shared" ca="1" si="349"/>
        <v>2296</v>
      </c>
      <c r="AR611" s="14">
        <f t="shared" ca="1" si="319"/>
        <v>997.01900000000023</v>
      </c>
      <c r="AS611" s="14">
        <f t="shared" ca="1" si="334"/>
        <v>1298.9809999999998</v>
      </c>
      <c r="AT611" s="14">
        <f t="shared" ca="1" si="335"/>
        <v>1298.9809999999998</v>
      </c>
      <c r="AU611" s="14">
        <f t="shared" ca="1" si="342"/>
        <v>1260140.9469999999</v>
      </c>
      <c r="AV611" s="15">
        <f ca="1">SUM(AT$12:AT611)</f>
        <v>644062.74600000004</v>
      </c>
      <c r="AW611" s="16">
        <f ca="1">SUM(AR$12:AR611)+SUMIF(AS$12:AS611, "&lt;0")</f>
        <v>616078.20099999988</v>
      </c>
      <c r="AY611" s="9">
        <v>44782</v>
      </c>
      <c r="AZ611" s="14">
        <f t="shared" ca="1" si="344"/>
        <v>2000</v>
      </c>
      <c r="BA611" s="14">
        <f t="shared" ca="1" si="350"/>
        <v>2000</v>
      </c>
      <c r="BB611" s="14">
        <f t="shared" ca="1" si="320"/>
        <v>655.26624409284409</v>
      </c>
      <c r="BC611" s="14">
        <f t="shared" ca="1" si="336"/>
        <v>1344.7337559071559</v>
      </c>
      <c r="BD611" s="14">
        <f t="shared" ca="1" si="337"/>
        <v>1344.7337559071559</v>
      </c>
      <c r="BE611" s="14">
        <f t="shared" ca="1" si="322"/>
        <v>1127694.8476277031</v>
      </c>
      <c r="BF611" s="15">
        <f ca="1">SUM(BD$12:BD611)</f>
        <v>572991.30512357014</v>
      </c>
      <c r="BG611" s="16">
        <f ca="1">SUM(BB$12:BB611)+SUMIF(BC$12:BC611, "&lt;0")</f>
        <v>554703.54250413296</v>
      </c>
    </row>
    <row r="612" spans="1:59" x14ac:dyDescent="0.2">
      <c r="A612" s="24">
        <v>44783</v>
      </c>
      <c r="B612" s="54">
        <f ca="1">IF($A612&gt;= $C$5,$C$6, INDEX('Historical Data'!$D$2:$D$745, MATCH(A612, 'Historical Data'!$B$2:$B$745, 0)))</f>
        <v>1296</v>
      </c>
      <c r="C612" s="14">
        <f t="shared" ca="1" si="345"/>
        <v>1296</v>
      </c>
      <c r="D612" s="14">
        <f t="shared" ca="1" si="321"/>
        <v>561.28600000000006</v>
      </c>
      <c r="E612" s="14">
        <f t="shared" ca="1" si="327"/>
        <v>734.71399999999994</v>
      </c>
      <c r="F612" s="14">
        <f t="shared" ca="1" si="323"/>
        <v>734.71399999999994</v>
      </c>
      <c r="G612" s="14">
        <f t="shared" ca="1" si="338"/>
        <v>755936.94699999993</v>
      </c>
      <c r="H612" s="15">
        <f ca="1">SUM(F$12:F612)</f>
        <v>386257.4599999999</v>
      </c>
      <c r="I612" s="16">
        <f ca="1">SUM(D$12:D612)+SUMIF(E$12:E612, "&lt;0")</f>
        <v>369679.48700000014</v>
      </c>
      <c r="J612" s="15"/>
      <c r="K612" s="9">
        <v>44783</v>
      </c>
      <c r="L612" s="14">
        <f t="shared" ca="1" si="324"/>
        <v>1796</v>
      </c>
      <c r="M612" s="14">
        <f t="shared" ca="1" si="346"/>
        <v>1796</v>
      </c>
      <c r="N612" s="14">
        <f t="shared" ref="N612:N675" ca="1" si="351" xml:space="preserve"> P588 + IF(O611 &lt; 0, -O611, 0)</f>
        <v>806.28600000000006</v>
      </c>
      <c r="O612" s="14">
        <f t="shared" ca="1" si="328"/>
        <v>989.71399999999994</v>
      </c>
      <c r="P612" s="14">
        <f t="shared" ca="1" si="329"/>
        <v>989.71399999999994</v>
      </c>
      <c r="Q612" s="14">
        <f t="shared" ca="1" si="339"/>
        <v>996686.94699999993</v>
      </c>
      <c r="R612" s="15">
        <f ca="1">SUM(P$12:P612)</f>
        <v>509527.4599999999</v>
      </c>
      <c r="S612" s="16">
        <f ca="1">SUM(N$12:N612)+SUMIF(O$12:O612, "&lt;0")</f>
        <v>487159.48700000014</v>
      </c>
      <c r="U612" s="9">
        <v>44783</v>
      </c>
      <c r="V612" s="14">
        <f t="shared" ca="1" si="343"/>
        <v>2296</v>
      </c>
      <c r="W612" s="14">
        <f t="shared" ca="1" si="347"/>
        <v>2296</v>
      </c>
      <c r="X612" s="14">
        <f t="shared" ref="X612:X675" ca="1" si="352" xml:space="preserve"> Z588 + IF(Y611 &lt; 0, -Y611, 0)</f>
        <v>1051.2860000000001</v>
      </c>
      <c r="Y612" s="14">
        <f t="shared" ca="1" si="330"/>
        <v>1244.7139999999999</v>
      </c>
      <c r="Z612" s="14">
        <f t="shared" ca="1" si="331"/>
        <v>1244.7139999999999</v>
      </c>
      <c r="AA612" s="14">
        <f t="shared" ca="1" si="340"/>
        <v>1237436.9469999999</v>
      </c>
      <c r="AB612" s="15">
        <f ca="1">SUM(Z$12:Z612)</f>
        <v>632797.45999999985</v>
      </c>
      <c r="AC612" s="16">
        <f ca="1">SUM(X$12:X612)+SUMIF(Y$12:Y612, "&lt;0")</f>
        <v>604639.48700000008</v>
      </c>
      <c r="AE612" s="9">
        <v>44783</v>
      </c>
      <c r="AF612" s="14">
        <f t="shared" ca="1" si="325"/>
        <v>1796</v>
      </c>
      <c r="AG612" s="14">
        <f t="shared" ca="1" si="348"/>
        <v>1796</v>
      </c>
      <c r="AH612" s="14">
        <f t="shared" ref="AH612:AH675" ca="1" si="353" xml:space="preserve"> AJ588 + IF(AI611 &lt; 0, -AI611, 0)</f>
        <v>801.28600000000006</v>
      </c>
      <c r="AI612" s="14">
        <f t="shared" ca="1" si="332"/>
        <v>994.71399999999994</v>
      </c>
      <c r="AJ612" s="14">
        <f t="shared" ca="1" si="333"/>
        <v>994.71399999999994</v>
      </c>
      <c r="AK612" s="14">
        <f t="shared" ca="1" si="341"/>
        <v>1009186.9469999999</v>
      </c>
      <c r="AL612" s="15">
        <f ca="1">SUM(AJ$12:AJ612)</f>
        <v>515787.4599999999</v>
      </c>
      <c r="AM612" s="16">
        <f ca="1">SUM(AH$12:AH612)+SUMIF(AI$12:AI612, "&lt;0")</f>
        <v>493399.48700000002</v>
      </c>
      <c r="AO612" s="9">
        <v>44783</v>
      </c>
      <c r="AP612" s="14">
        <f t="shared" ca="1" si="326"/>
        <v>2296</v>
      </c>
      <c r="AQ612" s="14">
        <f t="shared" ca="1" si="349"/>
        <v>2296</v>
      </c>
      <c r="AR612" s="14">
        <f t="shared" ref="AR612:AR675" ca="1" si="354" xml:space="preserve"> AT588 + IF(AS611 &lt; 0, -AS611, 0)</f>
        <v>1041.2860000000001</v>
      </c>
      <c r="AS612" s="14">
        <f t="shared" ca="1" si="334"/>
        <v>1254.7139999999999</v>
      </c>
      <c r="AT612" s="14">
        <f t="shared" ca="1" si="335"/>
        <v>1254.7139999999999</v>
      </c>
      <c r="AU612" s="14">
        <f t="shared" ca="1" si="342"/>
        <v>1262436.9469999999</v>
      </c>
      <c r="AV612" s="15">
        <f ca="1">SUM(AT$12:AT612)</f>
        <v>645317.46000000008</v>
      </c>
      <c r="AW612" s="16">
        <f ca="1">SUM(AR$12:AR612)+SUMIF(AS$12:AS612, "&lt;0")</f>
        <v>617119.48699999985</v>
      </c>
      <c r="AY612" s="9">
        <v>44783</v>
      </c>
      <c r="AZ612" s="14">
        <f t="shared" ca="1" si="344"/>
        <v>2000</v>
      </c>
      <c r="BA612" s="14">
        <f t="shared" ca="1" si="350"/>
        <v>2000</v>
      </c>
      <c r="BB612" s="14">
        <f t="shared" ref="BB612:BB675" ca="1" si="355" xml:space="preserve"> BD588 + IF(BC611 &lt; 0, -BC611, 0)</f>
        <v>671.30019604241397</v>
      </c>
      <c r="BC612" s="14">
        <f t="shared" ca="1" si="336"/>
        <v>1328.699803957586</v>
      </c>
      <c r="BD612" s="14">
        <f t="shared" ca="1" si="337"/>
        <v>1328.699803957586</v>
      </c>
      <c r="BE612" s="14">
        <f t="shared" ca="1" si="322"/>
        <v>1129694.8476277031</v>
      </c>
      <c r="BF612" s="15">
        <f ca="1">SUM(BD$12:BD612)</f>
        <v>574320.00492752774</v>
      </c>
      <c r="BG612" s="16">
        <f ca="1">SUM(BB$12:BB612)+SUMIF(BC$12:BC612, "&lt;0")</f>
        <v>555374.84270017536</v>
      </c>
    </row>
    <row r="613" spans="1:59" x14ac:dyDescent="0.2">
      <c r="A613" s="24">
        <v>44784</v>
      </c>
      <c r="B613" s="54">
        <f ca="1">IF($A613&gt;= $C$5,$C$6, INDEX('Historical Data'!$D$2:$D$745, MATCH(A613, 'Historical Data'!$B$2:$B$745, 0)))</f>
        <v>1296</v>
      </c>
      <c r="C613" s="14">
        <f t="shared" ca="1" si="345"/>
        <v>1296</v>
      </c>
      <c r="D613" s="14">
        <f t="shared" ref="D613:D676" ca="1" si="356" xml:space="preserve"> F589 + IF(E612 &lt; 0, -E612, 0)</f>
        <v>1197.1200000000026</v>
      </c>
      <c r="E613" s="14">
        <f t="shared" ca="1" si="327"/>
        <v>98.879999999997381</v>
      </c>
      <c r="F613" s="14">
        <f t="shared" ca="1" si="323"/>
        <v>98.879999999997381</v>
      </c>
      <c r="G613" s="14">
        <f t="shared" ca="1" si="338"/>
        <v>757232.94699999993</v>
      </c>
      <c r="H613" s="15">
        <f ca="1">SUM(F$12:F613)</f>
        <v>386356.33999999991</v>
      </c>
      <c r="I613" s="16">
        <f ca="1">SUM(D$12:D613)+SUMIF(E$12:E613, "&lt;0")</f>
        <v>370876.60700000013</v>
      </c>
      <c r="J613" s="15"/>
      <c r="K613" s="9">
        <v>44784</v>
      </c>
      <c r="L613" s="14">
        <f t="shared" ca="1" si="324"/>
        <v>1796</v>
      </c>
      <c r="M613" s="14">
        <f t="shared" ca="1" si="346"/>
        <v>1796</v>
      </c>
      <c r="N613" s="14">
        <f t="shared" ca="1" si="351"/>
        <v>1437.1200000000026</v>
      </c>
      <c r="O613" s="14">
        <f t="shared" ca="1" si="328"/>
        <v>358.87999999999738</v>
      </c>
      <c r="P613" s="14">
        <f t="shared" ca="1" si="329"/>
        <v>358.87999999999738</v>
      </c>
      <c r="Q613" s="14">
        <f t="shared" ca="1" si="339"/>
        <v>998482.94699999993</v>
      </c>
      <c r="R613" s="15">
        <f ca="1">SUM(P$12:P613)</f>
        <v>509886.33999999991</v>
      </c>
      <c r="S613" s="16">
        <f ca="1">SUM(N$12:N613)+SUMIF(O$12:O613, "&lt;0")</f>
        <v>488596.60700000013</v>
      </c>
      <c r="U613" s="9">
        <v>44784</v>
      </c>
      <c r="V613" s="14">
        <f t="shared" ca="1" si="343"/>
        <v>2296</v>
      </c>
      <c r="W613" s="14">
        <f t="shared" ca="1" si="347"/>
        <v>2296</v>
      </c>
      <c r="X613" s="14">
        <f t="shared" ca="1" si="352"/>
        <v>1677.1200000000026</v>
      </c>
      <c r="Y613" s="14">
        <f t="shared" ca="1" si="330"/>
        <v>618.87999999999738</v>
      </c>
      <c r="Z613" s="14">
        <f t="shared" ca="1" si="331"/>
        <v>618.87999999999738</v>
      </c>
      <c r="AA613" s="14">
        <f t="shared" ca="1" si="340"/>
        <v>1239732.9469999999</v>
      </c>
      <c r="AB613" s="15">
        <f ca="1">SUM(Z$12:Z613)</f>
        <v>633416.33999999985</v>
      </c>
      <c r="AC613" s="16">
        <f ca="1">SUM(X$12:X613)+SUMIF(Y$12:Y613, "&lt;0")</f>
        <v>606316.60700000008</v>
      </c>
      <c r="AE613" s="9">
        <v>44784</v>
      </c>
      <c r="AF613" s="14">
        <f t="shared" ca="1" si="325"/>
        <v>1796</v>
      </c>
      <c r="AG613" s="14">
        <f t="shared" ca="1" si="348"/>
        <v>1796</v>
      </c>
      <c r="AH613" s="14">
        <f t="shared" ca="1" si="353"/>
        <v>1437.1200000000026</v>
      </c>
      <c r="AI613" s="14">
        <f t="shared" ca="1" si="332"/>
        <v>358.87999999999738</v>
      </c>
      <c r="AJ613" s="14">
        <f t="shared" ca="1" si="333"/>
        <v>358.87999999999738</v>
      </c>
      <c r="AK613" s="14">
        <f t="shared" ca="1" si="341"/>
        <v>1010982.9469999999</v>
      </c>
      <c r="AL613" s="15">
        <f ca="1">SUM(AJ$12:AJ613)</f>
        <v>516146.33999999991</v>
      </c>
      <c r="AM613" s="16">
        <f ca="1">SUM(AH$12:AH613)+SUMIF(AI$12:AI613, "&lt;0")</f>
        <v>494836.60700000002</v>
      </c>
      <c r="AO613" s="9">
        <v>44784</v>
      </c>
      <c r="AP613" s="14">
        <f t="shared" ca="1" si="326"/>
        <v>2296</v>
      </c>
      <c r="AQ613" s="14">
        <f t="shared" ca="1" si="349"/>
        <v>2296</v>
      </c>
      <c r="AR613" s="14">
        <f t="shared" ca="1" si="354"/>
        <v>1677.1200000000026</v>
      </c>
      <c r="AS613" s="14">
        <f t="shared" ca="1" si="334"/>
        <v>618.87999999999738</v>
      </c>
      <c r="AT613" s="14">
        <f t="shared" ca="1" si="335"/>
        <v>618.87999999999738</v>
      </c>
      <c r="AU613" s="14">
        <f t="shared" ca="1" si="342"/>
        <v>1264732.9469999999</v>
      </c>
      <c r="AV613" s="15">
        <f ca="1">SUM(AT$12:AT613)</f>
        <v>645936.34000000008</v>
      </c>
      <c r="AW613" s="16">
        <f ca="1">SUM(AR$12:AR613)+SUMIF(AS$12:AS613, "&lt;0")</f>
        <v>618796.60699999984</v>
      </c>
      <c r="AY613" s="9">
        <v>44784</v>
      </c>
      <c r="AZ613" s="14">
        <f t="shared" ca="1" si="344"/>
        <v>2000</v>
      </c>
      <c r="BA613" s="14">
        <f t="shared" ca="1" si="350"/>
        <v>2000</v>
      </c>
      <c r="BB613" s="14">
        <f t="shared" ca="1" si="355"/>
        <v>1278.9011479919866</v>
      </c>
      <c r="BC613" s="14">
        <f t="shared" ca="1" si="336"/>
        <v>721.09885200801341</v>
      </c>
      <c r="BD613" s="14">
        <f t="shared" ca="1" si="337"/>
        <v>721.09885200801341</v>
      </c>
      <c r="BE613" s="14">
        <f t="shared" ca="1" si="322"/>
        <v>1131694.8476277031</v>
      </c>
      <c r="BF613" s="15">
        <f ca="1">SUM(BD$12:BD613)</f>
        <v>575041.10377953574</v>
      </c>
      <c r="BG613" s="16">
        <f ca="1">SUM(BB$12:BB613)+SUMIF(BC$12:BC613, "&lt;0")</f>
        <v>556653.74384816736</v>
      </c>
    </row>
    <row r="614" spans="1:59" x14ac:dyDescent="0.2">
      <c r="A614" s="24">
        <v>44785</v>
      </c>
      <c r="B614" s="54">
        <f ca="1">IF($A614&gt;= $C$5,$C$6, INDEX('Historical Data'!$D$2:$D$745, MATCH(A614, 'Historical Data'!$B$2:$B$745, 0)))</f>
        <v>1296</v>
      </c>
      <c r="C614" s="14">
        <f t="shared" ca="1" si="345"/>
        <v>1296</v>
      </c>
      <c r="D614" s="14">
        <f t="shared" ca="1" si="356"/>
        <v>1296</v>
      </c>
      <c r="E614" s="14">
        <f t="shared" ca="1" si="327"/>
        <v>0</v>
      </c>
      <c r="F614" s="14">
        <f t="shared" ca="1" si="323"/>
        <v>0</v>
      </c>
      <c r="G614" s="14">
        <f t="shared" ca="1" si="338"/>
        <v>758528.94699999993</v>
      </c>
      <c r="H614" s="15">
        <f ca="1">SUM(F$12:F614)</f>
        <v>386356.33999999991</v>
      </c>
      <c r="I614" s="16">
        <f ca="1">SUM(D$12:D614)+SUMIF(E$12:E614, "&lt;0")</f>
        <v>372172.60700000013</v>
      </c>
      <c r="J614" s="15"/>
      <c r="K614" s="9">
        <v>44785</v>
      </c>
      <c r="L614" s="14">
        <f t="shared" ca="1" si="324"/>
        <v>1796</v>
      </c>
      <c r="M614" s="14">
        <f t="shared" ca="1" si="346"/>
        <v>1796</v>
      </c>
      <c r="N614" s="14">
        <f t="shared" ca="1" si="351"/>
        <v>1561</v>
      </c>
      <c r="O614" s="14">
        <f t="shared" ca="1" si="328"/>
        <v>235</v>
      </c>
      <c r="P614" s="14">
        <f t="shared" ca="1" si="329"/>
        <v>235</v>
      </c>
      <c r="Q614" s="14">
        <f t="shared" ca="1" si="339"/>
        <v>1000278.9469999999</v>
      </c>
      <c r="R614" s="15">
        <f ca="1">SUM(P$12:P614)</f>
        <v>510121.33999999991</v>
      </c>
      <c r="S614" s="16">
        <f ca="1">SUM(N$12:N614)+SUMIF(O$12:O614, "&lt;0")</f>
        <v>490157.60700000013</v>
      </c>
      <c r="U614" s="9">
        <v>44785</v>
      </c>
      <c r="V614" s="14">
        <f t="shared" ca="1" si="343"/>
        <v>2296</v>
      </c>
      <c r="W614" s="14">
        <f t="shared" ca="1" si="347"/>
        <v>2296</v>
      </c>
      <c r="X614" s="14">
        <f t="shared" ca="1" si="352"/>
        <v>1826</v>
      </c>
      <c r="Y614" s="14">
        <f t="shared" ca="1" si="330"/>
        <v>470</v>
      </c>
      <c r="Z614" s="14">
        <f t="shared" ca="1" si="331"/>
        <v>470</v>
      </c>
      <c r="AA614" s="14">
        <f t="shared" ca="1" si="340"/>
        <v>1242028.9469999999</v>
      </c>
      <c r="AB614" s="15">
        <f ca="1">SUM(Z$12:Z614)</f>
        <v>633886.33999999985</v>
      </c>
      <c r="AC614" s="16">
        <f ca="1">SUM(X$12:X614)+SUMIF(Y$12:Y614, "&lt;0")</f>
        <v>608142.60700000008</v>
      </c>
      <c r="AE614" s="9">
        <v>44785</v>
      </c>
      <c r="AF614" s="14">
        <f t="shared" ca="1" si="325"/>
        <v>1796</v>
      </c>
      <c r="AG614" s="14">
        <f t="shared" ca="1" si="348"/>
        <v>1796</v>
      </c>
      <c r="AH614" s="14">
        <f t="shared" ca="1" si="353"/>
        <v>1586</v>
      </c>
      <c r="AI614" s="14">
        <f t="shared" ca="1" si="332"/>
        <v>210</v>
      </c>
      <c r="AJ614" s="14">
        <f t="shared" ca="1" si="333"/>
        <v>210</v>
      </c>
      <c r="AK614" s="14">
        <f t="shared" ca="1" si="341"/>
        <v>1012778.9469999999</v>
      </c>
      <c r="AL614" s="15">
        <f ca="1">SUM(AJ$12:AJ614)</f>
        <v>516356.33999999991</v>
      </c>
      <c r="AM614" s="16">
        <f ca="1">SUM(AH$12:AH614)+SUMIF(AI$12:AI614, "&lt;0")</f>
        <v>496422.60700000002</v>
      </c>
      <c r="AO614" s="9">
        <v>44785</v>
      </c>
      <c r="AP614" s="14">
        <f t="shared" ca="1" si="326"/>
        <v>2296</v>
      </c>
      <c r="AQ614" s="14">
        <f t="shared" ca="1" si="349"/>
        <v>2296</v>
      </c>
      <c r="AR614" s="14">
        <f t="shared" ca="1" si="354"/>
        <v>1876</v>
      </c>
      <c r="AS614" s="14">
        <f t="shared" ca="1" si="334"/>
        <v>420</v>
      </c>
      <c r="AT614" s="14">
        <f t="shared" ca="1" si="335"/>
        <v>420</v>
      </c>
      <c r="AU614" s="14">
        <f t="shared" ca="1" si="342"/>
        <v>1267028.9469999999</v>
      </c>
      <c r="AV614" s="15">
        <f ca="1">SUM(AT$12:AT614)</f>
        <v>646356.34000000008</v>
      </c>
      <c r="AW614" s="16">
        <f ca="1">SUM(AR$12:AR614)+SUMIF(AS$12:AS614, "&lt;0")</f>
        <v>620672.60699999984</v>
      </c>
      <c r="AY614" s="9">
        <v>44785</v>
      </c>
      <c r="AZ614" s="14">
        <f t="shared" ca="1" si="344"/>
        <v>2000</v>
      </c>
      <c r="BA614" s="14">
        <f t="shared" ca="1" si="350"/>
        <v>2000</v>
      </c>
      <c r="BB614" s="14">
        <f t="shared" ca="1" si="355"/>
        <v>1612.3430999415523</v>
      </c>
      <c r="BC614" s="14">
        <f t="shared" ca="1" si="336"/>
        <v>387.65690005844772</v>
      </c>
      <c r="BD614" s="14">
        <f t="shared" ca="1" si="337"/>
        <v>387.65690005844772</v>
      </c>
      <c r="BE614" s="14">
        <f t="shared" ca="1" si="322"/>
        <v>1133694.8476277031</v>
      </c>
      <c r="BF614" s="15">
        <f ca="1">SUM(BD$12:BD614)</f>
        <v>575428.76067959424</v>
      </c>
      <c r="BG614" s="16">
        <f ca="1">SUM(BB$12:BB614)+SUMIF(BC$12:BC614, "&lt;0")</f>
        <v>558266.08694810886</v>
      </c>
    </row>
    <row r="615" spans="1:59" x14ac:dyDescent="0.2">
      <c r="A615" s="24">
        <v>44786</v>
      </c>
      <c r="B615" s="54">
        <f ca="1">IF($A615&gt;= $C$5,$C$6, INDEX('Historical Data'!$D$2:$D$745, MATCH(A615, 'Historical Data'!$B$2:$B$745, 0)))</f>
        <v>1296</v>
      </c>
      <c r="C615" s="14">
        <f t="shared" ca="1" si="345"/>
        <v>1296</v>
      </c>
      <c r="D615" s="14">
        <f t="shared" ca="1" si="356"/>
        <v>741.91399999999703</v>
      </c>
      <c r="E615" s="14">
        <f t="shared" ca="1" si="327"/>
        <v>554.08600000000297</v>
      </c>
      <c r="F615" s="14">
        <f t="shared" ca="1" si="323"/>
        <v>554.08600000000297</v>
      </c>
      <c r="G615" s="14">
        <f t="shared" ca="1" si="338"/>
        <v>759824.94699999993</v>
      </c>
      <c r="H615" s="15">
        <f ca="1">SUM(F$12:F615)</f>
        <v>386910.42599999992</v>
      </c>
      <c r="I615" s="16">
        <f ca="1">SUM(D$12:D615)+SUMIF(E$12:E615, "&lt;0")</f>
        <v>372914.52100000012</v>
      </c>
      <c r="J615" s="15"/>
      <c r="K615" s="9">
        <v>44786</v>
      </c>
      <c r="L615" s="14">
        <f t="shared" ca="1" si="324"/>
        <v>1796</v>
      </c>
      <c r="M615" s="14">
        <f t="shared" ca="1" si="346"/>
        <v>1796</v>
      </c>
      <c r="N615" s="14">
        <f t="shared" ca="1" si="351"/>
        <v>956.91399999999703</v>
      </c>
      <c r="O615" s="14">
        <f t="shared" ca="1" si="328"/>
        <v>839.08600000000297</v>
      </c>
      <c r="P615" s="14">
        <f t="shared" ca="1" si="329"/>
        <v>839.08600000000297</v>
      </c>
      <c r="Q615" s="14">
        <f t="shared" ca="1" si="339"/>
        <v>1002074.9469999999</v>
      </c>
      <c r="R615" s="15">
        <f ca="1">SUM(P$12:P615)</f>
        <v>510960.42599999992</v>
      </c>
      <c r="S615" s="16">
        <f ca="1">SUM(N$12:N615)+SUMIF(O$12:O615, "&lt;0")</f>
        <v>491114.52100000012</v>
      </c>
      <c r="U615" s="9">
        <v>44786</v>
      </c>
      <c r="V615" s="14">
        <f t="shared" ca="1" si="343"/>
        <v>2296</v>
      </c>
      <c r="W615" s="14">
        <f t="shared" ca="1" si="347"/>
        <v>2296</v>
      </c>
      <c r="X615" s="14">
        <f t="shared" ca="1" si="352"/>
        <v>1171.913999999997</v>
      </c>
      <c r="Y615" s="14">
        <f t="shared" ca="1" si="330"/>
        <v>1124.086000000003</v>
      </c>
      <c r="Z615" s="14">
        <f t="shared" ca="1" si="331"/>
        <v>1124.086000000003</v>
      </c>
      <c r="AA615" s="14">
        <f t="shared" ca="1" si="340"/>
        <v>1244324.9469999999</v>
      </c>
      <c r="AB615" s="15">
        <f ca="1">SUM(Z$12:Z615)</f>
        <v>635010.42599999986</v>
      </c>
      <c r="AC615" s="16">
        <f ca="1">SUM(X$12:X615)+SUMIF(Y$12:Y615, "&lt;0")</f>
        <v>609314.52100000007</v>
      </c>
      <c r="AE615" s="9">
        <v>44786</v>
      </c>
      <c r="AF615" s="14">
        <f t="shared" ca="1" si="325"/>
        <v>1796</v>
      </c>
      <c r="AG615" s="14">
        <f t="shared" ca="1" si="348"/>
        <v>1796</v>
      </c>
      <c r="AH615" s="14">
        <f t="shared" ca="1" si="353"/>
        <v>931.91399999999703</v>
      </c>
      <c r="AI615" s="14">
        <f t="shared" ca="1" si="332"/>
        <v>864.08600000000297</v>
      </c>
      <c r="AJ615" s="14">
        <f t="shared" ca="1" si="333"/>
        <v>864.08600000000297</v>
      </c>
      <c r="AK615" s="14">
        <f t="shared" ca="1" si="341"/>
        <v>1014574.9469999999</v>
      </c>
      <c r="AL615" s="15">
        <f ca="1">SUM(AJ$12:AJ615)</f>
        <v>517220.42599999992</v>
      </c>
      <c r="AM615" s="16">
        <f ca="1">SUM(AH$12:AH615)+SUMIF(AI$12:AI615, "&lt;0")</f>
        <v>497354.52100000001</v>
      </c>
      <c r="AO615" s="9">
        <v>44786</v>
      </c>
      <c r="AP615" s="14">
        <f t="shared" ca="1" si="326"/>
        <v>2296</v>
      </c>
      <c r="AQ615" s="14">
        <f t="shared" ca="1" si="349"/>
        <v>2296</v>
      </c>
      <c r="AR615" s="14">
        <f t="shared" ca="1" si="354"/>
        <v>1121.913999999997</v>
      </c>
      <c r="AS615" s="14">
        <f t="shared" ca="1" si="334"/>
        <v>1174.086000000003</v>
      </c>
      <c r="AT615" s="14">
        <f t="shared" ca="1" si="335"/>
        <v>1174.086000000003</v>
      </c>
      <c r="AU615" s="14">
        <f t="shared" ca="1" si="342"/>
        <v>1269324.9469999999</v>
      </c>
      <c r="AV615" s="15">
        <f ca="1">SUM(AT$12:AT615)</f>
        <v>647530.42600000009</v>
      </c>
      <c r="AW615" s="16">
        <f ca="1">SUM(AR$12:AR615)+SUMIF(AS$12:AS615, "&lt;0")</f>
        <v>621794.52099999983</v>
      </c>
      <c r="AY615" s="9">
        <v>44786</v>
      </c>
      <c r="AZ615" s="14">
        <f t="shared" ca="1" si="344"/>
        <v>2000</v>
      </c>
      <c r="BA615" s="14">
        <f t="shared" ca="1" si="350"/>
        <v>2000</v>
      </c>
      <c r="BB615" s="14">
        <f t="shared" ca="1" si="355"/>
        <v>504.43405189112264</v>
      </c>
      <c r="BC615" s="14">
        <f t="shared" ca="1" si="336"/>
        <v>1495.5659481088774</v>
      </c>
      <c r="BD615" s="14">
        <f t="shared" ca="1" si="337"/>
        <v>1495.5659481088774</v>
      </c>
      <c r="BE615" s="14">
        <f t="shared" ca="1" si="322"/>
        <v>1135694.8476277031</v>
      </c>
      <c r="BF615" s="15">
        <f ca="1">SUM(BD$12:BD615)</f>
        <v>576924.32662770315</v>
      </c>
      <c r="BG615" s="16">
        <f ca="1">SUM(BB$12:BB615)+SUMIF(BC$12:BC615, "&lt;0")</f>
        <v>558770.52099999995</v>
      </c>
    </row>
    <row r="616" spans="1:59" x14ac:dyDescent="0.2">
      <c r="A616" s="24">
        <v>44787</v>
      </c>
      <c r="B616" s="54">
        <f ca="1">IF($A616&gt;= $C$5,$C$6, INDEX('Historical Data'!$D$2:$D$745, MATCH(A616, 'Historical Data'!$B$2:$B$745, 0)))</f>
        <v>1296</v>
      </c>
      <c r="C616" s="14">
        <f t="shared" ca="1" si="345"/>
        <v>1296</v>
      </c>
      <c r="D616" s="14">
        <f t="shared" ca="1" si="356"/>
        <v>174.07800000000134</v>
      </c>
      <c r="E616" s="14">
        <f t="shared" ca="1" si="327"/>
        <v>1121.9219999999987</v>
      </c>
      <c r="F616" s="14">
        <f t="shared" ca="1" si="323"/>
        <v>1121.9219999999987</v>
      </c>
      <c r="G616" s="14">
        <f t="shared" ca="1" si="338"/>
        <v>761120.94699999993</v>
      </c>
      <c r="H616" s="15">
        <f ca="1">SUM(F$12:F616)</f>
        <v>388032.34799999994</v>
      </c>
      <c r="I616" s="16">
        <f ca="1">SUM(D$12:D616)+SUMIF(E$12:E616, "&lt;0")</f>
        <v>373088.5990000001</v>
      </c>
      <c r="J616" s="15"/>
      <c r="K616" s="9">
        <v>44787</v>
      </c>
      <c r="L616" s="14">
        <f t="shared" ca="1" si="324"/>
        <v>1796</v>
      </c>
      <c r="M616" s="14">
        <f t="shared" ca="1" si="346"/>
        <v>1796</v>
      </c>
      <c r="N616" s="14">
        <f t="shared" ca="1" si="351"/>
        <v>414.07800000000134</v>
      </c>
      <c r="O616" s="14">
        <f t="shared" ca="1" si="328"/>
        <v>1381.9219999999987</v>
      </c>
      <c r="P616" s="14">
        <f t="shared" ca="1" si="329"/>
        <v>1381.9219999999987</v>
      </c>
      <c r="Q616" s="14">
        <f t="shared" ca="1" si="339"/>
        <v>1003870.9469999999</v>
      </c>
      <c r="R616" s="15">
        <f ca="1">SUM(P$12:P616)</f>
        <v>512342.34799999994</v>
      </c>
      <c r="S616" s="16">
        <f ca="1">SUM(N$12:N616)+SUMIF(O$12:O616, "&lt;0")</f>
        <v>491528.5990000001</v>
      </c>
      <c r="U616" s="9">
        <v>44787</v>
      </c>
      <c r="V616" s="14">
        <f t="shared" ca="1" si="343"/>
        <v>2296</v>
      </c>
      <c r="W616" s="14">
        <f t="shared" ca="1" si="347"/>
        <v>2296</v>
      </c>
      <c r="X616" s="14">
        <f t="shared" ca="1" si="352"/>
        <v>654.07800000000134</v>
      </c>
      <c r="Y616" s="14">
        <f t="shared" ca="1" si="330"/>
        <v>1641.9219999999987</v>
      </c>
      <c r="Z616" s="14">
        <f t="shared" ca="1" si="331"/>
        <v>1641.9219999999987</v>
      </c>
      <c r="AA616" s="14">
        <f t="shared" ca="1" si="340"/>
        <v>1246620.9469999999</v>
      </c>
      <c r="AB616" s="15">
        <f ca="1">SUM(Z$12:Z616)</f>
        <v>636652.34799999988</v>
      </c>
      <c r="AC616" s="16">
        <f ca="1">SUM(X$12:X616)+SUMIF(Y$12:Y616, "&lt;0")</f>
        <v>609968.59900000005</v>
      </c>
      <c r="AE616" s="9">
        <v>44787</v>
      </c>
      <c r="AF616" s="14">
        <f t="shared" ca="1" si="325"/>
        <v>1796</v>
      </c>
      <c r="AG616" s="14">
        <f t="shared" ca="1" si="348"/>
        <v>1796</v>
      </c>
      <c r="AH616" s="14">
        <f t="shared" ca="1" si="353"/>
        <v>414.07800000000134</v>
      </c>
      <c r="AI616" s="14">
        <f t="shared" ca="1" si="332"/>
        <v>1381.9219999999987</v>
      </c>
      <c r="AJ616" s="14">
        <f t="shared" ca="1" si="333"/>
        <v>1381.9219999999987</v>
      </c>
      <c r="AK616" s="14">
        <f t="shared" ca="1" si="341"/>
        <v>1016370.9469999999</v>
      </c>
      <c r="AL616" s="15">
        <f ca="1">SUM(AJ$12:AJ616)</f>
        <v>518602.34799999994</v>
      </c>
      <c r="AM616" s="16">
        <f ca="1">SUM(AH$12:AH616)+SUMIF(AI$12:AI616, "&lt;0")</f>
        <v>497768.59899999999</v>
      </c>
      <c r="AO616" s="9">
        <v>44787</v>
      </c>
      <c r="AP616" s="14">
        <f t="shared" ca="1" si="326"/>
        <v>2296</v>
      </c>
      <c r="AQ616" s="14">
        <f t="shared" ca="1" si="349"/>
        <v>2296</v>
      </c>
      <c r="AR616" s="14">
        <f t="shared" ca="1" si="354"/>
        <v>654.07800000000134</v>
      </c>
      <c r="AS616" s="14">
        <f t="shared" ca="1" si="334"/>
        <v>1641.9219999999987</v>
      </c>
      <c r="AT616" s="14">
        <f t="shared" ca="1" si="335"/>
        <v>1641.9219999999987</v>
      </c>
      <c r="AU616" s="14">
        <f t="shared" ca="1" si="342"/>
        <v>1271620.9469999999</v>
      </c>
      <c r="AV616" s="15">
        <f ca="1">SUM(AT$12:AT616)</f>
        <v>649172.34800000011</v>
      </c>
      <c r="AW616" s="16">
        <f ca="1">SUM(AR$12:AR616)+SUMIF(AS$12:AS616, "&lt;0")</f>
        <v>622448.59899999981</v>
      </c>
      <c r="AY616" s="9">
        <v>44787</v>
      </c>
      <c r="AZ616" s="14">
        <f t="shared" ca="1" si="344"/>
        <v>2000</v>
      </c>
      <c r="BA616" s="14">
        <f t="shared" ca="1" si="350"/>
        <v>2000</v>
      </c>
      <c r="BB616" s="14">
        <f t="shared" ca="1" si="355"/>
        <v>174.07800000000134</v>
      </c>
      <c r="BC616" s="14">
        <f t="shared" ca="1" si="336"/>
        <v>1825.9219999999987</v>
      </c>
      <c r="BD616" s="14">
        <f t="shared" ca="1" si="337"/>
        <v>1825.9219999999987</v>
      </c>
      <c r="BE616" s="14">
        <f t="shared" ca="1" si="322"/>
        <v>1137694.8476277031</v>
      </c>
      <c r="BF616" s="15">
        <f ca="1">SUM(BD$12:BD616)</f>
        <v>578750.24862770317</v>
      </c>
      <c r="BG616" s="16">
        <f ca="1">SUM(BB$12:BB616)+SUMIF(BC$12:BC616, "&lt;0")</f>
        <v>558944.59899999993</v>
      </c>
    </row>
    <row r="617" spans="1:59" x14ac:dyDescent="0.2">
      <c r="A617" s="24">
        <v>44788</v>
      </c>
      <c r="B617" s="54">
        <f ca="1">IF($A617&gt;= $C$5,$C$6, INDEX('Historical Data'!$D$2:$D$745, MATCH(A617, 'Historical Data'!$B$2:$B$745, 0)))</f>
        <v>1296</v>
      </c>
      <c r="C617" s="14">
        <f t="shared" ca="1" si="345"/>
        <v>1296</v>
      </c>
      <c r="D617" s="14">
        <f t="shared" ca="1" si="356"/>
        <v>922.90999999999622</v>
      </c>
      <c r="E617" s="14">
        <f t="shared" ca="1" si="327"/>
        <v>373.09000000000378</v>
      </c>
      <c r="F617" s="14">
        <f t="shared" ca="1" si="323"/>
        <v>373.09000000000378</v>
      </c>
      <c r="G617" s="14">
        <f t="shared" ca="1" si="338"/>
        <v>762416.94699999993</v>
      </c>
      <c r="H617" s="15">
        <f ca="1">SUM(F$12:F617)</f>
        <v>388405.43799999997</v>
      </c>
      <c r="I617" s="16">
        <f ca="1">SUM(D$12:D617)+SUMIF(E$12:E617, "&lt;0")</f>
        <v>374011.50900000008</v>
      </c>
      <c r="J617" s="15"/>
      <c r="K617" s="9">
        <v>44788</v>
      </c>
      <c r="L617" s="14">
        <f t="shared" ca="1" si="324"/>
        <v>1796</v>
      </c>
      <c r="M617" s="14">
        <f t="shared" ca="1" si="346"/>
        <v>1796</v>
      </c>
      <c r="N617" s="14">
        <f t="shared" ca="1" si="351"/>
        <v>1162.9099999999962</v>
      </c>
      <c r="O617" s="14">
        <f t="shared" ca="1" si="328"/>
        <v>633.09000000000378</v>
      </c>
      <c r="P617" s="14">
        <f t="shared" ca="1" si="329"/>
        <v>633.09000000000378</v>
      </c>
      <c r="Q617" s="14">
        <f t="shared" ca="1" si="339"/>
        <v>1005666.9469999999</v>
      </c>
      <c r="R617" s="15">
        <f ca="1">SUM(P$12:P617)</f>
        <v>512975.43799999997</v>
      </c>
      <c r="S617" s="16">
        <f ca="1">SUM(N$12:N617)+SUMIF(O$12:O617, "&lt;0")</f>
        <v>492691.50900000008</v>
      </c>
      <c r="U617" s="9">
        <v>44788</v>
      </c>
      <c r="V617" s="14">
        <f t="shared" ca="1" si="343"/>
        <v>2296</v>
      </c>
      <c r="W617" s="14">
        <f t="shared" ca="1" si="347"/>
        <v>2296</v>
      </c>
      <c r="X617" s="14">
        <f t="shared" ca="1" si="352"/>
        <v>1402.9099999999962</v>
      </c>
      <c r="Y617" s="14">
        <f t="shared" ca="1" si="330"/>
        <v>893.09000000000378</v>
      </c>
      <c r="Z617" s="14">
        <f t="shared" ca="1" si="331"/>
        <v>893.09000000000378</v>
      </c>
      <c r="AA617" s="14">
        <f t="shared" ca="1" si="340"/>
        <v>1248916.9469999999</v>
      </c>
      <c r="AB617" s="15">
        <f ca="1">SUM(Z$12:Z617)</f>
        <v>637545.43799999985</v>
      </c>
      <c r="AC617" s="16">
        <f ca="1">SUM(X$12:X617)+SUMIF(Y$12:Y617, "&lt;0")</f>
        <v>611371.50900000008</v>
      </c>
      <c r="AE617" s="9">
        <v>44788</v>
      </c>
      <c r="AF617" s="14">
        <f t="shared" ca="1" si="325"/>
        <v>1796</v>
      </c>
      <c r="AG617" s="14">
        <f t="shared" ca="1" si="348"/>
        <v>1796</v>
      </c>
      <c r="AH617" s="14">
        <f t="shared" ca="1" si="353"/>
        <v>1162.9099999999962</v>
      </c>
      <c r="AI617" s="14">
        <f t="shared" ca="1" si="332"/>
        <v>633.09000000000378</v>
      </c>
      <c r="AJ617" s="14">
        <f t="shared" ca="1" si="333"/>
        <v>633.09000000000378</v>
      </c>
      <c r="AK617" s="14">
        <f t="shared" ca="1" si="341"/>
        <v>1018166.9469999999</v>
      </c>
      <c r="AL617" s="15">
        <f ca="1">SUM(AJ$12:AJ617)</f>
        <v>519235.43799999997</v>
      </c>
      <c r="AM617" s="16">
        <f ca="1">SUM(AH$12:AH617)+SUMIF(AI$12:AI617, "&lt;0")</f>
        <v>498931.50899999996</v>
      </c>
      <c r="AO617" s="9">
        <v>44788</v>
      </c>
      <c r="AP617" s="14">
        <f t="shared" ca="1" si="326"/>
        <v>2296</v>
      </c>
      <c r="AQ617" s="14">
        <f t="shared" ca="1" si="349"/>
        <v>2296</v>
      </c>
      <c r="AR617" s="14">
        <f t="shared" ca="1" si="354"/>
        <v>1402.9099999999962</v>
      </c>
      <c r="AS617" s="14">
        <f t="shared" ca="1" si="334"/>
        <v>893.09000000000378</v>
      </c>
      <c r="AT617" s="14">
        <f t="shared" ca="1" si="335"/>
        <v>893.09000000000378</v>
      </c>
      <c r="AU617" s="14">
        <f t="shared" ca="1" si="342"/>
        <v>1273916.9469999999</v>
      </c>
      <c r="AV617" s="15">
        <f ca="1">SUM(AT$12:AT617)</f>
        <v>650065.43800000008</v>
      </c>
      <c r="AW617" s="16">
        <f ca="1">SUM(AR$12:AR617)+SUMIF(AS$12:AS617, "&lt;0")</f>
        <v>623851.50899999985</v>
      </c>
      <c r="AY617" s="9">
        <v>44788</v>
      </c>
      <c r="AZ617" s="14">
        <f t="shared" ca="1" si="344"/>
        <v>2000</v>
      </c>
      <c r="BA617" s="14">
        <f t="shared" ca="1" si="350"/>
        <v>2000</v>
      </c>
      <c r="BB617" s="14">
        <f t="shared" ca="1" si="355"/>
        <v>922.90999999999622</v>
      </c>
      <c r="BC617" s="14">
        <f t="shared" ca="1" si="336"/>
        <v>1077.0900000000038</v>
      </c>
      <c r="BD617" s="14">
        <f t="shared" ca="1" si="337"/>
        <v>1077.0900000000038</v>
      </c>
      <c r="BE617" s="14">
        <f t="shared" ca="1" si="322"/>
        <v>1139694.8476277031</v>
      </c>
      <c r="BF617" s="15">
        <f ca="1">SUM(BD$12:BD617)</f>
        <v>579827.33862770314</v>
      </c>
      <c r="BG617" s="16">
        <f ca="1">SUM(BB$12:BB617)+SUMIF(BC$12:BC617, "&lt;0")</f>
        <v>559867.50899999996</v>
      </c>
    </row>
    <row r="618" spans="1:59" x14ac:dyDescent="0.2">
      <c r="A618" s="24">
        <v>44789</v>
      </c>
      <c r="B618" s="54">
        <f ca="1">IF($A618&gt;= $C$5,$C$6, INDEX('Historical Data'!$D$2:$D$745, MATCH(A618, 'Historical Data'!$B$2:$B$745, 0)))</f>
        <v>1296</v>
      </c>
      <c r="C618" s="14">
        <f t="shared" ca="1" si="345"/>
        <v>1296</v>
      </c>
      <c r="D618" s="14">
        <f t="shared" ca="1" si="356"/>
        <v>1054.2170000000042</v>
      </c>
      <c r="E618" s="14">
        <f t="shared" ca="1" si="327"/>
        <v>241.78299999999581</v>
      </c>
      <c r="F618" s="14">
        <f t="shared" ca="1" si="323"/>
        <v>241.78299999999581</v>
      </c>
      <c r="G618" s="14">
        <f t="shared" ca="1" si="338"/>
        <v>763712.94699999993</v>
      </c>
      <c r="H618" s="15">
        <f ca="1">SUM(F$12:F618)</f>
        <v>388647.22099999996</v>
      </c>
      <c r="I618" s="16">
        <f ca="1">SUM(D$12:D618)+SUMIF(E$12:E618, "&lt;0")</f>
        <v>375065.72600000008</v>
      </c>
      <c r="J618" s="15"/>
      <c r="K618" s="9">
        <v>44789</v>
      </c>
      <c r="L618" s="14">
        <f t="shared" ca="1" si="324"/>
        <v>1796</v>
      </c>
      <c r="M618" s="14">
        <f t="shared" ca="1" si="346"/>
        <v>1796</v>
      </c>
      <c r="N618" s="14">
        <f t="shared" ca="1" si="351"/>
        <v>1294.2170000000042</v>
      </c>
      <c r="O618" s="14">
        <f t="shared" ca="1" si="328"/>
        <v>501.78299999999581</v>
      </c>
      <c r="P618" s="14">
        <f t="shared" ca="1" si="329"/>
        <v>501.78299999999581</v>
      </c>
      <c r="Q618" s="14">
        <f t="shared" ca="1" si="339"/>
        <v>1007462.9469999999</v>
      </c>
      <c r="R618" s="15">
        <f ca="1">SUM(P$12:P618)</f>
        <v>513477.22099999996</v>
      </c>
      <c r="S618" s="16">
        <f ca="1">SUM(N$12:N618)+SUMIF(O$12:O618, "&lt;0")</f>
        <v>493985.72600000008</v>
      </c>
      <c r="U618" s="9">
        <v>44789</v>
      </c>
      <c r="V618" s="14">
        <f t="shared" ca="1" si="343"/>
        <v>2296</v>
      </c>
      <c r="W618" s="14">
        <f t="shared" ca="1" si="347"/>
        <v>2296</v>
      </c>
      <c r="X618" s="14">
        <f t="shared" ca="1" si="352"/>
        <v>1534.2170000000042</v>
      </c>
      <c r="Y618" s="14">
        <f t="shared" ca="1" si="330"/>
        <v>761.78299999999581</v>
      </c>
      <c r="Z618" s="14">
        <f t="shared" ca="1" si="331"/>
        <v>761.78299999999581</v>
      </c>
      <c r="AA618" s="14">
        <f t="shared" ca="1" si="340"/>
        <v>1251212.9469999999</v>
      </c>
      <c r="AB618" s="15">
        <f ca="1">SUM(Z$12:Z618)</f>
        <v>638307.2209999999</v>
      </c>
      <c r="AC618" s="16">
        <f ca="1">SUM(X$12:X618)+SUMIF(Y$12:Y618, "&lt;0")</f>
        <v>612905.72600000002</v>
      </c>
      <c r="AE618" s="9">
        <v>44789</v>
      </c>
      <c r="AF618" s="14">
        <f t="shared" ca="1" si="325"/>
        <v>1796</v>
      </c>
      <c r="AG618" s="14">
        <f t="shared" ca="1" si="348"/>
        <v>1796</v>
      </c>
      <c r="AH618" s="14">
        <f t="shared" ca="1" si="353"/>
        <v>1294.2170000000042</v>
      </c>
      <c r="AI618" s="14">
        <f t="shared" ca="1" si="332"/>
        <v>501.78299999999581</v>
      </c>
      <c r="AJ618" s="14">
        <f t="shared" ca="1" si="333"/>
        <v>501.78299999999581</v>
      </c>
      <c r="AK618" s="14">
        <f t="shared" ca="1" si="341"/>
        <v>1019962.9469999999</v>
      </c>
      <c r="AL618" s="15">
        <f ca="1">SUM(AJ$12:AJ618)</f>
        <v>519737.22099999996</v>
      </c>
      <c r="AM618" s="16">
        <f ca="1">SUM(AH$12:AH618)+SUMIF(AI$12:AI618, "&lt;0")</f>
        <v>500225.72599999997</v>
      </c>
      <c r="AO618" s="9">
        <v>44789</v>
      </c>
      <c r="AP618" s="14">
        <f t="shared" ca="1" si="326"/>
        <v>2296</v>
      </c>
      <c r="AQ618" s="14">
        <f t="shared" ca="1" si="349"/>
        <v>2296</v>
      </c>
      <c r="AR618" s="14">
        <f t="shared" ca="1" si="354"/>
        <v>1534.2170000000042</v>
      </c>
      <c r="AS618" s="14">
        <f t="shared" ca="1" si="334"/>
        <v>761.78299999999581</v>
      </c>
      <c r="AT618" s="14">
        <f t="shared" ca="1" si="335"/>
        <v>761.78299999999581</v>
      </c>
      <c r="AU618" s="14">
        <f t="shared" ca="1" si="342"/>
        <v>1276212.9469999999</v>
      </c>
      <c r="AV618" s="15">
        <f ca="1">SUM(AT$12:AT618)</f>
        <v>650827.22100000014</v>
      </c>
      <c r="AW618" s="16">
        <f ca="1">SUM(AR$12:AR618)+SUMIF(AS$12:AS618, "&lt;0")</f>
        <v>625385.72599999979</v>
      </c>
      <c r="AY618" s="9">
        <v>44789</v>
      </c>
      <c r="AZ618" s="14">
        <f t="shared" ca="1" si="344"/>
        <v>2000</v>
      </c>
      <c r="BA618" s="14">
        <f t="shared" ca="1" si="350"/>
        <v>2000</v>
      </c>
      <c r="BB618" s="14">
        <f t="shared" ca="1" si="355"/>
        <v>1054.2170000000042</v>
      </c>
      <c r="BC618" s="14">
        <f t="shared" ca="1" si="336"/>
        <v>945.78299999999581</v>
      </c>
      <c r="BD618" s="14">
        <f t="shared" ca="1" si="337"/>
        <v>945.78299999999581</v>
      </c>
      <c r="BE618" s="14">
        <f t="shared" ca="1" si="322"/>
        <v>1141694.8476277031</v>
      </c>
      <c r="BF618" s="15">
        <f ca="1">SUM(BD$12:BD618)</f>
        <v>580773.12162770308</v>
      </c>
      <c r="BG618" s="16">
        <f ca="1">SUM(BB$12:BB618)+SUMIF(BC$12:BC618, "&lt;0")</f>
        <v>560921.72600000002</v>
      </c>
    </row>
    <row r="619" spans="1:59" x14ac:dyDescent="0.2">
      <c r="A619" s="24">
        <v>44790</v>
      </c>
      <c r="B619" s="54">
        <f ca="1">IF($A619&gt;= $C$5,$C$6, INDEX('Historical Data'!$D$2:$D$745, MATCH(A619, 'Historical Data'!$B$2:$B$745, 0)))</f>
        <v>1296</v>
      </c>
      <c r="C619" s="14">
        <f t="shared" ca="1" si="345"/>
        <v>1296</v>
      </c>
      <c r="D619" s="14">
        <f t="shared" ca="1" si="356"/>
        <v>1296</v>
      </c>
      <c r="E619" s="14">
        <f t="shared" ca="1" si="327"/>
        <v>0</v>
      </c>
      <c r="F619" s="14">
        <f t="shared" ca="1" si="323"/>
        <v>0</v>
      </c>
      <c r="G619" s="14">
        <f t="shared" ca="1" si="338"/>
        <v>765008.94699999993</v>
      </c>
      <c r="H619" s="15">
        <f ca="1">SUM(F$12:F619)</f>
        <v>388647.22099999996</v>
      </c>
      <c r="I619" s="16">
        <f ca="1">SUM(D$12:D619)+SUMIF(E$12:E619, "&lt;0")</f>
        <v>376361.72600000008</v>
      </c>
      <c r="J619" s="15"/>
      <c r="K619" s="9">
        <v>44790</v>
      </c>
      <c r="L619" s="14">
        <f t="shared" ca="1" si="324"/>
        <v>1796</v>
      </c>
      <c r="M619" s="14">
        <f t="shared" ca="1" si="346"/>
        <v>1796</v>
      </c>
      <c r="N619" s="14">
        <f t="shared" ca="1" si="351"/>
        <v>1586</v>
      </c>
      <c r="O619" s="14">
        <f t="shared" ca="1" si="328"/>
        <v>210</v>
      </c>
      <c r="P619" s="14">
        <f t="shared" ca="1" si="329"/>
        <v>210</v>
      </c>
      <c r="Q619" s="14">
        <f t="shared" ca="1" si="339"/>
        <v>1009258.9469999999</v>
      </c>
      <c r="R619" s="15">
        <f ca="1">SUM(P$12:P619)</f>
        <v>513687.22099999996</v>
      </c>
      <c r="S619" s="16">
        <f ca="1">SUM(N$12:N619)+SUMIF(O$12:O619, "&lt;0")</f>
        <v>495571.72600000008</v>
      </c>
      <c r="U619" s="9">
        <v>44790</v>
      </c>
      <c r="V619" s="14">
        <f t="shared" ca="1" si="343"/>
        <v>2296</v>
      </c>
      <c r="W619" s="14">
        <f t="shared" ca="1" si="347"/>
        <v>2296</v>
      </c>
      <c r="X619" s="14">
        <f t="shared" ca="1" si="352"/>
        <v>1876</v>
      </c>
      <c r="Y619" s="14">
        <f t="shared" ca="1" si="330"/>
        <v>420</v>
      </c>
      <c r="Z619" s="14">
        <f t="shared" ca="1" si="331"/>
        <v>420</v>
      </c>
      <c r="AA619" s="14">
        <f t="shared" ca="1" si="340"/>
        <v>1253508.9469999999</v>
      </c>
      <c r="AB619" s="15">
        <f ca="1">SUM(Z$12:Z619)</f>
        <v>638727.2209999999</v>
      </c>
      <c r="AC619" s="16">
        <f ca="1">SUM(X$12:X619)+SUMIF(Y$12:Y619, "&lt;0")</f>
        <v>614781.72600000002</v>
      </c>
      <c r="AE619" s="9">
        <v>44790</v>
      </c>
      <c r="AF619" s="14">
        <f t="shared" ca="1" si="325"/>
        <v>1796</v>
      </c>
      <c r="AG619" s="14">
        <f t="shared" ca="1" si="348"/>
        <v>1796</v>
      </c>
      <c r="AH619" s="14">
        <f t="shared" ca="1" si="353"/>
        <v>1636</v>
      </c>
      <c r="AI619" s="14">
        <f t="shared" ca="1" si="332"/>
        <v>160</v>
      </c>
      <c r="AJ619" s="14">
        <f t="shared" ca="1" si="333"/>
        <v>160</v>
      </c>
      <c r="AK619" s="14">
        <f t="shared" ca="1" si="341"/>
        <v>1021758.9469999999</v>
      </c>
      <c r="AL619" s="15">
        <f ca="1">SUM(AJ$12:AJ619)</f>
        <v>519897.22099999996</v>
      </c>
      <c r="AM619" s="16">
        <f ca="1">SUM(AH$12:AH619)+SUMIF(AI$12:AI619, "&lt;0")</f>
        <v>501861.72599999997</v>
      </c>
      <c r="AO619" s="9">
        <v>44790</v>
      </c>
      <c r="AP619" s="14">
        <f t="shared" ca="1" si="326"/>
        <v>2296</v>
      </c>
      <c r="AQ619" s="14">
        <f t="shared" ca="1" si="349"/>
        <v>2296</v>
      </c>
      <c r="AR619" s="14">
        <f t="shared" ca="1" si="354"/>
        <v>1976</v>
      </c>
      <c r="AS619" s="14">
        <f t="shared" ca="1" si="334"/>
        <v>320</v>
      </c>
      <c r="AT619" s="14">
        <f t="shared" ca="1" si="335"/>
        <v>320</v>
      </c>
      <c r="AU619" s="14">
        <f t="shared" ca="1" si="342"/>
        <v>1278508.9469999999</v>
      </c>
      <c r="AV619" s="15">
        <f ca="1">SUM(AT$12:AT619)</f>
        <v>651147.22100000014</v>
      </c>
      <c r="AW619" s="16">
        <f ca="1">SUM(AR$12:AR619)+SUMIF(AS$12:AS619, "&lt;0")</f>
        <v>627361.72599999979</v>
      </c>
      <c r="AY619" s="9">
        <v>44790</v>
      </c>
      <c r="AZ619" s="14">
        <f t="shared" ca="1" si="344"/>
        <v>2000</v>
      </c>
      <c r="BA619" s="14">
        <f t="shared" ca="1" si="350"/>
        <v>2000</v>
      </c>
      <c r="BB619" s="14">
        <f t="shared" ca="1" si="355"/>
        <v>1623.614999999998</v>
      </c>
      <c r="BC619" s="14">
        <f t="shared" ca="1" si="336"/>
        <v>376.38500000000204</v>
      </c>
      <c r="BD619" s="14">
        <f t="shared" ca="1" si="337"/>
        <v>376.38500000000204</v>
      </c>
      <c r="BE619" s="14">
        <f t="shared" ca="1" si="322"/>
        <v>1143694.8476277031</v>
      </c>
      <c r="BF619" s="15">
        <f ca="1">SUM(BD$12:BD619)</f>
        <v>581149.50662770309</v>
      </c>
      <c r="BG619" s="16">
        <f ca="1">SUM(BB$12:BB619)+SUMIF(BC$12:BC619, "&lt;0")</f>
        <v>562545.34100000001</v>
      </c>
    </row>
    <row r="620" spans="1:59" x14ac:dyDescent="0.2">
      <c r="A620" s="24">
        <v>44791</v>
      </c>
      <c r="B620" s="54">
        <f ca="1">IF($A620&gt;= $C$5,$C$6, INDEX('Historical Data'!$D$2:$D$745, MATCH(A620, 'Historical Data'!$B$2:$B$745, 0)))</f>
        <v>1296</v>
      </c>
      <c r="C620" s="14">
        <f t="shared" ca="1" si="345"/>
        <v>1296</v>
      </c>
      <c r="D620" s="14">
        <f t="shared" ca="1" si="356"/>
        <v>1296</v>
      </c>
      <c r="E620" s="14">
        <f t="shared" ca="1" si="327"/>
        <v>0</v>
      </c>
      <c r="F620" s="14">
        <f t="shared" ca="1" si="323"/>
        <v>0</v>
      </c>
      <c r="G620" s="14">
        <f t="shared" ca="1" si="338"/>
        <v>766304.94699999993</v>
      </c>
      <c r="H620" s="15">
        <f ca="1">SUM(F$12:F620)</f>
        <v>388647.22099999996</v>
      </c>
      <c r="I620" s="16">
        <f ca="1">SUM(D$12:D620)+SUMIF(E$12:E620, "&lt;0")</f>
        <v>377657.72600000008</v>
      </c>
      <c r="J620" s="15"/>
      <c r="K620" s="9">
        <v>44791</v>
      </c>
      <c r="L620" s="14">
        <f t="shared" ca="1" si="324"/>
        <v>1796</v>
      </c>
      <c r="M620" s="14">
        <f t="shared" ca="1" si="346"/>
        <v>1796</v>
      </c>
      <c r="N620" s="14">
        <f t="shared" ca="1" si="351"/>
        <v>1591</v>
      </c>
      <c r="O620" s="14">
        <f t="shared" ca="1" si="328"/>
        <v>205</v>
      </c>
      <c r="P620" s="14">
        <f t="shared" ca="1" si="329"/>
        <v>205</v>
      </c>
      <c r="Q620" s="14">
        <f t="shared" ca="1" si="339"/>
        <v>1011054.9469999999</v>
      </c>
      <c r="R620" s="15">
        <f ca="1">SUM(P$12:P620)</f>
        <v>513892.22099999996</v>
      </c>
      <c r="S620" s="16">
        <f ca="1">SUM(N$12:N620)+SUMIF(O$12:O620, "&lt;0")</f>
        <v>497162.72600000008</v>
      </c>
      <c r="U620" s="9">
        <v>44791</v>
      </c>
      <c r="V620" s="14">
        <f t="shared" ca="1" si="343"/>
        <v>2296</v>
      </c>
      <c r="W620" s="14">
        <f t="shared" ca="1" si="347"/>
        <v>2296</v>
      </c>
      <c r="X620" s="14">
        <f t="shared" ca="1" si="352"/>
        <v>1886</v>
      </c>
      <c r="Y620" s="14">
        <f t="shared" ca="1" si="330"/>
        <v>410</v>
      </c>
      <c r="Z620" s="14">
        <f t="shared" ca="1" si="331"/>
        <v>410</v>
      </c>
      <c r="AA620" s="14">
        <f t="shared" ca="1" si="340"/>
        <v>1255804.9469999999</v>
      </c>
      <c r="AB620" s="15">
        <f ca="1">SUM(Z$12:Z620)</f>
        <v>639137.2209999999</v>
      </c>
      <c r="AC620" s="16">
        <f ca="1">SUM(X$12:X620)+SUMIF(Y$12:Y620, "&lt;0")</f>
        <v>616667.72600000002</v>
      </c>
      <c r="AE620" s="9">
        <v>44791</v>
      </c>
      <c r="AF620" s="14">
        <f t="shared" ca="1" si="325"/>
        <v>1796</v>
      </c>
      <c r="AG620" s="14">
        <f t="shared" ca="1" si="348"/>
        <v>1796</v>
      </c>
      <c r="AH620" s="14">
        <f t="shared" ca="1" si="353"/>
        <v>1646</v>
      </c>
      <c r="AI620" s="14">
        <f t="shared" ca="1" si="332"/>
        <v>150</v>
      </c>
      <c r="AJ620" s="14">
        <f t="shared" ca="1" si="333"/>
        <v>150</v>
      </c>
      <c r="AK620" s="14">
        <f t="shared" ca="1" si="341"/>
        <v>1023554.9469999999</v>
      </c>
      <c r="AL620" s="15">
        <f ca="1">SUM(AJ$12:AJ620)</f>
        <v>520047.22099999996</v>
      </c>
      <c r="AM620" s="16">
        <f ca="1">SUM(AH$12:AH620)+SUMIF(AI$12:AI620, "&lt;0")</f>
        <v>503507.72599999997</v>
      </c>
      <c r="AO620" s="9">
        <v>44791</v>
      </c>
      <c r="AP620" s="14">
        <f t="shared" ca="1" si="326"/>
        <v>2296</v>
      </c>
      <c r="AQ620" s="14">
        <f t="shared" ca="1" si="349"/>
        <v>2296</v>
      </c>
      <c r="AR620" s="14">
        <f t="shared" ca="1" si="354"/>
        <v>1996</v>
      </c>
      <c r="AS620" s="14">
        <f t="shared" ca="1" si="334"/>
        <v>300</v>
      </c>
      <c r="AT620" s="14">
        <f t="shared" ca="1" si="335"/>
        <v>300</v>
      </c>
      <c r="AU620" s="14">
        <f t="shared" ca="1" si="342"/>
        <v>1280804.9469999999</v>
      </c>
      <c r="AV620" s="15">
        <f ca="1">SUM(AT$12:AT620)</f>
        <v>651447.22100000014</v>
      </c>
      <c r="AW620" s="16">
        <f ca="1">SUM(AR$12:AR620)+SUMIF(AS$12:AS620, "&lt;0")</f>
        <v>629357.72599999979</v>
      </c>
      <c r="AY620" s="9">
        <v>44791</v>
      </c>
      <c r="AZ620" s="14">
        <f t="shared" ca="1" si="344"/>
        <v>2000</v>
      </c>
      <c r="BA620" s="14">
        <f t="shared" ca="1" si="350"/>
        <v>2000</v>
      </c>
      <c r="BB620" s="14">
        <f t="shared" ca="1" si="355"/>
        <v>1881.023000000001</v>
      </c>
      <c r="BC620" s="14">
        <f t="shared" ca="1" si="336"/>
        <v>118.97699999999895</v>
      </c>
      <c r="BD620" s="14">
        <f t="shared" ca="1" si="337"/>
        <v>118.97699999999895</v>
      </c>
      <c r="BE620" s="14">
        <f t="shared" ca="1" si="322"/>
        <v>1145694.8476277031</v>
      </c>
      <c r="BF620" s="15">
        <f ca="1">SUM(BD$12:BD620)</f>
        <v>581268.48362770304</v>
      </c>
      <c r="BG620" s="16">
        <f ca="1">SUM(BB$12:BB620)+SUMIF(BC$12:BC620, "&lt;0")</f>
        <v>564426.36400000006</v>
      </c>
    </row>
    <row r="621" spans="1:59" x14ac:dyDescent="0.2">
      <c r="A621" s="24">
        <v>44792</v>
      </c>
      <c r="B621" s="54">
        <f ca="1">IF($A621&gt;= $C$5,$C$6, INDEX('Historical Data'!$D$2:$D$745, MATCH(A621, 'Historical Data'!$B$2:$B$745, 0)))</f>
        <v>1296</v>
      </c>
      <c r="C621" s="14">
        <f t="shared" ca="1" si="345"/>
        <v>1296</v>
      </c>
      <c r="D621" s="14">
        <f t="shared" ca="1" si="356"/>
        <v>1290.291999999994</v>
      </c>
      <c r="E621" s="14">
        <f t="shared" ca="1" si="327"/>
        <v>5.7080000000059954</v>
      </c>
      <c r="F621" s="14">
        <f t="shared" ca="1" si="323"/>
        <v>5.7080000000059954</v>
      </c>
      <c r="G621" s="14">
        <f t="shared" ca="1" si="338"/>
        <v>767600.94699999993</v>
      </c>
      <c r="H621" s="15">
        <f ca="1">SUM(F$12:F621)</f>
        <v>388652.92899999995</v>
      </c>
      <c r="I621" s="16">
        <f ca="1">SUM(D$12:D621)+SUMIF(E$12:E621, "&lt;0")</f>
        <v>378948.0180000001</v>
      </c>
      <c r="J621" s="15"/>
      <c r="K621" s="9">
        <v>44792</v>
      </c>
      <c r="L621" s="14">
        <f t="shared" ca="1" si="324"/>
        <v>1796</v>
      </c>
      <c r="M621" s="14">
        <f t="shared" ca="1" si="346"/>
        <v>1796</v>
      </c>
      <c r="N621" s="14">
        <f t="shared" ca="1" si="351"/>
        <v>1425.291999999994</v>
      </c>
      <c r="O621" s="14">
        <f t="shared" ca="1" si="328"/>
        <v>370.708000000006</v>
      </c>
      <c r="P621" s="14">
        <f t="shared" ca="1" si="329"/>
        <v>370.708000000006</v>
      </c>
      <c r="Q621" s="14">
        <f t="shared" ca="1" si="339"/>
        <v>1012850.9469999999</v>
      </c>
      <c r="R621" s="15">
        <f ca="1">SUM(P$12:P621)</f>
        <v>514262.92899999995</v>
      </c>
      <c r="S621" s="16">
        <f ca="1">SUM(N$12:N621)+SUMIF(O$12:O621, "&lt;0")</f>
        <v>498588.0180000001</v>
      </c>
      <c r="U621" s="9">
        <v>44792</v>
      </c>
      <c r="V621" s="14">
        <f t="shared" ca="1" si="343"/>
        <v>2296</v>
      </c>
      <c r="W621" s="14">
        <f t="shared" ca="1" si="347"/>
        <v>2296</v>
      </c>
      <c r="X621" s="14">
        <f t="shared" ca="1" si="352"/>
        <v>1560.291999999994</v>
      </c>
      <c r="Y621" s="14">
        <f t="shared" ca="1" si="330"/>
        <v>735.708000000006</v>
      </c>
      <c r="Z621" s="14">
        <f t="shared" ca="1" si="331"/>
        <v>735.708000000006</v>
      </c>
      <c r="AA621" s="14">
        <f t="shared" ca="1" si="340"/>
        <v>1258100.9469999999</v>
      </c>
      <c r="AB621" s="15">
        <f ca="1">SUM(Z$12:Z621)</f>
        <v>639872.92899999989</v>
      </c>
      <c r="AC621" s="16">
        <f ca="1">SUM(X$12:X621)+SUMIF(Y$12:Y621, "&lt;0")</f>
        <v>618228.01800000004</v>
      </c>
      <c r="AE621" s="9">
        <v>44792</v>
      </c>
      <c r="AF621" s="14">
        <f t="shared" ca="1" si="325"/>
        <v>1796</v>
      </c>
      <c r="AG621" s="14">
        <f t="shared" ca="1" si="348"/>
        <v>1796</v>
      </c>
      <c r="AH621" s="14">
        <f t="shared" ca="1" si="353"/>
        <v>1320.291999999994</v>
      </c>
      <c r="AI621" s="14">
        <f t="shared" ca="1" si="332"/>
        <v>475.708000000006</v>
      </c>
      <c r="AJ621" s="14">
        <f t="shared" ca="1" si="333"/>
        <v>475.708000000006</v>
      </c>
      <c r="AK621" s="14">
        <f t="shared" ca="1" si="341"/>
        <v>1025350.9469999999</v>
      </c>
      <c r="AL621" s="15">
        <f ca="1">SUM(AJ$12:AJ621)</f>
        <v>520522.92899999995</v>
      </c>
      <c r="AM621" s="16">
        <f ca="1">SUM(AH$12:AH621)+SUMIF(AI$12:AI621, "&lt;0")</f>
        <v>504828.01799999998</v>
      </c>
      <c r="AO621" s="9">
        <v>44792</v>
      </c>
      <c r="AP621" s="14">
        <f t="shared" ca="1" si="326"/>
        <v>2296</v>
      </c>
      <c r="AQ621" s="14">
        <f t="shared" ca="1" si="349"/>
        <v>2296</v>
      </c>
      <c r="AR621" s="14">
        <f t="shared" ca="1" si="354"/>
        <v>1350.291999999994</v>
      </c>
      <c r="AS621" s="14">
        <f t="shared" ca="1" si="334"/>
        <v>945.708000000006</v>
      </c>
      <c r="AT621" s="14">
        <f t="shared" ca="1" si="335"/>
        <v>945.708000000006</v>
      </c>
      <c r="AU621" s="14">
        <f t="shared" ca="1" si="342"/>
        <v>1283100.9469999999</v>
      </c>
      <c r="AV621" s="15">
        <f ca="1">SUM(AT$12:AT621)</f>
        <v>652392.92900000012</v>
      </c>
      <c r="AW621" s="16">
        <f ca="1">SUM(AR$12:AR621)+SUMIF(AS$12:AS621, "&lt;0")</f>
        <v>630708.01799999981</v>
      </c>
      <c r="AY621" s="9">
        <v>44792</v>
      </c>
      <c r="AZ621" s="14">
        <f t="shared" ca="1" si="344"/>
        <v>2000</v>
      </c>
      <c r="BA621" s="14">
        <f t="shared" ca="1" si="350"/>
        <v>2000</v>
      </c>
      <c r="BB621" s="14">
        <f t="shared" ca="1" si="355"/>
        <v>377.65399999999499</v>
      </c>
      <c r="BC621" s="14">
        <f t="shared" ca="1" si="336"/>
        <v>1622.346000000005</v>
      </c>
      <c r="BD621" s="14">
        <f t="shared" ca="1" si="337"/>
        <v>1622.346000000005</v>
      </c>
      <c r="BE621" s="14">
        <f t="shared" ca="1" si="322"/>
        <v>1147694.8476277031</v>
      </c>
      <c r="BF621" s="15">
        <f ca="1">SUM(BD$12:BD621)</f>
        <v>582890.82962770306</v>
      </c>
      <c r="BG621" s="16">
        <f ca="1">SUM(BB$12:BB621)+SUMIF(BC$12:BC621, "&lt;0")</f>
        <v>564804.01800000004</v>
      </c>
    </row>
    <row r="622" spans="1:59" x14ac:dyDescent="0.2">
      <c r="A622" s="24">
        <v>44793</v>
      </c>
      <c r="B622" s="54">
        <f ca="1">IF($A622&gt;= $C$5,$C$6, INDEX('Historical Data'!$D$2:$D$745, MATCH(A622, 'Historical Data'!$B$2:$B$745, 0)))</f>
        <v>1296</v>
      </c>
      <c r="C622" s="14">
        <f t="shared" ca="1" si="345"/>
        <v>1296</v>
      </c>
      <c r="D622" s="14">
        <f t="shared" ca="1" si="356"/>
        <v>667.16000000000349</v>
      </c>
      <c r="E622" s="14">
        <f t="shared" ca="1" si="327"/>
        <v>628.83999999999651</v>
      </c>
      <c r="F622" s="14">
        <f t="shared" ca="1" si="323"/>
        <v>628.83999999999651</v>
      </c>
      <c r="G622" s="14">
        <f t="shared" ca="1" si="338"/>
        <v>768896.94699999993</v>
      </c>
      <c r="H622" s="15">
        <f ca="1">SUM(F$12:F622)</f>
        <v>389281.76899999997</v>
      </c>
      <c r="I622" s="16">
        <f ca="1">SUM(D$12:D622)+SUMIF(E$12:E622, "&lt;0")</f>
        <v>379615.17800000007</v>
      </c>
      <c r="J622" s="15"/>
      <c r="K622" s="9">
        <v>44793</v>
      </c>
      <c r="L622" s="14">
        <f t="shared" ca="1" si="324"/>
        <v>1796</v>
      </c>
      <c r="M622" s="14">
        <f t="shared" ca="1" si="346"/>
        <v>1796</v>
      </c>
      <c r="N622" s="14">
        <f t="shared" ca="1" si="351"/>
        <v>907.16000000000349</v>
      </c>
      <c r="O622" s="14">
        <f t="shared" ca="1" si="328"/>
        <v>888.83999999999651</v>
      </c>
      <c r="P622" s="14">
        <f t="shared" ca="1" si="329"/>
        <v>888.83999999999651</v>
      </c>
      <c r="Q622" s="14">
        <f t="shared" ca="1" si="339"/>
        <v>1014646.9469999999</v>
      </c>
      <c r="R622" s="15">
        <f ca="1">SUM(P$12:P622)</f>
        <v>515151.76899999997</v>
      </c>
      <c r="S622" s="16">
        <f ca="1">SUM(N$12:N622)+SUMIF(O$12:O622, "&lt;0")</f>
        <v>499495.17800000007</v>
      </c>
      <c r="U622" s="9">
        <v>44793</v>
      </c>
      <c r="V622" s="14">
        <f t="shared" ca="1" si="343"/>
        <v>2296</v>
      </c>
      <c r="W622" s="14">
        <f t="shared" ca="1" si="347"/>
        <v>2296</v>
      </c>
      <c r="X622" s="14">
        <f t="shared" ca="1" si="352"/>
        <v>1147.1600000000035</v>
      </c>
      <c r="Y622" s="14">
        <f t="shared" ca="1" si="330"/>
        <v>1148.8399999999965</v>
      </c>
      <c r="Z622" s="14">
        <f t="shared" ca="1" si="331"/>
        <v>1148.8399999999965</v>
      </c>
      <c r="AA622" s="14">
        <f t="shared" ca="1" si="340"/>
        <v>1260396.9469999999</v>
      </c>
      <c r="AB622" s="15">
        <f ca="1">SUM(Z$12:Z622)</f>
        <v>641021.76899999985</v>
      </c>
      <c r="AC622" s="16">
        <f ca="1">SUM(X$12:X622)+SUMIF(Y$12:Y622, "&lt;0")</f>
        <v>619375.17800000007</v>
      </c>
      <c r="AE622" s="9">
        <v>44793</v>
      </c>
      <c r="AF622" s="14">
        <f t="shared" ca="1" si="325"/>
        <v>1796</v>
      </c>
      <c r="AG622" s="14">
        <f t="shared" ca="1" si="348"/>
        <v>1796</v>
      </c>
      <c r="AH622" s="14">
        <f t="shared" ca="1" si="353"/>
        <v>907.16000000000349</v>
      </c>
      <c r="AI622" s="14">
        <f t="shared" ca="1" si="332"/>
        <v>888.83999999999651</v>
      </c>
      <c r="AJ622" s="14">
        <f t="shared" ca="1" si="333"/>
        <v>888.83999999999651</v>
      </c>
      <c r="AK622" s="14">
        <f t="shared" ca="1" si="341"/>
        <v>1027146.9469999999</v>
      </c>
      <c r="AL622" s="15">
        <f ca="1">SUM(AJ$12:AJ622)</f>
        <v>521411.76899999997</v>
      </c>
      <c r="AM622" s="16">
        <f ca="1">SUM(AH$12:AH622)+SUMIF(AI$12:AI622, "&lt;0")</f>
        <v>505735.17799999996</v>
      </c>
      <c r="AO622" s="9">
        <v>44793</v>
      </c>
      <c r="AP622" s="14">
        <f t="shared" ca="1" si="326"/>
        <v>2296</v>
      </c>
      <c r="AQ622" s="14">
        <f t="shared" ca="1" si="349"/>
        <v>2296</v>
      </c>
      <c r="AR622" s="14">
        <f t="shared" ca="1" si="354"/>
        <v>1147.1600000000035</v>
      </c>
      <c r="AS622" s="14">
        <f t="shared" ca="1" si="334"/>
        <v>1148.8399999999965</v>
      </c>
      <c r="AT622" s="14">
        <f t="shared" ca="1" si="335"/>
        <v>1148.8399999999965</v>
      </c>
      <c r="AU622" s="14">
        <f t="shared" ca="1" si="342"/>
        <v>1285396.9469999999</v>
      </c>
      <c r="AV622" s="15">
        <f ca="1">SUM(AT$12:AT622)</f>
        <v>653541.76900000009</v>
      </c>
      <c r="AW622" s="16">
        <f ca="1">SUM(AR$12:AR622)+SUMIF(AS$12:AS622, "&lt;0")</f>
        <v>631855.17799999984</v>
      </c>
      <c r="AY622" s="9">
        <v>44793</v>
      </c>
      <c r="AZ622" s="14">
        <f t="shared" ca="1" si="344"/>
        <v>2000</v>
      </c>
      <c r="BA622" s="14">
        <f t="shared" ca="1" si="350"/>
        <v>2000</v>
      </c>
      <c r="BB622" s="14">
        <f t="shared" ca="1" si="355"/>
        <v>667.16000000000349</v>
      </c>
      <c r="BC622" s="14">
        <f t="shared" ca="1" si="336"/>
        <v>1332.8399999999965</v>
      </c>
      <c r="BD622" s="14">
        <f t="shared" ca="1" si="337"/>
        <v>1332.8399999999965</v>
      </c>
      <c r="BE622" s="14">
        <f t="shared" ca="1" si="322"/>
        <v>1149694.8476277031</v>
      </c>
      <c r="BF622" s="15">
        <f ca="1">SUM(BD$12:BD622)</f>
        <v>584223.66962770303</v>
      </c>
      <c r="BG622" s="16">
        <f ca="1">SUM(BB$12:BB622)+SUMIF(BC$12:BC622, "&lt;0")</f>
        <v>565471.17800000007</v>
      </c>
    </row>
    <row r="623" spans="1:59" x14ac:dyDescent="0.2">
      <c r="A623" s="24">
        <v>44794</v>
      </c>
      <c r="B623" s="54">
        <f ca="1">IF($A623&gt;= $C$5,$C$6, INDEX('Historical Data'!$D$2:$D$745, MATCH(A623, 'Historical Data'!$B$2:$B$745, 0)))</f>
        <v>1296</v>
      </c>
      <c r="C623" s="14">
        <f t="shared" ca="1" si="345"/>
        <v>1296</v>
      </c>
      <c r="D623" s="14">
        <f t="shared" ca="1" si="356"/>
        <v>0</v>
      </c>
      <c r="E623" s="14">
        <f t="shared" ca="1" si="327"/>
        <v>1296</v>
      </c>
      <c r="F623" s="14">
        <f t="shared" ca="1" si="323"/>
        <v>1296</v>
      </c>
      <c r="G623" s="14">
        <f t="shared" ca="1" si="338"/>
        <v>770192.94699999993</v>
      </c>
      <c r="H623" s="15">
        <f ca="1">SUM(F$12:F623)</f>
        <v>390577.76899999997</v>
      </c>
      <c r="I623" s="16">
        <f ca="1">SUM(D$12:D623)+SUMIF(E$12:E623, "&lt;0")</f>
        <v>379615.17800000007</v>
      </c>
      <c r="J623" s="15"/>
      <c r="K623" s="9">
        <v>44794</v>
      </c>
      <c r="L623" s="14">
        <f t="shared" ca="1" si="324"/>
        <v>1796</v>
      </c>
      <c r="M623" s="14">
        <f t="shared" ca="1" si="346"/>
        <v>1796</v>
      </c>
      <c r="N623" s="14">
        <f t="shared" ca="1" si="351"/>
        <v>240</v>
      </c>
      <c r="O623" s="14">
        <f t="shared" ca="1" si="328"/>
        <v>1556</v>
      </c>
      <c r="P623" s="14">
        <f t="shared" ca="1" si="329"/>
        <v>1556</v>
      </c>
      <c r="Q623" s="14">
        <f t="shared" ca="1" si="339"/>
        <v>1016442.9469999999</v>
      </c>
      <c r="R623" s="15">
        <f ca="1">SUM(P$12:P623)</f>
        <v>516707.76899999997</v>
      </c>
      <c r="S623" s="16">
        <f ca="1">SUM(N$12:N623)+SUMIF(O$12:O623, "&lt;0")</f>
        <v>499735.17800000007</v>
      </c>
      <c r="U623" s="9">
        <v>44794</v>
      </c>
      <c r="V623" s="14">
        <f t="shared" ca="1" si="343"/>
        <v>2296</v>
      </c>
      <c r="W623" s="14">
        <f t="shared" ca="1" si="347"/>
        <v>2296</v>
      </c>
      <c r="X623" s="14">
        <f t="shared" ca="1" si="352"/>
        <v>480</v>
      </c>
      <c r="Y623" s="14">
        <f t="shared" ca="1" si="330"/>
        <v>1816</v>
      </c>
      <c r="Z623" s="14">
        <f t="shared" ca="1" si="331"/>
        <v>1816</v>
      </c>
      <c r="AA623" s="14">
        <f t="shared" ca="1" si="340"/>
        <v>1262692.9469999999</v>
      </c>
      <c r="AB623" s="15">
        <f ca="1">SUM(Z$12:Z623)</f>
        <v>642837.76899999985</v>
      </c>
      <c r="AC623" s="16">
        <f ca="1">SUM(X$12:X623)+SUMIF(Y$12:Y623, "&lt;0")</f>
        <v>619855.17800000007</v>
      </c>
      <c r="AE623" s="9">
        <v>44794</v>
      </c>
      <c r="AF623" s="14">
        <f t="shared" ca="1" si="325"/>
        <v>1796</v>
      </c>
      <c r="AG623" s="14">
        <f t="shared" ca="1" si="348"/>
        <v>1796</v>
      </c>
      <c r="AH623" s="14">
        <f t="shared" ca="1" si="353"/>
        <v>240</v>
      </c>
      <c r="AI623" s="14">
        <f t="shared" ca="1" si="332"/>
        <v>1556</v>
      </c>
      <c r="AJ623" s="14">
        <f t="shared" ca="1" si="333"/>
        <v>1556</v>
      </c>
      <c r="AK623" s="14">
        <f t="shared" ca="1" si="341"/>
        <v>1028942.9469999999</v>
      </c>
      <c r="AL623" s="15">
        <f ca="1">SUM(AJ$12:AJ623)</f>
        <v>522967.76899999997</v>
      </c>
      <c r="AM623" s="16">
        <f ca="1">SUM(AH$12:AH623)+SUMIF(AI$12:AI623, "&lt;0")</f>
        <v>505975.17799999996</v>
      </c>
      <c r="AO623" s="9">
        <v>44794</v>
      </c>
      <c r="AP623" s="14">
        <f t="shared" ca="1" si="326"/>
        <v>2296</v>
      </c>
      <c r="AQ623" s="14">
        <f t="shared" ca="1" si="349"/>
        <v>2296</v>
      </c>
      <c r="AR623" s="14">
        <f t="shared" ca="1" si="354"/>
        <v>480</v>
      </c>
      <c r="AS623" s="14">
        <f t="shared" ca="1" si="334"/>
        <v>1816</v>
      </c>
      <c r="AT623" s="14">
        <f t="shared" ca="1" si="335"/>
        <v>1816</v>
      </c>
      <c r="AU623" s="14">
        <f t="shared" ca="1" si="342"/>
        <v>1287692.9469999999</v>
      </c>
      <c r="AV623" s="15">
        <f ca="1">SUM(AT$12:AT623)</f>
        <v>655357.76900000009</v>
      </c>
      <c r="AW623" s="16">
        <f ca="1">SUM(AR$12:AR623)+SUMIF(AS$12:AS623, "&lt;0")</f>
        <v>632335.17799999984</v>
      </c>
      <c r="AY623" s="9">
        <v>44794</v>
      </c>
      <c r="AZ623" s="14">
        <f t="shared" ca="1" si="344"/>
        <v>2000</v>
      </c>
      <c r="BA623" s="14">
        <f t="shared" ca="1" si="350"/>
        <v>2000</v>
      </c>
      <c r="BB623" s="14">
        <f t="shared" ca="1" si="355"/>
        <v>0</v>
      </c>
      <c r="BC623" s="14">
        <f t="shared" ca="1" si="336"/>
        <v>2000</v>
      </c>
      <c r="BD623" s="14">
        <f t="shared" ca="1" si="337"/>
        <v>2000</v>
      </c>
      <c r="BE623" s="14">
        <f t="shared" ca="1" si="322"/>
        <v>1151694.8476277031</v>
      </c>
      <c r="BF623" s="15">
        <f ca="1">SUM(BD$12:BD623)</f>
        <v>586223.66962770303</v>
      </c>
      <c r="BG623" s="16">
        <f ca="1">SUM(BB$12:BB623)+SUMIF(BC$12:BC623, "&lt;0")</f>
        <v>565471.17800000007</v>
      </c>
    </row>
    <row r="624" spans="1:59" x14ac:dyDescent="0.2">
      <c r="A624" s="24">
        <v>44795</v>
      </c>
      <c r="B624" s="54">
        <f ca="1">IF($A624&gt;= $C$5,$C$6, INDEX('Historical Data'!$D$2:$D$745, MATCH(A624, 'Historical Data'!$B$2:$B$745, 0)))</f>
        <v>1296</v>
      </c>
      <c r="C624" s="14">
        <f t="shared" ca="1" si="345"/>
        <v>1296</v>
      </c>
      <c r="D624" s="14">
        <f t="shared" ca="1" si="356"/>
        <v>598.15099999999802</v>
      </c>
      <c r="E624" s="14">
        <f t="shared" ca="1" si="327"/>
        <v>697.84900000000198</v>
      </c>
      <c r="F624" s="14">
        <f t="shared" ca="1" si="323"/>
        <v>697.84900000000198</v>
      </c>
      <c r="G624" s="14">
        <f t="shared" ca="1" si="338"/>
        <v>771488.94699999993</v>
      </c>
      <c r="H624" s="15">
        <f ca="1">SUM(F$12:F624)</f>
        <v>391275.61799999996</v>
      </c>
      <c r="I624" s="16">
        <f ca="1">SUM(D$12:D624)+SUMIF(E$12:E624, "&lt;0")</f>
        <v>380213.32900000009</v>
      </c>
      <c r="J624" s="15"/>
      <c r="K624" s="9">
        <v>44795</v>
      </c>
      <c r="L624" s="14">
        <f t="shared" ca="1" si="324"/>
        <v>1796</v>
      </c>
      <c r="M624" s="14">
        <f t="shared" ca="1" si="346"/>
        <v>1796</v>
      </c>
      <c r="N624" s="14">
        <f t="shared" ca="1" si="351"/>
        <v>838.15099999999802</v>
      </c>
      <c r="O624" s="14">
        <f t="shared" ca="1" si="328"/>
        <v>957.84900000000198</v>
      </c>
      <c r="P624" s="14">
        <f t="shared" ca="1" si="329"/>
        <v>957.84900000000198</v>
      </c>
      <c r="Q624" s="14">
        <f t="shared" ca="1" si="339"/>
        <v>1018238.9469999999</v>
      </c>
      <c r="R624" s="15">
        <f ca="1">SUM(P$12:P624)</f>
        <v>517665.61799999996</v>
      </c>
      <c r="S624" s="16">
        <f ca="1">SUM(N$12:N624)+SUMIF(O$12:O624, "&lt;0")</f>
        <v>500573.32900000009</v>
      </c>
      <c r="U624" s="9">
        <v>44795</v>
      </c>
      <c r="V624" s="14">
        <f t="shared" ca="1" si="343"/>
        <v>2296</v>
      </c>
      <c r="W624" s="14">
        <f t="shared" ca="1" si="347"/>
        <v>2296</v>
      </c>
      <c r="X624" s="14">
        <f t="shared" ca="1" si="352"/>
        <v>1078.150999999998</v>
      </c>
      <c r="Y624" s="14">
        <f t="shared" ca="1" si="330"/>
        <v>1217.849000000002</v>
      </c>
      <c r="Z624" s="14">
        <f t="shared" ca="1" si="331"/>
        <v>1217.849000000002</v>
      </c>
      <c r="AA624" s="14">
        <f t="shared" ca="1" si="340"/>
        <v>1264988.9469999999</v>
      </c>
      <c r="AB624" s="15">
        <f ca="1">SUM(Z$12:Z624)</f>
        <v>644055.6179999999</v>
      </c>
      <c r="AC624" s="16">
        <f ca="1">SUM(X$12:X624)+SUMIF(Y$12:Y624, "&lt;0")</f>
        <v>620933.32900000003</v>
      </c>
      <c r="AE624" s="9">
        <v>44795</v>
      </c>
      <c r="AF624" s="14">
        <f t="shared" ca="1" si="325"/>
        <v>1796</v>
      </c>
      <c r="AG624" s="14">
        <f t="shared" ca="1" si="348"/>
        <v>1796</v>
      </c>
      <c r="AH624" s="14">
        <f t="shared" ca="1" si="353"/>
        <v>838.15099999999802</v>
      </c>
      <c r="AI624" s="14">
        <f t="shared" ca="1" si="332"/>
        <v>957.84900000000198</v>
      </c>
      <c r="AJ624" s="14">
        <f t="shared" ca="1" si="333"/>
        <v>957.84900000000198</v>
      </c>
      <c r="AK624" s="14">
        <f t="shared" ca="1" si="341"/>
        <v>1030738.9469999999</v>
      </c>
      <c r="AL624" s="15">
        <f ca="1">SUM(AJ$12:AJ624)</f>
        <v>523925.61799999996</v>
      </c>
      <c r="AM624" s="16">
        <f ca="1">SUM(AH$12:AH624)+SUMIF(AI$12:AI624, "&lt;0")</f>
        <v>506813.32899999997</v>
      </c>
      <c r="AO624" s="9">
        <v>44795</v>
      </c>
      <c r="AP624" s="14">
        <f t="shared" ca="1" si="326"/>
        <v>2296</v>
      </c>
      <c r="AQ624" s="14">
        <f t="shared" ca="1" si="349"/>
        <v>2296</v>
      </c>
      <c r="AR624" s="14">
        <f t="shared" ca="1" si="354"/>
        <v>1078.150999999998</v>
      </c>
      <c r="AS624" s="14">
        <f t="shared" ca="1" si="334"/>
        <v>1217.849000000002</v>
      </c>
      <c r="AT624" s="14">
        <f t="shared" ca="1" si="335"/>
        <v>1217.849000000002</v>
      </c>
      <c r="AU624" s="14">
        <f t="shared" ca="1" si="342"/>
        <v>1289988.9469999999</v>
      </c>
      <c r="AV624" s="15">
        <f ca="1">SUM(AT$12:AT624)</f>
        <v>656575.61800000013</v>
      </c>
      <c r="AW624" s="16">
        <f ca="1">SUM(AR$12:AR624)+SUMIF(AS$12:AS624, "&lt;0")</f>
        <v>633413.32899999979</v>
      </c>
      <c r="AY624" s="9">
        <v>44795</v>
      </c>
      <c r="AZ624" s="14">
        <f t="shared" ca="1" si="344"/>
        <v>2000</v>
      </c>
      <c r="BA624" s="14">
        <f t="shared" ca="1" si="350"/>
        <v>2000</v>
      </c>
      <c r="BB624" s="14">
        <f t="shared" ca="1" si="355"/>
        <v>598.15099999999802</v>
      </c>
      <c r="BC624" s="14">
        <f t="shared" ca="1" si="336"/>
        <v>1401.849000000002</v>
      </c>
      <c r="BD624" s="14">
        <f t="shared" ca="1" si="337"/>
        <v>1401.849000000002</v>
      </c>
      <c r="BE624" s="14">
        <f t="shared" ref="BE624:BE687" ca="1" si="357">AZ624+BE623</f>
        <v>1153694.8476277031</v>
      </c>
      <c r="BF624" s="15">
        <f ca="1">SUM(BD$12:BD624)</f>
        <v>587625.51862770307</v>
      </c>
      <c r="BG624" s="16">
        <f ca="1">SUM(BB$12:BB624)+SUMIF(BC$12:BC624, "&lt;0")</f>
        <v>566069.32900000003</v>
      </c>
    </row>
    <row r="625" spans="1:59" x14ac:dyDescent="0.2">
      <c r="A625" s="24">
        <v>44796</v>
      </c>
      <c r="B625" s="54">
        <f ca="1">IF($A625&gt;= $C$5,$C$6, INDEX('Historical Data'!$D$2:$D$745, MATCH(A625, 'Historical Data'!$B$2:$B$745, 0)))</f>
        <v>1296</v>
      </c>
      <c r="C625" s="14">
        <f t="shared" ca="1" si="345"/>
        <v>1296</v>
      </c>
      <c r="D625" s="14">
        <f t="shared" ca="1" si="356"/>
        <v>92.47200000000521</v>
      </c>
      <c r="E625" s="14">
        <f t="shared" ca="1" si="327"/>
        <v>1203.5279999999948</v>
      </c>
      <c r="F625" s="14">
        <f t="shared" ca="1" si="323"/>
        <v>1203.5279999999948</v>
      </c>
      <c r="G625" s="14">
        <f t="shared" ca="1" si="338"/>
        <v>772784.94699999993</v>
      </c>
      <c r="H625" s="15">
        <f ca="1">SUM(F$12:F625)</f>
        <v>392479.14599999995</v>
      </c>
      <c r="I625" s="16">
        <f ca="1">SUM(D$12:D625)+SUMIF(E$12:E625, "&lt;0")</f>
        <v>380305.80100000009</v>
      </c>
      <c r="J625" s="15"/>
      <c r="K625" s="9">
        <v>44796</v>
      </c>
      <c r="L625" s="14">
        <f t="shared" ca="1" si="324"/>
        <v>1796</v>
      </c>
      <c r="M625" s="14">
        <f t="shared" ca="1" si="346"/>
        <v>1796</v>
      </c>
      <c r="N625" s="14">
        <f t="shared" ca="1" si="351"/>
        <v>332.47200000000521</v>
      </c>
      <c r="O625" s="14">
        <f t="shared" ca="1" si="328"/>
        <v>1463.5279999999948</v>
      </c>
      <c r="P625" s="14">
        <f t="shared" ca="1" si="329"/>
        <v>1463.5279999999948</v>
      </c>
      <c r="Q625" s="14">
        <f t="shared" ca="1" si="339"/>
        <v>1020034.9469999999</v>
      </c>
      <c r="R625" s="15">
        <f ca="1">SUM(P$12:P625)</f>
        <v>519129.14599999995</v>
      </c>
      <c r="S625" s="16">
        <f ca="1">SUM(N$12:N625)+SUMIF(O$12:O625, "&lt;0")</f>
        <v>500905.80100000009</v>
      </c>
      <c r="U625" s="9">
        <v>44796</v>
      </c>
      <c r="V625" s="14">
        <f t="shared" ca="1" si="343"/>
        <v>2296</v>
      </c>
      <c r="W625" s="14">
        <f t="shared" ca="1" si="347"/>
        <v>2296</v>
      </c>
      <c r="X625" s="14">
        <f t="shared" ca="1" si="352"/>
        <v>572.47200000000521</v>
      </c>
      <c r="Y625" s="14">
        <f t="shared" ca="1" si="330"/>
        <v>1723.5279999999948</v>
      </c>
      <c r="Z625" s="14">
        <f t="shared" ca="1" si="331"/>
        <v>1723.5279999999948</v>
      </c>
      <c r="AA625" s="14">
        <f t="shared" ca="1" si="340"/>
        <v>1267284.9469999999</v>
      </c>
      <c r="AB625" s="15">
        <f ca="1">SUM(Z$12:Z625)</f>
        <v>645779.14599999995</v>
      </c>
      <c r="AC625" s="16">
        <f ca="1">SUM(X$12:X625)+SUMIF(Y$12:Y625, "&lt;0")</f>
        <v>621505.80099999998</v>
      </c>
      <c r="AE625" s="9">
        <v>44796</v>
      </c>
      <c r="AF625" s="14">
        <f t="shared" ca="1" si="325"/>
        <v>1796</v>
      </c>
      <c r="AG625" s="14">
        <f t="shared" ca="1" si="348"/>
        <v>1796</v>
      </c>
      <c r="AH625" s="14">
        <f t="shared" ca="1" si="353"/>
        <v>332.47200000000521</v>
      </c>
      <c r="AI625" s="14">
        <f t="shared" ca="1" si="332"/>
        <v>1463.5279999999948</v>
      </c>
      <c r="AJ625" s="14">
        <f t="shared" ca="1" si="333"/>
        <v>1463.5279999999948</v>
      </c>
      <c r="AK625" s="14">
        <f t="shared" ca="1" si="341"/>
        <v>1032534.9469999999</v>
      </c>
      <c r="AL625" s="15">
        <f ca="1">SUM(AJ$12:AJ625)</f>
        <v>525389.14599999995</v>
      </c>
      <c r="AM625" s="16">
        <f ca="1">SUM(AH$12:AH625)+SUMIF(AI$12:AI625, "&lt;0")</f>
        <v>507145.80099999998</v>
      </c>
      <c r="AO625" s="9">
        <v>44796</v>
      </c>
      <c r="AP625" s="14">
        <f t="shared" ca="1" si="326"/>
        <v>2296</v>
      </c>
      <c r="AQ625" s="14">
        <f t="shared" ca="1" si="349"/>
        <v>2296</v>
      </c>
      <c r="AR625" s="14">
        <f t="shared" ca="1" si="354"/>
        <v>572.47200000000521</v>
      </c>
      <c r="AS625" s="14">
        <f t="shared" ca="1" si="334"/>
        <v>1723.5279999999948</v>
      </c>
      <c r="AT625" s="14">
        <f t="shared" ca="1" si="335"/>
        <v>1723.5279999999948</v>
      </c>
      <c r="AU625" s="14">
        <f t="shared" ca="1" si="342"/>
        <v>1292284.9469999999</v>
      </c>
      <c r="AV625" s="15">
        <f ca="1">SUM(AT$12:AT625)</f>
        <v>658299.14600000018</v>
      </c>
      <c r="AW625" s="16">
        <f ca="1">SUM(AR$12:AR625)+SUMIF(AS$12:AS625, "&lt;0")</f>
        <v>633985.80099999974</v>
      </c>
      <c r="AY625" s="9">
        <v>44796</v>
      </c>
      <c r="AZ625" s="14">
        <f t="shared" ca="1" si="344"/>
        <v>2000</v>
      </c>
      <c r="BA625" s="14">
        <f t="shared" ca="1" si="350"/>
        <v>2000</v>
      </c>
      <c r="BB625" s="14">
        <f t="shared" ca="1" si="355"/>
        <v>92.47200000000521</v>
      </c>
      <c r="BC625" s="14">
        <f t="shared" ca="1" si="336"/>
        <v>1907.5279999999948</v>
      </c>
      <c r="BD625" s="14">
        <f t="shared" ca="1" si="337"/>
        <v>1907.5279999999948</v>
      </c>
      <c r="BE625" s="14">
        <f t="shared" ca="1" si="357"/>
        <v>1155694.8476277031</v>
      </c>
      <c r="BF625" s="15">
        <f ca="1">SUM(BD$12:BD625)</f>
        <v>589533.04662770312</v>
      </c>
      <c r="BG625" s="16">
        <f ca="1">SUM(BB$12:BB625)+SUMIF(BC$12:BC625, "&lt;0")</f>
        <v>566161.80099999998</v>
      </c>
    </row>
    <row r="626" spans="1:59" x14ac:dyDescent="0.2">
      <c r="A626" s="24">
        <v>44797</v>
      </c>
      <c r="B626" s="54">
        <f ca="1">IF($A626&gt;= $C$5,$C$6, INDEX('Historical Data'!$D$2:$D$745, MATCH(A626, 'Historical Data'!$B$2:$B$745, 0)))</f>
        <v>1296</v>
      </c>
      <c r="C626" s="14">
        <f t="shared" ca="1" si="345"/>
        <v>1296</v>
      </c>
      <c r="D626" s="14">
        <f t="shared" ca="1" si="356"/>
        <v>941.08399999999892</v>
      </c>
      <c r="E626" s="14">
        <f t="shared" ca="1" si="327"/>
        <v>354.91600000000108</v>
      </c>
      <c r="F626" s="14">
        <f t="shared" ca="1" si="323"/>
        <v>354.91600000000108</v>
      </c>
      <c r="G626" s="14">
        <f t="shared" ca="1" si="338"/>
        <v>774080.94699999993</v>
      </c>
      <c r="H626" s="15">
        <f ca="1">SUM(F$12:F626)</f>
        <v>392834.06199999998</v>
      </c>
      <c r="I626" s="16">
        <f ca="1">SUM(D$12:D626)+SUMIF(E$12:E626, "&lt;0")</f>
        <v>381246.88500000007</v>
      </c>
      <c r="J626" s="15"/>
      <c r="K626" s="9">
        <v>44797</v>
      </c>
      <c r="L626" s="14">
        <f t="shared" ca="1" si="324"/>
        <v>1796</v>
      </c>
      <c r="M626" s="14">
        <f t="shared" ca="1" si="346"/>
        <v>1796</v>
      </c>
      <c r="N626" s="14">
        <f t="shared" ca="1" si="351"/>
        <v>1181.0839999999989</v>
      </c>
      <c r="O626" s="14">
        <f t="shared" ca="1" si="328"/>
        <v>614.91600000000108</v>
      </c>
      <c r="P626" s="14">
        <f t="shared" ca="1" si="329"/>
        <v>614.91600000000108</v>
      </c>
      <c r="Q626" s="14">
        <f t="shared" ca="1" si="339"/>
        <v>1021830.9469999999</v>
      </c>
      <c r="R626" s="15">
        <f ca="1">SUM(P$12:P626)</f>
        <v>519744.06199999998</v>
      </c>
      <c r="S626" s="16">
        <f ca="1">SUM(N$12:N626)+SUMIF(O$12:O626, "&lt;0")</f>
        <v>502086.88500000007</v>
      </c>
      <c r="U626" s="9">
        <v>44797</v>
      </c>
      <c r="V626" s="14">
        <f t="shared" ca="1" si="343"/>
        <v>2296</v>
      </c>
      <c r="W626" s="14">
        <f t="shared" ca="1" si="347"/>
        <v>2296</v>
      </c>
      <c r="X626" s="14">
        <f t="shared" ca="1" si="352"/>
        <v>1421.0839999999989</v>
      </c>
      <c r="Y626" s="14">
        <f t="shared" ca="1" si="330"/>
        <v>874.91600000000108</v>
      </c>
      <c r="Z626" s="14">
        <f t="shared" ca="1" si="331"/>
        <v>874.91600000000108</v>
      </c>
      <c r="AA626" s="14">
        <f t="shared" ca="1" si="340"/>
        <v>1269580.9469999999</v>
      </c>
      <c r="AB626" s="15">
        <f ca="1">SUM(Z$12:Z626)</f>
        <v>646654.06199999992</v>
      </c>
      <c r="AC626" s="16">
        <f ca="1">SUM(X$12:X626)+SUMIF(Y$12:Y626, "&lt;0")</f>
        <v>622926.88500000001</v>
      </c>
      <c r="AE626" s="9">
        <v>44797</v>
      </c>
      <c r="AF626" s="14">
        <f t="shared" ca="1" si="325"/>
        <v>1796</v>
      </c>
      <c r="AG626" s="14">
        <f t="shared" ca="1" si="348"/>
        <v>1796</v>
      </c>
      <c r="AH626" s="14">
        <f t="shared" ca="1" si="353"/>
        <v>1181.0839999999989</v>
      </c>
      <c r="AI626" s="14">
        <f t="shared" ca="1" si="332"/>
        <v>614.91600000000108</v>
      </c>
      <c r="AJ626" s="14">
        <f t="shared" ca="1" si="333"/>
        <v>614.91600000000108</v>
      </c>
      <c r="AK626" s="14">
        <f t="shared" ca="1" si="341"/>
        <v>1034330.9469999999</v>
      </c>
      <c r="AL626" s="15">
        <f ca="1">SUM(AJ$12:AJ626)</f>
        <v>526004.06199999992</v>
      </c>
      <c r="AM626" s="16">
        <f ca="1">SUM(AH$12:AH626)+SUMIF(AI$12:AI626, "&lt;0")</f>
        <v>508326.88499999995</v>
      </c>
      <c r="AO626" s="9">
        <v>44797</v>
      </c>
      <c r="AP626" s="14">
        <f t="shared" ca="1" si="326"/>
        <v>2296</v>
      </c>
      <c r="AQ626" s="14">
        <f t="shared" ca="1" si="349"/>
        <v>2296</v>
      </c>
      <c r="AR626" s="14">
        <f t="shared" ca="1" si="354"/>
        <v>1421.0839999999989</v>
      </c>
      <c r="AS626" s="14">
        <f t="shared" ca="1" si="334"/>
        <v>874.91600000000108</v>
      </c>
      <c r="AT626" s="14">
        <f t="shared" ca="1" si="335"/>
        <v>874.91600000000108</v>
      </c>
      <c r="AU626" s="14">
        <f t="shared" ca="1" si="342"/>
        <v>1294580.9469999999</v>
      </c>
      <c r="AV626" s="15">
        <f ca="1">SUM(AT$12:AT626)</f>
        <v>659174.06200000015</v>
      </c>
      <c r="AW626" s="16">
        <f ca="1">SUM(AR$12:AR626)+SUMIF(AS$12:AS626, "&lt;0")</f>
        <v>635406.88499999978</v>
      </c>
      <c r="AY626" s="9">
        <v>44797</v>
      </c>
      <c r="AZ626" s="14">
        <f t="shared" ca="1" si="344"/>
        <v>2000</v>
      </c>
      <c r="BA626" s="14">
        <f t="shared" ca="1" si="350"/>
        <v>2000</v>
      </c>
      <c r="BB626" s="14">
        <f t="shared" ca="1" si="355"/>
        <v>941.08399999999892</v>
      </c>
      <c r="BC626" s="14">
        <f t="shared" ca="1" si="336"/>
        <v>1058.9160000000011</v>
      </c>
      <c r="BD626" s="14">
        <f t="shared" ca="1" si="337"/>
        <v>1058.9160000000011</v>
      </c>
      <c r="BE626" s="14">
        <f t="shared" ca="1" si="357"/>
        <v>1157694.8476277031</v>
      </c>
      <c r="BF626" s="15">
        <f ca="1">SUM(BD$12:BD626)</f>
        <v>590591.96262770309</v>
      </c>
      <c r="BG626" s="16">
        <f ca="1">SUM(BB$12:BB626)+SUMIF(BC$12:BC626, "&lt;0")</f>
        <v>567102.88500000001</v>
      </c>
    </row>
    <row r="627" spans="1:59" x14ac:dyDescent="0.2">
      <c r="A627" s="24">
        <v>44798</v>
      </c>
      <c r="B627" s="54">
        <f ca="1">IF($A627&gt;= $C$5,$C$6, INDEX('Historical Data'!$D$2:$D$745, MATCH(A627, 'Historical Data'!$B$2:$B$745, 0)))</f>
        <v>1296</v>
      </c>
      <c r="C627" s="14">
        <f t="shared" ca="1" si="345"/>
        <v>1296</v>
      </c>
      <c r="D627" s="14">
        <f t="shared" ca="1" si="356"/>
        <v>705.14399999999659</v>
      </c>
      <c r="E627" s="14">
        <f t="shared" ca="1" si="327"/>
        <v>590.85600000000341</v>
      </c>
      <c r="F627" s="14">
        <f t="shared" ca="1" si="323"/>
        <v>590.85600000000341</v>
      </c>
      <c r="G627" s="14">
        <f t="shared" ca="1" si="338"/>
        <v>775376.94699999993</v>
      </c>
      <c r="H627" s="15">
        <f ca="1">SUM(F$12:F627)</f>
        <v>393424.91800000001</v>
      </c>
      <c r="I627" s="16">
        <f ca="1">SUM(D$12:D627)+SUMIF(E$12:E627, "&lt;0")</f>
        <v>381952.02900000004</v>
      </c>
      <c r="J627" s="15"/>
      <c r="K627" s="9">
        <v>44798</v>
      </c>
      <c r="L627" s="14">
        <f t="shared" ca="1" si="324"/>
        <v>1796</v>
      </c>
      <c r="M627" s="14">
        <f t="shared" ca="1" si="346"/>
        <v>1796</v>
      </c>
      <c r="N627" s="14">
        <f t="shared" ca="1" si="351"/>
        <v>945.14399999999659</v>
      </c>
      <c r="O627" s="14">
        <f t="shared" ca="1" si="328"/>
        <v>850.85600000000341</v>
      </c>
      <c r="P627" s="14">
        <f t="shared" ca="1" si="329"/>
        <v>850.85600000000341</v>
      </c>
      <c r="Q627" s="14">
        <f t="shared" ca="1" si="339"/>
        <v>1023626.9469999999</v>
      </c>
      <c r="R627" s="15">
        <f ca="1">SUM(P$12:P627)</f>
        <v>520594.91800000001</v>
      </c>
      <c r="S627" s="16">
        <f ca="1">SUM(N$12:N627)+SUMIF(O$12:O627, "&lt;0")</f>
        <v>503032.02900000004</v>
      </c>
      <c r="U627" s="9">
        <v>44798</v>
      </c>
      <c r="V627" s="14">
        <f t="shared" ca="1" si="343"/>
        <v>2296</v>
      </c>
      <c r="W627" s="14">
        <f t="shared" ca="1" si="347"/>
        <v>2296</v>
      </c>
      <c r="X627" s="14">
        <f t="shared" ca="1" si="352"/>
        <v>1185.1439999999966</v>
      </c>
      <c r="Y627" s="14">
        <f t="shared" ca="1" si="330"/>
        <v>1110.8560000000034</v>
      </c>
      <c r="Z627" s="14">
        <f t="shared" ca="1" si="331"/>
        <v>1110.8560000000034</v>
      </c>
      <c r="AA627" s="14">
        <f t="shared" ca="1" si="340"/>
        <v>1271876.9469999999</v>
      </c>
      <c r="AB627" s="15">
        <f ca="1">SUM(Z$12:Z627)</f>
        <v>647764.91799999995</v>
      </c>
      <c r="AC627" s="16">
        <f ca="1">SUM(X$12:X627)+SUMIF(Y$12:Y627, "&lt;0")</f>
        <v>624112.02899999998</v>
      </c>
      <c r="AE627" s="9">
        <v>44798</v>
      </c>
      <c r="AF627" s="14">
        <f t="shared" ca="1" si="325"/>
        <v>1796</v>
      </c>
      <c r="AG627" s="14">
        <f t="shared" ca="1" si="348"/>
        <v>1796</v>
      </c>
      <c r="AH627" s="14">
        <f t="shared" ca="1" si="353"/>
        <v>945.14399999999659</v>
      </c>
      <c r="AI627" s="14">
        <f t="shared" ca="1" si="332"/>
        <v>850.85600000000341</v>
      </c>
      <c r="AJ627" s="14">
        <f t="shared" ca="1" si="333"/>
        <v>850.85600000000341</v>
      </c>
      <c r="AK627" s="14">
        <f t="shared" ca="1" si="341"/>
        <v>1036126.9469999999</v>
      </c>
      <c r="AL627" s="15">
        <f ca="1">SUM(AJ$12:AJ627)</f>
        <v>526854.91799999995</v>
      </c>
      <c r="AM627" s="16">
        <f ca="1">SUM(AH$12:AH627)+SUMIF(AI$12:AI627, "&lt;0")</f>
        <v>509272.02899999992</v>
      </c>
      <c r="AO627" s="9">
        <v>44798</v>
      </c>
      <c r="AP627" s="14">
        <f t="shared" ca="1" si="326"/>
        <v>2296</v>
      </c>
      <c r="AQ627" s="14">
        <f t="shared" ca="1" si="349"/>
        <v>2296</v>
      </c>
      <c r="AR627" s="14">
        <f t="shared" ca="1" si="354"/>
        <v>1185.1439999999966</v>
      </c>
      <c r="AS627" s="14">
        <f t="shared" ca="1" si="334"/>
        <v>1110.8560000000034</v>
      </c>
      <c r="AT627" s="14">
        <f t="shared" ca="1" si="335"/>
        <v>1110.8560000000034</v>
      </c>
      <c r="AU627" s="14">
        <f t="shared" ca="1" si="342"/>
        <v>1296876.9469999999</v>
      </c>
      <c r="AV627" s="15">
        <f ca="1">SUM(AT$12:AT627)</f>
        <v>660284.91800000018</v>
      </c>
      <c r="AW627" s="16">
        <f ca="1">SUM(AR$12:AR627)+SUMIF(AS$12:AS627, "&lt;0")</f>
        <v>636592.02899999975</v>
      </c>
      <c r="AY627" s="9">
        <v>44798</v>
      </c>
      <c r="AZ627" s="14">
        <f t="shared" ca="1" si="344"/>
        <v>2000</v>
      </c>
      <c r="BA627" s="14">
        <f t="shared" ca="1" si="350"/>
        <v>2000</v>
      </c>
      <c r="BB627" s="14">
        <f t="shared" ca="1" si="355"/>
        <v>705.14399999999659</v>
      </c>
      <c r="BC627" s="14">
        <f t="shared" ca="1" si="336"/>
        <v>1294.8560000000034</v>
      </c>
      <c r="BD627" s="14">
        <f t="shared" ca="1" si="337"/>
        <v>1294.8560000000034</v>
      </c>
      <c r="BE627" s="14">
        <f t="shared" ca="1" si="357"/>
        <v>1159694.8476277031</v>
      </c>
      <c r="BF627" s="15">
        <f ca="1">SUM(BD$12:BD627)</f>
        <v>591886.81862770312</v>
      </c>
      <c r="BG627" s="16">
        <f ca="1">SUM(BB$12:BB627)+SUMIF(BC$12:BC627, "&lt;0")</f>
        <v>567808.02899999998</v>
      </c>
    </row>
    <row r="628" spans="1:59" x14ac:dyDescent="0.2">
      <c r="A628" s="24">
        <v>44799</v>
      </c>
      <c r="B628" s="54">
        <f ca="1">IF($A628&gt;= $C$5,$C$6, INDEX('Historical Data'!$D$2:$D$745, MATCH(A628, 'Historical Data'!$B$2:$B$745, 0)))</f>
        <v>1296</v>
      </c>
      <c r="C628" s="14">
        <f t="shared" ca="1" si="345"/>
        <v>1296</v>
      </c>
      <c r="D628" s="14">
        <f t="shared" ca="1" si="356"/>
        <v>0</v>
      </c>
      <c r="E628" s="14">
        <f t="shared" ca="1" si="327"/>
        <v>1296</v>
      </c>
      <c r="F628" s="14">
        <f t="shared" ca="1" si="323"/>
        <v>1296</v>
      </c>
      <c r="G628" s="14">
        <f t="shared" ca="1" si="338"/>
        <v>776672.94699999993</v>
      </c>
      <c r="H628" s="15">
        <f ca="1">SUM(F$12:F628)</f>
        <v>394720.91800000001</v>
      </c>
      <c r="I628" s="16">
        <f ca="1">SUM(D$12:D628)+SUMIF(E$12:E628, "&lt;0")</f>
        <v>381952.02900000004</v>
      </c>
      <c r="J628" s="15"/>
      <c r="K628" s="9">
        <v>44799</v>
      </c>
      <c r="L628" s="14">
        <f t="shared" ca="1" si="324"/>
        <v>1796</v>
      </c>
      <c r="M628" s="14">
        <f t="shared" ca="1" si="346"/>
        <v>1796</v>
      </c>
      <c r="N628" s="14">
        <f t="shared" ca="1" si="351"/>
        <v>240</v>
      </c>
      <c r="O628" s="14">
        <f t="shared" ca="1" si="328"/>
        <v>1556</v>
      </c>
      <c r="P628" s="14">
        <f t="shared" ca="1" si="329"/>
        <v>1556</v>
      </c>
      <c r="Q628" s="14">
        <f t="shared" ca="1" si="339"/>
        <v>1025422.9469999999</v>
      </c>
      <c r="R628" s="15">
        <f ca="1">SUM(P$12:P628)</f>
        <v>522150.91800000001</v>
      </c>
      <c r="S628" s="16">
        <f ca="1">SUM(N$12:N628)+SUMIF(O$12:O628, "&lt;0")</f>
        <v>503272.02900000004</v>
      </c>
      <c r="U628" s="9">
        <v>44799</v>
      </c>
      <c r="V628" s="14">
        <f t="shared" ca="1" si="343"/>
        <v>2296</v>
      </c>
      <c r="W628" s="14">
        <f t="shared" ca="1" si="347"/>
        <v>2296</v>
      </c>
      <c r="X628" s="14">
        <f t="shared" ca="1" si="352"/>
        <v>480</v>
      </c>
      <c r="Y628" s="14">
        <f t="shared" ca="1" si="330"/>
        <v>1816</v>
      </c>
      <c r="Z628" s="14">
        <f t="shared" ca="1" si="331"/>
        <v>1816</v>
      </c>
      <c r="AA628" s="14">
        <f t="shared" ca="1" si="340"/>
        <v>1274172.9469999999</v>
      </c>
      <c r="AB628" s="15">
        <f ca="1">SUM(Z$12:Z628)</f>
        <v>649580.91799999995</v>
      </c>
      <c r="AC628" s="16">
        <f ca="1">SUM(X$12:X628)+SUMIF(Y$12:Y628, "&lt;0")</f>
        <v>624592.02899999998</v>
      </c>
      <c r="AE628" s="9">
        <v>44799</v>
      </c>
      <c r="AF628" s="14">
        <f t="shared" ca="1" si="325"/>
        <v>1796</v>
      </c>
      <c r="AG628" s="14">
        <f t="shared" ca="1" si="348"/>
        <v>1796</v>
      </c>
      <c r="AH628" s="14">
        <f t="shared" ca="1" si="353"/>
        <v>240</v>
      </c>
      <c r="AI628" s="14">
        <f t="shared" ca="1" si="332"/>
        <v>1556</v>
      </c>
      <c r="AJ628" s="14">
        <f t="shared" ca="1" si="333"/>
        <v>1556</v>
      </c>
      <c r="AK628" s="14">
        <f t="shared" ca="1" si="341"/>
        <v>1037922.9469999999</v>
      </c>
      <c r="AL628" s="15">
        <f ca="1">SUM(AJ$12:AJ628)</f>
        <v>528410.91799999995</v>
      </c>
      <c r="AM628" s="16">
        <f ca="1">SUM(AH$12:AH628)+SUMIF(AI$12:AI628, "&lt;0")</f>
        <v>509512.02899999992</v>
      </c>
      <c r="AO628" s="9">
        <v>44799</v>
      </c>
      <c r="AP628" s="14">
        <f t="shared" ca="1" si="326"/>
        <v>2296</v>
      </c>
      <c r="AQ628" s="14">
        <f t="shared" ca="1" si="349"/>
        <v>2296</v>
      </c>
      <c r="AR628" s="14">
        <f t="shared" ca="1" si="354"/>
        <v>480</v>
      </c>
      <c r="AS628" s="14">
        <f t="shared" ca="1" si="334"/>
        <v>1816</v>
      </c>
      <c r="AT628" s="14">
        <f t="shared" ca="1" si="335"/>
        <v>1816</v>
      </c>
      <c r="AU628" s="14">
        <f t="shared" ca="1" si="342"/>
        <v>1299172.9469999999</v>
      </c>
      <c r="AV628" s="15">
        <f ca="1">SUM(AT$12:AT628)</f>
        <v>662100.91800000018</v>
      </c>
      <c r="AW628" s="16">
        <f ca="1">SUM(AR$12:AR628)+SUMIF(AS$12:AS628, "&lt;0")</f>
        <v>637072.02899999975</v>
      </c>
      <c r="AY628" s="9">
        <v>44799</v>
      </c>
      <c r="AZ628" s="14">
        <f t="shared" ca="1" si="344"/>
        <v>2000</v>
      </c>
      <c r="BA628" s="14">
        <f t="shared" ca="1" si="350"/>
        <v>2000</v>
      </c>
      <c r="BB628" s="14">
        <f t="shared" ca="1" si="355"/>
        <v>0</v>
      </c>
      <c r="BC628" s="14">
        <f t="shared" ca="1" si="336"/>
        <v>2000</v>
      </c>
      <c r="BD628" s="14">
        <f t="shared" ca="1" si="337"/>
        <v>2000</v>
      </c>
      <c r="BE628" s="14">
        <f t="shared" ca="1" si="357"/>
        <v>1161694.8476277031</v>
      </c>
      <c r="BF628" s="15">
        <f ca="1">SUM(BD$12:BD628)</f>
        <v>593886.81862770312</v>
      </c>
      <c r="BG628" s="16">
        <f ca="1">SUM(BB$12:BB628)+SUMIF(BC$12:BC628, "&lt;0")</f>
        <v>567808.02899999998</v>
      </c>
    </row>
    <row r="629" spans="1:59" x14ac:dyDescent="0.2">
      <c r="A629" s="24">
        <v>44800</v>
      </c>
      <c r="B629" s="54">
        <f ca="1">IF($A629&gt;= $C$5,$C$6, INDEX('Historical Data'!$D$2:$D$745, MATCH(A629, 'Historical Data'!$B$2:$B$745, 0)))</f>
        <v>1296</v>
      </c>
      <c r="C629" s="14">
        <f t="shared" ca="1" si="345"/>
        <v>1296</v>
      </c>
      <c r="D629" s="14">
        <f t="shared" ca="1" si="356"/>
        <v>174.79100000000108</v>
      </c>
      <c r="E629" s="14">
        <f t="shared" ca="1" si="327"/>
        <v>1121.2089999999989</v>
      </c>
      <c r="F629" s="14">
        <f t="shared" ca="1" si="323"/>
        <v>1121.2089999999989</v>
      </c>
      <c r="G629" s="14">
        <f t="shared" ca="1" si="338"/>
        <v>777968.94699999993</v>
      </c>
      <c r="H629" s="15">
        <f ca="1">SUM(F$12:F629)</f>
        <v>395842.12699999998</v>
      </c>
      <c r="I629" s="16">
        <f ca="1">SUM(D$12:D629)+SUMIF(E$12:E629, "&lt;0")</f>
        <v>382126.82000000007</v>
      </c>
      <c r="J629" s="15"/>
      <c r="K629" s="9">
        <v>44800</v>
      </c>
      <c r="L629" s="14">
        <f t="shared" ca="1" si="324"/>
        <v>1796</v>
      </c>
      <c r="M629" s="14">
        <f t="shared" ca="1" si="346"/>
        <v>1796</v>
      </c>
      <c r="N629" s="14">
        <f t="shared" ca="1" si="351"/>
        <v>414.79100000000108</v>
      </c>
      <c r="O629" s="14">
        <f t="shared" ca="1" si="328"/>
        <v>1381.2089999999989</v>
      </c>
      <c r="P629" s="14">
        <f t="shared" ca="1" si="329"/>
        <v>1381.2089999999989</v>
      </c>
      <c r="Q629" s="14">
        <f t="shared" ca="1" si="339"/>
        <v>1027218.9469999999</v>
      </c>
      <c r="R629" s="15">
        <f ca="1">SUM(P$12:P629)</f>
        <v>523532.12699999998</v>
      </c>
      <c r="S629" s="16">
        <f ca="1">SUM(N$12:N629)+SUMIF(O$12:O629, "&lt;0")</f>
        <v>503686.82000000007</v>
      </c>
      <c r="U629" s="9">
        <v>44800</v>
      </c>
      <c r="V629" s="14">
        <f t="shared" ca="1" si="343"/>
        <v>2296</v>
      </c>
      <c r="W629" s="14">
        <f t="shared" ca="1" si="347"/>
        <v>2296</v>
      </c>
      <c r="X629" s="14">
        <f t="shared" ca="1" si="352"/>
        <v>654.79100000000108</v>
      </c>
      <c r="Y629" s="14">
        <f t="shared" ca="1" si="330"/>
        <v>1641.2089999999989</v>
      </c>
      <c r="Z629" s="14">
        <f t="shared" ca="1" si="331"/>
        <v>1641.2089999999989</v>
      </c>
      <c r="AA629" s="14">
        <f t="shared" ca="1" si="340"/>
        <v>1276468.9469999999</v>
      </c>
      <c r="AB629" s="15">
        <f ca="1">SUM(Z$12:Z629)</f>
        <v>651222.12699999998</v>
      </c>
      <c r="AC629" s="16">
        <f ca="1">SUM(X$12:X629)+SUMIF(Y$12:Y629, "&lt;0")</f>
        <v>625246.81999999995</v>
      </c>
      <c r="AE629" s="9">
        <v>44800</v>
      </c>
      <c r="AF629" s="14">
        <f t="shared" ca="1" si="325"/>
        <v>1796</v>
      </c>
      <c r="AG629" s="14">
        <f t="shared" ca="1" si="348"/>
        <v>1796</v>
      </c>
      <c r="AH629" s="14">
        <f t="shared" ca="1" si="353"/>
        <v>414.79100000000108</v>
      </c>
      <c r="AI629" s="14">
        <f t="shared" ca="1" si="332"/>
        <v>1381.2089999999989</v>
      </c>
      <c r="AJ629" s="14">
        <f t="shared" ca="1" si="333"/>
        <v>1381.2089999999989</v>
      </c>
      <c r="AK629" s="14">
        <f t="shared" ca="1" si="341"/>
        <v>1039718.9469999999</v>
      </c>
      <c r="AL629" s="15">
        <f ca="1">SUM(AJ$12:AJ629)</f>
        <v>529792.12699999998</v>
      </c>
      <c r="AM629" s="16">
        <f ca="1">SUM(AH$12:AH629)+SUMIF(AI$12:AI629, "&lt;0")</f>
        <v>509926.81999999995</v>
      </c>
      <c r="AO629" s="9">
        <v>44800</v>
      </c>
      <c r="AP629" s="14">
        <f t="shared" ca="1" si="326"/>
        <v>2296</v>
      </c>
      <c r="AQ629" s="14">
        <f t="shared" ca="1" si="349"/>
        <v>2296</v>
      </c>
      <c r="AR629" s="14">
        <f t="shared" ca="1" si="354"/>
        <v>654.79100000000108</v>
      </c>
      <c r="AS629" s="14">
        <f t="shared" ca="1" si="334"/>
        <v>1641.2089999999989</v>
      </c>
      <c r="AT629" s="14">
        <f t="shared" ca="1" si="335"/>
        <v>1641.2089999999989</v>
      </c>
      <c r="AU629" s="14">
        <f t="shared" ca="1" si="342"/>
        <v>1301468.9469999999</v>
      </c>
      <c r="AV629" s="15">
        <f ca="1">SUM(AT$12:AT629)</f>
        <v>663742.12700000021</v>
      </c>
      <c r="AW629" s="16">
        <f ca="1">SUM(AR$12:AR629)+SUMIF(AS$12:AS629, "&lt;0")</f>
        <v>637726.81999999972</v>
      </c>
      <c r="AY629" s="9">
        <v>44800</v>
      </c>
      <c r="AZ629" s="14">
        <f t="shared" ca="1" si="344"/>
        <v>2000</v>
      </c>
      <c r="BA629" s="14">
        <f t="shared" ca="1" si="350"/>
        <v>2000</v>
      </c>
      <c r="BB629" s="14">
        <f t="shared" ca="1" si="355"/>
        <v>174.79100000000108</v>
      </c>
      <c r="BC629" s="14">
        <f t="shared" ca="1" si="336"/>
        <v>1825.2089999999989</v>
      </c>
      <c r="BD629" s="14">
        <f t="shared" ca="1" si="337"/>
        <v>1825.2089999999989</v>
      </c>
      <c r="BE629" s="14">
        <f t="shared" ca="1" si="357"/>
        <v>1163694.8476277031</v>
      </c>
      <c r="BF629" s="15">
        <f ca="1">SUM(BD$12:BD629)</f>
        <v>595712.02762770315</v>
      </c>
      <c r="BG629" s="16">
        <f ca="1">SUM(BB$12:BB629)+SUMIF(BC$12:BC629, "&lt;0")</f>
        <v>567982.81999999995</v>
      </c>
    </row>
    <row r="630" spans="1:59" x14ac:dyDescent="0.2">
      <c r="A630" s="24">
        <v>44801</v>
      </c>
      <c r="B630" s="54">
        <f ca="1">IF($A630&gt;= $C$5,$C$6, INDEX('Historical Data'!$D$2:$D$745, MATCH(A630, 'Historical Data'!$B$2:$B$745, 0)))</f>
        <v>1296</v>
      </c>
      <c r="C630" s="14">
        <f t="shared" ca="1" si="345"/>
        <v>1296</v>
      </c>
      <c r="D630" s="14">
        <f t="shared" ca="1" si="356"/>
        <v>0</v>
      </c>
      <c r="E630" s="14">
        <f t="shared" ca="1" si="327"/>
        <v>1296</v>
      </c>
      <c r="F630" s="14">
        <f t="shared" ca="1" si="323"/>
        <v>1296</v>
      </c>
      <c r="G630" s="14">
        <f t="shared" ca="1" si="338"/>
        <v>779264.94699999993</v>
      </c>
      <c r="H630" s="15">
        <f ca="1">SUM(F$12:F630)</f>
        <v>397138.12699999998</v>
      </c>
      <c r="I630" s="16">
        <f ca="1">SUM(D$12:D630)+SUMIF(E$12:E630, "&lt;0")</f>
        <v>382126.82000000007</v>
      </c>
      <c r="J630" s="15"/>
      <c r="K630" s="9">
        <v>44801</v>
      </c>
      <c r="L630" s="14">
        <f t="shared" ca="1" si="324"/>
        <v>1796</v>
      </c>
      <c r="M630" s="14">
        <f t="shared" ca="1" si="346"/>
        <v>1796</v>
      </c>
      <c r="N630" s="14">
        <f t="shared" ca="1" si="351"/>
        <v>240</v>
      </c>
      <c r="O630" s="14">
        <f t="shared" ca="1" si="328"/>
        <v>1556</v>
      </c>
      <c r="P630" s="14">
        <f t="shared" ca="1" si="329"/>
        <v>1556</v>
      </c>
      <c r="Q630" s="14">
        <f t="shared" ca="1" si="339"/>
        <v>1029014.9469999999</v>
      </c>
      <c r="R630" s="15">
        <f ca="1">SUM(P$12:P630)</f>
        <v>525088.12699999998</v>
      </c>
      <c r="S630" s="16">
        <f ca="1">SUM(N$12:N630)+SUMIF(O$12:O630, "&lt;0")</f>
        <v>503926.82000000007</v>
      </c>
      <c r="U630" s="9">
        <v>44801</v>
      </c>
      <c r="V630" s="14">
        <f t="shared" ca="1" si="343"/>
        <v>2296</v>
      </c>
      <c r="W630" s="14">
        <f t="shared" ca="1" si="347"/>
        <v>2296</v>
      </c>
      <c r="X630" s="14">
        <f t="shared" ca="1" si="352"/>
        <v>480</v>
      </c>
      <c r="Y630" s="14">
        <f t="shared" ca="1" si="330"/>
        <v>1816</v>
      </c>
      <c r="Z630" s="14">
        <f t="shared" ca="1" si="331"/>
        <v>1816</v>
      </c>
      <c r="AA630" s="14">
        <f t="shared" ca="1" si="340"/>
        <v>1278764.9469999999</v>
      </c>
      <c r="AB630" s="15">
        <f ca="1">SUM(Z$12:Z630)</f>
        <v>653038.12699999998</v>
      </c>
      <c r="AC630" s="16">
        <f ca="1">SUM(X$12:X630)+SUMIF(Y$12:Y630, "&lt;0")</f>
        <v>625726.81999999995</v>
      </c>
      <c r="AE630" s="9">
        <v>44801</v>
      </c>
      <c r="AF630" s="14">
        <f t="shared" ca="1" si="325"/>
        <v>1796</v>
      </c>
      <c r="AG630" s="14">
        <f t="shared" ca="1" si="348"/>
        <v>1796</v>
      </c>
      <c r="AH630" s="14">
        <f t="shared" ca="1" si="353"/>
        <v>240</v>
      </c>
      <c r="AI630" s="14">
        <f t="shared" ca="1" si="332"/>
        <v>1556</v>
      </c>
      <c r="AJ630" s="14">
        <f t="shared" ca="1" si="333"/>
        <v>1556</v>
      </c>
      <c r="AK630" s="14">
        <f t="shared" ca="1" si="341"/>
        <v>1041514.9469999999</v>
      </c>
      <c r="AL630" s="15">
        <f ca="1">SUM(AJ$12:AJ630)</f>
        <v>531348.12699999998</v>
      </c>
      <c r="AM630" s="16">
        <f ca="1">SUM(AH$12:AH630)+SUMIF(AI$12:AI630, "&lt;0")</f>
        <v>510166.81999999995</v>
      </c>
      <c r="AO630" s="9">
        <v>44801</v>
      </c>
      <c r="AP630" s="14">
        <f t="shared" ca="1" si="326"/>
        <v>2296</v>
      </c>
      <c r="AQ630" s="14">
        <f t="shared" ca="1" si="349"/>
        <v>2296</v>
      </c>
      <c r="AR630" s="14">
        <f t="shared" ca="1" si="354"/>
        <v>480</v>
      </c>
      <c r="AS630" s="14">
        <f t="shared" ca="1" si="334"/>
        <v>1816</v>
      </c>
      <c r="AT630" s="14">
        <f t="shared" ca="1" si="335"/>
        <v>1816</v>
      </c>
      <c r="AU630" s="14">
        <f t="shared" ca="1" si="342"/>
        <v>1303764.9469999999</v>
      </c>
      <c r="AV630" s="15">
        <f ca="1">SUM(AT$12:AT630)</f>
        <v>665558.12700000021</v>
      </c>
      <c r="AW630" s="16">
        <f ca="1">SUM(AR$12:AR630)+SUMIF(AS$12:AS630, "&lt;0")</f>
        <v>638206.81999999972</v>
      </c>
      <c r="AY630" s="9">
        <v>44801</v>
      </c>
      <c r="AZ630" s="14">
        <f t="shared" ca="1" si="344"/>
        <v>2000</v>
      </c>
      <c r="BA630" s="14">
        <f t="shared" ca="1" si="350"/>
        <v>2000</v>
      </c>
      <c r="BB630" s="14">
        <f t="shared" ca="1" si="355"/>
        <v>0</v>
      </c>
      <c r="BC630" s="14">
        <f t="shared" ca="1" si="336"/>
        <v>2000</v>
      </c>
      <c r="BD630" s="14">
        <f t="shared" ca="1" si="337"/>
        <v>2000</v>
      </c>
      <c r="BE630" s="14">
        <f t="shared" ca="1" si="357"/>
        <v>1165694.8476277031</v>
      </c>
      <c r="BF630" s="15">
        <f ca="1">SUM(BD$12:BD630)</f>
        <v>597712.02762770315</v>
      </c>
      <c r="BG630" s="16">
        <f ca="1">SUM(BB$12:BB630)+SUMIF(BC$12:BC630, "&lt;0")</f>
        <v>567982.81999999995</v>
      </c>
    </row>
    <row r="631" spans="1:59" x14ac:dyDescent="0.2">
      <c r="A631" s="24">
        <v>44802</v>
      </c>
      <c r="B631" s="54">
        <f ca="1">IF($A631&gt;= $C$5,$C$6, INDEX('Historical Data'!$D$2:$D$745, MATCH(A631, 'Historical Data'!$B$2:$B$745, 0)))</f>
        <v>1296</v>
      </c>
      <c r="C631" s="14">
        <f t="shared" ca="1" si="345"/>
        <v>1296</v>
      </c>
      <c r="D631" s="14">
        <f t="shared" ca="1" si="356"/>
        <v>0</v>
      </c>
      <c r="E631" s="14">
        <f t="shared" ca="1" si="327"/>
        <v>1296</v>
      </c>
      <c r="F631" s="14">
        <f t="shared" ca="1" si="323"/>
        <v>1296</v>
      </c>
      <c r="G631" s="14">
        <f t="shared" ca="1" si="338"/>
        <v>780560.94699999993</v>
      </c>
      <c r="H631" s="15">
        <f ca="1">SUM(F$12:F631)</f>
        <v>398434.12699999998</v>
      </c>
      <c r="I631" s="16">
        <f ca="1">SUM(D$12:D631)+SUMIF(E$12:E631, "&lt;0")</f>
        <v>382126.82000000007</v>
      </c>
      <c r="J631" s="15"/>
      <c r="K631" s="9">
        <v>44802</v>
      </c>
      <c r="L631" s="14">
        <f t="shared" ca="1" si="324"/>
        <v>1796</v>
      </c>
      <c r="M631" s="14">
        <f t="shared" ca="1" si="346"/>
        <v>1796</v>
      </c>
      <c r="N631" s="14">
        <f t="shared" ca="1" si="351"/>
        <v>240</v>
      </c>
      <c r="O631" s="14">
        <f t="shared" ca="1" si="328"/>
        <v>1556</v>
      </c>
      <c r="P631" s="14">
        <f t="shared" ca="1" si="329"/>
        <v>1556</v>
      </c>
      <c r="Q631" s="14">
        <f t="shared" ca="1" si="339"/>
        <v>1030810.9469999999</v>
      </c>
      <c r="R631" s="15">
        <f ca="1">SUM(P$12:P631)</f>
        <v>526644.12699999998</v>
      </c>
      <c r="S631" s="16">
        <f ca="1">SUM(N$12:N631)+SUMIF(O$12:O631, "&lt;0")</f>
        <v>504166.82000000007</v>
      </c>
      <c r="U631" s="9">
        <v>44802</v>
      </c>
      <c r="V631" s="14">
        <f t="shared" ca="1" si="343"/>
        <v>2296</v>
      </c>
      <c r="W631" s="14">
        <f t="shared" ca="1" si="347"/>
        <v>2296</v>
      </c>
      <c r="X631" s="14">
        <f t="shared" ca="1" si="352"/>
        <v>480</v>
      </c>
      <c r="Y631" s="14">
        <f t="shared" ca="1" si="330"/>
        <v>1816</v>
      </c>
      <c r="Z631" s="14">
        <f t="shared" ca="1" si="331"/>
        <v>1816</v>
      </c>
      <c r="AA631" s="14">
        <f t="shared" ca="1" si="340"/>
        <v>1281060.9469999999</v>
      </c>
      <c r="AB631" s="15">
        <f ca="1">SUM(Z$12:Z631)</f>
        <v>654854.12699999998</v>
      </c>
      <c r="AC631" s="16">
        <f ca="1">SUM(X$12:X631)+SUMIF(Y$12:Y631, "&lt;0")</f>
        <v>626206.81999999995</v>
      </c>
      <c r="AE631" s="9">
        <v>44802</v>
      </c>
      <c r="AF631" s="14">
        <f t="shared" ca="1" si="325"/>
        <v>1796</v>
      </c>
      <c r="AG631" s="14">
        <f t="shared" ca="1" si="348"/>
        <v>1796</v>
      </c>
      <c r="AH631" s="14">
        <f t="shared" ca="1" si="353"/>
        <v>240</v>
      </c>
      <c r="AI631" s="14">
        <f t="shared" ca="1" si="332"/>
        <v>1556</v>
      </c>
      <c r="AJ631" s="14">
        <f t="shared" ca="1" si="333"/>
        <v>1556</v>
      </c>
      <c r="AK631" s="14">
        <f t="shared" ca="1" si="341"/>
        <v>1043310.9469999999</v>
      </c>
      <c r="AL631" s="15">
        <f ca="1">SUM(AJ$12:AJ631)</f>
        <v>532904.12699999998</v>
      </c>
      <c r="AM631" s="16">
        <f ca="1">SUM(AH$12:AH631)+SUMIF(AI$12:AI631, "&lt;0")</f>
        <v>510406.81999999995</v>
      </c>
      <c r="AO631" s="9">
        <v>44802</v>
      </c>
      <c r="AP631" s="14">
        <f t="shared" ca="1" si="326"/>
        <v>2296</v>
      </c>
      <c r="AQ631" s="14">
        <f t="shared" ca="1" si="349"/>
        <v>2296</v>
      </c>
      <c r="AR631" s="14">
        <f t="shared" ca="1" si="354"/>
        <v>480</v>
      </c>
      <c r="AS631" s="14">
        <f t="shared" ca="1" si="334"/>
        <v>1816</v>
      </c>
      <c r="AT631" s="14">
        <f t="shared" ca="1" si="335"/>
        <v>1816</v>
      </c>
      <c r="AU631" s="14">
        <f t="shared" ca="1" si="342"/>
        <v>1306060.9469999999</v>
      </c>
      <c r="AV631" s="15">
        <f ca="1">SUM(AT$12:AT631)</f>
        <v>667374.12700000021</v>
      </c>
      <c r="AW631" s="16">
        <f ca="1">SUM(AR$12:AR631)+SUMIF(AS$12:AS631, "&lt;0")</f>
        <v>638686.81999999972</v>
      </c>
      <c r="AY631" s="9">
        <v>44802</v>
      </c>
      <c r="AZ631" s="14">
        <f t="shared" ca="1" si="344"/>
        <v>2000</v>
      </c>
      <c r="BA631" s="14">
        <f t="shared" ca="1" si="350"/>
        <v>2000</v>
      </c>
      <c r="BB631" s="14">
        <f t="shared" ca="1" si="355"/>
        <v>0</v>
      </c>
      <c r="BC631" s="14">
        <f t="shared" ca="1" si="336"/>
        <v>2000</v>
      </c>
      <c r="BD631" s="14">
        <f t="shared" ca="1" si="337"/>
        <v>2000</v>
      </c>
      <c r="BE631" s="14">
        <f t="shared" ca="1" si="357"/>
        <v>1167694.8476277031</v>
      </c>
      <c r="BF631" s="15">
        <f ca="1">SUM(BD$12:BD631)</f>
        <v>599712.02762770315</v>
      </c>
      <c r="BG631" s="16">
        <f ca="1">SUM(BB$12:BB631)+SUMIF(BC$12:BC631, "&lt;0")</f>
        <v>567982.81999999995</v>
      </c>
    </row>
    <row r="632" spans="1:59" x14ac:dyDescent="0.2">
      <c r="A632" s="24">
        <v>44803</v>
      </c>
      <c r="B632" s="54">
        <f ca="1">IF($A632&gt;= $C$5,$C$6, INDEX('Historical Data'!$D$2:$D$745, MATCH(A632, 'Historical Data'!$B$2:$B$745, 0)))</f>
        <v>1296</v>
      </c>
      <c r="C632" s="14">
        <f t="shared" ca="1" si="345"/>
        <v>1296</v>
      </c>
      <c r="D632" s="14">
        <f t="shared" ca="1" si="356"/>
        <v>432.31200000000172</v>
      </c>
      <c r="E632" s="14">
        <f t="shared" ca="1" si="327"/>
        <v>863.68799999999828</v>
      </c>
      <c r="F632" s="14">
        <f t="shared" ca="1" si="323"/>
        <v>863.68799999999828</v>
      </c>
      <c r="G632" s="14">
        <f t="shared" ca="1" si="338"/>
        <v>781856.94699999993</v>
      </c>
      <c r="H632" s="15">
        <f ca="1">SUM(F$12:F632)</f>
        <v>399297.815</v>
      </c>
      <c r="I632" s="16">
        <f ca="1">SUM(D$12:D632)+SUMIF(E$12:E632, "&lt;0")</f>
        <v>382559.13200000004</v>
      </c>
      <c r="J632" s="15"/>
      <c r="K632" s="9">
        <v>44803</v>
      </c>
      <c r="L632" s="14">
        <f t="shared" ca="1" si="324"/>
        <v>1796</v>
      </c>
      <c r="M632" s="14">
        <f t="shared" ca="1" si="346"/>
        <v>1796</v>
      </c>
      <c r="N632" s="14">
        <f t="shared" ca="1" si="351"/>
        <v>672.31200000000172</v>
      </c>
      <c r="O632" s="14">
        <f t="shared" ca="1" si="328"/>
        <v>1123.6879999999983</v>
      </c>
      <c r="P632" s="14">
        <f t="shared" ca="1" si="329"/>
        <v>1123.6879999999983</v>
      </c>
      <c r="Q632" s="14">
        <f t="shared" ca="1" si="339"/>
        <v>1032606.9469999999</v>
      </c>
      <c r="R632" s="15">
        <f ca="1">SUM(P$12:P632)</f>
        <v>527767.81499999994</v>
      </c>
      <c r="S632" s="16">
        <f ca="1">SUM(N$12:N632)+SUMIF(O$12:O632, "&lt;0")</f>
        <v>504839.13200000004</v>
      </c>
      <c r="U632" s="9">
        <v>44803</v>
      </c>
      <c r="V632" s="14">
        <f t="shared" ca="1" si="343"/>
        <v>2296</v>
      </c>
      <c r="W632" s="14">
        <f t="shared" ca="1" si="347"/>
        <v>2296</v>
      </c>
      <c r="X632" s="14">
        <f t="shared" ca="1" si="352"/>
        <v>912.31200000000172</v>
      </c>
      <c r="Y632" s="14">
        <f t="shared" ca="1" si="330"/>
        <v>1383.6879999999983</v>
      </c>
      <c r="Z632" s="14">
        <f t="shared" ca="1" si="331"/>
        <v>1383.6879999999983</v>
      </c>
      <c r="AA632" s="14">
        <f t="shared" ca="1" si="340"/>
        <v>1283356.9469999999</v>
      </c>
      <c r="AB632" s="15">
        <f ca="1">SUM(Z$12:Z632)</f>
        <v>656237.81499999994</v>
      </c>
      <c r="AC632" s="16">
        <f ca="1">SUM(X$12:X632)+SUMIF(Y$12:Y632, "&lt;0")</f>
        <v>627119.13199999998</v>
      </c>
      <c r="AE632" s="9">
        <v>44803</v>
      </c>
      <c r="AF632" s="14">
        <f t="shared" ca="1" si="325"/>
        <v>1796</v>
      </c>
      <c r="AG632" s="14">
        <f t="shared" ca="1" si="348"/>
        <v>1796</v>
      </c>
      <c r="AH632" s="14">
        <f t="shared" ca="1" si="353"/>
        <v>672.31200000000172</v>
      </c>
      <c r="AI632" s="14">
        <f t="shared" ca="1" si="332"/>
        <v>1123.6879999999983</v>
      </c>
      <c r="AJ632" s="14">
        <f t="shared" ca="1" si="333"/>
        <v>1123.6879999999983</v>
      </c>
      <c r="AK632" s="14">
        <f t="shared" ca="1" si="341"/>
        <v>1045106.9469999999</v>
      </c>
      <c r="AL632" s="15">
        <f ca="1">SUM(AJ$12:AJ632)</f>
        <v>534027.81499999994</v>
      </c>
      <c r="AM632" s="16">
        <f ca="1">SUM(AH$12:AH632)+SUMIF(AI$12:AI632, "&lt;0")</f>
        <v>511079.13199999993</v>
      </c>
      <c r="AO632" s="9">
        <v>44803</v>
      </c>
      <c r="AP632" s="14">
        <f t="shared" ca="1" si="326"/>
        <v>2296</v>
      </c>
      <c r="AQ632" s="14">
        <f t="shared" ca="1" si="349"/>
        <v>2296</v>
      </c>
      <c r="AR632" s="14">
        <f t="shared" ca="1" si="354"/>
        <v>912.31200000000172</v>
      </c>
      <c r="AS632" s="14">
        <f t="shared" ca="1" si="334"/>
        <v>1383.6879999999983</v>
      </c>
      <c r="AT632" s="14">
        <f t="shared" ca="1" si="335"/>
        <v>1383.6879999999983</v>
      </c>
      <c r="AU632" s="14">
        <f t="shared" ca="1" si="342"/>
        <v>1308356.9469999999</v>
      </c>
      <c r="AV632" s="15">
        <f ca="1">SUM(AT$12:AT632)</f>
        <v>668757.81500000018</v>
      </c>
      <c r="AW632" s="16">
        <f ca="1">SUM(AR$12:AR632)+SUMIF(AS$12:AS632, "&lt;0")</f>
        <v>639599.13199999975</v>
      </c>
      <c r="AY632" s="9">
        <v>44803</v>
      </c>
      <c r="AZ632" s="14">
        <f t="shared" ca="1" si="344"/>
        <v>2000</v>
      </c>
      <c r="BA632" s="14">
        <f t="shared" ca="1" si="350"/>
        <v>2000</v>
      </c>
      <c r="BB632" s="14">
        <f t="shared" ca="1" si="355"/>
        <v>432.31200000000172</v>
      </c>
      <c r="BC632" s="14">
        <f t="shared" ca="1" si="336"/>
        <v>1567.6879999999983</v>
      </c>
      <c r="BD632" s="14">
        <f t="shared" ca="1" si="337"/>
        <v>1567.6879999999983</v>
      </c>
      <c r="BE632" s="14">
        <f t="shared" ca="1" si="357"/>
        <v>1169694.8476277031</v>
      </c>
      <c r="BF632" s="15">
        <f ca="1">SUM(BD$12:BD632)</f>
        <v>601279.71562770312</v>
      </c>
      <c r="BG632" s="16">
        <f ca="1">SUM(BB$12:BB632)+SUMIF(BC$12:BC632, "&lt;0")</f>
        <v>568415.13199999998</v>
      </c>
    </row>
    <row r="633" spans="1:59" x14ac:dyDescent="0.2">
      <c r="A633" s="24">
        <v>44804</v>
      </c>
      <c r="B633" s="54">
        <f ca="1">IF($A633&gt;= $C$5,$C$6, INDEX('Historical Data'!$D$2:$D$745, MATCH(A633, 'Historical Data'!$B$2:$B$745, 0)))</f>
        <v>1296</v>
      </c>
      <c r="C633" s="14">
        <f t="shared" ca="1" si="345"/>
        <v>1296</v>
      </c>
      <c r="D633" s="14">
        <f t="shared" ca="1" si="356"/>
        <v>1083.632999999998</v>
      </c>
      <c r="E633" s="14">
        <f t="shared" ca="1" si="327"/>
        <v>212.36700000000201</v>
      </c>
      <c r="F633" s="14">
        <f t="shared" ca="1" si="323"/>
        <v>212.36700000000201</v>
      </c>
      <c r="G633" s="14">
        <f t="shared" ca="1" si="338"/>
        <v>783152.94699999993</v>
      </c>
      <c r="H633" s="15">
        <f ca="1">SUM(F$12:F633)</f>
        <v>399510.18200000003</v>
      </c>
      <c r="I633" s="16">
        <f ca="1">SUM(D$12:D633)+SUMIF(E$12:E633, "&lt;0")</f>
        <v>383642.76500000001</v>
      </c>
      <c r="J633" s="15"/>
      <c r="K633" s="9">
        <v>44804</v>
      </c>
      <c r="L633" s="14">
        <f t="shared" ca="1" si="324"/>
        <v>1796</v>
      </c>
      <c r="M633" s="14">
        <f t="shared" ca="1" si="346"/>
        <v>1796</v>
      </c>
      <c r="N633" s="14">
        <f t="shared" ca="1" si="351"/>
        <v>1323.632999999998</v>
      </c>
      <c r="O633" s="14">
        <f t="shared" ca="1" si="328"/>
        <v>472.36700000000201</v>
      </c>
      <c r="P633" s="14">
        <f t="shared" ca="1" si="329"/>
        <v>472.36700000000201</v>
      </c>
      <c r="Q633" s="14">
        <f t="shared" ca="1" si="339"/>
        <v>1034402.9469999999</v>
      </c>
      <c r="R633" s="15">
        <f ca="1">SUM(P$12:P633)</f>
        <v>528240.18199999991</v>
      </c>
      <c r="S633" s="16">
        <f ca="1">SUM(N$12:N633)+SUMIF(O$12:O633, "&lt;0")</f>
        <v>506162.76500000001</v>
      </c>
      <c r="U633" s="9">
        <v>44804</v>
      </c>
      <c r="V633" s="14">
        <f t="shared" ca="1" si="343"/>
        <v>2296</v>
      </c>
      <c r="W633" s="14">
        <f t="shared" ca="1" si="347"/>
        <v>2296</v>
      </c>
      <c r="X633" s="14">
        <f t="shared" ca="1" si="352"/>
        <v>1563.632999999998</v>
      </c>
      <c r="Y633" s="14">
        <f t="shared" ca="1" si="330"/>
        <v>732.36700000000201</v>
      </c>
      <c r="Z633" s="14">
        <f t="shared" ca="1" si="331"/>
        <v>732.36700000000201</v>
      </c>
      <c r="AA633" s="14">
        <f t="shared" ca="1" si="340"/>
        <v>1285652.9469999999</v>
      </c>
      <c r="AB633" s="15">
        <f ca="1">SUM(Z$12:Z633)</f>
        <v>656970.18199999991</v>
      </c>
      <c r="AC633" s="16">
        <f ca="1">SUM(X$12:X633)+SUMIF(Y$12:Y633, "&lt;0")</f>
        <v>628682.76500000001</v>
      </c>
      <c r="AE633" s="9">
        <v>44804</v>
      </c>
      <c r="AF633" s="14">
        <f t="shared" ca="1" si="325"/>
        <v>1796</v>
      </c>
      <c r="AG633" s="14">
        <f t="shared" ca="1" si="348"/>
        <v>1796</v>
      </c>
      <c r="AH633" s="14">
        <f t="shared" ca="1" si="353"/>
        <v>1323.632999999998</v>
      </c>
      <c r="AI633" s="14">
        <f t="shared" ca="1" si="332"/>
        <v>472.36700000000201</v>
      </c>
      <c r="AJ633" s="14">
        <f t="shared" ca="1" si="333"/>
        <v>472.36700000000201</v>
      </c>
      <c r="AK633" s="14">
        <f t="shared" ca="1" si="341"/>
        <v>1046902.9469999999</v>
      </c>
      <c r="AL633" s="15">
        <f ca="1">SUM(AJ$12:AJ633)</f>
        <v>534500.18199999991</v>
      </c>
      <c r="AM633" s="16">
        <f ca="1">SUM(AH$12:AH633)+SUMIF(AI$12:AI633, "&lt;0")</f>
        <v>512402.7649999999</v>
      </c>
      <c r="AO633" s="9">
        <v>44804</v>
      </c>
      <c r="AP633" s="14">
        <f t="shared" ca="1" si="326"/>
        <v>2296</v>
      </c>
      <c r="AQ633" s="14">
        <f t="shared" ca="1" si="349"/>
        <v>2296</v>
      </c>
      <c r="AR633" s="14">
        <f t="shared" ca="1" si="354"/>
        <v>1563.632999999998</v>
      </c>
      <c r="AS633" s="14">
        <f t="shared" ca="1" si="334"/>
        <v>732.36700000000201</v>
      </c>
      <c r="AT633" s="14">
        <f t="shared" ca="1" si="335"/>
        <v>732.36700000000201</v>
      </c>
      <c r="AU633" s="14">
        <f t="shared" ca="1" si="342"/>
        <v>1310652.9469999999</v>
      </c>
      <c r="AV633" s="15">
        <f ca="1">SUM(AT$12:AT633)</f>
        <v>669490.18200000015</v>
      </c>
      <c r="AW633" s="16">
        <f ca="1">SUM(AR$12:AR633)+SUMIF(AS$12:AS633, "&lt;0")</f>
        <v>641162.76499999978</v>
      </c>
      <c r="AY633" s="9">
        <v>44804</v>
      </c>
      <c r="AZ633" s="14">
        <f t="shared" ca="1" si="344"/>
        <v>2000</v>
      </c>
      <c r="BA633" s="14">
        <f t="shared" ca="1" si="350"/>
        <v>2000</v>
      </c>
      <c r="BB633" s="14">
        <f t="shared" ca="1" si="355"/>
        <v>1592.919659806294</v>
      </c>
      <c r="BC633" s="14">
        <f t="shared" ca="1" si="336"/>
        <v>407.08034019370598</v>
      </c>
      <c r="BD633" s="14">
        <f t="shared" ca="1" si="337"/>
        <v>407.08034019370598</v>
      </c>
      <c r="BE633" s="14">
        <f t="shared" ca="1" si="357"/>
        <v>1171694.8476277031</v>
      </c>
      <c r="BF633" s="15">
        <f ca="1">SUM(BD$12:BD633)</f>
        <v>601686.79596789682</v>
      </c>
      <c r="BG633" s="16">
        <f ca="1">SUM(BB$12:BB633)+SUMIF(BC$12:BC633, "&lt;0")</f>
        <v>570008.05165980628</v>
      </c>
    </row>
    <row r="634" spans="1:59" x14ac:dyDescent="0.2">
      <c r="A634" s="24">
        <v>44805</v>
      </c>
      <c r="B634" s="54">
        <f ca="1">IF($A634&gt;= $C$5,$C$6, INDEX('Historical Data'!$D$2:$D$745, MATCH(A634, 'Historical Data'!$B$2:$B$745, 0)))</f>
        <v>1296</v>
      </c>
      <c r="C634" s="14">
        <f t="shared" ca="1" si="345"/>
        <v>1296</v>
      </c>
      <c r="D634" s="14">
        <f t="shared" ca="1" si="356"/>
        <v>1101</v>
      </c>
      <c r="E634" s="14">
        <f t="shared" ca="1" si="327"/>
        <v>195</v>
      </c>
      <c r="F634" s="14">
        <f t="shared" ca="1" si="323"/>
        <v>195</v>
      </c>
      <c r="G634" s="14">
        <f t="shared" ca="1" si="338"/>
        <v>784448.94699999993</v>
      </c>
      <c r="H634" s="15">
        <f ca="1">SUM(F$12:F634)</f>
        <v>399705.18200000003</v>
      </c>
      <c r="I634" s="16">
        <f ca="1">SUM(D$12:D634)+SUMIF(E$12:E634, "&lt;0")</f>
        <v>384743.76500000001</v>
      </c>
      <c r="J634" s="15"/>
      <c r="K634" s="9">
        <v>44805</v>
      </c>
      <c r="L634" s="14">
        <f t="shared" ca="1" si="324"/>
        <v>1796</v>
      </c>
      <c r="M634" s="14">
        <f t="shared" ca="1" si="346"/>
        <v>1796</v>
      </c>
      <c r="N634" s="14">
        <f t="shared" ca="1" si="351"/>
        <v>1346</v>
      </c>
      <c r="O634" s="14">
        <f t="shared" ca="1" si="328"/>
        <v>450</v>
      </c>
      <c r="P634" s="14">
        <f t="shared" ca="1" si="329"/>
        <v>450</v>
      </c>
      <c r="Q634" s="14">
        <f t="shared" ca="1" si="339"/>
        <v>1036198.9469999999</v>
      </c>
      <c r="R634" s="15">
        <f ca="1">SUM(P$12:P634)</f>
        <v>528690.18199999991</v>
      </c>
      <c r="S634" s="16">
        <f ca="1">SUM(N$12:N634)+SUMIF(O$12:O634, "&lt;0")</f>
        <v>507508.76500000001</v>
      </c>
      <c r="U634" s="9">
        <v>44805</v>
      </c>
      <c r="V634" s="14">
        <f t="shared" ca="1" si="343"/>
        <v>2296</v>
      </c>
      <c r="W634" s="14">
        <f t="shared" ca="1" si="347"/>
        <v>2296</v>
      </c>
      <c r="X634" s="14">
        <f t="shared" ca="1" si="352"/>
        <v>1591</v>
      </c>
      <c r="Y634" s="14">
        <f t="shared" ca="1" si="330"/>
        <v>705</v>
      </c>
      <c r="Z634" s="14">
        <f t="shared" ca="1" si="331"/>
        <v>705</v>
      </c>
      <c r="AA634" s="14">
        <f t="shared" ca="1" si="340"/>
        <v>1287948.9469999999</v>
      </c>
      <c r="AB634" s="15">
        <f ca="1">SUM(Z$12:Z634)</f>
        <v>657675.18199999991</v>
      </c>
      <c r="AC634" s="16">
        <f ca="1">SUM(X$12:X634)+SUMIF(Y$12:Y634, "&lt;0")</f>
        <v>630273.76500000001</v>
      </c>
      <c r="AE634" s="9">
        <v>44805</v>
      </c>
      <c r="AF634" s="14">
        <f t="shared" ca="1" si="325"/>
        <v>1796</v>
      </c>
      <c r="AG634" s="14">
        <f t="shared" ca="1" si="348"/>
        <v>1796</v>
      </c>
      <c r="AH634" s="14">
        <f t="shared" ca="1" si="353"/>
        <v>1351</v>
      </c>
      <c r="AI634" s="14">
        <f t="shared" ca="1" si="332"/>
        <v>445</v>
      </c>
      <c r="AJ634" s="14">
        <f t="shared" ca="1" si="333"/>
        <v>445</v>
      </c>
      <c r="AK634" s="14">
        <f t="shared" ca="1" si="341"/>
        <v>1048698.9469999999</v>
      </c>
      <c r="AL634" s="15">
        <f ca="1">SUM(AJ$12:AJ634)</f>
        <v>534945.18199999991</v>
      </c>
      <c r="AM634" s="16">
        <f ca="1">SUM(AH$12:AH634)+SUMIF(AI$12:AI634, "&lt;0")</f>
        <v>513753.7649999999</v>
      </c>
      <c r="AO634" s="9">
        <v>44805</v>
      </c>
      <c r="AP634" s="14">
        <f t="shared" ca="1" si="326"/>
        <v>2296</v>
      </c>
      <c r="AQ634" s="14">
        <f t="shared" ca="1" si="349"/>
        <v>2296</v>
      </c>
      <c r="AR634" s="14">
        <f t="shared" ca="1" si="354"/>
        <v>1601</v>
      </c>
      <c r="AS634" s="14">
        <f t="shared" ca="1" si="334"/>
        <v>695</v>
      </c>
      <c r="AT634" s="14">
        <f t="shared" ca="1" si="335"/>
        <v>695</v>
      </c>
      <c r="AU634" s="14">
        <f t="shared" ca="1" si="342"/>
        <v>1312948.9469999999</v>
      </c>
      <c r="AV634" s="15">
        <f ca="1">SUM(AT$12:AT634)</f>
        <v>670185.18200000015</v>
      </c>
      <c r="AW634" s="16">
        <f ca="1">SUM(AR$12:AR634)+SUMIF(AS$12:AS634, "&lt;0")</f>
        <v>642763.76499999978</v>
      </c>
      <c r="AY634" s="9">
        <v>44805</v>
      </c>
      <c r="AZ634" s="14">
        <f t="shared" ca="1" si="344"/>
        <v>2000</v>
      </c>
      <c r="BA634" s="14">
        <f t="shared" ca="1" si="350"/>
        <v>2000</v>
      </c>
      <c r="BB634" s="14">
        <f t="shared" ca="1" si="355"/>
        <v>1638.519707856726</v>
      </c>
      <c r="BC634" s="14">
        <f t="shared" ca="1" si="336"/>
        <v>361.48029214327403</v>
      </c>
      <c r="BD634" s="14">
        <f t="shared" ca="1" si="337"/>
        <v>361.48029214327403</v>
      </c>
      <c r="BE634" s="14">
        <f t="shared" ca="1" si="357"/>
        <v>1173694.8476277031</v>
      </c>
      <c r="BF634" s="15">
        <f ca="1">SUM(BD$12:BD634)</f>
        <v>602048.27626004012</v>
      </c>
      <c r="BG634" s="16">
        <f ca="1">SUM(BB$12:BB634)+SUMIF(BC$12:BC634, "&lt;0")</f>
        <v>571646.57136766298</v>
      </c>
    </row>
    <row r="635" spans="1:59" x14ac:dyDescent="0.2">
      <c r="A635" s="24">
        <v>44806</v>
      </c>
      <c r="B635" s="54">
        <f ca="1">IF($A635&gt;= $C$5,$C$6, INDEX('Historical Data'!$D$2:$D$745, MATCH(A635, 'Historical Data'!$B$2:$B$745, 0)))</f>
        <v>1296</v>
      </c>
      <c r="C635" s="14">
        <f t="shared" ca="1" si="345"/>
        <v>1296</v>
      </c>
      <c r="D635" s="14">
        <f t="shared" ca="1" si="356"/>
        <v>778.98099999999977</v>
      </c>
      <c r="E635" s="14">
        <f t="shared" ca="1" si="327"/>
        <v>517.01900000000023</v>
      </c>
      <c r="F635" s="14">
        <f t="shared" ca="1" si="323"/>
        <v>517.01900000000023</v>
      </c>
      <c r="G635" s="14">
        <f t="shared" ca="1" si="338"/>
        <v>785744.94699999993</v>
      </c>
      <c r="H635" s="15">
        <f ca="1">SUM(F$12:F635)</f>
        <v>400222.201</v>
      </c>
      <c r="I635" s="16">
        <f ca="1">SUM(D$12:D635)+SUMIF(E$12:E635, "&lt;0")</f>
        <v>385522.74600000004</v>
      </c>
      <c r="J635" s="15"/>
      <c r="K635" s="9">
        <v>44806</v>
      </c>
      <c r="L635" s="14">
        <f t="shared" ca="1" si="324"/>
        <v>1796</v>
      </c>
      <c r="M635" s="14">
        <f t="shared" ca="1" si="346"/>
        <v>1796</v>
      </c>
      <c r="N635" s="14">
        <f t="shared" ca="1" si="351"/>
        <v>1028.9809999999998</v>
      </c>
      <c r="O635" s="14">
        <f t="shared" ca="1" si="328"/>
        <v>767.01900000000023</v>
      </c>
      <c r="P635" s="14">
        <f t="shared" ca="1" si="329"/>
        <v>767.01900000000023</v>
      </c>
      <c r="Q635" s="14">
        <f t="shared" ca="1" si="339"/>
        <v>1037994.9469999999</v>
      </c>
      <c r="R635" s="15">
        <f ca="1">SUM(P$12:P635)</f>
        <v>529457.20099999988</v>
      </c>
      <c r="S635" s="16">
        <f ca="1">SUM(N$12:N635)+SUMIF(O$12:O635, "&lt;0")</f>
        <v>508537.74600000004</v>
      </c>
      <c r="U635" s="9">
        <v>44806</v>
      </c>
      <c r="V635" s="14">
        <f t="shared" ca="1" si="343"/>
        <v>2296</v>
      </c>
      <c r="W635" s="14">
        <f t="shared" ca="1" si="347"/>
        <v>2296</v>
      </c>
      <c r="X635" s="14">
        <f t="shared" ca="1" si="352"/>
        <v>1278.9809999999998</v>
      </c>
      <c r="Y635" s="14">
        <f t="shared" ca="1" si="330"/>
        <v>1017.0190000000002</v>
      </c>
      <c r="Z635" s="14">
        <f t="shared" ca="1" si="331"/>
        <v>1017.0190000000002</v>
      </c>
      <c r="AA635" s="14">
        <f t="shared" ca="1" si="340"/>
        <v>1290244.9469999999</v>
      </c>
      <c r="AB635" s="15">
        <f ca="1">SUM(Z$12:Z635)</f>
        <v>658692.20099999988</v>
      </c>
      <c r="AC635" s="16">
        <f ca="1">SUM(X$12:X635)+SUMIF(Y$12:Y635, "&lt;0")</f>
        <v>631552.74600000004</v>
      </c>
      <c r="AE635" s="9">
        <v>44806</v>
      </c>
      <c r="AF635" s="14">
        <f t="shared" ca="1" si="325"/>
        <v>1796</v>
      </c>
      <c r="AG635" s="14">
        <f t="shared" ca="1" si="348"/>
        <v>1796</v>
      </c>
      <c r="AH635" s="14">
        <f t="shared" ca="1" si="353"/>
        <v>1038.9809999999998</v>
      </c>
      <c r="AI635" s="14">
        <f t="shared" ca="1" si="332"/>
        <v>757.01900000000023</v>
      </c>
      <c r="AJ635" s="14">
        <f t="shared" ca="1" si="333"/>
        <v>757.01900000000023</v>
      </c>
      <c r="AK635" s="14">
        <f t="shared" ca="1" si="341"/>
        <v>1050494.9469999999</v>
      </c>
      <c r="AL635" s="15">
        <f ca="1">SUM(AJ$12:AJ635)</f>
        <v>535702.20099999988</v>
      </c>
      <c r="AM635" s="16">
        <f ca="1">SUM(AH$12:AH635)+SUMIF(AI$12:AI635, "&lt;0")</f>
        <v>514792.74599999993</v>
      </c>
      <c r="AO635" s="9">
        <v>44806</v>
      </c>
      <c r="AP635" s="14">
        <f t="shared" ca="1" si="326"/>
        <v>2296</v>
      </c>
      <c r="AQ635" s="14">
        <f t="shared" ca="1" si="349"/>
        <v>2296</v>
      </c>
      <c r="AR635" s="14">
        <f t="shared" ca="1" si="354"/>
        <v>1298.9809999999998</v>
      </c>
      <c r="AS635" s="14">
        <f t="shared" ca="1" si="334"/>
        <v>997.01900000000023</v>
      </c>
      <c r="AT635" s="14">
        <f t="shared" ca="1" si="335"/>
        <v>997.01900000000023</v>
      </c>
      <c r="AU635" s="14">
        <f t="shared" ca="1" si="342"/>
        <v>1315244.9469999999</v>
      </c>
      <c r="AV635" s="15">
        <f ca="1">SUM(AT$12:AT635)</f>
        <v>671182.20100000012</v>
      </c>
      <c r="AW635" s="16">
        <f ca="1">SUM(AR$12:AR635)+SUMIF(AS$12:AS635, "&lt;0")</f>
        <v>644062.74599999981</v>
      </c>
      <c r="AY635" s="9">
        <v>44806</v>
      </c>
      <c r="AZ635" s="14">
        <f t="shared" ca="1" si="344"/>
        <v>2000</v>
      </c>
      <c r="BA635" s="14">
        <f t="shared" ca="1" si="350"/>
        <v>2000</v>
      </c>
      <c r="BB635" s="14">
        <f t="shared" ca="1" si="355"/>
        <v>1344.7337559071559</v>
      </c>
      <c r="BC635" s="14">
        <f t="shared" ca="1" si="336"/>
        <v>655.26624409284409</v>
      </c>
      <c r="BD635" s="14">
        <f t="shared" ca="1" si="337"/>
        <v>655.26624409284409</v>
      </c>
      <c r="BE635" s="14">
        <f t="shared" ca="1" si="357"/>
        <v>1175694.8476277031</v>
      </c>
      <c r="BF635" s="15">
        <f ca="1">SUM(BD$12:BD635)</f>
        <v>602703.54250413296</v>
      </c>
      <c r="BG635" s="16">
        <f ca="1">SUM(BB$12:BB635)+SUMIF(BC$12:BC635, "&lt;0")</f>
        <v>572991.30512357014</v>
      </c>
    </row>
    <row r="636" spans="1:59" x14ac:dyDescent="0.2">
      <c r="A636" s="24">
        <v>44807</v>
      </c>
      <c r="B636" s="54">
        <f ca="1">IF($A636&gt;= $C$5,$C$6, INDEX('Historical Data'!$D$2:$D$745, MATCH(A636, 'Historical Data'!$B$2:$B$745, 0)))</f>
        <v>1296</v>
      </c>
      <c r="C636" s="14">
        <f t="shared" ca="1" si="345"/>
        <v>1296</v>
      </c>
      <c r="D636" s="14">
        <f t="shared" ca="1" si="356"/>
        <v>734.71399999999994</v>
      </c>
      <c r="E636" s="14">
        <f t="shared" ca="1" si="327"/>
        <v>561.28600000000006</v>
      </c>
      <c r="F636" s="14">
        <f t="shared" ca="1" si="323"/>
        <v>561.28600000000006</v>
      </c>
      <c r="G636" s="14">
        <f t="shared" ca="1" si="338"/>
        <v>787040.94699999993</v>
      </c>
      <c r="H636" s="15">
        <f ca="1">SUM(F$12:F636)</f>
        <v>400783.48700000002</v>
      </c>
      <c r="I636" s="16">
        <f ca="1">SUM(D$12:D636)+SUMIF(E$12:E636, "&lt;0")</f>
        <v>386257.46</v>
      </c>
      <c r="J636" s="15"/>
      <c r="K636" s="9">
        <v>44807</v>
      </c>
      <c r="L636" s="14">
        <f t="shared" ca="1" si="324"/>
        <v>1796</v>
      </c>
      <c r="M636" s="14">
        <f t="shared" ca="1" si="346"/>
        <v>1796</v>
      </c>
      <c r="N636" s="14">
        <f t="shared" ca="1" si="351"/>
        <v>989.71399999999994</v>
      </c>
      <c r="O636" s="14">
        <f t="shared" ca="1" si="328"/>
        <v>806.28600000000006</v>
      </c>
      <c r="P636" s="14">
        <f t="shared" ca="1" si="329"/>
        <v>806.28600000000006</v>
      </c>
      <c r="Q636" s="14">
        <f t="shared" ca="1" si="339"/>
        <v>1039790.9469999999</v>
      </c>
      <c r="R636" s="15">
        <f ca="1">SUM(P$12:P636)</f>
        <v>530263.48699999985</v>
      </c>
      <c r="S636" s="16">
        <f ca="1">SUM(N$12:N636)+SUMIF(O$12:O636, "&lt;0")</f>
        <v>509527.46</v>
      </c>
      <c r="U636" s="9">
        <v>44807</v>
      </c>
      <c r="V636" s="14">
        <f t="shared" ca="1" si="343"/>
        <v>2296</v>
      </c>
      <c r="W636" s="14">
        <f t="shared" ca="1" si="347"/>
        <v>2296</v>
      </c>
      <c r="X636" s="14">
        <f t="shared" ca="1" si="352"/>
        <v>1244.7139999999999</v>
      </c>
      <c r="Y636" s="14">
        <f t="shared" ca="1" si="330"/>
        <v>1051.2860000000001</v>
      </c>
      <c r="Z636" s="14">
        <f t="shared" ca="1" si="331"/>
        <v>1051.2860000000001</v>
      </c>
      <c r="AA636" s="14">
        <f t="shared" ca="1" si="340"/>
        <v>1292540.9469999999</v>
      </c>
      <c r="AB636" s="15">
        <f ca="1">SUM(Z$12:Z636)</f>
        <v>659743.48699999985</v>
      </c>
      <c r="AC636" s="16">
        <f ca="1">SUM(X$12:X636)+SUMIF(Y$12:Y636, "&lt;0")</f>
        <v>632797.46000000008</v>
      </c>
      <c r="AE636" s="9">
        <v>44807</v>
      </c>
      <c r="AF636" s="14">
        <f t="shared" ca="1" si="325"/>
        <v>1796</v>
      </c>
      <c r="AG636" s="14">
        <f t="shared" ca="1" si="348"/>
        <v>1796</v>
      </c>
      <c r="AH636" s="14">
        <f t="shared" ca="1" si="353"/>
        <v>994.71399999999994</v>
      </c>
      <c r="AI636" s="14">
        <f t="shared" ca="1" si="332"/>
        <v>801.28600000000006</v>
      </c>
      <c r="AJ636" s="14">
        <f t="shared" ca="1" si="333"/>
        <v>801.28600000000006</v>
      </c>
      <c r="AK636" s="14">
        <f t="shared" ca="1" si="341"/>
        <v>1052290.9469999999</v>
      </c>
      <c r="AL636" s="15">
        <f ca="1">SUM(AJ$12:AJ636)</f>
        <v>536503.48699999985</v>
      </c>
      <c r="AM636" s="16">
        <f ca="1">SUM(AH$12:AH636)+SUMIF(AI$12:AI636, "&lt;0")</f>
        <v>515787.4599999999</v>
      </c>
      <c r="AO636" s="9">
        <v>44807</v>
      </c>
      <c r="AP636" s="14">
        <f t="shared" ca="1" si="326"/>
        <v>2296</v>
      </c>
      <c r="AQ636" s="14">
        <f t="shared" ca="1" si="349"/>
        <v>2296</v>
      </c>
      <c r="AR636" s="14">
        <f t="shared" ca="1" si="354"/>
        <v>1254.7139999999999</v>
      </c>
      <c r="AS636" s="14">
        <f t="shared" ca="1" si="334"/>
        <v>1041.2860000000001</v>
      </c>
      <c r="AT636" s="14">
        <f t="shared" ca="1" si="335"/>
        <v>1041.2860000000001</v>
      </c>
      <c r="AU636" s="14">
        <f t="shared" ca="1" si="342"/>
        <v>1317540.9469999999</v>
      </c>
      <c r="AV636" s="15">
        <f ca="1">SUM(AT$12:AT636)</f>
        <v>672223.48700000008</v>
      </c>
      <c r="AW636" s="16">
        <f ca="1">SUM(AR$12:AR636)+SUMIF(AS$12:AS636, "&lt;0")</f>
        <v>645317.45999999985</v>
      </c>
      <c r="AY636" s="9">
        <v>44807</v>
      </c>
      <c r="AZ636" s="14">
        <f t="shared" ca="1" si="344"/>
        <v>2000</v>
      </c>
      <c r="BA636" s="14">
        <f t="shared" ca="1" si="350"/>
        <v>2000</v>
      </c>
      <c r="BB636" s="14">
        <f t="shared" ca="1" si="355"/>
        <v>1328.699803957586</v>
      </c>
      <c r="BC636" s="14">
        <f t="shared" ca="1" si="336"/>
        <v>671.30019604241397</v>
      </c>
      <c r="BD636" s="14">
        <f t="shared" ca="1" si="337"/>
        <v>671.30019604241397</v>
      </c>
      <c r="BE636" s="14">
        <f t="shared" ca="1" si="357"/>
        <v>1177694.8476277031</v>
      </c>
      <c r="BF636" s="15">
        <f ca="1">SUM(BD$12:BD636)</f>
        <v>603374.84270017536</v>
      </c>
      <c r="BG636" s="16">
        <f ca="1">SUM(BB$12:BB636)+SUMIF(BC$12:BC636, "&lt;0")</f>
        <v>574320.00492752774</v>
      </c>
    </row>
    <row r="637" spans="1:59" x14ac:dyDescent="0.2">
      <c r="A637" s="24">
        <v>44808</v>
      </c>
      <c r="B637" s="54">
        <f ca="1">IF($A637&gt;= $C$5,$C$6, INDEX('Historical Data'!$D$2:$D$745, MATCH(A637, 'Historical Data'!$B$2:$B$745, 0)))</f>
        <v>1296</v>
      </c>
      <c r="C637" s="14">
        <f t="shared" ca="1" si="345"/>
        <v>1296</v>
      </c>
      <c r="D637" s="14">
        <f t="shared" ca="1" si="356"/>
        <v>98.879999999997381</v>
      </c>
      <c r="E637" s="14">
        <f t="shared" ca="1" si="327"/>
        <v>1197.1200000000026</v>
      </c>
      <c r="F637" s="14">
        <f t="shared" ca="1" si="323"/>
        <v>1197.1200000000026</v>
      </c>
      <c r="G637" s="14">
        <f t="shared" ca="1" si="338"/>
        <v>788336.94699999993</v>
      </c>
      <c r="H637" s="15">
        <f ca="1">SUM(F$12:F637)</f>
        <v>401980.60700000002</v>
      </c>
      <c r="I637" s="16">
        <f ca="1">SUM(D$12:D637)+SUMIF(E$12:E637, "&lt;0")</f>
        <v>386356.34</v>
      </c>
      <c r="J637" s="15"/>
      <c r="K637" s="9">
        <v>44808</v>
      </c>
      <c r="L637" s="14">
        <f t="shared" ca="1" si="324"/>
        <v>1796</v>
      </c>
      <c r="M637" s="14">
        <f t="shared" ca="1" si="346"/>
        <v>1796</v>
      </c>
      <c r="N637" s="14">
        <f t="shared" ca="1" si="351"/>
        <v>358.87999999999738</v>
      </c>
      <c r="O637" s="14">
        <f t="shared" ca="1" si="328"/>
        <v>1437.1200000000026</v>
      </c>
      <c r="P637" s="14">
        <f t="shared" ca="1" si="329"/>
        <v>1437.1200000000026</v>
      </c>
      <c r="Q637" s="14">
        <f t="shared" ca="1" si="339"/>
        <v>1041586.9469999999</v>
      </c>
      <c r="R637" s="15">
        <f ca="1">SUM(P$12:P637)</f>
        <v>531700.60699999984</v>
      </c>
      <c r="S637" s="16">
        <f ca="1">SUM(N$12:N637)+SUMIF(O$12:O637, "&lt;0")</f>
        <v>509886.34</v>
      </c>
      <c r="U637" s="9">
        <v>44808</v>
      </c>
      <c r="V637" s="14">
        <f t="shared" ca="1" si="343"/>
        <v>2296</v>
      </c>
      <c r="W637" s="14">
        <f t="shared" ca="1" si="347"/>
        <v>2296</v>
      </c>
      <c r="X637" s="14">
        <f t="shared" ca="1" si="352"/>
        <v>618.87999999999738</v>
      </c>
      <c r="Y637" s="14">
        <f t="shared" ca="1" si="330"/>
        <v>1677.1200000000026</v>
      </c>
      <c r="Z637" s="14">
        <f t="shared" ca="1" si="331"/>
        <v>1677.1200000000026</v>
      </c>
      <c r="AA637" s="14">
        <f t="shared" ca="1" si="340"/>
        <v>1294836.9469999999</v>
      </c>
      <c r="AB637" s="15">
        <f ca="1">SUM(Z$12:Z637)</f>
        <v>661420.60699999984</v>
      </c>
      <c r="AC637" s="16">
        <f ca="1">SUM(X$12:X637)+SUMIF(Y$12:Y637, "&lt;0")</f>
        <v>633416.34000000008</v>
      </c>
      <c r="AE637" s="9">
        <v>44808</v>
      </c>
      <c r="AF637" s="14">
        <f t="shared" ca="1" si="325"/>
        <v>1796</v>
      </c>
      <c r="AG637" s="14">
        <f t="shared" ca="1" si="348"/>
        <v>1796</v>
      </c>
      <c r="AH637" s="14">
        <f t="shared" ca="1" si="353"/>
        <v>358.87999999999738</v>
      </c>
      <c r="AI637" s="14">
        <f t="shared" ca="1" si="332"/>
        <v>1437.1200000000026</v>
      </c>
      <c r="AJ637" s="14">
        <f t="shared" ca="1" si="333"/>
        <v>1437.1200000000026</v>
      </c>
      <c r="AK637" s="14">
        <f t="shared" ca="1" si="341"/>
        <v>1054086.9469999999</v>
      </c>
      <c r="AL637" s="15">
        <f ca="1">SUM(AJ$12:AJ637)</f>
        <v>537940.60699999984</v>
      </c>
      <c r="AM637" s="16">
        <f ca="1">SUM(AH$12:AH637)+SUMIF(AI$12:AI637, "&lt;0")</f>
        <v>516146.33999999991</v>
      </c>
      <c r="AO637" s="9">
        <v>44808</v>
      </c>
      <c r="AP637" s="14">
        <f t="shared" ca="1" si="326"/>
        <v>2296</v>
      </c>
      <c r="AQ637" s="14">
        <f t="shared" ca="1" si="349"/>
        <v>2296</v>
      </c>
      <c r="AR637" s="14">
        <f t="shared" ca="1" si="354"/>
        <v>618.87999999999738</v>
      </c>
      <c r="AS637" s="14">
        <f t="shared" ca="1" si="334"/>
        <v>1677.1200000000026</v>
      </c>
      <c r="AT637" s="14">
        <f t="shared" ca="1" si="335"/>
        <v>1677.1200000000026</v>
      </c>
      <c r="AU637" s="14">
        <f t="shared" ca="1" si="342"/>
        <v>1319836.9469999999</v>
      </c>
      <c r="AV637" s="15">
        <f ca="1">SUM(AT$12:AT637)</f>
        <v>673900.60700000008</v>
      </c>
      <c r="AW637" s="16">
        <f ca="1">SUM(AR$12:AR637)+SUMIF(AS$12:AS637, "&lt;0")</f>
        <v>645936.33999999985</v>
      </c>
      <c r="AY637" s="9">
        <v>44808</v>
      </c>
      <c r="AZ637" s="14">
        <f t="shared" ca="1" si="344"/>
        <v>2000</v>
      </c>
      <c r="BA637" s="14">
        <f t="shared" ca="1" si="350"/>
        <v>2000</v>
      </c>
      <c r="BB637" s="14">
        <f t="shared" ca="1" si="355"/>
        <v>721.09885200801341</v>
      </c>
      <c r="BC637" s="14">
        <f t="shared" ca="1" si="336"/>
        <v>1278.9011479919866</v>
      </c>
      <c r="BD637" s="14">
        <f t="shared" ca="1" si="337"/>
        <v>1278.9011479919866</v>
      </c>
      <c r="BE637" s="14">
        <f t="shared" ca="1" si="357"/>
        <v>1179694.8476277031</v>
      </c>
      <c r="BF637" s="15">
        <f ca="1">SUM(BD$12:BD637)</f>
        <v>604653.74384816736</v>
      </c>
      <c r="BG637" s="16">
        <f ca="1">SUM(BB$12:BB637)+SUMIF(BC$12:BC637, "&lt;0")</f>
        <v>575041.10377953574</v>
      </c>
    </row>
    <row r="638" spans="1:59" x14ac:dyDescent="0.2">
      <c r="A638" s="24">
        <v>44809</v>
      </c>
      <c r="B638" s="54">
        <f ca="1">IF($A638&gt;= $C$5,$C$6, INDEX('Historical Data'!$D$2:$D$745, MATCH(A638, 'Historical Data'!$B$2:$B$745, 0)))</f>
        <v>1296</v>
      </c>
      <c r="C638" s="14">
        <f t="shared" ca="1" si="345"/>
        <v>1296</v>
      </c>
      <c r="D638" s="14">
        <f t="shared" ca="1" si="356"/>
        <v>0</v>
      </c>
      <c r="E638" s="14">
        <f t="shared" ca="1" si="327"/>
        <v>1296</v>
      </c>
      <c r="F638" s="14">
        <f t="shared" ca="1" si="323"/>
        <v>1296</v>
      </c>
      <c r="G638" s="14">
        <f t="shared" ca="1" si="338"/>
        <v>789632.94699999993</v>
      </c>
      <c r="H638" s="15">
        <f ca="1">SUM(F$12:F638)</f>
        <v>403276.60700000002</v>
      </c>
      <c r="I638" s="16">
        <f ca="1">SUM(D$12:D638)+SUMIF(E$12:E638, "&lt;0")</f>
        <v>386356.34</v>
      </c>
      <c r="J638" s="15"/>
      <c r="K638" s="9">
        <v>44809</v>
      </c>
      <c r="L638" s="14">
        <f t="shared" ca="1" si="324"/>
        <v>1796</v>
      </c>
      <c r="M638" s="14">
        <f t="shared" ca="1" si="346"/>
        <v>1796</v>
      </c>
      <c r="N638" s="14">
        <f t="shared" ca="1" si="351"/>
        <v>235</v>
      </c>
      <c r="O638" s="14">
        <f t="shared" ca="1" si="328"/>
        <v>1561</v>
      </c>
      <c r="P638" s="14">
        <f t="shared" ca="1" si="329"/>
        <v>1561</v>
      </c>
      <c r="Q638" s="14">
        <f t="shared" ca="1" si="339"/>
        <v>1043382.9469999999</v>
      </c>
      <c r="R638" s="15">
        <f ca="1">SUM(P$12:P638)</f>
        <v>533261.60699999984</v>
      </c>
      <c r="S638" s="16">
        <f ca="1">SUM(N$12:N638)+SUMIF(O$12:O638, "&lt;0")</f>
        <v>510121.34</v>
      </c>
      <c r="U638" s="9">
        <v>44809</v>
      </c>
      <c r="V638" s="14">
        <f t="shared" ca="1" si="343"/>
        <v>2296</v>
      </c>
      <c r="W638" s="14">
        <f t="shared" ca="1" si="347"/>
        <v>2296</v>
      </c>
      <c r="X638" s="14">
        <f t="shared" ca="1" si="352"/>
        <v>470</v>
      </c>
      <c r="Y638" s="14">
        <f t="shared" ca="1" si="330"/>
        <v>1826</v>
      </c>
      <c r="Z638" s="14">
        <f t="shared" ca="1" si="331"/>
        <v>1826</v>
      </c>
      <c r="AA638" s="14">
        <f t="shared" ca="1" si="340"/>
        <v>1297132.9469999999</v>
      </c>
      <c r="AB638" s="15">
        <f ca="1">SUM(Z$12:Z638)</f>
        <v>663246.60699999984</v>
      </c>
      <c r="AC638" s="16">
        <f ca="1">SUM(X$12:X638)+SUMIF(Y$12:Y638, "&lt;0")</f>
        <v>633886.34000000008</v>
      </c>
      <c r="AE638" s="9">
        <v>44809</v>
      </c>
      <c r="AF638" s="14">
        <f t="shared" ca="1" si="325"/>
        <v>1796</v>
      </c>
      <c r="AG638" s="14">
        <f t="shared" ca="1" si="348"/>
        <v>1796</v>
      </c>
      <c r="AH638" s="14">
        <f t="shared" ca="1" si="353"/>
        <v>210</v>
      </c>
      <c r="AI638" s="14">
        <f t="shared" ca="1" si="332"/>
        <v>1586</v>
      </c>
      <c r="AJ638" s="14">
        <f t="shared" ca="1" si="333"/>
        <v>1586</v>
      </c>
      <c r="AK638" s="14">
        <f t="shared" ca="1" si="341"/>
        <v>1055882.9469999999</v>
      </c>
      <c r="AL638" s="15">
        <f ca="1">SUM(AJ$12:AJ638)</f>
        <v>539526.60699999984</v>
      </c>
      <c r="AM638" s="16">
        <f ca="1">SUM(AH$12:AH638)+SUMIF(AI$12:AI638, "&lt;0")</f>
        <v>516356.33999999991</v>
      </c>
      <c r="AO638" s="9">
        <v>44809</v>
      </c>
      <c r="AP638" s="14">
        <f t="shared" ca="1" si="326"/>
        <v>2296</v>
      </c>
      <c r="AQ638" s="14">
        <f t="shared" ca="1" si="349"/>
        <v>2296</v>
      </c>
      <c r="AR638" s="14">
        <f t="shared" ca="1" si="354"/>
        <v>420</v>
      </c>
      <c r="AS638" s="14">
        <f t="shared" ca="1" si="334"/>
        <v>1876</v>
      </c>
      <c r="AT638" s="14">
        <f t="shared" ca="1" si="335"/>
        <v>1876</v>
      </c>
      <c r="AU638" s="14">
        <f t="shared" ca="1" si="342"/>
        <v>1322132.9469999999</v>
      </c>
      <c r="AV638" s="15">
        <f ca="1">SUM(AT$12:AT638)</f>
        <v>675776.60700000008</v>
      </c>
      <c r="AW638" s="16">
        <f ca="1">SUM(AR$12:AR638)+SUMIF(AS$12:AS638, "&lt;0")</f>
        <v>646356.33999999985</v>
      </c>
      <c r="AY638" s="9">
        <v>44809</v>
      </c>
      <c r="AZ638" s="14">
        <f t="shared" ca="1" si="344"/>
        <v>2000</v>
      </c>
      <c r="BA638" s="14">
        <f t="shared" ca="1" si="350"/>
        <v>2000</v>
      </c>
      <c r="BB638" s="14">
        <f t="shared" ca="1" si="355"/>
        <v>387.65690005844772</v>
      </c>
      <c r="BC638" s="14">
        <f t="shared" ca="1" si="336"/>
        <v>1612.3430999415523</v>
      </c>
      <c r="BD638" s="14">
        <f t="shared" ca="1" si="337"/>
        <v>1612.3430999415523</v>
      </c>
      <c r="BE638" s="14">
        <f t="shared" ca="1" si="357"/>
        <v>1181694.8476277031</v>
      </c>
      <c r="BF638" s="15">
        <f ca="1">SUM(BD$12:BD638)</f>
        <v>606266.08694810886</v>
      </c>
      <c r="BG638" s="16">
        <f ca="1">SUM(BB$12:BB638)+SUMIF(BC$12:BC638, "&lt;0")</f>
        <v>575428.76067959424</v>
      </c>
    </row>
    <row r="639" spans="1:59" x14ac:dyDescent="0.2">
      <c r="A639" s="24">
        <v>44810</v>
      </c>
      <c r="B639" s="54">
        <f ca="1">IF($A639&gt;= $C$5,$C$6, INDEX('Historical Data'!$D$2:$D$745, MATCH(A639, 'Historical Data'!$B$2:$B$745, 0)))</f>
        <v>1296</v>
      </c>
      <c r="C639" s="14">
        <f t="shared" ca="1" si="345"/>
        <v>1296</v>
      </c>
      <c r="D639" s="14">
        <f t="shared" ca="1" si="356"/>
        <v>554.08600000000297</v>
      </c>
      <c r="E639" s="14">
        <f t="shared" ca="1" si="327"/>
        <v>741.91399999999703</v>
      </c>
      <c r="F639" s="14">
        <f t="shared" ca="1" si="323"/>
        <v>741.91399999999703</v>
      </c>
      <c r="G639" s="14">
        <f t="shared" ca="1" si="338"/>
        <v>790928.94699999993</v>
      </c>
      <c r="H639" s="15">
        <f ca="1">SUM(F$12:F639)</f>
        <v>404018.52100000001</v>
      </c>
      <c r="I639" s="16">
        <f ca="1">SUM(D$12:D639)+SUMIF(E$12:E639, "&lt;0")</f>
        <v>386910.42600000004</v>
      </c>
      <c r="J639" s="15"/>
      <c r="K639" s="9">
        <v>44810</v>
      </c>
      <c r="L639" s="14">
        <f t="shared" ca="1" si="324"/>
        <v>1796</v>
      </c>
      <c r="M639" s="14">
        <f t="shared" ca="1" si="346"/>
        <v>1796</v>
      </c>
      <c r="N639" s="14">
        <f t="shared" ca="1" si="351"/>
        <v>839.08600000000297</v>
      </c>
      <c r="O639" s="14">
        <f t="shared" ca="1" si="328"/>
        <v>956.91399999999703</v>
      </c>
      <c r="P639" s="14">
        <f t="shared" ca="1" si="329"/>
        <v>956.91399999999703</v>
      </c>
      <c r="Q639" s="14">
        <f t="shared" ca="1" si="339"/>
        <v>1045178.9469999999</v>
      </c>
      <c r="R639" s="15">
        <f ca="1">SUM(P$12:P639)</f>
        <v>534218.52099999983</v>
      </c>
      <c r="S639" s="16">
        <f ca="1">SUM(N$12:N639)+SUMIF(O$12:O639, "&lt;0")</f>
        <v>510960.42600000004</v>
      </c>
      <c r="U639" s="9">
        <v>44810</v>
      </c>
      <c r="V639" s="14">
        <f t="shared" ca="1" si="343"/>
        <v>2296</v>
      </c>
      <c r="W639" s="14">
        <f t="shared" ca="1" si="347"/>
        <v>2296</v>
      </c>
      <c r="X639" s="14">
        <f t="shared" ca="1" si="352"/>
        <v>1124.086000000003</v>
      </c>
      <c r="Y639" s="14">
        <f t="shared" ca="1" si="330"/>
        <v>1171.913999999997</v>
      </c>
      <c r="Z639" s="14">
        <f t="shared" ca="1" si="331"/>
        <v>1171.913999999997</v>
      </c>
      <c r="AA639" s="14">
        <f t="shared" ca="1" si="340"/>
        <v>1299428.9469999999</v>
      </c>
      <c r="AB639" s="15">
        <f ca="1">SUM(Z$12:Z639)</f>
        <v>664418.52099999983</v>
      </c>
      <c r="AC639" s="16">
        <f ca="1">SUM(X$12:X639)+SUMIF(Y$12:Y639, "&lt;0")</f>
        <v>635010.42600000009</v>
      </c>
      <c r="AE639" s="9">
        <v>44810</v>
      </c>
      <c r="AF639" s="14">
        <f t="shared" ca="1" si="325"/>
        <v>1796</v>
      </c>
      <c r="AG639" s="14">
        <f t="shared" ca="1" si="348"/>
        <v>1796</v>
      </c>
      <c r="AH639" s="14">
        <f t="shared" ca="1" si="353"/>
        <v>864.08600000000297</v>
      </c>
      <c r="AI639" s="14">
        <f t="shared" ca="1" si="332"/>
        <v>931.91399999999703</v>
      </c>
      <c r="AJ639" s="14">
        <f t="shared" ca="1" si="333"/>
        <v>931.91399999999703</v>
      </c>
      <c r="AK639" s="14">
        <f t="shared" ca="1" si="341"/>
        <v>1057678.9469999999</v>
      </c>
      <c r="AL639" s="15">
        <f ca="1">SUM(AJ$12:AJ639)</f>
        <v>540458.52099999983</v>
      </c>
      <c r="AM639" s="16">
        <f ca="1">SUM(AH$12:AH639)+SUMIF(AI$12:AI639, "&lt;0")</f>
        <v>517220.42599999992</v>
      </c>
      <c r="AO639" s="9">
        <v>44810</v>
      </c>
      <c r="AP639" s="14">
        <f t="shared" ca="1" si="326"/>
        <v>2296</v>
      </c>
      <c r="AQ639" s="14">
        <f t="shared" ca="1" si="349"/>
        <v>2296</v>
      </c>
      <c r="AR639" s="14">
        <f t="shared" ca="1" si="354"/>
        <v>1174.086000000003</v>
      </c>
      <c r="AS639" s="14">
        <f t="shared" ca="1" si="334"/>
        <v>1121.913999999997</v>
      </c>
      <c r="AT639" s="14">
        <f t="shared" ca="1" si="335"/>
        <v>1121.913999999997</v>
      </c>
      <c r="AU639" s="14">
        <f t="shared" ca="1" si="342"/>
        <v>1324428.9469999999</v>
      </c>
      <c r="AV639" s="15">
        <f ca="1">SUM(AT$12:AT639)</f>
        <v>676898.52100000007</v>
      </c>
      <c r="AW639" s="16">
        <f ca="1">SUM(AR$12:AR639)+SUMIF(AS$12:AS639, "&lt;0")</f>
        <v>647530.42599999986</v>
      </c>
      <c r="AY639" s="9">
        <v>44810</v>
      </c>
      <c r="AZ639" s="14">
        <f t="shared" ca="1" si="344"/>
        <v>2000</v>
      </c>
      <c r="BA639" s="14">
        <f t="shared" ca="1" si="350"/>
        <v>2000</v>
      </c>
      <c r="BB639" s="14">
        <f t="shared" ca="1" si="355"/>
        <v>1495.5659481088774</v>
      </c>
      <c r="BC639" s="14">
        <f t="shared" ca="1" si="336"/>
        <v>504.43405189112264</v>
      </c>
      <c r="BD639" s="14">
        <f t="shared" ca="1" si="337"/>
        <v>504.43405189112264</v>
      </c>
      <c r="BE639" s="14">
        <f t="shared" ca="1" si="357"/>
        <v>1183694.8476277031</v>
      </c>
      <c r="BF639" s="15">
        <f ca="1">SUM(BD$12:BD639)</f>
        <v>606770.52099999995</v>
      </c>
      <c r="BG639" s="16">
        <f ca="1">SUM(BB$12:BB639)+SUMIF(BC$12:BC639, "&lt;0")</f>
        <v>576924.32662770315</v>
      </c>
    </row>
    <row r="640" spans="1:59" x14ac:dyDescent="0.2">
      <c r="A640" s="24">
        <v>44811</v>
      </c>
      <c r="B640" s="54">
        <f ca="1">IF($A640&gt;= $C$5,$C$6, INDEX('Historical Data'!$D$2:$D$745, MATCH(A640, 'Historical Data'!$B$2:$B$745, 0)))</f>
        <v>1296</v>
      </c>
      <c r="C640" s="14">
        <f t="shared" ca="1" si="345"/>
        <v>1296</v>
      </c>
      <c r="D640" s="14">
        <f t="shared" ca="1" si="356"/>
        <v>1121.9219999999987</v>
      </c>
      <c r="E640" s="14">
        <f t="shared" ca="1" si="327"/>
        <v>174.07800000000134</v>
      </c>
      <c r="F640" s="14">
        <f t="shared" ca="1" si="323"/>
        <v>174.07800000000134</v>
      </c>
      <c r="G640" s="14">
        <f t="shared" ca="1" si="338"/>
        <v>792224.94699999993</v>
      </c>
      <c r="H640" s="15">
        <f ca="1">SUM(F$12:F640)</f>
        <v>404192.59899999999</v>
      </c>
      <c r="I640" s="16">
        <f ca="1">SUM(D$12:D640)+SUMIF(E$12:E640, "&lt;0")</f>
        <v>388032.34800000006</v>
      </c>
      <c r="J640" s="15"/>
      <c r="K640" s="9">
        <v>44811</v>
      </c>
      <c r="L640" s="14">
        <f t="shared" ca="1" si="324"/>
        <v>1796</v>
      </c>
      <c r="M640" s="14">
        <f t="shared" ca="1" si="346"/>
        <v>1796</v>
      </c>
      <c r="N640" s="14">
        <f t="shared" ca="1" si="351"/>
        <v>1381.9219999999987</v>
      </c>
      <c r="O640" s="14">
        <f t="shared" ca="1" si="328"/>
        <v>414.07800000000134</v>
      </c>
      <c r="P640" s="14">
        <f t="shared" ca="1" si="329"/>
        <v>414.07800000000134</v>
      </c>
      <c r="Q640" s="14">
        <f t="shared" ca="1" si="339"/>
        <v>1046974.9469999999</v>
      </c>
      <c r="R640" s="15">
        <f ca="1">SUM(P$12:P640)</f>
        <v>534632.59899999981</v>
      </c>
      <c r="S640" s="16">
        <f ca="1">SUM(N$12:N640)+SUMIF(O$12:O640, "&lt;0")</f>
        <v>512342.34800000006</v>
      </c>
      <c r="U640" s="9">
        <v>44811</v>
      </c>
      <c r="V640" s="14">
        <f t="shared" ca="1" si="343"/>
        <v>2296</v>
      </c>
      <c r="W640" s="14">
        <f t="shared" ca="1" si="347"/>
        <v>2296</v>
      </c>
      <c r="X640" s="14">
        <f t="shared" ca="1" si="352"/>
        <v>1641.9219999999987</v>
      </c>
      <c r="Y640" s="14">
        <f t="shared" ca="1" si="330"/>
        <v>654.07800000000134</v>
      </c>
      <c r="Z640" s="14">
        <f t="shared" ca="1" si="331"/>
        <v>654.07800000000134</v>
      </c>
      <c r="AA640" s="14">
        <f t="shared" ca="1" si="340"/>
        <v>1301724.9469999999</v>
      </c>
      <c r="AB640" s="15">
        <f ca="1">SUM(Z$12:Z640)</f>
        <v>665072.59899999981</v>
      </c>
      <c r="AC640" s="16">
        <f ca="1">SUM(X$12:X640)+SUMIF(Y$12:Y640, "&lt;0")</f>
        <v>636652.34800000011</v>
      </c>
      <c r="AE640" s="9">
        <v>44811</v>
      </c>
      <c r="AF640" s="14">
        <f t="shared" ca="1" si="325"/>
        <v>1796</v>
      </c>
      <c r="AG640" s="14">
        <f t="shared" ca="1" si="348"/>
        <v>1796</v>
      </c>
      <c r="AH640" s="14">
        <f t="shared" ca="1" si="353"/>
        <v>1381.9219999999987</v>
      </c>
      <c r="AI640" s="14">
        <f t="shared" ca="1" si="332"/>
        <v>414.07800000000134</v>
      </c>
      <c r="AJ640" s="14">
        <f t="shared" ca="1" si="333"/>
        <v>414.07800000000134</v>
      </c>
      <c r="AK640" s="14">
        <f t="shared" ca="1" si="341"/>
        <v>1059474.9469999999</v>
      </c>
      <c r="AL640" s="15">
        <f ca="1">SUM(AJ$12:AJ640)</f>
        <v>540872.59899999981</v>
      </c>
      <c r="AM640" s="16">
        <f ca="1">SUM(AH$12:AH640)+SUMIF(AI$12:AI640, "&lt;0")</f>
        <v>518602.34799999994</v>
      </c>
      <c r="AO640" s="9">
        <v>44811</v>
      </c>
      <c r="AP640" s="14">
        <f t="shared" ca="1" si="326"/>
        <v>2296</v>
      </c>
      <c r="AQ640" s="14">
        <f t="shared" ca="1" si="349"/>
        <v>2296</v>
      </c>
      <c r="AR640" s="14">
        <f t="shared" ca="1" si="354"/>
        <v>1641.9219999999987</v>
      </c>
      <c r="AS640" s="14">
        <f t="shared" ca="1" si="334"/>
        <v>654.07800000000134</v>
      </c>
      <c r="AT640" s="14">
        <f t="shared" ca="1" si="335"/>
        <v>654.07800000000134</v>
      </c>
      <c r="AU640" s="14">
        <f t="shared" ca="1" si="342"/>
        <v>1326724.9469999999</v>
      </c>
      <c r="AV640" s="15">
        <f ca="1">SUM(AT$12:AT640)</f>
        <v>677552.59900000005</v>
      </c>
      <c r="AW640" s="16">
        <f ca="1">SUM(AR$12:AR640)+SUMIF(AS$12:AS640, "&lt;0")</f>
        <v>649172.34799999988</v>
      </c>
      <c r="AY640" s="9">
        <v>44811</v>
      </c>
      <c r="AZ640" s="14">
        <f t="shared" ca="1" si="344"/>
        <v>2000</v>
      </c>
      <c r="BA640" s="14">
        <f t="shared" ca="1" si="350"/>
        <v>2000</v>
      </c>
      <c r="BB640" s="14">
        <f t="shared" ca="1" si="355"/>
        <v>1825.9219999999987</v>
      </c>
      <c r="BC640" s="14">
        <f t="shared" ca="1" si="336"/>
        <v>174.07800000000134</v>
      </c>
      <c r="BD640" s="14">
        <f t="shared" ca="1" si="337"/>
        <v>174.07800000000134</v>
      </c>
      <c r="BE640" s="14">
        <f t="shared" ca="1" si="357"/>
        <v>1185694.8476277031</v>
      </c>
      <c r="BF640" s="15">
        <f ca="1">SUM(BD$12:BD640)</f>
        <v>606944.59899999993</v>
      </c>
      <c r="BG640" s="16">
        <f ca="1">SUM(BB$12:BB640)+SUMIF(BC$12:BC640, "&lt;0")</f>
        <v>578750.24862770317</v>
      </c>
    </row>
    <row r="641" spans="1:59" x14ac:dyDescent="0.2">
      <c r="A641" s="24">
        <v>44812</v>
      </c>
      <c r="B641" s="54">
        <f ca="1">IF($A641&gt;= $C$5,$C$6, INDEX('Historical Data'!$D$2:$D$745, MATCH(A641, 'Historical Data'!$B$2:$B$745, 0)))</f>
        <v>1296</v>
      </c>
      <c r="C641" s="14">
        <f t="shared" ca="1" si="345"/>
        <v>1296</v>
      </c>
      <c r="D641" s="14">
        <f t="shared" ca="1" si="356"/>
        <v>373.09000000000378</v>
      </c>
      <c r="E641" s="14">
        <f t="shared" ca="1" si="327"/>
        <v>922.90999999999622</v>
      </c>
      <c r="F641" s="14">
        <f t="shared" ca="1" si="323"/>
        <v>922.90999999999622</v>
      </c>
      <c r="G641" s="14">
        <f t="shared" ca="1" si="338"/>
        <v>793520.94699999993</v>
      </c>
      <c r="H641" s="15">
        <f ca="1">SUM(F$12:F641)</f>
        <v>405115.50899999996</v>
      </c>
      <c r="I641" s="16">
        <f ca="1">SUM(D$12:D641)+SUMIF(E$12:E641, "&lt;0")</f>
        <v>388405.43800000008</v>
      </c>
      <c r="J641" s="15"/>
      <c r="K641" s="9">
        <v>44812</v>
      </c>
      <c r="L641" s="14">
        <f t="shared" ca="1" si="324"/>
        <v>1796</v>
      </c>
      <c r="M641" s="14">
        <f t="shared" ca="1" si="346"/>
        <v>1796</v>
      </c>
      <c r="N641" s="14">
        <f t="shared" ca="1" si="351"/>
        <v>633.09000000000378</v>
      </c>
      <c r="O641" s="14">
        <f t="shared" ca="1" si="328"/>
        <v>1162.9099999999962</v>
      </c>
      <c r="P641" s="14">
        <f t="shared" ca="1" si="329"/>
        <v>1162.9099999999962</v>
      </c>
      <c r="Q641" s="14">
        <f t="shared" ca="1" si="339"/>
        <v>1048770.9469999999</v>
      </c>
      <c r="R641" s="15">
        <f ca="1">SUM(P$12:P641)</f>
        <v>535795.50899999985</v>
      </c>
      <c r="S641" s="16">
        <f ca="1">SUM(N$12:N641)+SUMIF(O$12:O641, "&lt;0")</f>
        <v>512975.43800000008</v>
      </c>
      <c r="U641" s="9">
        <v>44812</v>
      </c>
      <c r="V641" s="14">
        <f t="shared" ca="1" si="343"/>
        <v>2296</v>
      </c>
      <c r="W641" s="14">
        <f t="shared" ca="1" si="347"/>
        <v>2296</v>
      </c>
      <c r="X641" s="14">
        <f t="shared" ca="1" si="352"/>
        <v>893.09000000000378</v>
      </c>
      <c r="Y641" s="14">
        <f t="shared" ca="1" si="330"/>
        <v>1402.9099999999962</v>
      </c>
      <c r="Z641" s="14">
        <f t="shared" ca="1" si="331"/>
        <v>1402.9099999999962</v>
      </c>
      <c r="AA641" s="14">
        <f t="shared" ca="1" si="340"/>
        <v>1304020.9469999999</v>
      </c>
      <c r="AB641" s="15">
        <f ca="1">SUM(Z$12:Z641)</f>
        <v>666475.50899999985</v>
      </c>
      <c r="AC641" s="16">
        <f ca="1">SUM(X$12:X641)+SUMIF(Y$12:Y641, "&lt;0")</f>
        <v>637545.43800000008</v>
      </c>
      <c r="AE641" s="9">
        <v>44812</v>
      </c>
      <c r="AF641" s="14">
        <f t="shared" ca="1" si="325"/>
        <v>1796</v>
      </c>
      <c r="AG641" s="14">
        <f t="shared" ca="1" si="348"/>
        <v>1796</v>
      </c>
      <c r="AH641" s="14">
        <f t="shared" ca="1" si="353"/>
        <v>633.09000000000378</v>
      </c>
      <c r="AI641" s="14">
        <f t="shared" ca="1" si="332"/>
        <v>1162.9099999999962</v>
      </c>
      <c r="AJ641" s="14">
        <f t="shared" ca="1" si="333"/>
        <v>1162.9099999999962</v>
      </c>
      <c r="AK641" s="14">
        <f t="shared" ca="1" si="341"/>
        <v>1061270.9469999999</v>
      </c>
      <c r="AL641" s="15">
        <f ca="1">SUM(AJ$12:AJ641)</f>
        <v>542035.50899999985</v>
      </c>
      <c r="AM641" s="16">
        <f ca="1">SUM(AH$12:AH641)+SUMIF(AI$12:AI641, "&lt;0")</f>
        <v>519235.43799999997</v>
      </c>
      <c r="AO641" s="9">
        <v>44812</v>
      </c>
      <c r="AP641" s="14">
        <f t="shared" ca="1" si="326"/>
        <v>2296</v>
      </c>
      <c r="AQ641" s="14">
        <f t="shared" ca="1" si="349"/>
        <v>2296</v>
      </c>
      <c r="AR641" s="14">
        <f t="shared" ca="1" si="354"/>
        <v>893.09000000000378</v>
      </c>
      <c r="AS641" s="14">
        <f t="shared" ca="1" si="334"/>
        <v>1402.9099999999962</v>
      </c>
      <c r="AT641" s="14">
        <f t="shared" ca="1" si="335"/>
        <v>1402.9099999999962</v>
      </c>
      <c r="AU641" s="14">
        <f t="shared" ca="1" si="342"/>
        <v>1329020.9469999999</v>
      </c>
      <c r="AV641" s="15">
        <f ca="1">SUM(AT$12:AT641)</f>
        <v>678955.50900000008</v>
      </c>
      <c r="AW641" s="16">
        <f ca="1">SUM(AR$12:AR641)+SUMIF(AS$12:AS641, "&lt;0")</f>
        <v>650065.43799999985</v>
      </c>
      <c r="AY641" s="9">
        <v>44812</v>
      </c>
      <c r="AZ641" s="14">
        <f t="shared" ca="1" si="344"/>
        <v>2000</v>
      </c>
      <c r="BA641" s="14">
        <f t="shared" ca="1" si="350"/>
        <v>2000</v>
      </c>
      <c r="BB641" s="14">
        <f t="shared" ca="1" si="355"/>
        <v>1077.0900000000038</v>
      </c>
      <c r="BC641" s="14">
        <f t="shared" ca="1" si="336"/>
        <v>922.90999999999622</v>
      </c>
      <c r="BD641" s="14">
        <f t="shared" ca="1" si="337"/>
        <v>922.90999999999622</v>
      </c>
      <c r="BE641" s="14">
        <f t="shared" ca="1" si="357"/>
        <v>1187694.8476277031</v>
      </c>
      <c r="BF641" s="15">
        <f ca="1">SUM(BD$12:BD641)</f>
        <v>607867.50899999996</v>
      </c>
      <c r="BG641" s="16">
        <f ca="1">SUM(BB$12:BB641)+SUMIF(BC$12:BC641, "&lt;0")</f>
        <v>579827.33862770314</v>
      </c>
    </row>
    <row r="642" spans="1:59" x14ac:dyDescent="0.2">
      <c r="A642" s="24">
        <v>44813</v>
      </c>
      <c r="B642" s="54">
        <f ca="1">IF($A642&gt;= $C$5,$C$6, INDEX('Historical Data'!$D$2:$D$745, MATCH(A642, 'Historical Data'!$B$2:$B$745, 0)))</f>
        <v>1296</v>
      </c>
      <c r="C642" s="14">
        <f t="shared" ca="1" si="345"/>
        <v>1296</v>
      </c>
      <c r="D642" s="14">
        <f t="shared" ca="1" si="356"/>
        <v>241.78299999999581</v>
      </c>
      <c r="E642" s="14">
        <f t="shared" ca="1" si="327"/>
        <v>1054.2170000000042</v>
      </c>
      <c r="F642" s="14">
        <f t="shared" ca="1" si="323"/>
        <v>1054.2170000000042</v>
      </c>
      <c r="G642" s="14">
        <f t="shared" ca="1" si="338"/>
        <v>794816.94699999993</v>
      </c>
      <c r="H642" s="15">
        <f ca="1">SUM(F$12:F642)</f>
        <v>406169.72599999997</v>
      </c>
      <c r="I642" s="16">
        <f ca="1">SUM(D$12:D642)+SUMIF(E$12:E642, "&lt;0")</f>
        <v>388647.22100000008</v>
      </c>
      <c r="J642" s="15"/>
      <c r="K642" s="9">
        <v>44813</v>
      </c>
      <c r="L642" s="14">
        <f t="shared" ca="1" si="324"/>
        <v>1796</v>
      </c>
      <c r="M642" s="14">
        <f t="shared" ca="1" si="346"/>
        <v>1796</v>
      </c>
      <c r="N642" s="14">
        <f t="shared" ca="1" si="351"/>
        <v>501.78299999999581</v>
      </c>
      <c r="O642" s="14">
        <f t="shared" ca="1" si="328"/>
        <v>1294.2170000000042</v>
      </c>
      <c r="P642" s="14">
        <f t="shared" ca="1" si="329"/>
        <v>1294.2170000000042</v>
      </c>
      <c r="Q642" s="14">
        <f t="shared" ca="1" si="339"/>
        <v>1050566.9469999999</v>
      </c>
      <c r="R642" s="15">
        <f ca="1">SUM(P$12:P642)</f>
        <v>537089.72599999979</v>
      </c>
      <c r="S642" s="16">
        <f ca="1">SUM(N$12:N642)+SUMIF(O$12:O642, "&lt;0")</f>
        <v>513477.22100000008</v>
      </c>
      <c r="U642" s="9">
        <v>44813</v>
      </c>
      <c r="V642" s="14">
        <f t="shared" ca="1" si="343"/>
        <v>2296</v>
      </c>
      <c r="W642" s="14">
        <f t="shared" ca="1" si="347"/>
        <v>2296</v>
      </c>
      <c r="X642" s="14">
        <f t="shared" ca="1" si="352"/>
        <v>761.78299999999581</v>
      </c>
      <c r="Y642" s="14">
        <f t="shared" ca="1" si="330"/>
        <v>1534.2170000000042</v>
      </c>
      <c r="Z642" s="14">
        <f t="shared" ca="1" si="331"/>
        <v>1534.2170000000042</v>
      </c>
      <c r="AA642" s="14">
        <f t="shared" ca="1" si="340"/>
        <v>1306316.9469999999</v>
      </c>
      <c r="AB642" s="15">
        <f ca="1">SUM(Z$12:Z642)</f>
        <v>668009.72599999979</v>
      </c>
      <c r="AC642" s="16">
        <f ca="1">SUM(X$12:X642)+SUMIF(Y$12:Y642, "&lt;0")</f>
        <v>638307.22100000014</v>
      </c>
      <c r="AE642" s="9">
        <v>44813</v>
      </c>
      <c r="AF642" s="14">
        <f t="shared" ca="1" si="325"/>
        <v>1796</v>
      </c>
      <c r="AG642" s="14">
        <f t="shared" ca="1" si="348"/>
        <v>1796</v>
      </c>
      <c r="AH642" s="14">
        <f t="shared" ca="1" si="353"/>
        <v>501.78299999999581</v>
      </c>
      <c r="AI642" s="14">
        <f t="shared" ca="1" si="332"/>
        <v>1294.2170000000042</v>
      </c>
      <c r="AJ642" s="14">
        <f t="shared" ca="1" si="333"/>
        <v>1294.2170000000042</v>
      </c>
      <c r="AK642" s="14">
        <f t="shared" ca="1" si="341"/>
        <v>1063066.9469999999</v>
      </c>
      <c r="AL642" s="15">
        <f ca="1">SUM(AJ$12:AJ642)</f>
        <v>543329.72599999979</v>
      </c>
      <c r="AM642" s="16">
        <f ca="1">SUM(AH$12:AH642)+SUMIF(AI$12:AI642, "&lt;0")</f>
        <v>519737.22099999996</v>
      </c>
      <c r="AO642" s="9">
        <v>44813</v>
      </c>
      <c r="AP642" s="14">
        <f t="shared" ca="1" si="326"/>
        <v>2296</v>
      </c>
      <c r="AQ642" s="14">
        <f t="shared" ca="1" si="349"/>
        <v>2296</v>
      </c>
      <c r="AR642" s="14">
        <f t="shared" ca="1" si="354"/>
        <v>761.78299999999581</v>
      </c>
      <c r="AS642" s="14">
        <f t="shared" ca="1" si="334"/>
        <v>1534.2170000000042</v>
      </c>
      <c r="AT642" s="14">
        <f t="shared" ca="1" si="335"/>
        <v>1534.2170000000042</v>
      </c>
      <c r="AU642" s="14">
        <f t="shared" ca="1" si="342"/>
        <v>1331316.9469999999</v>
      </c>
      <c r="AV642" s="15">
        <f ca="1">SUM(AT$12:AT642)</f>
        <v>680489.72600000002</v>
      </c>
      <c r="AW642" s="16">
        <f ca="1">SUM(AR$12:AR642)+SUMIF(AS$12:AS642, "&lt;0")</f>
        <v>650827.2209999999</v>
      </c>
      <c r="AY642" s="9">
        <v>44813</v>
      </c>
      <c r="AZ642" s="14">
        <f t="shared" ca="1" si="344"/>
        <v>2000</v>
      </c>
      <c r="BA642" s="14">
        <f t="shared" ca="1" si="350"/>
        <v>2000</v>
      </c>
      <c r="BB642" s="14">
        <f t="shared" ca="1" si="355"/>
        <v>945.78299999999581</v>
      </c>
      <c r="BC642" s="14">
        <f t="shared" ca="1" si="336"/>
        <v>1054.2170000000042</v>
      </c>
      <c r="BD642" s="14">
        <f t="shared" ca="1" si="337"/>
        <v>1054.2170000000042</v>
      </c>
      <c r="BE642" s="14">
        <f t="shared" ca="1" si="357"/>
        <v>1189694.8476277031</v>
      </c>
      <c r="BF642" s="15">
        <f ca="1">SUM(BD$12:BD642)</f>
        <v>608921.72600000002</v>
      </c>
      <c r="BG642" s="16">
        <f ca="1">SUM(BB$12:BB642)+SUMIF(BC$12:BC642, "&lt;0")</f>
        <v>580773.12162770308</v>
      </c>
    </row>
    <row r="643" spans="1:59" x14ac:dyDescent="0.2">
      <c r="A643" s="24">
        <v>44814</v>
      </c>
      <c r="B643" s="54">
        <f ca="1">IF($A643&gt;= $C$5,$C$6, INDEX('Historical Data'!$D$2:$D$745, MATCH(A643, 'Historical Data'!$B$2:$B$745, 0)))</f>
        <v>1296</v>
      </c>
      <c r="C643" s="14">
        <f t="shared" ca="1" si="345"/>
        <v>1296</v>
      </c>
      <c r="D643" s="14">
        <f t="shared" ca="1" si="356"/>
        <v>0</v>
      </c>
      <c r="E643" s="14">
        <f t="shared" ca="1" si="327"/>
        <v>1296</v>
      </c>
      <c r="F643" s="14">
        <f t="shared" ca="1" si="323"/>
        <v>1296</v>
      </c>
      <c r="G643" s="14">
        <f t="shared" ca="1" si="338"/>
        <v>796112.94699999993</v>
      </c>
      <c r="H643" s="15">
        <f ca="1">SUM(F$12:F643)</f>
        <v>407465.72599999997</v>
      </c>
      <c r="I643" s="16">
        <f ca="1">SUM(D$12:D643)+SUMIF(E$12:E643, "&lt;0")</f>
        <v>388647.22100000008</v>
      </c>
      <c r="J643" s="15"/>
      <c r="K643" s="9">
        <v>44814</v>
      </c>
      <c r="L643" s="14">
        <f t="shared" ca="1" si="324"/>
        <v>1796</v>
      </c>
      <c r="M643" s="14">
        <f t="shared" ca="1" si="346"/>
        <v>1796</v>
      </c>
      <c r="N643" s="14">
        <f t="shared" ca="1" si="351"/>
        <v>210</v>
      </c>
      <c r="O643" s="14">
        <f t="shared" ca="1" si="328"/>
        <v>1586</v>
      </c>
      <c r="P643" s="14">
        <f t="shared" ca="1" si="329"/>
        <v>1586</v>
      </c>
      <c r="Q643" s="14">
        <f t="shared" ca="1" si="339"/>
        <v>1052362.9469999999</v>
      </c>
      <c r="R643" s="15">
        <f ca="1">SUM(P$12:P643)</f>
        <v>538675.72599999979</v>
      </c>
      <c r="S643" s="16">
        <f ca="1">SUM(N$12:N643)+SUMIF(O$12:O643, "&lt;0")</f>
        <v>513687.22100000008</v>
      </c>
      <c r="U643" s="9">
        <v>44814</v>
      </c>
      <c r="V643" s="14">
        <f t="shared" ca="1" si="343"/>
        <v>2296</v>
      </c>
      <c r="W643" s="14">
        <f t="shared" ca="1" si="347"/>
        <v>2296</v>
      </c>
      <c r="X643" s="14">
        <f t="shared" ca="1" si="352"/>
        <v>420</v>
      </c>
      <c r="Y643" s="14">
        <f t="shared" ca="1" si="330"/>
        <v>1876</v>
      </c>
      <c r="Z643" s="14">
        <f t="shared" ca="1" si="331"/>
        <v>1876</v>
      </c>
      <c r="AA643" s="14">
        <f t="shared" ca="1" si="340"/>
        <v>1308612.9469999999</v>
      </c>
      <c r="AB643" s="15">
        <f ca="1">SUM(Z$12:Z643)</f>
        <v>669885.72599999979</v>
      </c>
      <c r="AC643" s="16">
        <f ca="1">SUM(X$12:X643)+SUMIF(Y$12:Y643, "&lt;0")</f>
        <v>638727.22100000014</v>
      </c>
      <c r="AE643" s="9">
        <v>44814</v>
      </c>
      <c r="AF643" s="14">
        <f t="shared" ca="1" si="325"/>
        <v>1796</v>
      </c>
      <c r="AG643" s="14">
        <f t="shared" ca="1" si="348"/>
        <v>1796</v>
      </c>
      <c r="AH643" s="14">
        <f t="shared" ca="1" si="353"/>
        <v>160</v>
      </c>
      <c r="AI643" s="14">
        <f t="shared" ca="1" si="332"/>
        <v>1636</v>
      </c>
      <c r="AJ643" s="14">
        <f t="shared" ca="1" si="333"/>
        <v>1636</v>
      </c>
      <c r="AK643" s="14">
        <f t="shared" ca="1" si="341"/>
        <v>1064862.9469999999</v>
      </c>
      <c r="AL643" s="15">
        <f ca="1">SUM(AJ$12:AJ643)</f>
        <v>544965.72599999979</v>
      </c>
      <c r="AM643" s="16">
        <f ca="1">SUM(AH$12:AH643)+SUMIF(AI$12:AI643, "&lt;0")</f>
        <v>519897.22099999996</v>
      </c>
      <c r="AO643" s="9">
        <v>44814</v>
      </c>
      <c r="AP643" s="14">
        <f t="shared" ca="1" si="326"/>
        <v>2296</v>
      </c>
      <c r="AQ643" s="14">
        <f t="shared" ca="1" si="349"/>
        <v>2296</v>
      </c>
      <c r="AR643" s="14">
        <f t="shared" ca="1" si="354"/>
        <v>320</v>
      </c>
      <c r="AS643" s="14">
        <f t="shared" ca="1" si="334"/>
        <v>1976</v>
      </c>
      <c r="AT643" s="14">
        <f t="shared" ca="1" si="335"/>
        <v>1976</v>
      </c>
      <c r="AU643" s="14">
        <f t="shared" ca="1" si="342"/>
        <v>1333612.9469999999</v>
      </c>
      <c r="AV643" s="15">
        <f ca="1">SUM(AT$12:AT643)</f>
        <v>682465.72600000002</v>
      </c>
      <c r="AW643" s="16">
        <f ca="1">SUM(AR$12:AR643)+SUMIF(AS$12:AS643, "&lt;0")</f>
        <v>651147.2209999999</v>
      </c>
      <c r="AY643" s="9">
        <v>44814</v>
      </c>
      <c r="AZ643" s="14">
        <f t="shared" ca="1" si="344"/>
        <v>2000</v>
      </c>
      <c r="BA643" s="14">
        <f t="shared" ca="1" si="350"/>
        <v>2000</v>
      </c>
      <c r="BB643" s="14">
        <f t="shared" ca="1" si="355"/>
        <v>376.38500000000204</v>
      </c>
      <c r="BC643" s="14">
        <f t="shared" ca="1" si="336"/>
        <v>1623.614999999998</v>
      </c>
      <c r="BD643" s="14">
        <f t="shared" ca="1" si="337"/>
        <v>1623.614999999998</v>
      </c>
      <c r="BE643" s="14">
        <f t="shared" ca="1" si="357"/>
        <v>1191694.8476277031</v>
      </c>
      <c r="BF643" s="15">
        <f ca="1">SUM(BD$12:BD643)</f>
        <v>610545.34100000001</v>
      </c>
      <c r="BG643" s="16">
        <f ca="1">SUM(BB$12:BB643)+SUMIF(BC$12:BC643, "&lt;0")</f>
        <v>581149.50662770309</v>
      </c>
    </row>
    <row r="644" spans="1:59" x14ac:dyDescent="0.2">
      <c r="A644" s="24">
        <v>44815</v>
      </c>
      <c r="B644" s="54">
        <f ca="1">IF($A644&gt;= $C$5,$C$6, INDEX('Historical Data'!$D$2:$D$745, MATCH(A644, 'Historical Data'!$B$2:$B$745, 0)))</f>
        <v>1296</v>
      </c>
      <c r="C644" s="14">
        <f t="shared" ca="1" si="345"/>
        <v>1296</v>
      </c>
      <c r="D644" s="14">
        <f t="shared" ca="1" si="356"/>
        <v>0</v>
      </c>
      <c r="E644" s="14">
        <f t="shared" ca="1" si="327"/>
        <v>1296</v>
      </c>
      <c r="F644" s="14">
        <f t="shared" ca="1" si="323"/>
        <v>1296</v>
      </c>
      <c r="G644" s="14">
        <f t="shared" ca="1" si="338"/>
        <v>797408.94699999993</v>
      </c>
      <c r="H644" s="15">
        <f ca="1">SUM(F$12:F644)</f>
        <v>408761.72599999997</v>
      </c>
      <c r="I644" s="16">
        <f ca="1">SUM(D$12:D644)+SUMIF(E$12:E644, "&lt;0")</f>
        <v>388647.22100000008</v>
      </c>
      <c r="J644" s="15"/>
      <c r="K644" s="9">
        <v>44815</v>
      </c>
      <c r="L644" s="14">
        <f t="shared" ca="1" si="324"/>
        <v>1796</v>
      </c>
      <c r="M644" s="14">
        <f t="shared" ca="1" si="346"/>
        <v>1796</v>
      </c>
      <c r="N644" s="14">
        <f t="shared" ca="1" si="351"/>
        <v>205</v>
      </c>
      <c r="O644" s="14">
        <f t="shared" ca="1" si="328"/>
        <v>1591</v>
      </c>
      <c r="P644" s="14">
        <f t="shared" ca="1" si="329"/>
        <v>1591</v>
      </c>
      <c r="Q644" s="14">
        <f t="shared" ca="1" si="339"/>
        <v>1054158.9469999999</v>
      </c>
      <c r="R644" s="15">
        <f ca="1">SUM(P$12:P644)</f>
        <v>540266.72599999979</v>
      </c>
      <c r="S644" s="16">
        <f ca="1">SUM(N$12:N644)+SUMIF(O$12:O644, "&lt;0")</f>
        <v>513892.22100000008</v>
      </c>
      <c r="U644" s="9">
        <v>44815</v>
      </c>
      <c r="V644" s="14">
        <f t="shared" ca="1" si="343"/>
        <v>2296</v>
      </c>
      <c r="W644" s="14">
        <f t="shared" ca="1" si="347"/>
        <v>2296</v>
      </c>
      <c r="X644" s="14">
        <f t="shared" ca="1" si="352"/>
        <v>410</v>
      </c>
      <c r="Y644" s="14">
        <f t="shared" ca="1" si="330"/>
        <v>1886</v>
      </c>
      <c r="Z644" s="14">
        <f t="shared" ca="1" si="331"/>
        <v>1886</v>
      </c>
      <c r="AA644" s="14">
        <f t="shared" ca="1" si="340"/>
        <v>1310908.9469999999</v>
      </c>
      <c r="AB644" s="15">
        <f ca="1">SUM(Z$12:Z644)</f>
        <v>671771.72599999979</v>
      </c>
      <c r="AC644" s="16">
        <f ca="1">SUM(X$12:X644)+SUMIF(Y$12:Y644, "&lt;0")</f>
        <v>639137.22100000014</v>
      </c>
      <c r="AE644" s="9">
        <v>44815</v>
      </c>
      <c r="AF644" s="14">
        <f t="shared" ca="1" si="325"/>
        <v>1796</v>
      </c>
      <c r="AG644" s="14">
        <f t="shared" ca="1" si="348"/>
        <v>1796</v>
      </c>
      <c r="AH644" s="14">
        <f t="shared" ca="1" si="353"/>
        <v>150</v>
      </c>
      <c r="AI644" s="14">
        <f t="shared" ca="1" si="332"/>
        <v>1646</v>
      </c>
      <c r="AJ644" s="14">
        <f t="shared" ca="1" si="333"/>
        <v>1646</v>
      </c>
      <c r="AK644" s="14">
        <f t="shared" ca="1" si="341"/>
        <v>1066658.9469999999</v>
      </c>
      <c r="AL644" s="15">
        <f ca="1">SUM(AJ$12:AJ644)</f>
        <v>546611.72599999979</v>
      </c>
      <c r="AM644" s="16">
        <f ca="1">SUM(AH$12:AH644)+SUMIF(AI$12:AI644, "&lt;0")</f>
        <v>520047.22099999996</v>
      </c>
      <c r="AO644" s="9">
        <v>44815</v>
      </c>
      <c r="AP644" s="14">
        <f t="shared" ca="1" si="326"/>
        <v>2296</v>
      </c>
      <c r="AQ644" s="14">
        <f t="shared" ca="1" si="349"/>
        <v>2296</v>
      </c>
      <c r="AR644" s="14">
        <f t="shared" ca="1" si="354"/>
        <v>300</v>
      </c>
      <c r="AS644" s="14">
        <f t="shared" ca="1" si="334"/>
        <v>1996</v>
      </c>
      <c r="AT644" s="14">
        <f t="shared" ca="1" si="335"/>
        <v>1996</v>
      </c>
      <c r="AU644" s="14">
        <f t="shared" ca="1" si="342"/>
        <v>1335908.9469999999</v>
      </c>
      <c r="AV644" s="15">
        <f ca="1">SUM(AT$12:AT644)</f>
        <v>684461.72600000002</v>
      </c>
      <c r="AW644" s="16">
        <f ca="1">SUM(AR$12:AR644)+SUMIF(AS$12:AS644, "&lt;0")</f>
        <v>651447.2209999999</v>
      </c>
      <c r="AY644" s="9">
        <v>44815</v>
      </c>
      <c r="AZ644" s="14">
        <f t="shared" ca="1" si="344"/>
        <v>2000</v>
      </c>
      <c r="BA644" s="14">
        <f t="shared" ca="1" si="350"/>
        <v>2000</v>
      </c>
      <c r="BB644" s="14">
        <f t="shared" ca="1" si="355"/>
        <v>118.97699999999895</v>
      </c>
      <c r="BC644" s="14">
        <f t="shared" ca="1" si="336"/>
        <v>1881.023000000001</v>
      </c>
      <c r="BD644" s="14">
        <f t="shared" ca="1" si="337"/>
        <v>1881.023000000001</v>
      </c>
      <c r="BE644" s="14">
        <f t="shared" ca="1" si="357"/>
        <v>1193694.8476277031</v>
      </c>
      <c r="BF644" s="15">
        <f ca="1">SUM(BD$12:BD644)</f>
        <v>612426.36400000006</v>
      </c>
      <c r="BG644" s="16">
        <f ca="1">SUM(BB$12:BB644)+SUMIF(BC$12:BC644, "&lt;0")</f>
        <v>581268.48362770304</v>
      </c>
    </row>
    <row r="645" spans="1:59" x14ac:dyDescent="0.2">
      <c r="A645" s="24">
        <v>44816</v>
      </c>
      <c r="B645" s="54">
        <f ca="1">IF($A645&gt;= $C$5,$C$6, INDEX('Historical Data'!$D$2:$D$745, MATCH(A645, 'Historical Data'!$B$2:$B$745, 0)))</f>
        <v>1296</v>
      </c>
      <c r="C645" s="14">
        <f t="shared" ca="1" si="345"/>
        <v>1296</v>
      </c>
      <c r="D645" s="14">
        <f t="shared" ca="1" si="356"/>
        <v>5.7080000000059954</v>
      </c>
      <c r="E645" s="14">
        <f t="shared" ca="1" si="327"/>
        <v>1290.291999999994</v>
      </c>
      <c r="F645" s="14">
        <f t="shared" ca="1" si="323"/>
        <v>1290.291999999994</v>
      </c>
      <c r="G645" s="14">
        <f t="shared" ca="1" si="338"/>
        <v>798704.94699999993</v>
      </c>
      <c r="H645" s="15">
        <f ca="1">SUM(F$12:F645)</f>
        <v>410052.01799999998</v>
      </c>
      <c r="I645" s="16">
        <f ca="1">SUM(D$12:D645)+SUMIF(E$12:E645, "&lt;0")</f>
        <v>388652.92900000006</v>
      </c>
      <c r="J645" s="15"/>
      <c r="K645" s="9">
        <v>44816</v>
      </c>
      <c r="L645" s="14">
        <f t="shared" ca="1" si="324"/>
        <v>1796</v>
      </c>
      <c r="M645" s="14">
        <f t="shared" ca="1" si="346"/>
        <v>1796</v>
      </c>
      <c r="N645" s="14">
        <f t="shared" ca="1" si="351"/>
        <v>370.708000000006</v>
      </c>
      <c r="O645" s="14">
        <f t="shared" ca="1" si="328"/>
        <v>1425.291999999994</v>
      </c>
      <c r="P645" s="14">
        <f t="shared" ca="1" si="329"/>
        <v>1425.291999999994</v>
      </c>
      <c r="Q645" s="14">
        <f t="shared" ca="1" si="339"/>
        <v>1055954.9469999999</v>
      </c>
      <c r="R645" s="15">
        <f ca="1">SUM(P$12:P645)</f>
        <v>541692.01799999981</v>
      </c>
      <c r="S645" s="16">
        <f ca="1">SUM(N$12:N645)+SUMIF(O$12:O645, "&lt;0")</f>
        <v>514262.92900000006</v>
      </c>
      <c r="U645" s="9">
        <v>44816</v>
      </c>
      <c r="V645" s="14">
        <f t="shared" ca="1" si="343"/>
        <v>2296</v>
      </c>
      <c r="W645" s="14">
        <f t="shared" ca="1" si="347"/>
        <v>2296</v>
      </c>
      <c r="X645" s="14">
        <f t="shared" ca="1" si="352"/>
        <v>735.708000000006</v>
      </c>
      <c r="Y645" s="14">
        <f t="shared" ca="1" si="330"/>
        <v>1560.291999999994</v>
      </c>
      <c r="Z645" s="14">
        <f t="shared" ca="1" si="331"/>
        <v>1560.291999999994</v>
      </c>
      <c r="AA645" s="14">
        <f t="shared" ca="1" si="340"/>
        <v>1313204.9469999999</v>
      </c>
      <c r="AB645" s="15">
        <f ca="1">SUM(Z$12:Z645)</f>
        <v>673332.01799999981</v>
      </c>
      <c r="AC645" s="16">
        <f ca="1">SUM(X$12:X645)+SUMIF(Y$12:Y645, "&lt;0")</f>
        <v>639872.92900000012</v>
      </c>
      <c r="AE645" s="9">
        <v>44816</v>
      </c>
      <c r="AF645" s="14">
        <f t="shared" ca="1" si="325"/>
        <v>1796</v>
      </c>
      <c r="AG645" s="14">
        <f t="shared" ca="1" si="348"/>
        <v>1796</v>
      </c>
      <c r="AH645" s="14">
        <f t="shared" ca="1" si="353"/>
        <v>475.708000000006</v>
      </c>
      <c r="AI645" s="14">
        <f t="shared" ca="1" si="332"/>
        <v>1320.291999999994</v>
      </c>
      <c r="AJ645" s="14">
        <f t="shared" ca="1" si="333"/>
        <v>1320.291999999994</v>
      </c>
      <c r="AK645" s="14">
        <f t="shared" ca="1" si="341"/>
        <v>1068454.9469999999</v>
      </c>
      <c r="AL645" s="15">
        <f ca="1">SUM(AJ$12:AJ645)</f>
        <v>547932.01799999981</v>
      </c>
      <c r="AM645" s="16">
        <f ca="1">SUM(AH$12:AH645)+SUMIF(AI$12:AI645, "&lt;0")</f>
        <v>520522.92899999995</v>
      </c>
      <c r="AO645" s="9">
        <v>44816</v>
      </c>
      <c r="AP645" s="14">
        <f t="shared" ca="1" si="326"/>
        <v>2296</v>
      </c>
      <c r="AQ645" s="14">
        <f t="shared" ca="1" si="349"/>
        <v>2296</v>
      </c>
      <c r="AR645" s="14">
        <f t="shared" ca="1" si="354"/>
        <v>945.708000000006</v>
      </c>
      <c r="AS645" s="14">
        <f t="shared" ca="1" si="334"/>
        <v>1350.291999999994</v>
      </c>
      <c r="AT645" s="14">
        <f t="shared" ca="1" si="335"/>
        <v>1350.291999999994</v>
      </c>
      <c r="AU645" s="14">
        <f t="shared" ca="1" si="342"/>
        <v>1338204.9469999999</v>
      </c>
      <c r="AV645" s="15">
        <f ca="1">SUM(AT$12:AT645)</f>
        <v>685812.01800000004</v>
      </c>
      <c r="AW645" s="16">
        <f ca="1">SUM(AR$12:AR645)+SUMIF(AS$12:AS645, "&lt;0")</f>
        <v>652392.92899999989</v>
      </c>
      <c r="AY645" s="9">
        <v>44816</v>
      </c>
      <c r="AZ645" s="14">
        <f t="shared" ca="1" si="344"/>
        <v>2000</v>
      </c>
      <c r="BA645" s="14">
        <f t="shared" ca="1" si="350"/>
        <v>2000</v>
      </c>
      <c r="BB645" s="14">
        <f t="shared" ca="1" si="355"/>
        <v>1622.346000000005</v>
      </c>
      <c r="BC645" s="14">
        <f t="shared" ca="1" si="336"/>
        <v>377.65399999999499</v>
      </c>
      <c r="BD645" s="14">
        <f t="shared" ca="1" si="337"/>
        <v>377.65399999999499</v>
      </c>
      <c r="BE645" s="14">
        <f t="shared" ca="1" si="357"/>
        <v>1195694.8476277031</v>
      </c>
      <c r="BF645" s="15">
        <f ca="1">SUM(BD$12:BD645)</f>
        <v>612804.01800000004</v>
      </c>
      <c r="BG645" s="16">
        <f ca="1">SUM(BB$12:BB645)+SUMIF(BC$12:BC645, "&lt;0")</f>
        <v>582890.82962770306</v>
      </c>
    </row>
    <row r="646" spans="1:59" x14ac:dyDescent="0.2">
      <c r="A646" s="24">
        <v>44817</v>
      </c>
      <c r="B646" s="54">
        <f ca="1">IF($A646&gt;= $C$5,$C$6, INDEX('Historical Data'!$D$2:$D$745, MATCH(A646, 'Historical Data'!$B$2:$B$745, 0)))</f>
        <v>1296</v>
      </c>
      <c r="C646" s="14">
        <f t="shared" ca="1" si="345"/>
        <v>1296</v>
      </c>
      <c r="D646" s="14">
        <f t="shared" ca="1" si="356"/>
        <v>628.83999999999651</v>
      </c>
      <c r="E646" s="14">
        <f t="shared" ca="1" si="327"/>
        <v>667.16000000000349</v>
      </c>
      <c r="F646" s="14">
        <f t="shared" ca="1" si="323"/>
        <v>667.16000000000349</v>
      </c>
      <c r="G646" s="14">
        <f t="shared" ca="1" si="338"/>
        <v>800000.94699999993</v>
      </c>
      <c r="H646" s="15">
        <f ca="1">SUM(F$12:F646)</f>
        <v>410719.17799999996</v>
      </c>
      <c r="I646" s="16">
        <f ca="1">SUM(D$12:D646)+SUMIF(E$12:E646, "&lt;0")</f>
        <v>389281.76900000009</v>
      </c>
      <c r="J646" s="15"/>
      <c r="K646" s="9">
        <v>44817</v>
      </c>
      <c r="L646" s="14">
        <f t="shared" ca="1" si="324"/>
        <v>1796</v>
      </c>
      <c r="M646" s="14">
        <f t="shared" ca="1" si="346"/>
        <v>1796</v>
      </c>
      <c r="N646" s="14">
        <f t="shared" ca="1" si="351"/>
        <v>888.83999999999651</v>
      </c>
      <c r="O646" s="14">
        <f t="shared" ca="1" si="328"/>
        <v>907.16000000000349</v>
      </c>
      <c r="P646" s="14">
        <f t="shared" ca="1" si="329"/>
        <v>907.16000000000349</v>
      </c>
      <c r="Q646" s="14">
        <f t="shared" ca="1" si="339"/>
        <v>1057750.9469999999</v>
      </c>
      <c r="R646" s="15">
        <f ca="1">SUM(P$12:P646)</f>
        <v>542599.17799999984</v>
      </c>
      <c r="S646" s="16">
        <f ca="1">SUM(N$12:N646)+SUMIF(O$12:O646, "&lt;0")</f>
        <v>515151.76900000009</v>
      </c>
      <c r="U646" s="9">
        <v>44817</v>
      </c>
      <c r="V646" s="14">
        <f t="shared" ca="1" si="343"/>
        <v>2296</v>
      </c>
      <c r="W646" s="14">
        <f t="shared" ca="1" si="347"/>
        <v>2296</v>
      </c>
      <c r="X646" s="14">
        <f t="shared" ca="1" si="352"/>
        <v>1148.8399999999965</v>
      </c>
      <c r="Y646" s="14">
        <f t="shared" ca="1" si="330"/>
        <v>1147.1600000000035</v>
      </c>
      <c r="Z646" s="14">
        <f t="shared" ca="1" si="331"/>
        <v>1147.1600000000035</v>
      </c>
      <c r="AA646" s="14">
        <f t="shared" ca="1" si="340"/>
        <v>1315500.9469999999</v>
      </c>
      <c r="AB646" s="15">
        <f ca="1">SUM(Z$12:Z646)</f>
        <v>674479.17799999984</v>
      </c>
      <c r="AC646" s="16">
        <f ca="1">SUM(X$12:X646)+SUMIF(Y$12:Y646, "&lt;0")</f>
        <v>641021.76900000009</v>
      </c>
      <c r="AE646" s="9">
        <v>44817</v>
      </c>
      <c r="AF646" s="14">
        <f t="shared" ca="1" si="325"/>
        <v>1796</v>
      </c>
      <c r="AG646" s="14">
        <f t="shared" ca="1" si="348"/>
        <v>1796</v>
      </c>
      <c r="AH646" s="14">
        <f t="shared" ca="1" si="353"/>
        <v>888.83999999999651</v>
      </c>
      <c r="AI646" s="14">
        <f t="shared" ca="1" si="332"/>
        <v>907.16000000000349</v>
      </c>
      <c r="AJ646" s="14">
        <f t="shared" ca="1" si="333"/>
        <v>907.16000000000349</v>
      </c>
      <c r="AK646" s="14">
        <f t="shared" ca="1" si="341"/>
        <v>1070250.9469999999</v>
      </c>
      <c r="AL646" s="15">
        <f ca="1">SUM(AJ$12:AJ646)</f>
        <v>548839.17799999984</v>
      </c>
      <c r="AM646" s="16">
        <f ca="1">SUM(AH$12:AH646)+SUMIF(AI$12:AI646, "&lt;0")</f>
        <v>521411.76899999997</v>
      </c>
      <c r="AO646" s="9">
        <v>44817</v>
      </c>
      <c r="AP646" s="14">
        <f t="shared" ca="1" si="326"/>
        <v>2296</v>
      </c>
      <c r="AQ646" s="14">
        <f t="shared" ca="1" si="349"/>
        <v>2296</v>
      </c>
      <c r="AR646" s="14">
        <f t="shared" ca="1" si="354"/>
        <v>1148.8399999999965</v>
      </c>
      <c r="AS646" s="14">
        <f t="shared" ca="1" si="334"/>
        <v>1147.1600000000035</v>
      </c>
      <c r="AT646" s="14">
        <f t="shared" ca="1" si="335"/>
        <v>1147.1600000000035</v>
      </c>
      <c r="AU646" s="14">
        <f t="shared" ca="1" si="342"/>
        <v>1340500.9469999999</v>
      </c>
      <c r="AV646" s="15">
        <f ca="1">SUM(AT$12:AT646)</f>
        <v>686959.17800000007</v>
      </c>
      <c r="AW646" s="16">
        <f ca="1">SUM(AR$12:AR646)+SUMIF(AS$12:AS646, "&lt;0")</f>
        <v>653541.76899999985</v>
      </c>
      <c r="AY646" s="9">
        <v>44817</v>
      </c>
      <c r="AZ646" s="14">
        <f t="shared" ca="1" si="344"/>
        <v>2000</v>
      </c>
      <c r="BA646" s="14">
        <f t="shared" ca="1" si="350"/>
        <v>2000</v>
      </c>
      <c r="BB646" s="14">
        <f t="shared" ca="1" si="355"/>
        <v>1332.8399999999965</v>
      </c>
      <c r="BC646" s="14">
        <f t="shared" ca="1" si="336"/>
        <v>667.16000000000349</v>
      </c>
      <c r="BD646" s="14">
        <f t="shared" ca="1" si="337"/>
        <v>667.16000000000349</v>
      </c>
      <c r="BE646" s="14">
        <f t="shared" ca="1" si="357"/>
        <v>1197694.8476277031</v>
      </c>
      <c r="BF646" s="15">
        <f ca="1">SUM(BD$12:BD646)</f>
        <v>613471.17800000007</v>
      </c>
      <c r="BG646" s="16">
        <f ca="1">SUM(BB$12:BB646)+SUMIF(BC$12:BC646, "&lt;0")</f>
        <v>584223.66962770303</v>
      </c>
    </row>
    <row r="647" spans="1:59" x14ac:dyDescent="0.2">
      <c r="A647" s="24">
        <v>44818</v>
      </c>
      <c r="B647" s="54">
        <f ca="1">IF($A647&gt;= $C$5,$C$6, INDEX('Historical Data'!$D$2:$D$745, MATCH(A647, 'Historical Data'!$B$2:$B$745, 0)))</f>
        <v>1296</v>
      </c>
      <c r="C647" s="14">
        <f t="shared" ca="1" si="345"/>
        <v>1296</v>
      </c>
      <c r="D647" s="14">
        <f t="shared" ca="1" si="356"/>
        <v>1296</v>
      </c>
      <c r="E647" s="14">
        <f t="shared" ca="1" si="327"/>
        <v>0</v>
      </c>
      <c r="F647" s="14">
        <f t="shared" ca="1" si="323"/>
        <v>0</v>
      </c>
      <c r="G647" s="14">
        <f t="shared" ca="1" si="338"/>
        <v>801296.94699999993</v>
      </c>
      <c r="H647" s="15">
        <f ca="1">SUM(F$12:F647)</f>
        <v>410719.17799999996</v>
      </c>
      <c r="I647" s="16">
        <f ca="1">SUM(D$12:D647)+SUMIF(E$12:E647, "&lt;0")</f>
        <v>390577.76900000009</v>
      </c>
      <c r="J647" s="15"/>
      <c r="K647" s="9">
        <v>44818</v>
      </c>
      <c r="L647" s="14">
        <f t="shared" ca="1" si="324"/>
        <v>1796</v>
      </c>
      <c r="M647" s="14">
        <f t="shared" ca="1" si="346"/>
        <v>1796</v>
      </c>
      <c r="N647" s="14">
        <f t="shared" ca="1" si="351"/>
        <v>1556</v>
      </c>
      <c r="O647" s="14">
        <f t="shared" ca="1" si="328"/>
        <v>240</v>
      </c>
      <c r="P647" s="14">
        <f t="shared" ca="1" si="329"/>
        <v>240</v>
      </c>
      <c r="Q647" s="14">
        <f t="shared" ca="1" si="339"/>
        <v>1059546.9469999999</v>
      </c>
      <c r="R647" s="15">
        <f ca="1">SUM(P$12:P647)</f>
        <v>542839.17799999984</v>
      </c>
      <c r="S647" s="16">
        <f ca="1">SUM(N$12:N647)+SUMIF(O$12:O647, "&lt;0")</f>
        <v>516707.76900000009</v>
      </c>
      <c r="U647" s="9">
        <v>44818</v>
      </c>
      <c r="V647" s="14">
        <f t="shared" ca="1" si="343"/>
        <v>2296</v>
      </c>
      <c r="W647" s="14">
        <f t="shared" ca="1" si="347"/>
        <v>2296</v>
      </c>
      <c r="X647" s="14">
        <f t="shared" ca="1" si="352"/>
        <v>1816</v>
      </c>
      <c r="Y647" s="14">
        <f t="shared" ca="1" si="330"/>
        <v>480</v>
      </c>
      <c r="Z647" s="14">
        <f t="shared" ca="1" si="331"/>
        <v>480</v>
      </c>
      <c r="AA647" s="14">
        <f t="shared" ca="1" si="340"/>
        <v>1317796.9469999999</v>
      </c>
      <c r="AB647" s="15">
        <f ca="1">SUM(Z$12:Z647)</f>
        <v>674959.17799999984</v>
      </c>
      <c r="AC647" s="16">
        <f ca="1">SUM(X$12:X647)+SUMIF(Y$12:Y647, "&lt;0")</f>
        <v>642837.76900000009</v>
      </c>
      <c r="AE647" s="9">
        <v>44818</v>
      </c>
      <c r="AF647" s="14">
        <f t="shared" ca="1" si="325"/>
        <v>1796</v>
      </c>
      <c r="AG647" s="14">
        <f t="shared" ca="1" si="348"/>
        <v>1796</v>
      </c>
      <c r="AH647" s="14">
        <f t="shared" ca="1" si="353"/>
        <v>1556</v>
      </c>
      <c r="AI647" s="14">
        <f t="shared" ca="1" si="332"/>
        <v>240</v>
      </c>
      <c r="AJ647" s="14">
        <f t="shared" ca="1" si="333"/>
        <v>240</v>
      </c>
      <c r="AK647" s="14">
        <f t="shared" ca="1" si="341"/>
        <v>1072046.9469999999</v>
      </c>
      <c r="AL647" s="15">
        <f ca="1">SUM(AJ$12:AJ647)</f>
        <v>549079.17799999984</v>
      </c>
      <c r="AM647" s="16">
        <f ca="1">SUM(AH$12:AH647)+SUMIF(AI$12:AI647, "&lt;0")</f>
        <v>522967.76899999997</v>
      </c>
      <c r="AO647" s="9">
        <v>44818</v>
      </c>
      <c r="AP647" s="14">
        <f t="shared" ca="1" si="326"/>
        <v>2296</v>
      </c>
      <c r="AQ647" s="14">
        <f t="shared" ca="1" si="349"/>
        <v>2296</v>
      </c>
      <c r="AR647" s="14">
        <f t="shared" ca="1" si="354"/>
        <v>1816</v>
      </c>
      <c r="AS647" s="14">
        <f t="shared" ca="1" si="334"/>
        <v>480</v>
      </c>
      <c r="AT647" s="14">
        <f t="shared" ca="1" si="335"/>
        <v>480</v>
      </c>
      <c r="AU647" s="14">
        <f t="shared" ca="1" si="342"/>
        <v>1342796.9469999999</v>
      </c>
      <c r="AV647" s="15">
        <f ca="1">SUM(AT$12:AT647)</f>
        <v>687439.17800000007</v>
      </c>
      <c r="AW647" s="16">
        <f ca="1">SUM(AR$12:AR647)+SUMIF(AS$12:AS647, "&lt;0")</f>
        <v>655357.76899999985</v>
      </c>
      <c r="AY647" s="9">
        <v>44818</v>
      </c>
      <c r="AZ647" s="14">
        <f t="shared" ca="1" si="344"/>
        <v>2000</v>
      </c>
      <c r="BA647" s="14">
        <f t="shared" ca="1" si="350"/>
        <v>2000</v>
      </c>
      <c r="BB647" s="14">
        <f t="shared" ca="1" si="355"/>
        <v>2000</v>
      </c>
      <c r="BC647" s="14">
        <f t="shared" ca="1" si="336"/>
        <v>0</v>
      </c>
      <c r="BD647" s="14">
        <f t="shared" ca="1" si="337"/>
        <v>0</v>
      </c>
      <c r="BE647" s="14">
        <f t="shared" ca="1" si="357"/>
        <v>1199694.8476277031</v>
      </c>
      <c r="BF647" s="15">
        <f ca="1">SUM(BD$12:BD647)</f>
        <v>613471.17800000007</v>
      </c>
      <c r="BG647" s="16">
        <f ca="1">SUM(BB$12:BB647)+SUMIF(BC$12:BC647, "&lt;0")</f>
        <v>586223.66962770303</v>
      </c>
    </row>
    <row r="648" spans="1:59" x14ac:dyDescent="0.2">
      <c r="A648" s="24">
        <v>44819</v>
      </c>
      <c r="B648" s="54">
        <f ca="1">IF($A648&gt;= $C$5,$C$6, INDEX('Historical Data'!$D$2:$D$745, MATCH(A648, 'Historical Data'!$B$2:$B$745, 0)))</f>
        <v>1296</v>
      </c>
      <c r="C648" s="14">
        <f t="shared" ca="1" si="345"/>
        <v>1296</v>
      </c>
      <c r="D648" s="14">
        <f t="shared" ca="1" si="356"/>
        <v>697.84900000000198</v>
      </c>
      <c r="E648" s="14">
        <f t="shared" ca="1" si="327"/>
        <v>598.15099999999802</v>
      </c>
      <c r="F648" s="14">
        <f t="shared" ca="1" si="323"/>
        <v>598.15099999999802</v>
      </c>
      <c r="G648" s="14">
        <f t="shared" ca="1" si="338"/>
        <v>802592.94699999993</v>
      </c>
      <c r="H648" s="15">
        <f ca="1">SUM(F$12:F648)</f>
        <v>411317.32899999997</v>
      </c>
      <c r="I648" s="16">
        <f ca="1">SUM(D$12:D648)+SUMIF(E$12:E648, "&lt;0")</f>
        <v>391275.61800000007</v>
      </c>
      <c r="J648" s="15"/>
      <c r="K648" s="9">
        <v>44819</v>
      </c>
      <c r="L648" s="14">
        <f t="shared" ca="1" si="324"/>
        <v>1796</v>
      </c>
      <c r="M648" s="14">
        <f t="shared" ca="1" si="346"/>
        <v>1796</v>
      </c>
      <c r="N648" s="14">
        <f t="shared" ca="1" si="351"/>
        <v>957.84900000000198</v>
      </c>
      <c r="O648" s="14">
        <f t="shared" ca="1" si="328"/>
        <v>838.15099999999802</v>
      </c>
      <c r="P648" s="14">
        <f t="shared" ca="1" si="329"/>
        <v>838.15099999999802</v>
      </c>
      <c r="Q648" s="14">
        <f t="shared" ca="1" si="339"/>
        <v>1061342.9469999999</v>
      </c>
      <c r="R648" s="15">
        <f ca="1">SUM(P$12:P648)</f>
        <v>543677.32899999979</v>
      </c>
      <c r="S648" s="16">
        <f ca="1">SUM(N$12:N648)+SUMIF(O$12:O648, "&lt;0")</f>
        <v>517665.61800000007</v>
      </c>
      <c r="U648" s="9">
        <v>44819</v>
      </c>
      <c r="V648" s="14">
        <f t="shared" ca="1" si="343"/>
        <v>2296</v>
      </c>
      <c r="W648" s="14">
        <f t="shared" ca="1" si="347"/>
        <v>2296</v>
      </c>
      <c r="X648" s="14">
        <f t="shared" ca="1" si="352"/>
        <v>1217.849000000002</v>
      </c>
      <c r="Y648" s="14">
        <f t="shared" ca="1" si="330"/>
        <v>1078.150999999998</v>
      </c>
      <c r="Z648" s="14">
        <f t="shared" ca="1" si="331"/>
        <v>1078.150999999998</v>
      </c>
      <c r="AA648" s="14">
        <f t="shared" ca="1" si="340"/>
        <v>1320092.9469999999</v>
      </c>
      <c r="AB648" s="15">
        <f ca="1">SUM(Z$12:Z648)</f>
        <v>676037.32899999979</v>
      </c>
      <c r="AC648" s="16">
        <f ca="1">SUM(X$12:X648)+SUMIF(Y$12:Y648, "&lt;0")</f>
        <v>644055.61800000013</v>
      </c>
      <c r="AE648" s="9">
        <v>44819</v>
      </c>
      <c r="AF648" s="14">
        <f t="shared" ca="1" si="325"/>
        <v>1796</v>
      </c>
      <c r="AG648" s="14">
        <f t="shared" ca="1" si="348"/>
        <v>1796</v>
      </c>
      <c r="AH648" s="14">
        <f t="shared" ca="1" si="353"/>
        <v>957.84900000000198</v>
      </c>
      <c r="AI648" s="14">
        <f t="shared" ca="1" si="332"/>
        <v>838.15099999999802</v>
      </c>
      <c r="AJ648" s="14">
        <f t="shared" ca="1" si="333"/>
        <v>838.15099999999802</v>
      </c>
      <c r="AK648" s="14">
        <f t="shared" ca="1" si="341"/>
        <v>1073842.9469999999</v>
      </c>
      <c r="AL648" s="15">
        <f ca="1">SUM(AJ$12:AJ648)</f>
        <v>549917.32899999979</v>
      </c>
      <c r="AM648" s="16">
        <f ca="1">SUM(AH$12:AH648)+SUMIF(AI$12:AI648, "&lt;0")</f>
        <v>523925.61800000002</v>
      </c>
      <c r="AO648" s="9">
        <v>44819</v>
      </c>
      <c r="AP648" s="14">
        <f t="shared" ca="1" si="326"/>
        <v>2296</v>
      </c>
      <c r="AQ648" s="14">
        <f t="shared" ca="1" si="349"/>
        <v>2296</v>
      </c>
      <c r="AR648" s="14">
        <f t="shared" ca="1" si="354"/>
        <v>1217.849000000002</v>
      </c>
      <c r="AS648" s="14">
        <f t="shared" ca="1" si="334"/>
        <v>1078.150999999998</v>
      </c>
      <c r="AT648" s="14">
        <f t="shared" ca="1" si="335"/>
        <v>1078.150999999998</v>
      </c>
      <c r="AU648" s="14">
        <f t="shared" ca="1" si="342"/>
        <v>1345092.9469999999</v>
      </c>
      <c r="AV648" s="15">
        <f ca="1">SUM(AT$12:AT648)</f>
        <v>688517.32900000003</v>
      </c>
      <c r="AW648" s="16">
        <f ca="1">SUM(AR$12:AR648)+SUMIF(AS$12:AS648, "&lt;0")</f>
        <v>656575.6179999999</v>
      </c>
      <c r="AY648" s="9">
        <v>44819</v>
      </c>
      <c r="AZ648" s="14">
        <f t="shared" ca="1" si="344"/>
        <v>2000</v>
      </c>
      <c r="BA648" s="14">
        <f t="shared" ca="1" si="350"/>
        <v>2000</v>
      </c>
      <c r="BB648" s="14">
        <f t="shared" ca="1" si="355"/>
        <v>1401.849000000002</v>
      </c>
      <c r="BC648" s="14">
        <f t="shared" ca="1" si="336"/>
        <v>598.15099999999802</v>
      </c>
      <c r="BD648" s="14">
        <f t="shared" ca="1" si="337"/>
        <v>598.15099999999802</v>
      </c>
      <c r="BE648" s="14">
        <f t="shared" ca="1" si="357"/>
        <v>1201694.8476277031</v>
      </c>
      <c r="BF648" s="15">
        <f ca="1">SUM(BD$12:BD648)</f>
        <v>614069.32900000003</v>
      </c>
      <c r="BG648" s="16">
        <f ca="1">SUM(BB$12:BB648)+SUMIF(BC$12:BC648, "&lt;0")</f>
        <v>587625.51862770307</v>
      </c>
    </row>
    <row r="649" spans="1:59" x14ac:dyDescent="0.2">
      <c r="A649" s="24">
        <v>44820</v>
      </c>
      <c r="B649" s="54">
        <f ca="1">IF($A649&gt;= $C$5,$C$6, INDEX('Historical Data'!$D$2:$D$745, MATCH(A649, 'Historical Data'!$B$2:$B$745, 0)))</f>
        <v>1296</v>
      </c>
      <c r="C649" s="14">
        <f t="shared" ca="1" si="345"/>
        <v>1296</v>
      </c>
      <c r="D649" s="14">
        <f t="shared" ca="1" si="356"/>
        <v>1203.5279999999948</v>
      </c>
      <c r="E649" s="14">
        <f t="shared" ca="1" si="327"/>
        <v>92.47200000000521</v>
      </c>
      <c r="F649" s="14">
        <f t="shared" ca="1" si="323"/>
        <v>92.47200000000521</v>
      </c>
      <c r="G649" s="14">
        <f t="shared" ca="1" si="338"/>
        <v>803888.94699999993</v>
      </c>
      <c r="H649" s="15">
        <f ca="1">SUM(F$12:F649)</f>
        <v>411409.80099999998</v>
      </c>
      <c r="I649" s="16">
        <f ca="1">SUM(D$12:D649)+SUMIF(E$12:E649, "&lt;0")</f>
        <v>392479.14600000007</v>
      </c>
      <c r="J649" s="15"/>
      <c r="K649" s="9">
        <v>44820</v>
      </c>
      <c r="L649" s="14">
        <f t="shared" ca="1" si="324"/>
        <v>1796</v>
      </c>
      <c r="M649" s="14">
        <f t="shared" ca="1" si="346"/>
        <v>1796</v>
      </c>
      <c r="N649" s="14">
        <f t="shared" ca="1" si="351"/>
        <v>1463.5279999999948</v>
      </c>
      <c r="O649" s="14">
        <f t="shared" ca="1" si="328"/>
        <v>332.47200000000521</v>
      </c>
      <c r="P649" s="14">
        <f t="shared" ca="1" si="329"/>
        <v>332.47200000000521</v>
      </c>
      <c r="Q649" s="14">
        <f t="shared" ca="1" si="339"/>
        <v>1063138.9469999999</v>
      </c>
      <c r="R649" s="15">
        <f ca="1">SUM(P$12:P649)</f>
        <v>544009.80099999974</v>
      </c>
      <c r="S649" s="16">
        <f ca="1">SUM(N$12:N649)+SUMIF(O$12:O649, "&lt;0")</f>
        <v>519129.14600000007</v>
      </c>
      <c r="U649" s="9">
        <v>44820</v>
      </c>
      <c r="V649" s="14">
        <f t="shared" ca="1" si="343"/>
        <v>2296</v>
      </c>
      <c r="W649" s="14">
        <f t="shared" ca="1" si="347"/>
        <v>2296</v>
      </c>
      <c r="X649" s="14">
        <f t="shared" ca="1" si="352"/>
        <v>1723.5279999999948</v>
      </c>
      <c r="Y649" s="14">
        <f t="shared" ca="1" si="330"/>
        <v>572.47200000000521</v>
      </c>
      <c r="Z649" s="14">
        <f t="shared" ca="1" si="331"/>
        <v>572.47200000000521</v>
      </c>
      <c r="AA649" s="14">
        <f t="shared" ca="1" si="340"/>
        <v>1322388.9469999999</v>
      </c>
      <c r="AB649" s="15">
        <f ca="1">SUM(Z$12:Z649)</f>
        <v>676609.80099999974</v>
      </c>
      <c r="AC649" s="16">
        <f ca="1">SUM(X$12:X649)+SUMIF(Y$12:Y649, "&lt;0")</f>
        <v>645779.14600000018</v>
      </c>
      <c r="AE649" s="9">
        <v>44820</v>
      </c>
      <c r="AF649" s="14">
        <f t="shared" ca="1" si="325"/>
        <v>1796</v>
      </c>
      <c r="AG649" s="14">
        <f t="shared" ca="1" si="348"/>
        <v>1796</v>
      </c>
      <c r="AH649" s="14">
        <f t="shared" ca="1" si="353"/>
        <v>1463.5279999999948</v>
      </c>
      <c r="AI649" s="14">
        <f t="shared" ca="1" si="332"/>
        <v>332.47200000000521</v>
      </c>
      <c r="AJ649" s="14">
        <f t="shared" ca="1" si="333"/>
        <v>332.47200000000521</v>
      </c>
      <c r="AK649" s="14">
        <f t="shared" ca="1" si="341"/>
        <v>1075638.9469999999</v>
      </c>
      <c r="AL649" s="15">
        <f ca="1">SUM(AJ$12:AJ649)</f>
        <v>550249.80099999974</v>
      </c>
      <c r="AM649" s="16">
        <f ca="1">SUM(AH$12:AH649)+SUMIF(AI$12:AI649, "&lt;0")</f>
        <v>525389.14600000007</v>
      </c>
      <c r="AO649" s="9">
        <v>44820</v>
      </c>
      <c r="AP649" s="14">
        <f t="shared" ca="1" si="326"/>
        <v>2296</v>
      </c>
      <c r="AQ649" s="14">
        <f t="shared" ca="1" si="349"/>
        <v>2296</v>
      </c>
      <c r="AR649" s="14">
        <f t="shared" ca="1" si="354"/>
        <v>1723.5279999999948</v>
      </c>
      <c r="AS649" s="14">
        <f t="shared" ca="1" si="334"/>
        <v>572.47200000000521</v>
      </c>
      <c r="AT649" s="14">
        <f t="shared" ca="1" si="335"/>
        <v>572.47200000000521</v>
      </c>
      <c r="AU649" s="14">
        <f t="shared" ca="1" si="342"/>
        <v>1347388.9469999999</v>
      </c>
      <c r="AV649" s="15">
        <f ca="1">SUM(AT$12:AT649)</f>
        <v>689089.80099999998</v>
      </c>
      <c r="AW649" s="16">
        <f ca="1">SUM(AR$12:AR649)+SUMIF(AS$12:AS649, "&lt;0")</f>
        <v>658299.14599999995</v>
      </c>
      <c r="AY649" s="9">
        <v>44820</v>
      </c>
      <c r="AZ649" s="14">
        <f t="shared" ca="1" si="344"/>
        <v>2000</v>
      </c>
      <c r="BA649" s="14">
        <f t="shared" ca="1" si="350"/>
        <v>2000</v>
      </c>
      <c r="BB649" s="14">
        <f t="shared" ca="1" si="355"/>
        <v>1907.5279999999948</v>
      </c>
      <c r="BC649" s="14">
        <f t="shared" ca="1" si="336"/>
        <v>92.47200000000521</v>
      </c>
      <c r="BD649" s="14">
        <f t="shared" ca="1" si="337"/>
        <v>92.47200000000521</v>
      </c>
      <c r="BE649" s="14">
        <f t="shared" ca="1" si="357"/>
        <v>1203694.8476277031</v>
      </c>
      <c r="BF649" s="15">
        <f ca="1">SUM(BD$12:BD649)</f>
        <v>614161.80099999998</v>
      </c>
      <c r="BG649" s="16">
        <f ca="1">SUM(BB$12:BB649)+SUMIF(BC$12:BC649, "&lt;0")</f>
        <v>589533.04662770312</v>
      </c>
    </row>
    <row r="650" spans="1:59" x14ac:dyDescent="0.2">
      <c r="A650" s="24">
        <v>44821</v>
      </c>
      <c r="B650" s="54">
        <f ca="1">IF($A650&gt;= $C$5,$C$6, INDEX('Historical Data'!$D$2:$D$745, MATCH(A650, 'Historical Data'!$B$2:$B$745, 0)))</f>
        <v>1296</v>
      </c>
      <c r="C650" s="14">
        <f t="shared" ca="1" si="345"/>
        <v>1296</v>
      </c>
      <c r="D650" s="14">
        <f t="shared" ca="1" si="356"/>
        <v>354.91600000000108</v>
      </c>
      <c r="E650" s="14">
        <f t="shared" ca="1" si="327"/>
        <v>941.08399999999892</v>
      </c>
      <c r="F650" s="14">
        <f t="shared" ca="1" si="323"/>
        <v>941.08399999999892</v>
      </c>
      <c r="G650" s="14">
        <f t="shared" ca="1" si="338"/>
        <v>805184.94699999993</v>
      </c>
      <c r="H650" s="15">
        <f ca="1">SUM(F$12:F650)</f>
        <v>412350.88499999995</v>
      </c>
      <c r="I650" s="16">
        <f ca="1">SUM(D$12:D650)+SUMIF(E$12:E650, "&lt;0")</f>
        <v>392834.06200000009</v>
      </c>
      <c r="J650" s="15"/>
      <c r="K650" s="9">
        <v>44821</v>
      </c>
      <c r="L650" s="14">
        <f t="shared" ca="1" si="324"/>
        <v>1796</v>
      </c>
      <c r="M650" s="14">
        <f t="shared" ca="1" si="346"/>
        <v>1796</v>
      </c>
      <c r="N650" s="14">
        <f t="shared" ca="1" si="351"/>
        <v>614.91600000000108</v>
      </c>
      <c r="O650" s="14">
        <f t="shared" ca="1" si="328"/>
        <v>1181.0839999999989</v>
      </c>
      <c r="P650" s="14">
        <f t="shared" ca="1" si="329"/>
        <v>1181.0839999999989</v>
      </c>
      <c r="Q650" s="14">
        <f t="shared" ca="1" si="339"/>
        <v>1064934.9469999999</v>
      </c>
      <c r="R650" s="15">
        <f ca="1">SUM(P$12:P650)</f>
        <v>545190.88499999978</v>
      </c>
      <c r="S650" s="16">
        <f ca="1">SUM(N$12:N650)+SUMIF(O$12:O650, "&lt;0")</f>
        <v>519744.06200000009</v>
      </c>
      <c r="U650" s="9">
        <v>44821</v>
      </c>
      <c r="V650" s="14">
        <f t="shared" ca="1" si="343"/>
        <v>2296</v>
      </c>
      <c r="W650" s="14">
        <f t="shared" ca="1" si="347"/>
        <v>2296</v>
      </c>
      <c r="X650" s="14">
        <f t="shared" ca="1" si="352"/>
        <v>874.91600000000108</v>
      </c>
      <c r="Y650" s="14">
        <f t="shared" ca="1" si="330"/>
        <v>1421.0839999999989</v>
      </c>
      <c r="Z650" s="14">
        <f t="shared" ca="1" si="331"/>
        <v>1421.0839999999989</v>
      </c>
      <c r="AA650" s="14">
        <f t="shared" ca="1" si="340"/>
        <v>1324684.9469999999</v>
      </c>
      <c r="AB650" s="15">
        <f ca="1">SUM(Z$12:Z650)</f>
        <v>678030.88499999978</v>
      </c>
      <c r="AC650" s="16">
        <f ca="1">SUM(X$12:X650)+SUMIF(Y$12:Y650, "&lt;0")</f>
        <v>646654.06200000015</v>
      </c>
      <c r="AE650" s="9">
        <v>44821</v>
      </c>
      <c r="AF650" s="14">
        <f t="shared" ca="1" si="325"/>
        <v>1796</v>
      </c>
      <c r="AG650" s="14">
        <f t="shared" ca="1" si="348"/>
        <v>1796</v>
      </c>
      <c r="AH650" s="14">
        <f t="shared" ca="1" si="353"/>
        <v>614.91600000000108</v>
      </c>
      <c r="AI650" s="14">
        <f t="shared" ca="1" si="332"/>
        <v>1181.0839999999989</v>
      </c>
      <c r="AJ650" s="14">
        <f t="shared" ca="1" si="333"/>
        <v>1181.0839999999989</v>
      </c>
      <c r="AK650" s="14">
        <f t="shared" ca="1" si="341"/>
        <v>1077434.9469999999</v>
      </c>
      <c r="AL650" s="15">
        <f ca="1">SUM(AJ$12:AJ650)</f>
        <v>551430.88499999978</v>
      </c>
      <c r="AM650" s="16">
        <f ca="1">SUM(AH$12:AH650)+SUMIF(AI$12:AI650, "&lt;0")</f>
        <v>526004.06200000003</v>
      </c>
      <c r="AO650" s="9">
        <v>44821</v>
      </c>
      <c r="AP650" s="14">
        <f t="shared" ca="1" si="326"/>
        <v>2296</v>
      </c>
      <c r="AQ650" s="14">
        <f t="shared" ca="1" si="349"/>
        <v>2296</v>
      </c>
      <c r="AR650" s="14">
        <f t="shared" ca="1" si="354"/>
        <v>874.91600000000108</v>
      </c>
      <c r="AS650" s="14">
        <f t="shared" ca="1" si="334"/>
        <v>1421.0839999999989</v>
      </c>
      <c r="AT650" s="14">
        <f t="shared" ca="1" si="335"/>
        <v>1421.0839999999989</v>
      </c>
      <c r="AU650" s="14">
        <f t="shared" ca="1" si="342"/>
        <v>1349684.9469999999</v>
      </c>
      <c r="AV650" s="15">
        <f ca="1">SUM(AT$12:AT650)</f>
        <v>690510.88500000001</v>
      </c>
      <c r="AW650" s="16">
        <f ca="1">SUM(AR$12:AR650)+SUMIF(AS$12:AS650, "&lt;0")</f>
        <v>659174.06199999992</v>
      </c>
      <c r="AY650" s="9">
        <v>44821</v>
      </c>
      <c r="AZ650" s="14">
        <f t="shared" ca="1" si="344"/>
        <v>2000</v>
      </c>
      <c r="BA650" s="14">
        <f t="shared" ca="1" si="350"/>
        <v>2000</v>
      </c>
      <c r="BB650" s="14">
        <f t="shared" ca="1" si="355"/>
        <v>1058.9160000000011</v>
      </c>
      <c r="BC650" s="14">
        <f t="shared" ca="1" si="336"/>
        <v>941.08399999999892</v>
      </c>
      <c r="BD650" s="14">
        <f t="shared" ca="1" si="337"/>
        <v>941.08399999999892</v>
      </c>
      <c r="BE650" s="14">
        <f t="shared" ca="1" si="357"/>
        <v>1205694.8476277031</v>
      </c>
      <c r="BF650" s="15">
        <f ca="1">SUM(BD$12:BD650)</f>
        <v>615102.88500000001</v>
      </c>
      <c r="BG650" s="16">
        <f ca="1">SUM(BB$12:BB650)+SUMIF(BC$12:BC650, "&lt;0")</f>
        <v>590591.96262770309</v>
      </c>
    </row>
    <row r="651" spans="1:59" x14ac:dyDescent="0.2">
      <c r="A651" s="24">
        <v>44822</v>
      </c>
      <c r="B651" s="54">
        <f ca="1">IF($A651&gt;= $C$5,$C$6, INDEX('Historical Data'!$D$2:$D$745, MATCH(A651, 'Historical Data'!$B$2:$B$745, 0)))</f>
        <v>1296</v>
      </c>
      <c r="C651" s="14">
        <f t="shared" ca="1" si="345"/>
        <v>1296</v>
      </c>
      <c r="D651" s="14">
        <f t="shared" ca="1" si="356"/>
        <v>590.85600000000341</v>
      </c>
      <c r="E651" s="14">
        <f t="shared" ca="1" si="327"/>
        <v>705.14399999999659</v>
      </c>
      <c r="F651" s="14">
        <f t="shared" ca="1" si="323"/>
        <v>705.14399999999659</v>
      </c>
      <c r="G651" s="14">
        <f t="shared" ca="1" si="338"/>
        <v>806480.94699999993</v>
      </c>
      <c r="H651" s="15">
        <f ca="1">SUM(F$12:F651)</f>
        <v>413056.02899999992</v>
      </c>
      <c r="I651" s="16">
        <f ca="1">SUM(D$12:D651)+SUMIF(E$12:E651, "&lt;0")</f>
        <v>393424.91800000012</v>
      </c>
      <c r="J651" s="15"/>
      <c r="K651" s="9">
        <v>44822</v>
      </c>
      <c r="L651" s="14">
        <f t="shared" ca="1" si="324"/>
        <v>1796</v>
      </c>
      <c r="M651" s="14">
        <f t="shared" ca="1" si="346"/>
        <v>1796</v>
      </c>
      <c r="N651" s="14">
        <f t="shared" ca="1" si="351"/>
        <v>850.85600000000341</v>
      </c>
      <c r="O651" s="14">
        <f t="shared" ca="1" si="328"/>
        <v>945.14399999999659</v>
      </c>
      <c r="P651" s="14">
        <f t="shared" ca="1" si="329"/>
        <v>945.14399999999659</v>
      </c>
      <c r="Q651" s="14">
        <f t="shared" ca="1" si="339"/>
        <v>1066730.9469999999</v>
      </c>
      <c r="R651" s="15">
        <f ca="1">SUM(P$12:P651)</f>
        <v>546136.02899999975</v>
      </c>
      <c r="S651" s="16">
        <f ca="1">SUM(N$12:N651)+SUMIF(O$12:O651, "&lt;0")</f>
        <v>520594.91800000012</v>
      </c>
      <c r="U651" s="9">
        <v>44822</v>
      </c>
      <c r="V651" s="14">
        <f t="shared" ca="1" si="343"/>
        <v>2296</v>
      </c>
      <c r="W651" s="14">
        <f t="shared" ca="1" si="347"/>
        <v>2296</v>
      </c>
      <c r="X651" s="14">
        <f t="shared" ca="1" si="352"/>
        <v>1110.8560000000034</v>
      </c>
      <c r="Y651" s="14">
        <f t="shared" ca="1" si="330"/>
        <v>1185.1439999999966</v>
      </c>
      <c r="Z651" s="14">
        <f t="shared" ca="1" si="331"/>
        <v>1185.1439999999966</v>
      </c>
      <c r="AA651" s="14">
        <f t="shared" ca="1" si="340"/>
        <v>1326980.9469999999</v>
      </c>
      <c r="AB651" s="15">
        <f ca="1">SUM(Z$12:Z651)</f>
        <v>679216.02899999975</v>
      </c>
      <c r="AC651" s="16">
        <f ca="1">SUM(X$12:X651)+SUMIF(Y$12:Y651, "&lt;0")</f>
        <v>647764.91800000018</v>
      </c>
      <c r="AE651" s="9">
        <v>44822</v>
      </c>
      <c r="AF651" s="14">
        <f t="shared" ca="1" si="325"/>
        <v>1796</v>
      </c>
      <c r="AG651" s="14">
        <f t="shared" ca="1" si="348"/>
        <v>1796</v>
      </c>
      <c r="AH651" s="14">
        <f t="shared" ca="1" si="353"/>
        <v>850.85600000000341</v>
      </c>
      <c r="AI651" s="14">
        <f t="shared" ca="1" si="332"/>
        <v>945.14399999999659</v>
      </c>
      <c r="AJ651" s="14">
        <f t="shared" ca="1" si="333"/>
        <v>945.14399999999659</v>
      </c>
      <c r="AK651" s="14">
        <f t="shared" ca="1" si="341"/>
        <v>1079230.9469999999</v>
      </c>
      <c r="AL651" s="15">
        <f ca="1">SUM(AJ$12:AJ651)</f>
        <v>552376.02899999975</v>
      </c>
      <c r="AM651" s="16">
        <f ca="1">SUM(AH$12:AH651)+SUMIF(AI$12:AI651, "&lt;0")</f>
        <v>526854.91800000006</v>
      </c>
      <c r="AO651" s="9">
        <v>44822</v>
      </c>
      <c r="AP651" s="14">
        <f t="shared" ca="1" si="326"/>
        <v>2296</v>
      </c>
      <c r="AQ651" s="14">
        <f t="shared" ca="1" si="349"/>
        <v>2296</v>
      </c>
      <c r="AR651" s="14">
        <f t="shared" ca="1" si="354"/>
        <v>1110.8560000000034</v>
      </c>
      <c r="AS651" s="14">
        <f t="shared" ca="1" si="334"/>
        <v>1185.1439999999966</v>
      </c>
      <c r="AT651" s="14">
        <f t="shared" ca="1" si="335"/>
        <v>1185.1439999999966</v>
      </c>
      <c r="AU651" s="14">
        <f t="shared" ca="1" si="342"/>
        <v>1351980.9469999999</v>
      </c>
      <c r="AV651" s="15">
        <f ca="1">SUM(AT$12:AT651)</f>
        <v>691696.02899999998</v>
      </c>
      <c r="AW651" s="16">
        <f ca="1">SUM(AR$12:AR651)+SUMIF(AS$12:AS651, "&lt;0")</f>
        <v>660284.91799999995</v>
      </c>
      <c r="AY651" s="9">
        <v>44822</v>
      </c>
      <c r="AZ651" s="14">
        <f t="shared" ca="1" si="344"/>
        <v>2000</v>
      </c>
      <c r="BA651" s="14">
        <f t="shared" ca="1" si="350"/>
        <v>2000</v>
      </c>
      <c r="BB651" s="14">
        <f t="shared" ca="1" si="355"/>
        <v>1294.8560000000034</v>
      </c>
      <c r="BC651" s="14">
        <f t="shared" ca="1" si="336"/>
        <v>705.14399999999659</v>
      </c>
      <c r="BD651" s="14">
        <f t="shared" ca="1" si="337"/>
        <v>705.14399999999659</v>
      </c>
      <c r="BE651" s="14">
        <f t="shared" ca="1" si="357"/>
        <v>1207694.8476277031</v>
      </c>
      <c r="BF651" s="15">
        <f ca="1">SUM(BD$12:BD651)</f>
        <v>615808.02899999998</v>
      </c>
      <c r="BG651" s="16">
        <f ca="1">SUM(BB$12:BB651)+SUMIF(BC$12:BC651, "&lt;0")</f>
        <v>591886.81862770312</v>
      </c>
    </row>
    <row r="652" spans="1:59" x14ac:dyDescent="0.2">
      <c r="A652" s="24">
        <v>44823</v>
      </c>
      <c r="B652" s="54">
        <f ca="1">IF($A652&gt;= $C$5,$C$6, INDEX('Historical Data'!$D$2:$D$745, MATCH(A652, 'Historical Data'!$B$2:$B$745, 0)))</f>
        <v>1296</v>
      </c>
      <c r="C652" s="14">
        <f t="shared" ca="1" si="345"/>
        <v>1296</v>
      </c>
      <c r="D652" s="14">
        <f t="shared" ca="1" si="356"/>
        <v>1296</v>
      </c>
      <c r="E652" s="14">
        <f t="shared" ca="1" si="327"/>
        <v>0</v>
      </c>
      <c r="F652" s="14">
        <f t="shared" ref="F652:F715" ca="1" si="358">IF(E652 &gt; 0, E652, 0)</f>
        <v>0</v>
      </c>
      <c r="G652" s="14">
        <f t="shared" ca="1" si="338"/>
        <v>807776.94699999993</v>
      </c>
      <c r="H652" s="15">
        <f ca="1">SUM(F$12:F652)</f>
        <v>413056.02899999992</v>
      </c>
      <c r="I652" s="16">
        <f ca="1">SUM(D$12:D652)+SUMIF(E$12:E652, "&lt;0")</f>
        <v>394720.91800000012</v>
      </c>
      <c r="J652" s="15"/>
      <c r="K652" s="9">
        <v>44823</v>
      </c>
      <c r="L652" s="14">
        <f t="shared" ref="L652:L715" ca="1" si="359">IF(K652&lt;M$5, $B652, M$6+MIN((K652-M$5)/M$8, 1)*M$7)</f>
        <v>1796</v>
      </c>
      <c r="M652" s="14">
        <f t="shared" ca="1" si="346"/>
        <v>1796</v>
      </c>
      <c r="N652" s="14">
        <f t="shared" ca="1" si="351"/>
        <v>1556</v>
      </c>
      <c r="O652" s="14">
        <f t="shared" ca="1" si="328"/>
        <v>240</v>
      </c>
      <c r="P652" s="14">
        <f t="shared" ca="1" si="329"/>
        <v>240</v>
      </c>
      <c r="Q652" s="14">
        <f t="shared" ca="1" si="339"/>
        <v>1068526.9469999999</v>
      </c>
      <c r="R652" s="15">
        <f ca="1">SUM(P$12:P652)</f>
        <v>546376.02899999975</v>
      </c>
      <c r="S652" s="16">
        <f ca="1">SUM(N$12:N652)+SUMIF(O$12:O652, "&lt;0")</f>
        <v>522150.91800000006</v>
      </c>
      <c r="U652" s="9">
        <v>44823</v>
      </c>
      <c r="V652" s="14">
        <f t="shared" ca="1" si="343"/>
        <v>2296</v>
      </c>
      <c r="W652" s="14">
        <f t="shared" ca="1" si="347"/>
        <v>2296</v>
      </c>
      <c r="X652" s="14">
        <f t="shared" ca="1" si="352"/>
        <v>1816</v>
      </c>
      <c r="Y652" s="14">
        <f t="shared" ca="1" si="330"/>
        <v>480</v>
      </c>
      <c r="Z652" s="14">
        <f t="shared" ca="1" si="331"/>
        <v>480</v>
      </c>
      <c r="AA652" s="14">
        <f t="shared" ca="1" si="340"/>
        <v>1329276.9469999999</v>
      </c>
      <c r="AB652" s="15">
        <f ca="1">SUM(Z$12:Z652)</f>
        <v>679696.02899999975</v>
      </c>
      <c r="AC652" s="16">
        <f ca="1">SUM(X$12:X652)+SUMIF(Y$12:Y652, "&lt;0")</f>
        <v>649580.91800000018</v>
      </c>
      <c r="AE652" s="9">
        <v>44823</v>
      </c>
      <c r="AF652" s="14">
        <f t="shared" ref="AF652:AF715" ca="1" si="360">IF(AE652&lt;AG$5, $B652, AG$6+MIN((AE652-AG$5)/AG$8, 1)*AG$7)</f>
        <v>1796</v>
      </c>
      <c r="AG652" s="14">
        <f t="shared" ca="1" si="348"/>
        <v>1796</v>
      </c>
      <c r="AH652" s="14">
        <f t="shared" ca="1" si="353"/>
        <v>1556</v>
      </c>
      <c r="AI652" s="14">
        <f t="shared" ca="1" si="332"/>
        <v>240</v>
      </c>
      <c r="AJ652" s="14">
        <f t="shared" ca="1" si="333"/>
        <v>240</v>
      </c>
      <c r="AK652" s="14">
        <f t="shared" ca="1" si="341"/>
        <v>1081026.9469999999</v>
      </c>
      <c r="AL652" s="15">
        <f ca="1">SUM(AJ$12:AJ652)</f>
        <v>552616.02899999975</v>
      </c>
      <c r="AM652" s="16">
        <f ca="1">SUM(AH$12:AH652)+SUMIF(AI$12:AI652, "&lt;0")</f>
        <v>528410.91800000006</v>
      </c>
      <c r="AO652" s="9">
        <v>44823</v>
      </c>
      <c r="AP652" s="14">
        <f t="shared" ref="AP652:AP715" ca="1" si="361">IF(AO652&lt;AQ$5, $B652, AQ$6+MIN((AO652-AQ$5)/AQ$8, 1)*AQ$7)</f>
        <v>2296</v>
      </c>
      <c r="AQ652" s="14">
        <f t="shared" ca="1" si="349"/>
        <v>2296</v>
      </c>
      <c r="AR652" s="14">
        <f t="shared" ca="1" si="354"/>
        <v>1816</v>
      </c>
      <c r="AS652" s="14">
        <f t="shared" ca="1" si="334"/>
        <v>480</v>
      </c>
      <c r="AT652" s="14">
        <f t="shared" ca="1" si="335"/>
        <v>480</v>
      </c>
      <c r="AU652" s="14">
        <f t="shared" ca="1" si="342"/>
        <v>1354276.9469999999</v>
      </c>
      <c r="AV652" s="15">
        <f ca="1">SUM(AT$12:AT652)</f>
        <v>692176.02899999998</v>
      </c>
      <c r="AW652" s="16">
        <f ca="1">SUM(AR$12:AR652)+SUMIF(AS$12:AS652, "&lt;0")</f>
        <v>662100.91799999995</v>
      </c>
      <c r="AY652" s="9">
        <v>44823</v>
      </c>
      <c r="AZ652" s="14">
        <f t="shared" ca="1" si="344"/>
        <v>2000</v>
      </c>
      <c r="BA652" s="14">
        <f t="shared" ca="1" si="350"/>
        <v>2000</v>
      </c>
      <c r="BB652" s="14">
        <f t="shared" ca="1" si="355"/>
        <v>2000</v>
      </c>
      <c r="BC652" s="14">
        <f t="shared" ca="1" si="336"/>
        <v>0</v>
      </c>
      <c r="BD652" s="14">
        <f t="shared" ca="1" si="337"/>
        <v>0</v>
      </c>
      <c r="BE652" s="14">
        <f t="shared" ca="1" si="357"/>
        <v>1209694.8476277031</v>
      </c>
      <c r="BF652" s="15">
        <f ca="1">SUM(BD$12:BD652)</f>
        <v>615808.02899999998</v>
      </c>
      <c r="BG652" s="16">
        <f ca="1">SUM(BB$12:BB652)+SUMIF(BC$12:BC652, "&lt;0")</f>
        <v>593886.81862770312</v>
      </c>
    </row>
    <row r="653" spans="1:59" x14ac:dyDescent="0.2">
      <c r="A653" s="24">
        <v>44824</v>
      </c>
      <c r="B653" s="54">
        <f ca="1">IF($A653&gt;= $C$5,$C$6, INDEX('Historical Data'!$D$2:$D$745, MATCH(A653, 'Historical Data'!$B$2:$B$745, 0)))</f>
        <v>1296</v>
      </c>
      <c r="C653" s="14">
        <f t="shared" ca="1" si="345"/>
        <v>1296</v>
      </c>
      <c r="D653" s="14">
        <f t="shared" ca="1" si="356"/>
        <v>1121.2089999999989</v>
      </c>
      <c r="E653" s="14">
        <f t="shared" ref="E653:E716" ca="1" si="362">B653-D653</f>
        <v>174.79100000000108</v>
      </c>
      <c r="F653" s="14">
        <f t="shared" ca="1" si="358"/>
        <v>174.79100000000108</v>
      </c>
      <c r="G653" s="14">
        <f t="shared" ca="1" si="338"/>
        <v>809072.94699999993</v>
      </c>
      <c r="H653" s="15">
        <f ca="1">SUM(F$12:F653)</f>
        <v>413230.81999999995</v>
      </c>
      <c r="I653" s="16">
        <f ca="1">SUM(D$12:D653)+SUMIF(E$12:E653, "&lt;0")</f>
        <v>395842.12700000009</v>
      </c>
      <c r="J653" s="15"/>
      <c r="K653" s="9">
        <v>44824</v>
      </c>
      <c r="L653" s="14">
        <f t="shared" ca="1" si="359"/>
        <v>1796</v>
      </c>
      <c r="M653" s="14">
        <f t="shared" ca="1" si="346"/>
        <v>1796</v>
      </c>
      <c r="N653" s="14">
        <f t="shared" ca="1" si="351"/>
        <v>1381.2089999999989</v>
      </c>
      <c r="O653" s="14">
        <f t="shared" ref="O653:O716" ca="1" si="363">L653-N653</f>
        <v>414.79100000000108</v>
      </c>
      <c r="P653" s="14">
        <f t="shared" ref="P653:P716" ca="1" si="364">IF(O653 &gt; 0, O653, 0)</f>
        <v>414.79100000000108</v>
      </c>
      <c r="Q653" s="14">
        <f t="shared" ca="1" si="339"/>
        <v>1070322.9469999999</v>
      </c>
      <c r="R653" s="15">
        <f ca="1">SUM(P$12:P653)</f>
        <v>546790.81999999972</v>
      </c>
      <c r="S653" s="16">
        <f ca="1">SUM(N$12:N653)+SUMIF(O$12:O653, "&lt;0")</f>
        <v>523532.12700000009</v>
      </c>
      <c r="U653" s="9">
        <v>44824</v>
      </c>
      <c r="V653" s="14">
        <f t="shared" ca="1" si="343"/>
        <v>2296</v>
      </c>
      <c r="W653" s="14">
        <f t="shared" ca="1" si="347"/>
        <v>2296</v>
      </c>
      <c r="X653" s="14">
        <f t="shared" ca="1" si="352"/>
        <v>1641.2089999999989</v>
      </c>
      <c r="Y653" s="14">
        <f t="shared" ref="Y653:Y716" ca="1" si="365">V653-X653</f>
        <v>654.79100000000108</v>
      </c>
      <c r="Z653" s="14">
        <f t="shared" ref="Z653:Z716" ca="1" si="366">IF(Y653 &gt; 0, Y653, 0)</f>
        <v>654.79100000000108</v>
      </c>
      <c r="AA653" s="14">
        <f t="shared" ca="1" si="340"/>
        <v>1331572.9469999999</v>
      </c>
      <c r="AB653" s="15">
        <f ca="1">SUM(Z$12:Z653)</f>
        <v>680350.81999999972</v>
      </c>
      <c r="AC653" s="16">
        <f ca="1">SUM(X$12:X653)+SUMIF(Y$12:Y653, "&lt;0")</f>
        <v>651222.12700000021</v>
      </c>
      <c r="AE653" s="9">
        <v>44824</v>
      </c>
      <c r="AF653" s="14">
        <f t="shared" ca="1" si="360"/>
        <v>1796</v>
      </c>
      <c r="AG653" s="14">
        <f t="shared" ca="1" si="348"/>
        <v>1796</v>
      </c>
      <c r="AH653" s="14">
        <f t="shared" ca="1" si="353"/>
        <v>1381.2089999999989</v>
      </c>
      <c r="AI653" s="14">
        <f t="shared" ref="AI653:AI716" ca="1" si="367">AF653-AH653</f>
        <v>414.79100000000108</v>
      </c>
      <c r="AJ653" s="14">
        <f t="shared" ref="AJ653:AJ716" ca="1" si="368">IF(AI653 &gt; 0, AI653, 0)</f>
        <v>414.79100000000108</v>
      </c>
      <c r="AK653" s="14">
        <f t="shared" ca="1" si="341"/>
        <v>1082822.9469999999</v>
      </c>
      <c r="AL653" s="15">
        <f ca="1">SUM(AJ$12:AJ653)</f>
        <v>553030.81999999972</v>
      </c>
      <c r="AM653" s="16">
        <f ca="1">SUM(AH$12:AH653)+SUMIF(AI$12:AI653, "&lt;0")</f>
        <v>529792.12700000009</v>
      </c>
      <c r="AO653" s="9">
        <v>44824</v>
      </c>
      <c r="AP653" s="14">
        <f t="shared" ca="1" si="361"/>
        <v>2296</v>
      </c>
      <c r="AQ653" s="14">
        <f t="shared" ca="1" si="349"/>
        <v>2296</v>
      </c>
      <c r="AR653" s="14">
        <f t="shared" ca="1" si="354"/>
        <v>1641.2089999999989</v>
      </c>
      <c r="AS653" s="14">
        <f t="shared" ref="AS653:AS716" ca="1" si="369">AP653-AR653</f>
        <v>654.79100000000108</v>
      </c>
      <c r="AT653" s="14">
        <f t="shared" ref="AT653:AT716" ca="1" si="370">IF(AS653 &gt; 0, AS653, 0)</f>
        <v>654.79100000000108</v>
      </c>
      <c r="AU653" s="14">
        <f t="shared" ca="1" si="342"/>
        <v>1356572.9469999999</v>
      </c>
      <c r="AV653" s="15">
        <f ca="1">SUM(AT$12:AT653)</f>
        <v>692830.82</v>
      </c>
      <c r="AW653" s="16">
        <f ca="1">SUM(AR$12:AR653)+SUMIF(AS$12:AS653, "&lt;0")</f>
        <v>663742.12699999998</v>
      </c>
      <c r="AY653" s="9">
        <v>44824</v>
      </c>
      <c r="AZ653" s="14">
        <f t="shared" ca="1" si="344"/>
        <v>2000</v>
      </c>
      <c r="BA653" s="14">
        <f t="shared" ca="1" si="350"/>
        <v>2000</v>
      </c>
      <c r="BB653" s="14">
        <f t="shared" ca="1" si="355"/>
        <v>1825.2089999999989</v>
      </c>
      <c r="BC653" s="14">
        <f t="shared" ref="BC653:BC716" ca="1" si="371">AZ653-BB653</f>
        <v>174.79100000000108</v>
      </c>
      <c r="BD653" s="14">
        <f t="shared" ref="BD653:BD716" ca="1" si="372">IF(BC653 &gt; 0, BC653, 0)</f>
        <v>174.79100000000108</v>
      </c>
      <c r="BE653" s="14">
        <f t="shared" ca="1" si="357"/>
        <v>1211694.8476277031</v>
      </c>
      <c r="BF653" s="15">
        <f ca="1">SUM(BD$12:BD653)</f>
        <v>615982.81999999995</v>
      </c>
      <c r="BG653" s="16">
        <f ca="1">SUM(BB$12:BB653)+SUMIF(BC$12:BC653, "&lt;0")</f>
        <v>595712.02762770315</v>
      </c>
    </row>
    <row r="654" spans="1:59" x14ac:dyDescent="0.2">
      <c r="A654" s="24">
        <v>44825</v>
      </c>
      <c r="B654" s="54">
        <f ca="1">IF($A654&gt;= $C$5,$C$6, INDEX('Historical Data'!$D$2:$D$745, MATCH(A654, 'Historical Data'!$B$2:$B$745, 0)))</f>
        <v>1296</v>
      </c>
      <c r="C654" s="14">
        <f t="shared" ca="1" si="345"/>
        <v>1296</v>
      </c>
      <c r="D654" s="14">
        <f t="shared" ca="1" si="356"/>
        <v>1296</v>
      </c>
      <c r="E654" s="14">
        <f t="shared" ca="1" si="362"/>
        <v>0</v>
      </c>
      <c r="F654" s="14">
        <f t="shared" ca="1" si="358"/>
        <v>0</v>
      </c>
      <c r="G654" s="14">
        <f t="shared" ref="G654:G717" ca="1" si="373">B654+G653</f>
        <v>810368.94699999993</v>
      </c>
      <c r="H654" s="15">
        <f ca="1">SUM(F$12:F654)</f>
        <v>413230.81999999995</v>
      </c>
      <c r="I654" s="16">
        <f ca="1">SUM(D$12:D654)+SUMIF(E$12:E654, "&lt;0")</f>
        <v>397138.12700000009</v>
      </c>
      <c r="J654" s="15"/>
      <c r="K654" s="9">
        <v>44825</v>
      </c>
      <c r="L654" s="14">
        <f t="shared" ca="1" si="359"/>
        <v>1796</v>
      </c>
      <c r="M654" s="14">
        <f t="shared" ca="1" si="346"/>
        <v>1796</v>
      </c>
      <c r="N654" s="14">
        <f t="shared" ca="1" si="351"/>
        <v>1556</v>
      </c>
      <c r="O654" s="14">
        <f t="shared" ca="1" si="363"/>
        <v>240</v>
      </c>
      <c r="P654" s="14">
        <f t="shared" ca="1" si="364"/>
        <v>240</v>
      </c>
      <c r="Q654" s="14">
        <f t="shared" ref="Q654:Q717" ca="1" si="374">L654+Q653</f>
        <v>1072118.9469999999</v>
      </c>
      <c r="R654" s="15">
        <f ca="1">SUM(P$12:P654)</f>
        <v>547030.81999999972</v>
      </c>
      <c r="S654" s="16">
        <f ca="1">SUM(N$12:N654)+SUMIF(O$12:O654, "&lt;0")</f>
        <v>525088.12700000009</v>
      </c>
      <c r="U654" s="9">
        <v>44825</v>
      </c>
      <c r="V654" s="14">
        <f t="shared" ca="1" si="343"/>
        <v>2296</v>
      </c>
      <c r="W654" s="14">
        <f t="shared" ca="1" si="347"/>
        <v>2296</v>
      </c>
      <c r="X654" s="14">
        <f t="shared" ca="1" si="352"/>
        <v>1816</v>
      </c>
      <c r="Y654" s="14">
        <f t="shared" ca="1" si="365"/>
        <v>480</v>
      </c>
      <c r="Z654" s="14">
        <f t="shared" ca="1" si="366"/>
        <v>480</v>
      </c>
      <c r="AA654" s="14">
        <f t="shared" ref="AA654:AA717" ca="1" si="375">V654+AA653</f>
        <v>1333868.9469999999</v>
      </c>
      <c r="AB654" s="15">
        <f ca="1">SUM(Z$12:Z654)</f>
        <v>680830.81999999972</v>
      </c>
      <c r="AC654" s="16">
        <f ca="1">SUM(X$12:X654)+SUMIF(Y$12:Y654, "&lt;0")</f>
        <v>653038.12700000021</v>
      </c>
      <c r="AE654" s="9">
        <v>44825</v>
      </c>
      <c r="AF654" s="14">
        <f t="shared" ca="1" si="360"/>
        <v>1796</v>
      </c>
      <c r="AG654" s="14">
        <f t="shared" ca="1" si="348"/>
        <v>1796</v>
      </c>
      <c r="AH654" s="14">
        <f t="shared" ca="1" si="353"/>
        <v>1556</v>
      </c>
      <c r="AI654" s="14">
        <f t="shared" ca="1" si="367"/>
        <v>240</v>
      </c>
      <c r="AJ654" s="14">
        <f t="shared" ca="1" si="368"/>
        <v>240</v>
      </c>
      <c r="AK654" s="14">
        <f t="shared" ref="AK654:AK717" ca="1" si="376">AF654+AK653</f>
        <v>1084618.9469999999</v>
      </c>
      <c r="AL654" s="15">
        <f ca="1">SUM(AJ$12:AJ654)</f>
        <v>553270.81999999972</v>
      </c>
      <c r="AM654" s="16">
        <f ca="1">SUM(AH$12:AH654)+SUMIF(AI$12:AI654, "&lt;0")</f>
        <v>531348.12700000009</v>
      </c>
      <c r="AO654" s="9">
        <v>44825</v>
      </c>
      <c r="AP654" s="14">
        <f t="shared" ca="1" si="361"/>
        <v>2296</v>
      </c>
      <c r="AQ654" s="14">
        <f t="shared" ca="1" si="349"/>
        <v>2296</v>
      </c>
      <c r="AR654" s="14">
        <f t="shared" ca="1" si="354"/>
        <v>1816</v>
      </c>
      <c r="AS654" s="14">
        <f t="shared" ca="1" si="369"/>
        <v>480</v>
      </c>
      <c r="AT654" s="14">
        <f t="shared" ca="1" si="370"/>
        <v>480</v>
      </c>
      <c r="AU654" s="14">
        <f t="shared" ref="AU654:AU717" ca="1" si="377">AP654+AU653</f>
        <v>1358868.9469999999</v>
      </c>
      <c r="AV654" s="15">
        <f ca="1">SUM(AT$12:AT654)</f>
        <v>693310.82</v>
      </c>
      <c r="AW654" s="16">
        <f ca="1">SUM(AR$12:AR654)+SUMIF(AS$12:AS654, "&lt;0")</f>
        <v>665558.12699999998</v>
      </c>
      <c r="AY654" s="9">
        <v>44825</v>
      </c>
      <c r="AZ654" s="14">
        <f t="shared" ca="1" si="344"/>
        <v>2000</v>
      </c>
      <c r="BA654" s="14">
        <f t="shared" ca="1" si="350"/>
        <v>2000</v>
      </c>
      <c r="BB654" s="14">
        <f t="shared" ca="1" si="355"/>
        <v>2000</v>
      </c>
      <c r="BC654" s="14">
        <f t="shared" ca="1" si="371"/>
        <v>0</v>
      </c>
      <c r="BD654" s="14">
        <f t="shared" ca="1" si="372"/>
        <v>0</v>
      </c>
      <c r="BE654" s="14">
        <f t="shared" ca="1" si="357"/>
        <v>1213694.8476277031</v>
      </c>
      <c r="BF654" s="15">
        <f ca="1">SUM(BD$12:BD654)</f>
        <v>615982.81999999995</v>
      </c>
      <c r="BG654" s="16">
        <f ca="1">SUM(BB$12:BB654)+SUMIF(BC$12:BC654, "&lt;0")</f>
        <v>597712.02762770315</v>
      </c>
    </row>
    <row r="655" spans="1:59" x14ac:dyDescent="0.2">
      <c r="A655" s="24">
        <v>44826</v>
      </c>
      <c r="B655" s="54">
        <f ca="1">IF($A655&gt;= $C$5,$C$6, INDEX('Historical Data'!$D$2:$D$745, MATCH(A655, 'Historical Data'!$B$2:$B$745, 0)))</f>
        <v>1296</v>
      </c>
      <c r="C655" s="14">
        <f t="shared" ca="1" si="345"/>
        <v>1296</v>
      </c>
      <c r="D655" s="14">
        <f t="shared" ca="1" si="356"/>
        <v>1296</v>
      </c>
      <c r="E655" s="14">
        <f t="shared" ca="1" si="362"/>
        <v>0</v>
      </c>
      <c r="F655" s="14">
        <f t="shared" ca="1" si="358"/>
        <v>0</v>
      </c>
      <c r="G655" s="14">
        <f t="shared" ca="1" si="373"/>
        <v>811664.94699999993</v>
      </c>
      <c r="H655" s="15">
        <f ca="1">SUM(F$12:F655)</f>
        <v>413230.81999999995</v>
      </c>
      <c r="I655" s="16">
        <f ca="1">SUM(D$12:D655)+SUMIF(E$12:E655, "&lt;0")</f>
        <v>398434.12700000009</v>
      </c>
      <c r="J655" s="15"/>
      <c r="K655" s="9">
        <v>44826</v>
      </c>
      <c r="L655" s="14">
        <f t="shared" ca="1" si="359"/>
        <v>1796</v>
      </c>
      <c r="M655" s="14">
        <f t="shared" ca="1" si="346"/>
        <v>1796</v>
      </c>
      <c r="N655" s="14">
        <f t="shared" ca="1" si="351"/>
        <v>1556</v>
      </c>
      <c r="O655" s="14">
        <f t="shared" ca="1" si="363"/>
        <v>240</v>
      </c>
      <c r="P655" s="14">
        <f t="shared" ca="1" si="364"/>
        <v>240</v>
      </c>
      <c r="Q655" s="14">
        <f t="shared" ca="1" si="374"/>
        <v>1073914.9469999999</v>
      </c>
      <c r="R655" s="15">
        <f ca="1">SUM(P$12:P655)</f>
        <v>547270.81999999972</v>
      </c>
      <c r="S655" s="16">
        <f ca="1">SUM(N$12:N655)+SUMIF(O$12:O655, "&lt;0")</f>
        <v>526644.12700000009</v>
      </c>
      <c r="U655" s="9">
        <v>44826</v>
      </c>
      <c r="V655" s="14">
        <f t="shared" ref="V655:V718" ca="1" si="378">IF(U655&lt;W$5, $B655, W$6+MIN((U655-W$5)/W$8, 1)*W$7)</f>
        <v>2296</v>
      </c>
      <c r="W655" s="14">
        <f t="shared" ca="1" si="347"/>
        <v>2296</v>
      </c>
      <c r="X655" s="14">
        <f t="shared" ca="1" si="352"/>
        <v>1816</v>
      </c>
      <c r="Y655" s="14">
        <f t="shared" ca="1" si="365"/>
        <v>480</v>
      </c>
      <c r="Z655" s="14">
        <f t="shared" ca="1" si="366"/>
        <v>480</v>
      </c>
      <c r="AA655" s="14">
        <f t="shared" ca="1" si="375"/>
        <v>1336164.9469999999</v>
      </c>
      <c r="AB655" s="15">
        <f ca="1">SUM(Z$12:Z655)</f>
        <v>681310.81999999972</v>
      </c>
      <c r="AC655" s="16">
        <f ca="1">SUM(X$12:X655)+SUMIF(Y$12:Y655, "&lt;0")</f>
        <v>654854.12700000021</v>
      </c>
      <c r="AE655" s="9">
        <v>44826</v>
      </c>
      <c r="AF655" s="14">
        <f t="shared" ca="1" si="360"/>
        <v>1796</v>
      </c>
      <c r="AG655" s="14">
        <f t="shared" ca="1" si="348"/>
        <v>1796</v>
      </c>
      <c r="AH655" s="14">
        <f t="shared" ca="1" si="353"/>
        <v>1556</v>
      </c>
      <c r="AI655" s="14">
        <f t="shared" ca="1" si="367"/>
        <v>240</v>
      </c>
      <c r="AJ655" s="14">
        <f t="shared" ca="1" si="368"/>
        <v>240</v>
      </c>
      <c r="AK655" s="14">
        <f t="shared" ca="1" si="376"/>
        <v>1086414.9469999999</v>
      </c>
      <c r="AL655" s="15">
        <f ca="1">SUM(AJ$12:AJ655)</f>
        <v>553510.81999999972</v>
      </c>
      <c r="AM655" s="16">
        <f ca="1">SUM(AH$12:AH655)+SUMIF(AI$12:AI655, "&lt;0")</f>
        <v>532904.12700000009</v>
      </c>
      <c r="AO655" s="9">
        <v>44826</v>
      </c>
      <c r="AP655" s="14">
        <f t="shared" ca="1" si="361"/>
        <v>2296</v>
      </c>
      <c r="AQ655" s="14">
        <f t="shared" ca="1" si="349"/>
        <v>2296</v>
      </c>
      <c r="AR655" s="14">
        <f t="shared" ca="1" si="354"/>
        <v>1816</v>
      </c>
      <c r="AS655" s="14">
        <f t="shared" ca="1" si="369"/>
        <v>480</v>
      </c>
      <c r="AT655" s="14">
        <f t="shared" ca="1" si="370"/>
        <v>480</v>
      </c>
      <c r="AU655" s="14">
        <f t="shared" ca="1" si="377"/>
        <v>1361164.9469999999</v>
      </c>
      <c r="AV655" s="15">
        <f ca="1">SUM(AT$12:AT655)</f>
        <v>693790.82</v>
      </c>
      <c r="AW655" s="16">
        <f ca="1">SUM(AR$12:AR655)+SUMIF(AS$12:AS655, "&lt;0")</f>
        <v>667374.12699999998</v>
      </c>
      <c r="AY655" s="9">
        <v>44826</v>
      </c>
      <c r="AZ655" s="14">
        <f t="shared" ref="AZ655:AZ718" ca="1" si="379">IF(AY655&lt;BA$5, $B655, MIN(BA$7, BA$9 + $C$8*(AY655-BA$5)))</f>
        <v>2000</v>
      </c>
      <c r="BA655" s="14">
        <f t="shared" ca="1" si="350"/>
        <v>2000</v>
      </c>
      <c r="BB655" s="14">
        <f t="shared" ca="1" si="355"/>
        <v>2000</v>
      </c>
      <c r="BC655" s="14">
        <f t="shared" ca="1" si="371"/>
        <v>0</v>
      </c>
      <c r="BD655" s="14">
        <f t="shared" ca="1" si="372"/>
        <v>0</v>
      </c>
      <c r="BE655" s="14">
        <f t="shared" ca="1" si="357"/>
        <v>1215694.8476277031</v>
      </c>
      <c r="BF655" s="15">
        <f ca="1">SUM(BD$12:BD655)</f>
        <v>615982.81999999995</v>
      </c>
      <c r="BG655" s="16">
        <f ca="1">SUM(BB$12:BB655)+SUMIF(BC$12:BC655, "&lt;0")</f>
        <v>599712.02762770315</v>
      </c>
    </row>
    <row r="656" spans="1:59" x14ac:dyDescent="0.2">
      <c r="A656" s="24">
        <v>44827</v>
      </c>
      <c r="B656" s="54">
        <f ca="1">IF($A656&gt;= $C$5,$C$6, INDEX('Historical Data'!$D$2:$D$745, MATCH(A656, 'Historical Data'!$B$2:$B$745, 0)))</f>
        <v>1296</v>
      </c>
      <c r="C656" s="14">
        <f t="shared" ca="1" si="345"/>
        <v>1296</v>
      </c>
      <c r="D656" s="14">
        <f t="shared" ca="1" si="356"/>
        <v>863.68799999999828</v>
      </c>
      <c r="E656" s="14">
        <f t="shared" ca="1" si="362"/>
        <v>432.31200000000172</v>
      </c>
      <c r="F656" s="14">
        <f t="shared" ca="1" si="358"/>
        <v>432.31200000000172</v>
      </c>
      <c r="G656" s="14">
        <f t="shared" ca="1" si="373"/>
        <v>812960.94699999993</v>
      </c>
      <c r="H656" s="15">
        <f ca="1">SUM(F$12:F656)</f>
        <v>413663.13199999993</v>
      </c>
      <c r="I656" s="16">
        <f ca="1">SUM(D$12:D656)+SUMIF(E$12:E656, "&lt;0")</f>
        <v>399297.81500000012</v>
      </c>
      <c r="J656" s="15"/>
      <c r="K656" s="9">
        <v>44827</v>
      </c>
      <c r="L656" s="14">
        <f t="shared" ca="1" si="359"/>
        <v>1796</v>
      </c>
      <c r="M656" s="14">
        <f t="shared" ca="1" si="346"/>
        <v>1796</v>
      </c>
      <c r="N656" s="14">
        <f t="shared" ca="1" si="351"/>
        <v>1123.6879999999983</v>
      </c>
      <c r="O656" s="14">
        <f t="shared" ca="1" si="363"/>
        <v>672.31200000000172</v>
      </c>
      <c r="P656" s="14">
        <f t="shared" ca="1" si="364"/>
        <v>672.31200000000172</v>
      </c>
      <c r="Q656" s="14">
        <f t="shared" ca="1" si="374"/>
        <v>1075710.9469999999</v>
      </c>
      <c r="R656" s="15">
        <f ca="1">SUM(P$12:P656)</f>
        <v>547943.13199999975</v>
      </c>
      <c r="S656" s="16">
        <f ca="1">SUM(N$12:N656)+SUMIF(O$12:O656, "&lt;0")</f>
        <v>527767.81500000006</v>
      </c>
      <c r="U656" s="9">
        <v>44827</v>
      </c>
      <c r="V656" s="14">
        <f t="shared" ca="1" si="378"/>
        <v>2296</v>
      </c>
      <c r="W656" s="14">
        <f t="shared" ca="1" si="347"/>
        <v>2296</v>
      </c>
      <c r="X656" s="14">
        <f t="shared" ca="1" si="352"/>
        <v>1383.6879999999983</v>
      </c>
      <c r="Y656" s="14">
        <f t="shared" ca="1" si="365"/>
        <v>912.31200000000172</v>
      </c>
      <c r="Z656" s="14">
        <f t="shared" ca="1" si="366"/>
        <v>912.31200000000172</v>
      </c>
      <c r="AA656" s="14">
        <f t="shared" ca="1" si="375"/>
        <v>1338460.9469999999</v>
      </c>
      <c r="AB656" s="15">
        <f ca="1">SUM(Z$12:Z656)</f>
        <v>682223.13199999975</v>
      </c>
      <c r="AC656" s="16">
        <f ca="1">SUM(X$12:X656)+SUMIF(Y$12:Y656, "&lt;0")</f>
        <v>656237.81500000018</v>
      </c>
      <c r="AE656" s="9">
        <v>44827</v>
      </c>
      <c r="AF656" s="14">
        <f t="shared" ca="1" si="360"/>
        <v>1796</v>
      </c>
      <c r="AG656" s="14">
        <f t="shared" ca="1" si="348"/>
        <v>1796</v>
      </c>
      <c r="AH656" s="14">
        <f t="shared" ca="1" si="353"/>
        <v>1123.6879999999983</v>
      </c>
      <c r="AI656" s="14">
        <f t="shared" ca="1" si="367"/>
        <v>672.31200000000172</v>
      </c>
      <c r="AJ656" s="14">
        <f t="shared" ca="1" si="368"/>
        <v>672.31200000000172</v>
      </c>
      <c r="AK656" s="14">
        <f t="shared" ca="1" si="376"/>
        <v>1088210.9469999999</v>
      </c>
      <c r="AL656" s="15">
        <f ca="1">SUM(AJ$12:AJ656)</f>
        <v>554183.13199999975</v>
      </c>
      <c r="AM656" s="16">
        <f ca="1">SUM(AH$12:AH656)+SUMIF(AI$12:AI656, "&lt;0")</f>
        <v>534027.81500000006</v>
      </c>
      <c r="AO656" s="9">
        <v>44827</v>
      </c>
      <c r="AP656" s="14">
        <f t="shared" ca="1" si="361"/>
        <v>2296</v>
      </c>
      <c r="AQ656" s="14">
        <f t="shared" ca="1" si="349"/>
        <v>2296</v>
      </c>
      <c r="AR656" s="14">
        <f t="shared" ca="1" si="354"/>
        <v>1383.6879999999983</v>
      </c>
      <c r="AS656" s="14">
        <f t="shared" ca="1" si="369"/>
        <v>912.31200000000172</v>
      </c>
      <c r="AT656" s="14">
        <f t="shared" ca="1" si="370"/>
        <v>912.31200000000172</v>
      </c>
      <c r="AU656" s="14">
        <f t="shared" ca="1" si="377"/>
        <v>1363460.9469999999</v>
      </c>
      <c r="AV656" s="15">
        <f ca="1">SUM(AT$12:AT656)</f>
        <v>694703.13199999998</v>
      </c>
      <c r="AW656" s="16">
        <f ca="1">SUM(AR$12:AR656)+SUMIF(AS$12:AS656, "&lt;0")</f>
        <v>668757.81499999994</v>
      </c>
      <c r="AY656" s="9">
        <v>44827</v>
      </c>
      <c r="AZ656" s="14">
        <f t="shared" ca="1" si="379"/>
        <v>2000</v>
      </c>
      <c r="BA656" s="14">
        <f t="shared" ca="1" si="350"/>
        <v>2000</v>
      </c>
      <c r="BB656" s="14">
        <f t="shared" ca="1" si="355"/>
        <v>1567.6879999999983</v>
      </c>
      <c r="BC656" s="14">
        <f t="shared" ca="1" si="371"/>
        <v>432.31200000000172</v>
      </c>
      <c r="BD656" s="14">
        <f t="shared" ca="1" si="372"/>
        <v>432.31200000000172</v>
      </c>
      <c r="BE656" s="14">
        <f t="shared" ca="1" si="357"/>
        <v>1217694.8476277031</v>
      </c>
      <c r="BF656" s="15">
        <f ca="1">SUM(BD$12:BD656)</f>
        <v>616415.13199999998</v>
      </c>
      <c r="BG656" s="16">
        <f ca="1">SUM(BB$12:BB656)+SUMIF(BC$12:BC656, "&lt;0")</f>
        <v>601279.71562770312</v>
      </c>
    </row>
    <row r="657" spans="1:59" x14ac:dyDescent="0.2">
      <c r="A657" s="24">
        <v>44828</v>
      </c>
      <c r="B657" s="54">
        <f ca="1">IF($A657&gt;= $C$5,$C$6, INDEX('Historical Data'!$D$2:$D$745, MATCH(A657, 'Historical Data'!$B$2:$B$745, 0)))</f>
        <v>1296</v>
      </c>
      <c r="C657" s="14">
        <f t="shared" ca="1" si="345"/>
        <v>1296</v>
      </c>
      <c r="D657" s="14">
        <f t="shared" ca="1" si="356"/>
        <v>212.36700000000201</v>
      </c>
      <c r="E657" s="14">
        <f t="shared" ca="1" si="362"/>
        <v>1083.632999999998</v>
      </c>
      <c r="F657" s="14">
        <f t="shared" ca="1" si="358"/>
        <v>1083.632999999998</v>
      </c>
      <c r="G657" s="14">
        <f t="shared" ca="1" si="373"/>
        <v>814256.94699999993</v>
      </c>
      <c r="H657" s="15">
        <f ca="1">SUM(F$12:F657)</f>
        <v>414746.7649999999</v>
      </c>
      <c r="I657" s="16">
        <f ca="1">SUM(D$12:D657)+SUMIF(E$12:E657, "&lt;0")</f>
        <v>399510.18200000015</v>
      </c>
      <c r="J657" s="15"/>
      <c r="K657" s="9">
        <v>44828</v>
      </c>
      <c r="L657" s="14">
        <f t="shared" ca="1" si="359"/>
        <v>1796</v>
      </c>
      <c r="M657" s="14">
        <f t="shared" ca="1" si="346"/>
        <v>1796</v>
      </c>
      <c r="N657" s="14">
        <f t="shared" ca="1" si="351"/>
        <v>472.36700000000201</v>
      </c>
      <c r="O657" s="14">
        <f t="shared" ca="1" si="363"/>
        <v>1323.632999999998</v>
      </c>
      <c r="P657" s="14">
        <f t="shared" ca="1" si="364"/>
        <v>1323.632999999998</v>
      </c>
      <c r="Q657" s="14">
        <f t="shared" ca="1" si="374"/>
        <v>1077506.9469999999</v>
      </c>
      <c r="R657" s="15">
        <f ca="1">SUM(P$12:P657)</f>
        <v>549266.76499999978</v>
      </c>
      <c r="S657" s="16">
        <f ca="1">SUM(N$12:N657)+SUMIF(O$12:O657, "&lt;0")</f>
        <v>528240.18200000003</v>
      </c>
      <c r="U657" s="9">
        <v>44828</v>
      </c>
      <c r="V657" s="14">
        <f t="shared" ca="1" si="378"/>
        <v>2296</v>
      </c>
      <c r="W657" s="14">
        <f t="shared" ca="1" si="347"/>
        <v>2296</v>
      </c>
      <c r="X657" s="14">
        <f t="shared" ca="1" si="352"/>
        <v>732.36700000000201</v>
      </c>
      <c r="Y657" s="14">
        <f t="shared" ca="1" si="365"/>
        <v>1563.632999999998</v>
      </c>
      <c r="Z657" s="14">
        <f t="shared" ca="1" si="366"/>
        <v>1563.632999999998</v>
      </c>
      <c r="AA657" s="14">
        <f t="shared" ca="1" si="375"/>
        <v>1340756.9469999999</v>
      </c>
      <c r="AB657" s="15">
        <f ca="1">SUM(Z$12:Z657)</f>
        <v>683786.76499999978</v>
      </c>
      <c r="AC657" s="16">
        <f ca="1">SUM(X$12:X657)+SUMIF(Y$12:Y657, "&lt;0")</f>
        <v>656970.18200000015</v>
      </c>
      <c r="AE657" s="9">
        <v>44828</v>
      </c>
      <c r="AF657" s="14">
        <f t="shared" ca="1" si="360"/>
        <v>1796</v>
      </c>
      <c r="AG657" s="14">
        <f t="shared" ca="1" si="348"/>
        <v>1796</v>
      </c>
      <c r="AH657" s="14">
        <f t="shared" ca="1" si="353"/>
        <v>472.36700000000201</v>
      </c>
      <c r="AI657" s="14">
        <f t="shared" ca="1" si="367"/>
        <v>1323.632999999998</v>
      </c>
      <c r="AJ657" s="14">
        <f t="shared" ca="1" si="368"/>
        <v>1323.632999999998</v>
      </c>
      <c r="AK657" s="14">
        <f t="shared" ca="1" si="376"/>
        <v>1090006.9469999999</v>
      </c>
      <c r="AL657" s="15">
        <f ca="1">SUM(AJ$12:AJ657)</f>
        <v>555506.76499999978</v>
      </c>
      <c r="AM657" s="16">
        <f ca="1">SUM(AH$12:AH657)+SUMIF(AI$12:AI657, "&lt;0")</f>
        <v>534500.18200000003</v>
      </c>
      <c r="AO657" s="9">
        <v>44828</v>
      </c>
      <c r="AP657" s="14">
        <f t="shared" ca="1" si="361"/>
        <v>2296</v>
      </c>
      <c r="AQ657" s="14">
        <f t="shared" ca="1" si="349"/>
        <v>2296</v>
      </c>
      <c r="AR657" s="14">
        <f t="shared" ca="1" si="354"/>
        <v>732.36700000000201</v>
      </c>
      <c r="AS657" s="14">
        <f t="shared" ca="1" si="369"/>
        <v>1563.632999999998</v>
      </c>
      <c r="AT657" s="14">
        <f t="shared" ca="1" si="370"/>
        <v>1563.632999999998</v>
      </c>
      <c r="AU657" s="14">
        <f t="shared" ca="1" si="377"/>
        <v>1365756.9469999999</v>
      </c>
      <c r="AV657" s="15">
        <f ca="1">SUM(AT$12:AT657)</f>
        <v>696266.76500000001</v>
      </c>
      <c r="AW657" s="16">
        <f ca="1">SUM(AR$12:AR657)+SUMIF(AS$12:AS657, "&lt;0")</f>
        <v>669490.18199999991</v>
      </c>
      <c r="AY657" s="9">
        <v>44828</v>
      </c>
      <c r="AZ657" s="14">
        <f t="shared" ca="1" si="379"/>
        <v>2000</v>
      </c>
      <c r="BA657" s="14">
        <f t="shared" ca="1" si="350"/>
        <v>2000</v>
      </c>
      <c r="BB657" s="14">
        <f t="shared" ca="1" si="355"/>
        <v>407.08034019370598</v>
      </c>
      <c r="BC657" s="14">
        <f t="shared" ca="1" si="371"/>
        <v>1592.919659806294</v>
      </c>
      <c r="BD657" s="14">
        <f t="shared" ca="1" si="372"/>
        <v>1592.919659806294</v>
      </c>
      <c r="BE657" s="14">
        <f t="shared" ca="1" si="357"/>
        <v>1219694.8476277031</v>
      </c>
      <c r="BF657" s="15">
        <f ca="1">SUM(BD$12:BD657)</f>
        <v>618008.05165980628</v>
      </c>
      <c r="BG657" s="16">
        <f ca="1">SUM(BB$12:BB657)+SUMIF(BC$12:BC657, "&lt;0")</f>
        <v>601686.79596789682</v>
      </c>
    </row>
    <row r="658" spans="1:59" x14ac:dyDescent="0.2">
      <c r="A658" s="24">
        <v>44829</v>
      </c>
      <c r="B658" s="54">
        <f ca="1">IF($A658&gt;= $C$5,$C$6, INDEX('Historical Data'!$D$2:$D$745, MATCH(A658, 'Historical Data'!$B$2:$B$745, 0)))</f>
        <v>1296</v>
      </c>
      <c r="C658" s="14">
        <f t="shared" ca="1" si="345"/>
        <v>1296</v>
      </c>
      <c r="D658" s="14">
        <f t="shared" ca="1" si="356"/>
        <v>195</v>
      </c>
      <c r="E658" s="14">
        <f t="shared" ca="1" si="362"/>
        <v>1101</v>
      </c>
      <c r="F658" s="14">
        <f t="shared" ca="1" si="358"/>
        <v>1101</v>
      </c>
      <c r="G658" s="14">
        <f t="shared" ca="1" si="373"/>
        <v>815552.94699999993</v>
      </c>
      <c r="H658" s="15">
        <f ca="1">SUM(F$12:F658)</f>
        <v>415847.7649999999</v>
      </c>
      <c r="I658" s="16">
        <f ca="1">SUM(D$12:D658)+SUMIF(E$12:E658, "&lt;0")</f>
        <v>399705.18200000015</v>
      </c>
      <c r="J658" s="15"/>
      <c r="K658" s="9">
        <v>44829</v>
      </c>
      <c r="L658" s="14">
        <f t="shared" ca="1" si="359"/>
        <v>1796</v>
      </c>
      <c r="M658" s="14">
        <f t="shared" ca="1" si="346"/>
        <v>1796</v>
      </c>
      <c r="N658" s="14">
        <f t="shared" ca="1" si="351"/>
        <v>450</v>
      </c>
      <c r="O658" s="14">
        <f t="shared" ca="1" si="363"/>
        <v>1346</v>
      </c>
      <c r="P658" s="14">
        <f t="shared" ca="1" si="364"/>
        <v>1346</v>
      </c>
      <c r="Q658" s="14">
        <f t="shared" ca="1" si="374"/>
        <v>1079302.9469999999</v>
      </c>
      <c r="R658" s="15">
        <f ca="1">SUM(P$12:P658)</f>
        <v>550612.76499999978</v>
      </c>
      <c r="S658" s="16">
        <f ca="1">SUM(N$12:N658)+SUMIF(O$12:O658, "&lt;0")</f>
        <v>528690.18200000003</v>
      </c>
      <c r="U658" s="9">
        <v>44829</v>
      </c>
      <c r="V658" s="14">
        <f t="shared" ca="1" si="378"/>
        <v>2296</v>
      </c>
      <c r="W658" s="14">
        <f t="shared" ca="1" si="347"/>
        <v>2296</v>
      </c>
      <c r="X658" s="14">
        <f t="shared" ca="1" si="352"/>
        <v>705</v>
      </c>
      <c r="Y658" s="14">
        <f t="shared" ca="1" si="365"/>
        <v>1591</v>
      </c>
      <c r="Z658" s="14">
        <f t="shared" ca="1" si="366"/>
        <v>1591</v>
      </c>
      <c r="AA658" s="14">
        <f t="shared" ca="1" si="375"/>
        <v>1343052.9469999999</v>
      </c>
      <c r="AB658" s="15">
        <f ca="1">SUM(Z$12:Z658)</f>
        <v>685377.76499999978</v>
      </c>
      <c r="AC658" s="16">
        <f ca="1">SUM(X$12:X658)+SUMIF(Y$12:Y658, "&lt;0")</f>
        <v>657675.18200000015</v>
      </c>
      <c r="AE658" s="9">
        <v>44829</v>
      </c>
      <c r="AF658" s="14">
        <f t="shared" ca="1" si="360"/>
        <v>1796</v>
      </c>
      <c r="AG658" s="14">
        <f t="shared" ca="1" si="348"/>
        <v>1796</v>
      </c>
      <c r="AH658" s="14">
        <f t="shared" ca="1" si="353"/>
        <v>445</v>
      </c>
      <c r="AI658" s="14">
        <f t="shared" ca="1" si="367"/>
        <v>1351</v>
      </c>
      <c r="AJ658" s="14">
        <f t="shared" ca="1" si="368"/>
        <v>1351</v>
      </c>
      <c r="AK658" s="14">
        <f t="shared" ca="1" si="376"/>
        <v>1091802.9469999999</v>
      </c>
      <c r="AL658" s="15">
        <f ca="1">SUM(AJ$12:AJ658)</f>
        <v>556857.76499999978</v>
      </c>
      <c r="AM658" s="16">
        <f ca="1">SUM(AH$12:AH658)+SUMIF(AI$12:AI658, "&lt;0")</f>
        <v>534945.18200000003</v>
      </c>
      <c r="AO658" s="9">
        <v>44829</v>
      </c>
      <c r="AP658" s="14">
        <f t="shared" ca="1" si="361"/>
        <v>2296</v>
      </c>
      <c r="AQ658" s="14">
        <f t="shared" ca="1" si="349"/>
        <v>2296</v>
      </c>
      <c r="AR658" s="14">
        <f t="shared" ca="1" si="354"/>
        <v>695</v>
      </c>
      <c r="AS658" s="14">
        <f t="shared" ca="1" si="369"/>
        <v>1601</v>
      </c>
      <c r="AT658" s="14">
        <f t="shared" ca="1" si="370"/>
        <v>1601</v>
      </c>
      <c r="AU658" s="14">
        <f t="shared" ca="1" si="377"/>
        <v>1368052.9469999999</v>
      </c>
      <c r="AV658" s="15">
        <f ca="1">SUM(AT$12:AT658)</f>
        <v>697867.76500000001</v>
      </c>
      <c r="AW658" s="16">
        <f ca="1">SUM(AR$12:AR658)+SUMIF(AS$12:AS658, "&lt;0")</f>
        <v>670185.18199999991</v>
      </c>
      <c r="AY658" s="9">
        <v>44829</v>
      </c>
      <c r="AZ658" s="14">
        <f t="shared" ca="1" si="379"/>
        <v>2000</v>
      </c>
      <c r="BA658" s="14">
        <f t="shared" ca="1" si="350"/>
        <v>2000</v>
      </c>
      <c r="BB658" s="14">
        <f t="shared" ca="1" si="355"/>
        <v>361.48029214327403</v>
      </c>
      <c r="BC658" s="14">
        <f t="shared" ca="1" si="371"/>
        <v>1638.519707856726</v>
      </c>
      <c r="BD658" s="14">
        <f t="shared" ca="1" si="372"/>
        <v>1638.519707856726</v>
      </c>
      <c r="BE658" s="14">
        <f t="shared" ca="1" si="357"/>
        <v>1221694.8476277031</v>
      </c>
      <c r="BF658" s="15">
        <f ca="1">SUM(BD$12:BD658)</f>
        <v>619646.57136766298</v>
      </c>
      <c r="BG658" s="16">
        <f ca="1">SUM(BB$12:BB658)+SUMIF(BC$12:BC658, "&lt;0")</f>
        <v>602048.27626004012</v>
      </c>
    </row>
    <row r="659" spans="1:59" x14ac:dyDescent="0.2">
      <c r="A659" s="24">
        <v>44830</v>
      </c>
      <c r="B659" s="54">
        <f ca="1">IF($A659&gt;= $C$5,$C$6, INDEX('Historical Data'!$D$2:$D$745, MATCH(A659, 'Historical Data'!$B$2:$B$745, 0)))</f>
        <v>1296</v>
      </c>
      <c r="C659" s="14">
        <f t="shared" ref="C659:C722" ca="1" si="380">ROUND(AVERAGE(B653:B659), 0)</f>
        <v>1296</v>
      </c>
      <c r="D659" s="14">
        <f t="shared" ca="1" si="356"/>
        <v>517.01900000000023</v>
      </c>
      <c r="E659" s="14">
        <f t="shared" ca="1" si="362"/>
        <v>778.98099999999977</v>
      </c>
      <c r="F659" s="14">
        <f t="shared" ca="1" si="358"/>
        <v>778.98099999999977</v>
      </c>
      <c r="G659" s="14">
        <f t="shared" ca="1" si="373"/>
        <v>816848.94699999993</v>
      </c>
      <c r="H659" s="15">
        <f ca="1">SUM(F$12:F659)</f>
        <v>416626.74599999993</v>
      </c>
      <c r="I659" s="16">
        <f ca="1">SUM(D$12:D659)+SUMIF(E$12:E659, "&lt;0")</f>
        <v>400222.20100000012</v>
      </c>
      <c r="J659" s="15"/>
      <c r="K659" s="9">
        <v>44830</v>
      </c>
      <c r="L659" s="14">
        <f t="shared" ca="1" si="359"/>
        <v>1796</v>
      </c>
      <c r="M659" s="14">
        <f t="shared" ref="M659:M722" ca="1" si="381">ROUND(AVERAGE(L653:L659), 0)</f>
        <v>1796</v>
      </c>
      <c r="N659" s="14">
        <f t="shared" ca="1" si="351"/>
        <v>767.01900000000023</v>
      </c>
      <c r="O659" s="14">
        <f t="shared" ca="1" si="363"/>
        <v>1028.9809999999998</v>
      </c>
      <c r="P659" s="14">
        <f t="shared" ca="1" si="364"/>
        <v>1028.9809999999998</v>
      </c>
      <c r="Q659" s="14">
        <f t="shared" ca="1" si="374"/>
        <v>1081098.9469999999</v>
      </c>
      <c r="R659" s="15">
        <f ca="1">SUM(P$12:P659)</f>
        <v>551641.74599999981</v>
      </c>
      <c r="S659" s="16">
        <f ca="1">SUM(N$12:N659)+SUMIF(O$12:O659, "&lt;0")</f>
        <v>529457.201</v>
      </c>
      <c r="U659" s="9">
        <v>44830</v>
      </c>
      <c r="V659" s="14">
        <f t="shared" ca="1" si="378"/>
        <v>2296</v>
      </c>
      <c r="W659" s="14">
        <f t="shared" ref="W659:W722" ca="1" si="382">ROUND(AVERAGE(V653:V659), 0)</f>
        <v>2296</v>
      </c>
      <c r="X659" s="14">
        <f t="shared" ca="1" si="352"/>
        <v>1017.0190000000002</v>
      </c>
      <c r="Y659" s="14">
        <f t="shared" ca="1" si="365"/>
        <v>1278.9809999999998</v>
      </c>
      <c r="Z659" s="14">
        <f t="shared" ca="1" si="366"/>
        <v>1278.9809999999998</v>
      </c>
      <c r="AA659" s="14">
        <f t="shared" ca="1" si="375"/>
        <v>1345348.9469999999</v>
      </c>
      <c r="AB659" s="15">
        <f ca="1">SUM(Z$12:Z659)</f>
        <v>686656.74599999981</v>
      </c>
      <c r="AC659" s="16">
        <f ca="1">SUM(X$12:X659)+SUMIF(Y$12:Y659, "&lt;0")</f>
        <v>658692.20100000012</v>
      </c>
      <c r="AE659" s="9">
        <v>44830</v>
      </c>
      <c r="AF659" s="14">
        <f t="shared" ca="1" si="360"/>
        <v>1796</v>
      </c>
      <c r="AG659" s="14">
        <f t="shared" ref="AG659:AG722" ca="1" si="383">ROUND(AVERAGE(AF653:AF659), 0)</f>
        <v>1796</v>
      </c>
      <c r="AH659" s="14">
        <f t="shared" ca="1" si="353"/>
        <v>757.01900000000023</v>
      </c>
      <c r="AI659" s="14">
        <f t="shared" ca="1" si="367"/>
        <v>1038.9809999999998</v>
      </c>
      <c r="AJ659" s="14">
        <f t="shared" ca="1" si="368"/>
        <v>1038.9809999999998</v>
      </c>
      <c r="AK659" s="14">
        <f t="shared" ca="1" si="376"/>
        <v>1093598.9469999999</v>
      </c>
      <c r="AL659" s="15">
        <f ca="1">SUM(AJ$12:AJ659)</f>
        <v>557896.74599999981</v>
      </c>
      <c r="AM659" s="16">
        <f ca="1">SUM(AH$12:AH659)+SUMIF(AI$12:AI659, "&lt;0")</f>
        <v>535702.201</v>
      </c>
      <c r="AO659" s="9">
        <v>44830</v>
      </c>
      <c r="AP659" s="14">
        <f t="shared" ca="1" si="361"/>
        <v>2296</v>
      </c>
      <c r="AQ659" s="14">
        <f t="shared" ref="AQ659:AQ722" ca="1" si="384">ROUND(AVERAGE(AP653:AP659), 0)</f>
        <v>2296</v>
      </c>
      <c r="AR659" s="14">
        <f t="shared" ca="1" si="354"/>
        <v>997.01900000000023</v>
      </c>
      <c r="AS659" s="14">
        <f t="shared" ca="1" si="369"/>
        <v>1298.9809999999998</v>
      </c>
      <c r="AT659" s="14">
        <f t="shared" ca="1" si="370"/>
        <v>1298.9809999999998</v>
      </c>
      <c r="AU659" s="14">
        <f t="shared" ca="1" si="377"/>
        <v>1370348.9469999999</v>
      </c>
      <c r="AV659" s="15">
        <f ca="1">SUM(AT$12:AT659)</f>
        <v>699166.74600000004</v>
      </c>
      <c r="AW659" s="16">
        <f ca="1">SUM(AR$12:AR659)+SUMIF(AS$12:AS659, "&lt;0")</f>
        <v>671182.20099999988</v>
      </c>
      <c r="AY659" s="9">
        <v>44830</v>
      </c>
      <c r="AZ659" s="14">
        <f t="shared" ca="1" si="379"/>
        <v>2000</v>
      </c>
      <c r="BA659" s="14">
        <f t="shared" ref="BA659:BA722" ca="1" si="385">ROUND(AVERAGE(AZ653:AZ659), 0)</f>
        <v>2000</v>
      </c>
      <c r="BB659" s="14">
        <f t="shared" ca="1" si="355"/>
        <v>655.26624409284409</v>
      </c>
      <c r="BC659" s="14">
        <f t="shared" ca="1" si="371"/>
        <v>1344.7337559071559</v>
      </c>
      <c r="BD659" s="14">
        <f t="shared" ca="1" si="372"/>
        <v>1344.7337559071559</v>
      </c>
      <c r="BE659" s="14">
        <f t="shared" ca="1" si="357"/>
        <v>1223694.8476277031</v>
      </c>
      <c r="BF659" s="15">
        <f ca="1">SUM(BD$12:BD659)</f>
        <v>620991.30512357014</v>
      </c>
      <c r="BG659" s="16">
        <f ca="1">SUM(BB$12:BB659)+SUMIF(BC$12:BC659, "&lt;0")</f>
        <v>602703.54250413296</v>
      </c>
    </row>
    <row r="660" spans="1:59" x14ac:dyDescent="0.2">
      <c r="A660" s="24">
        <v>44831</v>
      </c>
      <c r="B660" s="54">
        <f ca="1">IF($A660&gt;= $C$5,$C$6, INDEX('Historical Data'!$D$2:$D$745, MATCH(A660, 'Historical Data'!$B$2:$B$745, 0)))</f>
        <v>1296</v>
      </c>
      <c r="C660" s="14">
        <f t="shared" ca="1" si="380"/>
        <v>1296</v>
      </c>
      <c r="D660" s="14">
        <f t="shared" ca="1" si="356"/>
        <v>561.28600000000006</v>
      </c>
      <c r="E660" s="14">
        <f t="shared" ca="1" si="362"/>
        <v>734.71399999999994</v>
      </c>
      <c r="F660" s="14">
        <f t="shared" ca="1" si="358"/>
        <v>734.71399999999994</v>
      </c>
      <c r="G660" s="14">
        <f t="shared" ca="1" si="373"/>
        <v>818144.94699999993</v>
      </c>
      <c r="H660" s="15">
        <f ca="1">SUM(F$12:F660)</f>
        <v>417361.4599999999</v>
      </c>
      <c r="I660" s="16">
        <f ca="1">SUM(D$12:D660)+SUMIF(E$12:E660, "&lt;0")</f>
        <v>400783.48700000014</v>
      </c>
      <c r="J660" s="15"/>
      <c r="K660" s="9">
        <v>44831</v>
      </c>
      <c r="L660" s="14">
        <f t="shared" ca="1" si="359"/>
        <v>1796</v>
      </c>
      <c r="M660" s="14">
        <f t="shared" ca="1" si="381"/>
        <v>1796</v>
      </c>
      <c r="N660" s="14">
        <f t="shared" ca="1" si="351"/>
        <v>806.28600000000006</v>
      </c>
      <c r="O660" s="14">
        <f t="shared" ca="1" si="363"/>
        <v>989.71399999999994</v>
      </c>
      <c r="P660" s="14">
        <f t="shared" ca="1" si="364"/>
        <v>989.71399999999994</v>
      </c>
      <c r="Q660" s="14">
        <f t="shared" ca="1" si="374"/>
        <v>1082894.9469999999</v>
      </c>
      <c r="R660" s="15">
        <f ca="1">SUM(P$12:P660)</f>
        <v>552631.45999999985</v>
      </c>
      <c r="S660" s="16">
        <f ca="1">SUM(N$12:N660)+SUMIF(O$12:O660, "&lt;0")</f>
        <v>530263.48699999996</v>
      </c>
      <c r="U660" s="9">
        <v>44831</v>
      </c>
      <c r="V660" s="14">
        <f t="shared" ca="1" si="378"/>
        <v>2296</v>
      </c>
      <c r="W660" s="14">
        <f t="shared" ca="1" si="382"/>
        <v>2296</v>
      </c>
      <c r="X660" s="14">
        <f t="shared" ca="1" si="352"/>
        <v>1051.2860000000001</v>
      </c>
      <c r="Y660" s="14">
        <f t="shared" ca="1" si="365"/>
        <v>1244.7139999999999</v>
      </c>
      <c r="Z660" s="14">
        <f t="shared" ca="1" si="366"/>
        <v>1244.7139999999999</v>
      </c>
      <c r="AA660" s="14">
        <f t="shared" ca="1" si="375"/>
        <v>1347644.9469999999</v>
      </c>
      <c r="AB660" s="15">
        <f ca="1">SUM(Z$12:Z660)</f>
        <v>687901.45999999985</v>
      </c>
      <c r="AC660" s="16">
        <f ca="1">SUM(X$12:X660)+SUMIF(Y$12:Y660, "&lt;0")</f>
        <v>659743.48700000008</v>
      </c>
      <c r="AE660" s="9">
        <v>44831</v>
      </c>
      <c r="AF660" s="14">
        <f t="shared" ca="1" si="360"/>
        <v>1796</v>
      </c>
      <c r="AG660" s="14">
        <f t="shared" ca="1" si="383"/>
        <v>1796</v>
      </c>
      <c r="AH660" s="14">
        <f t="shared" ca="1" si="353"/>
        <v>801.28600000000006</v>
      </c>
      <c r="AI660" s="14">
        <f t="shared" ca="1" si="367"/>
        <v>994.71399999999994</v>
      </c>
      <c r="AJ660" s="14">
        <f t="shared" ca="1" si="368"/>
        <v>994.71399999999994</v>
      </c>
      <c r="AK660" s="14">
        <f t="shared" ca="1" si="376"/>
        <v>1095394.9469999999</v>
      </c>
      <c r="AL660" s="15">
        <f ca="1">SUM(AJ$12:AJ660)</f>
        <v>558891.45999999985</v>
      </c>
      <c r="AM660" s="16">
        <f ca="1">SUM(AH$12:AH660)+SUMIF(AI$12:AI660, "&lt;0")</f>
        <v>536503.48699999996</v>
      </c>
      <c r="AO660" s="9">
        <v>44831</v>
      </c>
      <c r="AP660" s="14">
        <f t="shared" ca="1" si="361"/>
        <v>2296</v>
      </c>
      <c r="AQ660" s="14">
        <f t="shared" ca="1" si="384"/>
        <v>2296</v>
      </c>
      <c r="AR660" s="14">
        <f t="shared" ca="1" si="354"/>
        <v>1041.2860000000001</v>
      </c>
      <c r="AS660" s="14">
        <f t="shared" ca="1" si="369"/>
        <v>1254.7139999999999</v>
      </c>
      <c r="AT660" s="14">
        <f t="shared" ca="1" si="370"/>
        <v>1254.7139999999999</v>
      </c>
      <c r="AU660" s="14">
        <f t="shared" ca="1" si="377"/>
        <v>1372644.9469999999</v>
      </c>
      <c r="AV660" s="15">
        <f ca="1">SUM(AT$12:AT660)</f>
        <v>700421.46000000008</v>
      </c>
      <c r="AW660" s="16">
        <f ca="1">SUM(AR$12:AR660)+SUMIF(AS$12:AS660, "&lt;0")</f>
        <v>672223.48699999985</v>
      </c>
      <c r="AY660" s="9">
        <v>44831</v>
      </c>
      <c r="AZ660" s="14">
        <f t="shared" ca="1" si="379"/>
        <v>2000</v>
      </c>
      <c r="BA660" s="14">
        <f t="shared" ca="1" si="385"/>
        <v>2000</v>
      </c>
      <c r="BB660" s="14">
        <f t="shared" ca="1" si="355"/>
        <v>671.30019604241397</v>
      </c>
      <c r="BC660" s="14">
        <f t="shared" ca="1" si="371"/>
        <v>1328.699803957586</v>
      </c>
      <c r="BD660" s="14">
        <f t="shared" ca="1" si="372"/>
        <v>1328.699803957586</v>
      </c>
      <c r="BE660" s="14">
        <f t="shared" ca="1" si="357"/>
        <v>1225694.8476277031</v>
      </c>
      <c r="BF660" s="15">
        <f ca="1">SUM(BD$12:BD660)</f>
        <v>622320.00492752774</v>
      </c>
      <c r="BG660" s="16">
        <f ca="1">SUM(BB$12:BB660)+SUMIF(BC$12:BC660, "&lt;0")</f>
        <v>603374.84270017536</v>
      </c>
    </row>
    <row r="661" spans="1:59" x14ac:dyDescent="0.2">
      <c r="A661" s="24">
        <v>44832</v>
      </c>
      <c r="B661" s="54">
        <f ca="1">IF($A661&gt;= $C$5,$C$6, INDEX('Historical Data'!$D$2:$D$745, MATCH(A661, 'Historical Data'!$B$2:$B$745, 0)))</f>
        <v>1296</v>
      </c>
      <c r="C661" s="14">
        <f t="shared" ca="1" si="380"/>
        <v>1296</v>
      </c>
      <c r="D661" s="14">
        <f t="shared" ca="1" si="356"/>
        <v>1197.1200000000026</v>
      </c>
      <c r="E661" s="14">
        <f t="shared" ca="1" si="362"/>
        <v>98.879999999997381</v>
      </c>
      <c r="F661" s="14">
        <f t="shared" ca="1" si="358"/>
        <v>98.879999999997381</v>
      </c>
      <c r="G661" s="14">
        <f t="shared" ca="1" si="373"/>
        <v>819440.94699999993</v>
      </c>
      <c r="H661" s="15">
        <f ca="1">SUM(F$12:F661)</f>
        <v>417460.33999999991</v>
      </c>
      <c r="I661" s="16">
        <f ca="1">SUM(D$12:D661)+SUMIF(E$12:E661, "&lt;0")</f>
        <v>401980.60700000013</v>
      </c>
      <c r="J661" s="15"/>
      <c r="K661" s="9">
        <v>44832</v>
      </c>
      <c r="L661" s="14">
        <f t="shared" ca="1" si="359"/>
        <v>1796</v>
      </c>
      <c r="M661" s="14">
        <f t="shared" ca="1" si="381"/>
        <v>1796</v>
      </c>
      <c r="N661" s="14">
        <f t="shared" ca="1" si="351"/>
        <v>1437.1200000000026</v>
      </c>
      <c r="O661" s="14">
        <f t="shared" ca="1" si="363"/>
        <v>358.87999999999738</v>
      </c>
      <c r="P661" s="14">
        <f t="shared" ca="1" si="364"/>
        <v>358.87999999999738</v>
      </c>
      <c r="Q661" s="14">
        <f t="shared" ca="1" si="374"/>
        <v>1084690.9469999999</v>
      </c>
      <c r="R661" s="15">
        <f ca="1">SUM(P$12:P661)</f>
        <v>552990.33999999985</v>
      </c>
      <c r="S661" s="16">
        <f ca="1">SUM(N$12:N661)+SUMIF(O$12:O661, "&lt;0")</f>
        <v>531700.60699999996</v>
      </c>
      <c r="U661" s="9">
        <v>44832</v>
      </c>
      <c r="V661" s="14">
        <f t="shared" ca="1" si="378"/>
        <v>2296</v>
      </c>
      <c r="W661" s="14">
        <f t="shared" ca="1" si="382"/>
        <v>2296</v>
      </c>
      <c r="X661" s="14">
        <f t="shared" ca="1" si="352"/>
        <v>1677.1200000000026</v>
      </c>
      <c r="Y661" s="14">
        <f t="shared" ca="1" si="365"/>
        <v>618.87999999999738</v>
      </c>
      <c r="Z661" s="14">
        <f t="shared" ca="1" si="366"/>
        <v>618.87999999999738</v>
      </c>
      <c r="AA661" s="14">
        <f t="shared" ca="1" si="375"/>
        <v>1349940.9469999999</v>
      </c>
      <c r="AB661" s="15">
        <f ca="1">SUM(Z$12:Z661)</f>
        <v>688520.33999999985</v>
      </c>
      <c r="AC661" s="16">
        <f ca="1">SUM(X$12:X661)+SUMIF(Y$12:Y661, "&lt;0")</f>
        <v>661420.60700000008</v>
      </c>
      <c r="AE661" s="9">
        <v>44832</v>
      </c>
      <c r="AF661" s="14">
        <f t="shared" ca="1" si="360"/>
        <v>1796</v>
      </c>
      <c r="AG661" s="14">
        <f t="shared" ca="1" si="383"/>
        <v>1796</v>
      </c>
      <c r="AH661" s="14">
        <f t="shared" ca="1" si="353"/>
        <v>1437.1200000000026</v>
      </c>
      <c r="AI661" s="14">
        <f t="shared" ca="1" si="367"/>
        <v>358.87999999999738</v>
      </c>
      <c r="AJ661" s="14">
        <f t="shared" ca="1" si="368"/>
        <v>358.87999999999738</v>
      </c>
      <c r="AK661" s="14">
        <f t="shared" ca="1" si="376"/>
        <v>1097190.9469999999</v>
      </c>
      <c r="AL661" s="15">
        <f ca="1">SUM(AJ$12:AJ661)</f>
        <v>559250.33999999985</v>
      </c>
      <c r="AM661" s="16">
        <f ca="1">SUM(AH$12:AH661)+SUMIF(AI$12:AI661, "&lt;0")</f>
        <v>537940.60699999996</v>
      </c>
      <c r="AO661" s="9">
        <v>44832</v>
      </c>
      <c r="AP661" s="14">
        <f t="shared" ca="1" si="361"/>
        <v>2296</v>
      </c>
      <c r="AQ661" s="14">
        <f t="shared" ca="1" si="384"/>
        <v>2296</v>
      </c>
      <c r="AR661" s="14">
        <f t="shared" ca="1" si="354"/>
        <v>1677.1200000000026</v>
      </c>
      <c r="AS661" s="14">
        <f t="shared" ca="1" si="369"/>
        <v>618.87999999999738</v>
      </c>
      <c r="AT661" s="14">
        <f t="shared" ca="1" si="370"/>
        <v>618.87999999999738</v>
      </c>
      <c r="AU661" s="14">
        <f t="shared" ca="1" si="377"/>
        <v>1374940.9469999999</v>
      </c>
      <c r="AV661" s="15">
        <f ca="1">SUM(AT$12:AT661)</f>
        <v>701040.34000000008</v>
      </c>
      <c r="AW661" s="16">
        <f ca="1">SUM(AR$12:AR661)+SUMIF(AS$12:AS661, "&lt;0")</f>
        <v>673900.60699999984</v>
      </c>
      <c r="AY661" s="9">
        <v>44832</v>
      </c>
      <c r="AZ661" s="14">
        <f t="shared" ca="1" si="379"/>
        <v>2000</v>
      </c>
      <c r="BA661" s="14">
        <f t="shared" ca="1" si="385"/>
        <v>2000</v>
      </c>
      <c r="BB661" s="14">
        <f t="shared" ca="1" si="355"/>
        <v>1278.9011479919866</v>
      </c>
      <c r="BC661" s="14">
        <f t="shared" ca="1" si="371"/>
        <v>721.09885200801341</v>
      </c>
      <c r="BD661" s="14">
        <f t="shared" ca="1" si="372"/>
        <v>721.09885200801341</v>
      </c>
      <c r="BE661" s="14">
        <f t="shared" ca="1" si="357"/>
        <v>1227694.8476277031</v>
      </c>
      <c r="BF661" s="15">
        <f ca="1">SUM(BD$12:BD661)</f>
        <v>623041.10377953574</v>
      </c>
      <c r="BG661" s="16">
        <f ca="1">SUM(BB$12:BB661)+SUMIF(BC$12:BC661, "&lt;0")</f>
        <v>604653.74384816736</v>
      </c>
    </row>
    <row r="662" spans="1:59" x14ac:dyDescent="0.2">
      <c r="A662" s="24">
        <v>44833</v>
      </c>
      <c r="B662" s="54">
        <f ca="1">IF($A662&gt;= $C$5,$C$6, INDEX('Historical Data'!$D$2:$D$745, MATCH(A662, 'Historical Data'!$B$2:$B$745, 0)))</f>
        <v>1296</v>
      </c>
      <c r="C662" s="14">
        <f t="shared" ca="1" si="380"/>
        <v>1296</v>
      </c>
      <c r="D662" s="14">
        <f t="shared" ca="1" si="356"/>
        <v>1296</v>
      </c>
      <c r="E662" s="14">
        <f t="shared" ca="1" si="362"/>
        <v>0</v>
      </c>
      <c r="F662" s="14">
        <f t="shared" ca="1" si="358"/>
        <v>0</v>
      </c>
      <c r="G662" s="14">
        <f t="shared" ca="1" si="373"/>
        <v>820736.94699999993</v>
      </c>
      <c r="H662" s="15">
        <f ca="1">SUM(F$12:F662)</f>
        <v>417460.33999999991</v>
      </c>
      <c r="I662" s="16">
        <f ca="1">SUM(D$12:D662)+SUMIF(E$12:E662, "&lt;0")</f>
        <v>403276.60700000013</v>
      </c>
      <c r="J662" s="15"/>
      <c r="K662" s="9">
        <v>44833</v>
      </c>
      <c r="L662" s="14">
        <f t="shared" ca="1" si="359"/>
        <v>1796</v>
      </c>
      <c r="M662" s="14">
        <f t="shared" ca="1" si="381"/>
        <v>1796</v>
      </c>
      <c r="N662" s="14">
        <f t="shared" ca="1" si="351"/>
        <v>1561</v>
      </c>
      <c r="O662" s="14">
        <f t="shared" ca="1" si="363"/>
        <v>235</v>
      </c>
      <c r="P662" s="14">
        <f t="shared" ca="1" si="364"/>
        <v>235</v>
      </c>
      <c r="Q662" s="14">
        <f t="shared" ca="1" si="374"/>
        <v>1086486.9469999999</v>
      </c>
      <c r="R662" s="15">
        <f ca="1">SUM(P$12:P662)</f>
        <v>553225.33999999985</v>
      </c>
      <c r="S662" s="16">
        <f ca="1">SUM(N$12:N662)+SUMIF(O$12:O662, "&lt;0")</f>
        <v>533261.60699999996</v>
      </c>
      <c r="U662" s="9">
        <v>44833</v>
      </c>
      <c r="V662" s="14">
        <f t="shared" ca="1" si="378"/>
        <v>2296</v>
      </c>
      <c r="W662" s="14">
        <f t="shared" ca="1" si="382"/>
        <v>2296</v>
      </c>
      <c r="X662" s="14">
        <f t="shared" ca="1" si="352"/>
        <v>1826</v>
      </c>
      <c r="Y662" s="14">
        <f t="shared" ca="1" si="365"/>
        <v>470</v>
      </c>
      <c r="Z662" s="14">
        <f t="shared" ca="1" si="366"/>
        <v>470</v>
      </c>
      <c r="AA662" s="14">
        <f t="shared" ca="1" si="375"/>
        <v>1352236.9469999999</v>
      </c>
      <c r="AB662" s="15">
        <f ca="1">SUM(Z$12:Z662)</f>
        <v>688990.33999999985</v>
      </c>
      <c r="AC662" s="16">
        <f ca="1">SUM(X$12:X662)+SUMIF(Y$12:Y662, "&lt;0")</f>
        <v>663246.60700000008</v>
      </c>
      <c r="AE662" s="9">
        <v>44833</v>
      </c>
      <c r="AF662" s="14">
        <f t="shared" ca="1" si="360"/>
        <v>1796</v>
      </c>
      <c r="AG662" s="14">
        <f t="shared" ca="1" si="383"/>
        <v>1796</v>
      </c>
      <c r="AH662" s="14">
        <f t="shared" ca="1" si="353"/>
        <v>1586</v>
      </c>
      <c r="AI662" s="14">
        <f t="shared" ca="1" si="367"/>
        <v>210</v>
      </c>
      <c r="AJ662" s="14">
        <f t="shared" ca="1" si="368"/>
        <v>210</v>
      </c>
      <c r="AK662" s="14">
        <f t="shared" ca="1" si="376"/>
        <v>1098986.9469999999</v>
      </c>
      <c r="AL662" s="15">
        <f ca="1">SUM(AJ$12:AJ662)</f>
        <v>559460.33999999985</v>
      </c>
      <c r="AM662" s="16">
        <f ca="1">SUM(AH$12:AH662)+SUMIF(AI$12:AI662, "&lt;0")</f>
        <v>539526.60699999996</v>
      </c>
      <c r="AO662" s="9">
        <v>44833</v>
      </c>
      <c r="AP662" s="14">
        <f t="shared" ca="1" si="361"/>
        <v>2296</v>
      </c>
      <c r="AQ662" s="14">
        <f t="shared" ca="1" si="384"/>
        <v>2296</v>
      </c>
      <c r="AR662" s="14">
        <f t="shared" ca="1" si="354"/>
        <v>1876</v>
      </c>
      <c r="AS662" s="14">
        <f t="shared" ca="1" si="369"/>
        <v>420</v>
      </c>
      <c r="AT662" s="14">
        <f t="shared" ca="1" si="370"/>
        <v>420</v>
      </c>
      <c r="AU662" s="14">
        <f t="shared" ca="1" si="377"/>
        <v>1377236.9469999999</v>
      </c>
      <c r="AV662" s="15">
        <f ca="1">SUM(AT$12:AT662)</f>
        <v>701460.34000000008</v>
      </c>
      <c r="AW662" s="16">
        <f ca="1">SUM(AR$12:AR662)+SUMIF(AS$12:AS662, "&lt;0")</f>
        <v>675776.60699999984</v>
      </c>
      <c r="AY662" s="9">
        <v>44833</v>
      </c>
      <c r="AZ662" s="14">
        <f t="shared" ca="1" si="379"/>
        <v>2000</v>
      </c>
      <c r="BA662" s="14">
        <f t="shared" ca="1" si="385"/>
        <v>2000</v>
      </c>
      <c r="BB662" s="14">
        <f t="shared" ca="1" si="355"/>
        <v>1612.3430999415523</v>
      </c>
      <c r="BC662" s="14">
        <f t="shared" ca="1" si="371"/>
        <v>387.65690005844772</v>
      </c>
      <c r="BD662" s="14">
        <f t="shared" ca="1" si="372"/>
        <v>387.65690005844772</v>
      </c>
      <c r="BE662" s="14">
        <f t="shared" ca="1" si="357"/>
        <v>1229694.8476277031</v>
      </c>
      <c r="BF662" s="15">
        <f ca="1">SUM(BD$12:BD662)</f>
        <v>623428.76067959424</v>
      </c>
      <c r="BG662" s="16">
        <f ca="1">SUM(BB$12:BB662)+SUMIF(BC$12:BC662, "&lt;0")</f>
        <v>606266.08694810886</v>
      </c>
    </row>
    <row r="663" spans="1:59" x14ac:dyDescent="0.2">
      <c r="A663" s="24">
        <v>44834</v>
      </c>
      <c r="B663" s="54">
        <f ca="1">IF($A663&gt;= $C$5,$C$6, INDEX('Historical Data'!$D$2:$D$745, MATCH(A663, 'Historical Data'!$B$2:$B$745, 0)))</f>
        <v>1296</v>
      </c>
      <c r="C663" s="14">
        <f t="shared" ca="1" si="380"/>
        <v>1296</v>
      </c>
      <c r="D663" s="14">
        <f t="shared" ca="1" si="356"/>
        <v>741.91399999999703</v>
      </c>
      <c r="E663" s="14">
        <f t="shared" ca="1" si="362"/>
        <v>554.08600000000297</v>
      </c>
      <c r="F663" s="14">
        <f t="shared" ca="1" si="358"/>
        <v>554.08600000000297</v>
      </c>
      <c r="G663" s="14">
        <f t="shared" ca="1" si="373"/>
        <v>822032.94699999993</v>
      </c>
      <c r="H663" s="15">
        <f ca="1">SUM(F$12:F663)</f>
        <v>418014.42599999992</v>
      </c>
      <c r="I663" s="16">
        <f ca="1">SUM(D$12:D663)+SUMIF(E$12:E663, "&lt;0")</f>
        <v>404018.52100000012</v>
      </c>
      <c r="J663" s="15"/>
      <c r="K663" s="9">
        <v>44834</v>
      </c>
      <c r="L663" s="14">
        <f t="shared" ca="1" si="359"/>
        <v>1796</v>
      </c>
      <c r="M663" s="14">
        <f t="shared" ca="1" si="381"/>
        <v>1796</v>
      </c>
      <c r="N663" s="14">
        <f t="shared" ca="1" si="351"/>
        <v>956.91399999999703</v>
      </c>
      <c r="O663" s="14">
        <f t="shared" ca="1" si="363"/>
        <v>839.08600000000297</v>
      </c>
      <c r="P663" s="14">
        <f t="shared" ca="1" si="364"/>
        <v>839.08600000000297</v>
      </c>
      <c r="Q663" s="14">
        <f t="shared" ca="1" si="374"/>
        <v>1088282.9469999999</v>
      </c>
      <c r="R663" s="15">
        <f ca="1">SUM(P$12:P663)</f>
        <v>554064.42599999986</v>
      </c>
      <c r="S663" s="16">
        <f ca="1">SUM(N$12:N663)+SUMIF(O$12:O663, "&lt;0")</f>
        <v>534218.52099999995</v>
      </c>
      <c r="U663" s="9">
        <v>44834</v>
      </c>
      <c r="V663" s="14">
        <f t="shared" ca="1" si="378"/>
        <v>2296</v>
      </c>
      <c r="W663" s="14">
        <f t="shared" ca="1" si="382"/>
        <v>2296</v>
      </c>
      <c r="X663" s="14">
        <f t="shared" ca="1" si="352"/>
        <v>1171.913999999997</v>
      </c>
      <c r="Y663" s="14">
        <f t="shared" ca="1" si="365"/>
        <v>1124.086000000003</v>
      </c>
      <c r="Z663" s="14">
        <f t="shared" ca="1" si="366"/>
        <v>1124.086000000003</v>
      </c>
      <c r="AA663" s="14">
        <f t="shared" ca="1" si="375"/>
        <v>1354532.9469999999</v>
      </c>
      <c r="AB663" s="15">
        <f ca="1">SUM(Z$12:Z663)</f>
        <v>690114.42599999986</v>
      </c>
      <c r="AC663" s="16">
        <f ca="1">SUM(X$12:X663)+SUMIF(Y$12:Y663, "&lt;0")</f>
        <v>664418.52100000007</v>
      </c>
      <c r="AE663" s="9">
        <v>44834</v>
      </c>
      <c r="AF663" s="14">
        <f t="shared" ca="1" si="360"/>
        <v>1796</v>
      </c>
      <c r="AG663" s="14">
        <f t="shared" ca="1" si="383"/>
        <v>1796</v>
      </c>
      <c r="AH663" s="14">
        <f t="shared" ca="1" si="353"/>
        <v>931.91399999999703</v>
      </c>
      <c r="AI663" s="14">
        <f t="shared" ca="1" si="367"/>
        <v>864.08600000000297</v>
      </c>
      <c r="AJ663" s="14">
        <f t="shared" ca="1" si="368"/>
        <v>864.08600000000297</v>
      </c>
      <c r="AK663" s="14">
        <f t="shared" ca="1" si="376"/>
        <v>1100782.9469999999</v>
      </c>
      <c r="AL663" s="15">
        <f ca="1">SUM(AJ$12:AJ663)</f>
        <v>560324.42599999986</v>
      </c>
      <c r="AM663" s="16">
        <f ca="1">SUM(AH$12:AH663)+SUMIF(AI$12:AI663, "&lt;0")</f>
        <v>540458.52099999995</v>
      </c>
      <c r="AO663" s="9">
        <v>44834</v>
      </c>
      <c r="AP663" s="14">
        <f t="shared" ca="1" si="361"/>
        <v>2296</v>
      </c>
      <c r="AQ663" s="14">
        <f t="shared" ca="1" si="384"/>
        <v>2296</v>
      </c>
      <c r="AR663" s="14">
        <f t="shared" ca="1" si="354"/>
        <v>1121.913999999997</v>
      </c>
      <c r="AS663" s="14">
        <f t="shared" ca="1" si="369"/>
        <v>1174.086000000003</v>
      </c>
      <c r="AT663" s="14">
        <f t="shared" ca="1" si="370"/>
        <v>1174.086000000003</v>
      </c>
      <c r="AU663" s="14">
        <f t="shared" ca="1" si="377"/>
        <v>1379532.9469999999</v>
      </c>
      <c r="AV663" s="15">
        <f ca="1">SUM(AT$12:AT663)</f>
        <v>702634.42600000009</v>
      </c>
      <c r="AW663" s="16">
        <f ca="1">SUM(AR$12:AR663)+SUMIF(AS$12:AS663, "&lt;0")</f>
        <v>676898.52099999983</v>
      </c>
      <c r="AY663" s="9">
        <v>44834</v>
      </c>
      <c r="AZ663" s="14">
        <f t="shared" ca="1" si="379"/>
        <v>2000</v>
      </c>
      <c r="BA663" s="14">
        <f t="shared" ca="1" si="385"/>
        <v>2000</v>
      </c>
      <c r="BB663" s="14">
        <f t="shared" ca="1" si="355"/>
        <v>504.43405189112264</v>
      </c>
      <c r="BC663" s="14">
        <f t="shared" ca="1" si="371"/>
        <v>1495.5659481088774</v>
      </c>
      <c r="BD663" s="14">
        <f t="shared" ca="1" si="372"/>
        <v>1495.5659481088774</v>
      </c>
      <c r="BE663" s="14">
        <f t="shared" ca="1" si="357"/>
        <v>1231694.8476277031</v>
      </c>
      <c r="BF663" s="15">
        <f ca="1">SUM(BD$12:BD663)</f>
        <v>624924.32662770315</v>
      </c>
      <c r="BG663" s="16">
        <f ca="1">SUM(BB$12:BB663)+SUMIF(BC$12:BC663, "&lt;0")</f>
        <v>606770.52099999995</v>
      </c>
    </row>
    <row r="664" spans="1:59" x14ac:dyDescent="0.2">
      <c r="A664" s="24">
        <v>44835</v>
      </c>
      <c r="B664" s="54">
        <f ca="1">IF($A664&gt;= $C$5,$C$6, INDEX('Historical Data'!$D$2:$D$745, MATCH(A664, 'Historical Data'!$B$2:$B$745, 0)))</f>
        <v>1296</v>
      </c>
      <c r="C664" s="14">
        <f t="shared" ca="1" si="380"/>
        <v>1296</v>
      </c>
      <c r="D664" s="14">
        <f t="shared" ca="1" si="356"/>
        <v>174.07800000000134</v>
      </c>
      <c r="E664" s="14">
        <f t="shared" ca="1" si="362"/>
        <v>1121.9219999999987</v>
      </c>
      <c r="F664" s="14">
        <f t="shared" ca="1" si="358"/>
        <v>1121.9219999999987</v>
      </c>
      <c r="G664" s="14">
        <f t="shared" ca="1" si="373"/>
        <v>823328.94699999993</v>
      </c>
      <c r="H664" s="15">
        <f ca="1">SUM(F$12:F664)</f>
        <v>419136.34799999994</v>
      </c>
      <c r="I664" s="16">
        <f ca="1">SUM(D$12:D664)+SUMIF(E$12:E664, "&lt;0")</f>
        <v>404192.5990000001</v>
      </c>
      <c r="J664" s="15"/>
      <c r="K664" s="9">
        <v>44835</v>
      </c>
      <c r="L664" s="14">
        <f t="shared" ca="1" si="359"/>
        <v>1796</v>
      </c>
      <c r="M664" s="14">
        <f t="shared" ca="1" si="381"/>
        <v>1796</v>
      </c>
      <c r="N664" s="14">
        <f t="shared" ca="1" si="351"/>
        <v>414.07800000000134</v>
      </c>
      <c r="O664" s="14">
        <f t="shared" ca="1" si="363"/>
        <v>1381.9219999999987</v>
      </c>
      <c r="P664" s="14">
        <f t="shared" ca="1" si="364"/>
        <v>1381.9219999999987</v>
      </c>
      <c r="Q664" s="14">
        <f t="shared" ca="1" si="374"/>
        <v>1090078.9469999999</v>
      </c>
      <c r="R664" s="15">
        <f ca="1">SUM(P$12:P664)</f>
        <v>555446.34799999988</v>
      </c>
      <c r="S664" s="16">
        <f ca="1">SUM(N$12:N664)+SUMIF(O$12:O664, "&lt;0")</f>
        <v>534632.59899999993</v>
      </c>
      <c r="U664" s="9">
        <v>44835</v>
      </c>
      <c r="V664" s="14">
        <f t="shared" ca="1" si="378"/>
        <v>2296</v>
      </c>
      <c r="W664" s="14">
        <f t="shared" ca="1" si="382"/>
        <v>2296</v>
      </c>
      <c r="X664" s="14">
        <f t="shared" ca="1" si="352"/>
        <v>654.07800000000134</v>
      </c>
      <c r="Y664" s="14">
        <f t="shared" ca="1" si="365"/>
        <v>1641.9219999999987</v>
      </c>
      <c r="Z664" s="14">
        <f t="shared" ca="1" si="366"/>
        <v>1641.9219999999987</v>
      </c>
      <c r="AA664" s="14">
        <f t="shared" ca="1" si="375"/>
        <v>1356828.9469999999</v>
      </c>
      <c r="AB664" s="15">
        <f ca="1">SUM(Z$12:Z664)</f>
        <v>691756.34799999988</v>
      </c>
      <c r="AC664" s="16">
        <f ca="1">SUM(X$12:X664)+SUMIF(Y$12:Y664, "&lt;0")</f>
        <v>665072.59900000005</v>
      </c>
      <c r="AE664" s="9">
        <v>44835</v>
      </c>
      <c r="AF664" s="14">
        <f t="shared" ca="1" si="360"/>
        <v>1796</v>
      </c>
      <c r="AG664" s="14">
        <f t="shared" ca="1" si="383"/>
        <v>1796</v>
      </c>
      <c r="AH664" s="14">
        <f t="shared" ca="1" si="353"/>
        <v>414.07800000000134</v>
      </c>
      <c r="AI664" s="14">
        <f t="shared" ca="1" si="367"/>
        <v>1381.9219999999987</v>
      </c>
      <c r="AJ664" s="14">
        <f t="shared" ca="1" si="368"/>
        <v>1381.9219999999987</v>
      </c>
      <c r="AK664" s="14">
        <f t="shared" ca="1" si="376"/>
        <v>1102578.9469999999</v>
      </c>
      <c r="AL664" s="15">
        <f ca="1">SUM(AJ$12:AJ664)</f>
        <v>561706.34799999988</v>
      </c>
      <c r="AM664" s="16">
        <f ca="1">SUM(AH$12:AH664)+SUMIF(AI$12:AI664, "&lt;0")</f>
        <v>540872.59899999993</v>
      </c>
      <c r="AO664" s="9">
        <v>44835</v>
      </c>
      <c r="AP664" s="14">
        <f t="shared" ca="1" si="361"/>
        <v>2296</v>
      </c>
      <c r="AQ664" s="14">
        <f t="shared" ca="1" si="384"/>
        <v>2296</v>
      </c>
      <c r="AR664" s="14">
        <f t="shared" ca="1" si="354"/>
        <v>654.07800000000134</v>
      </c>
      <c r="AS664" s="14">
        <f t="shared" ca="1" si="369"/>
        <v>1641.9219999999987</v>
      </c>
      <c r="AT664" s="14">
        <f t="shared" ca="1" si="370"/>
        <v>1641.9219999999987</v>
      </c>
      <c r="AU664" s="14">
        <f t="shared" ca="1" si="377"/>
        <v>1381828.9469999999</v>
      </c>
      <c r="AV664" s="15">
        <f ca="1">SUM(AT$12:AT664)</f>
        <v>704276.34800000011</v>
      </c>
      <c r="AW664" s="16">
        <f ca="1">SUM(AR$12:AR664)+SUMIF(AS$12:AS664, "&lt;0")</f>
        <v>677552.59899999981</v>
      </c>
      <c r="AY664" s="9">
        <v>44835</v>
      </c>
      <c r="AZ664" s="14">
        <f t="shared" ca="1" si="379"/>
        <v>2000</v>
      </c>
      <c r="BA664" s="14">
        <f t="shared" ca="1" si="385"/>
        <v>2000</v>
      </c>
      <c r="BB664" s="14">
        <f t="shared" ca="1" si="355"/>
        <v>174.07800000000134</v>
      </c>
      <c r="BC664" s="14">
        <f t="shared" ca="1" si="371"/>
        <v>1825.9219999999987</v>
      </c>
      <c r="BD664" s="14">
        <f t="shared" ca="1" si="372"/>
        <v>1825.9219999999987</v>
      </c>
      <c r="BE664" s="14">
        <f t="shared" ca="1" si="357"/>
        <v>1233694.8476277031</v>
      </c>
      <c r="BF664" s="15">
        <f ca="1">SUM(BD$12:BD664)</f>
        <v>626750.24862770317</v>
      </c>
      <c r="BG664" s="16">
        <f ca="1">SUM(BB$12:BB664)+SUMIF(BC$12:BC664, "&lt;0")</f>
        <v>606944.59899999993</v>
      </c>
    </row>
    <row r="665" spans="1:59" x14ac:dyDescent="0.2">
      <c r="A665" s="24">
        <v>44836</v>
      </c>
      <c r="B665" s="54">
        <f ca="1">IF($A665&gt;= $C$5,$C$6, INDEX('Historical Data'!$D$2:$D$745, MATCH(A665, 'Historical Data'!$B$2:$B$745, 0)))</f>
        <v>1296</v>
      </c>
      <c r="C665" s="14">
        <f t="shared" ca="1" si="380"/>
        <v>1296</v>
      </c>
      <c r="D665" s="14">
        <f t="shared" ca="1" si="356"/>
        <v>922.90999999999622</v>
      </c>
      <c r="E665" s="14">
        <f t="shared" ca="1" si="362"/>
        <v>373.09000000000378</v>
      </c>
      <c r="F665" s="14">
        <f t="shared" ca="1" si="358"/>
        <v>373.09000000000378</v>
      </c>
      <c r="G665" s="14">
        <f t="shared" ca="1" si="373"/>
        <v>824624.94699999993</v>
      </c>
      <c r="H665" s="15">
        <f ca="1">SUM(F$12:F665)</f>
        <v>419509.43799999997</v>
      </c>
      <c r="I665" s="16">
        <f ca="1">SUM(D$12:D665)+SUMIF(E$12:E665, "&lt;0")</f>
        <v>405115.50900000008</v>
      </c>
      <c r="J665" s="15"/>
      <c r="K665" s="9">
        <v>44836</v>
      </c>
      <c r="L665" s="14">
        <f t="shared" ca="1" si="359"/>
        <v>1796</v>
      </c>
      <c r="M665" s="14">
        <f t="shared" ca="1" si="381"/>
        <v>1796</v>
      </c>
      <c r="N665" s="14">
        <f t="shared" ca="1" si="351"/>
        <v>1162.9099999999962</v>
      </c>
      <c r="O665" s="14">
        <f t="shared" ca="1" si="363"/>
        <v>633.09000000000378</v>
      </c>
      <c r="P665" s="14">
        <f t="shared" ca="1" si="364"/>
        <v>633.09000000000378</v>
      </c>
      <c r="Q665" s="14">
        <f t="shared" ca="1" si="374"/>
        <v>1091874.9469999999</v>
      </c>
      <c r="R665" s="15">
        <f ca="1">SUM(P$12:P665)</f>
        <v>556079.43799999985</v>
      </c>
      <c r="S665" s="16">
        <f ca="1">SUM(N$12:N665)+SUMIF(O$12:O665, "&lt;0")</f>
        <v>535795.50899999996</v>
      </c>
      <c r="U665" s="9">
        <v>44836</v>
      </c>
      <c r="V665" s="14">
        <f t="shared" ca="1" si="378"/>
        <v>2296</v>
      </c>
      <c r="W665" s="14">
        <f t="shared" ca="1" si="382"/>
        <v>2296</v>
      </c>
      <c r="X665" s="14">
        <f t="shared" ca="1" si="352"/>
        <v>1402.9099999999962</v>
      </c>
      <c r="Y665" s="14">
        <f t="shared" ca="1" si="365"/>
        <v>893.09000000000378</v>
      </c>
      <c r="Z665" s="14">
        <f t="shared" ca="1" si="366"/>
        <v>893.09000000000378</v>
      </c>
      <c r="AA665" s="14">
        <f t="shared" ca="1" si="375"/>
        <v>1359124.9469999999</v>
      </c>
      <c r="AB665" s="15">
        <f ca="1">SUM(Z$12:Z665)</f>
        <v>692649.43799999985</v>
      </c>
      <c r="AC665" s="16">
        <f ca="1">SUM(X$12:X665)+SUMIF(Y$12:Y665, "&lt;0")</f>
        <v>666475.50900000008</v>
      </c>
      <c r="AE665" s="9">
        <v>44836</v>
      </c>
      <c r="AF665" s="14">
        <f t="shared" ca="1" si="360"/>
        <v>1796</v>
      </c>
      <c r="AG665" s="14">
        <f t="shared" ca="1" si="383"/>
        <v>1796</v>
      </c>
      <c r="AH665" s="14">
        <f t="shared" ca="1" si="353"/>
        <v>1162.9099999999962</v>
      </c>
      <c r="AI665" s="14">
        <f t="shared" ca="1" si="367"/>
        <v>633.09000000000378</v>
      </c>
      <c r="AJ665" s="14">
        <f t="shared" ca="1" si="368"/>
        <v>633.09000000000378</v>
      </c>
      <c r="AK665" s="14">
        <f t="shared" ca="1" si="376"/>
        <v>1104374.9469999999</v>
      </c>
      <c r="AL665" s="15">
        <f ca="1">SUM(AJ$12:AJ665)</f>
        <v>562339.43799999985</v>
      </c>
      <c r="AM665" s="16">
        <f ca="1">SUM(AH$12:AH665)+SUMIF(AI$12:AI665, "&lt;0")</f>
        <v>542035.50899999996</v>
      </c>
      <c r="AO665" s="9">
        <v>44836</v>
      </c>
      <c r="AP665" s="14">
        <f t="shared" ca="1" si="361"/>
        <v>2296</v>
      </c>
      <c r="AQ665" s="14">
        <f t="shared" ca="1" si="384"/>
        <v>2296</v>
      </c>
      <c r="AR665" s="14">
        <f t="shared" ca="1" si="354"/>
        <v>1402.9099999999962</v>
      </c>
      <c r="AS665" s="14">
        <f t="shared" ca="1" si="369"/>
        <v>893.09000000000378</v>
      </c>
      <c r="AT665" s="14">
        <f t="shared" ca="1" si="370"/>
        <v>893.09000000000378</v>
      </c>
      <c r="AU665" s="14">
        <f t="shared" ca="1" si="377"/>
        <v>1384124.9469999999</v>
      </c>
      <c r="AV665" s="15">
        <f ca="1">SUM(AT$12:AT665)</f>
        <v>705169.43800000008</v>
      </c>
      <c r="AW665" s="16">
        <f ca="1">SUM(AR$12:AR665)+SUMIF(AS$12:AS665, "&lt;0")</f>
        <v>678955.50899999985</v>
      </c>
      <c r="AY665" s="9">
        <v>44836</v>
      </c>
      <c r="AZ665" s="14">
        <f t="shared" ca="1" si="379"/>
        <v>2000</v>
      </c>
      <c r="BA665" s="14">
        <f t="shared" ca="1" si="385"/>
        <v>2000</v>
      </c>
      <c r="BB665" s="14">
        <f t="shared" ca="1" si="355"/>
        <v>922.90999999999622</v>
      </c>
      <c r="BC665" s="14">
        <f t="shared" ca="1" si="371"/>
        <v>1077.0900000000038</v>
      </c>
      <c r="BD665" s="14">
        <f t="shared" ca="1" si="372"/>
        <v>1077.0900000000038</v>
      </c>
      <c r="BE665" s="14">
        <f t="shared" ca="1" si="357"/>
        <v>1235694.8476277031</v>
      </c>
      <c r="BF665" s="15">
        <f ca="1">SUM(BD$12:BD665)</f>
        <v>627827.33862770314</v>
      </c>
      <c r="BG665" s="16">
        <f ca="1">SUM(BB$12:BB665)+SUMIF(BC$12:BC665, "&lt;0")</f>
        <v>607867.50899999996</v>
      </c>
    </row>
    <row r="666" spans="1:59" x14ac:dyDescent="0.2">
      <c r="A666" s="24">
        <v>44837</v>
      </c>
      <c r="B666" s="54">
        <f ca="1">IF($A666&gt;= $C$5,$C$6, INDEX('Historical Data'!$D$2:$D$745, MATCH(A666, 'Historical Data'!$B$2:$B$745, 0)))</f>
        <v>1296</v>
      </c>
      <c r="C666" s="14">
        <f t="shared" ca="1" si="380"/>
        <v>1296</v>
      </c>
      <c r="D666" s="14">
        <f t="shared" ca="1" si="356"/>
        <v>1054.2170000000042</v>
      </c>
      <c r="E666" s="14">
        <f t="shared" ca="1" si="362"/>
        <v>241.78299999999581</v>
      </c>
      <c r="F666" s="14">
        <f t="shared" ca="1" si="358"/>
        <v>241.78299999999581</v>
      </c>
      <c r="G666" s="14">
        <f t="shared" ca="1" si="373"/>
        <v>825920.94699999993</v>
      </c>
      <c r="H666" s="15">
        <f ca="1">SUM(F$12:F666)</f>
        <v>419751.22099999996</v>
      </c>
      <c r="I666" s="16">
        <f ca="1">SUM(D$12:D666)+SUMIF(E$12:E666, "&lt;0")</f>
        <v>406169.72600000008</v>
      </c>
      <c r="J666" s="15"/>
      <c r="K666" s="9">
        <v>44837</v>
      </c>
      <c r="L666" s="14">
        <f t="shared" ca="1" si="359"/>
        <v>1796</v>
      </c>
      <c r="M666" s="14">
        <f t="shared" ca="1" si="381"/>
        <v>1796</v>
      </c>
      <c r="N666" s="14">
        <f t="shared" ca="1" si="351"/>
        <v>1294.2170000000042</v>
      </c>
      <c r="O666" s="14">
        <f t="shared" ca="1" si="363"/>
        <v>501.78299999999581</v>
      </c>
      <c r="P666" s="14">
        <f t="shared" ca="1" si="364"/>
        <v>501.78299999999581</v>
      </c>
      <c r="Q666" s="14">
        <f t="shared" ca="1" si="374"/>
        <v>1093670.9469999999</v>
      </c>
      <c r="R666" s="15">
        <f ca="1">SUM(P$12:P666)</f>
        <v>556581.2209999999</v>
      </c>
      <c r="S666" s="16">
        <f ca="1">SUM(N$12:N666)+SUMIF(O$12:O666, "&lt;0")</f>
        <v>537089.72600000002</v>
      </c>
      <c r="U666" s="9">
        <v>44837</v>
      </c>
      <c r="V666" s="14">
        <f t="shared" ca="1" si="378"/>
        <v>2296</v>
      </c>
      <c r="W666" s="14">
        <f t="shared" ca="1" si="382"/>
        <v>2296</v>
      </c>
      <c r="X666" s="14">
        <f t="shared" ca="1" si="352"/>
        <v>1534.2170000000042</v>
      </c>
      <c r="Y666" s="14">
        <f t="shared" ca="1" si="365"/>
        <v>761.78299999999581</v>
      </c>
      <c r="Z666" s="14">
        <f t="shared" ca="1" si="366"/>
        <v>761.78299999999581</v>
      </c>
      <c r="AA666" s="14">
        <f t="shared" ca="1" si="375"/>
        <v>1361420.9469999999</v>
      </c>
      <c r="AB666" s="15">
        <f ca="1">SUM(Z$12:Z666)</f>
        <v>693411.2209999999</v>
      </c>
      <c r="AC666" s="16">
        <f ca="1">SUM(X$12:X666)+SUMIF(Y$12:Y666, "&lt;0")</f>
        <v>668009.72600000002</v>
      </c>
      <c r="AE666" s="9">
        <v>44837</v>
      </c>
      <c r="AF666" s="14">
        <f t="shared" ca="1" si="360"/>
        <v>1796</v>
      </c>
      <c r="AG666" s="14">
        <f t="shared" ca="1" si="383"/>
        <v>1796</v>
      </c>
      <c r="AH666" s="14">
        <f t="shared" ca="1" si="353"/>
        <v>1294.2170000000042</v>
      </c>
      <c r="AI666" s="14">
        <f t="shared" ca="1" si="367"/>
        <v>501.78299999999581</v>
      </c>
      <c r="AJ666" s="14">
        <f t="shared" ca="1" si="368"/>
        <v>501.78299999999581</v>
      </c>
      <c r="AK666" s="14">
        <f t="shared" ca="1" si="376"/>
        <v>1106170.9469999999</v>
      </c>
      <c r="AL666" s="15">
        <f ca="1">SUM(AJ$12:AJ666)</f>
        <v>562841.2209999999</v>
      </c>
      <c r="AM666" s="16">
        <f ca="1">SUM(AH$12:AH666)+SUMIF(AI$12:AI666, "&lt;0")</f>
        <v>543329.72600000002</v>
      </c>
      <c r="AO666" s="9">
        <v>44837</v>
      </c>
      <c r="AP666" s="14">
        <f t="shared" ca="1" si="361"/>
        <v>2296</v>
      </c>
      <c r="AQ666" s="14">
        <f t="shared" ca="1" si="384"/>
        <v>2296</v>
      </c>
      <c r="AR666" s="14">
        <f t="shared" ca="1" si="354"/>
        <v>1534.2170000000042</v>
      </c>
      <c r="AS666" s="14">
        <f t="shared" ca="1" si="369"/>
        <v>761.78299999999581</v>
      </c>
      <c r="AT666" s="14">
        <f t="shared" ca="1" si="370"/>
        <v>761.78299999999581</v>
      </c>
      <c r="AU666" s="14">
        <f t="shared" ca="1" si="377"/>
        <v>1386420.9469999999</v>
      </c>
      <c r="AV666" s="15">
        <f ca="1">SUM(AT$12:AT666)</f>
        <v>705931.22100000014</v>
      </c>
      <c r="AW666" s="16">
        <f ca="1">SUM(AR$12:AR666)+SUMIF(AS$12:AS666, "&lt;0")</f>
        <v>680489.72599999979</v>
      </c>
      <c r="AY666" s="9">
        <v>44837</v>
      </c>
      <c r="AZ666" s="14">
        <f t="shared" ca="1" si="379"/>
        <v>2000</v>
      </c>
      <c r="BA666" s="14">
        <f t="shared" ca="1" si="385"/>
        <v>2000</v>
      </c>
      <c r="BB666" s="14">
        <f t="shared" ca="1" si="355"/>
        <v>1054.2170000000042</v>
      </c>
      <c r="BC666" s="14">
        <f t="shared" ca="1" si="371"/>
        <v>945.78299999999581</v>
      </c>
      <c r="BD666" s="14">
        <f t="shared" ca="1" si="372"/>
        <v>945.78299999999581</v>
      </c>
      <c r="BE666" s="14">
        <f t="shared" ca="1" si="357"/>
        <v>1237694.8476277031</v>
      </c>
      <c r="BF666" s="15">
        <f ca="1">SUM(BD$12:BD666)</f>
        <v>628773.12162770308</v>
      </c>
      <c r="BG666" s="16">
        <f ca="1">SUM(BB$12:BB666)+SUMIF(BC$12:BC666, "&lt;0")</f>
        <v>608921.72600000002</v>
      </c>
    </row>
    <row r="667" spans="1:59" x14ac:dyDescent="0.2">
      <c r="A667" s="24">
        <v>44838</v>
      </c>
      <c r="B667" s="54">
        <f ca="1">IF($A667&gt;= $C$5,$C$6, INDEX('Historical Data'!$D$2:$D$745, MATCH(A667, 'Historical Data'!$B$2:$B$745, 0)))</f>
        <v>1296</v>
      </c>
      <c r="C667" s="14">
        <f t="shared" ca="1" si="380"/>
        <v>1296</v>
      </c>
      <c r="D667" s="14">
        <f t="shared" ca="1" si="356"/>
        <v>1296</v>
      </c>
      <c r="E667" s="14">
        <f t="shared" ca="1" si="362"/>
        <v>0</v>
      </c>
      <c r="F667" s="14">
        <f t="shared" ca="1" si="358"/>
        <v>0</v>
      </c>
      <c r="G667" s="14">
        <f t="shared" ca="1" si="373"/>
        <v>827216.94699999993</v>
      </c>
      <c r="H667" s="15">
        <f ca="1">SUM(F$12:F667)</f>
        <v>419751.22099999996</v>
      </c>
      <c r="I667" s="16">
        <f ca="1">SUM(D$12:D667)+SUMIF(E$12:E667, "&lt;0")</f>
        <v>407465.72600000008</v>
      </c>
      <c r="J667" s="15"/>
      <c r="K667" s="9">
        <v>44838</v>
      </c>
      <c r="L667" s="14">
        <f t="shared" ca="1" si="359"/>
        <v>1796</v>
      </c>
      <c r="M667" s="14">
        <f t="shared" ca="1" si="381"/>
        <v>1796</v>
      </c>
      <c r="N667" s="14">
        <f t="shared" ca="1" si="351"/>
        <v>1586</v>
      </c>
      <c r="O667" s="14">
        <f t="shared" ca="1" si="363"/>
        <v>210</v>
      </c>
      <c r="P667" s="14">
        <f t="shared" ca="1" si="364"/>
        <v>210</v>
      </c>
      <c r="Q667" s="14">
        <f t="shared" ca="1" si="374"/>
        <v>1095466.9469999999</v>
      </c>
      <c r="R667" s="15">
        <f ca="1">SUM(P$12:P667)</f>
        <v>556791.2209999999</v>
      </c>
      <c r="S667" s="16">
        <f ca="1">SUM(N$12:N667)+SUMIF(O$12:O667, "&lt;0")</f>
        <v>538675.72600000002</v>
      </c>
      <c r="U667" s="9">
        <v>44838</v>
      </c>
      <c r="V667" s="14">
        <f t="shared" ca="1" si="378"/>
        <v>2296</v>
      </c>
      <c r="W667" s="14">
        <f t="shared" ca="1" si="382"/>
        <v>2296</v>
      </c>
      <c r="X667" s="14">
        <f t="shared" ca="1" si="352"/>
        <v>1876</v>
      </c>
      <c r="Y667" s="14">
        <f t="shared" ca="1" si="365"/>
        <v>420</v>
      </c>
      <c r="Z667" s="14">
        <f t="shared" ca="1" si="366"/>
        <v>420</v>
      </c>
      <c r="AA667" s="14">
        <f t="shared" ca="1" si="375"/>
        <v>1363716.9469999999</v>
      </c>
      <c r="AB667" s="15">
        <f ca="1">SUM(Z$12:Z667)</f>
        <v>693831.2209999999</v>
      </c>
      <c r="AC667" s="16">
        <f ca="1">SUM(X$12:X667)+SUMIF(Y$12:Y667, "&lt;0")</f>
        <v>669885.72600000002</v>
      </c>
      <c r="AE667" s="9">
        <v>44838</v>
      </c>
      <c r="AF667" s="14">
        <f t="shared" ca="1" si="360"/>
        <v>1796</v>
      </c>
      <c r="AG667" s="14">
        <f t="shared" ca="1" si="383"/>
        <v>1796</v>
      </c>
      <c r="AH667" s="14">
        <f t="shared" ca="1" si="353"/>
        <v>1636</v>
      </c>
      <c r="AI667" s="14">
        <f t="shared" ca="1" si="367"/>
        <v>160</v>
      </c>
      <c r="AJ667" s="14">
        <f t="shared" ca="1" si="368"/>
        <v>160</v>
      </c>
      <c r="AK667" s="14">
        <f t="shared" ca="1" si="376"/>
        <v>1107966.9469999999</v>
      </c>
      <c r="AL667" s="15">
        <f ca="1">SUM(AJ$12:AJ667)</f>
        <v>563001.2209999999</v>
      </c>
      <c r="AM667" s="16">
        <f ca="1">SUM(AH$12:AH667)+SUMIF(AI$12:AI667, "&lt;0")</f>
        <v>544965.72600000002</v>
      </c>
      <c r="AO667" s="9">
        <v>44838</v>
      </c>
      <c r="AP667" s="14">
        <f t="shared" ca="1" si="361"/>
        <v>2296</v>
      </c>
      <c r="AQ667" s="14">
        <f t="shared" ca="1" si="384"/>
        <v>2296</v>
      </c>
      <c r="AR667" s="14">
        <f t="shared" ca="1" si="354"/>
        <v>1976</v>
      </c>
      <c r="AS667" s="14">
        <f t="shared" ca="1" si="369"/>
        <v>320</v>
      </c>
      <c r="AT667" s="14">
        <f t="shared" ca="1" si="370"/>
        <v>320</v>
      </c>
      <c r="AU667" s="14">
        <f t="shared" ca="1" si="377"/>
        <v>1388716.9469999999</v>
      </c>
      <c r="AV667" s="15">
        <f ca="1">SUM(AT$12:AT667)</f>
        <v>706251.22100000014</v>
      </c>
      <c r="AW667" s="16">
        <f ca="1">SUM(AR$12:AR667)+SUMIF(AS$12:AS667, "&lt;0")</f>
        <v>682465.72599999979</v>
      </c>
      <c r="AY667" s="9">
        <v>44838</v>
      </c>
      <c r="AZ667" s="14">
        <f t="shared" ca="1" si="379"/>
        <v>2000</v>
      </c>
      <c r="BA667" s="14">
        <f t="shared" ca="1" si="385"/>
        <v>2000</v>
      </c>
      <c r="BB667" s="14">
        <f t="shared" ca="1" si="355"/>
        <v>1623.614999999998</v>
      </c>
      <c r="BC667" s="14">
        <f t="shared" ca="1" si="371"/>
        <v>376.38500000000204</v>
      </c>
      <c r="BD667" s="14">
        <f t="shared" ca="1" si="372"/>
        <v>376.38500000000204</v>
      </c>
      <c r="BE667" s="14">
        <f t="shared" ca="1" si="357"/>
        <v>1239694.8476277031</v>
      </c>
      <c r="BF667" s="15">
        <f ca="1">SUM(BD$12:BD667)</f>
        <v>629149.50662770309</v>
      </c>
      <c r="BG667" s="16">
        <f ca="1">SUM(BB$12:BB667)+SUMIF(BC$12:BC667, "&lt;0")</f>
        <v>610545.34100000001</v>
      </c>
    </row>
    <row r="668" spans="1:59" x14ac:dyDescent="0.2">
      <c r="A668" s="24">
        <v>44839</v>
      </c>
      <c r="B668" s="54">
        <f ca="1">IF($A668&gt;= $C$5,$C$6, INDEX('Historical Data'!$D$2:$D$745, MATCH(A668, 'Historical Data'!$B$2:$B$745, 0)))</f>
        <v>1296</v>
      </c>
      <c r="C668" s="14">
        <f t="shared" ca="1" si="380"/>
        <v>1296</v>
      </c>
      <c r="D668" s="14">
        <f t="shared" ca="1" si="356"/>
        <v>1296</v>
      </c>
      <c r="E668" s="14">
        <f t="shared" ca="1" si="362"/>
        <v>0</v>
      </c>
      <c r="F668" s="14">
        <f t="shared" ca="1" si="358"/>
        <v>0</v>
      </c>
      <c r="G668" s="14">
        <f t="shared" ca="1" si="373"/>
        <v>828512.94699999993</v>
      </c>
      <c r="H668" s="15">
        <f ca="1">SUM(F$12:F668)</f>
        <v>419751.22099999996</v>
      </c>
      <c r="I668" s="16">
        <f ca="1">SUM(D$12:D668)+SUMIF(E$12:E668, "&lt;0")</f>
        <v>408761.72600000008</v>
      </c>
      <c r="J668" s="15"/>
      <c r="K668" s="9">
        <v>44839</v>
      </c>
      <c r="L668" s="14">
        <f t="shared" ca="1" si="359"/>
        <v>1796</v>
      </c>
      <c r="M668" s="14">
        <f t="shared" ca="1" si="381"/>
        <v>1796</v>
      </c>
      <c r="N668" s="14">
        <f t="shared" ca="1" si="351"/>
        <v>1591</v>
      </c>
      <c r="O668" s="14">
        <f t="shared" ca="1" si="363"/>
        <v>205</v>
      </c>
      <c r="P668" s="14">
        <f t="shared" ca="1" si="364"/>
        <v>205</v>
      </c>
      <c r="Q668" s="14">
        <f t="shared" ca="1" si="374"/>
        <v>1097262.9469999999</v>
      </c>
      <c r="R668" s="15">
        <f ca="1">SUM(P$12:P668)</f>
        <v>556996.2209999999</v>
      </c>
      <c r="S668" s="16">
        <f ca="1">SUM(N$12:N668)+SUMIF(O$12:O668, "&lt;0")</f>
        <v>540266.72600000002</v>
      </c>
      <c r="U668" s="9">
        <v>44839</v>
      </c>
      <c r="V668" s="14">
        <f t="shared" ca="1" si="378"/>
        <v>2296</v>
      </c>
      <c r="W668" s="14">
        <f t="shared" ca="1" si="382"/>
        <v>2296</v>
      </c>
      <c r="X668" s="14">
        <f t="shared" ca="1" si="352"/>
        <v>1886</v>
      </c>
      <c r="Y668" s="14">
        <f t="shared" ca="1" si="365"/>
        <v>410</v>
      </c>
      <c r="Z668" s="14">
        <f t="shared" ca="1" si="366"/>
        <v>410</v>
      </c>
      <c r="AA668" s="14">
        <f t="shared" ca="1" si="375"/>
        <v>1366012.9469999999</v>
      </c>
      <c r="AB668" s="15">
        <f ca="1">SUM(Z$12:Z668)</f>
        <v>694241.2209999999</v>
      </c>
      <c r="AC668" s="16">
        <f ca="1">SUM(X$12:X668)+SUMIF(Y$12:Y668, "&lt;0")</f>
        <v>671771.72600000002</v>
      </c>
      <c r="AE668" s="9">
        <v>44839</v>
      </c>
      <c r="AF668" s="14">
        <f t="shared" ca="1" si="360"/>
        <v>1796</v>
      </c>
      <c r="AG668" s="14">
        <f t="shared" ca="1" si="383"/>
        <v>1796</v>
      </c>
      <c r="AH668" s="14">
        <f t="shared" ca="1" si="353"/>
        <v>1646</v>
      </c>
      <c r="AI668" s="14">
        <f t="shared" ca="1" si="367"/>
        <v>150</v>
      </c>
      <c r="AJ668" s="14">
        <f t="shared" ca="1" si="368"/>
        <v>150</v>
      </c>
      <c r="AK668" s="14">
        <f t="shared" ca="1" si="376"/>
        <v>1109762.9469999999</v>
      </c>
      <c r="AL668" s="15">
        <f ca="1">SUM(AJ$12:AJ668)</f>
        <v>563151.2209999999</v>
      </c>
      <c r="AM668" s="16">
        <f ca="1">SUM(AH$12:AH668)+SUMIF(AI$12:AI668, "&lt;0")</f>
        <v>546611.72600000002</v>
      </c>
      <c r="AO668" s="9">
        <v>44839</v>
      </c>
      <c r="AP668" s="14">
        <f t="shared" ca="1" si="361"/>
        <v>2296</v>
      </c>
      <c r="AQ668" s="14">
        <f t="shared" ca="1" si="384"/>
        <v>2296</v>
      </c>
      <c r="AR668" s="14">
        <f t="shared" ca="1" si="354"/>
        <v>1996</v>
      </c>
      <c r="AS668" s="14">
        <f t="shared" ca="1" si="369"/>
        <v>300</v>
      </c>
      <c r="AT668" s="14">
        <f t="shared" ca="1" si="370"/>
        <v>300</v>
      </c>
      <c r="AU668" s="14">
        <f t="shared" ca="1" si="377"/>
        <v>1391012.9469999999</v>
      </c>
      <c r="AV668" s="15">
        <f ca="1">SUM(AT$12:AT668)</f>
        <v>706551.22100000014</v>
      </c>
      <c r="AW668" s="16">
        <f ca="1">SUM(AR$12:AR668)+SUMIF(AS$12:AS668, "&lt;0")</f>
        <v>684461.72599999979</v>
      </c>
      <c r="AY668" s="9">
        <v>44839</v>
      </c>
      <c r="AZ668" s="14">
        <f t="shared" ca="1" si="379"/>
        <v>2000</v>
      </c>
      <c r="BA668" s="14">
        <f t="shared" ca="1" si="385"/>
        <v>2000</v>
      </c>
      <c r="BB668" s="14">
        <f t="shared" ca="1" si="355"/>
        <v>1881.023000000001</v>
      </c>
      <c r="BC668" s="14">
        <f t="shared" ca="1" si="371"/>
        <v>118.97699999999895</v>
      </c>
      <c r="BD668" s="14">
        <f t="shared" ca="1" si="372"/>
        <v>118.97699999999895</v>
      </c>
      <c r="BE668" s="14">
        <f t="shared" ca="1" si="357"/>
        <v>1241694.8476277031</v>
      </c>
      <c r="BF668" s="15">
        <f ca="1">SUM(BD$12:BD668)</f>
        <v>629268.48362770304</v>
      </c>
      <c r="BG668" s="16">
        <f ca="1">SUM(BB$12:BB668)+SUMIF(BC$12:BC668, "&lt;0")</f>
        <v>612426.36400000006</v>
      </c>
    </row>
    <row r="669" spans="1:59" x14ac:dyDescent="0.2">
      <c r="A669" s="24">
        <v>44840</v>
      </c>
      <c r="B669" s="54">
        <f ca="1">IF($A669&gt;= $C$5,$C$6, INDEX('Historical Data'!$D$2:$D$745, MATCH(A669, 'Historical Data'!$B$2:$B$745, 0)))</f>
        <v>1296</v>
      </c>
      <c r="C669" s="14">
        <f t="shared" ca="1" si="380"/>
        <v>1296</v>
      </c>
      <c r="D669" s="14">
        <f t="shared" ca="1" si="356"/>
        <v>1290.291999999994</v>
      </c>
      <c r="E669" s="14">
        <f t="shared" ca="1" si="362"/>
        <v>5.7080000000059954</v>
      </c>
      <c r="F669" s="14">
        <f t="shared" ca="1" si="358"/>
        <v>5.7080000000059954</v>
      </c>
      <c r="G669" s="14">
        <f t="shared" ca="1" si="373"/>
        <v>829808.94699999993</v>
      </c>
      <c r="H669" s="15">
        <f ca="1">SUM(F$12:F669)</f>
        <v>419756.92899999995</v>
      </c>
      <c r="I669" s="16">
        <f ca="1">SUM(D$12:D669)+SUMIF(E$12:E669, "&lt;0")</f>
        <v>410052.0180000001</v>
      </c>
      <c r="J669" s="15"/>
      <c r="K669" s="9">
        <v>44840</v>
      </c>
      <c r="L669" s="14">
        <f t="shared" ca="1" si="359"/>
        <v>1796</v>
      </c>
      <c r="M669" s="14">
        <f t="shared" ca="1" si="381"/>
        <v>1796</v>
      </c>
      <c r="N669" s="14">
        <f t="shared" ca="1" si="351"/>
        <v>1425.291999999994</v>
      </c>
      <c r="O669" s="14">
        <f t="shared" ca="1" si="363"/>
        <v>370.708000000006</v>
      </c>
      <c r="P669" s="14">
        <f t="shared" ca="1" si="364"/>
        <v>370.708000000006</v>
      </c>
      <c r="Q669" s="14">
        <f t="shared" ca="1" si="374"/>
        <v>1099058.9469999999</v>
      </c>
      <c r="R669" s="15">
        <f ca="1">SUM(P$12:P669)</f>
        <v>557366.92899999989</v>
      </c>
      <c r="S669" s="16">
        <f ca="1">SUM(N$12:N669)+SUMIF(O$12:O669, "&lt;0")</f>
        <v>541692.01800000004</v>
      </c>
      <c r="U669" s="9">
        <v>44840</v>
      </c>
      <c r="V669" s="14">
        <f t="shared" ca="1" si="378"/>
        <v>2296</v>
      </c>
      <c r="W669" s="14">
        <f t="shared" ca="1" si="382"/>
        <v>2296</v>
      </c>
      <c r="X669" s="14">
        <f t="shared" ca="1" si="352"/>
        <v>1560.291999999994</v>
      </c>
      <c r="Y669" s="14">
        <f t="shared" ca="1" si="365"/>
        <v>735.708000000006</v>
      </c>
      <c r="Z669" s="14">
        <f t="shared" ca="1" si="366"/>
        <v>735.708000000006</v>
      </c>
      <c r="AA669" s="14">
        <f t="shared" ca="1" si="375"/>
        <v>1368308.9469999999</v>
      </c>
      <c r="AB669" s="15">
        <f ca="1">SUM(Z$12:Z669)</f>
        <v>694976.92899999989</v>
      </c>
      <c r="AC669" s="16">
        <f ca="1">SUM(X$12:X669)+SUMIF(Y$12:Y669, "&lt;0")</f>
        <v>673332.01800000004</v>
      </c>
      <c r="AE669" s="9">
        <v>44840</v>
      </c>
      <c r="AF669" s="14">
        <f t="shared" ca="1" si="360"/>
        <v>1796</v>
      </c>
      <c r="AG669" s="14">
        <f t="shared" ca="1" si="383"/>
        <v>1796</v>
      </c>
      <c r="AH669" s="14">
        <f t="shared" ca="1" si="353"/>
        <v>1320.291999999994</v>
      </c>
      <c r="AI669" s="14">
        <f t="shared" ca="1" si="367"/>
        <v>475.708000000006</v>
      </c>
      <c r="AJ669" s="14">
        <f t="shared" ca="1" si="368"/>
        <v>475.708000000006</v>
      </c>
      <c r="AK669" s="14">
        <f t="shared" ca="1" si="376"/>
        <v>1111558.9469999999</v>
      </c>
      <c r="AL669" s="15">
        <f ca="1">SUM(AJ$12:AJ669)</f>
        <v>563626.92899999989</v>
      </c>
      <c r="AM669" s="16">
        <f ca="1">SUM(AH$12:AH669)+SUMIF(AI$12:AI669, "&lt;0")</f>
        <v>547932.01800000004</v>
      </c>
      <c r="AO669" s="9">
        <v>44840</v>
      </c>
      <c r="AP669" s="14">
        <f t="shared" ca="1" si="361"/>
        <v>2296</v>
      </c>
      <c r="AQ669" s="14">
        <f t="shared" ca="1" si="384"/>
        <v>2296</v>
      </c>
      <c r="AR669" s="14">
        <f t="shared" ca="1" si="354"/>
        <v>1350.291999999994</v>
      </c>
      <c r="AS669" s="14">
        <f t="shared" ca="1" si="369"/>
        <v>945.708000000006</v>
      </c>
      <c r="AT669" s="14">
        <f t="shared" ca="1" si="370"/>
        <v>945.708000000006</v>
      </c>
      <c r="AU669" s="14">
        <f t="shared" ca="1" si="377"/>
        <v>1393308.9469999999</v>
      </c>
      <c r="AV669" s="15">
        <f ca="1">SUM(AT$12:AT669)</f>
        <v>707496.92900000012</v>
      </c>
      <c r="AW669" s="16">
        <f ca="1">SUM(AR$12:AR669)+SUMIF(AS$12:AS669, "&lt;0")</f>
        <v>685812.01799999981</v>
      </c>
      <c r="AY669" s="9">
        <v>44840</v>
      </c>
      <c r="AZ669" s="14">
        <f t="shared" ca="1" si="379"/>
        <v>2000</v>
      </c>
      <c r="BA669" s="14">
        <f t="shared" ca="1" si="385"/>
        <v>2000</v>
      </c>
      <c r="BB669" s="14">
        <f t="shared" ca="1" si="355"/>
        <v>377.65399999999499</v>
      </c>
      <c r="BC669" s="14">
        <f t="shared" ca="1" si="371"/>
        <v>1622.346000000005</v>
      </c>
      <c r="BD669" s="14">
        <f t="shared" ca="1" si="372"/>
        <v>1622.346000000005</v>
      </c>
      <c r="BE669" s="14">
        <f t="shared" ca="1" si="357"/>
        <v>1243694.8476277031</v>
      </c>
      <c r="BF669" s="15">
        <f ca="1">SUM(BD$12:BD669)</f>
        <v>630890.82962770306</v>
      </c>
      <c r="BG669" s="16">
        <f ca="1">SUM(BB$12:BB669)+SUMIF(BC$12:BC669, "&lt;0")</f>
        <v>612804.01800000004</v>
      </c>
    </row>
    <row r="670" spans="1:59" x14ac:dyDescent="0.2">
      <c r="A670" s="24">
        <v>44841</v>
      </c>
      <c r="B670" s="54">
        <f ca="1">IF($A670&gt;= $C$5,$C$6, INDEX('Historical Data'!$D$2:$D$745, MATCH(A670, 'Historical Data'!$B$2:$B$745, 0)))</f>
        <v>1296</v>
      </c>
      <c r="C670" s="14">
        <f t="shared" ca="1" si="380"/>
        <v>1296</v>
      </c>
      <c r="D670" s="14">
        <f t="shared" ca="1" si="356"/>
        <v>667.16000000000349</v>
      </c>
      <c r="E670" s="14">
        <f t="shared" ca="1" si="362"/>
        <v>628.83999999999651</v>
      </c>
      <c r="F670" s="14">
        <f t="shared" ca="1" si="358"/>
        <v>628.83999999999651</v>
      </c>
      <c r="G670" s="14">
        <f t="shared" ca="1" si="373"/>
        <v>831104.94699999993</v>
      </c>
      <c r="H670" s="15">
        <f ca="1">SUM(F$12:F670)</f>
        <v>420385.76899999997</v>
      </c>
      <c r="I670" s="16">
        <f ca="1">SUM(D$12:D670)+SUMIF(E$12:E670, "&lt;0")</f>
        <v>410719.17800000007</v>
      </c>
      <c r="J670" s="15"/>
      <c r="K670" s="9">
        <v>44841</v>
      </c>
      <c r="L670" s="14">
        <f t="shared" ca="1" si="359"/>
        <v>1796</v>
      </c>
      <c r="M670" s="14">
        <f t="shared" ca="1" si="381"/>
        <v>1796</v>
      </c>
      <c r="N670" s="14">
        <f t="shared" ca="1" si="351"/>
        <v>907.16000000000349</v>
      </c>
      <c r="O670" s="14">
        <f t="shared" ca="1" si="363"/>
        <v>888.83999999999651</v>
      </c>
      <c r="P670" s="14">
        <f t="shared" ca="1" si="364"/>
        <v>888.83999999999651</v>
      </c>
      <c r="Q670" s="14">
        <f t="shared" ca="1" si="374"/>
        <v>1100854.9469999999</v>
      </c>
      <c r="R670" s="15">
        <f ca="1">SUM(P$12:P670)</f>
        <v>558255.76899999985</v>
      </c>
      <c r="S670" s="16">
        <f ca="1">SUM(N$12:N670)+SUMIF(O$12:O670, "&lt;0")</f>
        <v>542599.17800000007</v>
      </c>
      <c r="U670" s="9">
        <v>44841</v>
      </c>
      <c r="V670" s="14">
        <f t="shared" ca="1" si="378"/>
        <v>2296</v>
      </c>
      <c r="W670" s="14">
        <f t="shared" ca="1" si="382"/>
        <v>2296</v>
      </c>
      <c r="X670" s="14">
        <f t="shared" ca="1" si="352"/>
        <v>1147.1600000000035</v>
      </c>
      <c r="Y670" s="14">
        <f t="shared" ca="1" si="365"/>
        <v>1148.8399999999965</v>
      </c>
      <c r="Z670" s="14">
        <f t="shared" ca="1" si="366"/>
        <v>1148.8399999999965</v>
      </c>
      <c r="AA670" s="14">
        <f t="shared" ca="1" si="375"/>
        <v>1370604.9469999999</v>
      </c>
      <c r="AB670" s="15">
        <f ca="1">SUM(Z$12:Z670)</f>
        <v>696125.76899999985</v>
      </c>
      <c r="AC670" s="16">
        <f ca="1">SUM(X$12:X670)+SUMIF(Y$12:Y670, "&lt;0")</f>
        <v>674479.17800000007</v>
      </c>
      <c r="AE670" s="9">
        <v>44841</v>
      </c>
      <c r="AF670" s="14">
        <f t="shared" ca="1" si="360"/>
        <v>1796</v>
      </c>
      <c r="AG670" s="14">
        <f t="shared" ca="1" si="383"/>
        <v>1796</v>
      </c>
      <c r="AH670" s="14">
        <f t="shared" ca="1" si="353"/>
        <v>907.16000000000349</v>
      </c>
      <c r="AI670" s="14">
        <f t="shared" ca="1" si="367"/>
        <v>888.83999999999651</v>
      </c>
      <c r="AJ670" s="14">
        <f t="shared" ca="1" si="368"/>
        <v>888.83999999999651</v>
      </c>
      <c r="AK670" s="14">
        <f t="shared" ca="1" si="376"/>
        <v>1113354.9469999999</v>
      </c>
      <c r="AL670" s="15">
        <f ca="1">SUM(AJ$12:AJ670)</f>
        <v>564515.76899999985</v>
      </c>
      <c r="AM670" s="16">
        <f ca="1">SUM(AH$12:AH670)+SUMIF(AI$12:AI670, "&lt;0")</f>
        <v>548839.17800000007</v>
      </c>
      <c r="AO670" s="9">
        <v>44841</v>
      </c>
      <c r="AP670" s="14">
        <f t="shared" ca="1" si="361"/>
        <v>2296</v>
      </c>
      <c r="AQ670" s="14">
        <f t="shared" ca="1" si="384"/>
        <v>2296</v>
      </c>
      <c r="AR670" s="14">
        <f t="shared" ca="1" si="354"/>
        <v>1147.1600000000035</v>
      </c>
      <c r="AS670" s="14">
        <f t="shared" ca="1" si="369"/>
        <v>1148.8399999999965</v>
      </c>
      <c r="AT670" s="14">
        <f t="shared" ca="1" si="370"/>
        <v>1148.8399999999965</v>
      </c>
      <c r="AU670" s="14">
        <f t="shared" ca="1" si="377"/>
        <v>1395604.9469999999</v>
      </c>
      <c r="AV670" s="15">
        <f ca="1">SUM(AT$12:AT670)</f>
        <v>708645.76900000009</v>
      </c>
      <c r="AW670" s="16">
        <f ca="1">SUM(AR$12:AR670)+SUMIF(AS$12:AS670, "&lt;0")</f>
        <v>686959.17799999984</v>
      </c>
      <c r="AY670" s="9">
        <v>44841</v>
      </c>
      <c r="AZ670" s="14">
        <f t="shared" ca="1" si="379"/>
        <v>2000</v>
      </c>
      <c r="BA670" s="14">
        <f t="shared" ca="1" si="385"/>
        <v>2000</v>
      </c>
      <c r="BB670" s="14">
        <f t="shared" ca="1" si="355"/>
        <v>667.16000000000349</v>
      </c>
      <c r="BC670" s="14">
        <f t="shared" ca="1" si="371"/>
        <v>1332.8399999999965</v>
      </c>
      <c r="BD670" s="14">
        <f t="shared" ca="1" si="372"/>
        <v>1332.8399999999965</v>
      </c>
      <c r="BE670" s="14">
        <f t="shared" ca="1" si="357"/>
        <v>1245694.8476277031</v>
      </c>
      <c r="BF670" s="15">
        <f ca="1">SUM(BD$12:BD670)</f>
        <v>632223.66962770303</v>
      </c>
      <c r="BG670" s="16">
        <f ca="1">SUM(BB$12:BB670)+SUMIF(BC$12:BC670, "&lt;0")</f>
        <v>613471.17800000007</v>
      </c>
    </row>
    <row r="671" spans="1:59" x14ac:dyDescent="0.2">
      <c r="A671" s="24">
        <v>44842</v>
      </c>
      <c r="B671" s="54">
        <f ca="1">IF($A671&gt;= $C$5,$C$6, INDEX('Historical Data'!$D$2:$D$745, MATCH(A671, 'Historical Data'!$B$2:$B$745, 0)))</f>
        <v>1296</v>
      </c>
      <c r="C671" s="14">
        <f t="shared" ca="1" si="380"/>
        <v>1296</v>
      </c>
      <c r="D671" s="14">
        <f t="shared" ca="1" si="356"/>
        <v>0</v>
      </c>
      <c r="E671" s="14">
        <f t="shared" ca="1" si="362"/>
        <v>1296</v>
      </c>
      <c r="F671" s="14">
        <f t="shared" ca="1" si="358"/>
        <v>1296</v>
      </c>
      <c r="G671" s="14">
        <f t="shared" ca="1" si="373"/>
        <v>832400.94699999993</v>
      </c>
      <c r="H671" s="15">
        <f ca="1">SUM(F$12:F671)</f>
        <v>421681.76899999997</v>
      </c>
      <c r="I671" s="16">
        <f ca="1">SUM(D$12:D671)+SUMIF(E$12:E671, "&lt;0")</f>
        <v>410719.17800000007</v>
      </c>
      <c r="J671" s="15"/>
      <c r="K671" s="9">
        <v>44842</v>
      </c>
      <c r="L671" s="14">
        <f t="shared" ca="1" si="359"/>
        <v>1796</v>
      </c>
      <c r="M671" s="14">
        <f t="shared" ca="1" si="381"/>
        <v>1796</v>
      </c>
      <c r="N671" s="14">
        <f t="shared" ca="1" si="351"/>
        <v>240</v>
      </c>
      <c r="O671" s="14">
        <f t="shared" ca="1" si="363"/>
        <v>1556</v>
      </c>
      <c r="P671" s="14">
        <f t="shared" ca="1" si="364"/>
        <v>1556</v>
      </c>
      <c r="Q671" s="14">
        <f t="shared" ca="1" si="374"/>
        <v>1102650.9469999999</v>
      </c>
      <c r="R671" s="15">
        <f ca="1">SUM(P$12:P671)</f>
        <v>559811.76899999985</v>
      </c>
      <c r="S671" s="16">
        <f ca="1">SUM(N$12:N671)+SUMIF(O$12:O671, "&lt;0")</f>
        <v>542839.17800000007</v>
      </c>
      <c r="U671" s="9">
        <v>44842</v>
      </c>
      <c r="V671" s="14">
        <f t="shared" ca="1" si="378"/>
        <v>2296</v>
      </c>
      <c r="W671" s="14">
        <f t="shared" ca="1" si="382"/>
        <v>2296</v>
      </c>
      <c r="X671" s="14">
        <f t="shared" ca="1" si="352"/>
        <v>480</v>
      </c>
      <c r="Y671" s="14">
        <f t="shared" ca="1" si="365"/>
        <v>1816</v>
      </c>
      <c r="Z671" s="14">
        <f t="shared" ca="1" si="366"/>
        <v>1816</v>
      </c>
      <c r="AA671" s="14">
        <f t="shared" ca="1" si="375"/>
        <v>1372900.9469999999</v>
      </c>
      <c r="AB671" s="15">
        <f ca="1">SUM(Z$12:Z671)</f>
        <v>697941.76899999985</v>
      </c>
      <c r="AC671" s="16">
        <f ca="1">SUM(X$12:X671)+SUMIF(Y$12:Y671, "&lt;0")</f>
        <v>674959.17800000007</v>
      </c>
      <c r="AE671" s="9">
        <v>44842</v>
      </c>
      <c r="AF671" s="14">
        <f t="shared" ca="1" si="360"/>
        <v>1796</v>
      </c>
      <c r="AG671" s="14">
        <f t="shared" ca="1" si="383"/>
        <v>1796</v>
      </c>
      <c r="AH671" s="14">
        <f t="shared" ca="1" si="353"/>
        <v>240</v>
      </c>
      <c r="AI671" s="14">
        <f t="shared" ca="1" si="367"/>
        <v>1556</v>
      </c>
      <c r="AJ671" s="14">
        <f t="shared" ca="1" si="368"/>
        <v>1556</v>
      </c>
      <c r="AK671" s="14">
        <f t="shared" ca="1" si="376"/>
        <v>1115150.9469999999</v>
      </c>
      <c r="AL671" s="15">
        <f ca="1">SUM(AJ$12:AJ671)</f>
        <v>566071.76899999985</v>
      </c>
      <c r="AM671" s="16">
        <f ca="1">SUM(AH$12:AH671)+SUMIF(AI$12:AI671, "&lt;0")</f>
        <v>549079.17800000007</v>
      </c>
      <c r="AO671" s="9">
        <v>44842</v>
      </c>
      <c r="AP671" s="14">
        <f t="shared" ca="1" si="361"/>
        <v>2296</v>
      </c>
      <c r="AQ671" s="14">
        <f t="shared" ca="1" si="384"/>
        <v>2296</v>
      </c>
      <c r="AR671" s="14">
        <f t="shared" ca="1" si="354"/>
        <v>480</v>
      </c>
      <c r="AS671" s="14">
        <f t="shared" ca="1" si="369"/>
        <v>1816</v>
      </c>
      <c r="AT671" s="14">
        <f t="shared" ca="1" si="370"/>
        <v>1816</v>
      </c>
      <c r="AU671" s="14">
        <f t="shared" ca="1" si="377"/>
        <v>1397900.9469999999</v>
      </c>
      <c r="AV671" s="15">
        <f ca="1">SUM(AT$12:AT671)</f>
        <v>710461.76900000009</v>
      </c>
      <c r="AW671" s="16">
        <f ca="1">SUM(AR$12:AR671)+SUMIF(AS$12:AS671, "&lt;0")</f>
        <v>687439.17799999984</v>
      </c>
      <c r="AY671" s="9">
        <v>44842</v>
      </c>
      <c r="AZ671" s="14">
        <f t="shared" ca="1" si="379"/>
        <v>2000</v>
      </c>
      <c r="BA671" s="14">
        <f t="shared" ca="1" si="385"/>
        <v>2000</v>
      </c>
      <c r="BB671" s="14">
        <f t="shared" ca="1" si="355"/>
        <v>0</v>
      </c>
      <c r="BC671" s="14">
        <f t="shared" ca="1" si="371"/>
        <v>2000</v>
      </c>
      <c r="BD671" s="14">
        <f t="shared" ca="1" si="372"/>
        <v>2000</v>
      </c>
      <c r="BE671" s="14">
        <f t="shared" ca="1" si="357"/>
        <v>1247694.8476277031</v>
      </c>
      <c r="BF671" s="15">
        <f ca="1">SUM(BD$12:BD671)</f>
        <v>634223.66962770303</v>
      </c>
      <c r="BG671" s="16">
        <f ca="1">SUM(BB$12:BB671)+SUMIF(BC$12:BC671, "&lt;0")</f>
        <v>613471.17800000007</v>
      </c>
    </row>
    <row r="672" spans="1:59" x14ac:dyDescent="0.2">
      <c r="A672" s="24">
        <v>44843</v>
      </c>
      <c r="B672" s="54">
        <f ca="1">IF($A672&gt;= $C$5,$C$6, INDEX('Historical Data'!$D$2:$D$745, MATCH(A672, 'Historical Data'!$B$2:$B$745, 0)))</f>
        <v>1296</v>
      </c>
      <c r="C672" s="14">
        <f t="shared" ca="1" si="380"/>
        <v>1296</v>
      </c>
      <c r="D672" s="14">
        <f t="shared" ca="1" si="356"/>
        <v>598.15099999999802</v>
      </c>
      <c r="E672" s="14">
        <f t="shared" ca="1" si="362"/>
        <v>697.84900000000198</v>
      </c>
      <c r="F672" s="14">
        <f t="shared" ca="1" si="358"/>
        <v>697.84900000000198</v>
      </c>
      <c r="G672" s="14">
        <f t="shared" ca="1" si="373"/>
        <v>833696.94699999993</v>
      </c>
      <c r="H672" s="15">
        <f ca="1">SUM(F$12:F672)</f>
        <v>422379.61799999996</v>
      </c>
      <c r="I672" s="16">
        <f ca="1">SUM(D$12:D672)+SUMIF(E$12:E672, "&lt;0")</f>
        <v>411317.32900000009</v>
      </c>
      <c r="J672" s="15"/>
      <c r="K672" s="9">
        <v>44843</v>
      </c>
      <c r="L672" s="14">
        <f t="shared" ca="1" si="359"/>
        <v>1796</v>
      </c>
      <c r="M672" s="14">
        <f t="shared" ca="1" si="381"/>
        <v>1796</v>
      </c>
      <c r="N672" s="14">
        <f t="shared" ca="1" si="351"/>
        <v>838.15099999999802</v>
      </c>
      <c r="O672" s="14">
        <f t="shared" ca="1" si="363"/>
        <v>957.84900000000198</v>
      </c>
      <c r="P672" s="14">
        <f t="shared" ca="1" si="364"/>
        <v>957.84900000000198</v>
      </c>
      <c r="Q672" s="14">
        <f t="shared" ca="1" si="374"/>
        <v>1104446.9469999999</v>
      </c>
      <c r="R672" s="15">
        <f ca="1">SUM(P$12:P672)</f>
        <v>560769.6179999999</v>
      </c>
      <c r="S672" s="16">
        <f ca="1">SUM(N$12:N672)+SUMIF(O$12:O672, "&lt;0")</f>
        <v>543677.32900000003</v>
      </c>
      <c r="U672" s="9">
        <v>44843</v>
      </c>
      <c r="V672" s="14">
        <f t="shared" ca="1" si="378"/>
        <v>2296</v>
      </c>
      <c r="W672" s="14">
        <f t="shared" ca="1" si="382"/>
        <v>2296</v>
      </c>
      <c r="X672" s="14">
        <f t="shared" ca="1" si="352"/>
        <v>1078.150999999998</v>
      </c>
      <c r="Y672" s="14">
        <f t="shared" ca="1" si="365"/>
        <v>1217.849000000002</v>
      </c>
      <c r="Z672" s="14">
        <f t="shared" ca="1" si="366"/>
        <v>1217.849000000002</v>
      </c>
      <c r="AA672" s="14">
        <f t="shared" ca="1" si="375"/>
        <v>1375196.9469999999</v>
      </c>
      <c r="AB672" s="15">
        <f ca="1">SUM(Z$12:Z672)</f>
        <v>699159.6179999999</v>
      </c>
      <c r="AC672" s="16">
        <f ca="1">SUM(X$12:X672)+SUMIF(Y$12:Y672, "&lt;0")</f>
        <v>676037.32900000003</v>
      </c>
      <c r="AE672" s="9">
        <v>44843</v>
      </c>
      <c r="AF672" s="14">
        <f t="shared" ca="1" si="360"/>
        <v>1796</v>
      </c>
      <c r="AG672" s="14">
        <f t="shared" ca="1" si="383"/>
        <v>1796</v>
      </c>
      <c r="AH672" s="14">
        <f t="shared" ca="1" si="353"/>
        <v>838.15099999999802</v>
      </c>
      <c r="AI672" s="14">
        <f t="shared" ca="1" si="367"/>
        <v>957.84900000000198</v>
      </c>
      <c r="AJ672" s="14">
        <f t="shared" ca="1" si="368"/>
        <v>957.84900000000198</v>
      </c>
      <c r="AK672" s="14">
        <f t="shared" ca="1" si="376"/>
        <v>1116946.9469999999</v>
      </c>
      <c r="AL672" s="15">
        <f ca="1">SUM(AJ$12:AJ672)</f>
        <v>567029.6179999999</v>
      </c>
      <c r="AM672" s="16">
        <f ca="1">SUM(AH$12:AH672)+SUMIF(AI$12:AI672, "&lt;0")</f>
        <v>549917.32900000003</v>
      </c>
      <c r="AO672" s="9">
        <v>44843</v>
      </c>
      <c r="AP672" s="14">
        <f t="shared" ca="1" si="361"/>
        <v>2296</v>
      </c>
      <c r="AQ672" s="14">
        <f t="shared" ca="1" si="384"/>
        <v>2296</v>
      </c>
      <c r="AR672" s="14">
        <f t="shared" ca="1" si="354"/>
        <v>1078.150999999998</v>
      </c>
      <c r="AS672" s="14">
        <f t="shared" ca="1" si="369"/>
        <v>1217.849000000002</v>
      </c>
      <c r="AT672" s="14">
        <f t="shared" ca="1" si="370"/>
        <v>1217.849000000002</v>
      </c>
      <c r="AU672" s="14">
        <f t="shared" ca="1" si="377"/>
        <v>1400196.9469999999</v>
      </c>
      <c r="AV672" s="15">
        <f ca="1">SUM(AT$12:AT672)</f>
        <v>711679.61800000013</v>
      </c>
      <c r="AW672" s="16">
        <f ca="1">SUM(AR$12:AR672)+SUMIF(AS$12:AS672, "&lt;0")</f>
        <v>688517.32899999979</v>
      </c>
      <c r="AY672" s="9">
        <v>44843</v>
      </c>
      <c r="AZ672" s="14">
        <f t="shared" ca="1" si="379"/>
        <v>2000</v>
      </c>
      <c r="BA672" s="14">
        <f t="shared" ca="1" si="385"/>
        <v>2000</v>
      </c>
      <c r="BB672" s="14">
        <f t="shared" ca="1" si="355"/>
        <v>598.15099999999802</v>
      </c>
      <c r="BC672" s="14">
        <f t="shared" ca="1" si="371"/>
        <v>1401.849000000002</v>
      </c>
      <c r="BD672" s="14">
        <f t="shared" ca="1" si="372"/>
        <v>1401.849000000002</v>
      </c>
      <c r="BE672" s="14">
        <f t="shared" ca="1" si="357"/>
        <v>1249694.8476277031</v>
      </c>
      <c r="BF672" s="15">
        <f ca="1">SUM(BD$12:BD672)</f>
        <v>635625.51862770307</v>
      </c>
      <c r="BG672" s="16">
        <f ca="1">SUM(BB$12:BB672)+SUMIF(BC$12:BC672, "&lt;0")</f>
        <v>614069.32900000003</v>
      </c>
    </row>
    <row r="673" spans="1:59" x14ac:dyDescent="0.2">
      <c r="A673" s="24">
        <v>44844</v>
      </c>
      <c r="B673" s="54">
        <f ca="1">IF($A673&gt;= $C$5,$C$6, INDEX('Historical Data'!$D$2:$D$745, MATCH(A673, 'Historical Data'!$B$2:$B$745, 0)))</f>
        <v>1296</v>
      </c>
      <c r="C673" s="14">
        <f t="shared" ca="1" si="380"/>
        <v>1296</v>
      </c>
      <c r="D673" s="14">
        <f t="shared" ca="1" si="356"/>
        <v>92.47200000000521</v>
      </c>
      <c r="E673" s="14">
        <f t="shared" ca="1" si="362"/>
        <v>1203.5279999999948</v>
      </c>
      <c r="F673" s="14">
        <f t="shared" ca="1" si="358"/>
        <v>1203.5279999999948</v>
      </c>
      <c r="G673" s="14">
        <f t="shared" ca="1" si="373"/>
        <v>834992.94699999993</v>
      </c>
      <c r="H673" s="15">
        <f ca="1">SUM(F$12:F673)</f>
        <v>423583.14599999995</v>
      </c>
      <c r="I673" s="16">
        <f ca="1">SUM(D$12:D673)+SUMIF(E$12:E673, "&lt;0")</f>
        <v>411409.80100000009</v>
      </c>
      <c r="J673" s="15"/>
      <c r="K673" s="9">
        <v>44844</v>
      </c>
      <c r="L673" s="14">
        <f t="shared" ca="1" si="359"/>
        <v>1796</v>
      </c>
      <c r="M673" s="14">
        <f t="shared" ca="1" si="381"/>
        <v>1796</v>
      </c>
      <c r="N673" s="14">
        <f t="shared" ca="1" si="351"/>
        <v>332.47200000000521</v>
      </c>
      <c r="O673" s="14">
        <f t="shared" ca="1" si="363"/>
        <v>1463.5279999999948</v>
      </c>
      <c r="P673" s="14">
        <f t="shared" ca="1" si="364"/>
        <v>1463.5279999999948</v>
      </c>
      <c r="Q673" s="14">
        <f t="shared" ca="1" si="374"/>
        <v>1106242.9469999999</v>
      </c>
      <c r="R673" s="15">
        <f ca="1">SUM(P$12:P673)</f>
        <v>562233.14599999995</v>
      </c>
      <c r="S673" s="16">
        <f ca="1">SUM(N$12:N673)+SUMIF(O$12:O673, "&lt;0")</f>
        <v>544009.80099999998</v>
      </c>
      <c r="U673" s="9">
        <v>44844</v>
      </c>
      <c r="V673" s="14">
        <f t="shared" ca="1" si="378"/>
        <v>2296</v>
      </c>
      <c r="W673" s="14">
        <f t="shared" ca="1" si="382"/>
        <v>2296</v>
      </c>
      <c r="X673" s="14">
        <f t="shared" ca="1" si="352"/>
        <v>572.47200000000521</v>
      </c>
      <c r="Y673" s="14">
        <f t="shared" ca="1" si="365"/>
        <v>1723.5279999999948</v>
      </c>
      <c r="Z673" s="14">
        <f t="shared" ca="1" si="366"/>
        <v>1723.5279999999948</v>
      </c>
      <c r="AA673" s="14">
        <f t="shared" ca="1" si="375"/>
        <v>1377492.9469999999</v>
      </c>
      <c r="AB673" s="15">
        <f ca="1">SUM(Z$12:Z673)</f>
        <v>700883.14599999995</v>
      </c>
      <c r="AC673" s="16">
        <f ca="1">SUM(X$12:X673)+SUMIF(Y$12:Y673, "&lt;0")</f>
        <v>676609.80099999998</v>
      </c>
      <c r="AE673" s="9">
        <v>44844</v>
      </c>
      <c r="AF673" s="14">
        <f t="shared" ca="1" si="360"/>
        <v>1796</v>
      </c>
      <c r="AG673" s="14">
        <f t="shared" ca="1" si="383"/>
        <v>1796</v>
      </c>
      <c r="AH673" s="14">
        <f t="shared" ca="1" si="353"/>
        <v>332.47200000000521</v>
      </c>
      <c r="AI673" s="14">
        <f t="shared" ca="1" si="367"/>
        <v>1463.5279999999948</v>
      </c>
      <c r="AJ673" s="14">
        <f t="shared" ca="1" si="368"/>
        <v>1463.5279999999948</v>
      </c>
      <c r="AK673" s="14">
        <f t="shared" ca="1" si="376"/>
        <v>1118742.9469999999</v>
      </c>
      <c r="AL673" s="15">
        <f ca="1">SUM(AJ$12:AJ673)</f>
        <v>568493.14599999995</v>
      </c>
      <c r="AM673" s="16">
        <f ca="1">SUM(AH$12:AH673)+SUMIF(AI$12:AI673, "&lt;0")</f>
        <v>550249.80099999998</v>
      </c>
      <c r="AO673" s="9">
        <v>44844</v>
      </c>
      <c r="AP673" s="14">
        <f t="shared" ca="1" si="361"/>
        <v>2296</v>
      </c>
      <c r="AQ673" s="14">
        <f t="shared" ca="1" si="384"/>
        <v>2296</v>
      </c>
      <c r="AR673" s="14">
        <f t="shared" ca="1" si="354"/>
        <v>572.47200000000521</v>
      </c>
      <c r="AS673" s="14">
        <f t="shared" ca="1" si="369"/>
        <v>1723.5279999999948</v>
      </c>
      <c r="AT673" s="14">
        <f t="shared" ca="1" si="370"/>
        <v>1723.5279999999948</v>
      </c>
      <c r="AU673" s="14">
        <f t="shared" ca="1" si="377"/>
        <v>1402492.9469999999</v>
      </c>
      <c r="AV673" s="15">
        <f ca="1">SUM(AT$12:AT673)</f>
        <v>713403.14600000018</v>
      </c>
      <c r="AW673" s="16">
        <f ca="1">SUM(AR$12:AR673)+SUMIF(AS$12:AS673, "&lt;0")</f>
        <v>689089.80099999974</v>
      </c>
      <c r="AY673" s="9">
        <v>44844</v>
      </c>
      <c r="AZ673" s="14">
        <f t="shared" ca="1" si="379"/>
        <v>2000</v>
      </c>
      <c r="BA673" s="14">
        <f t="shared" ca="1" si="385"/>
        <v>2000</v>
      </c>
      <c r="BB673" s="14">
        <f t="shared" ca="1" si="355"/>
        <v>92.47200000000521</v>
      </c>
      <c r="BC673" s="14">
        <f t="shared" ca="1" si="371"/>
        <v>1907.5279999999948</v>
      </c>
      <c r="BD673" s="14">
        <f t="shared" ca="1" si="372"/>
        <v>1907.5279999999948</v>
      </c>
      <c r="BE673" s="14">
        <f t="shared" ca="1" si="357"/>
        <v>1251694.8476277031</v>
      </c>
      <c r="BF673" s="15">
        <f ca="1">SUM(BD$12:BD673)</f>
        <v>637533.04662770312</v>
      </c>
      <c r="BG673" s="16">
        <f ca="1">SUM(BB$12:BB673)+SUMIF(BC$12:BC673, "&lt;0")</f>
        <v>614161.80099999998</v>
      </c>
    </row>
    <row r="674" spans="1:59" x14ac:dyDescent="0.2">
      <c r="A674" s="24">
        <v>44845</v>
      </c>
      <c r="B674" s="54">
        <f ca="1">IF($A674&gt;= $C$5,$C$6, INDEX('Historical Data'!$D$2:$D$745, MATCH(A674, 'Historical Data'!$B$2:$B$745, 0)))</f>
        <v>1296</v>
      </c>
      <c r="C674" s="14">
        <f t="shared" ca="1" si="380"/>
        <v>1296</v>
      </c>
      <c r="D674" s="14">
        <f t="shared" ca="1" si="356"/>
        <v>941.08399999999892</v>
      </c>
      <c r="E674" s="14">
        <f t="shared" ca="1" si="362"/>
        <v>354.91600000000108</v>
      </c>
      <c r="F674" s="14">
        <f t="shared" ca="1" si="358"/>
        <v>354.91600000000108</v>
      </c>
      <c r="G674" s="14">
        <f t="shared" ca="1" si="373"/>
        <v>836288.94699999993</v>
      </c>
      <c r="H674" s="15">
        <f ca="1">SUM(F$12:F674)</f>
        <v>423938.06199999998</v>
      </c>
      <c r="I674" s="16">
        <f ca="1">SUM(D$12:D674)+SUMIF(E$12:E674, "&lt;0")</f>
        <v>412350.88500000007</v>
      </c>
      <c r="J674" s="15"/>
      <c r="K674" s="9">
        <v>44845</v>
      </c>
      <c r="L674" s="14">
        <f t="shared" ca="1" si="359"/>
        <v>1796</v>
      </c>
      <c r="M674" s="14">
        <f t="shared" ca="1" si="381"/>
        <v>1796</v>
      </c>
      <c r="N674" s="14">
        <f t="shared" ca="1" si="351"/>
        <v>1181.0839999999989</v>
      </c>
      <c r="O674" s="14">
        <f t="shared" ca="1" si="363"/>
        <v>614.91600000000108</v>
      </c>
      <c r="P674" s="14">
        <f t="shared" ca="1" si="364"/>
        <v>614.91600000000108</v>
      </c>
      <c r="Q674" s="14">
        <f t="shared" ca="1" si="374"/>
        <v>1108038.9469999999</v>
      </c>
      <c r="R674" s="15">
        <f ca="1">SUM(P$12:P674)</f>
        <v>562848.06199999992</v>
      </c>
      <c r="S674" s="16">
        <f ca="1">SUM(N$12:N674)+SUMIF(O$12:O674, "&lt;0")</f>
        <v>545190.88500000001</v>
      </c>
      <c r="U674" s="9">
        <v>44845</v>
      </c>
      <c r="V674" s="14">
        <f t="shared" ca="1" si="378"/>
        <v>2296</v>
      </c>
      <c r="W674" s="14">
        <f t="shared" ca="1" si="382"/>
        <v>2296</v>
      </c>
      <c r="X674" s="14">
        <f t="shared" ca="1" si="352"/>
        <v>1421.0839999999989</v>
      </c>
      <c r="Y674" s="14">
        <f t="shared" ca="1" si="365"/>
        <v>874.91600000000108</v>
      </c>
      <c r="Z674" s="14">
        <f t="shared" ca="1" si="366"/>
        <v>874.91600000000108</v>
      </c>
      <c r="AA674" s="14">
        <f t="shared" ca="1" si="375"/>
        <v>1379788.9469999999</v>
      </c>
      <c r="AB674" s="15">
        <f ca="1">SUM(Z$12:Z674)</f>
        <v>701758.06199999992</v>
      </c>
      <c r="AC674" s="16">
        <f ca="1">SUM(X$12:X674)+SUMIF(Y$12:Y674, "&lt;0")</f>
        <v>678030.88500000001</v>
      </c>
      <c r="AE674" s="9">
        <v>44845</v>
      </c>
      <c r="AF674" s="14">
        <f t="shared" ca="1" si="360"/>
        <v>1796</v>
      </c>
      <c r="AG674" s="14">
        <f t="shared" ca="1" si="383"/>
        <v>1796</v>
      </c>
      <c r="AH674" s="14">
        <f t="shared" ca="1" si="353"/>
        <v>1181.0839999999989</v>
      </c>
      <c r="AI674" s="14">
        <f t="shared" ca="1" si="367"/>
        <v>614.91600000000108</v>
      </c>
      <c r="AJ674" s="14">
        <f t="shared" ca="1" si="368"/>
        <v>614.91600000000108</v>
      </c>
      <c r="AK674" s="14">
        <f t="shared" ca="1" si="376"/>
        <v>1120538.9469999999</v>
      </c>
      <c r="AL674" s="15">
        <f ca="1">SUM(AJ$12:AJ674)</f>
        <v>569108.06199999992</v>
      </c>
      <c r="AM674" s="16">
        <f ca="1">SUM(AH$12:AH674)+SUMIF(AI$12:AI674, "&lt;0")</f>
        <v>551430.88500000001</v>
      </c>
      <c r="AO674" s="9">
        <v>44845</v>
      </c>
      <c r="AP674" s="14">
        <f t="shared" ca="1" si="361"/>
        <v>2296</v>
      </c>
      <c r="AQ674" s="14">
        <f t="shared" ca="1" si="384"/>
        <v>2296</v>
      </c>
      <c r="AR674" s="14">
        <f t="shared" ca="1" si="354"/>
        <v>1421.0839999999989</v>
      </c>
      <c r="AS674" s="14">
        <f t="shared" ca="1" si="369"/>
        <v>874.91600000000108</v>
      </c>
      <c r="AT674" s="14">
        <f t="shared" ca="1" si="370"/>
        <v>874.91600000000108</v>
      </c>
      <c r="AU674" s="14">
        <f t="shared" ca="1" si="377"/>
        <v>1404788.9469999999</v>
      </c>
      <c r="AV674" s="15">
        <f ca="1">SUM(AT$12:AT674)</f>
        <v>714278.06200000015</v>
      </c>
      <c r="AW674" s="16">
        <f ca="1">SUM(AR$12:AR674)+SUMIF(AS$12:AS674, "&lt;0")</f>
        <v>690510.88499999978</v>
      </c>
      <c r="AY674" s="9">
        <v>44845</v>
      </c>
      <c r="AZ674" s="14">
        <f t="shared" ca="1" si="379"/>
        <v>2000</v>
      </c>
      <c r="BA674" s="14">
        <f t="shared" ca="1" si="385"/>
        <v>2000</v>
      </c>
      <c r="BB674" s="14">
        <f t="shared" ca="1" si="355"/>
        <v>941.08399999999892</v>
      </c>
      <c r="BC674" s="14">
        <f t="shared" ca="1" si="371"/>
        <v>1058.9160000000011</v>
      </c>
      <c r="BD674" s="14">
        <f t="shared" ca="1" si="372"/>
        <v>1058.9160000000011</v>
      </c>
      <c r="BE674" s="14">
        <f t="shared" ca="1" si="357"/>
        <v>1253694.8476277031</v>
      </c>
      <c r="BF674" s="15">
        <f ca="1">SUM(BD$12:BD674)</f>
        <v>638591.96262770309</v>
      </c>
      <c r="BG674" s="16">
        <f ca="1">SUM(BB$12:BB674)+SUMIF(BC$12:BC674, "&lt;0")</f>
        <v>615102.88500000001</v>
      </c>
    </row>
    <row r="675" spans="1:59" x14ac:dyDescent="0.2">
      <c r="A675" s="24">
        <v>44846</v>
      </c>
      <c r="B675" s="54">
        <f ca="1">IF($A675&gt;= $C$5,$C$6, INDEX('Historical Data'!$D$2:$D$745, MATCH(A675, 'Historical Data'!$B$2:$B$745, 0)))</f>
        <v>1296</v>
      </c>
      <c r="C675" s="14">
        <f t="shared" ca="1" si="380"/>
        <v>1296</v>
      </c>
      <c r="D675" s="14">
        <f t="shared" ca="1" si="356"/>
        <v>705.14399999999659</v>
      </c>
      <c r="E675" s="14">
        <f t="shared" ca="1" si="362"/>
        <v>590.85600000000341</v>
      </c>
      <c r="F675" s="14">
        <f t="shared" ca="1" si="358"/>
        <v>590.85600000000341</v>
      </c>
      <c r="G675" s="14">
        <f t="shared" ca="1" si="373"/>
        <v>837584.94699999993</v>
      </c>
      <c r="H675" s="15">
        <f ca="1">SUM(F$12:F675)</f>
        <v>424528.91800000001</v>
      </c>
      <c r="I675" s="16">
        <f ca="1">SUM(D$12:D675)+SUMIF(E$12:E675, "&lt;0")</f>
        <v>413056.02900000004</v>
      </c>
      <c r="J675" s="15"/>
      <c r="K675" s="9">
        <v>44846</v>
      </c>
      <c r="L675" s="14">
        <f t="shared" ca="1" si="359"/>
        <v>1796</v>
      </c>
      <c r="M675" s="14">
        <f t="shared" ca="1" si="381"/>
        <v>1796</v>
      </c>
      <c r="N675" s="14">
        <f t="shared" ca="1" si="351"/>
        <v>945.14399999999659</v>
      </c>
      <c r="O675" s="14">
        <f t="shared" ca="1" si="363"/>
        <v>850.85600000000341</v>
      </c>
      <c r="P675" s="14">
        <f t="shared" ca="1" si="364"/>
        <v>850.85600000000341</v>
      </c>
      <c r="Q675" s="14">
        <f t="shared" ca="1" si="374"/>
        <v>1109834.9469999999</v>
      </c>
      <c r="R675" s="15">
        <f ca="1">SUM(P$12:P675)</f>
        <v>563698.91799999995</v>
      </c>
      <c r="S675" s="16">
        <f ca="1">SUM(N$12:N675)+SUMIF(O$12:O675, "&lt;0")</f>
        <v>546136.02899999998</v>
      </c>
      <c r="U675" s="9">
        <v>44846</v>
      </c>
      <c r="V675" s="14">
        <f t="shared" ca="1" si="378"/>
        <v>2296</v>
      </c>
      <c r="W675" s="14">
        <f t="shared" ca="1" si="382"/>
        <v>2296</v>
      </c>
      <c r="X675" s="14">
        <f t="shared" ca="1" si="352"/>
        <v>1185.1439999999966</v>
      </c>
      <c r="Y675" s="14">
        <f t="shared" ca="1" si="365"/>
        <v>1110.8560000000034</v>
      </c>
      <c r="Z675" s="14">
        <f t="shared" ca="1" si="366"/>
        <v>1110.8560000000034</v>
      </c>
      <c r="AA675" s="14">
        <f t="shared" ca="1" si="375"/>
        <v>1382084.9469999999</v>
      </c>
      <c r="AB675" s="15">
        <f ca="1">SUM(Z$12:Z675)</f>
        <v>702868.91799999995</v>
      </c>
      <c r="AC675" s="16">
        <f ca="1">SUM(X$12:X675)+SUMIF(Y$12:Y675, "&lt;0")</f>
        <v>679216.02899999998</v>
      </c>
      <c r="AE675" s="9">
        <v>44846</v>
      </c>
      <c r="AF675" s="14">
        <f t="shared" ca="1" si="360"/>
        <v>1796</v>
      </c>
      <c r="AG675" s="14">
        <f t="shared" ca="1" si="383"/>
        <v>1796</v>
      </c>
      <c r="AH675" s="14">
        <f t="shared" ca="1" si="353"/>
        <v>945.14399999999659</v>
      </c>
      <c r="AI675" s="14">
        <f t="shared" ca="1" si="367"/>
        <v>850.85600000000341</v>
      </c>
      <c r="AJ675" s="14">
        <f t="shared" ca="1" si="368"/>
        <v>850.85600000000341</v>
      </c>
      <c r="AK675" s="14">
        <f t="shared" ca="1" si="376"/>
        <v>1122334.9469999999</v>
      </c>
      <c r="AL675" s="15">
        <f ca="1">SUM(AJ$12:AJ675)</f>
        <v>569958.91799999995</v>
      </c>
      <c r="AM675" s="16">
        <f ca="1">SUM(AH$12:AH675)+SUMIF(AI$12:AI675, "&lt;0")</f>
        <v>552376.02899999998</v>
      </c>
      <c r="AO675" s="9">
        <v>44846</v>
      </c>
      <c r="AP675" s="14">
        <f t="shared" ca="1" si="361"/>
        <v>2296</v>
      </c>
      <c r="AQ675" s="14">
        <f t="shared" ca="1" si="384"/>
        <v>2296</v>
      </c>
      <c r="AR675" s="14">
        <f t="shared" ca="1" si="354"/>
        <v>1185.1439999999966</v>
      </c>
      <c r="AS675" s="14">
        <f t="shared" ca="1" si="369"/>
        <v>1110.8560000000034</v>
      </c>
      <c r="AT675" s="14">
        <f t="shared" ca="1" si="370"/>
        <v>1110.8560000000034</v>
      </c>
      <c r="AU675" s="14">
        <f t="shared" ca="1" si="377"/>
        <v>1407084.9469999999</v>
      </c>
      <c r="AV675" s="15">
        <f ca="1">SUM(AT$12:AT675)</f>
        <v>715388.91800000018</v>
      </c>
      <c r="AW675" s="16">
        <f ca="1">SUM(AR$12:AR675)+SUMIF(AS$12:AS675, "&lt;0")</f>
        <v>691696.02899999975</v>
      </c>
      <c r="AY675" s="9">
        <v>44846</v>
      </c>
      <c r="AZ675" s="14">
        <f t="shared" ca="1" si="379"/>
        <v>2000</v>
      </c>
      <c r="BA675" s="14">
        <f t="shared" ca="1" si="385"/>
        <v>2000</v>
      </c>
      <c r="BB675" s="14">
        <f t="shared" ca="1" si="355"/>
        <v>705.14399999999659</v>
      </c>
      <c r="BC675" s="14">
        <f t="shared" ca="1" si="371"/>
        <v>1294.8560000000034</v>
      </c>
      <c r="BD675" s="14">
        <f t="shared" ca="1" si="372"/>
        <v>1294.8560000000034</v>
      </c>
      <c r="BE675" s="14">
        <f t="shared" ca="1" si="357"/>
        <v>1255694.8476277031</v>
      </c>
      <c r="BF675" s="15">
        <f ca="1">SUM(BD$12:BD675)</f>
        <v>639886.81862770312</v>
      </c>
      <c r="BG675" s="16">
        <f ca="1">SUM(BB$12:BB675)+SUMIF(BC$12:BC675, "&lt;0")</f>
        <v>615808.02899999998</v>
      </c>
    </row>
    <row r="676" spans="1:59" x14ac:dyDescent="0.2">
      <c r="A676" s="24">
        <v>44847</v>
      </c>
      <c r="B676" s="54">
        <f ca="1">IF($A676&gt;= $C$5,$C$6, INDEX('Historical Data'!$D$2:$D$745, MATCH(A676, 'Historical Data'!$B$2:$B$745, 0)))</f>
        <v>1296</v>
      </c>
      <c r="C676" s="14">
        <f t="shared" ca="1" si="380"/>
        <v>1296</v>
      </c>
      <c r="D676" s="14">
        <f t="shared" ca="1" si="356"/>
        <v>0</v>
      </c>
      <c r="E676" s="14">
        <f t="shared" ca="1" si="362"/>
        <v>1296</v>
      </c>
      <c r="F676" s="14">
        <f t="shared" ca="1" si="358"/>
        <v>1296</v>
      </c>
      <c r="G676" s="14">
        <f t="shared" ca="1" si="373"/>
        <v>838880.94699999993</v>
      </c>
      <c r="H676" s="15">
        <f ca="1">SUM(F$12:F676)</f>
        <v>425824.91800000001</v>
      </c>
      <c r="I676" s="16">
        <f ca="1">SUM(D$12:D676)+SUMIF(E$12:E676, "&lt;0")</f>
        <v>413056.02900000004</v>
      </c>
      <c r="J676" s="15"/>
      <c r="K676" s="9">
        <v>44847</v>
      </c>
      <c r="L676" s="14">
        <f t="shared" ca="1" si="359"/>
        <v>1796</v>
      </c>
      <c r="M676" s="14">
        <f t="shared" ca="1" si="381"/>
        <v>1796</v>
      </c>
      <c r="N676" s="14">
        <f t="shared" ref="N676:N739" ca="1" si="386" xml:space="preserve"> P652 + IF(O675 &lt; 0, -O675, 0)</f>
        <v>240</v>
      </c>
      <c r="O676" s="14">
        <f t="shared" ca="1" si="363"/>
        <v>1556</v>
      </c>
      <c r="P676" s="14">
        <f t="shared" ca="1" si="364"/>
        <v>1556</v>
      </c>
      <c r="Q676" s="14">
        <f t="shared" ca="1" si="374"/>
        <v>1111630.9469999999</v>
      </c>
      <c r="R676" s="15">
        <f ca="1">SUM(P$12:P676)</f>
        <v>565254.91799999995</v>
      </c>
      <c r="S676" s="16">
        <f ca="1">SUM(N$12:N676)+SUMIF(O$12:O676, "&lt;0")</f>
        <v>546376.02899999998</v>
      </c>
      <c r="U676" s="9">
        <v>44847</v>
      </c>
      <c r="V676" s="14">
        <f t="shared" ca="1" si="378"/>
        <v>2296</v>
      </c>
      <c r="W676" s="14">
        <f t="shared" ca="1" si="382"/>
        <v>2296</v>
      </c>
      <c r="X676" s="14">
        <f t="shared" ref="X676:X739" ca="1" si="387" xml:space="preserve"> Z652 + IF(Y675 &lt; 0, -Y675, 0)</f>
        <v>480</v>
      </c>
      <c r="Y676" s="14">
        <f t="shared" ca="1" si="365"/>
        <v>1816</v>
      </c>
      <c r="Z676" s="14">
        <f t="shared" ca="1" si="366"/>
        <v>1816</v>
      </c>
      <c r="AA676" s="14">
        <f t="shared" ca="1" si="375"/>
        <v>1384380.9469999999</v>
      </c>
      <c r="AB676" s="15">
        <f ca="1">SUM(Z$12:Z676)</f>
        <v>704684.91799999995</v>
      </c>
      <c r="AC676" s="16">
        <f ca="1">SUM(X$12:X676)+SUMIF(Y$12:Y676, "&lt;0")</f>
        <v>679696.02899999998</v>
      </c>
      <c r="AE676" s="9">
        <v>44847</v>
      </c>
      <c r="AF676" s="14">
        <f t="shared" ca="1" si="360"/>
        <v>1796</v>
      </c>
      <c r="AG676" s="14">
        <f t="shared" ca="1" si="383"/>
        <v>1796</v>
      </c>
      <c r="AH676" s="14">
        <f t="shared" ref="AH676:AH739" ca="1" si="388" xml:space="preserve"> AJ652 + IF(AI675 &lt; 0, -AI675, 0)</f>
        <v>240</v>
      </c>
      <c r="AI676" s="14">
        <f t="shared" ca="1" si="367"/>
        <v>1556</v>
      </c>
      <c r="AJ676" s="14">
        <f t="shared" ca="1" si="368"/>
        <v>1556</v>
      </c>
      <c r="AK676" s="14">
        <f t="shared" ca="1" si="376"/>
        <v>1124130.9469999999</v>
      </c>
      <c r="AL676" s="15">
        <f ca="1">SUM(AJ$12:AJ676)</f>
        <v>571514.91799999995</v>
      </c>
      <c r="AM676" s="16">
        <f ca="1">SUM(AH$12:AH676)+SUMIF(AI$12:AI676, "&lt;0")</f>
        <v>552616.02899999998</v>
      </c>
      <c r="AO676" s="9">
        <v>44847</v>
      </c>
      <c r="AP676" s="14">
        <f t="shared" ca="1" si="361"/>
        <v>2296</v>
      </c>
      <c r="AQ676" s="14">
        <f t="shared" ca="1" si="384"/>
        <v>2296</v>
      </c>
      <c r="AR676" s="14">
        <f t="shared" ref="AR676:AR739" ca="1" si="389" xml:space="preserve"> AT652 + IF(AS675 &lt; 0, -AS675, 0)</f>
        <v>480</v>
      </c>
      <c r="AS676" s="14">
        <f t="shared" ca="1" si="369"/>
        <v>1816</v>
      </c>
      <c r="AT676" s="14">
        <f t="shared" ca="1" si="370"/>
        <v>1816</v>
      </c>
      <c r="AU676" s="14">
        <f t="shared" ca="1" si="377"/>
        <v>1409380.9469999999</v>
      </c>
      <c r="AV676" s="15">
        <f ca="1">SUM(AT$12:AT676)</f>
        <v>717204.91800000018</v>
      </c>
      <c r="AW676" s="16">
        <f ca="1">SUM(AR$12:AR676)+SUMIF(AS$12:AS676, "&lt;0")</f>
        <v>692176.02899999975</v>
      </c>
      <c r="AY676" s="9">
        <v>44847</v>
      </c>
      <c r="AZ676" s="14">
        <f t="shared" ca="1" si="379"/>
        <v>2000</v>
      </c>
      <c r="BA676" s="14">
        <f t="shared" ca="1" si="385"/>
        <v>2000</v>
      </c>
      <c r="BB676" s="14">
        <f t="shared" ref="BB676:BB739" ca="1" si="390" xml:space="preserve"> BD652 + IF(BC675 &lt; 0, -BC675, 0)</f>
        <v>0</v>
      </c>
      <c r="BC676" s="14">
        <f t="shared" ca="1" si="371"/>
        <v>2000</v>
      </c>
      <c r="BD676" s="14">
        <f t="shared" ca="1" si="372"/>
        <v>2000</v>
      </c>
      <c r="BE676" s="14">
        <f t="shared" ca="1" si="357"/>
        <v>1257694.8476277031</v>
      </c>
      <c r="BF676" s="15">
        <f ca="1">SUM(BD$12:BD676)</f>
        <v>641886.81862770312</v>
      </c>
      <c r="BG676" s="16">
        <f ca="1">SUM(BB$12:BB676)+SUMIF(BC$12:BC676, "&lt;0")</f>
        <v>615808.02899999998</v>
      </c>
    </row>
    <row r="677" spans="1:59" x14ac:dyDescent="0.2">
      <c r="A677" s="24">
        <v>44848</v>
      </c>
      <c r="B677" s="54">
        <f ca="1">IF($A677&gt;= $C$5,$C$6, INDEX('Historical Data'!$D$2:$D$745, MATCH(A677, 'Historical Data'!$B$2:$B$745, 0)))</f>
        <v>1296</v>
      </c>
      <c r="C677" s="14">
        <f t="shared" ca="1" si="380"/>
        <v>1296</v>
      </c>
      <c r="D677" s="14">
        <f t="shared" ref="D677:D740" ca="1" si="391" xml:space="preserve"> F653 + IF(E676 &lt; 0, -E676, 0)</f>
        <v>174.79100000000108</v>
      </c>
      <c r="E677" s="14">
        <f t="shared" ca="1" si="362"/>
        <v>1121.2089999999989</v>
      </c>
      <c r="F677" s="14">
        <f t="shared" ca="1" si="358"/>
        <v>1121.2089999999989</v>
      </c>
      <c r="G677" s="14">
        <f t="shared" ca="1" si="373"/>
        <v>840176.94699999993</v>
      </c>
      <c r="H677" s="15">
        <f ca="1">SUM(F$12:F677)</f>
        <v>426946.12699999998</v>
      </c>
      <c r="I677" s="16">
        <f ca="1">SUM(D$12:D677)+SUMIF(E$12:E677, "&lt;0")</f>
        <v>413230.82000000007</v>
      </c>
      <c r="J677" s="15"/>
      <c r="K677" s="9">
        <v>44848</v>
      </c>
      <c r="L677" s="14">
        <f t="shared" ca="1" si="359"/>
        <v>1796</v>
      </c>
      <c r="M677" s="14">
        <f t="shared" ca="1" si="381"/>
        <v>1796</v>
      </c>
      <c r="N677" s="14">
        <f t="shared" ca="1" si="386"/>
        <v>414.79100000000108</v>
      </c>
      <c r="O677" s="14">
        <f t="shared" ca="1" si="363"/>
        <v>1381.2089999999989</v>
      </c>
      <c r="P677" s="14">
        <f t="shared" ca="1" si="364"/>
        <v>1381.2089999999989</v>
      </c>
      <c r="Q677" s="14">
        <f t="shared" ca="1" si="374"/>
        <v>1113426.9469999999</v>
      </c>
      <c r="R677" s="15">
        <f ca="1">SUM(P$12:P677)</f>
        <v>566636.12699999998</v>
      </c>
      <c r="S677" s="16">
        <f ca="1">SUM(N$12:N677)+SUMIF(O$12:O677, "&lt;0")</f>
        <v>546790.81999999995</v>
      </c>
      <c r="U677" s="9">
        <v>44848</v>
      </c>
      <c r="V677" s="14">
        <f t="shared" ca="1" si="378"/>
        <v>2296</v>
      </c>
      <c r="W677" s="14">
        <f t="shared" ca="1" si="382"/>
        <v>2296</v>
      </c>
      <c r="X677" s="14">
        <f t="shared" ca="1" si="387"/>
        <v>654.79100000000108</v>
      </c>
      <c r="Y677" s="14">
        <f t="shared" ca="1" si="365"/>
        <v>1641.2089999999989</v>
      </c>
      <c r="Z677" s="14">
        <f t="shared" ca="1" si="366"/>
        <v>1641.2089999999989</v>
      </c>
      <c r="AA677" s="14">
        <f t="shared" ca="1" si="375"/>
        <v>1386676.9469999999</v>
      </c>
      <c r="AB677" s="15">
        <f ca="1">SUM(Z$12:Z677)</f>
        <v>706326.12699999998</v>
      </c>
      <c r="AC677" s="16">
        <f ca="1">SUM(X$12:X677)+SUMIF(Y$12:Y677, "&lt;0")</f>
        <v>680350.82</v>
      </c>
      <c r="AE677" s="9">
        <v>44848</v>
      </c>
      <c r="AF677" s="14">
        <f t="shared" ca="1" si="360"/>
        <v>1796</v>
      </c>
      <c r="AG677" s="14">
        <f t="shared" ca="1" si="383"/>
        <v>1796</v>
      </c>
      <c r="AH677" s="14">
        <f t="shared" ca="1" si="388"/>
        <v>414.79100000000108</v>
      </c>
      <c r="AI677" s="14">
        <f t="shared" ca="1" si="367"/>
        <v>1381.2089999999989</v>
      </c>
      <c r="AJ677" s="14">
        <f t="shared" ca="1" si="368"/>
        <v>1381.2089999999989</v>
      </c>
      <c r="AK677" s="14">
        <f t="shared" ca="1" si="376"/>
        <v>1125926.9469999999</v>
      </c>
      <c r="AL677" s="15">
        <f ca="1">SUM(AJ$12:AJ677)</f>
        <v>572896.12699999998</v>
      </c>
      <c r="AM677" s="16">
        <f ca="1">SUM(AH$12:AH677)+SUMIF(AI$12:AI677, "&lt;0")</f>
        <v>553030.81999999995</v>
      </c>
      <c r="AO677" s="9">
        <v>44848</v>
      </c>
      <c r="AP677" s="14">
        <f t="shared" ca="1" si="361"/>
        <v>2296</v>
      </c>
      <c r="AQ677" s="14">
        <f t="shared" ca="1" si="384"/>
        <v>2296</v>
      </c>
      <c r="AR677" s="14">
        <f t="shared" ca="1" si="389"/>
        <v>654.79100000000108</v>
      </c>
      <c r="AS677" s="14">
        <f t="shared" ca="1" si="369"/>
        <v>1641.2089999999989</v>
      </c>
      <c r="AT677" s="14">
        <f t="shared" ca="1" si="370"/>
        <v>1641.2089999999989</v>
      </c>
      <c r="AU677" s="14">
        <f t="shared" ca="1" si="377"/>
        <v>1411676.9469999999</v>
      </c>
      <c r="AV677" s="15">
        <f ca="1">SUM(AT$12:AT677)</f>
        <v>718846.12700000021</v>
      </c>
      <c r="AW677" s="16">
        <f ca="1">SUM(AR$12:AR677)+SUMIF(AS$12:AS677, "&lt;0")</f>
        <v>692830.81999999972</v>
      </c>
      <c r="AY677" s="9">
        <v>44848</v>
      </c>
      <c r="AZ677" s="14">
        <f t="shared" ca="1" si="379"/>
        <v>2000</v>
      </c>
      <c r="BA677" s="14">
        <f t="shared" ca="1" si="385"/>
        <v>2000</v>
      </c>
      <c r="BB677" s="14">
        <f t="shared" ca="1" si="390"/>
        <v>174.79100000000108</v>
      </c>
      <c r="BC677" s="14">
        <f t="shared" ca="1" si="371"/>
        <v>1825.2089999999989</v>
      </c>
      <c r="BD677" s="14">
        <f t="shared" ca="1" si="372"/>
        <v>1825.2089999999989</v>
      </c>
      <c r="BE677" s="14">
        <f t="shared" ca="1" si="357"/>
        <v>1259694.8476277031</v>
      </c>
      <c r="BF677" s="15">
        <f ca="1">SUM(BD$12:BD677)</f>
        <v>643712.02762770315</v>
      </c>
      <c r="BG677" s="16">
        <f ca="1">SUM(BB$12:BB677)+SUMIF(BC$12:BC677, "&lt;0")</f>
        <v>615982.81999999995</v>
      </c>
    </row>
    <row r="678" spans="1:59" x14ac:dyDescent="0.2">
      <c r="A678" s="24">
        <v>44849</v>
      </c>
      <c r="B678" s="54">
        <f ca="1">IF($A678&gt;= $C$5,$C$6, INDEX('Historical Data'!$D$2:$D$745, MATCH(A678, 'Historical Data'!$B$2:$B$745, 0)))</f>
        <v>1296</v>
      </c>
      <c r="C678" s="14">
        <f t="shared" ca="1" si="380"/>
        <v>1296</v>
      </c>
      <c r="D678" s="14">
        <f t="shared" ca="1" si="391"/>
        <v>0</v>
      </c>
      <c r="E678" s="14">
        <f t="shared" ca="1" si="362"/>
        <v>1296</v>
      </c>
      <c r="F678" s="14">
        <f t="shared" ca="1" si="358"/>
        <v>1296</v>
      </c>
      <c r="G678" s="14">
        <f t="shared" ca="1" si="373"/>
        <v>841472.94699999993</v>
      </c>
      <c r="H678" s="15">
        <f ca="1">SUM(F$12:F678)</f>
        <v>428242.12699999998</v>
      </c>
      <c r="I678" s="16">
        <f ca="1">SUM(D$12:D678)+SUMIF(E$12:E678, "&lt;0")</f>
        <v>413230.82000000007</v>
      </c>
      <c r="J678" s="15"/>
      <c r="K678" s="9">
        <v>44849</v>
      </c>
      <c r="L678" s="14">
        <f t="shared" ca="1" si="359"/>
        <v>1796</v>
      </c>
      <c r="M678" s="14">
        <f t="shared" ca="1" si="381"/>
        <v>1796</v>
      </c>
      <c r="N678" s="14">
        <f t="shared" ca="1" si="386"/>
        <v>240</v>
      </c>
      <c r="O678" s="14">
        <f t="shared" ca="1" si="363"/>
        <v>1556</v>
      </c>
      <c r="P678" s="14">
        <f t="shared" ca="1" si="364"/>
        <v>1556</v>
      </c>
      <c r="Q678" s="14">
        <f t="shared" ca="1" si="374"/>
        <v>1115222.9469999999</v>
      </c>
      <c r="R678" s="15">
        <f ca="1">SUM(P$12:P678)</f>
        <v>568192.12699999998</v>
      </c>
      <c r="S678" s="16">
        <f ca="1">SUM(N$12:N678)+SUMIF(O$12:O678, "&lt;0")</f>
        <v>547030.81999999995</v>
      </c>
      <c r="U678" s="9">
        <v>44849</v>
      </c>
      <c r="V678" s="14">
        <f t="shared" ca="1" si="378"/>
        <v>2296</v>
      </c>
      <c r="W678" s="14">
        <f t="shared" ca="1" si="382"/>
        <v>2296</v>
      </c>
      <c r="X678" s="14">
        <f t="shared" ca="1" si="387"/>
        <v>480</v>
      </c>
      <c r="Y678" s="14">
        <f t="shared" ca="1" si="365"/>
        <v>1816</v>
      </c>
      <c r="Z678" s="14">
        <f t="shared" ca="1" si="366"/>
        <v>1816</v>
      </c>
      <c r="AA678" s="14">
        <f t="shared" ca="1" si="375"/>
        <v>1388972.9469999999</v>
      </c>
      <c r="AB678" s="15">
        <f ca="1">SUM(Z$12:Z678)</f>
        <v>708142.12699999998</v>
      </c>
      <c r="AC678" s="16">
        <f ca="1">SUM(X$12:X678)+SUMIF(Y$12:Y678, "&lt;0")</f>
        <v>680830.82</v>
      </c>
      <c r="AE678" s="9">
        <v>44849</v>
      </c>
      <c r="AF678" s="14">
        <f t="shared" ca="1" si="360"/>
        <v>1796</v>
      </c>
      <c r="AG678" s="14">
        <f t="shared" ca="1" si="383"/>
        <v>1796</v>
      </c>
      <c r="AH678" s="14">
        <f t="shared" ca="1" si="388"/>
        <v>240</v>
      </c>
      <c r="AI678" s="14">
        <f t="shared" ca="1" si="367"/>
        <v>1556</v>
      </c>
      <c r="AJ678" s="14">
        <f t="shared" ca="1" si="368"/>
        <v>1556</v>
      </c>
      <c r="AK678" s="14">
        <f t="shared" ca="1" si="376"/>
        <v>1127722.9469999999</v>
      </c>
      <c r="AL678" s="15">
        <f ca="1">SUM(AJ$12:AJ678)</f>
        <v>574452.12699999998</v>
      </c>
      <c r="AM678" s="16">
        <f ca="1">SUM(AH$12:AH678)+SUMIF(AI$12:AI678, "&lt;0")</f>
        <v>553270.81999999995</v>
      </c>
      <c r="AO678" s="9">
        <v>44849</v>
      </c>
      <c r="AP678" s="14">
        <f t="shared" ca="1" si="361"/>
        <v>2296</v>
      </c>
      <c r="AQ678" s="14">
        <f t="shared" ca="1" si="384"/>
        <v>2296</v>
      </c>
      <c r="AR678" s="14">
        <f t="shared" ca="1" si="389"/>
        <v>480</v>
      </c>
      <c r="AS678" s="14">
        <f t="shared" ca="1" si="369"/>
        <v>1816</v>
      </c>
      <c r="AT678" s="14">
        <f t="shared" ca="1" si="370"/>
        <v>1816</v>
      </c>
      <c r="AU678" s="14">
        <f t="shared" ca="1" si="377"/>
        <v>1413972.9469999999</v>
      </c>
      <c r="AV678" s="15">
        <f ca="1">SUM(AT$12:AT678)</f>
        <v>720662.12700000021</v>
      </c>
      <c r="AW678" s="16">
        <f ca="1">SUM(AR$12:AR678)+SUMIF(AS$12:AS678, "&lt;0")</f>
        <v>693310.81999999972</v>
      </c>
      <c r="AY678" s="9">
        <v>44849</v>
      </c>
      <c r="AZ678" s="14">
        <f t="shared" ca="1" si="379"/>
        <v>2000</v>
      </c>
      <c r="BA678" s="14">
        <f t="shared" ca="1" si="385"/>
        <v>2000</v>
      </c>
      <c r="BB678" s="14">
        <f t="shared" ca="1" si="390"/>
        <v>0</v>
      </c>
      <c r="BC678" s="14">
        <f t="shared" ca="1" si="371"/>
        <v>2000</v>
      </c>
      <c r="BD678" s="14">
        <f t="shared" ca="1" si="372"/>
        <v>2000</v>
      </c>
      <c r="BE678" s="14">
        <f t="shared" ca="1" si="357"/>
        <v>1261694.8476277031</v>
      </c>
      <c r="BF678" s="15">
        <f ca="1">SUM(BD$12:BD678)</f>
        <v>645712.02762770315</v>
      </c>
      <c r="BG678" s="16">
        <f ca="1">SUM(BB$12:BB678)+SUMIF(BC$12:BC678, "&lt;0")</f>
        <v>615982.81999999995</v>
      </c>
    </row>
    <row r="679" spans="1:59" x14ac:dyDescent="0.2">
      <c r="A679" s="24">
        <v>44850</v>
      </c>
      <c r="B679" s="54">
        <f ca="1">IF($A679&gt;= $C$5,$C$6, INDEX('Historical Data'!$D$2:$D$745, MATCH(A679, 'Historical Data'!$B$2:$B$745, 0)))</f>
        <v>1296</v>
      </c>
      <c r="C679" s="14">
        <f t="shared" ca="1" si="380"/>
        <v>1296</v>
      </c>
      <c r="D679" s="14">
        <f t="shared" ca="1" si="391"/>
        <v>0</v>
      </c>
      <c r="E679" s="14">
        <f t="shared" ca="1" si="362"/>
        <v>1296</v>
      </c>
      <c r="F679" s="14">
        <f t="shared" ca="1" si="358"/>
        <v>1296</v>
      </c>
      <c r="G679" s="14">
        <f t="shared" ca="1" si="373"/>
        <v>842768.94699999993</v>
      </c>
      <c r="H679" s="15">
        <f ca="1">SUM(F$12:F679)</f>
        <v>429538.12699999998</v>
      </c>
      <c r="I679" s="16">
        <f ca="1">SUM(D$12:D679)+SUMIF(E$12:E679, "&lt;0")</f>
        <v>413230.82000000007</v>
      </c>
      <c r="J679" s="15"/>
      <c r="K679" s="9">
        <v>44850</v>
      </c>
      <c r="L679" s="14">
        <f t="shared" ca="1" si="359"/>
        <v>1796</v>
      </c>
      <c r="M679" s="14">
        <f t="shared" ca="1" si="381"/>
        <v>1796</v>
      </c>
      <c r="N679" s="14">
        <f t="shared" ca="1" si="386"/>
        <v>240</v>
      </c>
      <c r="O679" s="14">
        <f t="shared" ca="1" si="363"/>
        <v>1556</v>
      </c>
      <c r="P679" s="14">
        <f t="shared" ca="1" si="364"/>
        <v>1556</v>
      </c>
      <c r="Q679" s="14">
        <f t="shared" ca="1" si="374"/>
        <v>1117018.9469999999</v>
      </c>
      <c r="R679" s="15">
        <f ca="1">SUM(P$12:P679)</f>
        <v>569748.12699999998</v>
      </c>
      <c r="S679" s="16">
        <f ca="1">SUM(N$12:N679)+SUMIF(O$12:O679, "&lt;0")</f>
        <v>547270.81999999995</v>
      </c>
      <c r="U679" s="9">
        <v>44850</v>
      </c>
      <c r="V679" s="14">
        <f t="shared" ca="1" si="378"/>
        <v>2296</v>
      </c>
      <c r="W679" s="14">
        <f t="shared" ca="1" si="382"/>
        <v>2296</v>
      </c>
      <c r="X679" s="14">
        <f t="shared" ca="1" si="387"/>
        <v>480</v>
      </c>
      <c r="Y679" s="14">
        <f t="shared" ca="1" si="365"/>
        <v>1816</v>
      </c>
      <c r="Z679" s="14">
        <f t="shared" ca="1" si="366"/>
        <v>1816</v>
      </c>
      <c r="AA679" s="14">
        <f t="shared" ca="1" si="375"/>
        <v>1391268.9469999999</v>
      </c>
      <c r="AB679" s="15">
        <f ca="1">SUM(Z$12:Z679)</f>
        <v>709958.12699999998</v>
      </c>
      <c r="AC679" s="16">
        <f ca="1">SUM(X$12:X679)+SUMIF(Y$12:Y679, "&lt;0")</f>
        <v>681310.82</v>
      </c>
      <c r="AE679" s="9">
        <v>44850</v>
      </c>
      <c r="AF679" s="14">
        <f t="shared" ca="1" si="360"/>
        <v>1796</v>
      </c>
      <c r="AG679" s="14">
        <f t="shared" ca="1" si="383"/>
        <v>1796</v>
      </c>
      <c r="AH679" s="14">
        <f t="shared" ca="1" si="388"/>
        <v>240</v>
      </c>
      <c r="AI679" s="14">
        <f t="shared" ca="1" si="367"/>
        <v>1556</v>
      </c>
      <c r="AJ679" s="14">
        <f t="shared" ca="1" si="368"/>
        <v>1556</v>
      </c>
      <c r="AK679" s="14">
        <f t="shared" ca="1" si="376"/>
        <v>1129518.9469999999</v>
      </c>
      <c r="AL679" s="15">
        <f ca="1">SUM(AJ$12:AJ679)</f>
        <v>576008.12699999998</v>
      </c>
      <c r="AM679" s="16">
        <f ca="1">SUM(AH$12:AH679)+SUMIF(AI$12:AI679, "&lt;0")</f>
        <v>553510.81999999995</v>
      </c>
      <c r="AO679" s="9">
        <v>44850</v>
      </c>
      <c r="AP679" s="14">
        <f t="shared" ca="1" si="361"/>
        <v>2296</v>
      </c>
      <c r="AQ679" s="14">
        <f t="shared" ca="1" si="384"/>
        <v>2296</v>
      </c>
      <c r="AR679" s="14">
        <f t="shared" ca="1" si="389"/>
        <v>480</v>
      </c>
      <c r="AS679" s="14">
        <f t="shared" ca="1" si="369"/>
        <v>1816</v>
      </c>
      <c r="AT679" s="14">
        <f t="shared" ca="1" si="370"/>
        <v>1816</v>
      </c>
      <c r="AU679" s="14">
        <f t="shared" ca="1" si="377"/>
        <v>1416268.9469999999</v>
      </c>
      <c r="AV679" s="15">
        <f ca="1">SUM(AT$12:AT679)</f>
        <v>722478.12700000021</v>
      </c>
      <c r="AW679" s="16">
        <f ca="1">SUM(AR$12:AR679)+SUMIF(AS$12:AS679, "&lt;0")</f>
        <v>693790.81999999972</v>
      </c>
      <c r="AY679" s="9">
        <v>44850</v>
      </c>
      <c r="AZ679" s="14">
        <f t="shared" ca="1" si="379"/>
        <v>2000</v>
      </c>
      <c r="BA679" s="14">
        <f t="shared" ca="1" si="385"/>
        <v>2000</v>
      </c>
      <c r="BB679" s="14">
        <f t="shared" ca="1" si="390"/>
        <v>0</v>
      </c>
      <c r="BC679" s="14">
        <f t="shared" ca="1" si="371"/>
        <v>2000</v>
      </c>
      <c r="BD679" s="14">
        <f t="shared" ca="1" si="372"/>
        <v>2000</v>
      </c>
      <c r="BE679" s="14">
        <f t="shared" ca="1" si="357"/>
        <v>1263694.8476277031</v>
      </c>
      <c r="BF679" s="15">
        <f ca="1">SUM(BD$12:BD679)</f>
        <v>647712.02762770315</v>
      </c>
      <c r="BG679" s="16">
        <f ca="1">SUM(BB$12:BB679)+SUMIF(BC$12:BC679, "&lt;0")</f>
        <v>615982.81999999995</v>
      </c>
    </row>
    <row r="680" spans="1:59" x14ac:dyDescent="0.2">
      <c r="A680" s="24">
        <v>44851</v>
      </c>
      <c r="B680" s="54">
        <f ca="1">IF($A680&gt;= $C$5,$C$6, INDEX('Historical Data'!$D$2:$D$745, MATCH(A680, 'Historical Data'!$B$2:$B$745, 0)))</f>
        <v>1296</v>
      </c>
      <c r="C680" s="14">
        <f t="shared" ca="1" si="380"/>
        <v>1296</v>
      </c>
      <c r="D680" s="14">
        <f t="shared" ca="1" si="391"/>
        <v>432.31200000000172</v>
      </c>
      <c r="E680" s="14">
        <f t="shared" ca="1" si="362"/>
        <v>863.68799999999828</v>
      </c>
      <c r="F680" s="14">
        <f t="shared" ca="1" si="358"/>
        <v>863.68799999999828</v>
      </c>
      <c r="G680" s="14">
        <f t="shared" ca="1" si="373"/>
        <v>844064.94699999993</v>
      </c>
      <c r="H680" s="15">
        <f ca="1">SUM(F$12:F680)</f>
        <v>430401.815</v>
      </c>
      <c r="I680" s="16">
        <f ca="1">SUM(D$12:D680)+SUMIF(E$12:E680, "&lt;0")</f>
        <v>413663.13200000004</v>
      </c>
      <c r="J680" s="15"/>
      <c r="K680" s="9">
        <v>44851</v>
      </c>
      <c r="L680" s="14">
        <f t="shared" ca="1" si="359"/>
        <v>1796</v>
      </c>
      <c r="M680" s="14">
        <f t="shared" ca="1" si="381"/>
        <v>1796</v>
      </c>
      <c r="N680" s="14">
        <f t="shared" ca="1" si="386"/>
        <v>672.31200000000172</v>
      </c>
      <c r="O680" s="14">
        <f t="shared" ca="1" si="363"/>
        <v>1123.6879999999983</v>
      </c>
      <c r="P680" s="14">
        <f t="shared" ca="1" si="364"/>
        <v>1123.6879999999983</v>
      </c>
      <c r="Q680" s="14">
        <f t="shared" ca="1" si="374"/>
        <v>1118814.9469999999</v>
      </c>
      <c r="R680" s="15">
        <f ca="1">SUM(P$12:P680)</f>
        <v>570871.81499999994</v>
      </c>
      <c r="S680" s="16">
        <f ca="1">SUM(N$12:N680)+SUMIF(O$12:O680, "&lt;0")</f>
        <v>547943.13199999998</v>
      </c>
      <c r="U680" s="9">
        <v>44851</v>
      </c>
      <c r="V680" s="14">
        <f t="shared" ca="1" si="378"/>
        <v>2296</v>
      </c>
      <c r="W680" s="14">
        <f t="shared" ca="1" si="382"/>
        <v>2296</v>
      </c>
      <c r="X680" s="14">
        <f t="shared" ca="1" si="387"/>
        <v>912.31200000000172</v>
      </c>
      <c r="Y680" s="14">
        <f t="shared" ca="1" si="365"/>
        <v>1383.6879999999983</v>
      </c>
      <c r="Z680" s="14">
        <f t="shared" ca="1" si="366"/>
        <v>1383.6879999999983</v>
      </c>
      <c r="AA680" s="14">
        <f t="shared" ca="1" si="375"/>
        <v>1393564.9469999999</v>
      </c>
      <c r="AB680" s="15">
        <f ca="1">SUM(Z$12:Z680)</f>
        <v>711341.81499999994</v>
      </c>
      <c r="AC680" s="16">
        <f ca="1">SUM(X$12:X680)+SUMIF(Y$12:Y680, "&lt;0")</f>
        <v>682223.13199999998</v>
      </c>
      <c r="AE680" s="9">
        <v>44851</v>
      </c>
      <c r="AF680" s="14">
        <f t="shared" ca="1" si="360"/>
        <v>1796</v>
      </c>
      <c r="AG680" s="14">
        <f t="shared" ca="1" si="383"/>
        <v>1796</v>
      </c>
      <c r="AH680" s="14">
        <f t="shared" ca="1" si="388"/>
        <v>672.31200000000172</v>
      </c>
      <c r="AI680" s="14">
        <f t="shared" ca="1" si="367"/>
        <v>1123.6879999999983</v>
      </c>
      <c r="AJ680" s="14">
        <f t="shared" ca="1" si="368"/>
        <v>1123.6879999999983</v>
      </c>
      <c r="AK680" s="14">
        <f t="shared" ca="1" si="376"/>
        <v>1131314.9469999999</v>
      </c>
      <c r="AL680" s="15">
        <f ca="1">SUM(AJ$12:AJ680)</f>
        <v>577131.81499999994</v>
      </c>
      <c r="AM680" s="16">
        <f ca="1">SUM(AH$12:AH680)+SUMIF(AI$12:AI680, "&lt;0")</f>
        <v>554183.13199999998</v>
      </c>
      <c r="AO680" s="9">
        <v>44851</v>
      </c>
      <c r="AP680" s="14">
        <f t="shared" ca="1" si="361"/>
        <v>2296</v>
      </c>
      <c r="AQ680" s="14">
        <f t="shared" ca="1" si="384"/>
        <v>2296</v>
      </c>
      <c r="AR680" s="14">
        <f t="shared" ca="1" si="389"/>
        <v>912.31200000000172</v>
      </c>
      <c r="AS680" s="14">
        <f t="shared" ca="1" si="369"/>
        <v>1383.6879999999983</v>
      </c>
      <c r="AT680" s="14">
        <f t="shared" ca="1" si="370"/>
        <v>1383.6879999999983</v>
      </c>
      <c r="AU680" s="14">
        <f t="shared" ca="1" si="377"/>
        <v>1418564.9469999999</v>
      </c>
      <c r="AV680" s="15">
        <f ca="1">SUM(AT$12:AT680)</f>
        <v>723861.81500000018</v>
      </c>
      <c r="AW680" s="16">
        <f ca="1">SUM(AR$12:AR680)+SUMIF(AS$12:AS680, "&lt;0")</f>
        <v>694703.13199999975</v>
      </c>
      <c r="AY680" s="9">
        <v>44851</v>
      </c>
      <c r="AZ680" s="14">
        <f t="shared" ca="1" si="379"/>
        <v>2000</v>
      </c>
      <c r="BA680" s="14">
        <f t="shared" ca="1" si="385"/>
        <v>2000</v>
      </c>
      <c r="BB680" s="14">
        <f t="shared" ca="1" si="390"/>
        <v>432.31200000000172</v>
      </c>
      <c r="BC680" s="14">
        <f t="shared" ca="1" si="371"/>
        <v>1567.6879999999983</v>
      </c>
      <c r="BD680" s="14">
        <f t="shared" ca="1" si="372"/>
        <v>1567.6879999999983</v>
      </c>
      <c r="BE680" s="14">
        <f t="shared" ca="1" si="357"/>
        <v>1265694.8476277031</v>
      </c>
      <c r="BF680" s="15">
        <f ca="1">SUM(BD$12:BD680)</f>
        <v>649279.71562770312</v>
      </c>
      <c r="BG680" s="16">
        <f ca="1">SUM(BB$12:BB680)+SUMIF(BC$12:BC680, "&lt;0")</f>
        <v>616415.13199999998</v>
      </c>
    </row>
    <row r="681" spans="1:59" x14ac:dyDescent="0.2">
      <c r="A681" s="24">
        <v>44852</v>
      </c>
      <c r="B681" s="54">
        <f ca="1">IF($A681&gt;= $C$5,$C$6, INDEX('Historical Data'!$D$2:$D$745, MATCH(A681, 'Historical Data'!$B$2:$B$745, 0)))</f>
        <v>1296</v>
      </c>
      <c r="C681" s="14">
        <f t="shared" ca="1" si="380"/>
        <v>1296</v>
      </c>
      <c r="D681" s="14">
        <f t="shared" ca="1" si="391"/>
        <v>1083.632999999998</v>
      </c>
      <c r="E681" s="14">
        <f t="shared" ca="1" si="362"/>
        <v>212.36700000000201</v>
      </c>
      <c r="F681" s="14">
        <f t="shared" ca="1" si="358"/>
        <v>212.36700000000201</v>
      </c>
      <c r="G681" s="14">
        <f t="shared" ca="1" si="373"/>
        <v>845360.94699999993</v>
      </c>
      <c r="H681" s="15">
        <f ca="1">SUM(F$12:F681)</f>
        <v>430614.18200000003</v>
      </c>
      <c r="I681" s="16">
        <f ca="1">SUM(D$12:D681)+SUMIF(E$12:E681, "&lt;0")</f>
        <v>414746.76500000001</v>
      </c>
      <c r="J681" s="15"/>
      <c r="K681" s="9">
        <v>44852</v>
      </c>
      <c r="L681" s="14">
        <f t="shared" ca="1" si="359"/>
        <v>1796</v>
      </c>
      <c r="M681" s="14">
        <f t="shared" ca="1" si="381"/>
        <v>1796</v>
      </c>
      <c r="N681" s="14">
        <f t="shared" ca="1" si="386"/>
        <v>1323.632999999998</v>
      </c>
      <c r="O681" s="14">
        <f t="shared" ca="1" si="363"/>
        <v>472.36700000000201</v>
      </c>
      <c r="P681" s="14">
        <f t="shared" ca="1" si="364"/>
        <v>472.36700000000201</v>
      </c>
      <c r="Q681" s="14">
        <f t="shared" ca="1" si="374"/>
        <v>1120610.9469999999</v>
      </c>
      <c r="R681" s="15">
        <f ca="1">SUM(P$12:P681)</f>
        <v>571344.18199999991</v>
      </c>
      <c r="S681" s="16">
        <f ca="1">SUM(N$12:N681)+SUMIF(O$12:O681, "&lt;0")</f>
        <v>549266.76500000001</v>
      </c>
      <c r="U681" s="9">
        <v>44852</v>
      </c>
      <c r="V681" s="14">
        <f t="shared" ca="1" si="378"/>
        <v>2296</v>
      </c>
      <c r="W681" s="14">
        <f t="shared" ca="1" si="382"/>
        <v>2296</v>
      </c>
      <c r="X681" s="14">
        <f t="shared" ca="1" si="387"/>
        <v>1563.632999999998</v>
      </c>
      <c r="Y681" s="14">
        <f t="shared" ca="1" si="365"/>
        <v>732.36700000000201</v>
      </c>
      <c r="Z681" s="14">
        <f t="shared" ca="1" si="366"/>
        <v>732.36700000000201</v>
      </c>
      <c r="AA681" s="14">
        <f t="shared" ca="1" si="375"/>
        <v>1395860.9469999999</v>
      </c>
      <c r="AB681" s="15">
        <f ca="1">SUM(Z$12:Z681)</f>
        <v>712074.18199999991</v>
      </c>
      <c r="AC681" s="16">
        <f ca="1">SUM(X$12:X681)+SUMIF(Y$12:Y681, "&lt;0")</f>
        <v>683786.76500000001</v>
      </c>
      <c r="AE681" s="9">
        <v>44852</v>
      </c>
      <c r="AF681" s="14">
        <f t="shared" ca="1" si="360"/>
        <v>1796</v>
      </c>
      <c r="AG681" s="14">
        <f t="shared" ca="1" si="383"/>
        <v>1796</v>
      </c>
      <c r="AH681" s="14">
        <f t="shared" ca="1" si="388"/>
        <v>1323.632999999998</v>
      </c>
      <c r="AI681" s="14">
        <f t="shared" ca="1" si="367"/>
        <v>472.36700000000201</v>
      </c>
      <c r="AJ681" s="14">
        <f t="shared" ca="1" si="368"/>
        <v>472.36700000000201</v>
      </c>
      <c r="AK681" s="14">
        <f t="shared" ca="1" si="376"/>
        <v>1133110.9469999999</v>
      </c>
      <c r="AL681" s="15">
        <f ca="1">SUM(AJ$12:AJ681)</f>
        <v>577604.18199999991</v>
      </c>
      <c r="AM681" s="16">
        <f ca="1">SUM(AH$12:AH681)+SUMIF(AI$12:AI681, "&lt;0")</f>
        <v>555506.76500000001</v>
      </c>
      <c r="AO681" s="9">
        <v>44852</v>
      </c>
      <c r="AP681" s="14">
        <f t="shared" ca="1" si="361"/>
        <v>2296</v>
      </c>
      <c r="AQ681" s="14">
        <f t="shared" ca="1" si="384"/>
        <v>2296</v>
      </c>
      <c r="AR681" s="14">
        <f t="shared" ca="1" si="389"/>
        <v>1563.632999999998</v>
      </c>
      <c r="AS681" s="14">
        <f t="shared" ca="1" si="369"/>
        <v>732.36700000000201</v>
      </c>
      <c r="AT681" s="14">
        <f t="shared" ca="1" si="370"/>
        <v>732.36700000000201</v>
      </c>
      <c r="AU681" s="14">
        <f t="shared" ca="1" si="377"/>
        <v>1420860.9469999999</v>
      </c>
      <c r="AV681" s="15">
        <f ca="1">SUM(AT$12:AT681)</f>
        <v>724594.18200000015</v>
      </c>
      <c r="AW681" s="16">
        <f ca="1">SUM(AR$12:AR681)+SUMIF(AS$12:AS681, "&lt;0")</f>
        <v>696266.76499999978</v>
      </c>
      <c r="AY681" s="9">
        <v>44852</v>
      </c>
      <c r="AZ681" s="14">
        <f t="shared" ca="1" si="379"/>
        <v>2000</v>
      </c>
      <c r="BA681" s="14">
        <f t="shared" ca="1" si="385"/>
        <v>2000</v>
      </c>
      <c r="BB681" s="14">
        <f t="shared" ca="1" si="390"/>
        <v>1592.919659806294</v>
      </c>
      <c r="BC681" s="14">
        <f t="shared" ca="1" si="371"/>
        <v>407.08034019370598</v>
      </c>
      <c r="BD681" s="14">
        <f t="shared" ca="1" si="372"/>
        <v>407.08034019370598</v>
      </c>
      <c r="BE681" s="14">
        <f t="shared" ca="1" si="357"/>
        <v>1267694.8476277031</v>
      </c>
      <c r="BF681" s="15">
        <f ca="1">SUM(BD$12:BD681)</f>
        <v>649686.79596789682</v>
      </c>
      <c r="BG681" s="16">
        <f ca="1">SUM(BB$12:BB681)+SUMIF(BC$12:BC681, "&lt;0")</f>
        <v>618008.05165980628</v>
      </c>
    </row>
    <row r="682" spans="1:59" x14ac:dyDescent="0.2">
      <c r="A682" s="24">
        <v>44853</v>
      </c>
      <c r="B682" s="54">
        <f ca="1">IF($A682&gt;= $C$5,$C$6, INDEX('Historical Data'!$D$2:$D$745, MATCH(A682, 'Historical Data'!$B$2:$B$745, 0)))</f>
        <v>1296</v>
      </c>
      <c r="C682" s="14">
        <f t="shared" ca="1" si="380"/>
        <v>1296</v>
      </c>
      <c r="D682" s="14">
        <f t="shared" ca="1" si="391"/>
        <v>1101</v>
      </c>
      <c r="E682" s="14">
        <f t="shared" ca="1" si="362"/>
        <v>195</v>
      </c>
      <c r="F682" s="14">
        <f t="shared" ca="1" si="358"/>
        <v>195</v>
      </c>
      <c r="G682" s="14">
        <f t="shared" ca="1" si="373"/>
        <v>846656.94699999993</v>
      </c>
      <c r="H682" s="15">
        <f ca="1">SUM(F$12:F682)</f>
        <v>430809.18200000003</v>
      </c>
      <c r="I682" s="16">
        <f ca="1">SUM(D$12:D682)+SUMIF(E$12:E682, "&lt;0")</f>
        <v>415847.76500000001</v>
      </c>
      <c r="J682" s="15"/>
      <c r="K682" s="9">
        <v>44853</v>
      </c>
      <c r="L682" s="14">
        <f t="shared" ca="1" si="359"/>
        <v>1796</v>
      </c>
      <c r="M682" s="14">
        <f t="shared" ca="1" si="381"/>
        <v>1796</v>
      </c>
      <c r="N682" s="14">
        <f t="shared" ca="1" si="386"/>
        <v>1346</v>
      </c>
      <c r="O682" s="14">
        <f t="shared" ca="1" si="363"/>
        <v>450</v>
      </c>
      <c r="P682" s="14">
        <f t="shared" ca="1" si="364"/>
        <v>450</v>
      </c>
      <c r="Q682" s="14">
        <f t="shared" ca="1" si="374"/>
        <v>1122406.9469999999</v>
      </c>
      <c r="R682" s="15">
        <f ca="1">SUM(P$12:P682)</f>
        <v>571794.18199999991</v>
      </c>
      <c r="S682" s="16">
        <f ca="1">SUM(N$12:N682)+SUMIF(O$12:O682, "&lt;0")</f>
        <v>550612.76500000001</v>
      </c>
      <c r="U682" s="9">
        <v>44853</v>
      </c>
      <c r="V682" s="14">
        <f t="shared" ca="1" si="378"/>
        <v>2296</v>
      </c>
      <c r="W682" s="14">
        <f t="shared" ca="1" si="382"/>
        <v>2296</v>
      </c>
      <c r="X682" s="14">
        <f t="shared" ca="1" si="387"/>
        <v>1591</v>
      </c>
      <c r="Y682" s="14">
        <f t="shared" ca="1" si="365"/>
        <v>705</v>
      </c>
      <c r="Z682" s="14">
        <f t="shared" ca="1" si="366"/>
        <v>705</v>
      </c>
      <c r="AA682" s="14">
        <f t="shared" ca="1" si="375"/>
        <v>1398156.9469999999</v>
      </c>
      <c r="AB682" s="15">
        <f ca="1">SUM(Z$12:Z682)</f>
        <v>712779.18199999991</v>
      </c>
      <c r="AC682" s="16">
        <f ca="1">SUM(X$12:X682)+SUMIF(Y$12:Y682, "&lt;0")</f>
        <v>685377.76500000001</v>
      </c>
      <c r="AE682" s="9">
        <v>44853</v>
      </c>
      <c r="AF682" s="14">
        <f t="shared" ca="1" si="360"/>
        <v>1796</v>
      </c>
      <c r="AG682" s="14">
        <f t="shared" ca="1" si="383"/>
        <v>1796</v>
      </c>
      <c r="AH682" s="14">
        <f t="shared" ca="1" si="388"/>
        <v>1351</v>
      </c>
      <c r="AI682" s="14">
        <f t="shared" ca="1" si="367"/>
        <v>445</v>
      </c>
      <c r="AJ682" s="14">
        <f t="shared" ca="1" si="368"/>
        <v>445</v>
      </c>
      <c r="AK682" s="14">
        <f t="shared" ca="1" si="376"/>
        <v>1134906.9469999999</v>
      </c>
      <c r="AL682" s="15">
        <f ca="1">SUM(AJ$12:AJ682)</f>
        <v>578049.18199999991</v>
      </c>
      <c r="AM682" s="16">
        <f ca="1">SUM(AH$12:AH682)+SUMIF(AI$12:AI682, "&lt;0")</f>
        <v>556857.76500000001</v>
      </c>
      <c r="AO682" s="9">
        <v>44853</v>
      </c>
      <c r="AP682" s="14">
        <f t="shared" ca="1" si="361"/>
        <v>2296</v>
      </c>
      <c r="AQ682" s="14">
        <f t="shared" ca="1" si="384"/>
        <v>2296</v>
      </c>
      <c r="AR682" s="14">
        <f t="shared" ca="1" si="389"/>
        <v>1601</v>
      </c>
      <c r="AS682" s="14">
        <f t="shared" ca="1" si="369"/>
        <v>695</v>
      </c>
      <c r="AT682" s="14">
        <f t="shared" ca="1" si="370"/>
        <v>695</v>
      </c>
      <c r="AU682" s="14">
        <f t="shared" ca="1" si="377"/>
        <v>1423156.9469999999</v>
      </c>
      <c r="AV682" s="15">
        <f ca="1">SUM(AT$12:AT682)</f>
        <v>725289.18200000015</v>
      </c>
      <c r="AW682" s="16">
        <f ca="1">SUM(AR$12:AR682)+SUMIF(AS$12:AS682, "&lt;0")</f>
        <v>697867.76499999978</v>
      </c>
      <c r="AY682" s="9">
        <v>44853</v>
      </c>
      <c r="AZ682" s="14">
        <f t="shared" ca="1" si="379"/>
        <v>2000</v>
      </c>
      <c r="BA682" s="14">
        <f t="shared" ca="1" si="385"/>
        <v>2000</v>
      </c>
      <c r="BB682" s="14">
        <f t="shared" ca="1" si="390"/>
        <v>1638.519707856726</v>
      </c>
      <c r="BC682" s="14">
        <f t="shared" ca="1" si="371"/>
        <v>361.48029214327403</v>
      </c>
      <c r="BD682" s="14">
        <f t="shared" ca="1" si="372"/>
        <v>361.48029214327403</v>
      </c>
      <c r="BE682" s="14">
        <f t="shared" ca="1" si="357"/>
        <v>1269694.8476277031</v>
      </c>
      <c r="BF682" s="15">
        <f ca="1">SUM(BD$12:BD682)</f>
        <v>650048.27626004012</v>
      </c>
      <c r="BG682" s="16">
        <f ca="1">SUM(BB$12:BB682)+SUMIF(BC$12:BC682, "&lt;0")</f>
        <v>619646.57136766298</v>
      </c>
    </row>
    <row r="683" spans="1:59" x14ac:dyDescent="0.2">
      <c r="A683" s="24">
        <v>44854</v>
      </c>
      <c r="B683" s="54">
        <f ca="1">IF($A683&gt;= $C$5,$C$6, INDEX('Historical Data'!$D$2:$D$745, MATCH(A683, 'Historical Data'!$B$2:$B$745, 0)))</f>
        <v>1296</v>
      </c>
      <c r="C683" s="14">
        <f t="shared" ca="1" si="380"/>
        <v>1296</v>
      </c>
      <c r="D683" s="14">
        <f t="shared" ca="1" si="391"/>
        <v>778.98099999999977</v>
      </c>
      <c r="E683" s="14">
        <f t="shared" ca="1" si="362"/>
        <v>517.01900000000023</v>
      </c>
      <c r="F683" s="14">
        <f t="shared" ca="1" si="358"/>
        <v>517.01900000000023</v>
      </c>
      <c r="G683" s="14">
        <f t="shared" ca="1" si="373"/>
        <v>847952.94699999993</v>
      </c>
      <c r="H683" s="15">
        <f ca="1">SUM(F$12:F683)</f>
        <v>431326.201</v>
      </c>
      <c r="I683" s="16">
        <f ca="1">SUM(D$12:D683)+SUMIF(E$12:E683, "&lt;0")</f>
        <v>416626.74600000004</v>
      </c>
      <c r="J683" s="15"/>
      <c r="K683" s="9">
        <v>44854</v>
      </c>
      <c r="L683" s="14">
        <f t="shared" ca="1" si="359"/>
        <v>1796</v>
      </c>
      <c r="M683" s="14">
        <f t="shared" ca="1" si="381"/>
        <v>1796</v>
      </c>
      <c r="N683" s="14">
        <f t="shared" ca="1" si="386"/>
        <v>1028.9809999999998</v>
      </c>
      <c r="O683" s="14">
        <f t="shared" ca="1" si="363"/>
        <v>767.01900000000023</v>
      </c>
      <c r="P683" s="14">
        <f t="shared" ca="1" si="364"/>
        <v>767.01900000000023</v>
      </c>
      <c r="Q683" s="14">
        <f t="shared" ca="1" si="374"/>
        <v>1124202.9469999999</v>
      </c>
      <c r="R683" s="15">
        <f ca="1">SUM(P$12:P683)</f>
        <v>572561.20099999988</v>
      </c>
      <c r="S683" s="16">
        <f ca="1">SUM(N$12:N683)+SUMIF(O$12:O683, "&lt;0")</f>
        <v>551641.74600000004</v>
      </c>
      <c r="U683" s="9">
        <v>44854</v>
      </c>
      <c r="V683" s="14">
        <f t="shared" ca="1" si="378"/>
        <v>2296</v>
      </c>
      <c r="W683" s="14">
        <f t="shared" ca="1" si="382"/>
        <v>2296</v>
      </c>
      <c r="X683" s="14">
        <f t="shared" ca="1" si="387"/>
        <v>1278.9809999999998</v>
      </c>
      <c r="Y683" s="14">
        <f t="shared" ca="1" si="365"/>
        <v>1017.0190000000002</v>
      </c>
      <c r="Z683" s="14">
        <f t="shared" ca="1" si="366"/>
        <v>1017.0190000000002</v>
      </c>
      <c r="AA683" s="14">
        <f t="shared" ca="1" si="375"/>
        <v>1400452.9469999999</v>
      </c>
      <c r="AB683" s="15">
        <f ca="1">SUM(Z$12:Z683)</f>
        <v>713796.20099999988</v>
      </c>
      <c r="AC683" s="16">
        <f ca="1">SUM(X$12:X683)+SUMIF(Y$12:Y683, "&lt;0")</f>
        <v>686656.74600000004</v>
      </c>
      <c r="AE683" s="9">
        <v>44854</v>
      </c>
      <c r="AF683" s="14">
        <f t="shared" ca="1" si="360"/>
        <v>1796</v>
      </c>
      <c r="AG683" s="14">
        <f t="shared" ca="1" si="383"/>
        <v>1796</v>
      </c>
      <c r="AH683" s="14">
        <f t="shared" ca="1" si="388"/>
        <v>1038.9809999999998</v>
      </c>
      <c r="AI683" s="14">
        <f t="shared" ca="1" si="367"/>
        <v>757.01900000000023</v>
      </c>
      <c r="AJ683" s="14">
        <f t="shared" ca="1" si="368"/>
        <v>757.01900000000023</v>
      </c>
      <c r="AK683" s="14">
        <f t="shared" ca="1" si="376"/>
        <v>1136702.9469999999</v>
      </c>
      <c r="AL683" s="15">
        <f ca="1">SUM(AJ$12:AJ683)</f>
        <v>578806.20099999988</v>
      </c>
      <c r="AM683" s="16">
        <f ca="1">SUM(AH$12:AH683)+SUMIF(AI$12:AI683, "&lt;0")</f>
        <v>557896.74600000004</v>
      </c>
      <c r="AO683" s="9">
        <v>44854</v>
      </c>
      <c r="AP683" s="14">
        <f t="shared" ca="1" si="361"/>
        <v>2296</v>
      </c>
      <c r="AQ683" s="14">
        <f t="shared" ca="1" si="384"/>
        <v>2296</v>
      </c>
      <c r="AR683" s="14">
        <f t="shared" ca="1" si="389"/>
        <v>1298.9809999999998</v>
      </c>
      <c r="AS683" s="14">
        <f t="shared" ca="1" si="369"/>
        <v>997.01900000000023</v>
      </c>
      <c r="AT683" s="14">
        <f t="shared" ca="1" si="370"/>
        <v>997.01900000000023</v>
      </c>
      <c r="AU683" s="14">
        <f t="shared" ca="1" si="377"/>
        <v>1425452.9469999999</v>
      </c>
      <c r="AV683" s="15">
        <f ca="1">SUM(AT$12:AT683)</f>
        <v>726286.20100000012</v>
      </c>
      <c r="AW683" s="16">
        <f ca="1">SUM(AR$12:AR683)+SUMIF(AS$12:AS683, "&lt;0")</f>
        <v>699166.74599999981</v>
      </c>
      <c r="AY683" s="9">
        <v>44854</v>
      </c>
      <c r="AZ683" s="14">
        <f t="shared" ca="1" si="379"/>
        <v>2000</v>
      </c>
      <c r="BA683" s="14">
        <f t="shared" ca="1" si="385"/>
        <v>2000</v>
      </c>
      <c r="BB683" s="14">
        <f t="shared" ca="1" si="390"/>
        <v>1344.7337559071559</v>
      </c>
      <c r="BC683" s="14">
        <f t="shared" ca="1" si="371"/>
        <v>655.26624409284409</v>
      </c>
      <c r="BD683" s="14">
        <f t="shared" ca="1" si="372"/>
        <v>655.26624409284409</v>
      </c>
      <c r="BE683" s="14">
        <f t="shared" ca="1" si="357"/>
        <v>1271694.8476277031</v>
      </c>
      <c r="BF683" s="15">
        <f ca="1">SUM(BD$12:BD683)</f>
        <v>650703.54250413296</v>
      </c>
      <c r="BG683" s="16">
        <f ca="1">SUM(BB$12:BB683)+SUMIF(BC$12:BC683, "&lt;0")</f>
        <v>620991.30512357014</v>
      </c>
    </row>
    <row r="684" spans="1:59" x14ac:dyDescent="0.2">
      <c r="A684" s="24">
        <v>44855</v>
      </c>
      <c r="B684" s="54">
        <f ca="1">IF($A684&gt;= $C$5,$C$6, INDEX('Historical Data'!$D$2:$D$745, MATCH(A684, 'Historical Data'!$B$2:$B$745, 0)))</f>
        <v>1296</v>
      </c>
      <c r="C684" s="14">
        <f t="shared" ca="1" si="380"/>
        <v>1296</v>
      </c>
      <c r="D684" s="14">
        <f t="shared" ca="1" si="391"/>
        <v>734.71399999999994</v>
      </c>
      <c r="E684" s="14">
        <f t="shared" ca="1" si="362"/>
        <v>561.28600000000006</v>
      </c>
      <c r="F684" s="14">
        <f t="shared" ca="1" si="358"/>
        <v>561.28600000000006</v>
      </c>
      <c r="G684" s="14">
        <f t="shared" ca="1" si="373"/>
        <v>849248.94699999993</v>
      </c>
      <c r="H684" s="15">
        <f ca="1">SUM(F$12:F684)</f>
        <v>431887.48700000002</v>
      </c>
      <c r="I684" s="16">
        <f ca="1">SUM(D$12:D684)+SUMIF(E$12:E684, "&lt;0")</f>
        <v>417361.46</v>
      </c>
      <c r="J684" s="15"/>
      <c r="K684" s="9">
        <v>44855</v>
      </c>
      <c r="L684" s="14">
        <f t="shared" ca="1" si="359"/>
        <v>1796</v>
      </c>
      <c r="M684" s="14">
        <f t="shared" ca="1" si="381"/>
        <v>1796</v>
      </c>
      <c r="N684" s="14">
        <f t="shared" ca="1" si="386"/>
        <v>989.71399999999994</v>
      </c>
      <c r="O684" s="14">
        <f t="shared" ca="1" si="363"/>
        <v>806.28600000000006</v>
      </c>
      <c r="P684" s="14">
        <f t="shared" ca="1" si="364"/>
        <v>806.28600000000006</v>
      </c>
      <c r="Q684" s="14">
        <f t="shared" ca="1" si="374"/>
        <v>1125998.9469999999</v>
      </c>
      <c r="R684" s="15">
        <f ca="1">SUM(P$12:P684)</f>
        <v>573367.48699999985</v>
      </c>
      <c r="S684" s="16">
        <f ca="1">SUM(N$12:N684)+SUMIF(O$12:O684, "&lt;0")</f>
        <v>552631.46000000008</v>
      </c>
      <c r="U684" s="9">
        <v>44855</v>
      </c>
      <c r="V684" s="14">
        <f t="shared" ca="1" si="378"/>
        <v>2296</v>
      </c>
      <c r="W684" s="14">
        <f t="shared" ca="1" si="382"/>
        <v>2296</v>
      </c>
      <c r="X684" s="14">
        <f t="shared" ca="1" si="387"/>
        <v>1244.7139999999999</v>
      </c>
      <c r="Y684" s="14">
        <f t="shared" ca="1" si="365"/>
        <v>1051.2860000000001</v>
      </c>
      <c r="Z684" s="14">
        <f t="shared" ca="1" si="366"/>
        <v>1051.2860000000001</v>
      </c>
      <c r="AA684" s="14">
        <f t="shared" ca="1" si="375"/>
        <v>1402748.9469999999</v>
      </c>
      <c r="AB684" s="15">
        <f ca="1">SUM(Z$12:Z684)</f>
        <v>714847.48699999985</v>
      </c>
      <c r="AC684" s="16">
        <f ca="1">SUM(X$12:X684)+SUMIF(Y$12:Y684, "&lt;0")</f>
        <v>687901.46000000008</v>
      </c>
      <c r="AE684" s="9">
        <v>44855</v>
      </c>
      <c r="AF684" s="14">
        <f t="shared" ca="1" si="360"/>
        <v>1796</v>
      </c>
      <c r="AG684" s="14">
        <f t="shared" ca="1" si="383"/>
        <v>1796</v>
      </c>
      <c r="AH684" s="14">
        <f t="shared" ca="1" si="388"/>
        <v>994.71399999999994</v>
      </c>
      <c r="AI684" s="14">
        <f t="shared" ca="1" si="367"/>
        <v>801.28600000000006</v>
      </c>
      <c r="AJ684" s="14">
        <f t="shared" ca="1" si="368"/>
        <v>801.28600000000006</v>
      </c>
      <c r="AK684" s="14">
        <f t="shared" ca="1" si="376"/>
        <v>1138498.9469999999</v>
      </c>
      <c r="AL684" s="15">
        <f ca="1">SUM(AJ$12:AJ684)</f>
        <v>579607.48699999985</v>
      </c>
      <c r="AM684" s="16">
        <f ca="1">SUM(AH$12:AH684)+SUMIF(AI$12:AI684, "&lt;0")</f>
        <v>558891.46000000008</v>
      </c>
      <c r="AO684" s="9">
        <v>44855</v>
      </c>
      <c r="AP684" s="14">
        <f t="shared" ca="1" si="361"/>
        <v>2296</v>
      </c>
      <c r="AQ684" s="14">
        <f t="shared" ca="1" si="384"/>
        <v>2296</v>
      </c>
      <c r="AR684" s="14">
        <f t="shared" ca="1" si="389"/>
        <v>1254.7139999999999</v>
      </c>
      <c r="AS684" s="14">
        <f t="shared" ca="1" si="369"/>
        <v>1041.2860000000001</v>
      </c>
      <c r="AT684" s="14">
        <f t="shared" ca="1" si="370"/>
        <v>1041.2860000000001</v>
      </c>
      <c r="AU684" s="14">
        <f t="shared" ca="1" si="377"/>
        <v>1427748.9469999999</v>
      </c>
      <c r="AV684" s="15">
        <f ca="1">SUM(AT$12:AT684)</f>
        <v>727327.48700000008</v>
      </c>
      <c r="AW684" s="16">
        <f ca="1">SUM(AR$12:AR684)+SUMIF(AS$12:AS684, "&lt;0")</f>
        <v>700421.45999999985</v>
      </c>
      <c r="AY684" s="9">
        <v>44855</v>
      </c>
      <c r="AZ684" s="14">
        <f t="shared" ca="1" si="379"/>
        <v>2000</v>
      </c>
      <c r="BA684" s="14">
        <f t="shared" ca="1" si="385"/>
        <v>2000</v>
      </c>
      <c r="BB684" s="14">
        <f t="shared" ca="1" si="390"/>
        <v>1328.699803957586</v>
      </c>
      <c r="BC684" s="14">
        <f t="shared" ca="1" si="371"/>
        <v>671.30019604241397</v>
      </c>
      <c r="BD684" s="14">
        <f t="shared" ca="1" si="372"/>
        <v>671.30019604241397</v>
      </c>
      <c r="BE684" s="14">
        <f t="shared" ca="1" si="357"/>
        <v>1273694.8476277031</v>
      </c>
      <c r="BF684" s="15">
        <f ca="1">SUM(BD$12:BD684)</f>
        <v>651374.84270017536</v>
      </c>
      <c r="BG684" s="16">
        <f ca="1">SUM(BB$12:BB684)+SUMIF(BC$12:BC684, "&lt;0")</f>
        <v>622320.00492752774</v>
      </c>
    </row>
    <row r="685" spans="1:59" x14ac:dyDescent="0.2">
      <c r="A685" s="24">
        <v>44856</v>
      </c>
      <c r="B685" s="54">
        <f ca="1">IF($A685&gt;= $C$5,$C$6, INDEX('Historical Data'!$D$2:$D$745, MATCH(A685, 'Historical Data'!$B$2:$B$745, 0)))</f>
        <v>1296</v>
      </c>
      <c r="C685" s="14">
        <f t="shared" ca="1" si="380"/>
        <v>1296</v>
      </c>
      <c r="D685" s="14">
        <f t="shared" ca="1" si="391"/>
        <v>98.879999999997381</v>
      </c>
      <c r="E685" s="14">
        <f t="shared" ca="1" si="362"/>
        <v>1197.1200000000026</v>
      </c>
      <c r="F685" s="14">
        <f t="shared" ca="1" si="358"/>
        <v>1197.1200000000026</v>
      </c>
      <c r="G685" s="14">
        <f t="shared" ca="1" si="373"/>
        <v>850544.94699999993</v>
      </c>
      <c r="H685" s="15">
        <f ca="1">SUM(F$12:F685)</f>
        <v>433084.60700000002</v>
      </c>
      <c r="I685" s="16">
        <f ca="1">SUM(D$12:D685)+SUMIF(E$12:E685, "&lt;0")</f>
        <v>417460.34</v>
      </c>
      <c r="J685" s="15"/>
      <c r="K685" s="9">
        <v>44856</v>
      </c>
      <c r="L685" s="14">
        <f t="shared" ca="1" si="359"/>
        <v>1796</v>
      </c>
      <c r="M685" s="14">
        <f t="shared" ca="1" si="381"/>
        <v>1796</v>
      </c>
      <c r="N685" s="14">
        <f t="shared" ca="1" si="386"/>
        <v>358.87999999999738</v>
      </c>
      <c r="O685" s="14">
        <f t="shared" ca="1" si="363"/>
        <v>1437.1200000000026</v>
      </c>
      <c r="P685" s="14">
        <f t="shared" ca="1" si="364"/>
        <v>1437.1200000000026</v>
      </c>
      <c r="Q685" s="14">
        <f t="shared" ca="1" si="374"/>
        <v>1127794.9469999999</v>
      </c>
      <c r="R685" s="15">
        <f ca="1">SUM(P$12:P685)</f>
        <v>574804.60699999984</v>
      </c>
      <c r="S685" s="16">
        <f ca="1">SUM(N$12:N685)+SUMIF(O$12:O685, "&lt;0")</f>
        <v>552990.34000000008</v>
      </c>
      <c r="U685" s="9">
        <v>44856</v>
      </c>
      <c r="V685" s="14">
        <f t="shared" ca="1" si="378"/>
        <v>2296</v>
      </c>
      <c r="W685" s="14">
        <f t="shared" ca="1" si="382"/>
        <v>2296</v>
      </c>
      <c r="X685" s="14">
        <f t="shared" ca="1" si="387"/>
        <v>618.87999999999738</v>
      </c>
      <c r="Y685" s="14">
        <f t="shared" ca="1" si="365"/>
        <v>1677.1200000000026</v>
      </c>
      <c r="Z685" s="14">
        <f t="shared" ca="1" si="366"/>
        <v>1677.1200000000026</v>
      </c>
      <c r="AA685" s="14">
        <f t="shared" ca="1" si="375"/>
        <v>1405044.9469999999</v>
      </c>
      <c r="AB685" s="15">
        <f ca="1">SUM(Z$12:Z685)</f>
        <v>716524.60699999984</v>
      </c>
      <c r="AC685" s="16">
        <f ca="1">SUM(X$12:X685)+SUMIF(Y$12:Y685, "&lt;0")</f>
        <v>688520.34000000008</v>
      </c>
      <c r="AE685" s="9">
        <v>44856</v>
      </c>
      <c r="AF685" s="14">
        <f t="shared" ca="1" si="360"/>
        <v>1796</v>
      </c>
      <c r="AG685" s="14">
        <f t="shared" ca="1" si="383"/>
        <v>1796</v>
      </c>
      <c r="AH685" s="14">
        <f t="shared" ca="1" si="388"/>
        <v>358.87999999999738</v>
      </c>
      <c r="AI685" s="14">
        <f t="shared" ca="1" si="367"/>
        <v>1437.1200000000026</v>
      </c>
      <c r="AJ685" s="14">
        <f t="shared" ca="1" si="368"/>
        <v>1437.1200000000026</v>
      </c>
      <c r="AK685" s="14">
        <f t="shared" ca="1" si="376"/>
        <v>1140294.9469999999</v>
      </c>
      <c r="AL685" s="15">
        <f ca="1">SUM(AJ$12:AJ685)</f>
        <v>581044.60699999984</v>
      </c>
      <c r="AM685" s="16">
        <f ca="1">SUM(AH$12:AH685)+SUMIF(AI$12:AI685, "&lt;0")</f>
        <v>559250.34000000008</v>
      </c>
      <c r="AO685" s="9">
        <v>44856</v>
      </c>
      <c r="AP685" s="14">
        <f t="shared" ca="1" si="361"/>
        <v>2296</v>
      </c>
      <c r="AQ685" s="14">
        <f t="shared" ca="1" si="384"/>
        <v>2296</v>
      </c>
      <c r="AR685" s="14">
        <f t="shared" ca="1" si="389"/>
        <v>618.87999999999738</v>
      </c>
      <c r="AS685" s="14">
        <f t="shared" ca="1" si="369"/>
        <v>1677.1200000000026</v>
      </c>
      <c r="AT685" s="14">
        <f t="shared" ca="1" si="370"/>
        <v>1677.1200000000026</v>
      </c>
      <c r="AU685" s="14">
        <f t="shared" ca="1" si="377"/>
        <v>1430044.9469999999</v>
      </c>
      <c r="AV685" s="15">
        <f ca="1">SUM(AT$12:AT685)</f>
        <v>729004.60700000008</v>
      </c>
      <c r="AW685" s="16">
        <f ca="1">SUM(AR$12:AR685)+SUMIF(AS$12:AS685, "&lt;0")</f>
        <v>701040.33999999985</v>
      </c>
      <c r="AY685" s="9">
        <v>44856</v>
      </c>
      <c r="AZ685" s="14">
        <f t="shared" ca="1" si="379"/>
        <v>2000</v>
      </c>
      <c r="BA685" s="14">
        <f t="shared" ca="1" si="385"/>
        <v>2000</v>
      </c>
      <c r="BB685" s="14">
        <f t="shared" ca="1" si="390"/>
        <v>721.09885200801341</v>
      </c>
      <c r="BC685" s="14">
        <f t="shared" ca="1" si="371"/>
        <v>1278.9011479919866</v>
      </c>
      <c r="BD685" s="14">
        <f t="shared" ca="1" si="372"/>
        <v>1278.9011479919866</v>
      </c>
      <c r="BE685" s="14">
        <f t="shared" ca="1" si="357"/>
        <v>1275694.8476277031</v>
      </c>
      <c r="BF685" s="15">
        <f ca="1">SUM(BD$12:BD685)</f>
        <v>652653.74384816736</v>
      </c>
      <c r="BG685" s="16">
        <f ca="1">SUM(BB$12:BB685)+SUMIF(BC$12:BC685, "&lt;0")</f>
        <v>623041.10377953574</v>
      </c>
    </row>
    <row r="686" spans="1:59" x14ac:dyDescent="0.2">
      <c r="A686" s="24">
        <v>44857</v>
      </c>
      <c r="B686" s="54">
        <f ca="1">IF($A686&gt;= $C$5,$C$6, INDEX('Historical Data'!$D$2:$D$745, MATCH(A686, 'Historical Data'!$B$2:$B$745, 0)))</f>
        <v>1296</v>
      </c>
      <c r="C686" s="14">
        <f t="shared" ca="1" si="380"/>
        <v>1296</v>
      </c>
      <c r="D686" s="14">
        <f t="shared" ca="1" si="391"/>
        <v>0</v>
      </c>
      <c r="E686" s="14">
        <f t="shared" ca="1" si="362"/>
        <v>1296</v>
      </c>
      <c r="F686" s="14">
        <f t="shared" ca="1" si="358"/>
        <v>1296</v>
      </c>
      <c r="G686" s="14">
        <f t="shared" ca="1" si="373"/>
        <v>851840.94699999993</v>
      </c>
      <c r="H686" s="15">
        <f ca="1">SUM(F$12:F686)</f>
        <v>434380.60700000002</v>
      </c>
      <c r="I686" s="16">
        <f ca="1">SUM(D$12:D686)+SUMIF(E$12:E686, "&lt;0")</f>
        <v>417460.34</v>
      </c>
      <c r="J686" s="15"/>
      <c r="K686" s="9">
        <v>44857</v>
      </c>
      <c r="L686" s="14">
        <f t="shared" ca="1" si="359"/>
        <v>1796</v>
      </c>
      <c r="M686" s="14">
        <f t="shared" ca="1" si="381"/>
        <v>1796</v>
      </c>
      <c r="N686" s="14">
        <f t="shared" ca="1" si="386"/>
        <v>235</v>
      </c>
      <c r="O686" s="14">
        <f t="shared" ca="1" si="363"/>
        <v>1561</v>
      </c>
      <c r="P686" s="14">
        <f t="shared" ca="1" si="364"/>
        <v>1561</v>
      </c>
      <c r="Q686" s="14">
        <f t="shared" ca="1" si="374"/>
        <v>1129590.9469999999</v>
      </c>
      <c r="R686" s="15">
        <f ca="1">SUM(P$12:P686)</f>
        <v>576365.60699999984</v>
      </c>
      <c r="S686" s="16">
        <f ca="1">SUM(N$12:N686)+SUMIF(O$12:O686, "&lt;0")</f>
        <v>553225.34000000008</v>
      </c>
      <c r="U686" s="9">
        <v>44857</v>
      </c>
      <c r="V686" s="14">
        <f t="shared" ca="1" si="378"/>
        <v>2296</v>
      </c>
      <c r="W686" s="14">
        <f t="shared" ca="1" si="382"/>
        <v>2296</v>
      </c>
      <c r="X686" s="14">
        <f t="shared" ca="1" si="387"/>
        <v>470</v>
      </c>
      <c r="Y686" s="14">
        <f t="shared" ca="1" si="365"/>
        <v>1826</v>
      </c>
      <c r="Z686" s="14">
        <f t="shared" ca="1" si="366"/>
        <v>1826</v>
      </c>
      <c r="AA686" s="14">
        <f t="shared" ca="1" si="375"/>
        <v>1407340.9469999999</v>
      </c>
      <c r="AB686" s="15">
        <f ca="1">SUM(Z$12:Z686)</f>
        <v>718350.60699999984</v>
      </c>
      <c r="AC686" s="16">
        <f ca="1">SUM(X$12:X686)+SUMIF(Y$12:Y686, "&lt;0")</f>
        <v>688990.34000000008</v>
      </c>
      <c r="AE686" s="9">
        <v>44857</v>
      </c>
      <c r="AF686" s="14">
        <f t="shared" ca="1" si="360"/>
        <v>1796</v>
      </c>
      <c r="AG686" s="14">
        <f t="shared" ca="1" si="383"/>
        <v>1796</v>
      </c>
      <c r="AH686" s="14">
        <f t="shared" ca="1" si="388"/>
        <v>210</v>
      </c>
      <c r="AI686" s="14">
        <f t="shared" ca="1" si="367"/>
        <v>1586</v>
      </c>
      <c r="AJ686" s="14">
        <f t="shared" ca="1" si="368"/>
        <v>1586</v>
      </c>
      <c r="AK686" s="14">
        <f t="shared" ca="1" si="376"/>
        <v>1142090.9469999999</v>
      </c>
      <c r="AL686" s="15">
        <f ca="1">SUM(AJ$12:AJ686)</f>
        <v>582630.60699999984</v>
      </c>
      <c r="AM686" s="16">
        <f ca="1">SUM(AH$12:AH686)+SUMIF(AI$12:AI686, "&lt;0")</f>
        <v>559460.34000000008</v>
      </c>
      <c r="AO686" s="9">
        <v>44857</v>
      </c>
      <c r="AP686" s="14">
        <f t="shared" ca="1" si="361"/>
        <v>2296</v>
      </c>
      <c r="AQ686" s="14">
        <f t="shared" ca="1" si="384"/>
        <v>2296</v>
      </c>
      <c r="AR686" s="14">
        <f t="shared" ca="1" si="389"/>
        <v>420</v>
      </c>
      <c r="AS686" s="14">
        <f t="shared" ca="1" si="369"/>
        <v>1876</v>
      </c>
      <c r="AT686" s="14">
        <f t="shared" ca="1" si="370"/>
        <v>1876</v>
      </c>
      <c r="AU686" s="14">
        <f t="shared" ca="1" si="377"/>
        <v>1432340.9469999999</v>
      </c>
      <c r="AV686" s="15">
        <f ca="1">SUM(AT$12:AT686)</f>
        <v>730880.60700000008</v>
      </c>
      <c r="AW686" s="16">
        <f ca="1">SUM(AR$12:AR686)+SUMIF(AS$12:AS686, "&lt;0")</f>
        <v>701460.33999999985</v>
      </c>
      <c r="AY686" s="9">
        <v>44857</v>
      </c>
      <c r="AZ686" s="14">
        <f t="shared" ca="1" si="379"/>
        <v>2000</v>
      </c>
      <c r="BA686" s="14">
        <f t="shared" ca="1" si="385"/>
        <v>2000</v>
      </c>
      <c r="BB686" s="14">
        <f t="shared" ca="1" si="390"/>
        <v>387.65690005844772</v>
      </c>
      <c r="BC686" s="14">
        <f t="shared" ca="1" si="371"/>
        <v>1612.3430999415523</v>
      </c>
      <c r="BD686" s="14">
        <f t="shared" ca="1" si="372"/>
        <v>1612.3430999415523</v>
      </c>
      <c r="BE686" s="14">
        <f t="shared" ca="1" si="357"/>
        <v>1277694.8476277031</v>
      </c>
      <c r="BF686" s="15">
        <f ca="1">SUM(BD$12:BD686)</f>
        <v>654266.08694810886</v>
      </c>
      <c r="BG686" s="16">
        <f ca="1">SUM(BB$12:BB686)+SUMIF(BC$12:BC686, "&lt;0")</f>
        <v>623428.76067959424</v>
      </c>
    </row>
    <row r="687" spans="1:59" x14ac:dyDescent="0.2">
      <c r="A687" s="24">
        <v>44858</v>
      </c>
      <c r="B687" s="54">
        <f ca="1">IF($A687&gt;= $C$5,$C$6, INDEX('Historical Data'!$D$2:$D$745, MATCH(A687, 'Historical Data'!$B$2:$B$745, 0)))</f>
        <v>1296</v>
      </c>
      <c r="C687" s="14">
        <f t="shared" ca="1" si="380"/>
        <v>1296</v>
      </c>
      <c r="D687" s="14">
        <f t="shared" ca="1" si="391"/>
        <v>554.08600000000297</v>
      </c>
      <c r="E687" s="14">
        <f t="shared" ca="1" si="362"/>
        <v>741.91399999999703</v>
      </c>
      <c r="F687" s="14">
        <f t="shared" ca="1" si="358"/>
        <v>741.91399999999703</v>
      </c>
      <c r="G687" s="14">
        <f t="shared" ca="1" si="373"/>
        <v>853136.94699999993</v>
      </c>
      <c r="H687" s="15">
        <f ca="1">SUM(F$12:F687)</f>
        <v>435122.52100000001</v>
      </c>
      <c r="I687" s="16">
        <f ca="1">SUM(D$12:D687)+SUMIF(E$12:E687, "&lt;0")</f>
        <v>418014.42600000004</v>
      </c>
      <c r="J687" s="15"/>
      <c r="K687" s="9">
        <v>44858</v>
      </c>
      <c r="L687" s="14">
        <f t="shared" ca="1" si="359"/>
        <v>1796</v>
      </c>
      <c r="M687" s="14">
        <f t="shared" ca="1" si="381"/>
        <v>1796</v>
      </c>
      <c r="N687" s="14">
        <f t="shared" ca="1" si="386"/>
        <v>839.08600000000297</v>
      </c>
      <c r="O687" s="14">
        <f t="shared" ca="1" si="363"/>
        <v>956.91399999999703</v>
      </c>
      <c r="P687" s="14">
        <f t="shared" ca="1" si="364"/>
        <v>956.91399999999703</v>
      </c>
      <c r="Q687" s="14">
        <f t="shared" ca="1" si="374"/>
        <v>1131386.9469999999</v>
      </c>
      <c r="R687" s="15">
        <f ca="1">SUM(P$12:P687)</f>
        <v>577322.52099999983</v>
      </c>
      <c r="S687" s="16">
        <f ca="1">SUM(N$12:N687)+SUMIF(O$12:O687, "&lt;0")</f>
        <v>554064.42600000009</v>
      </c>
      <c r="U687" s="9">
        <v>44858</v>
      </c>
      <c r="V687" s="14">
        <f t="shared" ca="1" si="378"/>
        <v>2296</v>
      </c>
      <c r="W687" s="14">
        <f t="shared" ca="1" si="382"/>
        <v>2296</v>
      </c>
      <c r="X687" s="14">
        <f t="shared" ca="1" si="387"/>
        <v>1124.086000000003</v>
      </c>
      <c r="Y687" s="14">
        <f t="shared" ca="1" si="365"/>
        <v>1171.913999999997</v>
      </c>
      <c r="Z687" s="14">
        <f t="shared" ca="1" si="366"/>
        <v>1171.913999999997</v>
      </c>
      <c r="AA687" s="14">
        <f t="shared" ca="1" si="375"/>
        <v>1409636.9469999999</v>
      </c>
      <c r="AB687" s="15">
        <f ca="1">SUM(Z$12:Z687)</f>
        <v>719522.52099999983</v>
      </c>
      <c r="AC687" s="16">
        <f ca="1">SUM(X$12:X687)+SUMIF(Y$12:Y687, "&lt;0")</f>
        <v>690114.42600000009</v>
      </c>
      <c r="AE687" s="9">
        <v>44858</v>
      </c>
      <c r="AF687" s="14">
        <f t="shared" ca="1" si="360"/>
        <v>1796</v>
      </c>
      <c r="AG687" s="14">
        <f t="shared" ca="1" si="383"/>
        <v>1796</v>
      </c>
      <c r="AH687" s="14">
        <f t="shared" ca="1" si="388"/>
        <v>864.08600000000297</v>
      </c>
      <c r="AI687" s="14">
        <f t="shared" ca="1" si="367"/>
        <v>931.91399999999703</v>
      </c>
      <c r="AJ687" s="14">
        <f t="shared" ca="1" si="368"/>
        <v>931.91399999999703</v>
      </c>
      <c r="AK687" s="14">
        <f t="shared" ca="1" si="376"/>
        <v>1143886.9469999999</v>
      </c>
      <c r="AL687" s="15">
        <f ca="1">SUM(AJ$12:AJ687)</f>
        <v>583562.52099999983</v>
      </c>
      <c r="AM687" s="16">
        <f ca="1">SUM(AH$12:AH687)+SUMIF(AI$12:AI687, "&lt;0")</f>
        <v>560324.42600000009</v>
      </c>
      <c r="AO687" s="9">
        <v>44858</v>
      </c>
      <c r="AP687" s="14">
        <f t="shared" ca="1" si="361"/>
        <v>2296</v>
      </c>
      <c r="AQ687" s="14">
        <f t="shared" ca="1" si="384"/>
        <v>2296</v>
      </c>
      <c r="AR687" s="14">
        <f t="shared" ca="1" si="389"/>
        <v>1174.086000000003</v>
      </c>
      <c r="AS687" s="14">
        <f t="shared" ca="1" si="369"/>
        <v>1121.913999999997</v>
      </c>
      <c r="AT687" s="14">
        <f t="shared" ca="1" si="370"/>
        <v>1121.913999999997</v>
      </c>
      <c r="AU687" s="14">
        <f t="shared" ca="1" si="377"/>
        <v>1434636.9469999999</v>
      </c>
      <c r="AV687" s="15">
        <f ca="1">SUM(AT$12:AT687)</f>
        <v>732002.52100000007</v>
      </c>
      <c r="AW687" s="16">
        <f ca="1">SUM(AR$12:AR687)+SUMIF(AS$12:AS687, "&lt;0")</f>
        <v>702634.42599999986</v>
      </c>
      <c r="AY687" s="9">
        <v>44858</v>
      </c>
      <c r="AZ687" s="14">
        <f t="shared" ca="1" si="379"/>
        <v>2000</v>
      </c>
      <c r="BA687" s="14">
        <f t="shared" ca="1" si="385"/>
        <v>2000</v>
      </c>
      <c r="BB687" s="14">
        <f t="shared" ca="1" si="390"/>
        <v>1495.5659481088774</v>
      </c>
      <c r="BC687" s="14">
        <f t="shared" ca="1" si="371"/>
        <v>504.43405189112264</v>
      </c>
      <c r="BD687" s="14">
        <f t="shared" ca="1" si="372"/>
        <v>504.43405189112264</v>
      </c>
      <c r="BE687" s="14">
        <f t="shared" ca="1" si="357"/>
        <v>1279694.8476277031</v>
      </c>
      <c r="BF687" s="15">
        <f ca="1">SUM(BD$12:BD687)</f>
        <v>654770.52099999995</v>
      </c>
      <c r="BG687" s="16">
        <f ca="1">SUM(BB$12:BB687)+SUMIF(BC$12:BC687, "&lt;0")</f>
        <v>624924.32662770315</v>
      </c>
    </row>
    <row r="688" spans="1:59" x14ac:dyDescent="0.2">
      <c r="A688" s="24">
        <v>44859</v>
      </c>
      <c r="B688" s="54">
        <f ca="1">IF($A688&gt;= $C$5,$C$6, INDEX('Historical Data'!$D$2:$D$745, MATCH(A688, 'Historical Data'!$B$2:$B$745, 0)))</f>
        <v>1296</v>
      </c>
      <c r="C688" s="14">
        <f t="shared" ca="1" si="380"/>
        <v>1296</v>
      </c>
      <c r="D688" s="14">
        <f t="shared" ca="1" si="391"/>
        <v>1121.9219999999987</v>
      </c>
      <c r="E688" s="14">
        <f t="shared" ca="1" si="362"/>
        <v>174.07800000000134</v>
      </c>
      <c r="F688" s="14">
        <f t="shared" ca="1" si="358"/>
        <v>174.07800000000134</v>
      </c>
      <c r="G688" s="14">
        <f t="shared" ca="1" si="373"/>
        <v>854432.94699999993</v>
      </c>
      <c r="H688" s="15">
        <f ca="1">SUM(F$12:F688)</f>
        <v>435296.59899999999</v>
      </c>
      <c r="I688" s="16">
        <f ca="1">SUM(D$12:D688)+SUMIF(E$12:E688, "&lt;0")</f>
        <v>419136.34800000006</v>
      </c>
      <c r="J688" s="15"/>
      <c r="K688" s="9">
        <v>44859</v>
      </c>
      <c r="L688" s="14">
        <f t="shared" ca="1" si="359"/>
        <v>1796</v>
      </c>
      <c r="M688" s="14">
        <f t="shared" ca="1" si="381"/>
        <v>1796</v>
      </c>
      <c r="N688" s="14">
        <f t="shared" ca="1" si="386"/>
        <v>1381.9219999999987</v>
      </c>
      <c r="O688" s="14">
        <f t="shared" ca="1" si="363"/>
        <v>414.07800000000134</v>
      </c>
      <c r="P688" s="14">
        <f t="shared" ca="1" si="364"/>
        <v>414.07800000000134</v>
      </c>
      <c r="Q688" s="14">
        <f t="shared" ca="1" si="374"/>
        <v>1133182.9469999999</v>
      </c>
      <c r="R688" s="15">
        <f ca="1">SUM(P$12:P688)</f>
        <v>577736.59899999981</v>
      </c>
      <c r="S688" s="16">
        <f ca="1">SUM(N$12:N688)+SUMIF(O$12:O688, "&lt;0")</f>
        <v>555446.34800000011</v>
      </c>
      <c r="U688" s="9">
        <v>44859</v>
      </c>
      <c r="V688" s="14">
        <f t="shared" ca="1" si="378"/>
        <v>2296</v>
      </c>
      <c r="W688" s="14">
        <f t="shared" ca="1" si="382"/>
        <v>2296</v>
      </c>
      <c r="X688" s="14">
        <f t="shared" ca="1" si="387"/>
        <v>1641.9219999999987</v>
      </c>
      <c r="Y688" s="14">
        <f t="shared" ca="1" si="365"/>
        <v>654.07800000000134</v>
      </c>
      <c r="Z688" s="14">
        <f t="shared" ca="1" si="366"/>
        <v>654.07800000000134</v>
      </c>
      <c r="AA688" s="14">
        <f t="shared" ca="1" si="375"/>
        <v>1411932.9469999999</v>
      </c>
      <c r="AB688" s="15">
        <f ca="1">SUM(Z$12:Z688)</f>
        <v>720176.59899999981</v>
      </c>
      <c r="AC688" s="16">
        <f ca="1">SUM(X$12:X688)+SUMIF(Y$12:Y688, "&lt;0")</f>
        <v>691756.34800000011</v>
      </c>
      <c r="AE688" s="9">
        <v>44859</v>
      </c>
      <c r="AF688" s="14">
        <f t="shared" ca="1" si="360"/>
        <v>1796</v>
      </c>
      <c r="AG688" s="14">
        <f t="shared" ca="1" si="383"/>
        <v>1796</v>
      </c>
      <c r="AH688" s="14">
        <f t="shared" ca="1" si="388"/>
        <v>1381.9219999999987</v>
      </c>
      <c r="AI688" s="14">
        <f t="shared" ca="1" si="367"/>
        <v>414.07800000000134</v>
      </c>
      <c r="AJ688" s="14">
        <f t="shared" ca="1" si="368"/>
        <v>414.07800000000134</v>
      </c>
      <c r="AK688" s="14">
        <f t="shared" ca="1" si="376"/>
        <v>1145682.9469999999</v>
      </c>
      <c r="AL688" s="15">
        <f ca="1">SUM(AJ$12:AJ688)</f>
        <v>583976.59899999981</v>
      </c>
      <c r="AM688" s="16">
        <f ca="1">SUM(AH$12:AH688)+SUMIF(AI$12:AI688, "&lt;0")</f>
        <v>561706.34800000011</v>
      </c>
      <c r="AO688" s="9">
        <v>44859</v>
      </c>
      <c r="AP688" s="14">
        <f t="shared" ca="1" si="361"/>
        <v>2296</v>
      </c>
      <c r="AQ688" s="14">
        <f t="shared" ca="1" si="384"/>
        <v>2296</v>
      </c>
      <c r="AR688" s="14">
        <f t="shared" ca="1" si="389"/>
        <v>1641.9219999999987</v>
      </c>
      <c r="AS688" s="14">
        <f t="shared" ca="1" si="369"/>
        <v>654.07800000000134</v>
      </c>
      <c r="AT688" s="14">
        <f t="shared" ca="1" si="370"/>
        <v>654.07800000000134</v>
      </c>
      <c r="AU688" s="14">
        <f t="shared" ca="1" si="377"/>
        <v>1436932.9469999999</v>
      </c>
      <c r="AV688" s="15">
        <f ca="1">SUM(AT$12:AT688)</f>
        <v>732656.59900000005</v>
      </c>
      <c r="AW688" s="16">
        <f ca="1">SUM(AR$12:AR688)+SUMIF(AS$12:AS688, "&lt;0")</f>
        <v>704276.34799999988</v>
      </c>
      <c r="AY688" s="9">
        <v>44859</v>
      </c>
      <c r="AZ688" s="14">
        <f t="shared" ca="1" si="379"/>
        <v>2000</v>
      </c>
      <c r="BA688" s="14">
        <f t="shared" ca="1" si="385"/>
        <v>2000</v>
      </c>
      <c r="BB688" s="14">
        <f t="shared" ca="1" si="390"/>
        <v>1825.9219999999987</v>
      </c>
      <c r="BC688" s="14">
        <f t="shared" ca="1" si="371"/>
        <v>174.07800000000134</v>
      </c>
      <c r="BD688" s="14">
        <f t="shared" ca="1" si="372"/>
        <v>174.07800000000134</v>
      </c>
      <c r="BE688" s="14">
        <f t="shared" ref="BE688:BE751" ca="1" si="392">AZ688+BE687</f>
        <v>1281694.8476277031</v>
      </c>
      <c r="BF688" s="15">
        <f ca="1">SUM(BD$12:BD688)</f>
        <v>654944.59899999993</v>
      </c>
      <c r="BG688" s="16">
        <f ca="1">SUM(BB$12:BB688)+SUMIF(BC$12:BC688, "&lt;0")</f>
        <v>626750.24862770317</v>
      </c>
    </row>
    <row r="689" spans="1:59" x14ac:dyDescent="0.2">
      <c r="A689" s="24">
        <v>44860</v>
      </c>
      <c r="B689" s="54">
        <f ca="1">IF($A689&gt;= $C$5,$C$6, INDEX('Historical Data'!$D$2:$D$745, MATCH(A689, 'Historical Data'!$B$2:$B$745, 0)))</f>
        <v>1296</v>
      </c>
      <c r="C689" s="14">
        <f t="shared" ca="1" si="380"/>
        <v>1296</v>
      </c>
      <c r="D689" s="14">
        <f t="shared" ca="1" si="391"/>
        <v>373.09000000000378</v>
      </c>
      <c r="E689" s="14">
        <f t="shared" ca="1" si="362"/>
        <v>922.90999999999622</v>
      </c>
      <c r="F689" s="14">
        <f t="shared" ca="1" si="358"/>
        <v>922.90999999999622</v>
      </c>
      <c r="G689" s="14">
        <f t="shared" ca="1" si="373"/>
        <v>855728.94699999993</v>
      </c>
      <c r="H689" s="15">
        <f ca="1">SUM(F$12:F689)</f>
        <v>436219.50899999996</v>
      </c>
      <c r="I689" s="16">
        <f ca="1">SUM(D$12:D689)+SUMIF(E$12:E689, "&lt;0")</f>
        <v>419509.43800000008</v>
      </c>
      <c r="J689" s="15"/>
      <c r="K689" s="9">
        <v>44860</v>
      </c>
      <c r="L689" s="14">
        <f t="shared" ca="1" si="359"/>
        <v>1796</v>
      </c>
      <c r="M689" s="14">
        <f t="shared" ca="1" si="381"/>
        <v>1796</v>
      </c>
      <c r="N689" s="14">
        <f t="shared" ca="1" si="386"/>
        <v>633.09000000000378</v>
      </c>
      <c r="O689" s="14">
        <f t="shared" ca="1" si="363"/>
        <v>1162.9099999999962</v>
      </c>
      <c r="P689" s="14">
        <f t="shared" ca="1" si="364"/>
        <v>1162.9099999999962</v>
      </c>
      <c r="Q689" s="14">
        <f t="shared" ca="1" si="374"/>
        <v>1134978.9469999999</v>
      </c>
      <c r="R689" s="15">
        <f ca="1">SUM(P$12:P689)</f>
        <v>578899.50899999985</v>
      </c>
      <c r="S689" s="16">
        <f ca="1">SUM(N$12:N689)+SUMIF(O$12:O689, "&lt;0")</f>
        <v>556079.43800000008</v>
      </c>
      <c r="U689" s="9">
        <v>44860</v>
      </c>
      <c r="V689" s="14">
        <f t="shared" ca="1" si="378"/>
        <v>2296</v>
      </c>
      <c r="W689" s="14">
        <f t="shared" ca="1" si="382"/>
        <v>2296</v>
      </c>
      <c r="X689" s="14">
        <f t="shared" ca="1" si="387"/>
        <v>893.09000000000378</v>
      </c>
      <c r="Y689" s="14">
        <f t="shared" ca="1" si="365"/>
        <v>1402.9099999999962</v>
      </c>
      <c r="Z689" s="14">
        <f t="shared" ca="1" si="366"/>
        <v>1402.9099999999962</v>
      </c>
      <c r="AA689" s="14">
        <f t="shared" ca="1" si="375"/>
        <v>1414228.9469999999</v>
      </c>
      <c r="AB689" s="15">
        <f ca="1">SUM(Z$12:Z689)</f>
        <v>721579.50899999985</v>
      </c>
      <c r="AC689" s="16">
        <f ca="1">SUM(X$12:X689)+SUMIF(Y$12:Y689, "&lt;0")</f>
        <v>692649.43800000008</v>
      </c>
      <c r="AE689" s="9">
        <v>44860</v>
      </c>
      <c r="AF689" s="14">
        <f t="shared" ca="1" si="360"/>
        <v>1796</v>
      </c>
      <c r="AG689" s="14">
        <f t="shared" ca="1" si="383"/>
        <v>1796</v>
      </c>
      <c r="AH689" s="14">
        <f t="shared" ca="1" si="388"/>
        <v>633.09000000000378</v>
      </c>
      <c r="AI689" s="14">
        <f t="shared" ca="1" si="367"/>
        <v>1162.9099999999962</v>
      </c>
      <c r="AJ689" s="14">
        <f t="shared" ca="1" si="368"/>
        <v>1162.9099999999962</v>
      </c>
      <c r="AK689" s="14">
        <f t="shared" ca="1" si="376"/>
        <v>1147478.9469999999</v>
      </c>
      <c r="AL689" s="15">
        <f ca="1">SUM(AJ$12:AJ689)</f>
        <v>585139.50899999985</v>
      </c>
      <c r="AM689" s="16">
        <f ca="1">SUM(AH$12:AH689)+SUMIF(AI$12:AI689, "&lt;0")</f>
        <v>562339.43800000008</v>
      </c>
      <c r="AO689" s="9">
        <v>44860</v>
      </c>
      <c r="AP689" s="14">
        <f t="shared" ca="1" si="361"/>
        <v>2296</v>
      </c>
      <c r="AQ689" s="14">
        <f t="shared" ca="1" si="384"/>
        <v>2296</v>
      </c>
      <c r="AR689" s="14">
        <f t="shared" ca="1" si="389"/>
        <v>893.09000000000378</v>
      </c>
      <c r="AS689" s="14">
        <f t="shared" ca="1" si="369"/>
        <v>1402.9099999999962</v>
      </c>
      <c r="AT689" s="14">
        <f t="shared" ca="1" si="370"/>
        <v>1402.9099999999962</v>
      </c>
      <c r="AU689" s="14">
        <f t="shared" ca="1" si="377"/>
        <v>1439228.9469999999</v>
      </c>
      <c r="AV689" s="15">
        <f ca="1">SUM(AT$12:AT689)</f>
        <v>734059.50900000008</v>
      </c>
      <c r="AW689" s="16">
        <f ca="1">SUM(AR$12:AR689)+SUMIF(AS$12:AS689, "&lt;0")</f>
        <v>705169.43799999985</v>
      </c>
      <c r="AY689" s="9">
        <v>44860</v>
      </c>
      <c r="AZ689" s="14">
        <f t="shared" ca="1" si="379"/>
        <v>2000</v>
      </c>
      <c r="BA689" s="14">
        <f t="shared" ca="1" si="385"/>
        <v>2000</v>
      </c>
      <c r="BB689" s="14">
        <f t="shared" ca="1" si="390"/>
        <v>1077.0900000000038</v>
      </c>
      <c r="BC689" s="14">
        <f t="shared" ca="1" si="371"/>
        <v>922.90999999999622</v>
      </c>
      <c r="BD689" s="14">
        <f t="shared" ca="1" si="372"/>
        <v>922.90999999999622</v>
      </c>
      <c r="BE689" s="14">
        <f t="shared" ca="1" si="392"/>
        <v>1283694.8476277031</v>
      </c>
      <c r="BF689" s="15">
        <f ca="1">SUM(BD$12:BD689)</f>
        <v>655867.50899999996</v>
      </c>
      <c r="BG689" s="16">
        <f ca="1">SUM(BB$12:BB689)+SUMIF(BC$12:BC689, "&lt;0")</f>
        <v>627827.33862770314</v>
      </c>
    </row>
    <row r="690" spans="1:59" x14ac:dyDescent="0.2">
      <c r="A690" s="24">
        <v>44861</v>
      </c>
      <c r="B690" s="54">
        <f ca="1">IF($A690&gt;= $C$5,$C$6, INDEX('Historical Data'!$D$2:$D$745, MATCH(A690, 'Historical Data'!$B$2:$B$745, 0)))</f>
        <v>1296</v>
      </c>
      <c r="C690" s="14">
        <f t="shared" ca="1" si="380"/>
        <v>1296</v>
      </c>
      <c r="D690" s="14">
        <f t="shared" ca="1" si="391"/>
        <v>241.78299999999581</v>
      </c>
      <c r="E690" s="14">
        <f t="shared" ca="1" si="362"/>
        <v>1054.2170000000042</v>
      </c>
      <c r="F690" s="14">
        <f t="shared" ca="1" si="358"/>
        <v>1054.2170000000042</v>
      </c>
      <c r="G690" s="14">
        <f t="shared" ca="1" si="373"/>
        <v>857024.94699999993</v>
      </c>
      <c r="H690" s="15">
        <f ca="1">SUM(F$12:F690)</f>
        <v>437273.72599999997</v>
      </c>
      <c r="I690" s="16">
        <f ca="1">SUM(D$12:D690)+SUMIF(E$12:E690, "&lt;0")</f>
        <v>419751.22100000008</v>
      </c>
      <c r="J690" s="15"/>
      <c r="K690" s="9">
        <v>44861</v>
      </c>
      <c r="L690" s="14">
        <f t="shared" ca="1" si="359"/>
        <v>1796</v>
      </c>
      <c r="M690" s="14">
        <f t="shared" ca="1" si="381"/>
        <v>1796</v>
      </c>
      <c r="N690" s="14">
        <f t="shared" ca="1" si="386"/>
        <v>501.78299999999581</v>
      </c>
      <c r="O690" s="14">
        <f t="shared" ca="1" si="363"/>
        <v>1294.2170000000042</v>
      </c>
      <c r="P690" s="14">
        <f t="shared" ca="1" si="364"/>
        <v>1294.2170000000042</v>
      </c>
      <c r="Q690" s="14">
        <f t="shared" ca="1" si="374"/>
        <v>1136774.9469999999</v>
      </c>
      <c r="R690" s="15">
        <f ca="1">SUM(P$12:P690)</f>
        <v>580193.72599999979</v>
      </c>
      <c r="S690" s="16">
        <f ca="1">SUM(N$12:N690)+SUMIF(O$12:O690, "&lt;0")</f>
        <v>556581.22100000014</v>
      </c>
      <c r="U690" s="9">
        <v>44861</v>
      </c>
      <c r="V690" s="14">
        <f t="shared" ca="1" si="378"/>
        <v>2296</v>
      </c>
      <c r="W690" s="14">
        <f t="shared" ca="1" si="382"/>
        <v>2296</v>
      </c>
      <c r="X690" s="14">
        <f t="shared" ca="1" si="387"/>
        <v>761.78299999999581</v>
      </c>
      <c r="Y690" s="14">
        <f t="shared" ca="1" si="365"/>
        <v>1534.2170000000042</v>
      </c>
      <c r="Z690" s="14">
        <f t="shared" ca="1" si="366"/>
        <v>1534.2170000000042</v>
      </c>
      <c r="AA690" s="14">
        <f t="shared" ca="1" si="375"/>
        <v>1416524.9469999999</v>
      </c>
      <c r="AB690" s="15">
        <f ca="1">SUM(Z$12:Z690)</f>
        <v>723113.72599999979</v>
      </c>
      <c r="AC690" s="16">
        <f ca="1">SUM(X$12:X690)+SUMIF(Y$12:Y690, "&lt;0")</f>
        <v>693411.22100000014</v>
      </c>
      <c r="AE690" s="9">
        <v>44861</v>
      </c>
      <c r="AF690" s="14">
        <f t="shared" ca="1" si="360"/>
        <v>1796</v>
      </c>
      <c r="AG690" s="14">
        <f t="shared" ca="1" si="383"/>
        <v>1796</v>
      </c>
      <c r="AH690" s="14">
        <f t="shared" ca="1" si="388"/>
        <v>501.78299999999581</v>
      </c>
      <c r="AI690" s="14">
        <f t="shared" ca="1" si="367"/>
        <v>1294.2170000000042</v>
      </c>
      <c r="AJ690" s="14">
        <f t="shared" ca="1" si="368"/>
        <v>1294.2170000000042</v>
      </c>
      <c r="AK690" s="14">
        <f t="shared" ca="1" si="376"/>
        <v>1149274.9469999999</v>
      </c>
      <c r="AL690" s="15">
        <f ca="1">SUM(AJ$12:AJ690)</f>
        <v>586433.72599999979</v>
      </c>
      <c r="AM690" s="16">
        <f ca="1">SUM(AH$12:AH690)+SUMIF(AI$12:AI690, "&lt;0")</f>
        <v>562841.22100000014</v>
      </c>
      <c r="AO690" s="9">
        <v>44861</v>
      </c>
      <c r="AP690" s="14">
        <f t="shared" ca="1" si="361"/>
        <v>2296</v>
      </c>
      <c r="AQ690" s="14">
        <f t="shared" ca="1" si="384"/>
        <v>2296</v>
      </c>
      <c r="AR690" s="14">
        <f t="shared" ca="1" si="389"/>
        <v>761.78299999999581</v>
      </c>
      <c r="AS690" s="14">
        <f t="shared" ca="1" si="369"/>
        <v>1534.2170000000042</v>
      </c>
      <c r="AT690" s="14">
        <f t="shared" ca="1" si="370"/>
        <v>1534.2170000000042</v>
      </c>
      <c r="AU690" s="14">
        <f t="shared" ca="1" si="377"/>
        <v>1441524.9469999999</v>
      </c>
      <c r="AV690" s="15">
        <f ca="1">SUM(AT$12:AT690)</f>
        <v>735593.72600000002</v>
      </c>
      <c r="AW690" s="16">
        <f ca="1">SUM(AR$12:AR690)+SUMIF(AS$12:AS690, "&lt;0")</f>
        <v>705931.2209999999</v>
      </c>
      <c r="AY690" s="9">
        <v>44861</v>
      </c>
      <c r="AZ690" s="14">
        <f t="shared" ca="1" si="379"/>
        <v>2000</v>
      </c>
      <c r="BA690" s="14">
        <f t="shared" ca="1" si="385"/>
        <v>2000</v>
      </c>
      <c r="BB690" s="14">
        <f t="shared" ca="1" si="390"/>
        <v>945.78299999999581</v>
      </c>
      <c r="BC690" s="14">
        <f t="shared" ca="1" si="371"/>
        <v>1054.2170000000042</v>
      </c>
      <c r="BD690" s="14">
        <f t="shared" ca="1" si="372"/>
        <v>1054.2170000000042</v>
      </c>
      <c r="BE690" s="14">
        <f t="shared" ca="1" si="392"/>
        <v>1285694.8476277031</v>
      </c>
      <c r="BF690" s="15">
        <f ca="1">SUM(BD$12:BD690)</f>
        <v>656921.72600000002</v>
      </c>
      <c r="BG690" s="16">
        <f ca="1">SUM(BB$12:BB690)+SUMIF(BC$12:BC690, "&lt;0")</f>
        <v>628773.12162770308</v>
      </c>
    </row>
    <row r="691" spans="1:59" x14ac:dyDescent="0.2">
      <c r="A691" s="24">
        <v>44862</v>
      </c>
      <c r="B691" s="54">
        <f ca="1">IF($A691&gt;= $C$5,$C$6, INDEX('Historical Data'!$D$2:$D$745, MATCH(A691, 'Historical Data'!$B$2:$B$745, 0)))</f>
        <v>1296</v>
      </c>
      <c r="C691" s="14">
        <f t="shared" ca="1" si="380"/>
        <v>1296</v>
      </c>
      <c r="D691" s="14">
        <f t="shared" ca="1" si="391"/>
        <v>0</v>
      </c>
      <c r="E691" s="14">
        <f t="shared" ca="1" si="362"/>
        <v>1296</v>
      </c>
      <c r="F691" s="14">
        <f t="shared" ca="1" si="358"/>
        <v>1296</v>
      </c>
      <c r="G691" s="14">
        <f t="shared" ca="1" si="373"/>
        <v>858320.94699999993</v>
      </c>
      <c r="H691" s="15">
        <f ca="1">SUM(F$12:F691)</f>
        <v>438569.72599999997</v>
      </c>
      <c r="I691" s="16">
        <f ca="1">SUM(D$12:D691)+SUMIF(E$12:E691, "&lt;0")</f>
        <v>419751.22100000008</v>
      </c>
      <c r="J691" s="15"/>
      <c r="K691" s="9">
        <v>44862</v>
      </c>
      <c r="L691" s="14">
        <f t="shared" ca="1" si="359"/>
        <v>1796</v>
      </c>
      <c r="M691" s="14">
        <f t="shared" ca="1" si="381"/>
        <v>1796</v>
      </c>
      <c r="N691" s="14">
        <f t="shared" ca="1" si="386"/>
        <v>210</v>
      </c>
      <c r="O691" s="14">
        <f t="shared" ca="1" si="363"/>
        <v>1586</v>
      </c>
      <c r="P691" s="14">
        <f t="shared" ca="1" si="364"/>
        <v>1586</v>
      </c>
      <c r="Q691" s="14">
        <f t="shared" ca="1" si="374"/>
        <v>1138570.9469999999</v>
      </c>
      <c r="R691" s="15">
        <f ca="1">SUM(P$12:P691)</f>
        <v>581779.72599999979</v>
      </c>
      <c r="S691" s="16">
        <f ca="1">SUM(N$12:N691)+SUMIF(O$12:O691, "&lt;0")</f>
        <v>556791.22100000014</v>
      </c>
      <c r="U691" s="9">
        <v>44862</v>
      </c>
      <c r="V691" s="14">
        <f t="shared" ca="1" si="378"/>
        <v>2296</v>
      </c>
      <c r="W691" s="14">
        <f t="shared" ca="1" si="382"/>
        <v>2296</v>
      </c>
      <c r="X691" s="14">
        <f t="shared" ca="1" si="387"/>
        <v>420</v>
      </c>
      <c r="Y691" s="14">
        <f t="shared" ca="1" si="365"/>
        <v>1876</v>
      </c>
      <c r="Z691" s="14">
        <f t="shared" ca="1" si="366"/>
        <v>1876</v>
      </c>
      <c r="AA691" s="14">
        <f t="shared" ca="1" si="375"/>
        <v>1418820.9469999999</v>
      </c>
      <c r="AB691" s="15">
        <f ca="1">SUM(Z$12:Z691)</f>
        <v>724989.72599999979</v>
      </c>
      <c r="AC691" s="16">
        <f ca="1">SUM(X$12:X691)+SUMIF(Y$12:Y691, "&lt;0")</f>
        <v>693831.22100000014</v>
      </c>
      <c r="AE691" s="9">
        <v>44862</v>
      </c>
      <c r="AF691" s="14">
        <f t="shared" ca="1" si="360"/>
        <v>1796</v>
      </c>
      <c r="AG691" s="14">
        <f t="shared" ca="1" si="383"/>
        <v>1796</v>
      </c>
      <c r="AH691" s="14">
        <f t="shared" ca="1" si="388"/>
        <v>160</v>
      </c>
      <c r="AI691" s="14">
        <f t="shared" ca="1" si="367"/>
        <v>1636</v>
      </c>
      <c r="AJ691" s="14">
        <f t="shared" ca="1" si="368"/>
        <v>1636</v>
      </c>
      <c r="AK691" s="14">
        <f t="shared" ca="1" si="376"/>
        <v>1151070.9469999999</v>
      </c>
      <c r="AL691" s="15">
        <f ca="1">SUM(AJ$12:AJ691)</f>
        <v>588069.72599999979</v>
      </c>
      <c r="AM691" s="16">
        <f ca="1">SUM(AH$12:AH691)+SUMIF(AI$12:AI691, "&lt;0")</f>
        <v>563001.22100000014</v>
      </c>
      <c r="AO691" s="9">
        <v>44862</v>
      </c>
      <c r="AP691" s="14">
        <f t="shared" ca="1" si="361"/>
        <v>2296</v>
      </c>
      <c r="AQ691" s="14">
        <f t="shared" ca="1" si="384"/>
        <v>2296</v>
      </c>
      <c r="AR691" s="14">
        <f t="shared" ca="1" si="389"/>
        <v>320</v>
      </c>
      <c r="AS691" s="14">
        <f t="shared" ca="1" si="369"/>
        <v>1976</v>
      </c>
      <c r="AT691" s="14">
        <f t="shared" ca="1" si="370"/>
        <v>1976</v>
      </c>
      <c r="AU691" s="14">
        <f t="shared" ca="1" si="377"/>
        <v>1443820.9469999999</v>
      </c>
      <c r="AV691" s="15">
        <f ca="1">SUM(AT$12:AT691)</f>
        <v>737569.72600000002</v>
      </c>
      <c r="AW691" s="16">
        <f ca="1">SUM(AR$12:AR691)+SUMIF(AS$12:AS691, "&lt;0")</f>
        <v>706251.2209999999</v>
      </c>
      <c r="AY691" s="9">
        <v>44862</v>
      </c>
      <c r="AZ691" s="14">
        <f t="shared" ca="1" si="379"/>
        <v>2000</v>
      </c>
      <c r="BA691" s="14">
        <f t="shared" ca="1" si="385"/>
        <v>2000</v>
      </c>
      <c r="BB691" s="14">
        <f t="shared" ca="1" si="390"/>
        <v>376.38500000000204</v>
      </c>
      <c r="BC691" s="14">
        <f t="shared" ca="1" si="371"/>
        <v>1623.614999999998</v>
      </c>
      <c r="BD691" s="14">
        <f t="shared" ca="1" si="372"/>
        <v>1623.614999999998</v>
      </c>
      <c r="BE691" s="14">
        <f t="shared" ca="1" si="392"/>
        <v>1287694.8476277031</v>
      </c>
      <c r="BF691" s="15">
        <f ca="1">SUM(BD$12:BD691)</f>
        <v>658545.34100000001</v>
      </c>
      <c r="BG691" s="16">
        <f ca="1">SUM(BB$12:BB691)+SUMIF(BC$12:BC691, "&lt;0")</f>
        <v>629149.50662770309</v>
      </c>
    </row>
    <row r="692" spans="1:59" x14ac:dyDescent="0.2">
      <c r="A692" s="24">
        <v>44863</v>
      </c>
      <c r="B692" s="54">
        <f ca="1">IF($A692&gt;= $C$5,$C$6, INDEX('Historical Data'!$D$2:$D$745, MATCH(A692, 'Historical Data'!$B$2:$B$745, 0)))</f>
        <v>1296</v>
      </c>
      <c r="C692" s="14">
        <f t="shared" ca="1" si="380"/>
        <v>1296</v>
      </c>
      <c r="D692" s="14">
        <f t="shared" ca="1" si="391"/>
        <v>0</v>
      </c>
      <c r="E692" s="14">
        <f t="shared" ca="1" si="362"/>
        <v>1296</v>
      </c>
      <c r="F692" s="14">
        <f t="shared" ca="1" si="358"/>
        <v>1296</v>
      </c>
      <c r="G692" s="14">
        <f t="shared" ca="1" si="373"/>
        <v>859616.94699999993</v>
      </c>
      <c r="H692" s="15">
        <f ca="1">SUM(F$12:F692)</f>
        <v>439865.72599999997</v>
      </c>
      <c r="I692" s="16">
        <f ca="1">SUM(D$12:D692)+SUMIF(E$12:E692, "&lt;0")</f>
        <v>419751.22100000008</v>
      </c>
      <c r="J692" s="15"/>
      <c r="K692" s="9">
        <v>44863</v>
      </c>
      <c r="L692" s="14">
        <f t="shared" ca="1" si="359"/>
        <v>1796</v>
      </c>
      <c r="M692" s="14">
        <f t="shared" ca="1" si="381"/>
        <v>1796</v>
      </c>
      <c r="N692" s="14">
        <f t="shared" ca="1" si="386"/>
        <v>205</v>
      </c>
      <c r="O692" s="14">
        <f t="shared" ca="1" si="363"/>
        <v>1591</v>
      </c>
      <c r="P692" s="14">
        <f t="shared" ca="1" si="364"/>
        <v>1591</v>
      </c>
      <c r="Q692" s="14">
        <f t="shared" ca="1" si="374"/>
        <v>1140366.9469999999</v>
      </c>
      <c r="R692" s="15">
        <f ca="1">SUM(P$12:P692)</f>
        <v>583370.72599999979</v>
      </c>
      <c r="S692" s="16">
        <f ca="1">SUM(N$12:N692)+SUMIF(O$12:O692, "&lt;0")</f>
        <v>556996.22100000014</v>
      </c>
      <c r="U692" s="9">
        <v>44863</v>
      </c>
      <c r="V692" s="14">
        <f t="shared" ca="1" si="378"/>
        <v>2296</v>
      </c>
      <c r="W692" s="14">
        <f t="shared" ca="1" si="382"/>
        <v>2296</v>
      </c>
      <c r="X692" s="14">
        <f t="shared" ca="1" si="387"/>
        <v>410</v>
      </c>
      <c r="Y692" s="14">
        <f t="shared" ca="1" si="365"/>
        <v>1886</v>
      </c>
      <c r="Z692" s="14">
        <f t="shared" ca="1" si="366"/>
        <v>1886</v>
      </c>
      <c r="AA692" s="14">
        <f t="shared" ca="1" si="375"/>
        <v>1421116.9469999999</v>
      </c>
      <c r="AB692" s="15">
        <f ca="1">SUM(Z$12:Z692)</f>
        <v>726875.72599999979</v>
      </c>
      <c r="AC692" s="16">
        <f ca="1">SUM(X$12:X692)+SUMIF(Y$12:Y692, "&lt;0")</f>
        <v>694241.22100000014</v>
      </c>
      <c r="AE692" s="9">
        <v>44863</v>
      </c>
      <c r="AF692" s="14">
        <f t="shared" ca="1" si="360"/>
        <v>1796</v>
      </c>
      <c r="AG692" s="14">
        <f t="shared" ca="1" si="383"/>
        <v>1796</v>
      </c>
      <c r="AH692" s="14">
        <f t="shared" ca="1" si="388"/>
        <v>150</v>
      </c>
      <c r="AI692" s="14">
        <f t="shared" ca="1" si="367"/>
        <v>1646</v>
      </c>
      <c r="AJ692" s="14">
        <f t="shared" ca="1" si="368"/>
        <v>1646</v>
      </c>
      <c r="AK692" s="14">
        <f t="shared" ca="1" si="376"/>
        <v>1152866.9469999999</v>
      </c>
      <c r="AL692" s="15">
        <f ca="1">SUM(AJ$12:AJ692)</f>
        <v>589715.72599999979</v>
      </c>
      <c r="AM692" s="16">
        <f ca="1">SUM(AH$12:AH692)+SUMIF(AI$12:AI692, "&lt;0")</f>
        <v>563151.22100000014</v>
      </c>
      <c r="AO692" s="9">
        <v>44863</v>
      </c>
      <c r="AP692" s="14">
        <f t="shared" ca="1" si="361"/>
        <v>2296</v>
      </c>
      <c r="AQ692" s="14">
        <f t="shared" ca="1" si="384"/>
        <v>2296</v>
      </c>
      <c r="AR692" s="14">
        <f t="shared" ca="1" si="389"/>
        <v>300</v>
      </c>
      <c r="AS692" s="14">
        <f t="shared" ca="1" si="369"/>
        <v>1996</v>
      </c>
      <c r="AT692" s="14">
        <f t="shared" ca="1" si="370"/>
        <v>1996</v>
      </c>
      <c r="AU692" s="14">
        <f t="shared" ca="1" si="377"/>
        <v>1446116.9469999999</v>
      </c>
      <c r="AV692" s="15">
        <f ca="1">SUM(AT$12:AT692)</f>
        <v>739565.72600000002</v>
      </c>
      <c r="AW692" s="16">
        <f ca="1">SUM(AR$12:AR692)+SUMIF(AS$12:AS692, "&lt;0")</f>
        <v>706551.2209999999</v>
      </c>
      <c r="AY692" s="9">
        <v>44863</v>
      </c>
      <c r="AZ692" s="14">
        <f t="shared" ca="1" si="379"/>
        <v>2000</v>
      </c>
      <c r="BA692" s="14">
        <f t="shared" ca="1" si="385"/>
        <v>2000</v>
      </c>
      <c r="BB692" s="14">
        <f t="shared" ca="1" si="390"/>
        <v>118.97699999999895</v>
      </c>
      <c r="BC692" s="14">
        <f t="shared" ca="1" si="371"/>
        <v>1881.023000000001</v>
      </c>
      <c r="BD692" s="14">
        <f t="shared" ca="1" si="372"/>
        <v>1881.023000000001</v>
      </c>
      <c r="BE692" s="14">
        <f t="shared" ca="1" si="392"/>
        <v>1289694.8476277031</v>
      </c>
      <c r="BF692" s="15">
        <f ca="1">SUM(BD$12:BD692)</f>
        <v>660426.36400000006</v>
      </c>
      <c r="BG692" s="16">
        <f ca="1">SUM(BB$12:BB692)+SUMIF(BC$12:BC692, "&lt;0")</f>
        <v>629268.48362770304</v>
      </c>
    </row>
    <row r="693" spans="1:59" x14ac:dyDescent="0.2">
      <c r="A693" s="24">
        <v>44864</v>
      </c>
      <c r="B693" s="54">
        <f ca="1">IF($A693&gt;= $C$5,$C$6, INDEX('Historical Data'!$D$2:$D$745, MATCH(A693, 'Historical Data'!$B$2:$B$745, 0)))</f>
        <v>1296</v>
      </c>
      <c r="C693" s="14">
        <f t="shared" ca="1" si="380"/>
        <v>1296</v>
      </c>
      <c r="D693" s="14">
        <f t="shared" ca="1" si="391"/>
        <v>5.7080000000059954</v>
      </c>
      <c r="E693" s="14">
        <f t="shared" ca="1" si="362"/>
        <v>1290.291999999994</v>
      </c>
      <c r="F693" s="14">
        <f t="shared" ca="1" si="358"/>
        <v>1290.291999999994</v>
      </c>
      <c r="G693" s="14">
        <f t="shared" ca="1" si="373"/>
        <v>860912.94699999993</v>
      </c>
      <c r="H693" s="15">
        <f ca="1">SUM(F$12:F693)</f>
        <v>441156.01799999998</v>
      </c>
      <c r="I693" s="16">
        <f ca="1">SUM(D$12:D693)+SUMIF(E$12:E693, "&lt;0")</f>
        <v>419756.92900000006</v>
      </c>
      <c r="J693" s="15"/>
      <c r="K693" s="9">
        <v>44864</v>
      </c>
      <c r="L693" s="14">
        <f t="shared" ca="1" si="359"/>
        <v>1796</v>
      </c>
      <c r="M693" s="14">
        <f t="shared" ca="1" si="381"/>
        <v>1796</v>
      </c>
      <c r="N693" s="14">
        <f t="shared" ca="1" si="386"/>
        <v>370.708000000006</v>
      </c>
      <c r="O693" s="14">
        <f t="shared" ca="1" si="363"/>
        <v>1425.291999999994</v>
      </c>
      <c r="P693" s="14">
        <f t="shared" ca="1" si="364"/>
        <v>1425.291999999994</v>
      </c>
      <c r="Q693" s="14">
        <f t="shared" ca="1" si="374"/>
        <v>1142162.9469999999</v>
      </c>
      <c r="R693" s="15">
        <f ca="1">SUM(P$12:P693)</f>
        <v>584796.01799999981</v>
      </c>
      <c r="S693" s="16">
        <f ca="1">SUM(N$12:N693)+SUMIF(O$12:O693, "&lt;0")</f>
        <v>557366.92900000012</v>
      </c>
      <c r="U693" s="9">
        <v>44864</v>
      </c>
      <c r="V693" s="14">
        <f t="shared" ca="1" si="378"/>
        <v>2296</v>
      </c>
      <c r="W693" s="14">
        <f t="shared" ca="1" si="382"/>
        <v>2296</v>
      </c>
      <c r="X693" s="14">
        <f t="shared" ca="1" si="387"/>
        <v>735.708000000006</v>
      </c>
      <c r="Y693" s="14">
        <f t="shared" ca="1" si="365"/>
        <v>1560.291999999994</v>
      </c>
      <c r="Z693" s="14">
        <f t="shared" ca="1" si="366"/>
        <v>1560.291999999994</v>
      </c>
      <c r="AA693" s="14">
        <f t="shared" ca="1" si="375"/>
        <v>1423412.9469999999</v>
      </c>
      <c r="AB693" s="15">
        <f ca="1">SUM(Z$12:Z693)</f>
        <v>728436.01799999981</v>
      </c>
      <c r="AC693" s="16">
        <f ca="1">SUM(X$12:X693)+SUMIF(Y$12:Y693, "&lt;0")</f>
        <v>694976.92900000012</v>
      </c>
      <c r="AE693" s="9">
        <v>44864</v>
      </c>
      <c r="AF693" s="14">
        <f t="shared" ca="1" si="360"/>
        <v>1796</v>
      </c>
      <c r="AG693" s="14">
        <f t="shared" ca="1" si="383"/>
        <v>1796</v>
      </c>
      <c r="AH693" s="14">
        <f t="shared" ca="1" si="388"/>
        <v>475.708000000006</v>
      </c>
      <c r="AI693" s="14">
        <f t="shared" ca="1" si="367"/>
        <v>1320.291999999994</v>
      </c>
      <c r="AJ693" s="14">
        <f t="shared" ca="1" si="368"/>
        <v>1320.291999999994</v>
      </c>
      <c r="AK693" s="14">
        <f t="shared" ca="1" si="376"/>
        <v>1154662.9469999999</v>
      </c>
      <c r="AL693" s="15">
        <f ca="1">SUM(AJ$12:AJ693)</f>
        <v>591036.01799999981</v>
      </c>
      <c r="AM693" s="16">
        <f ca="1">SUM(AH$12:AH693)+SUMIF(AI$12:AI693, "&lt;0")</f>
        <v>563626.92900000012</v>
      </c>
      <c r="AO693" s="9">
        <v>44864</v>
      </c>
      <c r="AP693" s="14">
        <f t="shared" ca="1" si="361"/>
        <v>2296</v>
      </c>
      <c r="AQ693" s="14">
        <f t="shared" ca="1" si="384"/>
        <v>2296</v>
      </c>
      <c r="AR693" s="14">
        <f t="shared" ca="1" si="389"/>
        <v>945.708000000006</v>
      </c>
      <c r="AS693" s="14">
        <f t="shared" ca="1" si="369"/>
        <v>1350.291999999994</v>
      </c>
      <c r="AT693" s="14">
        <f t="shared" ca="1" si="370"/>
        <v>1350.291999999994</v>
      </c>
      <c r="AU693" s="14">
        <f t="shared" ca="1" si="377"/>
        <v>1448412.9469999999</v>
      </c>
      <c r="AV693" s="15">
        <f ca="1">SUM(AT$12:AT693)</f>
        <v>740916.01800000004</v>
      </c>
      <c r="AW693" s="16">
        <f ca="1">SUM(AR$12:AR693)+SUMIF(AS$12:AS693, "&lt;0")</f>
        <v>707496.92899999989</v>
      </c>
      <c r="AY693" s="9">
        <v>44864</v>
      </c>
      <c r="AZ693" s="14">
        <f t="shared" ca="1" si="379"/>
        <v>2000</v>
      </c>
      <c r="BA693" s="14">
        <f t="shared" ca="1" si="385"/>
        <v>2000</v>
      </c>
      <c r="BB693" s="14">
        <f t="shared" ca="1" si="390"/>
        <v>1622.346000000005</v>
      </c>
      <c r="BC693" s="14">
        <f t="shared" ca="1" si="371"/>
        <v>377.65399999999499</v>
      </c>
      <c r="BD693" s="14">
        <f t="shared" ca="1" si="372"/>
        <v>377.65399999999499</v>
      </c>
      <c r="BE693" s="14">
        <f t="shared" ca="1" si="392"/>
        <v>1291694.8476277031</v>
      </c>
      <c r="BF693" s="15">
        <f ca="1">SUM(BD$12:BD693)</f>
        <v>660804.01800000004</v>
      </c>
      <c r="BG693" s="16">
        <f ca="1">SUM(BB$12:BB693)+SUMIF(BC$12:BC693, "&lt;0")</f>
        <v>630890.82962770306</v>
      </c>
    </row>
    <row r="694" spans="1:59" x14ac:dyDescent="0.2">
      <c r="A694" s="24">
        <v>44865</v>
      </c>
      <c r="B694" s="54">
        <f ca="1">IF($A694&gt;= $C$5,$C$6, INDEX('Historical Data'!$D$2:$D$745, MATCH(A694, 'Historical Data'!$B$2:$B$745, 0)))</f>
        <v>1296</v>
      </c>
      <c r="C694" s="14">
        <f t="shared" ca="1" si="380"/>
        <v>1296</v>
      </c>
      <c r="D694" s="14">
        <f t="shared" ca="1" si="391"/>
        <v>628.83999999999651</v>
      </c>
      <c r="E694" s="14">
        <f t="shared" ca="1" si="362"/>
        <v>667.16000000000349</v>
      </c>
      <c r="F694" s="14">
        <f t="shared" ca="1" si="358"/>
        <v>667.16000000000349</v>
      </c>
      <c r="G694" s="14">
        <f t="shared" ca="1" si="373"/>
        <v>862208.94699999993</v>
      </c>
      <c r="H694" s="15">
        <f ca="1">SUM(F$12:F694)</f>
        <v>441823.17799999996</v>
      </c>
      <c r="I694" s="16">
        <f ca="1">SUM(D$12:D694)+SUMIF(E$12:E694, "&lt;0")</f>
        <v>420385.76900000009</v>
      </c>
      <c r="J694" s="15"/>
      <c r="K694" s="9">
        <v>44865</v>
      </c>
      <c r="L694" s="14">
        <f t="shared" ca="1" si="359"/>
        <v>1796</v>
      </c>
      <c r="M694" s="14">
        <f t="shared" ca="1" si="381"/>
        <v>1796</v>
      </c>
      <c r="N694" s="14">
        <f t="shared" ca="1" si="386"/>
        <v>888.83999999999651</v>
      </c>
      <c r="O694" s="14">
        <f t="shared" ca="1" si="363"/>
        <v>907.16000000000349</v>
      </c>
      <c r="P694" s="14">
        <f t="shared" ca="1" si="364"/>
        <v>907.16000000000349</v>
      </c>
      <c r="Q694" s="14">
        <f t="shared" ca="1" si="374"/>
        <v>1143958.9469999999</v>
      </c>
      <c r="R694" s="15">
        <f ca="1">SUM(P$12:P694)</f>
        <v>585703.17799999984</v>
      </c>
      <c r="S694" s="16">
        <f ca="1">SUM(N$12:N694)+SUMIF(O$12:O694, "&lt;0")</f>
        <v>558255.76900000009</v>
      </c>
      <c r="U694" s="9">
        <v>44865</v>
      </c>
      <c r="V694" s="14">
        <f t="shared" ca="1" si="378"/>
        <v>2296</v>
      </c>
      <c r="W694" s="14">
        <f t="shared" ca="1" si="382"/>
        <v>2296</v>
      </c>
      <c r="X694" s="14">
        <f t="shared" ca="1" si="387"/>
        <v>1148.8399999999965</v>
      </c>
      <c r="Y694" s="14">
        <f t="shared" ca="1" si="365"/>
        <v>1147.1600000000035</v>
      </c>
      <c r="Z694" s="14">
        <f t="shared" ca="1" si="366"/>
        <v>1147.1600000000035</v>
      </c>
      <c r="AA694" s="14">
        <f t="shared" ca="1" si="375"/>
        <v>1425708.9469999999</v>
      </c>
      <c r="AB694" s="15">
        <f ca="1">SUM(Z$12:Z694)</f>
        <v>729583.17799999984</v>
      </c>
      <c r="AC694" s="16">
        <f ca="1">SUM(X$12:X694)+SUMIF(Y$12:Y694, "&lt;0")</f>
        <v>696125.76900000009</v>
      </c>
      <c r="AE694" s="9">
        <v>44865</v>
      </c>
      <c r="AF694" s="14">
        <f t="shared" ca="1" si="360"/>
        <v>1796</v>
      </c>
      <c r="AG694" s="14">
        <f t="shared" ca="1" si="383"/>
        <v>1796</v>
      </c>
      <c r="AH694" s="14">
        <f t="shared" ca="1" si="388"/>
        <v>888.83999999999651</v>
      </c>
      <c r="AI694" s="14">
        <f t="shared" ca="1" si="367"/>
        <v>907.16000000000349</v>
      </c>
      <c r="AJ694" s="14">
        <f t="shared" ca="1" si="368"/>
        <v>907.16000000000349</v>
      </c>
      <c r="AK694" s="14">
        <f t="shared" ca="1" si="376"/>
        <v>1156458.9469999999</v>
      </c>
      <c r="AL694" s="15">
        <f ca="1">SUM(AJ$12:AJ694)</f>
        <v>591943.17799999984</v>
      </c>
      <c r="AM694" s="16">
        <f ca="1">SUM(AH$12:AH694)+SUMIF(AI$12:AI694, "&lt;0")</f>
        <v>564515.76900000009</v>
      </c>
      <c r="AO694" s="9">
        <v>44865</v>
      </c>
      <c r="AP694" s="14">
        <f t="shared" ca="1" si="361"/>
        <v>2296</v>
      </c>
      <c r="AQ694" s="14">
        <f t="shared" ca="1" si="384"/>
        <v>2296</v>
      </c>
      <c r="AR694" s="14">
        <f t="shared" ca="1" si="389"/>
        <v>1148.8399999999965</v>
      </c>
      <c r="AS694" s="14">
        <f t="shared" ca="1" si="369"/>
        <v>1147.1600000000035</v>
      </c>
      <c r="AT694" s="14">
        <f t="shared" ca="1" si="370"/>
        <v>1147.1600000000035</v>
      </c>
      <c r="AU694" s="14">
        <f t="shared" ca="1" si="377"/>
        <v>1450708.9469999999</v>
      </c>
      <c r="AV694" s="15">
        <f ca="1">SUM(AT$12:AT694)</f>
        <v>742063.17800000007</v>
      </c>
      <c r="AW694" s="16">
        <f ca="1">SUM(AR$12:AR694)+SUMIF(AS$12:AS694, "&lt;0")</f>
        <v>708645.76899999985</v>
      </c>
      <c r="AY694" s="9">
        <v>44865</v>
      </c>
      <c r="AZ694" s="14">
        <f t="shared" ca="1" si="379"/>
        <v>2000</v>
      </c>
      <c r="BA694" s="14">
        <f t="shared" ca="1" si="385"/>
        <v>2000</v>
      </c>
      <c r="BB694" s="14">
        <f t="shared" ca="1" si="390"/>
        <v>1332.8399999999965</v>
      </c>
      <c r="BC694" s="14">
        <f t="shared" ca="1" si="371"/>
        <v>667.16000000000349</v>
      </c>
      <c r="BD694" s="14">
        <f t="shared" ca="1" si="372"/>
        <v>667.16000000000349</v>
      </c>
      <c r="BE694" s="14">
        <f t="shared" ca="1" si="392"/>
        <v>1293694.8476277031</v>
      </c>
      <c r="BF694" s="15">
        <f ca="1">SUM(BD$12:BD694)</f>
        <v>661471.17800000007</v>
      </c>
      <c r="BG694" s="16">
        <f ca="1">SUM(BB$12:BB694)+SUMIF(BC$12:BC694, "&lt;0")</f>
        <v>632223.66962770303</v>
      </c>
    </row>
    <row r="695" spans="1:59" x14ac:dyDescent="0.2">
      <c r="A695" s="24">
        <v>44866</v>
      </c>
      <c r="B695" s="54">
        <f ca="1">IF($A695&gt;= $C$5,$C$6, INDEX('Historical Data'!$D$2:$D$745, MATCH(A695, 'Historical Data'!$B$2:$B$745, 0)))</f>
        <v>1296</v>
      </c>
      <c r="C695" s="14">
        <f t="shared" ca="1" si="380"/>
        <v>1296</v>
      </c>
      <c r="D695" s="14">
        <f t="shared" ca="1" si="391"/>
        <v>1296</v>
      </c>
      <c r="E695" s="14">
        <f t="shared" ca="1" si="362"/>
        <v>0</v>
      </c>
      <c r="F695" s="14">
        <f t="shared" ca="1" si="358"/>
        <v>0</v>
      </c>
      <c r="G695" s="14">
        <f t="shared" ca="1" si="373"/>
        <v>863504.94699999993</v>
      </c>
      <c r="H695" s="15">
        <f ca="1">SUM(F$12:F695)</f>
        <v>441823.17799999996</v>
      </c>
      <c r="I695" s="16">
        <f ca="1">SUM(D$12:D695)+SUMIF(E$12:E695, "&lt;0")</f>
        <v>421681.76900000009</v>
      </c>
      <c r="J695" s="15"/>
      <c r="K695" s="9">
        <v>44866</v>
      </c>
      <c r="L695" s="14">
        <f t="shared" ca="1" si="359"/>
        <v>1796</v>
      </c>
      <c r="M695" s="14">
        <f t="shared" ca="1" si="381"/>
        <v>1796</v>
      </c>
      <c r="N695" s="14">
        <f t="shared" ca="1" si="386"/>
        <v>1556</v>
      </c>
      <c r="O695" s="14">
        <f t="shared" ca="1" si="363"/>
        <v>240</v>
      </c>
      <c r="P695" s="14">
        <f t="shared" ca="1" si="364"/>
        <v>240</v>
      </c>
      <c r="Q695" s="14">
        <f t="shared" ca="1" si="374"/>
        <v>1145754.9469999999</v>
      </c>
      <c r="R695" s="15">
        <f ca="1">SUM(P$12:P695)</f>
        <v>585943.17799999984</v>
      </c>
      <c r="S695" s="16">
        <f ca="1">SUM(N$12:N695)+SUMIF(O$12:O695, "&lt;0")</f>
        <v>559811.76900000009</v>
      </c>
      <c r="U695" s="9">
        <v>44866</v>
      </c>
      <c r="V695" s="14">
        <f t="shared" ca="1" si="378"/>
        <v>2296</v>
      </c>
      <c r="W695" s="14">
        <f t="shared" ca="1" si="382"/>
        <v>2296</v>
      </c>
      <c r="X695" s="14">
        <f t="shared" ca="1" si="387"/>
        <v>1816</v>
      </c>
      <c r="Y695" s="14">
        <f t="shared" ca="1" si="365"/>
        <v>480</v>
      </c>
      <c r="Z695" s="14">
        <f t="shared" ca="1" si="366"/>
        <v>480</v>
      </c>
      <c r="AA695" s="14">
        <f t="shared" ca="1" si="375"/>
        <v>1428004.9469999999</v>
      </c>
      <c r="AB695" s="15">
        <f ca="1">SUM(Z$12:Z695)</f>
        <v>730063.17799999984</v>
      </c>
      <c r="AC695" s="16">
        <f ca="1">SUM(X$12:X695)+SUMIF(Y$12:Y695, "&lt;0")</f>
        <v>697941.76900000009</v>
      </c>
      <c r="AE695" s="9">
        <v>44866</v>
      </c>
      <c r="AF695" s="14">
        <f t="shared" ca="1" si="360"/>
        <v>1796</v>
      </c>
      <c r="AG695" s="14">
        <f t="shared" ca="1" si="383"/>
        <v>1796</v>
      </c>
      <c r="AH695" s="14">
        <f t="shared" ca="1" si="388"/>
        <v>1556</v>
      </c>
      <c r="AI695" s="14">
        <f t="shared" ca="1" si="367"/>
        <v>240</v>
      </c>
      <c r="AJ695" s="14">
        <f t="shared" ca="1" si="368"/>
        <v>240</v>
      </c>
      <c r="AK695" s="14">
        <f t="shared" ca="1" si="376"/>
        <v>1158254.9469999999</v>
      </c>
      <c r="AL695" s="15">
        <f ca="1">SUM(AJ$12:AJ695)</f>
        <v>592183.17799999984</v>
      </c>
      <c r="AM695" s="16">
        <f ca="1">SUM(AH$12:AH695)+SUMIF(AI$12:AI695, "&lt;0")</f>
        <v>566071.76900000009</v>
      </c>
      <c r="AO695" s="9">
        <v>44866</v>
      </c>
      <c r="AP695" s="14">
        <f t="shared" ca="1" si="361"/>
        <v>2296</v>
      </c>
      <c r="AQ695" s="14">
        <f t="shared" ca="1" si="384"/>
        <v>2296</v>
      </c>
      <c r="AR695" s="14">
        <f t="shared" ca="1" si="389"/>
        <v>1816</v>
      </c>
      <c r="AS695" s="14">
        <f t="shared" ca="1" si="369"/>
        <v>480</v>
      </c>
      <c r="AT695" s="14">
        <f t="shared" ca="1" si="370"/>
        <v>480</v>
      </c>
      <c r="AU695" s="14">
        <f t="shared" ca="1" si="377"/>
        <v>1453004.9469999999</v>
      </c>
      <c r="AV695" s="15">
        <f ca="1">SUM(AT$12:AT695)</f>
        <v>742543.17800000007</v>
      </c>
      <c r="AW695" s="16">
        <f ca="1">SUM(AR$12:AR695)+SUMIF(AS$12:AS695, "&lt;0")</f>
        <v>710461.76899999985</v>
      </c>
      <c r="AY695" s="9">
        <v>44866</v>
      </c>
      <c r="AZ695" s="14">
        <f t="shared" ca="1" si="379"/>
        <v>2000</v>
      </c>
      <c r="BA695" s="14">
        <f t="shared" ca="1" si="385"/>
        <v>2000</v>
      </c>
      <c r="BB695" s="14">
        <f t="shared" ca="1" si="390"/>
        <v>2000</v>
      </c>
      <c r="BC695" s="14">
        <f t="shared" ca="1" si="371"/>
        <v>0</v>
      </c>
      <c r="BD695" s="14">
        <f t="shared" ca="1" si="372"/>
        <v>0</v>
      </c>
      <c r="BE695" s="14">
        <f t="shared" ca="1" si="392"/>
        <v>1295694.8476277031</v>
      </c>
      <c r="BF695" s="15">
        <f ca="1">SUM(BD$12:BD695)</f>
        <v>661471.17800000007</v>
      </c>
      <c r="BG695" s="16">
        <f ca="1">SUM(BB$12:BB695)+SUMIF(BC$12:BC695, "&lt;0")</f>
        <v>634223.66962770303</v>
      </c>
    </row>
    <row r="696" spans="1:59" x14ac:dyDescent="0.2">
      <c r="A696" s="24">
        <v>44867</v>
      </c>
      <c r="B696" s="54">
        <f ca="1">IF($A696&gt;= $C$5,$C$6, INDEX('Historical Data'!$D$2:$D$745, MATCH(A696, 'Historical Data'!$B$2:$B$745, 0)))</f>
        <v>1296</v>
      </c>
      <c r="C696" s="14">
        <f t="shared" ca="1" si="380"/>
        <v>1296</v>
      </c>
      <c r="D696" s="14">
        <f t="shared" ca="1" si="391"/>
        <v>697.84900000000198</v>
      </c>
      <c r="E696" s="14">
        <f t="shared" ca="1" si="362"/>
        <v>598.15099999999802</v>
      </c>
      <c r="F696" s="14">
        <f t="shared" ca="1" si="358"/>
        <v>598.15099999999802</v>
      </c>
      <c r="G696" s="14">
        <f t="shared" ca="1" si="373"/>
        <v>864800.94699999993</v>
      </c>
      <c r="H696" s="15">
        <f ca="1">SUM(F$12:F696)</f>
        <v>442421.32899999997</v>
      </c>
      <c r="I696" s="16">
        <f ca="1">SUM(D$12:D696)+SUMIF(E$12:E696, "&lt;0")</f>
        <v>422379.61800000007</v>
      </c>
      <c r="J696" s="15"/>
      <c r="K696" s="9">
        <v>44867</v>
      </c>
      <c r="L696" s="14">
        <f t="shared" ca="1" si="359"/>
        <v>1796</v>
      </c>
      <c r="M696" s="14">
        <f t="shared" ca="1" si="381"/>
        <v>1796</v>
      </c>
      <c r="N696" s="14">
        <f t="shared" ca="1" si="386"/>
        <v>957.84900000000198</v>
      </c>
      <c r="O696" s="14">
        <f t="shared" ca="1" si="363"/>
        <v>838.15099999999802</v>
      </c>
      <c r="P696" s="14">
        <f t="shared" ca="1" si="364"/>
        <v>838.15099999999802</v>
      </c>
      <c r="Q696" s="14">
        <f t="shared" ca="1" si="374"/>
        <v>1147550.9469999999</v>
      </c>
      <c r="R696" s="15">
        <f ca="1">SUM(P$12:P696)</f>
        <v>586781.32899999979</v>
      </c>
      <c r="S696" s="16">
        <f ca="1">SUM(N$12:N696)+SUMIF(O$12:O696, "&lt;0")</f>
        <v>560769.61800000013</v>
      </c>
      <c r="U696" s="9">
        <v>44867</v>
      </c>
      <c r="V696" s="14">
        <f t="shared" ca="1" si="378"/>
        <v>2296</v>
      </c>
      <c r="W696" s="14">
        <f t="shared" ca="1" si="382"/>
        <v>2296</v>
      </c>
      <c r="X696" s="14">
        <f t="shared" ca="1" si="387"/>
        <v>1217.849000000002</v>
      </c>
      <c r="Y696" s="14">
        <f t="shared" ca="1" si="365"/>
        <v>1078.150999999998</v>
      </c>
      <c r="Z696" s="14">
        <f t="shared" ca="1" si="366"/>
        <v>1078.150999999998</v>
      </c>
      <c r="AA696" s="14">
        <f t="shared" ca="1" si="375"/>
        <v>1430300.9469999999</v>
      </c>
      <c r="AB696" s="15">
        <f ca="1">SUM(Z$12:Z696)</f>
        <v>731141.32899999979</v>
      </c>
      <c r="AC696" s="16">
        <f ca="1">SUM(X$12:X696)+SUMIF(Y$12:Y696, "&lt;0")</f>
        <v>699159.61800000013</v>
      </c>
      <c r="AE696" s="9">
        <v>44867</v>
      </c>
      <c r="AF696" s="14">
        <f t="shared" ca="1" si="360"/>
        <v>1796</v>
      </c>
      <c r="AG696" s="14">
        <f t="shared" ca="1" si="383"/>
        <v>1796</v>
      </c>
      <c r="AH696" s="14">
        <f t="shared" ca="1" si="388"/>
        <v>957.84900000000198</v>
      </c>
      <c r="AI696" s="14">
        <f t="shared" ca="1" si="367"/>
        <v>838.15099999999802</v>
      </c>
      <c r="AJ696" s="14">
        <f t="shared" ca="1" si="368"/>
        <v>838.15099999999802</v>
      </c>
      <c r="AK696" s="14">
        <f t="shared" ca="1" si="376"/>
        <v>1160050.9469999999</v>
      </c>
      <c r="AL696" s="15">
        <f ca="1">SUM(AJ$12:AJ696)</f>
        <v>593021.32899999979</v>
      </c>
      <c r="AM696" s="16">
        <f ca="1">SUM(AH$12:AH696)+SUMIF(AI$12:AI696, "&lt;0")</f>
        <v>567029.61800000013</v>
      </c>
      <c r="AO696" s="9">
        <v>44867</v>
      </c>
      <c r="AP696" s="14">
        <f t="shared" ca="1" si="361"/>
        <v>2296</v>
      </c>
      <c r="AQ696" s="14">
        <f t="shared" ca="1" si="384"/>
        <v>2296</v>
      </c>
      <c r="AR696" s="14">
        <f t="shared" ca="1" si="389"/>
        <v>1217.849000000002</v>
      </c>
      <c r="AS696" s="14">
        <f t="shared" ca="1" si="369"/>
        <v>1078.150999999998</v>
      </c>
      <c r="AT696" s="14">
        <f t="shared" ca="1" si="370"/>
        <v>1078.150999999998</v>
      </c>
      <c r="AU696" s="14">
        <f t="shared" ca="1" si="377"/>
        <v>1455300.9469999999</v>
      </c>
      <c r="AV696" s="15">
        <f ca="1">SUM(AT$12:AT696)</f>
        <v>743621.32900000003</v>
      </c>
      <c r="AW696" s="16">
        <f ca="1">SUM(AR$12:AR696)+SUMIF(AS$12:AS696, "&lt;0")</f>
        <v>711679.6179999999</v>
      </c>
      <c r="AY696" s="9">
        <v>44867</v>
      </c>
      <c r="AZ696" s="14">
        <f t="shared" ca="1" si="379"/>
        <v>2000</v>
      </c>
      <c r="BA696" s="14">
        <f t="shared" ca="1" si="385"/>
        <v>2000</v>
      </c>
      <c r="BB696" s="14">
        <f t="shared" ca="1" si="390"/>
        <v>1401.849000000002</v>
      </c>
      <c r="BC696" s="14">
        <f t="shared" ca="1" si="371"/>
        <v>598.15099999999802</v>
      </c>
      <c r="BD696" s="14">
        <f t="shared" ca="1" si="372"/>
        <v>598.15099999999802</v>
      </c>
      <c r="BE696" s="14">
        <f t="shared" ca="1" si="392"/>
        <v>1297694.8476277031</v>
      </c>
      <c r="BF696" s="15">
        <f ca="1">SUM(BD$12:BD696)</f>
        <v>662069.32900000003</v>
      </c>
      <c r="BG696" s="16">
        <f ca="1">SUM(BB$12:BB696)+SUMIF(BC$12:BC696, "&lt;0")</f>
        <v>635625.51862770307</v>
      </c>
    </row>
    <row r="697" spans="1:59" x14ac:dyDescent="0.2">
      <c r="A697" s="24">
        <v>44868</v>
      </c>
      <c r="B697" s="54">
        <f ca="1">IF($A697&gt;= $C$5,$C$6, INDEX('Historical Data'!$D$2:$D$745, MATCH(A697, 'Historical Data'!$B$2:$B$745, 0)))</f>
        <v>1296</v>
      </c>
      <c r="C697" s="14">
        <f t="shared" ca="1" si="380"/>
        <v>1296</v>
      </c>
      <c r="D697" s="14">
        <f t="shared" ca="1" si="391"/>
        <v>1203.5279999999948</v>
      </c>
      <c r="E697" s="14">
        <f t="shared" ca="1" si="362"/>
        <v>92.47200000000521</v>
      </c>
      <c r="F697" s="14">
        <f t="shared" ca="1" si="358"/>
        <v>92.47200000000521</v>
      </c>
      <c r="G697" s="14">
        <f t="shared" ca="1" si="373"/>
        <v>866096.94699999993</v>
      </c>
      <c r="H697" s="15">
        <f ca="1">SUM(F$12:F697)</f>
        <v>442513.80099999998</v>
      </c>
      <c r="I697" s="16">
        <f ca="1">SUM(D$12:D697)+SUMIF(E$12:E697, "&lt;0")</f>
        <v>423583.14600000007</v>
      </c>
      <c r="J697" s="15"/>
      <c r="K697" s="9">
        <v>44868</v>
      </c>
      <c r="L697" s="14">
        <f t="shared" ca="1" si="359"/>
        <v>1796</v>
      </c>
      <c r="M697" s="14">
        <f t="shared" ca="1" si="381"/>
        <v>1796</v>
      </c>
      <c r="N697" s="14">
        <f t="shared" ca="1" si="386"/>
        <v>1463.5279999999948</v>
      </c>
      <c r="O697" s="14">
        <f t="shared" ca="1" si="363"/>
        <v>332.47200000000521</v>
      </c>
      <c r="P697" s="14">
        <f t="shared" ca="1" si="364"/>
        <v>332.47200000000521</v>
      </c>
      <c r="Q697" s="14">
        <f t="shared" ca="1" si="374"/>
        <v>1149346.9469999999</v>
      </c>
      <c r="R697" s="15">
        <f ca="1">SUM(P$12:P697)</f>
        <v>587113.80099999974</v>
      </c>
      <c r="S697" s="16">
        <f ca="1">SUM(N$12:N697)+SUMIF(O$12:O697, "&lt;0")</f>
        <v>562233.14600000018</v>
      </c>
      <c r="U697" s="9">
        <v>44868</v>
      </c>
      <c r="V697" s="14">
        <f t="shared" ca="1" si="378"/>
        <v>2296</v>
      </c>
      <c r="W697" s="14">
        <f t="shared" ca="1" si="382"/>
        <v>2296</v>
      </c>
      <c r="X697" s="14">
        <f t="shared" ca="1" si="387"/>
        <v>1723.5279999999948</v>
      </c>
      <c r="Y697" s="14">
        <f t="shared" ca="1" si="365"/>
        <v>572.47200000000521</v>
      </c>
      <c r="Z697" s="14">
        <f t="shared" ca="1" si="366"/>
        <v>572.47200000000521</v>
      </c>
      <c r="AA697" s="14">
        <f t="shared" ca="1" si="375"/>
        <v>1432596.9469999999</v>
      </c>
      <c r="AB697" s="15">
        <f ca="1">SUM(Z$12:Z697)</f>
        <v>731713.80099999974</v>
      </c>
      <c r="AC697" s="16">
        <f ca="1">SUM(X$12:X697)+SUMIF(Y$12:Y697, "&lt;0")</f>
        <v>700883.14600000018</v>
      </c>
      <c r="AE697" s="9">
        <v>44868</v>
      </c>
      <c r="AF697" s="14">
        <f t="shared" ca="1" si="360"/>
        <v>1796</v>
      </c>
      <c r="AG697" s="14">
        <f t="shared" ca="1" si="383"/>
        <v>1796</v>
      </c>
      <c r="AH697" s="14">
        <f t="shared" ca="1" si="388"/>
        <v>1463.5279999999948</v>
      </c>
      <c r="AI697" s="14">
        <f t="shared" ca="1" si="367"/>
        <v>332.47200000000521</v>
      </c>
      <c r="AJ697" s="14">
        <f t="shared" ca="1" si="368"/>
        <v>332.47200000000521</v>
      </c>
      <c r="AK697" s="14">
        <f t="shared" ca="1" si="376"/>
        <v>1161846.9469999999</v>
      </c>
      <c r="AL697" s="15">
        <f ca="1">SUM(AJ$12:AJ697)</f>
        <v>593353.80099999974</v>
      </c>
      <c r="AM697" s="16">
        <f ca="1">SUM(AH$12:AH697)+SUMIF(AI$12:AI697, "&lt;0")</f>
        <v>568493.14600000018</v>
      </c>
      <c r="AO697" s="9">
        <v>44868</v>
      </c>
      <c r="AP697" s="14">
        <f t="shared" ca="1" si="361"/>
        <v>2296</v>
      </c>
      <c r="AQ697" s="14">
        <f t="shared" ca="1" si="384"/>
        <v>2296</v>
      </c>
      <c r="AR697" s="14">
        <f t="shared" ca="1" si="389"/>
        <v>1723.5279999999948</v>
      </c>
      <c r="AS697" s="14">
        <f t="shared" ca="1" si="369"/>
        <v>572.47200000000521</v>
      </c>
      <c r="AT697" s="14">
        <f t="shared" ca="1" si="370"/>
        <v>572.47200000000521</v>
      </c>
      <c r="AU697" s="14">
        <f t="shared" ca="1" si="377"/>
        <v>1457596.9469999999</v>
      </c>
      <c r="AV697" s="15">
        <f ca="1">SUM(AT$12:AT697)</f>
        <v>744193.80099999998</v>
      </c>
      <c r="AW697" s="16">
        <f ca="1">SUM(AR$12:AR697)+SUMIF(AS$12:AS697, "&lt;0")</f>
        <v>713403.14599999995</v>
      </c>
      <c r="AY697" s="9">
        <v>44868</v>
      </c>
      <c r="AZ697" s="14">
        <f t="shared" ca="1" si="379"/>
        <v>2000</v>
      </c>
      <c r="BA697" s="14">
        <f t="shared" ca="1" si="385"/>
        <v>2000</v>
      </c>
      <c r="BB697" s="14">
        <f t="shared" ca="1" si="390"/>
        <v>1907.5279999999948</v>
      </c>
      <c r="BC697" s="14">
        <f t="shared" ca="1" si="371"/>
        <v>92.47200000000521</v>
      </c>
      <c r="BD697" s="14">
        <f t="shared" ca="1" si="372"/>
        <v>92.47200000000521</v>
      </c>
      <c r="BE697" s="14">
        <f t="shared" ca="1" si="392"/>
        <v>1299694.8476277031</v>
      </c>
      <c r="BF697" s="15">
        <f ca="1">SUM(BD$12:BD697)</f>
        <v>662161.80099999998</v>
      </c>
      <c r="BG697" s="16">
        <f ca="1">SUM(BB$12:BB697)+SUMIF(BC$12:BC697, "&lt;0")</f>
        <v>637533.04662770312</v>
      </c>
    </row>
    <row r="698" spans="1:59" x14ac:dyDescent="0.2">
      <c r="A698" s="24">
        <v>44869</v>
      </c>
      <c r="B698" s="54">
        <f ca="1">IF($A698&gt;= $C$5,$C$6, INDEX('Historical Data'!$D$2:$D$745, MATCH(A698, 'Historical Data'!$B$2:$B$745, 0)))</f>
        <v>1296</v>
      </c>
      <c r="C698" s="14">
        <f t="shared" ca="1" si="380"/>
        <v>1296</v>
      </c>
      <c r="D698" s="14">
        <f t="shared" ca="1" si="391"/>
        <v>354.91600000000108</v>
      </c>
      <c r="E698" s="14">
        <f t="shared" ca="1" si="362"/>
        <v>941.08399999999892</v>
      </c>
      <c r="F698" s="14">
        <f t="shared" ca="1" si="358"/>
        <v>941.08399999999892</v>
      </c>
      <c r="G698" s="14">
        <f t="shared" ca="1" si="373"/>
        <v>867392.94699999993</v>
      </c>
      <c r="H698" s="15">
        <f ca="1">SUM(F$12:F698)</f>
        <v>443454.88499999995</v>
      </c>
      <c r="I698" s="16">
        <f ca="1">SUM(D$12:D698)+SUMIF(E$12:E698, "&lt;0")</f>
        <v>423938.06200000009</v>
      </c>
      <c r="J698" s="15"/>
      <c r="K698" s="9">
        <v>44869</v>
      </c>
      <c r="L698" s="14">
        <f t="shared" ca="1" si="359"/>
        <v>1796</v>
      </c>
      <c r="M698" s="14">
        <f t="shared" ca="1" si="381"/>
        <v>1796</v>
      </c>
      <c r="N698" s="14">
        <f t="shared" ca="1" si="386"/>
        <v>614.91600000000108</v>
      </c>
      <c r="O698" s="14">
        <f t="shared" ca="1" si="363"/>
        <v>1181.0839999999989</v>
      </c>
      <c r="P698" s="14">
        <f t="shared" ca="1" si="364"/>
        <v>1181.0839999999989</v>
      </c>
      <c r="Q698" s="14">
        <f t="shared" ca="1" si="374"/>
        <v>1151142.9469999999</v>
      </c>
      <c r="R698" s="15">
        <f ca="1">SUM(P$12:P698)</f>
        <v>588294.88499999978</v>
      </c>
      <c r="S698" s="16">
        <f ca="1">SUM(N$12:N698)+SUMIF(O$12:O698, "&lt;0")</f>
        <v>562848.06200000015</v>
      </c>
      <c r="U698" s="9">
        <v>44869</v>
      </c>
      <c r="V698" s="14">
        <f t="shared" ca="1" si="378"/>
        <v>2296</v>
      </c>
      <c r="W698" s="14">
        <f t="shared" ca="1" si="382"/>
        <v>2296</v>
      </c>
      <c r="X698" s="14">
        <f t="shared" ca="1" si="387"/>
        <v>874.91600000000108</v>
      </c>
      <c r="Y698" s="14">
        <f t="shared" ca="1" si="365"/>
        <v>1421.0839999999989</v>
      </c>
      <c r="Z698" s="14">
        <f t="shared" ca="1" si="366"/>
        <v>1421.0839999999989</v>
      </c>
      <c r="AA698" s="14">
        <f t="shared" ca="1" si="375"/>
        <v>1434892.9469999999</v>
      </c>
      <c r="AB698" s="15">
        <f ca="1">SUM(Z$12:Z698)</f>
        <v>733134.88499999978</v>
      </c>
      <c r="AC698" s="16">
        <f ca="1">SUM(X$12:X698)+SUMIF(Y$12:Y698, "&lt;0")</f>
        <v>701758.06200000015</v>
      </c>
      <c r="AE698" s="9">
        <v>44869</v>
      </c>
      <c r="AF698" s="14">
        <f t="shared" ca="1" si="360"/>
        <v>1796</v>
      </c>
      <c r="AG698" s="14">
        <f t="shared" ca="1" si="383"/>
        <v>1796</v>
      </c>
      <c r="AH698" s="14">
        <f t="shared" ca="1" si="388"/>
        <v>614.91600000000108</v>
      </c>
      <c r="AI698" s="14">
        <f t="shared" ca="1" si="367"/>
        <v>1181.0839999999989</v>
      </c>
      <c r="AJ698" s="14">
        <f t="shared" ca="1" si="368"/>
        <v>1181.0839999999989</v>
      </c>
      <c r="AK698" s="14">
        <f t="shared" ca="1" si="376"/>
        <v>1163642.9469999999</v>
      </c>
      <c r="AL698" s="15">
        <f ca="1">SUM(AJ$12:AJ698)</f>
        <v>594534.88499999978</v>
      </c>
      <c r="AM698" s="16">
        <f ca="1">SUM(AH$12:AH698)+SUMIF(AI$12:AI698, "&lt;0")</f>
        <v>569108.06200000015</v>
      </c>
      <c r="AO698" s="9">
        <v>44869</v>
      </c>
      <c r="AP698" s="14">
        <f t="shared" ca="1" si="361"/>
        <v>2296</v>
      </c>
      <c r="AQ698" s="14">
        <f t="shared" ca="1" si="384"/>
        <v>2296</v>
      </c>
      <c r="AR698" s="14">
        <f t="shared" ca="1" si="389"/>
        <v>874.91600000000108</v>
      </c>
      <c r="AS698" s="14">
        <f t="shared" ca="1" si="369"/>
        <v>1421.0839999999989</v>
      </c>
      <c r="AT698" s="14">
        <f t="shared" ca="1" si="370"/>
        <v>1421.0839999999989</v>
      </c>
      <c r="AU698" s="14">
        <f t="shared" ca="1" si="377"/>
        <v>1459892.9469999999</v>
      </c>
      <c r="AV698" s="15">
        <f ca="1">SUM(AT$12:AT698)</f>
        <v>745614.88500000001</v>
      </c>
      <c r="AW698" s="16">
        <f ca="1">SUM(AR$12:AR698)+SUMIF(AS$12:AS698, "&lt;0")</f>
        <v>714278.06199999992</v>
      </c>
      <c r="AY698" s="9">
        <v>44869</v>
      </c>
      <c r="AZ698" s="14">
        <f t="shared" ca="1" si="379"/>
        <v>2000</v>
      </c>
      <c r="BA698" s="14">
        <f t="shared" ca="1" si="385"/>
        <v>2000</v>
      </c>
      <c r="BB698" s="14">
        <f t="shared" ca="1" si="390"/>
        <v>1058.9160000000011</v>
      </c>
      <c r="BC698" s="14">
        <f t="shared" ca="1" si="371"/>
        <v>941.08399999999892</v>
      </c>
      <c r="BD698" s="14">
        <f t="shared" ca="1" si="372"/>
        <v>941.08399999999892</v>
      </c>
      <c r="BE698" s="14">
        <f t="shared" ca="1" si="392"/>
        <v>1301694.8476277031</v>
      </c>
      <c r="BF698" s="15">
        <f ca="1">SUM(BD$12:BD698)</f>
        <v>663102.88500000001</v>
      </c>
      <c r="BG698" s="16">
        <f ca="1">SUM(BB$12:BB698)+SUMIF(BC$12:BC698, "&lt;0")</f>
        <v>638591.96262770309</v>
      </c>
    </row>
    <row r="699" spans="1:59" x14ac:dyDescent="0.2">
      <c r="A699" s="24">
        <v>44870</v>
      </c>
      <c r="B699" s="54">
        <f ca="1">IF($A699&gt;= $C$5,$C$6, INDEX('Historical Data'!$D$2:$D$745, MATCH(A699, 'Historical Data'!$B$2:$B$745, 0)))</f>
        <v>1296</v>
      </c>
      <c r="C699" s="14">
        <f t="shared" ca="1" si="380"/>
        <v>1296</v>
      </c>
      <c r="D699" s="14">
        <f t="shared" ca="1" si="391"/>
        <v>590.85600000000341</v>
      </c>
      <c r="E699" s="14">
        <f t="shared" ca="1" si="362"/>
        <v>705.14399999999659</v>
      </c>
      <c r="F699" s="14">
        <f t="shared" ca="1" si="358"/>
        <v>705.14399999999659</v>
      </c>
      <c r="G699" s="14">
        <f t="shared" ca="1" si="373"/>
        <v>868688.94699999993</v>
      </c>
      <c r="H699" s="15">
        <f ca="1">SUM(F$12:F699)</f>
        <v>444160.02899999992</v>
      </c>
      <c r="I699" s="16">
        <f ca="1">SUM(D$12:D699)+SUMIF(E$12:E699, "&lt;0")</f>
        <v>424528.91800000012</v>
      </c>
      <c r="J699" s="15"/>
      <c r="K699" s="9">
        <v>44870</v>
      </c>
      <c r="L699" s="14">
        <f t="shared" ca="1" si="359"/>
        <v>1796</v>
      </c>
      <c r="M699" s="14">
        <f t="shared" ca="1" si="381"/>
        <v>1796</v>
      </c>
      <c r="N699" s="14">
        <f t="shared" ca="1" si="386"/>
        <v>850.85600000000341</v>
      </c>
      <c r="O699" s="14">
        <f t="shared" ca="1" si="363"/>
        <v>945.14399999999659</v>
      </c>
      <c r="P699" s="14">
        <f t="shared" ca="1" si="364"/>
        <v>945.14399999999659</v>
      </c>
      <c r="Q699" s="14">
        <f t="shared" ca="1" si="374"/>
        <v>1152938.9469999999</v>
      </c>
      <c r="R699" s="15">
        <f ca="1">SUM(P$12:P699)</f>
        <v>589240.02899999975</v>
      </c>
      <c r="S699" s="16">
        <f ca="1">SUM(N$12:N699)+SUMIF(O$12:O699, "&lt;0")</f>
        <v>563698.91800000018</v>
      </c>
      <c r="U699" s="9">
        <v>44870</v>
      </c>
      <c r="V699" s="14">
        <f t="shared" ca="1" si="378"/>
        <v>2296</v>
      </c>
      <c r="W699" s="14">
        <f t="shared" ca="1" si="382"/>
        <v>2296</v>
      </c>
      <c r="X699" s="14">
        <f t="shared" ca="1" si="387"/>
        <v>1110.8560000000034</v>
      </c>
      <c r="Y699" s="14">
        <f t="shared" ca="1" si="365"/>
        <v>1185.1439999999966</v>
      </c>
      <c r="Z699" s="14">
        <f t="shared" ca="1" si="366"/>
        <v>1185.1439999999966</v>
      </c>
      <c r="AA699" s="14">
        <f t="shared" ca="1" si="375"/>
        <v>1437188.9469999999</v>
      </c>
      <c r="AB699" s="15">
        <f ca="1">SUM(Z$12:Z699)</f>
        <v>734320.02899999975</v>
      </c>
      <c r="AC699" s="16">
        <f ca="1">SUM(X$12:X699)+SUMIF(Y$12:Y699, "&lt;0")</f>
        <v>702868.91800000018</v>
      </c>
      <c r="AE699" s="9">
        <v>44870</v>
      </c>
      <c r="AF699" s="14">
        <f t="shared" ca="1" si="360"/>
        <v>1796</v>
      </c>
      <c r="AG699" s="14">
        <f t="shared" ca="1" si="383"/>
        <v>1796</v>
      </c>
      <c r="AH699" s="14">
        <f t="shared" ca="1" si="388"/>
        <v>850.85600000000341</v>
      </c>
      <c r="AI699" s="14">
        <f t="shared" ca="1" si="367"/>
        <v>945.14399999999659</v>
      </c>
      <c r="AJ699" s="14">
        <f t="shared" ca="1" si="368"/>
        <v>945.14399999999659</v>
      </c>
      <c r="AK699" s="14">
        <f t="shared" ca="1" si="376"/>
        <v>1165438.9469999999</v>
      </c>
      <c r="AL699" s="15">
        <f ca="1">SUM(AJ$12:AJ699)</f>
        <v>595480.02899999975</v>
      </c>
      <c r="AM699" s="16">
        <f ca="1">SUM(AH$12:AH699)+SUMIF(AI$12:AI699, "&lt;0")</f>
        <v>569958.91800000018</v>
      </c>
      <c r="AO699" s="9">
        <v>44870</v>
      </c>
      <c r="AP699" s="14">
        <f t="shared" ca="1" si="361"/>
        <v>2296</v>
      </c>
      <c r="AQ699" s="14">
        <f t="shared" ca="1" si="384"/>
        <v>2296</v>
      </c>
      <c r="AR699" s="14">
        <f t="shared" ca="1" si="389"/>
        <v>1110.8560000000034</v>
      </c>
      <c r="AS699" s="14">
        <f t="shared" ca="1" si="369"/>
        <v>1185.1439999999966</v>
      </c>
      <c r="AT699" s="14">
        <f t="shared" ca="1" si="370"/>
        <v>1185.1439999999966</v>
      </c>
      <c r="AU699" s="14">
        <f t="shared" ca="1" si="377"/>
        <v>1462188.9469999999</v>
      </c>
      <c r="AV699" s="15">
        <f ca="1">SUM(AT$12:AT699)</f>
        <v>746800.02899999998</v>
      </c>
      <c r="AW699" s="16">
        <f ca="1">SUM(AR$12:AR699)+SUMIF(AS$12:AS699, "&lt;0")</f>
        <v>715388.91799999995</v>
      </c>
      <c r="AY699" s="9">
        <v>44870</v>
      </c>
      <c r="AZ699" s="14">
        <f t="shared" ca="1" si="379"/>
        <v>2000</v>
      </c>
      <c r="BA699" s="14">
        <f t="shared" ca="1" si="385"/>
        <v>2000</v>
      </c>
      <c r="BB699" s="14">
        <f t="shared" ca="1" si="390"/>
        <v>1294.8560000000034</v>
      </c>
      <c r="BC699" s="14">
        <f t="shared" ca="1" si="371"/>
        <v>705.14399999999659</v>
      </c>
      <c r="BD699" s="14">
        <f t="shared" ca="1" si="372"/>
        <v>705.14399999999659</v>
      </c>
      <c r="BE699" s="14">
        <f t="shared" ca="1" si="392"/>
        <v>1303694.8476277031</v>
      </c>
      <c r="BF699" s="15">
        <f ca="1">SUM(BD$12:BD699)</f>
        <v>663808.02899999998</v>
      </c>
      <c r="BG699" s="16">
        <f ca="1">SUM(BB$12:BB699)+SUMIF(BC$12:BC699, "&lt;0")</f>
        <v>639886.81862770312</v>
      </c>
    </row>
    <row r="700" spans="1:59" x14ac:dyDescent="0.2">
      <c r="A700" s="24">
        <v>44871</v>
      </c>
      <c r="B700" s="54">
        <f ca="1">IF($A700&gt;= $C$5,$C$6, INDEX('Historical Data'!$D$2:$D$745, MATCH(A700, 'Historical Data'!$B$2:$B$745, 0)))</f>
        <v>1296</v>
      </c>
      <c r="C700" s="14">
        <f t="shared" ca="1" si="380"/>
        <v>1296</v>
      </c>
      <c r="D700" s="14">
        <f t="shared" ca="1" si="391"/>
        <v>1296</v>
      </c>
      <c r="E700" s="14">
        <f t="shared" ca="1" si="362"/>
        <v>0</v>
      </c>
      <c r="F700" s="14">
        <f t="shared" ca="1" si="358"/>
        <v>0</v>
      </c>
      <c r="G700" s="14">
        <f t="shared" ca="1" si="373"/>
        <v>869984.94699999993</v>
      </c>
      <c r="H700" s="15">
        <f ca="1">SUM(F$12:F700)</f>
        <v>444160.02899999992</v>
      </c>
      <c r="I700" s="16">
        <f ca="1">SUM(D$12:D700)+SUMIF(E$12:E700, "&lt;0")</f>
        <v>425824.91800000012</v>
      </c>
      <c r="J700" s="15"/>
      <c r="K700" s="9">
        <v>44871</v>
      </c>
      <c r="L700" s="14">
        <f t="shared" ca="1" si="359"/>
        <v>1796</v>
      </c>
      <c r="M700" s="14">
        <f t="shared" ca="1" si="381"/>
        <v>1796</v>
      </c>
      <c r="N700" s="14">
        <f t="shared" ca="1" si="386"/>
        <v>1556</v>
      </c>
      <c r="O700" s="14">
        <f t="shared" ca="1" si="363"/>
        <v>240</v>
      </c>
      <c r="P700" s="14">
        <f t="shared" ca="1" si="364"/>
        <v>240</v>
      </c>
      <c r="Q700" s="14">
        <f t="shared" ca="1" si="374"/>
        <v>1154734.9469999999</v>
      </c>
      <c r="R700" s="15">
        <f ca="1">SUM(P$12:P700)</f>
        <v>589480.02899999975</v>
      </c>
      <c r="S700" s="16">
        <f ca="1">SUM(N$12:N700)+SUMIF(O$12:O700, "&lt;0")</f>
        <v>565254.91800000018</v>
      </c>
      <c r="U700" s="9">
        <v>44871</v>
      </c>
      <c r="V700" s="14">
        <f t="shared" ca="1" si="378"/>
        <v>2296</v>
      </c>
      <c r="W700" s="14">
        <f t="shared" ca="1" si="382"/>
        <v>2296</v>
      </c>
      <c r="X700" s="14">
        <f t="shared" ca="1" si="387"/>
        <v>1816</v>
      </c>
      <c r="Y700" s="14">
        <f t="shared" ca="1" si="365"/>
        <v>480</v>
      </c>
      <c r="Z700" s="14">
        <f t="shared" ca="1" si="366"/>
        <v>480</v>
      </c>
      <c r="AA700" s="14">
        <f t="shared" ca="1" si="375"/>
        <v>1439484.9469999999</v>
      </c>
      <c r="AB700" s="15">
        <f ca="1">SUM(Z$12:Z700)</f>
        <v>734800.02899999975</v>
      </c>
      <c r="AC700" s="16">
        <f ca="1">SUM(X$12:X700)+SUMIF(Y$12:Y700, "&lt;0")</f>
        <v>704684.91800000018</v>
      </c>
      <c r="AE700" s="9">
        <v>44871</v>
      </c>
      <c r="AF700" s="14">
        <f t="shared" ca="1" si="360"/>
        <v>1796</v>
      </c>
      <c r="AG700" s="14">
        <f t="shared" ca="1" si="383"/>
        <v>1796</v>
      </c>
      <c r="AH700" s="14">
        <f t="shared" ca="1" si="388"/>
        <v>1556</v>
      </c>
      <c r="AI700" s="14">
        <f t="shared" ca="1" si="367"/>
        <v>240</v>
      </c>
      <c r="AJ700" s="14">
        <f t="shared" ca="1" si="368"/>
        <v>240</v>
      </c>
      <c r="AK700" s="14">
        <f t="shared" ca="1" si="376"/>
        <v>1167234.9469999999</v>
      </c>
      <c r="AL700" s="15">
        <f ca="1">SUM(AJ$12:AJ700)</f>
        <v>595720.02899999975</v>
      </c>
      <c r="AM700" s="16">
        <f ca="1">SUM(AH$12:AH700)+SUMIF(AI$12:AI700, "&lt;0")</f>
        <v>571514.91800000018</v>
      </c>
      <c r="AO700" s="9">
        <v>44871</v>
      </c>
      <c r="AP700" s="14">
        <f t="shared" ca="1" si="361"/>
        <v>2296</v>
      </c>
      <c r="AQ700" s="14">
        <f t="shared" ca="1" si="384"/>
        <v>2296</v>
      </c>
      <c r="AR700" s="14">
        <f t="shared" ca="1" si="389"/>
        <v>1816</v>
      </c>
      <c r="AS700" s="14">
        <f t="shared" ca="1" si="369"/>
        <v>480</v>
      </c>
      <c r="AT700" s="14">
        <f t="shared" ca="1" si="370"/>
        <v>480</v>
      </c>
      <c r="AU700" s="14">
        <f t="shared" ca="1" si="377"/>
        <v>1464484.9469999999</v>
      </c>
      <c r="AV700" s="15">
        <f ca="1">SUM(AT$12:AT700)</f>
        <v>747280.02899999998</v>
      </c>
      <c r="AW700" s="16">
        <f ca="1">SUM(AR$12:AR700)+SUMIF(AS$12:AS700, "&lt;0")</f>
        <v>717204.91799999995</v>
      </c>
      <c r="AY700" s="9">
        <v>44871</v>
      </c>
      <c r="AZ700" s="14">
        <f t="shared" ca="1" si="379"/>
        <v>2000</v>
      </c>
      <c r="BA700" s="14">
        <f t="shared" ca="1" si="385"/>
        <v>2000</v>
      </c>
      <c r="BB700" s="14">
        <f t="shared" ca="1" si="390"/>
        <v>2000</v>
      </c>
      <c r="BC700" s="14">
        <f t="shared" ca="1" si="371"/>
        <v>0</v>
      </c>
      <c r="BD700" s="14">
        <f t="shared" ca="1" si="372"/>
        <v>0</v>
      </c>
      <c r="BE700" s="14">
        <f t="shared" ca="1" si="392"/>
        <v>1305694.8476277031</v>
      </c>
      <c r="BF700" s="15">
        <f ca="1">SUM(BD$12:BD700)</f>
        <v>663808.02899999998</v>
      </c>
      <c r="BG700" s="16">
        <f ca="1">SUM(BB$12:BB700)+SUMIF(BC$12:BC700, "&lt;0")</f>
        <v>641886.81862770312</v>
      </c>
    </row>
    <row r="701" spans="1:59" x14ac:dyDescent="0.2">
      <c r="A701" s="24">
        <v>44872</v>
      </c>
      <c r="B701" s="54">
        <f ca="1">IF($A701&gt;= $C$5,$C$6, INDEX('Historical Data'!$D$2:$D$745, MATCH(A701, 'Historical Data'!$B$2:$B$745, 0)))</f>
        <v>1296</v>
      </c>
      <c r="C701" s="14">
        <f t="shared" ca="1" si="380"/>
        <v>1296</v>
      </c>
      <c r="D701" s="14">
        <f t="shared" ca="1" si="391"/>
        <v>1121.2089999999989</v>
      </c>
      <c r="E701" s="14">
        <f t="shared" ca="1" si="362"/>
        <v>174.79100000000108</v>
      </c>
      <c r="F701" s="14">
        <f t="shared" ca="1" si="358"/>
        <v>174.79100000000108</v>
      </c>
      <c r="G701" s="14">
        <f t="shared" ca="1" si="373"/>
        <v>871280.94699999993</v>
      </c>
      <c r="H701" s="15">
        <f ca="1">SUM(F$12:F701)</f>
        <v>444334.81999999995</v>
      </c>
      <c r="I701" s="16">
        <f ca="1">SUM(D$12:D701)+SUMIF(E$12:E701, "&lt;0")</f>
        <v>426946.12700000009</v>
      </c>
      <c r="J701" s="15"/>
      <c r="K701" s="9">
        <v>44872</v>
      </c>
      <c r="L701" s="14">
        <f t="shared" ca="1" si="359"/>
        <v>1796</v>
      </c>
      <c r="M701" s="14">
        <f t="shared" ca="1" si="381"/>
        <v>1796</v>
      </c>
      <c r="N701" s="14">
        <f t="shared" ca="1" si="386"/>
        <v>1381.2089999999989</v>
      </c>
      <c r="O701" s="14">
        <f t="shared" ca="1" si="363"/>
        <v>414.79100000000108</v>
      </c>
      <c r="P701" s="14">
        <f t="shared" ca="1" si="364"/>
        <v>414.79100000000108</v>
      </c>
      <c r="Q701" s="14">
        <f t="shared" ca="1" si="374"/>
        <v>1156530.9469999999</v>
      </c>
      <c r="R701" s="15">
        <f ca="1">SUM(P$12:P701)</f>
        <v>589894.81999999972</v>
      </c>
      <c r="S701" s="16">
        <f ca="1">SUM(N$12:N701)+SUMIF(O$12:O701, "&lt;0")</f>
        <v>566636.12700000021</v>
      </c>
      <c r="U701" s="9">
        <v>44872</v>
      </c>
      <c r="V701" s="14">
        <f t="shared" ca="1" si="378"/>
        <v>2296</v>
      </c>
      <c r="W701" s="14">
        <f t="shared" ca="1" si="382"/>
        <v>2296</v>
      </c>
      <c r="X701" s="14">
        <f t="shared" ca="1" si="387"/>
        <v>1641.2089999999989</v>
      </c>
      <c r="Y701" s="14">
        <f t="shared" ca="1" si="365"/>
        <v>654.79100000000108</v>
      </c>
      <c r="Z701" s="14">
        <f t="shared" ca="1" si="366"/>
        <v>654.79100000000108</v>
      </c>
      <c r="AA701" s="14">
        <f t="shared" ca="1" si="375"/>
        <v>1441780.9469999999</v>
      </c>
      <c r="AB701" s="15">
        <f ca="1">SUM(Z$12:Z701)</f>
        <v>735454.81999999972</v>
      </c>
      <c r="AC701" s="16">
        <f ca="1">SUM(X$12:X701)+SUMIF(Y$12:Y701, "&lt;0")</f>
        <v>706326.12700000021</v>
      </c>
      <c r="AE701" s="9">
        <v>44872</v>
      </c>
      <c r="AF701" s="14">
        <f t="shared" ca="1" si="360"/>
        <v>1796</v>
      </c>
      <c r="AG701" s="14">
        <f t="shared" ca="1" si="383"/>
        <v>1796</v>
      </c>
      <c r="AH701" s="14">
        <f t="shared" ca="1" si="388"/>
        <v>1381.2089999999989</v>
      </c>
      <c r="AI701" s="14">
        <f t="shared" ca="1" si="367"/>
        <v>414.79100000000108</v>
      </c>
      <c r="AJ701" s="14">
        <f t="shared" ca="1" si="368"/>
        <v>414.79100000000108</v>
      </c>
      <c r="AK701" s="14">
        <f t="shared" ca="1" si="376"/>
        <v>1169030.9469999999</v>
      </c>
      <c r="AL701" s="15">
        <f ca="1">SUM(AJ$12:AJ701)</f>
        <v>596134.81999999972</v>
      </c>
      <c r="AM701" s="16">
        <f ca="1">SUM(AH$12:AH701)+SUMIF(AI$12:AI701, "&lt;0")</f>
        <v>572896.12700000021</v>
      </c>
      <c r="AO701" s="9">
        <v>44872</v>
      </c>
      <c r="AP701" s="14">
        <f t="shared" ca="1" si="361"/>
        <v>2296</v>
      </c>
      <c r="AQ701" s="14">
        <f t="shared" ca="1" si="384"/>
        <v>2296</v>
      </c>
      <c r="AR701" s="14">
        <f t="shared" ca="1" si="389"/>
        <v>1641.2089999999989</v>
      </c>
      <c r="AS701" s="14">
        <f t="shared" ca="1" si="369"/>
        <v>654.79100000000108</v>
      </c>
      <c r="AT701" s="14">
        <f t="shared" ca="1" si="370"/>
        <v>654.79100000000108</v>
      </c>
      <c r="AU701" s="14">
        <f t="shared" ca="1" si="377"/>
        <v>1466780.9469999999</v>
      </c>
      <c r="AV701" s="15">
        <f ca="1">SUM(AT$12:AT701)</f>
        <v>747934.82</v>
      </c>
      <c r="AW701" s="16">
        <f ca="1">SUM(AR$12:AR701)+SUMIF(AS$12:AS701, "&lt;0")</f>
        <v>718846.12699999998</v>
      </c>
      <c r="AY701" s="9">
        <v>44872</v>
      </c>
      <c r="AZ701" s="14">
        <f t="shared" ca="1" si="379"/>
        <v>2000</v>
      </c>
      <c r="BA701" s="14">
        <f t="shared" ca="1" si="385"/>
        <v>2000</v>
      </c>
      <c r="BB701" s="14">
        <f t="shared" ca="1" si="390"/>
        <v>1825.2089999999989</v>
      </c>
      <c r="BC701" s="14">
        <f t="shared" ca="1" si="371"/>
        <v>174.79100000000108</v>
      </c>
      <c r="BD701" s="14">
        <f t="shared" ca="1" si="372"/>
        <v>174.79100000000108</v>
      </c>
      <c r="BE701" s="14">
        <f t="shared" ca="1" si="392"/>
        <v>1307694.8476277031</v>
      </c>
      <c r="BF701" s="15">
        <f ca="1">SUM(BD$12:BD701)</f>
        <v>663982.81999999995</v>
      </c>
      <c r="BG701" s="16">
        <f ca="1">SUM(BB$12:BB701)+SUMIF(BC$12:BC701, "&lt;0")</f>
        <v>643712.02762770315</v>
      </c>
    </row>
    <row r="702" spans="1:59" x14ac:dyDescent="0.2">
      <c r="A702" s="24">
        <v>44873</v>
      </c>
      <c r="B702" s="54">
        <f ca="1">IF($A702&gt;= $C$5,$C$6, INDEX('Historical Data'!$D$2:$D$745, MATCH(A702, 'Historical Data'!$B$2:$B$745, 0)))</f>
        <v>1296</v>
      </c>
      <c r="C702" s="14">
        <f t="shared" ca="1" si="380"/>
        <v>1296</v>
      </c>
      <c r="D702" s="14">
        <f t="shared" ca="1" si="391"/>
        <v>1296</v>
      </c>
      <c r="E702" s="14">
        <f t="shared" ca="1" si="362"/>
        <v>0</v>
      </c>
      <c r="F702" s="14">
        <f t="shared" ca="1" si="358"/>
        <v>0</v>
      </c>
      <c r="G702" s="14">
        <f t="shared" ca="1" si="373"/>
        <v>872576.94699999993</v>
      </c>
      <c r="H702" s="15">
        <f ca="1">SUM(F$12:F702)</f>
        <v>444334.81999999995</v>
      </c>
      <c r="I702" s="16">
        <f ca="1">SUM(D$12:D702)+SUMIF(E$12:E702, "&lt;0")</f>
        <v>428242.12700000009</v>
      </c>
      <c r="J702" s="15"/>
      <c r="K702" s="9">
        <v>44873</v>
      </c>
      <c r="L702" s="14">
        <f t="shared" ca="1" si="359"/>
        <v>1796</v>
      </c>
      <c r="M702" s="14">
        <f t="shared" ca="1" si="381"/>
        <v>1796</v>
      </c>
      <c r="N702" s="14">
        <f t="shared" ca="1" si="386"/>
        <v>1556</v>
      </c>
      <c r="O702" s="14">
        <f t="shared" ca="1" si="363"/>
        <v>240</v>
      </c>
      <c r="P702" s="14">
        <f t="shared" ca="1" si="364"/>
        <v>240</v>
      </c>
      <c r="Q702" s="14">
        <f t="shared" ca="1" si="374"/>
        <v>1158326.9469999999</v>
      </c>
      <c r="R702" s="15">
        <f ca="1">SUM(P$12:P702)</f>
        <v>590134.81999999972</v>
      </c>
      <c r="S702" s="16">
        <f ca="1">SUM(N$12:N702)+SUMIF(O$12:O702, "&lt;0")</f>
        <v>568192.12700000021</v>
      </c>
      <c r="U702" s="9">
        <v>44873</v>
      </c>
      <c r="V702" s="14">
        <f t="shared" ca="1" si="378"/>
        <v>2296</v>
      </c>
      <c r="W702" s="14">
        <f t="shared" ca="1" si="382"/>
        <v>2296</v>
      </c>
      <c r="X702" s="14">
        <f t="shared" ca="1" si="387"/>
        <v>1816</v>
      </c>
      <c r="Y702" s="14">
        <f t="shared" ca="1" si="365"/>
        <v>480</v>
      </c>
      <c r="Z702" s="14">
        <f t="shared" ca="1" si="366"/>
        <v>480</v>
      </c>
      <c r="AA702" s="14">
        <f t="shared" ca="1" si="375"/>
        <v>1444076.9469999999</v>
      </c>
      <c r="AB702" s="15">
        <f ca="1">SUM(Z$12:Z702)</f>
        <v>735934.81999999972</v>
      </c>
      <c r="AC702" s="16">
        <f ca="1">SUM(X$12:X702)+SUMIF(Y$12:Y702, "&lt;0")</f>
        <v>708142.12700000021</v>
      </c>
      <c r="AE702" s="9">
        <v>44873</v>
      </c>
      <c r="AF702" s="14">
        <f t="shared" ca="1" si="360"/>
        <v>1796</v>
      </c>
      <c r="AG702" s="14">
        <f t="shared" ca="1" si="383"/>
        <v>1796</v>
      </c>
      <c r="AH702" s="14">
        <f t="shared" ca="1" si="388"/>
        <v>1556</v>
      </c>
      <c r="AI702" s="14">
        <f t="shared" ca="1" si="367"/>
        <v>240</v>
      </c>
      <c r="AJ702" s="14">
        <f t="shared" ca="1" si="368"/>
        <v>240</v>
      </c>
      <c r="AK702" s="14">
        <f t="shared" ca="1" si="376"/>
        <v>1170826.9469999999</v>
      </c>
      <c r="AL702" s="15">
        <f ca="1">SUM(AJ$12:AJ702)</f>
        <v>596374.81999999972</v>
      </c>
      <c r="AM702" s="16">
        <f ca="1">SUM(AH$12:AH702)+SUMIF(AI$12:AI702, "&lt;0")</f>
        <v>574452.12700000021</v>
      </c>
      <c r="AO702" s="9">
        <v>44873</v>
      </c>
      <c r="AP702" s="14">
        <f t="shared" ca="1" si="361"/>
        <v>2296</v>
      </c>
      <c r="AQ702" s="14">
        <f t="shared" ca="1" si="384"/>
        <v>2296</v>
      </c>
      <c r="AR702" s="14">
        <f t="shared" ca="1" si="389"/>
        <v>1816</v>
      </c>
      <c r="AS702" s="14">
        <f t="shared" ca="1" si="369"/>
        <v>480</v>
      </c>
      <c r="AT702" s="14">
        <f t="shared" ca="1" si="370"/>
        <v>480</v>
      </c>
      <c r="AU702" s="14">
        <f t="shared" ca="1" si="377"/>
        <v>1469076.9469999999</v>
      </c>
      <c r="AV702" s="15">
        <f ca="1">SUM(AT$12:AT702)</f>
        <v>748414.82</v>
      </c>
      <c r="AW702" s="16">
        <f ca="1">SUM(AR$12:AR702)+SUMIF(AS$12:AS702, "&lt;0")</f>
        <v>720662.12699999998</v>
      </c>
      <c r="AY702" s="9">
        <v>44873</v>
      </c>
      <c r="AZ702" s="14">
        <f t="shared" ca="1" si="379"/>
        <v>2000</v>
      </c>
      <c r="BA702" s="14">
        <f t="shared" ca="1" si="385"/>
        <v>2000</v>
      </c>
      <c r="BB702" s="14">
        <f t="shared" ca="1" si="390"/>
        <v>2000</v>
      </c>
      <c r="BC702" s="14">
        <f t="shared" ca="1" si="371"/>
        <v>0</v>
      </c>
      <c r="BD702" s="14">
        <f t="shared" ca="1" si="372"/>
        <v>0</v>
      </c>
      <c r="BE702" s="14">
        <f t="shared" ca="1" si="392"/>
        <v>1309694.8476277031</v>
      </c>
      <c r="BF702" s="15">
        <f ca="1">SUM(BD$12:BD702)</f>
        <v>663982.81999999995</v>
      </c>
      <c r="BG702" s="16">
        <f ca="1">SUM(BB$12:BB702)+SUMIF(BC$12:BC702, "&lt;0")</f>
        <v>645712.02762770315</v>
      </c>
    </row>
    <row r="703" spans="1:59" x14ac:dyDescent="0.2">
      <c r="A703" s="24">
        <v>44874</v>
      </c>
      <c r="B703" s="54">
        <f ca="1">IF($A703&gt;= $C$5,$C$6, INDEX('Historical Data'!$D$2:$D$745, MATCH(A703, 'Historical Data'!$B$2:$B$745, 0)))</f>
        <v>1296</v>
      </c>
      <c r="C703" s="14">
        <f t="shared" ca="1" si="380"/>
        <v>1296</v>
      </c>
      <c r="D703" s="14">
        <f t="shared" ca="1" si="391"/>
        <v>1296</v>
      </c>
      <c r="E703" s="14">
        <f t="shared" ca="1" si="362"/>
        <v>0</v>
      </c>
      <c r="F703" s="14">
        <f t="shared" ca="1" si="358"/>
        <v>0</v>
      </c>
      <c r="G703" s="14">
        <f t="shared" ca="1" si="373"/>
        <v>873872.94699999993</v>
      </c>
      <c r="H703" s="15">
        <f ca="1">SUM(F$12:F703)</f>
        <v>444334.81999999995</v>
      </c>
      <c r="I703" s="16">
        <f ca="1">SUM(D$12:D703)+SUMIF(E$12:E703, "&lt;0")</f>
        <v>429538.12700000009</v>
      </c>
      <c r="J703" s="15"/>
      <c r="K703" s="9">
        <v>44874</v>
      </c>
      <c r="L703" s="14">
        <f t="shared" ca="1" si="359"/>
        <v>1796</v>
      </c>
      <c r="M703" s="14">
        <f t="shared" ca="1" si="381"/>
        <v>1796</v>
      </c>
      <c r="N703" s="14">
        <f t="shared" ca="1" si="386"/>
        <v>1556</v>
      </c>
      <c r="O703" s="14">
        <f t="shared" ca="1" si="363"/>
        <v>240</v>
      </c>
      <c r="P703" s="14">
        <f t="shared" ca="1" si="364"/>
        <v>240</v>
      </c>
      <c r="Q703" s="14">
        <f t="shared" ca="1" si="374"/>
        <v>1160122.9469999999</v>
      </c>
      <c r="R703" s="15">
        <f ca="1">SUM(P$12:P703)</f>
        <v>590374.81999999972</v>
      </c>
      <c r="S703" s="16">
        <f ca="1">SUM(N$12:N703)+SUMIF(O$12:O703, "&lt;0")</f>
        <v>569748.12700000021</v>
      </c>
      <c r="U703" s="9">
        <v>44874</v>
      </c>
      <c r="V703" s="14">
        <f t="shared" ca="1" si="378"/>
        <v>2296</v>
      </c>
      <c r="W703" s="14">
        <f t="shared" ca="1" si="382"/>
        <v>2296</v>
      </c>
      <c r="X703" s="14">
        <f t="shared" ca="1" si="387"/>
        <v>1816</v>
      </c>
      <c r="Y703" s="14">
        <f t="shared" ca="1" si="365"/>
        <v>480</v>
      </c>
      <c r="Z703" s="14">
        <f t="shared" ca="1" si="366"/>
        <v>480</v>
      </c>
      <c r="AA703" s="14">
        <f t="shared" ca="1" si="375"/>
        <v>1446372.9469999999</v>
      </c>
      <c r="AB703" s="15">
        <f ca="1">SUM(Z$12:Z703)</f>
        <v>736414.81999999972</v>
      </c>
      <c r="AC703" s="16">
        <f ca="1">SUM(X$12:X703)+SUMIF(Y$12:Y703, "&lt;0")</f>
        <v>709958.12700000021</v>
      </c>
      <c r="AE703" s="9">
        <v>44874</v>
      </c>
      <c r="AF703" s="14">
        <f t="shared" ca="1" si="360"/>
        <v>1796</v>
      </c>
      <c r="AG703" s="14">
        <f t="shared" ca="1" si="383"/>
        <v>1796</v>
      </c>
      <c r="AH703" s="14">
        <f t="shared" ca="1" si="388"/>
        <v>1556</v>
      </c>
      <c r="AI703" s="14">
        <f t="shared" ca="1" si="367"/>
        <v>240</v>
      </c>
      <c r="AJ703" s="14">
        <f t="shared" ca="1" si="368"/>
        <v>240</v>
      </c>
      <c r="AK703" s="14">
        <f t="shared" ca="1" si="376"/>
        <v>1172622.9469999999</v>
      </c>
      <c r="AL703" s="15">
        <f ca="1">SUM(AJ$12:AJ703)</f>
        <v>596614.81999999972</v>
      </c>
      <c r="AM703" s="16">
        <f ca="1">SUM(AH$12:AH703)+SUMIF(AI$12:AI703, "&lt;0")</f>
        <v>576008.12700000021</v>
      </c>
      <c r="AO703" s="9">
        <v>44874</v>
      </c>
      <c r="AP703" s="14">
        <f t="shared" ca="1" si="361"/>
        <v>2296</v>
      </c>
      <c r="AQ703" s="14">
        <f t="shared" ca="1" si="384"/>
        <v>2296</v>
      </c>
      <c r="AR703" s="14">
        <f t="shared" ca="1" si="389"/>
        <v>1816</v>
      </c>
      <c r="AS703" s="14">
        <f t="shared" ca="1" si="369"/>
        <v>480</v>
      </c>
      <c r="AT703" s="14">
        <f t="shared" ca="1" si="370"/>
        <v>480</v>
      </c>
      <c r="AU703" s="14">
        <f t="shared" ca="1" si="377"/>
        <v>1471372.9469999999</v>
      </c>
      <c r="AV703" s="15">
        <f ca="1">SUM(AT$12:AT703)</f>
        <v>748894.82</v>
      </c>
      <c r="AW703" s="16">
        <f ca="1">SUM(AR$12:AR703)+SUMIF(AS$12:AS703, "&lt;0")</f>
        <v>722478.12699999998</v>
      </c>
      <c r="AY703" s="9">
        <v>44874</v>
      </c>
      <c r="AZ703" s="14">
        <f t="shared" ca="1" si="379"/>
        <v>2000</v>
      </c>
      <c r="BA703" s="14">
        <f t="shared" ca="1" si="385"/>
        <v>2000</v>
      </c>
      <c r="BB703" s="14">
        <f t="shared" ca="1" si="390"/>
        <v>2000</v>
      </c>
      <c r="BC703" s="14">
        <f t="shared" ca="1" si="371"/>
        <v>0</v>
      </c>
      <c r="BD703" s="14">
        <f t="shared" ca="1" si="372"/>
        <v>0</v>
      </c>
      <c r="BE703" s="14">
        <f t="shared" ca="1" si="392"/>
        <v>1311694.8476277031</v>
      </c>
      <c r="BF703" s="15">
        <f ca="1">SUM(BD$12:BD703)</f>
        <v>663982.81999999995</v>
      </c>
      <c r="BG703" s="16">
        <f ca="1">SUM(BB$12:BB703)+SUMIF(BC$12:BC703, "&lt;0")</f>
        <v>647712.02762770315</v>
      </c>
    </row>
    <row r="704" spans="1:59" x14ac:dyDescent="0.2">
      <c r="A704" s="24">
        <v>44875</v>
      </c>
      <c r="B704" s="54">
        <f ca="1">IF($A704&gt;= $C$5,$C$6, INDEX('Historical Data'!$D$2:$D$745, MATCH(A704, 'Historical Data'!$B$2:$B$745, 0)))</f>
        <v>1296</v>
      </c>
      <c r="C704" s="14">
        <f t="shared" ca="1" si="380"/>
        <v>1296</v>
      </c>
      <c r="D704" s="14">
        <f t="shared" ca="1" si="391"/>
        <v>863.68799999999828</v>
      </c>
      <c r="E704" s="14">
        <f t="shared" ca="1" si="362"/>
        <v>432.31200000000172</v>
      </c>
      <c r="F704" s="14">
        <f t="shared" ca="1" si="358"/>
        <v>432.31200000000172</v>
      </c>
      <c r="G704" s="14">
        <f t="shared" ca="1" si="373"/>
        <v>875168.94699999993</v>
      </c>
      <c r="H704" s="15">
        <f ca="1">SUM(F$12:F704)</f>
        <v>444767.13199999993</v>
      </c>
      <c r="I704" s="16">
        <f ca="1">SUM(D$12:D704)+SUMIF(E$12:E704, "&lt;0")</f>
        <v>430401.81500000012</v>
      </c>
      <c r="J704" s="15"/>
      <c r="K704" s="9">
        <v>44875</v>
      </c>
      <c r="L704" s="14">
        <f t="shared" ca="1" si="359"/>
        <v>1796</v>
      </c>
      <c r="M704" s="14">
        <f t="shared" ca="1" si="381"/>
        <v>1796</v>
      </c>
      <c r="N704" s="14">
        <f t="shared" ca="1" si="386"/>
        <v>1123.6879999999983</v>
      </c>
      <c r="O704" s="14">
        <f t="shared" ca="1" si="363"/>
        <v>672.31200000000172</v>
      </c>
      <c r="P704" s="14">
        <f t="shared" ca="1" si="364"/>
        <v>672.31200000000172</v>
      </c>
      <c r="Q704" s="14">
        <f t="shared" ca="1" si="374"/>
        <v>1161918.9469999999</v>
      </c>
      <c r="R704" s="15">
        <f ca="1">SUM(P$12:P704)</f>
        <v>591047.13199999975</v>
      </c>
      <c r="S704" s="16">
        <f ca="1">SUM(N$12:N704)+SUMIF(O$12:O704, "&lt;0")</f>
        <v>570871.81500000018</v>
      </c>
      <c r="U704" s="9">
        <v>44875</v>
      </c>
      <c r="V704" s="14">
        <f t="shared" ca="1" si="378"/>
        <v>2296</v>
      </c>
      <c r="W704" s="14">
        <f t="shared" ca="1" si="382"/>
        <v>2296</v>
      </c>
      <c r="X704" s="14">
        <f t="shared" ca="1" si="387"/>
        <v>1383.6879999999983</v>
      </c>
      <c r="Y704" s="14">
        <f t="shared" ca="1" si="365"/>
        <v>912.31200000000172</v>
      </c>
      <c r="Z704" s="14">
        <f t="shared" ca="1" si="366"/>
        <v>912.31200000000172</v>
      </c>
      <c r="AA704" s="14">
        <f t="shared" ca="1" si="375"/>
        <v>1448668.9469999999</v>
      </c>
      <c r="AB704" s="15">
        <f ca="1">SUM(Z$12:Z704)</f>
        <v>737327.13199999975</v>
      </c>
      <c r="AC704" s="16">
        <f ca="1">SUM(X$12:X704)+SUMIF(Y$12:Y704, "&lt;0")</f>
        <v>711341.81500000018</v>
      </c>
      <c r="AE704" s="9">
        <v>44875</v>
      </c>
      <c r="AF704" s="14">
        <f t="shared" ca="1" si="360"/>
        <v>1796</v>
      </c>
      <c r="AG704" s="14">
        <f t="shared" ca="1" si="383"/>
        <v>1796</v>
      </c>
      <c r="AH704" s="14">
        <f t="shared" ca="1" si="388"/>
        <v>1123.6879999999983</v>
      </c>
      <c r="AI704" s="14">
        <f t="shared" ca="1" si="367"/>
        <v>672.31200000000172</v>
      </c>
      <c r="AJ704" s="14">
        <f t="shared" ca="1" si="368"/>
        <v>672.31200000000172</v>
      </c>
      <c r="AK704" s="14">
        <f t="shared" ca="1" si="376"/>
        <v>1174418.9469999999</v>
      </c>
      <c r="AL704" s="15">
        <f ca="1">SUM(AJ$12:AJ704)</f>
        <v>597287.13199999975</v>
      </c>
      <c r="AM704" s="16">
        <f ca="1">SUM(AH$12:AH704)+SUMIF(AI$12:AI704, "&lt;0")</f>
        <v>577131.81500000018</v>
      </c>
      <c r="AO704" s="9">
        <v>44875</v>
      </c>
      <c r="AP704" s="14">
        <f t="shared" ca="1" si="361"/>
        <v>2296</v>
      </c>
      <c r="AQ704" s="14">
        <f t="shared" ca="1" si="384"/>
        <v>2296</v>
      </c>
      <c r="AR704" s="14">
        <f t="shared" ca="1" si="389"/>
        <v>1383.6879999999983</v>
      </c>
      <c r="AS704" s="14">
        <f t="shared" ca="1" si="369"/>
        <v>912.31200000000172</v>
      </c>
      <c r="AT704" s="14">
        <f t="shared" ca="1" si="370"/>
        <v>912.31200000000172</v>
      </c>
      <c r="AU704" s="14">
        <f t="shared" ca="1" si="377"/>
        <v>1473668.9469999999</v>
      </c>
      <c r="AV704" s="15">
        <f ca="1">SUM(AT$12:AT704)</f>
        <v>749807.13199999998</v>
      </c>
      <c r="AW704" s="16">
        <f ca="1">SUM(AR$12:AR704)+SUMIF(AS$12:AS704, "&lt;0")</f>
        <v>723861.81499999994</v>
      </c>
      <c r="AY704" s="9">
        <v>44875</v>
      </c>
      <c r="AZ704" s="14">
        <f t="shared" ca="1" si="379"/>
        <v>2000</v>
      </c>
      <c r="BA704" s="14">
        <f t="shared" ca="1" si="385"/>
        <v>2000</v>
      </c>
      <c r="BB704" s="14">
        <f t="shared" ca="1" si="390"/>
        <v>1567.6879999999983</v>
      </c>
      <c r="BC704" s="14">
        <f t="shared" ca="1" si="371"/>
        <v>432.31200000000172</v>
      </c>
      <c r="BD704" s="14">
        <f t="shared" ca="1" si="372"/>
        <v>432.31200000000172</v>
      </c>
      <c r="BE704" s="14">
        <f t="shared" ca="1" si="392"/>
        <v>1313694.8476277031</v>
      </c>
      <c r="BF704" s="15">
        <f ca="1">SUM(BD$12:BD704)</f>
        <v>664415.13199999998</v>
      </c>
      <c r="BG704" s="16">
        <f ca="1">SUM(BB$12:BB704)+SUMIF(BC$12:BC704, "&lt;0")</f>
        <v>649279.71562770312</v>
      </c>
    </row>
    <row r="705" spans="1:59" x14ac:dyDescent="0.2">
      <c r="A705" s="24">
        <v>44876</v>
      </c>
      <c r="B705" s="54">
        <f ca="1">IF($A705&gt;= $C$5,$C$6, INDEX('Historical Data'!$D$2:$D$745, MATCH(A705, 'Historical Data'!$B$2:$B$745, 0)))</f>
        <v>1296</v>
      </c>
      <c r="C705" s="14">
        <f t="shared" ca="1" si="380"/>
        <v>1296</v>
      </c>
      <c r="D705" s="14">
        <f t="shared" ca="1" si="391"/>
        <v>212.36700000000201</v>
      </c>
      <c r="E705" s="14">
        <f t="shared" ca="1" si="362"/>
        <v>1083.632999999998</v>
      </c>
      <c r="F705" s="14">
        <f t="shared" ca="1" si="358"/>
        <v>1083.632999999998</v>
      </c>
      <c r="G705" s="14">
        <f t="shared" ca="1" si="373"/>
        <v>876464.94699999993</v>
      </c>
      <c r="H705" s="15">
        <f ca="1">SUM(F$12:F705)</f>
        <v>445850.7649999999</v>
      </c>
      <c r="I705" s="16">
        <f ca="1">SUM(D$12:D705)+SUMIF(E$12:E705, "&lt;0")</f>
        <v>430614.18200000015</v>
      </c>
      <c r="J705" s="15"/>
      <c r="K705" s="9">
        <v>44876</v>
      </c>
      <c r="L705" s="14">
        <f t="shared" ca="1" si="359"/>
        <v>1796</v>
      </c>
      <c r="M705" s="14">
        <f t="shared" ca="1" si="381"/>
        <v>1796</v>
      </c>
      <c r="N705" s="14">
        <f t="shared" ca="1" si="386"/>
        <v>472.36700000000201</v>
      </c>
      <c r="O705" s="14">
        <f t="shared" ca="1" si="363"/>
        <v>1323.632999999998</v>
      </c>
      <c r="P705" s="14">
        <f t="shared" ca="1" si="364"/>
        <v>1323.632999999998</v>
      </c>
      <c r="Q705" s="14">
        <f t="shared" ca="1" si="374"/>
        <v>1163714.9469999999</v>
      </c>
      <c r="R705" s="15">
        <f ca="1">SUM(P$12:P705)</f>
        <v>592370.76499999978</v>
      </c>
      <c r="S705" s="16">
        <f ca="1">SUM(N$12:N705)+SUMIF(O$12:O705, "&lt;0")</f>
        <v>571344.18200000015</v>
      </c>
      <c r="U705" s="9">
        <v>44876</v>
      </c>
      <c r="V705" s="14">
        <f t="shared" ca="1" si="378"/>
        <v>2296</v>
      </c>
      <c r="W705" s="14">
        <f t="shared" ca="1" si="382"/>
        <v>2296</v>
      </c>
      <c r="X705" s="14">
        <f t="shared" ca="1" si="387"/>
        <v>732.36700000000201</v>
      </c>
      <c r="Y705" s="14">
        <f t="shared" ca="1" si="365"/>
        <v>1563.632999999998</v>
      </c>
      <c r="Z705" s="14">
        <f t="shared" ca="1" si="366"/>
        <v>1563.632999999998</v>
      </c>
      <c r="AA705" s="14">
        <f t="shared" ca="1" si="375"/>
        <v>1450964.9469999999</v>
      </c>
      <c r="AB705" s="15">
        <f ca="1">SUM(Z$12:Z705)</f>
        <v>738890.76499999978</v>
      </c>
      <c r="AC705" s="16">
        <f ca="1">SUM(X$12:X705)+SUMIF(Y$12:Y705, "&lt;0")</f>
        <v>712074.18200000015</v>
      </c>
      <c r="AE705" s="9">
        <v>44876</v>
      </c>
      <c r="AF705" s="14">
        <f t="shared" ca="1" si="360"/>
        <v>1796</v>
      </c>
      <c r="AG705" s="14">
        <f t="shared" ca="1" si="383"/>
        <v>1796</v>
      </c>
      <c r="AH705" s="14">
        <f t="shared" ca="1" si="388"/>
        <v>472.36700000000201</v>
      </c>
      <c r="AI705" s="14">
        <f t="shared" ca="1" si="367"/>
        <v>1323.632999999998</v>
      </c>
      <c r="AJ705" s="14">
        <f t="shared" ca="1" si="368"/>
        <v>1323.632999999998</v>
      </c>
      <c r="AK705" s="14">
        <f t="shared" ca="1" si="376"/>
        <v>1176214.9469999999</v>
      </c>
      <c r="AL705" s="15">
        <f ca="1">SUM(AJ$12:AJ705)</f>
        <v>598610.76499999978</v>
      </c>
      <c r="AM705" s="16">
        <f ca="1">SUM(AH$12:AH705)+SUMIF(AI$12:AI705, "&lt;0")</f>
        <v>577604.18200000015</v>
      </c>
      <c r="AO705" s="9">
        <v>44876</v>
      </c>
      <c r="AP705" s="14">
        <f t="shared" ca="1" si="361"/>
        <v>2296</v>
      </c>
      <c r="AQ705" s="14">
        <f t="shared" ca="1" si="384"/>
        <v>2296</v>
      </c>
      <c r="AR705" s="14">
        <f t="shared" ca="1" si="389"/>
        <v>732.36700000000201</v>
      </c>
      <c r="AS705" s="14">
        <f t="shared" ca="1" si="369"/>
        <v>1563.632999999998</v>
      </c>
      <c r="AT705" s="14">
        <f t="shared" ca="1" si="370"/>
        <v>1563.632999999998</v>
      </c>
      <c r="AU705" s="14">
        <f t="shared" ca="1" si="377"/>
        <v>1475964.9469999999</v>
      </c>
      <c r="AV705" s="15">
        <f ca="1">SUM(AT$12:AT705)</f>
        <v>751370.76500000001</v>
      </c>
      <c r="AW705" s="16">
        <f ca="1">SUM(AR$12:AR705)+SUMIF(AS$12:AS705, "&lt;0")</f>
        <v>724594.18199999991</v>
      </c>
      <c r="AY705" s="9">
        <v>44876</v>
      </c>
      <c r="AZ705" s="14">
        <f t="shared" ca="1" si="379"/>
        <v>2000</v>
      </c>
      <c r="BA705" s="14">
        <f t="shared" ca="1" si="385"/>
        <v>2000</v>
      </c>
      <c r="BB705" s="14">
        <f t="shared" ca="1" si="390"/>
        <v>407.08034019370598</v>
      </c>
      <c r="BC705" s="14">
        <f t="shared" ca="1" si="371"/>
        <v>1592.919659806294</v>
      </c>
      <c r="BD705" s="14">
        <f t="shared" ca="1" si="372"/>
        <v>1592.919659806294</v>
      </c>
      <c r="BE705" s="14">
        <f t="shared" ca="1" si="392"/>
        <v>1315694.8476277031</v>
      </c>
      <c r="BF705" s="15">
        <f ca="1">SUM(BD$12:BD705)</f>
        <v>666008.05165980628</v>
      </c>
      <c r="BG705" s="16">
        <f ca="1">SUM(BB$12:BB705)+SUMIF(BC$12:BC705, "&lt;0")</f>
        <v>649686.79596789682</v>
      </c>
    </row>
    <row r="706" spans="1:59" x14ac:dyDescent="0.2">
      <c r="A706" s="24">
        <v>44877</v>
      </c>
      <c r="B706" s="54">
        <f ca="1">IF($A706&gt;= $C$5,$C$6, INDEX('Historical Data'!$D$2:$D$745, MATCH(A706, 'Historical Data'!$B$2:$B$745, 0)))</f>
        <v>1296</v>
      </c>
      <c r="C706" s="14">
        <f t="shared" ca="1" si="380"/>
        <v>1296</v>
      </c>
      <c r="D706" s="14">
        <f t="shared" ca="1" si="391"/>
        <v>195</v>
      </c>
      <c r="E706" s="14">
        <f t="shared" ca="1" si="362"/>
        <v>1101</v>
      </c>
      <c r="F706" s="14">
        <f t="shared" ca="1" si="358"/>
        <v>1101</v>
      </c>
      <c r="G706" s="14">
        <f t="shared" ca="1" si="373"/>
        <v>877760.94699999993</v>
      </c>
      <c r="H706" s="15">
        <f ca="1">SUM(F$12:F706)</f>
        <v>446951.7649999999</v>
      </c>
      <c r="I706" s="16">
        <f ca="1">SUM(D$12:D706)+SUMIF(E$12:E706, "&lt;0")</f>
        <v>430809.18200000015</v>
      </c>
      <c r="J706" s="15"/>
      <c r="K706" s="9">
        <v>44877</v>
      </c>
      <c r="L706" s="14">
        <f t="shared" ca="1" si="359"/>
        <v>1796</v>
      </c>
      <c r="M706" s="14">
        <f t="shared" ca="1" si="381"/>
        <v>1796</v>
      </c>
      <c r="N706" s="14">
        <f t="shared" ca="1" si="386"/>
        <v>450</v>
      </c>
      <c r="O706" s="14">
        <f t="shared" ca="1" si="363"/>
        <v>1346</v>
      </c>
      <c r="P706" s="14">
        <f t="shared" ca="1" si="364"/>
        <v>1346</v>
      </c>
      <c r="Q706" s="14">
        <f t="shared" ca="1" si="374"/>
        <v>1165510.9469999999</v>
      </c>
      <c r="R706" s="15">
        <f ca="1">SUM(P$12:P706)</f>
        <v>593716.76499999978</v>
      </c>
      <c r="S706" s="16">
        <f ca="1">SUM(N$12:N706)+SUMIF(O$12:O706, "&lt;0")</f>
        <v>571794.18200000015</v>
      </c>
      <c r="U706" s="9">
        <v>44877</v>
      </c>
      <c r="V706" s="14">
        <f t="shared" ca="1" si="378"/>
        <v>2296</v>
      </c>
      <c r="W706" s="14">
        <f t="shared" ca="1" si="382"/>
        <v>2296</v>
      </c>
      <c r="X706" s="14">
        <f t="shared" ca="1" si="387"/>
        <v>705</v>
      </c>
      <c r="Y706" s="14">
        <f t="shared" ca="1" si="365"/>
        <v>1591</v>
      </c>
      <c r="Z706" s="14">
        <f t="shared" ca="1" si="366"/>
        <v>1591</v>
      </c>
      <c r="AA706" s="14">
        <f t="shared" ca="1" si="375"/>
        <v>1453260.9469999999</v>
      </c>
      <c r="AB706" s="15">
        <f ca="1">SUM(Z$12:Z706)</f>
        <v>740481.76499999978</v>
      </c>
      <c r="AC706" s="16">
        <f ca="1">SUM(X$12:X706)+SUMIF(Y$12:Y706, "&lt;0")</f>
        <v>712779.18200000015</v>
      </c>
      <c r="AE706" s="9">
        <v>44877</v>
      </c>
      <c r="AF706" s="14">
        <f t="shared" ca="1" si="360"/>
        <v>1796</v>
      </c>
      <c r="AG706" s="14">
        <f t="shared" ca="1" si="383"/>
        <v>1796</v>
      </c>
      <c r="AH706" s="14">
        <f t="shared" ca="1" si="388"/>
        <v>445</v>
      </c>
      <c r="AI706" s="14">
        <f t="shared" ca="1" si="367"/>
        <v>1351</v>
      </c>
      <c r="AJ706" s="14">
        <f t="shared" ca="1" si="368"/>
        <v>1351</v>
      </c>
      <c r="AK706" s="14">
        <f t="shared" ca="1" si="376"/>
        <v>1178010.9469999999</v>
      </c>
      <c r="AL706" s="15">
        <f ca="1">SUM(AJ$12:AJ706)</f>
        <v>599961.76499999978</v>
      </c>
      <c r="AM706" s="16">
        <f ca="1">SUM(AH$12:AH706)+SUMIF(AI$12:AI706, "&lt;0")</f>
        <v>578049.18200000015</v>
      </c>
      <c r="AO706" s="9">
        <v>44877</v>
      </c>
      <c r="AP706" s="14">
        <f t="shared" ca="1" si="361"/>
        <v>2296</v>
      </c>
      <c r="AQ706" s="14">
        <f t="shared" ca="1" si="384"/>
        <v>2296</v>
      </c>
      <c r="AR706" s="14">
        <f t="shared" ca="1" si="389"/>
        <v>695</v>
      </c>
      <c r="AS706" s="14">
        <f t="shared" ca="1" si="369"/>
        <v>1601</v>
      </c>
      <c r="AT706" s="14">
        <f t="shared" ca="1" si="370"/>
        <v>1601</v>
      </c>
      <c r="AU706" s="14">
        <f t="shared" ca="1" si="377"/>
        <v>1478260.9469999999</v>
      </c>
      <c r="AV706" s="15">
        <f ca="1">SUM(AT$12:AT706)</f>
        <v>752971.76500000001</v>
      </c>
      <c r="AW706" s="16">
        <f ca="1">SUM(AR$12:AR706)+SUMIF(AS$12:AS706, "&lt;0")</f>
        <v>725289.18199999991</v>
      </c>
      <c r="AY706" s="9">
        <v>44877</v>
      </c>
      <c r="AZ706" s="14">
        <f t="shared" ca="1" si="379"/>
        <v>2000</v>
      </c>
      <c r="BA706" s="14">
        <f t="shared" ca="1" si="385"/>
        <v>2000</v>
      </c>
      <c r="BB706" s="14">
        <f t="shared" ca="1" si="390"/>
        <v>361.48029214327403</v>
      </c>
      <c r="BC706" s="14">
        <f t="shared" ca="1" si="371"/>
        <v>1638.519707856726</v>
      </c>
      <c r="BD706" s="14">
        <f t="shared" ca="1" si="372"/>
        <v>1638.519707856726</v>
      </c>
      <c r="BE706" s="14">
        <f t="shared" ca="1" si="392"/>
        <v>1317694.8476277031</v>
      </c>
      <c r="BF706" s="15">
        <f ca="1">SUM(BD$12:BD706)</f>
        <v>667646.57136766298</v>
      </c>
      <c r="BG706" s="16">
        <f ca="1">SUM(BB$12:BB706)+SUMIF(BC$12:BC706, "&lt;0")</f>
        <v>650048.27626004012</v>
      </c>
    </row>
    <row r="707" spans="1:59" x14ac:dyDescent="0.2">
      <c r="A707" s="24">
        <v>44878</v>
      </c>
      <c r="B707" s="54">
        <f ca="1">IF($A707&gt;= $C$5,$C$6, INDEX('Historical Data'!$D$2:$D$745, MATCH(A707, 'Historical Data'!$B$2:$B$745, 0)))</f>
        <v>1296</v>
      </c>
      <c r="C707" s="14">
        <f t="shared" ca="1" si="380"/>
        <v>1296</v>
      </c>
      <c r="D707" s="14">
        <f t="shared" ca="1" si="391"/>
        <v>517.01900000000023</v>
      </c>
      <c r="E707" s="14">
        <f t="shared" ca="1" si="362"/>
        <v>778.98099999999977</v>
      </c>
      <c r="F707" s="14">
        <f t="shared" ca="1" si="358"/>
        <v>778.98099999999977</v>
      </c>
      <c r="G707" s="14">
        <f t="shared" ca="1" si="373"/>
        <v>879056.94699999993</v>
      </c>
      <c r="H707" s="15">
        <f ca="1">SUM(F$12:F707)</f>
        <v>447730.74599999993</v>
      </c>
      <c r="I707" s="16">
        <f ca="1">SUM(D$12:D707)+SUMIF(E$12:E707, "&lt;0")</f>
        <v>431326.20100000012</v>
      </c>
      <c r="J707" s="15"/>
      <c r="K707" s="9">
        <v>44878</v>
      </c>
      <c r="L707" s="14">
        <f t="shared" ca="1" si="359"/>
        <v>1796</v>
      </c>
      <c r="M707" s="14">
        <f t="shared" ca="1" si="381"/>
        <v>1796</v>
      </c>
      <c r="N707" s="14">
        <f t="shared" ca="1" si="386"/>
        <v>767.01900000000023</v>
      </c>
      <c r="O707" s="14">
        <f t="shared" ca="1" si="363"/>
        <v>1028.9809999999998</v>
      </c>
      <c r="P707" s="14">
        <f t="shared" ca="1" si="364"/>
        <v>1028.9809999999998</v>
      </c>
      <c r="Q707" s="14">
        <f t="shared" ca="1" si="374"/>
        <v>1167306.9469999999</v>
      </c>
      <c r="R707" s="15">
        <f ca="1">SUM(P$12:P707)</f>
        <v>594745.74599999981</v>
      </c>
      <c r="S707" s="16">
        <f ca="1">SUM(N$12:N707)+SUMIF(O$12:O707, "&lt;0")</f>
        <v>572561.20100000012</v>
      </c>
      <c r="U707" s="9">
        <v>44878</v>
      </c>
      <c r="V707" s="14">
        <f t="shared" ca="1" si="378"/>
        <v>2296</v>
      </c>
      <c r="W707" s="14">
        <f t="shared" ca="1" si="382"/>
        <v>2296</v>
      </c>
      <c r="X707" s="14">
        <f t="shared" ca="1" si="387"/>
        <v>1017.0190000000002</v>
      </c>
      <c r="Y707" s="14">
        <f t="shared" ca="1" si="365"/>
        <v>1278.9809999999998</v>
      </c>
      <c r="Z707" s="14">
        <f t="shared" ca="1" si="366"/>
        <v>1278.9809999999998</v>
      </c>
      <c r="AA707" s="14">
        <f t="shared" ca="1" si="375"/>
        <v>1455556.9469999999</v>
      </c>
      <c r="AB707" s="15">
        <f ca="1">SUM(Z$12:Z707)</f>
        <v>741760.74599999981</v>
      </c>
      <c r="AC707" s="16">
        <f ca="1">SUM(X$12:X707)+SUMIF(Y$12:Y707, "&lt;0")</f>
        <v>713796.20100000012</v>
      </c>
      <c r="AE707" s="9">
        <v>44878</v>
      </c>
      <c r="AF707" s="14">
        <f t="shared" ca="1" si="360"/>
        <v>1796</v>
      </c>
      <c r="AG707" s="14">
        <f t="shared" ca="1" si="383"/>
        <v>1796</v>
      </c>
      <c r="AH707" s="14">
        <f t="shared" ca="1" si="388"/>
        <v>757.01900000000023</v>
      </c>
      <c r="AI707" s="14">
        <f t="shared" ca="1" si="367"/>
        <v>1038.9809999999998</v>
      </c>
      <c r="AJ707" s="14">
        <f t="shared" ca="1" si="368"/>
        <v>1038.9809999999998</v>
      </c>
      <c r="AK707" s="14">
        <f t="shared" ca="1" si="376"/>
        <v>1179806.9469999999</v>
      </c>
      <c r="AL707" s="15">
        <f ca="1">SUM(AJ$12:AJ707)</f>
        <v>601000.74599999981</v>
      </c>
      <c r="AM707" s="16">
        <f ca="1">SUM(AH$12:AH707)+SUMIF(AI$12:AI707, "&lt;0")</f>
        <v>578806.20100000012</v>
      </c>
      <c r="AO707" s="9">
        <v>44878</v>
      </c>
      <c r="AP707" s="14">
        <f t="shared" ca="1" si="361"/>
        <v>2296</v>
      </c>
      <c r="AQ707" s="14">
        <f t="shared" ca="1" si="384"/>
        <v>2296</v>
      </c>
      <c r="AR707" s="14">
        <f t="shared" ca="1" si="389"/>
        <v>997.01900000000023</v>
      </c>
      <c r="AS707" s="14">
        <f t="shared" ca="1" si="369"/>
        <v>1298.9809999999998</v>
      </c>
      <c r="AT707" s="14">
        <f t="shared" ca="1" si="370"/>
        <v>1298.9809999999998</v>
      </c>
      <c r="AU707" s="14">
        <f t="shared" ca="1" si="377"/>
        <v>1480556.9469999999</v>
      </c>
      <c r="AV707" s="15">
        <f ca="1">SUM(AT$12:AT707)</f>
        <v>754270.74600000004</v>
      </c>
      <c r="AW707" s="16">
        <f ca="1">SUM(AR$12:AR707)+SUMIF(AS$12:AS707, "&lt;0")</f>
        <v>726286.20099999988</v>
      </c>
      <c r="AY707" s="9">
        <v>44878</v>
      </c>
      <c r="AZ707" s="14">
        <f t="shared" ca="1" si="379"/>
        <v>2000</v>
      </c>
      <c r="BA707" s="14">
        <f t="shared" ca="1" si="385"/>
        <v>2000</v>
      </c>
      <c r="BB707" s="14">
        <f t="shared" ca="1" si="390"/>
        <v>655.26624409284409</v>
      </c>
      <c r="BC707" s="14">
        <f t="shared" ca="1" si="371"/>
        <v>1344.7337559071559</v>
      </c>
      <c r="BD707" s="14">
        <f t="shared" ca="1" si="372"/>
        <v>1344.7337559071559</v>
      </c>
      <c r="BE707" s="14">
        <f t="shared" ca="1" si="392"/>
        <v>1319694.8476277031</v>
      </c>
      <c r="BF707" s="15">
        <f ca="1">SUM(BD$12:BD707)</f>
        <v>668991.30512357014</v>
      </c>
      <c r="BG707" s="16">
        <f ca="1">SUM(BB$12:BB707)+SUMIF(BC$12:BC707, "&lt;0")</f>
        <v>650703.54250413296</v>
      </c>
    </row>
    <row r="708" spans="1:59" x14ac:dyDescent="0.2">
      <c r="A708" s="24">
        <v>44879</v>
      </c>
      <c r="B708" s="54">
        <f ca="1">IF($A708&gt;= $C$5,$C$6, INDEX('Historical Data'!$D$2:$D$745, MATCH(A708, 'Historical Data'!$B$2:$B$745, 0)))</f>
        <v>1296</v>
      </c>
      <c r="C708" s="14">
        <f t="shared" ca="1" si="380"/>
        <v>1296</v>
      </c>
      <c r="D708" s="14">
        <f t="shared" ca="1" si="391"/>
        <v>561.28600000000006</v>
      </c>
      <c r="E708" s="14">
        <f t="shared" ca="1" si="362"/>
        <v>734.71399999999994</v>
      </c>
      <c r="F708" s="14">
        <f t="shared" ca="1" si="358"/>
        <v>734.71399999999994</v>
      </c>
      <c r="G708" s="14">
        <f t="shared" ca="1" si="373"/>
        <v>880352.94699999993</v>
      </c>
      <c r="H708" s="15">
        <f ca="1">SUM(F$12:F708)</f>
        <v>448465.4599999999</v>
      </c>
      <c r="I708" s="16">
        <f ca="1">SUM(D$12:D708)+SUMIF(E$12:E708, "&lt;0")</f>
        <v>431887.48700000014</v>
      </c>
      <c r="J708" s="15"/>
      <c r="K708" s="9">
        <v>44879</v>
      </c>
      <c r="L708" s="14">
        <f t="shared" ca="1" si="359"/>
        <v>1796</v>
      </c>
      <c r="M708" s="14">
        <f t="shared" ca="1" si="381"/>
        <v>1796</v>
      </c>
      <c r="N708" s="14">
        <f t="shared" ca="1" si="386"/>
        <v>806.28600000000006</v>
      </c>
      <c r="O708" s="14">
        <f t="shared" ca="1" si="363"/>
        <v>989.71399999999994</v>
      </c>
      <c r="P708" s="14">
        <f t="shared" ca="1" si="364"/>
        <v>989.71399999999994</v>
      </c>
      <c r="Q708" s="14">
        <f t="shared" ca="1" si="374"/>
        <v>1169102.9469999999</v>
      </c>
      <c r="R708" s="15">
        <f ca="1">SUM(P$12:P708)</f>
        <v>595735.45999999985</v>
      </c>
      <c r="S708" s="16">
        <f ca="1">SUM(N$12:N708)+SUMIF(O$12:O708, "&lt;0")</f>
        <v>573367.48700000008</v>
      </c>
      <c r="U708" s="9">
        <v>44879</v>
      </c>
      <c r="V708" s="14">
        <f t="shared" ca="1" si="378"/>
        <v>2296</v>
      </c>
      <c r="W708" s="14">
        <f t="shared" ca="1" si="382"/>
        <v>2296</v>
      </c>
      <c r="X708" s="14">
        <f t="shared" ca="1" si="387"/>
        <v>1051.2860000000001</v>
      </c>
      <c r="Y708" s="14">
        <f t="shared" ca="1" si="365"/>
        <v>1244.7139999999999</v>
      </c>
      <c r="Z708" s="14">
        <f t="shared" ca="1" si="366"/>
        <v>1244.7139999999999</v>
      </c>
      <c r="AA708" s="14">
        <f t="shared" ca="1" si="375"/>
        <v>1457852.9469999999</v>
      </c>
      <c r="AB708" s="15">
        <f ca="1">SUM(Z$12:Z708)</f>
        <v>743005.45999999985</v>
      </c>
      <c r="AC708" s="16">
        <f ca="1">SUM(X$12:X708)+SUMIF(Y$12:Y708, "&lt;0")</f>
        <v>714847.48700000008</v>
      </c>
      <c r="AE708" s="9">
        <v>44879</v>
      </c>
      <c r="AF708" s="14">
        <f t="shared" ca="1" si="360"/>
        <v>1796</v>
      </c>
      <c r="AG708" s="14">
        <f t="shared" ca="1" si="383"/>
        <v>1796</v>
      </c>
      <c r="AH708" s="14">
        <f t="shared" ca="1" si="388"/>
        <v>801.28600000000006</v>
      </c>
      <c r="AI708" s="14">
        <f t="shared" ca="1" si="367"/>
        <v>994.71399999999994</v>
      </c>
      <c r="AJ708" s="14">
        <f t="shared" ca="1" si="368"/>
        <v>994.71399999999994</v>
      </c>
      <c r="AK708" s="14">
        <f t="shared" ca="1" si="376"/>
        <v>1181602.9469999999</v>
      </c>
      <c r="AL708" s="15">
        <f ca="1">SUM(AJ$12:AJ708)</f>
        <v>601995.45999999985</v>
      </c>
      <c r="AM708" s="16">
        <f ca="1">SUM(AH$12:AH708)+SUMIF(AI$12:AI708, "&lt;0")</f>
        <v>579607.48700000008</v>
      </c>
      <c r="AO708" s="9">
        <v>44879</v>
      </c>
      <c r="AP708" s="14">
        <f t="shared" ca="1" si="361"/>
        <v>2296</v>
      </c>
      <c r="AQ708" s="14">
        <f t="shared" ca="1" si="384"/>
        <v>2296</v>
      </c>
      <c r="AR708" s="14">
        <f t="shared" ca="1" si="389"/>
        <v>1041.2860000000001</v>
      </c>
      <c r="AS708" s="14">
        <f t="shared" ca="1" si="369"/>
        <v>1254.7139999999999</v>
      </c>
      <c r="AT708" s="14">
        <f t="shared" ca="1" si="370"/>
        <v>1254.7139999999999</v>
      </c>
      <c r="AU708" s="14">
        <f t="shared" ca="1" si="377"/>
        <v>1482852.9469999999</v>
      </c>
      <c r="AV708" s="15">
        <f ca="1">SUM(AT$12:AT708)</f>
        <v>755525.46000000008</v>
      </c>
      <c r="AW708" s="16">
        <f ca="1">SUM(AR$12:AR708)+SUMIF(AS$12:AS708, "&lt;0")</f>
        <v>727327.48699999985</v>
      </c>
      <c r="AY708" s="9">
        <v>44879</v>
      </c>
      <c r="AZ708" s="14">
        <f t="shared" ca="1" si="379"/>
        <v>2000</v>
      </c>
      <c r="BA708" s="14">
        <f t="shared" ca="1" si="385"/>
        <v>2000</v>
      </c>
      <c r="BB708" s="14">
        <f t="shared" ca="1" si="390"/>
        <v>671.30019604241397</v>
      </c>
      <c r="BC708" s="14">
        <f t="shared" ca="1" si="371"/>
        <v>1328.699803957586</v>
      </c>
      <c r="BD708" s="14">
        <f t="shared" ca="1" si="372"/>
        <v>1328.699803957586</v>
      </c>
      <c r="BE708" s="14">
        <f t="shared" ca="1" si="392"/>
        <v>1321694.8476277031</v>
      </c>
      <c r="BF708" s="15">
        <f ca="1">SUM(BD$12:BD708)</f>
        <v>670320.00492752774</v>
      </c>
      <c r="BG708" s="16">
        <f ca="1">SUM(BB$12:BB708)+SUMIF(BC$12:BC708, "&lt;0")</f>
        <v>651374.84270017536</v>
      </c>
    </row>
    <row r="709" spans="1:59" x14ac:dyDescent="0.2">
      <c r="A709" s="24">
        <v>44880</v>
      </c>
      <c r="B709" s="54">
        <f ca="1">IF($A709&gt;= $C$5,$C$6, INDEX('Historical Data'!$D$2:$D$745, MATCH(A709, 'Historical Data'!$B$2:$B$745, 0)))</f>
        <v>1296</v>
      </c>
      <c r="C709" s="14">
        <f t="shared" ca="1" si="380"/>
        <v>1296</v>
      </c>
      <c r="D709" s="14">
        <f t="shared" ca="1" si="391"/>
        <v>1197.1200000000026</v>
      </c>
      <c r="E709" s="14">
        <f t="shared" ca="1" si="362"/>
        <v>98.879999999997381</v>
      </c>
      <c r="F709" s="14">
        <f t="shared" ca="1" si="358"/>
        <v>98.879999999997381</v>
      </c>
      <c r="G709" s="14">
        <f t="shared" ca="1" si="373"/>
        <v>881648.94699999993</v>
      </c>
      <c r="H709" s="15">
        <f ca="1">SUM(F$12:F709)</f>
        <v>448564.33999999991</v>
      </c>
      <c r="I709" s="16">
        <f ca="1">SUM(D$12:D709)+SUMIF(E$12:E709, "&lt;0")</f>
        <v>433084.60700000013</v>
      </c>
      <c r="J709" s="15"/>
      <c r="K709" s="9">
        <v>44880</v>
      </c>
      <c r="L709" s="14">
        <f t="shared" ca="1" si="359"/>
        <v>1796</v>
      </c>
      <c r="M709" s="14">
        <f t="shared" ca="1" si="381"/>
        <v>1796</v>
      </c>
      <c r="N709" s="14">
        <f t="shared" ca="1" si="386"/>
        <v>1437.1200000000026</v>
      </c>
      <c r="O709" s="14">
        <f t="shared" ca="1" si="363"/>
        <v>358.87999999999738</v>
      </c>
      <c r="P709" s="14">
        <f t="shared" ca="1" si="364"/>
        <v>358.87999999999738</v>
      </c>
      <c r="Q709" s="14">
        <f t="shared" ca="1" si="374"/>
        <v>1170898.9469999999</v>
      </c>
      <c r="R709" s="15">
        <f ca="1">SUM(P$12:P709)</f>
        <v>596094.33999999985</v>
      </c>
      <c r="S709" s="16">
        <f ca="1">SUM(N$12:N709)+SUMIF(O$12:O709, "&lt;0")</f>
        <v>574804.60700000008</v>
      </c>
      <c r="U709" s="9">
        <v>44880</v>
      </c>
      <c r="V709" s="14">
        <f t="shared" ca="1" si="378"/>
        <v>2296</v>
      </c>
      <c r="W709" s="14">
        <f t="shared" ca="1" si="382"/>
        <v>2296</v>
      </c>
      <c r="X709" s="14">
        <f t="shared" ca="1" si="387"/>
        <v>1677.1200000000026</v>
      </c>
      <c r="Y709" s="14">
        <f t="shared" ca="1" si="365"/>
        <v>618.87999999999738</v>
      </c>
      <c r="Z709" s="14">
        <f t="shared" ca="1" si="366"/>
        <v>618.87999999999738</v>
      </c>
      <c r="AA709" s="14">
        <f t="shared" ca="1" si="375"/>
        <v>1460148.9469999999</v>
      </c>
      <c r="AB709" s="15">
        <f ca="1">SUM(Z$12:Z709)</f>
        <v>743624.33999999985</v>
      </c>
      <c r="AC709" s="16">
        <f ca="1">SUM(X$12:X709)+SUMIF(Y$12:Y709, "&lt;0")</f>
        <v>716524.60700000008</v>
      </c>
      <c r="AE709" s="9">
        <v>44880</v>
      </c>
      <c r="AF709" s="14">
        <f t="shared" ca="1" si="360"/>
        <v>1796</v>
      </c>
      <c r="AG709" s="14">
        <f t="shared" ca="1" si="383"/>
        <v>1796</v>
      </c>
      <c r="AH709" s="14">
        <f t="shared" ca="1" si="388"/>
        <v>1437.1200000000026</v>
      </c>
      <c r="AI709" s="14">
        <f t="shared" ca="1" si="367"/>
        <v>358.87999999999738</v>
      </c>
      <c r="AJ709" s="14">
        <f t="shared" ca="1" si="368"/>
        <v>358.87999999999738</v>
      </c>
      <c r="AK709" s="14">
        <f t="shared" ca="1" si="376"/>
        <v>1183398.9469999999</v>
      </c>
      <c r="AL709" s="15">
        <f ca="1">SUM(AJ$12:AJ709)</f>
        <v>602354.33999999985</v>
      </c>
      <c r="AM709" s="16">
        <f ca="1">SUM(AH$12:AH709)+SUMIF(AI$12:AI709, "&lt;0")</f>
        <v>581044.60700000008</v>
      </c>
      <c r="AO709" s="9">
        <v>44880</v>
      </c>
      <c r="AP709" s="14">
        <f t="shared" ca="1" si="361"/>
        <v>2296</v>
      </c>
      <c r="AQ709" s="14">
        <f t="shared" ca="1" si="384"/>
        <v>2296</v>
      </c>
      <c r="AR709" s="14">
        <f t="shared" ca="1" si="389"/>
        <v>1677.1200000000026</v>
      </c>
      <c r="AS709" s="14">
        <f t="shared" ca="1" si="369"/>
        <v>618.87999999999738</v>
      </c>
      <c r="AT709" s="14">
        <f t="shared" ca="1" si="370"/>
        <v>618.87999999999738</v>
      </c>
      <c r="AU709" s="14">
        <f t="shared" ca="1" si="377"/>
        <v>1485148.9469999999</v>
      </c>
      <c r="AV709" s="15">
        <f ca="1">SUM(AT$12:AT709)</f>
        <v>756144.34000000008</v>
      </c>
      <c r="AW709" s="16">
        <f ca="1">SUM(AR$12:AR709)+SUMIF(AS$12:AS709, "&lt;0")</f>
        <v>729004.60699999984</v>
      </c>
      <c r="AY709" s="9">
        <v>44880</v>
      </c>
      <c r="AZ709" s="14">
        <f t="shared" ca="1" si="379"/>
        <v>2000</v>
      </c>
      <c r="BA709" s="14">
        <f t="shared" ca="1" si="385"/>
        <v>2000</v>
      </c>
      <c r="BB709" s="14">
        <f t="shared" ca="1" si="390"/>
        <v>1278.9011479919866</v>
      </c>
      <c r="BC709" s="14">
        <f t="shared" ca="1" si="371"/>
        <v>721.09885200801341</v>
      </c>
      <c r="BD709" s="14">
        <f t="shared" ca="1" si="372"/>
        <v>721.09885200801341</v>
      </c>
      <c r="BE709" s="14">
        <f t="shared" ca="1" si="392"/>
        <v>1323694.8476277031</v>
      </c>
      <c r="BF709" s="15">
        <f ca="1">SUM(BD$12:BD709)</f>
        <v>671041.10377953574</v>
      </c>
      <c r="BG709" s="16">
        <f ca="1">SUM(BB$12:BB709)+SUMIF(BC$12:BC709, "&lt;0")</f>
        <v>652653.74384816736</v>
      </c>
    </row>
    <row r="710" spans="1:59" x14ac:dyDescent="0.2">
      <c r="A710" s="24">
        <v>44881</v>
      </c>
      <c r="B710" s="54">
        <f ca="1">IF($A710&gt;= $C$5,$C$6, INDEX('Historical Data'!$D$2:$D$745, MATCH(A710, 'Historical Data'!$B$2:$B$745, 0)))</f>
        <v>1296</v>
      </c>
      <c r="C710" s="14">
        <f t="shared" ca="1" si="380"/>
        <v>1296</v>
      </c>
      <c r="D710" s="14">
        <f t="shared" ca="1" si="391"/>
        <v>1296</v>
      </c>
      <c r="E710" s="14">
        <f t="shared" ca="1" si="362"/>
        <v>0</v>
      </c>
      <c r="F710" s="14">
        <f t="shared" ca="1" si="358"/>
        <v>0</v>
      </c>
      <c r="G710" s="14">
        <f t="shared" ca="1" si="373"/>
        <v>882944.94699999993</v>
      </c>
      <c r="H710" s="15">
        <f ca="1">SUM(F$12:F710)</f>
        <v>448564.33999999991</v>
      </c>
      <c r="I710" s="16">
        <f ca="1">SUM(D$12:D710)+SUMIF(E$12:E710, "&lt;0")</f>
        <v>434380.60700000013</v>
      </c>
      <c r="J710" s="15"/>
      <c r="K710" s="9">
        <v>44881</v>
      </c>
      <c r="L710" s="14">
        <f t="shared" ca="1" si="359"/>
        <v>1796</v>
      </c>
      <c r="M710" s="14">
        <f t="shared" ca="1" si="381"/>
        <v>1796</v>
      </c>
      <c r="N710" s="14">
        <f t="shared" ca="1" si="386"/>
        <v>1561</v>
      </c>
      <c r="O710" s="14">
        <f t="shared" ca="1" si="363"/>
        <v>235</v>
      </c>
      <c r="P710" s="14">
        <f t="shared" ca="1" si="364"/>
        <v>235</v>
      </c>
      <c r="Q710" s="14">
        <f t="shared" ca="1" si="374"/>
        <v>1172694.9469999999</v>
      </c>
      <c r="R710" s="15">
        <f ca="1">SUM(P$12:P710)</f>
        <v>596329.33999999985</v>
      </c>
      <c r="S710" s="16">
        <f ca="1">SUM(N$12:N710)+SUMIF(O$12:O710, "&lt;0")</f>
        <v>576365.60700000008</v>
      </c>
      <c r="U710" s="9">
        <v>44881</v>
      </c>
      <c r="V710" s="14">
        <f t="shared" ca="1" si="378"/>
        <v>2296</v>
      </c>
      <c r="W710" s="14">
        <f t="shared" ca="1" si="382"/>
        <v>2296</v>
      </c>
      <c r="X710" s="14">
        <f t="shared" ca="1" si="387"/>
        <v>1826</v>
      </c>
      <c r="Y710" s="14">
        <f t="shared" ca="1" si="365"/>
        <v>470</v>
      </c>
      <c r="Z710" s="14">
        <f t="shared" ca="1" si="366"/>
        <v>470</v>
      </c>
      <c r="AA710" s="14">
        <f t="shared" ca="1" si="375"/>
        <v>1462444.9469999999</v>
      </c>
      <c r="AB710" s="15">
        <f ca="1">SUM(Z$12:Z710)</f>
        <v>744094.33999999985</v>
      </c>
      <c r="AC710" s="16">
        <f ca="1">SUM(X$12:X710)+SUMIF(Y$12:Y710, "&lt;0")</f>
        <v>718350.60700000008</v>
      </c>
      <c r="AE710" s="9">
        <v>44881</v>
      </c>
      <c r="AF710" s="14">
        <f t="shared" ca="1" si="360"/>
        <v>1796</v>
      </c>
      <c r="AG710" s="14">
        <f t="shared" ca="1" si="383"/>
        <v>1796</v>
      </c>
      <c r="AH710" s="14">
        <f t="shared" ca="1" si="388"/>
        <v>1586</v>
      </c>
      <c r="AI710" s="14">
        <f t="shared" ca="1" si="367"/>
        <v>210</v>
      </c>
      <c r="AJ710" s="14">
        <f t="shared" ca="1" si="368"/>
        <v>210</v>
      </c>
      <c r="AK710" s="14">
        <f t="shared" ca="1" si="376"/>
        <v>1185194.9469999999</v>
      </c>
      <c r="AL710" s="15">
        <f ca="1">SUM(AJ$12:AJ710)</f>
        <v>602564.33999999985</v>
      </c>
      <c r="AM710" s="16">
        <f ca="1">SUM(AH$12:AH710)+SUMIF(AI$12:AI710, "&lt;0")</f>
        <v>582630.60700000008</v>
      </c>
      <c r="AO710" s="9">
        <v>44881</v>
      </c>
      <c r="AP710" s="14">
        <f t="shared" ca="1" si="361"/>
        <v>2296</v>
      </c>
      <c r="AQ710" s="14">
        <f t="shared" ca="1" si="384"/>
        <v>2296</v>
      </c>
      <c r="AR710" s="14">
        <f t="shared" ca="1" si="389"/>
        <v>1876</v>
      </c>
      <c r="AS710" s="14">
        <f t="shared" ca="1" si="369"/>
        <v>420</v>
      </c>
      <c r="AT710" s="14">
        <f t="shared" ca="1" si="370"/>
        <v>420</v>
      </c>
      <c r="AU710" s="14">
        <f t="shared" ca="1" si="377"/>
        <v>1487444.9469999999</v>
      </c>
      <c r="AV710" s="15">
        <f ca="1">SUM(AT$12:AT710)</f>
        <v>756564.34000000008</v>
      </c>
      <c r="AW710" s="16">
        <f ca="1">SUM(AR$12:AR710)+SUMIF(AS$12:AS710, "&lt;0")</f>
        <v>730880.60699999984</v>
      </c>
      <c r="AY710" s="9">
        <v>44881</v>
      </c>
      <c r="AZ710" s="14">
        <f t="shared" ca="1" si="379"/>
        <v>2000</v>
      </c>
      <c r="BA710" s="14">
        <f t="shared" ca="1" si="385"/>
        <v>2000</v>
      </c>
      <c r="BB710" s="14">
        <f t="shared" ca="1" si="390"/>
        <v>1612.3430999415523</v>
      </c>
      <c r="BC710" s="14">
        <f t="shared" ca="1" si="371"/>
        <v>387.65690005844772</v>
      </c>
      <c r="BD710" s="14">
        <f t="shared" ca="1" si="372"/>
        <v>387.65690005844772</v>
      </c>
      <c r="BE710" s="14">
        <f t="shared" ca="1" si="392"/>
        <v>1325694.8476277031</v>
      </c>
      <c r="BF710" s="15">
        <f ca="1">SUM(BD$12:BD710)</f>
        <v>671428.76067959424</v>
      </c>
      <c r="BG710" s="16">
        <f ca="1">SUM(BB$12:BB710)+SUMIF(BC$12:BC710, "&lt;0")</f>
        <v>654266.08694810886</v>
      </c>
    </row>
    <row r="711" spans="1:59" x14ac:dyDescent="0.2">
      <c r="A711" s="24">
        <v>44882</v>
      </c>
      <c r="B711" s="54">
        <f ca="1">IF($A711&gt;= $C$5,$C$6, INDEX('Historical Data'!$D$2:$D$745, MATCH(A711, 'Historical Data'!$B$2:$B$745, 0)))</f>
        <v>1296</v>
      </c>
      <c r="C711" s="14">
        <f t="shared" ca="1" si="380"/>
        <v>1296</v>
      </c>
      <c r="D711" s="14">
        <f t="shared" ca="1" si="391"/>
        <v>741.91399999999703</v>
      </c>
      <c r="E711" s="14">
        <f t="shared" ca="1" si="362"/>
        <v>554.08600000000297</v>
      </c>
      <c r="F711" s="14">
        <f t="shared" ca="1" si="358"/>
        <v>554.08600000000297</v>
      </c>
      <c r="G711" s="14">
        <f t="shared" ca="1" si="373"/>
        <v>884240.94699999993</v>
      </c>
      <c r="H711" s="15">
        <f ca="1">SUM(F$12:F711)</f>
        <v>449118.42599999992</v>
      </c>
      <c r="I711" s="16">
        <f ca="1">SUM(D$12:D711)+SUMIF(E$12:E711, "&lt;0")</f>
        <v>435122.52100000012</v>
      </c>
      <c r="J711" s="15"/>
      <c r="K711" s="9">
        <v>44882</v>
      </c>
      <c r="L711" s="14">
        <f t="shared" ca="1" si="359"/>
        <v>1796</v>
      </c>
      <c r="M711" s="14">
        <f t="shared" ca="1" si="381"/>
        <v>1796</v>
      </c>
      <c r="N711" s="14">
        <f t="shared" ca="1" si="386"/>
        <v>956.91399999999703</v>
      </c>
      <c r="O711" s="14">
        <f t="shared" ca="1" si="363"/>
        <v>839.08600000000297</v>
      </c>
      <c r="P711" s="14">
        <f t="shared" ca="1" si="364"/>
        <v>839.08600000000297</v>
      </c>
      <c r="Q711" s="14">
        <f t="shared" ca="1" si="374"/>
        <v>1174490.9469999999</v>
      </c>
      <c r="R711" s="15">
        <f ca="1">SUM(P$12:P711)</f>
        <v>597168.42599999986</v>
      </c>
      <c r="S711" s="16">
        <f ca="1">SUM(N$12:N711)+SUMIF(O$12:O711, "&lt;0")</f>
        <v>577322.52100000007</v>
      </c>
      <c r="U711" s="9">
        <v>44882</v>
      </c>
      <c r="V711" s="14">
        <f t="shared" ca="1" si="378"/>
        <v>2296</v>
      </c>
      <c r="W711" s="14">
        <f t="shared" ca="1" si="382"/>
        <v>2296</v>
      </c>
      <c r="X711" s="14">
        <f t="shared" ca="1" si="387"/>
        <v>1171.913999999997</v>
      </c>
      <c r="Y711" s="14">
        <f t="shared" ca="1" si="365"/>
        <v>1124.086000000003</v>
      </c>
      <c r="Z711" s="14">
        <f t="shared" ca="1" si="366"/>
        <v>1124.086000000003</v>
      </c>
      <c r="AA711" s="14">
        <f t="shared" ca="1" si="375"/>
        <v>1464740.9469999999</v>
      </c>
      <c r="AB711" s="15">
        <f ca="1">SUM(Z$12:Z711)</f>
        <v>745218.42599999986</v>
      </c>
      <c r="AC711" s="16">
        <f ca="1">SUM(X$12:X711)+SUMIF(Y$12:Y711, "&lt;0")</f>
        <v>719522.52100000007</v>
      </c>
      <c r="AE711" s="9">
        <v>44882</v>
      </c>
      <c r="AF711" s="14">
        <f t="shared" ca="1" si="360"/>
        <v>1796</v>
      </c>
      <c r="AG711" s="14">
        <f t="shared" ca="1" si="383"/>
        <v>1796</v>
      </c>
      <c r="AH711" s="14">
        <f t="shared" ca="1" si="388"/>
        <v>931.91399999999703</v>
      </c>
      <c r="AI711" s="14">
        <f t="shared" ca="1" si="367"/>
        <v>864.08600000000297</v>
      </c>
      <c r="AJ711" s="14">
        <f t="shared" ca="1" si="368"/>
        <v>864.08600000000297</v>
      </c>
      <c r="AK711" s="14">
        <f t="shared" ca="1" si="376"/>
        <v>1186990.9469999999</v>
      </c>
      <c r="AL711" s="15">
        <f ca="1">SUM(AJ$12:AJ711)</f>
        <v>603428.42599999986</v>
      </c>
      <c r="AM711" s="16">
        <f ca="1">SUM(AH$12:AH711)+SUMIF(AI$12:AI711, "&lt;0")</f>
        <v>583562.52100000007</v>
      </c>
      <c r="AO711" s="9">
        <v>44882</v>
      </c>
      <c r="AP711" s="14">
        <f t="shared" ca="1" si="361"/>
        <v>2296</v>
      </c>
      <c r="AQ711" s="14">
        <f t="shared" ca="1" si="384"/>
        <v>2296</v>
      </c>
      <c r="AR711" s="14">
        <f t="shared" ca="1" si="389"/>
        <v>1121.913999999997</v>
      </c>
      <c r="AS711" s="14">
        <f t="shared" ca="1" si="369"/>
        <v>1174.086000000003</v>
      </c>
      <c r="AT711" s="14">
        <f t="shared" ca="1" si="370"/>
        <v>1174.086000000003</v>
      </c>
      <c r="AU711" s="14">
        <f t="shared" ca="1" si="377"/>
        <v>1489740.9469999999</v>
      </c>
      <c r="AV711" s="15">
        <f ca="1">SUM(AT$12:AT711)</f>
        <v>757738.42600000009</v>
      </c>
      <c r="AW711" s="16">
        <f ca="1">SUM(AR$12:AR711)+SUMIF(AS$12:AS711, "&lt;0")</f>
        <v>732002.52099999983</v>
      </c>
      <c r="AY711" s="9">
        <v>44882</v>
      </c>
      <c r="AZ711" s="14">
        <f t="shared" ca="1" si="379"/>
        <v>2000</v>
      </c>
      <c r="BA711" s="14">
        <f t="shared" ca="1" si="385"/>
        <v>2000</v>
      </c>
      <c r="BB711" s="14">
        <f t="shared" ca="1" si="390"/>
        <v>504.43405189112264</v>
      </c>
      <c r="BC711" s="14">
        <f t="shared" ca="1" si="371"/>
        <v>1495.5659481088774</v>
      </c>
      <c r="BD711" s="14">
        <f t="shared" ca="1" si="372"/>
        <v>1495.5659481088774</v>
      </c>
      <c r="BE711" s="14">
        <f t="shared" ca="1" si="392"/>
        <v>1327694.8476277031</v>
      </c>
      <c r="BF711" s="15">
        <f ca="1">SUM(BD$12:BD711)</f>
        <v>672924.32662770315</v>
      </c>
      <c r="BG711" s="16">
        <f ca="1">SUM(BB$12:BB711)+SUMIF(BC$12:BC711, "&lt;0")</f>
        <v>654770.52099999995</v>
      </c>
    </row>
    <row r="712" spans="1:59" x14ac:dyDescent="0.2">
      <c r="A712" s="24">
        <v>44883</v>
      </c>
      <c r="B712" s="54">
        <f ca="1">IF($A712&gt;= $C$5,$C$6, INDEX('Historical Data'!$D$2:$D$745, MATCH(A712, 'Historical Data'!$B$2:$B$745, 0)))</f>
        <v>1296</v>
      </c>
      <c r="C712" s="14">
        <f t="shared" ca="1" si="380"/>
        <v>1296</v>
      </c>
      <c r="D712" s="14">
        <f t="shared" ca="1" si="391"/>
        <v>174.07800000000134</v>
      </c>
      <c r="E712" s="14">
        <f t="shared" ca="1" si="362"/>
        <v>1121.9219999999987</v>
      </c>
      <c r="F712" s="14">
        <f t="shared" ca="1" si="358"/>
        <v>1121.9219999999987</v>
      </c>
      <c r="G712" s="14">
        <f t="shared" ca="1" si="373"/>
        <v>885536.94699999993</v>
      </c>
      <c r="H712" s="15">
        <f ca="1">SUM(F$12:F712)</f>
        <v>450240.34799999994</v>
      </c>
      <c r="I712" s="16">
        <f ca="1">SUM(D$12:D712)+SUMIF(E$12:E712, "&lt;0")</f>
        <v>435296.5990000001</v>
      </c>
      <c r="J712" s="15"/>
      <c r="K712" s="9">
        <v>44883</v>
      </c>
      <c r="L712" s="14">
        <f t="shared" ca="1" si="359"/>
        <v>1796</v>
      </c>
      <c r="M712" s="14">
        <f t="shared" ca="1" si="381"/>
        <v>1796</v>
      </c>
      <c r="N712" s="14">
        <f t="shared" ca="1" si="386"/>
        <v>414.07800000000134</v>
      </c>
      <c r="O712" s="14">
        <f t="shared" ca="1" si="363"/>
        <v>1381.9219999999987</v>
      </c>
      <c r="P712" s="14">
        <f t="shared" ca="1" si="364"/>
        <v>1381.9219999999987</v>
      </c>
      <c r="Q712" s="14">
        <f t="shared" ca="1" si="374"/>
        <v>1176286.9469999999</v>
      </c>
      <c r="R712" s="15">
        <f ca="1">SUM(P$12:P712)</f>
        <v>598550.34799999988</v>
      </c>
      <c r="S712" s="16">
        <f ca="1">SUM(N$12:N712)+SUMIF(O$12:O712, "&lt;0")</f>
        <v>577736.59900000005</v>
      </c>
      <c r="U712" s="9">
        <v>44883</v>
      </c>
      <c r="V712" s="14">
        <f t="shared" ca="1" si="378"/>
        <v>2296</v>
      </c>
      <c r="W712" s="14">
        <f t="shared" ca="1" si="382"/>
        <v>2296</v>
      </c>
      <c r="X712" s="14">
        <f t="shared" ca="1" si="387"/>
        <v>654.07800000000134</v>
      </c>
      <c r="Y712" s="14">
        <f t="shared" ca="1" si="365"/>
        <v>1641.9219999999987</v>
      </c>
      <c r="Z712" s="14">
        <f t="shared" ca="1" si="366"/>
        <v>1641.9219999999987</v>
      </c>
      <c r="AA712" s="14">
        <f t="shared" ca="1" si="375"/>
        <v>1467036.9469999999</v>
      </c>
      <c r="AB712" s="15">
        <f ca="1">SUM(Z$12:Z712)</f>
        <v>746860.34799999988</v>
      </c>
      <c r="AC712" s="16">
        <f ca="1">SUM(X$12:X712)+SUMIF(Y$12:Y712, "&lt;0")</f>
        <v>720176.59900000005</v>
      </c>
      <c r="AE712" s="9">
        <v>44883</v>
      </c>
      <c r="AF712" s="14">
        <f t="shared" ca="1" si="360"/>
        <v>1796</v>
      </c>
      <c r="AG712" s="14">
        <f t="shared" ca="1" si="383"/>
        <v>1796</v>
      </c>
      <c r="AH712" s="14">
        <f t="shared" ca="1" si="388"/>
        <v>414.07800000000134</v>
      </c>
      <c r="AI712" s="14">
        <f t="shared" ca="1" si="367"/>
        <v>1381.9219999999987</v>
      </c>
      <c r="AJ712" s="14">
        <f t="shared" ca="1" si="368"/>
        <v>1381.9219999999987</v>
      </c>
      <c r="AK712" s="14">
        <f t="shared" ca="1" si="376"/>
        <v>1188786.9469999999</v>
      </c>
      <c r="AL712" s="15">
        <f ca="1">SUM(AJ$12:AJ712)</f>
        <v>604810.34799999988</v>
      </c>
      <c r="AM712" s="16">
        <f ca="1">SUM(AH$12:AH712)+SUMIF(AI$12:AI712, "&lt;0")</f>
        <v>583976.59900000005</v>
      </c>
      <c r="AO712" s="9">
        <v>44883</v>
      </c>
      <c r="AP712" s="14">
        <f t="shared" ca="1" si="361"/>
        <v>2296</v>
      </c>
      <c r="AQ712" s="14">
        <f t="shared" ca="1" si="384"/>
        <v>2296</v>
      </c>
      <c r="AR712" s="14">
        <f t="shared" ca="1" si="389"/>
        <v>654.07800000000134</v>
      </c>
      <c r="AS712" s="14">
        <f t="shared" ca="1" si="369"/>
        <v>1641.9219999999987</v>
      </c>
      <c r="AT712" s="14">
        <f t="shared" ca="1" si="370"/>
        <v>1641.9219999999987</v>
      </c>
      <c r="AU712" s="14">
        <f t="shared" ca="1" si="377"/>
        <v>1492036.9469999999</v>
      </c>
      <c r="AV712" s="15">
        <f ca="1">SUM(AT$12:AT712)</f>
        <v>759380.34800000011</v>
      </c>
      <c r="AW712" s="16">
        <f ca="1">SUM(AR$12:AR712)+SUMIF(AS$12:AS712, "&lt;0")</f>
        <v>732656.59899999981</v>
      </c>
      <c r="AY712" s="9">
        <v>44883</v>
      </c>
      <c r="AZ712" s="14">
        <f t="shared" ca="1" si="379"/>
        <v>2000</v>
      </c>
      <c r="BA712" s="14">
        <f t="shared" ca="1" si="385"/>
        <v>2000</v>
      </c>
      <c r="BB712" s="14">
        <f t="shared" ca="1" si="390"/>
        <v>174.07800000000134</v>
      </c>
      <c r="BC712" s="14">
        <f t="shared" ca="1" si="371"/>
        <v>1825.9219999999987</v>
      </c>
      <c r="BD712" s="14">
        <f t="shared" ca="1" si="372"/>
        <v>1825.9219999999987</v>
      </c>
      <c r="BE712" s="14">
        <f t="shared" ca="1" si="392"/>
        <v>1329694.8476277031</v>
      </c>
      <c r="BF712" s="15">
        <f ca="1">SUM(BD$12:BD712)</f>
        <v>674750.24862770317</v>
      </c>
      <c r="BG712" s="16">
        <f ca="1">SUM(BB$12:BB712)+SUMIF(BC$12:BC712, "&lt;0")</f>
        <v>654944.59899999993</v>
      </c>
    </row>
    <row r="713" spans="1:59" x14ac:dyDescent="0.2">
      <c r="A713" s="24">
        <v>44884</v>
      </c>
      <c r="B713" s="54">
        <f ca="1">IF($A713&gt;= $C$5,$C$6, INDEX('Historical Data'!$D$2:$D$745, MATCH(A713, 'Historical Data'!$B$2:$B$745, 0)))</f>
        <v>1296</v>
      </c>
      <c r="C713" s="14">
        <f t="shared" ca="1" si="380"/>
        <v>1296</v>
      </c>
      <c r="D713" s="14">
        <f t="shared" ca="1" si="391"/>
        <v>922.90999999999622</v>
      </c>
      <c r="E713" s="14">
        <f t="shared" ca="1" si="362"/>
        <v>373.09000000000378</v>
      </c>
      <c r="F713" s="14">
        <f t="shared" ca="1" si="358"/>
        <v>373.09000000000378</v>
      </c>
      <c r="G713" s="14">
        <f t="shared" ca="1" si="373"/>
        <v>886832.94699999993</v>
      </c>
      <c r="H713" s="15">
        <f ca="1">SUM(F$12:F713)</f>
        <v>450613.43799999997</v>
      </c>
      <c r="I713" s="16">
        <f ca="1">SUM(D$12:D713)+SUMIF(E$12:E713, "&lt;0")</f>
        <v>436219.50900000008</v>
      </c>
      <c r="J713" s="15"/>
      <c r="K713" s="9">
        <v>44884</v>
      </c>
      <c r="L713" s="14">
        <f t="shared" ca="1" si="359"/>
        <v>1796</v>
      </c>
      <c r="M713" s="14">
        <f t="shared" ca="1" si="381"/>
        <v>1796</v>
      </c>
      <c r="N713" s="14">
        <f t="shared" ca="1" si="386"/>
        <v>1162.9099999999962</v>
      </c>
      <c r="O713" s="14">
        <f t="shared" ca="1" si="363"/>
        <v>633.09000000000378</v>
      </c>
      <c r="P713" s="14">
        <f t="shared" ca="1" si="364"/>
        <v>633.09000000000378</v>
      </c>
      <c r="Q713" s="14">
        <f t="shared" ca="1" si="374"/>
        <v>1178082.9469999999</v>
      </c>
      <c r="R713" s="15">
        <f ca="1">SUM(P$12:P713)</f>
        <v>599183.43799999985</v>
      </c>
      <c r="S713" s="16">
        <f ca="1">SUM(N$12:N713)+SUMIF(O$12:O713, "&lt;0")</f>
        <v>578899.50900000008</v>
      </c>
      <c r="U713" s="9">
        <v>44884</v>
      </c>
      <c r="V713" s="14">
        <f t="shared" ca="1" si="378"/>
        <v>2296</v>
      </c>
      <c r="W713" s="14">
        <f t="shared" ca="1" si="382"/>
        <v>2296</v>
      </c>
      <c r="X713" s="14">
        <f t="shared" ca="1" si="387"/>
        <v>1402.9099999999962</v>
      </c>
      <c r="Y713" s="14">
        <f t="shared" ca="1" si="365"/>
        <v>893.09000000000378</v>
      </c>
      <c r="Z713" s="14">
        <f t="shared" ca="1" si="366"/>
        <v>893.09000000000378</v>
      </c>
      <c r="AA713" s="14">
        <f t="shared" ca="1" si="375"/>
        <v>1469332.9469999999</v>
      </c>
      <c r="AB713" s="15">
        <f ca="1">SUM(Z$12:Z713)</f>
        <v>747753.43799999985</v>
      </c>
      <c r="AC713" s="16">
        <f ca="1">SUM(X$12:X713)+SUMIF(Y$12:Y713, "&lt;0")</f>
        <v>721579.50900000008</v>
      </c>
      <c r="AE713" s="9">
        <v>44884</v>
      </c>
      <c r="AF713" s="14">
        <f t="shared" ca="1" si="360"/>
        <v>1796</v>
      </c>
      <c r="AG713" s="14">
        <f t="shared" ca="1" si="383"/>
        <v>1796</v>
      </c>
      <c r="AH713" s="14">
        <f t="shared" ca="1" si="388"/>
        <v>1162.9099999999962</v>
      </c>
      <c r="AI713" s="14">
        <f t="shared" ca="1" si="367"/>
        <v>633.09000000000378</v>
      </c>
      <c r="AJ713" s="14">
        <f t="shared" ca="1" si="368"/>
        <v>633.09000000000378</v>
      </c>
      <c r="AK713" s="14">
        <f t="shared" ca="1" si="376"/>
        <v>1190582.9469999999</v>
      </c>
      <c r="AL713" s="15">
        <f ca="1">SUM(AJ$12:AJ713)</f>
        <v>605443.43799999985</v>
      </c>
      <c r="AM713" s="16">
        <f ca="1">SUM(AH$12:AH713)+SUMIF(AI$12:AI713, "&lt;0")</f>
        <v>585139.50900000008</v>
      </c>
      <c r="AO713" s="9">
        <v>44884</v>
      </c>
      <c r="AP713" s="14">
        <f t="shared" ca="1" si="361"/>
        <v>2296</v>
      </c>
      <c r="AQ713" s="14">
        <f t="shared" ca="1" si="384"/>
        <v>2296</v>
      </c>
      <c r="AR713" s="14">
        <f t="shared" ca="1" si="389"/>
        <v>1402.9099999999962</v>
      </c>
      <c r="AS713" s="14">
        <f t="shared" ca="1" si="369"/>
        <v>893.09000000000378</v>
      </c>
      <c r="AT713" s="14">
        <f t="shared" ca="1" si="370"/>
        <v>893.09000000000378</v>
      </c>
      <c r="AU713" s="14">
        <f t="shared" ca="1" si="377"/>
        <v>1494332.9469999999</v>
      </c>
      <c r="AV713" s="15">
        <f ca="1">SUM(AT$12:AT713)</f>
        <v>760273.43800000008</v>
      </c>
      <c r="AW713" s="16">
        <f ca="1">SUM(AR$12:AR713)+SUMIF(AS$12:AS713, "&lt;0")</f>
        <v>734059.50899999985</v>
      </c>
      <c r="AY713" s="9">
        <v>44884</v>
      </c>
      <c r="AZ713" s="14">
        <f t="shared" ca="1" si="379"/>
        <v>2000</v>
      </c>
      <c r="BA713" s="14">
        <f t="shared" ca="1" si="385"/>
        <v>2000</v>
      </c>
      <c r="BB713" s="14">
        <f t="shared" ca="1" si="390"/>
        <v>922.90999999999622</v>
      </c>
      <c r="BC713" s="14">
        <f t="shared" ca="1" si="371"/>
        <v>1077.0900000000038</v>
      </c>
      <c r="BD713" s="14">
        <f t="shared" ca="1" si="372"/>
        <v>1077.0900000000038</v>
      </c>
      <c r="BE713" s="14">
        <f t="shared" ca="1" si="392"/>
        <v>1331694.8476277031</v>
      </c>
      <c r="BF713" s="15">
        <f ca="1">SUM(BD$12:BD713)</f>
        <v>675827.33862770314</v>
      </c>
      <c r="BG713" s="16">
        <f ca="1">SUM(BB$12:BB713)+SUMIF(BC$12:BC713, "&lt;0")</f>
        <v>655867.50899999996</v>
      </c>
    </row>
    <row r="714" spans="1:59" x14ac:dyDescent="0.2">
      <c r="A714" s="24">
        <v>44885</v>
      </c>
      <c r="B714" s="54">
        <f ca="1">IF($A714&gt;= $C$5,$C$6, INDEX('Historical Data'!$D$2:$D$745, MATCH(A714, 'Historical Data'!$B$2:$B$745, 0)))</f>
        <v>1296</v>
      </c>
      <c r="C714" s="14">
        <f t="shared" ca="1" si="380"/>
        <v>1296</v>
      </c>
      <c r="D714" s="14">
        <f t="shared" ca="1" si="391"/>
        <v>1054.2170000000042</v>
      </c>
      <c r="E714" s="14">
        <f t="shared" ca="1" si="362"/>
        <v>241.78299999999581</v>
      </c>
      <c r="F714" s="14">
        <f t="shared" ca="1" si="358"/>
        <v>241.78299999999581</v>
      </c>
      <c r="G714" s="14">
        <f t="shared" ca="1" si="373"/>
        <v>888128.94699999993</v>
      </c>
      <c r="H714" s="15">
        <f ca="1">SUM(F$12:F714)</f>
        <v>450855.22099999996</v>
      </c>
      <c r="I714" s="16">
        <f ca="1">SUM(D$12:D714)+SUMIF(E$12:E714, "&lt;0")</f>
        <v>437273.72600000008</v>
      </c>
      <c r="J714" s="15"/>
      <c r="K714" s="9">
        <v>44885</v>
      </c>
      <c r="L714" s="14">
        <f t="shared" ca="1" si="359"/>
        <v>1796</v>
      </c>
      <c r="M714" s="14">
        <f t="shared" ca="1" si="381"/>
        <v>1796</v>
      </c>
      <c r="N714" s="14">
        <f t="shared" ca="1" si="386"/>
        <v>1294.2170000000042</v>
      </c>
      <c r="O714" s="14">
        <f t="shared" ca="1" si="363"/>
        <v>501.78299999999581</v>
      </c>
      <c r="P714" s="14">
        <f t="shared" ca="1" si="364"/>
        <v>501.78299999999581</v>
      </c>
      <c r="Q714" s="14">
        <f t="shared" ca="1" si="374"/>
        <v>1179878.9469999999</v>
      </c>
      <c r="R714" s="15">
        <f ca="1">SUM(P$12:P714)</f>
        <v>599685.2209999999</v>
      </c>
      <c r="S714" s="16">
        <f ca="1">SUM(N$12:N714)+SUMIF(O$12:O714, "&lt;0")</f>
        <v>580193.72600000002</v>
      </c>
      <c r="U714" s="9">
        <v>44885</v>
      </c>
      <c r="V714" s="14">
        <f t="shared" ca="1" si="378"/>
        <v>2296</v>
      </c>
      <c r="W714" s="14">
        <f t="shared" ca="1" si="382"/>
        <v>2296</v>
      </c>
      <c r="X714" s="14">
        <f t="shared" ca="1" si="387"/>
        <v>1534.2170000000042</v>
      </c>
      <c r="Y714" s="14">
        <f t="shared" ca="1" si="365"/>
        <v>761.78299999999581</v>
      </c>
      <c r="Z714" s="14">
        <f t="shared" ca="1" si="366"/>
        <v>761.78299999999581</v>
      </c>
      <c r="AA714" s="14">
        <f t="shared" ca="1" si="375"/>
        <v>1471628.9469999999</v>
      </c>
      <c r="AB714" s="15">
        <f ca="1">SUM(Z$12:Z714)</f>
        <v>748515.2209999999</v>
      </c>
      <c r="AC714" s="16">
        <f ca="1">SUM(X$12:X714)+SUMIF(Y$12:Y714, "&lt;0")</f>
        <v>723113.72600000002</v>
      </c>
      <c r="AE714" s="9">
        <v>44885</v>
      </c>
      <c r="AF714" s="14">
        <f t="shared" ca="1" si="360"/>
        <v>1796</v>
      </c>
      <c r="AG714" s="14">
        <f t="shared" ca="1" si="383"/>
        <v>1796</v>
      </c>
      <c r="AH714" s="14">
        <f t="shared" ca="1" si="388"/>
        <v>1294.2170000000042</v>
      </c>
      <c r="AI714" s="14">
        <f t="shared" ca="1" si="367"/>
        <v>501.78299999999581</v>
      </c>
      <c r="AJ714" s="14">
        <f t="shared" ca="1" si="368"/>
        <v>501.78299999999581</v>
      </c>
      <c r="AK714" s="14">
        <f t="shared" ca="1" si="376"/>
        <v>1192378.9469999999</v>
      </c>
      <c r="AL714" s="15">
        <f ca="1">SUM(AJ$12:AJ714)</f>
        <v>605945.2209999999</v>
      </c>
      <c r="AM714" s="16">
        <f ca="1">SUM(AH$12:AH714)+SUMIF(AI$12:AI714, "&lt;0")</f>
        <v>586433.72600000002</v>
      </c>
      <c r="AO714" s="9">
        <v>44885</v>
      </c>
      <c r="AP714" s="14">
        <f t="shared" ca="1" si="361"/>
        <v>2296</v>
      </c>
      <c r="AQ714" s="14">
        <f t="shared" ca="1" si="384"/>
        <v>2296</v>
      </c>
      <c r="AR714" s="14">
        <f t="shared" ca="1" si="389"/>
        <v>1534.2170000000042</v>
      </c>
      <c r="AS714" s="14">
        <f t="shared" ca="1" si="369"/>
        <v>761.78299999999581</v>
      </c>
      <c r="AT714" s="14">
        <f t="shared" ca="1" si="370"/>
        <v>761.78299999999581</v>
      </c>
      <c r="AU714" s="14">
        <f t="shared" ca="1" si="377"/>
        <v>1496628.9469999999</v>
      </c>
      <c r="AV714" s="15">
        <f ca="1">SUM(AT$12:AT714)</f>
        <v>761035.22100000014</v>
      </c>
      <c r="AW714" s="16">
        <f ca="1">SUM(AR$12:AR714)+SUMIF(AS$12:AS714, "&lt;0")</f>
        <v>735593.72599999979</v>
      </c>
      <c r="AY714" s="9">
        <v>44885</v>
      </c>
      <c r="AZ714" s="14">
        <f t="shared" ca="1" si="379"/>
        <v>2000</v>
      </c>
      <c r="BA714" s="14">
        <f t="shared" ca="1" si="385"/>
        <v>2000</v>
      </c>
      <c r="BB714" s="14">
        <f t="shared" ca="1" si="390"/>
        <v>1054.2170000000042</v>
      </c>
      <c r="BC714" s="14">
        <f t="shared" ca="1" si="371"/>
        <v>945.78299999999581</v>
      </c>
      <c r="BD714" s="14">
        <f t="shared" ca="1" si="372"/>
        <v>945.78299999999581</v>
      </c>
      <c r="BE714" s="14">
        <f t="shared" ca="1" si="392"/>
        <v>1333694.8476277031</v>
      </c>
      <c r="BF714" s="15">
        <f ca="1">SUM(BD$12:BD714)</f>
        <v>676773.12162770308</v>
      </c>
      <c r="BG714" s="16">
        <f ca="1">SUM(BB$12:BB714)+SUMIF(BC$12:BC714, "&lt;0")</f>
        <v>656921.72600000002</v>
      </c>
    </row>
    <row r="715" spans="1:59" x14ac:dyDescent="0.2">
      <c r="A715" s="24">
        <v>44886</v>
      </c>
      <c r="B715" s="54">
        <f ca="1">IF($A715&gt;= $C$5,$C$6, INDEX('Historical Data'!$D$2:$D$745, MATCH(A715, 'Historical Data'!$B$2:$B$745, 0)))</f>
        <v>1296</v>
      </c>
      <c r="C715" s="14">
        <f t="shared" ca="1" si="380"/>
        <v>1296</v>
      </c>
      <c r="D715" s="14">
        <f t="shared" ca="1" si="391"/>
        <v>1296</v>
      </c>
      <c r="E715" s="14">
        <f t="shared" ca="1" si="362"/>
        <v>0</v>
      </c>
      <c r="F715" s="14">
        <f t="shared" ca="1" si="358"/>
        <v>0</v>
      </c>
      <c r="G715" s="14">
        <f t="shared" ca="1" si="373"/>
        <v>889424.94699999993</v>
      </c>
      <c r="H715" s="15">
        <f ca="1">SUM(F$12:F715)</f>
        <v>450855.22099999996</v>
      </c>
      <c r="I715" s="16">
        <f ca="1">SUM(D$12:D715)+SUMIF(E$12:E715, "&lt;0")</f>
        <v>438569.72600000008</v>
      </c>
      <c r="J715" s="15"/>
      <c r="K715" s="9">
        <v>44886</v>
      </c>
      <c r="L715" s="14">
        <f t="shared" ca="1" si="359"/>
        <v>1796</v>
      </c>
      <c r="M715" s="14">
        <f t="shared" ca="1" si="381"/>
        <v>1796</v>
      </c>
      <c r="N715" s="14">
        <f t="shared" ca="1" si="386"/>
        <v>1586</v>
      </c>
      <c r="O715" s="14">
        <f t="shared" ca="1" si="363"/>
        <v>210</v>
      </c>
      <c r="P715" s="14">
        <f t="shared" ca="1" si="364"/>
        <v>210</v>
      </c>
      <c r="Q715" s="14">
        <f t="shared" ca="1" si="374"/>
        <v>1181674.9469999999</v>
      </c>
      <c r="R715" s="15">
        <f ca="1">SUM(P$12:P715)</f>
        <v>599895.2209999999</v>
      </c>
      <c r="S715" s="16">
        <f ca="1">SUM(N$12:N715)+SUMIF(O$12:O715, "&lt;0")</f>
        <v>581779.72600000002</v>
      </c>
      <c r="U715" s="9">
        <v>44886</v>
      </c>
      <c r="V715" s="14">
        <f t="shared" ca="1" si="378"/>
        <v>2296</v>
      </c>
      <c r="W715" s="14">
        <f t="shared" ca="1" si="382"/>
        <v>2296</v>
      </c>
      <c r="X715" s="14">
        <f t="shared" ca="1" si="387"/>
        <v>1876</v>
      </c>
      <c r="Y715" s="14">
        <f t="shared" ca="1" si="365"/>
        <v>420</v>
      </c>
      <c r="Z715" s="14">
        <f t="shared" ca="1" si="366"/>
        <v>420</v>
      </c>
      <c r="AA715" s="14">
        <f t="shared" ca="1" si="375"/>
        <v>1473924.9469999999</v>
      </c>
      <c r="AB715" s="15">
        <f ca="1">SUM(Z$12:Z715)</f>
        <v>748935.2209999999</v>
      </c>
      <c r="AC715" s="16">
        <f ca="1">SUM(X$12:X715)+SUMIF(Y$12:Y715, "&lt;0")</f>
        <v>724989.72600000002</v>
      </c>
      <c r="AE715" s="9">
        <v>44886</v>
      </c>
      <c r="AF715" s="14">
        <f t="shared" ca="1" si="360"/>
        <v>1796</v>
      </c>
      <c r="AG715" s="14">
        <f t="shared" ca="1" si="383"/>
        <v>1796</v>
      </c>
      <c r="AH715" s="14">
        <f t="shared" ca="1" si="388"/>
        <v>1636</v>
      </c>
      <c r="AI715" s="14">
        <f t="shared" ca="1" si="367"/>
        <v>160</v>
      </c>
      <c r="AJ715" s="14">
        <f t="shared" ca="1" si="368"/>
        <v>160</v>
      </c>
      <c r="AK715" s="14">
        <f t="shared" ca="1" si="376"/>
        <v>1194174.9469999999</v>
      </c>
      <c r="AL715" s="15">
        <f ca="1">SUM(AJ$12:AJ715)</f>
        <v>606105.2209999999</v>
      </c>
      <c r="AM715" s="16">
        <f ca="1">SUM(AH$12:AH715)+SUMIF(AI$12:AI715, "&lt;0")</f>
        <v>588069.72600000002</v>
      </c>
      <c r="AO715" s="9">
        <v>44886</v>
      </c>
      <c r="AP715" s="14">
        <f t="shared" ca="1" si="361"/>
        <v>2296</v>
      </c>
      <c r="AQ715" s="14">
        <f t="shared" ca="1" si="384"/>
        <v>2296</v>
      </c>
      <c r="AR715" s="14">
        <f t="shared" ca="1" si="389"/>
        <v>1976</v>
      </c>
      <c r="AS715" s="14">
        <f t="shared" ca="1" si="369"/>
        <v>320</v>
      </c>
      <c r="AT715" s="14">
        <f t="shared" ca="1" si="370"/>
        <v>320</v>
      </c>
      <c r="AU715" s="14">
        <f t="shared" ca="1" si="377"/>
        <v>1498924.9469999999</v>
      </c>
      <c r="AV715" s="15">
        <f ca="1">SUM(AT$12:AT715)</f>
        <v>761355.22100000014</v>
      </c>
      <c r="AW715" s="16">
        <f ca="1">SUM(AR$12:AR715)+SUMIF(AS$12:AS715, "&lt;0")</f>
        <v>737569.72599999979</v>
      </c>
      <c r="AY715" s="9">
        <v>44886</v>
      </c>
      <c r="AZ715" s="14">
        <f t="shared" ca="1" si="379"/>
        <v>2000</v>
      </c>
      <c r="BA715" s="14">
        <f t="shared" ca="1" si="385"/>
        <v>2000</v>
      </c>
      <c r="BB715" s="14">
        <f t="shared" ca="1" si="390"/>
        <v>1623.614999999998</v>
      </c>
      <c r="BC715" s="14">
        <f t="shared" ca="1" si="371"/>
        <v>376.38500000000204</v>
      </c>
      <c r="BD715" s="14">
        <f t="shared" ca="1" si="372"/>
        <v>376.38500000000204</v>
      </c>
      <c r="BE715" s="14">
        <f t="shared" ca="1" si="392"/>
        <v>1335694.8476277031</v>
      </c>
      <c r="BF715" s="15">
        <f ca="1">SUM(BD$12:BD715)</f>
        <v>677149.50662770309</v>
      </c>
      <c r="BG715" s="16">
        <f ca="1">SUM(BB$12:BB715)+SUMIF(BC$12:BC715, "&lt;0")</f>
        <v>658545.34100000001</v>
      </c>
    </row>
    <row r="716" spans="1:59" x14ac:dyDescent="0.2">
      <c r="A716" s="24">
        <v>44887</v>
      </c>
      <c r="B716" s="54">
        <f ca="1">IF($A716&gt;= $C$5,$C$6, INDEX('Historical Data'!$D$2:$D$745, MATCH(A716, 'Historical Data'!$B$2:$B$745, 0)))</f>
        <v>1296</v>
      </c>
      <c r="C716" s="14">
        <f t="shared" ca="1" si="380"/>
        <v>1296</v>
      </c>
      <c r="D716" s="14">
        <f t="shared" ca="1" si="391"/>
        <v>1296</v>
      </c>
      <c r="E716" s="14">
        <f t="shared" ca="1" si="362"/>
        <v>0</v>
      </c>
      <c r="F716" s="14">
        <f t="shared" ref="F716:F755" ca="1" si="393">IF(E716 &gt; 0, E716, 0)</f>
        <v>0</v>
      </c>
      <c r="G716" s="14">
        <f t="shared" ca="1" si="373"/>
        <v>890720.94699999993</v>
      </c>
      <c r="H716" s="15">
        <f ca="1">SUM(F$12:F716)</f>
        <v>450855.22099999996</v>
      </c>
      <c r="I716" s="16">
        <f ca="1">SUM(D$12:D716)+SUMIF(E$12:E716, "&lt;0")</f>
        <v>439865.72600000008</v>
      </c>
      <c r="J716" s="15"/>
      <c r="K716" s="9">
        <v>44887</v>
      </c>
      <c r="L716" s="14">
        <f t="shared" ref="L716:L755" ca="1" si="394">IF(K716&lt;M$5, $B716, M$6+MIN((K716-M$5)/M$8, 1)*M$7)</f>
        <v>1796</v>
      </c>
      <c r="M716" s="14">
        <f t="shared" ca="1" si="381"/>
        <v>1796</v>
      </c>
      <c r="N716" s="14">
        <f t="shared" ca="1" si="386"/>
        <v>1591</v>
      </c>
      <c r="O716" s="14">
        <f t="shared" ca="1" si="363"/>
        <v>205</v>
      </c>
      <c r="P716" s="14">
        <f t="shared" ca="1" si="364"/>
        <v>205</v>
      </c>
      <c r="Q716" s="14">
        <f t="shared" ca="1" si="374"/>
        <v>1183470.9469999999</v>
      </c>
      <c r="R716" s="15">
        <f ca="1">SUM(P$12:P716)</f>
        <v>600100.2209999999</v>
      </c>
      <c r="S716" s="16">
        <f ca="1">SUM(N$12:N716)+SUMIF(O$12:O716, "&lt;0")</f>
        <v>583370.72600000002</v>
      </c>
      <c r="U716" s="9">
        <v>44887</v>
      </c>
      <c r="V716" s="14">
        <f t="shared" ca="1" si="378"/>
        <v>2296</v>
      </c>
      <c r="W716" s="14">
        <f t="shared" ca="1" si="382"/>
        <v>2296</v>
      </c>
      <c r="X716" s="14">
        <f t="shared" ca="1" si="387"/>
        <v>1886</v>
      </c>
      <c r="Y716" s="14">
        <f t="shared" ca="1" si="365"/>
        <v>410</v>
      </c>
      <c r="Z716" s="14">
        <f t="shared" ca="1" si="366"/>
        <v>410</v>
      </c>
      <c r="AA716" s="14">
        <f t="shared" ca="1" si="375"/>
        <v>1476220.9469999999</v>
      </c>
      <c r="AB716" s="15">
        <f ca="1">SUM(Z$12:Z716)</f>
        <v>749345.2209999999</v>
      </c>
      <c r="AC716" s="16">
        <f ca="1">SUM(X$12:X716)+SUMIF(Y$12:Y716, "&lt;0")</f>
        <v>726875.72600000002</v>
      </c>
      <c r="AE716" s="9">
        <v>44887</v>
      </c>
      <c r="AF716" s="14">
        <f t="shared" ref="AF716:AF755" ca="1" si="395">IF(AE716&lt;AG$5, $B716, AG$6+MIN((AE716-AG$5)/AG$8, 1)*AG$7)</f>
        <v>1796</v>
      </c>
      <c r="AG716" s="14">
        <f t="shared" ca="1" si="383"/>
        <v>1796</v>
      </c>
      <c r="AH716" s="14">
        <f t="shared" ca="1" si="388"/>
        <v>1646</v>
      </c>
      <c r="AI716" s="14">
        <f t="shared" ca="1" si="367"/>
        <v>150</v>
      </c>
      <c r="AJ716" s="14">
        <f t="shared" ca="1" si="368"/>
        <v>150</v>
      </c>
      <c r="AK716" s="14">
        <f t="shared" ca="1" si="376"/>
        <v>1195970.9469999999</v>
      </c>
      <c r="AL716" s="15">
        <f ca="1">SUM(AJ$12:AJ716)</f>
        <v>606255.2209999999</v>
      </c>
      <c r="AM716" s="16">
        <f ca="1">SUM(AH$12:AH716)+SUMIF(AI$12:AI716, "&lt;0")</f>
        <v>589715.72600000002</v>
      </c>
      <c r="AO716" s="9">
        <v>44887</v>
      </c>
      <c r="AP716" s="14">
        <f t="shared" ref="AP716:AP755" ca="1" si="396">IF(AO716&lt;AQ$5, $B716, AQ$6+MIN((AO716-AQ$5)/AQ$8, 1)*AQ$7)</f>
        <v>2296</v>
      </c>
      <c r="AQ716" s="14">
        <f t="shared" ca="1" si="384"/>
        <v>2296</v>
      </c>
      <c r="AR716" s="14">
        <f t="shared" ca="1" si="389"/>
        <v>1996</v>
      </c>
      <c r="AS716" s="14">
        <f t="shared" ca="1" si="369"/>
        <v>300</v>
      </c>
      <c r="AT716" s="14">
        <f t="shared" ca="1" si="370"/>
        <v>300</v>
      </c>
      <c r="AU716" s="14">
        <f t="shared" ca="1" si="377"/>
        <v>1501220.9469999999</v>
      </c>
      <c r="AV716" s="15">
        <f ca="1">SUM(AT$12:AT716)</f>
        <v>761655.22100000014</v>
      </c>
      <c r="AW716" s="16">
        <f ca="1">SUM(AR$12:AR716)+SUMIF(AS$12:AS716, "&lt;0")</f>
        <v>739565.72599999979</v>
      </c>
      <c r="AY716" s="9">
        <v>44887</v>
      </c>
      <c r="AZ716" s="14">
        <f t="shared" ca="1" si="379"/>
        <v>2000</v>
      </c>
      <c r="BA716" s="14">
        <f t="shared" ca="1" si="385"/>
        <v>2000</v>
      </c>
      <c r="BB716" s="14">
        <f t="shared" ca="1" si="390"/>
        <v>1881.023000000001</v>
      </c>
      <c r="BC716" s="14">
        <f t="shared" ca="1" si="371"/>
        <v>118.97699999999895</v>
      </c>
      <c r="BD716" s="14">
        <f t="shared" ca="1" si="372"/>
        <v>118.97699999999895</v>
      </c>
      <c r="BE716" s="14">
        <f t="shared" ca="1" si="392"/>
        <v>1337694.8476277031</v>
      </c>
      <c r="BF716" s="15">
        <f ca="1">SUM(BD$12:BD716)</f>
        <v>677268.48362770304</v>
      </c>
      <c r="BG716" s="16">
        <f ca="1">SUM(BB$12:BB716)+SUMIF(BC$12:BC716, "&lt;0")</f>
        <v>660426.36400000006</v>
      </c>
    </row>
    <row r="717" spans="1:59" x14ac:dyDescent="0.2">
      <c r="A717" s="24">
        <v>44888</v>
      </c>
      <c r="B717" s="54">
        <f ca="1">IF($A717&gt;= $C$5,$C$6, INDEX('Historical Data'!$D$2:$D$745, MATCH(A717, 'Historical Data'!$B$2:$B$745, 0)))</f>
        <v>1296</v>
      </c>
      <c r="C717" s="14">
        <f t="shared" ca="1" si="380"/>
        <v>1296</v>
      </c>
      <c r="D717" s="14">
        <f t="shared" ca="1" si="391"/>
        <v>1290.291999999994</v>
      </c>
      <c r="E717" s="14">
        <f t="shared" ref="E717:E755" ca="1" si="397">B717-D717</f>
        <v>5.7080000000059954</v>
      </c>
      <c r="F717" s="14">
        <f t="shared" ca="1" si="393"/>
        <v>5.7080000000059954</v>
      </c>
      <c r="G717" s="14">
        <f t="shared" ca="1" si="373"/>
        <v>892016.94699999993</v>
      </c>
      <c r="H717" s="15">
        <f ca="1">SUM(F$12:F717)</f>
        <v>450860.92899999995</v>
      </c>
      <c r="I717" s="16">
        <f ca="1">SUM(D$12:D717)+SUMIF(E$12:E717, "&lt;0")</f>
        <v>441156.0180000001</v>
      </c>
      <c r="J717" s="15"/>
      <c r="K717" s="9">
        <v>44888</v>
      </c>
      <c r="L717" s="14">
        <f t="shared" ca="1" si="394"/>
        <v>1796</v>
      </c>
      <c r="M717" s="14">
        <f t="shared" ca="1" si="381"/>
        <v>1796</v>
      </c>
      <c r="N717" s="14">
        <f t="shared" ca="1" si="386"/>
        <v>1425.291999999994</v>
      </c>
      <c r="O717" s="14">
        <f t="shared" ref="O717:O755" ca="1" si="398">L717-N717</f>
        <v>370.708000000006</v>
      </c>
      <c r="P717" s="14">
        <f t="shared" ref="P717:P755" ca="1" si="399">IF(O717 &gt; 0, O717, 0)</f>
        <v>370.708000000006</v>
      </c>
      <c r="Q717" s="14">
        <f t="shared" ca="1" si="374"/>
        <v>1185266.9469999999</v>
      </c>
      <c r="R717" s="15">
        <f ca="1">SUM(P$12:P717)</f>
        <v>600470.92899999989</v>
      </c>
      <c r="S717" s="16">
        <f ca="1">SUM(N$12:N717)+SUMIF(O$12:O717, "&lt;0")</f>
        <v>584796.01800000004</v>
      </c>
      <c r="U717" s="9">
        <v>44888</v>
      </c>
      <c r="V717" s="14">
        <f t="shared" ca="1" si="378"/>
        <v>2296</v>
      </c>
      <c r="W717" s="14">
        <f t="shared" ca="1" si="382"/>
        <v>2296</v>
      </c>
      <c r="X717" s="14">
        <f t="shared" ca="1" si="387"/>
        <v>1560.291999999994</v>
      </c>
      <c r="Y717" s="14">
        <f t="shared" ref="Y717:Y755" ca="1" si="400">V717-X717</f>
        <v>735.708000000006</v>
      </c>
      <c r="Z717" s="14">
        <f t="shared" ref="Z717:Z755" ca="1" si="401">IF(Y717 &gt; 0, Y717, 0)</f>
        <v>735.708000000006</v>
      </c>
      <c r="AA717" s="14">
        <f t="shared" ca="1" si="375"/>
        <v>1478516.9469999999</v>
      </c>
      <c r="AB717" s="15">
        <f ca="1">SUM(Z$12:Z717)</f>
        <v>750080.92899999989</v>
      </c>
      <c r="AC717" s="16">
        <f ca="1">SUM(X$12:X717)+SUMIF(Y$12:Y717, "&lt;0")</f>
        <v>728436.01800000004</v>
      </c>
      <c r="AE717" s="9">
        <v>44888</v>
      </c>
      <c r="AF717" s="14">
        <f t="shared" ca="1" si="395"/>
        <v>1796</v>
      </c>
      <c r="AG717" s="14">
        <f t="shared" ca="1" si="383"/>
        <v>1796</v>
      </c>
      <c r="AH717" s="14">
        <f t="shared" ca="1" si="388"/>
        <v>1320.291999999994</v>
      </c>
      <c r="AI717" s="14">
        <f t="shared" ref="AI717:AI755" ca="1" si="402">AF717-AH717</f>
        <v>475.708000000006</v>
      </c>
      <c r="AJ717" s="14">
        <f t="shared" ref="AJ717:AJ755" ca="1" si="403">IF(AI717 &gt; 0, AI717, 0)</f>
        <v>475.708000000006</v>
      </c>
      <c r="AK717" s="14">
        <f t="shared" ca="1" si="376"/>
        <v>1197766.9469999999</v>
      </c>
      <c r="AL717" s="15">
        <f ca="1">SUM(AJ$12:AJ717)</f>
        <v>606730.92899999989</v>
      </c>
      <c r="AM717" s="16">
        <f ca="1">SUM(AH$12:AH717)+SUMIF(AI$12:AI717, "&lt;0")</f>
        <v>591036.01800000004</v>
      </c>
      <c r="AO717" s="9">
        <v>44888</v>
      </c>
      <c r="AP717" s="14">
        <f t="shared" ca="1" si="396"/>
        <v>2296</v>
      </c>
      <c r="AQ717" s="14">
        <f t="shared" ca="1" si="384"/>
        <v>2296</v>
      </c>
      <c r="AR717" s="14">
        <f t="shared" ca="1" si="389"/>
        <v>1350.291999999994</v>
      </c>
      <c r="AS717" s="14">
        <f t="shared" ref="AS717:AS755" ca="1" si="404">AP717-AR717</f>
        <v>945.708000000006</v>
      </c>
      <c r="AT717" s="14">
        <f t="shared" ref="AT717:AT755" ca="1" si="405">IF(AS717 &gt; 0, AS717, 0)</f>
        <v>945.708000000006</v>
      </c>
      <c r="AU717" s="14">
        <f t="shared" ca="1" si="377"/>
        <v>1503516.9469999999</v>
      </c>
      <c r="AV717" s="15">
        <f ca="1">SUM(AT$12:AT717)</f>
        <v>762600.92900000012</v>
      </c>
      <c r="AW717" s="16">
        <f ca="1">SUM(AR$12:AR717)+SUMIF(AS$12:AS717, "&lt;0")</f>
        <v>740916.01799999981</v>
      </c>
      <c r="AY717" s="9">
        <v>44888</v>
      </c>
      <c r="AZ717" s="14">
        <f t="shared" ca="1" si="379"/>
        <v>2000</v>
      </c>
      <c r="BA717" s="14">
        <f t="shared" ca="1" si="385"/>
        <v>2000</v>
      </c>
      <c r="BB717" s="14">
        <f t="shared" ca="1" si="390"/>
        <v>377.65399999999499</v>
      </c>
      <c r="BC717" s="14">
        <f t="shared" ref="BC717:BC755" ca="1" si="406">AZ717-BB717</f>
        <v>1622.346000000005</v>
      </c>
      <c r="BD717" s="14">
        <f t="shared" ref="BD717:BD755" ca="1" si="407">IF(BC717 &gt; 0, BC717, 0)</f>
        <v>1622.346000000005</v>
      </c>
      <c r="BE717" s="14">
        <f t="shared" ca="1" si="392"/>
        <v>1339694.8476277031</v>
      </c>
      <c r="BF717" s="15">
        <f ca="1">SUM(BD$12:BD717)</f>
        <v>678890.82962770306</v>
      </c>
      <c r="BG717" s="16">
        <f ca="1">SUM(BB$12:BB717)+SUMIF(BC$12:BC717, "&lt;0")</f>
        <v>660804.01800000004</v>
      </c>
    </row>
    <row r="718" spans="1:59" x14ac:dyDescent="0.2">
      <c r="A718" s="24">
        <v>44889</v>
      </c>
      <c r="B718" s="54">
        <f ca="1">IF($A718&gt;= $C$5,$C$6, INDEX('Historical Data'!$D$2:$D$745, MATCH(A718, 'Historical Data'!$B$2:$B$745, 0)))</f>
        <v>1296</v>
      </c>
      <c r="C718" s="14">
        <f t="shared" ca="1" si="380"/>
        <v>1296</v>
      </c>
      <c r="D718" s="14">
        <f t="shared" ca="1" si="391"/>
        <v>667.16000000000349</v>
      </c>
      <c r="E718" s="14">
        <f t="shared" ca="1" si="397"/>
        <v>628.83999999999651</v>
      </c>
      <c r="F718" s="14">
        <f t="shared" ca="1" si="393"/>
        <v>628.83999999999651</v>
      </c>
      <c r="G718" s="14">
        <f t="shared" ref="G718:G755" ca="1" si="408">B718+G717</f>
        <v>893312.94699999993</v>
      </c>
      <c r="H718" s="15">
        <f ca="1">SUM(F$12:F718)</f>
        <v>451489.76899999997</v>
      </c>
      <c r="I718" s="16">
        <f ca="1">SUM(D$12:D718)+SUMIF(E$12:E718, "&lt;0")</f>
        <v>441823.17800000007</v>
      </c>
      <c r="J718" s="15"/>
      <c r="K718" s="9">
        <v>44889</v>
      </c>
      <c r="L718" s="14">
        <f t="shared" ca="1" si="394"/>
        <v>1796</v>
      </c>
      <c r="M718" s="14">
        <f t="shared" ca="1" si="381"/>
        <v>1796</v>
      </c>
      <c r="N718" s="14">
        <f t="shared" ca="1" si="386"/>
        <v>907.16000000000349</v>
      </c>
      <c r="O718" s="14">
        <f t="shared" ca="1" si="398"/>
        <v>888.83999999999651</v>
      </c>
      <c r="P718" s="14">
        <f t="shared" ca="1" si="399"/>
        <v>888.83999999999651</v>
      </c>
      <c r="Q718" s="14">
        <f t="shared" ref="Q718:Q755" ca="1" si="409">L718+Q717</f>
        <v>1187062.9469999999</v>
      </c>
      <c r="R718" s="15">
        <f ca="1">SUM(P$12:P718)</f>
        <v>601359.76899999985</v>
      </c>
      <c r="S718" s="16">
        <f ca="1">SUM(N$12:N718)+SUMIF(O$12:O718, "&lt;0")</f>
        <v>585703.17800000007</v>
      </c>
      <c r="U718" s="9">
        <v>44889</v>
      </c>
      <c r="V718" s="14">
        <f t="shared" ca="1" si="378"/>
        <v>2296</v>
      </c>
      <c r="W718" s="14">
        <f t="shared" ca="1" si="382"/>
        <v>2296</v>
      </c>
      <c r="X718" s="14">
        <f t="shared" ca="1" si="387"/>
        <v>1147.1600000000035</v>
      </c>
      <c r="Y718" s="14">
        <f t="shared" ca="1" si="400"/>
        <v>1148.8399999999965</v>
      </c>
      <c r="Z718" s="14">
        <f t="shared" ca="1" si="401"/>
        <v>1148.8399999999965</v>
      </c>
      <c r="AA718" s="14">
        <f t="shared" ref="AA718:AA755" ca="1" si="410">V718+AA717</f>
        <v>1480812.9469999999</v>
      </c>
      <c r="AB718" s="15">
        <f ca="1">SUM(Z$12:Z718)</f>
        <v>751229.76899999985</v>
      </c>
      <c r="AC718" s="16">
        <f ca="1">SUM(X$12:X718)+SUMIF(Y$12:Y718, "&lt;0")</f>
        <v>729583.17800000007</v>
      </c>
      <c r="AE718" s="9">
        <v>44889</v>
      </c>
      <c r="AF718" s="14">
        <f t="shared" ca="1" si="395"/>
        <v>1796</v>
      </c>
      <c r="AG718" s="14">
        <f t="shared" ca="1" si="383"/>
        <v>1796</v>
      </c>
      <c r="AH718" s="14">
        <f t="shared" ca="1" si="388"/>
        <v>907.16000000000349</v>
      </c>
      <c r="AI718" s="14">
        <f t="shared" ca="1" si="402"/>
        <v>888.83999999999651</v>
      </c>
      <c r="AJ718" s="14">
        <f t="shared" ca="1" si="403"/>
        <v>888.83999999999651</v>
      </c>
      <c r="AK718" s="14">
        <f t="shared" ref="AK718:AK755" ca="1" si="411">AF718+AK717</f>
        <v>1199562.9469999999</v>
      </c>
      <c r="AL718" s="15">
        <f ca="1">SUM(AJ$12:AJ718)</f>
        <v>607619.76899999985</v>
      </c>
      <c r="AM718" s="16">
        <f ca="1">SUM(AH$12:AH718)+SUMIF(AI$12:AI718, "&lt;0")</f>
        <v>591943.17800000007</v>
      </c>
      <c r="AO718" s="9">
        <v>44889</v>
      </c>
      <c r="AP718" s="14">
        <f t="shared" ca="1" si="396"/>
        <v>2296</v>
      </c>
      <c r="AQ718" s="14">
        <f t="shared" ca="1" si="384"/>
        <v>2296</v>
      </c>
      <c r="AR718" s="14">
        <f t="shared" ca="1" si="389"/>
        <v>1147.1600000000035</v>
      </c>
      <c r="AS718" s="14">
        <f t="shared" ca="1" si="404"/>
        <v>1148.8399999999965</v>
      </c>
      <c r="AT718" s="14">
        <f t="shared" ca="1" si="405"/>
        <v>1148.8399999999965</v>
      </c>
      <c r="AU718" s="14">
        <f t="shared" ref="AU718:AU755" ca="1" si="412">AP718+AU717</f>
        <v>1505812.9469999999</v>
      </c>
      <c r="AV718" s="15">
        <f ca="1">SUM(AT$12:AT718)</f>
        <v>763749.76900000009</v>
      </c>
      <c r="AW718" s="16">
        <f ca="1">SUM(AR$12:AR718)+SUMIF(AS$12:AS718, "&lt;0")</f>
        <v>742063.17799999984</v>
      </c>
      <c r="AY718" s="9">
        <v>44889</v>
      </c>
      <c r="AZ718" s="14">
        <f t="shared" ca="1" si="379"/>
        <v>2000</v>
      </c>
      <c r="BA718" s="14">
        <f t="shared" ca="1" si="385"/>
        <v>2000</v>
      </c>
      <c r="BB718" s="14">
        <f t="shared" ca="1" si="390"/>
        <v>667.16000000000349</v>
      </c>
      <c r="BC718" s="14">
        <f t="shared" ca="1" si="406"/>
        <v>1332.8399999999965</v>
      </c>
      <c r="BD718" s="14">
        <f t="shared" ca="1" si="407"/>
        <v>1332.8399999999965</v>
      </c>
      <c r="BE718" s="14">
        <f t="shared" ca="1" si="392"/>
        <v>1341694.8476277031</v>
      </c>
      <c r="BF718" s="15">
        <f ca="1">SUM(BD$12:BD718)</f>
        <v>680223.66962770303</v>
      </c>
      <c r="BG718" s="16">
        <f ca="1">SUM(BB$12:BB718)+SUMIF(BC$12:BC718, "&lt;0")</f>
        <v>661471.17800000007</v>
      </c>
    </row>
    <row r="719" spans="1:59" x14ac:dyDescent="0.2">
      <c r="A719" s="24">
        <v>44890</v>
      </c>
      <c r="B719" s="54">
        <f ca="1">IF($A719&gt;= $C$5,$C$6, INDEX('Historical Data'!$D$2:$D$745, MATCH(A719, 'Historical Data'!$B$2:$B$745, 0)))</f>
        <v>1296</v>
      </c>
      <c r="C719" s="14">
        <f t="shared" ca="1" si="380"/>
        <v>1296</v>
      </c>
      <c r="D719" s="14">
        <f t="shared" ca="1" si="391"/>
        <v>0</v>
      </c>
      <c r="E719" s="14">
        <f t="shared" ca="1" si="397"/>
        <v>1296</v>
      </c>
      <c r="F719" s="14">
        <f t="shared" ca="1" si="393"/>
        <v>1296</v>
      </c>
      <c r="G719" s="14">
        <f t="shared" ca="1" si="408"/>
        <v>894608.94699999993</v>
      </c>
      <c r="H719" s="15">
        <f ca="1">SUM(F$12:F719)</f>
        <v>452785.76899999997</v>
      </c>
      <c r="I719" s="16">
        <f ca="1">SUM(D$12:D719)+SUMIF(E$12:E719, "&lt;0")</f>
        <v>441823.17800000007</v>
      </c>
      <c r="J719" s="15"/>
      <c r="K719" s="9">
        <v>44890</v>
      </c>
      <c r="L719" s="14">
        <f t="shared" ca="1" si="394"/>
        <v>1796</v>
      </c>
      <c r="M719" s="14">
        <f t="shared" ca="1" si="381"/>
        <v>1796</v>
      </c>
      <c r="N719" s="14">
        <f t="shared" ca="1" si="386"/>
        <v>240</v>
      </c>
      <c r="O719" s="14">
        <f t="shared" ca="1" si="398"/>
        <v>1556</v>
      </c>
      <c r="P719" s="14">
        <f t="shared" ca="1" si="399"/>
        <v>1556</v>
      </c>
      <c r="Q719" s="14">
        <f t="shared" ca="1" si="409"/>
        <v>1188858.9469999999</v>
      </c>
      <c r="R719" s="15">
        <f ca="1">SUM(P$12:P719)</f>
        <v>602915.76899999985</v>
      </c>
      <c r="S719" s="16">
        <f ca="1">SUM(N$12:N719)+SUMIF(O$12:O719, "&lt;0")</f>
        <v>585943.17800000007</v>
      </c>
      <c r="U719" s="9">
        <v>44890</v>
      </c>
      <c r="V719" s="14">
        <f t="shared" ref="V719:V755" ca="1" si="413">IF(U719&lt;W$5, $B719, W$6+MIN((U719-W$5)/W$8, 1)*W$7)</f>
        <v>2296</v>
      </c>
      <c r="W719" s="14">
        <f t="shared" ca="1" si="382"/>
        <v>2296</v>
      </c>
      <c r="X719" s="14">
        <f t="shared" ca="1" si="387"/>
        <v>480</v>
      </c>
      <c r="Y719" s="14">
        <f t="shared" ca="1" si="400"/>
        <v>1816</v>
      </c>
      <c r="Z719" s="14">
        <f t="shared" ca="1" si="401"/>
        <v>1816</v>
      </c>
      <c r="AA719" s="14">
        <f t="shared" ca="1" si="410"/>
        <v>1483108.9469999999</v>
      </c>
      <c r="AB719" s="15">
        <f ca="1">SUM(Z$12:Z719)</f>
        <v>753045.76899999985</v>
      </c>
      <c r="AC719" s="16">
        <f ca="1">SUM(X$12:X719)+SUMIF(Y$12:Y719, "&lt;0")</f>
        <v>730063.17800000007</v>
      </c>
      <c r="AE719" s="9">
        <v>44890</v>
      </c>
      <c r="AF719" s="14">
        <f t="shared" ca="1" si="395"/>
        <v>1796</v>
      </c>
      <c r="AG719" s="14">
        <f t="shared" ca="1" si="383"/>
        <v>1796</v>
      </c>
      <c r="AH719" s="14">
        <f t="shared" ca="1" si="388"/>
        <v>240</v>
      </c>
      <c r="AI719" s="14">
        <f t="shared" ca="1" si="402"/>
        <v>1556</v>
      </c>
      <c r="AJ719" s="14">
        <f t="shared" ca="1" si="403"/>
        <v>1556</v>
      </c>
      <c r="AK719" s="14">
        <f t="shared" ca="1" si="411"/>
        <v>1201358.9469999999</v>
      </c>
      <c r="AL719" s="15">
        <f ca="1">SUM(AJ$12:AJ719)</f>
        <v>609175.76899999985</v>
      </c>
      <c r="AM719" s="16">
        <f ca="1">SUM(AH$12:AH719)+SUMIF(AI$12:AI719, "&lt;0")</f>
        <v>592183.17800000007</v>
      </c>
      <c r="AO719" s="9">
        <v>44890</v>
      </c>
      <c r="AP719" s="14">
        <f t="shared" ca="1" si="396"/>
        <v>2296</v>
      </c>
      <c r="AQ719" s="14">
        <f t="shared" ca="1" si="384"/>
        <v>2296</v>
      </c>
      <c r="AR719" s="14">
        <f t="shared" ca="1" si="389"/>
        <v>480</v>
      </c>
      <c r="AS719" s="14">
        <f t="shared" ca="1" si="404"/>
        <v>1816</v>
      </c>
      <c r="AT719" s="14">
        <f t="shared" ca="1" si="405"/>
        <v>1816</v>
      </c>
      <c r="AU719" s="14">
        <f t="shared" ca="1" si="412"/>
        <v>1508108.9469999999</v>
      </c>
      <c r="AV719" s="15">
        <f ca="1">SUM(AT$12:AT719)</f>
        <v>765565.76900000009</v>
      </c>
      <c r="AW719" s="16">
        <f ca="1">SUM(AR$12:AR719)+SUMIF(AS$12:AS719, "&lt;0")</f>
        <v>742543.17799999984</v>
      </c>
      <c r="AY719" s="9">
        <v>44890</v>
      </c>
      <c r="AZ719" s="14">
        <f t="shared" ref="AZ719:AZ755" ca="1" si="414">IF(AY719&lt;BA$5, $B719, MIN(BA$7, BA$9 + $C$8*(AY719-BA$5)))</f>
        <v>2000</v>
      </c>
      <c r="BA719" s="14">
        <f t="shared" ca="1" si="385"/>
        <v>2000</v>
      </c>
      <c r="BB719" s="14">
        <f t="shared" ca="1" si="390"/>
        <v>0</v>
      </c>
      <c r="BC719" s="14">
        <f t="shared" ca="1" si="406"/>
        <v>2000</v>
      </c>
      <c r="BD719" s="14">
        <f t="shared" ca="1" si="407"/>
        <v>2000</v>
      </c>
      <c r="BE719" s="14">
        <f t="shared" ca="1" si="392"/>
        <v>1343694.8476277031</v>
      </c>
      <c r="BF719" s="15">
        <f ca="1">SUM(BD$12:BD719)</f>
        <v>682223.66962770303</v>
      </c>
      <c r="BG719" s="16">
        <f ca="1">SUM(BB$12:BB719)+SUMIF(BC$12:BC719, "&lt;0")</f>
        <v>661471.17800000007</v>
      </c>
    </row>
    <row r="720" spans="1:59" x14ac:dyDescent="0.2">
      <c r="A720" s="24">
        <v>44891</v>
      </c>
      <c r="B720" s="54">
        <f ca="1">IF($A720&gt;= $C$5,$C$6, INDEX('Historical Data'!$D$2:$D$745, MATCH(A720, 'Historical Data'!$B$2:$B$745, 0)))</f>
        <v>1296</v>
      </c>
      <c r="C720" s="14">
        <f t="shared" ca="1" si="380"/>
        <v>1296</v>
      </c>
      <c r="D720" s="14">
        <f t="shared" ca="1" si="391"/>
        <v>598.15099999999802</v>
      </c>
      <c r="E720" s="14">
        <f t="shared" ca="1" si="397"/>
        <v>697.84900000000198</v>
      </c>
      <c r="F720" s="14">
        <f t="shared" ca="1" si="393"/>
        <v>697.84900000000198</v>
      </c>
      <c r="G720" s="14">
        <f t="shared" ca="1" si="408"/>
        <v>895904.94699999993</v>
      </c>
      <c r="H720" s="15">
        <f ca="1">SUM(F$12:F720)</f>
        <v>453483.61799999996</v>
      </c>
      <c r="I720" s="16">
        <f ca="1">SUM(D$12:D720)+SUMIF(E$12:E720, "&lt;0")</f>
        <v>442421.32900000009</v>
      </c>
      <c r="J720" s="15"/>
      <c r="K720" s="9">
        <v>44891</v>
      </c>
      <c r="L720" s="14">
        <f t="shared" ca="1" si="394"/>
        <v>1796</v>
      </c>
      <c r="M720" s="14">
        <f t="shared" ca="1" si="381"/>
        <v>1796</v>
      </c>
      <c r="N720" s="14">
        <f t="shared" ca="1" si="386"/>
        <v>838.15099999999802</v>
      </c>
      <c r="O720" s="14">
        <f t="shared" ca="1" si="398"/>
        <v>957.84900000000198</v>
      </c>
      <c r="P720" s="14">
        <f t="shared" ca="1" si="399"/>
        <v>957.84900000000198</v>
      </c>
      <c r="Q720" s="14">
        <f t="shared" ca="1" si="409"/>
        <v>1190654.9469999999</v>
      </c>
      <c r="R720" s="15">
        <f ca="1">SUM(P$12:P720)</f>
        <v>603873.6179999999</v>
      </c>
      <c r="S720" s="16">
        <f ca="1">SUM(N$12:N720)+SUMIF(O$12:O720, "&lt;0")</f>
        <v>586781.32900000003</v>
      </c>
      <c r="U720" s="9">
        <v>44891</v>
      </c>
      <c r="V720" s="14">
        <f t="shared" ca="1" si="413"/>
        <v>2296</v>
      </c>
      <c r="W720" s="14">
        <f t="shared" ca="1" si="382"/>
        <v>2296</v>
      </c>
      <c r="X720" s="14">
        <f t="shared" ca="1" si="387"/>
        <v>1078.150999999998</v>
      </c>
      <c r="Y720" s="14">
        <f t="shared" ca="1" si="400"/>
        <v>1217.849000000002</v>
      </c>
      <c r="Z720" s="14">
        <f t="shared" ca="1" si="401"/>
        <v>1217.849000000002</v>
      </c>
      <c r="AA720" s="14">
        <f t="shared" ca="1" si="410"/>
        <v>1485404.9469999999</v>
      </c>
      <c r="AB720" s="15">
        <f ca="1">SUM(Z$12:Z720)</f>
        <v>754263.6179999999</v>
      </c>
      <c r="AC720" s="16">
        <f ca="1">SUM(X$12:X720)+SUMIF(Y$12:Y720, "&lt;0")</f>
        <v>731141.32900000003</v>
      </c>
      <c r="AE720" s="9">
        <v>44891</v>
      </c>
      <c r="AF720" s="14">
        <f t="shared" ca="1" si="395"/>
        <v>1796</v>
      </c>
      <c r="AG720" s="14">
        <f t="shared" ca="1" si="383"/>
        <v>1796</v>
      </c>
      <c r="AH720" s="14">
        <f t="shared" ca="1" si="388"/>
        <v>838.15099999999802</v>
      </c>
      <c r="AI720" s="14">
        <f t="shared" ca="1" si="402"/>
        <v>957.84900000000198</v>
      </c>
      <c r="AJ720" s="14">
        <f t="shared" ca="1" si="403"/>
        <v>957.84900000000198</v>
      </c>
      <c r="AK720" s="14">
        <f t="shared" ca="1" si="411"/>
        <v>1203154.9469999999</v>
      </c>
      <c r="AL720" s="15">
        <f ca="1">SUM(AJ$12:AJ720)</f>
        <v>610133.6179999999</v>
      </c>
      <c r="AM720" s="16">
        <f ca="1">SUM(AH$12:AH720)+SUMIF(AI$12:AI720, "&lt;0")</f>
        <v>593021.32900000003</v>
      </c>
      <c r="AO720" s="9">
        <v>44891</v>
      </c>
      <c r="AP720" s="14">
        <f t="shared" ca="1" si="396"/>
        <v>2296</v>
      </c>
      <c r="AQ720" s="14">
        <f t="shared" ca="1" si="384"/>
        <v>2296</v>
      </c>
      <c r="AR720" s="14">
        <f t="shared" ca="1" si="389"/>
        <v>1078.150999999998</v>
      </c>
      <c r="AS720" s="14">
        <f t="shared" ca="1" si="404"/>
        <v>1217.849000000002</v>
      </c>
      <c r="AT720" s="14">
        <f t="shared" ca="1" si="405"/>
        <v>1217.849000000002</v>
      </c>
      <c r="AU720" s="14">
        <f t="shared" ca="1" si="412"/>
        <v>1510404.9469999999</v>
      </c>
      <c r="AV720" s="15">
        <f ca="1">SUM(AT$12:AT720)</f>
        <v>766783.61800000013</v>
      </c>
      <c r="AW720" s="16">
        <f ca="1">SUM(AR$12:AR720)+SUMIF(AS$12:AS720, "&lt;0")</f>
        <v>743621.32899999979</v>
      </c>
      <c r="AY720" s="9">
        <v>44891</v>
      </c>
      <c r="AZ720" s="14">
        <f t="shared" ca="1" si="414"/>
        <v>2000</v>
      </c>
      <c r="BA720" s="14">
        <f t="shared" ca="1" si="385"/>
        <v>2000</v>
      </c>
      <c r="BB720" s="14">
        <f t="shared" ca="1" si="390"/>
        <v>598.15099999999802</v>
      </c>
      <c r="BC720" s="14">
        <f t="shared" ca="1" si="406"/>
        <v>1401.849000000002</v>
      </c>
      <c r="BD720" s="14">
        <f t="shared" ca="1" si="407"/>
        <v>1401.849000000002</v>
      </c>
      <c r="BE720" s="14">
        <f t="shared" ca="1" si="392"/>
        <v>1345694.8476277031</v>
      </c>
      <c r="BF720" s="15">
        <f ca="1">SUM(BD$12:BD720)</f>
        <v>683625.51862770307</v>
      </c>
      <c r="BG720" s="16">
        <f ca="1">SUM(BB$12:BB720)+SUMIF(BC$12:BC720, "&lt;0")</f>
        <v>662069.32900000003</v>
      </c>
    </row>
    <row r="721" spans="1:59" x14ac:dyDescent="0.2">
      <c r="A721" s="24">
        <v>44892</v>
      </c>
      <c r="B721" s="54">
        <f ca="1">IF($A721&gt;= $C$5,$C$6, INDEX('Historical Data'!$D$2:$D$745, MATCH(A721, 'Historical Data'!$B$2:$B$745, 0)))</f>
        <v>1296</v>
      </c>
      <c r="C721" s="14">
        <f t="shared" ca="1" si="380"/>
        <v>1296</v>
      </c>
      <c r="D721" s="14">
        <f t="shared" ca="1" si="391"/>
        <v>92.47200000000521</v>
      </c>
      <c r="E721" s="14">
        <f t="shared" ca="1" si="397"/>
        <v>1203.5279999999948</v>
      </c>
      <c r="F721" s="14">
        <f t="shared" ca="1" si="393"/>
        <v>1203.5279999999948</v>
      </c>
      <c r="G721" s="14">
        <f t="shared" ca="1" si="408"/>
        <v>897200.94699999993</v>
      </c>
      <c r="H721" s="15">
        <f ca="1">SUM(F$12:F721)</f>
        <v>454687.14599999995</v>
      </c>
      <c r="I721" s="16">
        <f ca="1">SUM(D$12:D721)+SUMIF(E$12:E721, "&lt;0")</f>
        <v>442513.80100000009</v>
      </c>
      <c r="J721" s="15"/>
      <c r="K721" s="9">
        <v>44892</v>
      </c>
      <c r="L721" s="14">
        <f t="shared" ca="1" si="394"/>
        <v>1796</v>
      </c>
      <c r="M721" s="14">
        <f t="shared" ca="1" si="381"/>
        <v>1796</v>
      </c>
      <c r="N721" s="14">
        <f t="shared" ca="1" si="386"/>
        <v>332.47200000000521</v>
      </c>
      <c r="O721" s="14">
        <f t="shared" ca="1" si="398"/>
        <v>1463.5279999999948</v>
      </c>
      <c r="P721" s="14">
        <f t="shared" ca="1" si="399"/>
        <v>1463.5279999999948</v>
      </c>
      <c r="Q721" s="14">
        <f t="shared" ca="1" si="409"/>
        <v>1192450.9469999999</v>
      </c>
      <c r="R721" s="15">
        <f ca="1">SUM(P$12:P721)</f>
        <v>605337.14599999995</v>
      </c>
      <c r="S721" s="16">
        <f ca="1">SUM(N$12:N721)+SUMIF(O$12:O721, "&lt;0")</f>
        <v>587113.80099999998</v>
      </c>
      <c r="U721" s="9">
        <v>44892</v>
      </c>
      <c r="V721" s="14">
        <f t="shared" ca="1" si="413"/>
        <v>2296</v>
      </c>
      <c r="W721" s="14">
        <f t="shared" ca="1" si="382"/>
        <v>2296</v>
      </c>
      <c r="X721" s="14">
        <f t="shared" ca="1" si="387"/>
        <v>572.47200000000521</v>
      </c>
      <c r="Y721" s="14">
        <f t="shared" ca="1" si="400"/>
        <v>1723.5279999999948</v>
      </c>
      <c r="Z721" s="14">
        <f t="shared" ca="1" si="401"/>
        <v>1723.5279999999948</v>
      </c>
      <c r="AA721" s="14">
        <f t="shared" ca="1" si="410"/>
        <v>1487700.9469999999</v>
      </c>
      <c r="AB721" s="15">
        <f ca="1">SUM(Z$12:Z721)</f>
        <v>755987.14599999995</v>
      </c>
      <c r="AC721" s="16">
        <f ca="1">SUM(X$12:X721)+SUMIF(Y$12:Y721, "&lt;0")</f>
        <v>731713.80099999998</v>
      </c>
      <c r="AE721" s="9">
        <v>44892</v>
      </c>
      <c r="AF721" s="14">
        <f t="shared" ca="1" si="395"/>
        <v>1796</v>
      </c>
      <c r="AG721" s="14">
        <f t="shared" ca="1" si="383"/>
        <v>1796</v>
      </c>
      <c r="AH721" s="14">
        <f t="shared" ca="1" si="388"/>
        <v>332.47200000000521</v>
      </c>
      <c r="AI721" s="14">
        <f t="shared" ca="1" si="402"/>
        <v>1463.5279999999948</v>
      </c>
      <c r="AJ721" s="14">
        <f t="shared" ca="1" si="403"/>
        <v>1463.5279999999948</v>
      </c>
      <c r="AK721" s="14">
        <f t="shared" ca="1" si="411"/>
        <v>1204950.9469999999</v>
      </c>
      <c r="AL721" s="15">
        <f ca="1">SUM(AJ$12:AJ721)</f>
        <v>611597.14599999995</v>
      </c>
      <c r="AM721" s="16">
        <f ca="1">SUM(AH$12:AH721)+SUMIF(AI$12:AI721, "&lt;0")</f>
        <v>593353.80099999998</v>
      </c>
      <c r="AO721" s="9">
        <v>44892</v>
      </c>
      <c r="AP721" s="14">
        <f t="shared" ca="1" si="396"/>
        <v>2296</v>
      </c>
      <c r="AQ721" s="14">
        <f t="shared" ca="1" si="384"/>
        <v>2296</v>
      </c>
      <c r="AR721" s="14">
        <f t="shared" ca="1" si="389"/>
        <v>572.47200000000521</v>
      </c>
      <c r="AS721" s="14">
        <f t="shared" ca="1" si="404"/>
        <v>1723.5279999999948</v>
      </c>
      <c r="AT721" s="14">
        <f t="shared" ca="1" si="405"/>
        <v>1723.5279999999948</v>
      </c>
      <c r="AU721" s="14">
        <f t="shared" ca="1" si="412"/>
        <v>1512700.9469999999</v>
      </c>
      <c r="AV721" s="15">
        <f ca="1">SUM(AT$12:AT721)</f>
        <v>768507.14600000018</v>
      </c>
      <c r="AW721" s="16">
        <f ca="1">SUM(AR$12:AR721)+SUMIF(AS$12:AS721, "&lt;0")</f>
        <v>744193.80099999974</v>
      </c>
      <c r="AY721" s="9">
        <v>44892</v>
      </c>
      <c r="AZ721" s="14">
        <f t="shared" ca="1" si="414"/>
        <v>2000</v>
      </c>
      <c r="BA721" s="14">
        <f t="shared" ca="1" si="385"/>
        <v>2000</v>
      </c>
      <c r="BB721" s="14">
        <f t="shared" ca="1" si="390"/>
        <v>92.47200000000521</v>
      </c>
      <c r="BC721" s="14">
        <f t="shared" ca="1" si="406"/>
        <v>1907.5279999999948</v>
      </c>
      <c r="BD721" s="14">
        <f t="shared" ca="1" si="407"/>
        <v>1907.5279999999948</v>
      </c>
      <c r="BE721" s="14">
        <f t="shared" ca="1" si="392"/>
        <v>1347694.8476277031</v>
      </c>
      <c r="BF721" s="15">
        <f ca="1">SUM(BD$12:BD721)</f>
        <v>685533.04662770312</v>
      </c>
      <c r="BG721" s="16">
        <f ca="1">SUM(BB$12:BB721)+SUMIF(BC$12:BC721, "&lt;0")</f>
        <v>662161.80099999998</v>
      </c>
    </row>
    <row r="722" spans="1:59" x14ac:dyDescent="0.2">
      <c r="A722" s="24">
        <v>44893</v>
      </c>
      <c r="B722" s="54">
        <f ca="1">IF($A722&gt;= $C$5,$C$6, INDEX('Historical Data'!$D$2:$D$745, MATCH(A722, 'Historical Data'!$B$2:$B$745, 0)))</f>
        <v>1296</v>
      </c>
      <c r="C722" s="14">
        <f t="shared" ca="1" si="380"/>
        <v>1296</v>
      </c>
      <c r="D722" s="14">
        <f t="shared" ca="1" si="391"/>
        <v>941.08399999999892</v>
      </c>
      <c r="E722" s="14">
        <f t="shared" ca="1" si="397"/>
        <v>354.91600000000108</v>
      </c>
      <c r="F722" s="14">
        <f t="shared" ca="1" si="393"/>
        <v>354.91600000000108</v>
      </c>
      <c r="G722" s="14">
        <f t="shared" ca="1" si="408"/>
        <v>898496.94699999993</v>
      </c>
      <c r="H722" s="15">
        <f ca="1">SUM(F$12:F722)</f>
        <v>455042.06199999998</v>
      </c>
      <c r="I722" s="16">
        <f ca="1">SUM(D$12:D722)+SUMIF(E$12:E722, "&lt;0")</f>
        <v>443454.88500000007</v>
      </c>
      <c r="J722" s="15"/>
      <c r="K722" s="9">
        <v>44893</v>
      </c>
      <c r="L722" s="14">
        <f t="shared" ca="1" si="394"/>
        <v>1796</v>
      </c>
      <c r="M722" s="14">
        <f t="shared" ca="1" si="381"/>
        <v>1796</v>
      </c>
      <c r="N722" s="14">
        <f t="shared" ca="1" si="386"/>
        <v>1181.0839999999989</v>
      </c>
      <c r="O722" s="14">
        <f t="shared" ca="1" si="398"/>
        <v>614.91600000000108</v>
      </c>
      <c r="P722" s="14">
        <f t="shared" ca="1" si="399"/>
        <v>614.91600000000108</v>
      </c>
      <c r="Q722" s="14">
        <f t="shared" ca="1" si="409"/>
        <v>1194246.9469999999</v>
      </c>
      <c r="R722" s="15">
        <f ca="1">SUM(P$12:P722)</f>
        <v>605952.06199999992</v>
      </c>
      <c r="S722" s="16">
        <f ca="1">SUM(N$12:N722)+SUMIF(O$12:O722, "&lt;0")</f>
        <v>588294.88500000001</v>
      </c>
      <c r="U722" s="9">
        <v>44893</v>
      </c>
      <c r="V722" s="14">
        <f t="shared" ca="1" si="413"/>
        <v>2296</v>
      </c>
      <c r="W722" s="14">
        <f t="shared" ca="1" si="382"/>
        <v>2296</v>
      </c>
      <c r="X722" s="14">
        <f t="shared" ca="1" si="387"/>
        <v>1421.0839999999989</v>
      </c>
      <c r="Y722" s="14">
        <f t="shared" ca="1" si="400"/>
        <v>874.91600000000108</v>
      </c>
      <c r="Z722" s="14">
        <f t="shared" ca="1" si="401"/>
        <v>874.91600000000108</v>
      </c>
      <c r="AA722" s="14">
        <f t="shared" ca="1" si="410"/>
        <v>1489996.9469999999</v>
      </c>
      <c r="AB722" s="15">
        <f ca="1">SUM(Z$12:Z722)</f>
        <v>756862.06199999992</v>
      </c>
      <c r="AC722" s="16">
        <f ca="1">SUM(X$12:X722)+SUMIF(Y$12:Y722, "&lt;0")</f>
        <v>733134.88500000001</v>
      </c>
      <c r="AE722" s="9">
        <v>44893</v>
      </c>
      <c r="AF722" s="14">
        <f t="shared" ca="1" si="395"/>
        <v>1796</v>
      </c>
      <c r="AG722" s="14">
        <f t="shared" ca="1" si="383"/>
        <v>1796</v>
      </c>
      <c r="AH722" s="14">
        <f t="shared" ca="1" si="388"/>
        <v>1181.0839999999989</v>
      </c>
      <c r="AI722" s="14">
        <f t="shared" ca="1" si="402"/>
        <v>614.91600000000108</v>
      </c>
      <c r="AJ722" s="14">
        <f t="shared" ca="1" si="403"/>
        <v>614.91600000000108</v>
      </c>
      <c r="AK722" s="14">
        <f t="shared" ca="1" si="411"/>
        <v>1206746.9469999999</v>
      </c>
      <c r="AL722" s="15">
        <f ca="1">SUM(AJ$12:AJ722)</f>
        <v>612212.06199999992</v>
      </c>
      <c r="AM722" s="16">
        <f ca="1">SUM(AH$12:AH722)+SUMIF(AI$12:AI722, "&lt;0")</f>
        <v>594534.88500000001</v>
      </c>
      <c r="AO722" s="9">
        <v>44893</v>
      </c>
      <c r="AP722" s="14">
        <f t="shared" ca="1" si="396"/>
        <v>2296</v>
      </c>
      <c r="AQ722" s="14">
        <f t="shared" ca="1" si="384"/>
        <v>2296</v>
      </c>
      <c r="AR722" s="14">
        <f t="shared" ca="1" si="389"/>
        <v>1421.0839999999989</v>
      </c>
      <c r="AS722" s="14">
        <f t="shared" ca="1" si="404"/>
        <v>874.91600000000108</v>
      </c>
      <c r="AT722" s="14">
        <f t="shared" ca="1" si="405"/>
        <v>874.91600000000108</v>
      </c>
      <c r="AU722" s="14">
        <f t="shared" ca="1" si="412"/>
        <v>1514996.9469999999</v>
      </c>
      <c r="AV722" s="15">
        <f ca="1">SUM(AT$12:AT722)</f>
        <v>769382.06200000015</v>
      </c>
      <c r="AW722" s="16">
        <f ca="1">SUM(AR$12:AR722)+SUMIF(AS$12:AS722, "&lt;0")</f>
        <v>745614.88499999978</v>
      </c>
      <c r="AY722" s="9">
        <v>44893</v>
      </c>
      <c r="AZ722" s="14">
        <f t="shared" ca="1" si="414"/>
        <v>2000</v>
      </c>
      <c r="BA722" s="14">
        <f t="shared" ca="1" si="385"/>
        <v>2000</v>
      </c>
      <c r="BB722" s="14">
        <f t="shared" ca="1" si="390"/>
        <v>941.08399999999892</v>
      </c>
      <c r="BC722" s="14">
        <f t="shared" ca="1" si="406"/>
        <v>1058.9160000000011</v>
      </c>
      <c r="BD722" s="14">
        <f t="shared" ca="1" si="407"/>
        <v>1058.9160000000011</v>
      </c>
      <c r="BE722" s="14">
        <f t="shared" ca="1" si="392"/>
        <v>1349694.8476277031</v>
      </c>
      <c r="BF722" s="15">
        <f ca="1">SUM(BD$12:BD722)</f>
        <v>686591.96262770309</v>
      </c>
      <c r="BG722" s="16">
        <f ca="1">SUM(BB$12:BB722)+SUMIF(BC$12:BC722, "&lt;0")</f>
        <v>663102.88500000001</v>
      </c>
    </row>
    <row r="723" spans="1:59" x14ac:dyDescent="0.2">
      <c r="A723" s="24">
        <v>44894</v>
      </c>
      <c r="B723" s="54">
        <f ca="1">IF($A723&gt;= $C$5,$C$6, INDEX('Historical Data'!$D$2:$D$745, MATCH(A723, 'Historical Data'!$B$2:$B$745, 0)))</f>
        <v>1296</v>
      </c>
      <c r="C723" s="14">
        <f t="shared" ref="C723:C755" ca="1" si="415">ROUND(AVERAGE(B717:B723), 0)</f>
        <v>1296</v>
      </c>
      <c r="D723" s="14">
        <f t="shared" ca="1" si="391"/>
        <v>705.14399999999659</v>
      </c>
      <c r="E723" s="14">
        <f t="shared" ca="1" si="397"/>
        <v>590.85600000000341</v>
      </c>
      <c r="F723" s="14">
        <f t="shared" ca="1" si="393"/>
        <v>590.85600000000341</v>
      </c>
      <c r="G723" s="14">
        <f t="shared" ca="1" si="408"/>
        <v>899792.94699999993</v>
      </c>
      <c r="H723" s="15">
        <f ca="1">SUM(F$12:F723)</f>
        <v>455632.91800000001</v>
      </c>
      <c r="I723" s="16">
        <f ca="1">SUM(D$12:D723)+SUMIF(E$12:E723, "&lt;0")</f>
        <v>444160.02900000004</v>
      </c>
      <c r="J723" s="15"/>
      <c r="K723" s="9">
        <v>44894</v>
      </c>
      <c r="L723" s="14">
        <f t="shared" ca="1" si="394"/>
        <v>1796</v>
      </c>
      <c r="M723" s="14">
        <f t="shared" ref="M723:M755" ca="1" si="416">ROUND(AVERAGE(L717:L723), 0)</f>
        <v>1796</v>
      </c>
      <c r="N723" s="14">
        <f t="shared" ca="1" si="386"/>
        <v>945.14399999999659</v>
      </c>
      <c r="O723" s="14">
        <f t="shared" ca="1" si="398"/>
        <v>850.85600000000341</v>
      </c>
      <c r="P723" s="14">
        <f t="shared" ca="1" si="399"/>
        <v>850.85600000000341</v>
      </c>
      <c r="Q723" s="14">
        <f t="shared" ca="1" si="409"/>
        <v>1196042.9469999999</v>
      </c>
      <c r="R723" s="15">
        <f ca="1">SUM(P$12:P723)</f>
        <v>606802.91799999995</v>
      </c>
      <c r="S723" s="16">
        <f ca="1">SUM(N$12:N723)+SUMIF(O$12:O723, "&lt;0")</f>
        <v>589240.02899999998</v>
      </c>
      <c r="U723" s="9">
        <v>44894</v>
      </c>
      <c r="V723" s="14">
        <f t="shared" ca="1" si="413"/>
        <v>2296</v>
      </c>
      <c r="W723" s="14">
        <f t="shared" ref="W723:W755" ca="1" si="417">ROUND(AVERAGE(V717:V723), 0)</f>
        <v>2296</v>
      </c>
      <c r="X723" s="14">
        <f t="shared" ca="1" si="387"/>
        <v>1185.1439999999966</v>
      </c>
      <c r="Y723" s="14">
        <f t="shared" ca="1" si="400"/>
        <v>1110.8560000000034</v>
      </c>
      <c r="Z723" s="14">
        <f t="shared" ca="1" si="401"/>
        <v>1110.8560000000034</v>
      </c>
      <c r="AA723" s="14">
        <f t="shared" ca="1" si="410"/>
        <v>1492292.9469999999</v>
      </c>
      <c r="AB723" s="15">
        <f ca="1">SUM(Z$12:Z723)</f>
        <v>757972.91799999995</v>
      </c>
      <c r="AC723" s="16">
        <f ca="1">SUM(X$12:X723)+SUMIF(Y$12:Y723, "&lt;0")</f>
        <v>734320.02899999998</v>
      </c>
      <c r="AE723" s="9">
        <v>44894</v>
      </c>
      <c r="AF723" s="14">
        <f t="shared" ca="1" si="395"/>
        <v>1796</v>
      </c>
      <c r="AG723" s="14">
        <f t="shared" ref="AG723:AG755" ca="1" si="418">ROUND(AVERAGE(AF717:AF723), 0)</f>
        <v>1796</v>
      </c>
      <c r="AH723" s="14">
        <f t="shared" ca="1" si="388"/>
        <v>945.14399999999659</v>
      </c>
      <c r="AI723" s="14">
        <f t="shared" ca="1" si="402"/>
        <v>850.85600000000341</v>
      </c>
      <c r="AJ723" s="14">
        <f t="shared" ca="1" si="403"/>
        <v>850.85600000000341</v>
      </c>
      <c r="AK723" s="14">
        <f t="shared" ca="1" si="411"/>
        <v>1208542.9469999999</v>
      </c>
      <c r="AL723" s="15">
        <f ca="1">SUM(AJ$12:AJ723)</f>
        <v>613062.91799999995</v>
      </c>
      <c r="AM723" s="16">
        <f ca="1">SUM(AH$12:AH723)+SUMIF(AI$12:AI723, "&lt;0")</f>
        <v>595480.02899999998</v>
      </c>
      <c r="AO723" s="9">
        <v>44894</v>
      </c>
      <c r="AP723" s="14">
        <f t="shared" ca="1" si="396"/>
        <v>2296</v>
      </c>
      <c r="AQ723" s="14">
        <f t="shared" ref="AQ723:AQ755" ca="1" si="419">ROUND(AVERAGE(AP717:AP723), 0)</f>
        <v>2296</v>
      </c>
      <c r="AR723" s="14">
        <f t="shared" ca="1" si="389"/>
        <v>1185.1439999999966</v>
      </c>
      <c r="AS723" s="14">
        <f t="shared" ca="1" si="404"/>
        <v>1110.8560000000034</v>
      </c>
      <c r="AT723" s="14">
        <f t="shared" ca="1" si="405"/>
        <v>1110.8560000000034</v>
      </c>
      <c r="AU723" s="14">
        <f t="shared" ca="1" si="412"/>
        <v>1517292.9469999999</v>
      </c>
      <c r="AV723" s="15">
        <f ca="1">SUM(AT$12:AT723)</f>
        <v>770492.91800000018</v>
      </c>
      <c r="AW723" s="16">
        <f ca="1">SUM(AR$12:AR723)+SUMIF(AS$12:AS723, "&lt;0")</f>
        <v>746800.02899999975</v>
      </c>
      <c r="AY723" s="9">
        <v>44894</v>
      </c>
      <c r="AZ723" s="14">
        <f t="shared" ca="1" si="414"/>
        <v>2000</v>
      </c>
      <c r="BA723" s="14">
        <f t="shared" ref="BA723:BA755" ca="1" si="420">ROUND(AVERAGE(AZ717:AZ723), 0)</f>
        <v>2000</v>
      </c>
      <c r="BB723" s="14">
        <f t="shared" ca="1" si="390"/>
        <v>705.14399999999659</v>
      </c>
      <c r="BC723" s="14">
        <f t="shared" ca="1" si="406"/>
        <v>1294.8560000000034</v>
      </c>
      <c r="BD723" s="14">
        <f t="shared" ca="1" si="407"/>
        <v>1294.8560000000034</v>
      </c>
      <c r="BE723" s="14">
        <f t="shared" ca="1" si="392"/>
        <v>1351694.8476277031</v>
      </c>
      <c r="BF723" s="15">
        <f ca="1">SUM(BD$12:BD723)</f>
        <v>687886.81862770312</v>
      </c>
      <c r="BG723" s="16">
        <f ca="1">SUM(BB$12:BB723)+SUMIF(BC$12:BC723, "&lt;0")</f>
        <v>663808.02899999998</v>
      </c>
    </row>
    <row r="724" spans="1:59" x14ac:dyDescent="0.2">
      <c r="A724" s="24">
        <v>44895</v>
      </c>
      <c r="B724" s="54">
        <f ca="1">IF($A724&gt;= $C$5,$C$6, INDEX('Historical Data'!$D$2:$D$745, MATCH(A724, 'Historical Data'!$B$2:$B$745, 0)))</f>
        <v>1296</v>
      </c>
      <c r="C724" s="14">
        <f t="shared" ca="1" si="415"/>
        <v>1296</v>
      </c>
      <c r="D724" s="14">
        <f t="shared" ca="1" si="391"/>
        <v>0</v>
      </c>
      <c r="E724" s="14">
        <f t="shared" ca="1" si="397"/>
        <v>1296</v>
      </c>
      <c r="F724" s="14">
        <f t="shared" ca="1" si="393"/>
        <v>1296</v>
      </c>
      <c r="G724" s="14">
        <f t="shared" ca="1" si="408"/>
        <v>901088.94699999993</v>
      </c>
      <c r="H724" s="15">
        <f ca="1">SUM(F$12:F724)</f>
        <v>456928.91800000001</v>
      </c>
      <c r="I724" s="16">
        <f ca="1">SUM(D$12:D724)+SUMIF(E$12:E724, "&lt;0")</f>
        <v>444160.02900000004</v>
      </c>
      <c r="J724" s="15"/>
      <c r="K724" s="9">
        <v>44895</v>
      </c>
      <c r="L724" s="14">
        <f t="shared" ca="1" si="394"/>
        <v>1796</v>
      </c>
      <c r="M724" s="14">
        <f t="shared" ca="1" si="416"/>
        <v>1796</v>
      </c>
      <c r="N724" s="14">
        <f t="shared" ca="1" si="386"/>
        <v>240</v>
      </c>
      <c r="O724" s="14">
        <f t="shared" ca="1" si="398"/>
        <v>1556</v>
      </c>
      <c r="P724" s="14">
        <f t="shared" ca="1" si="399"/>
        <v>1556</v>
      </c>
      <c r="Q724" s="14">
        <f t="shared" ca="1" si="409"/>
        <v>1197838.9469999999</v>
      </c>
      <c r="R724" s="15">
        <f ca="1">SUM(P$12:P724)</f>
        <v>608358.91799999995</v>
      </c>
      <c r="S724" s="16">
        <f ca="1">SUM(N$12:N724)+SUMIF(O$12:O724, "&lt;0")</f>
        <v>589480.02899999998</v>
      </c>
      <c r="U724" s="9">
        <v>44895</v>
      </c>
      <c r="V724" s="14">
        <f t="shared" ca="1" si="413"/>
        <v>2296</v>
      </c>
      <c r="W724" s="14">
        <f t="shared" ca="1" si="417"/>
        <v>2296</v>
      </c>
      <c r="X724" s="14">
        <f t="shared" ca="1" si="387"/>
        <v>480</v>
      </c>
      <c r="Y724" s="14">
        <f t="shared" ca="1" si="400"/>
        <v>1816</v>
      </c>
      <c r="Z724" s="14">
        <f t="shared" ca="1" si="401"/>
        <v>1816</v>
      </c>
      <c r="AA724" s="14">
        <f t="shared" ca="1" si="410"/>
        <v>1494588.9469999999</v>
      </c>
      <c r="AB724" s="15">
        <f ca="1">SUM(Z$12:Z724)</f>
        <v>759788.91799999995</v>
      </c>
      <c r="AC724" s="16">
        <f ca="1">SUM(X$12:X724)+SUMIF(Y$12:Y724, "&lt;0")</f>
        <v>734800.02899999998</v>
      </c>
      <c r="AE724" s="9">
        <v>44895</v>
      </c>
      <c r="AF724" s="14">
        <f t="shared" ca="1" si="395"/>
        <v>1796</v>
      </c>
      <c r="AG724" s="14">
        <f t="shared" ca="1" si="418"/>
        <v>1796</v>
      </c>
      <c r="AH724" s="14">
        <f t="shared" ca="1" si="388"/>
        <v>240</v>
      </c>
      <c r="AI724" s="14">
        <f t="shared" ca="1" si="402"/>
        <v>1556</v>
      </c>
      <c r="AJ724" s="14">
        <f t="shared" ca="1" si="403"/>
        <v>1556</v>
      </c>
      <c r="AK724" s="14">
        <f t="shared" ca="1" si="411"/>
        <v>1210338.9469999999</v>
      </c>
      <c r="AL724" s="15">
        <f ca="1">SUM(AJ$12:AJ724)</f>
        <v>614618.91799999995</v>
      </c>
      <c r="AM724" s="16">
        <f ca="1">SUM(AH$12:AH724)+SUMIF(AI$12:AI724, "&lt;0")</f>
        <v>595720.02899999998</v>
      </c>
      <c r="AO724" s="9">
        <v>44895</v>
      </c>
      <c r="AP724" s="14">
        <f t="shared" ca="1" si="396"/>
        <v>2296</v>
      </c>
      <c r="AQ724" s="14">
        <f t="shared" ca="1" si="419"/>
        <v>2296</v>
      </c>
      <c r="AR724" s="14">
        <f t="shared" ca="1" si="389"/>
        <v>480</v>
      </c>
      <c r="AS724" s="14">
        <f t="shared" ca="1" si="404"/>
        <v>1816</v>
      </c>
      <c r="AT724" s="14">
        <f t="shared" ca="1" si="405"/>
        <v>1816</v>
      </c>
      <c r="AU724" s="14">
        <f t="shared" ca="1" si="412"/>
        <v>1519588.9469999999</v>
      </c>
      <c r="AV724" s="15">
        <f ca="1">SUM(AT$12:AT724)</f>
        <v>772308.91800000018</v>
      </c>
      <c r="AW724" s="16">
        <f ca="1">SUM(AR$12:AR724)+SUMIF(AS$12:AS724, "&lt;0")</f>
        <v>747280.02899999975</v>
      </c>
      <c r="AY724" s="9">
        <v>44895</v>
      </c>
      <c r="AZ724" s="14">
        <f t="shared" ca="1" si="414"/>
        <v>2000</v>
      </c>
      <c r="BA724" s="14">
        <f t="shared" ca="1" si="420"/>
        <v>2000</v>
      </c>
      <c r="BB724" s="14">
        <f t="shared" ca="1" si="390"/>
        <v>0</v>
      </c>
      <c r="BC724" s="14">
        <f t="shared" ca="1" si="406"/>
        <v>2000</v>
      </c>
      <c r="BD724" s="14">
        <f t="shared" ca="1" si="407"/>
        <v>2000</v>
      </c>
      <c r="BE724" s="14">
        <f t="shared" ca="1" si="392"/>
        <v>1353694.8476277031</v>
      </c>
      <c r="BF724" s="15">
        <f ca="1">SUM(BD$12:BD724)</f>
        <v>689886.81862770312</v>
      </c>
      <c r="BG724" s="16">
        <f ca="1">SUM(BB$12:BB724)+SUMIF(BC$12:BC724, "&lt;0")</f>
        <v>663808.02899999998</v>
      </c>
    </row>
    <row r="725" spans="1:59" x14ac:dyDescent="0.2">
      <c r="A725" s="24">
        <v>44896</v>
      </c>
      <c r="B725" s="54">
        <f ca="1">IF($A725&gt;= $C$5,$C$6, INDEX('Historical Data'!$D$2:$D$745, MATCH(A725, 'Historical Data'!$B$2:$B$745, 0)))</f>
        <v>1296</v>
      </c>
      <c r="C725" s="14">
        <f t="shared" ca="1" si="415"/>
        <v>1296</v>
      </c>
      <c r="D725" s="14">
        <f t="shared" ca="1" si="391"/>
        <v>174.79100000000108</v>
      </c>
      <c r="E725" s="14">
        <f t="shared" ca="1" si="397"/>
        <v>1121.2089999999989</v>
      </c>
      <c r="F725" s="14">
        <f t="shared" ca="1" si="393"/>
        <v>1121.2089999999989</v>
      </c>
      <c r="G725" s="14">
        <f t="shared" ca="1" si="408"/>
        <v>902384.94699999993</v>
      </c>
      <c r="H725" s="15">
        <f ca="1">SUM(F$12:F725)</f>
        <v>458050.12699999998</v>
      </c>
      <c r="I725" s="16">
        <f ca="1">SUM(D$12:D725)+SUMIF(E$12:E725, "&lt;0")</f>
        <v>444334.82000000007</v>
      </c>
      <c r="J725" s="15"/>
      <c r="K725" s="9">
        <v>44896</v>
      </c>
      <c r="L725" s="14">
        <f t="shared" ca="1" si="394"/>
        <v>1796</v>
      </c>
      <c r="M725" s="14">
        <f t="shared" ca="1" si="416"/>
        <v>1796</v>
      </c>
      <c r="N725" s="14">
        <f t="shared" ca="1" si="386"/>
        <v>414.79100000000108</v>
      </c>
      <c r="O725" s="14">
        <f t="shared" ca="1" si="398"/>
        <v>1381.2089999999989</v>
      </c>
      <c r="P725" s="14">
        <f t="shared" ca="1" si="399"/>
        <v>1381.2089999999989</v>
      </c>
      <c r="Q725" s="14">
        <f t="shared" ca="1" si="409"/>
        <v>1199634.9469999999</v>
      </c>
      <c r="R725" s="15">
        <f ca="1">SUM(P$12:P725)</f>
        <v>609740.12699999998</v>
      </c>
      <c r="S725" s="16">
        <f ca="1">SUM(N$12:N725)+SUMIF(O$12:O725, "&lt;0")</f>
        <v>589894.81999999995</v>
      </c>
      <c r="U725" s="9">
        <v>44896</v>
      </c>
      <c r="V725" s="14">
        <f t="shared" ca="1" si="413"/>
        <v>2296</v>
      </c>
      <c r="W725" s="14">
        <f t="shared" ca="1" si="417"/>
        <v>2296</v>
      </c>
      <c r="X725" s="14">
        <f t="shared" ca="1" si="387"/>
        <v>654.79100000000108</v>
      </c>
      <c r="Y725" s="14">
        <f t="shared" ca="1" si="400"/>
        <v>1641.2089999999989</v>
      </c>
      <c r="Z725" s="14">
        <f t="shared" ca="1" si="401"/>
        <v>1641.2089999999989</v>
      </c>
      <c r="AA725" s="14">
        <f t="shared" ca="1" si="410"/>
        <v>1496884.9469999999</v>
      </c>
      <c r="AB725" s="15">
        <f ca="1">SUM(Z$12:Z725)</f>
        <v>761430.12699999998</v>
      </c>
      <c r="AC725" s="16">
        <f ca="1">SUM(X$12:X725)+SUMIF(Y$12:Y725, "&lt;0")</f>
        <v>735454.82</v>
      </c>
      <c r="AE725" s="9">
        <v>44896</v>
      </c>
      <c r="AF725" s="14">
        <f t="shared" ca="1" si="395"/>
        <v>1796</v>
      </c>
      <c r="AG725" s="14">
        <f t="shared" ca="1" si="418"/>
        <v>1796</v>
      </c>
      <c r="AH725" s="14">
        <f t="shared" ca="1" si="388"/>
        <v>414.79100000000108</v>
      </c>
      <c r="AI725" s="14">
        <f t="shared" ca="1" si="402"/>
        <v>1381.2089999999989</v>
      </c>
      <c r="AJ725" s="14">
        <f t="shared" ca="1" si="403"/>
        <v>1381.2089999999989</v>
      </c>
      <c r="AK725" s="14">
        <f t="shared" ca="1" si="411"/>
        <v>1212134.9469999999</v>
      </c>
      <c r="AL725" s="15">
        <f ca="1">SUM(AJ$12:AJ725)</f>
        <v>616000.12699999998</v>
      </c>
      <c r="AM725" s="16">
        <f ca="1">SUM(AH$12:AH725)+SUMIF(AI$12:AI725, "&lt;0")</f>
        <v>596134.81999999995</v>
      </c>
      <c r="AO725" s="9">
        <v>44896</v>
      </c>
      <c r="AP725" s="14">
        <f t="shared" ca="1" si="396"/>
        <v>2296</v>
      </c>
      <c r="AQ725" s="14">
        <f t="shared" ca="1" si="419"/>
        <v>2296</v>
      </c>
      <c r="AR725" s="14">
        <f t="shared" ca="1" si="389"/>
        <v>654.79100000000108</v>
      </c>
      <c r="AS725" s="14">
        <f t="shared" ca="1" si="404"/>
        <v>1641.2089999999989</v>
      </c>
      <c r="AT725" s="14">
        <f t="shared" ca="1" si="405"/>
        <v>1641.2089999999989</v>
      </c>
      <c r="AU725" s="14">
        <f t="shared" ca="1" si="412"/>
        <v>1521884.9469999999</v>
      </c>
      <c r="AV725" s="15">
        <f ca="1">SUM(AT$12:AT725)</f>
        <v>773950.12700000021</v>
      </c>
      <c r="AW725" s="16">
        <f ca="1">SUM(AR$12:AR725)+SUMIF(AS$12:AS725, "&lt;0")</f>
        <v>747934.81999999972</v>
      </c>
      <c r="AY725" s="9">
        <v>44896</v>
      </c>
      <c r="AZ725" s="14">
        <f t="shared" ca="1" si="414"/>
        <v>2000</v>
      </c>
      <c r="BA725" s="14">
        <f t="shared" ca="1" si="420"/>
        <v>2000</v>
      </c>
      <c r="BB725" s="14">
        <f t="shared" ca="1" si="390"/>
        <v>174.79100000000108</v>
      </c>
      <c r="BC725" s="14">
        <f t="shared" ca="1" si="406"/>
        <v>1825.2089999999989</v>
      </c>
      <c r="BD725" s="14">
        <f t="shared" ca="1" si="407"/>
        <v>1825.2089999999989</v>
      </c>
      <c r="BE725" s="14">
        <f t="shared" ca="1" si="392"/>
        <v>1355694.8476277031</v>
      </c>
      <c r="BF725" s="15">
        <f ca="1">SUM(BD$12:BD725)</f>
        <v>691712.02762770315</v>
      </c>
      <c r="BG725" s="16">
        <f ca="1">SUM(BB$12:BB725)+SUMIF(BC$12:BC725, "&lt;0")</f>
        <v>663982.81999999995</v>
      </c>
    </row>
    <row r="726" spans="1:59" x14ac:dyDescent="0.2">
      <c r="A726" s="24">
        <v>44897</v>
      </c>
      <c r="B726" s="54">
        <f ca="1">IF($A726&gt;= $C$5,$C$6, INDEX('Historical Data'!$D$2:$D$745, MATCH(A726, 'Historical Data'!$B$2:$B$745, 0)))</f>
        <v>1296</v>
      </c>
      <c r="C726" s="14">
        <f t="shared" ca="1" si="415"/>
        <v>1296</v>
      </c>
      <c r="D726" s="14">
        <f t="shared" ca="1" si="391"/>
        <v>0</v>
      </c>
      <c r="E726" s="14">
        <f t="shared" ca="1" si="397"/>
        <v>1296</v>
      </c>
      <c r="F726" s="14">
        <f t="shared" ca="1" si="393"/>
        <v>1296</v>
      </c>
      <c r="G726" s="14">
        <f t="shared" ca="1" si="408"/>
        <v>903680.94699999993</v>
      </c>
      <c r="H726" s="15">
        <f ca="1">SUM(F$12:F726)</f>
        <v>459346.12699999998</v>
      </c>
      <c r="I726" s="16">
        <f ca="1">SUM(D$12:D726)+SUMIF(E$12:E726, "&lt;0")</f>
        <v>444334.82000000007</v>
      </c>
      <c r="J726" s="15"/>
      <c r="K726" s="9">
        <v>44897</v>
      </c>
      <c r="L726" s="14">
        <f t="shared" ca="1" si="394"/>
        <v>1796</v>
      </c>
      <c r="M726" s="14">
        <f t="shared" ca="1" si="416"/>
        <v>1796</v>
      </c>
      <c r="N726" s="14">
        <f t="shared" ca="1" si="386"/>
        <v>240</v>
      </c>
      <c r="O726" s="14">
        <f t="shared" ca="1" si="398"/>
        <v>1556</v>
      </c>
      <c r="P726" s="14">
        <f t="shared" ca="1" si="399"/>
        <v>1556</v>
      </c>
      <c r="Q726" s="14">
        <f t="shared" ca="1" si="409"/>
        <v>1201430.9469999999</v>
      </c>
      <c r="R726" s="15">
        <f ca="1">SUM(P$12:P726)</f>
        <v>611296.12699999998</v>
      </c>
      <c r="S726" s="16">
        <f ca="1">SUM(N$12:N726)+SUMIF(O$12:O726, "&lt;0")</f>
        <v>590134.81999999995</v>
      </c>
      <c r="U726" s="9">
        <v>44897</v>
      </c>
      <c r="V726" s="14">
        <f t="shared" ca="1" si="413"/>
        <v>2296</v>
      </c>
      <c r="W726" s="14">
        <f t="shared" ca="1" si="417"/>
        <v>2296</v>
      </c>
      <c r="X726" s="14">
        <f t="shared" ca="1" si="387"/>
        <v>480</v>
      </c>
      <c r="Y726" s="14">
        <f t="shared" ca="1" si="400"/>
        <v>1816</v>
      </c>
      <c r="Z726" s="14">
        <f t="shared" ca="1" si="401"/>
        <v>1816</v>
      </c>
      <c r="AA726" s="14">
        <f t="shared" ca="1" si="410"/>
        <v>1499180.9469999999</v>
      </c>
      <c r="AB726" s="15">
        <f ca="1">SUM(Z$12:Z726)</f>
        <v>763246.12699999998</v>
      </c>
      <c r="AC726" s="16">
        <f ca="1">SUM(X$12:X726)+SUMIF(Y$12:Y726, "&lt;0")</f>
        <v>735934.82</v>
      </c>
      <c r="AE726" s="9">
        <v>44897</v>
      </c>
      <c r="AF726" s="14">
        <f t="shared" ca="1" si="395"/>
        <v>1796</v>
      </c>
      <c r="AG726" s="14">
        <f t="shared" ca="1" si="418"/>
        <v>1796</v>
      </c>
      <c r="AH726" s="14">
        <f t="shared" ca="1" si="388"/>
        <v>240</v>
      </c>
      <c r="AI726" s="14">
        <f t="shared" ca="1" si="402"/>
        <v>1556</v>
      </c>
      <c r="AJ726" s="14">
        <f t="shared" ca="1" si="403"/>
        <v>1556</v>
      </c>
      <c r="AK726" s="14">
        <f t="shared" ca="1" si="411"/>
        <v>1213930.9469999999</v>
      </c>
      <c r="AL726" s="15">
        <f ca="1">SUM(AJ$12:AJ726)</f>
        <v>617556.12699999998</v>
      </c>
      <c r="AM726" s="16">
        <f ca="1">SUM(AH$12:AH726)+SUMIF(AI$12:AI726, "&lt;0")</f>
        <v>596374.81999999995</v>
      </c>
      <c r="AO726" s="9">
        <v>44897</v>
      </c>
      <c r="AP726" s="14">
        <f t="shared" ca="1" si="396"/>
        <v>2296</v>
      </c>
      <c r="AQ726" s="14">
        <f t="shared" ca="1" si="419"/>
        <v>2296</v>
      </c>
      <c r="AR726" s="14">
        <f t="shared" ca="1" si="389"/>
        <v>480</v>
      </c>
      <c r="AS726" s="14">
        <f t="shared" ca="1" si="404"/>
        <v>1816</v>
      </c>
      <c r="AT726" s="14">
        <f t="shared" ca="1" si="405"/>
        <v>1816</v>
      </c>
      <c r="AU726" s="14">
        <f t="shared" ca="1" si="412"/>
        <v>1524180.9469999999</v>
      </c>
      <c r="AV726" s="15">
        <f ca="1">SUM(AT$12:AT726)</f>
        <v>775766.12700000021</v>
      </c>
      <c r="AW726" s="16">
        <f ca="1">SUM(AR$12:AR726)+SUMIF(AS$12:AS726, "&lt;0")</f>
        <v>748414.81999999972</v>
      </c>
      <c r="AY726" s="9">
        <v>44897</v>
      </c>
      <c r="AZ726" s="14">
        <f t="shared" ca="1" si="414"/>
        <v>2000</v>
      </c>
      <c r="BA726" s="14">
        <f t="shared" ca="1" si="420"/>
        <v>2000</v>
      </c>
      <c r="BB726" s="14">
        <f t="shared" ca="1" si="390"/>
        <v>0</v>
      </c>
      <c r="BC726" s="14">
        <f t="shared" ca="1" si="406"/>
        <v>2000</v>
      </c>
      <c r="BD726" s="14">
        <f t="shared" ca="1" si="407"/>
        <v>2000</v>
      </c>
      <c r="BE726" s="14">
        <f t="shared" ca="1" si="392"/>
        <v>1357694.8476277031</v>
      </c>
      <c r="BF726" s="15">
        <f ca="1">SUM(BD$12:BD726)</f>
        <v>693712.02762770315</v>
      </c>
      <c r="BG726" s="16">
        <f ca="1">SUM(BB$12:BB726)+SUMIF(BC$12:BC726, "&lt;0")</f>
        <v>663982.81999999995</v>
      </c>
    </row>
    <row r="727" spans="1:59" x14ac:dyDescent="0.2">
      <c r="A727" s="24">
        <v>44898</v>
      </c>
      <c r="B727" s="54">
        <f ca="1">IF($A727&gt;= $C$5,$C$6, INDEX('Historical Data'!$D$2:$D$745, MATCH(A727, 'Historical Data'!$B$2:$B$745, 0)))</f>
        <v>1296</v>
      </c>
      <c r="C727" s="14">
        <f t="shared" ca="1" si="415"/>
        <v>1296</v>
      </c>
      <c r="D727" s="14">
        <f t="shared" ca="1" si="391"/>
        <v>0</v>
      </c>
      <c r="E727" s="14">
        <f t="shared" ca="1" si="397"/>
        <v>1296</v>
      </c>
      <c r="F727" s="14">
        <f t="shared" ca="1" si="393"/>
        <v>1296</v>
      </c>
      <c r="G727" s="14">
        <f t="shared" ca="1" si="408"/>
        <v>904976.94699999993</v>
      </c>
      <c r="H727" s="15">
        <f ca="1">SUM(F$12:F727)</f>
        <v>460642.12699999998</v>
      </c>
      <c r="I727" s="16">
        <f ca="1">SUM(D$12:D727)+SUMIF(E$12:E727, "&lt;0")</f>
        <v>444334.82000000007</v>
      </c>
      <c r="J727" s="15"/>
      <c r="K727" s="9">
        <v>44898</v>
      </c>
      <c r="L727" s="14">
        <f t="shared" ca="1" si="394"/>
        <v>1796</v>
      </c>
      <c r="M727" s="14">
        <f t="shared" ca="1" si="416"/>
        <v>1796</v>
      </c>
      <c r="N727" s="14">
        <f t="shared" ca="1" si="386"/>
        <v>240</v>
      </c>
      <c r="O727" s="14">
        <f t="shared" ca="1" si="398"/>
        <v>1556</v>
      </c>
      <c r="P727" s="14">
        <f t="shared" ca="1" si="399"/>
        <v>1556</v>
      </c>
      <c r="Q727" s="14">
        <f t="shared" ca="1" si="409"/>
        <v>1203226.9469999999</v>
      </c>
      <c r="R727" s="15">
        <f ca="1">SUM(P$12:P727)</f>
        <v>612852.12699999998</v>
      </c>
      <c r="S727" s="16">
        <f ca="1">SUM(N$12:N727)+SUMIF(O$12:O727, "&lt;0")</f>
        <v>590374.81999999995</v>
      </c>
      <c r="U727" s="9">
        <v>44898</v>
      </c>
      <c r="V727" s="14">
        <f t="shared" ca="1" si="413"/>
        <v>2296</v>
      </c>
      <c r="W727" s="14">
        <f t="shared" ca="1" si="417"/>
        <v>2296</v>
      </c>
      <c r="X727" s="14">
        <f t="shared" ca="1" si="387"/>
        <v>480</v>
      </c>
      <c r="Y727" s="14">
        <f t="shared" ca="1" si="400"/>
        <v>1816</v>
      </c>
      <c r="Z727" s="14">
        <f t="shared" ca="1" si="401"/>
        <v>1816</v>
      </c>
      <c r="AA727" s="14">
        <f t="shared" ca="1" si="410"/>
        <v>1501476.9469999999</v>
      </c>
      <c r="AB727" s="15">
        <f ca="1">SUM(Z$12:Z727)</f>
        <v>765062.12699999998</v>
      </c>
      <c r="AC727" s="16">
        <f ca="1">SUM(X$12:X727)+SUMIF(Y$12:Y727, "&lt;0")</f>
        <v>736414.82</v>
      </c>
      <c r="AE727" s="9">
        <v>44898</v>
      </c>
      <c r="AF727" s="14">
        <f t="shared" ca="1" si="395"/>
        <v>1796</v>
      </c>
      <c r="AG727" s="14">
        <f t="shared" ca="1" si="418"/>
        <v>1796</v>
      </c>
      <c r="AH727" s="14">
        <f t="shared" ca="1" si="388"/>
        <v>240</v>
      </c>
      <c r="AI727" s="14">
        <f t="shared" ca="1" si="402"/>
        <v>1556</v>
      </c>
      <c r="AJ727" s="14">
        <f t="shared" ca="1" si="403"/>
        <v>1556</v>
      </c>
      <c r="AK727" s="14">
        <f t="shared" ca="1" si="411"/>
        <v>1215726.9469999999</v>
      </c>
      <c r="AL727" s="15">
        <f ca="1">SUM(AJ$12:AJ727)</f>
        <v>619112.12699999998</v>
      </c>
      <c r="AM727" s="16">
        <f ca="1">SUM(AH$12:AH727)+SUMIF(AI$12:AI727, "&lt;0")</f>
        <v>596614.81999999995</v>
      </c>
      <c r="AO727" s="9">
        <v>44898</v>
      </c>
      <c r="AP727" s="14">
        <f t="shared" ca="1" si="396"/>
        <v>2296</v>
      </c>
      <c r="AQ727" s="14">
        <f t="shared" ca="1" si="419"/>
        <v>2296</v>
      </c>
      <c r="AR727" s="14">
        <f t="shared" ca="1" si="389"/>
        <v>480</v>
      </c>
      <c r="AS727" s="14">
        <f t="shared" ca="1" si="404"/>
        <v>1816</v>
      </c>
      <c r="AT727" s="14">
        <f t="shared" ca="1" si="405"/>
        <v>1816</v>
      </c>
      <c r="AU727" s="14">
        <f t="shared" ca="1" si="412"/>
        <v>1526476.9469999999</v>
      </c>
      <c r="AV727" s="15">
        <f ca="1">SUM(AT$12:AT727)</f>
        <v>777582.12700000021</v>
      </c>
      <c r="AW727" s="16">
        <f ca="1">SUM(AR$12:AR727)+SUMIF(AS$12:AS727, "&lt;0")</f>
        <v>748894.81999999972</v>
      </c>
      <c r="AY727" s="9">
        <v>44898</v>
      </c>
      <c r="AZ727" s="14">
        <f t="shared" ca="1" si="414"/>
        <v>2000</v>
      </c>
      <c r="BA727" s="14">
        <f t="shared" ca="1" si="420"/>
        <v>2000</v>
      </c>
      <c r="BB727" s="14">
        <f t="shared" ca="1" si="390"/>
        <v>0</v>
      </c>
      <c r="BC727" s="14">
        <f t="shared" ca="1" si="406"/>
        <v>2000</v>
      </c>
      <c r="BD727" s="14">
        <f t="shared" ca="1" si="407"/>
        <v>2000</v>
      </c>
      <c r="BE727" s="14">
        <f t="shared" ca="1" si="392"/>
        <v>1359694.8476277031</v>
      </c>
      <c r="BF727" s="15">
        <f ca="1">SUM(BD$12:BD727)</f>
        <v>695712.02762770315</v>
      </c>
      <c r="BG727" s="16">
        <f ca="1">SUM(BB$12:BB727)+SUMIF(BC$12:BC727, "&lt;0")</f>
        <v>663982.81999999995</v>
      </c>
    </row>
    <row r="728" spans="1:59" x14ac:dyDescent="0.2">
      <c r="A728" s="24">
        <v>44899</v>
      </c>
      <c r="B728" s="54">
        <f ca="1">IF($A728&gt;= $C$5,$C$6, INDEX('Historical Data'!$D$2:$D$745, MATCH(A728, 'Historical Data'!$B$2:$B$745, 0)))</f>
        <v>1296</v>
      </c>
      <c r="C728" s="14">
        <f t="shared" ca="1" si="415"/>
        <v>1296</v>
      </c>
      <c r="D728" s="14">
        <f t="shared" ca="1" si="391"/>
        <v>432.31200000000172</v>
      </c>
      <c r="E728" s="14">
        <f t="shared" ca="1" si="397"/>
        <v>863.68799999999828</v>
      </c>
      <c r="F728" s="14">
        <f t="shared" ca="1" si="393"/>
        <v>863.68799999999828</v>
      </c>
      <c r="G728" s="14">
        <f t="shared" ca="1" si="408"/>
        <v>906272.94699999993</v>
      </c>
      <c r="H728" s="15">
        <f ca="1">SUM(F$12:F728)</f>
        <v>461505.815</v>
      </c>
      <c r="I728" s="16">
        <f ca="1">SUM(D$12:D728)+SUMIF(E$12:E728, "&lt;0")</f>
        <v>444767.13200000004</v>
      </c>
      <c r="J728" s="15"/>
      <c r="K728" s="9">
        <v>44899</v>
      </c>
      <c r="L728" s="14">
        <f t="shared" ca="1" si="394"/>
        <v>1796</v>
      </c>
      <c r="M728" s="14">
        <f t="shared" ca="1" si="416"/>
        <v>1796</v>
      </c>
      <c r="N728" s="14">
        <f t="shared" ca="1" si="386"/>
        <v>672.31200000000172</v>
      </c>
      <c r="O728" s="14">
        <f t="shared" ca="1" si="398"/>
        <v>1123.6879999999983</v>
      </c>
      <c r="P728" s="14">
        <f t="shared" ca="1" si="399"/>
        <v>1123.6879999999983</v>
      </c>
      <c r="Q728" s="14">
        <f t="shared" ca="1" si="409"/>
        <v>1205022.9469999999</v>
      </c>
      <c r="R728" s="15">
        <f ca="1">SUM(P$12:P728)</f>
        <v>613975.81499999994</v>
      </c>
      <c r="S728" s="16">
        <f ca="1">SUM(N$12:N728)+SUMIF(O$12:O728, "&lt;0")</f>
        <v>591047.13199999998</v>
      </c>
      <c r="U728" s="9">
        <v>44899</v>
      </c>
      <c r="V728" s="14">
        <f t="shared" ca="1" si="413"/>
        <v>2296</v>
      </c>
      <c r="W728" s="14">
        <f t="shared" ca="1" si="417"/>
        <v>2296</v>
      </c>
      <c r="X728" s="14">
        <f t="shared" ca="1" si="387"/>
        <v>912.31200000000172</v>
      </c>
      <c r="Y728" s="14">
        <f t="shared" ca="1" si="400"/>
        <v>1383.6879999999983</v>
      </c>
      <c r="Z728" s="14">
        <f t="shared" ca="1" si="401"/>
        <v>1383.6879999999983</v>
      </c>
      <c r="AA728" s="14">
        <f t="shared" ca="1" si="410"/>
        <v>1503772.9469999999</v>
      </c>
      <c r="AB728" s="15">
        <f ca="1">SUM(Z$12:Z728)</f>
        <v>766445.81499999994</v>
      </c>
      <c r="AC728" s="16">
        <f ca="1">SUM(X$12:X728)+SUMIF(Y$12:Y728, "&lt;0")</f>
        <v>737327.13199999998</v>
      </c>
      <c r="AE728" s="9">
        <v>44899</v>
      </c>
      <c r="AF728" s="14">
        <f t="shared" ca="1" si="395"/>
        <v>1796</v>
      </c>
      <c r="AG728" s="14">
        <f t="shared" ca="1" si="418"/>
        <v>1796</v>
      </c>
      <c r="AH728" s="14">
        <f t="shared" ca="1" si="388"/>
        <v>672.31200000000172</v>
      </c>
      <c r="AI728" s="14">
        <f t="shared" ca="1" si="402"/>
        <v>1123.6879999999983</v>
      </c>
      <c r="AJ728" s="14">
        <f t="shared" ca="1" si="403"/>
        <v>1123.6879999999983</v>
      </c>
      <c r="AK728" s="14">
        <f t="shared" ca="1" si="411"/>
        <v>1217522.9469999999</v>
      </c>
      <c r="AL728" s="15">
        <f ca="1">SUM(AJ$12:AJ728)</f>
        <v>620235.81499999994</v>
      </c>
      <c r="AM728" s="16">
        <f ca="1">SUM(AH$12:AH728)+SUMIF(AI$12:AI728, "&lt;0")</f>
        <v>597287.13199999998</v>
      </c>
      <c r="AO728" s="9">
        <v>44899</v>
      </c>
      <c r="AP728" s="14">
        <f t="shared" ca="1" si="396"/>
        <v>2296</v>
      </c>
      <c r="AQ728" s="14">
        <f t="shared" ca="1" si="419"/>
        <v>2296</v>
      </c>
      <c r="AR728" s="14">
        <f t="shared" ca="1" si="389"/>
        <v>912.31200000000172</v>
      </c>
      <c r="AS728" s="14">
        <f t="shared" ca="1" si="404"/>
        <v>1383.6879999999983</v>
      </c>
      <c r="AT728" s="14">
        <f t="shared" ca="1" si="405"/>
        <v>1383.6879999999983</v>
      </c>
      <c r="AU728" s="14">
        <f t="shared" ca="1" si="412"/>
        <v>1528772.9469999999</v>
      </c>
      <c r="AV728" s="15">
        <f ca="1">SUM(AT$12:AT728)</f>
        <v>778965.81500000018</v>
      </c>
      <c r="AW728" s="16">
        <f ca="1">SUM(AR$12:AR728)+SUMIF(AS$12:AS728, "&lt;0")</f>
        <v>749807.13199999975</v>
      </c>
      <c r="AY728" s="9">
        <v>44899</v>
      </c>
      <c r="AZ728" s="14">
        <f t="shared" ca="1" si="414"/>
        <v>2000</v>
      </c>
      <c r="BA728" s="14">
        <f t="shared" ca="1" si="420"/>
        <v>2000</v>
      </c>
      <c r="BB728" s="14">
        <f t="shared" ca="1" si="390"/>
        <v>432.31200000000172</v>
      </c>
      <c r="BC728" s="14">
        <f t="shared" ca="1" si="406"/>
        <v>1567.6879999999983</v>
      </c>
      <c r="BD728" s="14">
        <f t="shared" ca="1" si="407"/>
        <v>1567.6879999999983</v>
      </c>
      <c r="BE728" s="14">
        <f t="shared" ca="1" si="392"/>
        <v>1361694.8476277031</v>
      </c>
      <c r="BF728" s="15">
        <f ca="1">SUM(BD$12:BD728)</f>
        <v>697279.71562770312</v>
      </c>
      <c r="BG728" s="16">
        <f ca="1">SUM(BB$12:BB728)+SUMIF(BC$12:BC728, "&lt;0")</f>
        <v>664415.13199999998</v>
      </c>
    </row>
    <row r="729" spans="1:59" x14ac:dyDescent="0.2">
      <c r="A729" s="24">
        <v>44900</v>
      </c>
      <c r="B729" s="54">
        <f ca="1">IF($A729&gt;= $C$5,$C$6, INDEX('Historical Data'!$D$2:$D$745, MATCH(A729, 'Historical Data'!$B$2:$B$745, 0)))</f>
        <v>1296</v>
      </c>
      <c r="C729" s="14">
        <f t="shared" ca="1" si="415"/>
        <v>1296</v>
      </c>
      <c r="D729" s="14">
        <f t="shared" ca="1" si="391"/>
        <v>1083.632999999998</v>
      </c>
      <c r="E729" s="14">
        <f t="shared" ca="1" si="397"/>
        <v>212.36700000000201</v>
      </c>
      <c r="F729" s="14">
        <f t="shared" ca="1" si="393"/>
        <v>212.36700000000201</v>
      </c>
      <c r="G729" s="14">
        <f t="shared" ca="1" si="408"/>
        <v>907568.94699999993</v>
      </c>
      <c r="H729" s="15">
        <f ca="1">SUM(F$12:F729)</f>
        <v>461718.18200000003</v>
      </c>
      <c r="I729" s="16">
        <f ca="1">SUM(D$12:D729)+SUMIF(E$12:E729, "&lt;0")</f>
        <v>445850.76500000001</v>
      </c>
      <c r="J729" s="15"/>
      <c r="K729" s="9">
        <v>44900</v>
      </c>
      <c r="L729" s="14">
        <f t="shared" ca="1" si="394"/>
        <v>1796</v>
      </c>
      <c r="M729" s="14">
        <f t="shared" ca="1" si="416"/>
        <v>1796</v>
      </c>
      <c r="N729" s="14">
        <f t="shared" ca="1" si="386"/>
        <v>1323.632999999998</v>
      </c>
      <c r="O729" s="14">
        <f t="shared" ca="1" si="398"/>
        <v>472.36700000000201</v>
      </c>
      <c r="P729" s="14">
        <f t="shared" ca="1" si="399"/>
        <v>472.36700000000201</v>
      </c>
      <c r="Q729" s="14">
        <f t="shared" ca="1" si="409"/>
        <v>1206818.9469999999</v>
      </c>
      <c r="R729" s="15">
        <f ca="1">SUM(P$12:P729)</f>
        <v>614448.18199999991</v>
      </c>
      <c r="S729" s="16">
        <f ca="1">SUM(N$12:N729)+SUMIF(O$12:O729, "&lt;0")</f>
        <v>592370.76500000001</v>
      </c>
      <c r="U729" s="9">
        <v>44900</v>
      </c>
      <c r="V729" s="14">
        <f t="shared" ca="1" si="413"/>
        <v>2296</v>
      </c>
      <c r="W729" s="14">
        <f t="shared" ca="1" si="417"/>
        <v>2296</v>
      </c>
      <c r="X729" s="14">
        <f t="shared" ca="1" si="387"/>
        <v>1563.632999999998</v>
      </c>
      <c r="Y729" s="14">
        <f t="shared" ca="1" si="400"/>
        <v>732.36700000000201</v>
      </c>
      <c r="Z729" s="14">
        <f t="shared" ca="1" si="401"/>
        <v>732.36700000000201</v>
      </c>
      <c r="AA729" s="14">
        <f t="shared" ca="1" si="410"/>
        <v>1506068.9469999999</v>
      </c>
      <c r="AB729" s="15">
        <f ca="1">SUM(Z$12:Z729)</f>
        <v>767178.18199999991</v>
      </c>
      <c r="AC729" s="16">
        <f ca="1">SUM(X$12:X729)+SUMIF(Y$12:Y729, "&lt;0")</f>
        <v>738890.76500000001</v>
      </c>
      <c r="AE729" s="9">
        <v>44900</v>
      </c>
      <c r="AF729" s="14">
        <f t="shared" ca="1" si="395"/>
        <v>1796</v>
      </c>
      <c r="AG729" s="14">
        <f t="shared" ca="1" si="418"/>
        <v>1796</v>
      </c>
      <c r="AH729" s="14">
        <f t="shared" ca="1" si="388"/>
        <v>1323.632999999998</v>
      </c>
      <c r="AI729" s="14">
        <f t="shared" ca="1" si="402"/>
        <v>472.36700000000201</v>
      </c>
      <c r="AJ729" s="14">
        <f t="shared" ca="1" si="403"/>
        <v>472.36700000000201</v>
      </c>
      <c r="AK729" s="14">
        <f t="shared" ca="1" si="411"/>
        <v>1219318.9469999999</v>
      </c>
      <c r="AL729" s="15">
        <f ca="1">SUM(AJ$12:AJ729)</f>
        <v>620708.18199999991</v>
      </c>
      <c r="AM729" s="16">
        <f ca="1">SUM(AH$12:AH729)+SUMIF(AI$12:AI729, "&lt;0")</f>
        <v>598610.76500000001</v>
      </c>
      <c r="AO729" s="9">
        <v>44900</v>
      </c>
      <c r="AP729" s="14">
        <f t="shared" ca="1" si="396"/>
        <v>2296</v>
      </c>
      <c r="AQ729" s="14">
        <f t="shared" ca="1" si="419"/>
        <v>2296</v>
      </c>
      <c r="AR729" s="14">
        <f t="shared" ca="1" si="389"/>
        <v>1563.632999999998</v>
      </c>
      <c r="AS729" s="14">
        <f t="shared" ca="1" si="404"/>
        <v>732.36700000000201</v>
      </c>
      <c r="AT729" s="14">
        <f t="shared" ca="1" si="405"/>
        <v>732.36700000000201</v>
      </c>
      <c r="AU729" s="14">
        <f t="shared" ca="1" si="412"/>
        <v>1531068.9469999999</v>
      </c>
      <c r="AV729" s="15">
        <f ca="1">SUM(AT$12:AT729)</f>
        <v>779698.18200000015</v>
      </c>
      <c r="AW729" s="16">
        <f ca="1">SUM(AR$12:AR729)+SUMIF(AS$12:AS729, "&lt;0")</f>
        <v>751370.76499999978</v>
      </c>
      <c r="AY729" s="9">
        <v>44900</v>
      </c>
      <c r="AZ729" s="14">
        <f t="shared" ca="1" si="414"/>
        <v>2000</v>
      </c>
      <c r="BA729" s="14">
        <f t="shared" ca="1" si="420"/>
        <v>2000</v>
      </c>
      <c r="BB729" s="14">
        <f t="shared" ca="1" si="390"/>
        <v>1592.919659806294</v>
      </c>
      <c r="BC729" s="14">
        <f t="shared" ca="1" si="406"/>
        <v>407.08034019370598</v>
      </c>
      <c r="BD729" s="14">
        <f t="shared" ca="1" si="407"/>
        <v>407.08034019370598</v>
      </c>
      <c r="BE729" s="14">
        <f t="shared" ca="1" si="392"/>
        <v>1363694.8476277031</v>
      </c>
      <c r="BF729" s="15">
        <f ca="1">SUM(BD$12:BD729)</f>
        <v>697686.79596789682</v>
      </c>
      <c r="BG729" s="16">
        <f ca="1">SUM(BB$12:BB729)+SUMIF(BC$12:BC729, "&lt;0")</f>
        <v>666008.05165980628</v>
      </c>
    </row>
    <row r="730" spans="1:59" x14ac:dyDescent="0.2">
      <c r="A730" s="24">
        <v>44901</v>
      </c>
      <c r="B730" s="54">
        <f ca="1">IF($A730&gt;= $C$5,$C$6, INDEX('Historical Data'!$D$2:$D$745, MATCH(A730, 'Historical Data'!$B$2:$B$745, 0)))</f>
        <v>1296</v>
      </c>
      <c r="C730" s="14">
        <f t="shared" ca="1" si="415"/>
        <v>1296</v>
      </c>
      <c r="D730" s="14">
        <f t="shared" ca="1" si="391"/>
        <v>1101</v>
      </c>
      <c r="E730" s="14">
        <f t="shared" ca="1" si="397"/>
        <v>195</v>
      </c>
      <c r="F730" s="14">
        <f t="shared" ca="1" si="393"/>
        <v>195</v>
      </c>
      <c r="G730" s="14">
        <f t="shared" ca="1" si="408"/>
        <v>908864.94699999993</v>
      </c>
      <c r="H730" s="15">
        <f ca="1">SUM(F$12:F730)</f>
        <v>461913.18200000003</v>
      </c>
      <c r="I730" s="16">
        <f ca="1">SUM(D$12:D730)+SUMIF(E$12:E730, "&lt;0")</f>
        <v>446951.76500000001</v>
      </c>
      <c r="J730" s="15"/>
      <c r="K730" s="9">
        <v>44901</v>
      </c>
      <c r="L730" s="14">
        <f t="shared" ca="1" si="394"/>
        <v>1796</v>
      </c>
      <c r="M730" s="14">
        <f t="shared" ca="1" si="416"/>
        <v>1796</v>
      </c>
      <c r="N730" s="14">
        <f t="shared" ca="1" si="386"/>
        <v>1346</v>
      </c>
      <c r="O730" s="14">
        <f t="shared" ca="1" si="398"/>
        <v>450</v>
      </c>
      <c r="P730" s="14">
        <f t="shared" ca="1" si="399"/>
        <v>450</v>
      </c>
      <c r="Q730" s="14">
        <f t="shared" ca="1" si="409"/>
        <v>1208614.9469999999</v>
      </c>
      <c r="R730" s="15">
        <f ca="1">SUM(P$12:P730)</f>
        <v>614898.18199999991</v>
      </c>
      <c r="S730" s="16">
        <f ca="1">SUM(N$12:N730)+SUMIF(O$12:O730, "&lt;0")</f>
        <v>593716.76500000001</v>
      </c>
      <c r="U730" s="9">
        <v>44901</v>
      </c>
      <c r="V730" s="14">
        <f t="shared" ca="1" si="413"/>
        <v>2296</v>
      </c>
      <c r="W730" s="14">
        <f t="shared" ca="1" si="417"/>
        <v>2296</v>
      </c>
      <c r="X730" s="14">
        <f t="shared" ca="1" si="387"/>
        <v>1591</v>
      </c>
      <c r="Y730" s="14">
        <f t="shared" ca="1" si="400"/>
        <v>705</v>
      </c>
      <c r="Z730" s="14">
        <f t="shared" ca="1" si="401"/>
        <v>705</v>
      </c>
      <c r="AA730" s="14">
        <f t="shared" ca="1" si="410"/>
        <v>1508364.9469999999</v>
      </c>
      <c r="AB730" s="15">
        <f ca="1">SUM(Z$12:Z730)</f>
        <v>767883.18199999991</v>
      </c>
      <c r="AC730" s="16">
        <f ca="1">SUM(X$12:X730)+SUMIF(Y$12:Y730, "&lt;0")</f>
        <v>740481.76500000001</v>
      </c>
      <c r="AE730" s="9">
        <v>44901</v>
      </c>
      <c r="AF730" s="14">
        <f t="shared" ca="1" si="395"/>
        <v>1796</v>
      </c>
      <c r="AG730" s="14">
        <f t="shared" ca="1" si="418"/>
        <v>1796</v>
      </c>
      <c r="AH730" s="14">
        <f t="shared" ca="1" si="388"/>
        <v>1351</v>
      </c>
      <c r="AI730" s="14">
        <f t="shared" ca="1" si="402"/>
        <v>445</v>
      </c>
      <c r="AJ730" s="14">
        <f t="shared" ca="1" si="403"/>
        <v>445</v>
      </c>
      <c r="AK730" s="14">
        <f t="shared" ca="1" si="411"/>
        <v>1221114.9469999999</v>
      </c>
      <c r="AL730" s="15">
        <f ca="1">SUM(AJ$12:AJ730)</f>
        <v>621153.18199999991</v>
      </c>
      <c r="AM730" s="16">
        <f ca="1">SUM(AH$12:AH730)+SUMIF(AI$12:AI730, "&lt;0")</f>
        <v>599961.76500000001</v>
      </c>
      <c r="AO730" s="9">
        <v>44901</v>
      </c>
      <c r="AP730" s="14">
        <f t="shared" ca="1" si="396"/>
        <v>2296</v>
      </c>
      <c r="AQ730" s="14">
        <f t="shared" ca="1" si="419"/>
        <v>2296</v>
      </c>
      <c r="AR730" s="14">
        <f t="shared" ca="1" si="389"/>
        <v>1601</v>
      </c>
      <c r="AS730" s="14">
        <f t="shared" ca="1" si="404"/>
        <v>695</v>
      </c>
      <c r="AT730" s="14">
        <f t="shared" ca="1" si="405"/>
        <v>695</v>
      </c>
      <c r="AU730" s="14">
        <f t="shared" ca="1" si="412"/>
        <v>1533364.9469999999</v>
      </c>
      <c r="AV730" s="15">
        <f ca="1">SUM(AT$12:AT730)</f>
        <v>780393.18200000015</v>
      </c>
      <c r="AW730" s="16">
        <f ca="1">SUM(AR$12:AR730)+SUMIF(AS$12:AS730, "&lt;0")</f>
        <v>752971.76499999978</v>
      </c>
      <c r="AY730" s="9">
        <v>44901</v>
      </c>
      <c r="AZ730" s="14">
        <f t="shared" ca="1" si="414"/>
        <v>2000</v>
      </c>
      <c r="BA730" s="14">
        <f t="shared" ca="1" si="420"/>
        <v>2000</v>
      </c>
      <c r="BB730" s="14">
        <f t="shared" ca="1" si="390"/>
        <v>1638.519707856726</v>
      </c>
      <c r="BC730" s="14">
        <f t="shared" ca="1" si="406"/>
        <v>361.48029214327403</v>
      </c>
      <c r="BD730" s="14">
        <f t="shared" ca="1" si="407"/>
        <v>361.48029214327403</v>
      </c>
      <c r="BE730" s="14">
        <f t="shared" ca="1" si="392"/>
        <v>1365694.8476277031</v>
      </c>
      <c r="BF730" s="15">
        <f ca="1">SUM(BD$12:BD730)</f>
        <v>698048.27626004012</v>
      </c>
      <c r="BG730" s="16">
        <f ca="1">SUM(BB$12:BB730)+SUMIF(BC$12:BC730, "&lt;0")</f>
        <v>667646.57136766298</v>
      </c>
    </row>
    <row r="731" spans="1:59" x14ac:dyDescent="0.2">
      <c r="A731" s="24">
        <v>44902</v>
      </c>
      <c r="B731" s="54">
        <f ca="1">IF($A731&gt;= $C$5,$C$6, INDEX('Historical Data'!$D$2:$D$745, MATCH(A731, 'Historical Data'!$B$2:$B$745, 0)))</f>
        <v>1296</v>
      </c>
      <c r="C731" s="14">
        <f t="shared" ca="1" si="415"/>
        <v>1296</v>
      </c>
      <c r="D731" s="14">
        <f t="shared" ca="1" si="391"/>
        <v>778.98099999999977</v>
      </c>
      <c r="E731" s="14">
        <f t="shared" ca="1" si="397"/>
        <v>517.01900000000023</v>
      </c>
      <c r="F731" s="14">
        <f t="shared" ca="1" si="393"/>
        <v>517.01900000000023</v>
      </c>
      <c r="G731" s="14">
        <f t="shared" ca="1" si="408"/>
        <v>910160.94699999993</v>
      </c>
      <c r="H731" s="15">
        <f ca="1">SUM(F$12:F731)</f>
        <v>462430.201</v>
      </c>
      <c r="I731" s="16">
        <f ca="1">SUM(D$12:D731)+SUMIF(E$12:E731, "&lt;0")</f>
        <v>447730.74600000004</v>
      </c>
      <c r="J731" s="15"/>
      <c r="K731" s="9">
        <v>44902</v>
      </c>
      <c r="L731" s="14">
        <f t="shared" ca="1" si="394"/>
        <v>1796</v>
      </c>
      <c r="M731" s="14">
        <f t="shared" ca="1" si="416"/>
        <v>1796</v>
      </c>
      <c r="N731" s="14">
        <f t="shared" ca="1" si="386"/>
        <v>1028.9809999999998</v>
      </c>
      <c r="O731" s="14">
        <f t="shared" ca="1" si="398"/>
        <v>767.01900000000023</v>
      </c>
      <c r="P731" s="14">
        <f t="shared" ca="1" si="399"/>
        <v>767.01900000000023</v>
      </c>
      <c r="Q731" s="14">
        <f t="shared" ca="1" si="409"/>
        <v>1210410.9469999999</v>
      </c>
      <c r="R731" s="15">
        <f ca="1">SUM(P$12:P731)</f>
        <v>615665.20099999988</v>
      </c>
      <c r="S731" s="16">
        <f ca="1">SUM(N$12:N731)+SUMIF(O$12:O731, "&lt;0")</f>
        <v>594745.74600000004</v>
      </c>
      <c r="U731" s="9">
        <v>44902</v>
      </c>
      <c r="V731" s="14">
        <f t="shared" ca="1" si="413"/>
        <v>2296</v>
      </c>
      <c r="W731" s="14">
        <f t="shared" ca="1" si="417"/>
        <v>2296</v>
      </c>
      <c r="X731" s="14">
        <f t="shared" ca="1" si="387"/>
        <v>1278.9809999999998</v>
      </c>
      <c r="Y731" s="14">
        <f t="shared" ca="1" si="400"/>
        <v>1017.0190000000002</v>
      </c>
      <c r="Z731" s="14">
        <f t="shared" ca="1" si="401"/>
        <v>1017.0190000000002</v>
      </c>
      <c r="AA731" s="14">
        <f t="shared" ca="1" si="410"/>
        <v>1510660.9469999999</v>
      </c>
      <c r="AB731" s="15">
        <f ca="1">SUM(Z$12:Z731)</f>
        <v>768900.20099999988</v>
      </c>
      <c r="AC731" s="16">
        <f ca="1">SUM(X$12:X731)+SUMIF(Y$12:Y731, "&lt;0")</f>
        <v>741760.74600000004</v>
      </c>
      <c r="AE731" s="9">
        <v>44902</v>
      </c>
      <c r="AF731" s="14">
        <f t="shared" ca="1" si="395"/>
        <v>1796</v>
      </c>
      <c r="AG731" s="14">
        <f t="shared" ca="1" si="418"/>
        <v>1796</v>
      </c>
      <c r="AH731" s="14">
        <f t="shared" ca="1" si="388"/>
        <v>1038.9809999999998</v>
      </c>
      <c r="AI731" s="14">
        <f t="shared" ca="1" si="402"/>
        <v>757.01900000000023</v>
      </c>
      <c r="AJ731" s="14">
        <f t="shared" ca="1" si="403"/>
        <v>757.01900000000023</v>
      </c>
      <c r="AK731" s="14">
        <f t="shared" ca="1" si="411"/>
        <v>1222910.9469999999</v>
      </c>
      <c r="AL731" s="15">
        <f ca="1">SUM(AJ$12:AJ731)</f>
        <v>621910.20099999988</v>
      </c>
      <c r="AM731" s="16">
        <f ca="1">SUM(AH$12:AH731)+SUMIF(AI$12:AI731, "&lt;0")</f>
        <v>601000.74600000004</v>
      </c>
      <c r="AO731" s="9">
        <v>44902</v>
      </c>
      <c r="AP731" s="14">
        <f t="shared" ca="1" si="396"/>
        <v>2296</v>
      </c>
      <c r="AQ731" s="14">
        <f t="shared" ca="1" si="419"/>
        <v>2296</v>
      </c>
      <c r="AR731" s="14">
        <f t="shared" ca="1" si="389"/>
        <v>1298.9809999999998</v>
      </c>
      <c r="AS731" s="14">
        <f t="shared" ca="1" si="404"/>
        <v>997.01900000000023</v>
      </c>
      <c r="AT731" s="14">
        <f t="shared" ca="1" si="405"/>
        <v>997.01900000000023</v>
      </c>
      <c r="AU731" s="14">
        <f t="shared" ca="1" si="412"/>
        <v>1535660.9469999999</v>
      </c>
      <c r="AV731" s="15">
        <f ca="1">SUM(AT$12:AT731)</f>
        <v>781390.20100000012</v>
      </c>
      <c r="AW731" s="16">
        <f ca="1">SUM(AR$12:AR731)+SUMIF(AS$12:AS731, "&lt;0")</f>
        <v>754270.74599999981</v>
      </c>
      <c r="AY731" s="9">
        <v>44902</v>
      </c>
      <c r="AZ731" s="14">
        <f t="shared" ca="1" si="414"/>
        <v>2000</v>
      </c>
      <c r="BA731" s="14">
        <f t="shared" ca="1" si="420"/>
        <v>2000</v>
      </c>
      <c r="BB731" s="14">
        <f t="shared" ca="1" si="390"/>
        <v>1344.7337559071559</v>
      </c>
      <c r="BC731" s="14">
        <f t="shared" ca="1" si="406"/>
        <v>655.26624409284409</v>
      </c>
      <c r="BD731" s="14">
        <f t="shared" ca="1" si="407"/>
        <v>655.26624409284409</v>
      </c>
      <c r="BE731" s="14">
        <f t="shared" ca="1" si="392"/>
        <v>1367694.8476277031</v>
      </c>
      <c r="BF731" s="15">
        <f ca="1">SUM(BD$12:BD731)</f>
        <v>698703.54250413296</v>
      </c>
      <c r="BG731" s="16">
        <f ca="1">SUM(BB$12:BB731)+SUMIF(BC$12:BC731, "&lt;0")</f>
        <v>668991.30512357014</v>
      </c>
    </row>
    <row r="732" spans="1:59" x14ac:dyDescent="0.2">
      <c r="A732" s="24">
        <v>44903</v>
      </c>
      <c r="B732" s="54">
        <f ca="1">IF($A732&gt;= $C$5,$C$6, INDEX('Historical Data'!$D$2:$D$745, MATCH(A732, 'Historical Data'!$B$2:$B$745, 0)))</f>
        <v>1296</v>
      </c>
      <c r="C732" s="14">
        <f t="shared" ca="1" si="415"/>
        <v>1296</v>
      </c>
      <c r="D732" s="14">
        <f t="shared" ca="1" si="391"/>
        <v>734.71399999999994</v>
      </c>
      <c r="E732" s="14">
        <f t="shared" ca="1" si="397"/>
        <v>561.28600000000006</v>
      </c>
      <c r="F732" s="14">
        <f t="shared" ca="1" si="393"/>
        <v>561.28600000000006</v>
      </c>
      <c r="G732" s="14">
        <f t="shared" ca="1" si="408"/>
        <v>911456.94699999993</v>
      </c>
      <c r="H732" s="15">
        <f ca="1">SUM(F$12:F732)</f>
        <v>462991.48700000002</v>
      </c>
      <c r="I732" s="16">
        <f ca="1">SUM(D$12:D732)+SUMIF(E$12:E732, "&lt;0")</f>
        <v>448465.46</v>
      </c>
      <c r="J732" s="15"/>
      <c r="K732" s="9">
        <v>44903</v>
      </c>
      <c r="L732" s="14">
        <f t="shared" ca="1" si="394"/>
        <v>1796</v>
      </c>
      <c r="M732" s="14">
        <f t="shared" ca="1" si="416"/>
        <v>1796</v>
      </c>
      <c r="N732" s="14">
        <f t="shared" ca="1" si="386"/>
        <v>989.71399999999994</v>
      </c>
      <c r="O732" s="14">
        <f t="shared" ca="1" si="398"/>
        <v>806.28600000000006</v>
      </c>
      <c r="P732" s="14">
        <f t="shared" ca="1" si="399"/>
        <v>806.28600000000006</v>
      </c>
      <c r="Q732" s="14">
        <f t="shared" ca="1" si="409"/>
        <v>1212206.9469999999</v>
      </c>
      <c r="R732" s="15">
        <f ca="1">SUM(P$12:P732)</f>
        <v>616471.48699999985</v>
      </c>
      <c r="S732" s="16">
        <f ca="1">SUM(N$12:N732)+SUMIF(O$12:O732, "&lt;0")</f>
        <v>595735.46000000008</v>
      </c>
      <c r="U732" s="9">
        <v>44903</v>
      </c>
      <c r="V732" s="14">
        <f t="shared" ca="1" si="413"/>
        <v>2296</v>
      </c>
      <c r="W732" s="14">
        <f t="shared" ca="1" si="417"/>
        <v>2296</v>
      </c>
      <c r="X732" s="14">
        <f t="shared" ca="1" si="387"/>
        <v>1244.7139999999999</v>
      </c>
      <c r="Y732" s="14">
        <f t="shared" ca="1" si="400"/>
        <v>1051.2860000000001</v>
      </c>
      <c r="Z732" s="14">
        <f t="shared" ca="1" si="401"/>
        <v>1051.2860000000001</v>
      </c>
      <c r="AA732" s="14">
        <f t="shared" ca="1" si="410"/>
        <v>1512956.9469999999</v>
      </c>
      <c r="AB732" s="15">
        <f ca="1">SUM(Z$12:Z732)</f>
        <v>769951.48699999985</v>
      </c>
      <c r="AC732" s="16">
        <f ca="1">SUM(X$12:X732)+SUMIF(Y$12:Y732, "&lt;0")</f>
        <v>743005.46000000008</v>
      </c>
      <c r="AE732" s="9">
        <v>44903</v>
      </c>
      <c r="AF732" s="14">
        <f t="shared" ca="1" si="395"/>
        <v>1796</v>
      </c>
      <c r="AG732" s="14">
        <f t="shared" ca="1" si="418"/>
        <v>1796</v>
      </c>
      <c r="AH732" s="14">
        <f t="shared" ca="1" si="388"/>
        <v>994.71399999999994</v>
      </c>
      <c r="AI732" s="14">
        <f t="shared" ca="1" si="402"/>
        <v>801.28600000000006</v>
      </c>
      <c r="AJ732" s="14">
        <f t="shared" ca="1" si="403"/>
        <v>801.28600000000006</v>
      </c>
      <c r="AK732" s="14">
        <f t="shared" ca="1" si="411"/>
        <v>1224706.9469999999</v>
      </c>
      <c r="AL732" s="15">
        <f ca="1">SUM(AJ$12:AJ732)</f>
        <v>622711.48699999985</v>
      </c>
      <c r="AM732" s="16">
        <f ca="1">SUM(AH$12:AH732)+SUMIF(AI$12:AI732, "&lt;0")</f>
        <v>601995.46000000008</v>
      </c>
      <c r="AO732" s="9">
        <v>44903</v>
      </c>
      <c r="AP732" s="14">
        <f t="shared" ca="1" si="396"/>
        <v>2296</v>
      </c>
      <c r="AQ732" s="14">
        <f t="shared" ca="1" si="419"/>
        <v>2296</v>
      </c>
      <c r="AR732" s="14">
        <f t="shared" ca="1" si="389"/>
        <v>1254.7139999999999</v>
      </c>
      <c r="AS732" s="14">
        <f t="shared" ca="1" si="404"/>
        <v>1041.2860000000001</v>
      </c>
      <c r="AT732" s="14">
        <f t="shared" ca="1" si="405"/>
        <v>1041.2860000000001</v>
      </c>
      <c r="AU732" s="14">
        <f t="shared" ca="1" si="412"/>
        <v>1537956.9469999999</v>
      </c>
      <c r="AV732" s="15">
        <f ca="1">SUM(AT$12:AT732)</f>
        <v>782431.48700000008</v>
      </c>
      <c r="AW732" s="16">
        <f ca="1">SUM(AR$12:AR732)+SUMIF(AS$12:AS732, "&lt;0")</f>
        <v>755525.45999999985</v>
      </c>
      <c r="AY732" s="9">
        <v>44903</v>
      </c>
      <c r="AZ732" s="14">
        <f t="shared" ca="1" si="414"/>
        <v>2000</v>
      </c>
      <c r="BA732" s="14">
        <f t="shared" ca="1" si="420"/>
        <v>2000</v>
      </c>
      <c r="BB732" s="14">
        <f t="shared" ca="1" si="390"/>
        <v>1328.699803957586</v>
      </c>
      <c r="BC732" s="14">
        <f t="shared" ca="1" si="406"/>
        <v>671.30019604241397</v>
      </c>
      <c r="BD732" s="14">
        <f t="shared" ca="1" si="407"/>
        <v>671.30019604241397</v>
      </c>
      <c r="BE732" s="14">
        <f t="shared" ca="1" si="392"/>
        <v>1369694.8476277031</v>
      </c>
      <c r="BF732" s="15">
        <f ca="1">SUM(BD$12:BD732)</f>
        <v>699374.84270017536</v>
      </c>
      <c r="BG732" s="16">
        <f ca="1">SUM(BB$12:BB732)+SUMIF(BC$12:BC732, "&lt;0")</f>
        <v>670320.00492752774</v>
      </c>
    </row>
    <row r="733" spans="1:59" x14ac:dyDescent="0.2">
      <c r="A733" s="24">
        <v>44904</v>
      </c>
      <c r="B733" s="54">
        <f ca="1">IF($A733&gt;= $C$5,$C$6, INDEX('Historical Data'!$D$2:$D$745, MATCH(A733, 'Historical Data'!$B$2:$B$745, 0)))</f>
        <v>1296</v>
      </c>
      <c r="C733" s="14">
        <f t="shared" ca="1" si="415"/>
        <v>1296</v>
      </c>
      <c r="D733" s="14">
        <f t="shared" ca="1" si="391"/>
        <v>98.879999999997381</v>
      </c>
      <c r="E733" s="14">
        <f t="shared" ca="1" si="397"/>
        <v>1197.1200000000026</v>
      </c>
      <c r="F733" s="14">
        <f t="shared" ca="1" si="393"/>
        <v>1197.1200000000026</v>
      </c>
      <c r="G733" s="14">
        <f t="shared" ca="1" si="408"/>
        <v>912752.94699999993</v>
      </c>
      <c r="H733" s="15">
        <f ca="1">SUM(F$12:F733)</f>
        <v>464188.60700000002</v>
      </c>
      <c r="I733" s="16">
        <f ca="1">SUM(D$12:D733)+SUMIF(E$12:E733, "&lt;0")</f>
        <v>448564.34</v>
      </c>
      <c r="J733" s="15"/>
      <c r="K733" s="9">
        <v>44904</v>
      </c>
      <c r="L733" s="14">
        <f t="shared" ca="1" si="394"/>
        <v>1796</v>
      </c>
      <c r="M733" s="14">
        <f t="shared" ca="1" si="416"/>
        <v>1796</v>
      </c>
      <c r="N733" s="14">
        <f t="shared" ca="1" si="386"/>
        <v>358.87999999999738</v>
      </c>
      <c r="O733" s="14">
        <f t="shared" ca="1" si="398"/>
        <v>1437.1200000000026</v>
      </c>
      <c r="P733" s="14">
        <f t="shared" ca="1" si="399"/>
        <v>1437.1200000000026</v>
      </c>
      <c r="Q733" s="14">
        <f t="shared" ca="1" si="409"/>
        <v>1214002.9469999999</v>
      </c>
      <c r="R733" s="15">
        <f ca="1">SUM(P$12:P733)</f>
        <v>617908.60699999984</v>
      </c>
      <c r="S733" s="16">
        <f ca="1">SUM(N$12:N733)+SUMIF(O$12:O733, "&lt;0")</f>
        <v>596094.34000000008</v>
      </c>
      <c r="U733" s="9">
        <v>44904</v>
      </c>
      <c r="V733" s="14">
        <f t="shared" ca="1" si="413"/>
        <v>2296</v>
      </c>
      <c r="W733" s="14">
        <f t="shared" ca="1" si="417"/>
        <v>2296</v>
      </c>
      <c r="X733" s="14">
        <f t="shared" ca="1" si="387"/>
        <v>618.87999999999738</v>
      </c>
      <c r="Y733" s="14">
        <f t="shared" ca="1" si="400"/>
        <v>1677.1200000000026</v>
      </c>
      <c r="Z733" s="14">
        <f t="shared" ca="1" si="401"/>
        <v>1677.1200000000026</v>
      </c>
      <c r="AA733" s="14">
        <f t="shared" ca="1" si="410"/>
        <v>1515252.9469999999</v>
      </c>
      <c r="AB733" s="15">
        <f ca="1">SUM(Z$12:Z733)</f>
        <v>771628.60699999984</v>
      </c>
      <c r="AC733" s="16">
        <f ca="1">SUM(X$12:X733)+SUMIF(Y$12:Y733, "&lt;0")</f>
        <v>743624.34000000008</v>
      </c>
      <c r="AE733" s="9">
        <v>44904</v>
      </c>
      <c r="AF733" s="14">
        <f t="shared" ca="1" si="395"/>
        <v>1796</v>
      </c>
      <c r="AG733" s="14">
        <f t="shared" ca="1" si="418"/>
        <v>1796</v>
      </c>
      <c r="AH733" s="14">
        <f t="shared" ca="1" si="388"/>
        <v>358.87999999999738</v>
      </c>
      <c r="AI733" s="14">
        <f t="shared" ca="1" si="402"/>
        <v>1437.1200000000026</v>
      </c>
      <c r="AJ733" s="14">
        <f t="shared" ca="1" si="403"/>
        <v>1437.1200000000026</v>
      </c>
      <c r="AK733" s="14">
        <f t="shared" ca="1" si="411"/>
        <v>1226502.9469999999</v>
      </c>
      <c r="AL733" s="15">
        <f ca="1">SUM(AJ$12:AJ733)</f>
        <v>624148.60699999984</v>
      </c>
      <c r="AM733" s="16">
        <f ca="1">SUM(AH$12:AH733)+SUMIF(AI$12:AI733, "&lt;0")</f>
        <v>602354.34000000008</v>
      </c>
      <c r="AO733" s="9">
        <v>44904</v>
      </c>
      <c r="AP733" s="14">
        <f t="shared" ca="1" si="396"/>
        <v>2296</v>
      </c>
      <c r="AQ733" s="14">
        <f t="shared" ca="1" si="419"/>
        <v>2296</v>
      </c>
      <c r="AR733" s="14">
        <f t="shared" ca="1" si="389"/>
        <v>618.87999999999738</v>
      </c>
      <c r="AS733" s="14">
        <f t="shared" ca="1" si="404"/>
        <v>1677.1200000000026</v>
      </c>
      <c r="AT733" s="14">
        <f t="shared" ca="1" si="405"/>
        <v>1677.1200000000026</v>
      </c>
      <c r="AU733" s="14">
        <f t="shared" ca="1" si="412"/>
        <v>1540252.9469999999</v>
      </c>
      <c r="AV733" s="15">
        <f ca="1">SUM(AT$12:AT733)</f>
        <v>784108.60700000008</v>
      </c>
      <c r="AW733" s="16">
        <f ca="1">SUM(AR$12:AR733)+SUMIF(AS$12:AS733, "&lt;0")</f>
        <v>756144.33999999985</v>
      </c>
      <c r="AY733" s="9">
        <v>44904</v>
      </c>
      <c r="AZ733" s="14">
        <f t="shared" ca="1" si="414"/>
        <v>2000</v>
      </c>
      <c r="BA733" s="14">
        <f t="shared" ca="1" si="420"/>
        <v>2000</v>
      </c>
      <c r="BB733" s="14">
        <f t="shared" ca="1" si="390"/>
        <v>721.09885200801341</v>
      </c>
      <c r="BC733" s="14">
        <f t="shared" ca="1" si="406"/>
        <v>1278.9011479919866</v>
      </c>
      <c r="BD733" s="14">
        <f t="shared" ca="1" si="407"/>
        <v>1278.9011479919866</v>
      </c>
      <c r="BE733" s="14">
        <f t="shared" ca="1" si="392"/>
        <v>1371694.8476277031</v>
      </c>
      <c r="BF733" s="15">
        <f ca="1">SUM(BD$12:BD733)</f>
        <v>700653.74384816736</v>
      </c>
      <c r="BG733" s="16">
        <f ca="1">SUM(BB$12:BB733)+SUMIF(BC$12:BC733, "&lt;0")</f>
        <v>671041.10377953574</v>
      </c>
    </row>
    <row r="734" spans="1:59" x14ac:dyDescent="0.2">
      <c r="A734" s="24">
        <v>44905</v>
      </c>
      <c r="B734" s="54">
        <f ca="1">IF($A734&gt;= $C$5,$C$6, INDEX('Historical Data'!$D$2:$D$745, MATCH(A734, 'Historical Data'!$B$2:$B$745, 0)))</f>
        <v>1296</v>
      </c>
      <c r="C734" s="14">
        <f t="shared" ca="1" si="415"/>
        <v>1296</v>
      </c>
      <c r="D734" s="14">
        <f t="shared" ca="1" si="391"/>
        <v>0</v>
      </c>
      <c r="E734" s="14">
        <f t="shared" ca="1" si="397"/>
        <v>1296</v>
      </c>
      <c r="F734" s="14">
        <f t="shared" ca="1" si="393"/>
        <v>1296</v>
      </c>
      <c r="G734" s="14">
        <f t="shared" ca="1" si="408"/>
        <v>914048.94699999993</v>
      </c>
      <c r="H734" s="15">
        <f ca="1">SUM(F$12:F734)</f>
        <v>465484.60700000002</v>
      </c>
      <c r="I734" s="16">
        <f ca="1">SUM(D$12:D734)+SUMIF(E$12:E734, "&lt;0")</f>
        <v>448564.34</v>
      </c>
      <c r="J734" s="15"/>
      <c r="K734" s="9">
        <v>44905</v>
      </c>
      <c r="L734" s="14">
        <f t="shared" ca="1" si="394"/>
        <v>1796</v>
      </c>
      <c r="M734" s="14">
        <f t="shared" ca="1" si="416"/>
        <v>1796</v>
      </c>
      <c r="N734" s="14">
        <f t="shared" ca="1" si="386"/>
        <v>235</v>
      </c>
      <c r="O734" s="14">
        <f t="shared" ca="1" si="398"/>
        <v>1561</v>
      </c>
      <c r="P734" s="14">
        <f t="shared" ca="1" si="399"/>
        <v>1561</v>
      </c>
      <c r="Q734" s="14">
        <f t="shared" ca="1" si="409"/>
        <v>1215798.9469999999</v>
      </c>
      <c r="R734" s="15">
        <f ca="1">SUM(P$12:P734)</f>
        <v>619469.60699999984</v>
      </c>
      <c r="S734" s="16">
        <f ca="1">SUM(N$12:N734)+SUMIF(O$12:O734, "&lt;0")</f>
        <v>596329.34000000008</v>
      </c>
      <c r="U734" s="9">
        <v>44905</v>
      </c>
      <c r="V734" s="14">
        <f t="shared" ca="1" si="413"/>
        <v>2296</v>
      </c>
      <c r="W734" s="14">
        <f t="shared" ca="1" si="417"/>
        <v>2296</v>
      </c>
      <c r="X734" s="14">
        <f t="shared" ca="1" si="387"/>
        <v>470</v>
      </c>
      <c r="Y734" s="14">
        <f t="shared" ca="1" si="400"/>
        <v>1826</v>
      </c>
      <c r="Z734" s="14">
        <f t="shared" ca="1" si="401"/>
        <v>1826</v>
      </c>
      <c r="AA734" s="14">
        <f t="shared" ca="1" si="410"/>
        <v>1517548.9469999999</v>
      </c>
      <c r="AB734" s="15">
        <f ca="1">SUM(Z$12:Z734)</f>
        <v>773454.60699999984</v>
      </c>
      <c r="AC734" s="16">
        <f ca="1">SUM(X$12:X734)+SUMIF(Y$12:Y734, "&lt;0")</f>
        <v>744094.34000000008</v>
      </c>
      <c r="AE734" s="9">
        <v>44905</v>
      </c>
      <c r="AF734" s="14">
        <f t="shared" ca="1" si="395"/>
        <v>1796</v>
      </c>
      <c r="AG734" s="14">
        <f t="shared" ca="1" si="418"/>
        <v>1796</v>
      </c>
      <c r="AH734" s="14">
        <f t="shared" ca="1" si="388"/>
        <v>210</v>
      </c>
      <c r="AI734" s="14">
        <f t="shared" ca="1" si="402"/>
        <v>1586</v>
      </c>
      <c r="AJ734" s="14">
        <f t="shared" ca="1" si="403"/>
        <v>1586</v>
      </c>
      <c r="AK734" s="14">
        <f t="shared" ca="1" si="411"/>
        <v>1228298.9469999999</v>
      </c>
      <c r="AL734" s="15">
        <f ca="1">SUM(AJ$12:AJ734)</f>
        <v>625734.60699999984</v>
      </c>
      <c r="AM734" s="16">
        <f ca="1">SUM(AH$12:AH734)+SUMIF(AI$12:AI734, "&lt;0")</f>
        <v>602564.34000000008</v>
      </c>
      <c r="AO734" s="9">
        <v>44905</v>
      </c>
      <c r="AP734" s="14">
        <f t="shared" ca="1" si="396"/>
        <v>2296</v>
      </c>
      <c r="AQ734" s="14">
        <f t="shared" ca="1" si="419"/>
        <v>2296</v>
      </c>
      <c r="AR734" s="14">
        <f t="shared" ca="1" si="389"/>
        <v>420</v>
      </c>
      <c r="AS734" s="14">
        <f t="shared" ca="1" si="404"/>
        <v>1876</v>
      </c>
      <c r="AT734" s="14">
        <f t="shared" ca="1" si="405"/>
        <v>1876</v>
      </c>
      <c r="AU734" s="14">
        <f t="shared" ca="1" si="412"/>
        <v>1542548.9469999999</v>
      </c>
      <c r="AV734" s="15">
        <f ca="1">SUM(AT$12:AT734)</f>
        <v>785984.60700000008</v>
      </c>
      <c r="AW734" s="16">
        <f ca="1">SUM(AR$12:AR734)+SUMIF(AS$12:AS734, "&lt;0")</f>
        <v>756564.33999999985</v>
      </c>
      <c r="AY734" s="9">
        <v>44905</v>
      </c>
      <c r="AZ734" s="14">
        <f t="shared" ca="1" si="414"/>
        <v>2000</v>
      </c>
      <c r="BA734" s="14">
        <f t="shared" ca="1" si="420"/>
        <v>2000</v>
      </c>
      <c r="BB734" s="14">
        <f t="shared" ca="1" si="390"/>
        <v>387.65690005844772</v>
      </c>
      <c r="BC734" s="14">
        <f t="shared" ca="1" si="406"/>
        <v>1612.3430999415523</v>
      </c>
      <c r="BD734" s="14">
        <f t="shared" ca="1" si="407"/>
        <v>1612.3430999415523</v>
      </c>
      <c r="BE734" s="14">
        <f t="shared" ca="1" si="392"/>
        <v>1373694.8476277031</v>
      </c>
      <c r="BF734" s="15">
        <f ca="1">SUM(BD$12:BD734)</f>
        <v>702266.08694810886</v>
      </c>
      <c r="BG734" s="16">
        <f ca="1">SUM(BB$12:BB734)+SUMIF(BC$12:BC734, "&lt;0")</f>
        <v>671428.76067959424</v>
      </c>
    </row>
    <row r="735" spans="1:59" x14ac:dyDescent="0.2">
      <c r="A735" s="24">
        <v>44906</v>
      </c>
      <c r="B735" s="54">
        <f ca="1">IF($A735&gt;= $C$5,$C$6, INDEX('Historical Data'!$D$2:$D$745, MATCH(A735, 'Historical Data'!$B$2:$B$745, 0)))</f>
        <v>1296</v>
      </c>
      <c r="C735" s="14">
        <f t="shared" ca="1" si="415"/>
        <v>1296</v>
      </c>
      <c r="D735" s="14">
        <f t="shared" ca="1" si="391"/>
        <v>554.08600000000297</v>
      </c>
      <c r="E735" s="14">
        <f t="shared" ca="1" si="397"/>
        <v>741.91399999999703</v>
      </c>
      <c r="F735" s="14">
        <f t="shared" ca="1" si="393"/>
        <v>741.91399999999703</v>
      </c>
      <c r="G735" s="14">
        <f t="shared" ca="1" si="408"/>
        <v>915344.94699999993</v>
      </c>
      <c r="H735" s="15">
        <f ca="1">SUM(F$12:F735)</f>
        <v>466226.52100000001</v>
      </c>
      <c r="I735" s="16">
        <f ca="1">SUM(D$12:D735)+SUMIF(E$12:E735, "&lt;0")</f>
        <v>449118.42600000004</v>
      </c>
      <c r="J735" s="15"/>
      <c r="K735" s="9">
        <v>44906</v>
      </c>
      <c r="L735" s="14">
        <f t="shared" ca="1" si="394"/>
        <v>1796</v>
      </c>
      <c r="M735" s="14">
        <f t="shared" ca="1" si="416"/>
        <v>1796</v>
      </c>
      <c r="N735" s="14">
        <f t="shared" ca="1" si="386"/>
        <v>839.08600000000297</v>
      </c>
      <c r="O735" s="14">
        <f t="shared" ca="1" si="398"/>
        <v>956.91399999999703</v>
      </c>
      <c r="P735" s="14">
        <f t="shared" ca="1" si="399"/>
        <v>956.91399999999703</v>
      </c>
      <c r="Q735" s="14">
        <f t="shared" ca="1" si="409"/>
        <v>1217594.9469999999</v>
      </c>
      <c r="R735" s="15">
        <f ca="1">SUM(P$12:P735)</f>
        <v>620426.52099999983</v>
      </c>
      <c r="S735" s="16">
        <f ca="1">SUM(N$12:N735)+SUMIF(O$12:O735, "&lt;0")</f>
        <v>597168.42600000009</v>
      </c>
      <c r="U735" s="9">
        <v>44906</v>
      </c>
      <c r="V735" s="14">
        <f t="shared" ca="1" si="413"/>
        <v>2296</v>
      </c>
      <c r="W735" s="14">
        <f t="shared" ca="1" si="417"/>
        <v>2296</v>
      </c>
      <c r="X735" s="14">
        <f t="shared" ca="1" si="387"/>
        <v>1124.086000000003</v>
      </c>
      <c r="Y735" s="14">
        <f t="shared" ca="1" si="400"/>
        <v>1171.913999999997</v>
      </c>
      <c r="Z735" s="14">
        <f t="shared" ca="1" si="401"/>
        <v>1171.913999999997</v>
      </c>
      <c r="AA735" s="14">
        <f t="shared" ca="1" si="410"/>
        <v>1519844.9469999999</v>
      </c>
      <c r="AB735" s="15">
        <f ca="1">SUM(Z$12:Z735)</f>
        <v>774626.52099999983</v>
      </c>
      <c r="AC735" s="16">
        <f ca="1">SUM(X$12:X735)+SUMIF(Y$12:Y735, "&lt;0")</f>
        <v>745218.42600000009</v>
      </c>
      <c r="AE735" s="9">
        <v>44906</v>
      </c>
      <c r="AF735" s="14">
        <f t="shared" ca="1" si="395"/>
        <v>1796</v>
      </c>
      <c r="AG735" s="14">
        <f t="shared" ca="1" si="418"/>
        <v>1796</v>
      </c>
      <c r="AH735" s="14">
        <f t="shared" ca="1" si="388"/>
        <v>864.08600000000297</v>
      </c>
      <c r="AI735" s="14">
        <f t="shared" ca="1" si="402"/>
        <v>931.91399999999703</v>
      </c>
      <c r="AJ735" s="14">
        <f t="shared" ca="1" si="403"/>
        <v>931.91399999999703</v>
      </c>
      <c r="AK735" s="14">
        <f t="shared" ca="1" si="411"/>
        <v>1230094.9469999999</v>
      </c>
      <c r="AL735" s="15">
        <f ca="1">SUM(AJ$12:AJ735)</f>
        <v>626666.52099999983</v>
      </c>
      <c r="AM735" s="16">
        <f ca="1">SUM(AH$12:AH735)+SUMIF(AI$12:AI735, "&lt;0")</f>
        <v>603428.42600000009</v>
      </c>
      <c r="AO735" s="9">
        <v>44906</v>
      </c>
      <c r="AP735" s="14">
        <f t="shared" ca="1" si="396"/>
        <v>2296</v>
      </c>
      <c r="AQ735" s="14">
        <f t="shared" ca="1" si="419"/>
        <v>2296</v>
      </c>
      <c r="AR735" s="14">
        <f t="shared" ca="1" si="389"/>
        <v>1174.086000000003</v>
      </c>
      <c r="AS735" s="14">
        <f t="shared" ca="1" si="404"/>
        <v>1121.913999999997</v>
      </c>
      <c r="AT735" s="14">
        <f t="shared" ca="1" si="405"/>
        <v>1121.913999999997</v>
      </c>
      <c r="AU735" s="14">
        <f t="shared" ca="1" si="412"/>
        <v>1544844.9469999999</v>
      </c>
      <c r="AV735" s="15">
        <f ca="1">SUM(AT$12:AT735)</f>
        <v>787106.52100000007</v>
      </c>
      <c r="AW735" s="16">
        <f ca="1">SUM(AR$12:AR735)+SUMIF(AS$12:AS735, "&lt;0")</f>
        <v>757738.42599999986</v>
      </c>
      <c r="AY735" s="9">
        <v>44906</v>
      </c>
      <c r="AZ735" s="14">
        <f t="shared" ca="1" si="414"/>
        <v>2000</v>
      </c>
      <c r="BA735" s="14">
        <f t="shared" ca="1" si="420"/>
        <v>2000</v>
      </c>
      <c r="BB735" s="14">
        <f t="shared" ca="1" si="390"/>
        <v>1495.5659481088774</v>
      </c>
      <c r="BC735" s="14">
        <f t="shared" ca="1" si="406"/>
        <v>504.43405189112264</v>
      </c>
      <c r="BD735" s="14">
        <f t="shared" ca="1" si="407"/>
        <v>504.43405189112264</v>
      </c>
      <c r="BE735" s="14">
        <f t="shared" ca="1" si="392"/>
        <v>1375694.8476277031</v>
      </c>
      <c r="BF735" s="15">
        <f ca="1">SUM(BD$12:BD735)</f>
        <v>702770.52099999995</v>
      </c>
      <c r="BG735" s="16">
        <f ca="1">SUM(BB$12:BB735)+SUMIF(BC$12:BC735, "&lt;0")</f>
        <v>672924.32662770315</v>
      </c>
    </row>
    <row r="736" spans="1:59" x14ac:dyDescent="0.2">
      <c r="A736" s="24">
        <v>44907</v>
      </c>
      <c r="B736" s="54">
        <f ca="1">IF($A736&gt;= $C$5,$C$6, INDEX('Historical Data'!$D$2:$D$745, MATCH(A736, 'Historical Data'!$B$2:$B$745, 0)))</f>
        <v>1296</v>
      </c>
      <c r="C736" s="14">
        <f t="shared" ca="1" si="415"/>
        <v>1296</v>
      </c>
      <c r="D736" s="14">
        <f t="shared" ca="1" si="391"/>
        <v>1121.9219999999987</v>
      </c>
      <c r="E736" s="14">
        <f t="shared" ca="1" si="397"/>
        <v>174.07800000000134</v>
      </c>
      <c r="F736" s="14">
        <f t="shared" ca="1" si="393"/>
        <v>174.07800000000134</v>
      </c>
      <c r="G736" s="14">
        <f t="shared" ca="1" si="408"/>
        <v>916640.94699999993</v>
      </c>
      <c r="H736" s="15">
        <f ca="1">SUM(F$12:F736)</f>
        <v>466400.59899999999</v>
      </c>
      <c r="I736" s="16">
        <f ca="1">SUM(D$12:D736)+SUMIF(E$12:E736, "&lt;0")</f>
        <v>450240.34800000006</v>
      </c>
      <c r="J736" s="15"/>
      <c r="K736" s="9">
        <v>44907</v>
      </c>
      <c r="L736" s="14">
        <f t="shared" ca="1" si="394"/>
        <v>1796</v>
      </c>
      <c r="M736" s="14">
        <f t="shared" ca="1" si="416"/>
        <v>1796</v>
      </c>
      <c r="N736" s="14">
        <f t="shared" ca="1" si="386"/>
        <v>1381.9219999999987</v>
      </c>
      <c r="O736" s="14">
        <f t="shared" ca="1" si="398"/>
        <v>414.07800000000134</v>
      </c>
      <c r="P736" s="14">
        <f t="shared" ca="1" si="399"/>
        <v>414.07800000000134</v>
      </c>
      <c r="Q736" s="14">
        <f t="shared" ca="1" si="409"/>
        <v>1219390.9469999999</v>
      </c>
      <c r="R736" s="15">
        <f ca="1">SUM(P$12:P736)</f>
        <v>620840.59899999981</v>
      </c>
      <c r="S736" s="16">
        <f ca="1">SUM(N$12:N736)+SUMIF(O$12:O736, "&lt;0")</f>
        <v>598550.34800000011</v>
      </c>
      <c r="U736" s="9">
        <v>44907</v>
      </c>
      <c r="V736" s="14">
        <f t="shared" ca="1" si="413"/>
        <v>2296</v>
      </c>
      <c r="W736" s="14">
        <f t="shared" ca="1" si="417"/>
        <v>2296</v>
      </c>
      <c r="X736" s="14">
        <f t="shared" ca="1" si="387"/>
        <v>1641.9219999999987</v>
      </c>
      <c r="Y736" s="14">
        <f t="shared" ca="1" si="400"/>
        <v>654.07800000000134</v>
      </c>
      <c r="Z736" s="14">
        <f t="shared" ca="1" si="401"/>
        <v>654.07800000000134</v>
      </c>
      <c r="AA736" s="14">
        <f t="shared" ca="1" si="410"/>
        <v>1522140.9469999999</v>
      </c>
      <c r="AB736" s="15">
        <f ca="1">SUM(Z$12:Z736)</f>
        <v>775280.59899999981</v>
      </c>
      <c r="AC736" s="16">
        <f ca="1">SUM(X$12:X736)+SUMIF(Y$12:Y736, "&lt;0")</f>
        <v>746860.34800000011</v>
      </c>
      <c r="AE736" s="9">
        <v>44907</v>
      </c>
      <c r="AF736" s="14">
        <f t="shared" ca="1" si="395"/>
        <v>1796</v>
      </c>
      <c r="AG736" s="14">
        <f t="shared" ca="1" si="418"/>
        <v>1796</v>
      </c>
      <c r="AH736" s="14">
        <f t="shared" ca="1" si="388"/>
        <v>1381.9219999999987</v>
      </c>
      <c r="AI736" s="14">
        <f t="shared" ca="1" si="402"/>
        <v>414.07800000000134</v>
      </c>
      <c r="AJ736" s="14">
        <f t="shared" ca="1" si="403"/>
        <v>414.07800000000134</v>
      </c>
      <c r="AK736" s="14">
        <f t="shared" ca="1" si="411"/>
        <v>1231890.9469999999</v>
      </c>
      <c r="AL736" s="15">
        <f ca="1">SUM(AJ$12:AJ736)</f>
        <v>627080.59899999981</v>
      </c>
      <c r="AM736" s="16">
        <f ca="1">SUM(AH$12:AH736)+SUMIF(AI$12:AI736, "&lt;0")</f>
        <v>604810.34800000011</v>
      </c>
      <c r="AO736" s="9">
        <v>44907</v>
      </c>
      <c r="AP736" s="14">
        <f t="shared" ca="1" si="396"/>
        <v>2296</v>
      </c>
      <c r="AQ736" s="14">
        <f t="shared" ca="1" si="419"/>
        <v>2296</v>
      </c>
      <c r="AR736" s="14">
        <f t="shared" ca="1" si="389"/>
        <v>1641.9219999999987</v>
      </c>
      <c r="AS736" s="14">
        <f t="shared" ca="1" si="404"/>
        <v>654.07800000000134</v>
      </c>
      <c r="AT736" s="14">
        <f t="shared" ca="1" si="405"/>
        <v>654.07800000000134</v>
      </c>
      <c r="AU736" s="14">
        <f t="shared" ca="1" si="412"/>
        <v>1547140.9469999999</v>
      </c>
      <c r="AV736" s="15">
        <f ca="1">SUM(AT$12:AT736)</f>
        <v>787760.59900000005</v>
      </c>
      <c r="AW736" s="16">
        <f ca="1">SUM(AR$12:AR736)+SUMIF(AS$12:AS736, "&lt;0")</f>
        <v>759380.34799999988</v>
      </c>
      <c r="AY736" s="9">
        <v>44907</v>
      </c>
      <c r="AZ736" s="14">
        <f t="shared" ca="1" si="414"/>
        <v>2000</v>
      </c>
      <c r="BA736" s="14">
        <f t="shared" ca="1" si="420"/>
        <v>2000</v>
      </c>
      <c r="BB736" s="14">
        <f t="shared" ca="1" si="390"/>
        <v>1825.9219999999987</v>
      </c>
      <c r="BC736" s="14">
        <f t="shared" ca="1" si="406"/>
        <v>174.07800000000134</v>
      </c>
      <c r="BD736" s="14">
        <f t="shared" ca="1" si="407"/>
        <v>174.07800000000134</v>
      </c>
      <c r="BE736" s="14">
        <f t="shared" ca="1" si="392"/>
        <v>1377694.8476277031</v>
      </c>
      <c r="BF736" s="15">
        <f ca="1">SUM(BD$12:BD736)</f>
        <v>702944.59899999993</v>
      </c>
      <c r="BG736" s="16">
        <f ca="1">SUM(BB$12:BB736)+SUMIF(BC$12:BC736, "&lt;0")</f>
        <v>674750.24862770317</v>
      </c>
    </row>
    <row r="737" spans="1:59" x14ac:dyDescent="0.2">
      <c r="A737" s="24">
        <v>44908</v>
      </c>
      <c r="B737" s="54">
        <f ca="1">IF($A737&gt;= $C$5,$C$6, INDEX('Historical Data'!$D$2:$D$745, MATCH(A737, 'Historical Data'!$B$2:$B$745, 0)))</f>
        <v>1296</v>
      </c>
      <c r="C737" s="14">
        <f t="shared" ca="1" si="415"/>
        <v>1296</v>
      </c>
      <c r="D737" s="14">
        <f t="shared" ca="1" si="391"/>
        <v>373.09000000000378</v>
      </c>
      <c r="E737" s="14">
        <f t="shared" ca="1" si="397"/>
        <v>922.90999999999622</v>
      </c>
      <c r="F737" s="14">
        <f t="shared" ca="1" si="393"/>
        <v>922.90999999999622</v>
      </c>
      <c r="G737" s="14">
        <f t="shared" ca="1" si="408"/>
        <v>917936.94699999993</v>
      </c>
      <c r="H737" s="15">
        <f ca="1">SUM(F$12:F737)</f>
        <v>467323.50899999996</v>
      </c>
      <c r="I737" s="16">
        <f ca="1">SUM(D$12:D737)+SUMIF(E$12:E737, "&lt;0")</f>
        <v>450613.43800000008</v>
      </c>
      <c r="J737" s="15"/>
      <c r="K737" s="9">
        <v>44908</v>
      </c>
      <c r="L737" s="14">
        <f t="shared" ca="1" si="394"/>
        <v>1796</v>
      </c>
      <c r="M737" s="14">
        <f t="shared" ca="1" si="416"/>
        <v>1796</v>
      </c>
      <c r="N737" s="14">
        <f t="shared" ca="1" si="386"/>
        <v>633.09000000000378</v>
      </c>
      <c r="O737" s="14">
        <f t="shared" ca="1" si="398"/>
        <v>1162.9099999999962</v>
      </c>
      <c r="P737" s="14">
        <f t="shared" ca="1" si="399"/>
        <v>1162.9099999999962</v>
      </c>
      <c r="Q737" s="14">
        <f t="shared" ca="1" si="409"/>
        <v>1221186.9469999999</v>
      </c>
      <c r="R737" s="15">
        <f ca="1">SUM(P$12:P737)</f>
        <v>622003.50899999985</v>
      </c>
      <c r="S737" s="16">
        <f ca="1">SUM(N$12:N737)+SUMIF(O$12:O737, "&lt;0")</f>
        <v>599183.43800000008</v>
      </c>
      <c r="U737" s="9">
        <v>44908</v>
      </c>
      <c r="V737" s="14">
        <f t="shared" ca="1" si="413"/>
        <v>2296</v>
      </c>
      <c r="W737" s="14">
        <f t="shared" ca="1" si="417"/>
        <v>2296</v>
      </c>
      <c r="X737" s="14">
        <f t="shared" ca="1" si="387"/>
        <v>893.09000000000378</v>
      </c>
      <c r="Y737" s="14">
        <f t="shared" ca="1" si="400"/>
        <v>1402.9099999999962</v>
      </c>
      <c r="Z737" s="14">
        <f t="shared" ca="1" si="401"/>
        <v>1402.9099999999962</v>
      </c>
      <c r="AA737" s="14">
        <f t="shared" ca="1" si="410"/>
        <v>1524436.9469999999</v>
      </c>
      <c r="AB737" s="15">
        <f ca="1">SUM(Z$12:Z737)</f>
        <v>776683.50899999985</v>
      </c>
      <c r="AC737" s="16">
        <f ca="1">SUM(X$12:X737)+SUMIF(Y$12:Y737, "&lt;0")</f>
        <v>747753.43800000008</v>
      </c>
      <c r="AE737" s="9">
        <v>44908</v>
      </c>
      <c r="AF737" s="14">
        <f t="shared" ca="1" si="395"/>
        <v>1796</v>
      </c>
      <c r="AG737" s="14">
        <f t="shared" ca="1" si="418"/>
        <v>1796</v>
      </c>
      <c r="AH737" s="14">
        <f t="shared" ca="1" si="388"/>
        <v>633.09000000000378</v>
      </c>
      <c r="AI737" s="14">
        <f t="shared" ca="1" si="402"/>
        <v>1162.9099999999962</v>
      </c>
      <c r="AJ737" s="14">
        <f t="shared" ca="1" si="403"/>
        <v>1162.9099999999962</v>
      </c>
      <c r="AK737" s="14">
        <f t="shared" ca="1" si="411"/>
        <v>1233686.9469999999</v>
      </c>
      <c r="AL737" s="15">
        <f ca="1">SUM(AJ$12:AJ737)</f>
        <v>628243.50899999985</v>
      </c>
      <c r="AM737" s="16">
        <f ca="1">SUM(AH$12:AH737)+SUMIF(AI$12:AI737, "&lt;0")</f>
        <v>605443.43800000008</v>
      </c>
      <c r="AO737" s="9">
        <v>44908</v>
      </c>
      <c r="AP737" s="14">
        <f t="shared" ca="1" si="396"/>
        <v>2296</v>
      </c>
      <c r="AQ737" s="14">
        <f t="shared" ca="1" si="419"/>
        <v>2296</v>
      </c>
      <c r="AR737" s="14">
        <f t="shared" ca="1" si="389"/>
        <v>893.09000000000378</v>
      </c>
      <c r="AS737" s="14">
        <f t="shared" ca="1" si="404"/>
        <v>1402.9099999999962</v>
      </c>
      <c r="AT737" s="14">
        <f t="shared" ca="1" si="405"/>
        <v>1402.9099999999962</v>
      </c>
      <c r="AU737" s="14">
        <f t="shared" ca="1" si="412"/>
        <v>1549436.9469999999</v>
      </c>
      <c r="AV737" s="15">
        <f ca="1">SUM(AT$12:AT737)</f>
        <v>789163.50900000008</v>
      </c>
      <c r="AW737" s="16">
        <f ca="1">SUM(AR$12:AR737)+SUMIF(AS$12:AS737, "&lt;0")</f>
        <v>760273.43799999985</v>
      </c>
      <c r="AY737" s="9">
        <v>44908</v>
      </c>
      <c r="AZ737" s="14">
        <f t="shared" ca="1" si="414"/>
        <v>2000</v>
      </c>
      <c r="BA737" s="14">
        <f t="shared" ca="1" si="420"/>
        <v>2000</v>
      </c>
      <c r="BB737" s="14">
        <f t="shared" ca="1" si="390"/>
        <v>1077.0900000000038</v>
      </c>
      <c r="BC737" s="14">
        <f t="shared" ca="1" si="406"/>
        <v>922.90999999999622</v>
      </c>
      <c r="BD737" s="14">
        <f t="shared" ca="1" si="407"/>
        <v>922.90999999999622</v>
      </c>
      <c r="BE737" s="14">
        <f t="shared" ca="1" si="392"/>
        <v>1379694.8476277031</v>
      </c>
      <c r="BF737" s="15">
        <f ca="1">SUM(BD$12:BD737)</f>
        <v>703867.50899999996</v>
      </c>
      <c r="BG737" s="16">
        <f ca="1">SUM(BB$12:BB737)+SUMIF(BC$12:BC737, "&lt;0")</f>
        <v>675827.33862770314</v>
      </c>
    </row>
    <row r="738" spans="1:59" x14ac:dyDescent="0.2">
      <c r="A738" s="24">
        <v>44909</v>
      </c>
      <c r="B738" s="54">
        <f ca="1">IF($A738&gt;= $C$5,$C$6, INDEX('Historical Data'!$D$2:$D$745, MATCH(A738, 'Historical Data'!$B$2:$B$745, 0)))</f>
        <v>1296</v>
      </c>
      <c r="C738" s="14">
        <f t="shared" ca="1" si="415"/>
        <v>1296</v>
      </c>
      <c r="D738" s="14">
        <f t="shared" ca="1" si="391"/>
        <v>241.78299999999581</v>
      </c>
      <c r="E738" s="14">
        <f t="shared" ca="1" si="397"/>
        <v>1054.2170000000042</v>
      </c>
      <c r="F738" s="14">
        <f t="shared" ca="1" si="393"/>
        <v>1054.2170000000042</v>
      </c>
      <c r="G738" s="14">
        <f t="shared" ca="1" si="408"/>
        <v>919232.94699999993</v>
      </c>
      <c r="H738" s="15">
        <f ca="1">SUM(F$12:F738)</f>
        <v>468377.72599999997</v>
      </c>
      <c r="I738" s="16">
        <f ca="1">SUM(D$12:D738)+SUMIF(E$12:E738, "&lt;0")</f>
        <v>450855.22100000008</v>
      </c>
      <c r="J738" s="15"/>
      <c r="K738" s="9">
        <v>44909</v>
      </c>
      <c r="L738" s="14">
        <f t="shared" ca="1" si="394"/>
        <v>1796</v>
      </c>
      <c r="M738" s="14">
        <f t="shared" ca="1" si="416"/>
        <v>1796</v>
      </c>
      <c r="N738" s="14">
        <f t="shared" ca="1" si="386"/>
        <v>501.78299999999581</v>
      </c>
      <c r="O738" s="14">
        <f t="shared" ca="1" si="398"/>
        <v>1294.2170000000042</v>
      </c>
      <c r="P738" s="14">
        <f t="shared" ca="1" si="399"/>
        <v>1294.2170000000042</v>
      </c>
      <c r="Q738" s="14">
        <f t="shared" ca="1" si="409"/>
        <v>1222982.9469999999</v>
      </c>
      <c r="R738" s="15">
        <f ca="1">SUM(P$12:P738)</f>
        <v>623297.72599999979</v>
      </c>
      <c r="S738" s="16">
        <f ca="1">SUM(N$12:N738)+SUMIF(O$12:O738, "&lt;0")</f>
        <v>599685.22100000014</v>
      </c>
      <c r="U738" s="9">
        <v>44909</v>
      </c>
      <c r="V738" s="14">
        <f t="shared" ca="1" si="413"/>
        <v>2296</v>
      </c>
      <c r="W738" s="14">
        <f t="shared" ca="1" si="417"/>
        <v>2296</v>
      </c>
      <c r="X738" s="14">
        <f t="shared" ca="1" si="387"/>
        <v>761.78299999999581</v>
      </c>
      <c r="Y738" s="14">
        <f t="shared" ca="1" si="400"/>
        <v>1534.2170000000042</v>
      </c>
      <c r="Z738" s="14">
        <f t="shared" ca="1" si="401"/>
        <v>1534.2170000000042</v>
      </c>
      <c r="AA738" s="14">
        <f t="shared" ca="1" si="410"/>
        <v>1526732.9469999999</v>
      </c>
      <c r="AB738" s="15">
        <f ca="1">SUM(Z$12:Z738)</f>
        <v>778217.72599999979</v>
      </c>
      <c r="AC738" s="16">
        <f ca="1">SUM(X$12:X738)+SUMIF(Y$12:Y738, "&lt;0")</f>
        <v>748515.22100000014</v>
      </c>
      <c r="AE738" s="9">
        <v>44909</v>
      </c>
      <c r="AF738" s="14">
        <f t="shared" ca="1" si="395"/>
        <v>1796</v>
      </c>
      <c r="AG738" s="14">
        <f t="shared" ca="1" si="418"/>
        <v>1796</v>
      </c>
      <c r="AH738" s="14">
        <f t="shared" ca="1" si="388"/>
        <v>501.78299999999581</v>
      </c>
      <c r="AI738" s="14">
        <f t="shared" ca="1" si="402"/>
        <v>1294.2170000000042</v>
      </c>
      <c r="AJ738" s="14">
        <f t="shared" ca="1" si="403"/>
        <v>1294.2170000000042</v>
      </c>
      <c r="AK738" s="14">
        <f t="shared" ca="1" si="411"/>
        <v>1235482.9469999999</v>
      </c>
      <c r="AL738" s="15">
        <f ca="1">SUM(AJ$12:AJ738)</f>
        <v>629537.72599999979</v>
      </c>
      <c r="AM738" s="16">
        <f ca="1">SUM(AH$12:AH738)+SUMIF(AI$12:AI738, "&lt;0")</f>
        <v>605945.22100000014</v>
      </c>
      <c r="AO738" s="9">
        <v>44909</v>
      </c>
      <c r="AP738" s="14">
        <f t="shared" ca="1" si="396"/>
        <v>2296</v>
      </c>
      <c r="AQ738" s="14">
        <f t="shared" ca="1" si="419"/>
        <v>2296</v>
      </c>
      <c r="AR738" s="14">
        <f t="shared" ca="1" si="389"/>
        <v>761.78299999999581</v>
      </c>
      <c r="AS738" s="14">
        <f t="shared" ca="1" si="404"/>
        <v>1534.2170000000042</v>
      </c>
      <c r="AT738" s="14">
        <f t="shared" ca="1" si="405"/>
        <v>1534.2170000000042</v>
      </c>
      <c r="AU738" s="14">
        <f t="shared" ca="1" si="412"/>
        <v>1551732.9469999999</v>
      </c>
      <c r="AV738" s="15">
        <f ca="1">SUM(AT$12:AT738)</f>
        <v>790697.72600000002</v>
      </c>
      <c r="AW738" s="16">
        <f ca="1">SUM(AR$12:AR738)+SUMIF(AS$12:AS738, "&lt;0")</f>
        <v>761035.2209999999</v>
      </c>
      <c r="AY738" s="9">
        <v>44909</v>
      </c>
      <c r="AZ738" s="14">
        <f t="shared" ca="1" si="414"/>
        <v>2000</v>
      </c>
      <c r="BA738" s="14">
        <f t="shared" ca="1" si="420"/>
        <v>2000</v>
      </c>
      <c r="BB738" s="14">
        <f t="shared" ca="1" si="390"/>
        <v>945.78299999999581</v>
      </c>
      <c r="BC738" s="14">
        <f t="shared" ca="1" si="406"/>
        <v>1054.2170000000042</v>
      </c>
      <c r="BD738" s="14">
        <f t="shared" ca="1" si="407"/>
        <v>1054.2170000000042</v>
      </c>
      <c r="BE738" s="14">
        <f t="shared" ca="1" si="392"/>
        <v>1381694.8476277031</v>
      </c>
      <c r="BF738" s="15">
        <f ca="1">SUM(BD$12:BD738)</f>
        <v>704921.72600000002</v>
      </c>
      <c r="BG738" s="16">
        <f ca="1">SUM(BB$12:BB738)+SUMIF(BC$12:BC738, "&lt;0")</f>
        <v>676773.12162770308</v>
      </c>
    </row>
    <row r="739" spans="1:59" x14ac:dyDescent="0.2">
      <c r="A739" s="24">
        <v>44910</v>
      </c>
      <c r="B739" s="54">
        <f ca="1">IF($A739&gt;= $C$5,$C$6, INDEX('Historical Data'!$D$2:$D$745, MATCH(A739, 'Historical Data'!$B$2:$B$745, 0)))</f>
        <v>1296</v>
      </c>
      <c r="C739" s="14">
        <f t="shared" ca="1" si="415"/>
        <v>1296</v>
      </c>
      <c r="D739" s="14">
        <f t="shared" ca="1" si="391"/>
        <v>0</v>
      </c>
      <c r="E739" s="14">
        <f t="shared" ca="1" si="397"/>
        <v>1296</v>
      </c>
      <c r="F739" s="14">
        <f t="shared" ca="1" si="393"/>
        <v>1296</v>
      </c>
      <c r="G739" s="14">
        <f t="shared" ca="1" si="408"/>
        <v>920528.94699999993</v>
      </c>
      <c r="H739" s="15">
        <f ca="1">SUM(F$12:F739)</f>
        <v>469673.72599999997</v>
      </c>
      <c r="I739" s="16">
        <f ca="1">SUM(D$12:D739)+SUMIF(E$12:E739, "&lt;0")</f>
        <v>450855.22100000008</v>
      </c>
      <c r="J739" s="15"/>
      <c r="K739" s="9">
        <v>44910</v>
      </c>
      <c r="L739" s="14">
        <f t="shared" ca="1" si="394"/>
        <v>1796</v>
      </c>
      <c r="M739" s="14">
        <f t="shared" ca="1" si="416"/>
        <v>1796</v>
      </c>
      <c r="N739" s="14">
        <f t="shared" ca="1" si="386"/>
        <v>210</v>
      </c>
      <c r="O739" s="14">
        <f t="shared" ca="1" si="398"/>
        <v>1586</v>
      </c>
      <c r="P739" s="14">
        <f t="shared" ca="1" si="399"/>
        <v>1586</v>
      </c>
      <c r="Q739" s="14">
        <f t="shared" ca="1" si="409"/>
        <v>1224778.9469999999</v>
      </c>
      <c r="R739" s="15">
        <f ca="1">SUM(P$12:P739)</f>
        <v>624883.72599999979</v>
      </c>
      <c r="S739" s="16">
        <f ca="1">SUM(N$12:N739)+SUMIF(O$12:O739, "&lt;0")</f>
        <v>599895.22100000014</v>
      </c>
      <c r="U739" s="9">
        <v>44910</v>
      </c>
      <c r="V739" s="14">
        <f t="shared" ca="1" si="413"/>
        <v>2296</v>
      </c>
      <c r="W739" s="14">
        <f t="shared" ca="1" si="417"/>
        <v>2296</v>
      </c>
      <c r="X739" s="14">
        <f t="shared" ca="1" si="387"/>
        <v>420</v>
      </c>
      <c r="Y739" s="14">
        <f t="shared" ca="1" si="400"/>
        <v>1876</v>
      </c>
      <c r="Z739" s="14">
        <f t="shared" ca="1" si="401"/>
        <v>1876</v>
      </c>
      <c r="AA739" s="14">
        <f t="shared" ca="1" si="410"/>
        <v>1529028.9469999999</v>
      </c>
      <c r="AB739" s="15">
        <f ca="1">SUM(Z$12:Z739)</f>
        <v>780093.72599999979</v>
      </c>
      <c r="AC739" s="16">
        <f ca="1">SUM(X$12:X739)+SUMIF(Y$12:Y739, "&lt;0")</f>
        <v>748935.22100000014</v>
      </c>
      <c r="AE739" s="9">
        <v>44910</v>
      </c>
      <c r="AF739" s="14">
        <f t="shared" ca="1" si="395"/>
        <v>1796</v>
      </c>
      <c r="AG739" s="14">
        <f t="shared" ca="1" si="418"/>
        <v>1796</v>
      </c>
      <c r="AH739" s="14">
        <f t="shared" ca="1" si="388"/>
        <v>160</v>
      </c>
      <c r="AI739" s="14">
        <f t="shared" ca="1" si="402"/>
        <v>1636</v>
      </c>
      <c r="AJ739" s="14">
        <f t="shared" ca="1" si="403"/>
        <v>1636</v>
      </c>
      <c r="AK739" s="14">
        <f t="shared" ca="1" si="411"/>
        <v>1237278.9469999999</v>
      </c>
      <c r="AL739" s="15">
        <f ca="1">SUM(AJ$12:AJ739)</f>
        <v>631173.72599999979</v>
      </c>
      <c r="AM739" s="16">
        <f ca="1">SUM(AH$12:AH739)+SUMIF(AI$12:AI739, "&lt;0")</f>
        <v>606105.22100000014</v>
      </c>
      <c r="AO739" s="9">
        <v>44910</v>
      </c>
      <c r="AP739" s="14">
        <f t="shared" ca="1" si="396"/>
        <v>2296</v>
      </c>
      <c r="AQ739" s="14">
        <f t="shared" ca="1" si="419"/>
        <v>2296</v>
      </c>
      <c r="AR739" s="14">
        <f t="shared" ca="1" si="389"/>
        <v>320</v>
      </c>
      <c r="AS739" s="14">
        <f t="shared" ca="1" si="404"/>
        <v>1976</v>
      </c>
      <c r="AT739" s="14">
        <f t="shared" ca="1" si="405"/>
        <v>1976</v>
      </c>
      <c r="AU739" s="14">
        <f t="shared" ca="1" si="412"/>
        <v>1554028.9469999999</v>
      </c>
      <c r="AV739" s="15">
        <f ca="1">SUM(AT$12:AT739)</f>
        <v>792673.72600000002</v>
      </c>
      <c r="AW739" s="16">
        <f ca="1">SUM(AR$12:AR739)+SUMIF(AS$12:AS739, "&lt;0")</f>
        <v>761355.2209999999</v>
      </c>
      <c r="AY739" s="9">
        <v>44910</v>
      </c>
      <c r="AZ739" s="14">
        <f t="shared" ca="1" si="414"/>
        <v>2000</v>
      </c>
      <c r="BA739" s="14">
        <f t="shared" ca="1" si="420"/>
        <v>2000</v>
      </c>
      <c r="BB739" s="14">
        <f t="shared" ca="1" si="390"/>
        <v>376.38500000000204</v>
      </c>
      <c r="BC739" s="14">
        <f t="shared" ca="1" si="406"/>
        <v>1623.614999999998</v>
      </c>
      <c r="BD739" s="14">
        <f t="shared" ca="1" si="407"/>
        <v>1623.614999999998</v>
      </c>
      <c r="BE739" s="14">
        <f t="shared" ca="1" si="392"/>
        <v>1383694.8476277031</v>
      </c>
      <c r="BF739" s="15">
        <f ca="1">SUM(BD$12:BD739)</f>
        <v>706545.34100000001</v>
      </c>
      <c r="BG739" s="16">
        <f ca="1">SUM(BB$12:BB739)+SUMIF(BC$12:BC739, "&lt;0")</f>
        <v>677149.50662770309</v>
      </c>
    </row>
    <row r="740" spans="1:59" x14ac:dyDescent="0.2">
      <c r="A740" s="24">
        <v>44911</v>
      </c>
      <c r="B740" s="54">
        <f ca="1">IF($A740&gt;= $C$5,$C$6, INDEX('Historical Data'!$D$2:$D$745, MATCH(A740, 'Historical Data'!$B$2:$B$745, 0)))</f>
        <v>1296</v>
      </c>
      <c r="C740" s="14">
        <f t="shared" ca="1" si="415"/>
        <v>1296</v>
      </c>
      <c r="D740" s="14">
        <f t="shared" ca="1" si="391"/>
        <v>0</v>
      </c>
      <c r="E740" s="14">
        <f t="shared" ca="1" si="397"/>
        <v>1296</v>
      </c>
      <c r="F740" s="14">
        <f t="shared" ca="1" si="393"/>
        <v>1296</v>
      </c>
      <c r="G740" s="14">
        <f t="shared" ca="1" si="408"/>
        <v>921824.94699999993</v>
      </c>
      <c r="H740" s="15">
        <f ca="1">SUM(F$12:F740)</f>
        <v>470969.72599999997</v>
      </c>
      <c r="I740" s="16">
        <f ca="1">SUM(D$12:D740)+SUMIF(E$12:E740, "&lt;0")</f>
        <v>450855.22100000008</v>
      </c>
      <c r="J740" s="15"/>
      <c r="K740" s="9">
        <v>44911</v>
      </c>
      <c r="L740" s="14">
        <f t="shared" ca="1" si="394"/>
        <v>1796</v>
      </c>
      <c r="M740" s="14">
        <f t="shared" ca="1" si="416"/>
        <v>1796</v>
      </c>
      <c r="N740" s="14">
        <f t="shared" ref="N740:N755" ca="1" si="421" xml:space="preserve"> P716 + IF(O739 &lt; 0, -O739, 0)</f>
        <v>205</v>
      </c>
      <c r="O740" s="14">
        <f t="shared" ca="1" si="398"/>
        <v>1591</v>
      </c>
      <c r="P740" s="14">
        <f t="shared" ca="1" si="399"/>
        <v>1591</v>
      </c>
      <c r="Q740" s="14">
        <f t="shared" ca="1" si="409"/>
        <v>1226574.9469999999</v>
      </c>
      <c r="R740" s="15">
        <f ca="1">SUM(P$12:P740)</f>
        <v>626474.72599999979</v>
      </c>
      <c r="S740" s="16">
        <f ca="1">SUM(N$12:N740)+SUMIF(O$12:O740, "&lt;0")</f>
        <v>600100.22100000014</v>
      </c>
      <c r="U740" s="9">
        <v>44911</v>
      </c>
      <c r="V740" s="14">
        <f t="shared" ca="1" si="413"/>
        <v>2296</v>
      </c>
      <c r="W740" s="14">
        <f t="shared" ca="1" si="417"/>
        <v>2296</v>
      </c>
      <c r="X740" s="14">
        <f t="shared" ref="X740:X755" ca="1" si="422" xml:space="preserve"> Z716 + IF(Y739 &lt; 0, -Y739, 0)</f>
        <v>410</v>
      </c>
      <c r="Y740" s="14">
        <f t="shared" ca="1" si="400"/>
        <v>1886</v>
      </c>
      <c r="Z740" s="14">
        <f t="shared" ca="1" si="401"/>
        <v>1886</v>
      </c>
      <c r="AA740" s="14">
        <f t="shared" ca="1" si="410"/>
        <v>1531324.9469999999</v>
      </c>
      <c r="AB740" s="15">
        <f ca="1">SUM(Z$12:Z740)</f>
        <v>781979.72599999979</v>
      </c>
      <c r="AC740" s="16">
        <f ca="1">SUM(X$12:X740)+SUMIF(Y$12:Y740, "&lt;0")</f>
        <v>749345.22100000014</v>
      </c>
      <c r="AE740" s="9">
        <v>44911</v>
      </c>
      <c r="AF740" s="14">
        <f t="shared" ca="1" si="395"/>
        <v>1796</v>
      </c>
      <c r="AG740" s="14">
        <f t="shared" ca="1" si="418"/>
        <v>1796</v>
      </c>
      <c r="AH740" s="14">
        <f t="shared" ref="AH740:AH755" ca="1" si="423" xml:space="preserve"> AJ716 + IF(AI739 &lt; 0, -AI739, 0)</f>
        <v>150</v>
      </c>
      <c r="AI740" s="14">
        <f t="shared" ca="1" si="402"/>
        <v>1646</v>
      </c>
      <c r="AJ740" s="14">
        <f t="shared" ca="1" si="403"/>
        <v>1646</v>
      </c>
      <c r="AK740" s="14">
        <f t="shared" ca="1" si="411"/>
        <v>1239074.9469999999</v>
      </c>
      <c r="AL740" s="15">
        <f ca="1">SUM(AJ$12:AJ740)</f>
        <v>632819.72599999979</v>
      </c>
      <c r="AM740" s="16">
        <f ca="1">SUM(AH$12:AH740)+SUMIF(AI$12:AI740, "&lt;0")</f>
        <v>606255.22100000014</v>
      </c>
      <c r="AO740" s="9">
        <v>44911</v>
      </c>
      <c r="AP740" s="14">
        <f t="shared" ca="1" si="396"/>
        <v>2296</v>
      </c>
      <c r="AQ740" s="14">
        <f t="shared" ca="1" si="419"/>
        <v>2296</v>
      </c>
      <c r="AR740" s="14">
        <f t="shared" ref="AR740:AR755" ca="1" si="424" xml:space="preserve"> AT716 + IF(AS739 &lt; 0, -AS739, 0)</f>
        <v>300</v>
      </c>
      <c r="AS740" s="14">
        <f t="shared" ca="1" si="404"/>
        <v>1996</v>
      </c>
      <c r="AT740" s="14">
        <f t="shared" ca="1" si="405"/>
        <v>1996</v>
      </c>
      <c r="AU740" s="14">
        <f t="shared" ca="1" si="412"/>
        <v>1556324.9469999999</v>
      </c>
      <c r="AV740" s="15">
        <f ca="1">SUM(AT$12:AT740)</f>
        <v>794669.72600000002</v>
      </c>
      <c r="AW740" s="16">
        <f ca="1">SUM(AR$12:AR740)+SUMIF(AS$12:AS740, "&lt;0")</f>
        <v>761655.2209999999</v>
      </c>
      <c r="AY740" s="9">
        <v>44911</v>
      </c>
      <c r="AZ740" s="14">
        <f t="shared" ca="1" si="414"/>
        <v>2000</v>
      </c>
      <c r="BA740" s="14">
        <f t="shared" ca="1" si="420"/>
        <v>2000</v>
      </c>
      <c r="BB740" s="14">
        <f t="shared" ref="BB740:BB755" ca="1" si="425" xml:space="preserve"> BD716 + IF(BC739 &lt; 0, -BC739, 0)</f>
        <v>118.97699999999895</v>
      </c>
      <c r="BC740" s="14">
        <f t="shared" ca="1" si="406"/>
        <v>1881.023000000001</v>
      </c>
      <c r="BD740" s="14">
        <f t="shared" ca="1" si="407"/>
        <v>1881.023000000001</v>
      </c>
      <c r="BE740" s="14">
        <f t="shared" ca="1" si="392"/>
        <v>1385694.8476277031</v>
      </c>
      <c r="BF740" s="15">
        <f ca="1">SUM(BD$12:BD740)</f>
        <v>708426.36400000006</v>
      </c>
      <c r="BG740" s="16">
        <f ca="1">SUM(BB$12:BB740)+SUMIF(BC$12:BC740, "&lt;0")</f>
        <v>677268.48362770304</v>
      </c>
    </row>
    <row r="741" spans="1:59" x14ac:dyDescent="0.2">
      <c r="A741" s="24">
        <v>44912</v>
      </c>
      <c r="B741" s="54">
        <f ca="1">IF($A741&gt;= $C$5,$C$6, INDEX('Historical Data'!$D$2:$D$745, MATCH(A741, 'Historical Data'!$B$2:$B$745, 0)))</f>
        <v>1296</v>
      </c>
      <c r="C741" s="14">
        <f t="shared" ca="1" si="415"/>
        <v>1296</v>
      </c>
      <c r="D741" s="14">
        <f t="shared" ref="D741:D755" ca="1" si="426" xml:space="preserve"> F717 + IF(E740 &lt; 0, -E740, 0)</f>
        <v>5.7080000000059954</v>
      </c>
      <c r="E741" s="14">
        <f t="shared" ca="1" si="397"/>
        <v>1290.291999999994</v>
      </c>
      <c r="F741" s="14">
        <f t="shared" ca="1" si="393"/>
        <v>1290.291999999994</v>
      </c>
      <c r="G741" s="14">
        <f t="shared" ca="1" si="408"/>
        <v>923120.94699999993</v>
      </c>
      <c r="H741" s="15">
        <f ca="1">SUM(F$12:F741)</f>
        <v>472260.01799999998</v>
      </c>
      <c r="I741" s="16">
        <f ca="1">SUM(D$12:D741)+SUMIF(E$12:E741, "&lt;0")</f>
        <v>450860.92900000006</v>
      </c>
      <c r="J741" s="15"/>
      <c r="K741" s="9">
        <v>44912</v>
      </c>
      <c r="L741" s="14">
        <f t="shared" ca="1" si="394"/>
        <v>1796</v>
      </c>
      <c r="M741" s="14">
        <f t="shared" ca="1" si="416"/>
        <v>1796</v>
      </c>
      <c r="N741" s="14">
        <f t="shared" ca="1" si="421"/>
        <v>370.708000000006</v>
      </c>
      <c r="O741" s="14">
        <f t="shared" ca="1" si="398"/>
        <v>1425.291999999994</v>
      </c>
      <c r="P741" s="14">
        <f t="shared" ca="1" si="399"/>
        <v>1425.291999999994</v>
      </c>
      <c r="Q741" s="14">
        <f t="shared" ca="1" si="409"/>
        <v>1228370.9469999999</v>
      </c>
      <c r="R741" s="15">
        <f ca="1">SUM(P$12:P741)</f>
        <v>627900.01799999981</v>
      </c>
      <c r="S741" s="16">
        <f ca="1">SUM(N$12:N741)+SUMIF(O$12:O741, "&lt;0")</f>
        <v>600470.92900000012</v>
      </c>
      <c r="U741" s="9">
        <v>44912</v>
      </c>
      <c r="V741" s="14">
        <f t="shared" ca="1" si="413"/>
        <v>2296</v>
      </c>
      <c r="W741" s="14">
        <f t="shared" ca="1" si="417"/>
        <v>2296</v>
      </c>
      <c r="X741" s="14">
        <f t="shared" ca="1" si="422"/>
        <v>735.708000000006</v>
      </c>
      <c r="Y741" s="14">
        <f t="shared" ca="1" si="400"/>
        <v>1560.291999999994</v>
      </c>
      <c r="Z741" s="14">
        <f t="shared" ca="1" si="401"/>
        <v>1560.291999999994</v>
      </c>
      <c r="AA741" s="14">
        <f t="shared" ca="1" si="410"/>
        <v>1533620.9469999999</v>
      </c>
      <c r="AB741" s="15">
        <f ca="1">SUM(Z$12:Z741)</f>
        <v>783540.01799999981</v>
      </c>
      <c r="AC741" s="16">
        <f ca="1">SUM(X$12:X741)+SUMIF(Y$12:Y741, "&lt;0")</f>
        <v>750080.92900000012</v>
      </c>
      <c r="AE741" s="9">
        <v>44912</v>
      </c>
      <c r="AF741" s="14">
        <f t="shared" ca="1" si="395"/>
        <v>1796</v>
      </c>
      <c r="AG741" s="14">
        <f t="shared" ca="1" si="418"/>
        <v>1796</v>
      </c>
      <c r="AH741" s="14">
        <f t="shared" ca="1" si="423"/>
        <v>475.708000000006</v>
      </c>
      <c r="AI741" s="14">
        <f t="shared" ca="1" si="402"/>
        <v>1320.291999999994</v>
      </c>
      <c r="AJ741" s="14">
        <f t="shared" ca="1" si="403"/>
        <v>1320.291999999994</v>
      </c>
      <c r="AK741" s="14">
        <f t="shared" ca="1" si="411"/>
        <v>1240870.9469999999</v>
      </c>
      <c r="AL741" s="15">
        <f ca="1">SUM(AJ$12:AJ741)</f>
        <v>634140.01799999981</v>
      </c>
      <c r="AM741" s="16">
        <f ca="1">SUM(AH$12:AH741)+SUMIF(AI$12:AI741, "&lt;0")</f>
        <v>606730.92900000012</v>
      </c>
      <c r="AO741" s="9">
        <v>44912</v>
      </c>
      <c r="AP741" s="14">
        <f t="shared" ca="1" si="396"/>
        <v>2296</v>
      </c>
      <c r="AQ741" s="14">
        <f t="shared" ca="1" si="419"/>
        <v>2296</v>
      </c>
      <c r="AR741" s="14">
        <f t="shared" ca="1" si="424"/>
        <v>945.708000000006</v>
      </c>
      <c r="AS741" s="14">
        <f t="shared" ca="1" si="404"/>
        <v>1350.291999999994</v>
      </c>
      <c r="AT741" s="14">
        <f t="shared" ca="1" si="405"/>
        <v>1350.291999999994</v>
      </c>
      <c r="AU741" s="14">
        <f t="shared" ca="1" si="412"/>
        <v>1558620.9469999999</v>
      </c>
      <c r="AV741" s="15">
        <f ca="1">SUM(AT$12:AT741)</f>
        <v>796020.01800000004</v>
      </c>
      <c r="AW741" s="16">
        <f ca="1">SUM(AR$12:AR741)+SUMIF(AS$12:AS741, "&lt;0")</f>
        <v>762600.92899999989</v>
      </c>
      <c r="AY741" s="9">
        <v>44912</v>
      </c>
      <c r="AZ741" s="14">
        <f t="shared" ca="1" si="414"/>
        <v>2000</v>
      </c>
      <c r="BA741" s="14">
        <f t="shared" ca="1" si="420"/>
        <v>2000</v>
      </c>
      <c r="BB741" s="14">
        <f t="shared" ca="1" si="425"/>
        <v>1622.346000000005</v>
      </c>
      <c r="BC741" s="14">
        <f t="shared" ca="1" si="406"/>
        <v>377.65399999999499</v>
      </c>
      <c r="BD741" s="14">
        <f t="shared" ca="1" si="407"/>
        <v>377.65399999999499</v>
      </c>
      <c r="BE741" s="14">
        <f t="shared" ca="1" si="392"/>
        <v>1387694.8476277031</v>
      </c>
      <c r="BF741" s="15">
        <f ca="1">SUM(BD$12:BD741)</f>
        <v>708804.01800000004</v>
      </c>
      <c r="BG741" s="16">
        <f ca="1">SUM(BB$12:BB741)+SUMIF(BC$12:BC741, "&lt;0")</f>
        <v>678890.82962770306</v>
      </c>
    </row>
    <row r="742" spans="1:59" x14ac:dyDescent="0.2">
      <c r="A742" s="24">
        <v>44913</v>
      </c>
      <c r="B742" s="54">
        <f ca="1">IF($A742&gt;= $C$5,$C$6, INDEX('Historical Data'!$D$2:$D$745, MATCH(A742, 'Historical Data'!$B$2:$B$745, 0)))</f>
        <v>1296</v>
      </c>
      <c r="C742" s="14">
        <f t="shared" ca="1" si="415"/>
        <v>1296</v>
      </c>
      <c r="D742" s="14">
        <f t="shared" ca="1" si="426"/>
        <v>628.83999999999651</v>
      </c>
      <c r="E742" s="14">
        <f t="shared" ca="1" si="397"/>
        <v>667.16000000000349</v>
      </c>
      <c r="F742" s="14">
        <f t="shared" ca="1" si="393"/>
        <v>667.16000000000349</v>
      </c>
      <c r="G742" s="14">
        <f t="shared" ca="1" si="408"/>
        <v>924416.94699999993</v>
      </c>
      <c r="H742" s="15">
        <f ca="1">SUM(F$12:F742)</f>
        <v>472927.17799999996</v>
      </c>
      <c r="I742" s="16">
        <f ca="1">SUM(D$12:D742)+SUMIF(E$12:E742, "&lt;0")</f>
        <v>451489.76900000009</v>
      </c>
      <c r="J742" s="15"/>
      <c r="K742" s="9">
        <v>44913</v>
      </c>
      <c r="L742" s="14">
        <f t="shared" ca="1" si="394"/>
        <v>1796</v>
      </c>
      <c r="M742" s="14">
        <f t="shared" ca="1" si="416"/>
        <v>1796</v>
      </c>
      <c r="N742" s="14">
        <f t="shared" ca="1" si="421"/>
        <v>888.83999999999651</v>
      </c>
      <c r="O742" s="14">
        <f t="shared" ca="1" si="398"/>
        <v>907.16000000000349</v>
      </c>
      <c r="P742" s="14">
        <f t="shared" ca="1" si="399"/>
        <v>907.16000000000349</v>
      </c>
      <c r="Q742" s="14">
        <f t="shared" ca="1" si="409"/>
        <v>1230166.9469999999</v>
      </c>
      <c r="R742" s="15">
        <f ca="1">SUM(P$12:P742)</f>
        <v>628807.17799999984</v>
      </c>
      <c r="S742" s="16">
        <f ca="1">SUM(N$12:N742)+SUMIF(O$12:O742, "&lt;0")</f>
        <v>601359.76900000009</v>
      </c>
      <c r="U742" s="9">
        <v>44913</v>
      </c>
      <c r="V742" s="14">
        <f t="shared" ca="1" si="413"/>
        <v>2296</v>
      </c>
      <c r="W742" s="14">
        <f t="shared" ca="1" si="417"/>
        <v>2296</v>
      </c>
      <c r="X742" s="14">
        <f t="shared" ca="1" si="422"/>
        <v>1148.8399999999965</v>
      </c>
      <c r="Y742" s="14">
        <f t="shared" ca="1" si="400"/>
        <v>1147.1600000000035</v>
      </c>
      <c r="Z742" s="14">
        <f t="shared" ca="1" si="401"/>
        <v>1147.1600000000035</v>
      </c>
      <c r="AA742" s="14">
        <f t="shared" ca="1" si="410"/>
        <v>1535916.9469999999</v>
      </c>
      <c r="AB742" s="15">
        <f ca="1">SUM(Z$12:Z742)</f>
        <v>784687.17799999984</v>
      </c>
      <c r="AC742" s="16">
        <f ca="1">SUM(X$12:X742)+SUMIF(Y$12:Y742, "&lt;0")</f>
        <v>751229.76900000009</v>
      </c>
      <c r="AE742" s="9">
        <v>44913</v>
      </c>
      <c r="AF742" s="14">
        <f t="shared" ca="1" si="395"/>
        <v>1796</v>
      </c>
      <c r="AG742" s="14">
        <f t="shared" ca="1" si="418"/>
        <v>1796</v>
      </c>
      <c r="AH742" s="14">
        <f t="shared" ca="1" si="423"/>
        <v>888.83999999999651</v>
      </c>
      <c r="AI742" s="14">
        <f t="shared" ca="1" si="402"/>
        <v>907.16000000000349</v>
      </c>
      <c r="AJ742" s="14">
        <f t="shared" ca="1" si="403"/>
        <v>907.16000000000349</v>
      </c>
      <c r="AK742" s="14">
        <f t="shared" ca="1" si="411"/>
        <v>1242666.9469999999</v>
      </c>
      <c r="AL742" s="15">
        <f ca="1">SUM(AJ$12:AJ742)</f>
        <v>635047.17799999984</v>
      </c>
      <c r="AM742" s="16">
        <f ca="1">SUM(AH$12:AH742)+SUMIF(AI$12:AI742, "&lt;0")</f>
        <v>607619.76900000009</v>
      </c>
      <c r="AO742" s="9">
        <v>44913</v>
      </c>
      <c r="AP742" s="14">
        <f t="shared" ca="1" si="396"/>
        <v>2296</v>
      </c>
      <c r="AQ742" s="14">
        <f t="shared" ca="1" si="419"/>
        <v>2296</v>
      </c>
      <c r="AR742" s="14">
        <f t="shared" ca="1" si="424"/>
        <v>1148.8399999999965</v>
      </c>
      <c r="AS742" s="14">
        <f t="shared" ca="1" si="404"/>
        <v>1147.1600000000035</v>
      </c>
      <c r="AT742" s="14">
        <f t="shared" ca="1" si="405"/>
        <v>1147.1600000000035</v>
      </c>
      <c r="AU742" s="14">
        <f t="shared" ca="1" si="412"/>
        <v>1560916.9469999999</v>
      </c>
      <c r="AV742" s="15">
        <f ca="1">SUM(AT$12:AT742)</f>
        <v>797167.17800000007</v>
      </c>
      <c r="AW742" s="16">
        <f ca="1">SUM(AR$12:AR742)+SUMIF(AS$12:AS742, "&lt;0")</f>
        <v>763749.76899999985</v>
      </c>
      <c r="AY742" s="9">
        <v>44913</v>
      </c>
      <c r="AZ742" s="14">
        <f t="shared" ca="1" si="414"/>
        <v>2000</v>
      </c>
      <c r="BA742" s="14">
        <f t="shared" ca="1" si="420"/>
        <v>2000</v>
      </c>
      <c r="BB742" s="14">
        <f t="shared" ca="1" si="425"/>
        <v>1332.8399999999965</v>
      </c>
      <c r="BC742" s="14">
        <f t="shared" ca="1" si="406"/>
        <v>667.16000000000349</v>
      </c>
      <c r="BD742" s="14">
        <f t="shared" ca="1" si="407"/>
        <v>667.16000000000349</v>
      </c>
      <c r="BE742" s="14">
        <f t="shared" ca="1" si="392"/>
        <v>1389694.8476277031</v>
      </c>
      <c r="BF742" s="15">
        <f ca="1">SUM(BD$12:BD742)</f>
        <v>709471.17800000007</v>
      </c>
      <c r="BG742" s="16">
        <f ca="1">SUM(BB$12:BB742)+SUMIF(BC$12:BC742, "&lt;0")</f>
        <v>680223.66962770303</v>
      </c>
    </row>
    <row r="743" spans="1:59" x14ac:dyDescent="0.2">
      <c r="A743" s="24">
        <v>44914</v>
      </c>
      <c r="B743" s="54">
        <f ca="1">IF($A743&gt;= $C$5,$C$6, INDEX('Historical Data'!$D$2:$D$745, MATCH(A743, 'Historical Data'!$B$2:$B$745, 0)))</f>
        <v>1296</v>
      </c>
      <c r="C743" s="14">
        <f t="shared" ca="1" si="415"/>
        <v>1296</v>
      </c>
      <c r="D743" s="14">
        <f t="shared" ca="1" si="426"/>
        <v>1296</v>
      </c>
      <c r="E743" s="14">
        <f t="shared" ca="1" si="397"/>
        <v>0</v>
      </c>
      <c r="F743" s="14">
        <f t="shared" ca="1" si="393"/>
        <v>0</v>
      </c>
      <c r="G743" s="14">
        <f t="shared" ca="1" si="408"/>
        <v>925712.94699999993</v>
      </c>
      <c r="H743" s="15">
        <f ca="1">SUM(F$12:F743)</f>
        <v>472927.17799999996</v>
      </c>
      <c r="I743" s="16">
        <f ca="1">SUM(D$12:D743)+SUMIF(E$12:E743, "&lt;0")</f>
        <v>452785.76900000009</v>
      </c>
      <c r="J743" s="15"/>
      <c r="K743" s="9">
        <v>44914</v>
      </c>
      <c r="L743" s="14">
        <f t="shared" ca="1" si="394"/>
        <v>1796</v>
      </c>
      <c r="M743" s="14">
        <f t="shared" ca="1" si="416"/>
        <v>1796</v>
      </c>
      <c r="N743" s="14">
        <f t="shared" ca="1" si="421"/>
        <v>1556</v>
      </c>
      <c r="O743" s="14">
        <f t="shared" ca="1" si="398"/>
        <v>240</v>
      </c>
      <c r="P743" s="14">
        <f t="shared" ca="1" si="399"/>
        <v>240</v>
      </c>
      <c r="Q743" s="14">
        <f t="shared" ca="1" si="409"/>
        <v>1231962.9469999999</v>
      </c>
      <c r="R743" s="15">
        <f ca="1">SUM(P$12:P743)</f>
        <v>629047.17799999984</v>
      </c>
      <c r="S743" s="16">
        <f ca="1">SUM(N$12:N743)+SUMIF(O$12:O743, "&lt;0")</f>
        <v>602915.76900000009</v>
      </c>
      <c r="U743" s="9">
        <v>44914</v>
      </c>
      <c r="V743" s="14">
        <f t="shared" ca="1" si="413"/>
        <v>2296</v>
      </c>
      <c r="W743" s="14">
        <f t="shared" ca="1" si="417"/>
        <v>2296</v>
      </c>
      <c r="X743" s="14">
        <f t="shared" ca="1" si="422"/>
        <v>1816</v>
      </c>
      <c r="Y743" s="14">
        <f t="shared" ca="1" si="400"/>
        <v>480</v>
      </c>
      <c r="Z743" s="14">
        <f t="shared" ca="1" si="401"/>
        <v>480</v>
      </c>
      <c r="AA743" s="14">
        <f t="shared" ca="1" si="410"/>
        <v>1538212.9469999999</v>
      </c>
      <c r="AB743" s="15">
        <f ca="1">SUM(Z$12:Z743)</f>
        <v>785167.17799999984</v>
      </c>
      <c r="AC743" s="16">
        <f ca="1">SUM(X$12:X743)+SUMIF(Y$12:Y743, "&lt;0")</f>
        <v>753045.76900000009</v>
      </c>
      <c r="AE743" s="9">
        <v>44914</v>
      </c>
      <c r="AF743" s="14">
        <f t="shared" ca="1" si="395"/>
        <v>1796</v>
      </c>
      <c r="AG743" s="14">
        <f t="shared" ca="1" si="418"/>
        <v>1796</v>
      </c>
      <c r="AH743" s="14">
        <f t="shared" ca="1" si="423"/>
        <v>1556</v>
      </c>
      <c r="AI743" s="14">
        <f t="shared" ca="1" si="402"/>
        <v>240</v>
      </c>
      <c r="AJ743" s="14">
        <f t="shared" ca="1" si="403"/>
        <v>240</v>
      </c>
      <c r="AK743" s="14">
        <f t="shared" ca="1" si="411"/>
        <v>1244462.9469999999</v>
      </c>
      <c r="AL743" s="15">
        <f ca="1">SUM(AJ$12:AJ743)</f>
        <v>635287.17799999984</v>
      </c>
      <c r="AM743" s="16">
        <f ca="1">SUM(AH$12:AH743)+SUMIF(AI$12:AI743, "&lt;0")</f>
        <v>609175.76900000009</v>
      </c>
      <c r="AO743" s="9">
        <v>44914</v>
      </c>
      <c r="AP743" s="14">
        <f t="shared" ca="1" si="396"/>
        <v>2296</v>
      </c>
      <c r="AQ743" s="14">
        <f t="shared" ca="1" si="419"/>
        <v>2296</v>
      </c>
      <c r="AR743" s="14">
        <f t="shared" ca="1" si="424"/>
        <v>1816</v>
      </c>
      <c r="AS743" s="14">
        <f t="shared" ca="1" si="404"/>
        <v>480</v>
      </c>
      <c r="AT743" s="14">
        <f t="shared" ca="1" si="405"/>
        <v>480</v>
      </c>
      <c r="AU743" s="14">
        <f t="shared" ca="1" si="412"/>
        <v>1563212.9469999999</v>
      </c>
      <c r="AV743" s="15">
        <f ca="1">SUM(AT$12:AT743)</f>
        <v>797647.17800000007</v>
      </c>
      <c r="AW743" s="16">
        <f ca="1">SUM(AR$12:AR743)+SUMIF(AS$12:AS743, "&lt;0")</f>
        <v>765565.76899999985</v>
      </c>
      <c r="AY743" s="9">
        <v>44914</v>
      </c>
      <c r="AZ743" s="14">
        <f t="shared" ca="1" si="414"/>
        <v>2000</v>
      </c>
      <c r="BA743" s="14">
        <f t="shared" ca="1" si="420"/>
        <v>2000</v>
      </c>
      <c r="BB743" s="14">
        <f t="shared" ca="1" si="425"/>
        <v>2000</v>
      </c>
      <c r="BC743" s="14">
        <f t="shared" ca="1" si="406"/>
        <v>0</v>
      </c>
      <c r="BD743" s="14">
        <f t="shared" ca="1" si="407"/>
        <v>0</v>
      </c>
      <c r="BE743" s="14">
        <f t="shared" ca="1" si="392"/>
        <v>1391694.8476277031</v>
      </c>
      <c r="BF743" s="15">
        <f ca="1">SUM(BD$12:BD743)</f>
        <v>709471.17800000007</v>
      </c>
      <c r="BG743" s="16">
        <f ca="1">SUM(BB$12:BB743)+SUMIF(BC$12:BC743, "&lt;0")</f>
        <v>682223.66962770303</v>
      </c>
    </row>
    <row r="744" spans="1:59" x14ac:dyDescent="0.2">
      <c r="A744" s="24">
        <v>44915</v>
      </c>
      <c r="B744" s="54">
        <f ca="1">IF($A744&gt;= $C$5,$C$6, INDEX('Historical Data'!$D$2:$D$745, MATCH(A744, 'Historical Data'!$B$2:$B$745, 0)))</f>
        <v>1296</v>
      </c>
      <c r="C744" s="14">
        <f t="shared" ca="1" si="415"/>
        <v>1296</v>
      </c>
      <c r="D744" s="14">
        <f t="shared" ca="1" si="426"/>
        <v>697.84900000000198</v>
      </c>
      <c r="E744" s="14">
        <f t="shared" ca="1" si="397"/>
        <v>598.15099999999802</v>
      </c>
      <c r="F744" s="14">
        <f t="shared" ca="1" si="393"/>
        <v>598.15099999999802</v>
      </c>
      <c r="G744" s="14">
        <f t="shared" ca="1" si="408"/>
        <v>927008.94699999993</v>
      </c>
      <c r="H744" s="15">
        <f ca="1">SUM(F$12:F744)</f>
        <v>473525.32899999997</v>
      </c>
      <c r="I744" s="16">
        <f ca="1">SUM(D$12:D744)+SUMIF(E$12:E744, "&lt;0")</f>
        <v>453483.61800000007</v>
      </c>
      <c r="J744" s="15"/>
      <c r="K744" s="9">
        <v>44915</v>
      </c>
      <c r="L744" s="14">
        <f t="shared" ca="1" si="394"/>
        <v>1796</v>
      </c>
      <c r="M744" s="14">
        <f t="shared" ca="1" si="416"/>
        <v>1796</v>
      </c>
      <c r="N744" s="14">
        <f t="shared" ca="1" si="421"/>
        <v>957.84900000000198</v>
      </c>
      <c r="O744" s="14">
        <f t="shared" ca="1" si="398"/>
        <v>838.15099999999802</v>
      </c>
      <c r="P744" s="14">
        <f t="shared" ca="1" si="399"/>
        <v>838.15099999999802</v>
      </c>
      <c r="Q744" s="14">
        <f t="shared" ca="1" si="409"/>
        <v>1233758.9469999999</v>
      </c>
      <c r="R744" s="15">
        <f ca="1">SUM(P$12:P744)</f>
        <v>629885.32899999979</v>
      </c>
      <c r="S744" s="16">
        <f ca="1">SUM(N$12:N744)+SUMIF(O$12:O744, "&lt;0")</f>
        <v>603873.61800000013</v>
      </c>
      <c r="U744" s="9">
        <v>44915</v>
      </c>
      <c r="V744" s="14">
        <f t="shared" ca="1" si="413"/>
        <v>2296</v>
      </c>
      <c r="W744" s="14">
        <f t="shared" ca="1" si="417"/>
        <v>2296</v>
      </c>
      <c r="X744" s="14">
        <f t="shared" ca="1" si="422"/>
        <v>1217.849000000002</v>
      </c>
      <c r="Y744" s="14">
        <f t="shared" ca="1" si="400"/>
        <v>1078.150999999998</v>
      </c>
      <c r="Z744" s="14">
        <f t="shared" ca="1" si="401"/>
        <v>1078.150999999998</v>
      </c>
      <c r="AA744" s="14">
        <f t="shared" ca="1" si="410"/>
        <v>1540508.9469999999</v>
      </c>
      <c r="AB744" s="15">
        <f ca="1">SUM(Z$12:Z744)</f>
        <v>786245.32899999979</v>
      </c>
      <c r="AC744" s="16">
        <f ca="1">SUM(X$12:X744)+SUMIF(Y$12:Y744, "&lt;0")</f>
        <v>754263.61800000013</v>
      </c>
      <c r="AE744" s="9">
        <v>44915</v>
      </c>
      <c r="AF744" s="14">
        <f t="shared" ca="1" si="395"/>
        <v>1796</v>
      </c>
      <c r="AG744" s="14">
        <f t="shared" ca="1" si="418"/>
        <v>1796</v>
      </c>
      <c r="AH744" s="14">
        <f t="shared" ca="1" si="423"/>
        <v>957.84900000000198</v>
      </c>
      <c r="AI744" s="14">
        <f t="shared" ca="1" si="402"/>
        <v>838.15099999999802</v>
      </c>
      <c r="AJ744" s="14">
        <f t="shared" ca="1" si="403"/>
        <v>838.15099999999802</v>
      </c>
      <c r="AK744" s="14">
        <f t="shared" ca="1" si="411"/>
        <v>1246258.9469999999</v>
      </c>
      <c r="AL744" s="15">
        <f ca="1">SUM(AJ$12:AJ744)</f>
        <v>636125.32899999979</v>
      </c>
      <c r="AM744" s="16">
        <f ca="1">SUM(AH$12:AH744)+SUMIF(AI$12:AI744, "&lt;0")</f>
        <v>610133.61800000013</v>
      </c>
      <c r="AO744" s="9">
        <v>44915</v>
      </c>
      <c r="AP744" s="14">
        <f t="shared" ca="1" si="396"/>
        <v>2296</v>
      </c>
      <c r="AQ744" s="14">
        <f t="shared" ca="1" si="419"/>
        <v>2296</v>
      </c>
      <c r="AR744" s="14">
        <f t="shared" ca="1" si="424"/>
        <v>1217.849000000002</v>
      </c>
      <c r="AS744" s="14">
        <f t="shared" ca="1" si="404"/>
        <v>1078.150999999998</v>
      </c>
      <c r="AT744" s="14">
        <f t="shared" ca="1" si="405"/>
        <v>1078.150999999998</v>
      </c>
      <c r="AU744" s="14">
        <f t="shared" ca="1" si="412"/>
        <v>1565508.9469999999</v>
      </c>
      <c r="AV744" s="15">
        <f ca="1">SUM(AT$12:AT744)</f>
        <v>798725.32900000003</v>
      </c>
      <c r="AW744" s="16">
        <f ca="1">SUM(AR$12:AR744)+SUMIF(AS$12:AS744, "&lt;0")</f>
        <v>766783.6179999999</v>
      </c>
      <c r="AY744" s="9">
        <v>44915</v>
      </c>
      <c r="AZ744" s="14">
        <f t="shared" ca="1" si="414"/>
        <v>2000</v>
      </c>
      <c r="BA744" s="14">
        <f t="shared" ca="1" si="420"/>
        <v>2000</v>
      </c>
      <c r="BB744" s="14">
        <f t="shared" ca="1" si="425"/>
        <v>1401.849000000002</v>
      </c>
      <c r="BC744" s="14">
        <f t="shared" ca="1" si="406"/>
        <v>598.15099999999802</v>
      </c>
      <c r="BD744" s="14">
        <f t="shared" ca="1" si="407"/>
        <v>598.15099999999802</v>
      </c>
      <c r="BE744" s="14">
        <f t="shared" ca="1" si="392"/>
        <v>1393694.8476277031</v>
      </c>
      <c r="BF744" s="15">
        <f ca="1">SUM(BD$12:BD744)</f>
        <v>710069.32900000003</v>
      </c>
      <c r="BG744" s="16">
        <f ca="1">SUM(BB$12:BB744)+SUMIF(BC$12:BC744, "&lt;0")</f>
        <v>683625.51862770307</v>
      </c>
    </row>
    <row r="745" spans="1:59" x14ac:dyDescent="0.2">
      <c r="A745" s="24">
        <v>44916</v>
      </c>
      <c r="B745" s="54">
        <f ca="1">IF($A745&gt;= $C$5,$C$6, INDEX('Historical Data'!$D$2:$D$745, MATCH(A745, 'Historical Data'!$B$2:$B$745, 0)))</f>
        <v>1296</v>
      </c>
      <c r="C745" s="14">
        <f t="shared" ca="1" si="415"/>
        <v>1296</v>
      </c>
      <c r="D745" s="14">
        <f t="shared" ca="1" si="426"/>
        <v>1203.5279999999948</v>
      </c>
      <c r="E745" s="14">
        <f t="shared" ca="1" si="397"/>
        <v>92.47200000000521</v>
      </c>
      <c r="F745" s="14">
        <f t="shared" ca="1" si="393"/>
        <v>92.47200000000521</v>
      </c>
      <c r="G745" s="14">
        <f t="shared" ca="1" si="408"/>
        <v>928304.94699999993</v>
      </c>
      <c r="H745" s="15">
        <f ca="1">SUM(F$12:F745)</f>
        <v>473617.80099999998</v>
      </c>
      <c r="I745" s="16">
        <f ca="1">SUM(D$12:D745)+SUMIF(E$12:E745, "&lt;0")</f>
        <v>454687.14600000007</v>
      </c>
      <c r="J745" s="15"/>
      <c r="K745" s="9">
        <v>44916</v>
      </c>
      <c r="L745" s="14">
        <f t="shared" ca="1" si="394"/>
        <v>1796</v>
      </c>
      <c r="M745" s="14">
        <f t="shared" ca="1" si="416"/>
        <v>1796</v>
      </c>
      <c r="N745" s="14">
        <f t="shared" ca="1" si="421"/>
        <v>1463.5279999999948</v>
      </c>
      <c r="O745" s="14">
        <f t="shared" ca="1" si="398"/>
        <v>332.47200000000521</v>
      </c>
      <c r="P745" s="14">
        <f t="shared" ca="1" si="399"/>
        <v>332.47200000000521</v>
      </c>
      <c r="Q745" s="14">
        <f t="shared" ca="1" si="409"/>
        <v>1235554.9469999999</v>
      </c>
      <c r="R745" s="15">
        <f ca="1">SUM(P$12:P745)</f>
        <v>630217.80099999974</v>
      </c>
      <c r="S745" s="16">
        <f ca="1">SUM(N$12:N745)+SUMIF(O$12:O745, "&lt;0")</f>
        <v>605337.14600000018</v>
      </c>
      <c r="U745" s="9">
        <v>44916</v>
      </c>
      <c r="V745" s="14">
        <f t="shared" ca="1" si="413"/>
        <v>2296</v>
      </c>
      <c r="W745" s="14">
        <f t="shared" ca="1" si="417"/>
        <v>2296</v>
      </c>
      <c r="X745" s="14">
        <f t="shared" ca="1" si="422"/>
        <v>1723.5279999999948</v>
      </c>
      <c r="Y745" s="14">
        <f t="shared" ca="1" si="400"/>
        <v>572.47200000000521</v>
      </c>
      <c r="Z745" s="14">
        <f t="shared" ca="1" si="401"/>
        <v>572.47200000000521</v>
      </c>
      <c r="AA745" s="14">
        <f t="shared" ca="1" si="410"/>
        <v>1542804.9469999999</v>
      </c>
      <c r="AB745" s="15">
        <f ca="1">SUM(Z$12:Z745)</f>
        <v>786817.80099999974</v>
      </c>
      <c r="AC745" s="16">
        <f ca="1">SUM(X$12:X745)+SUMIF(Y$12:Y745, "&lt;0")</f>
        <v>755987.14600000018</v>
      </c>
      <c r="AE745" s="9">
        <v>44916</v>
      </c>
      <c r="AF745" s="14">
        <f t="shared" ca="1" si="395"/>
        <v>1796</v>
      </c>
      <c r="AG745" s="14">
        <f t="shared" ca="1" si="418"/>
        <v>1796</v>
      </c>
      <c r="AH745" s="14">
        <f t="shared" ca="1" si="423"/>
        <v>1463.5279999999948</v>
      </c>
      <c r="AI745" s="14">
        <f t="shared" ca="1" si="402"/>
        <v>332.47200000000521</v>
      </c>
      <c r="AJ745" s="14">
        <f t="shared" ca="1" si="403"/>
        <v>332.47200000000521</v>
      </c>
      <c r="AK745" s="14">
        <f t="shared" ca="1" si="411"/>
        <v>1248054.9469999999</v>
      </c>
      <c r="AL745" s="15">
        <f ca="1">SUM(AJ$12:AJ745)</f>
        <v>636457.80099999974</v>
      </c>
      <c r="AM745" s="16">
        <f ca="1">SUM(AH$12:AH745)+SUMIF(AI$12:AI745, "&lt;0")</f>
        <v>611597.14600000018</v>
      </c>
      <c r="AO745" s="9">
        <v>44916</v>
      </c>
      <c r="AP745" s="14">
        <f t="shared" ca="1" si="396"/>
        <v>2296</v>
      </c>
      <c r="AQ745" s="14">
        <f t="shared" ca="1" si="419"/>
        <v>2296</v>
      </c>
      <c r="AR745" s="14">
        <f t="shared" ca="1" si="424"/>
        <v>1723.5279999999948</v>
      </c>
      <c r="AS745" s="14">
        <f t="shared" ca="1" si="404"/>
        <v>572.47200000000521</v>
      </c>
      <c r="AT745" s="14">
        <f t="shared" ca="1" si="405"/>
        <v>572.47200000000521</v>
      </c>
      <c r="AU745" s="14">
        <f t="shared" ca="1" si="412"/>
        <v>1567804.9469999999</v>
      </c>
      <c r="AV745" s="15">
        <f ca="1">SUM(AT$12:AT745)</f>
        <v>799297.80099999998</v>
      </c>
      <c r="AW745" s="16">
        <f ca="1">SUM(AR$12:AR745)+SUMIF(AS$12:AS745, "&lt;0")</f>
        <v>768507.14599999995</v>
      </c>
      <c r="AY745" s="9">
        <v>44916</v>
      </c>
      <c r="AZ745" s="14">
        <f t="shared" ca="1" si="414"/>
        <v>2000</v>
      </c>
      <c r="BA745" s="14">
        <f t="shared" ca="1" si="420"/>
        <v>2000</v>
      </c>
      <c r="BB745" s="14">
        <f t="shared" ca="1" si="425"/>
        <v>1907.5279999999948</v>
      </c>
      <c r="BC745" s="14">
        <f t="shared" ca="1" si="406"/>
        <v>92.47200000000521</v>
      </c>
      <c r="BD745" s="14">
        <f t="shared" ca="1" si="407"/>
        <v>92.47200000000521</v>
      </c>
      <c r="BE745" s="14">
        <f t="shared" ca="1" si="392"/>
        <v>1395694.8476277031</v>
      </c>
      <c r="BF745" s="15">
        <f ca="1">SUM(BD$12:BD745)</f>
        <v>710161.80099999998</v>
      </c>
      <c r="BG745" s="16">
        <f ca="1">SUM(BB$12:BB745)+SUMIF(BC$12:BC745, "&lt;0")</f>
        <v>685533.04662770312</v>
      </c>
    </row>
    <row r="746" spans="1:59" x14ac:dyDescent="0.2">
      <c r="A746" s="24">
        <v>44917</v>
      </c>
      <c r="B746" s="54">
        <f ca="1">IF($A746&gt;= $C$5,$C$6, INDEX('Historical Data'!$D$2:$D$745, MATCH(A746, 'Historical Data'!$B$2:$B$745, 0)))</f>
        <v>1296</v>
      </c>
      <c r="C746" s="14">
        <f t="shared" ca="1" si="415"/>
        <v>1296</v>
      </c>
      <c r="D746" s="14">
        <f t="shared" ca="1" si="426"/>
        <v>354.91600000000108</v>
      </c>
      <c r="E746" s="14">
        <f t="shared" ca="1" si="397"/>
        <v>941.08399999999892</v>
      </c>
      <c r="F746" s="14">
        <f t="shared" ca="1" si="393"/>
        <v>941.08399999999892</v>
      </c>
      <c r="G746" s="14">
        <f t="shared" ca="1" si="408"/>
        <v>929600.94699999993</v>
      </c>
      <c r="H746" s="15">
        <f ca="1">SUM(F$12:F746)</f>
        <v>474558.88499999995</v>
      </c>
      <c r="I746" s="16">
        <f ca="1">SUM(D$12:D746)+SUMIF(E$12:E746, "&lt;0")</f>
        <v>455042.06200000009</v>
      </c>
      <c r="J746" s="15"/>
      <c r="K746" s="9">
        <v>44917</v>
      </c>
      <c r="L746" s="14">
        <f t="shared" ca="1" si="394"/>
        <v>1796</v>
      </c>
      <c r="M746" s="14">
        <f t="shared" ca="1" si="416"/>
        <v>1796</v>
      </c>
      <c r="N746" s="14">
        <f t="shared" ca="1" si="421"/>
        <v>614.91600000000108</v>
      </c>
      <c r="O746" s="14">
        <f t="shared" ca="1" si="398"/>
        <v>1181.0839999999989</v>
      </c>
      <c r="P746" s="14">
        <f t="shared" ca="1" si="399"/>
        <v>1181.0839999999989</v>
      </c>
      <c r="Q746" s="14">
        <f t="shared" ca="1" si="409"/>
        <v>1237350.9469999999</v>
      </c>
      <c r="R746" s="15">
        <f ca="1">SUM(P$12:P746)</f>
        <v>631398.88499999978</v>
      </c>
      <c r="S746" s="16">
        <f ca="1">SUM(N$12:N746)+SUMIF(O$12:O746, "&lt;0")</f>
        <v>605952.06200000015</v>
      </c>
      <c r="U746" s="9">
        <v>44917</v>
      </c>
      <c r="V746" s="14">
        <f t="shared" ca="1" si="413"/>
        <v>2296</v>
      </c>
      <c r="W746" s="14">
        <f t="shared" ca="1" si="417"/>
        <v>2296</v>
      </c>
      <c r="X746" s="14">
        <f t="shared" ca="1" si="422"/>
        <v>874.91600000000108</v>
      </c>
      <c r="Y746" s="14">
        <f t="shared" ca="1" si="400"/>
        <v>1421.0839999999989</v>
      </c>
      <c r="Z746" s="14">
        <f t="shared" ca="1" si="401"/>
        <v>1421.0839999999989</v>
      </c>
      <c r="AA746" s="14">
        <f t="shared" ca="1" si="410"/>
        <v>1545100.9469999999</v>
      </c>
      <c r="AB746" s="15">
        <f ca="1">SUM(Z$12:Z746)</f>
        <v>788238.88499999978</v>
      </c>
      <c r="AC746" s="16">
        <f ca="1">SUM(X$12:X746)+SUMIF(Y$12:Y746, "&lt;0")</f>
        <v>756862.06200000015</v>
      </c>
      <c r="AE746" s="9">
        <v>44917</v>
      </c>
      <c r="AF746" s="14">
        <f t="shared" ca="1" si="395"/>
        <v>1796</v>
      </c>
      <c r="AG746" s="14">
        <f t="shared" ca="1" si="418"/>
        <v>1796</v>
      </c>
      <c r="AH746" s="14">
        <f t="shared" ca="1" si="423"/>
        <v>614.91600000000108</v>
      </c>
      <c r="AI746" s="14">
        <f t="shared" ca="1" si="402"/>
        <v>1181.0839999999989</v>
      </c>
      <c r="AJ746" s="14">
        <f t="shared" ca="1" si="403"/>
        <v>1181.0839999999989</v>
      </c>
      <c r="AK746" s="14">
        <f t="shared" ca="1" si="411"/>
        <v>1249850.9469999999</v>
      </c>
      <c r="AL746" s="15">
        <f ca="1">SUM(AJ$12:AJ746)</f>
        <v>637638.88499999978</v>
      </c>
      <c r="AM746" s="16">
        <f ca="1">SUM(AH$12:AH746)+SUMIF(AI$12:AI746, "&lt;0")</f>
        <v>612212.06200000015</v>
      </c>
      <c r="AO746" s="9">
        <v>44917</v>
      </c>
      <c r="AP746" s="14">
        <f t="shared" ca="1" si="396"/>
        <v>2296</v>
      </c>
      <c r="AQ746" s="14">
        <f t="shared" ca="1" si="419"/>
        <v>2296</v>
      </c>
      <c r="AR746" s="14">
        <f t="shared" ca="1" si="424"/>
        <v>874.91600000000108</v>
      </c>
      <c r="AS746" s="14">
        <f t="shared" ca="1" si="404"/>
        <v>1421.0839999999989</v>
      </c>
      <c r="AT746" s="14">
        <f t="shared" ca="1" si="405"/>
        <v>1421.0839999999989</v>
      </c>
      <c r="AU746" s="14">
        <f t="shared" ca="1" si="412"/>
        <v>1570100.9469999999</v>
      </c>
      <c r="AV746" s="15">
        <f ca="1">SUM(AT$12:AT746)</f>
        <v>800718.88500000001</v>
      </c>
      <c r="AW746" s="16">
        <f ca="1">SUM(AR$12:AR746)+SUMIF(AS$12:AS746, "&lt;0")</f>
        <v>769382.06199999992</v>
      </c>
      <c r="AY746" s="9">
        <v>44917</v>
      </c>
      <c r="AZ746" s="14">
        <f t="shared" ca="1" si="414"/>
        <v>2000</v>
      </c>
      <c r="BA746" s="14">
        <f t="shared" ca="1" si="420"/>
        <v>2000</v>
      </c>
      <c r="BB746" s="14">
        <f t="shared" ca="1" si="425"/>
        <v>1058.9160000000011</v>
      </c>
      <c r="BC746" s="14">
        <f t="shared" ca="1" si="406"/>
        <v>941.08399999999892</v>
      </c>
      <c r="BD746" s="14">
        <f t="shared" ca="1" si="407"/>
        <v>941.08399999999892</v>
      </c>
      <c r="BE746" s="14">
        <f t="shared" ca="1" si="392"/>
        <v>1397694.8476277031</v>
      </c>
      <c r="BF746" s="15">
        <f ca="1">SUM(BD$12:BD746)</f>
        <v>711102.88500000001</v>
      </c>
      <c r="BG746" s="16">
        <f ca="1">SUM(BB$12:BB746)+SUMIF(BC$12:BC746, "&lt;0")</f>
        <v>686591.96262770309</v>
      </c>
    </row>
    <row r="747" spans="1:59" x14ac:dyDescent="0.2">
      <c r="A747" s="24">
        <v>44918</v>
      </c>
      <c r="B747" s="54">
        <f ca="1">IF($A747&gt;= $C$5,$C$6, INDEX('Historical Data'!$D$2:$D$745, MATCH(A747, 'Historical Data'!$B$2:$B$745, 0)))</f>
        <v>1296</v>
      </c>
      <c r="C747" s="14">
        <f t="shared" ca="1" si="415"/>
        <v>1296</v>
      </c>
      <c r="D747" s="14">
        <f t="shared" ca="1" si="426"/>
        <v>590.85600000000341</v>
      </c>
      <c r="E747" s="14">
        <f t="shared" ca="1" si="397"/>
        <v>705.14399999999659</v>
      </c>
      <c r="F747" s="14">
        <f t="shared" ca="1" si="393"/>
        <v>705.14399999999659</v>
      </c>
      <c r="G747" s="14">
        <f t="shared" ca="1" si="408"/>
        <v>930896.94699999993</v>
      </c>
      <c r="H747" s="15">
        <f ca="1">SUM(F$12:F747)</f>
        <v>475264.02899999992</v>
      </c>
      <c r="I747" s="16">
        <f ca="1">SUM(D$12:D747)+SUMIF(E$12:E747, "&lt;0")</f>
        <v>455632.91800000012</v>
      </c>
      <c r="J747" s="15"/>
      <c r="K747" s="9">
        <v>44918</v>
      </c>
      <c r="L747" s="14">
        <f t="shared" ca="1" si="394"/>
        <v>1796</v>
      </c>
      <c r="M747" s="14">
        <f t="shared" ca="1" si="416"/>
        <v>1796</v>
      </c>
      <c r="N747" s="14">
        <f t="shared" ca="1" si="421"/>
        <v>850.85600000000341</v>
      </c>
      <c r="O747" s="14">
        <f t="shared" ca="1" si="398"/>
        <v>945.14399999999659</v>
      </c>
      <c r="P747" s="14">
        <f t="shared" ca="1" si="399"/>
        <v>945.14399999999659</v>
      </c>
      <c r="Q747" s="14">
        <f t="shared" ca="1" si="409"/>
        <v>1239146.9469999999</v>
      </c>
      <c r="R747" s="15">
        <f ca="1">SUM(P$12:P747)</f>
        <v>632344.02899999975</v>
      </c>
      <c r="S747" s="16">
        <f ca="1">SUM(N$12:N747)+SUMIF(O$12:O747, "&lt;0")</f>
        <v>606802.91800000018</v>
      </c>
      <c r="U747" s="9">
        <v>44918</v>
      </c>
      <c r="V747" s="14">
        <f t="shared" ca="1" si="413"/>
        <v>2296</v>
      </c>
      <c r="W747" s="14">
        <f t="shared" ca="1" si="417"/>
        <v>2296</v>
      </c>
      <c r="X747" s="14">
        <f t="shared" ca="1" si="422"/>
        <v>1110.8560000000034</v>
      </c>
      <c r="Y747" s="14">
        <f t="shared" ca="1" si="400"/>
        <v>1185.1439999999966</v>
      </c>
      <c r="Z747" s="14">
        <f t="shared" ca="1" si="401"/>
        <v>1185.1439999999966</v>
      </c>
      <c r="AA747" s="14">
        <f t="shared" ca="1" si="410"/>
        <v>1547396.9469999999</v>
      </c>
      <c r="AB747" s="15">
        <f ca="1">SUM(Z$12:Z747)</f>
        <v>789424.02899999975</v>
      </c>
      <c r="AC747" s="16">
        <f ca="1">SUM(X$12:X747)+SUMIF(Y$12:Y747, "&lt;0")</f>
        <v>757972.91800000018</v>
      </c>
      <c r="AE747" s="9">
        <v>44918</v>
      </c>
      <c r="AF747" s="14">
        <f t="shared" ca="1" si="395"/>
        <v>1796</v>
      </c>
      <c r="AG747" s="14">
        <f t="shared" ca="1" si="418"/>
        <v>1796</v>
      </c>
      <c r="AH747" s="14">
        <f t="shared" ca="1" si="423"/>
        <v>850.85600000000341</v>
      </c>
      <c r="AI747" s="14">
        <f t="shared" ca="1" si="402"/>
        <v>945.14399999999659</v>
      </c>
      <c r="AJ747" s="14">
        <f t="shared" ca="1" si="403"/>
        <v>945.14399999999659</v>
      </c>
      <c r="AK747" s="14">
        <f t="shared" ca="1" si="411"/>
        <v>1251646.9469999999</v>
      </c>
      <c r="AL747" s="15">
        <f ca="1">SUM(AJ$12:AJ747)</f>
        <v>638584.02899999975</v>
      </c>
      <c r="AM747" s="16">
        <f ca="1">SUM(AH$12:AH747)+SUMIF(AI$12:AI747, "&lt;0")</f>
        <v>613062.91800000018</v>
      </c>
      <c r="AO747" s="9">
        <v>44918</v>
      </c>
      <c r="AP747" s="14">
        <f t="shared" ca="1" si="396"/>
        <v>2296</v>
      </c>
      <c r="AQ747" s="14">
        <f t="shared" ca="1" si="419"/>
        <v>2296</v>
      </c>
      <c r="AR747" s="14">
        <f t="shared" ca="1" si="424"/>
        <v>1110.8560000000034</v>
      </c>
      <c r="AS747" s="14">
        <f t="shared" ca="1" si="404"/>
        <v>1185.1439999999966</v>
      </c>
      <c r="AT747" s="14">
        <f t="shared" ca="1" si="405"/>
        <v>1185.1439999999966</v>
      </c>
      <c r="AU747" s="14">
        <f t="shared" ca="1" si="412"/>
        <v>1572396.9469999999</v>
      </c>
      <c r="AV747" s="15">
        <f ca="1">SUM(AT$12:AT747)</f>
        <v>801904.02899999998</v>
      </c>
      <c r="AW747" s="16">
        <f ca="1">SUM(AR$12:AR747)+SUMIF(AS$12:AS747, "&lt;0")</f>
        <v>770492.91799999995</v>
      </c>
      <c r="AY747" s="9">
        <v>44918</v>
      </c>
      <c r="AZ747" s="14">
        <f t="shared" ca="1" si="414"/>
        <v>2000</v>
      </c>
      <c r="BA747" s="14">
        <f t="shared" ca="1" si="420"/>
        <v>2000</v>
      </c>
      <c r="BB747" s="14">
        <f t="shared" ca="1" si="425"/>
        <v>1294.8560000000034</v>
      </c>
      <c r="BC747" s="14">
        <f t="shared" ca="1" si="406"/>
        <v>705.14399999999659</v>
      </c>
      <c r="BD747" s="14">
        <f t="shared" ca="1" si="407"/>
        <v>705.14399999999659</v>
      </c>
      <c r="BE747" s="14">
        <f t="shared" ca="1" si="392"/>
        <v>1399694.8476277031</v>
      </c>
      <c r="BF747" s="15">
        <f ca="1">SUM(BD$12:BD747)</f>
        <v>711808.02899999998</v>
      </c>
      <c r="BG747" s="16">
        <f ca="1">SUM(BB$12:BB747)+SUMIF(BC$12:BC747, "&lt;0")</f>
        <v>687886.81862770312</v>
      </c>
    </row>
    <row r="748" spans="1:59" x14ac:dyDescent="0.2">
      <c r="A748" s="24">
        <v>44919</v>
      </c>
      <c r="B748" s="54">
        <f ca="1">IF($A748&gt;= $C$5,$C$6, INDEX('Historical Data'!$D$2:$D$745, MATCH(A748, 'Historical Data'!$B$2:$B$745, 0)))</f>
        <v>1296</v>
      </c>
      <c r="C748" s="14">
        <f t="shared" ca="1" si="415"/>
        <v>1296</v>
      </c>
      <c r="D748" s="14">
        <f t="shared" ca="1" si="426"/>
        <v>1296</v>
      </c>
      <c r="E748" s="14">
        <f t="shared" ca="1" si="397"/>
        <v>0</v>
      </c>
      <c r="F748" s="14">
        <f t="shared" ca="1" si="393"/>
        <v>0</v>
      </c>
      <c r="G748" s="14">
        <f t="shared" ca="1" si="408"/>
        <v>932192.94699999993</v>
      </c>
      <c r="H748" s="15">
        <f ca="1">SUM(F$12:F748)</f>
        <v>475264.02899999992</v>
      </c>
      <c r="I748" s="16">
        <f ca="1">SUM(D$12:D748)+SUMIF(E$12:E748, "&lt;0")</f>
        <v>456928.91800000012</v>
      </c>
      <c r="J748" s="15"/>
      <c r="K748" s="9">
        <v>44919</v>
      </c>
      <c r="L748" s="14">
        <f t="shared" ca="1" si="394"/>
        <v>1796</v>
      </c>
      <c r="M748" s="14">
        <f t="shared" ca="1" si="416"/>
        <v>1796</v>
      </c>
      <c r="N748" s="14">
        <f t="shared" ca="1" si="421"/>
        <v>1556</v>
      </c>
      <c r="O748" s="14">
        <f t="shared" ca="1" si="398"/>
        <v>240</v>
      </c>
      <c r="P748" s="14">
        <f t="shared" ca="1" si="399"/>
        <v>240</v>
      </c>
      <c r="Q748" s="14">
        <f t="shared" ca="1" si="409"/>
        <v>1240942.9469999999</v>
      </c>
      <c r="R748" s="15">
        <f ca="1">SUM(P$12:P748)</f>
        <v>632584.02899999975</v>
      </c>
      <c r="S748" s="16">
        <f ca="1">SUM(N$12:N748)+SUMIF(O$12:O748, "&lt;0")</f>
        <v>608358.91800000018</v>
      </c>
      <c r="U748" s="9">
        <v>44919</v>
      </c>
      <c r="V748" s="14">
        <f t="shared" ca="1" si="413"/>
        <v>2296</v>
      </c>
      <c r="W748" s="14">
        <f t="shared" ca="1" si="417"/>
        <v>2296</v>
      </c>
      <c r="X748" s="14">
        <f t="shared" ca="1" si="422"/>
        <v>1816</v>
      </c>
      <c r="Y748" s="14">
        <f t="shared" ca="1" si="400"/>
        <v>480</v>
      </c>
      <c r="Z748" s="14">
        <f t="shared" ca="1" si="401"/>
        <v>480</v>
      </c>
      <c r="AA748" s="14">
        <f t="shared" ca="1" si="410"/>
        <v>1549692.9469999999</v>
      </c>
      <c r="AB748" s="15">
        <f ca="1">SUM(Z$12:Z748)</f>
        <v>789904.02899999975</v>
      </c>
      <c r="AC748" s="16">
        <f ca="1">SUM(X$12:X748)+SUMIF(Y$12:Y748, "&lt;0")</f>
        <v>759788.91800000018</v>
      </c>
      <c r="AE748" s="9">
        <v>44919</v>
      </c>
      <c r="AF748" s="14">
        <f t="shared" ca="1" si="395"/>
        <v>1796</v>
      </c>
      <c r="AG748" s="14">
        <f t="shared" ca="1" si="418"/>
        <v>1796</v>
      </c>
      <c r="AH748" s="14">
        <f t="shared" ca="1" si="423"/>
        <v>1556</v>
      </c>
      <c r="AI748" s="14">
        <f t="shared" ca="1" si="402"/>
        <v>240</v>
      </c>
      <c r="AJ748" s="14">
        <f t="shared" ca="1" si="403"/>
        <v>240</v>
      </c>
      <c r="AK748" s="14">
        <f t="shared" ca="1" si="411"/>
        <v>1253442.9469999999</v>
      </c>
      <c r="AL748" s="15">
        <f ca="1">SUM(AJ$12:AJ748)</f>
        <v>638824.02899999975</v>
      </c>
      <c r="AM748" s="16">
        <f ca="1">SUM(AH$12:AH748)+SUMIF(AI$12:AI748, "&lt;0")</f>
        <v>614618.91800000018</v>
      </c>
      <c r="AO748" s="9">
        <v>44919</v>
      </c>
      <c r="AP748" s="14">
        <f t="shared" ca="1" si="396"/>
        <v>2296</v>
      </c>
      <c r="AQ748" s="14">
        <f t="shared" ca="1" si="419"/>
        <v>2296</v>
      </c>
      <c r="AR748" s="14">
        <f t="shared" ca="1" si="424"/>
        <v>1816</v>
      </c>
      <c r="AS748" s="14">
        <f t="shared" ca="1" si="404"/>
        <v>480</v>
      </c>
      <c r="AT748" s="14">
        <f t="shared" ca="1" si="405"/>
        <v>480</v>
      </c>
      <c r="AU748" s="14">
        <f t="shared" ca="1" si="412"/>
        <v>1574692.9469999999</v>
      </c>
      <c r="AV748" s="15">
        <f ca="1">SUM(AT$12:AT748)</f>
        <v>802384.02899999998</v>
      </c>
      <c r="AW748" s="16">
        <f ca="1">SUM(AR$12:AR748)+SUMIF(AS$12:AS748, "&lt;0")</f>
        <v>772308.91799999995</v>
      </c>
      <c r="AY748" s="9">
        <v>44919</v>
      </c>
      <c r="AZ748" s="14">
        <f t="shared" ca="1" si="414"/>
        <v>2000</v>
      </c>
      <c r="BA748" s="14">
        <f t="shared" ca="1" si="420"/>
        <v>2000</v>
      </c>
      <c r="BB748" s="14">
        <f t="shared" ca="1" si="425"/>
        <v>2000</v>
      </c>
      <c r="BC748" s="14">
        <f t="shared" ca="1" si="406"/>
        <v>0</v>
      </c>
      <c r="BD748" s="14">
        <f t="shared" ca="1" si="407"/>
        <v>0</v>
      </c>
      <c r="BE748" s="14">
        <f t="shared" ca="1" si="392"/>
        <v>1401694.8476277031</v>
      </c>
      <c r="BF748" s="15">
        <f ca="1">SUM(BD$12:BD748)</f>
        <v>711808.02899999998</v>
      </c>
      <c r="BG748" s="16">
        <f ca="1">SUM(BB$12:BB748)+SUMIF(BC$12:BC748, "&lt;0")</f>
        <v>689886.81862770312</v>
      </c>
    </row>
    <row r="749" spans="1:59" x14ac:dyDescent="0.2">
      <c r="A749" s="24">
        <v>44920</v>
      </c>
      <c r="B749" s="54">
        <f ca="1">IF($A749&gt;= $C$5,$C$6, INDEX('Historical Data'!$D$2:$D$745, MATCH(A749, 'Historical Data'!$B$2:$B$745, 0)))</f>
        <v>1296</v>
      </c>
      <c r="C749" s="14">
        <f t="shared" ca="1" si="415"/>
        <v>1296</v>
      </c>
      <c r="D749" s="14">
        <f t="shared" ca="1" si="426"/>
        <v>1121.2089999999989</v>
      </c>
      <c r="E749" s="14">
        <f t="shared" ca="1" si="397"/>
        <v>174.79100000000108</v>
      </c>
      <c r="F749" s="14">
        <f t="shared" ca="1" si="393"/>
        <v>174.79100000000108</v>
      </c>
      <c r="G749" s="14">
        <f t="shared" ca="1" si="408"/>
        <v>933488.94699999993</v>
      </c>
      <c r="H749" s="15">
        <f ca="1">SUM(F$12:F749)</f>
        <v>475438.81999999995</v>
      </c>
      <c r="I749" s="16">
        <f ca="1">SUM(D$12:D749)+SUMIF(E$12:E749, "&lt;0")</f>
        <v>458050.12700000009</v>
      </c>
      <c r="J749" s="15"/>
      <c r="K749" s="9">
        <v>44920</v>
      </c>
      <c r="L749" s="14">
        <f t="shared" ca="1" si="394"/>
        <v>1796</v>
      </c>
      <c r="M749" s="14">
        <f t="shared" ca="1" si="416"/>
        <v>1796</v>
      </c>
      <c r="N749" s="14">
        <f t="shared" ca="1" si="421"/>
        <v>1381.2089999999989</v>
      </c>
      <c r="O749" s="14">
        <f t="shared" ca="1" si="398"/>
        <v>414.79100000000108</v>
      </c>
      <c r="P749" s="14">
        <f t="shared" ca="1" si="399"/>
        <v>414.79100000000108</v>
      </c>
      <c r="Q749" s="14">
        <f t="shared" ca="1" si="409"/>
        <v>1242738.9469999999</v>
      </c>
      <c r="R749" s="15">
        <f ca="1">SUM(P$12:P749)</f>
        <v>632998.81999999972</v>
      </c>
      <c r="S749" s="16">
        <f ca="1">SUM(N$12:N749)+SUMIF(O$12:O749, "&lt;0")</f>
        <v>609740.12700000021</v>
      </c>
      <c r="U749" s="9">
        <v>44920</v>
      </c>
      <c r="V749" s="14">
        <f t="shared" ca="1" si="413"/>
        <v>2296</v>
      </c>
      <c r="W749" s="14">
        <f t="shared" ca="1" si="417"/>
        <v>2296</v>
      </c>
      <c r="X749" s="14">
        <f t="shared" ca="1" si="422"/>
        <v>1641.2089999999989</v>
      </c>
      <c r="Y749" s="14">
        <f t="shared" ca="1" si="400"/>
        <v>654.79100000000108</v>
      </c>
      <c r="Z749" s="14">
        <f t="shared" ca="1" si="401"/>
        <v>654.79100000000108</v>
      </c>
      <c r="AA749" s="14">
        <f t="shared" ca="1" si="410"/>
        <v>1551988.9469999999</v>
      </c>
      <c r="AB749" s="15">
        <f ca="1">SUM(Z$12:Z749)</f>
        <v>790558.81999999972</v>
      </c>
      <c r="AC749" s="16">
        <f ca="1">SUM(X$12:X749)+SUMIF(Y$12:Y749, "&lt;0")</f>
        <v>761430.12700000021</v>
      </c>
      <c r="AE749" s="9">
        <v>44920</v>
      </c>
      <c r="AF749" s="14">
        <f t="shared" ca="1" si="395"/>
        <v>1796</v>
      </c>
      <c r="AG749" s="14">
        <f t="shared" ca="1" si="418"/>
        <v>1796</v>
      </c>
      <c r="AH749" s="14">
        <f t="shared" ca="1" si="423"/>
        <v>1381.2089999999989</v>
      </c>
      <c r="AI749" s="14">
        <f t="shared" ca="1" si="402"/>
        <v>414.79100000000108</v>
      </c>
      <c r="AJ749" s="14">
        <f t="shared" ca="1" si="403"/>
        <v>414.79100000000108</v>
      </c>
      <c r="AK749" s="14">
        <f t="shared" ca="1" si="411"/>
        <v>1255238.9469999999</v>
      </c>
      <c r="AL749" s="15">
        <f ca="1">SUM(AJ$12:AJ749)</f>
        <v>639238.81999999972</v>
      </c>
      <c r="AM749" s="16">
        <f ca="1">SUM(AH$12:AH749)+SUMIF(AI$12:AI749, "&lt;0")</f>
        <v>616000.12700000021</v>
      </c>
      <c r="AO749" s="9">
        <v>44920</v>
      </c>
      <c r="AP749" s="14">
        <f t="shared" ca="1" si="396"/>
        <v>2296</v>
      </c>
      <c r="AQ749" s="14">
        <f t="shared" ca="1" si="419"/>
        <v>2296</v>
      </c>
      <c r="AR749" s="14">
        <f t="shared" ca="1" si="424"/>
        <v>1641.2089999999989</v>
      </c>
      <c r="AS749" s="14">
        <f t="shared" ca="1" si="404"/>
        <v>654.79100000000108</v>
      </c>
      <c r="AT749" s="14">
        <f t="shared" ca="1" si="405"/>
        <v>654.79100000000108</v>
      </c>
      <c r="AU749" s="14">
        <f t="shared" ca="1" si="412"/>
        <v>1576988.9469999999</v>
      </c>
      <c r="AV749" s="15">
        <f ca="1">SUM(AT$12:AT749)</f>
        <v>803038.82</v>
      </c>
      <c r="AW749" s="16">
        <f ca="1">SUM(AR$12:AR749)+SUMIF(AS$12:AS749, "&lt;0")</f>
        <v>773950.12699999998</v>
      </c>
      <c r="AY749" s="9">
        <v>44920</v>
      </c>
      <c r="AZ749" s="14">
        <f t="shared" ca="1" si="414"/>
        <v>2000</v>
      </c>
      <c r="BA749" s="14">
        <f t="shared" ca="1" si="420"/>
        <v>2000</v>
      </c>
      <c r="BB749" s="14">
        <f t="shared" ca="1" si="425"/>
        <v>1825.2089999999989</v>
      </c>
      <c r="BC749" s="14">
        <f t="shared" ca="1" si="406"/>
        <v>174.79100000000108</v>
      </c>
      <c r="BD749" s="14">
        <f t="shared" ca="1" si="407"/>
        <v>174.79100000000108</v>
      </c>
      <c r="BE749" s="14">
        <f t="shared" ca="1" si="392"/>
        <v>1403694.8476277031</v>
      </c>
      <c r="BF749" s="15">
        <f ca="1">SUM(BD$12:BD749)</f>
        <v>711982.82</v>
      </c>
      <c r="BG749" s="16">
        <f ca="1">SUM(BB$12:BB749)+SUMIF(BC$12:BC749, "&lt;0")</f>
        <v>691712.02762770315</v>
      </c>
    </row>
    <row r="750" spans="1:59" x14ac:dyDescent="0.2">
      <c r="A750" s="24">
        <v>44921</v>
      </c>
      <c r="B750" s="54">
        <f ca="1">IF($A750&gt;= $C$5,$C$6, INDEX('Historical Data'!$D$2:$D$745, MATCH(A750, 'Historical Data'!$B$2:$B$745, 0)))</f>
        <v>1296</v>
      </c>
      <c r="C750" s="14">
        <f t="shared" ca="1" si="415"/>
        <v>1296</v>
      </c>
      <c r="D750" s="14">
        <f t="shared" ca="1" si="426"/>
        <v>1296</v>
      </c>
      <c r="E750" s="14">
        <f t="shared" ca="1" si="397"/>
        <v>0</v>
      </c>
      <c r="F750" s="14">
        <f t="shared" ca="1" si="393"/>
        <v>0</v>
      </c>
      <c r="G750" s="14">
        <f t="shared" ca="1" si="408"/>
        <v>934784.94699999993</v>
      </c>
      <c r="H750" s="15">
        <f ca="1">SUM(F$12:F750)</f>
        <v>475438.81999999995</v>
      </c>
      <c r="I750" s="16">
        <f ca="1">SUM(D$12:D750)+SUMIF(E$12:E750, "&lt;0")</f>
        <v>459346.12700000009</v>
      </c>
      <c r="J750" s="15"/>
      <c r="K750" s="9">
        <v>44921</v>
      </c>
      <c r="L750" s="14">
        <f t="shared" ca="1" si="394"/>
        <v>1796</v>
      </c>
      <c r="M750" s="14">
        <f t="shared" ca="1" si="416"/>
        <v>1796</v>
      </c>
      <c r="N750" s="14">
        <f t="shared" ca="1" si="421"/>
        <v>1556</v>
      </c>
      <c r="O750" s="14">
        <f t="shared" ca="1" si="398"/>
        <v>240</v>
      </c>
      <c r="P750" s="14">
        <f t="shared" ca="1" si="399"/>
        <v>240</v>
      </c>
      <c r="Q750" s="14">
        <f t="shared" ca="1" si="409"/>
        <v>1244534.9469999999</v>
      </c>
      <c r="R750" s="15">
        <f ca="1">SUM(P$12:P750)</f>
        <v>633238.81999999972</v>
      </c>
      <c r="S750" s="16">
        <f ca="1">SUM(N$12:N750)+SUMIF(O$12:O750, "&lt;0")</f>
        <v>611296.12700000021</v>
      </c>
      <c r="U750" s="9">
        <v>44921</v>
      </c>
      <c r="V750" s="14">
        <f t="shared" ca="1" si="413"/>
        <v>2296</v>
      </c>
      <c r="W750" s="14">
        <f t="shared" ca="1" si="417"/>
        <v>2296</v>
      </c>
      <c r="X750" s="14">
        <f t="shared" ca="1" si="422"/>
        <v>1816</v>
      </c>
      <c r="Y750" s="14">
        <f t="shared" ca="1" si="400"/>
        <v>480</v>
      </c>
      <c r="Z750" s="14">
        <f t="shared" ca="1" si="401"/>
        <v>480</v>
      </c>
      <c r="AA750" s="14">
        <f t="shared" ca="1" si="410"/>
        <v>1554284.9469999999</v>
      </c>
      <c r="AB750" s="15">
        <f ca="1">SUM(Z$12:Z750)</f>
        <v>791038.81999999972</v>
      </c>
      <c r="AC750" s="16">
        <f ca="1">SUM(X$12:X750)+SUMIF(Y$12:Y750, "&lt;0")</f>
        <v>763246.12700000021</v>
      </c>
      <c r="AE750" s="9">
        <v>44921</v>
      </c>
      <c r="AF750" s="14">
        <f t="shared" ca="1" si="395"/>
        <v>1796</v>
      </c>
      <c r="AG750" s="14">
        <f t="shared" ca="1" si="418"/>
        <v>1796</v>
      </c>
      <c r="AH750" s="14">
        <f t="shared" ca="1" si="423"/>
        <v>1556</v>
      </c>
      <c r="AI750" s="14">
        <f t="shared" ca="1" si="402"/>
        <v>240</v>
      </c>
      <c r="AJ750" s="14">
        <f t="shared" ca="1" si="403"/>
        <v>240</v>
      </c>
      <c r="AK750" s="14">
        <f t="shared" ca="1" si="411"/>
        <v>1257034.9469999999</v>
      </c>
      <c r="AL750" s="15">
        <f ca="1">SUM(AJ$12:AJ750)</f>
        <v>639478.81999999972</v>
      </c>
      <c r="AM750" s="16">
        <f ca="1">SUM(AH$12:AH750)+SUMIF(AI$12:AI750, "&lt;0")</f>
        <v>617556.12700000021</v>
      </c>
      <c r="AO750" s="9">
        <v>44921</v>
      </c>
      <c r="AP750" s="14">
        <f t="shared" ca="1" si="396"/>
        <v>2296</v>
      </c>
      <c r="AQ750" s="14">
        <f t="shared" ca="1" si="419"/>
        <v>2296</v>
      </c>
      <c r="AR750" s="14">
        <f t="shared" ca="1" si="424"/>
        <v>1816</v>
      </c>
      <c r="AS750" s="14">
        <f t="shared" ca="1" si="404"/>
        <v>480</v>
      </c>
      <c r="AT750" s="14">
        <f t="shared" ca="1" si="405"/>
        <v>480</v>
      </c>
      <c r="AU750" s="14">
        <f t="shared" ca="1" si="412"/>
        <v>1579284.9469999999</v>
      </c>
      <c r="AV750" s="15">
        <f ca="1">SUM(AT$12:AT750)</f>
        <v>803518.82</v>
      </c>
      <c r="AW750" s="16">
        <f ca="1">SUM(AR$12:AR750)+SUMIF(AS$12:AS750, "&lt;0")</f>
        <v>775766.12699999998</v>
      </c>
      <c r="AY750" s="9">
        <v>44921</v>
      </c>
      <c r="AZ750" s="14">
        <f t="shared" ca="1" si="414"/>
        <v>2000</v>
      </c>
      <c r="BA750" s="14">
        <f t="shared" ca="1" si="420"/>
        <v>2000</v>
      </c>
      <c r="BB750" s="14">
        <f t="shared" ca="1" si="425"/>
        <v>2000</v>
      </c>
      <c r="BC750" s="14">
        <f t="shared" ca="1" si="406"/>
        <v>0</v>
      </c>
      <c r="BD750" s="14">
        <f t="shared" ca="1" si="407"/>
        <v>0</v>
      </c>
      <c r="BE750" s="14">
        <f t="shared" ca="1" si="392"/>
        <v>1405694.8476277031</v>
      </c>
      <c r="BF750" s="15">
        <f ca="1">SUM(BD$12:BD750)</f>
        <v>711982.82</v>
      </c>
      <c r="BG750" s="16">
        <f ca="1">SUM(BB$12:BB750)+SUMIF(BC$12:BC750, "&lt;0")</f>
        <v>693712.02762770315</v>
      </c>
    </row>
    <row r="751" spans="1:59" x14ac:dyDescent="0.2">
      <c r="A751" s="24">
        <v>44922</v>
      </c>
      <c r="B751" s="54">
        <f ca="1">IF($A751&gt;= $C$5,$C$6, INDEX('Historical Data'!$D$2:$D$745, MATCH(A751, 'Historical Data'!$B$2:$B$745, 0)))</f>
        <v>1296</v>
      </c>
      <c r="C751" s="14">
        <f t="shared" ca="1" si="415"/>
        <v>1296</v>
      </c>
      <c r="D751" s="14">
        <f t="shared" ca="1" si="426"/>
        <v>1296</v>
      </c>
      <c r="E751" s="14">
        <f t="shared" ca="1" si="397"/>
        <v>0</v>
      </c>
      <c r="F751" s="14">
        <f t="shared" ca="1" si="393"/>
        <v>0</v>
      </c>
      <c r="G751" s="14">
        <f t="shared" ca="1" si="408"/>
        <v>936080.94699999993</v>
      </c>
      <c r="H751" s="15">
        <f ca="1">SUM(F$12:F751)</f>
        <v>475438.81999999995</v>
      </c>
      <c r="I751" s="16">
        <f ca="1">SUM(D$12:D751)+SUMIF(E$12:E751, "&lt;0")</f>
        <v>460642.12700000009</v>
      </c>
      <c r="J751" s="15"/>
      <c r="K751" s="9">
        <v>44922</v>
      </c>
      <c r="L751" s="14">
        <f t="shared" ca="1" si="394"/>
        <v>1796</v>
      </c>
      <c r="M751" s="14">
        <f t="shared" ca="1" si="416"/>
        <v>1796</v>
      </c>
      <c r="N751" s="14">
        <f t="shared" ca="1" si="421"/>
        <v>1556</v>
      </c>
      <c r="O751" s="14">
        <f t="shared" ca="1" si="398"/>
        <v>240</v>
      </c>
      <c r="P751" s="14">
        <f t="shared" ca="1" si="399"/>
        <v>240</v>
      </c>
      <c r="Q751" s="14">
        <f t="shared" ca="1" si="409"/>
        <v>1246330.9469999999</v>
      </c>
      <c r="R751" s="15">
        <f ca="1">SUM(P$12:P751)</f>
        <v>633478.81999999972</v>
      </c>
      <c r="S751" s="16">
        <f ca="1">SUM(N$12:N751)+SUMIF(O$12:O751, "&lt;0")</f>
        <v>612852.12700000021</v>
      </c>
      <c r="U751" s="9">
        <v>44922</v>
      </c>
      <c r="V751" s="14">
        <f t="shared" ca="1" si="413"/>
        <v>2296</v>
      </c>
      <c r="W751" s="14">
        <f t="shared" ca="1" si="417"/>
        <v>2296</v>
      </c>
      <c r="X751" s="14">
        <f t="shared" ca="1" si="422"/>
        <v>1816</v>
      </c>
      <c r="Y751" s="14">
        <f t="shared" ca="1" si="400"/>
        <v>480</v>
      </c>
      <c r="Z751" s="14">
        <f t="shared" ca="1" si="401"/>
        <v>480</v>
      </c>
      <c r="AA751" s="14">
        <f t="shared" ca="1" si="410"/>
        <v>1556580.9469999999</v>
      </c>
      <c r="AB751" s="15">
        <f ca="1">SUM(Z$12:Z751)</f>
        <v>791518.81999999972</v>
      </c>
      <c r="AC751" s="16">
        <f ca="1">SUM(X$12:X751)+SUMIF(Y$12:Y751, "&lt;0")</f>
        <v>765062.12700000021</v>
      </c>
      <c r="AE751" s="9">
        <v>44922</v>
      </c>
      <c r="AF751" s="14">
        <f t="shared" ca="1" si="395"/>
        <v>1796</v>
      </c>
      <c r="AG751" s="14">
        <f t="shared" ca="1" si="418"/>
        <v>1796</v>
      </c>
      <c r="AH751" s="14">
        <f t="shared" ca="1" si="423"/>
        <v>1556</v>
      </c>
      <c r="AI751" s="14">
        <f t="shared" ca="1" si="402"/>
        <v>240</v>
      </c>
      <c r="AJ751" s="14">
        <f t="shared" ca="1" si="403"/>
        <v>240</v>
      </c>
      <c r="AK751" s="14">
        <f t="shared" ca="1" si="411"/>
        <v>1258830.9469999999</v>
      </c>
      <c r="AL751" s="15">
        <f ca="1">SUM(AJ$12:AJ751)</f>
        <v>639718.81999999972</v>
      </c>
      <c r="AM751" s="16">
        <f ca="1">SUM(AH$12:AH751)+SUMIF(AI$12:AI751, "&lt;0")</f>
        <v>619112.12700000021</v>
      </c>
      <c r="AO751" s="9">
        <v>44922</v>
      </c>
      <c r="AP751" s="14">
        <f t="shared" ca="1" si="396"/>
        <v>2296</v>
      </c>
      <c r="AQ751" s="14">
        <f t="shared" ca="1" si="419"/>
        <v>2296</v>
      </c>
      <c r="AR751" s="14">
        <f t="shared" ca="1" si="424"/>
        <v>1816</v>
      </c>
      <c r="AS751" s="14">
        <f t="shared" ca="1" si="404"/>
        <v>480</v>
      </c>
      <c r="AT751" s="14">
        <f t="shared" ca="1" si="405"/>
        <v>480</v>
      </c>
      <c r="AU751" s="14">
        <f t="shared" ca="1" si="412"/>
        <v>1581580.9469999999</v>
      </c>
      <c r="AV751" s="15">
        <f ca="1">SUM(AT$12:AT751)</f>
        <v>803998.82</v>
      </c>
      <c r="AW751" s="16">
        <f ca="1">SUM(AR$12:AR751)+SUMIF(AS$12:AS751, "&lt;0")</f>
        <v>777582.12699999998</v>
      </c>
      <c r="AY751" s="9">
        <v>44922</v>
      </c>
      <c r="AZ751" s="14">
        <f t="shared" ca="1" si="414"/>
        <v>2000</v>
      </c>
      <c r="BA751" s="14">
        <f t="shared" ca="1" si="420"/>
        <v>2000</v>
      </c>
      <c r="BB751" s="14">
        <f t="shared" ca="1" si="425"/>
        <v>2000</v>
      </c>
      <c r="BC751" s="14">
        <f t="shared" ca="1" si="406"/>
        <v>0</v>
      </c>
      <c r="BD751" s="14">
        <f t="shared" ca="1" si="407"/>
        <v>0</v>
      </c>
      <c r="BE751" s="14">
        <f t="shared" ca="1" si="392"/>
        <v>1407694.8476277031</v>
      </c>
      <c r="BF751" s="15">
        <f ca="1">SUM(BD$12:BD751)</f>
        <v>711982.82</v>
      </c>
      <c r="BG751" s="16">
        <f ca="1">SUM(BB$12:BB751)+SUMIF(BC$12:BC751, "&lt;0")</f>
        <v>695712.02762770315</v>
      </c>
    </row>
    <row r="752" spans="1:59" x14ac:dyDescent="0.2">
      <c r="A752" s="24">
        <v>44923</v>
      </c>
      <c r="B752" s="54">
        <f ca="1">IF($A752&gt;= $C$5,$C$6, INDEX('Historical Data'!$D$2:$D$745, MATCH(A752, 'Historical Data'!$B$2:$B$745, 0)))</f>
        <v>1296</v>
      </c>
      <c r="C752" s="14">
        <f t="shared" ca="1" si="415"/>
        <v>1296</v>
      </c>
      <c r="D752" s="14">
        <f t="shared" ca="1" si="426"/>
        <v>863.68799999999828</v>
      </c>
      <c r="E752" s="14">
        <f t="shared" ca="1" si="397"/>
        <v>432.31200000000172</v>
      </c>
      <c r="F752" s="14">
        <f t="shared" ca="1" si="393"/>
        <v>432.31200000000172</v>
      </c>
      <c r="G752" s="14">
        <f t="shared" ca="1" si="408"/>
        <v>937376.94699999993</v>
      </c>
      <c r="H752" s="15">
        <f ca="1">SUM(F$12:F752)</f>
        <v>475871.13199999993</v>
      </c>
      <c r="I752" s="16">
        <f ca="1">SUM(D$12:D752)+SUMIF(E$12:E752, "&lt;0")</f>
        <v>461505.81500000012</v>
      </c>
      <c r="J752" s="15"/>
      <c r="K752" s="9">
        <v>44923</v>
      </c>
      <c r="L752" s="14">
        <f t="shared" ca="1" si="394"/>
        <v>1796</v>
      </c>
      <c r="M752" s="14">
        <f t="shared" ca="1" si="416"/>
        <v>1796</v>
      </c>
      <c r="N752" s="14">
        <f t="shared" ca="1" si="421"/>
        <v>1123.6879999999983</v>
      </c>
      <c r="O752" s="14">
        <f t="shared" ca="1" si="398"/>
        <v>672.31200000000172</v>
      </c>
      <c r="P752" s="14">
        <f t="shared" ca="1" si="399"/>
        <v>672.31200000000172</v>
      </c>
      <c r="Q752" s="14">
        <f t="shared" ca="1" si="409"/>
        <v>1248126.9469999999</v>
      </c>
      <c r="R752" s="15">
        <f ca="1">SUM(P$12:P752)</f>
        <v>634151.13199999975</v>
      </c>
      <c r="S752" s="16">
        <f ca="1">SUM(N$12:N752)+SUMIF(O$12:O752, "&lt;0")</f>
        <v>613975.81500000018</v>
      </c>
      <c r="U752" s="9">
        <v>44923</v>
      </c>
      <c r="V752" s="14">
        <f t="shared" ca="1" si="413"/>
        <v>2296</v>
      </c>
      <c r="W752" s="14">
        <f t="shared" ca="1" si="417"/>
        <v>2296</v>
      </c>
      <c r="X752" s="14">
        <f t="shared" ca="1" si="422"/>
        <v>1383.6879999999983</v>
      </c>
      <c r="Y752" s="14">
        <f t="shared" ca="1" si="400"/>
        <v>912.31200000000172</v>
      </c>
      <c r="Z752" s="14">
        <f t="shared" ca="1" si="401"/>
        <v>912.31200000000172</v>
      </c>
      <c r="AA752" s="14">
        <f t="shared" ca="1" si="410"/>
        <v>1558876.9469999999</v>
      </c>
      <c r="AB752" s="15">
        <f ca="1">SUM(Z$12:Z752)</f>
        <v>792431.13199999975</v>
      </c>
      <c r="AC752" s="16">
        <f ca="1">SUM(X$12:X752)+SUMIF(Y$12:Y752, "&lt;0")</f>
        <v>766445.81500000018</v>
      </c>
      <c r="AE752" s="9">
        <v>44923</v>
      </c>
      <c r="AF752" s="14">
        <f t="shared" ca="1" si="395"/>
        <v>1796</v>
      </c>
      <c r="AG752" s="14">
        <f t="shared" ca="1" si="418"/>
        <v>1796</v>
      </c>
      <c r="AH752" s="14">
        <f t="shared" ca="1" si="423"/>
        <v>1123.6879999999983</v>
      </c>
      <c r="AI752" s="14">
        <f t="shared" ca="1" si="402"/>
        <v>672.31200000000172</v>
      </c>
      <c r="AJ752" s="14">
        <f t="shared" ca="1" si="403"/>
        <v>672.31200000000172</v>
      </c>
      <c r="AK752" s="14">
        <f t="shared" ca="1" si="411"/>
        <v>1260626.9469999999</v>
      </c>
      <c r="AL752" s="15">
        <f ca="1">SUM(AJ$12:AJ752)</f>
        <v>640391.13199999975</v>
      </c>
      <c r="AM752" s="16">
        <f ca="1">SUM(AH$12:AH752)+SUMIF(AI$12:AI752, "&lt;0")</f>
        <v>620235.81500000018</v>
      </c>
      <c r="AO752" s="9">
        <v>44923</v>
      </c>
      <c r="AP752" s="14">
        <f t="shared" ca="1" si="396"/>
        <v>2296</v>
      </c>
      <c r="AQ752" s="14">
        <f t="shared" ca="1" si="419"/>
        <v>2296</v>
      </c>
      <c r="AR752" s="14">
        <f t="shared" ca="1" si="424"/>
        <v>1383.6879999999983</v>
      </c>
      <c r="AS752" s="14">
        <f t="shared" ca="1" si="404"/>
        <v>912.31200000000172</v>
      </c>
      <c r="AT752" s="14">
        <f t="shared" ca="1" si="405"/>
        <v>912.31200000000172</v>
      </c>
      <c r="AU752" s="14">
        <f t="shared" ca="1" si="412"/>
        <v>1583876.9469999999</v>
      </c>
      <c r="AV752" s="15">
        <f ca="1">SUM(AT$12:AT752)</f>
        <v>804911.13199999998</v>
      </c>
      <c r="AW752" s="16">
        <f ca="1">SUM(AR$12:AR752)+SUMIF(AS$12:AS752, "&lt;0")</f>
        <v>778965.81499999994</v>
      </c>
      <c r="AY752" s="9">
        <v>44923</v>
      </c>
      <c r="AZ752" s="14">
        <f t="shared" ca="1" si="414"/>
        <v>2000</v>
      </c>
      <c r="BA752" s="14">
        <f t="shared" ca="1" si="420"/>
        <v>2000</v>
      </c>
      <c r="BB752" s="14">
        <f t="shared" ca="1" si="425"/>
        <v>1567.6879999999983</v>
      </c>
      <c r="BC752" s="14">
        <f t="shared" ca="1" si="406"/>
        <v>432.31200000000172</v>
      </c>
      <c r="BD752" s="14">
        <f t="shared" ca="1" si="407"/>
        <v>432.31200000000172</v>
      </c>
      <c r="BE752" s="14">
        <f t="shared" ref="BE752:BE755" ca="1" si="427">AZ752+BE751</f>
        <v>1409694.8476277031</v>
      </c>
      <c r="BF752" s="15">
        <f ca="1">SUM(BD$12:BD752)</f>
        <v>712415.13199999998</v>
      </c>
      <c r="BG752" s="16">
        <f ca="1">SUM(BB$12:BB752)+SUMIF(BC$12:BC752, "&lt;0")</f>
        <v>697279.71562770312</v>
      </c>
    </row>
    <row r="753" spans="1:59" x14ac:dyDescent="0.2">
      <c r="A753" s="24">
        <v>44924</v>
      </c>
      <c r="B753" s="54">
        <f ca="1">IF($A753&gt;= $C$5,$C$6, INDEX('Historical Data'!$D$2:$D$745, MATCH(A753, 'Historical Data'!$B$2:$B$745, 0)))</f>
        <v>1296</v>
      </c>
      <c r="C753" s="14">
        <f t="shared" ca="1" si="415"/>
        <v>1296</v>
      </c>
      <c r="D753" s="14">
        <f t="shared" ca="1" si="426"/>
        <v>212.36700000000201</v>
      </c>
      <c r="E753" s="14">
        <f t="shared" ca="1" si="397"/>
        <v>1083.632999999998</v>
      </c>
      <c r="F753" s="14">
        <f t="shared" ca="1" si="393"/>
        <v>1083.632999999998</v>
      </c>
      <c r="G753" s="14">
        <f t="shared" ca="1" si="408"/>
        <v>938672.94699999993</v>
      </c>
      <c r="H753" s="15">
        <f ca="1">SUM(F$12:F753)</f>
        <v>476954.7649999999</v>
      </c>
      <c r="I753" s="16">
        <f ca="1">SUM(D$12:D753)+SUMIF(E$12:E753, "&lt;0")</f>
        <v>461718.18200000015</v>
      </c>
      <c r="J753" s="15"/>
      <c r="K753" s="9">
        <v>44924</v>
      </c>
      <c r="L753" s="14">
        <f t="shared" ca="1" si="394"/>
        <v>1796</v>
      </c>
      <c r="M753" s="14">
        <f t="shared" ca="1" si="416"/>
        <v>1796</v>
      </c>
      <c r="N753" s="14">
        <f t="shared" ca="1" si="421"/>
        <v>472.36700000000201</v>
      </c>
      <c r="O753" s="14">
        <f t="shared" ca="1" si="398"/>
        <v>1323.632999999998</v>
      </c>
      <c r="P753" s="14">
        <f t="shared" ca="1" si="399"/>
        <v>1323.632999999998</v>
      </c>
      <c r="Q753" s="14">
        <f t="shared" ca="1" si="409"/>
        <v>1249922.9469999999</v>
      </c>
      <c r="R753" s="15">
        <f ca="1">SUM(P$12:P753)</f>
        <v>635474.76499999978</v>
      </c>
      <c r="S753" s="16">
        <f ca="1">SUM(N$12:N753)+SUMIF(O$12:O753, "&lt;0")</f>
        <v>614448.18200000015</v>
      </c>
      <c r="U753" s="9">
        <v>44924</v>
      </c>
      <c r="V753" s="14">
        <f t="shared" ca="1" si="413"/>
        <v>2296</v>
      </c>
      <c r="W753" s="14">
        <f t="shared" ca="1" si="417"/>
        <v>2296</v>
      </c>
      <c r="X753" s="14">
        <f t="shared" ca="1" si="422"/>
        <v>732.36700000000201</v>
      </c>
      <c r="Y753" s="14">
        <f t="shared" ca="1" si="400"/>
        <v>1563.632999999998</v>
      </c>
      <c r="Z753" s="14">
        <f t="shared" ca="1" si="401"/>
        <v>1563.632999999998</v>
      </c>
      <c r="AA753" s="14">
        <f t="shared" ca="1" si="410"/>
        <v>1561172.9469999999</v>
      </c>
      <c r="AB753" s="15">
        <f ca="1">SUM(Z$12:Z753)</f>
        <v>793994.76499999978</v>
      </c>
      <c r="AC753" s="16">
        <f ca="1">SUM(X$12:X753)+SUMIF(Y$12:Y753, "&lt;0")</f>
        <v>767178.18200000015</v>
      </c>
      <c r="AE753" s="9">
        <v>44924</v>
      </c>
      <c r="AF753" s="14">
        <f t="shared" ca="1" si="395"/>
        <v>1796</v>
      </c>
      <c r="AG753" s="14">
        <f t="shared" ca="1" si="418"/>
        <v>1796</v>
      </c>
      <c r="AH753" s="14">
        <f t="shared" ca="1" si="423"/>
        <v>472.36700000000201</v>
      </c>
      <c r="AI753" s="14">
        <f t="shared" ca="1" si="402"/>
        <v>1323.632999999998</v>
      </c>
      <c r="AJ753" s="14">
        <f t="shared" ca="1" si="403"/>
        <v>1323.632999999998</v>
      </c>
      <c r="AK753" s="14">
        <f t="shared" ca="1" si="411"/>
        <v>1262422.9469999999</v>
      </c>
      <c r="AL753" s="15">
        <f ca="1">SUM(AJ$12:AJ753)</f>
        <v>641714.76499999978</v>
      </c>
      <c r="AM753" s="16">
        <f ca="1">SUM(AH$12:AH753)+SUMIF(AI$12:AI753, "&lt;0")</f>
        <v>620708.18200000015</v>
      </c>
      <c r="AO753" s="9">
        <v>44924</v>
      </c>
      <c r="AP753" s="14">
        <f t="shared" ca="1" si="396"/>
        <v>2296</v>
      </c>
      <c r="AQ753" s="14">
        <f t="shared" ca="1" si="419"/>
        <v>2296</v>
      </c>
      <c r="AR753" s="14">
        <f t="shared" ca="1" si="424"/>
        <v>732.36700000000201</v>
      </c>
      <c r="AS753" s="14">
        <f t="shared" ca="1" si="404"/>
        <v>1563.632999999998</v>
      </c>
      <c r="AT753" s="14">
        <f t="shared" ca="1" si="405"/>
        <v>1563.632999999998</v>
      </c>
      <c r="AU753" s="14">
        <f t="shared" ca="1" si="412"/>
        <v>1586172.9469999999</v>
      </c>
      <c r="AV753" s="15">
        <f ca="1">SUM(AT$12:AT753)</f>
        <v>806474.76500000001</v>
      </c>
      <c r="AW753" s="16">
        <f ca="1">SUM(AR$12:AR753)+SUMIF(AS$12:AS753, "&lt;0")</f>
        <v>779698.18199999991</v>
      </c>
      <c r="AY753" s="9">
        <v>44924</v>
      </c>
      <c r="AZ753" s="14">
        <f t="shared" ca="1" si="414"/>
        <v>2000</v>
      </c>
      <c r="BA753" s="14">
        <f t="shared" ca="1" si="420"/>
        <v>2000</v>
      </c>
      <c r="BB753" s="14">
        <f t="shared" ca="1" si="425"/>
        <v>407.08034019370598</v>
      </c>
      <c r="BC753" s="14">
        <f t="shared" ca="1" si="406"/>
        <v>1592.919659806294</v>
      </c>
      <c r="BD753" s="14">
        <f t="shared" ca="1" si="407"/>
        <v>1592.919659806294</v>
      </c>
      <c r="BE753" s="14">
        <f t="shared" ca="1" si="427"/>
        <v>1411694.8476277031</v>
      </c>
      <c r="BF753" s="15">
        <f ca="1">SUM(BD$12:BD753)</f>
        <v>714008.05165980628</v>
      </c>
      <c r="BG753" s="16">
        <f ca="1">SUM(BB$12:BB753)+SUMIF(BC$12:BC753, "&lt;0")</f>
        <v>697686.79596789682</v>
      </c>
    </row>
    <row r="754" spans="1:59" x14ac:dyDescent="0.2">
      <c r="A754" s="24">
        <v>44925</v>
      </c>
      <c r="B754" s="54">
        <f ca="1">IF($A754&gt;= $C$5,$C$6, INDEX('Historical Data'!$D$2:$D$745, MATCH(A754, 'Historical Data'!$B$2:$B$745, 0)))</f>
        <v>1296</v>
      </c>
      <c r="C754" s="14">
        <f t="shared" ca="1" si="415"/>
        <v>1296</v>
      </c>
      <c r="D754" s="14">
        <f t="shared" ca="1" si="426"/>
        <v>195</v>
      </c>
      <c r="E754" s="14">
        <f t="shared" ca="1" si="397"/>
        <v>1101</v>
      </c>
      <c r="F754" s="14">
        <f t="shared" ca="1" si="393"/>
        <v>1101</v>
      </c>
      <c r="G754" s="14">
        <f t="shared" ca="1" si="408"/>
        <v>939968.94699999993</v>
      </c>
      <c r="H754" s="15">
        <f ca="1">SUM(F$12:F754)</f>
        <v>478055.7649999999</v>
      </c>
      <c r="I754" s="16">
        <f ca="1">SUM(D$12:D754)+SUMIF(E$12:E754, "&lt;0")</f>
        <v>461913.18200000015</v>
      </c>
      <c r="J754" s="15"/>
      <c r="K754" s="9">
        <v>44925</v>
      </c>
      <c r="L754" s="14">
        <f t="shared" ca="1" si="394"/>
        <v>1796</v>
      </c>
      <c r="M754" s="14">
        <f t="shared" ca="1" si="416"/>
        <v>1796</v>
      </c>
      <c r="N754" s="14">
        <f t="shared" ca="1" si="421"/>
        <v>450</v>
      </c>
      <c r="O754" s="14">
        <f t="shared" ca="1" si="398"/>
        <v>1346</v>
      </c>
      <c r="P754" s="14">
        <f t="shared" ca="1" si="399"/>
        <v>1346</v>
      </c>
      <c r="Q754" s="14">
        <f t="shared" ca="1" si="409"/>
        <v>1251718.9469999999</v>
      </c>
      <c r="R754" s="15">
        <f ca="1">SUM(P$12:P754)</f>
        <v>636820.76499999978</v>
      </c>
      <c r="S754" s="16">
        <f ca="1">SUM(N$12:N754)+SUMIF(O$12:O754, "&lt;0")</f>
        <v>614898.18200000015</v>
      </c>
      <c r="U754" s="9">
        <v>44925</v>
      </c>
      <c r="V754" s="14">
        <f t="shared" ca="1" si="413"/>
        <v>2296</v>
      </c>
      <c r="W754" s="14">
        <f t="shared" ca="1" si="417"/>
        <v>2296</v>
      </c>
      <c r="X754" s="14">
        <f t="shared" ca="1" si="422"/>
        <v>705</v>
      </c>
      <c r="Y754" s="14">
        <f t="shared" ca="1" si="400"/>
        <v>1591</v>
      </c>
      <c r="Z754" s="14">
        <f t="shared" ca="1" si="401"/>
        <v>1591</v>
      </c>
      <c r="AA754" s="14">
        <f t="shared" ca="1" si="410"/>
        <v>1563468.9469999999</v>
      </c>
      <c r="AB754" s="15">
        <f ca="1">SUM(Z$12:Z754)</f>
        <v>795585.76499999978</v>
      </c>
      <c r="AC754" s="16">
        <f ca="1">SUM(X$12:X754)+SUMIF(Y$12:Y754, "&lt;0")</f>
        <v>767883.18200000015</v>
      </c>
      <c r="AE754" s="9">
        <v>44925</v>
      </c>
      <c r="AF754" s="14">
        <f t="shared" ca="1" si="395"/>
        <v>1796</v>
      </c>
      <c r="AG754" s="14">
        <f t="shared" ca="1" si="418"/>
        <v>1796</v>
      </c>
      <c r="AH754" s="14">
        <f t="shared" ca="1" si="423"/>
        <v>445</v>
      </c>
      <c r="AI754" s="14">
        <f t="shared" ca="1" si="402"/>
        <v>1351</v>
      </c>
      <c r="AJ754" s="14">
        <f t="shared" ca="1" si="403"/>
        <v>1351</v>
      </c>
      <c r="AK754" s="14">
        <f t="shared" ca="1" si="411"/>
        <v>1264218.9469999999</v>
      </c>
      <c r="AL754" s="15">
        <f ca="1">SUM(AJ$12:AJ754)</f>
        <v>643065.76499999978</v>
      </c>
      <c r="AM754" s="16">
        <f ca="1">SUM(AH$12:AH754)+SUMIF(AI$12:AI754, "&lt;0")</f>
        <v>621153.18200000015</v>
      </c>
      <c r="AO754" s="9">
        <v>44925</v>
      </c>
      <c r="AP754" s="14">
        <f t="shared" ca="1" si="396"/>
        <v>2296</v>
      </c>
      <c r="AQ754" s="14">
        <f t="shared" ca="1" si="419"/>
        <v>2296</v>
      </c>
      <c r="AR754" s="14">
        <f t="shared" ca="1" si="424"/>
        <v>695</v>
      </c>
      <c r="AS754" s="14">
        <f t="shared" ca="1" si="404"/>
        <v>1601</v>
      </c>
      <c r="AT754" s="14">
        <f t="shared" ca="1" si="405"/>
        <v>1601</v>
      </c>
      <c r="AU754" s="14">
        <f t="shared" ca="1" si="412"/>
        <v>1588468.9469999999</v>
      </c>
      <c r="AV754" s="15">
        <f ca="1">SUM(AT$12:AT754)</f>
        <v>808075.76500000001</v>
      </c>
      <c r="AW754" s="16">
        <f ca="1">SUM(AR$12:AR754)+SUMIF(AS$12:AS754, "&lt;0")</f>
        <v>780393.18199999991</v>
      </c>
      <c r="AY754" s="9">
        <v>44925</v>
      </c>
      <c r="AZ754" s="14">
        <f t="shared" ca="1" si="414"/>
        <v>2000</v>
      </c>
      <c r="BA754" s="14">
        <f t="shared" ca="1" si="420"/>
        <v>2000</v>
      </c>
      <c r="BB754" s="14">
        <f t="shared" ca="1" si="425"/>
        <v>361.48029214327403</v>
      </c>
      <c r="BC754" s="14">
        <f t="shared" ca="1" si="406"/>
        <v>1638.519707856726</v>
      </c>
      <c r="BD754" s="14">
        <f t="shared" ca="1" si="407"/>
        <v>1638.519707856726</v>
      </c>
      <c r="BE754" s="14">
        <f t="shared" ca="1" si="427"/>
        <v>1413694.8476277031</v>
      </c>
      <c r="BF754" s="15">
        <f ca="1">SUM(BD$12:BD754)</f>
        <v>715646.57136766298</v>
      </c>
      <c r="BG754" s="16">
        <f ca="1">SUM(BB$12:BB754)+SUMIF(BC$12:BC754, "&lt;0")</f>
        <v>698048.27626004012</v>
      </c>
    </row>
    <row r="755" spans="1:59" x14ac:dyDescent="0.2">
      <c r="A755" s="25">
        <v>44926</v>
      </c>
      <c r="B755" s="57">
        <f ca="1">IF($A755&gt;= $C$5,$C$6, INDEX('Historical Data'!$D$2:$D$745, MATCH(A755, 'Historical Data'!$B$2:$B$745, 0)))</f>
        <v>1296</v>
      </c>
      <c r="C755" s="17">
        <f t="shared" ca="1" si="415"/>
        <v>1296</v>
      </c>
      <c r="D755" s="17">
        <f t="shared" ca="1" si="426"/>
        <v>517.01900000000023</v>
      </c>
      <c r="E755" s="17">
        <f t="shared" ca="1" si="397"/>
        <v>778.98099999999977</v>
      </c>
      <c r="F755" s="17">
        <f t="shared" ca="1" si="393"/>
        <v>778.98099999999977</v>
      </c>
      <c r="G755" s="17">
        <f t="shared" ca="1" si="408"/>
        <v>941264.94699999993</v>
      </c>
      <c r="H755" s="18">
        <f ca="1">SUM(F$12:F755)</f>
        <v>478834.74599999993</v>
      </c>
      <c r="I755" s="19">
        <f ca="1">SUM(D$12:D755)+SUMIF(E$12:E755, "&lt;0")</f>
        <v>462430.20100000012</v>
      </c>
      <c r="J755" s="15"/>
      <c r="K755" s="10">
        <v>44926</v>
      </c>
      <c r="L755" s="17">
        <f t="shared" ca="1" si="394"/>
        <v>1796</v>
      </c>
      <c r="M755" s="17">
        <f t="shared" ca="1" si="416"/>
        <v>1796</v>
      </c>
      <c r="N755" s="17">
        <f t="shared" ca="1" si="421"/>
        <v>767.01900000000023</v>
      </c>
      <c r="O755" s="17">
        <f t="shared" ca="1" si="398"/>
        <v>1028.9809999999998</v>
      </c>
      <c r="P755" s="17">
        <f t="shared" ca="1" si="399"/>
        <v>1028.9809999999998</v>
      </c>
      <c r="Q755" s="17">
        <f t="shared" ca="1" si="409"/>
        <v>1253514.9469999999</v>
      </c>
      <c r="R755" s="18">
        <f ca="1">SUM(P$12:P755)</f>
        <v>637849.74599999981</v>
      </c>
      <c r="S755" s="19">
        <f ca="1">SUM(N$12:N755)+SUMIF(O$12:O755, "&lt;0")</f>
        <v>615665.20100000012</v>
      </c>
      <c r="U755" s="10">
        <v>44926</v>
      </c>
      <c r="V755" s="17">
        <f t="shared" ca="1" si="413"/>
        <v>2296</v>
      </c>
      <c r="W755" s="17">
        <f t="shared" ca="1" si="417"/>
        <v>2296</v>
      </c>
      <c r="X755" s="17">
        <f t="shared" ca="1" si="422"/>
        <v>1017.0190000000002</v>
      </c>
      <c r="Y755" s="17">
        <f t="shared" ca="1" si="400"/>
        <v>1278.9809999999998</v>
      </c>
      <c r="Z755" s="17">
        <f t="shared" ca="1" si="401"/>
        <v>1278.9809999999998</v>
      </c>
      <c r="AA755" s="17">
        <f t="shared" ca="1" si="410"/>
        <v>1565764.9469999999</v>
      </c>
      <c r="AB755" s="18">
        <f ca="1">SUM(Z$12:Z755)</f>
        <v>796864.74599999981</v>
      </c>
      <c r="AC755" s="19">
        <f ca="1">SUM(X$12:X755)+SUMIF(Y$12:Y755, "&lt;0")</f>
        <v>768900.20100000012</v>
      </c>
      <c r="AE755" s="10">
        <v>44926</v>
      </c>
      <c r="AF755" s="17">
        <f t="shared" ca="1" si="395"/>
        <v>1796</v>
      </c>
      <c r="AG755" s="17">
        <f t="shared" ca="1" si="418"/>
        <v>1796</v>
      </c>
      <c r="AH755" s="17">
        <f t="shared" ca="1" si="423"/>
        <v>757.01900000000023</v>
      </c>
      <c r="AI755" s="17">
        <f t="shared" ca="1" si="402"/>
        <v>1038.9809999999998</v>
      </c>
      <c r="AJ755" s="17">
        <f t="shared" ca="1" si="403"/>
        <v>1038.9809999999998</v>
      </c>
      <c r="AK755" s="17">
        <f t="shared" ca="1" si="411"/>
        <v>1266014.9469999999</v>
      </c>
      <c r="AL755" s="18">
        <f ca="1">SUM(AJ$12:AJ755)</f>
        <v>644104.74599999981</v>
      </c>
      <c r="AM755" s="19">
        <f ca="1">SUM(AH$12:AH755)+SUMIF(AI$12:AI755, "&lt;0")</f>
        <v>621910.20100000012</v>
      </c>
      <c r="AO755" s="10">
        <v>44926</v>
      </c>
      <c r="AP755" s="17">
        <f t="shared" ca="1" si="396"/>
        <v>2296</v>
      </c>
      <c r="AQ755" s="17">
        <f t="shared" ca="1" si="419"/>
        <v>2296</v>
      </c>
      <c r="AR755" s="17">
        <f t="shared" ca="1" si="424"/>
        <v>997.01900000000023</v>
      </c>
      <c r="AS755" s="17">
        <f t="shared" ca="1" si="404"/>
        <v>1298.9809999999998</v>
      </c>
      <c r="AT755" s="17">
        <f t="shared" ca="1" si="405"/>
        <v>1298.9809999999998</v>
      </c>
      <c r="AU755" s="17">
        <f t="shared" ca="1" si="412"/>
        <v>1590764.9469999999</v>
      </c>
      <c r="AV755" s="18">
        <f ca="1">SUM(AT$12:AT755)</f>
        <v>809374.74600000004</v>
      </c>
      <c r="AW755" s="19">
        <f ca="1">SUM(AR$12:AR755)+SUMIF(AS$12:AS755, "&lt;0")</f>
        <v>781390.20099999988</v>
      </c>
      <c r="AY755" s="10">
        <v>44926</v>
      </c>
      <c r="AZ755" s="17">
        <f t="shared" ca="1" si="414"/>
        <v>2000</v>
      </c>
      <c r="BA755" s="17">
        <f t="shared" ca="1" si="420"/>
        <v>2000</v>
      </c>
      <c r="BB755" s="17">
        <f t="shared" ca="1" si="425"/>
        <v>655.26624409284409</v>
      </c>
      <c r="BC755" s="17">
        <f t="shared" ca="1" si="406"/>
        <v>1344.7337559071559</v>
      </c>
      <c r="BD755" s="17">
        <f t="shared" ca="1" si="407"/>
        <v>1344.7337559071559</v>
      </c>
      <c r="BE755" s="17">
        <f t="shared" ca="1" si="427"/>
        <v>1415694.8476277031</v>
      </c>
      <c r="BF755" s="18">
        <f ca="1">SUM(BD$12:BD755)</f>
        <v>716991.30512357014</v>
      </c>
      <c r="BG755" s="19">
        <f ca="1">SUM(BB$12:BB755)+SUMIF(BC$12:BC755, "&lt;0")</f>
        <v>698703.54250413296</v>
      </c>
    </row>
  </sheetData>
  <sheetProtection selectLockedCells="1" selectUnlockedCells="1"/>
  <mergeCells count="50">
    <mergeCell ref="A1:I1"/>
    <mergeCell ref="K1:S1"/>
    <mergeCell ref="A2:I3"/>
    <mergeCell ref="K2:S3"/>
    <mergeCell ref="U2:AC3"/>
    <mergeCell ref="AO2:AW3"/>
    <mergeCell ref="AY2:BG3"/>
    <mergeCell ref="A4:C4"/>
    <mergeCell ref="K4:M4"/>
    <mergeCell ref="U4:W4"/>
    <mergeCell ref="AE4:AG4"/>
    <mergeCell ref="AO4:AQ4"/>
    <mergeCell ref="AY4:BA4"/>
    <mergeCell ref="AE2:AM3"/>
    <mergeCell ref="AY6:AZ6"/>
    <mergeCell ref="A5:B5"/>
    <mergeCell ref="K5:L5"/>
    <mergeCell ref="U5:V5"/>
    <mergeCell ref="AE5:AF5"/>
    <mergeCell ref="AO5:AP5"/>
    <mergeCell ref="AY5:AZ5"/>
    <mergeCell ref="A6:B6"/>
    <mergeCell ref="K6:L6"/>
    <mergeCell ref="U6:V6"/>
    <mergeCell ref="AE6:AF6"/>
    <mergeCell ref="AO6:AP6"/>
    <mergeCell ref="AY8:AZ8"/>
    <mergeCell ref="A7:B7"/>
    <mergeCell ref="K7:L7"/>
    <mergeCell ref="U7:V7"/>
    <mergeCell ref="AE7:AF7"/>
    <mergeCell ref="AO7:AP7"/>
    <mergeCell ref="AY7:AZ7"/>
    <mergeCell ref="A8:B8"/>
    <mergeCell ref="K8:L8"/>
    <mergeCell ref="U8:V8"/>
    <mergeCell ref="AE8:AF8"/>
    <mergeCell ref="AO8:AP8"/>
    <mergeCell ref="AY10:BG10"/>
    <mergeCell ref="A9:B9"/>
    <mergeCell ref="K9:L9"/>
    <mergeCell ref="U9:V9"/>
    <mergeCell ref="AE9:AF9"/>
    <mergeCell ref="AO9:AP9"/>
    <mergeCell ref="AY9:AZ9"/>
    <mergeCell ref="A10:I10"/>
    <mergeCell ref="K10:S10"/>
    <mergeCell ref="U10:AC10"/>
    <mergeCell ref="AE10:AM10"/>
    <mergeCell ref="AO10:AW10"/>
  </mergeCells>
  <hyperlinks>
    <hyperlink ref="K394:P394" r:id="rId1" display="Data Source: Bloomberg Vaccine Tracker" xr:uid="{00000000-0004-0000-0400-000000000000}"/>
    <hyperlink ref="A1:D1" r:id="rId2" display="Data Source: Bloomberg Vaccine Tracker" xr:uid="{00000000-0004-0000-0400-000001000000}"/>
    <hyperlink ref="U394:Z394" r:id="rId3" display="Data Source: Bloomberg Vaccine Tracker" xr:uid="{00000000-0004-0000-0400-000002000000}"/>
    <hyperlink ref="AE394:AJ394" r:id="rId4" display="Data Source: Bloomberg Vaccine Tracker" xr:uid="{00000000-0004-0000-0400-000003000000}"/>
    <hyperlink ref="AO394:AT394" r:id="rId5" display="Data Source: Bloomberg Vaccine Tracker" xr:uid="{00000000-0004-0000-0400-000004000000}"/>
    <hyperlink ref="AY394:BD394" r:id="rId6" display="Data Source: Bloomberg Vaccine Tracker" xr:uid="{00000000-0004-0000-0400-000005000000}"/>
  </hyperlinks>
  <pageMargins left="0.7" right="0.7" top="0.75" bottom="0.75" header="0.3" footer="0.3"/>
  <pageSetup orientation="portrait" horizontalDpi="90" verticalDpi="90" r:id="rId7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I745"/>
  <sheetViews>
    <sheetView zoomScale="85" zoomScaleNormal="85" workbookViewId="0">
      <pane xSplit="21" ySplit="5" topLeftCell="V6" activePane="bottomRight" state="frozen"/>
      <selection pane="topRight" activeCell="R1" sqref="R1"/>
      <selection pane="bottomLeft" activeCell="A6" sqref="A6"/>
      <selection pane="bottomRight" activeCell="G1" sqref="G1:J1048576"/>
    </sheetView>
  </sheetViews>
  <sheetFormatPr defaultRowHeight="11.25" x14ac:dyDescent="0.2"/>
  <cols>
    <col min="1" max="1" width="4.33203125" style="3" bestFit="1" customWidth="1"/>
    <col min="2" max="2" width="28.6640625" style="3" bestFit="1" customWidth="1"/>
    <col min="3" max="3" width="11.5" style="3" bestFit="1" customWidth="1"/>
    <col min="4" max="4" width="10.83203125" style="3" bestFit="1" customWidth="1"/>
    <col min="5" max="5" width="15.83203125" style="3" bestFit="1" customWidth="1"/>
    <col min="6" max="6" width="11.33203125" style="3" bestFit="1" customWidth="1"/>
    <col min="7" max="7" width="5.6640625" style="3" bestFit="1" customWidth="1"/>
    <col min="8" max="9" width="7.6640625" style="3" bestFit="1" customWidth="1"/>
    <col min="10" max="10" width="8.33203125" style="74" bestFit="1" customWidth="1"/>
    <col min="11" max="11" width="5.83203125" style="3" customWidth="1"/>
    <col min="12" max="20" width="12.33203125" style="3" customWidth="1"/>
    <col min="21" max="22" width="5.83203125" style="3" customWidth="1"/>
    <col min="23" max="61" width="12.33203125" style="3" customWidth="1"/>
    <col min="62" max="16384" width="9.33203125" style="3"/>
  </cols>
  <sheetData>
    <row r="1" spans="1:61" ht="22.5" x14ac:dyDescent="0.2">
      <c r="B1" s="46" t="s">
        <v>1</v>
      </c>
      <c r="C1" s="46" t="s">
        <v>37</v>
      </c>
      <c r="D1" s="46" t="s">
        <v>11</v>
      </c>
      <c r="E1" s="46" t="s">
        <v>13</v>
      </c>
      <c r="F1" s="46" t="s">
        <v>114</v>
      </c>
      <c r="G1" s="3" t="s">
        <v>122</v>
      </c>
      <c r="H1" s="3" t="s">
        <v>123</v>
      </c>
      <c r="I1" s="3" t="s">
        <v>125</v>
      </c>
      <c r="J1" s="3" t="s">
        <v>124</v>
      </c>
      <c r="L1" s="139" t="s">
        <v>45</v>
      </c>
      <c r="M1" s="139"/>
      <c r="N1" s="139"/>
      <c r="O1" s="139"/>
      <c r="P1" s="139"/>
      <c r="Q1" s="139"/>
      <c r="R1" s="139"/>
      <c r="S1" s="139"/>
      <c r="T1" s="139"/>
      <c r="U1" s="8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</row>
    <row r="2" spans="1:61" x14ac:dyDescent="0.2">
      <c r="A2" s="3">
        <v>1</v>
      </c>
      <c r="B2" s="73">
        <v>44183</v>
      </c>
      <c r="C2" s="42">
        <v>127</v>
      </c>
      <c r="D2" s="72">
        <v>127</v>
      </c>
      <c r="E2" s="75" t="s">
        <v>5</v>
      </c>
      <c r="F2" s="42" t="s">
        <v>5</v>
      </c>
      <c r="G2" s="42"/>
      <c r="H2" s="42"/>
      <c r="I2" s="42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</row>
    <row r="3" spans="1:61" x14ac:dyDescent="0.2">
      <c r="A3" s="3">
        <v>2</v>
      </c>
      <c r="B3" s="73">
        <v>44184</v>
      </c>
      <c r="C3" s="42">
        <v>211</v>
      </c>
      <c r="D3" s="72">
        <f ca="1">IF(B3&lt;TODAY(), C3-C2, "NA")</f>
        <v>84</v>
      </c>
      <c r="E3" s="75" t="s">
        <v>5</v>
      </c>
      <c r="F3" s="42" t="s">
        <v>5</v>
      </c>
      <c r="G3" s="42"/>
      <c r="H3" s="42"/>
      <c r="I3" s="42"/>
      <c r="L3" s="138" t="s">
        <v>23</v>
      </c>
      <c r="M3" s="138"/>
      <c r="N3" s="138"/>
      <c r="O3" s="138"/>
      <c r="P3" s="138"/>
      <c r="Q3" s="138"/>
      <c r="R3" s="138"/>
      <c r="S3" s="138"/>
      <c r="T3" s="138"/>
      <c r="U3" s="89"/>
      <c r="W3" s="138" t="s">
        <v>34</v>
      </c>
      <c r="X3" s="138"/>
      <c r="Y3" s="138"/>
      <c r="Z3" s="138"/>
      <c r="AA3" s="138"/>
      <c r="AB3" s="138"/>
      <c r="AC3" s="138"/>
      <c r="AD3" s="138"/>
      <c r="AE3" s="138"/>
      <c r="AG3" s="138" t="s">
        <v>33</v>
      </c>
      <c r="AH3" s="138"/>
      <c r="AI3" s="138"/>
      <c r="AJ3" s="138"/>
      <c r="AK3" s="138"/>
      <c r="AL3" s="138"/>
      <c r="AM3" s="138"/>
      <c r="AN3" s="138"/>
      <c r="AO3" s="138"/>
      <c r="AQ3" s="137" t="s">
        <v>24</v>
      </c>
      <c r="AR3" s="137"/>
      <c r="AS3" s="137"/>
      <c r="AT3" s="137"/>
      <c r="AU3" s="137"/>
      <c r="AV3" s="137"/>
      <c r="AW3" s="137"/>
      <c r="AX3" s="137"/>
      <c r="AY3" s="137"/>
      <c r="BA3" s="137" t="s">
        <v>25</v>
      </c>
      <c r="BB3" s="137"/>
      <c r="BC3" s="137"/>
      <c r="BD3" s="137"/>
      <c r="BE3" s="137"/>
      <c r="BF3" s="137"/>
      <c r="BG3" s="137"/>
      <c r="BH3" s="137"/>
      <c r="BI3" s="137"/>
    </row>
    <row r="4" spans="1:61" x14ac:dyDescent="0.2">
      <c r="A4" s="3">
        <v>3</v>
      </c>
      <c r="B4" s="73">
        <v>44185</v>
      </c>
      <c r="C4" s="42">
        <v>556</v>
      </c>
      <c r="D4" s="72">
        <f t="shared" ref="D4:D67" ca="1" si="0">IF(B4&lt;TODAY(), C4-C3, "NA")</f>
        <v>345</v>
      </c>
      <c r="E4" s="75" t="s">
        <v>5</v>
      </c>
      <c r="F4" s="42" t="s">
        <v>5</v>
      </c>
      <c r="G4" s="42"/>
      <c r="H4" s="42"/>
      <c r="I4" s="42"/>
      <c r="L4" s="138"/>
      <c r="M4" s="138"/>
      <c r="N4" s="138"/>
      <c r="O4" s="138"/>
      <c r="P4" s="138"/>
      <c r="Q4" s="138"/>
      <c r="R4" s="138"/>
      <c r="S4" s="138"/>
      <c r="T4" s="138"/>
      <c r="U4" s="89"/>
      <c r="W4" s="138"/>
      <c r="X4" s="138"/>
      <c r="Y4" s="138"/>
      <c r="Z4" s="138"/>
      <c r="AA4" s="138"/>
      <c r="AB4" s="138"/>
      <c r="AC4" s="138"/>
      <c r="AD4" s="138"/>
      <c r="AE4" s="138"/>
      <c r="AG4" s="138"/>
      <c r="AH4" s="138"/>
      <c r="AI4" s="138"/>
      <c r="AJ4" s="138"/>
      <c r="AK4" s="138"/>
      <c r="AL4" s="138"/>
      <c r="AM4" s="138"/>
      <c r="AN4" s="138"/>
      <c r="AO4" s="138"/>
      <c r="AQ4" s="137"/>
      <c r="AR4" s="137"/>
      <c r="AS4" s="137"/>
      <c r="AT4" s="137"/>
      <c r="AU4" s="137"/>
      <c r="AV4" s="137"/>
      <c r="AW4" s="137"/>
      <c r="AX4" s="137"/>
      <c r="AY4" s="137"/>
      <c r="BA4" s="137"/>
      <c r="BB4" s="137"/>
      <c r="BC4" s="137"/>
      <c r="BD4" s="137"/>
      <c r="BE4" s="137"/>
      <c r="BF4" s="137"/>
      <c r="BG4" s="137"/>
      <c r="BH4" s="137"/>
      <c r="BI4" s="137"/>
    </row>
    <row r="5" spans="1:61" ht="11.25" customHeight="1" x14ac:dyDescent="0.2">
      <c r="A5" s="3">
        <v>4</v>
      </c>
      <c r="B5" s="73">
        <v>44186</v>
      </c>
      <c r="C5" s="42">
        <v>614</v>
      </c>
      <c r="D5" s="72">
        <f t="shared" ca="1" si="0"/>
        <v>58</v>
      </c>
      <c r="E5" s="75" t="s">
        <v>5</v>
      </c>
      <c r="F5" s="42" t="s">
        <v>5</v>
      </c>
      <c r="G5" s="42"/>
      <c r="H5" s="42"/>
      <c r="I5" s="42"/>
      <c r="L5" s="50"/>
      <c r="M5" s="89"/>
      <c r="N5" s="89"/>
      <c r="O5" s="89"/>
      <c r="P5" s="89"/>
      <c r="Q5" s="89"/>
      <c r="R5" s="89"/>
      <c r="S5" s="89"/>
      <c r="T5" s="89"/>
      <c r="U5" s="89"/>
      <c r="W5" s="89"/>
      <c r="X5" s="89"/>
      <c r="Y5" s="89"/>
      <c r="Z5" s="89"/>
      <c r="AA5" s="89"/>
      <c r="AB5" s="89"/>
      <c r="AC5" s="89"/>
      <c r="AD5" s="89"/>
      <c r="AE5" s="89"/>
      <c r="AG5" s="89"/>
      <c r="AH5" s="89"/>
      <c r="AI5" s="89"/>
      <c r="AJ5" s="89"/>
      <c r="AK5" s="89"/>
      <c r="AL5" s="89"/>
      <c r="AM5" s="89"/>
      <c r="AN5" s="89"/>
      <c r="AO5" s="89"/>
      <c r="AQ5" s="84"/>
      <c r="AR5" s="84"/>
      <c r="AS5" s="84"/>
      <c r="AT5" s="84"/>
      <c r="AU5" s="84"/>
      <c r="AV5" s="84"/>
      <c r="AW5" s="84"/>
      <c r="AX5" s="84"/>
      <c r="AY5" s="84"/>
      <c r="BA5" s="84"/>
      <c r="BB5" s="84"/>
      <c r="BC5" s="84"/>
      <c r="BD5" s="84"/>
      <c r="BE5" s="84"/>
      <c r="BF5" s="84"/>
      <c r="BG5" s="84"/>
      <c r="BH5" s="84"/>
      <c r="BI5" s="84"/>
    </row>
    <row r="6" spans="1:61" ht="11.25" customHeight="1" x14ac:dyDescent="0.2">
      <c r="A6" s="3">
        <v>5</v>
      </c>
      <c r="B6" s="73">
        <v>44187</v>
      </c>
      <c r="C6" s="42">
        <v>765</v>
      </c>
      <c r="D6" s="72">
        <f t="shared" ca="1" si="0"/>
        <v>151</v>
      </c>
      <c r="E6" s="75" t="s">
        <v>5</v>
      </c>
      <c r="F6" s="42" t="s">
        <v>5</v>
      </c>
      <c r="G6" s="42"/>
      <c r="H6" s="42"/>
      <c r="I6" s="42"/>
      <c r="K6" s="3">
        <f>L$86-L238</f>
        <v>20</v>
      </c>
      <c r="L6" s="142">
        <v>44249</v>
      </c>
      <c r="M6" s="142"/>
      <c r="N6" s="142"/>
      <c r="O6" s="142"/>
      <c r="P6" s="142"/>
      <c r="Q6" s="142"/>
      <c r="R6" s="142"/>
      <c r="S6" s="142"/>
      <c r="T6" s="142"/>
      <c r="U6" s="71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  <c r="BF6" s="55"/>
      <c r="BG6" s="55"/>
      <c r="BH6" s="55"/>
      <c r="BI6" s="55"/>
    </row>
    <row r="7" spans="1:61" ht="11.25" customHeight="1" x14ac:dyDescent="0.2">
      <c r="A7" s="3">
        <v>6</v>
      </c>
      <c r="B7" s="73">
        <v>44188</v>
      </c>
      <c r="C7" s="42">
        <v>1123</v>
      </c>
      <c r="D7" s="72">
        <f t="shared" ca="1" si="0"/>
        <v>358</v>
      </c>
      <c r="E7" s="75" t="s">
        <v>5</v>
      </c>
      <c r="F7" s="42" t="s">
        <v>5</v>
      </c>
      <c r="G7" s="42"/>
      <c r="H7" s="42"/>
      <c r="I7" s="42"/>
      <c r="L7" s="128" t="s">
        <v>36</v>
      </c>
      <c r="M7" s="129"/>
      <c r="N7" s="130"/>
      <c r="O7" s="31" t="s">
        <v>7</v>
      </c>
      <c r="P7" s="32" t="s">
        <v>17</v>
      </c>
      <c r="Q7" s="33" t="s">
        <v>18</v>
      </c>
      <c r="R7" s="31" t="s">
        <v>7</v>
      </c>
      <c r="S7" s="32" t="s">
        <v>17</v>
      </c>
      <c r="T7" s="33" t="s">
        <v>18</v>
      </c>
      <c r="U7" s="48"/>
      <c r="V7" s="48"/>
      <c r="W7" s="128" t="s">
        <v>36</v>
      </c>
      <c r="X7" s="129"/>
      <c r="Y7" s="130"/>
      <c r="Z7" s="33" t="s">
        <v>7</v>
      </c>
      <c r="AA7" s="32" t="s">
        <v>17</v>
      </c>
      <c r="AB7" s="33" t="s">
        <v>18</v>
      </c>
      <c r="AC7" s="31" t="s">
        <v>7</v>
      </c>
      <c r="AD7" s="32" t="s">
        <v>17</v>
      </c>
      <c r="AE7" s="33" t="s">
        <v>18</v>
      </c>
      <c r="AG7" s="128" t="s">
        <v>36</v>
      </c>
      <c r="AH7" s="129"/>
      <c r="AI7" s="130"/>
      <c r="AJ7" s="33" t="s">
        <v>7</v>
      </c>
      <c r="AK7" s="32" t="s">
        <v>17</v>
      </c>
      <c r="AL7" s="33" t="s">
        <v>18</v>
      </c>
      <c r="AM7" s="31" t="s">
        <v>7</v>
      </c>
      <c r="AN7" s="32" t="s">
        <v>17</v>
      </c>
      <c r="AO7" s="33" t="s">
        <v>18</v>
      </c>
      <c r="AQ7" s="128" t="s">
        <v>36</v>
      </c>
      <c r="AR7" s="129"/>
      <c r="AS7" s="130"/>
      <c r="AT7" s="33" t="s">
        <v>7</v>
      </c>
      <c r="AU7" s="32" t="s">
        <v>17</v>
      </c>
      <c r="AV7" s="33" t="s">
        <v>18</v>
      </c>
      <c r="AW7" s="31" t="s">
        <v>7</v>
      </c>
      <c r="AX7" s="32" t="s">
        <v>17</v>
      </c>
      <c r="AY7" s="33" t="s">
        <v>18</v>
      </c>
      <c r="BA7" s="128" t="s">
        <v>36</v>
      </c>
      <c r="BB7" s="129"/>
      <c r="BC7" s="130"/>
      <c r="BD7" s="33" t="s">
        <v>7</v>
      </c>
      <c r="BE7" s="32" t="s">
        <v>17</v>
      </c>
      <c r="BF7" s="33" t="s">
        <v>18</v>
      </c>
      <c r="BG7" s="31" t="s">
        <v>7</v>
      </c>
      <c r="BH7" s="32" t="s">
        <v>17</v>
      </c>
      <c r="BI7" s="33" t="s">
        <v>18</v>
      </c>
    </row>
    <row r="8" spans="1:61" ht="11.25" customHeight="1" x14ac:dyDescent="0.2">
      <c r="A8" s="3">
        <v>7</v>
      </c>
      <c r="B8" s="73">
        <v>44189</v>
      </c>
      <c r="C8" s="42">
        <v>1222</v>
      </c>
      <c r="D8" s="72">
        <f t="shared" ca="1" si="0"/>
        <v>99</v>
      </c>
      <c r="E8" s="75">
        <f ca="1">IF(B8&lt;TODAY(), AVERAGE(D2:D8), "NA")</f>
        <v>174.57142857142858</v>
      </c>
      <c r="F8" s="42" t="s">
        <v>5</v>
      </c>
      <c r="G8" s="42"/>
      <c r="H8" s="42"/>
      <c r="I8" s="42"/>
      <c r="L8" s="131" t="s">
        <v>3</v>
      </c>
      <c r="M8" s="132"/>
      <c r="N8" s="28">
        <v>44249</v>
      </c>
      <c r="O8" s="52" t="s">
        <v>38</v>
      </c>
      <c r="P8" s="26">
        <v>44249</v>
      </c>
      <c r="Q8" s="34">
        <v>0</v>
      </c>
      <c r="R8" s="52" t="s">
        <v>39</v>
      </c>
      <c r="S8" s="26">
        <v>44260</v>
      </c>
      <c r="T8" s="34">
        <v>11</v>
      </c>
      <c r="U8" s="48"/>
      <c r="V8" s="48"/>
      <c r="W8" s="131" t="s">
        <v>3</v>
      </c>
      <c r="X8" s="132"/>
      <c r="Y8" s="28">
        <v>44249</v>
      </c>
      <c r="Z8" s="53" t="s">
        <v>38</v>
      </c>
      <c r="AA8" s="26">
        <v>44249</v>
      </c>
      <c r="AB8" s="34">
        <v>0</v>
      </c>
      <c r="AC8" s="52" t="s">
        <v>39</v>
      </c>
      <c r="AD8" s="26">
        <v>44260</v>
      </c>
      <c r="AE8" s="34">
        <v>11</v>
      </c>
      <c r="AG8" s="131" t="s">
        <v>3</v>
      </c>
      <c r="AH8" s="132"/>
      <c r="AI8" s="28">
        <v>44249</v>
      </c>
      <c r="AJ8" s="53" t="s">
        <v>38</v>
      </c>
      <c r="AK8" s="26">
        <v>44249</v>
      </c>
      <c r="AL8" s="34">
        <v>0</v>
      </c>
      <c r="AM8" s="52" t="s">
        <v>39</v>
      </c>
      <c r="AN8" s="26">
        <v>44260</v>
      </c>
      <c r="AO8" s="34">
        <v>11</v>
      </c>
      <c r="AQ8" s="131" t="s">
        <v>3</v>
      </c>
      <c r="AR8" s="132"/>
      <c r="AS8" s="28">
        <v>44249</v>
      </c>
      <c r="AT8" s="53" t="s">
        <v>38</v>
      </c>
      <c r="AU8" s="26">
        <v>44249</v>
      </c>
      <c r="AV8" s="34">
        <v>0</v>
      </c>
      <c r="AW8" s="52" t="s">
        <v>39</v>
      </c>
      <c r="AX8" s="26">
        <v>44260</v>
      </c>
      <c r="AY8" s="34">
        <v>11</v>
      </c>
      <c r="BA8" s="131" t="s">
        <v>3</v>
      </c>
      <c r="BB8" s="132"/>
      <c r="BC8" s="28">
        <v>44249</v>
      </c>
      <c r="BD8" s="53" t="s">
        <v>38</v>
      </c>
      <c r="BE8" s="26">
        <v>44249</v>
      </c>
      <c r="BF8" s="34">
        <v>0</v>
      </c>
      <c r="BG8" s="52" t="s">
        <v>39</v>
      </c>
      <c r="BH8" s="26">
        <v>44260</v>
      </c>
      <c r="BI8" s="34">
        <v>11</v>
      </c>
    </row>
    <row r="9" spans="1:61" ht="11.25" customHeight="1" x14ac:dyDescent="0.2">
      <c r="A9" s="3">
        <v>8</v>
      </c>
      <c r="B9" s="73">
        <v>44190</v>
      </c>
      <c r="C9" s="42">
        <v>1222</v>
      </c>
      <c r="D9" s="72">
        <f t="shared" ca="1" si="0"/>
        <v>0</v>
      </c>
      <c r="E9" s="75">
        <f t="shared" ref="E9:E72" ca="1" si="1">IF(B9&lt;TODAY(), AVERAGE(D3:D9), "NA")</f>
        <v>156.42857142857142</v>
      </c>
      <c r="F9" s="42" t="s">
        <v>5</v>
      </c>
      <c r="G9" s="72">
        <f ca="1">IF(B8&lt;TODAY(), AVERAGE(A$9:A9), "NA")</f>
        <v>8</v>
      </c>
      <c r="H9" s="75">
        <f ca="1">IF(B8&lt;TODAY(), AVERAGE(E$9:E9), "NA")</f>
        <v>156.42857142857142</v>
      </c>
      <c r="I9" s="42"/>
      <c r="L9" s="125" t="s">
        <v>19</v>
      </c>
      <c r="M9" s="126"/>
      <c r="N9" s="29">
        <v>1328</v>
      </c>
      <c r="O9" s="35" t="s">
        <v>20</v>
      </c>
      <c r="P9" s="24">
        <v>44308</v>
      </c>
      <c r="Q9" s="36">
        <v>59</v>
      </c>
      <c r="R9" s="35" t="s">
        <v>10</v>
      </c>
      <c r="S9" s="24">
        <v>44338</v>
      </c>
      <c r="T9" s="36">
        <v>89</v>
      </c>
      <c r="U9" s="48"/>
      <c r="V9" s="48"/>
      <c r="W9" s="125" t="s">
        <v>19</v>
      </c>
      <c r="X9" s="126"/>
      <c r="Y9" s="29">
        <v>1328</v>
      </c>
      <c r="Z9" s="36" t="s">
        <v>20</v>
      </c>
      <c r="AA9" s="24">
        <v>44304</v>
      </c>
      <c r="AB9" s="36">
        <v>55</v>
      </c>
      <c r="AC9" s="35" t="s">
        <v>10</v>
      </c>
      <c r="AD9" s="24">
        <v>44327</v>
      </c>
      <c r="AE9" s="36">
        <v>78</v>
      </c>
      <c r="AG9" s="125" t="s">
        <v>19</v>
      </c>
      <c r="AH9" s="126"/>
      <c r="AI9" s="29">
        <v>1328</v>
      </c>
      <c r="AJ9" s="36" t="s">
        <v>20</v>
      </c>
      <c r="AK9" s="24">
        <v>44302</v>
      </c>
      <c r="AL9" s="36">
        <v>53</v>
      </c>
      <c r="AM9" s="35" t="s">
        <v>10</v>
      </c>
      <c r="AN9" s="24">
        <v>44322</v>
      </c>
      <c r="AO9" s="36">
        <v>73</v>
      </c>
      <c r="AQ9" s="125" t="s">
        <v>19</v>
      </c>
      <c r="AR9" s="126"/>
      <c r="AS9" s="29">
        <v>1328</v>
      </c>
      <c r="AT9" s="36" t="s">
        <v>20</v>
      </c>
      <c r="AU9" s="24">
        <v>44302</v>
      </c>
      <c r="AV9" s="36">
        <v>53</v>
      </c>
      <c r="AW9" s="35" t="s">
        <v>10</v>
      </c>
      <c r="AX9" s="24">
        <v>44322</v>
      </c>
      <c r="AY9" s="36">
        <v>73</v>
      </c>
      <c r="BA9" s="125" t="s">
        <v>19</v>
      </c>
      <c r="BB9" s="126"/>
      <c r="BC9" s="29">
        <v>1328</v>
      </c>
      <c r="BD9" s="36" t="s">
        <v>20</v>
      </c>
      <c r="BE9" s="24">
        <v>44297</v>
      </c>
      <c r="BF9" s="36">
        <v>48</v>
      </c>
      <c r="BG9" s="35" t="s">
        <v>10</v>
      </c>
      <c r="BH9" s="24">
        <v>44312</v>
      </c>
      <c r="BI9" s="36">
        <v>63</v>
      </c>
    </row>
    <row r="10" spans="1:61" ht="11.25" customHeight="1" x14ac:dyDescent="0.2">
      <c r="A10" s="3">
        <v>9</v>
      </c>
      <c r="B10" s="73">
        <v>44191</v>
      </c>
      <c r="C10" s="42">
        <v>1938</v>
      </c>
      <c r="D10" s="72">
        <f t="shared" ca="1" si="0"/>
        <v>716</v>
      </c>
      <c r="E10" s="75">
        <f t="shared" ca="1" si="1"/>
        <v>246.71428571428572</v>
      </c>
      <c r="F10" s="42" t="s">
        <v>5</v>
      </c>
      <c r="G10" s="72">
        <f ca="1">IF(B9&lt;TODAY(), AVERAGE(A$9:A10), "NA")</f>
        <v>8.5</v>
      </c>
      <c r="H10" s="75">
        <f ca="1">IF(B9&lt;TODAY(), AVERAGE(E$9:E10), "NA")</f>
        <v>201.57142857142856</v>
      </c>
      <c r="I10" s="82">
        <f ca="1">IF(B9&lt;TODAY(), (SUMPRODUCT(A$9:A10,E$9:E10) - G10*SUM(E$9:E10) - H10*SUM(A$9:A10) + (A10-7)*G10*H10)/(SUMPRODUCT(A$9:A10,A$9:A10) - 2*G10*SUM(A$9:A10) + (A10-7)*G10*G10), "NA")</f>
        <v>90.285714285715585</v>
      </c>
      <c r="J10" s="96">
        <f ca="1">IF(B9&lt;TODAY(), H10-I10*G10, "NA")</f>
        <v>-565.85714285715392</v>
      </c>
      <c r="L10" s="125" t="s">
        <v>32</v>
      </c>
      <c r="M10" s="126"/>
      <c r="N10" s="38" t="s">
        <v>5</v>
      </c>
      <c r="O10" s="35" t="s">
        <v>21</v>
      </c>
      <c r="P10" s="24">
        <v>44404</v>
      </c>
      <c r="Q10" s="36">
        <v>155</v>
      </c>
      <c r="R10" s="35" t="s">
        <v>8</v>
      </c>
      <c r="S10" s="24">
        <v>44455</v>
      </c>
      <c r="T10" s="36">
        <v>206</v>
      </c>
      <c r="U10" s="48"/>
      <c r="V10" s="48"/>
      <c r="W10" s="125" t="s">
        <v>32</v>
      </c>
      <c r="X10" s="126"/>
      <c r="Y10" s="30">
        <v>500</v>
      </c>
      <c r="Z10" s="36" t="s">
        <v>21</v>
      </c>
      <c r="AA10" s="24">
        <v>44379</v>
      </c>
      <c r="AB10" s="36">
        <v>130</v>
      </c>
      <c r="AC10" s="35" t="s">
        <v>8</v>
      </c>
      <c r="AD10" s="24">
        <v>44419</v>
      </c>
      <c r="AE10" s="36">
        <v>170</v>
      </c>
      <c r="AG10" s="125" t="s">
        <v>32</v>
      </c>
      <c r="AH10" s="126"/>
      <c r="AI10" s="30">
        <v>1000</v>
      </c>
      <c r="AJ10" s="36" t="s">
        <v>21</v>
      </c>
      <c r="AK10" s="24">
        <v>44362</v>
      </c>
      <c r="AL10" s="36">
        <v>113</v>
      </c>
      <c r="AM10" s="35" t="s">
        <v>8</v>
      </c>
      <c r="AN10" s="24">
        <v>44394</v>
      </c>
      <c r="AO10" s="36">
        <v>145</v>
      </c>
      <c r="AQ10" s="125" t="s">
        <v>32</v>
      </c>
      <c r="AR10" s="126"/>
      <c r="AS10" s="30">
        <v>500</v>
      </c>
      <c r="AT10" s="36" t="s">
        <v>21</v>
      </c>
      <c r="AU10" s="24">
        <v>44372</v>
      </c>
      <c r="AV10" s="36">
        <v>123</v>
      </c>
      <c r="AW10" s="35" t="s">
        <v>8</v>
      </c>
      <c r="AX10" s="24">
        <v>44409</v>
      </c>
      <c r="AY10" s="36">
        <v>160</v>
      </c>
      <c r="BA10" s="125" t="s">
        <v>32</v>
      </c>
      <c r="BB10" s="126"/>
      <c r="BC10" s="30">
        <v>1000</v>
      </c>
      <c r="BD10" s="36" t="s">
        <v>21</v>
      </c>
      <c r="BE10" s="24">
        <v>44352</v>
      </c>
      <c r="BF10" s="36">
        <v>103</v>
      </c>
      <c r="BG10" s="35" t="s">
        <v>8</v>
      </c>
      <c r="BH10" s="24">
        <v>44386</v>
      </c>
      <c r="BI10" s="36">
        <v>137</v>
      </c>
    </row>
    <row r="11" spans="1:61" ht="11.25" customHeight="1" x14ac:dyDescent="0.2">
      <c r="A11" s="3">
        <v>10</v>
      </c>
      <c r="B11" s="73">
        <v>44192</v>
      </c>
      <c r="C11" s="42">
        <v>1938</v>
      </c>
      <c r="D11" s="72">
        <f t="shared" ca="1" si="0"/>
        <v>0</v>
      </c>
      <c r="E11" s="75">
        <f t="shared" ca="1" si="1"/>
        <v>197.42857142857142</v>
      </c>
      <c r="F11" s="42" t="s">
        <v>5</v>
      </c>
      <c r="G11" s="72">
        <f ca="1">IF(B10&lt;TODAY(), AVERAGE(A$9:A11), "NA")</f>
        <v>9</v>
      </c>
      <c r="H11" s="75">
        <f ca="1">IF(B10&lt;TODAY(), AVERAGE(E$9:E11), "NA")</f>
        <v>200.19047619047618</v>
      </c>
      <c r="I11" s="82">
        <f ca="1">IF(B10&lt;TODAY(), (SUMPRODUCT(A$9:A11,E$9:E11) - G11*SUM(E$9:E11) - H11*SUM(A$9:A11) + (A11-7)*G11*H11)/(SUMPRODUCT(A$9:A11,A$9:A11) - 2*G11*SUM(A$9:A11) + (A11-7)*G11*G11), "NA")</f>
        <v>20.5</v>
      </c>
      <c r="J11" s="96">
        <f t="shared" ref="J11:J74" ca="1" si="2">IF(B10&lt;TODAY(), H11-I11*G11, "NA")</f>
        <v>15.690476190476176</v>
      </c>
      <c r="L11" s="125" t="s">
        <v>31</v>
      </c>
      <c r="M11" s="126"/>
      <c r="N11" s="38" t="s">
        <v>5</v>
      </c>
      <c r="O11" s="35" t="s">
        <v>22</v>
      </c>
      <c r="P11" s="24">
        <v>44500</v>
      </c>
      <c r="Q11" s="36">
        <v>251</v>
      </c>
      <c r="R11" s="35" t="s">
        <v>9</v>
      </c>
      <c r="S11" s="24">
        <v>44583</v>
      </c>
      <c r="T11" s="36">
        <v>334</v>
      </c>
      <c r="U11" s="48"/>
      <c r="V11" s="48"/>
      <c r="W11" s="125" t="s">
        <v>31</v>
      </c>
      <c r="X11" s="126"/>
      <c r="Y11" s="30">
        <v>100</v>
      </c>
      <c r="Z11" s="36" t="s">
        <v>22</v>
      </c>
      <c r="AA11" s="24">
        <v>44448</v>
      </c>
      <c r="AB11" s="36">
        <v>199</v>
      </c>
      <c r="AC11" s="35" t="s">
        <v>9</v>
      </c>
      <c r="AD11" s="24">
        <v>44506</v>
      </c>
      <c r="AE11" s="36">
        <v>257</v>
      </c>
      <c r="AG11" s="125" t="s">
        <v>31</v>
      </c>
      <c r="AH11" s="126"/>
      <c r="AI11" s="30">
        <v>100</v>
      </c>
      <c r="AJ11" s="36" t="s">
        <v>22</v>
      </c>
      <c r="AK11" s="24">
        <v>44419</v>
      </c>
      <c r="AL11" s="36">
        <v>170</v>
      </c>
      <c r="AM11" s="35" t="s">
        <v>9</v>
      </c>
      <c r="AN11" s="24">
        <v>44466</v>
      </c>
      <c r="AO11" s="36">
        <v>217</v>
      </c>
      <c r="AQ11" s="125" t="s">
        <v>31</v>
      </c>
      <c r="AR11" s="126"/>
      <c r="AS11" s="30">
        <v>50</v>
      </c>
      <c r="AT11" s="36" t="s">
        <v>22</v>
      </c>
      <c r="AU11" s="24">
        <v>44441</v>
      </c>
      <c r="AV11" s="36">
        <v>192</v>
      </c>
      <c r="AW11" s="35" t="s">
        <v>9</v>
      </c>
      <c r="AX11" s="24">
        <v>44501</v>
      </c>
      <c r="AY11" s="36">
        <v>252</v>
      </c>
      <c r="BA11" s="125" t="s">
        <v>31</v>
      </c>
      <c r="BB11" s="126"/>
      <c r="BC11" s="30">
        <v>50</v>
      </c>
      <c r="BD11" s="36" t="s">
        <v>22</v>
      </c>
      <c r="BE11" s="24">
        <v>44406</v>
      </c>
      <c r="BF11" s="36">
        <v>157</v>
      </c>
      <c r="BG11" s="35" t="s">
        <v>9</v>
      </c>
      <c r="BH11" s="24">
        <v>44453</v>
      </c>
      <c r="BI11" s="36">
        <v>204</v>
      </c>
    </row>
    <row r="12" spans="1:61" x14ac:dyDescent="0.2">
      <c r="A12" s="3">
        <v>11</v>
      </c>
      <c r="B12" s="73">
        <v>44193</v>
      </c>
      <c r="C12" s="42">
        <v>2121</v>
      </c>
      <c r="D12" s="72">
        <f t="shared" ca="1" si="0"/>
        <v>183</v>
      </c>
      <c r="E12" s="75">
        <f t="shared" ca="1" si="1"/>
        <v>215.28571428571428</v>
      </c>
      <c r="F12" s="42" t="s">
        <v>5</v>
      </c>
      <c r="G12" s="72">
        <f ca="1">IF(B11&lt;TODAY(), AVERAGE(A$9:A12), "NA")</f>
        <v>9.5</v>
      </c>
      <c r="H12" s="75">
        <f ca="1">IF(B11&lt;TODAY(), AVERAGE(E$9:E12), "NA")</f>
        <v>203.96428571428572</v>
      </c>
      <c r="I12" s="82">
        <f ca="1">IF(B11&lt;TODAY(), (SUMPRODUCT(A$9:A12,E$9:E12) - G12*SUM(E$9:E12) - H12*SUM(A$9:A12) + (A12-7)*G12*H12)/(SUMPRODUCT(A$9:A12,A$9:A12) - 2*G12*SUM(A$9:A12) + (A12-7)*G12*G12), "NA")</f>
        <v>12.728571428571195</v>
      </c>
      <c r="J12" s="96">
        <f t="shared" ca="1" si="2"/>
        <v>83.042857142859376</v>
      </c>
      <c r="L12" s="122" t="s">
        <v>119</v>
      </c>
      <c r="M12" s="123"/>
      <c r="N12" s="87" t="s">
        <v>5</v>
      </c>
      <c r="O12" s="27" t="s">
        <v>40</v>
      </c>
      <c r="P12" s="25">
        <v>44275</v>
      </c>
      <c r="Q12" s="37">
        <v>26</v>
      </c>
      <c r="R12" s="27" t="s">
        <v>26</v>
      </c>
      <c r="S12" s="25">
        <v>44707</v>
      </c>
      <c r="T12" s="37">
        <v>458</v>
      </c>
      <c r="U12" s="48"/>
      <c r="V12" s="48"/>
      <c r="W12" s="122" t="s">
        <v>119</v>
      </c>
      <c r="X12" s="123"/>
      <c r="Y12" s="87">
        <v>1828</v>
      </c>
      <c r="Z12" s="19" t="s">
        <v>40</v>
      </c>
      <c r="AA12" s="25">
        <v>44274</v>
      </c>
      <c r="AB12" s="37">
        <v>25</v>
      </c>
      <c r="AC12" s="27" t="s">
        <v>26</v>
      </c>
      <c r="AD12" s="25">
        <v>44597</v>
      </c>
      <c r="AE12" s="37">
        <v>348</v>
      </c>
      <c r="AG12" s="122" t="s">
        <v>119</v>
      </c>
      <c r="AH12" s="123"/>
      <c r="AI12" s="87">
        <v>2328</v>
      </c>
      <c r="AJ12" s="19" t="s">
        <v>40</v>
      </c>
      <c r="AK12" s="25">
        <v>44273</v>
      </c>
      <c r="AL12" s="37">
        <v>24</v>
      </c>
      <c r="AM12" s="27" t="s">
        <v>26</v>
      </c>
      <c r="AN12" s="25">
        <v>44536</v>
      </c>
      <c r="AO12" s="37">
        <v>287</v>
      </c>
      <c r="AQ12" s="122" t="s">
        <v>119</v>
      </c>
      <c r="AR12" s="123"/>
      <c r="AS12" s="87">
        <v>1828</v>
      </c>
      <c r="AT12" s="19" t="s">
        <v>40</v>
      </c>
      <c r="AU12" s="25">
        <v>44273</v>
      </c>
      <c r="AV12" s="37">
        <v>24</v>
      </c>
      <c r="AW12" s="27" t="s">
        <v>26</v>
      </c>
      <c r="AX12" s="25">
        <v>44591</v>
      </c>
      <c r="AY12" s="37">
        <v>342</v>
      </c>
      <c r="BA12" s="122" t="s">
        <v>119</v>
      </c>
      <c r="BB12" s="123"/>
      <c r="BC12" s="87">
        <v>2328</v>
      </c>
      <c r="BD12" s="19" t="s">
        <v>40</v>
      </c>
      <c r="BE12" s="25">
        <v>44271</v>
      </c>
      <c r="BF12" s="37">
        <v>22</v>
      </c>
      <c r="BG12" s="27" t="s">
        <v>26</v>
      </c>
      <c r="BH12" s="25">
        <v>44528</v>
      </c>
      <c r="BI12" s="37">
        <v>279</v>
      </c>
    </row>
    <row r="13" spans="1:61" x14ac:dyDescent="0.2">
      <c r="A13" s="3">
        <v>12</v>
      </c>
      <c r="B13" s="73">
        <v>44194</v>
      </c>
      <c r="C13" s="42">
        <v>2314</v>
      </c>
      <c r="D13" s="72">
        <f t="shared" ca="1" si="0"/>
        <v>193</v>
      </c>
      <c r="E13" s="75">
        <f t="shared" ca="1" si="1"/>
        <v>221.28571428571428</v>
      </c>
      <c r="F13" s="42" t="s">
        <v>5</v>
      </c>
      <c r="G13" s="72">
        <f ca="1">IF(B12&lt;TODAY(), AVERAGE(A$9:A13), "NA")</f>
        <v>10</v>
      </c>
      <c r="H13" s="75">
        <f ca="1">IF(B12&lt;TODAY(), AVERAGE(E$9:E13), "NA")</f>
        <v>207.42857142857142</v>
      </c>
      <c r="I13" s="82">
        <f ca="1">IF(B12&lt;TODAY(), (SUMPRODUCT(A$9:A13,E$9:E13) - G13*SUM(E$9:E13) - H13*SUM(A$9:A13) + (A13-7)*G13*H13)/(SUMPRODUCT(A$9:A13,A$9:A13) - 2*G13*SUM(A$9:A13) + (A13-7)*G13*G13), "NA")</f>
        <v>9.8285714285715589</v>
      </c>
      <c r="J13" s="96">
        <f t="shared" ca="1" si="2"/>
        <v>109.14285714285583</v>
      </c>
      <c r="L13" s="50"/>
      <c r="M13" s="89"/>
      <c r="N13" s="89"/>
      <c r="O13" s="89"/>
      <c r="P13" s="89"/>
      <c r="Q13" s="89"/>
      <c r="R13" s="89"/>
      <c r="S13" s="89"/>
      <c r="T13" s="89"/>
      <c r="U13" s="89"/>
      <c r="W13" s="89"/>
      <c r="X13" s="89"/>
      <c r="Y13" s="89"/>
      <c r="Z13" s="89"/>
      <c r="AA13" s="89"/>
      <c r="AB13" s="89"/>
      <c r="AC13" s="89"/>
      <c r="AD13" s="89"/>
      <c r="AE13" s="89"/>
      <c r="AG13" s="89"/>
      <c r="AH13" s="89"/>
      <c r="AI13" s="89"/>
      <c r="AJ13" s="89"/>
      <c r="AK13" s="89"/>
      <c r="AL13" s="89"/>
      <c r="AM13" s="89"/>
      <c r="AN13" s="89"/>
      <c r="AO13" s="89"/>
      <c r="AQ13" s="84"/>
      <c r="AR13" s="84"/>
      <c r="AS13" s="84"/>
      <c r="AT13" s="84"/>
      <c r="AU13" s="84"/>
      <c r="AV13" s="84"/>
      <c r="AW13" s="84"/>
      <c r="AX13" s="84"/>
      <c r="AY13" s="84"/>
      <c r="BA13" s="84"/>
      <c r="BB13" s="84"/>
      <c r="BC13" s="84"/>
      <c r="BD13" s="84"/>
      <c r="BE13" s="84"/>
      <c r="BF13" s="84"/>
      <c r="BG13" s="84"/>
      <c r="BH13" s="84"/>
      <c r="BI13" s="84"/>
    </row>
    <row r="14" spans="1:61" x14ac:dyDescent="0.2">
      <c r="A14" s="3">
        <v>13</v>
      </c>
      <c r="B14" s="73">
        <v>44195</v>
      </c>
      <c r="C14" s="42">
        <v>3067</v>
      </c>
      <c r="D14" s="72">
        <f t="shared" ca="1" si="0"/>
        <v>753</v>
      </c>
      <c r="E14" s="75">
        <f t="shared" ca="1" si="1"/>
        <v>277.71428571428572</v>
      </c>
      <c r="F14" s="42" t="s">
        <v>5</v>
      </c>
      <c r="G14" s="72">
        <f ca="1">IF(B13&lt;TODAY(), AVERAGE(A$9:A14), "NA")</f>
        <v>10.5</v>
      </c>
      <c r="H14" s="75">
        <f ca="1">IF(B13&lt;TODAY(), AVERAGE(E$9:E14), "NA")</f>
        <v>219.14285714285714</v>
      </c>
      <c r="I14" s="82">
        <f ca="1">IF(B13&lt;TODAY(), (SUMPRODUCT(A$9:A14,E$9:E14) - G14*SUM(E$9:E14) - H14*SUM(A$9:A14) + (A14-7)*G14*H14)/(SUMPRODUCT(A$9:A14,A$9:A14) - 2*G14*SUM(A$9:A14) + (A14-7)*G14*G14), "NA")</f>
        <v>15.657142857142857</v>
      </c>
      <c r="J14" s="96">
        <f t="shared" ca="1" si="2"/>
        <v>54.742857142857133</v>
      </c>
      <c r="L14" s="142">
        <v>44248</v>
      </c>
      <c r="M14" s="142"/>
      <c r="N14" s="142"/>
      <c r="O14" s="142"/>
      <c r="P14" s="142"/>
      <c r="Q14" s="142"/>
      <c r="R14" s="142"/>
      <c r="S14" s="142"/>
      <c r="T14" s="142"/>
      <c r="U14" s="71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  <c r="BF14" s="55"/>
      <c r="BG14" s="55"/>
      <c r="BH14" s="55"/>
      <c r="BI14" s="55"/>
    </row>
    <row r="15" spans="1:61" x14ac:dyDescent="0.2">
      <c r="A15" s="3">
        <v>14</v>
      </c>
      <c r="B15" s="73">
        <v>44196</v>
      </c>
      <c r="C15" s="42">
        <v>3163</v>
      </c>
      <c r="D15" s="72">
        <f t="shared" ca="1" si="0"/>
        <v>96</v>
      </c>
      <c r="E15" s="75">
        <f t="shared" ca="1" si="1"/>
        <v>277.28571428571428</v>
      </c>
      <c r="F15" s="42" t="s">
        <v>5</v>
      </c>
      <c r="G15" s="72">
        <f ca="1">IF(B14&lt;TODAY(), AVERAGE(A$9:A15), "NA")</f>
        <v>11</v>
      </c>
      <c r="H15" s="75">
        <f ca="1">IF(B14&lt;TODAY(), AVERAGE(E$9:E15), "NA")</f>
        <v>227.44897959183672</v>
      </c>
      <c r="I15" s="82">
        <f ca="1">IF(B14&lt;TODAY(), (SUMPRODUCT(A$9:A15,E$9:E15) - G15*SUM(E$9:E15) - H15*SUM(A$9:A15) + (A15-7)*G15*H15)/(SUMPRODUCT(A$9:A15,A$9:A15) - 2*G15*SUM(A$9:A15) + (A15-7)*G15*G15), "NA")</f>
        <v>16.015306122449015</v>
      </c>
      <c r="J15" s="96">
        <f t="shared" ca="1" si="2"/>
        <v>51.280612244897554</v>
      </c>
      <c r="L15" s="128" t="s">
        <v>36</v>
      </c>
      <c r="M15" s="129"/>
      <c r="N15" s="130"/>
      <c r="O15" s="31" t="s">
        <v>7</v>
      </c>
      <c r="P15" s="32" t="s">
        <v>17</v>
      </c>
      <c r="Q15" s="33" t="s">
        <v>18</v>
      </c>
      <c r="R15" s="31" t="s">
        <v>7</v>
      </c>
      <c r="S15" s="32" t="s">
        <v>17</v>
      </c>
      <c r="T15" s="33" t="s">
        <v>18</v>
      </c>
      <c r="U15" s="48"/>
      <c r="V15" s="48"/>
      <c r="W15" s="128" t="s">
        <v>36</v>
      </c>
      <c r="X15" s="129"/>
      <c r="Y15" s="130"/>
      <c r="Z15" s="33" t="s">
        <v>7</v>
      </c>
      <c r="AA15" s="32" t="s">
        <v>17</v>
      </c>
      <c r="AB15" s="33" t="s">
        <v>18</v>
      </c>
      <c r="AC15" s="31" t="s">
        <v>7</v>
      </c>
      <c r="AD15" s="32" t="s">
        <v>17</v>
      </c>
      <c r="AE15" s="33" t="s">
        <v>18</v>
      </c>
      <c r="AG15" s="128" t="s">
        <v>36</v>
      </c>
      <c r="AH15" s="129"/>
      <c r="AI15" s="130"/>
      <c r="AJ15" s="33" t="s">
        <v>7</v>
      </c>
      <c r="AK15" s="32" t="s">
        <v>17</v>
      </c>
      <c r="AL15" s="33" t="s">
        <v>18</v>
      </c>
      <c r="AM15" s="31" t="s">
        <v>7</v>
      </c>
      <c r="AN15" s="32" t="s">
        <v>17</v>
      </c>
      <c r="AO15" s="33" t="s">
        <v>18</v>
      </c>
      <c r="AQ15" s="128" t="s">
        <v>36</v>
      </c>
      <c r="AR15" s="129"/>
      <c r="AS15" s="130"/>
      <c r="AT15" s="33" t="s">
        <v>7</v>
      </c>
      <c r="AU15" s="32" t="s">
        <v>17</v>
      </c>
      <c r="AV15" s="33" t="s">
        <v>18</v>
      </c>
      <c r="AW15" s="31" t="s">
        <v>7</v>
      </c>
      <c r="AX15" s="32" t="s">
        <v>17</v>
      </c>
      <c r="AY15" s="33" t="s">
        <v>18</v>
      </c>
      <c r="BA15" s="128" t="s">
        <v>36</v>
      </c>
      <c r="BB15" s="129"/>
      <c r="BC15" s="130"/>
      <c r="BD15" s="33" t="s">
        <v>7</v>
      </c>
      <c r="BE15" s="32" t="s">
        <v>17</v>
      </c>
      <c r="BF15" s="33" t="s">
        <v>18</v>
      </c>
      <c r="BG15" s="31" t="s">
        <v>7</v>
      </c>
      <c r="BH15" s="32" t="s">
        <v>17</v>
      </c>
      <c r="BI15" s="33" t="s">
        <v>18</v>
      </c>
    </row>
    <row r="16" spans="1:61" x14ac:dyDescent="0.2">
      <c r="A16" s="3">
        <v>15</v>
      </c>
      <c r="B16" s="73">
        <v>44197</v>
      </c>
      <c r="C16" s="42">
        <v>3482</v>
      </c>
      <c r="D16" s="72">
        <f t="shared" ca="1" si="0"/>
        <v>319</v>
      </c>
      <c r="E16" s="75">
        <f t="shared" ca="1" si="1"/>
        <v>322.85714285714283</v>
      </c>
      <c r="F16" s="42" t="s">
        <v>5</v>
      </c>
      <c r="G16" s="72">
        <f ca="1">IF(B15&lt;TODAY(), AVERAGE(A$9:A16), "NA")</f>
        <v>11.5</v>
      </c>
      <c r="H16" s="75">
        <f ca="1">IF(B15&lt;TODAY(), AVERAGE(E$9:E16), "NA")</f>
        <v>239.375</v>
      </c>
      <c r="I16" s="82">
        <f ca="1">IF(B15&lt;TODAY(), (SUMPRODUCT(A$9:A16,E$9:E16) - G16*SUM(E$9:E16) - H16*SUM(A$9:A16) + (A16-7)*G16*H16)/(SUMPRODUCT(A$9:A16,A$9:A16) - 2*G16*SUM(A$9:A16) + (A16-7)*G16*G16), "NA")</f>
        <v>18.627551020408127</v>
      </c>
      <c r="J16" s="96">
        <f t="shared" ca="1" si="2"/>
        <v>25.158163265306541</v>
      </c>
      <c r="L16" s="131" t="s">
        <v>3</v>
      </c>
      <c r="M16" s="132"/>
      <c r="N16" s="28">
        <v>44248</v>
      </c>
      <c r="O16" s="52" t="s">
        <v>38</v>
      </c>
      <c r="P16" s="26">
        <v>44250</v>
      </c>
      <c r="Q16" s="34">
        <v>2</v>
      </c>
      <c r="R16" s="52" t="s">
        <v>39</v>
      </c>
      <c r="S16" s="26">
        <v>44260</v>
      </c>
      <c r="T16" s="34">
        <v>12</v>
      </c>
      <c r="U16" s="48"/>
      <c r="V16" s="48"/>
      <c r="W16" s="131" t="s">
        <v>3</v>
      </c>
      <c r="X16" s="132"/>
      <c r="Y16" s="28">
        <v>44248</v>
      </c>
      <c r="Z16" s="53" t="s">
        <v>38</v>
      </c>
      <c r="AA16" s="26">
        <v>44250</v>
      </c>
      <c r="AB16" s="34">
        <v>2</v>
      </c>
      <c r="AC16" s="52" t="s">
        <v>39</v>
      </c>
      <c r="AD16" s="26">
        <v>44260</v>
      </c>
      <c r="AE16" s="34">
        <v>12</v>
      </c>
      <c r="AG16" s="131" t="s">
        <v>3</v>
      </c>
      <c r="AH16" s="132"/>
      <c r="AI16" s="28">
        <v>44248</v>
      </c>
      <c r="AJ16" s="53" t="s">
        <v>38</v>
      </c>
      <c r="AK16" s="26">
        <v>44250</v>
      </c>
      <c r="AL16" s="34">
        <v>2</v>
      </c>
      <c r="AM16" s="52" t="s">
        <v>39</v>
      </c>
      <c r="AN16" s="26">
        <v>44260</v>
      </c>
      <c r="AO16" s="34">
        <v>12</v>
      </c>
      <c r="AQ16" s="131" t="s">
        <v>3</v>
      </c>
      <c r="AR16" s="132"/>
      <c r="AS16" s="28">
        <v>44248</v>
      </c>
      <c r="AT16" s="53" t="s">
        <v>38</v>
      </c>
      <c r="AU16" s="26">
        <v>44250</v>
      </c>
      <c r="AV16" s="34">
        <v>2</v>
      </c>
      <c r="AW16" s="52" t="s">
        <v>39</v>
      </c>
      <c r="AX16" s="26">
        <v>44260</v>
      </c>
      <c r="AY16" s="34">
        <v>12</v>
      </c>
      <c r="BA16" s="131" t="s">
        <v>3</v>
      </c>
      <c r="BB16" s="132"/>
      <c r="BC16" s="28">
        <v>44248</v>
      </c>
      <c r="BD16" s="53" t="s">
        <v>38</v>
      </c>
      <c r="BE16" s="26">
        <v>44250</v>
      </c>
      <c r="BF16" s="34">
        <v>2</v>
      </c>
      <c r="BG16" s="52" t="s">
        <v>39</v>
      </c>
      <c r="BH16" s="26">
        <v>44260</v>
      </c>
      <c r="BI16" s="34">
        <v>12</v>
      </c>
    </row>
    <row r="17" spans="1:61" x14ac:dyDescent="0.2">
      <c r="A17" s="3">
        <v>16</v>
      </c>
      <c r="B17" s="73">
        <v>44198</v>
      </c>
      <c r="C17" s="42">
        <v>3816</v>
      </c>
      <c r="D17" s="72">
        <f t="shared" ca="1" si="0"/>
        <v>334</v>
      </c>
      <c r="E17" s="75">
        <f t="shared" ca="1" si="1"/>
        <v>268.28571428571428</v>
      </c>
      <c r="F17" s="42" t="s">
        <v>5</v>
      </c>
      <c r="G17" s="72">
        <f ca="1">IF(B16&lt;TODAY(), AVERAGE(A$9:A17), "NA")</f>
        <v>12</v>
      </c>
      <c r="H17" s="75">
        <f ca="1">IF(B16&lt;TODAY(), AVERAGE(E$9:E17), "NA")</f>
        <v>242.58730158730157</v>
      </c>
      <c r="I17" s="82">
        <f ca="1">IF(B16&lt;TODAY(), (SUMPRODUCT(A$9:A17,E$9:E17) - G17*SUM(E$9:E17) - H17*SUM(A$9:A17) + (A17-7)*G17*H17)/(SUMPRODUCT(A$9:A17,A$9:A17) - 2*G17*SUM(A$9:A17) + (A17-7)*G17*G17), "NA")</f>
        <v>14.966666666666606</v>
      </c>
      <c r="J17" s="96">
        <f t="shared" ca="1" si="2"/>
        <v>62.987301587302284</v>
      </c>
      <c r="L17" s="125" t="s">
        <v>19</v>
      </c>
      <c r="M17" s="126"/>
      <c r="N17" s="29">
        <v>1321</v>
      </c>
      <c r="O17" s="35" t="s">
        <v>20</v>
      </c>
      <c r="P17" s="24">
        <v>44308</v>
      </c>
      <c r="Q17" s="36">
        <v>60</v>
      </c>
      <c r="R17" s="35" t="s">
        <v>10</v>
      </c>
      <c r="S17" s="24">
        <v>44339</v>
      </c>
      <c r="T17" s="36">
        <v>91</v>
      </c>
      <c r="U17" s="48"/>
      <c r="V17" s="48"/>
      <c r="W17" s="125" t="s">
        <v>19</v>
      </c>
      <c r="X17" s="126"/>
      <c r="Y17" s="29">
        <v>1321</v>
      </c>
      <c r="Z17" s="36" t="s">
        <v>20</v>
      </c>
      <c r="AA17" s="24">
        <v>44304</v>
      </c>
      <c r="AB17" s="36">
        <v>56</v>
      </c>
      <c r="AC17" s="35" t="s">
        <v>10</v>
      </c>
      <c r="AD17" s="24">
        <v>44329</v>
      </c>
      <c r="AE17" s="36">
        <v>81</v>
      </c>
      <c r="AG17" s="125" t="s">
        <v>19</v>
      </c>
      <c r="AH17" s="126"/>
      <c r="AI17" s="29">
        <v>1321</v>
      </c>
      <c r="AJ17" s="36" t="s">
        <v>20</v>
      </c>
      <c r="AK17" s="24">
        <v>44302</v>
      </c>
      <c r="AL17" s="36">
        <v>54</v>
      </c>
      <c r="AM17" s="35" t="s">
        <v>10</v>
      </c>
      <c r="AN17" s="24">
        <v>44323</v>
      </c>
      <c r="AO17" s="36">
        <v>75</v>
      </c>
      <c r="AQ17" s="125" t="s">
        <v>19</v>
      </c>
      <c r="AR17" s="126"/>
      <c r="AS17" s="29">
        <v>1321</v>
      </c>
      <c r="AT17" s="36" t="s">
        <v>20</v>
      </c>
      <c r="AU17" s="24">
        <v>44302</v>
      </c>
      <c r="AV17" s="36">
        <v>54</v>
      </c>
      <c r="AW17" s="35" t="s">
        <v>10</v>
      </c>
      <c r="AX17" s="24">
        <v>44323</v>
      </c>
      <c r="AY17" s="36">
        <v>75</v>
      </c>
      <c r="BA17" s="125" t="s">
        <v>19</v>
      </c>
      <c r="BB17" s="126"/>
      <c r="BC17" s="29">
        <v>1321</v>
      </c>
      <c r="BD17" s="36" t="s">
        <v>20</v>
      </c>
      <c r="BE17" s="24">
        <v>44297</v>
      </c>
      <c r="BF17" s="36">
        <v>49</v>
      </c>
      <c r="BG17" s="35" t="s">
        <v>10</v>
      </c>
      <c r="BH17" s="24">
        <v>44311</v>
      </c>
      <c r="BI17" s="36">
        <v>63</v>
      </c>
    </row>
    <row r="18" spans="1:61" x14ac:dyDescent="0.2">
      <c r="A18" s="3">
        <v>17</v>
      </c>
      <c r="B18" s="73">
        <v>44199</v>
      </c>
      <c r="C18" s="42">
        <v>3860</v>
      </c>
      <c r="D18" s="72">
        <f t="shared" ca="1" si="0"/>
        <v>44</v>
      </c>
      <c r="E18" s="75">
        <f t="shared" ca="1" si="1"/>
        <v>274.57142857142856</v>
      </c>
      <c r="F18" s="42" t="s">
        <v>5</v>
      </c>
      <c r="G18" s="72">
        <f ca="1">IF(B17&lt;TODAY(), AVERAGE(A$9:A18), "NA")</f>
        <v>12.5</v>
      </c>
      <c r="H18" s="75">
        <f ca="1">IF(B17&lt;TODAY(), AVERAGE(E$9:E18), "NA")</f>
        <v>245.78571428571428</v>
      </c>
      <c r="I18" s="82">
        <f ca="1">IF(B17&lt;TODAY(), (SUMPRODUCT(A$9:A18,E$9:E18) - G18*SUM(E$9:E18) - H18*SUM(A$9:A18) + (A18-7)*G18*H18)/(SUMPRODUCT(A$9:A18,A$9:A18) - 2*G18*SUM(A$9:A18) + (A18-7)*G18*G18), "NA")</f>
        <v>12.629437229437242</v>
      </c>
      <c r="J18" s="96">
        <f t="shared" ca="1" si="2"/>
        <v>87.917748917748753</v>
      </c>
      <c r="L18" s="125" t="s">
        <v>32</v>
      </c>
      <c r="M18" s="126"/>
      <c r="N18" s="38" t="s">
        <v>5</v>
      </c>
      <c r="O18" s="35" t="s">
        <v>21</v>
      </c>
      <c r="P18" s="24">
        <v>44404</v>
      </c>
      <c r="Q18" s="36">
        <v>156</v>
      </c>
      <c r="R18" s="35" t="s">
        <v>8</v>
      </c>
      <c r="S18" s="24">
        <v>44456</v>
      </c>
      <c r="T18" s="36">
        <v>208</v>
      </c>
      <c r="U18" s="48"/>
      <c r="V18" s="48"/>
      <c r="W18" s="125" t="s">
        <v>32</v>
      </c>
      <c r="X18" s="126"/>
      <c r="Y18" s="30">
        <v>500</v>
      </c>
      <c r="Z18" s="36" t="s">
        <v>21</v>
      </c>
      <c r="AA18" s="24">
        <v>44380</v>
      </c>
      <c r="AB18" s="36">
        <v>132</v>
      </c>
      <c r="AC18" s="35" t="s">
        <v>8</v>
      </c>
      <c r="AD18" s="24">
        <v>44419</v>
      </c>
      <c r="AE18" s="36">
        <v>171</v>
      </c>
      <c r="AG18" s="125" t="s">
        <v>32</v>
      </c>
      <c r="AH18" s="126"/>
      <c r="AI18" s="30">
        <v>1000</v>
      </c>
      <c r="AJ18" s="36" t="s">
        <v>21</v>
      </c>
      <c r="AK18" s="24">
        <v>44362</v>
      </c>
      <c r="AL18" s="36">
        <v>114</v>
      </c>
      <c r="AM18" s="35" t="s">
        <v>8</v>
      </c>
      <c r="AN18" s="24">
        <v>44394</v>
      </c>
      <c r="AO18" s="36">
        <v>146</v>
      </c>
      <c r="AQ18" s="125" t="s">
        <v>32</v>
      </c>
      <c r="AR18" s="126"/>
      <c r="AS18" s="30">
        <v>500</v>
      </c>
      <c r="AT18" s="36" t="s">
        <v>21</v>
      </c>
      <c r="AU18" s="24">
        <v>44372</v>
      </c>
      <c r="AV18" s="36">
        <v>124</v>
      </c>
      <c r="AW18" s="35" t="s">
        <v>8</v>
      </c>
      <c r="AX18" s="24">
        <v>44410</v>
      </c>
      <c r="AY18" s="36">
        <v>162</v>
      </c>
      <c r="BA18" s="125" t="s">
        <v>32</v>
      </c>
      <c r="BB18" s="126"/>
      <c r="BC18" s="30">
        <v>1000</v>
      </c>
      <c r="BD18" s="36" t="s">
        <v>21</v>
      </c>
      <c r="BE18" s="24">
        <v>44352</v>
      </c>
      <c r="BF18" s="36">
        <v>104</v>
      </c>
      <c r="BG18" s="35" t="s">
        <v>8</v>
      </c>
      <c r="BH18" s="24">
        <v>44386</v>
      </c>
      <c r="BI18" s="36">
        <v>138</v>
      </c>
    </row>
    <row r="19" spans="1:61" x14ac:dyDescent="0.2">
      <c r="A19" s="3">
        <v>18</v>
      </c>
      <c r="B19" s="73">
        <v>44200</v>
      </c>
      <c r="C19" s="42">
        <v>4193</v>
      </c>
      <c r="D19" s="72">
        <f t="shared" ca="1" si="0"/>
        <v>333</v>
      </c>
      <c r="E19" s="75">
        <f t="shared" ca="1" si="1"/>
        <v>296</v>
      </c>
      <c r="F19" s="42" t="s">
        <v>5</v>
      </c>
      <c r="G19" s="72">
        <f ca="1">IF(B18&lt;TODAY(), AVERAGE(A$9:A19), "NA")</f>
        <v>13</v>
      </c>
      <c r="H19" s="75">
        <f ca="1">IF(B18&lt;TODAY(), AVERAGE(E$9:E19), "NA")</f>
        <v>250.35064935064932</v>
      </c>
      <c r="I19" s="82">
        <f ca="1">IF(B18&lt;TODAY(), (SUMPRODUCT(A$9:A19,E$9:E19) - G19*SUM(E$9:E19) - H19*SUM(A$9:A19) + (A19-7)*G19*H19)/(SUMPRODUCT(A$9:A19,A$9:A19) - 2*G19*SUM(A$9:A19) + (A19-7)*G19*G19), "NA")</f>
        <v>11.754545454545454</v>
      </c>
      <c r="J19" s="96">
        <f t="shared" ca="1" si="2"/>
        <v>97.541558441558408</v>
      </c>
      <c r="L19" s="125" t="s">
        <v>31</v>
      </c>
      <c r="M19" s="126"/>
      <c r="N19" s="38" t="s">
        <v>5</v>
      </c>
      <c r="O19" s="35" t="s">
        <v>22</v>
      </c>
      <c r="P19" s="24">
        <v>44501</v>
      </c>
      <c r="Q19" s="36">
        <v>253</v>
      </c>
      <c r="R19" s="35" t="s">
        <v>9</v>
      </c>
      <c r="S19" s="24">
        <v>44585</v>
      </c>
      <c r="T19" s="36">
        <v>337</v>
      </c>
      <c r="U19" s="48"/>
      <c r="V19" s="48"/>
      <c r="W19" s="125" t="s">
        <v>31</v>
      </c>
      <c r="X19" s="126"/>
      <c r="Y19" s="30">
        <v>100</v>
      </c>
      <c r="Z19" s="36" t="s">
        <v>22</v>
      </c>
      <c r="AA19" s="24">
        <v>44448</v>
      </c>
      <c r="AB19" s="36">
        <v>200</v>
      </c>
      <c r="AC19" s="35" t="s">
        <v>9</v>
      </c>
      <c r="AD19" s="24">
        <v>44508</v>
      </c>
      <c r="AE19" s="36">
        <v>260</v>
      </c>
      <c r="AG19" s="125" t="s">
        <v>31</v>
      </c>
      <c r="AH19" s="126"/>
      <c r="AI19" s="30">
        <v>100</v>
      </c>
      <c r="AJ19" s="36" t="s">
        <v>22</v>
      </c>
      <c r="AK19" s="24">
        <v>44419</v>
      </c>
      <c r="AL19" s="36">
        <v>171</v>
      </c>
      <c r="AM19" s="35" t="s">
        <v>9</v>
      </c>
      <c r="AN19" s="24">
        <v>44467</v>
      </c>
      <c r="AO19" s="36">
        <v>219</v>
      </c>
      <c r="AQ19" s="125" t="s">
        <v>31</v>
      </c>
      <c r="AR19" s="126"/>
      <c r="AS19" s="30">
        <v>50</v>
      </c>
      <c r="AT19" s="36" t="s">
        <v>22</v>
      </c>
      <c r="AU19" s="24">
        <v>44441</v>
      </c>
      <c r="AV19" s="36">
        <v>193</v>
      </c>
      <c r="AW19" s="35" t="s">
        <v>9</v>
      </c>
      <c r="AX19" s="24">
        <v>44501</v>
      </c>
      <c r="AY19" s="36">
        <v>253</v>
      </c>
      <c r="BA19" s="125" t="s">
        <v>31</v>
      </c>
      <c r="BB19" s="126"/>
      <c r="BC19" s="30">
        <v>50</v>
      </c>
      <c r="BD19" s="36" t="s">
        <v>22</v>
      </c>
      <c r="BE19" s="24">
        <v>44406</v>
      </c>
      <c r="BF19" s="36">
        <v>158</v>
      </c>
      <c r="BG19" s="35" t="s">
        <v>9</v>
      </c>
      <c r="BH19" s="24">
        <v>44454</v>
      </c>
      <c r="BI19" s="36">
        <v>206</v>
      </c>
    </row>
    <row r="20" spans="1:61" x14ac:dyDescent="0.2">
      <c r="A20" s="3">
        <v>19</v>
      </c>
      <c r="B20" s="73">
        <v>44201</v>
      </c>
      <c r="C20" s="42">
        <v>4581</v>
      </c>
      <c r="D20" s="72">
        <f t="shared" ca="1" si="0"/>
        <v>388</v>
      </c>
      <c r="E20" s="75">
        <f t="shared" ca="1" si="1"/>
        <v>323.85714285714283</v>
      </c>
      <c r="F20" s="42" t="s">
        <v>5</v>
      </c>
      <c r="G20" s="72">
        <f ca="1">IF(B19&lt;TODAY(), AVERAGE(A$9:A20), "NA")</f>
        <v>13.5</v>
      </c>
      <c r="H20" s="75">
        <f ca="1">IF(B19&lt;TODAY(), AVERAGE(E$9:E20), "NA")</f>
        <v>256.47619047619042</v>
      </c>
      <c r="I20" s="82">
        <f ca="1">IF(B19&lt;TODAY(), (SUMPRODUCT(A$9:A20,E$9:E20) - G20*SUM(E$9:E20) - H20*SUM(A$9:A20) + (A20-7)*G20*H20)/(SUMPRODUCT(A$9:A20,A$9:A20) - 2*G20*SUM(A$9:A20) + (A20-7)*G20*G20), "NA")</f>
        <v>11.86913086913084</v>
      </c>
      <c r="J20" s="96">
        <f t="shared" ca="1" si="2"/>
        <v>96.242923742924091</v>
      </c>
      <c r="L20" s="122" t="s">
        <v>119</v>
      </c>
      <c r="M20" s="123"/>
      <c r="N20" s="87" t="s">
        <v>5</v>
      </c>
      <c r="O20" s="27" t="s">
        <v>40</v>
      </c>
      <c r="P20" s="25">
        <v>44276</v>
      </c>
      <c r="Q20" s="37">
        <v>28</v>
      </c>
      <c r="R20" s="27" t="s">
        <v>26</v>
      </c>
      <c r="S20" s="25">
        <v>44709</v>
      </c>
      <c r="T20" s="37">
        <v>461</v>
      </c>
      <c r="U20" s="48"/>
      <c r="V20" s="48"/>
      <c r="W20" s="122" t="s">
        <v>119</v>
      </c>
      <c r="X20" s="123"/>
      <c r="Y20" s="87">
        <v>1821</v>
      </c>
      <c r="Z20" s="19" t="s">
        <v>40</v>
      </c>
      <c r="AA20" s="25">
        <v>44274</v>
      </c>
      <c r="AB20" s="37">
        <v>26</v>
      </c>
      <c r="AC20" s="27" t="s">
        <v>26</v>
      </c>
      <c r="AD20" s="25">
        <v>44597</v>
      </c>
      <c r="AE20" s="37">
        <v>349</v>
      </c>
      <c r="AG20" s="122" t="s">
        <v>119</v>
      </c>
      <c r="AH20" s="123"/>
      <c r="AI20" s="87">
        <v>2321</v>
      </c>
      <c r="AJ20" s="19" t="s">
        <v>40</v>
      </c>
      <c r="AK20" s="25">
        <v>44273</v>
      </c>
      <c r="AL20" s="37">
        <v>25</v>
      </c>
      <c r="AM20" s="27" t="s">
        <v>26</v>
      </c>
      <c r="AN20" s="25">
        <v>44536</v>
      </c>
      <c r="AO20" s="37">
        <v>288</v>
      </c>
      <c r="AQ20" s="122" t="s">
        <v>119</v>
      </c>
      <c r="AR20" s="123"/>
      <c r="AS20" s="87">
        <v>1821</v>
      </c>
      <c r="AT20" s="19" t="s">
        <v>40</v>
      </c>
      <c r="AU20" s="25">
        <v>44273</v>
      </c>
      <c r="AV20" s="37">
        <v>25</v>
      </c>
      <c r="AW20" s="27" t="s">
        <v>26</v>
      </c>
      <c r="AX20" s="25">
        <v>44592</v>
      </c>
      <c r="AY20" s="37">
        <v>344</v>
      </c>
      <c r="BA20" s="122" t="s">
        <v>119</v>
      </c>
      <c r="BB20" s="123"/>
      <c r="BC20" s="87">
        <v>2321</v>
      </c>
      <c r="BD20" s="19" t="s">
        <v>40</v>
      </c>
      <c r="BE20" s="25">
        <v>44271</v>
      </c>
      <c r="BF20" s="37">
        <v>23</v>
      </c>
      <c r="BG20" s="27" t="s">
        <v>26</v>
      </c>
      <c r="BH20" s="25">
        <v>44528</v>
      </c>
      <c r="BI20" s="37">
        <v>280</v>
      </c>
    </row>
    <row r="21" spans="1:61" x14ac:dyDescent="0.2">
      <c r="A21" s="3">
        <v>20</v>
      </c>
      <c r="B21" s="73">
        <v>44202</v>
      </c>
      <c r="C21" s="42">
        <v>5009</v>
      </c>
      <c r="D21" s="72">
        <f t="shared" ca="1" si="0"/>
        <v>428</v>
      </c>
      <c r="E21" s="75">
        <f t="shared" ca="1" si="1"/>
        <v>277.42857142857144</v>
      </c>
      <c r="F21" s="42" t="s">
        <v>5</v>
      </c>
      <c r="G21" s="72">
        <f ca="1">IF(B20&lt;TODAY(), AVERAGE(A$9:A21), "NA")</f>
        <v>14</v>
      </c>
      <c r="H21" s="75">
        <f ca="1">IF(B20&lt;TODAY(), AVERAGE(E$9:E21), "NA")</f>
        <v>258.08791208791206</v>
      </c>
      <c r="I21" s="82">
        <f ca="1">IF(B20&lt;TODAY(), (SUMPRODUCT(A$9:A21,E$9:E21) - G21*SUM(E$9:E21) - H21*SUM(A$9:A21) + (A21-7)*G21*H21)/(SUMPRODUCT(A$9:A21,A$9:A21) - 2*G21*SUM(A$9:A21) + (A21-7)*G21*G21), "NA")</f>
        <v>10.016483516483477</v>
      </c>
      <c r="J21" s="96">
        <f t="shared" ca="1" si="2"/>
        <v>117.85714285714337</v>
      </c>
      <c r="L21" s="50"/>
      <c r="M21" s="89"/>
      <c r="N21" s="89"/>
      <c r="O21" s="89"/>
      <c r="P21" s="89"/>
      <c r="Q21" s="89"/>
      <c r="R21" s="89"/>
      <c r="S21" s="89"/>
      <c r="T21" s="89"/>
      <c r="U21" s="89"/>
      <c r="W21" s="89"/>
      <c r="X21" s="89"/>
      <c r="Y21" s="89"/>
      <c r="Z21" s="89"/>
      <c r="AA21" s="89"/>
      <c r="AB21" s="89"/>
      <c r="AC21" s="89"/>
      <c r="AD21" s="89"/>
      <c r="AE21" s="89"/>
      <c r="AG21" s="89"/>
      <c r="AH21" s="89"/>
      <c r="AI21" s="89"/>
      <c r="AJ21" s="89"/>
      <c r="AK21" s="89"/>
      <c r="AL21" s="89"/>
      <c r="AM21" s="89"/>
      <c r="AN21" s="89"/>
      <c r="AO21" s="89"/>
      <c r="AQ21" s="84"/>
      <c r="AR21" s="84"/>
      <c r="AS21" s="84"/>
      <c r="AT21" s="84"/>
      <c r="AU21" s="84"/>
      <c r="AV21" s="84"/>
      <c r="AW21" s="84"/>
      <c r="AX21" s="84"/>
      <c r="AY21" s="84"/>
      <c r="BA21" s="84"/>
      <c r="BB21" s="84"/>
      <c r="BC21" s="84"/>
      <c r="BD21" s="84"/>
      <c r="BE21" s="84"/>
      <c r="BF21" s="84"/>
      <c r="BG21" s="84"/>
      <c r="BH21" s="84"/>
      <c r="BI21" s="84"/>
    </row>
    <row r="22" spans="1:61" x14ac:dyDescent="0.2">
      <c r="A22" s="3">
        <v>21</v>
      </c>
      <c r="B22" s="73">
        <v>44203</v>
      </c>
      <c r="C22" s="42">
        <v>5783</v>
      </c>
      <c r="D22" s="72">
        <f t="shared" ca="1" si="0"/>
        <v>774</v>
      </c>
      <c r="E22" s="75">
        <f t="shared" ca="1" si="1"/>
        <v>374.28571428571428</v>
      </c>
      <c r="F22" s="42" t="s">
        <v>5</v>
      </c>
      <c r="G22" s="72">
        <f ca="1">IF(B21&lt;TODAY(), AVERAGE(A$9:A22), "NA")</f>
        <v>14.5</v>
      </c>
      <c r="H22" s="75">
        <f ca="1">IF(B21&lt;TODAY(), AVERAGE(E$9:E22), "NA")</f>
        <v>266.38775510204079</v>
      </c>
      <c r="I22" s="82">
        <f ca="1">IF(B21&lt;TODAY(), (SUMPRODUCT(A$9:A22,E$9:E22) - G22*SUM(E$9:E22) - H22*SUM(A$9:A22) + (A22-7)*G22*H22)/(SUMPRODUCT(A$9:A22,A$9:A22) - 2*G22*SUM(A$9:A22) + (A22-7)*G22*G22), "NA")</f>
        <v>11.333124018838287</v>
      </c>
      <c r="J22" s="96">
        <f t="shared" ca="1" si="2"/>
        <v>102.05745682888562</v>
      </c>
      <c r="L22" s="142">
        <v>44247</v>
      </c>
      <c r="M22" s="142"/>
      <c r="N22" s="142"/>
      <c r="O22" s="142"/>
      <c r="P22" s="142"/>
      <c r="Q22" s="142"/>
      <c r="R22" s="142"/>
      <c r="S22" s="142"/>
      <c r="T22" s="142"/>
      <c r="U22" s="71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  <c r="BE22" s="55"/>
      <c r="BF22" s="55"/>
      <c r="BG22" s="55"/>
      <c r="BH22" s="55"/>
      <c r="BI22" s="55"/>
    </row>
    <row r="23" spans="1:61" x14ac:dyDescent="0.2">
      <c r="A23" s="3">
        <v>22</v>
      </c>
      <c r="B23" s="73">
        <v>44204</v>
      </c>
      <c r="C23" s="42">
        <v>6583</v>
      </c>
      <c r="D23" s="72">
        <f t="shared" ca="1" si="0"/>
        <v>800</v>
      </c>
      <c r="E23" s="75">
        <f t="shared" ca="1" si="1"/>
        <v>443</v>
      </c>
      <c r="F23" s="42" t="s">
        <v>5</v>
      </c>
      <c r="G23" s="72">
        <f ca="1">IF(B22&lt;TODAY(), AVERAGE(A$9:A23), "NA")</f>
        <v>15</v>
      </c>
      <c r="H23" s="75">
        <f ca="1">IF(B22&lt;TODAY(), AVERAGE(E$9:E23), "NA")</f>
        <v>278.16190476190474</v>
      </c>
      <c r="I23" s="82">
        <f ca="1">IF(B22&lt;TODAY(), (SUMPRODUCT(A$9:A23,E$9:E23) - G23*SUM(E$9:E23) - H23*SUM(A$9:A23) + (A23-7)*G23*H23)/(SUMPRODUCT(A$9:A23,A$9:A23) - 2*G23*SUM(A$9:A23) + (A23-7)*G23*G23), "NA")</f>
        <v>13.623469387755151</v>
      </c>
      <c r="J23" s="96">
        <f t="shared" ca="1" si="2"/>
        <v>73.80986394557749</v>
      </c>
      <c r="L23" s="128" t="s">
        <v>36</v>
      </c>
      <c r="M23" s="129"/>
      <c r="N23" s="130"/>
      <c r="O23" s="31" t="s">
        <v>7</v>
      </c>
      <c r="P23" s="32" t="s">
        <v>17</v>
      </c>
      <c r="Q23" s="33" t="s">
        <v>18</v>
      </c>
      <c r="R23" s="31" t="s">
        <v>7</v>
      </c>
      <c r="S23" s="32" t="s">
        <v>17</v>
      </c>
      <c r="T23" s="33" t="s">
        <v>18</v>
      </c>
      <c r="U23" s="48"/>
      <c r="V23" s="48"/>
      <c r="W23" s="128" t="s">
        <v>36</v>
      </c>
      <c r="X23" s="129"/>
      <c r="Y23" s="130"/>
      <c r="Z23" s="33" t="s">
        <v>7</v>
      </c>
      <c r="AA23" s="32" t="s">
        <v>17</v>
      </c>
      <c r="AB23" s="33" t="s">
        <v>18</v>
      </c>
      <c r="AC23" s="31" t="s">
        <v>7</v>
      </c>
      <c r="AD23" s="32" t="s">
        <v>17</v>
      </c>
      <c r="AE23" s="33" t="s">
        <v>18</v>
      </c>
      <c r="AG23" s="128" t="s">
        <v>36</v>
      </c>
      <c r="AH23" s="129"/>
      <c r="AI23" s="130"/>
      <c r="AJ23" s="33" t="s">
        <v>7</v>
      </c>
      <c r="AK23" s="32" t="s">
        <v>17</v>
      </c>
      <c r="AL23" s="33" t="s">
        <v>18</v>
      </c>
      <c r="AM23" s="31" t="s">
        <v>7</v>
      </c>
      <c r="AN23" s="32" t="s">
        <v>17</v>
      </c>
      <c r="AO23" s="33" t="s">
        <v>18</v>
      </c>
      <c r="AQ23" s="128" t="s">
        <v>36</v>
      </c>
      <c r="AR23" s="129"/>
      <c r="AS23" s="130"/>
      <c r="AT23" s="33" t="s">
        <v>7</v>
      </c>
      <c r="AU23" s="32" t="s">
        <v>17</v>
      </c>
      <c r="AV23" s="33" t="s">
        <v>18</v>
      </c>
      <c r="AW23" s="31" t="s">
        <v>7</v>
      </c>
      <c r="AX23" s="32" t="s">
        <v>17</v>
      </c>
      <c r="AY23" s="33" t="s">
        <v>18</v>
      </c>
      <c r="BA23" s="128" t="s">
        <v>36</v>
      </c>
      <c r="BB23" s="129"/>
      <c r="BC23" s="130"/>
      <c r="BD23" s="33" t="s">
        <v>7</v>
      </c>
      <c r="BE23" s="32" t="s">
        <v>17</v>
      </c>
      <c r="BF23" s="33" t="s">
        <v>18</v>
      </c>
      <c r="BG23" s="31" t="s">
        <v>7</v>
      </c>
      <c r="BH23" s="32" t="s">
        <v>17</v>
      </c>
      <c r="BI23" s="33" t="s">
        <v>18</v>
      </c>
    </row>
    <row r="24" spans="1:61" x14ac:dyDescent="0.2">
      <c r="A24" s="3">
        <v>23</v>
      </c>
      <c r="B24" s="73">
        <v>44205</v>
      </c>
      <c r="C24" s="42">
        <v>7256</v>
      </c>
      <c r="D24" s="72">
        <f t="shared" ca="1" si="0"/>
        <v>673</v>
      </c>
      <c r="E24" s="75">
        <f t="shared" ca="1" si="1"/>
        <v>491.42857142857144</v>
      </c>
      <c r="F24" s="42" t="s">
        <v>5</v>
      </c>
      <c r="G24" s="72">
        <f ca="1">IF(B23&lt;TODAY(), AVERAGE(A$9:A24), "NA")</f>
        <v>15.5</v>
      </c>
      <c r="H24" s="75">
        <f ca="1">IF(B23&lt;TODAY(), AVERAGE(E$9:E24), "NA")</f>
        <v>291.49107142857139</v>
      </c>
      <c r="I24" s="82">
        <f ca="1">IF(B23&lt;TODAY(), (SUMPRODUCT(A$9:A24,E$9:E24) - G24*SUM(E$9:E24) - H24*SUM(A$9:A24) + (A24-7)*G24*H24)/(SUMPRODUCT(A$9:A24,A$9:A24) - 2*G24*SUM(A$9:A24) + (A24-7)*G24*G24), "NA")</f>
        <v>15.923739495798337</v>
      </c>
      <c r="J24" s="96">
        <f t="shared" ca="1" si="2"/>
        <v>44.673109243697155</v>
      </c>
      <c r="L24" s="131" t="s">
        <v>3</v>
      </c>
      <c r="M24" s="132"/>
      <c r="N24" s="28">
        <v>44247</v>
      </c>
      <c r="O24" s="52" t="s">
        <v>38</v>
      </c>
      <c r="P24" s="26">
        <v>44249</v>
      </c>
      <c r="Q24" s="34">
        <v>2</v>
      </c>
      <c r="R24" s="52" t="s">
        <v>39</v>
      </c>
      <c r="S24" s="26">
        <v>44260</v>
      </c>
      <c r="T24" s="34">
        <v>13</v>
      </c>
      <c r="U24" s="48"/>
      <c r="V24" s="48"/>
      <c r="W24" s="131" t="s">
        <v>3</v>
      </c>
      <c r="X24" s="132"/>
      <c r="Y24" s="28">
        <v>44247</v>
      </c>
      <c r="Z24" s="53" t="s">
        <v>38</v>
      </c>
      <c r="AA24" s="26">
        <v>44249</v>
      </c>
      <c r="AB24" s="34">
        <v>2</v>
      </c>
      <c r="AC24" s="52" t="s">
        <v>39</v>
      </c>
      <c r="AD24" s="26">
        <v>44260</v>
      </c>
      <c r="AE24" s="34">
        <v>13</v>
      </c>
      <c r="AG24" s="131" t="s">
        <v>3</v>
      </c>
      <c r="AH24" s="132"/>
      <c r="AI24" s="28">
        <v>44247</v>
      </c>
      <c r="AJ24" s="53" t="s">
        <v>38</v>
      </c>
      <c r="AK24" s="26">
        <v>44249</v>
      </c>
      <c r="AL24" s="34">
        <v>2</v>
      </c>
      <c r="AM24" s="52" t="s">
        <v>39</v>
      </c>
      <c r="AN24" s="26">
        <v>44260</v>
      </c>
      <c r="AO24" s="34">
        <v>13</v>
      </c>
      <c r="AQ24" s="131" t="s">
        <v>3</v>
      </c>
      <c r="AR24" s="132"/>
      <c r="AS24" s="28">
        <v>44247</v>
      </c>
      <c r="AT24" s="53" t="s">
        <v>38</v>
      </c>
      <c r="AU24" s="26">
        <v>44249</v>
      </c>
      <c r="AV24" s="34">
        <v>2</v>
      </c>
      <c r="AW24" s="52" t="s">
        <v>39</v>
      </c>
      <c r="AX24" s="26">
        <v>44260</v>
      </c>
      <c r="AY24" s="34">
        <v>13</v>
      </c>
      <c r="BA24" s="131" t="s">
        <v>3</v>
      </c>
      <c r="BB24" s="132"/>
      <c r="BC24" s="28">
        <v>44247</v>
      </c>
      <c r="BD24" s="53" t="s">
        <v>38</v>
      </c>
      <c r="BE24" s="26">
        <v>44249</v>
      </c>
      <c r="BF24" s="34">
        <v>2</v>
      </c>
      <c r="BG24" s="52" t="s">
        <v>39</v>
      </c>
      <c r="BH24" s="26">
        <v>44260</v>
      </c>
      <c r="BI24" s="34">
        <v>13</v>
      </c>
    </row>
    <row r="25" spans="1:61" x14ac:dyDescent="0.2">
      <c r="A25" s="3">
        <v>24</v>
      </c>
      <c r="B25" s="73">
        <v>44206</v>
      </c>
      <c r="C25" s="42">
        <v>8019</v>
      </c>
      <c r="D25" s="72">
        <f t="shared" ca="1" si="0"/>
        <v>763</v>
      </c>
      <c r="E25" s="75">
        <f t="shared" ca="1" si="1"/>
        <v>594.14285714285711</v>
      </c>
      <c r="F25" s="42" t="s">
        <v>5</v>
      </c>
      <c r="G25" s="72">
        <f ca="1">IF(B24&lt;TODAY(), AVERAGE(A$9:A25), "NA")</f>
        <v>16</v>
      </c>
      <c r="H25" s="75">
        <f ca="1">IF(B24&lt;TODAY(), AVERAGE(E$9:E25), "NA")</f>
        <v>309.29411764705878</v>
      </c>
      <c r="I25" s="82">
        <f ca="1">IF(B24&lt;TODAY(), (SUMPRODUCT(A$9:A25,E$9:E25) - G25*SUM(E$9:E25) - H25*SUM(A$9:A25) + (A25-7)*G25*H25)/(SUMPRODUCT(A$9:A25,A$9:A25) - 2*G25*SUM(A$9:A25) + (A25-7)*G25*G25), "NA")</f>
        <v>19.20413165266109</v>
      </c>
      <c r="J25" s="96">
        <f t="shared" ca="1" si="2"/>
        <v>2.028011204481345</v>
      </c>
      <c r="L25" s="125" t="s">
        <v>19</v>
      </c>
      <c r="M25" s="126"/>
      <c r="N25" s="29">
        <v>1485</v>
      </c>
      <c r="O25" s="35" t="s">
        <v>20</v>
      </c>
      <c r="P25" s="24">
        <v>44303</v>
      </c>
      <c r="Q25" s="36">
        <v>56</v>
      </c>
      <c r="R25" s="35" t="s">
        <v>10</v>
      </c>
      <c r="S25" s="24">
        <v>44327</v>
      </c>
      <c r="T25" s="36">
        <v>80</v>
      </c>
      <c r="U25" s="48"/>
      <c r="V25" s="48"/>
      <c r="W25" s="125" t="s">
        <v>19</v>
      </c>
      <c r="X25" s="126"/>
      <c r="Y25" s="29">
        <v>1485</v>
      </c>
      <c r="Z25" s="36" t="s">
        <v>20</v>
      </c>
      <c r="AA25" s="24">
        <v>44299</v>
      </c>
      <c r="AB25" s="36">
        <v>52</v>
      </c>
      <c r="AC25" s="35" t="s">
        <v>10</v>
      </c>
      <c r="AD25" s="24">
        <v>44322</v>
      </c>
      <c r="AE25" s="36">
        <v>75</v>
      </c>
      <c r="AG25" s="125" t="s">
        <v>19</v>
      </c>
      <c r="AH25" s="126"/>
      <c r="AI25" s="29">
        <v>1485</v>
      </c>
      <c r="AJ25" s="36" t="s">
        <v>20</v>
      </c>
      <c r="AK25" s="24">
        <v>44297</v>
      </c>
      <c r="AL25" s="36">
        <v>50</v>
      </c>
      <c r="AM25" s="35" t="s">
        <v>10</v>
      </c>
      <c r="AN25" s="24">
        <v>44316</v>
      </c>
      <c r="AO25" s="36">
        <v>69</v>
      </c>
      <c r="AQ25" s="125" t="s">
        <v>19</v>
      </c>
      <c r="AR25" s="126"/>
      <c r="AS25" s="29">
        <v>1485</v>
      </c>
      <c r="AT25" s="36" t="s">
        <v>20</v>
      </c>
      <c r="AU25" s="24">
        <v>44297</v>
      </c>
      <c r="AV25" s="36">
        <v>50</v>
      </c>
      <c r="AW25" s="35" t="s">
        <v>10</v>
      </c>
      <c r="AX25" s="24">
        <v>44316</v>
      </c>
      <c r="AY25" s="36">
        <v>69</v>
      </c>
      <c r="BA25" s="125" t="s">
        <v>19</v>
      </c>
      <c r="BB25" s="126"/>
      <c r="BC25" s="29">
        <v>1485</v>
      </c>
      <c r="BD25" s="36" t="s">
        <v>20</v>
      </c>
      <c r="BE25" s="24">
        <v>44295</v>
      </c>
      <c r="BF25" s="36">
        <v>48</v>
      </c>
      <c r="BG25" s="35" t="s">
        <v>10</v>
      </c>
      <c r="BH25" s="24">
        <v>44309</v>
      </c>
      <c r="BI25" s="36">
        <v>62</v>
      </c>
    </row>
    <row r="26" spans="1:61" x14ac:dyDescent="0.2">
      <c r="A26" s="3">
        <v>25</v>
      </c>
      <c r="B26" s="73">
        <v>44207</v>
      </c>
      <c r="C26" s="42">
        <v>9269</v>
      </c>
      <c r="D26" s="72">
        <f t="shared" ca="1" si="0"/>
        <v>1250</v>
      </c>
      <c r="E26" s="75">
        <f t="shared" ca="1" si="1"/>
        <v>725.14285714285711</v>
      </c>
      <c r="F26" s="42" t="s">
        <v>5</v>
      </c>
      <c r="G26" s="72">
        <f ca="1">IF(B25&lt;TODAY(), AVERAGE(A$9:A26), "NA")</f>
        <v>16.5</v>
      </c>
      <c r="H26" s="75">
        <f ca="1">IF(B25&lt;TODAY(), AVERAGE(E$9:E26), "NA")</f>
        <v>332.39682539682531</v>
      </c>
      <c r="I26" s="82">
        <f ca="1">IF(B25&lt;TODAY(), (SUMPRODUCT(A$9:A26,E$9:E26) - G26*SUM(E$9:E26) - H26*SUM(A$9:A26) + (A26-7)*G26*H26)/(SUMPRODUCT(A$9:A26,A$9:A26) - 2*G26*SUM(A$9:A26) + (A26-7)*G26*G26), "NA")</f>
        <v>23.46749226006192</v>
      </c>
      <c r="J26" s="96">
        <f t="shared" ca="1" si="2"/>
        <v>-54.816796894196386</v>
      </c>
      <c r="L26" s="125" t="s">
        <v>32</v>
      </c>
      <c r="M26" s="126"/>
      <c r="N26" s="38" t="s">
        <v>5</v>
      </c>
      <c r="O26" s="35" t="s">
        <v>21</v>
      </c>
      <c r="P26" s="24">
        <v>44390</v>
      </c>
      <c r="Q26" s="36">
        <v>143</v>
      </c>
      <c r="R26" s="35" t="s">
        <v>8</v>
      </c>
      <c r="S26" s="24">
        <v>44438</v>
      </c>
      <c r="T26" s="36">
        <v>191</v>
      </c>
      <c r="U26" s="48"/>
      <c r="V26" s="48"/>
      <c r="W26" s="125" t="s">
        <v>32</v>
      </c>
      <c r="X26" s="126"/>
      <c r="Y26" s="30">
        <v>500</v>
      </c>
      <c r="Z26" s="36" t="s">
        <v>21</v>
      </c>
      <c r="AA26" s="24">
        <v>44370</v>
      </c>
      <c r="AB26" s="36">
        <v>123</v>
      </c>
      <c r="AC26" s="35" t="s">
        <v>8</v>
      </c>
      <c r="AD26" s="24">
        <v>44405</v>
      </c>
      <c r="AE26" s="36">
        <v>158</v>
      </c>
      <c r="AG26" s="125" t="s">
        <v>32</v>
      </c>
      <c r="AH26" s="126"/>
      <c r="AI26" s="30">
        <v>1000</v>
      </c>
      <c r="AJ26" s="36" t="s">
        <v>21</v>
      </c>
      <c r="AK26" s="24">
        <v>44356</v>
      </c>
      <c r="AL26" s="36">
        <v>109</v>
      </c>
      <c r="AM26" s="35" t="s">
        <v>8</v>
      </c>
      <c r="AN26" s="24">
        <v>44386</v>
      </c>
      <c r="AO26" s="36">
        <v>139</v>
      </c>
      <c r="AQ26" s="125" t="s">
        <v>32</v>
      </c>
      <c r="AR26" s="126"/>
      <c r="AS26" s="30">
        <v>500</v>
      </c>
      <c r="AT26" s="36" t="s">
        <v>21</v>
      </c>
      <c r="AU26" s="24">
        <v>44360</v>
      </c>
      <c r="AV26" s="36">
        <v>113</v>
      </c>
      <c r="AW26" s="35" t="s">
        <v>8</v>
      </c>
      <c r="AX26" s="24">
        <v>44399</v>
      </c>
      <c r="AY26" s="36">
        <v>152</v>
      </c>
      <c r="BA26" s="125" t="s">
        <v>32</v>
      </c>
      <c r="BB26" s="126"/>
      <c r="BC26" s="30">
        <v>1000</v>
      </c>
      <c r="BD26" s="36" t="s">
        <v>21</v>
      </c>
      <c r="BE26" s="24">
        <v>44345</v>
      </c>
      <c r="BF26" s="36">
        <v>98</v>
      </c>
      <c r="BG26" s="35" t="s">
        <v>8</v>
      </c>
      <c r="BH26" s="24">
        <v>44376</v>
      </c>
      <c r="BI26" s="36">
        <v>129</v>
      </c>
    </row>
    <row r="27" spans="1:61" x14ac:dyDescent="0.2">
      <c r="A27" s="3">
        <v>26</v>
      </c>
      <c r="B27" s="73">
        <v>44208</v>
      </c>
      <c r="C27" s="42">
        <v>9944</v>
      </c>
      <c r="D27" s="72">
        <f t="shared" ca="1" si="0"/>
        <v>675</v>
      </c>
      <c r="E27" s="75">
        <f t="shared" ca="1" si="1"/>
        <v>766.14285714285711</v>
      </c>
      <c r="F27" s="42" t="s">
        <v>5</v>
      </c>
      <c r="G27" s="72">
        <f ca="1">IF(B26&lt;TODAY(), AVERAGE(A$9:A27), "NA")</f>
        <v>17</v>
      </c>
      <c r="H27" s="75">
        <f ca="1">IF(B26&lt;TODAY(), AVERAGE(E$9:E27), "NA")</f>
        <v>355.22556390977434</v>
      </c>
      <c r="I27" s="82">
        <f ca="1">IF(B26&lt;TODAY(), (SUMPRODUCT(A$9:A27,E$9:E27) - G27*SUM(E$9:E27) - H27*SUM(A$9:A27) + (A27-7)*G27*H27)/(SUMPRODUCT(A$9:A27,A$9:A27) - 2*G27*SUM(A$9:A27) + (A27-7)*G27*G27), "NA")</f>
        <v>26.795989974937378</v>
      </c>
      <c r="J27" s="96">
        <f t="shared" ca="1" si="2"/>
        <v>-100.30626566416106</v>
      </c>
      <c r="L27" s="125" t="s">
        <v>31</v>
      </c>
      <c r="M27" s="126"/>
      <c r="N27" s="38" t="s">
        <v>5</v>
      </c>
      <c r="O27" s="35" t="s">
        <v>22</v>
      </c>
      <c r="P27" s="24">
        <v>44475</v>
      </c>
      <c r="Q27" s="36">
        <v>228</v>
      </c>
      <c r="R27" s="35" t="s">
        <v>9</v>
      </c>
      <c r="S27" s="24">
        <v>44548</v>
      </c>
      <c r="T27" s="36">
        <v>301</v>
      </c>
      <c r="U27" s="48"/>
      <c r="V27" s="48"/>
      <c r="W27" s="125" t="s">
        <v>31</v>
      </c>
      <c r="X27" s="126"/>
      <c r="Y27" s="30">
        <v>100</v>
      </c>
      <c r="Z27" s="36" t="s">
        <v>22</v>
      </c>
      <c r="AA27" s="24">
        <v>44434</v>
      </c>
      <c r="AB27" s="36">
        <v>187</v>
      </c>
      <c r="AC27" s="35" t="s">
        <v>9</v>
      </c>
      <c r="AD27" s="24">
        <v>44487</v>
      </c>
      <c r="AE27" s="36">
        <v>240</v>
      </c>
      <c r="AG27" s="125" t="s">
        <v>31</v>
      </c>
      <c r="AH27" s="126"/>
      <c r="AI27" s="30">
        <v>100</v>
      </c>
      <c r="AJ27" s="36" t="s">
        <v>22</v>
      </c>
      <c r="AK27" s="24">
        <v>44406</v>
      </c>
      <c r="AL27" s="36">
        <v>159</v>
      </c>
      <c r="AM27" s="35" t="s">
        <v>9</v>
      </c>
      <c r="AN27" s="24">
        <v>44451</v>
      </c>
      <c r="AO27" s="36">
        <v>204</v>
      </c>
      <c r="AQ27" s="125" t="s">
        <v>31</v>
      </c>
      <c r="AR27" s="126"/>
      <c r="AS27" s="30">
        <v>50</v>
      </c>
      <c r="AT27" s="36" t="s">
        <v>22</v>
      </c>
      <c r="AU27" s="24">
        <v>44426</v>
      </c>
      <c r="AV27" s="36">
        <v>179</v>
      </c>
      <c r="AW27" s="35" t="s">
        <v>9</v>
      </c>
      <c r="AX27" s="24">
        <v>44483</v>
      </c>
      <c r="AY27" s="36">
        <v>236</v>
      </c>
      <c r="BA27" s="125" t="s">
        <v>31</v>
      </c>
      <c r="BB27" s="126"/>
      <c r="BC27" s="30">
        <v>50</v>
      </c>
      <c r="BD27" s="36" t="s">
        <v>22</v>
      </c>
      <c r="BE27" s="24">
        <v>44398</v>
      </c>
      <c r="BF27" s="36">
        <v>151</v>
      </c>
      <c r="BG27" s="35" t="s">
        <v>9</v>
      </c>
      <c r="BH27" s="24">
        <v>44441</v>
      </c>
      <c r="BI27" s="36">
        <v>194</v>
      </c>
    </row>
    <row r="28" spans="1:61" x14ac:dyDescent="0.2">
      <c r="A28" s="3">
        <v>27</v>
      </c>
      <c r="B28" s="73">
        <v>44209</v>
      </c>
      <c r="C28" s="42">
        <v>10789</v>
      </c>
      <c r="D28" s="72">
        <f t="shared" ca="1" si="0"/>
        <v>845</v>
      </c>
      <c r="E28" s="75">
        <f t="shared" ca="1" si="1"/>
        <v>825.71428571428567</v>
      </c>
      <c r="F28" s="42" t="s">
        <v>5</v>
      </c>
      <c r="G28" s="72">
        <f ca="1">IF(B27&lt;TODAY(), AVERAGE(A$9:A28), "NA")</f>
        <v>17.5</v>
      </c>
      <c r="H28" s="75">
        <f ca="1">IF(B27&lt;TODAY(), AVERAGE(E$9:E28), "NA")</f>
        <v>378.74999999999989</v>
      </c>
      <c r="I28" s="82">
        <f ca="1">IF(B27&lt;TODAY(), (SUMPRODUCT(A$9:A28,E$9:E28) - G28*SUM(E$9:E28) - H28*SUM(A$9:A28) + (A28-7)*G28*H28)/(SUMPRODUCT(A$9:A28,A$9:A28) - 2*G28*SUM(A$9:A28) + (A28-7)*G28*G28), "NA")</f>
        <v>29.689258861439338</v>
      </c>
      <c r="J28" s="96">
        <f t="shared" ca="1" si="2"/>
        <v>-140.81203007518855</v>
      </c>
      <c r="L28" s="122" t="s">
        <v>119</v>
      </c>
      <c r="M28" s="123"/>
      <c r="N28" s="87" t="s">
        <v>5</v>
      </c>
      <c r="O28" s="27" t="s">
        <v>40</v>
      </c>
      <c r="P28" s="25">
        <v>44272</v>
      </c>
      <c r="Q28" s="37">
        <v>25</v>
      </c>
      <c r="R28" s="27" t="s">
        <v>26</v>
      </c>
      <c r="S28" s="25">
        <v>44659</v>
      </c>
      <c r="T28" s="37">
        <v>412</v>
      </c>
      <c r="U28" s="48"/>
      <c r="V28" s="48"/>
      <c r="W28" s="122" t="s">
        <v>119</v>
      </c>
      <c r="X28" s="123"/>
      <c r="Y28" s="87">
        <v>1985</v>
      </c>
      <c r="Z28" s="19" t="s">
        <v>40</v>
      </c>
      <c r="AA28" s="25">
        <v>44271</v>
      </c>
      <c r="AB28" s="37">
        <v>24</v>
      </c>
      <c r="AC28" s="27" t="s">
        <v>26</v>
      </c>
      <c r="AD28" s="25">
        <v>44570</v>
      </c>
      <c r="AE28" s="37">
        <v>323</v>
      </c>
      <c r="AG28" s="122" t="s">
        <v>119</v>
      </c>
      <c r="AH28" s="123"/>
      <c r="AI28" s="87">
        <v>2485</v>
      </c>
      <c r="AJ28" s="19" t="s">
        <v>40</v>
      </c>
      <c r="AK28" s="25">
        <v>44270</v>
      </c>
      <c r="AL28" s="37">
        <v>23</v>
      </c>
      <c r="AM28" s="27" t="s">
        <v>26</v>
      </c>
      <c r="AN28" s="25">
        <v>44518</v>
      </c>
      <c r="AO28" s="37">
        <v>271</v>
      </c>
      <c r="AQ28" s="122" t="s">
        <v>119</v>
      </c>
      <c r="AR28" s="123"/>
      <c r="AS28" s="87">
        <v>1985</v>
      </c>
      <c r="AT28" s="19" t="s">
        <v>40</v>
      </c>
      <c r="AU28" s="25">
        <v>44270</v>
      </c>
      <c r="AV28" s="37">
        <v>23</v>
      </c>
      <c r="AW28" s="27" t="s">
        <v>26</v>
      </c>
      <c r="AX28" s="25">
        <v>44564</v>
      </c>
      <c r="AY28" s="37">
        <v>317</v>
      </c>
      <c r="BA28" s="122" t="s">
        <v>119</v>
      </c>
      <c r="BB28" s="123"/>
      <c r="BC28" s="87">
        <v>2485</v>
      </c>
      <c r="BD28" s="19" t="s">
        <v>40</v>
      </c>
      <c r="BE28" s="25">
        <v>44269</v>
      </c>
      <c r="BF28" s="37">
        <v>22</v>
      </c>
      <c r="BG28" s="27" t="s">
        <v>26</v>
      </c>
      <c r="BH28" s="25">
        <v>44507</v>
      </c>
      <c r="BI28" s="37">
        <v>260</v>
      </c>
    </row>
    <row r="29" spans="1:61" x14ac:dyDescent="0.2">
      <c r="A29" s="3">
        <v>28</v>
      </c>
      <c r="B29" s="73">
        <v>44210</v>
      </c>
      <c r="C29" s="42">
        <v>11867</v>
      </c>
      <c r="D29" s="72">
        <f t="shared" ca="1" si="0"/>
        <v>1078</v>
      </c>
      <c r="E29" s="75">
        <f t="shared" ca="1" si="1"/>
        <v>869.14285714285711</v>
      </c>
      <c r="F29" s="42" t="s">
        <v>5</v>
      </c>
      <c r="G29" s="72">
        <f ca="1">IF(B28&lt;TODAY(), AVERAGE(A$9:A29), "NA")</f>
        <v>18</v>
      </c>
      <c r="H29" s="75">
        <f ca="1">IF(B28&lt;TODAY(), AVERAGE(E$9:E29), "NA")</f>
        <v>402.10204081632645</v>
      </c>
      <c r="I29" s="82">
        <f ca="1">IF(B28&lt;TODAY(), (SUMPRODUCT(A$9:A29,E$9:E29) - G29*SUM(E$9:E29) - H29*SUM(A$9:A29) + (A29-7)*G29*H29)/(SUMPRODUCT(A$9:A29,A$9:A29) - 2*G29*SUM(A$9:A29) + (A29-7)*G29*G29), "NA")</f>
        <v>32.009461966604853</v>
      </c>
      <c r="J29" s="96">
        <f t="shared" ca="1" si="2"/>
        <v>-174.06827458256095</v>
      </c>
      <c r="L29" s="50"/>
      <c r="M29" s="89"/>
      <c r="N29" s="89"/>
      <c r="O29" s="89"/>
      <c r="P29" s="89"/>
      <c r="Q29" s="89"/>
      <c r="R29" s="89"/>
      <c r="S29" s="89"/>
      <c r="T29" s="89"/>
      <c r="U29" s="89"/>
      <c r="W29" s="89"/>
      <c r="X29" s="89"/>
      <c r="Y29" s="89"/>
      <c r="Z29" s="89"/>
      <c r="AA29" s="89"/>
      <c r="AB29" s="89"/>
      <c r="AC29" s="89"/>
      <c r="AD29" s="89"/>
      <c r="AE29" s="89"/>
      <c r="AG29" s="89"/>
      <c r="AH29" s="89"/>
      <c r="AI29" s="89"/>
      <c r="AJ29" s="89"/>
      <c r="AK29" s="89"/>
      <c r="AL29" s="89"/>
      <c r="AM29" s="89"/>
      <c r="AN29" s="89"/>
      <c r="AO29" s="89"/>
      <c r="AQ29" s="84"/>
      <c r="AR29" s="84"/>
      <c r="AS29" s="84"/>
      <c r="AT29" s="84"/>
      <c r="AU29" s="84"/>
      <c r="AV29" s="84"/>
      <c r="AW29" s="84"/>
      <c r="AX29" s="84"/>
      <c r="AY29" s="84"/>
      <c r="BA29" s="84"/>
      <c r="BB29" s="84"/>
      <c r="BC29" s="84"/>
      <c r="BD29" s="84"/>
      <c r="BE29" s="84"/>
      <c r="BF29" s="84"/>
      <c r="BG29" s="84"/>
      <c r="BH29" s="84"/>
      <c r="BI29" s="84"/>
    </row>
    <row r="30" spans="1:61" x14ac:dyDescent="0.2">
      <c r="A30" s="3">
        <v>29</v>
      </c>
      <c r="B30" s="73">
        <v>44211</v>
      </c>
      <c r="C30" s="42">
        <v>12961</v>
      </c>
      <c r="D30" s="72">
        <f t="shared" ca="1" si="0"/>
        <v>1094</v>
      </c>
      <c r="E30" s="75">
        <f t="shared" ca="1" si="1"/>
        <v>911.14285714285711</v>
      </c>
      <c r="F30" s="42" t="s">
        <v>5</v>
      </c>
      <c r="G30" s="72">
        <f ca="1">IF(B29&lt;TODAY(), AVERAGE(A$9:A30), "NA")</f>
        <v>18.5</v>
      </c>
      <c r="H30" s="75">
        <f ca="1">IF(B29&lt;TODAY(), AVERAGE(E$9:E30), "NA")</f>
        <v>425.24025974025966</v>
      </c>
      <c r="I30" s="82">
        <f ca="1">IF(B29&lt;TODAY(), (SUMPRODUCT(A$9:A30,E$9:E30) - G30*SUM(E$9:E30) - H30*SUM(A$9:A30) + (A30-7)*G30*H30)/(SUMPRODUCT(A$9:A30,A$9:A30) - 2*G30*SUM(A$9:A30) + (A30-7)*G30*G30), "NA")</f>
        <v>33.870371864160724</v>
      </c>
      <c r="J30" s="96">
        <f t="shared" ca="1" si="2"/>
        <v>-201.36161974671376</v>
      </c>
      <c r="L30" s="142">
        <v>44246</v>
      </c>
      <c r="M30" s="142"/>
      <c r="N30" s="142"/>
      <c r="O30" s="142"/>
      <c r="P30" s="142"/>
      <c r="Q30" s="142"/>
      <c r="R30" s="142"/>
      <c r="S30" s="142"/>
      <c r="T30" s="142"/>
      <c r="U30" s="71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55"/>
      <c r="BA30" s="55"/>
      <c r="BB30" s="55"/>
      <c r="BC30" s="55"/>
      <c r="BD30" s="55"/>
      <c r="BE30" s="55"/>
      <c r="BF30" s="55"/>
      <c r="BG30" s="55"/>
      <c r="BH30" s="55"/>
      <c r="BI30" s="55"/>
    </row>
    <row r="31" spans="1:61" x14ac:dyDescent="0.2">
      <c r="A31" s="3">
        <v>30</v>
      </c>
      <c r="B31" s="73">
        <v>44212</v>
      </c>
      <c r="C31" s="42">
        <v>13669</v>
      </c>
      <c r="D31" s="72">
        <f t="shared" ca="1" si="0"/>
        <v>708</v>
      </c>
      <c r="E31" s="75">
        <f t="shared" ca="1" si="1"/>
        <v>916.14285714285711</v>
      </c>
      <c r="F31" s="42" t="s">
        <v>5</v>
      </c>
      <c r="G31" s="72">
        <f ca="1">IF(B30&lt;TODAY(), AVERAGE(A$9:A31), "NA")</f>
        <v>19</v>
      </c>
      <c r="H31" s="75">
        <f ca="1">IF(B30&lt;TODAY(), AVERAGE(E$9:E31), "NA")</f>
        <v>446.58385093167692</v>
      </c>
      <c r="I31" s="82">
        <f ca="1">IF(B30&lt;TODAY(), (SUMPRODUCT(A$9:A31,E$9:E31) - G31*SUM(E$9:E31) - H31*SUM(A$9:A31) + (A31-7)*G31*H31)/(SUMPRODUCT(A$9:A31,A$9:A31) - 2*G31*SUM(A$9:A31) + (A31-7)*G31*G31), "NA")</f>
        <v>34.97247317899496</v>
      </c>
      <c r="J31" s="96">
        <f t="shared" ca="1" si="2"/>
        <v>-217.89313946922732</v>
      </c>
      <c r="L31" s="128" t="s">
        <v>36</v>
      </c>
      <c r="M31" s="129"/>
      <c r="N31" s="130"/>
      <c r="O31" s="31" t="s">
        <v>7</v>
      </c>
      <c r="P31" s="32" t="s">
        <v>17</v>
      </c>
      <c r="Q31" s="33" t="s">
        <v>18</v>
      </c>
      <c r="R31" s="31" t="s">
        <v>7</v>
      </c>
      <c r="S31" s="32" t="s">
        <v>17</v>
      </c>
      <c r="T31" s="33" t="s">
        <v>18</v>
      </c>
      <c r="U31" s="48"/>
      <c r="V31" s="48"/>
      <c r="W31" s="128" t="s">
        <v>36</v>
      </c>
      <c r="X31" s="129"/>
      <c r="Y31" s="130"/>
      <c r="Z31" s="33" t="s">
        <v>7</v>
      </c>
      <c r="AA31" s="32" t="s">
        <v>17</v>
      </c>
      <c r="AB31" s="33" t="s">
        <v>18</v>
      </c>
      <c r="AC31" s="31" t="s">
        <v>7</v>
      </c>
      <c r="AD31" s="32" t="s">
        <v>17</v>
      </c>
      <c r="AE31" s="33" t="s">
        <v>18</v>
      </c>
      <c r="AG31" s="128" t="s">
        <v>36</v>
      </c>
      <c r="AH31" s="129"/>
      <c r="AI31" s="130"/>
      <c r="AJ31" s="33" t="s">
        <v>7</v>
      </c>
      <c r="AK31" s="32" t="s">
        <v>17</v>
      </c>
      <c r="AL31" s="33" t="s">
        <v>18</v>
      </c>
      <c r="AM31" s="31" t="s">
        <v>7</v>
      </c>
      <c r="AN31" s="32" t="s">
        <v>17</v>
      </c>
      <c r="AO31" s="33" t="s">
        <v>18</v>
      </c>
      <c r="AQ31" s="128" t="s">
        <v>36</v>
      </c>
      <c r="AR31" s="129"/>
      <c r="AS31" s="130"/>
      <c r="AT31" s="33" t="s">
        <v>7</v>
      </c>
      <c r="AU31" s="32" t="s">
        <v>17</v>
      </c>
      <c r="AV31" s="33" t="s">
        <v>18</v>
      </c>
      <c r="AW31" s="31" t="s">
        <v>7</v>
      </c>
      <c r="AX31" s="32" t="s">
        <v>17</v>
      </c>
      <c r="AY31" s="33" t="s">
        <v>18</v>
      </c>
      <c r="BA31" s="128" t="s">
        <v>36</v>
      </c>
      <c r="BB31" s="129"/>
      <c r="BC31" s="130"/>
      <c r="BD31" s="33" t="s">
        <v>7</v>
      </c>
      <c r="BE31" s="32" t="s">
        <v>17</v>
      </c>
      <c r="BF31" s="33" t="s">
        <v>18</v>
      </c>
      <c r="BG31" s="31" t="s">
        <v>7</v>
      </c>
      <c r="BH31" s="32" t="s">
        <v>17</v>
      </c>
      <c r="BI31" s="33" t="s">
        <v>18</v>
      </c>
    </row>
    <row r="32" spans="1:61" x14ac:dyDescent="0.2">
      <c r="A32" s="3">
        <v>31</v>
      </c>
      <c r="B32" s="73">
        <v>44213</v>
      </c>
      <c r="C32" s="42">
        <v>14305</v>
      </c>
      <c r="D32" s="72">
        <f t="shared" ca="1" si="0"/>
        <v>636</v>
      </c>
      <c r="E32" s="75">
        <f t="shared" ca="1" si="1"/>
        <v>898</v>
      </c>
      <c r="F32" s="42" t="s">
        <v>5</v>
      </c>
      <c r="G32" s="72">
        <f ca="1">IF(B31&lt;TODAY(), AVERAGE(A$9:A32), "NA")</f>
        <v>19.5</v>
      </c>
      <c r="H32" s="75">
        <f ca="1">IF(B31&lt;TODAY(), AVERAGE(E$9:E32), "NA")</f>
        <v>465.39285714285705</v>
      </c>
      <c r="I32" s="82">
        <f ca="1">IF(B31&lt;TODAY(), (SUMPRODUCT(A$9:A32,E$9:E32) - G32*SUM(E$9:E32) - H32*SUM(A$9:A32) + (A32-7)*G32*H32)/(SUMPRODUCT(A$9:A32,A$9:A32) - 2*G32*SUM(A$9:A32) + (A32-7)*G32*G32), "NA")</f>
        <v>35.289937888198793</v>
      </c>
      <c r="J32" s="96">
        <f t="shared" ca="1" si="2"/>
        <v>-222.76093167701941</v>
      </c>
      <c r="L32" s="131" t="s">
        <v>3</v>
      </c>
      <c r="M32" s="132"/>
      <c r="N32" s="28">
        <v>44246</v>
      </c>
      <c r="O32" s="52" t="s">
        <v>38</v>
      </c>
      <c r="P32" s="26">
        <v>44249</v>
      </c>
      <c r="Q32" s="34">
        <v>3</v>
      </c>
      <c r="R32" s="52" t="s">
        <v>39</v>
      </c>
      <c r="S32" s="26">
        <v>44260</v>
      </c>
      <c r="T32" s="34">
        <v>14</v>
      </c>
      <c r="U32" s="48"/>
      <c r="V32" s="48"/>
      <c r="W32" s="131" t="s">
        <v>3</v>
      </c>
      <c r="X32" s="132"/>
      <c r="Y32" s="28">
        <v>44246</v>
      </c>
      <c r="Z32" s="53" t="s">
        <v>38</v>
      </c>
      <c r="AA32" s="26">
        <v>44249</v>
      </c>
      <c r="AB32" s="34">
        <v>3</v>
      </c>
      <c r="AC32" s="52" t="s">
        <v>39</v>
      </c>
      <c r="AD32" s="26">
        <v>44260</v>
      </c>
      <c r="AE32" s="34">
        <v>14</v>
      </c>
      <c r="AG32" s="131" t="s">
        <v>3</v>
      </c>
      <c r="AH32" s="132"/>
      <c r="AI32" s="28">
        <v>44246</v>
      </c>
      <c r="AJ32" s="53" t="s">
        <v>38</v>
      </c>
      <c r="AK32" s="26">
        <v>44249</v>
      </c>
      <c r="AL32" s="34">
        <v>3</v>
      </c>
      <c r="AM32" s="52" t="s">
        <v>39</v>
      </c>
      <c r="AN32" s="26">
        <v>44260</v>
      </c>
      <c r="AO32" s="34">
        <v>14</v>
      </c>
      <c r="AQ32" s="131" t="s">
        <v>3</v>
      </c>
      <c r="AR32" s="132"/>
      <c r="AS32" s="28">
        <v>44246</v>
      </c>
      <c r="AT32" s="53" t="s">
        <v>38</v>
      </c>
      <c r="AU32" s="26">
        <v>44249</v>
      </c>
      <c r="AV32" s="34">
        <v>3</v>
      </c>
      <c r="AW32" s="52" t="s">
        <v>39</v>
      </c>
      <c r="AX32" s="26">
        <v>44260</v>
      </c>
      <c r="AY32" s="34">
        <v>14</v>
      </c>
      <c r="BA32" s="131" t="s">
        <v>3</v>
      </c>
      <c r="BB32" s="132"/>
      <c r="BC32" s="28">
        <v>44246</v>
      </c>
      <c r="BD32" s="53" t="s">
        <v>38</v>
      </c>
      <c r="BE32" s="26">
        <v>44249</v>
      </c>
      <c r="BF32" s="34">
        <v>3</v>
      </c>
      <c r="BG32" s="52" t="s">
        <v>39</v>
      </c>
      <c r="BH32" s="26">
        <v>44260</v>
      </c>
      <c r="BI32" s="34">
        <v>14</v>
      </c>
    </row>
    <row r="33" spans="1:61" x14ac:dyDescent="0.2">
      <c r="A33" s="3">
        <v>32</v>
      </c>
      <c r="B33" s="73">
        <v>44214</v>
      </c>
      <c r="C33" s="42">
        <v>14706</v>
      </c>
      <c r="D33" s="72">
        <f t="shared" ca="1" si="0"/>
        <v>401</v>
      </c>
      <c r="E33" s="75">
        <f t="shared" ca="1" si="1"/>
        <v>776.71428571428567</v>
      </c>
      <c r="F33" s="42" t="s">
        <v>5</v>
      </c>
      <c r="G33" s="72">
        <f ca="1">IF(B32&lt;TODAY(), AVERAGE(A$9:A33), "NA")</f>
        <v>20</v>
      </c>
      <c r="H33" s="75">
        <f ca="1">IF(B32&lt;TODAY(), AVERAGE(E$9:E33), "NA")</f>
        <v>477.84571428571422</v>
      </c>
      <c r="I33" s="82">
        <f ca="1">IF(B32&lt;TODAY(), (SUMPRODUCT(A$9:A33,E$9:E33) - G33*SUM(E$9:E33) - H33*SUM(A$9:A33) + (A33-7)*G33*H33)/(SUMPRODUCT(A$9:A33,A$9:A33) - 2*G33*SUM(A$9:A33) + (A33-7)*G33*G33), "NA")</f>
        <v>34.091758241758264</v>
      </c>
      <c r="J33" s="96">
        <f t="shared" ca="1" si="2"/>
        <v>-203.98945054945108</v>
      </c>
      <c r="L33" s="125" t="s">
        <v>19</v>
      </c>
      <c r="M33" s="126"/>
      <c r="N33" s="29">
        <v>1579</v>
      </c>
      <c r="O33" s="35" t="s">
        <v>20</v>
      </c>
      <c r="P33" s="24">
        <v>44298</v>
      </c>
      <c r="Q33" s="36">
        <v>52</v>
      </c>
      <c r="R33" s="35" t="s">
        <v>10</v>
      </c>
      <c r="S33" s="24">
        <v>44324</v>
      </c>
      <c r="T33" s="36">
        <v>78</v>
      </c>
      <c r="U33" s="48"/>
      <c r="V33" s="48"/>
      <c r="W33" s="125" t="s">
        <v>19</v>
      </c>
      <c r="X33" s="126"/>
      <c r="Y33" s="29">
        <v>1579</v>
      </c>
      <c r="Z33" s="36" t="s">
        <v>20</v>
      </c>
      <c r="AA33" s="24">
        <v>44296</v>
      </c>
      <c r="AB33" s="36">
        <v>50</v>
      </c>
      <c r="AC33" s="35" t="s">
        <v>10</v>
      </c>
      <c r="AD33" s="24">
        <v>44317</v>
      </c>
      <c r="AE33" s="36">
        <v>71</v>
      </c>
      <c r="AG33" s="125" t="s">
        <v>19</v>
      </c>
      <c r="AH33" s="126"/>
      <c r="AI33" s="29">
        <v>1579</v>
      </c>
      <c r="AJ33" s="36" t="s">
        <v>20</v>
      </c>
      <c r="AK33" s="24">
        <v>44295</v>
      </c>
      <c r="AL33" s="36">
        <v>49</v>
      </c>
      <c r="AM33" s="35" t="s">
        <v>10</v>
      </c>
      <c r="AN33" s="24">
        <v>44312</v>
      </c>
      <c r="AO33" s="36">
        <v>66</v>
      </c>
      <c r="AQ33" s="125" t="s">
        <v>19</v>
      </c>
      <c r="AR33" s="126"/>
      <c r="AS33" s="29">
        <v>1579</v>
      </c>
      <c r="AT33" s="36" t="s">
        <v>20</v>
      </c>
      <c r="AU33" s="24">
        <v>44295</v>
      </c>
      <c r="AV33" s="36">
        <v>49</v>
      </c>
      <c r="AW33" s="35" t="s">
        <v>10</v>
      </c>
      <c r="AX33" s="24">
        <v>44312</v>
      </c>
      <c r="AY33" s="36">
        <v>66</v>
      </c>
      <c r="BA33" s="125" t="s">
        <v>19</v>
      </c>
      <c r="BB33" s="126"/>
      <c r="BC33" s="29">
        <v>1579</v>
      </c>
      <c r="BD33" s="36" t="s">
        <v>20</v>
      </c>
      <c r="BE33" s="24">
        <v>44293</v>
      </c>
      <c r="BF33" s="36">
        <v>47</v>
      </c>
      <c r="BG33" s="35" t="s">
        <v>10</v>
      </c>
      <c r="BH33" s="24">
        <v>44307</v>
      </c>
      <c r="BI33" s="36">
        <v>61</v>
      </c>
    </row>
    <row r="34" spans="1:61" x14ac:dyDescent="0.2">
      <c r="A34" s="3">
        <v>33</v>
      </c>
      <c r="B34" s="73">
        <v>44215</v>
      </c>
      <c r="C34" s="42">
        <v>15590</v>
      </c>
      <c r="D34" s="72">
        <f t="shared" ca="1" si="0"/>
        <v>884</v>
      </c>
      <c r="E34" s="75">
        <f t="shared" ca="1" si="1"/>
        <v>806.57142857142856</v>
      </c>
      <c r="F34" s="42" t="s">
        <v>5</v>
      </c>
      <c r="G34" s="72">
        <f ca="1">IF(B33&lt;TODAY(), AVERAGE(A$9:A34), "NA")</f>
        <v>20.5</v>
      </c>
      <c r="H34" s="75">
        <f ca="1">IF(B33&lt;TODAY(), AVERAGE(E$9:E34), "NA")</f>
        <v>490.48901098901092</v>
      </c>
      <c r="I34" s="82">
        <f ca="1">IF(B33&lt;TODAY(), (SUMPRODUCT(A$9:A34,E$9:E34) - G34*SUM(E$9:E34) - H34*SUM(A$9:A34) + (A34-7)*G34*H34)/(SUMPRODUCT(A$9:A34,A$9:A34) - 2*G34*SUM(A$9:A34) + (A34-7)*G34*G34), "NA")</f>
        <v>33.113406593406602</v>
      </c>
      <c r="J34" s="96">
        <f t="shared" ca="1" si="2"/>
        <v>-188.33582417582443</v>
      </c>
      <c r="L34" s="125" t="s">
        <v>32</v>
      </c>
      <c r="M34" s="126"/>
      <c r="N34" s="38" t="s">
        <v>5</v>
      </c>
      <c r="O34" s="35" t="s">
        <v>21</v>
      </c>
      <c r="P34" s="24">
        <v>44383</v>
      </c>
      <c r="Q34" s="36">
        <v>137</v>
      </c>
      <c r="R34" s="35" t="s">
        <v>8</v>
      </c>
      <c r="S34" s="24">
        <v>44427</v>
      </c>
      <c r="T34" s="36">
        <v>181</v>
      </c>
      <c r="U34" s="48"/>
      <c r="V34" s="48"/>
      <c r="W34" s="125" t="s">
        <v>32</v>
      </c>
      <c r="X34" s="126"/>
      <c r="Y34" s="30">
        <v>500</v>
      </c>
      <c r="Z34" s="36" t="s">
        <v>21</v>
      </c>
      <c r="AA34" s="24">
        <v>44362</v>
      </c>
      <c r="AB34" s="36">
        <v>116</v>
      </c>
      <c r="AC34" s="35" t="s">
        <v>8</v>
      </c>
      <c r="AD34" s="24">
        <v>44398</v>
      </c>
      <c r="AE34" s="36">
        <v>152</v>
      </c>
      <c r="AG34" s="125" t="s">
        <v>32</v>
      </c>
      <c r="AH34" s="126"/>
      <c r="AI34" s="30">
        <v>1000</v>
      </c>
      <c r="AJ34" s="36" t="s">
        <v>21</v>
      </c>
      <c r="AK34" s="24">
        <v>44352</v>
      </c>
      <c r="AL34" s="36">
        <v>106</v>
      </c>
      <c r="AM34" s="35" t="s">
        <v>8</v>
      </c>
      <c r="AN34" s="24">
        <v>44381</v>
      </c>
      <c r="AO34" s="36">
        <v>135</v>
      </c>
      <c r="AQ34" s="125" t="s">
        <v>32</v>
      </c>
      <c r="AR34" s="126"/>
      <c r="AS34" s="30">
        <v>500</v>
      </c>
      <c r="AT34" s="36" t="s">
        <v>21</v>
      </c>
      <c r="AU34" s="24">
        <v>44357</v>
      </c>
      <c r="AV34" s="36">
        <v>111</v>
      </c>
      <c r="AW34" s="35" t="s">
        <v>8</v>
      </c>
      <c r="AX34" s="24">
        <v>44391</v>
      </c>
      <c r="AY34" s="36">
        <v>145</v>
      </c>
      <c r="BA34" s="125" t="s">
        <v>32</v>
      </c>
      <c r="BB34" s="126"/>
      <c r="BC34" s="30">
        <v>1000</v>
      </c>
      <c r="BD34" s="36" t="s">
        <v>21</v>
      </c>
      <c r="BE34" s="24">
        <v>44342</v>
      </c>
      <c r="BF34" s="36">
        <v>96</v>
      </c>
      <c r="BG34" s="35" t="s">
        <v>8</v>
      </c>
      <c r="BH34" s="24">
        <v>44371</v>
      </c>
      <c r="BI34" s="36">
        <v>125</v>
      </c>
    </row>
    <row r="35" spans="1:61" x14ac:dyDescent="0.2">
      <c r="A35" s="3">
        <v>34</v>
      </c>
      <c r="B35" s="73">
        <v>44216</v>
      </c>
      <c r="C35" s="42">
        <v>17173</v>
      </c>
      <c r="D35" s="72">
        <f t="shared" ca="1" si="0"/>
        <v>1583</v>
      </c>
      <c r="E35" s="75">
        <f t="shared" ca="1" si="1"/>
        <v>912</v>
      </c>
      <c r="F35" s="42" t="s">
        <v>5</v>
      </c>
      <c r="G35" s="72">
        <f ca="1">IF(B34&lt;TODAY(), AVERAGE(A$9:A35), "NA")</f>
        <v>21</v>
      </c>
      <c r="H35" s="75">
        <f ca="1">IF(B34&lt;TODAY(), AVERAGE(E$9:E35), "NA")</f>
        <v>506.10052910052906</v>
      </c>
      <c r="I35" s="82">
        <f ca="1">IF(B34&lt;TODAY(), (SUMPRODUCT(A$9:A35,E$9:E35) - G35*SUM(E$9:E35) - H35*SUM(A$9:A35) + (A35-7)*G35*H35)/(SUMPRODUCT(A$9:A35,A$9:A35) - 2*G35*SUM(A$9:A35) + (A35-7)*G35*G35), "NA")</f>
        <v>32.910866910866908</v>
      </c>
      <c r="J35" s="96">
        <f t="shared" ca="1" si="2"/>
        <v>-185.02767602767602</v>
      </c>
      <c r="L35" s="125" t="s">
        <v>31</v>
      </c>
      <c r="M35" s="126"/>
      <c r="N35" s="38" t="s">
        <v>5</v>
      </c>
      <c r="O35" s="35" t="s">
        <v>22</v>
      </c>
      <c r="P35" s="24">
        <v>44461</v>
      </c>
      <c r="Q35" s="36">
        <v>215</v>
      </c>
      <c r="R35" s="35" t="s">
        <v>9</v>
      </c>
      <c r="S35" s="24">
        <v>44531</v>
      </c>
      <c r="T35" s="36">
        <v>285</v>
      </c>
      <c r="U35" s="48"/>
      <c r="V35" s="48"/>
      <c r="W35" s="125" t="s">
        <v>31</v>
      </c>
      <c r="X35" s="126"/>
      <c r="Y35" s="30">
        <v>100</v>
      </c>
      <c r="Z35" s="36" t="s">
        <v>22</v>
      </c>
      <c r="AA35" s="24">
        <v>44425</v>
      </c>
      <c r="AB35" s="36">
        <v>179</v>
      </c>
      <c r="AC35" s="35" t="s">
        <v>9</v>
      </c>
      <c r="AD35" s="24">
        <v>44479</v>
      </c>
      <c r="AE35" s="36">
        <v>233</v>
      </c>
      <c r="AG35" s="125" t="s">
        <v>31</v>
      </c>
      <c r="AH35" s="126"/>
      <c r="AI35" s="30">
        <v>100</v>
      </c>
      <c r="AJ35" s="36" t="s">
        <v>22</v>
      </c>
      <c r="AK35" s="24">
        <v>44401</v>
      </c>
      <c r="AL35" s="36">
        <v>155</v>
      </c>
      <c r="AM35" s="35" t="s">
        <v>9</v>
      </c>
      <c r="AN35" s="24">
        <v>44443</v>
      </c>
      <c r="AO35" s="36">
        <v>197</v>
      </c>
      <c r="AQ35" s="125" t="s">
        <v>31</v>
      </c>
      <c r="AR35" s="126"/>
      <c r="AS35" s="30">
        <v>50</v>
      </c>
      <c r="AT35" s="36" t="s">
        <v>22</v>
      </c>
      <c r="AU35" s="24">
        <v>44419</v>
      </c>
      <c r="AV35" s="36">
        <v>173</v>
      </c>
      <c r="AW35" s="35" t="s">
        <v>9</v>
      </c>
      <c r="AX35" s="24">
        <v>44471</v>
      </c>
      <c r="AY35" s="36">
        <v>225</v>
      </c>
      <c r="BA35" s="125" t="s">
        <v>31</v>
      </c>
      <c r="BB35" s="126"/>
      <c r="BC35" s="30">
        <v>50</v>
      </c>
      <c r="BD35" s="36" t="s">
        <v>22</v>
      </c>
      <c r="BE35" s="24">
        <v>44391</v>
      </c>
      <c r="BF35" s="36">
        <v>145</v>
      </c>
      <c r="BG35" s="35" t="s">
        <v>9</v>
      </c>
      <c r="BH35" s="24">
        <v>44435</v>
      </c>
      <c r="BI35" s="36">
        <v>189</v>
      </c>
    </row>
    <row r="36" spans="1:61" x14ac:dyDescent="0.2">
      <c r="A36" s="3">
        <v>35</v>
      </c>
      <c r="B36" s="73">
        <v>44217</v>
      </c>
      <c r="C36" s="42">
        <v>18447</v>
      </c>
      <c r="D36" s="72">
        <f t="shared" ca="1" si="0"/>
        <v>1274</v>
      </c>
      <c r="E36" s="75">
        <f t="shared" ca="1" si="1"/>
        <v>940</v>
      </c>
      <c r="F36" s="42" t="s">
        <v>5</v>
      </c>
      <c r="G36" s="72">
        <f ca="1">IF(B35&lt;TODAY(), AVERAGE(A$9:A36), "NA")</f>
        <v>21.5</v>
      </c>
      <c r="H36" s="75">
        <f ca="1">IF(B35&lt;TODAY(), AVERAGE(E$9:E36), "NA")</f>
        <v>521.59693877551013</v>
      </c>
      <c r="I36" s="82">
        <f ca="1">IF(B35&lt;TODAY(), (SUMPRODUCT(A$9:A36,E$9:E36) - G36*SUM(E$9:E36) - H36*SUM(A$9:A36) + (A36-7)*G36*H36)/(SUMPRODUCT(A$9:A36,A$9:A36) - 2*G36*SUM(A$9:A36) + (A36-7)*G36*G36), "NA")</f>
        <v>32.712448197669893</v>
      </c>
      <c r="J36" s="96">
        <f t="shared" ca="1" si="2"/>
        <v>-181.72069747439252</v>
      </c>
      <c r="L36" s="122" t="s">
        <v>119</v>
      </c>
      <c r="M36" s="123"/>
      <c r="N36" s="87" t="s">
        <v>5</v>
      </c>
      <c r="O36" s="27" t="s">
        <v>40</v>
      </c>
      <c r="P36" s="25">
        <v>44270</v>
      </c>
      <c r="Q36" s="37">
        <v>24</v>
      </c>
      <c r="R36" s="27" t="s">
        <v>26</v>
      </c>
      <c r="S36" s="25">
        <v>44633</v>
      </c>
      <c r="T36" s="37">
        <v>387</v>
      </c>
      <c r="U36" s="48"/>
      <c r="V36" s="48"/>
      <c r="W36" s="122" t="s">
        <v>119</v>
      </c>
      <c r="X36" s="123"/>
      <c r="Y36" s="87">
        <v>2079</v>
      </c>
      <c r="Z36" s="19" t="s">
        <v>40</v>
      </c>
      <c r="AA36" s="25">
        <v>44269</v>
      </c>
      <c r="AB36" s="37">
        <v>23</v>
      </c>
      <c r="AC36" s="27" t="s">
        <v>26</v>
      </c>
      <c r="AD36" s="25">
        <v>44556</v>
      </c>
      <c r="AE36" s="37">
        <v>310</v>
      </c>
      <c r="AG36" s="122" t="s">
        <v>119</v>
      </c>
      <c r="AH36" s="123"/>
      <c r="AI36" s="87">
        <v>2579</v>
      </c>
      <c r="AJ36" s="19" t="s">
        <v>40</v>
      </c>
      <c r="AK36" s="25">
        <v>44269</v>
      </c>
      <c r="AL36" s="37">
        <v>23</v>
      </c>
      <c r="AM36" s="27" t="s">
        <v>26</v>
      </c>
      <c r="AN36" s="25">
        <v>44508</v>
      </c>
      <c r="AO36" s="37">
        <v>262</v>
      </c>
      <c r="AQ36" s="122" t="s">
        <v>119</v>
      </c>
      <c r="AR36" s="123"/>
      <c r="AS36" s="87">
        <v>2079</v>
      </c>
      <c r="AT36" s="19" t="s">
        <v>40</v>
      </c>
      <c r="AU36" s="25">
        <v>44269</v>
      </c>
      <c r="AV36" s="37">
        <v>23</v>
      </c>
      <c r="AW36" s="27" t="s">
        <v>26</v>
      </c>
      <c r="AX36" s="25">
        <v>44549</v>
      </c>
      <c r="AY36" s="37">
        <v>303</v>
      </c>
      <c r="BA36" s="122" t="s">
        <v>119</v>
      </c>
      <c r="BB36" s="123"/>
      <c r="BC36" s="87">
        <v>2579</v>
      </c>
      <c r="BD36" s="19" t="s">
        <v>40</v>
      </c>
      <c r="BE36" s="25">
        <v>44267</v>
      </c>
      <c r="BF36" s="37">
        <v>21</v>
      </c>
      <c r="BG36" s="27" t="s">
        <v>26</v>
      </c>
      <c r="BH36" s="25">
        <v>44498</v>
      </c>
      <c r="BI36" s="37">
        <v>252</v>
      </c>
    </row>
    <row r="37" spans="1:61" x14ac:dyDescent="0.2">
      <c r="A37" s="3">
        <v>36</v>
      </c>
      <c r="B37" s="73">
        <v>44218</v>
      </c>
      <c r="C37" s="42">
        <v>19841.721000000001</v>
      </c>
      <c r="D37" s="72">
        <f t="shared" ca="1" si="0"/>
        <v>1394.7210000000014</v>
      </c>
      <c r="E37" s="75">
        <f t="shared" ca="1" si="1"/>
        <v>982.96014285714307</v>
      </c>
      <c r="F37" s="42" t="s">
        <v>5</v>
      </c>
      <c r="G37" s="72">
        <f ca="1">IF(B36&lt;TODAY(), AVERAGE(A$9:A37), "NA")</f>
        <v>22</v>
      </c>
      <c r="H37" s="75">
        <f ca="1">IF(B36&lt;TODAY(), AVERAGE(E$9:E37), "NA")</f>
        <v>537.50601477832504</v>
      </c>
      <c r="I37" s="82">
        <f ca="1">IF(B36&lt;TODAY(), (SUMPRODUCT(A$9:A37,E$9:E37) - G37*SUM(E$9:E37) - H37*SUM(A$9:A37) + (A37-7)*G37*H37)/(SUMPRODUCT(A$9:A37,A$9:A37) - 2*G37*SUM(A$9:A37) + (A37-7)*G37*G37), "NA")</f>
        <v>32.623018578465903</v>
      </c>
      <c r="J37" s="96">
        <f t="shared" ca="1" si="2"/>
        <v>-180.20039394792479</v>
      </c>
      <c r="L37" s="50"/>
      <c r="M37" s="89"/>
      <c r="N37" s="89"/>
      <c r="O37" s="89"/>
      <c r="P37" s="89"/>
      <c r="Q37" s="89"/>
      <c r="R37" s="89"/>
      <c r="S37" s="89"/>
      <c r="T37" s="89"/>
      <c r="U37" s="89"/>
      <c r="W37" s="89"/>
      <c r="X37" s="89"/>
      <c r="Y37" s="89"/>
      <c r="Z37" s="89"/>
      <c r="AA37" s="89"/>
      <c r="AB37" s="89"/>
      <c r="AC37" s="89"/>
      <c r="AD37" s="89"/>
      <c r="AE37" s="89"/>
      <c r="AG37" s="89"/>
      <c r="AH37" s="89"/>
      <c r="AI37" s="89"/>
      <c r="AJ37" s="89"/>
      <c r="AK37" s="89"/>
      <c r="AL37" s="89"/>
      <c r="AM37" s="89"/>
      <c r="AN37" s="89"/>
      <c r="AO37" s="89"/>
      <c r="AQ37" s="84"/>
      <c r="AR37" s="84"/>
      <c r="AS37" s="84"/>
      <c r="AT37" s="84"/>
      <c r="AU37" s="84"/>
      <c r="AV37" s="84"/>
      <c r="AW37" s="84"/>
      <c r="AX37" s="84"/>
      <c r="AY37" s="84"/>
      <c r="BA37" s="84"/>
      <c r="BB37" s="84"/>
      <c r="BC37" s="84"/>
      <c r="BD37" s="84"/>
      <c r="BE37" s="84"/>
      <c r="BF37" s="84"/>
      <c r="BG37" s="84"/>
      <c r="BH37" s="84"/>
      <c r="BI37" s="84"/>
    </row>
    <row r="38" spans="1:61" x14ac:dyDescent="0.2">
      <c r="A38" s="3">
        <v>37</v>
      </c>
      <c r="B38" s="73">
        <v>44219</v>
      </c>
      <c r="C38" s="42">
        <v>21101.275000000001</v>
      </c>
      <c r="D38" s="72">
        <f t="shared" ca="1" si="0"/>
        <v>1259.5540000000001</v>
      </c>
      <c r="E38" s="75">
        <f t="shared" ca="1" si="1"/>
        <v>1061.7535714285716</v>
      </c>
      <c r="F38" s="42" t="s">
        <v>5</v>
      </c>
      <c r="G38" s="72">
        <f ca="1">IF(B37&lt;TODAY(), AVERAGE(A$9:A38), "NA")</f>
        <v>22.5</v>
      </c>
      <c r="H38" s="75">
        <f ca="1">IF(B37&lt;TODAY(), AVERAGE(E$9:E38), "NA")</f>
        <v>554.98093333333338</v>
      </c>
      <c r="I38" s="82">
        <f ca="1">IF(B37&lt;TODAY(), (SUMPRODUCT(A$9:A38,E$9:E38) - G38*SUM(E$9:E38) - H38*SUM(A$9:A38) + (A38-7)*G38*H38)/(SUMPRODUCT(A$9:A38,A$9:A38) - 2*G38*SUM(A$9:A38) + (A38-7)*G38*G38), "NA")</f>
        <v>32.848194565390109</v>
      </c>
      <c r="J38" s="96">
        <f t="shared" ca="1" si="2"/>
        <v>-184.10344438794402</v>
      </c>
      <c r="L38" s="142">
        <v>44244</v>
      </c>
      <c r="M38" s="142"/>
      <c r="N38" s="142"/>
      <c r="O38" s="142"/>
      <c r="P38" s="142"/>
      <c r="Q38" s="142"/>
      <c r="R38" s="142"/>
      <c r="S38" s="142"/>
      <c r="T38" s="142"/>
      <c r="U38" s="71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55"/>
      <c r="BA38" s="55"/>
      <c r="BB38" s="55"/>
      <c r="BC38" s="55"/>
      <c r="BD38" s="55"/>
      <c r="BE38" s="55"/>
      <c r="BF38" s="55"/>
      <c r="BG38" s="55"/>
      <c r="BH38" s="55"/>
      <c r="BI38" s="55"/>
    </row>
    <row r="39" spans="1:61" x14ac:dyDescent="0.2">
      <c r="A39" s="3">
        <v>38</v>
      </c>
      <c r="B39" s="73">
        <v>44220</v>
      </c>
      <c r="C39" s="42">
        <v>22396.672999999999</v>
      </c>
      <c r="D39" s="72">
        <f t="shared" ca="1" si="0"/>
        <v>1295.3979999999974</v>
      </c>
      <c r="E39" s="75">
        <f t="shared" ca="1" si="1"/>
        <v>1155.9532857142856</v>
      </c>
      <c r="F39" s="42" t="s">
        <v>5</v>
      </c>
      <c r="G39" s="72">
        <f ca="1">IF(B38&lt;TODAY(), AVERAGE(A$9:A39), "NA")</f>
        <v>23</v>
      </c>
      <c r="H39" s="75">
        <f ca="1">IF(B38&lt;TODAY(), AVERAGE(E$9:E39), "NA")</f>
        <v>574.36713824884782</v>
      </c>
      <c r="I39" s="82">
        <f ca="1">IF(B38&lt;TODAY(), (SUMPRODUCT(A$9:A39,E$9:E39) - G39*SUM(E$9:E39) - H39*SUM(A$9:A39) + (A39-7)*G39*H39)/(SUMPRODUCT(A$9:A39,A$9:A39) - 2*G39*SUM(A$9:A39) + (A39-7)*G39*G39), "NA")</f>
        <v>33.40358974654378</v>
      </c>
      <c r="J39" s="96">
        <f t="shared" ca="1" si="2"/>
        <v>-193.91542592165911</v>
      </c>
      <c r="L39" s="128" t="s">
        <v>36</v>
      </c>
      <c r="M39" s="129"/>
      <c r="N39" s="130"/>
      <c r="O39" s="31" t="s">
        <v>7</v>
      </c>
      <c r="P39" s="32" t="s">
        <v>17</v>
      </c>
      <c r="Q39" s="33" t="s">
        <v>18</v>
      </c>
      <c r="R39" s="31" t="s">
        <v>7</v>
      </c>
      <c r="S39" s="32" t="s">
        <v>17</v>
      </c>
      <c r="T39" s="33" t="s">
        <v>18</v>
      </c>
      <c r="U39" s="48"/>
      <c r="V39" s="48"/>
      <c r="W39" s="128" t="s">
        <v>36</v>
      </c>
      <c r="X39" s="129"/>
      <c r="Y39" s="130"/>
      <c r="Z39" s="33" t="s">
        <v>7</v>
      </c>
      <c r="AA39" s="32" t="s">
        <v>17</v>
      </c>
      <c r="AB39" s="33" t="s">
        <v>18</v>
      </c>
      <c r="AC39" s="31" t="s">
        <v>7</v>
      </c>
      <c r="AD39" s="32" t="s">
        <v>17</v>
      </c>
      <c r="AE39" s="33" t="s">
        <v>18</v>
      </c>
      <c r="AG39" s="128" t="s">
        <v>36</v>
      </c>
      <c r="AH39" s="129"/>
      <c r="AI39" s="130"/>
      <c r="AJ39" s="33" t="s">
        <v>7</v>
      </c>
      <c r="AK39" s="32" t="s">
        <v>17</v>
      </c>
      <c r="AL39" s="33" t="s">
        <v>18</v>
      </c>
      <c r="AM39" s="31" t="s">
        <v>7</v>
      </c>
      <c r="AN39" s="32" t="s">
        <v>17</v>
      </c>
      <c r="AO39" s="33" t="s">
        <v>18</v>
      </c>
      <c r="AQ39" s="128" t="s">
        <v>36</v>
      </c>
      <c r="AR39" s="129"/>
      <c r="AS39" s="130"/>
      <c r="AT39" s="33" t="s">
        <v>7</v>
      </c>
      <c r="AU39" s="32" t="s">
        <v>17</v>
      </c>
      <c r="AV39" s="33" t="s">
        <v>18</v>
      </c>
      <c r="AW39" s="31" t="s">
        <v>7</v>
      </c>
      <c r="AX39" s="32" t="s">
        <v>17</v>
      </c>
      <c r="AY39" s="33" t="s">
        <v>18</v>
      </c>
      <c r="BA39" s="128" t="s">
        <v>36</v>
      </c>
      <c r="BB39" s="129"/>
      <c r="BC39" s="130"/>
      <c r="BD39" s="33" t="s">
        <v>7</v>
      </c>
      <c r="BE39" s="32" t="s">
        <v>17</v>
      </c>
      <c r="BF39" s="33" t="s">
        <v>18</v>
      </c>
      <c r="BG39" s="31" t="s">
        <v>7</v>
      </c>
      <c r="BH39" s="32" t="s">
        <v>17</v>
      </c>
      <c r="BI39" s="33" t="s">
        <v>18</v>
      </c>
    </row>
    <row r="40" spans="1:61" x14ac:dyDescent="0.2">
      <c r="A40" s="3">
        <v>39</v>
      </c>
      <c r="B40" s="73">
        <v>44221</v>
      </c>
      <c r="C40" s="42">
        <v>23461.493999999999</v>
      </c>
      <c r="D40" s="72">
        <f t="shared" ca="1" si="0"/>
        <v>1064.8209999999999</v>
      </c>
      <c r="E40" s="75">
        <f t="shared" ca="1" si="1"/>
        <v>1250.7848571428569</v>
      </c>
      <c r="F40" s="67">
        <v>0.56599999999999995</v>
      </c>
      <c r="G40" s="72">
        <f ca="1">IF(B39&lt;TODAY(), AVERAGE(A$9:A40), "NA")</f>
        <v>23.5</v>
      </c>
      <c r="H40" s="75">
        <f ca="1">IF(B39&lt;TODAY(), AVERAGE(E$9:E40), "NA")</f>
        <v>595.5051919642857</v>
      </c>
      <c r="I40" s="82">
        <f ca="1">IF(B39&lt;TODAY(), (SUMPRODUCT(A$9:A40,E$9:E40) - G40*SUM(E$9:E40) - H40*SUM(A$9:A40) + (A40-7)*G40*H40)/(SUMPRODUCT(A$9:A40,A$9:A40) - 2*G40*SUM(A$9:A40) + (A40-7)*G40*G40), "NA")</f>
        <v>34.210182263301192</v>
      </c>
      <c r="J40" s="96">
        <f t="shared" ca="1" si="2"/>
        <v>-208.43409122329228</v>
      </c>
      <c r="L40" s="131" t="s">
        <v>3</v>
      </c>
      <c r="M40" s="132"/>
      <c r="N40" s="28">
        <v>44244</v>
      </c>
      <c r="O40" s="52" t="s">
        <v>38</v>
      </c>
      <c r="P40" s="26">
        <v>44249</v>
      </c>
      <c r="Q40" s="34">
        <v>5</v>
      </c>
      <c r="R40" s="52" t="s">
        <v>39</v>
      </c>
      <c r="S40" s="26">
        <v>44260</v>
      </c>
      <c r="T40" s="34">
        <v>16</v>
      </c>
      <c r="U40" s="48"/>
      <c r="V40" s="48"/>
      <c r="W40" s="131" t="s">
        <v>3</v>
      </c>
      <c r="X40" s="132"/>
      <c r="Y40" s="28">
        <v>44244</v>
      </c>
      <c r="Z40" s="53" t="s">
        <v>38</v>
      </c>
      <c r="AA40" s="26">
        <v>44249</v>
      </c>
      <c r="AB40" s="34">
        <v>5</v>
      </c>
      <c r="AC40" s="52" t="s">
        <v>39</v>
      </c>
      <c r="AD40" s="26">
        <v>44260</v>
      </c>
      <c r="AE40" s="34">
        <v>16</v>
      </c>
      <c r="AG40" s="131" t="s">
        <v>3</v>
      </c>
      <c r="AH40" s="132"/>
      <c r="AI40" s="28">
        <v>44244</v>
      </c>
      <c r="AJ40" s="53" t="s">
        <v>38</v>
      </c>
      <c r="AK40" s="26">
        <v>44249</v>
      </c>
      <c r="AL40" s="34">
        <v>5</v>
      </c>
      <c r="AM40" s="52" t="s">
        <v>39</v>
      </c>
      <c r="AN40" s="26">
        <v>44260</v>
      </c>
      <c r="AO40" s="34">
        <v>16</v>
      </c>
      <c r="AQ40" s="131" t="s">
        <v>3</v>
      </c>
      <c r="AR40" s="132"/>
      <c r="AS40" s="28">
        <v>44244</v>
      </c>
      <c r="AT40" s="53" t="s">
        <v>38</v>
      </c>
      <c r="AU40" s="26">
        <v>44249</v>
      </c>
      <c r="AV40" s="34">
        <v>5</v>
      </c>
      <c r="AW40" s="52" t="s">
        <v>39</v>
      </c>
      <c r="AX40" s="26">
        <v>44260</v>
      </c>
      <c r="AY40" s="34">
        <v>16</v>
      </c>
      <c r="BA40" s="131" t="s">
        <v>3</v>
      </c>
      <c r="BB40" s="132"/>
      <c r="BC40" s="28">
        <v>44244</v>
      </c>
      <c r="BD40" s="53" t="s">
        <v>38</v>
      </c>
      <c r="BE40" s="26">
        <v>44249</v>
      </c>
      <c r="BF40" s="34">
        <v>5</v>
      </c>
      <c r="BG40" s="52" t="s">
        <v>39</v>
      </c>
      <c r="BH40" s="26">
        <v>44260</v>
      </c>
      <c r="BI40" s="34">
        <v>16</v>
      </c>
    </row>
    <row r="41" spans="1:61" x14ac:dyDescent="0.2">
      <c r="A41" s="3">
        <v>40</v>
      </c>
      <c r="B41" s="73">
        <v>44222</v>
      </c>
      <c r="C41" s="42">
        <v>24483.819</v>
      </c>
      <c r="D41" s="72">
        <f t="shared" ca="1" si="0"/>
        <v>1022.3250000000007</v>
      </c>
      <c r="E41" s="75">
        <f t="shared" ca="1" si="1"/>
        <v>1270.5455714285713</v>
      </c>
      <c r="F41" s="67">
        <v>0.55200000000000005</v>
      </c>
      <c r="G41" s="72">
        <f ca="1">IF(B40&lt;TODAY(), AVERAGE(A$9:A41), "NA")</f>
        <v>24</v>
      </c>
      <c r="H41" s="75">
        <f ca="1">IF(B40&lt;TODAY(), AVERAGE(E$9:E41), "NA")</f>
        <v>615.96096103896105</v>
      </c>
      <c r="I41" s="82">
        <f ca="1">IF(B40&lt;TODAY(), (SUMPRODUCT(A$9:A41,E$9:E41) - G41*SUM(E$9:E41) - H41*SUM(A$9:A41) + (A41-7)*G41*H41)/(SUMPRODUCT(A$9:A41,A$9:A41) - 2*G41*SUM(A$9:A41) + (A41-7)*G41*G41), "NA")</f>
        <v>34.801478370893825</v>
      </c>
      <c r="J41" s="96">
        <f t="shared" ca="1" si="2"/>
        <v>-219.27451986249082</v>
      </c>
      <c r="L41" s="125" t="s">
        <v>19</v>
      </c>
      <c r="M41" s="126"/>
      <c r="N41" s="29">
        <v>1670</v>
      </c>
      <c r="O41" s="35" t="s">
        <v>20</v>
      </c>
      <c r="P41" s="24">
        <v>44296</v>
      </c>
      <c r="Q41" s="36">
        <v>52</v>
      </c>
      <c r="R41" s="35" t="s">
        <v>10</v>
      </c>
      <c r="S41" s="24">
        <v>44321</v>
      </c>
      <c r="T41" s="36">
        <v>77</v>
      </c>
      <c r="U41" s="48"/>
      <c r="V41" s="48"/>
      <c r="W41" s="125" t="s">
        <v>19</v>
      </c>
      <c r="X41" s="126"/>
      <c r="Y41" s="29">
        <v>1670</v>
      </c>
      <c r="Z41" s="36" t="s">
        <v>20</v>
      </c>
      <c r="AA41" s="24">
        <v>44295</v>
      </c>
      <c r="AB41" s="36">
        <v>51</v>
      </c>
      <c r="AC41" s="35" t="s">
        <v>10</v>
      </c>
      <c r="AD41" s="24">
        <v>44314</v>
      </c>
      <c r="AE41" s="36">
        <v>70</v>
      </c>
      <c r="AG41" s="125" t="s">
        <v>19</v>
      </c>
      <c r="AH41" s="126"/>
      <c r="AI41" s="29">
        <v>1670</v>
      </c>
      <c r="AJ41" s="36" t="s">
        <v>20</v>
      </c>
      <c r="AK41" s="24">
        <v>44293</v>
      </c>
      <c r="AL41" s="36">
        <v>49</v>
      </c>
      <c r="AM41" s="35" t="s">
        <v>10</v>
      </c>
      <c r="AN41" s="24">
        <v>44310</v>
      </c>
      <c r="AO41" s="36">
        <v>66</v>
      </c>
      <c r="AQ41" s="125" t="s">
        <v>19</v>
      </c>
      <c r="AR41" s="126"/>
      <c r="AS41" s="29">
        <v>1670</v>
      </c>
      <c r="AT41" s="36" t="s">
        <v>20</v>
      </c>
      <c r="AU41" s="24">
        <v>44293</v>
      </c>
      <c r="AV41" s="36">
        <v>49</v>
      </c>
      <c r="AW41" s="35" t="s">
        <v>10</v>
      </c>
      <c r="AX41" s="24">
        <v>44310</v>
      </c>
      <c r="AY41" s="36">
        <v>66</v>
      </c>
      <c r="BA41" s="125" t="s">
        <v>19</v>
      </c>
      <c r="BB41" s="126"/>
      <c r="BC41" s="29">
        <v>1670</v>
      </c>
      <c r="BD41" s="36" t="s">
        <v>20</v>
      </c>
      <c r="BE41" s="24">
        <v>44291</v>
      </c>
      <c r="BF41" s="36">
        <v>47</v>
      </c>
      <c r="BG41" s="35" t="s">
        <v>10</v>
      </c>
      <c r="BH41" s="24">
        <v>44304</v>
      </c>
      <c r="BI41" s="36">
        <v>60</v>
      </c>
    </row>
    <row r="42" spans="1:61" x14ac:dyDescent="0.2">
      <c r="A42" s="3">
        <v>41</v>
      </c>
      <c r="B42" s="73">
        <v>44223</v>
      </c>
      <c r="C42" s="42">
        <v>25646.031999999999</v>
      </c>
      <c r="D42" s="72">
        <f t="shared" ca="1" si="0"/>
        <v>1162.2129999999997</v>
      </c>
      <c r="E42" s="75">
        <f t="shared" ca="1" si="1"/>
        <v>1210.4331428571427</v>
      </c>
      <c r="F42" s="67">
        <v>0.54300000000000004</v>
      </c>
      <c r="G42" s="72">
        <f ca="1">IF(B41&lt;TODAY(), AVERAGE(A$9:A42), "NA")</f>
        <v>24.5</v>
      </c>
      <c r="H42" s="75">
        <f ca="1">IF(B41&lt;TODAY(), AVERAGE(E$9:E42), "NA")</f>
        <v>633.44543697478991</v>
      </c>
      <c r="I42" s="82">
        <f ca="1">IF(B41&lt;TODAY(), (SUMPRODUCT(A$9:A42,E$9:E42) - G42*SUM(E$9:E42) - H42*SUM(A$9:A42) + (A42-7)*G42*H42)/(SUMPRODUCT(A$9:A42,A$9:A42) - 2*G42*SUM(A$9:A42) + (A42-7)*G42*G42), "NA")</f>
        <v>34.815833242387868</v>
      </c>
      <c r="J42" s="96">
        <f t="shared" ca="1" si="2"/>
        <v>-219.54247746371288</v>
      </c>
      <c r="L42" s="125" t="s">
        <v>32</v>
      </c>
      <c r="M42" s="126"/>
      <c r="N42" s="38" t="s">
        <v>5</v>
      </c>
      <c r="O42" s="35" t="s">
        <v>21</v>
      </c>
      <c r="P42" s="24">
        <v>44373</v>
      </c>
      <c r="Q42" s="36">
        <v>129</v>
      </c>
      <c r="R42" s="35" t="s">
        <v>8</v>
      </c>
      <c r="S42" s="24">
        <v>44419</v>
      </c>
      <c r="T42" s="36">
        <v>175</v>
      </c>
      <c r="U42" s="48"/>
      <c r="V42" s="48"/>
      <c r="W42" s="125" t="s">
        <v>32</v>
      </c>
      <c r="X42" s="126"/>
      <c r="Y42" s="30">
        <v>500</v>
      </c>
      <c r="Z42" s="36" t="s">
        <v>21</v>
      </c>
      <c r="AA42" s="24">
        <v>44357</v>
      </c>
      <c r="AB42" s="36">
        <v>113</v>
      </c>
      <c r="AC42" s="35" t="s">
        <v>8</v>
      </c>
      <c r="AD42" s="24">
        <v>44391</v>
      </c>
      <c r="AE42" s="36">
        <v>147</v>
      </c>
      <c r="AG42" s="125" t="s">
        <v>32</v>
      </c>
      <c r="AH42" s="126"/>
      <c r="AI42" s="30">
        <v>1000</v>
      </c>
      <c r="AJ42" s="36" t="s">
        <v>21</v>
      </c>
      <c r="AK42" s="24">
        <v>44347</v>
      </c>
      <c r="AL42" s="36">
        <v>103</v>
      </c>
      <c r="AM42" s="35" t="s">
        <v>8</v>
      </c>
      <c r="AN42" s="24">
        <v>44375</v>
      </c>
      <c r="AO42" s="36">
        <v>131</v>
      </c>
      <c r="AQ42" s="125" t="s">
        <v>32</v>
      </c>
      <c r="AR42" s="126"/>
      <c r="AS42" s="30">
        <v>500</v>
      </c>
      <c r="AT42" s="36" t="s">
        <v>21</v>
      </c>
      <c r="AU42" s="24">
        <v>44352</v>
      </c>
      <c r="AV42" s="36">
        <v>108</v>
      </c>
      <c r="AW42" s="35" t="s">
        <v>8</v>
      </c>
      <c r="AX42" s="24">
        <v>44386</v>
      </c>
      <c r="AY42" s="36">
        <v>142</v>
      </c>
      <c r="BA42" s="125" t="s">
        <v>32</v>
      </c>
      <c r="BB42" s="126"/>
      <c r="BC42" s="30">
        <v>1000</v>
      </c>
      <c r="BD42" s="36" t="s">
        <v>21</v>
      </c>
      <c r="BE42" s="24">
        <v>44338</v>
      </c>
      <c r="BF42" s="36">
        <v>94</v>
      </c>
      <c r="BG42" s="35" t="s">
        <v>8</v>
      </c>
      <c r="BH42" s="24">
        <v>44366</v>
      </c>
      <c r="BI42" s="36">
        <v>122</v>
      </c>
    </row>
    <row r="43" spans="1:61" x14ac:dyDescent="0.2">
      <c r="A43" s="3">
        <v>42</v>
      </c>
      <c r="B43" s="73">
        <v>44224</v>
      </c>
      <c r="C43" s="42">
        <v>27300.813999999998</v>
      </c>
      <c r="D43" s="72">
        <f t="shared" ca="1" si="0"/>
        <v>1654.7819999999992</v>
      </c>
      <c r="E43" s="75">
        <f t="shared" ca="1" si="1"/>
        <v>1264.8305714285711</v>
      </c>
      <c r="F43" s="70">
        <v>0.56399999999999995</v>
      </c>
      <c r="G43" s="72">
        <f ca="1">IF(B42&lt;TODAY(), AVERAGE(A$9:A43), "NA")</f>
        <v>25</v>
      </c>
      <c r="H43" s="75">
        <f ca="1">IF(B42&lt;TODAY(), AVERAGE(E$9:E43), "NA")</f>
        <v>651.48501224489792</v>
      </c>
      <c r="I43" s="82">
        <f ca="1">IF(B42&lt;TODAY(), (SUMPRODUCT(A$9:A43,E$9:E43) - G43*SUM(E$9:E43) - H43*SUM(A$9:A43) + (A43-7)*G43*H43)/(SUMPRODUCT(A$9:A43,A$9:A43) - 2*G43*SUM(A$9:A43) + (A43-7)*G43*G43), "NA")</f>
        <v>34.92110968387356</v>
      </c>
      <c r="J43" s="96">
        <f t="shared" ca="1" si="2"/>
        <v>-221.54272985194109</v>
      </c>
      <c r="L43" s="125" t="s">
        <v>31</v>
      </c>
      <c r="M43" s="126"/>
      <c r="N43" s="38" t="s">
        <v>5</v>
      </c>
      <c r="O43" s="35" t="s">
        <v>22</v>
      </c>
      <c r="P43" s="24">
        <v>44451</v>
      </c>
      <c r="Q43" s="36">
        <v>207</v>
      </c>
      <c r="R43" s="35" t="s">
        <v>9</v>
      </c>
      <c r="S43" s="24">
        <v>44516</v>
      </c>
      <c r="T43" s="36">
        <v>272</v>
      </c>
      <c r="U43" s="48"/>
      <c r="V43" s="48"/>
      <c r="W43" s="125" t="s">
        <v>31</v>
      </c>
      <c r="X43" s="126"/>
      <c r="Y43" s="30">
        <v>100</v>
      </c>
      <c r="Z43" s="36" t="s">
        <v>22</v>
      </c>
      <c r="AA43" s="24">
        <v>44418</v>
      </c>
      <c r="AB43" s="36">
        <v>174</v>
      </c>
      <c r="AC43" s="35" t="s">
        <v>9</v>
      </c>
      <c r="AD43" s="24">
        <v>44468</v>
      </c>
      <c r="AE43" s="36">
        <v>224</v>
      </c>
      <c r="AG43" s="125" t="s">
        <v>31</v>
      </c>
      <c r="AH43" s="126"/>
      <c r="AI43" s="30">
        <v>100</v>
      </c>
      <c r="AJ43" s="36" t="s">
        <v>22</v>
      </c>
      <c r="AK43" s="24">
        <v>44395</v>
      </c>
      <c r="AL43" s="36">
        <v>151</v>
      </c>
      <c r="AM43" s="35" t="s">
        <v>9</v>
      </c>
      <c r="AN43" s="24">
        <v>44436</v>
      </c>
      <c r="AO43" s="36">
        <v>192</v>
      </c>
      <c r="AQ43" s="125" t="s">
        <v>31</v>
      </c>
      <c r="AR43" s="126"/>
      <c r="AS43" s="30">
        <v>50</v>
      </c>
      <c r="AT43" s="36" t="s">
        <v>22</v>
      </c>
      <c r="AU43" s="24">
        <v>44411</v>
      </c>
      <c r="AV43" s="36">
        <v>167</v>
      </c>
      <c r="AW43" s="35" t="s">
        <v>9</v>
      </c>
      <c r="AX43" s="24">
        <v>44462</v>
      </c>
      <c r="AY43" s="36">
        <v>218</v>
      </c>
      <c r="BA43" s="125" t="s">
        <v>31</v>
      </c>
      <c r="BB43" s="126"/>
      <c r="BC43" s="30">
        <v>50</v>
      </c>
      <c r="BD43" s="36" t="s">
        <v>22</v>
      </c>
      <c r="BE43" s="24">
        <v>44386</v>
      </c>
      <c r="BF43" s="36">
        <v>142</v>
      </c>
      <c r="BG43" s="35" t="s">
        <v>9</v>
      </c>
      <c r="BH43" s="24">
        <v>44427</v>
      </c>
      <c r="BI43" s="36">
        <v>183</v>
      </c>
    </row>
    <row r="44" spans="1:61" x14ac:dyDescent="0.2">
      <c r="A44" s="3">
        <v>43</v>
      </c>
      <c r="B44" s="73">
        <v>44225</v>
      </c>
      <c r="C44" s="42">
        <v>28949.072</v>
      </c>
      <c r="D44" s="72">
        <f t="shared" ca="1" si="0"/>
        <v>1648.2580000000016</v>
      </c>
      <c r="E44" s="75">
        <f t="shared" ca="1" si="1"/>
        <v>1301.0501428571426</v>
      </c>
      <c r="F44" s="70">
        <v>0.58799999999999997</v>
      </c>
      <c r="G44" s="72">
        <f ca="1">IF(B43&lt;TODAY(), AVERAGE(A$9:A44), "NA")</f>
        <v>25.5</v>
      </c>
      <c r="H44" s="75">
        <f ca="1">IF(B43&lt;TODAY(), AVERAGE(E$9:E44), "NA")</f>
        <v>669.52848809523812</v>
      </c>
      <c r="I44" s="82">
        <f ca="1">IF(B43&lt;TODAY(), (SUMPRODUCT(A$9:A44,E$9:E44) - G44*SUM(E$9:E44) - H44*SUM(A$9:A44) + (A44-7)*G44*H44)/(SUMPRODUCT(A$9:A44,A$9:A44) - 2*G44*SUM(A$9:A44) + (A44-7)*G44*G44), "NA")</f>
        <v>35.015637414965973</v>
      </c>
      <c r="J44" s="96">
        <f t="shared" ca="1" si="2"/>
        <v>-223.3702659863942</v>
      </c>
      <c r="L44" s="122" t="s">
        <v>119</v>
      </c>
      <c r="M44" s="123"/>
      <c r="N44" s="87" t="s">
        <v>5</v>
      </c>
      <c r="O44" s="27" t="s">
        <v>40</v>
      </c>
      <c r="P44" s="25">
        <v>44269</v>
      </c>
      <c r="Q44" s="37">
        <v>25</v>
      </c>
      <c r="R44" s="27" t="s">
        <v>26</v>
      </c>
      <c r="S44" s="25">
        <v>44614</v>
      </c>
      <c r="T44" s="37">
        <v>370</v>
      </c>
      <c r="U44" s="48"/>
      <c r="V44" s="48"/>
      <c r="W44" s="122" t="s">
        <v>119</v>
      </c>
      <c r="X44" s="123"/>
      <c r="Y44" s="87">
        <v>2170</v>
      </c>
      <c r="Z44" s="19" t="s">
        <v>40</v>
      </c>
      <c r="AA44" s="25">
        <v>44268</v>
      </c>
      <c r="AB44" s="37">
        <v>24</v>
      </c>
      <c r="AC44" s="27" t="s">
        <v>26</v>
      </c>
      <c r="AD44" s="25">
        <v>44543</v>
      </c>
      <c r="AE44" s="37">
        <v>299</v>
      </c>
      <c r="AG44" s="122" t="s">
        <v>119</v>
      </c>
      <c r="AH44" s="123"/>
      <c r="AI44" s="87">
        <v>2670</v>
      </c>
      <c r="AJ44" s="19" t="s">
        <v>40</v>
      </c>
      <c r="AK44" s="25">
        <v>44267</v>
      </c>
      <c r="AL44" s="37">
        <v>23</v>
      </c>
      <c r="AM44" s="27" t="s">
        <v>26</v>
      </c>
      <c r="AN44" s="25">
        <v>44499</v>
      </c>
      <c r="AO44" s="37">
        <v>255</v>
      </c>
      <c r="AQ44" s="122" t="s">
        <v>119</v>
      </c>
      <c r="AR44" s="123"/>
      <c r="AS44" s="87">
        <v>2170</v>
      </c>
      <c r="AT44" s="19" t="s">
        <v>40</v>
      </c>
      <c r="AU44" s="25">
        <v>44267</v>
      </c>
      <c r="AV44" s="37">
        <v>23</v>
      </c>
      <c r="AW44" s="27" t="s">
        <v>26</v>
      </c>
      <c r="AX44" s="25">
        <v>44536</v>
      </c>
      <c r="AY44" s="37">
        <v>292</v>
      </c>
      <c r="BA44" s="122" t="s">
        <v>119</v>
      </c>
      <c r="BB44" s="123"/>
      <c r="BC44" s="87">
        <v>2670</v>
      </c>
      <c r="BD44" s="19" t="s">
        <v>40</v>
      </c>
      <c r="BE44" s="25">
        <v>44266</v>
      </c>
      <c r="BF44" s="37">
        <v>22</v>
      </c>
      <c r="BG44" s="27" t="s">
        <v>26</v>
      </c>
      <c r="BH44" s="25">
        <v>44488</v>
      </c>
      <c r="BI44" s="37">
        <v>244</v>
      </c>
    </row>
    <row r="45" spans="1:61" x14ac:dyDescent="0.2">
      <c r="A45" s="3">
        <v>44</v>
      </c>
      <c r="B45" s="73">
        <v>44226</v>
      </c>
      <c r="C45" s="42">
        <v>30541.714</v>
      </c>
      <c r="D45" s="72">
        <f t="shared" ca="1" si="0"/>
        <v>1592.6419999999998</v>
      </c>
      <c r="E45" s="75">
        <f t="shared" ca="1" si="1"/>
        <v>1348.6341428571427</v>
      </c>
      <c r="F45" s="70">
        <v>0.61199999999999999</v>
      </c>
      <c r="G45" s="72">
        <f ca="1">IF(B44&lt;TODAY(), AVERAGE(A$9:A45), "NA")</f>
        <v>26</v>
      </c>
      <c r="H45" s="75">
        <f ca="1">IF(B44&lt;TODAY(), AVERAGE(E$9:E45), "NA")</f>
        <v>687.88269498069496</v>
      </c>
      <c r="I45" s="82">
        <f ca="1">IF(B44&lt;TODAY(), (SUMPRODUCT(A$9:A45,E$9:E45) - G45*SUM(E$9:E45) - H45*SUM(A$9:A45) + (A45-7)*G45*H45)/(SUMPRODUCT(A$9:A45,A$9:A45) - 2*G45*SUM(A$9:A45) + (A45-7)*G45*G45), "NA")</f>
        <v>35.149277653593444</v>
      </c>
      <c r="J45" s="96">
        <f t="shared" ca="1" si="2"/>
        <v>-225.99852401273461</v>
      </c>
      <c r="L45" s="50"/>
      <c r="M45" s="89"/>
      <c r="N45" s="89"/>
      <c r="O45" s="89"/>
      <c r="P45" s="89"/>
      <c r="Q45" s="89"/>
      <c r="R45" s="89"/>
      <c r="S45" s="89"/>
      <c r="T45" s="89"/>
      <c r="U45" s="89"/>
      <c r="W45" s="89"/>
      <c r="X45" s="89"/>
      <c r="Y45" s="89"/>
      <c r="Z45" s="89"/>
      <c r="AA45" s="89"/>
      <c r="AB45" s="89"/>
      <c r="AC45" s="89"/>
      <c r="AD45" s="89"/>
      <c r="AE45" s="89"/>
      <c r="AG45" s="89"/>
      <c r="AH45" s="89"/>
      <c r="AI45" s="89"/>
      <c r="AJ45" s="89"/>
      <c r="AK45" s="89"/>
      <c r="AL45" s="89"/>
      <c r="AM45" s="89"/>
      <c r="AN45" s="89"/>
      <c r="AO45" s="89"/>
      <c r="AQ45" s="84"/>
      <c r="AR45" s="84"/>
      <c r="AS45" s="84"/>
      <c r="AT45" s="84"/>
      <c r="AU45" s="84"/>
      <c r="AV45" s="84"/>
      <c r="AW45" s="84"/>
      <c r="AX45" s="84"/>
      <c r="AY45" s="84"/>
      <c r="BA45" s="84"/>
      <c r="BB45" s="84"/>
      <c r="BC45" s="84"/>
      <c r="BD45" s="84"/>
      <c r="BE45" s="84"/>
      <c r="BF45" s="84"/>
      <c r="BG45" s="84"/>
      <c r="BH45" s="84"/>
      <c r="BI45" s="84"/>
    </row>
    <row r="46" spans="1:61" x14ac:dyDescent="0.2">
      <c r="A46" s="3">
        <v>45</v>
      </c>
      <c r="B46" s="73">
        <v>44227</v>
      </c>
      <c r="C46" s="42">
        <v>31832.814999999999</v>
      </c>
      <c r="D46" s="72">
        <f t="shared" ca="1" si="0"/>
        <v>1291.1009999999987</v>
      </c>
      <c r="E46" s="75">
        <f t="shared" ca="1" si="1"/>
        <v>1348.0202857142856</v>
      </c>
      <c r="F46" s="70">
        <v>0.63800000000000001</v>
      </c>
      <c r="G46" s="72">
        <f ca="1">IF(B45&lt;TODAY(), AVERAGE(A$9:A46), "NA")</f>
        <v>26.5</v>
      </c>
      <c r="H46" s="75">
        <f ca="1">IF(B45&lt;TODAY(), AVERAGE(E$9:E46), "NA")</f>
        <v>705.25473684210522</v>
      </c>
      <c r="I46" s="82">
        <f ca="1">IF(B45&lt;TODAY(), (SUMPRODUCT(A$9:A46,E$9:E46) - G46*SUM(E$9:E46) - H46*SUM(A$9:A46) + (A46-7)*G46*H46)/(SUMPRODUCT(A$9:A46,A$9:A46) - 2*G46*SUM(A$9:A46) + (A46-7)*G46*G46), "NA")</f>
        <v>35.118108889687832</v>
      </c>
      <c r="J46" s="96">
        <f t="shared" ca="1" si="2"/>
        <v>-225.37514873462237</v>
      </c>
      <c r="L46" s="142">
        <v>44243</v>
      </c>
      <c r="M46" s="142"/>
      <c r="N46" s="142"/>
      <c r="O46" s="142"/>
      <c r="P46" s="142"/>
      <c r="Q46" s="142"/>
      <c r="R46" s="142"/>
      <c r="S46" s="142"/>
      <c r="T46" s="142"/>
      <c r="U46" s="71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  <c r="BF46" s="55"/>
      <c r="BG46" s="55"/>
      <c r="BH46" s="55"/>
      <c r="BI46" s="55"/>
    </row>
    <row r="47" spans="1:61" x14ac:dyDescent="0.2">
      <c r="A47" s="3">
        <v>46</v>
      </c>
      <c r="B47" s="73">
        <v>44228</v>
      </c>
      <c r="C47" s="42">
        <v>32845.182000000001</v>
      </c>
      <c r="D47" s="72">
        <f t="shared" ca="1" si="0"/>
        <v>1012.367000000002</v>
      </c>
      <c r="E47" s="75">
        <f t="shared" ca="1" si="1"/>
        <v>1340.5268571428574</v>
      </c>
      <c r="F47" s="70"/>
      <c r="G47" s="72">
        <f ca="1">IF(B46&lt;TODAY(), AVERAGE(A$9:A47), "NA")</f>
        <v>27</v>
      </c>
      <c r="H47" s="75">
        <f ca="1">IF(B46&lt;TODAY(), AVERAGE(E$9:E47), "NA")</f>
        <v>721.5437655677656</v>
      </c>
      <c r="I47" s="82">
        <f ca="1">IF(B46&lt;TODAY(), (SUMPRODUCT(A$9:A47,E$9:E47) - G47*SUM(E$9:E47) - H47*SUM(A$9:A47) + (A47-7)*G47*H47)/(SUMPRODUCT(A$9:A47,A$9:A47) - 2*G47*SUM(A$9:A47) + (A47-7)*G47*G47), "NA")</f>
        <v>34.927605031810295</v>
      </c>
      <c r="J47" s="96">
        <f t="shared" ca="1" si="2"/>
        <v>-221.50157029111233</v>
      </c>
      <c r="L47" s="128" t="s">
        <v>36</v>
      </c>
      <c r="M47" s="129"/>
      <c r="N47" s="130"/>
      <c r="O47" s="31" t="s">
        <v>7</v>
      </c>
      <c r="P47" s="32" t="s">
        <v>17</v>
      </c>
      <c r="Q47" s="33" t="s">
        <v>18</v>
      </c>
      <c r="R47" s="31" t="s">
        <v>7</v>
      </c>
      <c r="S47" s="32" t="s">
        <v>17</v>
      </c>
      <c r="T47" s="33" t="s">
        <v>18</v>
      </c>
      <c r="U47" s="48"/>
      <c r="V47" s="48"/>
      <c r="W47" s="128" t="s">
        <v>36</v>
      </c>
      <c r="X47" s="129"/>
      <c r="Y47" s="130"/>
      <c r="Z47" s="33" t="s">
        <v>7</v>
      </c>
      <c r="AA47" s="32" t="s">
        <v>17</v>
      </c>
      <c r="AB47" s="33" t="s">
        <v>18</v>
      </c>
      <c r="AC47" s="31" t="s">
        <v>7</v>
      </c>
      <c r="AD47" s="32" t="s">
        <v>17</v>
      </c>
      <c r="AE47" s="33" t="s">
        <v>18</v>
      </c>
      <c r="AG47" s="128" t="s">
        <v>36</v>
      </c>
      <c r="AH47" s="129"/>
      <c r="AI47" s="130"/>
      <c r="AJ47" s="33" t="s">
        <v>7</v>
      </c>
      <c r="AK47" s="32" t="s">
        <v>17</v>
      </c>
      <c r="AL47" s="33" t="s">
        <v>18</v>
      </c>
      <c r="AM47" s="31" t="s">
        <v>7</v>
      </c>
      <c r="AN47" s="32" t="s">
        <v>17</v>
      </c>
      <c r="AO47" s="33" t="s">
        <v>18</v>
      </c>
      <c r="AQ47" s="128" t="s">
        <v>36</v>
      </c>
      <c r="AR47" s="129"/>
      <c r="AS47" s="130"/>
      <c r="AT47" s="33" t="s">
        <v>7</v>
      </c>
      <c r="AU47" s="32" t="s">
        <v>17</v>
      </c>
      <c r="AV47" s="33" t="s">
        <v>18</v>
      </c>
      <c r="AW47" s="31" t="s">
        <v>7</v>
      </c>
      <c r="AX47" s="32" t="s">
        <v>17</v>
      </c>
      <c r="AY47" s="33" t="s">
        <v>18</v>
      </c>
      <c r="BA47" s="128" t="s">
        <v>36</v>
      </c>
      <c r="BB47" s="129"/>
      <c r="BC47" s="130"/>
      <c r="BD47" s="33" t="s">
        <v>7</v>
      </c>
      <c r="BE47" s="32" t="s">
        <v>17</v>
      </c>
      <c r="BF47" s="33" t="s">
        <v>18</v>
      </c>
      <c r="BG47" s="31" t="s">
        <v>7</v>
      </c>
      <c r="BH47" s="32" t="s">
        <v>17</v>
      </c>
      <c r="BI47" s="33" t="s">
        <v>18</v>
      </c>
    </row>
    <row r="48" spans="1:61" x14ac:dyDescent="0.2">
      <c r="A48" s="3">
        <v>47</v>
      </c>
      <c r="B48" s="73">
        <v>44229</v>
      </c>
      <c r="C48" s="42">
        <v>33713.182000000001</v>
      </c>
      <c r="D48" s="72">
        <f t="shared" ca="1" si="0"/>
        <v>868</v>
      </c>
      <c r="E48" s="75">
        <f t="shared" ca="1" si="1"/>
        <v>1318.4804285714288</v>
      </c>
      <c r="F48" s="70">
        <v>0.64</v>
      </c>
      <c r="G48" s="72">
        <f ca="1">IF(B47&lt;TODAY(), AVERAGE(A$9:A48), "NA")</f>
        <v>27.5</v>
      </c>
      <c r="H48" s="75">
        <f ca="1">IF(B47&lt;TODAY(), AVERAGE(E$9:E48), "NA")</f>
        <v>736.46718214285715</v>
      </c>
      <c r="I48" s="82">
        <f ca="1">IF(B47&lt;TODAY(), (SUMPRODUCT(A$9:A48,E$9:E48) - G48*SUM(E$9:E48) - H48*SUM(A$9:A48) + (A48-7)*G48*H48)/(SUMPRODUCT(A$9:A48,A$9:A48) - 2*G48*SUM(A$9:A48) + (A48-7)*G48*G48), "NA")</f>
        <v>34.555841235593697</v>
      </c>
      <c r="J48" s="96">
        <f t="shared" ca="1" si="2"/>
        <v>-213.81845183596954</v>
      </c>
      <c r="L48" s="131" t="s">
        <v>3</v>
      </c>
      <c r="M48" s="132"/>
      <c r="N48" s="28">
        <v>44243</v>
      </c>
      <c r="O48" s="52" t="s">
        <v>38</v>
      </c>
      <c r="P48" s="26">
        <v>44249</v>
      </c>
      <c r="Q48" s="34">
        <v>6</v>
      </c>
      <c r="R48" s="52" t="s">
        <v>39</v>
      </c>
      <c r="S48" s="26">
        <v>44260</v>
      </c>
      <c r="T48" s="34">
        <v>17</v>
      </c>
      <c r="U48" s="48"/>
      <c r="V48" s="48"/>
      <c r="W48" s="131" t="s">
        <v>3</v>
      </c>
      <c r="X48" s="132"/>
      <c r="Y48" s="28">
        <v>44243</v>
      </c>
      <c r="Z48" s="53" t="s">
        <v>38</v>
      </c>
      <c r="AA48" s="26">
        <v>44249</v>
      </c>
      <c r="AB48" s="34">
        <v>6</v>
      </c>
      <c r="AC48" s="52" t="s">
        <v>39</v>
      </c>
      <c r="AD48" s="26">
        <v>44260</v>
      </c>
      <c r="AE48" s="34">
        <v>17</v>
      </c>
      <c r="AG48" s="131" t="s">
        <v>3</v>
      </c>
      <c r="AH48" s="132"/>
      <c r="AI48" s="28">
        <v>44243</v>
      </c>
      <c r="AJ48" s="53" t="s">
        <v>38</v>
      </c>
      <c r="AK48" s="26">
        <v>44249</v>
      </c>
      <c r="AL48" s="34">
        <v>6</v>
      </c>
      <c r="AM48" s="52" t="s">
        <v>39</v>
      </c>
      <c r="AN48" s="26">
        <v>44260</v>
      </c>
      <c r="AO48" s="34">
        <v>17</v>
      </c>
      <c r="AQ48" s="131" t="s">
        <v>3</v>
      </c>
      <c r="AR48" s="132"/>
      <c r="AS48" s="28">
        <v>44243</v>
      </c>
      <c r="AT48" s="53" t="s">
        <v>38</v>
      </c>
      <c r="AU48" s="26">
        <v>44249</v>
      </c>
      <c r="AV48" s="34">
        <v>6</v>
      </c>
      <c r="AW48" s="52" t="s">
        <v>39</v>
      </c>
      <c r="AX48" s="26">
        <v>44260</v>
      </c>
      <c r="AY48" s="34">
        <v>17</v>
      </c>
      <c r="BA48" s="131" t="s">
        <v>3</v>
      </c>
      <c r="BB48" s="132"/>
      <c r="BC48" s="28">
        <v>44243</v>
      </c>
      <c r="BD48" s="53" t="s">
        <v>38</v>
      </c>
      <c r="BE48" s="26">
        <v>44249</v>
      </c>
      <c r="BF48" s="34">
        <v>6</v>
      </c>
      <c r="BG48" s="52" t="s">
        <v>39</v>
      </c>
      <c r="BH48" s="26">
        <v>44260</v>
      </c>
      <c r="BI48" s="34">
        <v>17</v>
      </c>
    </row>
    <row r="49" spans="1:61" x14ac:dyDescent="0.2">
      <c r="A49" s="3">
        <v>48</v>
      </c>
      <c r="B49" s="73">
        <v>44230</v>
      </c>
      <c r="C49" s="42">
        <v>34993.201000000001</v>
      </c>
      <c r="D49" s="42">
        <f t="shared" ca="1" si="0"/>
        <v>1280.0190000000002</v>
      </c>
      <c r="E49" s="75">
        <f t="shared" ca="1" si="1"/>
        <v>1335.3098571428575</v>
      </c>
      <c r="F49" s="70">
        <v>0.626</v>
      </c>
      <c r="G49" s="72">
        <f ca="1">IF(B48&lt;TODAY(), AVERAGE(A$9:A49), "NA")</f>
        <v>28</v>
      </c>
      <c r="H49" s="75">
        <f ca="1">IF(B48&lt;TODAY(), AVERAGE(E$9:E49), "NA")</f>
        <v>751.07310104529608</v>
      </c>
      <c r="I49" s="82">
        <f ca="1">IF(B48&lt;TODAY(), (SUMPRODUCT(A$9:A49,E$9:E49) - G49*SUM(E$9:E49) - H49*SUM(A$9:A49) + (A49-7)*G49*H49)/(SUMPRODUCT(A$9:A49,A$9:A49) - 2*G49*SUM(A$9:A49) + (A49-7)*G49*G49), "NA")</f>
        <v>34.174126704828289</v>
      </c>
      <c r="J49" s="96">
        <f t="shared" ca="1" si="2"/>
        <v>-205.80244668989599</v>
      </c>
      <c r="L49" s="125" t="s">
        <v>19</v>
      </c>
      <c r="M49" s="126"/>
      <c r="N49" s="29">
        <v>1639</v>
      </c>
      <c r="O49" s="35" t="s">
        <v>20</v>
      </c>
      <c r="P49" s="24">
        <v>44297</v>
      </c>
      <c r="Q49" s="36">
        <v>54</v>
      </c>
      <c r="R49" s="35" t="s">
        <v>10</v>
      </c>
      <c r="S49" s="24">
        <v>44322</v>
      </c>
      <c r="T49" s="36">
        <v>79</v>
      </c>
      <c r="U49" s="48"/>
      <c r="V49" s="48"/>
      <c r="W49" s="125" t="s">
        <v>19</v>
      </c>
      <c r="X49" s="126"/>
      <c r="Y49" s="29">
        <v>1639</v>
      </c>
      <c r="Z49" s="36" t="s">
        <v>20</v>
      </c>
      <c r="AA49" s="24">
        <v>44295</v>
      </c>
      <c r="AB49" s="36">
        <v>52</v>
      </c>
      <c r="AC49" s="35" t="s">
        <v>10</v>
      </c>
      <c r="AD49" s="24">
        <v>44315</v>
      </c>
      <c r="AE49" s="36">
        <v>72</v>
      </c>
      <c r="AG49" s="125" t="s">
        <v>19</v>
      </c>
      <c r="AH49" s="126"/>
      <c r="AI49" s="29">
        <v>1639</v>
      </c>
      <c r="AJ49" s="36" t="s">
        <v>20</v>
      </c>
      <c r="AK49" s="24">
        <v>44294</v>
      </c>
      <c r="AL49" s="36">
        <v>51</v>
      </c>
      <c r="AM49" s="35" t="s">
        <v>10</v>
      </c>
      <c r="AN49" s="24">
        <v>44310</v>
      </c>
      <c r="AO49" s="36">
        <v>67</v>
      </c>
      <c r="AQ49" s="125" t="s">
        <v>19</v>
      </c>
      <c r="AR49" s="126"/>
      <c r="AS49" s="29">
        <v>1639</v>
      </c>
      <c r="AT49" s="36" t="s">
        <v>20</v>
      </c>
      <c r="AU49" s="24">
        <v>44294</v>
      </c>
      <c r="AV49" s="36">
        <v>51</v>
      </c>
      <c r="AW49" s="35" t="s">
        <v>10</v>
      </c>
      <c r="AX49" s="24">
        <v>44310</v>
      </c>
      <c r="AY49" s="36">
        <v>67</v>
      </c>
      <c r="BA49" s="125" t="s">
        <v>19</v>
      </c>
      <c r="BB49" s="126"/>
      <c r="BC49" s="29">
        <v>1639</v>
      </c>
      <c r="BD49" s="36" t="s">
        <v>20</v>
      </c>
      <c r="BE49" s="24">
        <v>44291</v>
      </c>
      <c r="BF49" s="36">
        <v>48</v>
      </c>
      <c r="BG49" s="35" t="s">
        <v>10</v>
      </c>
      <c r="BH49" s="24">
        <v>44304</v>
      </c>
      <c r="BI49" s="36">
        <v>61</v>
      </c>
    </row>
    <row r="50" spans="1:61" x14ac:dyDescent="0.2">
      <c r="A50" s="3">
        <v>49</v>
      </c>
      <c r="B50" s="73">
        <v>44231</v>
      </c>
      <c r="C50" s="42">
        <v>36677.487000000001</v>
      </c>
      <c r="D50" s="42">
        <f t="shared" ca="1" si="0"/>
        <v>1684.2860000000001</v>
      </c>
      <c r="E50" s="75">
        <f t="shared" ca="1" si="1"/>
        <v>1339.5247142857147</v>
      </c>
      <c r="F50" s="70">
        <v>0.63800000000000001</v>
      </c>
      <c r="G50" s="72">
        <f ca="1">IF(B49&lt;TODAY(), AVERAGE(A$9:A50), "NA")</f>
        <v>28.5</v>
      </c>
      <c r="H50" s="75">
        <f ca="1">IF(B49&lt;TODAY(), AVERAGE(E$9:E50), "NA")</f>
        <v>765.08385374149657</v>
      </c>
      <c r="I50" s="82">
        <f ca="1">IF(B49&lt;TODAY(), (SUMPRODUCT(A$9:A50,E$9:E50) - G50*SUM(E$9:E50) - H50*SUM(A$9:A50) + (A50-7)*G50*H50)/(SUMPRODUCT(A$9:A50,A$9:A50) - 2*G50*SUM(A$9:A50) + (A50-7)*G50*G50), "NA")</f>
        <v>33.744874055124058</v>
      </c>
      <c r="J50" s="96">
        <f t="shared" ca="1" si="2"/>
        <v>-196.64505682953904</v>
      </c>
      <c r="L50" s="125" t="s">
        <v>32</v>
      </c>
      <c r="M50" s="126"/>
      <c r="N50" s="38" t="s">
        <v>5</v>
      </c>
      <c r="O50" s="35" t="s">
        <v>21</v>
      </c>
      <c r="P50" s="24">
        <v>44377</v>
      </c>
      <c r="Q50" s="36">
        <v>134</v>
      </c>
      <c r="R50" s="35" t="s">
        <v>8</v>
      </c>
      <c r="S50" s="24">
        <v>44420</v>
      </c>
      <c r="T50" s="36">
        <v>177</v>
      </c>
      <c r="U50" s="48"/>
      <c r="V50" s="48"/>
      <c r="W50" s="125" t="s">
        <v>32</v>
      </c>
      <c r="X50" s="126"/>
      <c r="Y50" s="30">
        <v>500</v>
      </c>
      <c r="Z50" s="36" t="s">
        <v>21</v>
      </c>
      <c r="AA50" s="24">
        <v>44358</v>
      </c>
      <c r="AB50" s="36">
        <v>115</v>
      </c>
      <c r="AC50" s="35" t="s">
        <v>8</v>
      </c>
      <c r="AD50" s="24">
        <v>44392</v>
      </c>
      <c r="AE50" s="36">
        <v>149</v>
      </c>
      <c r="AG50" s="125" t="s">
        <v>32</v>
      </c>
      <c r="AH50" s="126"/>
      <c r="AI50" s="30">
        <v>1000</v>
      </c>
      <c r="AJ50" s="36" t="s">
        <v>21</v>
      </c>
      <c r="AK50" s="24">
        <v>44349</v>
      </c>
      <c r="AL50" s="36">
        <v>106</v>
      </c>
      <c r="AM50" s="35" t="s">
        <v>8</v>
      </c>
      <c r="AN50" s="24">
        <v>44377</v>
      </c>
      <c r="AO50" s="36">
        <v>134</v>
      </c>
      <c r="AQ50" s="125" t="s">
        <v>32</v>
      </c>
      <c r="AR50" s="126"/>
      <c r="AS50" s="30">
        <v>500</v>
      </c>
      <c r="AT50" s="36" t="s">
        <v>21</v>
      </c>
      <c r="AU50" s="24">
        <v>44353</v>
      </c>
      <c r="AV50" s="36">
        <v>110</v>
      </c>
      <c r="AW50" s="35" t="s">
        <v>8</v>
      </c>
      <c r="AX50" s="24">
        <v>44387</v>
      </c>
      <c r="AY50" s="36">
        <v>144</v>
      </c>
      <c r="BA50" s="125" t="s">
        <v>32</v>
      </c>
      <c r="BB50" s="126"/>
      <c r="BC50" s="30">
        <v>1000</v>
      </c>
      <c r="BD50" s="36" t="s">
        <v>21</v>
      </c>
      <c r="BE50" s="24">
        <v>44339</v>
      </c>
      <c r="BF50" s="36">
        <v>96</v>
      </c>
      <c r="BG50" s="35" t="s">
        <v>8</v>
      </c>
      <c r="BH50" s="24">
        <v>44368</v>
      </c>
      <c r="BI50" s="36">
        <v>125</v>
      </c>
    </row>
    <row r="51" spans="1:61" x14ac:dyDescent="0.2">
      <c r="A51" s="3">
        <v>50</v>
      </c>
      <c r="B51" s="73">
        <v>44232</v>
      </c>
      <c r="C51" s="42">
        <v>38465.607000000004</v>
      </c>
      <c r="D51" s="42">
        <f t="shared" ca="1" si="0"/>
        <v>1788.1200000000026</v>
      </c>
      <c r="E51" s="75">
        <f t="shared" ca="1" si="1"/>
        <v>1359.5050000000006</v>
      </c>
      <c r="F51" s="70">
        <v>0.65900000000000003</v>
      </c>
      <c r="G51" s="72">
        <f ca="1">IF(B50&lt;TODAY(), AVERAGE(A$9:A51), "NA")</f>
        <v>29</v>
      </c>
      <c r="H51" s="75">
        <f ca="1">IF(B50&lt;TODAY(), AVERAGE(E$9:E51), "NA")</f>
        <v>778.90760132890352</v>
      </c>
      <c r="I51" s="82">
        <f ca="1">IF(B50&lt;TODAY(), (SUMPRODUCT(A$9:A51,E$9:E51) - G51*SUM(E$9:E51) - H51*SUM(A$9:A51) + (A51-7)*G51*H51)/(SUMPRODUCT(A$9:A51,A$9:A51) - 2*G51*SUM(A$9:A51) + (A51-7)*G51*G51), "NA")</f>
        <v>33.32914367692112</v>
      </c>
      <c r="J51" s="96">
        <f t="shared" ca="1" si="2"/>
        <v>-187.63756530180899</v>
      </c>
      <c r="L51" s="125" t="s">
        <v>31</v>
      </c>
      <c r="M51" s="126"/>
      <c r="N51" s="38" t="s">
        <v>5</v>
      </c>
      <c r="O51" s="35" t="s">
        <v>22</v>
      </c>
      <c r="P51" s="24">
        <v>44453</v>
      </c>
      <c r="Q51" s="36">
        <v>210</v>
      </c>
      <c r="R51" s="35" t="s">
        <v>9</v>
      </c>
      <c r="S51" s="24">
        <v>44521</v>
      </c>
      <c r="T51" s="36">
        <v>278</v>
      </c>
      <c r="U51" s="48"/>
      <c r="V51" s="48"/>
      <c r="W51" s="125" t="s">
        <v>31</v>
      </c>
      <c r="X51" s="126"/>
      <c r="Y51" s="30">
        <v>100</v>
      </c>
      <c r="Z51" s="36" t="s">
        <v>22</v>
      </c>
      <c r="AA51" s="24">
        <v>44419</v>
      </c>
      <c r="AB51" s="36">
        <v>176</v>
      </c>
      <c r="AC51" s="35" t="s">
        <v>9</v>
      </c>
      <c r="AD51" s="24">
        <v>44470</v>
      </c>
      <c r="AE51" s="36">
        <v>227</v>
      </c>
      <c r="AG51" s="125" t="s">
        <v>31</v>
      </c>
      <c r="AH51" s="126"/>
      <c r="AI51" s="30">
        <v>100</v>
      </c>
      <c r="AJ51" s="36" t="s">
        <v>22</v>
      </c>
      <c r="AK51" s="24">
        <v>44397</v>
      </c>
      <c r="AL51" s="36">
        <v>154</v>
      </c>
      <c r="AM51" s="35" t="s">
        <v>9</v>
      </c>
      <c r="AN51" s="24">
        <v>44438</v>
      </c>
      <c r="AO51" s="36">
        <v>195</v>
      </c>
      <c r="AQ51" s="125" t="s">
        <v>31</v>
      </c>
      <c r="AR51" s="126"/>
      <c r="AS51" s="30">
        <v>50</v>
      </c>
      <c r="AT51" s="36" t="s">
        <v>22</v>
      </c>
      <c r="AU51" s="24">
        <v>44413</v>
      </c>
      <c r="AV51" s="36">
        <v>170</v>
      </c>
      <c r="AW51" s="35" t="s">
        <v>9</v>
      </c>
      <c r="AX51" s="24">
        <v>44466</v>
      </c>
      <c r="AY51" s="36">
        <v>223</v>
      </c>
      <c r="BA51" s="125" t="s">
        <v>31</v>
      </c>
      <c r="BB51" s="126"/>
      <c r="BC51" s="30">
        <v>50</v>
      </c>
      <c r="BD51" s="36" t="s">
        <v>22</v>
      </c>
      <c r="BE51" s="24">
        <v>44387</v>
      </c>
      <c r="BF51" s="36">
        <v>144</v>
      </c>
      <c r="BG51" s="35" t="s">
        <v>9</v>
      </c>
      <c r="BH51" s="24">
        <v>44429</v>
      </c>
      <c r="BI51" s="36">
        <v>186</v>
      </c>
    </row>
    <row r="52" spans="1:61" x14ac:dyDescent="0.2">
      <c r="A52" s="3">
        <v>51</v>
      </c>
      <c r="B52" s="73">
        <v>44233</v>
      </c>
      <c r="C52" s="42">
        <v>40524.402000000002</v>
      </c>
      <c r="D52" s="42">
        <f t="shared" ca="1" si="0"/>
        <v>2058.7949999999983</v>
      </c>
      <c r="E52" s="75">
        <f t="shared" ca="1" si="1"/>
        <v>1426.098285714286</v>
      </c>
      <c r="F52" s="70">
        <v>0.68300000000000005</v>
      </c>
      <c r="G52" s="72">
        <f ca="1">IF(B51&lt;TODAY(), AVERAGE(A$9:A52), "NA")</f>
        <v>29.5</v>
      </c>
      <c r="H52" s="75">
        <f ca="1">IF(B51&lt;TODAY(), AVERAGE(E$9:E52), "NA")</f>
        <v>793.61648051948043</v>
      </c>
      <c r="I52" s="82">
        <f ca="1">IF(B51&lt;TODAY(), (SUMPRODUCT(A$9:A52,E$9:E52) - G52*SUM(E$9:E52) - H52*SUM(A$9:A52) + (A52-7)*G52*H52)/(SUMPRODUCT(A$9:A52,A$9:A52) - 2*G52*SUM(A$9:A52) + (A52-7)*G52*G52), "NA")</f>
        <v>33.068384657203303</v>
      </c>
      <c r="J52" s="96">
        <f t="shared" ca="1" si="2"/>
        <v>-181.90086686801703</v>
      </c>
      <c r="L52" s="122" t="s">
        <v>119</v>
      </c>
      <c r="M52" s="123"/>
      <c r="N52" s="87" t="s">
        <v>5</v>
      </c>
      <c r="O52" s="27" t="s">
        <v>40</v>
      </c>
      <c r="P52" s="25">
        <v>44269</v>
      </c>
      <c r="Q52" s="37">
        <v>26</v>
      </c>
      <c r="R52" s="27" t="s">
        <v>26</v>
      </c>
      <c r="S52" s="25">
        <v>44623</v>
      </c>
      <c r="T52" s="37">
        <v>380</v>
      </c>
      <c r="U52" s="48"/>
      <c r="V52" s="48"/>
      <c r="W52" s="122" t="s">
        <v>119</v>
      </c>
      <c r="X52" s="123"/>
      <c r="Y52" s="87">
        <v>2139</v>
      </c>
      <c r="Z52" s="19" t="s">
        <v>40</v>
      </c>
      <c r="AA52" s="25">
        <v>44268</v>
      </c>
      <c r="AB52" s="37">
        <v>25</v>
      </c>
      <c r="AC52" s="27" t="s">
        <v>26</v>
      </c>
      <c r="AD52" s="25">
        <v>44547</v>
      </c>
      <c r="AE52" s="37">
        <v>304</v>
      </c>
      <c r="AG52" s="122" t="s">
        <v>119</v>
      </c>
      <c r="AH52" s="123"/>
      <c r="AI52" s="87">
        <v>2639</v>
      </c>
      <c r="AJ52" s="19" t="s">
        <v>40</v>
      </c>
      <c r="AK52" s="25">
        <v>44267</v>
      </c>
      <c r="AL52" s="37">
        <v>24</v>
      </c>
      <c r="AM52" s="27" t="s">
        <v>26</v>
      </c>
      <c r="AN52" s="25">
        <v>44501</v>
      </c>
      <c r="AO52" s="37">
        <v>258</v>
      </c>
      <c r="AQ52" s="122" t="s">
        <v>119</v>
      </c>
      <c r="AR52" s="123"/>
      <c r="AS52" s="87">
        <v>2139</v>
      </c>
      <c r="AT52" s="19" t="s">
        <v>40</v>
      </c>
      <c r="AU52" s="25">
        <v>44267</v>
      </c>
      <c r="AV52" s="37">
        <v>24</v>
      </c>
      <c r="AW52" s="27" t="s">
        <v>26</v>
      </c>
      <c r="AX52" s="25">
        <v>44541</v>
      </c>
      <c r="AY52" s="37">
        <v>298</v>
      </c>
      <c r="BA52" s="122" t="s">
        <v>119</v>
      </c>
      <c r="BB52" s="123"/>
      <c r="BC52" s="87">
        <v>2639</v>
      </c>
      <c r="BD52" s="19" t="s">
        <v>40</v>
      </c>
      <c r="BE52" s="25">
        <v>44266</v>
      </c>
      <c r="BF52" s="37">
        <v>23</v>
      </c>
      <c r="BG52" s="27" t="s">
        <v>26</v>
      </c>
      <c r="BH52" s="25">
        <v>44490</v>
      </c>
      <c r="BI52" s="37">
        <v>247</v>
      </c>
    </row>
    <row r="53" spans="1:61" x14ac:dyDescent="0.2">
      <c r="A53" s="3">
        <v>52</v>
      </c>
      <c r="B53" s="73">
        <v>44234</v>
      </c>
      <c r="C53" s="42">
        <v>42023.521000000001</v>
      </c>
      <c r="D53" s="42">
        <f t="shared" ca="1" si="0"/>
        <v>1499.1189999999988</v>
      </c>
      <c r="E53" s="75">
        <f t="shared" ca="1" si="1"/>
        <v>1455.8151428571432</v>
      </c>
      <c r="F53" s="70">
        <v>0.71</v>
      </c>
      <c r="G53" s="72">
        <f ca="1">IF(B52&lt;TODAY(), AVERAGE(A$9:A53), "NA")</f>
        <v>30</v>
      </c>
      <c r="H53" s="75">
        <f ca="1">IF(B52&lt;TODAY(), AVERAGE(E$9:E53), "NA")</f>
        <v>808.33200634920638</v>
      </c>
      <c r="I53" s="82">
        <f ca="1">IF(B52&lt;TODAY(), (SUMPRODUCT(A$9:A53,E$9:E53) - G53*SUM(E$9:E53) - H53*SUM(A$9:A53) + (A53-7)*G53*H53)/(SUMPRODUCT(A$9:A53,A$9:A53) - 2*G53*SUM(A$9:A53) + (A53-7)*G53*G53), "NA")</f>
        <v>32.83116728778473</v>
      </c>
      <c r="J53" s="96">
        <f t="shared" ca="1" si="2"/>
        <v>-176.60301228433548</v>
      </c>
      <c r="L53" s="50"/>
      <c r="M53" s="89"/>
      <c r="N53" s="89"/>
      <c r="O53" s="89"/>
      <c r="P53" s="89"/>
      <c r="Q53" s="89"/>
      <c r="R53" s="89"/>
      <c r="S53" s="89"/>
      <c r="T53" s="89"/>
      <c r="U53" s="89"/>
      <c r="W53" s="89"/>
      <c r="X53" s="89"/>
      <c r="Y53" s="89"/>
      <c r="Z53" s="89"/>
      <c r="AA53" s="89"/>
      <c r="AB53" s="89"/>
      <c r="AC53" s="89"/>
      <c r="AD53" s="89"/>
      <c r="AE53" s="89"/>
      <c r="AG53" s="89"/>
      <c r="AH53" s="89"/>
      <c r="AI53" s="89"/>
      <c r="AJ53" s="89"/>
      <c r="AK53" s="89"/>
      <c r="AL53" s="89"/>
      <c r="AM53" s="89"/>
      <c r="AN53" s="89"/>
      <c r="AO53" s="89"/>
      <c r="AQ53" s="84"/>
      <c r="AR53" s="84"/>
      <c r="AS53" s="84"/>
      <c r="AT53" s="84"/>
      <c r="AU53" s="84"/>
      <c r="AV53" s="84"/>
      <c r="AW53" s="84"/>
      <c r="AX53" s="84"/>
      <c r="AY53" s="84"/>
      <c r="BA53" s="84"/>
      <c r="BB53" s="84"/>
      <c r="BC53" s="84"/>
      <c r="BD53" s="84"/>
      <c r="BE53" s="84"/>
      <c r="BF53" s="84"/>
      <c r="BG53" s="84"/>
      <c r="BH53" s="84"/>
      <c r="BI53" s="84"/>
    </row>
    <row r="54" spans="1:61" x14ac:dyDescent="0.2">
      <c r="A54" s="3">
        <v>53</v>
      </c>
      <c r="B54" s="73">
        <v>44235</v>
      </c>
      <c r="C54" s="76">
        <v>43140.599000000002</v>
      </c>
      <c r="D54" s="42">
        <f t="shared" ca="1" si="0"/>
        <v>1117.0780000000013</v>
      </c>
      <c r="E54" s="75">
        <f t="shared" ca="1" si="1"/>
        <v>1470.7738571428574</v>
      </c>
      <c r="F54" s="70">
        <v>0.72699999999999998</v>
      </c>
      <c r="G54" s="72">
        <f ca="1">IF(B53&lt;TODAY(), AVERAGE(A$9:A54), "NA")</f>
        <v>30.5</v>
      </c>
      <c r="H54" s="75">
        <f ca="1">IF(B53&lt;TODAY(), AVERAGE(E$9:E54), "NA")</f>
        <v>822.73291614906827</v>
      </c>
      <c r="I54" s="82">
        <f ca="1">IF(B53&lt;TODAY(), (SUMPRODUCT(A$9:A54,E$9:E54) - G54*SUM(E$9:E54) - H54*SUM(A$9:A54) + (A54-7)*G54*H54)/(SUMPRODUCT(A$9:A54,A$9:A54) - 2*G54*SUM(A$9:A54) + (A54-7)*G54*G54), "NA")</f>
        <v>32.573974882163803</v>
      </c>
      <c r="J54" s="96">
        <f t="shared" ca="1" si="2"/>
        <v>-170.77331775692767</v>
      </c>
      <c r="L54" s="142">
        <v>44242</v>
      </c>
      <c r="M54" s="142"/>
      <c r="N54" s="142"/>
      <c r="O54" s="142"/>
      <c r="P54" s="142"/>
      <c r="Q54" s="142"/>
      <c r="R54" s="142"/>
      <c r="S54" s="142"/>
      <c r="T54" s="142"/>
      <c r="U54" s="71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  <c r="BI54" s="55"/>
    </row>
    <row r="55" spans="1:61" x14ac:dyDescent="0.2">
      <c r="A55" s="3">
        <v>54</v>
      </c>
      <c r="B55" s="73">
        <v>44236</v>
      </c>
      <c r="C55" s="15">
        <v>44413.508999999998</v>
      </c>
      <c r="D55" s="42">
        <f t="shared" ca="1" si="0"/>
        <v>1272.9099999999962</v>
      </c>
      <c r="E55" s="75">
        <f t="shared" ca="1" si="1"/>
        <v>1528.6181428571424</v>
      </c>
      <c r="F55" s="70">
        <v>0.70599999999999996</v>
      </c>
      <c r="G55" s="72">
        <f ca="1">IF(B54&lt;TODAY(), AVERAGE(A$9:A55), "NA")</f>
        <v>31</v>
      </c>
      <c r="H55" s="75">
        <f ca="1">IF(B54&lt;TODAY(), AVERAGE(E$9:E55), "NA")</f>
        <v>837.75175075987841</v>
      </c>
      <c r="I55" s="82">
        <f ca="1">IF(B54&lt;TODAY(), (SUMPRODUCT(A$9:A55,E$9:E55) - G55*SUM(E$9:E55) - H55*SUM(A$9:A55) + (A55-7)*G55*H55)/(SUMPRODUCT(A$9:A55,A$9:A55) - 2*G55*SUM(A$9:A55) + (A55-7)*G55*G55), "NA")</f>
        <v>32.415455778379837</v>
      </c>
      <c r="J55" s="96">
        <f t="shared" ca="1" si="2"/>
        <v>-167.12737836989652</v>
      </c>
      <c r="L55" s="128" t="s">
        <v>36</v>
      </c>
      <c r="M55" s="129"/>
      <c r="N55" s="130"/>
      <c r="O55" s="31" t="s">
        <v>7</v>
      </c>
      <c r="P55" s="32" t="s">
        <v>17</v>
      </c>
      <c r="Q55" s="33" t="s">
        <v>18</v>
      </c>
      <c r="R55" s="31" t="s">
        <v>7</v>
      </c>
      <c r="S55" s="32" t="s">
        <v>17</v>
      </c>
      <c r="T55" s="33" t="s">
        <v>18</v>
      </c>
      <c r="U55" s="48"/>
      <c r="V55" s="48"/>
      <c r="W55" s="128" t="s">
        <v>36</v>
      </c>
      <c r="X55" s="129"/>
      <c r="Y55" s="130"/>
      <c r="Z55" s="33" t="s">
        <v>7</v>
      </c>
      <c r="AA55" s="32" t="s">
        <v>17</v>
      </c>
      <c r="AB55" s="33" t="s">
        <v>18</v>
      </c>
      <c r="AC55" s="31" t="s">
        <v>7</v>
      </c>
      <c r="AD55" s="32" t="s">
        <v>17</v>
      </c>
      <c r="AE55" s="33" t="s">
        <v>18</v>
      </c>
      <c r="AG55" s="128" t="s">
        <v>36</v>
      </c>
      <c r="AH55" s="129"/>
      <c r="AI55" s="130"/>
      <c r="AJ55" s="33" t="s">
        <v>7</v>
      </c>
      <c r="AK55" s="32" t="s">
        <v>17</v>
      </c>
      <c r="AL55" s="33" t="s">
        <v>18</v>
      </c>
      <c r="AM55" s="31" t="s">
        <v>7</v>
      </c>
      <c r="AN55" s="32" t="s">
        <v>17</v>
      </c>
      <c r="AO55" s="33" t="s">
        <v>18</v>
      </c>
      <c r="AQ55" s="128" t="s">
        <v>36</v>
      </c>
      <c r="AR55" s="129"/>
      <c r="AS55" s="130"/>
      <c r="AT55" s="33" t="s">
        <v>7</v>
      </c>
      <c r="AU55" s="32" t="s">
        <v>17</v>
      </c>
      <c r="AV55" s="33" t="s">
        <v>18</v>
      </c>
      <c r="AW55" s="31" t="s">
        <v>7</v>
      </c>
      <c r="AX55" s="32" t="s">
        <v>17</v>
      </c>
      <c r="AY55" s="33" t="s">
        <v>18</v>
      </c>
      <c r="BA55" s="128" t="s">
        <v>36</v>
      </c>
      <c r="BB55" s="129"/>
      <c r="BC55" s="130"/>
      <c r="BD55" s="33" t="s">
        <v>7</v>
      </c>
      <c r="BE55" s="32" t="s">
        <v>17</v>
      </c>
      <c r="BF55" s="33" t="s">
        <v>18</v>
      </c>
      <c r="BG55" s="31" t="s">
        <v>7</v>
      </c>
      <c r="BH55" s="32" t="s">
        <v>17</v>
      </c>
      <c r="BI55" s="33" t="s">
        <v>18</v>
      </c>
    </row>
    <row r="56" spans="1:61" x14ac:dyDescent="0.2">
      <c r="A56" s="3">
        <v>55</v>
      </c>
      <c r="B56" s="73">
        <v>44237</v>
      </c>
      <c r="C56" s="15">
        <v>46004.726000000002</v>
      </c>
      <c r="D56" s="42">
        <f t="shared" ca="1" si="0"/>
        <v>1591.2170000000042</v>
      </c>
      <c r="E56" s="75">
        <f t="shared" ca="1" si="1"/>
        <v>1573.0750000000003</v>
      </c>
      <c r="F56" s="70">
        <v>0.69699999999999995</v>
      </c>
      <c r="G56" s="72">
        <f ca="1">IF(B55&lt;TODAY(), AVERAGE(A$9:A56), "NA")</f>
        <v>31.5</v>
      </c>
      <c r="H56" s="75">
        <f ca="1">IF(B55&lt;TODAY(), AVERAGE(E$9:E56), "NA")</f>
        <v>853.07098511904758</v>
      </c>
      <c r="I56" s="82">
        <f ca="1">IF(B55&lt;TODAY(), (SUMPRODUCT(A$9:A56,E$9:E56) - G56*SUM(E$9:E56) - H56*SUM(A$9:A56) + (A56-7)*G56*H56)/(SUMPRODUCT(A$9:A56,A$9:A56) - 2*G56*SUM(A$9:A56) + (A56-7)*G56*G56), "NA")</f>
        <v>32.306660652254841</v>
      </c>
      <c r="J56" s="96">
        <f t="shared" ca="1" si="2"/>
        <v>-164.58882542697995</v>
      </c>
      <c r="L56" s="131" t="s">
        <v>3</v>
      </c>
      <c r="M56" s="132"/>
      <c r="N56" s="28">
        <v>44242</v>
      </c>
      <c r="O56" s="52" t="s">
        <v>38</v>
      </c>
      <c r="P56" s="26">
        <v>44249</v>
      </c>
      <c r="Q56" s="34">
        <v>7</v>
      </c>
      <c r="R56" s="52" t="s">
        <v>39</v>
      </c>
      <c r="S56" s="26">
        <v>44260</v>
      </c>
      <c r="T56" s="34">
        <v>18</v>
      </c>
      <c r="U56" s="48"/>
      <c r="V56" s="48"/>
      <c r="W56" s="131" t="s">
        <v>3</v>
      </c>
      <c r="X56" s="132"/>
      <c r="Y56" s="28">
        <v>44242</v>
      </c>
      <c r="Z56" s="53" t="s">
        <v>38</v>
      </c>
      <c r="AA56" s="26">
        <v>44249</v>
      </c>
      <c r="AB56" s="34">
        <v>7</v>
      </c>
      <c r="AC56" s="52" t="s">
        <v>39</v>
      </c>
      <c r="AD56" s="26">
        <v>44260</v>
      </c>
      <c r="AE56" s="34">
        <v>18</v>
      </c>
      <c r="AG56" s="131" t="s">
        <v>3</v>
      </c>
      <c r="AH56" s="132"/>
      <c r="AI56" s="28">
        <v>44242</v>
      </c>
      <c r="AJ56" s="53" t="s">
        <v>38</v>
      </c>
      <c r="AK56" s="26">
        <v>44249</v>
      </c>
      <c r="AL56" s="34">
        <v>7</v>
      </c>
      <c r="AM56" s="52" t="s">
        <v>39</v>
      </c>
      <c r="AN56" s="26">
        <v>44260</v>
      </c>
      <c r="AO56" s="34">
        <v>18</v>
      </c>
      <c r="AQ56" s="131" t="s">
        <v>3</v>
      </c>
      <c r="AR56" s="132"/>
      <c r="AS56" s="28">
        <v>44242</v>
      </c>
      <c r="AT56" s="53" t="s">
        <v>38</v>
      </c>
      <c r="AU56" s="26">
        <v>44249</v>
      </c>
      <c r="AV56" s="34">
        <v>7</v>
      </c>
      <c r="AW56" s="52" t="s">
        <v>39</v>
      </c>
      <c r="AX56" s="26">
        <v>44260</v>
      </c>
      <c r="AY56" s="34">
        <v>18</v>
      </c>
      <c r="BA56" s="131" t="s">
        <v>3</v>
      </c>
      <c r="BB56" s="132"/>
      <c r="BC56" s="28">
        <v>44242</v>
      </c>
      <c r="BD56" s="53" t="s">
        <v>38</v>
      </c>
      <c r="BE56" s="26">
        <v>44249</v>
      </c>
      <c r="BF56" s="34">
        <v>7</v>
      </c>
      <c r="BG56" s="52" t="s">
        <v>39</v>
      </c>
      <c r="BH56" s="26">
        <v>44260</v>
      </c>
      <c r="BI56" s="34">
        <v>18</v>
      </c>
    </row>
    <row r="57" spans="1:61" x14ac:dyDescent="0.2">
      <c r="A57" s="3">
        <v>56</v>
      </c>
      <c r="B57" s="73">
        <v>44238</v>
      </c>
      <c r="C57" s="42">
        <v>48029.341</v>
      </c>
      <c r="D57" s="42">
        <f t="shared" ca="1" si="0"/>
        <v>2024.614999999998</v>
      </c>
      <c r="E57" s="75">
        <f t="shared" ca="1" si="1"/>
        <v>1621.6934285714285</v>
      </c>
      <c r="F57" s="70">
        <v>0.70299999999999996</v>
      </c>
      <c r="G57" s="72">
        <f ca="1">IF(B56&lt;TODAY(), AVERAGE(A$9:A57), "NA")</f>
        <v>32</v>
      </c>
      <c r="H57" s="75">
        <f ca="1">IF(B56&lt;TODAY(), AVERAGE(E$9:E57), "NA")</f>
        <v>868.7571574344023</v>
      </c>
      <c r="I57" s="82">
        <f ca="1">IF(B56&lt;TODAY(), (SUMPRODUCT(A$9:A57,E$9:E57) - G57*SUM(E$9:E57) - H57*SUM(A$9:A57) + (A57-7)*G57*H57)/(SUMPRODUCT(A$9:A57,A$9:A57) - 2*G57*SUM(A$9:A57) + (A57-7)*G57*G57), "NA")</f>
        <v>32.250601690962114</v>
      </c>
      <c r="J57" s="96">
        <f t="shared" ca="1" si="2"/>
        <v>-163.26209667638534</v>
      </c>
      <c r="L57" s="125" t="s">
        <v>19</v>
      </c>
      <c r="M57" s="126"/>
      <c r="N57" s="29">
        <v>1664</v>
      </c>
      <c r="O57" s="35" t="s">
        <v>20</v>
      </c>
      <c r="P57" s="24">
        <v>44296</v>
      </c>
      <c r="Q57" s="36">
        <v>54</v>
      </c>
      <c r="R57" s="35" t="s">
        <v>10</v>
      </c>
      <c r="S57" s="24">
        <v>44319</v>
      </c>
      <c r="T57" s="36">
        <v>77</v>
      </c>
      <c r="U57" s="48"/>
      <c r="V57" s="48"/>
      <c r="W57" s="125" t="s">
        <v>19</v>
      </c>
      <c r="X57" s="126"/>
      <c r="Y57" s="29">
        <v>1664</v>
      </c>
      <c r="Z57" s="36" t="s">
        <v>20</v>
      </c>
      <c r="AA57" s="24">
        <v>44294</v>
      </c>
      <c r="AB57" s="36">
        <v>52</v>
      </c>
      <c r="AC57" s="35" t="s">
        <v>10</v>
      </c>
      <c r="AD57" s="24">
        <v>44313</v>
      </c>
      <c r="AE57" s="36">
        <v>71</v>
      </c>
      <c r="AG57" s="125" t="s">
        <v>19</v>
      </c>
      <c r="AH57" s="126"/>
      <c r="AI57" s="29">
        <v>1664</v>
      </c>
      <c r="AJ57" s="36" t="s">
        <v>20</v>
      </c>
      <c r="AK57" s="24">
        <v>44293</v>
      </c>
      <c r="AL57" s="36">
        <v>51</v>
      </c>
      <c r="AM57" s="35" t="s">
        <v>10</v>
      </c>
      <c r="AN57" s="24">
        <v>44309</v>
      </c>
      <c r="AO57" s="36">
        <v>67</v>
      </c>
      <c r="AQ57" s="125" t="s">
        <v>19</v>
      </c>
      <c r="AR57" s="126"/>
      <c r="AS57" s="29">
        <v>1664</v>
      </c>
      <c r="AT57" s="36" t="s">
        <v>20</v>
      </c>
      <c r="AU57" s="24">
        <v>44293</v>
      </c>
      <c r="AV57" s="36">
        <v>51</v>
      </c>
      <c r="AW57" s="35" t="s">
        <v>10</v>
      </c>
      <c r="AX57" s="24">
        <v>44309</v>
      </c>
      <c r="AY57" s="36">
        <v>67</v>
      </c>
      <c r="BA57" s="125" t="s">
        <v>19</v>
      </c>
      <c r="BB57" s="126"/>
      <c r="BC57" s="29">
        <v>1664</v>
      </c>
      <c r="BD57" s="36" t="s">
        <v>20</v>
      </c>
      <c r="BE57" s="24">
        <v>44290</v>
      </c>
      <c r="BF57" s="36">
        <v>48</v>
      </c>
      <c r="BG57" s="35" t="s">
        <v>10</v>
      </c>
      <c r="BH57" s="24">
        <v>44304</v>
      </c>
      <c r="BI57" s="36">
        <v>62</v>
      </c>
    </row>
    <row r="58" spans="1:61" x14ac:dyDescent="0.2">
      <c r="A58" s="3">
        <v>57</v>
      </c>
      <c r="B58" s="73">
        <v>44239</v>
      </c>
      <c r="C58" s="42">
        <v>50078.364000000001</v>
      </c>
      <c r="D58" s="42">
        <f t="shared" ca="1" si="0"/>
        <v>2049.023000000001</v>
      </c>
      <c r="E58" s="75">
        <f t="shared" ca="1" si="1"/>
        <v>1658.9652857142853</v>
      </c>
      <c r="F58" s="70" t="s">
        <v>121</v>
      </c>
      <c r="G58" s="72">
        <f ca="1">IF(B57&lt;TODAY(), AVERAGE(A$9:A58), "NA")</f>
        <v>32.5</v>
      </c>
      <c r="H58" s="75">
        <f ca="1">IF(B57&lt;TODAY(), AVERAGE(E$9:E58), "NA")</f>
        <v>884.56132000000002</v>
      </c>
      <c r="I58" s="82">
        <f ca="1">IF(B57&lt;TODAY(), (SUMPRODUCT(A$9:A58,E$9:E58) - G58*SUM(E$9:E58) - H58*SUM(A$9:A58) + (A58-7)*G58*H58)/(SUMPRODUCT(A$9:A58,A$9:A58) - 2*G58*SUM(A$9:A58) + (A58-7)*G58*G58), "NA")</f>
        <v>32.212820716858189</v>
      </c>
      <c r="J58" s="96">
        <f t="shared" ca="1" si="2"/>
        <v>-162.35535329789104</v>
      </c>
      <c r="L58" s="125" t="s">
        <v>32</v>
      </c>
      <c r="M58" s="126"/>
      <c r="N58" s="38" t="s">
        <v>5</v>
      </c>
      <c r="O58" s="35" t="s">
        <v>21</v>
      </c>
      <c r="P58" s="24">
        <v>44373</v>
      </c>
      <c r="Q58" s="36">
        <v>131</v>
      </c>
      <c r="R58" s="35" t="s">
        <v>8</v>
      </c>
      <c r="S58" s="24">
        <v>44418</v>
      </c>
      <c r="T58" s="36">
        <v>176</v>
      </c>
      <c r="U58" s="48"/>
      <c r="V58" s="48"/>
      <c r="W58" s="125" t="s">
        <v>32</v>
      </c>
      <c r="X58" s="126"/>
      <c r="Y58" s="30">
        <v>500</v>
      </c>
      <c r="Z58" s="36" t="s">
        <v>21</v>
      </c>
      <c r="AA58" s="24">
        <v>44357</v>
      </c>
      <c r="AB58" s="36">
        <v>115</v>
      </c>
      <c r="AC58" s="35" t="s">
        <v>8</v>
      </c>
      <c r="AD58" s="24">
        <v>44391</v>
      </c>
      <c r="AE58" s="36">
        <v>149</v>
      </c>
      <c r="AG58" s="125" t="s">
        <v>32</v>
      </c>
      <c r="AH58" s="126"/>
      <c r="AI58" s="30">
        <v>1000</v>
      </c>
      <c r="AJ58" s="36" t="s">
        <v>21</v>
      </c>
      <c r="AK58" s="24">
        <v>44346</v>
      </c>
      <c r="AL58" s="36">
        <v>104</v>
      </c>
      <c r="AM58" s="35" t="s">
        <v>8</v>
      </c>
      <c r="AN58" s="24">
        <v>44374</v>
      </c>
      <c r="AO58" s="36">
        <v>132</v>
      </c>
      <c r="AQ58" s="125" t="s">
        <v>32</v>
      </c>
      <c r="AR58" s="126"/>
      <c r="AS58" s="30">
        <v>500</v>
      </c>
      <c r="AT58" s="36" t="s">
        <v>21</v>
      </c>
      <c r="AU58" s="24">
        <v>44352</v>
      </c>
      <c r="AV58" s="36">
        <v>110</v>
      </c>
      <c r="AW58" s="35" t="s">
        <v>8</v>
      </c>
      <c r="AX58" s="24">
        <v>44385</v>
      </c>
      <c r="AY58" s="36">
        <v>143</v>
      </c>
      <c r="BA58" s="125" t="s">
        <v>32</v>
      </c>
      <c r="BB58" s="126"/>
      <c r="BC58" s="30">
        <v>1000</v>
      </c>
      <c r="BD58" s="36" t="s">
        <v>21</v>
      </c>
      <c r="BE58" s="24">
        <v>44338</v>
      </c>
      <c r="BF58" s="36">
        <v>96</v>
      </c>
      <c r="BG58" s="35" t="s">
        <v>8</v>
      </c>
      <c r="BH58" s="24">
        <v>44365</v>
      </c>
      <c r="BI58" s="36">
        <v>123</v>
      </c>
    </row>
    <row r="59" spans="1:61" x14ac:dyDescent="0.2">
      <c r="A59" s="3">
        <v>58</v>
      </c>
      <c r="B59" s="73">
        <v>44240</v>
      </c>
      <c r="C59" s="42">
        <v>52039.017999999996</v>
      </c>
      <c r="D59" s="42">
        <f t="shared" ca="1" si="0"/>
        <v>1960.653999999995</v>
      </c>
      <c r="E59" s="75">
        <f t="shared" ca="1" si="1"/>
        <v>1644.9451428571422</v>
      </c>
      <c r="F59" s="70">
        <v>0.745</v>
      </c>
      <c r="G59" s="72">
        <f ca="1">IF(B58&lt;TODAY(), AVERAGE(A$9:A59), "NA")</f>
        <v>33</v>
      </c>
      <c r="H59" s="75">
        <f ca="1">IF(B58&lt;TODAY(), AVERAGE(E$9:E59), "NA")</f>
        <v>899.47080672268896</v>
      </c>
      <c r="I59" s="82">
        <f ca="1">IF(B58&lt;TODAY(), (SUMPRODUCT(A$9:A59,E$9:E59) - G59*SUM(E$9:E59) - H59*SUM(A$9:A59) + (A59-7)*G59*H59)/(SUMPRODUCT(A$9:A59,A$9:A59) - 2*G59*SUM(A$9:A59) + (A59-7)*G59*G59), "NA")</f>
        <v>32.074714143503591</v>
      </c>
      <c r="J59" s="96">
        <f t="shared" ca="1" si="2"/>
        <v>-158.99476001292953</v>
      </c>
      <c r="L59" s="125" t="s">
        <v>31</v>
      </c>
      <c r="M59" s="126"/>
      <c r="N59" s="38" t="s">
        <v>5</v>
      </c>
      <c r="O59" s="35" t="s">
        <v>22</v>
      </c>
      <c r="P59" s="24">
        <v>44451</v>
      </c>
      <c r="Q59" s="36">
        <v>209</v>
      </c>
      <c r="R59" s="35" t="s">
        <v>9</v>
      </c>
      <c r="S59" s="24">
        <v>44516</v>
      </c>
      <c r="T59" s="36">
        <v>274</v>
      </c>
      <c r="U59" s="48"/>
      <c r="V59" s="48"/>
      <c r="W59" s="125" t="s">
        <v>31</v>
      </c>
      <c r="X59" s="126"/>
      <c r="Y59" s="30">
        <v>100</v>
      </c>
      <c r="Z59" s="36" t="s">
        <v>22</v>
      </c>
      <c r="AA59" s="24">
        <v>44417</v>
      </c>
      <c r="AB59" s="36">
        <v>175</v>
      </c>
      <c r="AC59" s="35" t="s">
        <v>9</v>
      </c>
      <c r="AD59" s="24">
        <v>44467</v>
      </c>
      <c r="AE59" s="36">
        <v>225</v>
      </c>
      <c r="AG59" s="125" t="s">
        <v>31</v>
      </c>
      <c r="AH59" s="126"/>
      <c r="AI59" s="30">
        <v>100</v>
      </c>
      <c r="AJ59" s="36" t="s">
        <v>22</v>
      </c>
      <c r="AK59" s="24">
        <v>44394</v>
      </c>
      <c r="AL59" s="36">
        <v>152</v>
      </c>
      <c r="AM59" s="35" t="s">
        <v>9</v>
      </c>
      <c r="AN59" s="24">
        <v>44436</v>
      </c>
      <c r="AO59" s="36">
        <v>194</v>
      </c>
      <c r="AQ59" s="125" t="s">
        <v>31</v>
      </c>
      <c r="AR59" s="126"/>
      <c r="AS59" s="30">
        <v>50</v>
      </c>
      <c r="AT59" s="36" t="s">
        <v>22</v>
      </c>
      <c r="AU59" s="24">
        <v>44410</v>
      </c>
      <c r="AV59" s="36">
        <v>168</v>
      </c>
      <c r="AW59" s="35" t="s">
        <v>9</v>
      </c>
      <c r="AX59" s="24">
        <v>44461</v>
      </c>
      <c r="AY59" s="36">
        <v>219</v>
      </c>
      <c r="BA59" s="125" t="s">
        <v>31</v>
      </c>
      <c r="BB59" s="126"/>
      <c r="BC59" s="30">
        <v>50</v>
      </c>
      <c r="BD59" s="36" t="s">
        <v>22</v>
      </c>
      <c r="BE59" s="24">
        <v>44386</v>
      </c>
      <c r="BF59" s="36">
        <v>144</v>
      </c>
      <c r="BG59" s="35" t="s">
        <v>9</v>
      </c>
      <c r="BH59" s="24">
        <v>44426</v>
      </c>
      <c r="BI59" s="36">
        <v>184</v>
      </c>
    </row>
    <row r="60" spans="1:61" x14ac:dyDescent="0.2">
      <c r="A60" s="3">
        <v>59</v>
      </c>
      <c r="B60" s="73">
        <v>44241</v>
      </c>
      <c r="C60" s="42">
        <v>53797.178</v>
      </c>
      <c r="D60" s="42">
        <f t="shared" ca="1" si="0"/>
        <v>1758.1600000000035</v>
      </c>
      <c r="E60" s="75">
        <f t="shared" ca="1" si="1"/>
        <v>1681.9509999999998</v>
      </c>
      <c r="F60" s="70">
        <v>0.76800000000000002</v>
      </c>
      <c r="G60" s="72">
        <f ca="1">IF(B59&lt;TODAY(), AVERAGE(A$9:A60), "NA")</f>
        <v>33.5</v>
      </c>
      <c r="H60" s="75">
        <f ca="1">IF(B59&lt;TODAY(), AVERAGE(E$9:E60), "NA")</f>
        <v>914.51850274725268</v>
      </c>
      <c r="I60" s="82">
        <f ca="1">IF(B59&lt;TODAY(), (SUMPRODUCT(A$9:A60,E$9:E60) - G60*SUM(E$9:E60) - H60*SUM(A$9:A60) + (A60-7)*G60*H60)/(SUMPRODUCT(A$9:A60,A$9:A60) - 2*G60*SUM(A$9:A60) + (A60-7)*G60*G60), "NA")</f>
        <v>31.962677043821913</v>
      </c>
      <c r="J60" s="96">
        <f t="shared" ca="1" si="2"/>
        <v>-156.23117822078132</v>
      </c>
      <c r="L60" s="122" t="s">
        <v>119</v>
      </c>
      <c r="M60" s="123"/>
      <c r="N60" s="87" t="s">
        <v>5</v>
      </c>
      <c r="O60" s="27" t="s">
        <v>40</v>
      </c>
      <c r="P60" s="25">
        <v>44268</v>
      </c>
      <c r="Q60" s="37">
        <v>26</v>
      </c>
      <c r="R60" s="27" t="s">
        <v>26</v>
      </c>
      <c r="S60" s="25">
        <v>44614</v>
      </c>
      <c r="T60" s="37">
        <v>372</v>
      </c>
      <c r="U60" s="48"/>
      <c r="V60" s="48"/>
      <c r="W60" s="122" t="s">
        <v>119</v>
      </c>
      <c r="X60" s="123"/>
      <c r="Y60" s="87">
        <v>2164</v>
      </c>
      <c r="Z60" s="19" t="s">
        <v>40</v>
      </c>
      <c r="AA60" s="25">
        <v>44267</v>
      </c>
      <c r="AB60" s="37">
        <v>25</v>
      </c>
      <c r="AC60" s="27" t="s">
        <v>26</v>
      </c>
      <c r="AD60" s="25">
        <v>44543</v>
      </c>
      <c r="AE60" s="37">
        <v>301</v>
      </c>
      <c r="AG60" s="122" t="s">
        <v>119</v>
      </c>
      <c r="AH60" s="123"/>
      <c r="AI60" s="87">
        <v>2664</v>
      </c>
      <c r="AJ60" s="19" t="s">
        <v>40</v>
      </c>
      <c r="AK60" s="25">
        <v>44266</v>
      </c>
      <c r="AL60" s="37">
        <v>24</v>
      </c>
      <c r="AM60" s="27" t="s">
        <v>26</v>
      </c>
      <c r="AN60" s="25">
        <v>44498</v>
      </c>
      <c r="AO60" s="37">
        <v>256</v>
      </c>
      <c r="AQ60" s="122" t="s">
        <v>119</v>
      </c>
      <c r="AR60" s="123"/>
      <c r="AS60" s="87">
        <v>2164</v>
      </c>
      <c r="AT60" s="19" t="s">
        <v>40</v>
      </c>
      <c r="AU60" s="25">
        <v>44266</v>
      </c>
      <c r="AV60" s="37">
        <v>24</v>
      </c>
      <c r="AW60" s="27" t="s">
        <v>26</v>
      </c>
      <c r="AX60" s="25">
        <v>44536</v>
      </c>
      <c r="AY60" s="37">
        <v>294</v>
      </c>
      <c r="BA60" s="122" t="s">
        <v>119</v>
      </c>
      <c r="BB60" s="123"/>
      <c r="BC60" s="87">
        <v>2664</v>
      </c>
      <c r="BD60" s="19" t="s">
        <v>40</v>
      </c>
      <c r="BE60" s="25">
        <v>44265</v>
      </c>
      <c r="BF60" s="37">
        <v>23</v>
      </c>
      <c r="BG60" s="27" t="s">
        <v>26</v>
      </c>
      <c r="BH60" s="25">
        <v>44488</v>
      </c>
      <c r="BI60" s="37">
        <v>246</v>
      </c>
    </row>
    <row r="61" spans="1:61" x14ac:dyDescent="0.2">
      <c r="A61" s="3">
        <v>60</v>
      </c>
      <c r="B61" s="73">
        <v>44242</v>
      </c>
      <c r="C61" s="42">
        <v>54616.735000000001</v>
      </c>
      <c r="D61" s="42">
        <f t="shared" ca="1" si="0"/>
        <v>819.5570000000007</v>
      </c>
      <c r="E61" s="75">
        <f t="shared" ca="1" si="1"/>
        <v>1639.4479999999999</v>
      </c>
      <c r="F61" s="70">
        <v>0.78</v>
      </c>
      <c r="G61" s="72">
        <f ca="1">IF(B60&lt;TODAY(), AVERAGE(A$9:A61), "NA")</f>
        <v>34</v>
      </c>
      <c r="H61" s="75">
        <f ca="1">IF(B60&lt;TODAY(), AVERAGE(E$9:E61), "NA")</f>
        <v>928.19641778975733</v>
      </c>
      <c r="I61" s="82">
        <f ca="1">IF(B60&lt;TODAY(), (SUMPRODUCT(A$9:A61,E$9:E61) - G61*SUM(E$9:E61) - H61*SUM(A$9:A61) + (A61-7)*G61*H61)/(SUMPRODUCT(A$9:A61,A$9:A61) - 2*G61*SUM(A$9:A61) + (A61-7)*G61*G61), "NA")</f>
        <v>31.706741101665656</v>
      </c>
      <c r="J61" s="96">
        <f t="shared" ca="1" si="2"/>
        <v>-149.83277966687501</v>
      </c>
      <c r="L61" s="50"/>
      <c r="M61" s="89"/>
      <c r="N61" s="89"/>
      <c r="O61" s="89"/>
      <c r="P61" s="89"/>
      <c r="Q61" s="89"/>
      <c r="R61" s="89"/>
      <c r="S61" s="89"/>
      <c r="T61" s="89"/>
      <c r="U61" s="89"/>
      <c r="W61" s="89"/>
      <c r="X61" s="89"/>
      <c r="Y61" s="89"/>
      <c r="Z61" s="89"/>
      <c r="AA61" s="89"/>
      <c r="AB61" s="89"/>
      <c r="AC61" s="89"/>
      <c r="AD61" s="89"/>
      <c r="AE61" s="89"/>
      <c r="AG61" s="89"/>
      <c r="AH61" s="89"/>
      <c r="AI61" s="89"/>
      <c r="AJ61" s="89"/>
      <c r="AK61" s="89"/>
      <c r="AL61" s="89"/>
      <c r="AM61" s="89"/>
      <c r="AN61" s="89"/>
      <c r="AO61" s="89"/>
      <c r="AQ61" s="84"/>
      <c r="AR61" s="84"/>
      <c r="AS61" s="84"/>
      <c r="AT61" s="84"/>
      <c r="AU61" s="84"/>
      <c r="AV61" s="84"/>
      <c r="AW61" s="84"/>
      <c r="AX61" s="84"/>
      <c r="AY61" s="84"/>
      <c r="BA61" s="84"/>
      <c r="BB61" s="84"/>
      <c r="BC61" s="84"/>
      <c r="BD61" s="84"/>
      <c r="BE61" s="84"/>
      <c r="BF61" s="84"/>
      <c r="BG61" s="84"/>
      <c r="BH61" s="84"/>
      <c r="BI61" s="84"/>
    </row>
    <row r="62" spans="1:61" x14ac:dyDescent="0.2">
      <c r="A62" s="3">
        <v>61</v>
      </c>
      <c r="B62" s="73">
        <v>44243</v>
      </c>
      <c r="C62" s="42">
        <v>56103.603999999999</v>
      </c>
      <c r="D62" s="42">
        <f t="shared" ca="1" si="0"/>
        <v>1486.8689999999988</v>
      </c>
      <c r="E62" s="75">
        <f t="shared" ca="1" si="1"/>
        <v>1670.0135714285716</v>
      </c>
      <c r="F62" s="70">
        <v>0.78300000000000003</v>
      </c>
      <c r="G62" s="72">
        <f ca="1">IF(B61&lt;TODAY(), AVERAGE(A$9:A62), "NA")</f>
        <v>34.5</v>
      </c>
      <c r="H62" s="75">
        <f ca="1">IF(B61&lt;TODAY(), AVERAGE(E$9:E62), "NA")</f>
        <v>941.93377248677234</v>
      </c>
      <c r="I62" s="82">
        <f ca="1">IF(B61&lt;TODAY(), (SUMPRODUCT(A$9:A62,E$9:E62) - G62*SUM(E$9:E62) - H62*SUM(A$9:A62) + (A62-7)*G62*H62)/(SUMPRODUCT(A$9:A62,A$9:A62) - 2*G62*SUM(A$9:A62) + (A62-7)*G62*G62), "NA")</f>
        <v>31.475903008521907</v>
      </c>
      <c r="J62" s="96">
        <f t="shared" ca="1" si="2"/>
        <v>-143.98488130723354</v>
      </c>
      <c r="L62" s="142">
        <v>44241</v>
      </c>
      <c r="M62" s="142"/>
      <c r="N62" s="142"/>
      <c r="O62" s="142"/>
      <c r="P62" s="142"/>
      <c r="Q62" s="142"/>
      <c r="R62" s="142"/>
      <c r="S62" s="142"/>
      <c r="T62" s="142"/>
      <c r="U62" s="71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  <c r="BF62" s="55"/>
      <c r="BG62" s="55"/>
      <c r="BH62" s="55"/>
      <c r="BI62" s="55"/>
    </row>
    <row r="63" spans="1:61" x14ac:dyDescent="0.2">
      <c r="A63" s="3">
        <v>62</v>
      </c>
      <c r="B63" s="73">
        <v>44244</v>
      </c>
      <c r="C63" s="42">
        <v>57309.719000000005</v>
      </c>
      <c r="D63" s="42">
        <f t="shared" ca="1" si="0"/>
        <v>1206.1150000000052</v>
      </c>
      <c r="E63" s="75">
        <f t="shared" ca="1" si="1"/>
        <v>1614.9990000000003</v>
      </c>
      <c r="F63" s="70">
        <v>0.79</v>
      </c>
      <c r="G63" s="72">
        <f ca="1">IF(B62&lt;TODAY(), AVERAGE(A$9:A63), "NA")</f>
        <v>35</v>
      </c>
      <c r="H63" s="75">
        <f ca="1">IF(B62&lt;TODAY(), AVERAGE(E$9:E63), "NA")</f>
        <v>954.17132207792201</v>
      </c>
      <c r="I63" s="82">
        <f ca="1">IF(B62&lt;TODAY(), (SUMPRODUCT(A$9:A63,E$9:E63) - G63*SUM(E$9:E63) - H63*SUM(A$9:A63) + (A63-7)*G63*H63)/(SUMPRODUCT(A$9:A63,A$9:A63) - 2*G63*SUM(A$9:A63) + (A63-7)*G63*G63), "NA")</f>
        <v>31.100859946402831</v>
      </c>
      <c r="J63" s="96">
        <f t="shared" ca="1" si="2"/>
        <v>-134.35877604617713</v>
      </c>
      <c r="L63" s="128" t="s">
        <v>36</v>
      </c>
      <c r="M63" s="129"/>
      <c r="N63" s="130"/>
      <c r="O63" s="31" t="s">
        <v>7</v>
      </c>
      <c r="P63" s="32" t="s">
        <v>17</v>
      </c>
      <c r="Q63" s="33" t="s">
        <v>18</v>
      </c>
      <c r="R63" s="31" t="s">
        <v>7</v>
      </c>
      <c r="S63" s="32" t="s">
        <v>17</v>
      </c>
      <c r="T63" s="33" t="s">
        <v>18</v>
      </c>
      <c r="U63" s="48"/>
      <c r="V63" s="48"/>
      <c r="W63" s="128" t="s">
        <v>36</v>
      </c>
      <c r="X63" s="129"/>
      <c r="Y63" s="130"/>
      <c r="Z63" s="33" t="s">
        <v>7</v>
      </c>
      <c r="AA63" s="32" t="s">
        <v>17</v>
      </c>
      <c r="AB63" s="33" t="s">
        <v>18</v>
      </c>
      <c r="AC63" s="31" t="s">
        <v>7</v>
      </c>
      <c r="AD63" s="32" t="s">
        <v>17</v>
      </c>
      <c r="AE63" s="33" t="s">
        <v>18</v>
      </c>
      <c r="AG63" s="128" t="s">
        <v>36</v>
      </c>
      <c r="AH63" s="129"/>
      <c r="AI63" s="130"/>
      <c r="AJ63" s="33" t="s">
        <v>7</v>
      </c>
      <c r="AK63" s="32" t="s">
        <v>17</v>
      </c>
      <c r="AL63" s="33" t="s">
        <v>18</v>
      </c>
      <c r="AM63" s="31" t="s">
        <v>7</v>
      </c>
      <c r="AN63" s="32" t="s">
        <v>17</v>
      </c>
      <c r="AO63" s="33" t="s">
        <v>18</v>
      </c>
      <c r="AQ63" s="128" t="s">
        <v>36</v>
      </c>
      <c r="AR63" s="129"/>
      <c r="AS63" s="130"/>
      <c r="AT63" s="33" t="s">
        <v>7</v>
      </c>
      <c r="AU63" s="32" t="s">
        <v>17</v>
      </c>
      <c r="AV63" s="33" t="s">
        <v>18</v>
      </c>
      <c r="AW63" s="31" t="s">
        <v>7</v>
      </c>
      <c r="AX63" s="32" t="s">
        <v>17</v>
      </c>
      <c r="AY63" s="33" t="s">
        <v>18</v>
      </c>
      <c r="BA63" s="128" t="s">
        <v>36</v>
      </c>
      <c r="BB63" s="129"/>
      <c r="BC63" s="130"/>
      <c r="BD63" s="33" t="s">
        <v>7</v>
      </c>
      <c r="BE63" s="32" t="s">
        <v>17</v>
      </c>
      <c r="BF63" s="33" t="s">
        <v>18</v>
      </c>
      <c r="BG63" s="31" t="s">
        <v>7</v>
      </c>
      <c r="BH63" s="32" t="s">
        <v>17</v>
      </c>
      <c r="BI63" s="33" t="s">
        <v>18</v>
      </c>
    </row>
    <row r="64" spans="1:61" x14ac:dyDescent="0.2">
      <c r="A64" s="3">
        <v>63</v>
      </c>
      <c r="B64" s="73">
        <v>44245</v>
      </c>
      <c r="C64" s="42">
        <v>59082.379000000001</v>
      </c>
      <c r="D64" s="42">
        <f t="shared" ca="1" si="0"/>
        <v>1772.6599999999962</v>
      </c>
      <c r="E64" s="75">
        <f t="shared" ca="1" si="1"/>
        <v>1579.0054285714286</v>
      </c>
      <c r="F64" s="70">
        <v>0.80500000000000005</v>
      </c>
      <c r="G64" s="72">
        <f ca="1">IF(B63&lt;TODAY(), AVERAGE(A$9:A64), "NA")</f>
        <v>35.5</v>
      </c>
      <c r="H64" s="75">
        <f ca="1">IF(B63&lt;TODAY(), AVERAGE(E$9:E64), "NA")</f>
        <v>965.32907397959184</v>
      </c>
      <c r="I64" s="82">
        <f ca="1">IF(B63&lt;TODAY(), (SUMPRODUCT(A$9:A64,E$9:E64) - G64*SUM(E$9:E64) - H64*SUM(A$9:A64) + (A64-7)*G64*H64)/(SUMPRODUCT(A$9:A64,A$9:A64) - 2*G64*SUM(A$9:A64) + (A64-7)*G64*G64), "NA")</f>
        <v>30.638472780978461</v>
      </c>
      <c r="J64" s="96">
        <f t="shared" ca="1" si="2"/>
        <v>-122.33670974514348</v>
      </c>
      <c r="L64" s="131" t="s">
        <v>3</v>
      </c>
      <c r="M64" s="132"/>
      <c r="N64" s="28">
        <v>44241</v>
      </c>
      <c r="O64" s="52" t="s">
        <v>38</v>
      </c>
      <c r="P64" s="26">
        <v>44249</v>
      </c>
      <c r="Q64" s="34">
        <v>8</v>
      </c>
      <c r="R64" s="52" t="s">
        <v>39</v>
      </c>
      <c r="S64" s="26">
        <v>44260</v>
      </c>
      <c r="T64" s="34">
        <v>19</v>
      </c>
      <c r="U64" s="48"/>
      <c r="V64" s="48"/>
      <c r="W64" s="131" t="s">
        <v>3</v>
      </c>
      <c r="X64" s="132"/>
      <c r="Y64" s="28">
        <v>44241</v>
      </c>
      <c r="Z64" s="53" t="s">
        <v>38</v>
      </c>
      <c r="AA64" s="26">
        <v>44249</v>
      </c>
      <c r="AB64" s="34">
        <v>8</v>
      </c>
      <c r="AC64" s="52" t="s">
        <v>39</v>
      </c>
      <c r="AD64" s="26">
        <v>44260</v>
      </c>
      <c r="AE64" s="34">
        <v>19</v>
      </c>
      <c r="AG64" s="131" t="s">
        <v>3</v>
      </c>
      <c r="AH64" s="132"/>
      <c r="AI64" s="28">
        <v>44241</v>
      </c>
      <c r="AJ64" s="53" t="s">
        <v>38</v>
      </c>
      <c r="AK64" s="26">
        <v>44249</v>
      </c>
      <c r="AL64" s="34">
        <v>8</v>
      </c>
      <c r="AM64" s="52" t="s">
        <v>39</v>
      </c>
      <c r="AN64" s="26">
        <v>44260</v>
      </c>
      <c r="AO64" s="34">
        <v>19</v>
      </c>
      <c r="AQ64" s="131" t="s">
        <v>3</v>
      </c>
      <c r="AR64" s="132"/>
      <c r="AS64" s="28">
        <v>44241</v>
      </c>
      <c r="AT64" s="53" t="s">
        <v>38</v>
      </c>
      <c r="AU64" s="26">
        <v>44249</v>
      </c>
      <c r="AV64" s="34">
        <v>8</v>
      </c>
      <c r="AW64" s="52" t="s">
        <v>39</v>
      </c>
      <c r="AX64" s="26">
        <v>44260</v>
      </c>
      <c r="AY64" s="34">
        <v>19</v>
      </c>
      <c r="BA64" s="131" t="s">
        <v>3</v>
      </c>
      <c r="BB64" s="132"/>
      <c r="BC64" s="28">
        <v>44241</v>
      </c>
      <c r="BD64" s="53" t="s">
        <v>38</v>
      </c>
      <c r="BE64" s="26">
        <v>44249</v>
      </c>
      <c r="BF64" s="34">
        <v>8</v>
      </c>
      <c r="BG64" s="52" t="s">
        <v>39</v>
      </c>
      <c r="BH64" s="26">
        <v>44260</v>
      </c>
      <c r="BI64" s="34">
        <v>19</v>
      </c>
    </row>
    <row r="65" spans="1:61" x14ac:dyDescent="0.2">
      <c r="A65" s="3">
        <v>64</v>
      </c>
      <c r="B65" s="73">
        <v>44246</v>
      </c>
      <c r="C65" s="42">
        <v>60475.847999999998</v>
      </c>
      <c r="D65" s="42">
        <f t="shared" ca="1" si="0"/>
        <v>1393.4689999999973</v>
      </c>
      <c r="E65" s="75">
        <f t="shared" ca="1" si="1"/>
        <v>1485.3548571428566</v>
      </c>
      <c r="F65" s="70">
        <v>0.82399999999999995</v>
      </c>
      <c r="G65" s="72">
        <f ca="1">IF(B64&lt;TODAY(), AVERAGE(A$9:A65), "NA")</f>
        <v>36</v>
      </c>
      <c r="H65" s="75">
        <f ca="1">IF(B64&lt;TODAY(), AVERAGE(E$9:E65), "NA")</f>
        <v>974.45233333333329</v>
      </c>
      <c r="I65" s="82">
        <f ca="1">IF(B64&lt;TODAY(), (SUMPRODUCT(A$9:A65,E$9:E65) - G65*SUM(E$9:E65) - H65*SUM(A$9:A65) + (A65-7)*G65*H65)/(SUMPRODUCT(A$9:A65,A$9:A65) - 2*G65*SUM(A$9:A65) + (A65-7)*G65*G65), "NA")</f>
        <v>29.99750963924593</v>
      </c>
      <c r="J65" s="96">
        <f t="shared" ca="1" si="2"/>
        <v>-105.45801367952015</v>
      </c>
      <c r="L65" s="125" t="s">
        <v>19</v>
      </c>
      <c r="M65" s="126"/>
      <c r="N65" s="29">
        <v>1645</v>
      </c>
      <c r="O65" s="35" t="s">
        <v>20</v>
      </c>
      <c r="P65" s="24">
        <v>44296</v>
      </c>
      <c r="Q65" s="36">
        <v>55</v>
      </c>
      <c r="R65" s="35" t="s">
        <v>10</v>
      </c>
      <c r="S65" s="24">
        <v>44321</v>
      </c>
      <c r="T65" s="36">
        <v>80</v>
      </c>
      <c r="U65" s="48"/>
      <c r="V65" s="48"/>
      <c r="W65" s="125" t="s">
        <v>19</v>
      </c>
      <c r="X65" s="126"/>
      <c r="Y65" s="29">
        <v>1645</v>
      </c>
      <c r="Z65" s="36" t="s">
        <v>20</v>
      </c>
      <c r="AA65" s="24">
        <v>44295</v>
      </c>
      <c r="AB65" s="36">
        <v>54</v>
      </c>
      <c r="AC65" s="35" t="s">
        <v>10</v>
      </c>
      <c r="AD65" s="24">
        <v>44314</v>
      </c>
      <c r="AE65" s="36">
        <v>73</v>
      </c>
      <c r="AG65" s="125" t="s">
        <v>19</v>
      </c>
      <c r="AH65" s="126"/>
      <c r="AI65" s="29">
        <v>1645</v>
      </c>
      <c r="AJ65" s="36" t="s">
        <v>20</v>
      </c>
      <c r="AK65" s="24">
        <v>44293</v>
      </c>
      <c r="AL65" s="36">
        <v>52</v>
      </c>
      <c r="AM65" s="35" t="s">
        <v>10</v>
      </c>
      <c r="AN65" s="24">
        <v>44309</v>
      </c>
      <c r="AO65" s="36">
        <v>68</v>
      </c>
      <c r="AQ65" s="125" t="s">
        <v>19</v>
      </c>
      <c r="AR65" s="126"/>
      <c r="AS65" s="29">
        <v>1645</v>
      </c>
      <c r="AT65" s="36" t="s">
        <v>20</v>
      </c>
      <c r="AU65" s="24">
        <v>44293</v>
      </c>
      <c r="AV65" s="36">
        <v>52</v>
      </c>
      <c r="AW65" s="35" t="s">
        <v>10</v>
      </c>
      <c r="AX65" s="24">
        <v>44309</v>
      </c>
      <c r="AY65" s="36">
        <v>68</v>
      </c>
      <c r="BA65" s="125" t="s">
        <v>19</v>
      </c>
      <c r="BB65" s="126"/>
      <c r="BC65" s="29">
        <v>1645</v>
      </c>
      <c r="BD65" s="36" t="s">
        <v>20</v>
      </c>
      <c r="BE65" s="24">
        <v>44290</v>
      </c>
      <c r="BF65" s="36">
        <v>49</v>
      </c>
      <c r="BG65" s="35" t="s">
        <v>10</v>
      </c>
      <c r="BH65" s="24">
        <v>44304</v>
      </c>
      <c r="BI65" s="36">
        <v>63</v>
      </c>
    </row>
    <row r="66" spans="1:61" x14ac:dyDescent="0.2">
      <c r="A66" s="3">
        <v>65</v>
      </c>
      <c r="B66" s="73">
        <v>44247</v>
      </c>
      <c r="C66" s="42">
        <v>61289.5</v>
      </c>
      <c r="D66" s="42">
        <f t="shared" ca="1" si="0"/>
        <v>813.65200000000186</v>
      </c>
      <c r="E66" s="75">
        <f t="shared" ca="1" si="1"/>
        <v>1321.4974285714291</v>
      </c>
      <c r="F66" s="70">
        <v>0.81699999999999995</v>
      </c>
      <c r="G66" s="72">
        <f ca="1">IF(B65&lt;TODAY(), AVERAGE(A$9:A66), "NA")</f>
        <v>36.5</v>
      </c>
      <c r="H66" s="75">
        <f ca="1">IF(B65&lt;TODAY(), AVERAGE(E$9:E66), "NA")</f>
        <v>980.43586945812797</v>
      </c>
      <c r="I66" s="82">
        <f ca="1">IF(B65&lt;TODAY(), (SUMPRODUCT(A$9:A66,E$9:E66) - G66*SUM(E$9:E66) - H66*SUM(A$9:A66) + (A66-7)*G66*H66)/(SUMPRODUCT(A$9:A66,A$9:A66) - 2*G66*SUM(A$9:A66) + (A66-7)*G66*G66), "NA")</f>
        <v>29.080707738076953</v>
      </c>
      <c r="J66" s="96">
        <f t="shared" ca="1" si="2"/>
        <v>-81.009962981680815</v>
      </c>
      <c r="L66" s="125" t="s">
        <v>32</v>
      </c>
      <c r="M66" s="126"/>
      <c r="N66" s="38" t="s">
        <v>5</v>
      </c>
      <c r="O66" s="35" t="s">
        <v>21</v>
      </c>
      <c r="P66" s="24">
        <v>44374</v>
      </c>
      <c r="Q66" s="36">
        <v>133</v>
      </c>
      <c r="R66" s="35" t="s">
        <v>8</v>
      </c>
      <c r="S66" s="24">
        <v>44420</v>
      </c>
      <c r="T66" s="36">
        <v>179</v>
      </c>
      <c r="U66" s="48"/>
      <c r="V66" s="48"/>
      <c r="W66" s="125" t="s">
        <v>32</v>
      </c>
      <c r="X66" s="126"/>
      <c r="Y66" s="30">
        <v>500</v>
      </c>
      <c r="Z66" s="36" t="s">
        <v>21</v>
      </c>
      <c r="AA66" s="24">
        <v>44358</v>
      </c>
      <c r="AB66" s="36">
        <v>117</v>
      </c>
      <c r="AC66" s="35" t="s">
        <v>8</v>
      </c>
      <c r="AD66" s="24">
        <v>44392</v>
      </c>
      <c r="AE66" s="36">
        <v>151</v>
      </c>
      <c r="AG66" s="125" t="s">
        <v>32</v>
      </c>
      <c r="AH66" s="126"/>
      <c r="AI66" s="30">
        <v>1000</v>
      </c>
      <c r="AJ66" s="36" t="s">
        <v>21</v>
      </c>
      <c r="AK66" s="24">
        <v>44347</v>
      </c>
      <c r="AL66" s="36">
        <v>106</v>
      </c>
      <c r="AM66" s="35" t="s">
        <v>8</v>
      </c>
      <c r="AN66" s="24">
        <v>44374</v>
      </c>
      <c r="AO66" s="36">
        <v>133</v>
      </c>
      <c r="AQ66" s="125" t="s">
        <v>32</v>
      </c>
      <c r="AR66" s="126"/>
      <c r="AS66" s="30">
        <v>500</v>
      </c>
      <c r="AT66" s="36" t="s">
        <v>21</v>
      </c>
      <c r="AU66" s="24">
        <v>44352</v>
      </c>
      <c r="AV66" s="36">
        <v>111</v>
      </c>
      <c r="AW66" s="35" t="s">
        <v>8</v>
      </c>
      <c r="AX66" s="24">
        <v>44387</v>
      </c>
      <c r="AY66" s="36">
        <v>146</v>
      </c>
      <c r="BA66" s="125" t="s">
        <v>32</v>
      </c>
      <c r="BB66" s="126"/>
      <c r="BC66" s="30">
        <v>1000</v>
      </c>
      <c r="BD66" s="36" t="s">
        <v>21</v>
      </c>
      <c r="BE66" s="24">
        <v>44338</v>
      </c>
      <c r="BF66" s="36">
        <v>97</v>
      </c>
      <c r="BG66" s="35" t="s">
        <v>8</v>
      </c>
      <c r="BH66" s="24">
        <v>44365</v>
      </c>
      <c r="BI66" s="36">
        <v>124</v>
      </c>
    </row>
    <row r="67" spans="1:61" x14ac:dyDescent="0.2">
      <c r="A67" s="3">
        <v>66</v>
      </c>
      <c r="B67" s="73">
        <v>44248</v>
      </c>
      <c r="C67" s="42">
        <v>63090.633999999998</v>
      </c>
      <c r="D67" s="42">
        <f t="shared" ca="1" si="0"/>
        <v>1801.1339999999982</v>
      </c>
      <c r="E67" s="75">
        <f t="shared" ca="1" si="1"/>
        <v>1327.6365714285712</v>
      </c>
      <c r="F67" s="70">
        <v>0.83899999999999997</v>
      </c>
      <c r="G67" s="72">
        <f ca="1">IF(B66&lt;TODAY(), AVERAGE(A$9:A67), "NA")</f>
        <v>37</v>
      </c>
      <c r="H67" s="75">
        <f ca="1">IF(B66&lt;TODAY(), AVERAGE(E$9:E67), "NA")</f>
        <v>986.32062711864398</v>
      </c>
      <c r="I67" s="82">
        <f ca="1">IF(B66&lt;TODAY(), (SUMPRODUCT(A$9:A67,E$9:E67) - G67*SUM(E$9:E67) - H67*SUM(A$9:A67) + (A67-7)*G67*H67)/(SUMPRODUCT(A$9:A67,A$9:A67) - 2*G67*SUM(A$9:A67) + (A67-7)*G67*G67), "NA")</f>
        <v>28.215148117224683</v>
      </c>
      <c r="J67" s="96">
        <f t="shared" ca="1" si="2"/>
        <v>-57.639853218669373</v>
      </c>
      <c r="L67" s="125" t="s">
        <v>31</v>
      </c>
      <c r="M67" s="126"/>
      <c r="N67" s="38" t="s">
        <v>5</v>
      </c>
      <c r="O67" s="35" t="s">
        <v>22</v>
      </c>
      <c r="P67" s="24">
        <v>44453</v>
      </c>
      <c r="Q67" s="36">
        <v>212</v>
      </c>
      <c r="R67" s="35" t="s">
        <v>9</v>
      </c>
      <c r="S67" s="24">
        <v>44518</v>
      </c>
      <c r="T67" s="36">
        <v>277</v>
      </c>
      <c r="U67" s="48"/>
      <c r="V67" s="48"/>
      <c r="W67" s="125" t="s">
        <v>31</v>
      </c>
      <c r="X67" s="126"/>
      <c r="Y67" s="30">
        <v>100</v>
      </c>
      <c r="Z67" s="36" t="s">
        <v>22</v>
      </c>
      <c r="AA67" s="24">
        <v>44418</v>
      </c>
      <c r="AB67" s="36">
        <v>177</v>
      </c>
      <c r="AC67" s="35" t="s">
        <v>9</v>
      </c>
      <c r="AD67" s="24">
        <v>44468</v>
      </c>
      <c r="AE67" s="36">
        <v>227</v>
      </c>
      <c r="AG67" s="125" t="s">
        <v>31</v>
      </c>
      <c r="AH67" s="126"/>
      <c r="AI67" s="30">
        <v>100</v>
      </c>
      <c r="AJ67" s="36" t="s">
        <v>22</v>
      </c>
      <c r="AK67" s="24">
        <v>44395</v>
      </c>
      <c r="AL67" s="36">
        <v>154</v>
      </c>
      <c r="AM67" s="35" t="s">
        <v>9</v>
      </c>
      <c r="AN67" s="24">
        <v>44437</v>
      </c>
      <c r="AO67" s="36">
        <v>196</v>
      </c>
      <c r="AQ67" s="125" t="s">
        <v>31</v>
      </c>
      <c r="AR67" s="126"/>
      <c r="AS67" s="30">
        <v>50</v>
      </c>
      <c r="AT67" s="36" t="s">
        <v>22</v>
      </c>
      <c r="AU67" s="24">
        <v>44412</v>
      </c>
      <c r="AV67" s="36">
        <v>171</v>
      </c>
      <c r="AW67" s="35" t="s">
        <v>9</v>
      </c>
      <c r="AX67" s="24">
        <v>44463</v>
      </c>
      <c r="AY67" s="36">
        <v>222</v>
      </c>
      <c r="BA67" s="125" t="s">
        <v>31</v>
      </c>
      <c r="BB67" s="126"/>
      <c r="BC67" s="30">
        <v>50</v>
      </c>
      <c r="BD67" s="36" t="s">
        <v>22</v>
      </c>
      <c r="BE67" s="24">
        <v>44387</v>
      </c>
      <c r="BF67" s="36">
        <v>146</v>
      </c>
      <c r="BG67" s="35" t="s">
        <v>9</v>
      </c>
      <c r="BH67" s="24">
        <v>44427</v>
      </c>
      <c r="BI67" s="36">
        <v>186</v>
      </c>
    </row>
    <row r="68" spans="1:61" x14ac:dyDescent="0.2">
      <c r="A68" s="3">
        <v>67</v>
      </c>
      <c r="B68" s="73">
        <v>44249</v>
      </c>
      <c r="C68" s="42"/>
      <c r="D68" s="42">
        <f t="shared" ref="D68:D131" ca="1" si="3">IF(B68&lt;TODAY(), C68-C67, "NA")</f>
        <v>-63090.633999999998</v>
      </c>
      <c r="E68" s="75">
        <f t="shared" ca="1" si="1"/>
        <v>-7802.3907142857142</v>
      </c>
      <c r="F68" s="70"/>
      <c r="G68" s="72">
        <f ca="1">IF(B67&lt;TODAY(), AVERAGE(A$9:A68), "NA")</f>
        <v>37.5</v>
      </c>
      <c r="H68" s="75">
        <f ca="1">IF(B67&lt;TODAY(), AVERAGE(E$9:E68), "NA")</f>
        <v>839.84210476190469</v>
      </c>
      <c r="I68" s="82">
        <f ca="1">IF(B67&lt;TODAY(), (SUMPRODUCT(A$9:A68,E$9:E68) - G68*SUM(E$9:E68) - H68*SUM(A$9:A68) + (A68-7)*G68*H68)/(SUMPRODUCT(A$9:A68,A$9:A68) - 2*G68*SUM(A$9:A68) + (A68-7)*G68*G68), "NA")</f>
        <v>12.419794371452392</v>
      </c>
      <c r="J68" s="96">
        <f t="shared" ca="1" si="2"/>
        <v>374.09981583244002</v>
      </c>
      <c r="L68" s="122" t="s">
        <v>119</v>
      </c>
      <c r="M68" s="123"/>
      <c r="N68" s="87" t="s">
        <v>5</v>
      </c>
      <c r="O68" s="27" t="s">
        <v>40</v>
      </c>
      <c r="P68" s="25">
        <v>44269</v>
      </c>
      <c r="Q68" s="37">
        <v>28</v>
      </c>
      <c r="R68" s="27" t="s">
        <v>26</v>
      </c>
      <c r="S68" s="25">
        <v>44618</v>
      </c>
      <c r="T68" s="37">
        <v>377</v>
      </c>
      <c r="U68" s="48"/>
      <c r="V68" s="48"/>
      <c r="W68" s="122" t="s">
        <v>119</v>
      </c>
      <c r="X68" s="123"/>
      <c r="Y68" s="87">
        <v>2145</v>
      </c>
      <c r="Z68" s="19" t="s">
        <v>40</v>
      </c>
      <c r="AA68" s="25">
        <v>44268</v>
      </c>
      <c r="AB68" s="37">
        <v>27</v>
      </c>
      <c r="AC68" s="27" t="s">
        <v>26</v>
      </c>
      <c r="AD68" s="25">
        <v>44545</v>
      </c>
      <c r="AE68" s="37">
        <v>304</v>
      </c>
      <c r="AG68" s="122" t="s">
        <v>119</v>
      </c>
      <c r="AH68" s="123"/>
      <c r="AI68" s="87">
        <v>2645</v>
      </c>
      <c r="AJ68" s="19" t="s">
        <v>40</v>
      </c>
      <c r="AK68" s="25">
        <v>44267</v>
      </c>
      <c r="AL68" s="37">
        <v>26</v>
      </c>
      <c r="AM68" s="27" t="s">
        <v>26</v>
      </c>
      <c r="AN68" s="25">
        <v>44500</v>
      </c>
      <c r="AO68" s="37">
        <v>259</v>
      </c>
      <c r="AQ68" s="122" t="s">
        <v>119</v>
      </c>
      <c r="AR68" s="123"/>
      <c r="AS68" s="87">
        <v>2145</v>
      </c>
      <c r="AT68" s="19" t="s">
        <v>40</v>
      </c>
      <c r="AU68" s="25">
        <v>44267</v>
      </c>
      <c r="AV68" s="37">
        <v>26</v>
      </c>
      <c r="AW68" s="27" t="s">
        <v>26</v>
      </c>
      <c r="AX68" s="25">
        <v>44538</v>
      </c>
      <c r="AY68" s="37">
        <v>297</v>
      </c>
      <c r="BA68" s="122" t="s">
        <v>119</v>
      </c>
      <c r="BB68" s="123"/>
      <c r="BC68" s="87">
        <v>2645</v>
      </c>
      <c r="BD68" s="19" t="s">
        <v>40</v>
      </c>
      <c r="BE68" s="25">
        <v>44265</v>
      </c>
      <c r="BF68" s="37">
        <v>24</v>
      </c>
      <c r="BG68" s="27" t="s">
        <v>26</v>
      </c>
      <c r="BH68" s="25">
        <v>44489</v>
      </c>
      <c r="BI68" s="37">
        <v>248</v>
      </c>
    </row>
    <row r="69" spans="1:61" x14ac:dyDescent="0.2">
      <c r="A69" s="3">
        <v>68</v>
      </c>
      <c r="B69" s="73">
        <v>44250</v>
      </c>
      <c r="C69" s="42"/>
      <c r="D69" s="42">
        <f t="shared" ca="1" si="3"/>
        <v>0</v>
      </c>
      <c r="E69" s="75">
        <f t="shared" ca="1" si="1"/>
        <v>-8014.8005714285709</v>
      </c>
      <c r="F69" s="70"/>
      <c r="G69" s="72">
        <f ca="1">IF(B68&lt;TODAY(), AVERAGE(A$9:A69), "NA")</f>
        <v>38</v>
      </c>
      <c r="H69" s="75">
        <f ca="1">IF(B68&lt;TODAY(), AVERAGE(E$9:E69), "NA")</f>
        <v>694.68402810304451</v>
      </c>
      <c r="I69" s="82">
        <f ca="1">IF(B68&lt;TODAY(), (SUMPRODUCT(A$9:A69,E$9:E69) - G69*SUM(E$9:E69) - H69*SUM(A$9:A69) + (A69-7)*G69*H69)/(SUMPRODUCT(A$9:A69,A$9:A69) - 2*G69*SUM(A$9:A69) + (A69-7)*G69*G69), "NA")</f>
        <v>-2.2287192264108096</v>
      </c>
      <c r="J69" s="95">
        <f t="shared" ca="1" si="2"/>
        <v>779.37535870665533</v>
      </c>
      <c r="L69" s="50"/>
      <c r="M69" s="89"/>
      <c r="N69" s="89"/>
      <c r="O69" s="89"/>
      <c r="P69" s="89"/>
      <c r="Q69" s="89"/>
      <c r="R69" s="89"/>
      <c r="S69" s="89"/>
      <c r="T69" s="89"/>
      <c r="U69" s="89"/>
      <c r="W69" s="89"/>
      <c r="X69" s="89"/>
      <c r="Y69" s="89"/>
      <c r="Z69" s="89"/>
      <c r="AA69" s="89"/>
      <c r="AB69" s="89"/>
      <c r="AC69" s="89"/>
      <c r="AD69" s="89"/>
      <c r="AE69" s="89"/>
      <c r="AG69" s="89"/>
      <c r="AH69" s="89"/>
      <c r="AI69" s="89"/>
      <c r="AJ69" s="89"/>
      <c r="AK69" s="89"/>
      <c r="AL69" s="89"/>
      <c r="AM69" s="89"/>
      <c r="AN69" s="89"/>
      <c r="AO69" s="89"/>
      <c r="AQ69" s="84"/>
      <c r="AR69" s="84"/>
      <c r="AS69" s="84"/>
      <c r="AT69" s="84"/>
      <c r="AU69" s="84"/>
      <c r="AV69" s="84"/>
      <c r="AW69" s="84"/>
      <c r="AX69" s="84"/>
      <c r="AY69" s="84"/>
      <c r="BA69" s="84"/>
      <c r="BB69" s="84"/>
      <c r="BC69" s="84"/>
      <c r="BD69" s="84"/>
      <c r="BE69" s="84"/>
      <c r="BF69" s="84"/>
      <c r="BG69" s="84"/>
      <c r="BH69" s="84"/>
      <c r="BI69" s="84"/>
    </row>
    <row r="70" spans="1:61" x14ac:dyDescent="0.2">
      <c r="A70" s="3">
        <v>69</v>
      </c>
      <c r="B70" s="73">
        <v>44251</v>
      </c>
      <c r="C70" s="42"/>
      <c r="D70" s="42">
        <f t="shared" ca="1" si="3"/>
        <v>0</v>
      </c>
      <c r="E70" s="75">
        <f t="shared" ca="1" si="1"/>
        <v>-8187.1027142857147</v>
      </c>
      <c r="F70" s="70"/>
      <c r="G70" s="72">
        <f ca="1">IF(B69&lt;TODAY(), AVERAGE(A$9:A70), "NA")</f>
        <v>38.5</v>
      </c>
      <c r="H70" s="75">
        <f ca="1">IF(B69&lt;TODAY(), AVERAGE(E$9:E70), "NA")</f>
        <v>551.42940322580648</v>
      </c>
      <c r="I70" s="82">
        <f ca="1">IF(B69&lt;TODAY(), (SUMPRODUCT(A$9:A70,E$9:E70) - G70*SUM(E$9:E70) - H70*SUM(A$9:A70) + (A70-7)*G70*H70)/(SUMPRODUCT(A$9:A70,A$9:A70) - 2*G70*SUM(A$9:A70) + (A70-7)*G70*G70), "NA")</f>
        <v>-15.765887346794884</v>
      </c>
      <c r="J70" s="95">
        <f t="shared" ca="1" si="2"/>
        <v>1158.4160660774096</v>
      </c>
      <c r="L70" s="142">
        <v>44240</v>
      </c>
      <c r="M70" s="142"/>
      <c r="N70" s="142"/>
      <c r="O70" s="142"/>
      <c r="P70" s="142"/>
      <c r="Q70" s="142"/>
      <c r="R70" s="142"/>
      <c r="S70" s="142"/>
      <c r="T70" s="142"/>
      <c r="U70" s="71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55"/>
      <c r="AI70" s="55"/>
      <c r="AJ70" s="55"/>
      <c r="AK70" s="55"/>
      <c r="AL70" s="55"/>
      <c r="AM70" s="55"/>
      <c r="AN70" s="55"/>
      <c r="AO70" s="55"/>
      <c r="AP70" s="55"/>
      <c r="AQ70" s="55"/>
      <c r="AR70" s="55"/>
      <c r="AS70" s="55"/>
      <c r="AT70" s="55"/>
      <c r="AU70" s="55"/>
      <c r="AV70" s="55"/>
      <c r="AW70" s="55"/>
      <c r="AX70" s="55"/>
      <c r="AY70" s="55"/>
      <c r="AZ70" s="55"/>
      <c r="BA70" s="55"/>
      <c r="BB70" s="55"/>
      <c r="BC70" s="55"/>
      <c r="BD70" s="55"/>
      <c r="BE70" s="55"/>
      <c r="BF70" s="55"/>
      <c r="BG70" s="55"/>
      <c r="BH70" s="55"/>
      <c r="BI70" s="55"/>
    </row>
    <row r="71" spans="1:61" x14ac:dyDescent="0.2">
      <c r="A71" s="3">
        <v>70</v>
      </c>
      <c r="B71" s="73">
        <v>44252</v>
      </c>
      <c r="C71" s="42"/>
      <c r="D71" s="42" t="str">
        <f t="shared" ca="1" si="3"/>
        <v>NA</v>
      </c>
      <c r="E71" s="75" t="str">
        <f t="shared" ca="1" si="1"/>
        <v>NA</v>
      </c>
      <c r="F71" s="70"/>
      <c r="G71" s="72">
        <f ca="1">IF(B70&lt;TODAY(), AVERAGE(A$9:A71), "NA")</f>
        <v>39</v>
      </c>
      <c r="H71" s="75">
        <f ca="1">IF(B70&lt;TODAY(), AVERAGE(E$9:E71), "NA")</f>
        <v>551.42940322580648</v>
      </c>
      <c r="I71" s="82">
        <f ca="1">IF(B70&lt;TODAY(), (SUMPRODUCT(A$9:A71,E$9:E71) - G71*SUM(E$9:E71) - H71*SUM(A$9:A71) + (A71-7)*G71*H71)/(SUMPRODUCT(A$9:A71,A$9:A71) - 2*G71*SUM(A$9:A71) + (A71-7)*G71*G71), "NA")</f>
        <v>-15.847440846499886</v>
      </c>
      <c r="J71" s="95">
        <f t="shared" ca="1" si="2"/>
        <v>1169.4795962393021</v>
      </c>
      <c r="L71" s="128" t="s">
        <v>36</v>
      </c>
      <c r="M71" s="129"/>
      <c r="N71" s="130"/>
      <c r="O71" s="31" t="s">
        <v>7</v>
      </c>
      <c r="P71" s="32" t="s">
        <v>17</v>
      </c>
      <c r="Q71" s="33" t="s">
        <v>18</v>
      </c>
      <c r="R71" s="31" t="s">
        <v>7</v>
      </c>
      <c r="S71" s="32" t="s">
        <v>17</v>
      </c>
      <c r="T71" s="33" t="s">
        <v>18</v>
      </c>
      <c r="U71" s="48"/>
      <c r="V71" s="48"/>
      <c r="W71" s="128" t="s">
        <v>36</v>
      </c>
      <c r="X71" s="129"/>
      <c r="Y71" s="130"/>
      <c r="Z71" s="33" t="s">
        <v>7</v>
      </c>
      <c r="AA71" s="32" t="s">
        <v>17</v>
      </c>
      <c r="AB71" s="33" t="s">
        <v>18</v>
      </c>
      <c r="AC71" s="31" t="s">
        <v>7</v>
      </c>
      <c r="AD71" s="32" t="s">
        <v>17</v>
      </c>
      <c r="AE71" s="33" t="s">
        <v>18</v>
      </c>
      <c r="AG71" s="128" t="s">
        <v>36</v>
      </c>
      <c r="AH71" s="129"/>
      <c r="AI71" s="130"/>
      <c r="AJ71" s="33" t="s">
        <v>7</v>
      </c>
      <c r="AK71" s="32" t="s">
        <v>17</v>
      </c>
      <c r="AL71" s="33" t="s">
        <v>18</v>
      </c>
      <c r="AM71" s="31" t="s">
        <v>7</v>
      </c>
      <c r="AN71" s="32" t="s">
        <v>17</v>
      </c>
      <c r="AO71" s="33" t="s">
        <v>18</v>
      </c>
      <c r="AQ71" s="128" t="s">
        <v>36</v>
      </c>
      <c r="AR71" s="129"/>
      <c r="AS71" s="130"/>
      <c r="AT71" s="33" t="s">
        <v>7</v>
      </c>
      <c r="AU71" s="32" t="s">
        <v>17</v>
      </c>
      <c r="AV71" s="33" t="s">
        <v>18</v>
      </c>
      <c r="AW71" s="31" t="s">
        <v>7</v>
      </c>
      <c r="AX71" s="32" t="s">
        <v>17</v>
      </c>
      <c r="AY71" s="33" t="s">
        <v>18</v>
      </c>
      <c r="BA71" s="128" t="s">
        <v>36</v>
      </c>
      <c r="BB71" s="129"/>
      <c r="BC71" s="130"/>
      <c r="BD71" s="33" t="s">
        <v>7</v>
      </c>
      <c r="BE71" s="32" t="s">
        <v>17</v>
      </c>
      <c r="BF71" s="33" t="s">
        <v>18</v>
      </c>
      <c r="BG71" s="31" t="s">
        <v>7</v>
      </c>
      <c r="BH71" s="32" t="s">
        <v>17</v>
      </c>
      <c r="BI71" s="33" t="s">
        <v>18</v>
      </c>
    </row>
    <row r="72" spans="1:61" x14ac:dyDescent="0.2">
      <c r="A72" s="3">
        <v>71</v>
      </c>
      <c r="B72" s="73">
        <v>44253</v>
      </c>
      <c r="C72" s="42"/>
      <c r="D72" s="42" t="str">
        <f t="shared" ca="1" si="3"/>
        <v>NA</v>
      </c>
      <c r="E72" s="75" t="str">
        <f t="shared" ca="1" si="1"/>
        <v>NA</v>
      </c>
      <c r="F72" s="70"/>
      <c r="G72" s="72" t="str">
        <f ca="1">IF(B71&lt;TODAY(), AVERAGE(A$9:A72), "NA")</f>
        <v>NA</v>
      </c>
      <c r="H72" s="75" t="str">
        <f ca="1">IF(B71&lt;TODAY(), AVERAGE(E$9:E72), "NA")</f>
        <v>NA</v>
      </c>
      <c r="I72" s="82" t="str">
        <f ca="1">IF(B71&lt;TODAY(), (SUMPRODUCT(A$9:A72,E$9:E72) - G72*SUM(E$9:E72) - H72*SUM(A$9:A72) + (A72-7)*G72*H72)/(SUMPRODUCT(A$9:A72,A$9:A72) - 2*G72*SUM(A$9:A72) + (A72-7)*G72*G72), "NA")</f>
        <v>NA</v>
      </c>
      <c r="J72" s="95" t="str">
        <f t="shared" ca="1" si="2"/>
        <v>NA</v>
      </c>
      <c r="L72" s="131" t="s">
        <v>3</v>
      </c>
      <c r="M72" s="132"/>
      <c r="N72" s="28">
        <v>44240</v>
      </c>
      <c r="O72" s="52" t="s">
        <v>38</v>
      </c>
      <c r="P72" s="26">
        <v>44249</v>
      </c>
      <c r="Q72" s="34">
        <v>9</v>
      </c>
      <c r="R72" s="52" t="s">
        <v>39</v>
      </c>
      <c r="S72" s="26">
        <v>44260</v>
      </c>
      <c r="T72" s="34">
        <v>20</v>
      </c>
      <c r="U72" s="48"/>
      <c r="V72" s="48"/>
      <c r="W72" s="131" t="s">
        <v>3</v>
      </c>
      <c r="X72" s="132"/>
      <c r="Y72" s="28">
        <v>44240</v>
      </c>
      <c r="Z72" s="53" t="s">
        <v>38</v>
      </c>
      <c r="AA72" s="26">
        <v>44249</v>
      </c>
      <c r="AB72" s="34">
        <v>9</v>
      </c>
      <c r="AC72" s="52" t="s">
        <v>39</v>
      </c>
      <c r="AD72" s="26">
        <v>44260</v>
      </c>
      <c r="AE72" s="34">
        <v>20</v>
      </c>
      <c r="AG72" s="131" t="s">
        <v>3</v>
      </c>
      <c r="AH72" s="132"/>
      <c r="AI72" s="28">
        <v>44240</v>
      </c>
      <c r="AJ72" s="53" t="s">
        <v>38</v>
      </c>
      <c r="AK72" s="26">
        <v>44249</v>
      </c>
      <c r="AL72" s="34">
        <v>9</v>
      </c>
      <c r="AM72" s="52" t="s">
        <v>39</v>
      </c>
      <c r="AN72" s="26">
        <v>44260</v>
      </c>
      <c r="AO72" s="34">
        <v>20</v>
      </c>
      <c r="AQ72" s="131" t="s">
        <v>3</v>
      </c>
      <c r="AR72" s="132"/>
      <c r="AS72" s="28">
        <v>44240</v>
      </c>
      <c r="AT72" s="53" t="s">
        <v>38</v>
      </c>
      <c r="AU72" s="26">
        <v>44249</v>
      </c>
      <c r="AV72" s="34">
        <v>9</v>
      </c>
      <c r="AW72" s="52" t="s">
        <v>39</v>
      </c>
      <c r="AX72" s="26">
        <v>44260</v>
      </c>
      <c r="AY72" s="34">
        <v>20</v>
      </c>
      <c r="BA72" s="131" t="s">
        <v>3</v>
      </c>
      <c r="BB72" s="132"/>
      <c r="BC72" s="28">
        <v>44240</v>
      </c>
      <c r="BD72" s="53" t="s">
        <v>38</v>
      </c>
      <c r="BE72" s="26">
        <v>44249</v>
      </c>
      <c r="BF72" s="34">
        <v>9</v>
      </c>
      <c r="BG72" s="52" t="s">
        <v>39</v>
      </c>
      <c r="BH72" s="26">
        <v>44260</v>
      </c>
      <c r="BI72" s="34">
        <v>20</v>
      </c>
    </row>
    <row r="73" spans="1:61" x14ac:dyDescent="0.2">
      <c r="A73" s="3">
        <v>72</v>
      </c>
      <c r="B73" s="73">
        <v>44254</v>
      </c>
      <c r="C73" s="42"/>
      <c r="D73" s="42" t="str">
        <f t="shared" ca="1" si="3"/>
        <v>NA</v>
      </c>
      <c r="E73" s="75" t="str">
        <f t="shared" ref="E73:E136" ca="1" si="4">IF(B73&lt;TODAY(), AVERAGE(D67:D73), "NA")</f>
        <v>NA</v>
      </c>
      <c r="F73" s="70"/>
      <c r="G73" s="72" t="str">
        <f ca="1">IF(B72&lt;TODAY(), AVERAGE(A$9:A73), "NA")</f>
        <v>NA</v>
      </c>
      <c r="H73" s="75" t="str">
        <f ca="1">IF(B72&lt;TODAY(), AVERAGE(E$9:E73), "NA")</f>
        <v>NA</v>
      </c>
      <c r="I73" s="82" t="str">
        <f ca="1">IF(B72&lt;TODAY(), (SUMPRODUCT(A$9:A73,E$9:E73) - G73*SUM(E$9:E73) - H73*SUM(A$9:A73) + (A73-7)*G73*H73)/(SUMPRODUCT(A$9:A73,A$9:A73) - 2*G73*SUM(A$9:A73) + (A73-7)*G73*G73), "NA")</f>
        <v>NA</v>
      </c>
      <c r="J73" s="95" t="str">
        <f t="shared" ca="1" si="2"/>
        <v>NA</v>
      </c>
      <c r="L73" s="125" t="s">
        <v>19</v>
      </c>
      <c r="M73" s="126"/>
      <c r="N73" s="29">
        <v>1659</v>
      </c>
      <c r="O73" s="35" t="s">
        <v>20</v>
      </c>
      <c r="P73" s="24">
        <v>44296</v>
      </c>
      <c r="Q73" s="36">
        <v>56</v>
      </c>
      <c r="R73" s="35" t="s">
        <v>10</v>
      </c>
      <c r="S73" s="24">
        <v>44320</v>
      </c>
      <c r="T73" s="36">
        <v>80</v>
      </c>
      <c r="U73" s="48"/>
      <c r="V73" s="48"/>
      <c r="W73" s="125" t="s">
        <v>19</v>
      </c>
      <c r="X73" s="126"/>
      <c r="Y73" s="29">
        <v>1659</v>
      </c>
      <c r="Z73" s="36" t="s">
        <v>20</v>
      </c>
      <c r="AA73" s="24">
        <v>44294</v>
      </c>
      <c r="AB73" s="36">
        <v>54</v>
      </c>
      <c r="AC73" s="35" t="s">
        <v>10</v>
      </c>
      <c r="AD73" s="24">
        <v>44314</v>
      </c>
      <c r="AE73" s="36">
        <v>74</v>
      </c>
      <c r="AG73" s="125" t="s">
        <v>19</v>
      </c>
      <c r="AH73" s="126"/>
      <c r="AI73" s="29">
        <v>1659</v>
      </c>
      <c r="AJ73" s="36" t="s">
        <v>20</v>
      </c>
      <c r="AK73" s="24">
        <v>44292</v>
      </c>
      <c r="AL73" s="36">
        <v>52</v>
      </c>
      <c r="AM73" s="35" t="s">
        <v>10</v>
      </c>
      <c r="AN73" s="24">
        <v>44309</v>
      </c>
      <c r="AO73" s="36">
        <v>69</v>
      </c>
      <c r="AQ73" s="125" t="s">
        <v>19</v>
      </c>
      <c r="AR73" s="126"/>
      <c r="AS73" s="29">
        <v>1659</v>
      </c>
      <c r="AT73" s="36" t="s">
        <v>20</v>
      </c>
      <c r="AU73" s="24">
        <v>44292</v>
      </c>
      <c r="AV73" s="36">
        <v>52</v>
      </c>
      <c r="AW73" s="35" t="s">
        <v>10</v>
      </c>
      <c r="AX73" s="24">
        <v>44309</v>
      </c>
      <c r="AY73" s="36">
        <v>69</v>
      </c>
      <c r="BA73" s="125" t="s">
        <v>19</v>
      </c>
      <c r="BB73" s="126"/>
      <c r="BC73" s="29">
        <v>1659</v>
      </c>
      <c r="BD73" s="36" t="s">
        <v>20</v>
      </c>
      <c r="BE73" s="24">
        <v>44289</v>
      </c>
      <c r="BF73" s="36">
        <v>49</v>
      </c>
      <c r="BG73" s="35" t="s">
        <v>10</v>
      </c>
      <c r="BH73" s="24">
        <v>44303</v>
      </c>
      <c r="BI73" s="36">
        <v>63</v>
      </c>
    </row>
    <row r="74" spans="1:61" x14ac:dyDescent="0.2">
      <c r="A74" s="3">
        <v>73</v>
      </c>
      <c r="B74" s="73">
        <v>44255</v>
      </c>
      <c r="C74" s="42"/>
      <c r="D74" s="42" t="str">
        <f t="shared" ca="1" si="3"/>
        <v>NA</v>
      </c>
      <c r="E74" s="75" t="str">
        <f t="shared" ca="1" si="4"/>
        <v>NA</v>
      </c>
      <c r="F74" s="70"/>
      <c r="G74" s="72" t="str">
        <f ca="1">IF(B73&lt;TODAY(), AVERAGE(A$9:A74), "NA")</f>
        <v>NA</v>
      </c>
      <c r="H74" s="75" t="str">
        <f ca="1">IF(B73&lt;TODAY(), AVERAGE(E$9:E74), "NA")</f>
        <v>NA</v>
      </c>
      <c r="I74" s="82" t="str">
        <f ca="1">IF(B73&lt;TODAY(), (SUMPRODUCT(A$9:A74,E$9:E74) - G74*SUM(E$9:E74) - H74*SUM(A$9:A74) + (A74-7)*G74*H74)/(SUMPRODUCT(A$9:A74,A$9:A74) - 2*G74*SUM(A$9:A74) + (A74-7)*G74*G74), "NA")</f>
        <v>NA</v>
      </c>
      <c r="J74" s="95" t="str">
        <f t="shared" ca="1" si="2"/>
        <v>NA</v>
      </c>
      <c r="L74" s="125" t="s">
        <v>32</v>
      </c>
      <c r="M74" s="126"/>
      <c r="N74" s="38" t="s">
        <v>5</v>
      </c>
      <c r="O74" s="35" t="s">
        <v>21</v>
      </c>
      <c r="P74" s="24">
        <v>44374</v>
      </c>
      <c r="Q74" s="36">
        <v>134</v>
      </c>
      <c r="R74" s="35" t="s">
        <v>8</v>
      </c>
      <c r="S74" s="24">
        <v>44419</v>
      </c>
      <c r="T74" s="36">
        <v>179</v>
      </c>
      <c r="U74" s="48"/>
      <c r="V74" s="48"/>
      <c r="W74" s="125" t="s">
        <v>32</v>
      </c>
      <c r="X74" s="126"/>
      <c r="Y74" s="30">
        <v>500</v>
      </c>
      <c r="Z74" s="36" t="s">
        <v>21</v>
      </c>
      <c r="AA74" s="24">
        <v>44357</v>
      </c>
      <c r="AB74" s="36">
        <v>117</v>
      </c>
      <c r="AC74" s="35" t="s">
        <v>8</v>
      </c>
      <c r="AD74" s="24">
        <v>44391</v>
      </c>
      <c r="AE74" s="36">
        <v>151</v>
      </c>
      <c r="AG74" s="125" t="s">
        <v>32</v>
      </c>
      <c r="AH74" s="126"/>
      <c r="AI74" s="30">
        <v>1000</v>
      </c>
      <c r="AJ74" s="36" t="s">
        <v>21</v>
      </c>
      <c r="AK74" s="24">
        <v>44346</v>
      </c>
      <c r="AL74" s="36">
        <v>106</v>
      </c>
      <c r="AM74" s="35" t="s">
        <v>8</v>
      </c>
      <c r="AN74" s="24">
        <v>44374</v>
      </c>
      <c r="AO74" s="36">
        <v>134</v>
      </c>
      <c r="AQ74" s="125" t="s">
        <v>32</v>
      </c>
      <c r="AR74" s="126"/>
      <c r="AS74" s="30">
        <v>500</v>
      </c>
      <c r="AT74" s="36" t="s">
        <v>21</v>
      </c>
      <c r="AU74" s="24">
        <v>44352</v>
      </c>
      <c r="AV74" s="36">
        <v>112</v>
      </c>
      <c r="AW74" s="35" t="s">
        <v>8</v>
      </c>
      <c r="AX74" s="24">
        <v>44385</v>
      </c>
      <c r="AY74" s="36">
        <v>145</v>
      </c>
      <c r="BA74" s="125" t="s">
        <v>32</v>
      </c>
      <c r="BB74" s="126"/>
      <c r="BC74" s="30">
        <v>1000</v>
      </c>
      <c r="BD74" s="36" t="s">
        <v>21</v>
      </c>
      <c r="BE74" s="24">
        <v>44337</v>
      </c>
      <c r="BF74" s="36">
        <v>97</v>
      </c>
      <c r="BG74" s="35" t="s">
        <v>8</v>
      </c>
      <c r="BH74" s="24">
        <v>44365</v>
      </c>
      <c r="BI74" s="36">
        <v>125</v>
      </c>
    </row>
    <row r="75" spans="1:61" x14ac:dyDescent="0.2">
      <c r="A75" s="3">
        <v>74</v>
      </c>
      <c r="B75" s="73">
        <v>44256</v>
      </c>
      <c r="C75" s="42"/>
      <c r="D75" s="42" t="str">
        <f t="shared" ca="1" si="3"/>
        <v>NA</v>
      </c>
      <c r="E75" s="75" t="str">
        <f t="shared" ca="1" si="4"/>
        <v>NA</v>
      </c>
      <c r="F75" s="70"/>
      <c r="G75" s="72" t="str">
        <f ca="1">IF(B74&lt;TODAY(), AVERAGE(A$9:A75), "NA")</f>
        <v>NA</v>
      </c>
      <c r="H75" s="75" t="str">
        <f ca="1">IF(B74&lt;TODAY(), AVERAGE(E$9:E75), "NA")</f>
        <v>NA</v>
      </c>
      <c r="I75" s="82" t="str">
        <f ca="1">IF(B74&lt;TODAY(), (SUMPRODUCT(A$9:A75,E$9:E75) - G75*SUM(E$9:E75) - H75*SUM(A$9:A75) + (A75-7)*G75*H75)/(SUMPRODUCT(A$9:A75,A$9:A75) - 2*G75*SUM(A$9:A75) + (A75-7)*G75*G75), "NA")</f>
        <v>NA</v>
      </c>
      <c r="J75" s="95" t="str">
        <f t="shared" ref="J75:J138" ca="1" si="5">IF(B74&lt;TODAY(), H75-I75*G75, "NA")</f>
        <v>NA</v>
      </c>
      <c r="L75" s="125" t="s">
        <v>31</v>
      </c>
      <c r="M75" s="126"/>
      <c r="N75" s="38" t="s">
        <v>5</v>
      </c>
      <c r="O75" s="35" t="s">
        <v>22</v>
      </c>
      <c r="P75" s="24">
        <v>44452</v>
      </c>
      <c r="Q75" s="36">
        <v>212</v>
      </c>
      <c r="R75" s="35" t="s">
        <v>9</v>
      </c>
      <c r="S75" s="24">
        <v>44517</v>
      </c>
      <c r="T75" s="36">
        <v>277</v>
      </c>
      <c r="U75" s="48"/>
      <c r="V75" s="48"/>
      <c r="W75" s="125" t="s">
        <v>31</v>
      </c>
      <c r="X75" s="126"/>
      <c r="Y75" s="30">
        <v>100</v>
      </c>
      <c r="Z75" s="36" t="s">
        <v>22</v>
      </c>
      <c r="AA75" s="24">
        <v>44418</v>
      </c>
      <c r="AB75" s="36">
        <v>178</v>
      </c>
      <c r="AC75" s="35" t="s">
        <v>9</v>
      </c>
      <c r="AD75" s="24">
        <v>44467</v>
      </c>
      <c r="AE75" s="36">
        <v>227</v>
      </c>
      <c r="AG75" s="125" t="s">
        <v>31</v>
      </c>
      <c r="AH75" s="126"/>
      <c r="AI75" s="30">
        <v>100</v>
      </c>
      <c r="AJ75" s="36" t="s">
        <v>22</v>
      </c>
      <c r="AK75" s="24">
        <v>44394</v>
      </c>
      <c r="AL75" s="36">
        <v>154</v>
      </c>
      <c r="AM75" s="35" t="s">
        <v>9</v>
      </c>
      <c r="AN75" s="24">
        <v>44436</v>
      </c>
      <c r="AO75" s="36">
        <v>196</v>
      </c>
      <c r="AQ75" s="125" t="s">
        <v>31</v>
      </c>
      <c r="AR75" s="126"/>
      <c r="AS75" s="30">
        <v>50</v>
      </c>
      <c r="AT75" s="36" t="s">
        <v>22</v>
      </c>
      <c r="AU75" s="24">
        <v>44410</v>
      </c>
      <c r="AV75" s="36">
        <v>170</v>
      </c>
      <c r="AW75" s="35" t="s">
        <v>9</v>
      </c>
      <c r="AX75" s="24">
        <v>44461</v>
      </c>
      <c r="AY75" s="36">
        <v>221</v>
      </c>
      <c r="BA75" s="125" t="s">
        <v>31</v>
      </c>
      <c r="BB75" s="126"/>
      <c r="BC75" s="30">
        <v>50</v>
      </c>
      <c r="BD75" s="36" t="s">
        <v>22</v>
      </c>
      <c r="BE75" s="24">
        <v>44385</v>
      </c>
      <c r="BF75" s="36">
        <v>145</v>
      </c>
      <c r="BG75" s="35" t="s">
        <v>9</v>
      </c>
      <c r="BH75" s="24">
        <v>44426</v>
      </c>
      <c r="BI75" s="36">
        <v>186</v>
      </c>
    </row>
    <row r="76" spans="1:61" x14ac:dyDescent="0.2">
      <c r="A76" s="3">
        <v>75</v>
      </c>
      <c r="B76" s="73">
        <v>44257</v>
      </c>
      <c r="C76" s="42"/>
      <c r="D76" s="42" t="str">
        <f t="shared" ca="1" si="3"/>
        <v>NA</v>
      </c>
      <c r="E76" s="75" t="str">
        <f t="shared" ca="1" si="4"/>
        <v>NA</v>
      </c>
      <c r="F76" s="70"/>
      <c r="G76" s="72" t="str">
        <f ca="1">IF(B75&lt;TODAY(), AVERAGE(A$9:A76), "NA")</f>
        <v>NA</v>
      </c>
      <c r="H76" s="75" t="str">
        <f ca="1">IF(B75&lt;TODAY(), AVERAGE(E$9:E76), "NA")</f>
        <v>NA</v>
      </c>
      <c r="I76" s="82" t="str">
        <f ca="1">IF(B75&lt;TODAY(), (SUMPRODUCT(A$9:A76,E$9:E76) - G76*SUM(E$9:E76) - H76*SUM(A$9:A76) + (A76-7)*G76*H76)/(SUMPRODUCT(A$9:A76,A$9:A76) - 2*G76*SUM(A$9:A76) + (A76-7)*G76*G76), "NA")</f>
        <v>NA</v>
      </c>
      <c r="J76" s="95" t="str">
        <f t="shared" ca="1" si="5"/>
        <v>NA</v>
      </c>
      <c r="L76" s="122" t="s">
        <v>119</v>
      </c>
      <c r="M76" s="123"/>
      <c r="N76" s="87" t="s">
        <v>5</v>
      </c>
      <c r="O76" s="27" t="s">
        <v>40</v>
      </c>
      <c r="P76" s="25">
        <v>44269</v>
      </c>
      <c r="Q76" s="37">
        <v>29</v>
      </c>
      <c r="R76" s="27" t="s">
        <v>26</v>
      </c>
      <c r="S76" s="25">
        <v>44615</v>
      </c>
      <c r="T76" s="37">
        <v>375</v>
      </c>
      <c r="U76" s="48"/>
      <c r="V76" s="48"/>
      <c r="W76" s="122" t="s">
        <v>119</v>
      </c>
      <c r="X76" s="123"/>
      <c r="Y76" s="87">
        <v>2159</v>
      </c>
      <c r="Z76" s="19" t="s">
        <v>40</v>
      </c>
      <c r="AA76" s="25">
        <v>44267</v>
      </c>
      <c r="AB76" s="37">
        <v>27</v>
      </c>
      <c r="AC76" s="27" t="s">
        <v>26</v>
      </c>
      <c r="AD76" s="25">
        <v>44544</v>
      </c>
      <c r="AE76" s="37">
        <v>304</v>
      </c>
      <c r="AG76" s="122" t="s">
        <v>119</v>
      </c>
      <c r="AH76" s="123"/>
      <c r="AI76" s="87">
        <v>2659</v>
      </c>
      <c r="AJ76" s="19" t="s">
        <v>40</v>
      </c>
      <c r="AK76" s="25">
        <v>44266</v>
      </c>
      <c r="AL76" s="37">
        <v>26</v>
      </c>
      <c r="AM76" s="27" t="s">
        <v>26</v>
      </c>
      <c r="AN76" s="25">
        <v>44498</v>
      </c>
      <c r="AO76" s="37">
        <v>258</v>
      </c>
      <c r="AQ76" s="122" t="s">
        <v>119</v>
      </c>
      <c r="AR76" s="123"/>
      <c r="AS76" s="87">
        <v>2159</v>
      </c>
      <c r="AT76" s="19" t="s">
        <v>40</v>
      </c>
      <c r="AU76" s="25">
        <v>44266</v>
      </c>
      <c r="AV76" s="37">
        <v>26</v>
      </c>
      <c r="AW76" s="27" t="s">
        <v>26</v>
      </c>
      <c r="AX76" s="25">
        <v>44536</v>
      </c>
      <c r="AY76" s="37">
        <v>296</v>
      </c>
      <c r="BA76" s="122" t="s">
        <v>119</v>
      </c>
      <c r="BB76" s="123"/>
      <c r="BC76" s="87">
        <v>2659</v>
      </c>
      <c r="BD76" s="19" t="s">
        <v>40</v>
      </c>
      <c r="BE76" s="25">
        <v>44265</v>
      </c>
      <c r="BF76" s="37">
        <v>25</v>
      </c>
      <c r="BG76" s="27" t="s">
        <v>26</v>
      </c>
      <c r="BH76" s="25">
        <v>44488</v>
      </c>
      <c r="BI76" s="37">
        <v>248</v>
      </c>
    </row>
    <row r="77" spans="1:61" x14ac:dyDescent="0.2">
      <c r="A77" s="3">
        <v>76</v>
      </c>
      <c r="B77" s="73">
        <v>44258</v>
      </c>
      <c r="C77" s="42"/>
      <c r="D77" s="42" t="str">
        <f t="shared" ca="1" si="3"/>
        <v>NA</v>
      </c>
      <c r="E77" s="75" t="str">
        <f t="shared" ca="1" si="4"/>
        <v>NA</v>
      </c>
      <c r="F77" s="70"/>
      <c r="G77" s="72" t="str">
        <f ca="1">IF(B76&lt;TODAY(), AVERAGE(A$9:A77), "NA")</f>
        <v>NA</v>
      </c>
      <c r="H77" s="75" t="str">
        <f ca="1">IF(B76&lt;TODAY(), AVERAGE(E$9:E77), "NA")</f>
        <v>NA</v>
      </c>
      <c r="I77" s="82" t="str">
        <f ca="1">IF(B76&lt;TODAY(), (SUMPRODUCT(A$9:A77,E$9:E77) - G77*SUM(E$9:E77) - H77*SUM(A$9:A77) + (A77-7)*G77*H77)/(SUMPRODUCT(A$9:A77,A$9:A77) - 2*G77*SUM(A$9:A77) + (A77-7)*G77*G77), "NA")</f>
        <v>NA</v>
      </c>
      <c r="J77" s="95" t="str">
        <f t="shared" ca="1" si="5"/>
        <v>NA</v>
      </c>
      <c r="L77" s="50"/>
      <c r="M77" s="89"/>
      <c r="N77" s="89"/>
      <c r="O77" s="89"/>
      <c r="P77" s="89"/>
      <c r="Q77" s="89"/>
      <c r="R77" s="89"/>
      <c r="S77" s="89"/>
      <c r="T77" s="89"/>
      <c r="U77" s="89"/>
      <c r="W77" s="89"/>
      <c r="X77" s="89"/>
      <c r="Y77" s="89"/>
      <c r="Z77" s="89"/>
      <c r="AA77" s="89"/>
      <c r="AB77" s="89"/>
      <c r="AC77" s="89"/>
      <c r="AD77" s="89"/>
      <c r="AE77" s="89"/>
      <c r="AG77" s="89"/>
      <c r="AH77" s="89"/>
      <c r="AI77" s="89"/>
      <c r="AJ77" s="89"/>
      <c r="AK77" s="89"/>
      <c r="AL77" s="89"/>
      <c r="AM77" s="89"/>
      <c r="AN77" s="89"/>
      <c r="AO77" s="89"/>
      <c r="AQ77" s="84"/>
      <c r="AR77" s="84"/>
      <c r="AS77" s="84"/>
      <c r="AT77" s="84"/>
      <c r="AU77" s="84"/>
      <c r="AV77" s="84"/>
      <c r="AW77" s="84"/>
      <c r="AX77" s="84"/>
      <c r="AY77" s="84"/>
      <c r="BA77" s="84"/>
      <c r="BB77" s="84"/>
      <c r="BC77" s="84"/>
      <c r="BD77" s="84"/>
      <c r="BE77" s="84"/>
      <c r="BF77" s="84"/>
      <c r="BG77" s="84"/>
      <c r="BH77" s="84"/>
      <c r="BI77" s="84"/>
    </row>
    <row r="78" spans="1:61" x14ac:dyDescent="0.2">
      <c r="A78" s="3">
        <v>77</v>
      </c>
      <c r="B78" s="73">
        <v>44259</v>
      </c>
      <c r="C78" s="42"/>
      <c r="D78" s="42" t="str">
        <f t="shared" ca="1" si="3"/>
        <v>NA</v>
      </c>
      <c r="E78" s="75" t="str">
        <f t="shared" ca="1" si="4"/>
        <v>NA</v>
      </c>
      <c r="F78" s="70"/>
      <c r="G78" s="72" t="str">
        <f ca="1">IF(B77&lt;TODAY(), AVERAGE(A$9:A78), "NA")</f>
        <v>NA</v>
      </c>
      <c r="H78" s="75" t="str">
        <f ca="1">IF(B77&lt;TODAY(), AVERAGE(E$9:E78), "NA")</f>
        <v>NA</v>
      </c>
      <c r="I78" s="82" t="str">
        <f ca="1">IF(B77&lt;TODAY(), (SUMPRODUCT(A$9:A78,E$9:E78) - G78*SUM(E$9:E78) - H78*SUM(A$9:A78) + (A78-7)*G78*H78)/(SUMPRODUCT(A$9:A78,A$9:A78) - 2*G78*SUM(A$9:A78) + (A78-7)*G78*G78), "NA")</f>
        <v>NA</v>
      </c>
      <c r="J78" s="95" t="str">
        <f t="shared" ca="1" si="5"/>
        <v>NA</v>
      </c>
      <c r="L78" s="142">
        <v>44239</v>
      </c>
      <c r="M78" s="142"/>
      <c r="N78" s="142"/>
      <c r="O78" s="142"/>
      <c r="P78" s="142"/>
      <c r="Q78" s="142"/>
      <c r="R78" s="142"/>
      <c r="S78" s="142"/>
      <c r="T78" s="142"/>
      <c r="U78" s="71"/>
      <c r="V78" s="55"/>
      <c r="W78" s="55"/>
      <c r="X78" s="55"/>
      <c r="Y78" s="55"/>
      <c r="Z78" s="55"/>
      <c r="AA78" s="55"/>
      <c r="AB78" s="55"/>
      <c r="AC78" s="55"/>
      <c r="AD78" s="55"/>
      <c r="AE78" s="55"/>
      <c r="AF78" s="55"/>
      <c r="AG78" s="55"/>
      <c r="AH78" s="55"/>
      <c r="AI78" s="55"/>
      <c r="AJ78" s="55"/>
      <c r="AK78" s="55"/>
      <c r="AL78" s="55"/>
      <c r="AM78" s="55"/>
      <c r="AN78" s="55"/>
      <c r="AO78" s="55"/>
      <c r="AP78" s="55"/>
      <c r="AQ78" s="55"/>
      <c r="AR78" s="55"/>
      <c r="AS78" s="55"/>
      <c r="AT78" s="55"/>
      <c r="AU78" s="55"/>
      <c r="AV78" s="55"/>
      <c r="AW78" s="55"/>
      <c r="AX78" s="55"/>
      <c r="AY78" s="55"/>
      <c r="AZ78" s="55"/>
      <c r="BA78" s="55"/>
      <c r="BB78" s="55"/>
      <c r="BC78" s="55"/>
      <c r="BD78" s="55"/>
      <c r="BE78" s="55"/>
      <c r="BF78" s="55"/>
      <c r="BG78" s="55"/>
      <c r="BH78" s="55"/>
      <c r="BI78" s="55"/>
    </row>
    <row r="79" spans="1:61" x14ac:dyDescent="0.2">
      <c r="A79" s="3">
        <v>78</v>
      </c>
      <c r="B79" s="73">
        <v>44260</v>
      </c>
      <c r="C79" s="42"/>
      <c r="D79" s="42" t="str">
        <f t="shared" ca="1" si="3"/>
        <v>NA</v>
      </c>
      <c r="E79" s="75" t="str">
        <f t="shared" ca="1" si="4"/>
        <v>NA</v>
      </c>
      <c r="F79" s="70"/>
      <c r="G79" s="72" t="str">
        <f ca="1">IF(B78&lt;TODAY(), AVERAGE(A$9:A79), "NA")</f>
        <v>NA</v>
      </c>
      <c r="H79" s="75" t="str">
        <f ca="1">IF(B78&lt;TODAY(), AVERAGE(E$9:E79), "NA")</f>
        <v>NA</v>
      </c>
      <c r="I79" s="82" t="str">
        <f ca="1">IF(B78&lt;TODAY(), (SUMPRODUCT(A$9:A79,E$9:E79) - G79*SUM(E$9:E79) - H79*SUM(A$9:A79) + (A79-7)*G79*H79)/(SUMPRODUCT(A$9:A79,A$9:A79) - 2*G79*SUM(A$9:A79) + (A79-7)*G79*G79), "NA")</f>
        <v>NA</v>
      </c>
      <c r="J79" s="95" t="str">
        <f t="shared" ca="1" si="5"/>
        <v>NA</v>
      </c>
      <c r="L79" s="128" t="s">
        <v>36</v>
      </c>
      <c r="M79" s="129"/>
      <c r="N79" s="130"/>
      <c r="O79" s="31" t="s">
        <v>7</v>
      </c>
      <c r="P79" s="32" t="s">
        <v>17</v>
      </c>
      <c r="Q79" s="33" t="s">
        <v>18</v>
      </c>
      <c r="R79" s="31" t="s">
        <v>7</v>
      </c>
      <c r="S79" s="32" t="s">
        <v>17</v>
      </c>
      <c r="T79" s="33" t="s">
        <v>18</v>
      </c>
      <c r="U79" s="48"/>
      <c r="V79" s="48"/>
      <c r="W79" s="128" t="s">
        <v>36</v>
      </c>
      <c r="X79" s="129"/>
      <c r="Y79" s="130"/>
      <c r="Z79" s="33" t="s">
        <v>7</v>
      </c>
      <c r="AA79" s="32" t="s">
        <v>17</v>
      </c>
      <c r="AB79" s="33" t="s">
        <v>18</v>
      </c>
      <c r="AC79" s="31" t="s">
        <v>7</v>
      </c>
      <c r="AD79" s="32" t="s">
        <v>17</v>
      </c>
      <c r="AE79" s="33" t="s">
        <v>18</v>
      </c>
      <c r="AG79" s="128" t="s">
        <v>36</v>
      </c>
      <c r="AH79" s="129"/>
      <c r="AI79" s="130"/>
      <c r="AJ79" s="33" t="s">
        <v>7</v>
      </c>
      <c r="AK79" s="32" t="s">
        <v>17</v>
      </c>
      <c r="AL79" s="33" t="s">
        <v>18</v>
      </c>
      <c r="AM79" s="31" t="s">
        <v>7</v>
      </c>
      <c r="AN79" s="32" t="s">
        <v>17</v>
      </c>
      <c r="AO79" s="33" t="s">
        <v>18</v>
      </c>
      <c r="AQ79" s="128" t="s">
        <v>36</v>
      </c>
      <c r="AR79" s="129"/>
      <c r="AS79" s="130"/>
      <c r="AT79" s="33" t="s">
        <v>7</v>
      </c>
      <c r="AU79" s="32" t="s">
        <v>17</v>
      </c>
      <c r="AV79" s="33" t="s">
        <v>18</v>
      </c>
      <c r="AW79" s="31" t="s">
        <v>7</v>
      </c>
      <c r="AX79" s="32" t="s">
        <v>17</v>
      </c>
      <c r="AY79" s="33" t="s">
        <v>18</v>
      </c>
      <c r="BA79" s="128" t="s">
        <v>36</v>
      </c>
      <c r="BB79" s="129"/>
      <c r="BC79" s="130"/>
      <c r="BD79" s="33" t="s">
        <v>7</v>
      </c>
      <c r="BE79" s="32" t="s">
        <v>17</v>
      </c>
      <c r="BF79" s="33" t="s">
        <v>18</v>
      </c>
      <c r="BG79" s="31" t="s">
        <v>7</v>
      </c>
      <c r="BH79" s="32" t="s">
        <v>17</v>
      </c>
      <c r="BI79" s="33" t="s">
        <v>18</v>
      </c>
    </row>
    <row r="80" spans="1:61" x14ac:dyDescent="0.2">
      <c r="A80" s="3">
        <v>79</v>
      </c>
      <c r="B80" s="73">
        <v>44261</v>
      </c>
      <c r="C80" s="42"/>
      <c r="D80" s="42" t="str">
        <f t="shared" ca="1" si="3"/>
        <v>NA</v>
      </c>
      <c r="E80" s="75" t="str">
        <f t="shared" ca="1" si="4"/>
        <v>NA</v>
      </c>
      <c r="F80" s="70"/>
      <c r="G80" s="72" t="str">
        <f ca="1">IF(B79&lt;TODAY(), AVERAGE(A$9:A80), "NA")</f>
        <v>NA</v>
      </c>
      <c r="H80" s="75" t="str">
        <f ca="1">IF(B79&lt;TODAY(), AVERAGE(E$9:E80), "NA")</f>
        <v>NA</v>
      </c>
      <c r="I80" s="82" t="str">
        <f ca="1">IF(B79&lt;TODAY(), (SUMPRODUCT(A$9:A80,E$9:E80) - G80*SUM(E$9:E80) - H80*SUM(A$9:A80) + (A80-7)*G80*H80)/(SUMPRODUCT(A$9:A80,A$9:A80) - 2*G80*SUM(A$9:A80) + (A80-7)*G80*G80), "NA")</f>
        <v>NA</v>
      </c>
      <c r="J80" s="95" t="str">
        <f t="shared" ca="1" si="5"/>
        <v>NA</v>
      </c>
      <c r="L80" s="131" t="s">
        <v>3</v>
      </c>
      <c r="M80" s="132"/>
      <c r="N80" s="28">
        <v>44239</v>
      </c>
      <c r="O80" s="52" t="s">
        <v>38</v>
      </c>
      <c r="P80" s="26">
        <v>44249</v>
      </c>
      <c r="Q80" s="34">
        <v>10</v>
      </c>
      <c r="R80" s="52" t="s">
        <v>39</v>
      </c>
      <c r="S80" s="26">
        <v>44260</v>
      </c>
      <c r="T80" s="34">
        <v>21</v>
      </c>
      <c r="U80" s="48"/>
      <c r="V80" s="48"/>
      <c r="W80" s="131" t="s">
        <v>3</v>
      </c>
      <c r="X80" s="132"/>
      <c r="Y80" s="28">
        <v>44239</v>
      </c>
      <c r="Z80" s="53" t="s">
        <v>38</v>
      </c>
      <c r="AA80" s="26">
        <v>44249</v>
      </c>
      <c r="AB80" s="34">
        <v>10</v>
      </c>
      <c r="AC80" s="52" t="s">
        <v>39</v>
      </c>
      <c r="AD80" s="26">
        <v>44260</v>
      </c>
      <c r="AE80" s="34">
        <v>21</v>
      </c>
      <c r="AG80" s="131" t="s">
        <v>3</v>
      </c>
      <c r="AH80" s="132"/>
      <c r="AI80" s="28">
        <v>44239</v>
      </c>
      <c r="AJ80" s="53" t="s">
        <v>38</v>
      </c>
      <c r="AK80" s="26">
        <v>44249</v>
      </c>
      <c r="AL80" s="34">
        <v>10</v>
      </c>
      <c r="AM80" s="52" t="s">
        <v>39</v>
      </c>
      <c r="AN80" s="26">
        <v>44260</v>
      </c>
      <c r="AO80" s="34">
        <v>21</v>
      </c>
      <c r="AQ80" s="131" t="s">
        <v>3</v>
      </c>
      <c r="AR80" s="132"/>
      <c r="AS80" s="28">
        <v>44239</v>
      </c>
      <c r="AT80" s="53" t="s">
        <v>38</v>
      </c>
      <c r="AU80" s="26">
        <v>44249</v>
      </c>
      <c r="AV80" s="34">
        <v>10</v>
      </c>
      <c r="AW80" s="52" t="s">
        <v>39</v>
      </c>
      <c r="AX80" s="26">
        <v>44260</v>
      </c>
      <c r="AY80" s="34">
        <v>21</v>
      </c>
      <c r="BA80" s="131" t="s">
        <v>3</v>
      </c>
      <c r="BB80" s="132"/>
      <c r="BC80" s="28">
        <v>44239</v>
      </c>
      <c r="BD80" s="53" t="s">
        <v>38</v>
      </c>
      <c r="BE80" s="26">
        <v>44249</v>
      </c>
      <c r="BF80" s="34">
        <v>10</v>
      </c>
      <c r="BG80" s="52" t="s">
        <v>39</v>
      </c>
      <c r="BH80" s="26">
        <v>44260</v>
      </c>
      <c r="BI80" s="34">
        <v>21</v>
      </c>
    </row>
    <row r="81" spans="1:61" x14ac:dyDescent="0.2">
      <c r="A81" s="3">
        <v>80</v>
      </c>
      <c r="B81" s="73">
        <v>44262</v>
      </c>
      <c r="C81" s="42"/>
      <c r="D81" s="42" t="str">
        <f t="shared" ca="1" si="3"/>
        <v>NA</v>
      </c>
      <c r="E81" s="75" t="str">
        <f t="shared" ca="1" si="4"/>
        <v>NA</v>
      </c>
      <c r="F81" s="70"/>
      <c r="G81" s="72" t="str">
        <f ca="1">IF(B80&lt;TODAY(), AVERAGE(A$9:A81), "NA")</f>
        <v>NA</v>
      </c>
      <c r="H81" s="75" t="str">
        <f ca="1">IF(B80&lt;TODAY(), AVERAGE(E$9:E81), "NA")</f>
        <v>NA</v>
      </c>
      <c r="I81" s="82" t="str">
        <f ca="1">IF(B80&lt;TODAY(), (SUMPRODUCT(A$9:A81,E$9:E81) - G81*SUM(E$9:E81) - H81*SUM(A$9:A81) + (A81-7)*G81*H81)/(SUMPRODUCT(A$9:A81,A$9:A81) - 2*G81*SUM(A$9:A81) + (A81-7)*G81*G81), "NA")</f>
        <v>NA</v>
      </c>
      <c r="J81" s="95" t="str">
        <f t="shared" ca="1" si="5"/>
        <v>NA</v>
      </c>
      <c r="L81" s="125" t="s">
        <v>19</v>
      </c>
      <c r="M81" s="126"/>
      <c r="N81" s="29">
        <v>1622</v>
      </c>
      <c r="O81" s="35" t="s">
        <v>20</v>
      </c>
      <c r="P81" s="24">
        <v>44297</v>
      </c>
      <c r="Q81" s="36">
        <v>58</v>
      </c>
      <c r="R81" s="35" t="s">
        <v>10</v>
      </c>
      <c r="S81" s="24">
        <v>44323</v>
      </c>
      <c r="T81" s="36">
        <v>84</v>
      </c>
      <c r="U81" s="48"/>
      <c r="V81" s="48"/>
      <c r="W81" s="125" t="s">
        <v>19</v>
      </c>
      <c r="X81" s="126"/>
      <c r="Y81" s="29">
        <v>1622</v>
      </c>
      <c r="Z81" s="36" t="s">
        <v>20</v>
      </c>
      <c r="AA81" s="24">
        <v>44295</v>
      </c>
      <c r="AB81" s="36">
        <v>56</v>
      </c>
      <c r="AC81" s="35" t="s">
        <v>10</v>
      </c>
      <c r="AD81" s="24">
        <v>44315</v>
      </c>
      <c r="AE81" s="36">
        <v>76</v>
      </c>
      <c r="AG81" s="125" t="s">
        <v>19</v>
      </c>
      <c r="AH81" s="126"/>
      <c r="AI81" s="29">
        <v>1622</v>
      </c>
      <c r="AJ81" s="36" t="s">
        <v>20</v>
      </c>
      <c r="AK81" s="24">
        <v>44293</v>
      </c>
      <c r="AL81" s="36">
        <v>54</v>
      </c>
      <c r="AM81" s="35" t="s">
        <v>10</v>
      </c>
      <c r="AN81" s="24">
        <v>44310</v>
      </c>
      <c r="AO81" s="36">
        <v>71</v>
      </c>
      <c r="AQ81" s="125" t="s">
        <v>19</v>
      </c>
      <c r="AR81" s="126"/>
      <c r="AS81" s="29">
        <v>1622</v>
      </c>
      <c r="AT81" s="36" t="s">
        <v>20</v>
      </c>
      <c r="AU81" s="24">
        <v>44293</v>
      </c>
      <c r="AV81" s="36">
        <v>54</v>
      </c>
      <c r="AW81" s="35" t="s">
        <v>10</v>
      </c>
      <c r="AX81" s="24">
        <v>44310</v>
      </c>
      <c r="AY81" s="36">
        <v>71</v>
      </c>
      <c r="BA81" s="125" t="s">
        <v>19</v>
      </c>
      <c r="BB81" s="126"/>
      <c r="BC81" s="29">
        <v>1622</v>
      </c>
      <c r="BD81" s="36" t="s">
        <v>20</v>
      </c>
      <c r="BE81" s="24">
        <v>44289</v>
      </c>
      <c r="BF81" s="36">
        <v>50</v>
      </c>
      <c r="BG81" s="35" t="s">
        <v>10</v>
      </c>
      <c r="BH81" s="24">
        <v>44304</v>
      </c>
      <c r="BI81" s="36">
        <v>65</v>
      </c>
    </row>
    <row r="82" spans="1:61" x14ac:dyDescent="0.2">
      <c r="A82" s="3">
        <v>81</v>
      </c>
      <c r="B82" s="73">
        <v>44263</v>
      </c>
      <c r="C82" s="42"/>
      <c r="D82" s="42" t="str">
        <f t="shared" ca="1" si="3"/>
        <v>NA</v>
      </c>
      <c r="E82" s="75" t="str">
        <f t="shared" ca="1" si="4"/>
        <v>NA</v>
      </c>
      <c r="F82" s="70"/>
      <c r="G82" s="72" t="str">
        <f ca="1">IF(B81&lt;TODAY(), AVERAGE(A$9:A82), "NA")</f>
        <v>NA</v>
      </c>
      <c r="H82" s="75" t="str">
        <f ca="1">IF(B81&lt;TODAY(), AVERAGE(E$9:E82), "NA")</f>
        <v>NA</v>
      </c>
      <c r="I82" s="82" t="str">
        <f ca="1">IF(B81&lt;TODAY(), (SUMPRODUCT(A$9:A82,E$9:E82) - G82*SUM(E$9:E82) - H82*SUM(A$9:A82) + (A82-7)*G82*H82)/(SUMPRODUCT(A$9:A82,A$9:A82) - 2*G82*SUM(A$9:A82) + (A82-7)*G82*G82), "NA")</f>
        <v>NA</v>
      </c>
      <c r="J82" s="95" t="str">
        <f t="shared" ca="1" si="5"/>
        <v>NA</v>
      </c>
      <c r="L82" s="125" t="s">
        <v>32</v>
      </c>
      <c r="M82" s="126"/>
      <c r="N82" s="38" t="s">
        <v>5</v>
      </c>
      <c r="O82" s="35" t="s">
        <v>21</v>
      </c>
      <c r="P82" s="24">
        <v>44378</v>
      </c>
      <c r="Q82" s="36">
        <v>139</v>
      </c>
      <c r="R82" s="35" t="s">
        <v>8</v>
      </c>
      <c r="S82" s="24">
        <v>44422</v>
      </c>
      <c r="T82" s="36">
        <v>183</v>
      </c>
      <c r="U82" s="48"/>
      <c r="V82" s="48"/>
      <c r="W82" s="125" t="s">
        <v>32</v>
      </c>
      <c r="X82" s="126"/>
      <c r="Y82" s="30">
        <v>500</v>
      </c>
      <c r="Z82" s="36" t="s">
        <v>21</v>
      </c>
      <c r="AA82" s="24">
        <v>44358</v>
      </c>
      <c r="AB82" s="36">
        <v>119</v>
      </c>
      <c r="AC82" s="35" t="s">
        <v>8</v>
      </c>
      <c r="AD82" s="24">
        <v>44392</v>
      </c>
      <c r="AE82" s="36">
        <v>153</v>
      </c>
      <c r="AG82" s="125" t="s">
        <v>32</v>
      </c>
      <c r="AH82" s="126"/>
      <c r="AI82" s="30">
        <v>1000</v>
      </c>
      <c r="AJ82" s="36" t="s">
        <v>21</v>
      </c>
      <c r="AK82" s="24">
        <v>44347</v>
      </c>
      <c r="AL82" s="36">
        <v>108</v>
      </c>
      <c r="AM82" s="35" t="s">
        <v>8</v>
      </c>
      <c r="AN82" s="24">
        <v>44375</v>
      </c>
      <c r="AO82" s="36">
        <v>136</v>
      </c>
      <c r="AQ82" s="125" t="s">
        <v>32</v>
      </c>
      <c r="AR82" s="126"/>
      <c r="AS82" s="30">
        <v>500</v>
      </c>
      <c r="AT82" s="36" t="s">
        <v>21</v>
      </c>
      <c r="AU82" s="24">
        <v>44353</v>
      </c>
      <c r="AV82" s="36">
        <v>114</v>
      </c>
      <c r="AW82" s="35" t="s">
        <v>8</v>
      </c>
      <c r="AX82" s="24">
        <v>44387</v>
      </c>
      <c r="AY82" s="36">
        <v>148</v>
      </c>
      <c r="BA82" s="125" t="s">
        <v>32</v>
      </c>
      <c r="BB82" s="126"/>
      <c r="BC82" s="30">
        <v>1000</v>
      </c>
      <c r="BD82" s="36" t="s">
        <v>21</v>
      </c>
      <c r="BE82" s="24">
        <v>44338</v>
      </c>
      <c r="BF82" s="36">
        <v>99</v>
      </c>
      <c r="BG82" s="35" t="s">
        <v>8</v>
      </c>
      <c r="BH82" s="24">
        <v>44366</v>
      </c>
      <c r="BI82" s="36">
        <v>127</v>
      </c>
    </row>
    <row r="83" spans="1:61" x14ac:dyDescent="0.2">
      <c r="A83" s="3">
        <v>82</v>
      </c>
      <c r="B83" s="73">
        <v>44264</v>
      </c>
      <c r="C83" s="42"/>
      <c r="D83" s="42" t="str">
        <f t="shared" ca="1" si="3"/>
        <v>NA</v>
      </c>
      <c r="E83" s="75" t="str">
        <f t="shared" ca="1" si="4"/>
        <v>NA</v>
      </c>
      <c r="F83" s="70"/>
      <c r="G83" s="72" t="str">
        <f ca="1">IF(B82&lt;TODAY(), AVERAGE(A$9:A83), "NA")</f>
        <v>NA</v>
      </c>
      <c r="H83" s="75" t="str">
        <f ca="1">IF(B82&lt;TODAY(), AVERAGE(E$9:E83), "NA")</f>
        <v>NA</v>
      </c>
      <c r="I83" s="82" t="str">
        <f ca="1">IF(B82&lt;TODAY(), (SUMPRODUCT(A$9:A83,E$9:E83) - G83*SUM(E$9:E83) - H83*SUM(A$9:A83) + (A83-7)*G83*H83)/(SUMPRODUCT(A$9:A83,A$9:A83) - 2*G83*SUM(A$9:A83) + (A83-7)*G83*G83), "NA")</f>
        <v>NA</v>
      </c>
      <c r="J83" s="95" t="str">
        <f t="shared" ca="1" si="5"/>
        <v>NA</v>
      </c>
      <c r="L83" s="125" t="s">
        <v>31</v>
      </c>
      <c r="M83" s="126"/>
      <c r="N83" s="38" t="s">
        <v>5</v>
      </c>
      <c r="O83" s="35" t="s">
        <v>22</v>
      </c>
      <c r="P83" s="24">
        <v>44454</v>
      </c>
      <c r="Q83" s="36">
        <v>215</v>
      </c>
      <c r="R83" s="35" t="s">
        <v>9</v>
      </c>
      <c r="S83" s="24">
        <v>44523</v>
      </c>
      <c r="T83" s="36">
        <v>284</v>
      </c>
      <c r="U83" s="48"/>
      <c r="V83" s="48"/>
      <c r="W83" s="125" t="s">
        <v>31</v>
      </c>
      <c r="X83" s="126"/>
      <c r="Y83" s="30">
        <v>100</v>
      </c>
      <c r="Z83" s="36" t="s">
        <v>22</v>
      </c>
      <c r="AA83" s="24">
        <v>44420</v>
      </c>
      <c r="AB83" s="36">
        <v>181</v>
      </c>
      <c r="AC83" s="35" t="s">
        <v>9</v>
      </c>
      <c r="AD83" s="24">
        <v>44470</v>
      </c>
      <c r="AE83" s="36">
        <v>231</v>
      </c>
      <c r="AG83" s="125" t="s">
        <v>31</v>
      </c>
      <c r="AH83" s="126"/>
      <c r="AI83" s="30">
        <v>100</v>
      </c>
      <c r="AJ83" s="36" t="s">
        <v>22</v>
      </c>
      <c r="AK83" s="24">
        <v>44396</v>
      </c>
      <c r="AL83" s="36">
        <v>157</v>
      </c>
      <c r="AM83" s="35" t="s">
        <v>9</v>
      </c>
      <c r="AN83" s="24">
        <v>44438</v>
      </c>
      <c r="AO83" s="36">
        <v>199</v>
      </c>
      <c r="AQ83" s="125" t="s">
        <v>31</v>
      </c>
      <c r="AR83" s="126"/>
      <c r="AS83" s="30">
        <v>50</v>
      </c>
      <c r="AT83" s="36" t="s">
        <v>22</v>
      </c>
      <c r="AU83" s="24">
        <v>44413</v>
      </c>
      <c r="AV83" s="36">
        <v>174</v>
      </c>
      <c r="AW83" s="35" t="s">
        <v>9</v>
      </c>
      <c r="AX83" s="24">
        <v>44466</v>
      </c>
      <c r="AY83" s="36">
        <v>227</v>
      </c>
      <c r="BA83" s="125" t="s">
        <v>31</v>
      </c>
      <c r="BB83" s="126"/>
      <c r="BC83" s="30">
        <v>50</v>
      </c>
      <c r="BD83" s="36" t="s">
        <v>22</v>
      </c>
      <c r="BE83" s="24">
        <v>44387</v>
      </c>
      <c r="BF83" s="36">
        <v>148</v>
      </c>
      <c r="BG83" s="35" t="s">
        <v>9</v>
      </c>
      <c r="BH83" s="24">
        <v>44429</v>
      </c>
      <c r="BI83" s="36">
        <v>190</v>
      </c>
    </row>
    <row r="84" spans="1:61" x14ac:dyDescent="0.2">
      <c r="A84" s="3">
        <v>83</v>
      </c>
      <c r="B84" s="73">
        <v>44265</v>
      </c>
      <c r="C84" s="42"/>
      <c r="D84" s="42" t="str">
        <f t="shared" ca="1" si="3"/>
        <v>NA</v>
      </c>
      <c r="E84" s="75" t="str">
        <f t="shared" ca="1" si="4"/>
        <v>NA</v>
      </c>
      <c r="F84" s="70"/>
      <c r="G84" s="72" t="str">
        <f ca="1">IF(B83&lt;TODAY(), AVERAGE(A$9:A84), "NA")</f>
        <v>NA</v>
      </c>
      <c r="H84" s="75" t="str">
        <f ca="1">IF(B83&lt;TODAY(), AVERAGE(E$9:E84), "NA")</f>
        <v>NA</v>
      </c>
      <c r="I84" s="82" t="str">
        <f ca="1">IF(B83&lt;TODAY(), (SUMPRODUCT(A$9:A84,E$9:E84) - G84*SUM(E$9:E84) - H84*SUM(A$9:A84) + (A84-7)*G84*H84)/(SUMPRODUCT(A$9:A84,A$9:A84) - 2*G84*SUM(A$9:A84) + (A84-7)*G84*G84), "NA")</f>
        <v>NA</v>
      </c>
      <c r="J84" s="95" t="str">
        <f t="shared" ca="1" si="5"/>
        <v>NA</v>
      </c>
      <c r="L84" s="122" t="s">
        <v>119</v>
      </c>
      <c r="M84" s="123"/>
      <c r="N84" s="87" t="s">
        <v>5</v>
      </c>
      <c r="O84" s="27" t="s">
        <v>40</v>
      </c>
      <c r="P84" s="25">
        <v>44270</v>
      </c>
      <c r="Q84" s="37">
        <v>31</v>
      </c>
      <c r="R84" s="27" t="s">
        <v>26</v>
      </c>
      <c r="S84" s="25">
        <v>44625</v>
      </c>
      <c r="T84" s="37">
        <v>386</v>
      </c>
      <c r="U84" s="48"/>
      <c r="V84" s="48"/>
      <c r="W84" s="122" t="s">
        <v>119</v>
      </c>
      <c r="X84" s="123"/>
      <c r="Y84" s="87">
        <v>2122</v>
      </c>
      <c r="Z84" s="19" t="s">
        <v>40</v>
      </c>
      <c r="AA84" s="25">
        <v>44268</v>
      </c>
      <c r="AB84" s="37">
        <v>29</v>
      </c>
      <c r="AC84" s="27" t="s">
        <v>26</v>
      </c>
      <c r="AD84" s="25">
        <v>44548</v>
      </c>
      <c r="AE84" s="37">
        <v>309</v>
      </c>
      <c r="AG84" s="122" t="s">
        <v>119</v>
      </c>
      <c r="AH84" s="123"/>
      <c r="AI84" s="87">
        <v>2622</v>
      </c>
      <c r="AJ84" s="19" t="s">
        <v>40</v>
      </c>
      <c r="AK84" s="25">
        <v>44267</v>
      </c>
      <c r="AL84" s="37">
        <v>28</v>
      </c>
      <c r="AM84" s="27" t="s">
        <v>26</v>
      </c>
      <c r="AN84" s="25">
        <v>44501</v>
      </c>
      <c r="AO84" s="37">
        <v>262</v>
      </c>
      <c r="AQ84" s="122" t="s">
        <v>119</v>
      </c>
      <c r="AR84" s="123"/>
      <c r="AS84" s="87">
        <v>2122</v>
      </c>
      <c r="AT84" s="19" t="s">
        <v>40</v>
      </c>
      <c r="AU84" s="25">
        <v>44267</v>
      </c>
      <c r="AV84" s="37">
        <v>28</v>
      </c>
      <c r="AW84" s="27" t="s">
        <v>26</v>
      </c>
      <c r="AX84" s="25">
        <v>44543</v>
      </c>
      <c r="AY84" s="37">
        <v>304</v>
      </c>
      <c r="BA84" s="122" t="s">
        <v>119</v>
      </c>
      <c r="BB84" s="123"/>
      <c r="BC84" s="87">
        <v>2622</v>
      </c>
      <c r="BD84" s="19" t="s">
        <v>40</v>
      </c>
      <c r="BE84" s="25">
        <v>44265</v>
      </c>
      <c r="BF84" s="37">
        <v>26</v>
      </c>
      <c r="BG84" s="27" t="s">
        <v>26</v>
      </c>
      <c r="BH84" s="25">
        <v>44490</v>
      </c>
      <c r="BI84" s="37">
        <v>251</v>
      </c>
    </row>
    <row r="85" spans="1:61" x14ac:dyDescent="0.2">
      <c r="A85" s="3">
        <v>84</v>
      </c>
      <c r="B85" s="73">
        <v>44266</v>
      </c>
      <c r="C85" s="42"/>
      <c r="D85" s="42" t="str">
        <f t="shared" ca="1" si="3"/>
        <v>NA</v>
      </c>
      <c r="E85" s="75" t="str">
        <f t="shared" ca="1" si="4"/>
        <v>NA</v>
      </c>
      <c r="F85" s="70"/>
      <c r="G85" s="72" t="str">
        <f ca="1">IF(B84&lt;TODAY(), AVERAGE(A$9:A85), "NA")</f>
        <v>NA</v>
      </c>
      <c r="H85" s="75" t="str">
        <f ca="1">IF(B84&lt;TODAY(), AVERAGE(E$9:E85), "NA")</f>
        <v>NA</v>
      </c>
      <c r="I85" s="82" t="str">
        <f ca="1">IF(B84&lt;TODAY(), (SUMPRODUCT(A$9:A85,E$9:E85) - G85*SUM(E$9:E85) - H85*SUM(A$9:A85) + (A85-7)*G85*H85)/(SUMPRODUCT(A$9:A85,A$9:A85) - 2*G85*SUM(A$9:A85) + (A85-7)*G85*G85), "NA")</f>
        <v>NA</v>
      </c>
      <c r="J85" s="95" t="str">
        <f t="shared" ca="1" si="5"/>
        <v>NA</v>
      </c>
      <c r="L85" s="50"/>
      <c r="M85" s="89"/>
      <c r="N85" s="89"/>
      <c r="O85" s="89"/>
      <c r="P85" s="89"/>
      <c r="Q85" s="89"/>
      <c r="R85" s="89"/>
      <c r="S85" s="89"/>
      <c r="T85" s="89"/>
      <c r="U85" s="89"/>
      <c r="W85" s="89"/>
      <c r="X85" s="89"/>
      <c r="Y85" s="89"/>
      <c r="Z85" s="89"/>
      <c r="AA85" s="89"/>
      <c r="AB85" s="89"/>
      <c r="AC85" s="89"/>
      <c r="AD85" s="89"/>
      <c r="AE85" s="89"/>
      <c r="AG85" s="89"/>
      <c r="AH85" s="89"/>
      <c r="AI85" s="89"/>
      <c r="AJ85" s="89"/>
      <c r="AK85" s="89"/>
      <c r="AL85" s="89"/>
      <c r="AM85" s="89"/>
      <c r="AN85" s="89"/>
      <c r="AO85" s="89"/>
      <c r="AQ85" s="84"/>
      <c r="AR85" s="84"/>
      <c r="AS85" s="84"/>
      <c r="AT85" s="84"/>
      <c r="AU85" s="84"/>
      <c r="AV85" s="84"/>
      <c r="AW85" s="84"/>
      <c r="AX85" s="84"/>
      <c r="AY85" s="84"/>
      <c r="BA85" s="84"/>
      <c r="BB85" s="84"/>
      <c r="BC85" s="84"/>
      <c r="BD85" s="84"/>
      <c r="BE85" s="84"/>
      <c r="BF85" s="84"/>
      <c r="BG85" s="84"/>
      <c r="BH85" s="84"/>
      <c r="BI85" s="84"/>
    </row>
    <row r="86" spans="1:61" x14ac:dyDescent="0.2">
      <c r="A86" s="3">
        <v>85</v>
      </c>
      <c r="B86" s="73">
        <v>44267</v>
      </c>
      <c r="C86" s="42"/>
      <c r="D86" s="42" t="str">
        <f t="shared" ca="1" si="3"/>
        <v>NA</v>
      </c>
      <c r="E86" s="75" t="str">
        <f t="shared" ca="1" si="4"/>
        <v>NA</v>
      </c>
      <c r="F86" s="70"/>
      <c r="G86" s="72" t="str">
        <f ca="1">IF(B85&lt;TODAY(), AVERAGE(A$9:A86), "NA")</f>
        <v>NA</v>
      </c>
      <c r="H86" s="75" t="str">
        <f ca="1">IF(B85&lt;TODAY(), AVERAGE(E$9:E86), "NA")</f>
        <v>NA</v>
      </c>
      <c r="I86" s="82" t="str">
        <f ca="1">IF(B85&lt;TODAY(), (SUMPRODUCT(A$9:A86,E$9:E86) - G86*SUM(E$9:E86) - H86*SUM(A$9:A86) + (A86-7)*G86*H86)/(SUMPRODUCT(A$9:A86,A$9:A86) - 2*G86*SUM(A$9:A86) + (A86-7)*G86*G86), "NA")</f>
        <v>NA</v>
      </c>
      <c r="J86" s="95" t="str">
        <f t="shared" ca="1" si="5"/>
        <v>NA</v>
      </c>
      <c r="L86" s="142">
        <v>44238</v>
      </c>
      <c r="M86" s="142"/>
      <c r="N86" s="142"/>
      <c r="O86" s="142"/>
      <c r="P86" s="142"/>
      <c r="Q86" s="142"/>
      <c r="R86" s="142"/>
      <c r="S86" s="142"/>
      <c r="T86" s="142"/>
      <c r="U86" s="71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55"/>
      <c r="AH86" s="55"/>
      <c r="AI86" s="55"/>
      <c r="AJ86" s="55"/>
      <c r="AK86" s="55"/>
      <c r="AL86" s="55"/>
      <c r="AM86" s="55"/>
      <c r="AN86" s="55"/>
      <c r="AO86" s="55"/>
      <c r="AP86" s="55"/>
      <c r="AQ86" s="55"/>
      <c r="AR86" s="55"/>
      <c r="AS86" s="55"/>
      <c r="AT86" s="55"/>
      <c r="AU86" s="55"/>
      <c r="AV86" s="55"/>
      <c r="AW86" s="55"/>
      <c r="AX86" s="55"/>
      <c r="AY86" s="55"/>
      <c r="AZ86" s="55"/>
      <c r="BA86" s="55"/>
      <c r="BB86" s="55"/>
      <c r="BC86" s="55"/>
      <c r="BD86" s="55"/>
      <c r="BE86" s="55"/>
      <c r="BF86" s="55"/>
      <c r="BG86" s="55"/>
      <c r="BH86" s="55"/>
      <c r="BI86" s="55"/>
    </row>
    <row r="87" spans="1:61" x14ac:dyDescent="0.2">
      <c r="A87" s="3">
        <v>86</v>
      </c>
      <c r="B87" s="73">
        <v>44268</v>
      </c>
      <c r="C87" s="42"/>
      <c r="D87" s="42" t="str">
        <f t="shared" ca="1" si="3"/>
        <v>NA</v>
      </c>
      <c r="E87" s="75" t="str">
        <f t="shared" ca="1" si="4"/>
        <v>NA</v>
      </c>
      <c r="F87" s="70"/>
      <c r="G87" s="72" t="str">
        <f ca="1">IF(B86&lt;TODAY(), AVERAGE(A$9:A87), "NA")</f>
        <v>NA</v>
      </c>
      <c r="H87" s="75" t="str">
        <f ca="1">IF(B86&lt;TODAY(), AVERAGE(E$9:E87), "NA")</f>
        <v>NA</v>
      </c>
      <c r="I87" s="82" t="str">
        <f ca="1">IF(B86&lt;TODAY(), (SUMPRODUCT(A$9:A87,E$9:E87) - G87*SUM(E$9:E87) - H87*SUM(A$9:A87) + (A87-7)*G87*H87)/(SUMPRODUCT(A$9:A87,A$9:A87) - 2*G87*SUM(A$9:A87) + (A87-7)*G87*G87), "NA")</f>
        <v>NA</v>
      </c>
      <c r="J87" s="95" t="str">
        <f t="shared" ca="1" si="5"/>
        <v>NA</v>
      </c>
      <c r="L87" s="128" t="s">
        <v>36</v>
      </c>
      <c r="M87" s="129"/>
      <c r="N87" s="130"/>
      <c r="O87" s="31" t="s">
        <v>7</v>
      </c>
      <c r="P87" s="32" t="s">
        <v>17</v>
      </c>
      <c r="Q87" s="33" t="s">
        <v>18</v>
      </c>
      <c r="R87" s="31" t="s">
        <v>7</v>
      </c>
      <c r="S87" s="32" t="s">
        <v>17</v>
      </c>
      <c r="T87" s="33" t="s">
        <v>18</v>
      </c>
      <c r="U87" s="48"/>
      <c r="V87" s="48"/>
      <c r="W87" s="128" t="s">
        <v>36</v>
      </c>
      <c r="X87" s="129"/>
      <c r="Y87" s="130"/>
      <c r="Z87" s="33" t="s">
        <v>7</v>
      </c>
      <c r="AA87" s="32" t="s">
        <v>17</v>
      </c>
      <c r="AB87" s="33" t="s">
        <v>18</v>
      </c>
      <c r="AC87" s="31" t="s">
        <v>7</v>
      </c>
      <c r="AD87" s="32" t="s">
        <v>17</v>
      </c>
      <c r="AE87" s="33" t="s">
        <v>18</v>
      </c>
      <c r="AG87" s="128" t="s">
        <v>36</v>
      </c>
      <c r="AH87" s="129"/>
      <c r="AI87" s="130"/>
      <c r="AJ87" s="33" t="s">
        <v>7</v>
      </c>
      <c r="AK87" s="32" t="s">
        <v>17</v>
      </c>
      <c r="AL87" s="33" t="s">
        <v>18</v>
      </c>
      <c r="AM87" s="31" t="s">
        <v>7</v>
      </c>
      <c r="AN87" s="32" t="s">
        <v>17</v>
      </c>
      <c r="AO87" s="33" t="s">
        <v>18</v>
      </c>
      <c r="AQ87" s="128" t="s">
        <v>36</v>
      </c>
      <c r="AR87" s="129"/>
      <c r="AS87" s="130"/>
      <c r="AT87" s="33" t="s">
        <v>7</v>
      </c>
      <c r="AU87" s="32" t="s">
        <v>17</v>
      </c>
      <c r="AV87" s="33" t="s">
        <v>18</v>
      </c>
      <c r="AW87" s="31" t="s">
        <v>7</v>
      </c>
      <c r="AX87" s="32" t="s">
        <v>17</v>
      </c>
      <c r="AY87" s="33" t="s">
        <v>18</v>
      </c>
      <c r="BA87" s="128" t="s">
        <v>36</v>
      </c>
      <c r="BB87" s="129"/>
      <c r="BC87" s="130"/>
      <c r="BD87" s="33" t="s">
        <v>7</v>
      </c>
      <c r="BE87" s="32" t="s">
        <v>17</v>
      </c>
      <c r="BF87" s="33" t="s">
        <v>18</v>
      </c>
      <c r="BG87" s="31" t="s">
        <v>7</v>
      </c>
      <c r="BH87" s="32" t="s">
        <v>17</v>
      </c>
      <c r="BI87" s="33" t="s">
        <v>18</v>
      </c>
    </row>
    <row r="88" spans="1:61" x14ac:dyDescent="0.2">
      <c r="A88" s="3">
        <v>87</v>
      </c>
      <c r="B88" s="73">
        <v>44269</v>
      </c>
      <c r="C88" s="42"/>
      <c r="D88" s="42" t="str">
        <f t="shared" ca="1" si="3"/>
        <v>NA</v>
      </c>
      <c r="E88" s="75" t="str">
        <f t="shared" ca="1" si="4"/>
        <v>NA</v>
      </c>
      <c r="F88" s="70"/>
      <c r="G88" s="72" t="str">
        <f ca="1">IF(B87&lt;TODAY(), AVERAGE(A$9:A88), "NA")</f>
        <v>NA</v>
      </c>
      <c r="H88" s="75" t="str">
        <f ca="1">IF(B87&lt;TODAY(), AVERAGE(E$9:E88), "NA")</f>
        <v>NA</v>
      </c>
      <c r="I88" s="82" t="str">
        <f ca="1">IF(B87&lt;TODAY(), (SUMPRODUCT(A$9:A88,E$9:E88) - G88*SUM(E$9:E88) - H88*SUM(A$9:A88) + (A88-7)*G88*H88)/(SUMPRODUCT(A$9:A88,A$9:A88) - 2*G88*SUM(A$9:A88) + (A88-7)*G88*G88), "NA")</f>
        <v>NA</v>
      </c>
      <c r="J88" s="95" t="str">
        <f t="shared" ca="1" si="5"/>
        <v>NA</v>
      </c>
      <c r="L88" s="131" t="s">
        <v>3</v>
      </c>
      <c r="M88" s="132"/>
      <c r="N88" s="28">
        <v>44238</v>
      </c>
      <c r="O88" s="52" t="s">
        <v>38</v>
      </c>
      <c r="P88" s="26">
        <v>44249</v>
      </c>
      <c r="Q88" s="34">
        <v>11</v>
      </c>
      <c r="R88" s="52" t="s">
        <v>39</v>
      </c>
      <c r="S88" s="26">
        <v>44260</v>
      </c>
      <c r="T88" s="34">
        <v>22</v>
      </c>
      <c r="U88" s="48"/>
      <c r="V88" s="48"/>
      <c r="W88" s="131" t="s">
        <v>3</v>
      </c>
      <c r="X88" s="132"/>
      <c r="Y88" s="28">
        <v>44238</v>
      </c>
      <c r="Z88" s="53" t="s">
        <v>38</v>
      </c>
      <c r="AA88" s="26">
        <v>44249</v>
      </c>
      <c r="AB88" s="34">
        <v>11</v>
      </c>
      <c r="AC88" s="52" t="s">
        <v>39</v>
      </c>
      <c r="AD88" s="26">
        <v>44260</v>
      </c>
      <c r="AE88" s="34">
        <v>22</v>
      </c>
      <c r="AG88" s="131" t="s">
        <v>3</v>
      </c>
      <c r="AH88" s="132"/>
      <c r="AI88" s="28">
        <v>44238</v>
      </c>
      <c r="AJ88" s="53" t="s">
        <v>38</v>
      </c>
      <c r="AK88" s="26">
        <v>44249</v>
      </c>
      <c r="AL88" s="34">
        <v>11</v>
      </c>
      <c r="AM88" s="52" t="s">
        <v>39</v>
      </c>
      <c r="AN88" s="26">
        <v>44260</v>
      </c>
      <c r="AO88" s="34">
        <v>22</v>
      </c>
      <c r="AQ88" s="131" t="s">
        <v>3</v>
      </c>
      <c r="AR88" s="132"/>
      <c r="AS88" s="28">
        <v>44238</v>
      </c>
      <c r="AT88" s="53" t="s">
        <v>38</v>
      </c>
      <c r="AU88" s="26">
        <v>44249</v>
      </c>
      <c r="AV88" s="34">
        <v>11</v>
      </c>
      <c r="AW88" s="52" t="s">
        <v>39</v>
      </c>
      <c r="AX88" s="26">
        <v>44260</v>
      </c>
      <c r="AY88" s="34">
        <v>22</v>
      </c>
      <c r="BA88" s="131" t="s">
        <v>3</v>
      </c>
      <c r="BB88" s="132"/>
      <c r="BC88" s="28">
        <v>44238</v>
      </c>
      <c r="BD88" s="53" t="s">
        <v>38</v>
      </c>
      <c r="BE88" s="26">
        <v>44249</v>
      </c>
      <c r="BF88" s="34">
        <v>11</v>
      </c>
      <c r="BG88" s="52" t="s">
        <v>39</v>
      </c>
      <c r="BH88" s="26">
        <v>44260</v>
      </c>
      <c r="BI88" s="34">
        <v>22</v>
      </c>
    </row>
    <row r="89" spans="1:61" x14ac:dyDescent="0.2">
      <c r="A89" s="3">
        <v>88</v>
      </c>
      <c r="B89" s="73">
        <v>44270</v>
      </c>
      <c r="C89" s="42"/>
      <c r="D89" s="42" t="str">
        <f t="shared" ca="1" si="3"/>
        <v>NA</v>
      </c>
      <c r="E89" s="75" t="str">
        <f t="shared" ca="1" si="4"/>
        <v>NA</v>
      </c>
      <c r="F89" s="70"/>
      <c r="G89" s="72" t="str">
        <f ca="1">IF(B88&lt;TODAY(), AVERAGE(A$9:A89), "NA")</f>
        <v>NA</v>
      </c>
      <c r="H89" s="75" t="str">
        <f ca="1">IF(B88&lt;TODAY(), AVERAGE(E$9:E89), "NA")</f>
        <v>NA</v>
      </c>
      <c r="I89" s="82" t="str">
        <f ca="1">IF(B88&lt;TODAY(), (SUMPRODUCT(A$9:A89,E$9:E89) - G89*SUM(E$9:E89) - H89*SUM(A$9:A89) + (A89-7)*G89*H89)/(SUMPRODUCT(A$9:A89,A$9:A89) - 2*G89*SUM(A$9:A89) + (A89-7)*G89*G89), "NA")</f>
        <v>NA</v>
      </c>
      <c r="J89" s="95" t="str">
        <f t="shared" ca="1" si="5"/>
        <v>NA</v>
      </c>
      <c r="L89" s="125" t="s">
        <v>19</v>
      </c>
      <c r="M89" s="126"/>
      <c r="N89" s="29">
        <v>1573</v>
      </c>
      <c r="O89" s="35" t="s">
        <v>20</v>
      </c>
      <c r="P89" s="24">
        <v>44299</v>
      </c>
      <c r="Q89" s="36">
        <v>61</v>
      </c>
      <c r="R89" s="35" t="s">
        <v>10</v>
      </c>
      <c r="S89" s="24">
        <v>44324</v>
      </c>
      <c r="T89" s="36">
        <v>86</v>
      </c>
      <c r="U89" s="48"/>
      <c r="V89" s="48"/>
      <c r="W89" s="125" t="s">
        <v>19</v>
      </c>
      <c r="X89" s="126"/>
      <c r="Y89" s="29">
        <v>1573</v>
      </c>
      <c r="Z89" s="36" t="s">
        <v>20</v>
      </c>
      <c r="AA89" s="24">
        <v>44296</v>
      </c>
      <c r="AB89" s="36">
        <v>58</v>
      </c>
      <c r="AC89" s="35" t="s">
        <v>10</v>
      </c>
      <c r="AD89" s="24">
        <v>44317</v>
      </c>
      <c r="AE89" s="36">
        <v>79</v>
      </c>
      <c r="AG89" s="125" t="s">
        <v>19</v>
      </c>
      <c r="AH89" s="126"/>
      <c r="AI89" s="29">
        <v>1573</v>
      </c>
      <c r="AJ89" s="36" t="s">
        <v>20</v>
      </c>
      <c r="AK89" s="24">
        <v>44294</v>
      </c>
      <c r="AL89" s="36">
        <v>56</v>
      </c>
      <c r="AM89" s="35" t="s">
        <v>10</v>
      </c>
      <c r="AN89" s="24">
        <v>44310</v>
      </c>
      <c r="AO89" s="36">
        <v>72</v>
      </c>
      <c r="AQ89" s="125" t="s">
        <v>19</v>
      </c>
      <c r="AR89" s="126"/>
      <c r="AS89" s="29">
        <v>1573</v>
      </c>
      <c r="AT89" s="36" t="s">
        <v>20</v>
      </c>
      <c r="AU89" s="24">
        <v>44294</v>
      </c>
      <c r="AV89" s="36">
        <v>56</v>
      </c>
      <c r="AW89" s="35" t="s">
        <v>10</v>
      </c>
      <c r="AX89" s="24">
        <v>44310</v>
      </c>
      <c r="AY89" s="36">
        <v>72</v>
      </c>
      <c r="BA89" s="125" t="s">
        <v>19</v>
      </c>
      <c r="BB89" s="126"/>
      <c r="BC89" s="29">
        <v>1573</v>
      </c>
      <c r="BD89" s="36" t="s">
        <v>20</v>
      </c>
      <c r="BE89" s="24">
        <v>44290</v>
      </c>
      <c r="BF89" s="36">
        <v>52</v>
      </c>
      <c r="BG89" s="35" t="s">
        <v>10</v>
      </c>
      <c r="BH89" s="24">
        <v>44304</v>
      </c>
      <c r="BI89" s="36">
        <v>66</v>
      </c>
    </row>
    <row r="90" spans="1:61" x14ac:dyDescent="0.2">
      <c r="A90" s="3">
        <v>89</v>
      </c>
      <c r="B90" s="73">
        <v>44271</v>
      </c>
      <c r="C90" s="42"/>
      <c r="D90" s="42" t="str">
        <f t="shared" ca="1" si="3"/>
        <v>NA</v>
      </c>
      <c r="E90" s="75" t="str">
        <f t="shared" ca="1" si="4"/>
        <v>NA</v>
      </c>
      <c r="F90" s="70"/>
      <c r="G90" s="72" t="str">
        <f ca="1">IF(B89&lt;TODAY(), AVERAGE(A$9:A90), "NA")</f>
        <v>NA</v>
      </c>
      <c r="H90" s="75" t="str">
        <f ca="1">IF(B89&lt;TODAY(), AVERAGE(E$9:E90), "NA")</f>
        <v>NA</v>
      </c>
      <c r="I90" s="82" t="str">
        <f ca="1">IF(B89&lt;TODAY(), (SUMPRODUCT(A$9:A90,E$9:E90) - G90*SUM(E$9:E90) - H90*SUM(A$9:A90) + (A90-7)*G90*H90)/(SUMPRODUCT(A$9:A90,A$9:A90) - 2*G90*SUM(A$9:A90) + (A90-7)*G90*G90), "NA")</f>
        <v>NA</v>
      </c>
      <c r="J90" s="95" t="str">
        <f t="shared" ca="1" si="5"/>
        <v>NA</v>
      </c>
      <c r="L90" s="125" t="s">
        <v>32</v>
      </c>
      <c r="M90" s="126"/>
      <c r="N90" s="38" t="s">
        <v>5</v>
      </c>
      <c r="O90" s="35" t="s">
        <v>21</v>
      </c>
      <c r="P90" s="24">
        <v>44383</v>
      </c>
      <c r="Q90" s="36">
        <v>145</v>
      </c>
      <c r="R90" s="35" t="s">
        <v>8</v>
      </c>
      <c r="S90" s="24">
        <v>44429</v>
      </c>
      <c r="T90" s="36">
        <v>191</v>
      </c>
      <c r="U90" s="48"/>
      <c r="V90" s="48"/>
      <c r="W90" s="125" t="s">
        <v>32</v>
      </c>
      <c r="X90" s="126"/>
      <c r="Y90" s="30">
        <v>500</v>
      </c>
      <c r="Z90" s="36" t="s">
        <v>21</v>
      </c>
      <c r="AA90" s="24">
        <v>44362</v>
      </c>
      <c r="AB90" s="36">
        <v>124</v>
      </c>
      <c r="AC90" s="35" t="s">
        <v>8</v>
      </c>
      <c r="AD90" s="24">
        <v>44397</v>
      </c>
      <c r="AE90" s="36">
        <v>159</v>
      </c>
      <c r="AG90" s="125" t="s">
        <v>32</v>
      </c>
      <c r="AH90" s="126"/>
      <c r="AI90" s="30">
        <v>1000</v>
      </c>
      <c r="AJ90" s="36" t="s">
        <v>21</v>
      </c>
      <c r="AK90" s="24">
        <v>44349</v>
      </c>
      <c r="AL90" s="36">
        <v>111</v>
      </c>
      <c r="AM90" s="35" t="s">
        <v>8</v>
      </c>
      <c r="AN90" s="24">
        <v>44378</v>
      </c>
      <c r="AO90" s="36">
        <v>140</v>
      </c>
      <c r="AQ90" s="125" t="s">
        <v>32</v>
      </c>
      <c r="AR90" s="126"/>
      <c r="AS90" s="30">
        <v>500</v>
      </c>
      <c r="AT90" s="36" t="s">
        <v>21</v>
      </c>
      <c r="AU90" s="24">
        <v>44355</v>
      </c>
      <c r="AV90" s="36">
        <v>117</v>
      </c>
      <c r="AW90" s="35" t="s">
        <v>8</v>
      </c>
      <c r="AX90" s="24">
        <v>44390</v>
      </c>
      <c r="AY90" s="36">
        <v>152</v>
      </c>
      <c r="BA90" s="125" t="s">
        <v>32</v>
      </c>
      <c r="BB90" s="126"/>
      <c r="BC90" s="30">
        <v>1000</v>
      </c>
      <c r="BD90" s="36" t="s">
        <v>21</v>
      </c>
      <c r="BE90" s="24">
        <v>44340</v>
      </c>
      <c r="BF90" s="36">
        <v>102</v>
      </c>
      <c r="BG90" s="35" t="s">
        <v>8</v>
      </c>
      <c r="BH90" s="24">
        <v>44369</v>
      </c>
      <c r="BI90" s="36">
        <v>131</v>
      </c>
    </row>
    <row r="91" spans="1:61" x14ac:dyDescent="0.2">
      <c r="A91" s="3">
        <v>90</v>
      </c>
      <c r="B91" s="73">
        <v>44272</v>
      </c>
      <c r="C91" s="42"/>
      <c r="D91" s="42" t="str">
        <f t="shared" ca="1" si="3"/>
        <v>NA</v>
      </c>
      <c r="E91" s="75" t="str">
        <f t="shared" ca="1" si="4"/>
        <v>NA</v>
      </c>
      <c r="F91" s="70"/>
      <c r="G91" s="72" t="str">
        <f ca="1">IF(B90&lt;TODAY(), AVERAGE(A$9:A91), "NA")</f>
        <v>NA</v>
      </c>
      <c r="H91" s="75" t="str">
        <f ca="1">IF(B90&lt;TODAY(), AVERAGE(E$9:E91), "NA")</f>
        <v>NA</v>
      </c>
      <c r="I91" s="82" t="str">
        <f ca="1">IF(B90&lt;TODAY(), (SUMPRODUCT(A$9:A91,E$9:E91) - G91*SUM(E$9:E91) - H91*SUM(A$9:A91) + (A91-7)*G91*H91)/(SUMPRODUCT(A$9:A91,A$9:A91) - 2*G91*SUM(A$9:A91) + (A91-7)*G91*G91), "NA")</f>
        <v>NA</v>
      </c>
      <c r="J91" s="95" t="str">
        <f t="shared" ca="1" si="5"/>
        <v>NA</v>
      </c>
      <c r="L91" s="125" t="s">
        <v>31</v>
      </c>
      <c r="M91" s="126"/>
      <c r="N91" s="38" t="s">
        <v>5</v>
      </c>
      <c r="O91" s="35" t="s">
        <v>22</v>
      </c>
      <c r="P91" s="24">
        <v>44464</v>
      </c>
      <c r="Q91" s="36">
        <v>226</v>
      </c>
      <c r="R91" s="35" t="s">
        <v>9</v>
      </c>
      <c r="S91" s="24">
        <v>44532</v>
      </c>
      <c r="T91" s="36">
        <v>294</v>
      </c>
      <c r="U91" s="48"/>
      <c r="V91" s="48"/>
      <c r="W91" s="125" t="s">
        <v>31</v>
      </c>
      <c r="X91" s="126"/>
      <c r="Y91" s="30">
        <v>100</v>
      </c>
      <c r="Z91" s="36" t="s">
        <v>22</v>
      </c>
      <c r="AA91" s="24">
        <v>44423</v>
      </c>
      <c r="AB91" s="36">
        <v>185</v>
      </c>
      <c r="AC91" s="35" t="s">
        <v>9</v>
      </c>
      <c r="AD91" s="24">
        <v>44476</v>
      </c>
      <c r="AE91" s="36">
        <v>238</v>
      </c>
      <c r="AG91" s="125" t="s">
        <v>31</v>
      </c>
      <c r="AH91" s="126"/>
      <c r="AI91" s="30">
        <v>100</v>
      </c>
      <c r="AJ91" s="36" t="s">
        <v>22</v>
      </c>
      <c r="AK91" s="24">
        <v>44399</v>
      </c>
      <c r="AL91" s="36">
        <v>161</v>
      </c>
      <c r="AM91" s="35" t="s">
        <v>9</v>
      </c>
      <c r="AN91" s="24">
        <v>44441</v>
      </c>
      <c r="AO91" s="36">
        <v>203</v>
      </c>
      <c r="AQ91" s="125" t="s">
        <v>31</v>
      </c>
      <c r="AR91" s="126"/>
      <c r="AS91" s="30">
        <v>50</v>
      </c>
      <c r="AT91" s="36" t="s">
        <v>22</v>
      </c>
      <c r="AU91" s="24">
        <v>44419</v>
      </c>
      <c r="AV91" s="36">
        <v>181</v>
      </c>
      <c r="AW91" s="35" t="s">
        <v>9</v>
      </c>
      <c r="AX91" s="24">
        <v>44470</v>
      </c>
      <c r="AY91" s="36">
        <v>232</v>
      </c>
      <c r="BA91" s="125" t="s">
        <v>31</v>
      </c>
      <c r="BB91" s="126"/>
      <c r="BC91" s="30">
        <v>50</v>
      </c>
      <c r="BD91" s="36" t="s">
        <v>22</v>
      </c>
      <c r="BE91" s="24">
        <v>44389</v>
      </c>
      <c r="BF91" s="36">
        <v>151</v>
      </c>
      <c r="BG91" s="35" t="s">
        <v>9</v>
      </c>
      <c r="BH91" s="24">
        <v>44432</v>
      </c>
      <c r="BI91" s="36">
        <v>194</v>
      </c>
    </row>
    <row r="92" spans="1:61" x14ac:dyDescent="0.2">
      <c r="A92" s="3">
        <v>91</v>
      </c>
      <c r="B92" s="73">
        <v>44273</v>
      </c>
      <c r="C92" s="42"/>
      <c r="D92" s="42" t="str">
        <f t="shared" ca="1" si="3"/>
        <v>NA</v>
      </c>
      <c r="E92" s="75" t="str">
        <f t="shared" ca="1" si="4"/>
        <v>NA</v>
      </c>
      <c r="F92" s="70"/>
      <c r="G92" s="72" t="str">
        <f ca="1">IF(B91&lt;TODAY(), AVERAGE(A$9:A92), "NA")</f>
        <v>NA</v>
      </c>
      <c r="H92" s="75" t="str">
        <f ca="1">IF(B91&lt;TODAY(), AVERAGE(E$9:E92), "NA")</f>
        <v>NA</v>
      </c>
      <c r="I92" s="82" t="str">
        <f ca="1">IF(B91&lt;TODAY(), (SUMPRODUCT(A$9:A92,E$9:E92) - G92*SUM(E$9:E92) - H92*SUM(A$9:A92) + (A92-7)*G92*H92)/(SUMPRODUCT(A$9:A92,A$9:A92) - 2*G92*SUM(A$9:A92) + (A92-7)*G92*G92), "NA")</f>
        <v>NA</v>
      </c>
      <c r="J92" s="95" t="str">
        <f t="shared" ca="1" si="5"/>
        <v>NA</v>
      </c>
      <c r="L92" s="122" t="s">
        <v>119</v>
      </c>
      <c r="M92" s="123"/>
      <c r="N92" s="87" t="s">
        <v>5</v>
      </c>
      <c r="O92" s="27" t="s">
        <v>40</v>
      </c>
      <c r="P92" s="25">
        <v>44271</v>
      </c>
      <c r="Q92" s="37">
        <v>33</v>
      </c>
      <c r="R92" s="27" t="s">
        <v>26</v>
      </c>
      <c r="S92" s="25">
        <v>44635</v>
      </c>
      <c r="T92" s="37">
        <v>397</v>
      </c>
      <c r="U92" s="48"/>
      <c r="V92" s="48"/>
      <c r="W92" s="122" t="s">
        <v>119</v>
      </c>
      <c r="X92" s="123"/>
      <c r="Y92" s="87">
        <v>2073</v>
      </c>
      <c r="Z92" s="19" t="s">
        <v>40</v>
      </c>
      <c r="AA92" s="25">
        <v>44269</v>
      </c>
      <c r="AB92" s="37">
        <v>31</v>
      </c>
      <c r="AC92" s="27" t="s">
        <v>26</v>
      </c>
      <c r="AD92" s="25">
        <v>44555</v>
      </c>
      <c r="AE92" s="37">
        <v>317</v>
      </c>
      <c r="AG92" s="122" t="s">
        <v>119</v>
      </c>
      <c r="AH92" s="123"/>
      <c r="AI92" s="87">
        <v>2573</v>
      </c>
      <c r="AJ92" s="19" t="s">
        <v>40</v>
      </c>
      <c r="AK92" s="25">
        <v>44268</v>
      </c>
      <c r="AL92" s="37">
        <v>30</v>
      </c>
      <c r="AM92" s="27" t="s">
        <v>26</v>
      </c>
      <c r="AN92" s="25">
        <v>44506</v>
      </c>
      <c r="AO92" s="37">
        <v>268</v>
      </c>
      <c r="AQ92" s="122" t="s">
        <v>119</v>
      </c>
      <c r="AR92" s="123"/>
      <c r="AS92" s="87">
        <v>2073</v>
      </c>
      <c r="AT92" s="19" t="s">
        <v>40</v>
      </c>
      <c r="AU92" s="25">
        <v>44268</v>
      </c>
      <c r="AV92" s="37">
        <v>30</v>
      </c>
      <c r="AW92" s="27" t="s">
        <v>26</v>
      </c>
      <c r="AX92" s="25">
        <v>44549</v>
      </c>
      <c r="AY92" s="37">
        <v>311</v>
      </c>
      <c r="BA92" s="122" t="s">
        <v>119</v>
      </c>
      <c r="BB92" s="123"/>
      <c r="BC92" s="87">
        <v>2573</v>
      </c>
      <c r="BD92" s="19" t="s">
        <v>40</v>
      </c>
      <c r="BE92" s="25">
        <v>44266</v>
      </c>
      <c r="BF92" s="37">
        <v>28</v>
      </c>
      <c r="BG92" s="27" t="s">
        <v>26</v>
      </c>
      <c r="BH92" s="25">
        <v>44496</v>
      </c>
      <c r="BI92" s="37">
        <v>258</v>
      </c>
    </row>
    <row r="93" spans="1:61" x14ac:dyDescent="0.2">
      <c r="A93" s="3">
        <v>92</v>
      </c>
      <c r="B93" s="73">
        <v>44274</v>
      </c>
      <c r="C93" s="42"/>
      <c r="D93" s="42" t="str">
        <f t="shared" ca="1" si="3"/>
        <v>NA</v>
      </c>
      <c r="E93" s="75" t="str">
        <f t="shared" ca="1" si="4"/>
        <v>NA</v>
      </c>
      <c r="F93" s="70"/>
      <c r="G93" s="72" t="str">
        <f ca="1">IF(B92&lt;TODAY(), AVERAGE(A$9:A93), "NA")</f>
        <v>NA</v>
      </c>
      <c r="H93" s="75" t="str">
        <f ca="1">IF(B92&lt;TODAY(), AVERAGE(E$9:E93), "NA")</f>
        <v>NA</v>
      </c>
      <c r="I93" s="82" t="str">
        <f ca="1">IF(B92&lt;TODAY(), (SUMPRODUCT(A$9:A93,E$9:E93) - G93*SUM(E$9:E93) - H93*SUM(A$9:A93) + (A93-7)*G93*H93)/(SUMPRODUCT(A$9:A93,A$9:A93) - 2*G93*SUM(A$9:A93) + (A93-7)*G93*G93), "NA")</f>
        <v>NA</v>
      </c>
      <c r="J93" s="95" t="str">
        <f t="shared" ca="1" si="5"/>
        <v>NA</v>
      </c>
      <c r="L93" s="50"/>
      <c r="M93" s="89"/>
      <c r="N93" s="89"/>
      <c r="O93" s="89"/>
      <c r="P93" s="89"/>
      <c r="Q93" s="89"/>
      <c r="R93" s="89"/>
      <c r="S93" s="89"/>
      <c r="T93" s="89"/>
      <c r="U93" s="89"/>
      <c r="W93" s="89"/>
      <c r="X93" s="89"/>
      <c r="Y93" s="89"/>
      <c r="Z93" s="89"/>
      <c r="AA93" s="89"/>
      <c r="AB93" s="89"/>
      <c r="AC93" s="89"/>
      <c r="AD93" s="89"/>
      <c r="AE93" s="89"/>
      <c r="AG93" s="89"/>
      <c r="AH93" s="89"/>
      <c r="AI93" s="89"/>
      <c r="AJ93" s="89"/>
      <c r="AK93" s="89"/>
      <c r="AL93" s="89"/>
      <c r="AM93" s="89"/>
      <c r="AN93" s="89"/>
      <c r="AO93" s="89"/>
      <c r="AQ93" s="84"/>
      <c r="AR93" s="84"/>
      <c r="AS93" s="84"/>
      <c r="AT93" s="84"/>
      <c r="AU93" s="84"/>
      <c r="AV93" s="84"/>
      <c r="AW93" s="84"/>
      <c r="AX93" s="84"/>
      <c r="AY93" s="84"/>
      <c r="BA93" s="84"/>
      <c r="BB93" s="84"/>
      <c r="BC93" s="84"/>
      <c r="BD93" s="84"/>
      <c r="BE93" s="84"/>
      <c r="BF93" s="84"/>
      <c r="BG93" s="84"/>
      <c r="BH93" s="84"/>
      <c r="BI93" s="84"/>
    </row>
    <row r="94" spans="1:61" x14ac:dyDescent="0.2">
      <c r="A94" s="3">
        <v>93</v>
      </c>
      <c r="B94" s="73">
        <v>44275</v>
      </c>
      <c r="C94" s="42"/>
      <c r="D94" s="42" t="str">
        <f t="shared" ca="1" si="3"/>
        <v>NA</v>
      </c>
      <c r="E94" s="75" t="str">
        <f t="shared" ca="1" si="4"/>
        <v>NA</v>
      </c>
      <c r="F94" s="70"/>
      <c r="G94" s="72" t="str">
        <f ca="1">IF(B93&lt;TODAY(), AVERAGE(A$9:A94), "NA")</f>
        <v>NA</v>
      </c>
      <c r="H94" s="75" t="str">
        <f ca="1">IF(B93&lt;TODAY(), AVERAGE(E$9:E94), "NA")</f>
        <v>NA</v>
      </c>
      <c r="I94" s="82" t="str">
        <f ca="1">IF(B93&lt;TODAY(), (SUMPRODUCT(A$9:A94,E$9:E94) - G94*SUM(E$9:E94) - H94*SUM(A$9:A94) + (A94-7)*G94*H94)/(SUMPRODUCT(A$9:A94,A$9:A94) - 2*G94*SUM(A$9:A94) + (A94-7)*G94*G94), "NA")</f>
        <v>NA</v>
      </c>
      <c r="J94" s="95" t="str">
        <f t="shared" ca="1" si="5"/>
        <v>NA</v>
      </c>
      <c r="L94" s="142">
        <v>44237</v>
      </c>
      <c r="M94" s="142"/>
      <c r="N94" s="142"/>
      <c r="O94" s="142"/>
      <c r="P94" s="142"/>
      <c r="Q94" s="142"/>
      <c r="R94" s="142"/>
      <c r="S94" s="142"/>
      <c r="T94" s="142"/>
      <c r="U94" s="71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  <c r="AG94" s="55"/>
      <c r="AH94" s="55"/>
      <c r="AI94" s="55"/>
      <c r="AJ94" s="55"/>
      <c r="AK94" s="55"/>
      <c r="AL94" s="55"/>
      <c r="AM94" s="55"/>
      <c r="AN94" s="55"/>
      <c r="AO94" s="55"/>
      <c r="AP94" s="55"/>
      <c r="AQ94" s="55"/>
      <c r="AR94" s="55"/>
      <c r="AS94" s="55"/>
      <c r="AT94" s="55"/>
      <c r="AU94" s="55"/>
      <c r="AV94" s="55"/>
      <c r="AW94" s="55"/>
      <c r="AX94" s="55"/>
      <c r="AY94" s="55"/>
      <c r="AZ94" s="55"/>
      <c r="BA94" s="55"/>
      <c r="BB94" s="55"/>
      <c r="BC94" s="55"/>
      <c r="BD94" s="55"/>
      <c r="BE94" s="55"/>
      <c r="BF94" s="55"/>
      <c r="BG94" s="55"/>
      <c r="BH94" s="55"/>
      <c r="BI94" s="55"/>
    </row>
    <row r="95" spans="1:61" x14ac:dyDescent="0.2">
      <c r="A95" s="3">
        <v>94</v>
      </c>
      <c r="B95" s="73">
        <v>44276</v>
      </c>
      <c r="C95" s="42"/>
      <c r="D95" s="42" t="str">
        <f t="shared" ca="1" si="3"/>
        <v>NA</v>
      </c>
      <c r="E95" s="75" t="str">
        <f t="shared" ca="1" si="4"/>
        <v>NA</v>
      </c>
      <c r="F95" s="70"/>
      <c r="G95" s="72" t="str">
        <f ca="1">IF(B94&lt;TODAY(), AVERAGE(A$9:A95), "NA")</f>
        <v>NA</v>
      </c>
      <c r="H95" s="75" t="str">
        <f ca="1">IF(B94&lt;TODAY(), AVERAGE(E$9:E95), "NA")</f>
        <v>NA</v>
      </c>
      <c r="I95" s="82" t="str">
        <f ca="1">IF(B94&lt;TODAY(), (SUMPRODUCT(A$9:A95,E$9:E95) - G95*SUM(E$9:E95) - H95*SUM(A$9:A95) + (A95-7)*G95*H95)/(SUMPRODUCT(A$9:A95,A$9:A95) - 2*G95*SUM(A$9:A95) + (A95-7)*G95*G95), "NA")</f>
        <v>NA</v>
      </c>
      <c r="J95" s="95" t="str">
        <f t="shared" ca="1" si="5"/>
        <v>NA</v>
      </c>
      <c r="L95" s="128" t="s">
        <v>36</v>
      </c>
      <c r="M95" s="129"/>
      <c r="N95" s="130"/>
      <c r="O95" s="31" t="s">
        <v>7</v>
      </c>
      <c r="P95" s="32" t="s">
        <v>17</v>
      </c>
      <c r="Q95" s="33" t="s">
        <v>18</v>
      </c>
      <c r="R95" s="31" t="s">
        <v>7</v>
      </c>
      <c r="S95" s="32" t="s">
        <v>17</v>
      </c>
      <c r="T95" s="33" t="s">
        <v>18</v>
      </c>
      <c r="U95" s="48"/>
      <c r="V95" s="48"/>
      <c r="W95" s="128" t="s">
        <v>36</v>
      </c>
      <c r="X95" s="129"/>
      <c r="Y95" s="130"/>
      <c r="Z95" s="33" t="s">
        <v>7</v>
      </c>
      <c r="AA95" s="32" t="s">
        <v>17</v>
      </c>
      <c r="AB95" s="33" t="s">
        <v>18</v>
      </c>
      <c r="AC95" s="31" t="s">
        <v>7</v>
      </c>
      <c r="AD95" s="32" t="s">
        <v>17</v>
      </c>
      <c r="AE95" s="33" t="s">
        <v>18</v>
      </c>
      <c r="AG95" s="128" t="s">
        <v>36</v>
      </c>
      <c r="AH95" s="129"/>
      <c r="AI95" s="130"/>
      <c r="AJ95" s="33" t="s">
        <v>7</v>
      </c>
      <c r="AK95" s="32" t="s">
        <v>17</v>
      </c>
      <c r="AL95" s="33" t="s">
        <v>18</v>
      </c>
      <c r="AM95" s="31" t="s">
        <v>7</v>
      </c>
      <c r="AN95" s="32" t="s">
        <v>17</v>
      </c>
      <c r="AO95" s="33" t="s">
        <v>18</v>
      </c>
      <c r="AQ95" s="128" t="s">
        <v>36</v>
      </c>
      <c r="AR95" s="129"/>
      <c r="AS95" s="130"/>
      <c r="AT95" s="33" t="s">
        <v>7</v>
      </c>
      <c r="AU95" s="32" t="s">
        <v>17</v>
      </c>
      <c r="AV95" s="33" t="s">
        <v>18</v>
      </c>
      <c r="AW95" s="31" t="s">
        <v>7</v>
      </c>
      <c r="AX95" s="32" t="s">
        <v>17</v>
      </c>
      <c r="AY95" s="33" t="s">
        <v>18</v>
      </c>
      <c r="BA95" s="128" t="s">
        <v>36</v>
      </c>
      <c r="BB95" s="129"/>
      <c r="BC95" s="130"/>
      <c r="BD95" s="33" t="s">
        <v>7</v>
      </c>
      <c r="BE95" s="32" t="s">
        <v>17</v>
      </c>
      <c r="BF95" s="33" t="s">
        <v>18</v>
      </c>
      <c r="BG95" s="31" t="s">
        <v>7</v>
      </c>
      <c r="BH95" s="32" t="s">
        <v>17</v>
      </c>
      <c r="BI95" s="33" t="s">
        <v>18</v>
      </c>
    </row>
    <row r="96" spans="1:61" x14ac:dyDescent="0.2">
      <c r="A96" s="3">
        <v>95</v>
      </c>
      <c r="B96" s="73">
        <v>44277</v>
      </c>
      <c r="C96" s="42"/>
      <c r="D96" s="42" t="str">
        <f t="shared" ca="1" si="3"/>
        <v>NA</v>
      </c>
      <c r="E96" s="75" t="str">
        <f t="shared" ca="1" si="4"/>
        <v>NA</v>
      </c>
      <c r="F96" s="70"/>
      <c r="G96" s="72" t="str">
        <f ca="1">IF(B95&lt;TODAY(), AVERAGE(A$9:A96), "NA")</f>
        <v>NA</v>
      </c>
      <c r="H96" s="75" t="str">
        <f ca="1">IF(B95&lt;TODAY(), AVERAGE(E$9:E96), "NA")</f>
        <v>NA</v>
      </c>
      <c r="I96" s="82" t="str">
        <f ca="1">IF(B95&lt;TODAY(), (SUMPRODUCT(A$9:A96,E$9:E96) - G96*SUM(E$9:E96) - H96*SUM(A$9:A96) + (A96-7)*G96*H96)/(SUMPRODUCT(A$9:A96,A$9:A96) - 2*G96*SUM(A$9:A96) + (A96-7)*G96*G96), "NA")</f>
        <v>NA</v>
      </c>
      <c r="J96" s="95" t="str">
        <f t="shared" ca="1" si="5"/>
        <v>NA</v>
      </c>
      <c r="L96" s="131" t="s">
        <v>3</v>
      </c>
      <c r="M96" s="132"/>
      <c r="N96" s="28">
        <v>44237</v>
      </c>
      <c r="O96" s="52" t="s">
        <v>38</v>
      </c>
      <c r="P96" s="26">
        <v>44249</v>
      </c>
      <c r="Q96" s="34">
        <v>12</v>
      </c>
      <c r="R96" s="52" t="s">
        <v>39</v>
      </c>
      <c r="S96" s="26">
        <v>44260</v>
      </c>
      <c r="T96" s="34">
        <v>23</v>
      </c>
      <c r="U96" s="48"/>
      <c r="V96" s="48"/>
      <c r="W96" s="131" t="s">
        <v>3</v>
      </c>
      <c r="X96" s="132"/>
      <c r="Y96" s="28">
        <v>44237</v>
      </c>
      <c r="Z96" s="53" t="s">
        <v>38</v>
      </c>
      <c r="AA96" s="26">
        <v>44249</v>
      </c>
      <c r="AB96" s="34">
        <v>12</v>
      </c>
      <c r="AC96" s="52" t="s">
        <v>39</v>
      </c>
      <c r="AD96" s="26">
        <v>44260</v>
      </c>
      <c r="AE96" s="34">
        <v>23</v>
      </c>
      <c r="AG96" s="131" t="s">
        <v>3</v>
      </c>
      <c r="AH96" s="132"/>
      <c r="AI96" s="28">
        <v>44237</v>
      </c>
      <c r="AJ96" s="53" t="s">
        <v>38</v>
      </c>
      <c r="AK96" s="26">
        <v>44249</v>
      </c>
      <c r="AL96" s="34">
        <v>12</v>
      </c>
      <c r="AM96" s="52" t="s">
        <v>39</v>
      </c>
      <c r="AN96" s="26">
        <v>44260</v>
      </c>
      <c r="AO96" s="34">
        <v>23</v>
      </c>
      <c r="AQ96" s="131" t="s">
        <v>3</v>
      </c>
      <c r="AR96" s="132"/>
      <c r="AS96" s="28">
        <v>44237</v>
      </c>
      <c r="AT96" s="53" t="s">
        <v>38</v>
      </c>
      <c r="AU96" s="26">
        <v>44249</v>
      </c>
      <c r="AV96" s="34">
        <v>12</v>
      </c>
      <c r="AW96" s="52" t="s">
        <v>39</v>
      </c>
      <c r="AX96" s="26">
        <v>44260</v>
      </c>
      <c r="AY96" s="34">
        <v>23</v>
      </c>
      <c r="BA96" s="131" t="s">
        <v>3</v>
      </c>
      <c r="BB96" s="132"/>
      <c r="BC96" s="28">
        <v>44237</v>
      </c>
      <c r="BD96" s="53" t="s">
        <v>38</v>
      </c>
      <c r="BE96" s="26">
        <v>44249</v>
      </c>
      <c r="BF96" s="34">
        <v>12</v>
      </c>
      <c r="BG96" s="52" t="s">
        <v>39</v>
      </c>
      <c r="BH96" s="26">
        <v>44260</v>
      </c>
      <c r="BI96" s="34">
        <v>23</v>
      </c>
    </row>
    <row r="97" spans="1:61" x14ac:dyDescent="0.2">
      <c r="A97" s="3">
        <v>96</v>
      </c>
      <c r="B97" s="73">
        <v>44278</v>
      </c>
      <c r="C97" s="42"/>
      <c r="D97" s="42" t="str">
        <f t="shared" ca="1" si="3"/>
        <v>NA</v>
      </c>
      <c r="E97" s="75" t="str">
        <f t="shared" ca="1" si="4"/>
        <v>NA</v>
      </c>
      <c r="F97" s="70"/>
      <c r="G97" s="72" t="str">
        <f ca="1">IF(B96&lt;TODAY(), AVERAGE(A$9:A97), "NA")</f>
        <v>NA</v>
      </c>
      <c r="H97" s="75" t="str">
        <f ca="1">IF(B96&lt;TODAY(), AVERAGE(E$9:E97), "NA")</f>
        <v>NA</v>
      </c>
      <c r="I97" s="82" t="str">
        <f ca="1">IF(B96&lt;TODAY(), (SUMPRODUCT(A$9:A97,E$9:E97) - G97*SUM(E$9:E97) - H97*SUM(A$9:A97) + (A97-7)*G97*H97)/(SUMPRODUCT(A$9:A97,A$9:A97) - 2*G97*SUM(A$9:A97) + (A97-7)*G97*G97), "NA")</f>
        <v>NA</v>
      </c>
      <c r="J97" s="95" t="str">
        <f t="shared" ca="1" si="5"/>
        <v>NA</v>
      </c>
      <c r="L97" s="125" t="s">
        <v>19</v>
      </c>
      <c r="M97" s="126"/>
      <c r="N97" s="29">
        <v>1529</v>
      </c>
      <c r="O97" s="35" t="s">
        <v>20</v>
      </c>
      <c r="P97" s="24">
        <v>44302</v>
      </c>
      <c r="Q97" s="36">
        <v>65</v>
      </c>
      <c r="R97" s="35" t="s">
        <v>10</v>
      </c>
      <c r="S97" s="24">
        <v>44326</v>
      </c>
      <c r="T97" s="36">
        <v>89</v>
      </c>
      <c r="U97" s="48"/>
      <c r="V97" s="48"/>
      <c r="W97" s="125" t="s">
        <v>19</v>
      </c>
      <c r="X97" s="126"/>
      <c r="Y97" s="29">
        <v>1529</v>
      </c>
      <c r="Z97" s="36" t="s">
        <v>20</v>
      </c>
      <c r="AA97" s="24">
        <v>44296</v>
      </c>
      <c r="AB97" s="36">
        <v>59</v>
      </c>
      <c r="AC97" s="35" t="s">
        <v>10</v>
      </c>
      <c r="AD97" s="24">
        <v>44319</v>
      </c>
      <c r="AE97" s="36">
        <v>82</v>
      </c>
      <c r="AG97" s="125" t="s">
        <v>19</v>
      </c>
      <c r="AH97" s="126"/>
      <c r="AI97" s="29">
        <v>1529</v>
      </c>
      <c r="AJ97" s="36" t="s">
        <v>20</v>
      </c>
      <c r="AK97" s="24">
        <v>44294</v>
      </c>
      <c r="AL97" s="36">
        <v>57</v>
      </c>
      <c r="AM97" s="35" t="s">
        <v>10</v>
      </c>
      <c r="AN97" s="24">
        <v>44312</v>
      </c>
      <c r="AO97" s="36">
        <v>75</v>
      </c>
      <c r="AQ97" s="125" t="s">
        <v>19</v>
      </c>
      <c r="AR97" s="126"/>
      <c r="AS97" s="29">
        <v>1529</v>
      </c>
      <c r="AT97" s="36" t="s">
        <v>20</v>
      </c>
      <c r="AU97" s="24">
        <v>44294</v>
      </c>
      <c r="AV97" s="36">
        <v>57</v>
      </c>
      <c r="AW97" s="35" t="s">
        <v>10</v>
      </c>
      <c r="AX97" s="24">
        <v>44312</v>
      </c>
      <c r="AY97" s="36">
        <v>75</v>
      </c>
      <c r="BA97" s="125" t="s">
        <v>19</v>
      </c>
      <c r="BB97" s="126"/>
      <c r="BC97" s="29">
        <v>1529</v>
      </c>
      <c r="BD97" s="36" t="s">
        <v>20</v>
      </c>
      <c r="BE97" s="24">
        <v>44291</v>
      </c>
      <c r="BF97" s="36">
        <v>54</v>
      </c>
      <c r="BG97" s="35" t="s">
        <v>10</v>
      </c>
      <c r="BH97" s="24">
        <v>44304</v>
      </c>
      <c r="BI97" s="36">
        <v>67</v>
      </c>
    </row>
    <row r="98" spans="1:61" x14ac:dyDescent="0.2">
      <c r="A98" s="3">
        <v>97</v>
      </c>
      <c r="B98" s="73">
        <v>44279</v>
      </c>
      <c r="C98" s="42"/>
      <c r="D98" s="42" t="str">
        <f t="shared" ca="1" si="3"/>
        <v>NA</v>
      </c>
      <c r="E98" s="75" t="str">
        <f t="shared" ca="1" si="4"/>
        <v>NA</v>
      </c>
      <c r="F98" s="70"/>
      <c r="G98" s="72" t="str">
        <f ca="1">IF(B97&lt;TODAY(), AVERAGE(A$9:A98), "NA")</f>
        <v>NA</v>
      </c>
      <c r="H98" s="75" t="str">
        <f ca="1">IF(B97&lt;TODAY(), AVERAGE(E$9:E98), "NA")</f>
        <v>NA</v>
      </c>
      <c r="I98" s="82" t="str">
        <f ca="1">IF(B97&lt;TODAY(), (SUMPRODUCT(A$9:A98,E$9:E98) - G98*SUM(E$9:E98) - H98*SUM(A$9:A98) + (A98-7)*G98*H98)/(SUMPRODUCT(A$9:A98,A$9:A98) - 2*G98*SUM(A$9:A98) + (A98-7)*G98*G98), "NA")</f>
        <v>NA</v>
      </c>
      <c r="J98" s="95" t="str">
        <f t="shared" ca="1" si="5"/>
        <v>NA</v>
      </c>
      <c r="L98" s="125" t="s">
        <v>32</v>
      </c>
      <c r="M98" s="126"/>
      <c r="N98" s="38" t="s">
        <v>5</v>
      </c>
      <c r="O98" s="35" t="s">
        <v>21</v>
      </c>
      <c r="P98" s="24">
        <v>44386</v>
      </c>
      <c r="Q98" s="36">
        <v>149</v>
      </c>
      <c r="R98" s="35" t="s">
        <v>8</v>
      </c>
      <c r="S98" s="24">
        <v>44433</v>
      </c>
      <c r="T98" s="36">
        <v>196</v>
      </c>
      <c r="U98" s="48"/>
      <c r="V98" s="48"/>
      <c r="W98" s="125" t="s">
        <v>32</v>
      </c>
      <c r="X98" s="126"/>
      <c r="Y98" s="30">
        <v>500</v>
      </c>
      <c r="Z98" s="36" t="s">
        <v>21</v>
      </c>
      <c r="AA98" s="24">
        <v>44364</v>
      </c>
      <c r="AB98" s="36">
        <v>127</v>
      </c>
      <c r="AC98" s="35" t="s">
        <v>8</v>
      </c>
      <c r="AD98" s="24">
        <v>44399</v>
      </c>
      <c r="AE98" s="36">
        <v>162</v>
      </c>
      <c r="AG98" s="125" t="s">
        <v>32</v>
      </c>
      <c r="AH98" s="126"/>
      <c r="AI98" s="30">
        <v>1000</v>
      </c>
      <c r="AJ98" s="36" t="s">
        <v>21</v>
      </c>
      <c r="AK98" s="24">
        <v>44351</v>
      </c>
      <c r="AL98" s="36">
        <v>114</v>
      </c>
      <c r="AM98" s="35" t="s">
        <v>8</v>
      </c>
      <c r="AN98" s="24">
        <v>44380</v>
      </c>
      <c r="AO98" s="36">
        <v>143</v>
      </c>
      <c r="AQ98" s="125" t="s">
        <v>32</v>
      </c>
      <c r="AR98" s="126"/>
      <c r="AS98" s="30">
        <v>500</v>
      </c>
      <c r="AT98" s="36" t="s">
        <v>21</v>
      </c>
      <c r="AU98" s="24">
        <v>44357</v>
      </c>
      <c r="AV98" s="36">
        <v>120</v>
      </c>
      <c r="AW98" s="35" t="s">
        <v>8</v>
      </c>
      <c r="AX98" s="24">
        <v>44392</v>
      </c>
      <c r="AY98" s="36">
        <v>155</v>
      </c>
      <c r="BA98" s="125" t="s">
        <v>32</v>
      </c>
      <c r="BB98" s="126"/>
      <c r="BC98" s="30">
        <v>1000</v>
      </c>
      <c r="BD98" s="36" t="s">
        <v>21</v>
      </c>
      <c r="BE98" s="24">
        <v>44341</v>
      </c>
      <c r="BF98" s="36">
        <v>104</v>
      </c>
      <c r="BG98" s="35" t="s">
        <v>8</v>
      </c>
      <c r="BH98" s="24">
        <v>44371</v>
      </c>
      <c r="BI98" s="36">
        <v>134</v>
      </c>
    </row>
    <row r="99" spans="1:61" x14ac:dyDescent="0.2">
      <c r="A99" s="3">
        <v>98</v>
      </c>
      <c r="B99" s="73">
        <v>44280</v>
      </c>
      <c r="C99" s="42"/>
      <c r="D99" s="42" t="str">
        <f t="shared" ca="1" si="3"/>
        <v>NA</v>
      </c>
      <c r="E99" s="75" t="str">
        <f t="shared" ca="1" si="4"/>
        <v>NA</v>
      </c>
      <c r="F99" s="70"/>
      <c r="G99" s="72" t="str">
        <f ca="1">IF(B98&lt;TODAY(), AVERAGE(A$9:A99), "NA")</f>
        <v>NA</v>
      </c>
      <c r="H99" s="75" t="str">
        <f ca="1">IF(B98&lt;TODAY(), AVERAGE(E$9:E99), "NA")</f>
        <v>NA</v>
      </c>
      <c r="I99" s="82" t="str">
        <f ca="1">IF(B98&lt;TODAY(), (SUMPRODUCT(A$9:A99,E$9:E99) - G99*SUM(E$9:E99) - H99*SUM(A$9:A99) + (A99-7)*G99*H99)/(SUMPRODUCT(A$9:A99,A$9:A99) - 2*G99*SUM(A$9:A99) + (A99-7)*G99*G99), "NA")</f>
        <v>NA</v>
      </c>
      <c r="J99" s="95" t="str">
        <f t="shared" ca="1" si="5"/>
        <v>NA</v>
      </c>
      <c r="L99" s="125" t="s">
        <v>31</v>
      </c>
      <c r="M99" s="126"/>
      <c r="N99" s="38" t="s">
        <v>5</v>
      </c>
      <c r="O99" s="35" t="s">
        <v>22</v>
      </c>
      <c r="P99" s="24">
        <v>44469</v>
      </c>
      <c r="Q99" s="36">
        <v>232</v>
      </c>
      <c r="R99" s="35" t="s">
        <v>9</v>
      </c>
      <c r="S99" s="24">
        <v>44538</v>
      </c>
      <c r="T99" s="36">
        <v>301</v>
      </c>
      <c r="U99" s="48"/>
      <c r="V99" s="48"/>
      <c r="W99" s="125" t="s">
        <v>31</v>
      </c>
      <c r="X99" s="126"/>
      <c r="Y99" s="30">
        <v>100</v>
      </c>
      <c r="Z99" s="36" t="s">
        <v>22</v>
      </c>
      <c r="AA99" s="24">
        <v>44427</v>
      </c>
      <c r="AB99" s="36">
        <v>190</v>
      </c>
      <c r="AC99" s="35" t="s">
        <v>9</v>
      </c>
      <c r="AD99" s="24">
        <v>44481</v>
      </c>
      <c r="AE99" s="36">
        <v>244</v>
      </c>
      <c r="AG99" s="125" t="s">
        <v>31</v>
      </c>
      <c r="AH99" s="126"/>
      <c r="AI99" s="30">
        <v>100</v>
      </c>
      <c r="AJ99" s="36" t="s">
        <v>22</v>
      </c>
      <c r="AK99" s="24">
        <v>44400</v>
      </c>
      <c r="AL99" s="36">
        <v>163</v>
      </c>
      <c r="AM99" s="35" t="s">
        <v>9</v>
      </c>
      <c r="AN99" s="24">
        <v>44444</v>
      </c>
      <c r="AO99" s="36">
        <v>207</v>
      </c>
      <c r="AQ99" s="125" t="s">
        <v>31</v>
      </c>
      <c r="AR99" s="126"/>
      <c r="AS99" s="30">
        <v>50</v>
      </c>
      <c r="AT99" s="36" t="s">
        <v>22</v>
      </c>
      <c r="AU99" s="24">
        <v>44421</v>
      </c>
      <c r="AV99" s="36">
        <v>184</v>
      </c>
      <c r="AW99" s="35" t="s">
        <v>9</v>
      </c>
      <c r="AX99" s="24">
        <v>44475</v>
      </c>
      <c r="AY99" s="36">
        <v>238</v>
      </c>
      <c r="BA99" s="125" t="s">
        <v>31</v>
      </c>
      <c r="BB99" s="126"/>
      <c r="BC99" s="30">
        <v>50</v>
      </c>
      <c r="BD99" s="36" t="s">
        <v>22</v>
      </c>
      <c r="BE99" s="24">
        <v>44391</v>
      </c>
      <c r="BF99" s="36">
        <v>154</v>
      </c>
      <c r="BG99" s="35" t="s">
        <v>9</v>
      </c>
      <c r="BH99" s="24">
        <v>44435</v>
      </c>
      <c r="BI99" s="36">
        <v>198</v>
      </c>
    </row>
    <row r="100" spans="1:61" x14ac:dyDescent="0.2">
      <c r="A100" s="3">
        <v>99</v>
      </c>
      <c r="B100" s="73">
        <v>44281</v>
      </c>
      <c r="C100" s="42"/>
      <c r="D100" s="42" t="str">
        <f t="shared" ca="1" si="3"/>
        <v>NA</v>
      </c>
      <c r="E100" s="75" t="str">
        <f t="shared" ca="1" si="4"/>
        <v>NA</v>
      </c>
      <c r="F100" s="70"/>
      <c r="G100" s="72" t="str">
        <f ca="1">IF(B99&lt;TODAY(), AVERAGE(A$9:A100), "NA")</f>
        <v>NA</v>
      </c>
      <c r="H100" s="75" t="str">
        <f ca="1">IF(B99&lt;TODAY(), AVERAGE(E$9:E100), "NA")</f>
        <v>NA</v>
      </c>
      <c r="I100" s="82" t="str">
        <f ca="1">IF(B99&lt;TODAY(), (SUMPRODUCT(A$9:A100,E$9:E100) - G100*SUM(E$9:E100) - H100*SUM(A$9:A100) + (A100-7)*G100*H100)/(SUMPRODUCT(A$9:A100,A$9:A100) - 2*G100*SUM(A$9:A100) + (A100-7)*G100*G100), "NA")</f>
        <v>NA</v>
      </c>
      <c r="J100" s="95" t="str">
        <f t="shared" ca="1" si="5"/>
        <v>NA</v>
      </c>
      <c r="L100" s="122" t="s">
        <v>119</v>
      </c>
      <c r="M100" s="123"/>
      <c r="N100" s="87" t="s">
        <v>5</v>
      </c>
      <c r="O100" s="27" t="s">
        <v>40</v>
      </c>
      <c r="P100" s="25">
        <v>44272</v>
      </c>
      <c r="Q100" s="37">
        <v>35</v>
      </c>
      <c r="R100" s="27" t="s">
        <v>26</v>
      </c>
      <c r="S100" s="25">
        <v>44646</v>
      </c>
      <c r="T100" s="37">
        <v>409</v>
      </c>
      <c r="U100" s="48"/>
      <c r="V100" s="48"/>
      <c r="W100" s="122" t="s">
        <v>119</v>
      </c>
      <c r="X100" s="123"/>
      <c r="Y100" s="87">
        <v>2029</v>
      </c>
      <c r="Z100" s="19" t="s">
        <v>40</v>
      </c>
      <c r="AA100" s="25">
        <v>44270</v>
      </c>
      <c r="AB100" s="37">
        <v>33</v>
      </c>
      <c r="AC100" s="27" t="s">
        <v>26</v>
      </c>
      <c r="AD100" s="25">
        <v>44563</v>
      </c>
      <c r="AE100" s="37">
        <v>326</v>
      </c>
      <c r="AG100" s="122" t="s">
        <v>119</v>
      </c>
      <c r="AH100" s="123"/>
      <c r="AI100" s="87">
        <v>2529</v>
      </c>
      <c r="AJ100" s="19" t="s">
        <v>40</v>
      </c>
      <c r="AK100" s="25">
        <v>44268</v>
      </c>
      <c r="AL100" s="37">
        <v>31</v>
      </c>
      <c r="AM100" s="27" t="s">
        <v>26</v>
      </c>
      <c r="AN100" s="25">
        <v>44510</v>
      </c>
      <c r="AO100" s="37">
        <v>273</v>
      </c>
      <c r="AQ100" s="122" t="s">
        <v>119</v>
      </c>
      <c r="AR100" s="123"/>
      <c r="AS100" s="87">
        <v>2029</v>
      </c>
      <c r="AT100" s="19" t="s">
        <v>40</v>
      </c>
      <c r="AU100" s="25">
        <v>44268</v>
      </c>
      <c r="AV100" s="37">
        <v>31</v>
      </c>
      <c r="AW100" s="27" t="s">
        <v>26</v>
      </c>
      <c r="AX100" s="25">
        <v>44556</v>
      </c>
      <c r="AY100" s="37">
        <v>319</v>
      </c>
      <c r="BA100" s="122" t="s">
        <v>119</v>
      </c>
      <c r="BB100" s="123"/>
      <c r="BC100" s="87">
        <v>2529</v>
      </c>
      <c r="BD100" s="19" t="s">
        <v>40</v>
      </c>
      <c r="BE100" s="25">
        <v>44266</v>
      </c>
      <c r="BF100" s="37">
        <v>29</v>
      </c>
      <c r="BG100" s="27" t="s">
        <v>26</v>
      </c>
      <c r="BH100" s="25">
        <v>44499</v>
      </c>
      <c r="BI100" s="37">
        <v>262</v>
      </c>
    </row>
    <row r="101" spans="1:61" x14ac:dyDescent="0.2">
      <c r="A101" s="3">
        <v>100</v>
      </c>
      <c r="B101" s="73">
        <v>44282</v>
      </c>
      <c r="C101" s="42"/>
      <c r="D101" s="42" t="str">
        <f t="shared" ca="1" si="3"/>
        <v>NA</v>
      </c>
      <c r="E101" s="75" t="str">
        <f t="shared" ca="1" si="4"/>
        <v>NA</v>
      </c>
      <c r="F101" s="70"/>
      <c r="G101" s="72" t="str">
        <f ca="1">IF(B100&lt;TODAY(), AVERAGE(A$9:A101), "NA")</f>
        <v>NA</v>
      </c>
      <c r="H101" s="75" t="str">
        <f ca="1">IF(B100&lt;TODAY(), AVERAGE(E$9:E101), "NA")</f>
        <v>NA</v>
      </c>
      <c r="I101" s="82" t="str">
        <f ca="1">IF(B100&lt;TODAY(), (SUMPRODUCT(A$9:A101,E$9:E101) - G101*SUM(E$9:E101) - H101*SUM(A$9:A101) + (A101-7)*G101*H101)/(SUMPRODUCT(A$9:A101,A$9:A101) - 2*G101*SUM(A$9:A101) + (A101-7)*G101*G101), "NA")</f>
        <v>NA</v>
      </c>
      <c r="J101" s="95" t="str">
        <f t="shared" ca="1" si="5"/>
        <v>NA</v>
      </c>
      <c r="L101" s="50"/>
      <c r="M101" s="89"/>
      <c r="N101" s="89"/>
      <c r="O101" s="89"/>
      <c r="P101" s="89"/>
      <c r="Q101" s="89"/>
      <c r="R101" s="89"/>
      <c r="S101" s="89"/>
      <c r="T101" s="89"/>
      <c r="U101" s="89"/>
      <c r="W101" s="89"/>
      <c r="X101" s="89"/>
      <c r="Y101" s="89"/>
      <c r="Z101" s="89"/>
      <c r="AA101" s="89"/>
      <c r="AB101" s="89"/>
      <c r="AC101" s="89"/>
      <c r="AD101" s="89"/>
      <c r="AE101" s="89"/>
      <c r="AG101" s="89"/>
      <c r="AH101" s="89"/>
      <c r="AI101" s="89"/>
      <c r="AJ101" s="89"/>
      <c r="AK101" s="89"/>
      <c r="AL101" s="89"/>
      <c r="AM101" s="89"/>
      <c r="AN101" s="89"/>
      <c r="AO101" s="89"/>
      <c r="AQ101" s="84"/>
      <c r="AR101" s="84"/>
      <c r="AS101" s="84"/>
      <c r="AT101" s="84"/>
      <c r="AU101" s="84"/>
      <c r="AV101" s="84"/>
      <c r="AW101" s="84"/>
      <c r="AX101" s="84"/>
      <c r="AY101" s="84"/>
      <c r="BA101" s="84"/>
      <c r="BB101" s="84"/>
      <c r="BC101" s="84"/>
      <c r="BD101" s="84"/>
      <c r="BE101" s="84"/>
      <c r="BF101" s="84"/>
      <c r="BG101" s="84"/>
      <c r="BH101" s="84"/>
      <c r="BI101" s="84"/>
    </row>
    <row r="102" spans="1:61" x14ac:dyDescent="0.2">
      <c r="A102" s="3">
        <v>101</v>
      </c>
      <c r="B102" s="73">
        <v>44283</v>
      </c>
      <c r="C102" s="42"/>
      <c r="D102" s="42" t="str">
        <f t="shared" ca="1" si="3"/>
        <v>NA</v>
      </c>
      <c r="E102" s="75" t="str">
        <f t="shared" ca="1" si="4"/>
        <v>NA</v>
      </c>
      <c r="F102" s="70"/>
      <c r="G102" s="72" t="str">
        <f ca="1">IF(B101&lt;TODAY(), AVERAGE(A$9:A102), "NA")</f>
        <v>NA</v>
      </c>
      <c r="H102" s="75" t="str">
        <f ca="1">IF(B101&lt;TODAY(), AVERAGE(E$9:E102), "NA")</f>
        <v>NA</v>
      </c>
      <c r="I102" s="82" t="str">
        <f ca="1">IF(B101&lt;TODAY(), (SUMPRODUCT(A$9:A102,E$9:E102) - G102*SUM(E$9:E102) - H102*SUM(A$9:A102) + (A102-7)*G102*H102)/(SUMPRODUCT(A$9:A102,A$9:A102) - 2*G102*SUM(A$9:A102) + (A102-7)*G102*G102), "NA")</f>
        <v>NA</v>
      </c>
      <c r="J102" s="95" t="str">
        <f t="shared" ca="1" si="5"/>
        <v>NA</v>
      </c>
      <c r="L102" s="142">
        <v>44236</v>
      </c>
      <c r="M102" s="142"/>
      <c r="N102" s="142"/>
      <c r="O102" s="142"/>
      <c r="P102" s="142"/>
      <c r="Q102" s="142"/>
      <c r="R102" s="142"/>
      <c r="S102" s="142"/>
      <c r="T102" s="142"/>
      <c r="U102" s="71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/>
      <c r="AJ102" s="55"/>
      <c r="AK102" s="55"/>
      <c r="AL102" s="55"/>
      <c r="AM102" s="55"/>
      <c r="AN102" s="55"/>
      <c r="AO102" s="55"/>
      <c r="AP102" s="55"/>
      <c r="AQ102" s="55"/>
      <c r="AR102" s="55"/>
      <c r="AS102" s="55"/>
      <c r="AT102" s="55"/>
      <c r="AU102" s="55"/>
      <c r="AV102" s="55"/>
      <c r="AW102" s="55"/>
      <c r="AX102" s="55"/>
      <c r="AY102" s="55"/>
      <c r="AZ102" s="55"/>
      <c r="BA102" s="55"/>
      <c r="BB102" s="55"/>
      <c r="BC102" s="55"/>
      <c r="BD102" s="55"/>
      <c r="BE102" s="55"/>
      <c r="BF102" s="55"/>
      <c r="BG102" s="55"/>
      <c r="BH102" s="55"/>
      <c r="BI102" s="55"/>
    </row>
    <row r="103" spans="1:61" x14ac:dyDescent="0.2">
      <c r="A103" s="3">
        <v>102</v>
      </c>
      <c r="B103" s="73">
        <v>44284</v>
      </c>
      <c r="C103" s="42"/>
      <c r="D103" s="42" t="str">
        <f t="shared" ca="1" si="3"/>
        <v>NA</v>
      </c>
      <c r="E103" s="75" t="str">
        <f t="shared" ca="1" si="4"/>
        <v>NA</v>
      </c>
      <c r="F103" s="70"/>
      <c r="G103" s="72" t="str">
        <f ca="1">IF(B102&lt;TODAY(), AVERAGE(A$9:A103), "NA")</f>
        <v>NA</v>
      </c>
      <c r="H103" s="75" t="str">
        <f ca="1">IF(B102&lt;TODAY(), AVERAGE(E$9:E103), "NA")</f>
        <v>NA</v>
      </c>
      <c r="I103" s="82" t="str">
        <f ca="1">IF(B102&lt;TODAY(), (SUMPRODUCT(A$9:A103,E$9:E103) - G103*SUM(E$9:E103) - H103*SUM(A$9:A103) + (A103-7)*G103*H103)/(SUMPRODUCT(A$9:A103,A$9:A103) - 2*G103*SUM(A$9:A103) + (A103-7)*G103*G103), "NA")</f>
        <v>NA</v>
      </c>
      <c r="J103" s="95" t="str">
        <f t="shared" ca="1" si="5"/>
        <v>NA</v>
      </c>
      <c r="L103" s="128" t="s">
        <v>36</v>
      </c>
      <c r="M103" s="129"/>
      <c r="N103" s="130"/>
      <c r="O103" s="31" t="s">
        <v>7</v>
      </c>
      <c r="P103" s="32" t="s">
        <v>17</v>
      </c>
      <c r="Q103" s="33" t="s">
        <v>18</v>
      </c>
      <c r="R103" s="31" t="s">
        <v>7</v>
      </c>
      <c r="S103" s="32" t="s">
        <v>17</v>
      </c>
      <c r="T103" s="33" t="s">
        <v>18</v>
      </c>
      <c r="U103" s="48"/>
      <c r="V103" s="48"/>
      <c r="W103" s="128" t="s">
        <v>36</v>
      </c>
      <c r="X103" s="129"/>
      <c r="Y103" s="130"/>
      <c r="Z103" s="33" t="s">
        <v>7</v>
      </c>
      <c r="AA103" s="32" t="s">
        <v>17</v>
      </c>
      <c r="AB103" s="33" t="s">
        <v>18</v>
      </c>
      <c r="AC103" s="31" t="s">
        <v>7</v>
      </c>
      <c r="AD103" s="32" t="s">
        <v>17</v>
      </c>
      <c r="AE103" s="33" t="s">
        <v>18</v>
      </c>
      <c r="AG103" s="128" t="s">
        <v>36</v>
      </c>
      <c r="AH103" s="129"/>
      <c r="AI103" s="130"/>
      <c r="AJ103" s="33" t="s">
        <v>7</v>
      </c>
      <c r="AK103" s="32" t="s">
        <v>17</v>
      </c>
      <c r="AL103" s="33" t="s">
        <v>18</v>
      </c>
      <c r="AM103" s="31" t="s">
        <v>7</v>
      </c>
      <c r="AN103" s="32" t="s">
        <v>17</v>
      </c>
      <c r="AO103" s="33" t="s">
        <v>18</v>
      </c>
      <c r="AQ103" s="128" t="s">
        <v>36</v>
      </c>
      <c r="AR103" s="129"/>
      <c r="AS103" s="130"/>
      <c r="AT103" s="33" t="s">
        <v>7</v>
      </c>
      <c r="AU103" s="32" t="s">
        <v>17</v>
      </c>
      <c r="AV103" s="33" t="s">
        <v>18</v>
      </c>
      <c r="AW103" s="31" t="s">
        <v>7</v>
      </c>
      <c r="AX103" s="32" t="s">
        <v>17</v>
      </c>
      <c r="AY103" s="33" t="s">
        <v>18</v>
      </c>
      <c r="BA103" s="128" t="s">
        <v>36</v>
      </c>
      <c r="BB103" s="129"/>
      <c r="BC103" s="130"/>
      <c r="BD103" s="33" t="s">
        <v>7</v>
      </c>
      <c r="BE103" s="32" t="s">
        <v>17</v>
      </c>
      <c r="BF103" s="33" t="s">
        <v>18</v>
      </c>
      <c r="BG103" s="31" t="s">
        <v>7</v>
      </c>
      <c r="BH103" s="32" t="s">
        <v>17</v>
      </c>
      <c r="BI103" s="33" t="s">
        <v>18</v>
      </c>
    </row>
    <row r="104" spans="1:61" x14ac:dyDescent="0.2">
      <c r="A104" s="3">
        <v>103</v>
      </c>
      <c r="B104" s="73">
        <v>44285</v>
      </c>
      <c r="C104" s="42"/>
      <c r="D104" s="42" t="str">
        <f t="shared" ca="1" si="3"/>
        <v>NA</v>
      </c>
      <c r="E104" s="75" t="str">
        <f t="shared" ca="1" si="4"/>
        <v>NA</v>
      </c>
      <c r="F104" s="70"/>
      <c r="G104" s="72" t="str">
        <f ca="1">IF(B103&lt;TODAY(), AVERAGE(A$9:A104), "NA")</f>
        <v>NA</v>
      </c>
      <c r="H104" s="75" t="str">
        <f ca="1">IF(B103&lt;TODAY(), AVERAGE(E$9:E104), "NA")</f>
        <v>NA</v>
      </c>
      <c r="I104" s="82" t="str">
        <f ca="1">IF(B103&lt;TODAY(), (SUMPRODUCT(A$9:A104,E$9:E104) - G104*SUM(E$9:E104) - H104*SUM(A$9:A104) + (A104-7)*G104*H104)/(SUMPRODUCT(A$9:A104,A$9:A104) - 2*G104*SUM(A$9:A104) + (A104-7)*G104*G104), "NA")</f>
        <v>NA</v>
      </c>
      <c r="J104" s="95" t="str">
        <f t="shared" ca="1" si="5"/>
        <v>NA</v>
      </c>
      <c r="L104" s="131" t="s">
        <v>3</v>
      </c>
      <c r="M104" s="132"/>
      <c r="N104" s="28">
        <v>44236</v>
      </c>
      <c r="O104" s="52" t="s">
        <v>38</v>
      </c>
      <c r="P104" s="26">
        <v>44249</v>
      </c>
      <c r="Q104" s="34">
        <v>13</v>
      </c>
      <c r="R104" s="52" t="s">
        <v>39</v>
      </c>
      <c r="S104" s="26">
        <v>44260</v>
      </c>
      <c r="T104" s="34">
        <v>24</v>
      </c>
      <c r="U104" s="48"/>
      <c r="V104" s="48"/>
      <c r="W104" s="131" t="s">
        <v>3</v>
      </c>
      <c r="X104" s="132"/>
      <c r="Y104" s="28">
        <v>44236</v>
      </c>
      <c r="Z104" s="53" t="s">
        <v>38</v>
      </c>
      <c r="AA104" s="26">
        <v>44249</v>
      </c>
      <c r="AB104" s="34">
        <v>13</v>
      </c>
      <c r="AC104" s="52" t="s">
        <v>39</v>
      </c>
      <c r="AD104" s="26">
        <v>44260</v>
      </c>
      <c r="AE104" s="34">
        <v>24</v>
      </c>
      <c r="AG104" s="131" t="s">
        <v>3</v>
      </c>
      <c r="AH104" s="132"/>
      <c r="AI104" s="28">
        <v>44236</v>
      </c>
      <c r="AJ104" s="53" t="s">
        <v>38</v>
      </c>
      <c r="AK104" s="26">
        <v>44249</v>
      </c>
      <c r="AL104" s="34">
        <v>13</v>
      </c>
      <c r="AM104" s="52" t="s">
        <v>39</v>
      </c>
      <c r="AN104" s="26">
        <v>44260</v>
      </c>
      <c r="AO104" s="34">
        <v>24</v>
      </c>
      <c r="AQ104" s="131" t="s">
        <v>3</v>
      </c>
      <c r="AR104" s="132"/>
      <c r="AS104" s="28">
        <v>44236</v>
      </c>
      <c r="AT104" s="53" t="s">
        <v>38</v>
      </c>
      <c r="AU104" s="26">
        <v>44249</v>
      </c>
      <c r="AV104" s="34">
        <v>13</v>
      </c>
      <c r="AW104" s="52" t="s">
        <v>39</v>
      </c>
      <c r="AX104" s="26">
        <v>44260</v>
      </c>
      <c r="AY104" s="34">
        <v>24</v>
      </c>
      <c r="BA104" s="131" t="s">
        <v>3</v>
      </c>
      <c r="BB104" s="132"/>
      <c r="BC104" s="28">
        <v>44236</v>
      </c>
      <c r="BD104" s="53" t="s">
        <v>38</v>
      </c>
      <c r="BE104" s="26">
        <v>44249</v>
      </c>
      <c r="BF104" s="34">
        <v>13</v>
      </c>
      <c r="BG104" s="52" t="s">
        <v>39</v>
      </c>
      <c r="BH104" s="26">
        <v>44260</v>
      </c>
      <c r="BI104" s="34">
        <v>24</v>
      </c>
    </row>
    <row r="105" spans="1:61" x14ac:dyDescent="0.2">
      <c r="A105" s="3">
        <v>104</v>
      </c>
      <c r="B105" s="73">
        <v>44286</v>
      </c>
      <c r="C105" s="42"/>
      <c r="D105" s="42" t="str">
        <f t="shared" ca="1" si="3"/>
        <v>NA</v>
      </c>
      <c r="E105" s="75" t="str">
        <f t="shared" ca="1" si="4"/>
        <v>NA</v>
      </c>
      <c r="F105" s="70"/>
      <c r="G105" s="72" t="str">
        <f ca="1">IF(B104&lt;TODAY(), AVERAGE(A$9:A105), "NA")</f>
        <v>NA</v>
      </c>
      <c r="H105" s="75" t="str">
        <f ca="1">IF(B104&lt;TODAY(), AVERAGE(E$9:E105), "NA")</f>
        <v>NA</v>
      </c>
      <c r="I105" s="82" t="str">
        <f ca="1">IF(B104&lt;TODAY(), (SUMPRODUCT(A$9:A105,E$9:E105) - G105*SUM(E$9:E105) - H105*SUM(A$9:A105) + (A105-7)*G105*H105)/(SUMPRODUCT(A$9:A105,A$9:A105) - 2*G105*SUM(A$9:A105) + (A105-7)*G105*G105), "NA")</f>
        <v>NA</v>
      </c>
      <c r="J105" s="95" t="str">
        <f t="shared" ca="1" si="5"/>
        <v>NA</v>
      </c>
      <c r="L105" s="125" t="s">
        <v>19</v>
      </c>
      <c r="M105" s="126"/>
      <c r="N105" s="29">
        <v>1471</v>
      </c>
      <c r="O105" s="35" t="s">
        <v>20</v>
      </c>
      <c r="P105" s="24">
        <v>44303</v>
      </c>
      <c r="Q105" s="36">
        <v>67</v>
      </c>
      <c r="R105" s="35" t="s">
        <v>10</v>
      </c>
      <c r="S105" s="24">
        <v>44330</v>
      </c>
      <c r="T105" s="36">
        <v>94</v>
      </c>
      <c r="U105" s="48"/>
      <c r="V105" s="48"/>
      <c r="W105" s="125" t="s">
        <v>19</v>
      </c>
      <c r="X105" s="126"/>
      <c r="Y105" s="29">
        <v>1471</v>
      </c>
      <c r="Z105" s="36" t="s">
        <v>20</v>
      </c>
      <c r="AA105" s="24">
        <v>44297</v>
      </c>
      <c r="AB105" s="36">
        <v>61</v>
      </c>
      <c r="AC105" s="35" t="s">
        <v>10</v>
      </c>
      <c r="AD105" s="24">
        <v>44322</v>
      </c>
      <c r="AE105" s="36">
        <v>86</v>
      </c>
      <c r="AG105" s="125" t="s">
        <v>19</v>
      </c>
      <c r="AH105" s="126"/>
      <c r="AI105" s="29">
        <v>1471</v>
      </c>
      <c r="AJ105" s="36" t="s">
        <v>20</v>
      </c>
      <c r="AK105" s="24">
        <v>44295</v>
      </c>
      <c r="AL105" s="36">
        <v>59</v>
      </c>
      <c r="AM105" s="35" t="s">
        <v>10</v>
      </c>
      <c r="AN105" s="24">
        <v>44314</v>
      </c>
      <c r="AO105" s="36">
        <v>78</v>
      </c>
      <c r="AQ105" s="125" t="s">
        <v>19</v>
      </c>
      <c r="AR105" s="126"/>
      <c r="AS105" s="29">
        <v>1471</v>
      </c>
      <c r="AT105" s="36" t="s">
        <v>20</v>
      </c>
      <c r="AU105" s="24">
        <v>44295</v>
      </c>
      <c r="AV105" s="36">
        <v>59</v>
      </c>
      <c r="AW105" s="35" t="s">
        <v>10</v>
      </c>
      <c r="AX105" s="24">
        <v>44314</v>
      </c>
      <c r="AY105" s="36">
        <v>78</v>
      </c>
      <c r="BA105" s="125" t="s">
        <v>19</v>
      </c>
      <c r="BB105" s="126"/>
      <c r="BC105" s="29">
        <v>1471</v>
      </c>
      <c r="BD105" s="36" t="s">
        <v>20</v>
      </c>
      <c r="BE105" s="24">
        <v>44291</v>
      </c>
      <c r="BF105" s="36">
        <v>55</v>
      </c>
      <c r="BG105" s="35" t="s">
        <v>10</v>
      </c>
      <c r="BH105" s="24">
        <v>44305</v>
      </c>
      <c r="BI105" s="36">
        <v>69</v>
      </c>
    </row>
    <row r="106" spans="1:61" x14ac:dyDescent="0.2">
      <c r="A106" s="3">
        <v>105</v>
      </c>
      <c r="B106" s="73">
        <v>44287</v>
      </c>
      <c r="C106" s="42"/>
      <c r="D106" s="42" t="str">
        <f t="shared" ca="1" si="3"/>
        <v>NA</v>
      </c>
      <c r="E106" s="75" t="str">
        <f t="shared" ca="1" si="4"/>
        <v>NA</v>
      </c>
      <c r="F106" s="70"/>
      <c r="G106" s="72" t="str">
        <f ca="1">IF(B105&lt;TODAY(), AVERAGE(A$9:A106), "NA")</f>
        <v>NA</v>
      </c>
      <c r="H106" s="75" t="str">
        <f ca="1">IF(B105&lt;TODAY(), AVERAGE(E$9:E106), "NA")</f>
        <v>NA</v>
      </c>
      <c r="I106" s="82" t="str">
        <f ca="1">IF(B105&lt;TODAY(), (SUMPRODUCT(A$9:A106,E$9:E106) - G106*SUM(E$9:E106) - H106*SUM(A$9:A106) + (A106-7)*G106*H106)/(SUMPRODUCT(A$9:A106,A$9:A106) - 2*G106*SUM(A$9:A106) + (A106-7)*G106*G106), "NA")</f>
        <v>NA</v>
      </c>
      <c r="J106" s="95" t="str">
        <f t="shared" ca="1" si="5"/>
        <v>NA</v>
      </c>
      <c r="L106" s="125" t="s">
        <v>32</v>
      </c>
      <c r="M106" s="126"/>
      <c r="N106" s="38" t="s">
        <v>5</v>
      </c>
      <c r="O106" s="35" t="s">
        <v>21</v>
      </c>
      <c r="P106" s="24">
        <v>44390</v>
      </c>
      <c r="Q106" s="36">
        <v>154</v>
      </c>
      <c r="R106" s="35" t="s">
        <v>8</v>
      </c>
      <c r="S106" s="24">
        <v>44439</v>
      </c>
      <c r="T106" s="36">
        <v>203</v>
      </c>
      <c r="U106" s="48"/>
      <c r="V106" s="48"/>
      <c r="W106" s="125" t="s">
        <v>32</v>
      </c>
      <c r="X106" s="126"/>
      <c r="Y106" s="30">
        <v>500</v>
      </c>
      <c r="Z106" s="36" t="s">
        <v>21</v>
      </c>
      <c r="AA106" s="24">
        <v>44368</v>
      </c>
      <c r="AB106" s="36">
        <v>132</v>
      </c>
      <c r="AC106" s="35" t="s">
        <v>8</v>
      </c>
      <c r="AD106" s="24">
        <v>44403</v>
      </c>
      <c r="AE106" s="36">
        <v>167</v>
      </c>
      <c r="AG106" s="125" t="s">
        <v>32</v>
      </c>
      <c r="AH106" s="126"/>
      <c r="AI106" s="30">
        <v>1000</v>
      </c>
      <c r="AJ106" s="36" t="s">
        <v>21</v>
      </c>
      <c r="AK106" s="24">
        <v>44352</v>
      </c>
      <c r="AL106" s="36">
        <v>116</v>
      </c>
      <c r="AM106" s="35" t="s">
        <v>8</v>
      </c>
      <c r="AN106" s="24">
        <v>44383</v>
      </c>
      <c r="AO106" s="36">
        <v>147</v>
      </c>
      <c r="AQ106" s="125" t="s">
        <v>32</v>
      </c>
      <c r="AR106" s="126"/>
      <c r="AS106" s="30">
        <v>500</v>
      </c>
      <c r="AT106" s="36" t="s">
        <v>21</v>
      </c>
      <c r="AU106" s="24">
        <v>44359</v>
      </c>
      <c r="AV106" s="36">
        <v>123</v>
      </c>
      <c r="AW106" s="35" t="s">
        <v>8</v>
      </c>
      <c r="AX106" s="24">
        <v>44397</v>
      </c>
      <c r="AY106" s="36">
        <v>161</v>
      </c>
      <c r="BA106" s="125" t="s">
        <v>32</v>
      </c>
      <c r="BB106" s="126"/>
      <c r="BC106" s="30">
        <v>1000</v>
      </c>
      <c r="BD106" s="36" t="s">
        <v>21</v>
      </c>
      <c r="BE106" s="24">
        <v>44342</v>
      </c>
      <c r="BF106" s="36">
        <v>106</v>
      </c>
      <c r="BG106" s="35" t="s">
        <v>8</v>
      </c>
      <c r="BH106" s="24">
        <v>44373</v>
      </c>
      <c r="BI106" s="36">
        <v>137</v>
      </c>
    </row>
    <row r="107" spans="1:61" x14ac:dyDescent="0.2">
      <c r="A107" s="3">
        <v>106</v>
      </c>
      <c r="B107" s="73">
        <v>44288</v>
      </c>
      <c r="C107" s="42"/>
      <c r="D107" s="42" t="str">
        <f t="shared" ca="1" si="3"/>
        <v>NA</v>
      </c>
      <c r="E107" s="75" t="str">
        <f t="shared" ca="1" si="4"/>
        <v>NA</v>
      </c>
      <c r="F107" s="70"/>
      <c r="G107" s="72" t="str">
        <f ca="1">IF(B106&lt;TODAY(), AVERAGE(A$9:A107), "NA")</f>
        <v>NA</v>
      </c>
      <c r="H107" s="75" t="str">
        <f ca="1">IF(B106&lt;TODAY(), AVERAGE(E$9:E107), "NA")</f>
        <v>NA</v>
      </c>
      <c r="I107" s="82" t="str">
        <f ca="1">IF(B106&lt;TODAY(), (SUMPRODUCT(A$9:A107,E$9:E107) - G107*SUM(E$9:E107) - H107*SUM(A$9:A107) + (A107-7)*G107*H107)/(SUMPRODUCT(A$9:A107,A$9:A107) - 2*G107*SUM(A$9:A107) + (A107-7)*G107*G107), "NA")</f>
        <v>NA</v>
      </c>
      <c r="J107" s="95" t="str">
        <f t="shared" ca="1" si="5"/>
        <v>NA</v>
      </c>
      <c r="L107" s="125" t="s">
        <v>31</v>
      </c>
      <c r="M107" s="126"/>
      <c r="N107" s="38" t="s">
        <v>5</v>
      </c>
      <c r="O107" s="35" t="s">
        <v>22</v>
      </c>
      <c r="P107" s="24">
        <v>44479</v>
      </c>
      <c r="Q107" s="36">
        <v>243</v>
      </c>
      <c r="R107" s="35" t="s">
        <v>9</v>
      </c>
      <c r="S107" s="24">
        <v>44550</v>
      </c>
      <c r="T107" s="36">
        <v>314</v>
      </c>
      <c r="U107" s="48"/>
      <c r="V107" s="48"/>
      <c r="W107" s="125" t="s">
        <v>31</v>
      </c>
      <c r="X107" s="126"/>
      <c r="Y107" s="30">
        <v>100</v>
      </c>
      <c r="Z107" s="36" t="s">
        <v>22</v>
      </c>
      <c r="AA107" s="24">
        <v>44432</v>
      </c>
      <c r="AB107" s="36">
        <v>196</v>
      </c>
      <c r="AC107" s="35" t="s">
        <v>9</v>
      </c>
      <c r="AD107" s="24">
        <v>44487</v>
      </c>
      <c r="AE107" s="36">
        <v>251</v>
      </c>
      <c r="AG107" s="125" t="s">
        <v>31</v>
      </c>
      <c r="AH107" s="126"/>
      <c r="AI107" s="30">
        <v>100</v>
      </c>
      <c r="AJ107" s="36" t="s">
        <v>22</v>
      </c>
      <c r="AK107" s="24">
        <v>44404</v>
      </c>
      <c r="AL107" s="36">
        <v>168</v>
      </c>
      <c r="AM107" s="35" t="s">
        <v>9</v>
      </c>
      <c r="AN107" s="24">
        <v>44448</v>
      </c>
      <c r="AO107" s="36">
        <v>212</v>
      </c>
      <c r="AQ107" s="125" t="s">
        <v>31</v>
      </c>
      <c r="AR107" s="126"/>
      <c r="AS107" s="30">
        <v>50</v>
      </c>
      <c r="AT107" s="36" t="s">
        <v>22</v>
      </c>
      <c r="AU107" s="24">
        <v>44426</v>
      </c>
      <c r="AV107" s="36">
        <v>190</v>
      </c>
      <c r="AW107" s="35" t="s">
        <v>9</v>
      </c>
      <c r="AX107" s="24">
        <v>44481</v>
      </c>
      <c r="AY107" s="36">
        <v>245</v>
      </c>
      <c r="BA107" s="125" t="s">
        <v>31</v>
      </c>
      <c r="BB107" s="126"/>
      <c r="BC107" s="30">
        <v>50</v>
      </c>
      <c r="BD107" s="36" t="s">
        <v>22</v>
      </c>
      <c r="BE107" s="24">
        <v>44393</v>
      </c>
      <c r="BF107" s="36">
        <v>157</v>
      </c>
      <c r="BG107" s="35" t="s">
        <v>9</v>
      </c>
      <c r="BH107" s="24">
        <v>44438</v>
      </c>
      <c r="BI107" s="36">
        <v>202</v>
      </c>
    </row>
    <row r="108" spans="1:61" x14ac:dyDescent="0.2">
      <c r="A108" s="3">
        <v>107</v>
      </c>
      <c r="B108" s="73">
        <v>44289</v>
      </c>
      <c r="C108" s="42"/>
      <c r="D108" s="42" t="str">
        <f t="shared" ca="1" si="3"/>
        <v>NA</v>
      </c>
      <c r="E108" s="75" t="str">
        <f t="shared" ca="1" si="4"/>
        <v>NA</v>
      </c>
      <c r="F108" s="70"/>
      <c r="G108" s="72" t="str">
        <f ca="1">IF(B107&lt;TODAY(), AVERAGE(A$9:A108), "NA")</f>
        <v>NA</v>
      </c>
      <c r="H108" s="75" t="str">
        <f ca="1">IF(B107&lt;TODAY(), AVERAGE(E$9:E108), "NA")</f>
        <v>NA</v>
      </c>
      <c r="I108" s="82" t="str">
        <f ca="1">IF(B107&lt;TODAY(), (SUMPRODUCT(A$9:A108,E$9:E108) - G108*SUM(E$9:E108) - H108*SUM(A$9:A108) + (A108-7)*G108*H108)/(SUMPRODUCT(A$9:A108,A$9:A108) - 2*G108*SUM(A$9:A108) + (A108-7)*G108*G108), "NA")</f>
        <v>NA</v>
      </c>
      <c r="J108" s="95" t="str">
        <f t="shared" ca="1" si="5"/>
        <v>NA</v>
      </c>
      <c r="L108" s="122" t="s">
        <v>119</v>
      </c>
      <c r="M108" s="123"/>
      <c r="N108" s="87" t="s">
        <v>5</v>
      </c>
      <c r="O108" s="27" t="s">
        <v>40</v>
      </c>
      <c r="P108" s="25">
        <v>44273</v>
      </c>
      <c r="Q108" s="37">
        <v>37</v>
      </c>
      <c r="R108" s="27" t="s">
        <v>26</v>
      </c>
      <c r="S108" s="25">
        <v>44665</v>
      </c>
      <c r="T108" s="37">
        <v>429</v>
      </c>
      <c r="U108" s="48"/>
      <c r="V108" s="48"/>
      <c r="W108" s="122" t="s">
        <v>119</v>
      </c>
      <c r="X108" s="123"/>
      <c r="Y108" s="87">
        <v>1971</v>
      </c>
      <c r="Z108" s="19" t="s">
        <v>40</v>
      </c>
      <c r="AA108" s="25">
        <v>44271</v>
      </c>
      <c r="AB108" s="37">
        <v>35</v>
      </c>
      <c r="AC108" s="27" t="s">
        <v>26</v>
      </c>
      <c r="AD108" s="25">
        <v>44571</v>
      </c>
      <c r="AE108" s="37">
        <v>335</v>
      </c>
      <c r="AG108" s="122" t="s">
        <v>119</v>
      </c>
      <c r="AH108" s="123"/>
      <c r="AI108" s="87">
        <v>2471</v>
      </c>
      <c r="AJ108" s="19" t="s">
        <v>40</v>
      </c>
      <c r="AK108" s="25">
        <v>44269</v>
      </c>
      <c r="AL108" s="37">
        <v>33</v>
      </c>
      <c r="AM108" s="27" t="s">
        <v>26</v>
      </c>
      <c r="AN108" s="25">
        <v>44516</v>
      </c>
      <c r="AO108" s="37">
        <v>280</v>
      </c>
      <c r="AQ108" s="122" t="s">
        <v>119</v>
      </c>
      <c r="AR108" s="123"/>
      <c r="AS108" s="87">
        <v>1971</v>
      </c>
      <c r="AT108" s="19" t="s">
        <v>40</v>
      </c>
      <c r="AU108" s="25">
        <v>44269</v>
      </c>
      <c r="AV108" s="37">
        <v>33</v>
      </c>
      <c r="AW108" s="27" t="s">
        <v>26</v>
      </c>
      <c r="AX108" s="25">
        <v>44565</v>
      </c>
      <c r="AY108" s="37">
        <v>329</v>
      </c>
      <c r="BA108" s="122" t="s">
        <v>119</v>
      </c>
      <c r="BB108" s="123"/>
      <c r="BC108" s="87">
        <v>2471</v>
      </c>
      <c r="BD108" s="19" t="s">
        <v>40</v>
      </c>
      <c r="BE108" s="25">
        <v>44266</v>
      </c>
      <c r="BF108" s="37">
        <v>30</v>
      </c>
      <c r="BG108" s="27" t="s">
        <v>26</v>
      </c>
      <c r="BH108" s="25">
        <v>44504</v>
      </c>
      <c r="BI108" s="37">
        <v>268</v>
      </c>
    </row>
    <row r="109" spans="1:61" x14ac:dyDescent="0.2">
      <c r="A109" s="3">
        <v>108</v>
      </c>
      <c r="B109" s="73">
        <v>44290</v>
      </c>
      <c r="C109" s="42"/>
      <c r="D109" s="42" t="str">
        <f t="shared" ca="1" si="3"/>
        <v>NA</v>
      </c>
      <c r="E109" s="75" t="str">
        <f t="shared" ca="1" si="4"/>
        <v>NA</v>
      </c>
      <c r="F109" s="70"/>
      <c r="G109" s="72" t="str">
        <f ca="1">IF(B108&lt;TODAY(), AVERAGE(A$9:A109), "NA")</f>
        <v>NA</v>
      </c>
      <c r="H109" s="75" t="str">
        <f ca="1">IF(B108&lt;TODAY(), AVERAGE(E$9:E109), "NA")</f>
        <v>NA</v>
      </c>
      <c r="I109" s="82" t="str">
        <f ca="1">IF(B108&lt;TODAY(), (SUMPRODUCT(A$9:A109,E$9:E109) - G109*SUM(E$9:E109) - H109*SUM(A$9:A109) + (A109-7)*G109*H109)/(SUMPRODUCT(A$9:A109,A$9:A109) - 2*G109*SUM(A$9:A109) + (A109-7)*G109*G109), "NA")</f>
        <v>NA</v>
      </c>
      <c r="J109" s="95" t="str">
        <f t="shared" ca="1" si="5"/>
        <v>NA</v>
      </c>
      <c r="L109" s="50"/>
      <c r="M109" s="89"/>
      <c r="N109" s="89"/>
      <c r="O109" s="89"/>
      <c r="P109" s="89"/>
      <c r="Q109" s="89"/>
      <c r="R109" s="89"/>
      <c r="S109" s="89"/>
      <c r="T109" s="89"/>
      <c r="U109" s="89"/>
      <c r="W109" s="89"/>
      <c r="X109" s="89"/>
      <c r="Y109" s="89"/>
      <c r="Z109" s="89"/>
      <c r="AA109" s="89"/>
      <c r="AB109" s="89"/>
      <c r="AC109" s="89"/>
      <c r="AD109" s="89"/>
      <c r="AE109" s="89"/>
      <c r="AG109" s="89"/>
      <c r="AH109" s="89"/>
      <c r="AI109" s="89"/>
      <c r="AJ109" s="89"/>
      <c r="AK109" s="89"/>
      <c r="AL109" s="89"/>
      <c r="AM109" s="89"/>
      <c r="AN109" s="89"/>
      <c r="AO109" s="89"/>
      <c r="AQ109" s="84"/>
      <c r="AR109" s="84"/>
      <c r="AS109" s="84"/>
      <c r="AT109" s="84"/>
      <c r="AU109" s="84"/>
      <c r="AV109" s="84"/>
      <c r="AW109" s="84"/>
      <c r="AX109" s="84"/>
      <c r="AY109" s="84"/>
      <c r="BA109" s="84"/>
      <c r="BB109" s="84"/>
      <c r="BC109" s="84"/>
      <c r="BD109" s="84"/>
      <c r="BE109" s="84"/>
      <c r="BF109" s="84"/>
      <c r="BG109" s="84"/>
      <c r="BH109" s="84"/>
      <c r="BI109" s="84"/>
    </row>
    <row r="110" spans="1:61" x14ac:dyDescent="0.2">
      <c r="A110" s="3">
        <v>109</v>
      </c>
      <c r="B110" s="73">
        <v>44291</v>
      </c>
      <c r="C110" s="42"/>
      <c r="D110" s="42" t="str">
        <f t="shared" ca="1" si="3"/>
        <v>NA</v>
      </c>
      <c r="E110" s="75" t="str">
        <f t="shared" ca="1" si="4"/>
        <v>NA</v>
      </c>
      <c r="F110" s="70"/>
      <c r="G110" s="72" t="str">
        <f ca="1">IF(B109&lt;TODAY(), AVERAGE(A$9:A110), "NA")</f>
        <v>NA</v>
      </c>
      <c r="H110" s="75" t="str">
        <f ca="1">IF(B109&lt;TODAY(), AVERAGE(E$9:E110), "NA")</f>
        <v>NA</v>
      </c>
      <c r="I110" s="82" t="str">
        <f ca="1">IF(B109&lt;TODAY(), (SUMPRODUCT(A$9:A110,E$9:E110) - G110*SUM(E$9:E110) - H110*SUM(A$9:A110) + (A110-7)*G110*H110)/(SUMPRODUCT(A$9:A110,A$9:A110) - 2*G110*SUM(A$9:A110) + (A110-7)*G110*G110), "NA")</f>
        <v>NA</v>
      </c>
      <c r="J110" s="95" t="str">
        <f t="shared" ca="1" si="5"/>
        <v>NA</v>
      </c>
      <c r="L110" s="142">
        <v>44235</v>
      </c>
      <c r="M110" s="142"/>
      <c r="N110" s="142"/>
      <c r="O110" s="142"/>
      <c r="P110" s="142"/>
      <c r="Q110" s="142"/>
      <c r="R110" s="142"/>
      <c r="S110" s="142"/>
      <c r="T110" s="142"/>
      <c r="U110" s="71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/>
      <c r="AJ110" s="55"/>
      <c r="AK110" s="55"/>
      <c r="AL110" s="55"/>
      <c r="AM110" s="55"/>
      <c r="AN110" s="55"/>
      <c r="AO110" s="55"/>
      <c r="AP110" s="55"/>
      <c r="AQ110" s="55"/>
      <c r="AR110" s="55"/>
      <c r="AS110" s="55"/>
      <c r="AT110" s="55"/>
      <c r="AU110" s="55"/>
      <c r="AV110" s="55"/>
      <c r="AW110" s="55"/>
      <c r="AX110" s="55"/>
      <c r="AY110" s="55"/>
      <c r="AZ110" s="55"/>
      <c r="BA110" s="55"/>
      <c r="BB110" s="55"/>
      <c r="BC110" s="55"/>
      <c r="BD110" s="55"/>
      <c r="BE110" s="55"/>
      <c r="BF110" s="55"/>
      <c r="BG110" s="55"/>
      <c r="BH110" s="55"/>
      <c r="BI110" s="55"/>
    </row>
    <row r="111" spans="1:61" x14ac:dyDescent="0.2">
      <c r="A111" s="3">
        <v>110</v>
      </c>
      <c r="B111" s="73">
        <v>44292</v>
      </c>
      <c r="C111" s="42"/>
      <c r="D111" s="42" t="str">
        <f t="shared" ca="1" si="3"/>
        <v>NA</v>
      </c>
      <c r="E111" s="75" t="str">
        <f t="shared" ca="1" si="4"/>
        <v>NA</v>
      </c>
      <c r="F111" s="70"/>
      <c r="G111" s="72" t="str">
        <f ca="1">IF(B110&lt;TODAY(), AVERAGE(A$9:A111), "NA")</f>
        <v>NA</v>
      </c>
      <c r="H111" s="75" t="str">
        <f ca="1">IF(B110&lt;TODAY(), AVERAGE(E$9:E111), "NA")</f>
        <v>NA</v>
      </c>
      <c r="I111" s="82" t="str">
        <f ca="1">IF(B110&lt;TODAY(), (SUMPRODUCT(A$9:A111,E$9:E111) - G111*SUM(E$9:E111) - H111*SUM(A$9:A111) + (A111-7)*G111*H111)/(SUMPRODUCT(A$9:A111,A$9:A111) - 2*G111*SUM(A$9:A111) + (A111-7)*G111*G111), "NA")</f>
        <v>NA</v>
      </c>
      <c r="J111" s="95" t="str">
        <f t="shared" ca="1" si="5"/>
        <v>NA</v>
      </c>
      <c r="L111" s="128" t="s">
        <v>36</v>
      </c>
      <c r="M111" s="129"/>
      <c r="N111" s="130"/>
      <c r="O111" s="31" t="s">
        <v>7</v>
      </c>
      <c r="P111" s="32" t="s">
        <v>17</v>
      </c>
      <c r="Q111" s="33" t="s">
        <v>18</v>
      </c>
      <c r="R111" s="31" t="s">
        <v>7</v>
      </c>
      <c r="S111" s="32" t="s">
        <v>17</v>
      </c>
      <c r="T111" s="33" t="s">
        <v>18</v>
      </c>
      <c r="U111" s="48"/>
      <c r="V111" s="48"/>
      <c r="W111" s="128" t="s">
        <v>36</v>
      </c>
      <c r="X111" s="129"/>
      <c r="Y111" s="130"/>
      <c r="Z111" s="33" t="s">
        <v>7</v>
      </c>
      <c r="AA111" s="32" t="s">
        <v>17</v>
      </c>
      <c r="AB111" s="33" t="s">
        <v>18</v>
      </c>
      <c r="AC111" s="31" t="s">
        <v>7</v>
      </c>
      <c r="AD111" s="32" t="s">
        <v>17</v>
      </c>
      <c r="AE111" s="33" t="s">
        <v>18</v>
      </c>
      <c r="AG111" s="128" t="s">
        <v>36</v>
      </c>
      <c r="AH111" s="129"/>
      <c r="AI111" s="130"/>
      <c r="AJ111" s="33" t="s">
        <v>7</v>
      </c>
      <c r="AK111" s="32" t="s">
        <v>17</v>
      </c>
      <c r="AL111" s="33" t="s">
        <v>18</v>
      </c>
      <c r="AM111" s="31" t="s">
        <v>7</v>
      </c>
      <c r="AN111" s="32" t="s">
        <v>17</v>
      </c>
      <c r="AO111" s="33" t="s">
        <v>18</v>
      </c>
      <c r="AQ111" s="128" t="s">
        <v>36</v>
      </c>
      <c r="AR111" s="129"/>
      <c r="AS111" s="130"/>
      <c r="AT111" s="33" t="s">
        <v>7</v>
      </c>
      <c r="AU111" s="32" t="s">
        <v>17</v>
      </c>
      <c r="AV111" s="33" t="s">
        <v>18</v>
      </c>
      <c r="AW111" s="31" t="s">
        <v>7</v>
      </c>
      <c r="AX111" s="32" t="s">
        <v>17</v>
      </c>
      <c r="AY111" s="33" t="s">
        <v>18</v>
      </c>
      <c r="BA111" s="128" t="s">
        <v>36</v>
      </c>
      <c r="BB111" s="129"/>
      <c r="BC111" s="130"/>
      <c r="BD111" s="33" t="s">
        <v>7</v>
      </c>
      <c r="BE111" s="32" t="s">
        <v>17</v>
      </c>
      <c r="BF111" s="33" t="s">
        <v>18</v>
      </c>
      <c r="BG111" s="31" t="s">
        <v>7</v>
      </c>
      <c r="BH111" s="32" t="s">
        <v>17</v>
      </c>
      <c r="BI111" s="33" t="s">
        <v>18</v>
      </c>
    </row>
    <row r="112" spans="1:61" x14ac:dyDescent="0.2">
      <c r="A112" s="3">
        <v>111</v>
      </c>
      <c r="B112" s="73">
        <v>44293</v>
      </c>
      <c r="C112" s="42"/>
      <c r="D112" s="42" t="str">
        <f t="shared" ca="1" si="3"/>
        <v>NA</v>
      </c>
      <c r="E112" s="75" t="str">
        <f t="shared" ca="1" si="4"/>
        <v>NA</v>
      </c>
      <c r="F112" s="70"/>
      <c r="G112" s="72" t="str">
        <f ca="1">IF(B111&lt;TODAY(), AVERAGE(A$9:A112), "NA")</f>
        <v>NA</v>
      </c>
      <c r="H112" s="75" t="str">
        <f ca="1">IF(B111&lt;TODAY(), AVERAGE(E$9:E112), "NA")</f>
        <v>NA</v>
      </c>
      <c r="I112" s="82" t="str">
        <f ca="1">IF(B111&lt;TODAY(), (SUMPRODUCT(A$9:A112,E$9:E112) - G112*SUM(E$9:E112) - H112*SUM(A$9:A112) + (A112-7)*G112*H112)/(SUMPRODUCT(A$9:A112,A$9:A112) - 2*G112*SUM(A$9:A112) + (A112-7)*G112*G112), "NA")</f>
        <v>NA</v>
      </c>
      <c r="J112" s="95" t="str">
        <f t="shared" ca="1" si="5"/>
        <v>NA</v>
      </c>
      <c r="L112" s="131" t="s">
        <v>3</v>
      </c>
      <c r="M112" s="132"/>
      <c r="N112" s="28">
        <v>44235</v>
      </c>
      <c r="O112" s="52" t="s">
        <v>38</v>
      </c>
      <c r="P112" s="26">
        <v>44249</v>
      </c>
      <c r="Q112" s="34">
        <v>14</v>
      </c>
      <c r="R112" s="52" t="s">
        <v>39</v>
      </c>
      <c r="S112" s="26">
        <v>44260</v>
      </c>
      <c r="T112" s="34">
        <v>25</v>
      </c>
      <c r="U112" s="48"/>
      <c r="V112" s="48"/>
      <c r="W112" s="131" t="s">
        <v>3</v>
      </c>
      <c r="X112" s="132"/>
      <c r="Y112" s="28">
        <v>44235</v>
      </c>
      <c r="Z112" s="53" t="s">
        <v>38</v>
      </c>
      <c r="AA112" s="26">
        <v>44249</v>
      </c>
      <c r="AB112" s="34">
        <v>14</v>
      </c>
      <c r="AC112" s="52" t="s">
        <v>39</v>
      </c>
      <c r="AD112" s="26">
        <v>44260</v>
      </c>
      <c r="AE112" s="34">
        <v>25</v>
      </c>
      <c r="AG112" s="131" t="s">
        <v>3</v>
      </c>
      <c r="AH112" s="132"/>
      <c r="AI112" s="28">
        <v>44235</v>
      </c>
      <c r="AJ112" s="53" t="s">
        <v>38</v>
      </c>
      <c r="AK112" s="26">
        <v>44249</v>
      </c>
      <c r="AL112" s="34">
        <v>14</v>
      </c>
      <c r="AM112" s="52" t="s">
        <v>39</v>
      </c>
      <c r="AN112" s="26">
        <v>44260</v>
      </c>
      <c r="AO112" s="34">
        <v>25</v>
      </c>
      <c r="AQ112" s="131" t="s">
        <v>3</v>
      </c>
      <c r="AR112" s="132"/>
      <c r="AS112" s="28">
        <v>44235</v>
      </c>
      <c r="AT112" s="53" t="s">
        <v>38</v>
      </c>
      <c r="AU112" s="26">
        <v>44249</v>
      </c>
      <c r="AV112" s="34">
        <v>14</v>
      </c>
      <c r="AW112" s="52" t="s">
        <v>39</v>
      </c>
      <c r="AX112" s="26">
        <v>44260</v>
      </c>
      <c r="AY112" s="34">
        <v>25</v>
      </c>
      <c r="BA112" s="131" t="s">
        <v>3</v>
      </c>
      <c r="BB112" s="132"/>
      <c r="BC112" s="28">
        <v>44235</v>
      </c>
      <c r="BD112" s="53" t="s">
        <v>38</v>
      </c>
      <c r="BE112" s="26">
        <v>44249</v>
      </c>
      <c r="BF112" s="34">
        <v>14</v>
      </c>
      <c r="BG112" s="52" t="s">
        <v>39</v>
      </c>
      <c r="BH112" s="26">
        <v>44260</v>
      </c>
      <c r="BI112" s="34">
        <v>25</v>
      </c>
    </row>
    <row r="113" spans="1:61" x14ac:dyDescent="0.2">
      <c r="A113" s="3">
        <v>112</v>
      </c>
      <c r="B113" s="73">
        <v>44294</v>
      </c>
      <c r="C113" s="42"/>
      <c r="D113" s="42" t="str">
        <f t="shared" ca="1" si="3"/>
        <v>NA</v>
      </c>
      <c r="E113" s="75" t="str">
        <f t="shared" ca="1" si="4"/>
        <v>NA</v>
      </c>
      <c r="F113" s="70"/>
      <c r="G113" s="72" t="str">
        <f ca="1">IF(B112&lt;TODAY(), AVERAGE(A$9:A113), "NA")</f>
        <v>NA</v>
      </c>
      <c r="H113" s="75" t="str">
        <f ca="1">IF(B112&lt;TODAY(), AVERAGE(E$9:E113), "NA")</f>
        <v>NA</v>
      </c>
      <c r="I113" s="82" t="str">
        <f ca="1">IF(B112&lt;TODAY(), (SUMPRODUCT(A$9:A113,E$9:E113) - G113*SUM(E$9:E113) - H113*SUM(A$9:A113) + (A113-7)*G113*H113)/(SUMPRODUCT(A$9:A113,A$9:A113) - 2*G113*SUM(A$9:A113) + (A113-7)*G113*G113), "NA")</f>
        <v>NA</v>
      </c>
      <c r="J113" s="95" t="str">
        <f t="shared" ca="1" si="5"/>
        <v>NA</v>
      </c>
      <c r="L113" s="125" t="s">
        <v>19</v>
      </c>
      <c r="M113" s="126"/>
      <c r="N113" s="29">
        <v>1474</v>
      </c>
      <c r="O113" s="35" t="s">
        <v>20</v>
      </c>
      <c r="P113" s="24">
        <v>44303</v>
      </c>
      <c r="Q113" s="36">
        <v>68</v>
      </c>
      <c r="R113" s="35" t="s">
        <v>10</v>
      </c>
      <c r="S113" s="24">
        <v>44330</v>
      </c>
      <c r="T113" s="36">
        <v>95</v>
      </c>
      <c r="U113" s="48"/>
      <c r="V113" s="48"/>
      <c r="W113" s="125" t="s">
        <v>19</v>
      </c>
      <c r="X113" s="126"/>
      <c r="Y113" s="29">
        <v>1474</v>
      </c>
      <c r="Z113" s="36" t="s">
        <v>20</v>
      </c>
      <c r="AA113" s="24">
        <v>44297</v>
      </c>
      <c r="AB113" s="36">
        <v>62</v>
      </c>
      <c r="AC113" s="35" t="s">
        <v>10</v>
      </c>
      <c r="AD113" s="24">
        <v>44321</v>
      </c>
      <c r="AE113" s="36">
        <v>86</v>
      </c>
      <c r="AG113" s="125" t="s">
        <v>19</v>
      </c>
      <c r="AH113" s="126"/>
      <c r="AI113" s="29">
        <v>1474</v>
      </c>
      <c r="AJ113" s="36" t="s">
        <v>20</v>
      </c>
      <c r="AK113" s="24">
        <v>44295</v>
      </c>
      <c r="AL113" s="36">
        <v>60</v>
      </c>
      <c r="AM113" s="35" t="s">
        <v>10</v>
      </c>
      <c r="AN113" s="24">
        <v>44313</v>
      </c>
      <c r="AO113" s="36">
        <v>78</v>
      </c>
      <c r="AQ113" s="125" t="s">
        <v>19</v>
      </c>
      <c r="AR113" s="126"/>
      <c r="AS113" s="29">
        <v>1474</v>
      </c>
      <c r="AT113" s="36" t="s">
        <v>20</v>
      </c>
      <c r="AU113" s="24">
        <v>44295</v>
      </c>
      <c r="AV113" s="36">
        <v>60</v>
      </c>
      <c r="AW113" s="35" t="s">
        <v>10</v>
      </c>
      <c r="AX113" s="24">
        <v>44313</v>
      </c>
      <c r="AY113" s="36">
        <v>78</v>
      </c>
      <c r="BA113" s="125" t="s">
        <v>19</v>
      </c>
      <c r="BB113" s="126"/>
      <c r="BC113" s="29">
        <v>1474</v>
      </c>
      <c r="BD113" s="36" t="s">
        <v>20</v>
      </c>
      <c r="BE113" s="24">
        <v>44291</v>
      </c>
      <c r="BF113" s="36">
        <v>56</v>
      </c>
      <c r="BG113" s="35" t="s">
        <v>10</v>
      </c>
      <c r="BH113" s="24">
        <v>44304</v>
      </c>
      <c r="BI113" s="36">
        <v>69</v>
      </c>
    </row>
    <row r="114" spans="1:61" x14ac:dyDescent="0.2">
      <c r="A114" s="3">
        <v>113</v>
      </c>
      <c r="B114" s="73">
        <v>44295</v>
      </c>
      <c r="C114" s="42"/>
      <c r="D114" s="42" t="str">
        <f t="shared" ca="1" si="3"/>
        <v>NA</v>
      </c>
      <c r="E114" s="75" t="str">
        <f t="shared" ca="1" si="4"/>
        <v>NA</v>
      </c>
      <c r="F114" s="70"/>
      <c r="G114" s="72" t="str">
        <f ca="1">IF(B113&lt;TODAY(), AVERAGE(A$9:A114), "NA")</f>
        <v>NA</v>
      </c>
      <c r="H114" s="75" t="str">
        <f ca="1">IF(B113&lt;TODAY(), AVERAGE(E$9:E114), "NA")</f>
        <v>NA</v>
      </c>
      <c r="I114" s="82" t="str">
        <f ca="1">IF(B113&lt;TODAY(), (SUMPRODUCT(A$9:A114,E$9:E114) - G114*SUM(E$9:E114) - H114*SUM(A$9:A114) + (A114-7)*G114*H114)/(SUMPRODUCT(A$9:A114,A$9:A114) - 2*G114*SUM(A$9:A114) + (A114-7)*G114*G114), "NA")</f>
        <v>NA</v>
      </c>
      <c r="J114" s="95" t="str">
        <f t="shared" ca="1" si="5"/>
        <v>NA</v>
      </c>
      <c r="L114" s="125" t="s">
        <v>32</v>
      </c>
      <c r="M114" s="126"/>
      <c r="N114" s="38" t="s">
        <v>5</v>
      </c>
      <c r="O114" s="35" t="s">
        <v>21</v>
      </c>
      <c r="P114" s="24">
        <v>44390</v>
      </c>
      <c r="Q114" s="36">
        <v>155</v>
      </c>
      <c r="R114" s="35" t="s">
        <v>8</v>
      </c>
      <c r="S114" s="24">
        <v>44439</v>
      </c>
      <c r="T114" s="36">
        <v>204</v>
      </c>
      <c r="U114" s="48"/>
      <c r="V114" s="48"/>
      <c r="W114" s="125" t="s">
        <v>32</v>
      </c>
      <c r="X114" s="126"/>
      <c r="Y114" s="30">
        <v>500</v>
      </c>
      <c r="Z114" s="36" t="s">
        <v>21</v>
      </c>
      <c r="AA114" s="24">
        <v>44366</v>
      </c>
      <c r="AB114" s="36">
        <v>131</v>
      </c>
      <c r="AC114" s="35" t="s">
        <v>8</v>
      </c>
      <c r="AD114" s="24">
        <v>44403</v>
      </c>
      <c r="AE114" s="36">
        <v>168</v>
      </c>
      <c r="AG114" s="125" t="s">
        <v>32</v>
      </c>
      <c r="AH114" s="126"/>
      <c r="AI114" s="30">
        <v>1000</v>
      </c>
      <c r="AJ114" s="36" t="s">
        <v>21</v>
      </c>
      <c r="AK114" s="24">
        <v>44352</v>
      </c>
      <c r="AL114" s="36">
        <v>117</v>
      </c>
      <c r="AM114" s="35" t="s">
        <v>8</v>
      </c>
      <c r="AN114" s="24">
        <v>44383</v>
      </c>
      <c r="AO114" s="36">
        <v>148</v>
      </c>
      <c r="AQ114" s="125" t="s">
        <v>32</v>
      </c>
      <c r="AR114" s="126"/>
      <c r="AS114" s="30">
        <v>500</v>
      </c>
      <c r="AT114" s="36" t="s">
        <v>21</v>
      </c>
      <c r="AU114" s="24">
        <v>44358</v>
      </c>
      <c r="AV114" s="36">
        <v>123</v>
      </c>
      <c r="AW114" s="35" t="s">
        <v>8</v>
      </c>
      <c r="AX114" s="24">
        <v>44397</v>
      </c>
      <c r="AY114" s="36">
        <v>162</v>
      </c>
      <c r="BA114" s="125" t="s">
        <v>32</v>
      </c>
      <c r="BB114" s="126"/>
      <c r="BC114" s="30">
        <v>1000</v>
      </c>
      <c r="BD114" s="36" t="s">
        <v>21</v>
      </c>
      <c r="BE114" s="24">
        <v>44342</v>
      </c>
      <c r="BF114" s="36">
        <v>107</v>
      </c>
      <c r="BG114" s="35" t="s">
        <v>8</v>
      </c>
      <c r="BH114" s="24">
        <v>44372</v>
      </c>
      <c r="BI114" s="36">
        <v>137</v>
      </c>
    </row>
    <row r="115" spans="1:61" x14ac:dyDescent="0.2">
      <c r="A115" s="3">
        <v>114</v>
      </c>
      <c r="B115" s="73">
        <v>44296</v>
      </c>
      <c r="C115" s="42"/>
      <c r="D115" s="42" t="str">
        <f t="shared" ca="1" si="3"/>
        <v>NA</v>
      </c>
      <c r="E115" s="75" t="str">
        <f t="shared" ca="1" si="4"/>
        <v>NA</v>
      </c>
      <c r="F115" s="70"/>
      <c r="G115" s="72" t="str">
        <f ca="1">IF(B114&lt;TODAY(), AVERAGE(A$9:A115), "NA")</f>
        <v>NA</v>
      </c>
      <c r="H115" s="75" t="str">
        <f ca="1">IF(B114&lt;TODAY(), AVERAGE(E$9:E115), "NA")</f>
        <v>NA</v>
      </c>
      <c r="I115" s="82" t="str">
        <f ca="1">IF(B114&lt;TODAY(), (SUMPRODUCT(A$9:A115,E$9:E115) - G115*SUM(E$9:E115) - H115*SUM(A$9:A115) + (A115-7)*G115*H115)/(SUMPRODUCT(A$9:A115,A$9:A115) - 2*G115*SUM(A$9:A115) + (A115-7)*G115*G115), "NA")</f>
        <v>NA</v>
      </c>
      <c r="J115" s="95" t="str">
        <f t="shared" ca="1" si="5"/>
        <v>NA</v>
      </c>
      <c r="L115" s="125" t="s">
        <v>31</v>
      </c>
      <c r="M115" s="126"/>
      <c r="N115" s="38" t="s">
        <v>5</v>
      </c>
      <c r="O115" s="35" t="s">
        <v>22</v>
      </c>
      <c r="P115" s="24">
        <v>44479</v>
      </c>
      <c r="Q115" s="36">
        <v>244</v>
      </c>
      <c r="R115" s="35" t="s">
        <v>9</v>
      </c>
      <c r="S115" s="24">
        <v>44549</v>
      </c>
      <c r="T115" s="36">
        <v>314</v>
      </c>
      <c r="U115" s="48"/>
      <c r="V115" s="48"/>
      <c r="W115" s="125" t="s">
        <v>31</v>
      </c>
      <c r="X115" s="126"/>
      <c r="Y115" s="30">
        <v>100</v>
      </c>
      <c r="Z115" s="36" t="s">
        <v>22</v>
      </c>
      <c r="AA115" s="24">
        <v>44432</v>
      </c>
      <c r="AB115" s="36">
        <v>197</v>
      </c>
      <c r="AC115" s="35" t="s">
        <v>9</v>
      </c>
      <c r="AD115" s="24">
        <v>44486</v>
      </c>
      <c r="AE115" s="36">
        <v>251</v>
      </c>
      <c r="AG115" s="125" t="s">
        <v>31</v>
      </c>
      <c r="AH115" s="126"/>
      <c r="AI115" s="30">
        <v>100</v>
      </c>
      <c r="AJ115" s="36" t="s">
        <v>22</v>
      </c>
      <c r="AK115" s="24">
        <v>44403</v>
      </c>
      <c r="AL115" s="36">
        <v>168</v>
      </c>
      <c r="AM115" s="35" t="s">
        <v>9</v>
      </c>
      <c r="AN115" s="24">
        <v>44448</v>
      </c>
      <c r="AO115" s="36">
        <v>213</v>
      </c>
      <c r="AQ115" s="125" t="s">
        <v>31</v>
      </c>
      <c r="AR115" s="126"/>
      <c r="AS115" s="30">
        <v>50</v>
      </c>
      <c r="AT115" s="36" t="s">
        <v>22</v>
      </c>
      <c r="AU115" s="24">
        <v>44425</v>
      </c>
      <c r="AV115" s="36">
        <v>190</v>
      </c>
      <c r="AW115" s="35" t="s">
        <v>9</v>
      </c>
      <c r="AX115" s="24">
        <v>44481</v>
      </c>
      <c r="AY115" s="36">
        <v>246</v>
      </c>
      <c r="BA115" s="125" t="s">
        <v>31</v>
      </c>
      <c r="BB115" s="126"/>
      <c r="BC115" s="30">
        <v>50</v>
      </c>
      <c r="BD115" s="36" t="s">
        <v>22</v>
      </c>
      <c r="BE115" s="24">
        <v>44393</v>
      </c>
      <c r="BF115" s="36">
        <v>158</v>
      </c>
      <c r="BG115" s="35" t="s">
        <v>9</v>
      </c>
      <c r="BH115" s="24">
        <v>44438</v>
      </c>
      <c r="BI115" s="36">
        <v>203</v>
      </c>
    </row>
    <row r="116" spans="1:61" x14ac:dyDescent="0.2">
      <c r="A116" s="3">
        <v>115</v>
      </c>
      <c r="B116" s="73">
        <v>44297</v>
      </c>
      <c r="C116" s="42"/>
      <c r="D116" s="42" t="str">
        <f t="shared" ca="1" si="3"/>
        <v>NA</v>
      </c>
      <c r="E116" s="75" t="str">
        <f t="shared" ca="1" si="4"/>
        <v>NA</v>
      </c>
      <c r="F116" s="70"/>
      <c r="G116" s="72" t="str">
        <f ca="1">IF(B115&lt;TODAY(), AVERAGE(A$9:A116), "NA")</f>
        <v>NA</v>
      </c>
      <c r="H116" s="75" t="str">
        <f ca="1">IF(B115&lt;TODAY(), AVERAGE(E$9:E116), "NA")</f>
        <v>NA</v>
      </c>
      <c r="I116" s="82" t="str">
        <f ca="1">IF(B115&lt;TODAY(), (SUMPRODUCT(A$9:A116,E$9:E116) - G116*SUM(E$9:E116) - H116*SUM(A$9:A116) + (A116-7)*G116*H116)/(SUMPRODUCT(A$9:A116,A$9:A116) - 2*G116*SUM(A$9:A116) + (A116-7)*G116*G116), "NA")</f>
        <v>NA</v>
      </c>
      <c r="J116" s="95" t="str">
        <f t="shared" ca="1" si="5"/>
        <v>NA</v>
      </c>
      <c r="L116" s="122" t="s">
        <v>119</v>
      </c>
      <c r="M116" s="123"/>
      <c r="N116" s="87" t="s">
        <v>5</v>
      </c>
      <c r="O116" s="27" t="s">
        <v>40</v>
      </c>
      <c r="P116" s="25">
        <v>44273</v>
      </c>
      <c r="Q116" s="37">
        <v>38</v>
      </c>
      <c r="R116" s="27" t="s">
        <v>26</v>
      </c>
      <c r="S116" s="25">
        <v>44662</v>
      </c>
      <c r="T116" s="37">
        <v>427</v>
      </c>
      <c r="U116" s="48"/>
      <c r="V116" s="48"/>
      <c r="W116" s="122" t="s">
        <v>119</v>
      </c>
      <c r="X116" s="123"/>
      <c r="Y116" s="87">
        <v>1974</v>
      </c>
      <c r="Z116" s="19" t="s">
        <v>40</v>
      </c>
      <c r="AA116" s="25">
        <v>44270</v>
      </c>
      <c r="AB116" s="37">
        <v>35</v>
      </c>
      <c r="AC116" s="27" t="s">
        <v>26</v>
      </c>
      <c r="AD116" s="25">
        <v>44570</v>
      </c>
      <c r="AE116" s="37">
        <v>335</v>
      </c>
      <c r="AG116" s="122" t="s">
        <v>119</v>
      </c>
      <c r="AH116" s="123"/>
      <c r="AI116" s="87">
        <v>2474</v>
      </c>
      <c r="AJ116" s="19" t="s">
        <v>40</v>
      </c>
      <c r="AK116" s="25">
        <v>44269</v>
      </c>
      <c r="AL116" s="37">
        <v>34</v>
      </c>
      <c r="AM116" s="27" t="s">
        <v>26</v>
      </c>
      <c r="AN116" s="25">
        <v>44515</v>
      </c>
      <c r="AO116" s="37">
        <v>280</v>
      </c>
      <c r="AQ116" s="122" t="s">
        <v>119</v>
      </c>
      <c r="AR116" s="123"/>
      <c r="AS116" s="87">
        <v>1974</v>
      </c>
      <c r="AT116" s="19" t="s">
        <v>40</v>
      </c>
      <c r="AU116" s="25">
        <v>44269</v>
      </c>
      <c r="AV116" s="37">
        <v>34</v>
      </c>
      <c r="AW116" s="27" t="s">
        <v>26</v>
      </c>
      <c r="AX116" s="25">
        <v>44564</v>
      </c>
      <c r="AY116" s="37">
        <v>329</v>
      </c>
      <c r="BA116" s="122" t="s">
        <v>119</v>
      </c>
      <c r="BB116" s="123"/>
      <c r="BC116" s="87">
        <v>2474</v>
      </c>
      <c r="BD116" s="19" t="s">
        <v>40</v>
      </c>
      <c r="BE116" s="25">
        <v>44266</v>
      </c>
      <c r="BF116" s="37">
        <v>31</v>
      </c>
      <c r="BG116" s="27" t="s">
        <v>26</v>
      </c>
      <c r="BH116" s="25">
        <v>44502</v>
      </c>
      <c r="BI116" s="37">
        <v>267</v>
      </c>
    </row>
    <row r="117" spans="1:61" x14ac:dyDescent="0.2">
      <c r="A117" s="3">
        <v>116</v>
      </c>
      <c r="B117" s="73">
        <v>44298</v>
      </c>
      <c r="C117" s="42"/>
      <c r="D117" s="42" t="str">
        <f t="shared" ca="1" si="3"/>
        <v>NA</v>
      </c>
      <c r="E117" s="75" t="str">
        <f t="shared" ca="1" si="4"/>
        <v>NA</v>
      </c>
      <c r="F117" s="70"/>
      <c r="G117" s="72" t="str">
        <f ca="1">IF(B116&lt;TODAY(), AVERAGE(A$9:A117), "NA")</f>
        <v>NA</v>
      </c>
      <c r="H117" s="75" t="str">
        <f ca="1">IF(B116&lt;TODAY(), AVERAGE(E$9:E117), "NA")</f>
        <v>NA</v>
      </c>
      <c r="I117" s="82" t="str">
        <f ca="1">IF(B116&lt;TODAY(), (SUMPRODUCT(A$9:A117,E$9:E117) - G117*SUM(E$9:E117) - H117*SUM(A$9:A117) + (A117-7)*G117*H117)/(SUMPRODUCT(A$9:A117,A$9:A117) - 2*G117*SUM(A$9:A117) + (A117-7)*G117*G117), "NA")</f>
        <v>NA</v>
      </c>
      <c r="J117" s="95" t="str">
        <f t="shared" ca="1" si="5"/>
        <v>NA</v>
      </c>
      <c r="L117" s="50"/>
      <c r="M117" s="89"/>
      <c r="N117" s="89"/>
      <c r="O117" s="89"/>
      <c r="P117" s="89"/>
      <c r="Q117" s="89"/>
      <c r="R117" s="89"/>
      <c r="S117" s="89"/>
      <c r="T117" s="89"/>
      <c r="U117" s="89"/>
      <c r="W117" s="89"/>
      <c r="X117" s="89"/>
      <c r="Y117" s="89"/>
      <c r="Z117" s="89"/>
      <c r="AA117" s="89"/>
      <c r="AB117" s="89"/>
      <c r="AC117" s="89"/>
      <c r="AD117" s="89"/>
      <c r="AE117" s="89"/>
      <c r="AG117" s="89"/>
      <c r="AH117" s="89"/>
      <c r="AI117" s="89"/>
      <c r="AJ117" s="89"/>
      <c r="AK117" s="89"/>
      <c r="AL117" s="89"/>
      <c r="AM117" s="89"/>
      <c r="AN117" s="89"/>
      <c r="AO117" s="89"/>
      <c r="AQ117" s="84"/>
      <c r="AR117" s="84"/>
      <c r="AS117" s="84"/>
      <c r="AT117" s="84"/>
      <c r="AU117" s="84"/>
      <c r="AV117" s="84"/>
      <c r="AW117" s="84"/>
      <c r="AX117" s="84"/>
      <c r="AY117" s="84"/>
      <c r="BA117" s="84"/>
      <c r="BB117" s="84"/>
      <c r="BC117" s="84"/>
      <c r="BD117" s="84"/>
      <c r="BE117" s="84"/>
      <c r="BF117" s="84"/>
      <c r="BG117" s="84"/>
      <c r="BH117" s="84"/>
      <c r="BI117" s="84"/>
    </row>
    <row r="118" spans="1:61" x14ac:dyDescent="0.2">
      <c r="A118" s="3">
        <v>117</v>
      </c>
      <c r="B118" s="73">
        <v>44299</v>
      </c>
      <c r="C118" s="42"/>
      <c r="D118" s="42" t="str">
        <f t="shared" ca="1" si="3"/>
        <v>NA</v>
      </c>
      <c r="E118" s="75" t="str">
        <f t="shared" ca="1" si="4"/>
        <v>NA</v>
      </c>
      <c r="F118" s="70"/>
      <c r="G118" s="72" t="str">
        <f ca="1">IF(B117&lt;TODAY(), AVERAGE(A$9:A118), "NA")</f>
        <v>NA</v>
      </c>
      <c r="H118" s="75" t="str">
        <f ca="1">IF(B117&lt;TODAY(), AVERAGE(E$9:E118), "NA")</f>
        <v>NA</v>
      </c>
      <c r="I118" s="82" t="str">
        <f ca="1">IF(B117&lt;TODAY(), (SUMPRODUCT(A$9:A118,E$9:E118) - G118*SUM(E$9:E118) - H118*SUM(A$9:A118) + (A118-7)*G118*H118)/(SUMPRODUCT(A$9:A118,A$9:A118) - 2*G118*SUM(A$9:A118) + (A118-7)*G118*G118), "NA")</f>
        <v>NA</v>
      </c>
      <c r="J118" s="95" t="str">
        <f t="shared" ca="1" si="5"/>
        <v>NA</v>
      </c>
      <c r="L118" s="142">
        <v>44234</v>
      </c>
      <c r="M118" s="142"/>
      <c r="N118" s="142"/>
      <c r="O118" s="142"/>
      <c r="P118" s="142"/>
      <c r="Q118" s="142"/>
      <c r="R118" s="142"/>
      <c r="S118" s="142"/>
      <c r="T118" s="142"/>
      <c r="U118" s="71"/>
      <c r="V118" s="55"/>
      <c r="W118" s="55"/>
      <c r="X118" s="55"/>
      <c r="Y118" s="55"/>
      <c r="Z118" s="55"/>
      <c r="AA118" s="55"/>
      <c r="AB118" s="55"/>
      <c r="AC118" s="55"/>
      <c r="AD118" s="55"/>
      <c r="AE118" s="55"/>
      <c r="AF118" s="55"/>
      <c r="AG118" s="55"/>
      <c r="AH118" s="55"/>
      <c r="AI118" s="55"/>
      <c r="AJ118" s="55"/>
      <c r="AK118" s="55"/>
      <c r="AL118" s="55"/>
      <c r="AM118" s="55"/>
      <c r="AN118" s="55"/>
      <c r="AO118" s="55"/>
      <c r="AP118" s="55"/>
      <c r="AQ118" s="55"/>
      <c r="AR118" s="55"/>
      <c r="AS118" s="55"/>
      <c r="AT118" s="55"/>
      <c r="AU118" s="55"/>
      <c r="AV118" s="55"/>
      <c r="AW118" s="55"/>
      <c r="AX118" s="55"/>
      <c r="AY118" s="55"/>
      <c r="AZ118" s="55"/>
      <c r="BA118" s="55"/>
      <c r="BB118" s="55"/>
      <c r="BC118" s="55"/>
      <c r="BD118" s="55"/>
      <c r="BE118" s="55"/>
      <c r="BF118" s="55"/>
      <c r="BG118" s="55"/>
      <c r="BH118" s="55"/>
      <c r="BI118" s="55"/>
    </row>
    <row r="119" spans="1:61" x14ac:dyDescent="0.2">
      <c r="A119" s="3">
        <v>118</v>
      </c>
      <c r="B119" s="73">
        <v>44300</v>
      </c>
      <c r="C119" s="42"/>
      <c r="D119" s="42" t="str">
        <f t="shared" ca="1" si="3"/>
        <v>NA</v>
      </c>
      <c r="E119" s="75" t="str">
        <f t="shared" ca="1" si="4"/>
        <v>NA</v>
      </c>
      <c r="F119" s="70"/>
      <c r="G119" s="72" t="str">
        <f ca="1">IF(B118&lt;TODAY(), AVERAGE(A$9:A119), "NA")</f>
        <v>NA</v>
      </c>
      <c r="H119" s="75" t="str">
        <f ca="1">IF(B118&lt;TODAY(), AVERAGE(E$9:E119), "NA")</f>
        <v>NA</v>
      </c>
      <c r="I119" s="82" t="str">
        <f ca="1">IF(B118&lt;TODAY(), (SUMPRODUCT(A$9:A119,E$9:E119) - G119*SUM(E$9:E119) - H119*SUM(A$9:A119) + (A119-7)*G119*H119)/(SUMPRODUCT(A$9:A119,A$9:A119) - 2*G119*SUM(A$9:A119) + (A119-7)*G119*G119), "NA")</f>
        <v>NA</v>
      </c>
      <c r="J119" s="95" t="str">
        <f t="shared" ca="1" si="5"/>
        <v>NA</v>
      </c>
      <c r="L119" s="128" t="s">
        <v>36</v>
      </c>
      <c r="M119" s="129"/>
      <c r="N119" s="130"/>
      <c r="O119" s="31" t="s">
        <v>7</v>
      </c>
      <c r="P119" s="32" t="s">
        <v>17</v>
      </c>
      <c r="Q119" s="33" t="s">
        <v>18</v>
      </c>
      <c r="R119" s="31" t="s">
        <v>7</v>
      </c>
      <c r="S119" s="32" t="s">
        <v>17</v>
      </c>
      <c r="T119" s="33" t="s">
        <v>18</v>
      </c>
      <c r="U119" s="48"/>
      <c r="V119" s="48"/>
      <c r="W119" s="128" t="s">
        <v>36</v>
      </c>
      <c r="X119" s="129"/>
      <c r="Y119" s="130"/>
      <c r="Z119" s="33" t="s">
        <v>7</v>
      </c>
      <c r="AA119" s="32" t="s">
        <v>17</v>
      </c>
      <c r="AB119" s="33" t="s">
        <v>18</v>
      </c>
      <c r="AC119" s="31" t="s">
        <v>7</v>
      </c>
      <c r="AD119" s="32" t="s">
        <v>17</v>
      </c>
      <c r="AE119" s="33" t="s">
        <v>18</v>
      </c>
      <c r="AG119" s="128" t="s">
        <v>36</v>
      </c>
      <c r="AH119" s="129"/>
      <c r="AI119" s="130"/>
      <c r="AJ119" s="33" t="s">
        <v>7</v>
      </c>
      <c r="AK119" s="32" t="s">
        <v>17</v>
      </c>
      <c r="AL119" s="33" t="s">
        <v>18</v>
      </c>
      <c r="AM119" s="31" t="s">
        <v>7</v>
      </c>
      <c r="AN119" s="32" t="s">
        <v>17</v>
      </c>
      <c r="AO119" s="33" t="s">
        <v>18</v>
      </c>
      <c r="AQ119" s="128" t="s">
        <v>36</v>
      </c>
      <c r="AR119" s="129"/>
      <c r="AS119" s="130"/>
      <c r="AT119" s="33" t="s">
        <v>7</v>
      </c>
      <c r="AU119" s="32" t="s">
        <v>17</v>
      </c>
      <c r="AV119" s="33" t="s">
        <v>18</v>
      </c>
      <c r="AW119" s="31" t="s">
        <v>7</v>
      </c>
      <c r="AX119" s="32" t="s">
        <v>17</v>
      </c>
      <c r="AY119" s="33" t="s">
        <v>18</v>
      </c>
      <c r="BA119" s="128" t="s">
        <v>36</v>
      </c>
      <c r="BB119" s="129"/>
      <c r="BC119" s="130"/>
      <c r="BD119" s="33" t="s">
        <v>7</v>
      </c>
      <c r="BE119" s="32" t="s">
        <v>17</v>
      </c>
      <c r="BF119" s="33" t="s">
        <v>18</v>
      </c>
      <c r="BG119" s="31" t="s">
        <v>7</v>
      </c>
      <c r="BH119" s="32" t="s">
        <v>17</v>
      </c>
      <c r="BI119" s="33" t="s">
        <v>18</v>
      </c>
    </row>
    <row r="120" spans="1:61" x14ac:dyDescent="0.2">
      <c r="A120" s="3">
        <v>119</v>
      </c>
      <c r="B120" s="73">
        <v>44301</v>
      </c>
      <c r="C120" s="42"/>
      <c r="D120" s="42" t="str">
        <f t="shared" ca="1" si="3"/>
        <v>NA</v>
      </c>
      <c r="E120" s="75" t="str">
        <f t="shared" ca="1" si="4"/>
        <v>NA</v>
      </c>
      <c r="F120" s="70"/>
      <c r="G120" s="72" t="str">
        <f ca="1">IF(B119&lt;TODAY(), AVERAGE(A$9:A120), "NA")</f>
        <v>NA</v>
      </c>
      <c r="H120" s="75" t="str">
        <f ca="1">IF(B119&lt;TODAY(), AVERAGE(E$9:E120), "NA")</f>
        <v>NA</v>
      </c>
      <c r="I120" s="82" t="str">
        <f ca="1">IF(B119&lt;TODAY(), (SUMPRODUCT(A$9:A120,E$9:E120) - G120*SUM(E$9:E120) - H120*SUM(A$9:A120) + (A120-7)*G120*H120)/(SUMPRODUCT(A$9:A120,A$9:A120) - 2*G120*SUM(A$9:A120) + (A120-7)*G120*G120), "NA")</f>
        <v>NA</v>
      </c>
      <c r="J120" s="95" t="str">
        <f t="shared" ca="1" si="5"/>
        <v>NA</v>
      </c>
      <c r="L120" s="131" t="s">
        <v>3</v>
      </c>
      <c r="M120" s="132"/>
      <c r="N120" s="28">
        <v>44234</v>
      </c>
      <c r="O120" s="52" t="s">
        <v>38</v>
      </c>
      <c r="P120" s="26">
        <v>44249</v>
      </c>
      <c r="Q120" s="34">
        <v>15</v>
      </c>
      <c r="R120" s="52" t="s">
        <v>39</v>
      </c>
      <c r="S120" s="26">
        <v>44260</v>
      </c>
      <c r="T120" s="34">
        <v>26</v>
      </c>
      <c r="U120" s="48"/>
      <c r="V120" s="48"/>
      <c r="W120" s="131" t="s">
        <v>3</v>
      </c>
      <c r="X120" s="132"/>
      <c r="Y120" s="28">
        <v>44234</v>
      </c>
      <c r="Z120" s="53" t="s">
        <v>38</v>
      </c>
      <c r="AA120" s="26">
        <v>44249</v>
      </c>
      <c r="AB120" s="34">
        <v>15</v>
      </c>
      <c r="AC120" s="52" t="s">
        <v>39</v>
      </c>
      <c r="AD120" s="26">
        <v>44260</v>
      </c>
      <c r="AE120" s="34">
        <v>26</v>
      </c>
      <c r="AG120" s="131" t="s">
        <v>3</v>
      </c>
      <c r="AH120" s="132"/>
      <c r="AI120" s="28">
        <v>44234</v>
      </c>
      <c r="AJ120" s="53" t="s">
        <v>38</v>
      </c>
      <c r="AK120" s="26">
        <v>44249</v>
      </c>
      <c r="AL120" s="34">
        <v>15</v>
      </c>
      <c r="AM120" s="52" t="s">
        <v>39</v>
      </c>
      <c r="AN120" s="26">
        <v>44260</v>
      </c>
      <c r="AO120" s="34">
        <v>26</v>
      </c>
      <c r="AQ120" s="131" t="s">
        <v>3</v>
      </c>
      <c r="AR120" s="132"/>
      <c r="AS120" s="28">
        <v>44234</v>
      </c>
      <c r="AT120" s="53" t="s">
        <v>38</v>
      </c>
      <c r="AU120" s="26">
        <v>44249</v>
      </c>
      <c r="AV120" s="34">
        <v>15</v>
      </c>
      <c r="AW120" s="52" t="s">
        <v>39</v>
      </c>
      <c r="AX120" s="26">
        <v>44260</v>
      </c>
      <c r="AY120" s="34">
        <v>26</v>
      </c>
      <c r="BA120" s="131" t="s">
        <v>3</v>
      </c>
      <c r="BB120" s="132"/>
      <c r="BC120" s="28">
        <v>44234</v>
      </c>
      <c r="BD120" s="53" t="s">
        <v>38</v>
      </c>
      <c r="BE120" s="26">
        <v>44249</v>
      </c>
      <c r="BF120" s="34">
        <v>15</v>
      </c>
      <c r="BG120" s="52" t="s">
        <v>39</v>
      </c>
      <c r="BH120" s="26">
        <v>44260</v>
      </c>
      <c r="BI120" s="34">
        <v>26</v>
      </c>
    </row>
    <row r="121" spans="1:61" x14ac:dyDescent="0.2">
      <c r="A121" s="3">
        <v>120</v>
      </c>
      <c r="B121" s="73">
        <v>44302</v>
      </c>
      <c r="C121" s="42"/>
      <c r="D121" s="42" t="str">
        <f t="shared" ca="1" si="3"/>
        <v>NA</v>
      </c>
      <c r="E121" s="75" t="str">
        <f t="shared" ca="1" si="4"/>
        <v>NA</v>
      </c>
      <c r="F121" s="70"/>
      <c r="G121" s="72" t="str">
        <f ca="1">IF(B120&lt;TODAY(), AVERAGE(A$9:A121), "NA")</f>
        <v>NA</v>
      </c>
      <c r="H121" s="75" t="str">
        <f ca="1">IF(B120&lt;TODAY(), AVERAGE(E$9:E121), "NA")</f>
        <v>NA</v>
      </c>
      <c r="I121" s="82" t="str">
        <f ca="1">IF(B120&lt;TODAY(), (SUMPRODUCT(A$9:A121,E$9:E121) - G121*SUM(E$9:E121) - H121*SUM(A$9:A121) + (A121-7)*G121*H121)/(SUMPRODUCT(A$9:A121,A$9:A121) - 2*G121*SUM(A$9:A121) + (A121-7)*G121*G121), "NA")</f>
        <v>NA</v>
      </c>
      <c r="J121" s="95" t="str">
        <f t="shared" ca="1" si="5"/>
        <v>NA</v>
      </c>
      <c r="L121" s="125" t="s">
        <v>19</v>
      </c>
      <c r="M121" s="126"/>
      <c r="N121" s="29">
        <v>1426</v>
      </c>
      <c r="O121" s="35" t="s">
        <v>20</v>
      </c>
      <c r="P121" s="24">
        <v>44304</v>
      </c>
      <c r="Q121" s="36">
        <v>70</v>
      </c>
      <c r="R121" s="35" t="s">
        <v>10</v>
      </c>
      <c r="S121" s="24">
        <v>44334</v>
      </c>
      <c r="T121" s="36">
        <v>100</v>
      </c>
      <c r="U121" s="48"/>
      <c r="V121" s="48"/>
      <c r="W121" s="125" t="s">
        <v>19</v>
      </c>
      <c r="X121" s="126"/>
      <c r="Y121" s="29">
        <v>1426</v>
      </c>
      <c r="Z121" s="36" t="s">
        <v>20</v>
      </c>
      <c r="AA121" s="24">
        <v>44299</v>
      </c>
      <c r="AB121" s="36">
        <v>65</v>
      </c>
      <c r="AC121" s="35" t="s">
        <v>10</v>
      </c>
      <c r="AD121" s="24">
        <v>44323</v>
      </c>
      <c r="AE121" s="36">
        <v>89</v>
      </c>
      <c r="AG121" s="125" t="s">
        <v>19</v>
      </c>
      <c r="AH121" s="126"/>
      <c r="AI121" s="29">
        <v>1426</v>
      </c>
      <c r="AJ121" s="36" t="s">
        <v>20</v>
      </c>
      <c r="AK121" s="24">
        <v>44296</v>
      </c>
      <c r="AL121" s="36">
        <v>62</v>
      </c>
      <c r="AM121" s="35" t="s">
        <v>10</v>
      </c>
      <c r="AN121" s="24">
        <v>44314</v>
      </c>
      <c r="AO121" s="36">
        <v>80</v>
      </c>
      <c r="AQ121" s="125" t="s">
        <v>19</v>
      </c>
      <c r="AR121" s="126"/>
      <c r="AS121" s="29">
        <v>1426</v>
      </c>
      <c r="AT121" s="36" t="s">
        <v>20</v>
      </c>
      <c r="AU121" s="24">
        <v>44296</v>
      </c>
      <c r="AV121" s="36">
        <v>62</v>
      </c>
      <c r="AW121" s="35" t="s">
        <v>10</v>
      </c>
      <c r="AX121" s="24">
        <v>44314</v>
      </c>
      <c r="AY121" s="36">
        <v>80</v>
      </c>
      <c r="BA121" s="125" t="s">
        <v>19</v>
      </c>
      <c r="BB121" s="126"/>
      <c r="BC121" s="29">
        <v>1426</v>
      </c>
      <c r="BD121" s="36" t="s">
        <v>20</v>
      </c>
      <c r="BE121" s="24">
        <v>44291</v>
      </c>
      <c r="BF121" s="36">
        <v>57</v>
      </c>
      <c r="BG121" s="35" t="s">
        <v>10</v>
      </c>
      <c r="BH121" s="24">
        <v>44305</v>
      </c>
      <c r="BI121" s="36">
        <v>71</v>
      </c>
    </row>
    <row r="122" spans="1:61" x14ac:dyDescent="0.2">
      <c r="A122" s="3">
        <v>121</v>
      </c>
      <c r="B122" s="73">
        <v>44303</v>
      </c>
      <c r="C122" s="42"/>
      <c r="D122" s="42" t="str">
        <f t="shared" ca="1" si="3"/>
        <v>NA</v>
      </c>
      <c r="E122" s="75" t="str">
        <f t="shared" ca="1" si="4"/>
        <v>NA</v>
      </c>
      <c r="F122" s="70"/>
      <c r="G122" s="72" t="str">
        <f ca="1">IF(B121&lt;TODAY(), AVERAGE(A$9:A122), "NA")</f>
        <v>NA</v>
      </c>
      <c r="H122" s="75" t="str">
        <f ca="1">IF(B121&lt;TODAY(), AVERAGE(E$9:E122), "NA")</f>
        <v>NA</v>
      </c>
      <c r="I122" s="82" t="str">
        <f ca="1">IF(B121&lt;TODAY(), (SUMPRODUCT(A$9:A122,E$9:E122) - G122*SUM(E$9:E122) - H122*SUM(A$9:A122) + (A122-7)*G122*H122)/(SUMPRODUCT(A$9:A122,A$9:A122) - 2*G122*SUM(A$9:A122) + (A122-7)*G122*G122), "NA")</f>
        <v>NA</v>
      </c>
      <c r="J122" s="95" t="str">
        <f t="shared" ca="1" si="5"/>
        <v>NA</v>
      </c>
      <c r="L122" s="125" t="s">
        <v>32</v>
      </c>
      <c r="M122" s="126"/>
      <c r="N122" s="38" t="s">
        <v>5</v>
      </c>
      <c r="O122" s="35" t="s">
        <v>21</v>
      </c>
      <c r="P122" s="24">
        <v>44393</v>
      </c>
      <c r="Q122" s="36">
        <v>159</v>
      </c>
      <c r="R122" s="35" t="s">
        <v>8</v>
      </c>
      <c r="S122" s="24">
        <v>44446</v>
      </c>
      <c r="T122" s="36">
        <v>212</v>
      </c>
      <c r="U122" s="48"/>
      <c r="V122" s="48"/>
      <c r="W122" s="125" t="s">
        <v>32</v>
      </c>
      <c r="X122" s="126"/>
      <c r="Y122" s="30">
        <v>500</v>
      </c>
      <c r="Z122" s="36" t="s">
        <v>21</v>
      </c>
      <c r="AA122" s="24">
        <v>44371</v>
      </c>
      <c r="AB122" s="36">
        <v>137</v>
      </c>
      <c r="AC122" s="35" t="s">
        <v>8</v>
      </c>
      <c r="AD122" s="24">
        <v>44405</v>
      </c>
      <c r="AE122" s="36">
        <v>171</v>
      </c>
      <c r="AG122" s="125" t="s">
        <v>32</v>
      </c>
      <c r="AH122" s="126"/>
      <c r="AI122" s="30">
        <v>1000</v>
      </c>
      <c r="AJ122" s="36" t="s">
        <v>21</v>
      </c>
      <c r="AK122" s="24">
        <v>44353</v>
      </c>
      <c r="AL122" s="36">
        <v>119</v>
      </c>
      <c r="AM122" s="35" t="s">
        <v>8</v>
      </c>
      <c r="AN122" s="24">
        <v>44385</v>
      </c>
      <c r="AO122" s="36">
        <v>151</v>
      </c>
      <c r="AQ122" s="125" t="s">
        <v>32</v>
      </c>
      <c r="AR122" s="126"/>
      <c r="AS122" s="30">
        <v>500</v>
      </c>
      <c r="AT122" s="36" t="s">
        <v>21</v>
      </c>
      <c r="AU122" s="24">
        <v>44362</v>
      </c>
      <c r="AV122" s="36">
        <v>128</v>
      </c>
      <c r="AW122" s="35" t="s">
        <v>8</v>
      </c>
      <c r="AX122" s="24">
        <v>44400</v>
      </c>
      <c r="AY122" s="36">
        <v>166</v>
      </c>
      <c r="BA122" s="125" t="s">
        <v>32</v>
      </c>
      <c r="BB122" s="126"/>
      <c r="BC122" s="30">
        <v>1000</v>
      </c>
      <c r="BD122" s="36" t="s">
        <v>21</v>
      </c>
      <c r="BE122" s="24">
        <v>44343</v>
      </c>
      <c r="BF122" s="36">
        <v>109</v>
      </c>
      <c r="BG122" s="35" t="s">
        <v>8</v>
      </c>
      <c r="BH122" s="24">
        <v>44374</v>
      </c>
      <c r="BI122" s="36">
        <v>140</v>
      </c>
    </row>
    <row r="123" spans="1:61" x14ac:dyDescent="0.2">
      <c r="A123" s="3">
        <v>122</v>
      </c>
      <c r="B123" s="73">
        <v>44304</v>
      </c>
      <c r="C123" s="42"/>
      <c r="D123" s="42" t="str">
        <f t="shared" ca="1" si="3"/>
        <v>NA</v>
      </c>
      <c r="E123" s="75" t="str">
        <f t="shared" ca="1" si="4"/>
        <v>NA</v>
      </c>
      <c r="F123" s="70"/>
      <c r="G123" s="72" t="str">
        <f ca="1">IF(B122&lt;TODAY(), AVERAGE(A$9:A123), "NA")</f>
        <v>NA</v>
      </c>
      <c r="H123" s="75" t="str">
        <f ca="1">IF(B122&lt;TODAY(), AVERAGE(E$9:E123), "NA")</f>
        <v>NA</v>
      </c>
      <c r="I123" s="82" t="str">
        <f ca="1">IF(B122&lt;TODAY(), (SUMPRODUCT(A$9:A123,E$9:E123) - G123*SUM(E$9:E123) - H123*SUM(A$9:A123) + (A123-7)*G123*H123)/(SUMPRODUCT(A$9:A123,A$9:A123) - 2*G123*SUM(A$9:A123) + (A123-7)*G123*G123), "NA")</f>
        <v>NA</v>
      </c>
      <c r="J123" s="95" t="str">
        <f t="shared" ca="1" si="5"/>
        <v>NA</v>
      </c>
      <c r="L123" s="125" t="s">
        <v>31</v>
      </c>
      <c r="M123" s="126"/>
      <c r="N123" s="38" t="s">
        <v>5</v>
      </c>
      <c r="O123" s="35" t="s">
        <v>22</v>
      </c>
      <c r="P123" s="24">
        <v>44485</v>
      </c>
      <c r="Q123" s="36">
        <v>251</v>
      </c>
      <c r="R123" s="35" t="s">
        <v>9</v>
      </c>
      <c r="S123" s="24">
        <v>44563</v>
      </c>
      <c r="T123" s="36">
        <v>329</v>
      </c>
      <c r="U123" s="48"/>
      <c r="V123" s="48"/>
      <c r="W123" s="125" t="s">
        <v>31</v>
      </c>
      <c r="X123" s="126"/>
      <c r="Y123" s="30">
        <v>100</v>
      </c>
      <c r="Z123" s="36" t="s">
        <v>22</v>
      </c>
      <c r="AA123" s="24">
        <v>44436</v>
      </c>
      <c r="AB123" s="36">
        <v>202</v>
      </c>
      <c r="AC123" s="35" t="s">
        <v>9</v>
      </c>
      <c r="AD123" s="24">
        <v>44491</v>
      </c>
      <c r="AE123" s="36">
        <v>257</v>
      </c>
      <c r="AG123" s="125" t="s">
        <v>31</v>
      </c>
      <c r="AH123" s="126"/>
      <c r="AI123" s="30">
        <v>100</v>
      </c>
      <c r="AJ123" s="36" t="s">
        <v>22</v>
      </c>
      <c r="AK123" s="24">
        <v>44405</v>
      </c>
      <c r="AL123" s="36">
        <v>171</v>
      </c>
      <c r="AM123" s="35" t="s">
        <v>9</v>
      </c>
      <c r="AN123" s="24">
        <v>44451</v>
      </c>
      <c r="AO123" s="36">
        <v>217</v>
      </c>
      <c r="AQ123" s="125" t="s">
        <v>31</v>
      </c>
      <c r="AR123" s="126"/>
      <c r="AS123" s="30">
        <v>50</v>
      </c>
      <c r="AT123" s="36" t="s">
        <v>22</v>
      </c>
      <c r="AU123" s="24">
        <v>44431</v>
      </c>
      <c r="AV123" s="36">
        <v>197</v>
      </c>
      <c r="AW123" s="35" t="s">
        <v>9</v>
      </c>
      <c r="AX123" s="24">
        <v>44486</v>
      </c>
      <c r="AY123" s="36">
        <v>252</v>
      </c>
      <c r="BA123" s="125" t="s">
        <v>31</v>
      </c>
      <c r="BB123" s="126"/>
      <c r="BC123" s="30">
        <v>50</v>
      </c>
      <c r="BD123" s="36" t="s">
        <v>22</v>
      </c>
      <c r="BE123" s="24">
        <v>44395</v>
      </c>
      <c r="BF123" s="36">
        <v>161</v>
      </c>
      <c r="BG123" s="35" t="s">
        <v>9</v>
      </c>
      <c r="BH123" s="24">
        <v>44440</v>
      </c>
      <c r="BI123" s="36">
        <v>206</v>
      </c>
    </row>
    <row r="124" spans="1:61" x14ac:dyDescent="0.2">
      <c r="A124" s="3">
        <v>123</v>
      </c>
      <c r="B124" s="73">
        <v>44305</v>
      </c>
      <c r="C124" s="42"/>
      <c r="D124" s="42" t="str">
        <f t="shared" ca="1" si="3"/>
        <v>NA</v>
      </c>
      <c r="E124" s="75" t="str">
        <f t="shared" ca="1" si="4"/>
        <v>NA</v>
      </c>
      <c r="F124" s="70"/>
      <c r="G124" s="72" t="str">
        <f ca="1">IF(B123&lt;TODAY(), AVERAGE(A$9:A124), "NA")</f>
        <v>NA</v>
      </c>
      <c r="H124" s="75" t="str">
        <f ca="1">IF(B123&lt;TODAY(), AVERAGE(E$9:E124), "NA")</f>
        <v>NA</v>
      </c>
      <c r="I124" s="82" t="str">
        <f ca="1">IF(B123&lt;TODAY(), (SUMPRODUCT(A$9:A124,E$9:E124) - G124*SUM(E$9:E124) - H124*SUM(A$9:A124) + (A124-7)*G124*H124)/(SUMPRODUCT(A$9:A124,A$9:A124) - 2*G124*SUM(A$9:A124) + (A124-7)*G124*G124), "NA")</f>
        <v>NA</v>
      </c>
      <c r="J124" s="95" t="str">
        <f t="shared" ca="1" si="5"/>
        <v>NA</v>
      </c>
      <c r="L124" s="122" t="s">
        <v>119</v>
      </c>
      <c r="M124" s="123"/>
      <c r="N124" s="87" t="s">
        <v>5</v>
      </c>
      <c r="O124" s="27" t="s">
        <v>40</v>
      </c>
      <c r="P124" s="25">
        <v>44274</v>
      </c>
      <c r="Q124" s="37">
        <v>40</v>
      </c>
      <c r="R124" s="27" t="s">
        <v>26</v>
      </c>
      <c r="S124" s="25">
        <v>44677</v>
      </c>
      <c r="T124" s="37">
        <v>443</v>
      </c>
      <c r="U124" s="48"/>
      <c r="V124" s="48"/>
      <c r="W124" s="122" t="s">
        <v>119</v>
      </c>
      <c r="X124" s="123"/>
      <c r="Y124" s="87">
        <v>1926</v>
      </c>
      <c r="Z124" s="19" t="s">
        <v>40</v>
      </c>
      <c r="AA124" s="25">
        <v>44272</v>
      </c>
      <c r="AB124" s="37">
        <v>38</v>
      </c>
      <c r="AC124" s="27" t="s">
        <v>26</v>
      </c>
      <c r="AD124" s="25">
        <v>44578</v>
      </c>
      <c r="AE124" s="37">
        <v>344</v>
      </c>
      <c r="AG124" s="122" t="s">
        <v>119</v>
      </c>
      <c r="AH124" s="123"/>
      <c r="AI124" s="87">
        <v>2426</v>
      </c>
      <c r="AJ124" s="19" t="s">
        <v>40</v>
      </c>
      <c r="AK124" s="25">
        <v>44270</v>
      </c>
      <c r="AL124" s="37">
        <v>36</v>
      </c>
      <c r="AM124" s="27" t="s">
        <v>26</v>
      </c>
      <c r="AN124" s="25">
        <v>44520</v>
      </c>
      <c r="AO124" s="37">
        <v>286</v>
      </c>
      <c r="AQ124" s="122" t="s">
        <v>119</v>
      </c>
      <c r="AR124" s="123"/>
      <c r="AS124" s="87">
        <v>1926</v>
      </c>
      <c r="AT124" s="19" t="s">
        <v>40</v>
      </c>
      <c r="AU124" s="25">
        <v>44270</v>
      </c>
      <c r="AV124" s="37">
        <v>36</v>
      </c>
      <c r="AW124" s="27" t="s">
        <v>26</v>
      </c>
      <c r="AX124" s="25">
        <v>44572</v>
      </c>
      <c r="AY124" s="37">
        <v>338</v>
      </c>
      <c r="BA124" s="122" t="s">
        <v>119</v>
      </c>
      <c r="BB124" s="123"/>
      <c r="BC124" s="87">
        <v>2426</v>
      </c>
      <c r="BD124" s="19" t="s">
        <v>40</v>
      </c>
      <c r="BE124" s="25">
        <v>44266</v>
      </c>
      <c r="BF124" s="37">
        <v>32</v>
      </c>
      <c r="BG124" s="27" t="s">
        <v>26</v>
      </c>
      <c r="BH124" s="25">
        <v>44509</v>
      </c>
      <c r="BI124" s="37">
        <v>275</v>
      </c>
    </row>
    <row r="125" spans="1:61" x14ac:dyDescent="0.2">
      <c r="A125" s="3">
        <v>124</v>
      </c>
      <c r="B125" s="73">
        <v>44306</v>
      </c>
      <c r="C125" s="42"/>
      <c r="D125" s="42" t="str">
        <f t="shared" ca="1" si="3"/>
        <v>NA</v>
      </c>
      <c r="E125" s="75" t="str">
        <f t="shared" ca="1" si="4"/>
        <v>NA</v>
      </c>
      <c r="F125" s="70"/>
      <c r="G125" s="72" t="str">
        <f ca="1">IF(B124&lt;TODAY(), AVERAGE(A$9:A125), "NA")</f>
        <v>NA</v>
      </c>
      <c r="H125" s="75" t="str">
        <f ca="1">IF(B124&lt;TODAY(), AVERAGE(E$9:E125), "NA")</f>
        <v>NA</v>
      </c>
      <c r="I125" s="82" t="str">
        <f ca="1">IF(B124&lt;TODAY(), (SUMPRODUCT(A$9:A125,E$9:E125) - G125*SUM(E$9:E125) - H125*SUM(A$9:A125) + (A125-7)*G125*H125)/(SUMPRODUCT(A$9:A125,A$9:A125) - 2*G125*SUM(A$9:A125) + (A125-7)*G125*G125), "NA")</f>
        <v>NA</v>
      </c>
      <c r="J125" s="95" t="str">
        <f t="shared" ca="1" si="5"/>
        <v>NA</v>
      </c>
      <c r="L125" s="50"/>
      <c r="M125" s="89"/>
      <c r="N125" s="89"/>
      <c r="O125" s="89"/>
      <c r="P125" s="89"/>
      <c r="Q125" s="89"/>
      <c r="R125" s="89"/>
      <c r="S125" s="89"/>
      <c r="T125" s="89"/>
      <c r="U125" s="89"/>
      <c r="W125" s="89"/>
      <c r="X125" s="89"/>
      <c r="Y125" s="89"/>
      <c r="Z125" s="89"/>
      <c r="AA125" s="89"/>
      <c r="AB125" s="89"/>
      <c r="AC125" s="89"/>
      <c r="AD125" s="89"/>
      <c r="AE125" s="89"/>
      <c r="AG125" s="89"/>
      <c r="AH125" s="89"/>
      <c r="AI125" s="89"/>
      <c r="AJ125" s="89"/>
      <c r="AK125" s="89"/>
      <c r="AL125" s="89"/>
      <c r="AM125" s="89"/>
      <c r="AN125" s="89"/>
      <c r="AO125" s="89"/>
      <c r="AQ125" s="84"/>
      <c r="AR125" s="84"/>
      <c r="AS125" s="84"/>
      <c r="AT125" s="84"/>
      <c r="AU125" s="84"/>
      <c r="AV125" s="84"/>
      <c r="AW125" s="84"/>
      <c r="AX125" s="84"/>
      <c r="AY125" s="84"/>
      <c r="BA125" s="84"/>
      <c r="BB125" s="84"/>
      <c r="BC125" s="84"/>
      <c r="BD125" s="84"/>
      <c r="BE125" s="84"/>
      <c r="BF125" s="84"/>
      <c r="BG125" s="84"/>
      <c r="BH125" s="84"/>
      <c r="BI125" s="84"/>
    </row>
    <row r="126" spans="1:61" x14ac:dyDescent="0.2">
      <c r="A126" s="3">
        <v>125</v>
      </c>
      <c r="B126" s="73">
        <v>44307</v>
      </c>
      <c r="C126" s="42"/>
      <c r="D126" s="42" t="str">
        <f t="shared" ca="1" si="3"/>
        <v>NA</v>
      </c>
      <c r="E126" s="75" t="str">
        <f t="shared" ca="1" si="4"/>
        <v>NA</v>
      </c>
      <c r="F126" s="70"/>
      <c r="G126" s="72" t="str">
        <f ca="1">IF(B125&lt;TODAY(), AVERAGE(A$9:A126), "NA")</f>
        <v>NA</v>
      </c>
      <c r="H126" s="75" t="str">
        <f ca="1">IF(B125&lt;TODAY(), AVERAGE(E$9:E126), "NA")</f>
        <v>NA</v>
      </c>
      <c r="I126" s="82" t="str">
        <f ca="1">IF(B125&lt;TODAY(), (SUMPRODUCT(A$9:A126,E$9:E126) - G126*SUM(E$9:E126) - H126*SUM(A$9:A126) + (A126-7)*G126*H126)/(SUMPRODUCT(A$9:A126,A$9:A126) - 2*G126*SUM(A$9:A126) + (A126-7)*G126*G126), "NA")</f>
        <v>NA</v>
      </c>
      <c r="J126" s="95" t="str">
        <f t="shared" ca="1" si="5"/>
        <v>NA</v>
      </c>
      <c r="L126" s="142">
        <v>44233</v>
      </c>
      <c r="M126" s="142"/>
      <c r="N126" s="142"/>
      <c r="O126" s="142"/>
      <c r="P126" s="142"/>
      <c r="Q126" s="142"/>
      <c r="R126" s="142"/>
      <c r="S126" s="142"/>
      <c r="T126" s="142"/>
      <c r="U126" s="71"/>
      <c r="V126" s="55"/>
      <c r="W126" s="55"/>
      <c r="X126" s="55"/>
      <c r="Y126" s="55"/>
      <c r="Z126" s="55"/>
      <c r="AA126" s="55"/>
      <c r="AB126" s="55"/>
      <c r="AC126" s="55"/>
      <c r="AD126" s="55"/>
      <c r="AE126" s="55"/>
      <c r="AF126" s="55"/>
      <c r="AG126" s="55"/>
      <c r="AH126" s="55"/>
      <c r="AI126" s="55"/>
      <c r="AJ126" s="55"/>
      <c r="AK126" s="55"/>
      <c r="AL126" s="55"/>
      <c r="AM126" s="55"/>
      <c r="AN126" s="55"/>
      <c r="AO126" s="55"/>
      <c r="AP126" s="55"/>
      <c r="AQ126" s="55"/>
      <c r="AR126" s="55"/>
      <c r="AS126" s="55"/>
      <c r="AT126" s="55"/>
      <c r="AU126" s="55"/>
      <c r="AV126" s="55"/>
      <c r="AW126" s="55"/>
      <c r="AX126" s="55"/>
      <c r="AY126" s="55"/>
      <c r="AZ126" s="55"/>
      <c r="BA126" s="55"/>
      <c r="BB126" s="55"/>
      <c r="BC126" s="55"/>
      <c r="BD126" s="55"/>
      <c r="BE126" s="55"/>
      <c r="BF126" s="55"/>
      <c r="BG126" s="55"/>
      <c r="BH126" s="55"/>
      <c r="BI126" s="55"/>
    </row>
    <row r="127" spans="1:61" x14ac:dyDescent="0.2">
      <c r="A127" s="3">
        <v>126</v>
      </c>
      <c r="B127" s="73">
        <v>44308</v>
      </c>
      <c r="C127" s="42"/>
      <c r="D127" s="42" t="str">
        <f t="shared" ca="1" si="3"/>
        <v>NA</v>
      </c>
      <c r="E127" s="75" t="str">
        <f t="shared" ca="1" si="4"/>
        <v>NA</v>
      </c>
      <c r="F127" s="70"/>
      <c r="G127" s="72" t="str">
        <f ca="1">IF(B126&lt;TODAY(), AVERAGE(A$9:A127), "NA")</f>
        <v>NA</v>
      </c>
      <c r="H127" s="75" t="str">
        <f ca="1">IF(B126&lt;TODAY(), AVERAGE(E$9:E127), "NA")</f>
        <v>NA</v>
      </c>
      <c r="I127" s="82" t="str">
        <f ca="1">IF(B126&lt;TODAY(), (SUMPRODUCT(A$9:A127,E$9:E127) - G127*SUM(E$9:E127) - H127*SUM(A$9:A127) + (A127-7)*G127*H127)/(SUMPRODUCT(A$9:A127,A$9:A127) - 2*G127*SUM(A$9:A127) + (A127-7)*G127*G127), "NA")</f>
        <v>NA</v>
      </c>
      <c r="J127" s="95" t="str">
        <f t="shared" ca="1" si="5"/>
        <v>NA</v>
      </c>
      <c r="L127" s="128" t="s">
        <v>36</v>
      </c>
      <c r="M127" s="129"/>
      <c r="N127" s="130"/>
      <c r="O127" s="31" t="s">
        <v>7</v>
      </c>
      <c r="P127" s="32" t="s">
        <v>17</v>
      </c>
      <c r="Q127" s="33" t="s">
        <v>18</v>
      </c>
      <c r="R127" s="31" t="s">
        <v>7</v>
      </c>
      <c r="S127" s="32" t="s">
        <v>17</v>
      </c>
      <c r="T127" s="33" t="s">
        <v>18</v>
      </c>
      <c r="U127" s="48"/>
      <c r="V127" s="48"/>
      <c r="W127" s="128" t="s">
        <v>36</v>
      </c>
      <c r="X127" s="129"/>
      <c r="Y127" s="130"/>
      <c r="Z127" s="33" t="s">
        <v>7</v>
      </c>
      <c r="AA127" s="32" t="s">
        <v>17</v>
      </c>
      <c r="AB127" s="33" t="s">
        <v>18</v>
      </c>
      <c r="AC127" s="31" t="s">
        <v>7</v>
      </c>
      <c r="AD127" s="32" t="s">
        <v>17</v>
      </c>
      <c r="AE127" s="33" t="s">
        <v>18</v>
      </c>
      <c r="AG127" s="128" t="s">
        <v>36</v>
      </c>
      <c r="AH127" s="129"/>
      <c r="AI127" s="130"/>
      <c r="AJ127" s="33" t="s">
        <v>7</v>
      </c>
      <c r="AK127" s="32" t="s">
        <v>17</v>
      </c>
      <c r="AL127" s="33" t="s">
        <v>18</v>
      </c>
      <c r="AM127" s="31" t="s">
        <v>7</v>
      </c>
      <c r="AN127" s="32" t="s">
        <v>17</v>
      </c>
      <c r="AO127" s="33" t="s">
        <v>18</v>
      </c>
      <c r="AQ127" s="128" t="s">
        <v>36</v>
      </c>
      <c r="AR127" s="129"/>
      <c r="AS127" s="130"/>
      <c r="AT127" s="33" t="s">
        <v>7</v>
      </c>
      <c r="AU127" s="32" t="s">
        <v>17</v>
      </c>
      <c r="AV127" s="33" t="s">
        <v>18</v>
      </c>
      <c r="AW127" s="31" t="s">
        <v>7</v>
      </c>
      <c r="AX127" s="32" t="s">
        <v>17</v>
      </c>
      <c r="AY127" s="33" t="s">
        <v>18</v>
      </c>
      <c r="BA127" s="128" t="s">
        <v>36</v>
      </c>
      <c r="BB127" s="129"/>
      <c r="BC127" s="130"/>
      <c r="BD127" s="33" t="s">
        <v>7</v>
      </c>
      <c r="BE127" s="32" t="s">
        <v>17</v>
      </c>
      <c r="BF127" s="33" t="s">
        <v>18</v>
      </c>
      <c r="BG127" s="31" t="s">
        <v>7</v>
      </c>
      <c r="BH127" s="32" t="s">
        <v>17</v>
      </c>
      <c r="BI127" s="33" t="s">
        <v>18</v>
      </c>
    </row>
    <row r="128" spans="1:61" x14ac:dyDescent="0.2">
      <c r="A128" s="3">
        <v>127</v>
      </c>
      <c r="B128" s="73">
        <v>44309</v>
      </c>
      <c r="C128" s="42"/>
      <c r="D128" s="42" t="str">
        <f t="shared" ca="1" si="3"/>
        <v>NA</v>
      </c>
      <c r="E128" s="75" t="str">
        <f t="shared" ca="1" si="4"/>
        <v>NA</v>
      </c>
      <c r="F128" s="70"/>
      <c r="G128" s="72" t="str">
        <f ca="1">IF(B127&lt;TODAY(), AVERAGE(A$9:A128), "NA")</f>
        <v>NA</v>
      </c>
      <c r="H128" s="75" t="str">
        <f ca="1">IF(B127&lt;TODAY(), AVERAGE(E$9:E128), "NA")</f>
        <v>NA</v>
      </c>
      <c r="I128" s="82" t="str">
        <f ca="1">IF(B127&lt;TODAY(), (SUMPRODUCT(A$9:A128,E$9:E128) - G128*SUM(E$9:E128) - H128*SUM(A$9:A128) + (A128-7)*G128*H128)/(SUMPRODUCT(A$9:A128,A$9:A128) - 2*G128*SUM(A$9:A128) + (A128-7)*G128*G128), "NA")</f>
        <v>NA</v>
      </c>
      <c r="J128" s="95" t="str">
        <f t="shared" ca="1" si="5"/>
        <v>NA</v>
      </c>
      <c r="L128" s="131" t="s">
        <v>3</v>
      </c>
      <c r="M128" s="132"/>
      <c r="N128" s="28">
        <v>44233</v>
      </c>
      <c r="O128" s="52" t="s">
        <v>38</v>
      </c>
      <c r="P128" s="26">
        <v>44249</v>
      </c>
      <c r="Q128" s="34">
        <v>16</v>
      </c>
      <c r="R128" s="52" t="s">
        <v>39</v>
      </c>
      <c r="S128" s="26">
        <v>44261</v>
      </c>
      <c r="T128" s="34">
        <v>28</v>
      </c>
      <c r="U128" s="48"/>
      <c r="V128" s="48"/>
      <c r="W128" s="131" t="s">
        <v>3</v>
      </c>
      <c r="X128" s="132"/>
      <c r="Y128" s="28">
        <v>44233</v>
      </c>
      <c r="Z128" s="53" t="s">
        <v>38</v>
      </c>
      <c r="AA128" s="26">
        <v>44249</v>
      </c>
      <c r="AB128" s="34">
        <v>16</v>
      </c>
      <c r="AC128" s="52" t="s">
        <v>39</v>
      </c>
      <c r="AD128" s="26">
        <v>44261</v>
      </c>
      <c r="AE128" s="34">
        <v>28</v>
      </c>
      <c r="AG128" s="131" t="s">
        <v>3</v>
      </c>
      <c r="AH128" s="132"/>
      <c r="AI128" s="28">
        <v>44233</v>
      </c>
      <c r="AJ128" s="53" t="s">
        <v>38</v>
      </c>
      <c r="AK128" s="26">
        <v>44249</v>
      </c>
      <c r="AL128" s="34">
        <v>16</v>
      </c>
      <c r="AM128" s="52" t="s">
        <v>39</v>
      </c>
      <c r="AN128" s="26">
        <v>44261</v>
      </c>
      <c r="AO128" s="34">
        <v>28</v>
      </c>
      <c r="AQ128" s="131" t="s">
        <v>3</v>
      </c>
      <c r="AR128" s="132"/>
      <c r="AS128" s="28">
        <v>44233</v>
      </c>
      <c r="AT128" s="53" t="s">
        <v>38</v>
      </c>
      <c r="AU128" s="26">
        <v>44249</v>
      </c>
      <c r="AV128" s="34">
        <v>16</v>
      </c>
      <c r="AW128" s="52" t="s">
        <v>39</v>
      </c>
      <c r="AX128" s="26">
        <v>44261</v>
      </c>
      <c r="AY128" s="34">
        <v>28</v>
      </c>
      <c r="BA128" s="131" t="s">
        <v>3</v>
      </c>
      <c r="BB128" s="132"/>
      <c r="BC128" s="28">
        <v>44233</v>
      </c>
      <c r="BD128" s="53" t="s">
        <v>38</v>
      </c>
      <c r="BE128" s="26">
        <v>44249</v>
      </c>
      <c r="BF128" s="34">
        <v>16</v>
      </c>
      <c r="BG128" s="52" t="s">
        <v>39</v>
      </c>
      <c r="BH128" s="26">
        <v>44261</v>
      </c>
      <c r="BI128" s="34">
        <v>28</v>
      </c>
    </row>
    <row r="129" spans="1:61" x14ac:dyDescent="0.2">
      <c r="A129" s="3">
        <v>128</v>
      </c>
      <c r="B129" s="73">
        <v>44310</v>
      </c>
      <c r="C129" s="42"/>
      <c r="D129" s="42" t="str">
        <f t="shared" ca="1" si="3"/>
        <v>NA</v>
      </c>
      <c r="E129" s="75" t="str">
        <f t="shared" ca="1" si="4"/>
        <v>NA</v>
      </c>
      <c r="F129" s="70"/>
      <c r="G129" s="72" t="str">
        <f ca="1">IF(B128&lt;TODAY(), AVERAGE(A$9:A129), "NA")</f>
        <v>NA</v>
      </c>
      <c r="H129" s="75" t="str">
        <f ca="1">IF(B128&lt;TODAY(), AVERAGE(E$9:E129), "NA")</f>
        <v>NA</v>
      </c>
      <c r="I129" s="82" t="str">
        <f ca="1">IF(B128&lt;TODAY(), (SUMPRODUCT(A$9:A129,E$9:E129) - G129*SUM(E$9:E129) - H129*SUM(A$9:A129) + (A129-7)*G129*H129)/(SUMPRODUCT(A$9:A129,A$9:A129) - 2*G129*SUM(A$9:A129) + (A129-7)*G129*G129), "NA")</f>
        <v>NA</v>
      </c>
      <c r="J129" s="95" t="str">
        <f t="shared" ca="1" si="5"/>
        <v>NA</v>
      </c>
      <c r="L129" s="125" t="s">
        <v>19</v>
      </c>
      <c r="M129" s="126"/>
      <c r="N129" s="29">
        <v>1360</v>
      </c>
      <c r="O129" s="35" t="s">
        <v>20</v>
      </c>
      <c r="P129" s="24">
        <v>44307</v>
      </c>
      <c r="Q129" s="36">
        <v>74</v>
      </c>
      <c r="R129" s="35" t="s">
        <v>10</v>
      </c>
      <c r="S129" s="24">
        <v>44337</v>
      </c>
      <c r="T129" s="36">
        <v>104</v>
      </c>
      <c r="U129" s="48"/>
      <c r="V129" s="48"/>
      <c r="W129" s="125" t="s">
        <v>19</v>
      </c>
      <c r="X129" s="126"/>
      <c r="Y129" s="29">
        <v>1360</v>
      </c>
      <c r="Z129" s="36" t="s">
        <v>20</v>
      </c>
      <c r="AA129" s="24">
        <v>44302</v>
      </c>
      <c r="AB129" s="36">
        <v>69</v>
      </c>
      <c r="AC129" s="35" t="s">
        <v>10</v>
      </c>
      <c r="AD129" s="24">
        <v>44325</v>
      </c>
      <c r="AE129" s="36">
        <v>92</v>
      </c>
      <c r="AG129" s="125" t="s">
        <v>19</v>
      </c>
      <c r="AH129" s="126"/>
      <c r="AI129" s="29">
        <v>1360</v>
      </c>
      <c r="AJ129" s="36" t="s">
        <v>20</v>
      </c>
      <c r="AK129" s="24">
        <v>44296</v>
      </c>
      <c r="AL129" s="36">
        <v>63</v>
      </c>
      <c r="AM129" s="35" t="s">
        <v>10</v>
      </c>
      <c r="AN129" s="24">
        <v>44317</v>
      </c>
      <c r="AO129" s="36">
        <v>84</v>
      </c>
      <c r="AQ129" s="125" t="s">
        <v>19</v>
      </c>
      <c r="AR129" s="126"/>
      <c r="AS129" s="29">
        <v>1360</v>
      </c>
      <c r="AT129" s="36" t="s">
        <v>20</v>
      </c>
      <c r="AU129" s="24">
        <v>44296</v>
      </c>
      <c r="AV129" s="36">
        <v>63</v>
      </c>
      <c r="AW129" s="35" t="s">
        <v>10</v>
      </c>
      <c r="AX129" s="24">
        <v>44318</v>
      </c>
      <c r="AY129" s="36">
        <v>85</v>
      </c>
      <c r="BA129" s="125" t="s">
        <v>19</v>
      </c>
      <c r="BB129" s="126"/>
      <c r="BC129" s="29">
        <v>1360</v>
      </c>
      <c r="BD129" s="36" t="s">
        <v>20</v>
      </c>
      <c r="BE129" s="24">
        <v>44292</v>
      </c>
      <c r="BF129" s="36">
        <v>59</v>
      </c>
      <c r="BG129" s="35" t="s">
        <v>10</v>
      </c>
      <c r="BH129" s="24">
        <v>44307</v>
      </c>
      <c r="BI129" s="36">
        <v>74</v>
      </c>
    </row>
    <row r="130" spans="1:61" x14ac:dyDescent="0.2">
      <c r="A130" s="3">
        <v>129</v>
      </c>
      <c r="B130" s="73">
        <v>44311</v>
      </c>
      <c r="C130" s="42"/>
      <c r="D130" s="42" t="str">
        <f t="shared" ca="1" si="3"/>
        <v>NA</v>
      </c>
      <c r="E130" s="75" t="str">
        <f t="shared" ca="1" si="4"/>
        <v>NA</v>
      </c>
      <c r="F130" s="70"/>
      <c r="G130" s="72" t="str">
        <f ca="1">IF(B129&lt;TODAY(), AVERAGE(A$9:A130), "NA")</f>
        <v>NA</v>
      </c>
      <c r="H130" s="75" t="str">
        <f ca="1">IF(B129&lt;TODAY(), AVERAGE(E$9:E130), "NA")</f>
        <v>NA</v>
      </c>
      <c r="I130" s="82" t="str">
        <f ca="1">IF(B129&lt;TODAY(), (SUMPRODUCT(A$9:A130,E$9:E130) - G130*SUM(E$9:E130) - H130*SUM(A$9:A130) + (A130-7)*G130*H130)/(SUMPRODUCT(A$9:A130,A$9:A130) - 2*G130*SUM(A$9:A130) + (A130-7)*G130*G130), "NA")</f>
        <v>NA</v>
      </c>
      <c r="J130" s="95" t="str">
        <f t="shared" ca="1" si="5"/>
        <v>NA</v>
      </c>
      <c r="L130" s="125" t="s">
        <v>32</v>
      </c>
      <c r="M130" s="126"/>
      <c r="N130" s="38" t="s">
        <v>5</v>
      </c>
      <c r="O130" s="35" t="s">
        <v>21</v>
      </c>
      <c r="P130" s="24">
        <v>44401</v>
      </c>
      <c r="Q130" s="36">
        <v>168</v>
      </c>
      <c r="R130" s="35" t="s">
        <v>8</v>
      </c>
      <c r="S130" s="24">
        <v>44454</v>
      </c>
      <c r="T130" s="36">
        <v>221</v>
      </c>
      <c r="U130" s="48"/>
      <c r="V130" s="48"/>
      <c r="W130" s="125" t="s">
        <v>32</v>
      </c>
      <c r="X130" s="126"/>
      <c r="Y130" s="30">
        <v>500</v>
      </c>
      <c r="Z130" s="36" t="s">
        <v>21</v>
      </c>
      <c r="AA130" s="24">
        <v>44374</v>
      </c>
      <c r="AB130" s="36">
        <v>141</v>
      </c>
      <c r="AC130" s="35" t="s">
        <v>8</v>
      </c>
      <c r="AD130" s="24">
        <v>44413</v>
      </c>
      <c r="AE130" s="36">
        <v>180</v>
      </c>
      <c r="AG130" s="125" t="s">
        <v>32</v>
      </c>
      <c r="AH130" s="126"/>
      <c r="AI130" s="30">
        <v>1000</v>
      </c>
      <c r="AJ130" s="36" t="s">
        <v>21</v>
      </c>
      <c r="AK130" s="24">
        <v>44356</v>
      </c>
      <c r="AL130" s="36">
        <v>123</v>
      </c>
      <c r="AM130" s="35" t="s">
        <v>8</v>
      </c>
      <c r="AN130" s="24">
        <v>44388</v>
      </c>
      <c r="AO130" s="36">
        <v>155</v>
      </c>
      <c r="AQ130" s="125" t="s">
        <v>32</v>
      </c>
      <c r="AR130" s="126"/>
      <c r="AS130" s="30">
        <v>500</v>
      </c>
      <c r="AT130" s="36" t="s">
        <v>21</v>
      </c>
      <c r="AU130" s="24">
        <v>44369</v>
      </c>
      <c r="AV130" s="36">
        <v>136</v>
      </c>
      <c r="AW130" s="35" t="s">
        <v>8</v>
      </c>
      <c r="AX130" s="24">
        <v>44405</v>
      </c>
      <c r="AY130" s="36">
        <v>172</v>
      </c>
      <c r="BA130" s="125" t="s">
        <v>32</v>
      </c>
      <c r="BB130" s="126"/>
      <c r="BC130" s="30">
        <v>1000</v>
      </c>
      <c r="BD130" s="36" t="s">
        <v>21</v>
      </c>
      <c r="BE130" s="24">
        <v>44345</v>
      </c>
      <c r="BF130" s="36">
        <v>112</v>
      </c>
      <c r="BG130" s="35" t="s">
        <v>8</v>
      </c>
      <c r="BH130" s="24">
        <v>44378</v>
      </c>
      <c r="BI130" s="36">
        <v>145</v>
      </c>
    </row>
    <row r="131" spans="1:61" x14ac:dyDescent="0.2">
      <c r="A131" s="3">
        <v>130</v>
      </c>
      <c r="B131" s="73">
        <v>44312</v>
      </c>
      <c r="C131" s="42"/>
      <c r="D131" s="42" t="str">
        <f t="shared" ca="1" si="3"/>
        <v>NA</v>
      </c>
      <c r="E131" s="75" t="str">
        <f t="shared" ca="1" si="4"/>
        <v>NA</v>
      </c>
      <c r="F131" s="70"/>
      <c r="G131" s="72" t="str">
        <f ca="1">IF(B130&lt;TODAY(), AVERAGE(A$9:A131), "NA")</f>
        <v>NA</v>
      </c>
      <c r="H131" s="75" t="str">
        <f ca="1">IF(B130&lt;TODAY(), AVERAGE(E$9:E131), "NA")</f>
        <v>NA</v>
      </c>
      <c r="I131" s="82" t="str">
        <f ca="1">IF(B130&lt;TODAY(), (SUMPRODUCT(A$9:A131,E$9:E131) - G131*SUM(E$9:E131) - H131*SUM(A$9:A131) + (A131-7)*G131*H131)/(SUMPRODUCT(A$9:A131,A$9:A131) - 2*G131*SUM(A$9:A131) + (A131-7)*G131*G131), "NA")</f>
        <v>NA</v>
      </c>
      <c r="J131" s="95" t="str">
        <f t="shared" ca="1" si="5"/>
        <v>NA</v>
      </c>
      <c r="L131" s="125" t="s">
        <v>31</v>
      </c>
      <c r="M131" s="126"/>
      <c r="N131" s="38" t="s">
        <v>5</v>
      </c>
      <c r="O131" s="35" t="s">
        <v>22</v>
      </c>
      <c r="P131" s="24">
        <v>44495</v>
      </c>
      <c r="Q131" s="36">
        <v>262</v>
      </c>
      <c r="R131" s="35" t="s">
        <v>9</v>
      </c>
      <c r="S131" s="24">
        <v>44578</v>
      </c>
      <c r="T131" s="36">
        <v>345</v>
      </c>
      <c r="U131" s="48"/>
      <c r="V131" s="48"/>
      <c r="W131" s="125" t="s">
        <v>31</v>
      </c>
      <c r="X131" s="126"/>
      <c r="Y131" s="30">
        <v>100</v>
      </c>
      <c r="Z131" s="36" t="s">
        <v>22</v>
      </c>
      <c r="AA131" s="24">
        <v>44440</v>
      </c>
      <c r="AB131" s="36">
        <v>207</v>
      </c>
      <c r="AC131" s="35" t="s">
        <v>9</v>
      </c>
      <c r="AD131" s="24">
        <v>44500</v>
      </c>
      <c r="AE131" s="36">
        <v>267</v>
      </c>
      <c r="AG131" s="125" t="s">
        <v>31</v>
      </c>
      <c r="AH131" s="126"/>
      <c r="AI131" s="30">
        <v>100</v>
      </c>
      <c r="AJ131" s="36" t="s">
        <v>22</v>
      </c>
      <c r="AK131" s="24">
        <v>44410</v>
      </c>
      <c r="AL131" s="36">
        <v>177</v>
      </c>
      <c r="AM131" s="35" t="s">
        <v>9</v>
      </c>
      <c r="AN131" s="24">
        <v>44457</v>
      </c>
      <c r="AO131" s="36">
        <v>224</v>
      </c>
      <c r="AQ131" s="125" t="s">
        <v>31</v>
      </c>
      <c r="AR131" s="126"/>
      <c r="AS131" s="30">
        <v>50</v>
      </c>
      <c r="AT131" s="36" t="s">
        <v>22</v>
      </c>
      <c r="AU131" s="24">
        <v>44436</v>
      </c>
      <c r="AV131" s="36">
        <v>203</v>
      </c>
      <c r="AW131" s="35" t="s">
        <v>9</v>
      </c>
      <c r="AX131" s="24">
        <v>44493</v>
      </c>
      <c r="AY131" s="36">
        <v>260</v>
      </c>
      <c r="BA131" s="125" t="s">
        <v>31</v>
      </c>
      <c r="BB131" s="126"/>
      <c r="BC131" s="30">
        <v>50</v>
      </c>
      <c r="BD131" s="36" t="s">
        <v>22</v>
      </c>
      <c r="BE131" s="24">
        <v>44399</v>
      </c>
      <c r="BF131" s="36">
        <v>166</v>
      </c>
      <c r="BG131" s="35" t="s">
        <v>9</v>
      </c>
      <c r="BH131" s="24">
        <v>44446</v>
      </c>
      <c r="BI131" s="36">
        <v>213</v>
      </c>
    </row>
    <row r="132" spans="1:61" x14ac:dyDescent="0.2">
      <c r="A132" s="3">
        <v>131</v>
      </c>
      <c r="B132" s="73">
        <v>44313</v>
      </c>
      <c r="C132" s="42"/>
      <c r="D132" s="42" t="str">
        <f t="shared" ref="D132:D195" ca="1" si="6">IF(B132&lt;TODAY(), C132-C131, "NA")</f>
        <v>NA</v>
      </c>
      <c r="E132" s="75" t="str">
        <f t="shared" ca="1" si="4"/>
        <v>NA</v>
      </c>
      <c r="F132" s="70"/>
      <c r="G132" s="72" t="str">
        <f ca="1">IF(B131&lt;TODAY(), AVERAGE(A$9:A132), "NA")</f>
        <v>NA</v>
      </c>
      <c r="H132" s="75" t="str">
        <f ca="1">IF(B131&lt;TODAY(), AVERAGE(E$9:E132), "NA")</f>
        <v>NA</v>
      </c>
      <c r="I132" s="82" t="str">
        <f ca="1">IF(B131&lt;TODAY(), (SUMPRODUCT(A$9:A132,E$9:E132) - G132*SUM(E$9:E132) - H132*SUM(A$9:A132) + (A132-7)*G132*H132)/(SUMPRODUCT(A$9:A132,A$9:A132) - 2*G132*SUM(A$9:A132) + (A132-7)*G132*G132), "NA")</f>
        <v>NA</v>
      </c>
      <c r="J132" s="95" t="str">
        <f t="shared" ca="1" si="5"/>
        <v>NA</v>
      </c>
      <c r="L132" s="122" t="s">
        <v>119</v>
      </c>
      <c r="M132" s="123"/>
      <c r="N132" s="87" t="s">
        <v>5</v>
      </c>
      <c r="O132" s="27" t="s">
        <v>40</v>
      </c>
      <c r="P132" s="25">
        <v>44277</v>
      </c>
      <c r="Q132" s="37">
        <v>44</v>
      </c>
      <c r="R132" s="27" t="s">
        <v>26</v>
      </c>
      <c r="S132" s="25">
        <v>44697</v>
      </c>
      <c r="T132" s="37">
        <v>464</v>
      </c>
      <c r="U132" s="48"/>
      <c r="V132" s="48"/>
      <c r="W132" s="122" t="s">
        <v>119</v>
      </c>
      <c r="X132" s="123"/>
      <c r="Y132" s="87">
        <v>1860</v>
      </c>
      <c r="Z132" s="19" t="s">
        <v>40</v>
      </c>
      <c r="AA132" s="25">
        <v>44274</v>
      </c>
      <c r="AB132" s="37">
        <v>41</v>
      </c>
      <c r="AC132" s="27" t="s">
        <v>26</v>
      </c>
      <c r="AD132" s="25">
        <v>44588</v>
      </c>
      <c r="AE132" s="37">
        <v>355</v>
      </c>
      <c r="AG132" s="122" t="s">
        <v>119</v>
      </c>
      <c r="AH132" s="123"/>
      <c r="AI132" s="87">
        <v>2360</v>
      </c>
      <c r="AJ132" s="19" t="s">
        <v>40</v>
      </c>
      <c r="AK132" s="25">
        <v>44271</v>
      </c>
      <c r="AL132" s="37">
        <v>38</v>
      </c>
      <c r="AM132" s="27" t="s">
        <v>26</v>
      </c>
      <c r="AN132" s="25">
        <v>44528</v>
      </c>
      <c r="AO132" s="37">
        <v>295</v>
      </c>
      <c r="AQ132" s="122" t="s">
        <v>119</v>
      </c>
      <c r="AR132" s="123"/>
      <c r="AS132" s="87">
        <v>1860</v>
      </c>
      <c r="AT132" s="19" t="s">
        <v>40</v>
      </c>
      <c r="AU132" s="25">
        <v>44271</v>
      </c>
      <c r="AV132" s="37">
        <v>38</v>
      </c>
      <c r="AW132" s="27" t="s">
        <v>26</v>
      </c>
      <c r="AX132" s="25">
        <v>44582</v>
      </c>
      <c r="AY132" s="37">
        <v>349</v>
      </c>
      <c r="BA132" s="122" t="s">
        <v>119</v>
      </c>
      <c r="BB132" s="123"/>
      <c r="BC132" s="87">
        <v>2360</v>
      </c>
      <c r="BD132" s="19" t="s">
        <v>40</v>
      </c>
      <c r="BE132" s="25">
        <v>44267</v>
      </c>
      <c r="BF132" s="37">
        <v>34</v>
      </c>
      <c r="BG132" s="27" t="s">
        <v>26</v>
      </c>
      <c r="BH132" s="25">
        <v>44517</v>
      </c>
      <c r="BI132" s="37">
        <v>284</v>
      </c>
    </row>
    <row r="133" spans="1:61" x14ac:dyDescent="0.2">
      <c r="A133" s="3">
        <v>132</v>
      </c>
      <c r="B133" s="73">
        <v>44314</v>
      </c>
      <c r="C133" s="42"/>
      <c r="D133" s="42" t="str">
        <f t="shared" ca="1" si="6"/>
        <v>NA</v>
      </c>
      <c r="E133" s="75" t="str">
        <f t="shared" ca="1" si="4"/>
        <v>NA</v>
      </c>
      <c r="F133" s="70"/>
      <c r="G133" s="72" t="str">
        <f ca="1">IF(B132&lt;TODAY(), AVERAGE(A$9:A133), "NA")</f>
        <v>NA</v>
      </c>
      <c r="H133" s="75" t="str">
        <f ca="1">IF(B132&lt;TODAY(), AVERAGE(E$9:E133), "NA")</f>
        <v>NA</v>
      </c>
      <c r="I133" s="82" t="str">
        <f ca="1">IF(B132&lt;TODAY(), (SUMPRODUCT(A$9:A133,E$9:E133) - G133*SUM(E$9:E133) - H133*SUM(A$9:A133) + (A133-7)*G133*H133)/(SUMPRODUCT(A$9:A133,A$9:A133) - 2*G133*SUM(A$9:A133) + (A133-7)*G133*G133), "NA")</f>
        <v>NA</v>
      </c>
      <c r="J133" s="95" t="str">
        <f t="shared" ca="1" si="5"/>
        <v>NA</v>
      </c>
      <c r="L133" s="50"/>
      <c r="M133" s="89"/>
      <c r="N133" s="89"/>
      <c r="O133" s="89"/>
      <c r="P133" s="89"/>
      <c r="Q133" s="89"/>
      <c r="R133" s="89"/>
      <c r="S133" s="89"/>
      <c r="T133" s="89"/>
      <c r="U133" s="89"/>
      <c r="W133" s="89"/>
      <c r="X133" s="89"/>
      <c r="Y133" s="89"/>
      <c r="Z133" s="89"/>
      <c r="AA133" s="89"/>
      <c r="AB133" s="89"/>
      <c r="AC133" s="89"/>
      <c r="AD133" s="89"/>
      <c r="AE133" s="89"/>
      <c r="AG133" s="89"/>
      <c r="AH133" s="89"/>
      <c r="AI133" s="89"/>
      <c r="AJ133" s="89"/>
      <c r="AK133" s="89"/>
      <c r="AL133" s="89"/>
      <c r="AM133" s="89"/>
      <c r="AN133" s="89"/>
      <c r="AO133" s="89"/>
      <c r="AQ133" s="84"/>
      <c r="AR133" s="84"/>
      <c r="AS133" s="84"/>
      <c r="AT133" s="84"/>
      <c r="AU133" s="84"/>
      <c r="AV133" s="84"/>
      <c r="AW133" s="84"/>
      <c r="AX133" s="84"/>
      <c r="AY133" s="84"/>
      <c r="BA133" s="84"/>
      <c r="BB133" s="84"/>
      <c r="BC133" s="84"/>
      <c r="BD133" s="84"/>
      <c r="BE133" s="84"/>
      <c r="BF133" s="84"/>
      <c r="BG133" s="84"/>
      <c r="BH133" s="84"/>
      <c r="BI133" s="84"/>
    </row>
    <row r="134" spans="1:61" x14ac:dyDescent="0.2">
      <c r="A134" s="3">
        <v>133</v>
      </c>
      <c r="B134" s="73">
        <v>44315</v>
      </c>
      <c r="C134" s="42"/>
      <c r="D134" s="42" t="str">
        <f t="shared" ca="1" si="6"/>
        <v>NA</v>
      </c>
      <c r="E134" s="75" t="str">
        <f t="shared" ca="1" si="4"/>
        <v>NA</v>
      </c>
      <c r="F134" s="70"/>
      <c r="G134" s="72" t="str">
        <f ca="1">IF(B133&lt;TODAY(), AVERAGE(A$9:A134), "NA")</f>
        <v>NA</v>
      </c>
      <c r="H134" s="75" t="str">
        <f ca="1">IF(B133&lt;TODAY(), AVERAGE(E$9:E134), "NA")</f>
        <v>NA</v>
      </c>
      <c r="I134" s="82" t="str">
        <f ca="1">IF(B133&lt;TODAY(), (SUMPRODUCT(A$9:A134,E$9:E134) - G134*SUM(E$9:E134) - H134*SUM(A$9:A134) + (A134-7)*G134*H134)/(SUMPRODUCT(A$9:A134,A$9:A134) - 2*G134*SUM(A$9:A134) + (A134-7)*G134*G134), "NA")</f>
        <v>NA</v>
      </c>
      <c r="J134" s="95" t="str">
        <f t="shared" ca="1" si="5"/>
        <v>NA</v>
      </c>
      <c r="L134" s="142">
        <v>44232</v>
      </c>
      <c r="M134" s="142"/>
      <c r="N134" s="142"/>
      <c r="O134" s="142"/>
      <c r="P134" s="142"/>
      <c r="Q134" s="142"/>
      <c r="R134" s="142"/>
      <c r="S134" s="142"/>
      <c r="T134" s="142"/>
      <c r="U134" s="71"/>
      <c r="V134" s="55"/>
      <c r="W134" s="55"/>
      <c r="X134" s="55"/>
      <c r="Y134" s="55"/>
      <c r="Z134" s="55"/>
      <c r="AA134" s="55"/>
      <c r="AB134" s="55"/>
      <c r="AC134" s="55"/>
      <c r="AD134" s="55"/>
      <c r="AE134" s="55"/>
      <c r="AF134" s="55"/>
      <c r="AG134" s="55"/>
      <c r="AH134" s="55"/>
      <c r="AI134" s="55"/>
      <c r="AJ134" s="55"/>
      <c r="AK134" s="55"/>
      <c r="AL134" s="55"/>
      <c r="AM134" s="55"/>
      <c r="AN134" s="55"/>
      <c r="AO134" s="55"/>
      <c r="AP134" s="55"/>
      <c r="AQ134" s="55"/>
      <c r="AR134" s="55"/>
      <c r="AS134" s="55"/>
      <c r="AT134" s="55"/>
      <c r="AU134" s="55"/>
      <c r="AV134" s="55"/>
      <c r="AW134" s="55"/>
      <c r="AX134" s="55"/>
      <c r="AY134" s="55"/>
      <c r="AZ134" s="55"/>
      <c r="BA134" s="55"/>
      <c r="BB134" s="55"/>
      <c r="BC134" s="55"/>
      <c r="BD134" s="55"/>
      <c r="BE134" s="55"/>
      <c r="BF134" s="55"/>
      <c r="BG134" s="55"/>
      <c r="BH134" s="55"/>
      <c r="BI134" s="55"/>
    </row>
    <row r="135" spans="1:61" x14ac:dyDescent="0.2">
      <c r="A135" s="3">
        <v>134</v>
      </c>
      <c r="B135" s="73">
        <v>44316</v>
      </c>
      <c r="C135" s="42"/>
      <c r="D135" s="42" t="str">
        <f t="shared" ca="1" si="6"/>
        <v>NA</v>
      </c>
      <c r="E135" s="75" t="str">
        <f t="shared" ca="1" si="4"/>
        <v>NA</v>
      </c>
      <c r="F135" s="70"/>
      <c r="G135" s="72" t="str">
        <f ca="1">IF(B134&lt;TODAY(), AVERAGE(A$9:A135), "NA")</f>
        <v>NA</v>
      </c>
      <c r="H135" s="75" t="str">
        <f ca="1">IF(B134&lt;TODAY(), AVERAGE(E$9:E135), "NA")</f>
        <v>NA</v>
      </c>
      <c r="I135" s="82" t="str">
        <f ca="1">IF(B134&lt;TODAY(), (SUMPRODUCT(A$9:A135,E$9:E135) - G135*SUM(E$9:E135) - H135*SUM(A$9:A135) + (A135-7)*G135*H135)/(SUMPRODUCT(A$9:A135,A$9:A135) - 2*G135*SUM(A$9:A135) + (A135-7)*G135*G135), "NA")</f>
        <v>NA</v>
      </c>
      <c r="J135" s="95" t="str">
        <f t="shared" ca="1" si="5"/>
        <v>NA</v>
      </c>
      <c r="L135" s="128" t="s">
        <v>36</v>
      </c>
      <c r="M135" s="129"/>
      <c r="N135" s="130"/>
      <c r="O135" s="31" t="s">
        <v>7</v>
      </c>
      <c r="P135" s="32" t="s">
        <v>17</v>
      </c>
      <c r="Q135" s="33" t="s">
        <v>18</v>
      </c>
      <c r="R135" s="31" t="s">
        <v>7</v>
      </c>
      <c r="S135" s="32" t="s">
        <v>17</v>
      </c>
      <c r="T135" s="33" t="s">
        <v>18</v>
      </c>
      <c r="U135" s="48"/>
      <c r="V135" s="48"/>
      <c r="W135" s="128" t="s">
        <v>36</v>
      </c>
      <c r="X135" s="129"/>
      <c r="Y135" s="130"/>
      <c r="Z135" s="33" t="s">
        <v>7</v>
      </c>
      <c r="AA135" s="32" t="s">
        <v>17</v>
      </c>
      <c r="AB135" s="33" t="s">
        <v>18</v>
      </c>
      <c r="AC135" s="31" t="s">
        <v>7</v>
      </c>
      <c r="AD135" s="32" t="s">
        <v>17</v>
      </c>
      <c r="AE135" s="33" t="s">
        <v>18</v>
      </c>
      <c r="AG135" s="128" t="s">
        <v>36</v>
      </c>
      <c r="AH135" s="129"/>
      <c r="AI135" s="130"/>
      <c r="AJ135" s="33" t="s">
        <v>7</v>
      </c>
      <c r="AK135" s="32" t="s">
        <v>17</v>
      </c>
      <c r="AL135" s="33" t="s">
        <v>18</v>
      </c>
      <c r="AM135" s="31" t="s">
        <v>7</v>
      </c>
      <c r="AN135" s="32" t="s">
        <v>17</v>
      </c>
      <c r="AO135" s="33" t="s">
        <v>18</v>
      </c>
      <c r="AQ135" s="128" t="s">
        <v>36</v>
      </c>
      <c r="AR135" s="129"/>
      <c r="AS135" s="130"/>
      <c r="AT135" s="33" t="s">
        <v>7</v>
      </c>
      <c r="AU135" s="32" t="s">
        <v>17</v>
      </c>
      <c r="AV135" s="33" t="s">
        <v>18</v>
      </c>
      <c r="AW135" s="31" t="s">
        <v>7</v>
      </c>
      <c r="AX135" s="32" t="s">
        <v>17</v>
      </c>
      <c r="AY135" s="33" t="s">
        <v>18</v>
      </c>
      <c r="BA135" s="128" t="s">
        <v>36</v>
      </c>
      <c r="BB135" s="129"/>
      <c r="BC135" s="130"/>
      <c r="BD135" s="33" t="s">
        <v>7</v>
      </c>
      <c r="BE135" s="32" t="s">
        <v>17</v>
      </c>
      <c r="BF135" s="33" t="s">
        <v>18</v>
      </c>
      <c r="BG135" s="31" t="s">
        <v>7</v>
      </c>
      <c r="BH135" s="32" t="s">
        <v>17</v>
      </c>
      <c r="BI135" s="33" t="s">
        <v>18</v>
      </c>
    </row>
    <row r="136" spans="1:61" x14ac:dyDescent="0.2">
      <c r="A136" s="3">
        <v>135</v>
      </c>
      <c r="B136" s="73">
        <v>44317</v>
      </c>
      <c r="C136" s="42"/>
      <c r="D136" s="42" t="str">
        <f t="shared" ca="1" si="6"/>
        <v>NA</v>
      </c>
      <c r="E136" s="75" t="str">
        <f t="shared" ca="1" si="4"/>
        <v>NA</v>
      </c>
      <c r="F136" s="70"/>
      <c r="G136" s="72" t="str">
        <f ca="1">IF(B135&lt;TODAY(), AVERAGE(A$9:A136), "NA")</f>
        <v>NA</v>
      </c>
      <c r="H136" s="75" t="str">
        <f ca="1">IF(B135&lt;TODAY(), AVERAGE(E$9:E136), "NA")</f>
        <v>NA</v>
      </c>
      <c r="I136" s="82" t="str">
        <f ca="1">IF(B135&lt;TODAY(), (SUMPRODUCT(A$9:A136,E$9:E136) - G136*SUM(E$9:E136) - H136*SUM(A$9:A136) + (A136-7)*G136*H136)/(SUMPRODUCT(A$9:A136,A$9:A136) - 2*G136*SUM(A$9:A136) + (A136-7)*G136*G136), "NA")</f>
        <v>NA</v>
      </c>
      <c r="J136" s="95" t="str">
        <f t="shared" ca="1" si="5"/>
        <v>NA</v>
      </c>
      <c r="L136" s="131" t="s">
        <v>3</v>
      </c>
      <c r="M136" s="132"/>
      <c r="N136" s="28">
        <v>44232</v>
      </c>
      <c r="O136" s="52" t="s">
        <v>38</v>
      </c>
      <c r="P136" s="26">
        <v>44249</v>
      </c>
      <c r="Q136" s="34">
        <v>17</v>
      </c>
      <c r="R136" s="52" t="s">
        <v>39</v>
      </c>
      <c r="S136" s="26">
        <v>44262</v>
      </c>
      <c r="T136" s="34">
        <v>30</v>
      </c>
      <c r="U136" s="48"/>
      <c r="V136" s="48"/>
      <c r="W136" s="131" t="s">
        <v>3</v>
      </c>
      <c r="X136" s="132"/>
      <c r="Y136" s="28">
        <v>44232</v>
      </c>
      <c r="Z136" s="53" t="s">
        <v>38</v>
      </c>
      <c r="AA136" s="26">
        <v>44249</v>
      </c>
      <c r="AB136" s="34">
        <v>17</v>
      </c>
      <c r="AC136" s="52" t="s">
        <v>39</v>
      </c>
      <c r="AD136" s="26">
        <v>44262</v>
      </c>
      <c r="AE136" s="34">
        <v>30</v>
      </c>
      <c r="AG136" s="131" t="s">
        <v>3</v>
      </c>
      <c r="AH136" s="132"/>
      <c r="AI136" s="28">
        <v>44232</v>
      </c>
      <c r="AJ136" s="53" t="s">
        <v>38</v>
      </c>
      <c r="AK136" s="26">
        <v>44249</v>
      </c>
      <c r="AL136" s="34">
        <v>17</v>
      </c>
      <c r="AM136" s="52" t="s">
        <v>39</v>
      </c>
      <c r="AN136" s="26">
        <v>44262</v>
      </c>
      <c r="AO136" s="34">
        <v>30</v>
      </c>
      <c r="AQ136" s="131" t="s">
        <v>3</v>
      </c>
      <c r="AR136" s="132"/>
      <c r="AS136" s="28">
        <v>44232</v>
      </c>
      <c r="AT136" s="53" t="s">
        <v>38</v>
      </c>
      <c r="AU136" s="26">
        <v>44249</v>
      </c>
      <c r="AV136" s="34">
        <v>17</v>
      </c>
      <c r="AW136" s="52" t="s">
        <v>39</v>
      </c>
      <c r="AX136" s="26">
        <v>44262</v>
      </c>
      <c r="AY136" s="34">
        <v>30</v>
      </c>
      <c r="BA136" s="131" t="s">
        <v>3</v>
      </c>
      <c r="BB136" s="132"/>
      <c r="BC136" s="28">
        <v>44232</v>
      </c>
      <c r="BD136" s="53" t="s">
        <v>38</v>
      </c>
      <c r="BE136" s="26">
        <v>44249</v>
      </c>
      <c r="BF136" s="34">
        <v>17</v>
      </c>
      <c r="BG136" s="52" t="s">
        <v>39</v>
      </c>
      <c r="BH136" s="26">
        <v>44261</v>
      </c>
      <c r="BI136" s="34">
        <v>29</v>
      </c>
    </row>
    <row r="137" spans="1:61" x14ac:dyDescent="0.2">
      <c r="A137" s="3">
        <v>136</v>
      </c>
      <c r="B137" s="73">
        <v>44318</v>
      </c>
      <c r="C137" s="42"/>
      <c r="D137" s="42" t="str">
        <f t="shared" ca="1" si="6"/>
        <v>NA</v>
      </c>
      <c r="E137" s="75" t="str">
        <f t="shared" ref="E137:E200" ca="1" si="7">IF(B137&lt;TODAY(), AVERAGE(D131:D137), "NA")</f>
        <v>NA</v>
      </c>
      <c r="F137" s="70"/>
      <c r="G137" s="72" t="str">
        <f ca="1">IF(B136&lt;TODAY(), AVERAGE(A$9:A137), "NA")</f>
        <v>NA</v>
      </c>
      <c r="H137" s="75" t="str">
        <f ca="1">IF(B136&lt;TODAY(), AVERAGE(E$9:E137), "NA")</f>
        <v>NA</v>
      </c>
      <c r="I137" s="82" t="str">
        <f ca="1">IF(B136&lt;TODAY(), (SUMPRODUCT(A$9:A137,E$9:E137) - G137*SUM(E$9:E137) - H137*SUM(A$9:A137) + (A137-7)*G137*H137)/(SUMPRODUCT(A$9:A137,A$9:A137) - 2*G137*SUM(A$9:A137) + (A137-7)*G137*G137), "NA")</f>
        <v>NA</v>
      </c>
      <c r="J137" s="95" t="str">
        <f t="shared" ca="1" si="5"/>
        <v>NA</v>
      </c>
      <c r="L137" s="125" t="s">
        <v>19</v>
      </c>
      <c r="M137" s="126"/>
      <c r="N137" s="29">
        <v>1340</v>
      </c>
      <c r="O137" s="35" t="s">
        <v>20</v>
      </c>
      <c r="P137" s="24">
        <v>44309</v>
      </c>
      <c r="Q137" s="36">
        <v>77</v>
      </c>
      <c r="R137" s="35" t="s">
        <v>10</v>
      </c>
      <c r="S137" s="24">
        <v>44338</v>
      </c>
      <c r="T137" s="36">
        <v>106</v>
      </c>
      <c r="U137" s="48"/>
      <c r="V137" s="48"/>
      <c r="W137" s="125" t="s">
        <v>19</v>
      </c>
      <c r="X137" s="126"/>
      <c r="Y137" s="29">
        <v>1340</v>
      </c>
      <c r="Z137" s="36" t="s">
        <v>20</v>
      </c>
      <c r="AA137" s="24">
        <v>44302</v>
      </c>
      <c r="AB137" s="36">
        <v>70</v>
      </c>
      <c r="AC137" s="35" t="s">
        <v>10</v>
      </c>
      <c r="AD137" s="24">
        <v>44327</v>
      </c>
      <c r="AE137" s="36">
        <v>95</v>
      </c>
      <c r="AG137" s="125" t="s">
        <v>19</v>
      </c>
      <c r="AH137" s="126"/>
      <c r="AI137" s="29">
        <v>1340</v>
      </c>
      <c r="AJ137" s="36" t="s">
        <v>20</v>
      </c>
      <c r="AK137" s="24">
        <v>44297</v>
      </c>
      <c r="AL137" s="36">
        <v>65</v>
      </c>
      <c r="AM137" s="35" t="s">
        <v>10</v>
      </c>
      <c r="AN137" s="24">
        <v>44319</v>
      </c>
      <c r="AO137" s="36">
        <v>87</v>
      </c>
      <c r="AQ137" s="125" t="s">
        <v>19</v>
      </c>
      <c r="AR137" s="126"/>
      <c r="AS137" s="29">
        <v>1340</v>
      </c>
      <c r="AT137" s="36" t="s">
        <v>20</v>
      </c>
      <c r="AU137" s="24">
        <v>44297</v>
      </c>
      <c r="AV137" s="36">
        <v>65</v>
      </c>
      <c r="AW137" s="35" t="s">
        <v>10</v>
      </c>
      <c r="AX137" s="24">
        <v>44321</v>
      </c>
      <c r="AY137" s="36">
        <v>89</v>
      </c>
      <c r="BA137" s="125" t="s">
        <v>19</v>
      </c>
      <c r="BB137" s="126"/>
      <c r="BC137" s="29">
        <v>1340</v>
      </c>
      <c r="BD137" s="36" t="s">
        <v>20</v>
      </c>
      <c r="BE137" s="24">
        <v>44292</v>
      </c>
      <c r="BF137" s="36">
        <v>60</v>
      </c>
      <c r="BG137" s="35" t="s">
        <v>10</v>
      </c>
      <c r="BH137" s="24">
        <v>44307</v>
      </c>
      <c r="BI137" s="36">
        <v>75</v>
      </c>
    </row>
    <row r="138" spans="1:61" x14ac:dyDescent="0.2">
      <c r="A138" s="3">
        <v>137</v>
      </c>
      <c r="B138" s="73">
        <v>44319</v>
      </c>
      <c r="C138" s="42"/>
      <c r="D138" s="42" t="str">
        <f t="shared" ca="1" si="6"/>
        <v>NA</v>
      </c>
      <c r="E138" s="75" t="str">
        <f t="shared" ca="1" si="7"/>
        <v>NA</v>
      </c>
      <c r="F138" s="70"/>
      <c r="G138" s="72" t="str">
        <f ca="1">IF(B137&lt;TODAY(), AVERAGE(A$9:A138), "NA")</f>
        <v>NA</v>
      </c>
      <c r="H138" s="75" t="str">
        <f ca="1">IF(B137&lt;TODAY(), AVERAGE(E$9:E138), "NA")</f>
        <v>NA</v>
      </c>
      <c r="I138" s="82" t="str">
        <f ca="1">IF(B137&lt;TODAY(), (SUMPRODUCT(A$9:A138,E$9:E138) - G138*SUM(E$9:E138) - H138*SUM(A$9:A138) + (A138-7)*G138*H138)/(SUMPRODUCT(A$9:A138,A$9:A138) - 2*G138*SUM(A$9:A138) + (A138-7)*G138*G138), "NA")</f>
        <v>NA</v>
      </c>
      <c r="J138" s="95" t="str">
        <f t="shared" ca="1" si="5"/>
        <v>NA</v>
      </c>
      <c r="L138" s="125" t="s">
        <v>32</v>
      </c>
      <c r="M138" s="126"/>
      <c r="N138" s="38" t="s">
        <v>5</v>
      </c>
      <c r="O138" s="35" t="s">
        <v>21</v>
      </c>
      <c r="P138" s="24">
        <v>44404</v>
      </c>
      <c r="Q138" s="36">
        <v>172</v>
      </c>
      <c r="R138" s="35" t="s">
        <v>8</v>
      </c>
      <c r="S138" s="24">
        <v>44461</v>
      </c>
      <c r="T138" s="36">
        <v>229</v>
      </c>
      <c r="U138" s="48"/>
      <c r="V138" s="48"/>
      <c r="W138" s="125" t="s">
        <v>32</v>
      </c>
      <c r="X138" s="126"/>
      <c r="Y138" s="30">
        <v>500</v>
      </c>
      <c r="Z138" s="36" t="s">
        <v>21</v>
      </c>
      <c r="AA138" s="24">
        <v>44376</v>
      </c>
      <c r="AB138" s="36">
        <v>144</v>
      </c>
      <c r="AC138" s="35" t="s">
        <v>8</v>
      </c>
      <c r="AD138" s="24">
        <v>44417</v>
      </c>
      <c r="AE138" s="36">
        <v>185</v>
      </c>
      <c r="AG138" s="125" t="s">
        <v>32</v>
      </c>
      <c r="AH138" s="126"/>
      <c r="AI138" s="30">
        <v>1000</v>
      </c>
      <c r="AJ138" s="36" t="s">
        <v>21</v>
      </c>
      <c r="AK138" s="24">
        <v>44357</v>
      </c>
      <c r="AL138" s="36">
        <v>125</v>
      </c>
      <c r="AM138" s="35" t="s">
        <v>8</v>
      </c>
      <c r="AN138" s="24">
        <v>44388</v>
      </c>
      <c r="AO138" s="36">
        <v>156</v>
      </c>
      <c r="AQ138" s="125" t="s">
        <v>32</v>
      </c>
      <c r="AR138" s="126"/>
      <c r="AS138" s="30">
        <v>500</v>
      </c>
      <c r="AT138" s="36" t="s">
        <v>21</v>
      </c>
      <c r="AU138" s="24">
        <v>44371</v>
      </c>
      <c r="AV138" s="36">
        <v>139</v>
      </c>
      <c r="AW138" s="35" t="s">
        <v>8</v>
      </c>
      <c r="AX138" s="24">
        <v>44406</v>
      </c>
      <c r="AY138" s="36">
        <v>174</v>
      </c>
      <c r="BA138" s="125" t="s">
        <v>32</v>
      </c>
      <c r="BB138" s="126"/>
      <c r="BC138" s="30">
        <v>1000</v>
      </c>
      <c r="BD138" s="36" t="s">
        <v>21</v>
      </c>
      <c r="BE138" s="24">
        <v>44345</v>
      </c>
      <c r="BF138" s="36">
        <v>113</v>
      </c>
      <c r="BG138" s="35" t="s">
        <v>8</v>
      </c>
      <c r="BH138" s="24">
        <v>44379</v>
      </c>
      <c r="BI138" s="36">
        <v>147</v>
      </c>
    </row>
    <row r="139" spans="1:61" x14ac:dyDescent="0.2">
      <c r="A139" s="3">
        <v>138</v>
      </c>
      <c r="B139" s="73">
        <v>44320</v>
      </c>
      <c r="C139" s="42"/>
      <c r="D139" s="42" t="str">
        <f t="shared" ca="1" si="6"/>
        <v>NA</v>
      </c>
      <c r="E139" s="75" t="str">
        <f t="shared" ca="1" si="7"/>
        <v>NA</v>
      </c>
      <c r="F139" s="70"/>
      <c r="G139" s="72" t="str">
        <f ca="1">IF(B138&lt;TODAY(), AVERAGE(A$9:A139), "NA")</f>
        <v>NA</v>
      </c>
      <c r="H139" s="75" t="str">
        <f ca="1">IF(B138&lt;TODAY(), AVERAGE(E$9:E139), "NA")</f>
        <v>NA</v>
      </c>
      <c r="I139" s="82" t="str">
        <f ca="1">IF(B138&lt;TODAY(), (SUMPRODUCT(A$9:A139,E$9:E139) - G139*SUM(E$9:E139) - H139*SUM(A$9:A139) + (A139-7)*G139*H139)/(SUMPRODUCT(A$9:A139,A$9:A139) - 2*G139*SUM(A$9:A139) + (A139-7)*G139*G139), "NA")</f>
        <v>NA</v>
      </c>
      <c r="J139" s="95" t="str">
        <f t="shared" ref="J139:J202" ca="1" si="8">IF(B138&lt;TODAY(), H139-I139*G139, "NA")</f>
        <v>NA</v>
      </c>
      <c r="L139" s="125" t="s">
        <v>31</v>
      </c>
      <c r="M139" s="126"/>
      <c r="N139" s="38" t="s">
        <v>5</v>
      </c>
      <c r="O139" s="35" t="s">
        <v>22</v>
      </c>
      <c r="P139" s="24">
        <v>44499</v>
      </c>
      <c r="Q139" s="36">
        <v>267</v>
      </c>
      <c r="R139" s="35" t="s">
        <v>9</v>
      </c>
      <c r="S139" s="24">
        <v>44582</v>
      </c>
      <c r="T139" s="36">
        <v>350</v>
      </c>
      <c r="U139" s="48"/>
      <c r="V139" s="48"/>
      <c r="W139" s="125" t="s">
        <v>31</v>
      </c>
      <c r="X139" s="126"/>
      <c r="Y139" s="30">
        <v>100</v>
      </c>
      <c r="Z139" s="36" t="s">
        <v>22</v>
      </c>
      <c r="AA139" s="24">
        <v>44442</v>
      </c>
      <c r="AB139" s="36">
        <v>210</v>
      </c>
      <c r="AC139" s="35" t="s">
        <v>9</v>
      </c>
      <c r="AD139" s="24">
        <v>44502</v>
      </c>
      <c r="AE139" s="36">
        <v>270</v>
      </c>
      <c r="AG139" s="125" t="s">
        <v>31</v>
      </c>
      <c r="AH139" s="126"/>
      <c r="AI139" s="30">
        <v>100</v>
      </c>
      <c r="AJ139" s="36" t="s">
        <v>22</v>
      </c>
      <c r="AK139" s="24">
        <v>44412</v>
      </c>
      <c r="AL139" s="36">
        <v>180</v>
      </c>
      <c r="AM139" s="35" t="s">
        <v>9</v>
      </c>
      <c r="AN139" s="24">
        <v>44459</v>
      </c>
      <c r="AO139" s="36">
        <v>227</v>
      </c>
      <c r="AQ139" s="125" t="s">
        <v>31</v>
      </c>
      <c r="AR139" s="126"/>
      <c r="AS139" s="30">
        <v>50</v>
      </c>
      <c r="AT139" s="36" t="s">
        <v>22</v>
      </c>
      <c r="AU139" s="24">
        <v>44437</v>
      </c>
      <c r="AV139" s="36">
        <v>205</v>
      </c>
      <c r="AW139" s="35" t="s">
        <v>9</v>
      </c>
      <c r="AX139" s="24">
        <v>44496</v>
      </c>
      <c r="AY139" s="36">
        <v>264</v>
      </c>
      <c r="BA139" s="125" t="s">
        <v>31</v>
      </c>
      <c r="BB139" s="126"/>
      <c r="BC139" s="30">
        <v>50</v>
      </c>
      <c r="BD139" s="36" t="s">
        <v>22</v>
      </c>
      <c r="BE139" s="24">
        <v>44400</v>
      </c>
      <c r="BF139" s="36">
        <v>168</v>
      </c>
      <c r="BG139" s="35" t="s">
        <v>9</v>
      </c>
      <c r="BH139" s="24">
        <v>44447</v>
      </c>
      <c r="BI139" s="36">
        <v>215</v>
      </c>
    </row>
    <row r="140" spans="1:61" x14ac:dyDescent="0.2">
      <c r="A140" s="3">
        <v>139</v>
      </c>
      <c r="B140" s="73">
        <v>44321</v>
      </c>
      <c r="C140" s="42"/>
      <c r="D140" s="42" t="str">
        <f t="shared" ca="1" si="6"/>
        <v>NA</v>
      </c>
      <c r="E140" s="75" t="str">
        <f t="shared" ca="1" si="7"/>
        <v>NA</v>
      </c>
      <c r="F140" s="70"/>
      <c r="G140" s="72" t="str">
        <f ca="1">IF(B139&lt;TODAY(), AVERAGE(A$9:A140), "NA")</f>
        <v>NA</v>
      </c>
      <c r="H140" s="75" t="str">
        <f ca="1">IF(B139&lt;TODAY(), AVERAGE(E$9:E140), "NA")</f>
        <v>NA</v>
      </c>
      <c r="I140" s="82" t="str">
        <f ca="1">IF(B139&lt;TODAY(), (SUMPRODUCT(A$9:A140,E$9:E140) - G140*SUM(E$9:E140) - H140*SUM(A$9:A140) + (A140-7)*G140*H140)/(SUMPRODUCT(A$9:A140,A$9:A140) - 2*G140*SUM(A$9:A140) + (A140-7)*G140*G140), "NA")</f>
        <v>NA</v>
      </c>
      <c r="J140" s="95" t="str">
        <f t="shared" ca="1" si="8"/>
        <v>NA</v>
      </c>
      <c r="L140" s="122" t="s">
        <v>119</v>
      </c>
      <c r="M140" s="123"/>
      <c r="N140" s="87" t="s">
        <v>5</v>
      </c>
      <c r="O140" s="27" t="s">
        <v>40</v>
      </c>
      <c r="P140" s="25">
        <v>44278</v>
      </c>
      <c r="Q140" s="37">
        <v>46</v>
      </c>
      <c r="R140" s="27" t="s">
        <v>26</v>
      </c>
      <c r="S140" s="25">
        <v>44708</v>
      </c>
      <c r="T140" s="37">
        <v>476</v>
      </c>
      <c r="U140" s="48"/>
      <c r="V140" s="48"/>
      <c r="W140" s="122" t="s">
        <v>119</v>
      </c>
      <c r="X140" s="123"/>
      <c r="Y140" s="87">
        <v>1840</v>
      </c>
      <c r="Z140" s="19" t="s">
        <v>40</v>
      </c>
      <c r="AA140" s="25">
        <v>44274</v>
      </c>
      <c r="AB140" s="37">
        <v>42</v>
      </c>
      <c r="AC140" s="27" t="s">
        <v>26</v>
      </c>
      <c r="AD140" s="25">
        <v>44592</v>
      </c>
      <c r="AE140" s="37">
        <v>360</v>
      </c>
      <c r="AG140" s="122" t="s">
        <v>119</v>
      </c>
      <c r="AH140" s="123"/>
      <c r="AI140" s="87">
        <v>2340</v>
      </c>
      <c r="AJ140" s="19" t="s">
        <v>40</v>
      </c>
      <c r="AK140" s="25">
        <v>44272</v>
      </c>
      <c r="AL140" s="37">
        <v>40</v>
      </c>
      <c r="AM140" s="27" t="s">
        <v>26</v>
      </c>
      <c r="AN140" s="25">
        <v>44529</v>
      </c>
      <c r="AO140" s="37">
        <v>297</v>
      </c>
      <c r="AQ140" s="122" t="s">
        <v>119</v>
      </c>
      <c r="AR140" s="123"/>
      <c r="AS140" s="87">
        <v>1840</v>
      </c>
      <c r="AT140" s="19" t="s">
        <v>40</v>
      </c>
      <c r="AU140" s="25">
        <v>44272</v>
      </c>
      <c r="AV140" s="37">
        <v>40</v>
      </c>
      <c r="AW140" s="27" t="s">
        <v>26</v>
      </c>
      <c r="AX140" s="25">
        <v>44584</v>
      </c>
      <c r="AY140" s="37">
        <v>352</v>
      </c>
      <c r="BA140" s="122" t="s">
        <v>119</v>
      </c>
      <c r="BB140" s="123"/>
      <c r="BC140" s="87">
        <v>2340</v>
      </c>
      <c r="BD140" s="19" t="s">
        <v>40</v>
      </c>
      <c r="BE140" s="25">
        <v>44268</v>
      </c>
      <c r="BF140" s="37">
        <v>36</v>
      </c>
      <c r="BG140" s="27" t="s">
        <v>26</v>
      </c>
      <c r="BH140" s="25">
        <v>44519</v>
      </c>
      <c r="BI140" s="37">
        <v>287</v>
      </c>
    </row>
    <row r="141" spans="1:61" x14ac:dyDescent="0.2">
      <c r="A141" s="3">
        <v>140</v>
      </c>
      <c r="B141" s="73">
        <v>44322</v>
      </c>
      <c r="C141" s="42"/>
      <c r="D141" s="42" t="str">
        <f t="shared" ca="1" si="6"/>
        <v>NA</v>
      </c>
      <c r="E141" s="75" t="str">
        <f t="shared" ca="1" si="7"/>
        <v>NA</v>
      </c>
      <c r="F141" s="70"/>
      <c r="G141" s="72" t="str">
        <f ca="1">IF(B140&lt;TODAY(), AVERAGE(A$9:A141), "NA")</f>
        <v>NA</v>
      </c>
      <c r="H141" s="75" t="str">
        <f ca="1">IF(B140&lt;TODAY(), AVERAGE(E$9:E141), "NA")</f>
        <v>NA</v>
      </c>
      <c r="I141" s="82" t="str">
        <f ca="1">IF(B140&lt;TODAY(), (SUMPRODUCT(A$9:A141,E$9:E141) - G141*SUM(E$9:E141) - H141*SUM(A$9:A141) + (A141-7)*G141*H141)/(SUMPRODUCT(A$9:A141,A$9:A141) - 2*G141*SUM(A$9:A141) + (A141-7)*G141*G141), "NA")</f>
        <v>NA</v>
      </c>
      <c r="J141" s="95" t="str">
        <f t="shared" ca="1" si="8"/>
        <v>NA</v>
      </c>
      <c r="L141" s="50"/>
      <c r="M141" s="89"/>
      <c r="N141" s="89"/>
      <c r="O141" s="89"/>
      <c r="P141" s="89"/>
      <c r="Q141" s="89"/>
      <c r="R141" s="89"/>
      <c r="S141" s="89"/>
      <c r="T141" s="89"/>
      <c r="U141" s="89"/>
      <c r="W141" s="89"/>
      <c r="X141" s="89"/>
      <c r="Y141" s="89"/>
      <c r="Z141" s="89"/>
      <c r="AA141" s="89"/>
      <c r="AB141" s="89"/>
      <c r="AC141" s="89"/>
      <c r="AD141" s="89"/>
      <c r="AE141" s="89"/>
      <c r="AG141" s="89"/>
      <c r="AH141" s="89"/>
      <c r="AI141" s="89"/>
      <c r="AJ141" s="89"/>
      <c r="AK141" s="89"/>
      <c r="AL141" s="89"/>
      <c r="AM141" s="89"/>
      <c r="AN141" s="89"/>
      <c r="AO141" s="89"/>
      <c r="AQ141" s="84"/>
      <c r="AR141" s="84"/>
      <c r="AS141" s="84"/>
      <c r="AT141" s="84"/>
      <c r="AU141" s="84"/>
      <c r="AV141" s="84"/>
      <c r="AW141" s="84"/>
      <c r="AX141" s="84"/>
      <c r="AY141" s="84"/>
      <c r="BA141" s="84"/>
      <c r="BB141" s="84"/>
      <c r="BC141" s="84"/>
      <c r="BD141" s="84"/>
      <c r="BE141" s="84"/>
      <c r="BF141" s="84"/>
      <c r="BG141" s="84"/>
      <c r="BH141" s="84"/>
      <c r="BI141" s="84"/>
    </row>
    <row r="142" spans="1:61" x14ac:dyDescent="0.2">
      <c r="A142" s="3">
        <v>141</v>
      </c>
      <c r="B142" s="73">
        <v>44323</v>
      </c>
      <c r="C142" s="42"/>
      <c r="D142" s="42" t="str">
        <f t="shared" ca="1" si="6"/>
        <v>NA</v>
      </c>
      <c r="E142" s="75" t="str">
        <f t="shared" ca="1" si="7"/>
        <v>NA</v>
      </c>
      <c r="F142" s="70"/>
      <c r="G142" s="72" t="str">
        <f ca="1">IF(B141&lt;TODAY(), AVERAGE(A$9:A142), "NA")</f>
        <v>NA</v>
      </c>
      <c r="H142" s="75" t="str">
        <f ca="1">IF(B141&lt;TODAY(), AVERAGE(E$9:E142), "NA")</f>
        <v>NA</v>
      </c>
      <c r="I142" s="82" t="str">
        <f ca="1">IF(B141&lt;TODAY(), (SUMPRODUCT(A$9:A142,E$9:E142) - G142*SUM(E$9:E142) - H142*SUM(A$9:A142) + (A142-7)*G142*H142)/(SUMPRODUCT(A$9:A142,A$9:A142) - 2*G142*SUM(A$9:A142) + (A142-7)*G142*G142), "NA")</f>
        <v>NA</v>
      </c>
      <c r="J142" s="95" t="str">
        <f t="shared" ca="1" si="8"/>
        <v>NA</v>
      </c>
      <c r="L142" s="142">
        <v>44231</v>
      </c>
      <c r="M142" s="142"/>
      <c r="N142" s="142"/>
      <c r="O142" s="142"/>
      <c r="P142" s="142"/>
      <c r="Q142" s="142"/>
      <c r="R142" s="142"/>
      <c r="S142" s="142"/>
      <c r="T142" s="142"/>
      <c r="U142" s="71"/>
      <c r="V142" s="55"/>
      <c r="W142" s="55"/>
      <c r="X142" s="55"/>
      <c r="Y142" s="55"/>
      <c r="Z142" s="55"/>
      <c r="AA142" s="55"/>
      <c r="AB142" s="55"/>
      <c r="AC142" s="55"/>
      <c r="AD142" s="55"/>
      <c r="AE142" s="55"/>
      <c r="AF142" s="55"/>
      <c r="AG142" s="55"/>
      <c r="AH142" s="55"/>
      <c r="AI142" s="55"/>
      <c r="AJ142" s="55"/>
      <c r="AK142" s="55"/>
      <c r="AL142" s="55"/>
      <c r="AM142" s="55"/>
      <c r="AN142" s="55"/>
      <c r="AO142" s="55"/>
      <c r="AP142" s="55"/>
      <c r="AQ142" s="55"/>
      <c r="AR142" s="55"/>
      <c r="AS142" s="55"/>
      <c r="AT142" s="55"/>
      <c r="AU142" s="55"/>
      <c r="AV142" s="55"/>
      <c r="AW142" s="55"/>
      <c r="AX142" s="55"/>
      <c r="AY142" s="55"/>
      <c r="AZ142" s="55"/>
      <c r="BA142" s="55"/>
      <c r="BB142" s="55"/>
      <c r="BC142" s="55"/>
      <c r="BD142" s="55"/>
      <c r="BE142" s="55"/>
      <c r="BF142" s="55"/>
      <c r="BG142" s="55"/>
      <c r="BH142" s="55"/>
      <c r="BI142" s="55"/>
    </row>
    <row r="143" spans="1:61" x14ac:dyDescent="0.2">
      <c r="A143" s="3">
        <v>142</v>
      </c>
      <c r="B143" s="73">
        <v>44324</v>
      </c>
      <c r="C143" s="42"/>
      <c r="D143" s="42" t="str">
        <f t="shared" ca="1" si="6"/>
        <v>NA</v>
      </c>
      <c r="E143" s="75" t="str">
        <f t="shared" ca="1" si="7"/>
        <v>NA</v>
      </c>
      <c r="F143" s="70"/>
      <c r="G143" s="72" t="str">
        <f ca="1">IF(B142&lt;TODAY(), AVERAGE(A$9:A143), "NA")</f>
        <v>NA</v>
      </c>
      <c r="H143" s="75" t="str">
        <f ca="1">IF(B142&lt;TODAY(), AVERAGE(E$9:E143), "NA")</f>
        <v>NA</v>
      </c>
      <c r="I143" s="82" t="str">
        <f ca="1">IF(B142&lt;TODAY(), (SUMPRODUCT(A$9:A143,E$9:E143) - G143*SUM(E$9:E143) - H143*SUM(A$9:A143) + (A143-7)*G143*H143)/(SUMPRODUCT(A$9:A143,A$9:A143) - 2*G143*SUM(A$9:A143) + (A143-7)*G143*G143), "NA")</f>
        <v>NA</v>
      </c>
      <c r="J143" s="95" t="str">
        <f t="shared" ca="1" si="8"/>
        <v>NA</v>
      </c>
      <c r="L143" s="128" t="s">
        <v>36</v>
      </c>
      <c r="M143" s="129"/>
      <c r="N143" s="130"/>
      <c r="O143" s="31" t="s">
        <v>7</v>
      </c>
      <c r="P143" s="32" t="s">
        <v>17</v>
      </c>
      <c r="Q143" s="33" t="s">
        <v>18</v>
      </c>
      <c r="R143" s="31" t="s">
        <v>7</v>
      </c>
      <c r="S143" s="32" t="s">
        <v>17</v>
      </c>
      <c r="T143" s="33" t="s">
        <v>18</v>
      </c>
      <c r="U143" s="48"/>
      <c r="V143" s="48"/>
      <c r="W143" s="128" t="s">
        <v>36</v>
      </c>
      <c r="X143" s="129"/>
      <c r="Y143" s="130"/>
      <c r="Z143" s="33" t="s">
        <v>7</v>
      </c>
      <c r="AA143" s="32" t="s">
        <v>17</v>
      </c>
      <c r="AB143" s="33" t="s">
        <v>18</v>
      </c>
      <c r="AC143" s="31" t="s">
        <v>7</v>
      </c>
      <c r="AD143" s="32" t="s">
        <v>17</v>
      </c>
      <c r="AE143" s="33" t="s">
        <v>18</v>
      </c>
      <c r="AG143" s="128" t="s">
        <v>36</v>
      </c>
      <c r="AH143" s="129"/>
      <c r="AI143" s="130"/>
      <c r="AJ143" s="33" t="s">
        <v>7</v>
      </c>
      <c r="AK143" s="32" t="s">
        <v>17</v>
      </c>
      <c r="AL143" s="33" t="s">
        <v>18</v>
      </c>
      <c r="AM143" s="31" t="s">
        <v>7</v>
      </c>
      <c r="AN143" s="32" t="s">
        <v>17</v>
      </c>
      <c r="AO143" s="33" t="s">
        <v>18</v>
      </c>
      <c r="AQ143" s="128" t="s">
        <v>36</v>
      </c>
      <c r="AR143" s="129"/>
      <c r="AS143" s="130"/>
      <c r="AT143" s="33" t="s">
        <v>7</v>
      </c>
      <c r="AU143" s="32" t="s">
        <v>17</v>
      </c>
      <c r="AV143" s="33" t="s">
        <v>18</v>
      </c>
      <c r="AW143" s="31" t="s">
        <v>7</v>
      </c>
      <c r="AX143" s="32" t="s">
        <v>17</v>
      </c>
      <c r="AY143" s="33" t="s">
        <v>18</v>
      </c>
      <c r="BA143" s="128" t="s">
        <v>36</v>
      </c>
      <c r="BB143" s="129"/>
      <c r="BC143" s="130"/>
      <c r="BD143" s="33" t="s">
        <v>7</v>
      </c>
      <c r="BE143" s="32" t="s">
        <v>17</v>
      </c>
      <c r="BF143" s="33" t="s">
        <v>18</v>
      </c>
      <c r="BG143" s="31" t="s">
        <v>7</v>
      </c>
      <c r="BH143" s="32" t="s">
        <v>17</v>
      </c>
      <c r="BI143" s="33" t="s">
        <v>18</v>
      </c>
    </row>
    <row r="144" spans="1:61" x14ac:dyDescent="0.2">
      <c r="A144" s="3">
        <v>143</v>
      </c>
      <c r="B144" s="73">
        <v>44325</v>
      </c>
      <c r="C144" s="42"/>
      <c r="D144" s="42" t="str">
        <f t="shared" ca="1" si="6"/>
        <v>NA</v>
      </c>
      <c r="E144" s="75" t="str">
        <f t="shared" ca="1" si="7"/>
        <v>NA</v>
      </c>
      <c r="F144" s="70"/>
      <c r="G144" s="72" t="str">
        <f ca="1">IF(B143&lt;TODAY(), AVERAGE(A$9:A144), "NA")</f>
        <v>NA</v>
      </c>
      <c r="H144" s="75" t="str">
        <f ca="1">IF(B143&lt;TODAY(), AVERAGE(E$9:E144), "NA")</f>
        <v>NA</v>
      </c>
      <c r="I144" s="82" t="str">
        <f ca="1">IF(B143&lt;TODAY(), (SUMPRODUCT(A$9:A144,E$9:E144) - G144*SUM(E$9:E144) - H144*SUM(A$9:A144) + (A144-7)*G144*H144)/(SUMPRODUCT(A$9:A144,A$9:A144) - 2*G144*SUM(A$9:A144) + (A144-7)*G144*G144), "NA")</f>
        <v>NA</v>
      </c>
      <c r="J144" s="95" t="str">
        <f t="shared" ca="1" si="8"/>
        <v>NA</v>
      </c>
      <c r="L144" s="131" t="s">
        <v>3</v>
      </c>
      <c r="M144" s="132"/>
      <c r="N144" s="28">
        <v>44231</v>
      </c>
      <c r="O144" s="52" t="s">
        <v>38</v>
      </c>
      <c r="P144" s="26">
        <v>44249</v>
      </c>
      <c r="Q144" s="34">
        <v>18</v>
      </c>
      <c r="R144" s="52" t="s">
        <v>39</v>
      </c>
      <c r="S144" s="26">
        <v>44262</v>
      </c>
      <c r="T144" s="34">
        <v>31</v>
      </c>
      <c r="U144" s="48"/>
      <c r="V144" s="48"/>
      <c r="W144" s="131" t="s">
        <v>3</v>
      </c>
      <c r="X144" s="132"/>
      <c r="Y144" s="28">
        <v>44231</v>
      </c>
      <c r="Z144" s="53" t="s">
        <v>38</v>
      </c>
      <c r="AA144" s="26">
        <v>44249</v>
      </c>
      <c r="AB144" s="34">
        <v>18</v>
      </c>
      <c r="AC144" s="52" t="s">
        <v>39</v>
      </c>
      <c r="AD144" s="26">
        <v>44262</v>
      </c>
      <c r="AE144" s="34">
        <v>31</v>
      </c>
      <c r="AG144" s="131" t="s">
        <v>3</v>
      </c>
      <c r="AH144" s="132"/>
      <c r="AI144" s="28">
        <v>44231</v>
      </c>
      <c r="AJ144" s="53" t="s">
        <v>38</v>
      </c>
      <c r="AK144" s="26">
        <v>44249</v>
      </c>
      <c r="AL144" s="34">
        <v>18</v>
      </c>
      <c r="AM144" s="52" t="s">
        <v>39</v>
      </c>
      <c r="AN144" s="26">
        <v>44262</v>
      </c>
      <c r="AO144" s="34">
        <v>31</v>
      </c>
      <c r="AQ144" s="131" t="s">
        <v>3</v>
      </c>
      <c r="AR144" s="132"/>
      <c r="AS144" s="28">
        <v>44231</v>
      </c>
      <c r="AT144" s="53" t="s">
        <v>38</v>
      </c>
      <c r="AU144" s="26">
        <v>44249</v>
      </c>
      <c r="AV144" s="34">
        <v>18</v>
      </c>
      <c r="AW144" s="52" t="s">
        <v>39</v>
      </c>
      <c r="AX144" s="26">
        <v>44262</v>
      </c>
      <c r="AY144" s="34">
        <v>31</v>
      </c>
      <c r="BA144" s="131" t="s">
        <v>3</v>
      </c>
      <c r="BB144" s="132"/>
      <c r="BC144" s="28">
        <v>44231</v>
      </c>
      <c r="BD144" s="53" t="s">
        <v>38</v>
      </c>
      <c r="BE144" s="26">
        <v>44249</v>
      </c>
      <c r="BF144" s="34">
        <v>18</v>
      </c>
      <c r="BG144" s="52" t="s">
        <v>39</v>
      </c>
      <c r="BH144" s="26">
        <v>44262</v>
      </c>
      <c r="BI144" s="34">
        <v>31</v>
      </c>
    </row>
    <row r="145" spans="1:61" x14ac:dyDescent="0.2">
      <c r="A145" s="3">
        <v>144</v>
      </c>
      <c r="B145" s="73">
        <v>44326</v>
      </c>
      <c r="C145" s="42"/>
      <c r="D145" s="42" t="str">
        <f t="shared" ca="1" si="6"/>
        <v>NA</v>
      </c>
      <c r="E145" s="75" t="str">
        <f t="shared" ca="1" si="7"/>
        <v>NA</v>
      </c>
      <c r="F145" s="70"/>
      <c r="G145" s="72" t="str">
        <f ca="1">IF(B144&lt;TODAY(), AVERAGE(A$9:A145), "NA")</f>
        <v>NA</v>
      </c>
      <c r="H145" s="75" t="str">
        <f ca="1">IF(B144&lt;TODAY(), AVERAGE(E$9:E145), "NA")</f>
        <v>NA</v>
      </c>
      <c r="I145" s="82" t="str">
        <f ca="1">IF(B144&lt;TODAY(), (SUMPRODUCT(A$9:A145,E$9:E145) - G145*SUM(E$9:E145) - H145*SUM(A$9:A145) + (A145-7)*G145*H145)/(SUMPRODUCT(A$9:A145,A$9:A145) - 2*G145*SUM(A$9:A145) + (A145-7)*G145*G145), "NA")</f>
        <v>NA</v>
      </c>
      <c r="J145" s="95" t="str">
        <f t="shared" ca="1" si="8"/>
        <v>NA</v>
      </c>
      <c r="L145" s="125" t="s">
        <v>19</v>
      </c>
      <c r="M145" s="126"/>
      <c r="N145" s="29">
        <v>1335</v>
      </c>
      <c r="O145" s="35" t="s">
        <v>20</v>
      </c>
      <c r="P145" s="24">
        <v>44309</v>
      </c>
      <c r="Q145" s="36">
        <v>78</v>
      </c>
      <c r="R145" s="35" t="s">
        <v>10</v>
      </c>
      <c r="S145" s="24">
        <v>44338</v>
      </c>
      <c r="T145" s="36">
        <v>107</v>
      </c>
      <c r="U145" s="48"/>
      <c r="V145" s="48"/>
      <c r="W145" s="125" t="s">
        <v>19</v>
      </c>
      <c r="X145" s="126"/>
      <c r="Y145" s="29">
        <v>1335</v>
      </c>
      <c r="Z145" s="36" t="s">
        <v>20</v>
      </c>
      <c r="AA145" s="24">
        <v>44303</v>
      </c>
      <c r="AB145" s="36">
        <v>72</v>
      </c>
      <c r="AC145" s="35" t="s">
        <v>10</v>
      </c>
      <c r="AD145" s="24">
        <v>44327</v>
      </c>
      <c r="AE145" s="36">
        <v>96</v>
      </c>
      <c r="AG145" s="125" t="s">
        <v>19</v>
      </c>
      <c r="AH145" s="126"/>
      <c r="AI145" s="29">
        <v>1335</v>
      </c>
      <c r="AJ145" s="36" t="s">
        <v>20</v>
      </c>
      <c r="AK145" s="24">
        <v>44297</v>
      </c>
      <c r="AL145" s="36">
        <v>66</v>
      </c>
      <c r="AM145" s="35" t="s">
        <v>10</v>
      </c>
      <c r="AN145" s="24">
        <v>44319</v>
      </c>
      <c r="AO145" s="36">
        <v>88</v>
      </c>
      <c r="AQ145" s="125" t="s">
        <v>19</v>
      </c>
      <c r="AR145" s="126"/>
      <c r="AS145" s="29">
        <v>1335</v>
      </c>
      <c r="AT145" s="36" t="s">
        <v>20</v>
      </c>
      <c r="AU145" s="24">
        <v>44297</v>
      </c>
      <c r="AV145" s="36">
        <v>66</v>
      </c>
      <c r="AW145" s="35" t="s">
        <v>10</v>
      </c>
      <c r="AX145" s="24">
        <v>44322</v>
      </c>
      <c r="AY145" s="36">
        <v>91</v>
      </c>
      <c r="BA145" s="125" t="s">
        <v>19</v>
      </c>
      <c r="BB145" s="126"/>
      <c r="BC145" s="29">
        <v>1335</v>
      </c>
      <c r="BD145" s="36" t="s">
        <v>20</v>
      </c>
      <c r="BE145" s="24">
        <v>44292</v>
      </c>
      <c r="BF145" s="36">
        <v>61</v>
      </c>
      <c r="BG145" s="35" t="s">
        <v>10</v>
      </c>
      <c r="BH145" s="24">
        <v>44307</v>
      </c>
      <c r="BI145" s="36">
        <v>76</v>
      </c>
    </row>
    <row r="146" spans="1:61" x14ac:dyDescent="0.2">
      <c r="A146" s="3">
        <v>145</v>
      </c>
      <c r="B146" s="73">
        <v>44327</v>
      </c>
      <c r="C146" s="42"/>
      <c r="D146" s="42" t="str">
        <f t="shared" ca="1" si="6"/>
        <v>NA</v>
      </c>
      <c r="E146" s="75" t="str">
        <f t="shared" ca="1" si="7"/>
        <v>NA</v>
      </c>
      <c r="F146" s="70"/>
      <c r="G146" s="72" t="str">
        <f ca="1">IF(B145&lt;TODAY(), AVERAGE(A$9:A146), "NA")</f>
        <v>NA</v>
      </c>
      <c r="H146" s="75" t="str">
        <f ca="1">IF(B145&lt;TODAY(), AVERAGE(E$9:E146), "NA")</f>
        <v>NA</v>
      </c>
      <c r="I146" s="82" t="str">
        <f ca="1">IF(B145&lt;TODAY(), (SUMPRODUCT(A$9:A146,E$9:E146) - G146*SUM(E$9:E146) - H146*SUM(A$9:A146) + (A146-7)*G146*H146)/(SUMPRODUCT(A$9:A146,A$9:A146) - 2*G146*SUM(A$9:A146) + (A146-7)*G146*G146), "NA")</f>
        <v>NA</v>
      </c>
      <c r="J146" s="95" t="str">
        <f t="shared" ca="1" si="8"/>
        <v>NA</v>
      </c>
      <c r="L146" s="125" t="s">
        <v>32</v>
      </c>
      <c r="M146" s="126"/>
      <c r="N146" s="38" t="s">
        <v>5</v>
      </c>
      <c r="O146" s="35" t="s">
        <v>21</v>
      </c>
      <c r="P146" s="24">
        <v>44405</v>
      </c>
      <c r="Q146" s="36">
        <v>174</v>
      </c>
      <c r="R146" s="35" t="s">
        <v>8</v>
      </c>
      <c r="S146" s="24">
        <v>44464</v>
      </c>
      <c r="T146" s="36">
        <v>233</v>
      </c>
      <c r="U146" s="48"/>
      <c r="V146" s="48"/>
      <c r="W146" s="125" t="s">
        <v>32</v>
      </c>
      <c r="X146" s="126"/>
      <c r="Y146" s="30">
        <v>500</v>
      </c>
      <c r="Z146" s="36" t="s">
        <v>21</v>
      </c>
      <c r="AA146" s="24">
        <v>44377</v>
      </c>
      <c r="AB146" s="36">
        <v>146</v>
      </c>
      <c r="AC146" s="35" t="s">
        <v>8</v>
      </c>
      <c r="AD146" s="24">
        <v>44418</v>
      </c>
      <c r="AE146" s="36">
        <v>187</v>
      </c>
      <c r="AG146" s="125" t="s">
        <v>32</v>
      </c>
      <c r="AH146" s="126"/>
      <c r="AI146" s="30">
        <v>1000</v>
      </c>
      <c r="AJ146" s="36" t="s">
        <v>21</v>
      </c>
      <c r="AK146" s="24">
        <v>44357</v>
      </c>
      <c r="AL146" s="36">
        <v>126</v>
      </c>
      <c r="AM146" s="35" t="s">
        <v>8</v>
      </c>
      <c r="AN146" s="24">
        <v>44388</v>
      </c>
      <c r="AO146" s="36">
        <v>157</v>
      </c>
      <c r="AQ146" s="125" t="s">
        <v>32</v>
      </c>
      <c r="AR146" s="126"/>
      <c r="AS146" s="30">
        <v>500</v>
      </c>
      <c r="AT146" s="36" t="s">
        <v>21</v>
      </c>
      <c r="AU146" s="24">
        <v>44371</v>
      </c>
      <c r="AV146" s="36">
        <v>140</v>
      </c>
      <c r="AW146" s="35" t="s">
        <v>8</v>
      </c>
      <c r="AX146" s="24">
        <v>44406</v>
      </c>
      <c r="AY146" s="36">
        <v>175</v>
      </c>
      <c r="BA146" s="125" t="s">
        <v>32</v>
      </c>
      <c r="BB146" s="126"/>
      <c r="BC146" s="30">
        <v>1000</v>
      </c>
      <c r="BD146" s="36" t="s">
        <v>21</v>
      </c>
      <c r="BE146" s="24">
        <v>44345</v>
      </c>
      <c r="BF146" s="36">
        <v>114</v>
      </c>
      <c r="BG146" s="35" t="s">
        <v>8</v>
      </c>
      <c r="BH146" s="24">
        <v>44378</v>
      </c>
      <c r="BI146" s="36">
        <v>147</v>
      </c>
    </row>
    <row r="147" spans="1:61" x14ac:dyDescent="0.2">
      <c r="A147" s="3">
        <v>146</v>
      </c>
      <c r="B147" s="73">
        <v>44328</v>
      </c>
      <c r="C147" s="42"/>
      <c r="D147" s="42" t="str">
        <f t="shared" ca="1" si="6"/>
        <v>NA</v>
      </c>
      <c r="E147" s="75" t="str">
        <f t="shared" ca="1" si="7"/>
        <v>NA</v>
      </c>
      <c r="F147" s="70"/>
      <c r="G147" s="72" t="str">
        <f ca="1">IF(B146&lt;TODAY(), AVERAGE(A$9:A147), "NA")</f>
        <v>NA</v>
      </c>
      <c r="H147" s="75" t="str">
        <f ca="1">IF(B146&lt;TODAY(), AVERAGE(E$9:E147), "NA")</f>
        <v>NA</v>
      </c>
      <c r="I147" s="82" t="str">
        <f ca="1">IF(B146&lt;TODAY(), (SUMPRODUCT(A$9:A147,E$9:E147) - G147*SUM(E$9:E147) - H147*SUM(A$9:A147) + (A147-7)*G147*H147)/(SUMPRODUCT(A$9:A147,A$9:A147) - 2*G147*SUM(A$9:A147) + (A147-7)*G147*G147), "NA")</f>
        <v>NA</v>
      </c>
      <c r="J147" s="95" t="str">
        <f t="shared" ca="1" si="8"/>
        <v>NA</v>
      </c>
      <c r="L147" s="125" t="s">
        <v>31</v>
      </c>
      <c r="M147" s="126"/>
      <c r="N147" s="38" t="s">
        <v>5</v>
      </c>
      <c r="O147" s="35" t="s">
        <v>22</v>
      </c>
      <c r="P147" s="24">
        <v>44500</v>
      </c>
      <c r="Q147" s="36">
        <v>269</v>
      </c>
      <c r="R147" s="35" t="s">
        <v>9</v>
      </c>
      <c r="S147" s="24">
        <v>44583</v>
      </c>
      <c r="T147" s="36">
        <v>352</v>
      </c>
      <c r="U147" s="48"/>
      <c r="V147" s="48"/>
      <c r="W147" s="125" t="s">
        <v>31</v>
      </c>
      <c r="X147" s="126"/>
      <c r="Y147" s="30">
        <v>100</v>
      </c>
      <c r="Z147" s="36" t="s">
        <v>22</v>
      </c>
      <c r="AA147" s="24">
        <v>44442</v>
      </c>
      <c r="AB147" s="36">
        <v>211</v>
      </c>
      <c r="AC147" s="35" t="s">
        <v>9</v>
      </c>
      <c r="AD147" s="24">
        <v>44503</v>
      </c>
      <c r="AE147" s="36">
        <v>272</v>
      </c>
      <c r="AG147" s="125" t="s">
        <v>31</v>
      </c>
      <c r="AH147" s="126"/>
      <c r="AI147" s="30">
        <v>100</v>
      </c>
      <c r="AJ147" s="36" t="s">
        <v>22</v>
      </c>
      <c r="AK147" s="24">
        <v>44413</v>
      </c>
      <c r="AL147" s="36">
        <v>182</v>
      </c>
      <c r="AM147" s="35" t="s">
        <v>9</v>
      </c>
      <c r="AN147" s="24">
        <v>44459</v>
      </c>
      <c r="AO147" s="36">
        <v>228</v>
      </c>
      <c r="AQ147" s="125" t="s">
        <v>31</v>
      </c>
      <c r="AR147" s="126"/>
      <c r="AS147" s="30">
        <v>50</v>
      </c>
      <c r="AT147" s="36" t="s">
        <v>22</v>
      </c>
      <c r="AU147" s="24">
        <v>44438</v>
      </c>
      <c r="AV147" s="36">
        <v>207</v>
      </c>
      <c r="AW147" s="35" t="s">
        <v>9</v>
      </c>
      <c r="AX147" s="24">
        <v>44496</v>
      </c>
      <c r="AY147" s="36">
        <v>265</v>
      </c>
      <c r="BA147" s="125" t="s">
        <v>31</v>
      </c>
      <c r="BB147" s="126"/>
      <c r="BC147" s="30">
        <v>50</v>
      </c>
      <c r="BD147" s="36" t="s">
        <v>22</v>
      </c>
      <c r="BE147" s="24">
        <v>44401</v>
      </c>
      <c r="BF147" s="36">
        <v>170</v>
      </c>
      <c r="BG147" s="35" t="s">
        <v>9</v>
      </c>
      <c r="BH147" s="24">
        <v>44448</v>
      </c>
      <c r="BI147" s="36">
        <v>217</v>
      </c>
    </row>
    <row r="148" spans="1:61" x14ac:dyDescent="0.2">
      <c r="A148" s="3">
        <v>147</v>
      </c>
      <c r="B148" s="73">
        <v>44329</v>
      </c>
      <c r="C148" s="42"/>
      <c r="D148" s="42" t="str">
        <f t="shared" ca="1" si="6"/>
        <v>NA</v>
      </c>
      <c r="E148" s="75" t="str">
        <f t="shared" ca="1" si="7"/>
        <v>NA</v>
      </c>
      <c r="F148" s="70"/>
      <c r="G148" s="72" t="str">
        <f ca="1">IF(B147&lt;TODAY(), AVERAGE(A$9:A148), "NA")</f>
        <v>NA</v>
      </c>
      <c r="H148" s="75" t="str">
        <f ca="1">IF(B147&lt;TODAY(), AVERAGE(E$9:E148), "NA")</f>
        <v>NA</v>
      </c>
      <c r="I148" s="82" t="str">
        <f ca="1">IF(B147&lt;TODAY(), (SUMPRODUCT(A$9:A148,E$9:E148) - G148*SUM(E$9:E148) - H148*SUM(A$9:A148) + (A148-7)*G148*H148)/(SUMPRODUCT(A$9:A148,A$9:A148) - 2*G148*SUM(A$9:A148) + (A148-7)*G148*G148), "NA")</f>
        <v>NA</v>
      </c>
      <c r="J148" s="95" t="str">
        <f t="shared" ca="1" si="8"/>
        <v>NA</v>
      </c>
      <c r="L148" s="122" t="s">
        <v>119</v>
      </c>
      <c r="M148" s="123"/>
      <c r="N148" s="87" t="s">
        <v>5</v>
      </c>
      <c r="O148" s="27" t="s">
        <v>40</v>
      </c>
      <c r="P148" s="25">
        <v>44278</v>
      </c>
      <c r="Q148" s="37">
        <v>47</v>
      </c>
      <c r="R148" s="27" t="s">
        <v>26</v>
      </c>
      <c r="S148" s="25">
        <v>44709</v>
      </c>
      <c r="T148" s="37">
        <v>478</v>
      </c>
      <c r="U148" s="48"/>
      <c r="V148" s="48"/>
      <c r="W148" s="122" t="s">
        <v>119</v>
      </c>
      <c r="X148" s="123"/>
      <c r="Y148" s="87">
        <v>1835</v>
      </c>
      <c r="Z148" s="19" t="s">
        <v>40</v>
      </c>
      <c r="AA148" s="25">
        <v>44274</v>
      </c>
      <c r="AB148" s="37">
        <v>43</v>
      </c>
      <c r="AC148" s="27" t="s">
        <v>26</v>
      </c>
      <c r="AD148" s="25">
        <v>44593</v>
      </c>
      <c r="AE148" s="37">
        <v>362</v>
      </c>
      <c r="AG148" s="122" t="s">
        <v>119</v>
      </c>
      <c r="AH148" s="123"/>
      <c r="AI148" s="87">
        <v>2335</v>
      </c>
      <c r="AJ148" s="19" t="s">
        <v>40</v>
      </c>
      <c r="AK148" s="25">
        <v>44272</v>
      </c>
      <c r="AL148" s="37">
        <v>41</v>
      </c>
      <c r="AM148" s="27" t="s">
        <v>26</v>
      </c>
      <c r="AN148" s="25">
        <v>44529</v>
      </c>
      <c r="AO148" s="37">
        <v>298</v>
      </c>
      <c r="AQ148" s="122" t="s">
        <v>119</v>
      </c>
      <c r="AR148" s="123"/>
      <c r="AS148" s="87">
        <v>1835</v>
      </c>
      <c r="AT148" s="19" t="s">
        <v>40</v>
      </c>
      <c r="AU148" s="25">
        <v>44272</v>
      </c>
      <c r="AV148" s="37">
        <v>41</v>
      </c>
      <c r="AW148" s="27" t="s">
        <v>26</v>
      </c>
      <c r="AX148" s="25">
        <v>44585</v>
      </c>
      <c r="AY148" s="37">
        <v>354</v>
      </c>
      <c r="BA148" s="122" t="s">
        <v>119</v>
      </c>
      <c r="BB148" s="123"/>
      <c r="BC148" s="87">
        <v>2335</v>
      </c>
      <c r="BD148" s="19" t="s">
        <v>40</v>
      </c>
      <c r="BE148" s="25">
        <v>44268</v>
      </c>
      <c r="BF148" s="37">
        <v>37</v>
      </c>
      <c r="BG148" s="27" t="s">
        <v>26</v>
      </c>
      <c r="BH148" s="25">
        <v>44519</v>
      </c>
      <c r="BI148" s="37">
        <v>288</v>
      </c>
    </row>
    <row r="149" spans="1:61" x14ac:dyDescent="0.2">
      <c r="A149" s="3">
        <v>148</v>
      </c>
      <c r="B149" s="73">
        <v>44330</v>
      </c>
      <c r="C149" s="42"/>
      <c r="D149" s="42" t="str">
        <f t="shared" ca="1" si="6"/>
        <v>NA</v>
      </c>
      <c r="E149" s="75" t="str">
        <f t="shared" ca="1" si="7"/>
        <v>NA</v>
      </c>
      <c r="F149" s="70"/>
      <c r="G149" s="72" t="str">
        <f ca="1">IF(B148&lt;TODAY(), AVERAGE(A$9:A149), "NA")</f>
        <v>NA</v>
      </c>
      <c r="H149" s="75" t="str">
        <f ca="1">IF(B148&lt;TODAY(), AVERAGE(E$9:E149), "NA")</f>
        <v>NA</v>
      </c>
      <c r="I149" s="82" t="str">
        <f ca="1">IF(B148&lt;TODAY(), (SUMPRODUCT(A$9:A149,E$9:E149) - G149*SUM(E$9:E149) - H149*SUM(A$9:A149) + (A149-7)*G149*H149)/(SUMPRODUCT(A$9:A149,A$9:A149) - 2*G149*SUM(A$9:A149) + (A149-7)*G149*G149), "NA")</f>
        <v>NA</v>
      </c>
      <c r="J149" s="95" t="str">
        <f t="shared" ca="1" si="8"/>
        <v>NA</v>
      </c>
      <c r="L149" s="50"/>
      <c r="M149" s="89"/>
      <c r="N149" s="89"/>
      <c r="O149" s="89"/>
      <c r="P149" s="89"/>
      <c r="Q149" s="89"/>
      <c r="R149" s="89"/>
      <c r="S149" s="89"/>
      <c r="T149" s="89"/>
      <c r="U149" s="89"/>
      <c r="W149" s="89"/>
      <c r="X149" s="89"/>
      <c r="Y149" s="89"/>
      <c r="Z149" s="89"/>
      <c r="AA149" s="89"/>
      <c r="AB149" s="89"/>
      <c r="AC149" s="89"/>
      <c r="AD149" s="89"/>
      <c r="AE149" s="89"/>
      <c r="AG149" s="89"/>
      <c r="AH149" s="89"/>
      <c r="AI149" s="89"/>
      <c r="AJ149" s="89"/>
      <c r="AK149" s="89"/>
      <c r="AL149" s="89"/>
      <c r="AM149" s="89"/>
      <c r="AN149" s="89"/>
      <c r="AO149" s="89"/>
      <c r="AQ149" s="84"/>
      <c r="AR149" s="84"/>
      <c r="AS149" s="84"/>
      <c r="AT149" s="84"/>
      <c r="AU149" s="84"/>
      <c r="AV149" s="84"/>
      <c r="AW149" s="84"/>
      <c r="AX149" s="84"/>
      <c r="AY149" s="84"/>
      <c r="BA149" s="84"/>
      <c r="BB149" s="84"/>
      <c r="BC149" s="84"/>
      <c r="BD149" s="84"/>
      <c r="BE149" s="84"/>
      <c r="BF149" s="84"/>
      <c r="BG149" s="84"/>
      <c r="BH149" s="84"/>
      <c r="BI149" s="84"/>
    </row>
    <row r="150" spans="1:61" x14ac:dyDescent="0.2">
      <c r="A150" s="3">
        <v>149</v>
      </c>
      <c r="B150" s="73">
        <v>44331</v>
      </c>
      <c r="C150" s="42"/>
      <c r="D150" s="42" t="str">
        <f t="shared" ca="1" si="6"/>
        <v>NA</v>
      </c>
      <c r="E150" s="75" t="str">
        <f t="shared" ca="1" si="7"/>
        <v>NA</v>
      </c>
      <c r="F150" s="70"/>
      <c r="G150" s="72" t="str">
        <f ca="1">IF(B149&lt;TODAY(), AVERAGE(A$9:A150), "NA")</f>
        <v>NA</v>
      </c>
      <c r="H150" s="75" t="str">
        <f ca="1">IF(B149&lt;TODAY(), AVERAGE(E$9:E150), "NA")</f>
        <v>NA</v>
      </c>
      <c r="I150" s="82" t="str">
        <f ca="1">IF(B149&lt;TODAY(), (SUMPRODUCT(A$9:A150,E$9:E150) - G150*SUM(E$9:E150) - H150*SUM(A$9:A150) + (A150-7)*G150*H150)/(SUMPRODUCT(A$9:A150,A$9:A150) - 2*G150*SUM(A$9:A150) + (A150-7)*G150*G150), "NA")</f>
        <v>NA</v>
      </c>
      <c r="J150" s="95" t="str">
        <f t="shared" ca="1" si="8"/>
        <v>NA</v>
      </c>
      <c r="L150" s="142">
        <v>44230</v>
      </c>
      <c r="M150" s="142"/>
      <c r="N150" s="142"/>
      <c r="O150" s="142"/>
      <c r="P150" s="142"/>
      <c r="Q150" s="142"/>
      <c r="R150" s="142"/>
      <c r="S150" s="142"/>
      <c r="T150" s="142"/>
      <c r="U150" s="71"/>
      <c r="V150" s="55"/>
      <c r="W150" s="55"/>
      <c r="X150" s="55"/>
      <c r="Y150" s="55"/>
      <c r="Z150" s="55"/>
      <c r="AA150" s="55"/>
      <c r="AB150" s="55"/>
      <c r="AC150" s="55"/>
      <c r="AD150" s="55"/>
      <c r="AE150" s="55"/>
      <c r="AF150" s="55"/>
      <c r="AG150" s="55"/>
      <c r="AH150" s="55"/>
      <c r="AI150" s="55"/>
      <c r="AJ150" s="55"/>
      <c r="AK150" s="55"/>
      <c r="AL150" s="55"/>
      <c r="AM150" s="55"/>
      <c r="AN150" s="55"/>
      <c r="AO150" s="55"/>
      <c r="AP150" s="55"/>
      <c r="AQ150" s="55"/>
      <c r="AR150" s="55"/>
      <c r="AS150" s="55"/>
      <c r="AT150" s="55"/>
      <c r="AU150" s="55"/>
      <c r="AV150" s="55"/>
      <c r="AW150" s="55"/>
      <c r="AX150" s="55"/>
      <c r="AY150" s="55"/>
      <c r="AZ150" s="55"/>
      <c r="BA150" s="55"/>
      <c r="BB150" s="55"/>
      <c r="BC150" s="55"/>
      <c r="BD150" s="55"/>
      <c r="BE150" s="55"/>
      <c r="BF150" s="55"/>
      <c r="BG150" s="55"/>
      <c r="BH150" s="55"/>
      <c r="BI150" s="55"/>
    </row>
    <row r="151" spans="1:61" x14ac:dyDescent="0.2">
      <c r="A151" s="3">
        <v>150</v>
      </c>
      <c r="B151" s="73">
        <v>44332</v>
      </c>
      <c r="C151" s="42"/>
      <c r="D151" s="42" t="str">
        <f t="shared" ca="1" si="6"/>
        <v>NA</v>
      </c>
      <c r="E151" s="75" t="str">
        <f t="shared" ca="1" si="7"/>
        <v>NA</v>
      </c>
      <c r="F151" s="70"/>
      <c r="G151" s="72" t="str">
        <f ca="1">IF(B150&lt;TODAY(), AVERAGE(A$9:A151), "NA")</f>
        <v>NA</v>
      </c>
      <c r="H151" s="75" t="str">
        <f ca="1">IF(B150&lt;TODAY(), AVERAGE(E$9:E151), "NA")</f>
        <v>NA</v>
      </c>
      <c r="I151" s="82" t="str">
        <f ca="1">IF(B150&lt;TODAY(), (SUMPRODUCT(A$9:A151,E$9:E151) - G151*SUM(E$9:E151) - H151*SUM(A$9:A151) + (A151-7)*G151*H151)/(SUMPRODUCT(A$9:A151,A$9:A151) - 2*G151*SUM(A$9:A151) + (A151-7)*G151*G151), "NA")</f>
        <v>NA</v>
      </c>
      <c r="J151" s="95" t="str">
        <f t="shared" ca="1" si="8"/>
        <v>NA</v>
      </c>
      <c r="L151" s="128" t="s">
        <v>36</v>
      </c>
      <c r="M151" s="129"/>
      <c r="N151" s="130"/>
      <c r="O151" s="31" t="s">
        <v>7</v>
      </c>
      <c r="P151" s="32" t="s">
        <v>17</v>
      </c>
      <c r="Q151" s="33" t="s">
        <v>18</v>
      </c>
      <c r="R151" s="31" t="s">
        <v>7</v>
      </c>
      <c r="S151" s="32" t="s">
        <v>17</v>
      </c>
      <c r="T151" s="33" t="s">
        <v>18</v>
      </c>
      <c r="U151" s="48"/>
      <c r="V151" s="48"/>
      <c r="W151" s="128" t="s">
        <v>36</v>
      </c>
      <c r="X151" s="129"/>
      <c r="Y151" s="130"/>
      <c r="Z151" s="33" t="s">
        <v>7</v>
      </c>
      <c r="AA151" s="32" t="s">
        <v>17</v>
      </c>
      <c r="AB151" s="33" t="s">
        <v>18</v>
      </c>
      <c r="AC151" s="31" t="s">
        <v>7</v>
      </c>
      <c r="AD151" s="32" t="s">
        <v>17</v>
      </c>
      <c r="AE151" s="33" t="s">
        <v>18</v>
      </c>
      <c r="AG151" s="128" t="s">
        <v>36</v>
      </c>
      <c r="AH151" s="129"/>
      <c r="AI151" s="130"/>
      <c r="AJ151" s="33" t="s">
        <v>7</v>
      </c>
      <c r="AK151" s="32" t="s">
        <v>17</v>
      </c>
      <c r="AL151" s="33" t="s">
        <v>18</v>
      </c>
      <c r="AM151" s="31" t="s">
        <v>7</v>
      </c>
      <c r="AN151" s="32" t="s">
        <v>17</v>
      </c>
      <c r="AO151" s="33" t="s">
        <v>18</v>
      </c>
      <c r="AQ151" s="128" t="s">
        <v>36</v>
      </c>
      <c r="AR151" s="129"/>
      <c r="AS151" s="130"/>
      <c r="AT151" s="33" t="s">
        <v>7</v>
      </c>
      <c r="AU151" s="32" t="s">
        <v>17</v>
      </c>
      <c r="AV151" s="33" t="s">
        <v>18</v>
      </c>
      <c r="AW151" s="31" t="s">
        <v>7</v>
      </c>
      <c r="AX151" s="32" t="s">
        <v>17</v>
      </c>
      <c r="AY151" s="33" t="s">
        <v>18</v>
      </c>
      <c r="BA151" s="128" t="s">
        <v>36</v>
      </c>
      <c r="BB151" s="129"/>
      <c r="BC151" s="130"/>
      <c r="BD151" s="33" t="s">
        <v>7</v>
      </c>
      <c r="BE151" s="32" t="s">
        <v>17</v>
      </c>
      <c r="BF151" s="33" t="s">
        <v>18</v>
      </c>
      <c r="BG151" s="31" t="s">
        <v>7</v>
      </c>
      <c r="BH151" s="32" t="s">
        <v>17</v>
      </c>
      <c r="BI151" s="33" t="s">
        <v>18</v>
      </c>
    </row>
    <row r="152" spans="1:61" x14ac:dyDescent="0.2">
      <c r="A152" s="3">
        <v>151</v>
      </c>
      <c r="B152" s="73">
        <v>44333</v>
      </c>
      <c r="C152" s="42"/>
      <c r="D152" s="42" t="str">
        <f t="shared" ca="1" si="6"/>
        <v>NA</v>
      </c>
      <c r="E152" s="75" t="str">
        <f t="shared" ca="1" si="7"/>
        <v>NA</v>
      </c>
      <c r="F152" s="70"/>
      <c r="G152" s="72" t="str">
        <f ca="1">IF(B151&lt;TODAY(), AVERAGE(A$9:A152), "NA")</f>
        <v>NA</v>
      </c>
      <c r="H152" s="75" t="str">
        <f ca="1">IF(B151&lt;TODAY(), AVERAGE(E$9:E152), "NA")</f>
        <v>NA</v>
      </c>
      <c r="I152" s="82" t="str">
        <f ca="1">IF(B151&lt;TODAY(), (SUMPRODUCT(A$9:A152,E$9:E152) - G152*SUM(E$9:E152) - H152*SUM(A$9:A152) + (A152-7)*G152*H152)/(SUMPRODUCT(A$9:A152,A$9:A152) - 2*G152*SUM(A$9:A152) + (A152-7)*G152*G152), "NA")</f>
        <v>NA</v>
      </c>
      <c r="J152" s="95" t="str">
        <f t="shared" ca="1" si="8"/>
        <v>NA</v>
      </c>
      <c r="L152" s="131" t="s">
        <v>3</v>
      </c>
      <c r="M152" s="132"/>
      <c r="N152" s="28">
        <v>44230</v>
      </c>
      <c r="O152" s="52" t="s">
        <v>38</v>
      </c>
      <c r="P152" s="26">
        <v>44249</v>
      </c>
      <c r="Q152" s="34">
        <v>19</v>
      </c>
      <c r="R152" s="52" t="s">
        <v>39</v>
      </c>
      <c r="S152" s="26">
        <v>44262</v>
      </c>
      <c r="T152" s="34">
        <v>32</v>
      </c>
      <c r="U152" s="48"/>
      <c r="V152" s="48"/>
      <c r="W152" s="131" t="s">
        <v>3</v>
      </c>
      <c r="X152" s="132"/>
      <c r="Y152" s="28">
        <v>44230</v>
      </c>
      <c r="Z152" s="53" t="s">
        <v>38</v>
      </c>
      <c r="AA152" s="26">
        <v>44249</v>
      </c>
      <c r="AB152" s="34">
        <v>19</v>
      </c>
      <c r="AC152" s="52" t="s">
        <v>39</v>
      </c>
      <c r="AD152" s="26">
        <v>44262</v>
      </c>
      <c r="AE152" s="34">
        <v>32</v>
      </c>
      <c r="AG152" s="131" t="s">
        <v>3</v>
      </c>
      <c r="AH152" s="132"/>
      <c r="AI152" s="28">
        <v>44230</v>
      </c>
      <c r="AJ152" s="53" t="s">
        <v>38</v>
      </c>
      <c r="AK152" s="26">
        <v>44249</v>
      </c>
      <c r="AL152" s="34">
        <v>19</v>
      </c>
      <c r="AM152" s="52" t="s">
        <v>39</v>
      </c>
      <c r="AN152" s="26">
        <v>44262</v>
      </c>
      <c r="AO152" s="34">
        <v>32</v>
      </c>
      <c r="AQ152" s="131" t="s">
        <v>3</v>
      </c>
      <c r="AR152" s="132"/>
      <c r="AS152" s="28">
        <v>44230</v>
      </c>
      <c r="AT152" s="53" t="s">
        <v>38</v>
      </c>
      <c r="AU152" s="26">
        <v>44249</v>
      </c>
      <c r="AV152" s="34">
        <v>19</v>
      </c>
      <c r="AW152" s="52" t="s">
        <v>39</v>
      </c>
      <c r="AX152" s="26">
        <v>44262</v>
      </c>
      <c r="AY152" s="34">
        <v>32</v>
      </c>
      <c r="BA152" s="131" t="s">
        <v>3</v>
      </c>
      <c r="BB152" s="132"/>
      <c r="BC152" s="28">
        <v>44230</v>
      </c>
      <c r="BD152" s="53" t="s">
        <v>38</v>
      </c>
      <c r="BE152" s="26">
        <v>44249</v>
      </c>
      <c r="BF152" s="34">
        <v>19</v>
      </c>
      <c r="BG152" s="52" t="s">
        <v>39</v>
      </c>
      <c r="BH152" s="26">
        <v>44262</v>
      </c>
      <c r="BI152" s="34">
        <v>32</v>
      </c>
    </row>
    <row r="153" spans="1:61" x14ac:dyDescent="0.2">
      <c r="A153" s="3">
        <v>152</v>
      </c>
      <c r="B153" s="73">
        <v>44334</v>
      </c>
      <c r="C153" s="42"/>
      <c r="D153" s="42" t="str">
        <f t="shared" ca="1" si="6"/>
        <v>NA</v>
      </c>
      <c r="E153" s="75" t="str">
        <f t="shared" ca="1" si="7"/>
        <v>NA</v>
      </c>
      <c r="F153" s="70"/>
      <c r="G153" s="72" t="str">
        <f ca="1">IF(B152&lt;TODAY(), AVERAGE(A$9:A153), "NA")</f>
        <v>NA</v>
      </c>
      <c r="H153" s="75" t="str">
        <f ca="1">IF(B152&lt;TODAY(), AVERAGE(E$9:E153), "NA")</f>
        <v>NA</v>
      </c>
      <c r="I153" s="82" t="str">
        <f ca="1">IF(B152&lt;TODAY(), (SUMPRODUCT(A$9:A153,E$9:E153) - G153*SUM(E$9:E153) - H153*SUM(A$9:A153) + (A153-7)*G153*H153)/(SUMPRODUCT(A$9:A153,A$9:A153) - 2*G153*SUM(A$9:A153) + (A153-7)*G153*G153), "NA")</f>
        <v>NA</v>
      </c>
      <c r="J153" s="95" t="str">
        <f t="shared" ca="1" si="8"/>
        <v>NA</v>
      </c>
      <c r="L153" s="125" t="s">
        <v>19</v>
      </c>
      <c r="M153" s="126"/>
      <c r="N153" s="29">
        <v>1318</v>
      </c>
      <c r="O153" s="35" t="s">
        <v>20</v>
      </c>
      <c r="P153" s="24">
        <v>44310</v>
      </c>
      <c r="Q153" s="36">
        <v>80</v>
      </c>
      <c r="R153" s="35" t="s">
        <v>10</v>
      </c>
      <c r="S153" s="24">
        <v>44339</v>
      </c>
      <c r="T153" s="36">
        <v>109</v>
      </c>
      <c r="U153" s="48"/>
      <c r="V153" s="48"/>
      <c r="W153" s="125" t="s">
        <v>19</v>
      </c>
      <c r="X153" s="126"/>
      <c r="Y153" s="29">
        <v>1318</v>
      </c>
      <c r="Z153" s="36" t="s">
        <v>20</v>
      </c>
      <c r="AA153" s="24">
        <v>44303</v>
      </c>
      <c r="AB153" s="36">
        <v>73</v>
      </c>
      <c r="AC153" s="35" t="s">
        <v>10</v>
      </c>
      <c r="AD153" s="24">
        <v>44327</v>
      </c>
      <c r="AE153" s="36">
        <v>97</v>
      </c>
      <c r="AG153" s="125" t="s">
        <v>19</v>
      </c>
      <c r="AH153" s="126"/>
      <c r="AI153" s="29">
        <v>1318</v>
      </c>
      <c r="AJ153" s="36" t="s">
        <v>20</v>
      </c>
      <c r="AK153" s="24">
        <v>44297</v>
      </c>
      <c r="AL153" s="36">
        <v>67</v>
      </c>
      <c r="AM153" s="35" t="s">
        <v>10</v>
      </c>
      <c r="AN153" s="24">
        <v>44319</v>
      </c>
      <c r="AO153" s="36">
        <v>89</v>
      </c>
      <c r="AQ153" s="125" t="s">
        <v>19</v>
      </c>
      <c r="AR153" s="126"/>
      <c r="AS153" s="29">
        <v>1318</v>
      </c>
      <c r="AT153" s="36" t="s">
        <v>20</v>
      </c>
      <c r="AU153" s="24">
        <v>44297</v>
      </c>
      <c r="AV153" s="36">
        <v>67</v>
      </c>
      <c r="AW153" s="35" t="s">
        <v>10</v>
      </c>
      <c r="AX153" s="24">
        <v>44322</v>
      </c>
      <c r="AY153" s="36">
        <v>92</v>
      </c>
      <c r="BA153" s="125" t="s">
        <v>19</v>
      </c>
      <c r="BB153" s="126"/>
      <c r="BC153" s="29">
        <v>1318</v>
      </c>
      <c r="BD153" s="36" t="s">
        <v>20</v>
      </c>
      <c r="BE153" s="24">
        <v>44292</v>
      </c>
      <c r="BF153" s="36">
        <v>62</v>
      </c>
      <c r="BG153" s="35" t="s">
        <v>10</v>
      </c>
      <c r="BH153" s="24">
        <v>44307</v>
      </c>
      <c r="BI153" s="36">
        <v>77</v>
      </c>
    </row>
    <row r="154" spans="1:61" x14ac:dyDescent="0.2">
      <c r="A154" s="3">
        <v>153</v>
      </c>
      <c r="B154" s="73">
        <v>44335</v>
      </c>
      <c r="C154" s="42"/>
      <c r="D154" s="42" t="str">
        <f t="shared" ca="1" si="6"/>
        <v>NA</v>
      </c>
      <c r="E154" s="75" t="str">
        <f t="shared" ca="1" si="7"/>
        <v>NA</v>
      </c>
      <c r="F154" s="70"/>
      <c r="G154" s="72" t="str">
        <f ca="1">IF(B153&lt;TODAY(), AVERAGE(A$9:A154), "NA")</f>
        <v>NA</v>
      </c>
      <c r="H154" s="75" t="str">
        <f ca="1">IF(B153&lt;TODAY(), AVERAGE(E$9:E154), "NA")</f>
        <v>NA</v>
      </c>
      <c r="I154" s="82" t="str">
        <f ca="1">IF(B153&lt;TODAY(), (SUMPRODUCT(A$9:A154,E$9:E154) - G154*SUM(E$9:E154) - H154*SUM(A$9:A154) + (A154-7)*G154*H154)/(SUMPRODUCT(A$9:A154,A$9:A154) - 2*G154*SUM(A$9:A154) + (A154-7)*G154*G154), "NA")</f>
        <v>NA</v>
      </c>
      <c r="J154" s="95" t="str">
        <f t="shared" ca="1" si="8"/>
        <v>NA</v>
      </c>
      <c r="L154" s="125" t="s">
        <v>32</v>
      </c>
      <c r="M154" s="126"/>
      <c r="N154" s="38" t="s">
        <v>5</v>
      </c>
      <c r="O154" s="35" t="s">
        <v>21</v>
      </c>
      <c r="P154" s="24">
        <v>44406</v>
      </c>
      <c r="Q154" s="36">
        <v>176</v>
      </c>
      <c r="R154" s="35" t="s">
        <v>8</v>
      </c>
      <c r="S154" s="24">
        <v>44467</v>
      </c>
      <c r="T154" s="36">
        <v>237</v>
      </c>
      <c r="U154" s="48"/>
      <c r="V154" s="48"/>
      <c r="W154" s="125" t="s">
        <v>32</v>
      </c>
      <c r="X154" s="126"/>
      <c r="Y154" s="30">
        <v>500</v>
      </c>
      <c r="Z154" s="36" t="s">
        <v>21</v>
      </c>
      <c r="AA154" s="24">
        <v>44377</v>
      </c>
      <c r="AB154" s="36">
        <v>147</v>
      </c>
      <c r="AC154" s="35" t="s">
        <v>8</v>
      </c>
      <c r="AD154" s="24">
        <v>44419</v>
      </c>
      <c r="AE154" s="36">
        <v>189</v>
      </c>
      <c r="AG154" s="125" t="s">
        <v>32</v>
      </c>
      <c r="AH154" s="126"/>
      <c r="AI154" s="30">
        <v>1000</v>
      </c>
      <c r="AJ154" s="36" t="s">
        <v>21</v>
      </c>
      <c r="AK154" s="24">
        <v>44357</v>
      </c>
      <c r="AL154" s="36">
        <v>127</v>
      </c>
      <c r="AM154" s="35" t="s">
        <v>8</v>
      </c>
      <c r="AN154" s="24">
        <v>44389</v>
      </c>
      <c r="AO154" s="36">
        <v>159</v>
      </c>
      <c r="AQ154" s="125" t="s">
        <v>32</v>
      </c>
      <c r="AR154" s="126"/>
      <c r="AS154" s="30">
        <v>500</v>
      </c>
      <c r="AT154" s="36" t="s">
        <v>21</v>
      </c>
      <c r="AU154" s="24">
        <v>44372</v>
      </c>
      <c r="AV154" s="36">
        <v>142</v>
      </c>
      <c r="AW154" s="35" t="s">
        <v>8</v>
      </c>
      <c r="AX154" s="24">
        <v>44410</v>
      </c>
      <c r="AY154" s="36">
        <v>180</v>
      </c>
      <c r="BA154" s="125" t="s">
        <v>32</v>
      </c>
      <c r="BB154" s="126"/>
      <c r="BC154" s="30">
        <v>1000</v>
      </c>
      <c r="BD154" s="36" t="s">
        <v>21</v>
      </c>
      <c r="BE154" s="24">
        <v>44345</v>
      </c>
      <c r="BF154" s="36">
        <v>115</v>
      </c>
      <c r="BG154" s="35" t="s">
        <v>8</v>
      </c>
      <c r="BH154" s="24">
        <v>44379</v>
      </c>
      <c r="BI154" s="36">
        <v>149</v>
      </c>
    </row>
    <row r="155" spans="1:61" x14ac:dyDescent="0.2">
      <c r="A155" s="3">
        <v>154</v>
      </c>
      <c r="B155" s="73">
        <v>44336</v>
      </c>
      <c r="C155" s="42"/>
      <c r="D155" s="42" t="str">
        <f t="shared" ca="1" si="6"/>
        <v>NA</v>
      </c>
      <c r="E155" s="75" t="str">
        <f t="shared" ca="1" si="7"/>
        <v>NA</v>
      </c>
      <c r="F155" s="70"/>
      <c r="G155" s="72" t="str">
        <f ca="1">IF(B154&lt;TODAY(), AVERAGE(A$9:A155), "NA")</f>
        <v>NA</v>
      </c>
      <c r="H155" s="75" t="str">
        <f ca="1">IF(B154&lt;TODAY(), AVERAGE(E$9:E155), "NA")</f>
        <v>NA</v>
      </c>
      <c r="I155" s="82" t="str">
        <f ca="1">IF(B154&lt;TODAY(), (SUMPRODUCT(A$9:A155,E$9:E155) - G155*SUM(E$9:E155) - H155*SUM(A$9:A155) + (A155-7)*G155*H155)/(SUMPRODUCT(A$9:A155,A$9:A155) - 2*G155*SUM(A$9:A155) + (A155-7)*G155*G155), "NA")</f>
        <v>NA</v>
      </c>
      <c r="J155" s="95" t="str">
        <f t="shared" ca="1" si="8"/>
        <v>NA</v>
      </c>
      <c r="L155" s="125" t="s">
        <v>31</v>
      </c>
      <c r="M155" s="126"/>
      <c r="N155" s="38" t="s">
        <v>5</v>
      </c>
      <c r="O155" s="35" t="s">
        <v>22</v>
      </c>
      <c r="P155" s="24">
        <v>44505</v>
      </c>
      <c r="Q155" s="36">
        <v>275</v>
      </c>
      <c r="R155" s="35" t="s">
        <v>9</v>
      </c>
      <c r="S155" s="24">
        <v>44585</v>
      </c>
      <c r="T155" s="36">
        <v>355</v>
      </c>
      <c r="U155" s="48"/>
      <c r="V155" s="48"/>
      <c r="W155" s="125" t="s">
        <v>31</v>
      </c>
      <c r="X155" s="126"/>
      <c r="Y155" s="30">
        <v>100</v>
      </c>
      <c r="Z155" s="36" t="s">
        <v>22</v>
      </c>
      <c r="AA155" s="24">
        <v>44445</v>
      </c>
      <c r="AB155" s="36">
        <v>215</v>
      </c>
      <c r="AC155" s="35" t="s">
        <v>9</v>
      </c>
      <c r="AD155" s="24">
        <v>44507</v>
      </c>
      <c r="AE155" s="36">
        <v>277</v>
      </c>
      <c r="AG155" s="125" t="s">
        <v>31</v>
      </c>
      <c r="AH155" s="126"/>
      <c r="AI155" s="30">
        <v>100</v>
      </c>
      <c r="AJ155" s="36" t="s">
        <v>22</v>
      </c>
      <c r="AK155" s="24">
        <v>44413</v>
      </c>
      <c r="AL155" s="36">
        <v>183</v>
      </c>
      <c r="AM155" s="35" t="s">
        <v>9</v>
      </c>
      <c r="AN155" s="24">
        <v>44461</v>
      </c>
      <c r="AO155" s="36">
        <v>231</v>
      </c>
      <c r="AQ155" s="125" t="s">
        <v>31</v>
      </c>
      <c r="AR155" s="126"/>
      <c r="AS155" s="30">
        <v>50</v>
      </c>
      <c r="AT155" s="36" t="s">
        <v>22</v>
      </c>
      <c r="AU155" s="24">
        <v>44439</v>
      </c>
      <c r="AV155" s="36">
        <v>209</v>
      </c>
      <c r="AW155" s="35" t="s">
        <v>9</v>
      </c>
      <c r="AX155" s="24">
        <v>44499</v>
      </c>
      <c r="AY155" s="36">
        <v>269</v>
      </c>
      <c r="BA155" s="125" t="s">
        <v>31</v>
      </c>
      <c r="BB155" s="126"/>
      <c r="BC155" s="30">
        <v>50</v>
      </c>
      <c r="BD155" s="36" t="s">
        <v>22</v>
      </c>
      <c r="BE155" s="24">
        <v>44401</v>
      </c>
      <c r="BF155" s="36">
        <v>171</v>
      </c>
      <c r="BG155" s="35" t="s">
        <v>9</v>
      </c>
      <c r="BH155" s="24">
        <v>44448</v>
      </c>
      <c r="BI155" s="36">
        <v>218</v>
      </c>
    </row>
    <row r="156" spans="1:61" x14ac:dyDescent="0.2">
      <c r="A156" s="3">
        <v>155</v>
      </c>
      <c r="B156" s="73">
        <v>44337</v>
      </c>
      <c r="C156" s="42"/>
      <c r="D156" s="42" t="str">
        <f t="shared" ca="1" si="6"/>
        <v>NA</v>
      </c>
      <c r="E156" s="75" t="str">
        <f t="shared" ca="1" si="7"/>
        <v>NA</v>
      </c>
      <c r="F156" s="70"/>
      <c r="G156" s="72" t="str">
        <f ca="1">IF(B155&lt;TODAY(), AVERAGE(A$9:A156), "NA")</f>
        <v>NA</v>
      </c>
      <c r="H156" s="75" t="str">
        <f ca="1">IF(B155&lt;TODAY(), AVERAGE(E$9:E156), "NA")</f>
        <v>NA</v>
      </c>
      <c r="I156" s="82" t="str">
        <f ca="1">IF(B155&lt;TODAY(), (SUMPRODUCT(A$9:A156,E$9:E156) - G156*SUM(E$9:E156) - H156*SUM(A$9:A156) + (A156-7)*G156*H156)/(SUMPRODUCT(A$9:A156,A$9:A156) - 2*G156*SUM(A$9:A156) + (A156-7)*G156*G156), "NA")</f>
        <v>NA</v>
      </c>
      <c r="J156" s="95" t="str">
        <f t="shared" ca="1" si="8"/>
        <v>NA</v>
      </c>
      <c r="L156" s="122" t="s">
        <v>119</v>
      </c>
      <c r="M156" s="123"/>
      <c r="N156" s="87" t="s">
        <v>5</v>
      </c>
      <c r="O156" s="27" t="s">
        <v>40</v>
      </c>
      <c r="P156" s="25">
        <v>44279</v>
      </c>
      <c r="Q156" s="37">
        <v>49</v>
      </c>
      <c r="R156" s="27" t="s">
        <v>26</v>
      </c>
      <c r="S156" s="25">
        <v>44714</v>
      </c>
      <c r="T156" s="37">
        <v>484</v>
      </c>
      <c r="U156" s="48"/>
      <c r="V156" s="48"/>
      <c r="W156" s="122" t="s">
        <v>119</v>
      </c>
      <c r="X156" s="123"/>
      <c r="Y156" s="87">
        <v>1818</v>
      </c>
      <c r="Z156" s="19" t="s">
        <v>40</v>
      </c>
      <c r="AA156" s="25">
        <v>44275</v>
      </c>
      <c r="AB156" s="37">
        <v>45</v>
      </c>
      <c r="AC156" s="27" t="s">
        <v>26</v>
      </c>
      <c r="AD156" s="25">
        <v>44596</v>
      </c>
      <c r="AE156" s="37">
        <v>366</v>
      </c>
      <c r="AG156" s="122" t="s">
        <v>119</v>
      </c>
      <c r="AH156" s="123"/>
      <c r="AI156" s="87">
        <v>2318</v>
      </c>
      <c r="AJ156" s="19" t="s">
        <v>40</v>
      </c>
      <c r="AK156" s="25">
        <v>44272</v>
      </c>
      <c r="AL156" s="37">
        <v>42</v>
      </c>
      <c r="AM156" s="27" t="s">
        <v>26</v>
      </c>
      <c r="AN156" s="25">
        <v>44531</v>
      </c>
      <c r="AO156" s="37">
        <v>301</v>
      </c>
      <c r="AQ156" s="122" t="s">
        <v>119</v>
      </c>
      <c r="AR156" s="123"/>
      <c r="AS156" s="87">
        <v>1818</v>
      </c>
      <c r="AT156" s="19" t="s">
        <v>40</v>
      </c>
      <c r="AU156" s="25">
        <v>44272</v>
      </c>
      <c r="AV156" s="37">
        <v>42</v>
      </c>
      <c r="AW156" s="27" t="s">
        <v>26</v>
      </c>
      <c r="AX156" s="25">
        <v>44588</v>
      </c>
      <c r="AY156" s="37">
        <v>358</v>
      </c>
      <c r="BA156" s="122" t="s">
        <v>119</v>
      </c>
      <c r="BB156" s="123"/>
      <c r="BC156" s="87">
        <v>2318</v>
      </c>
      <c r="BD156" s="19" t="s">
        <v>40</v>
      </c>
      <c r="BE156" s="25">
        <v>44268</v>
      </c>
      <c r="BF156" s="37">
        <v>38</v>
      </c>
      <c r="BG156" s="27" t="s">
        <v>26</v>
      </c>
      <c r="BH156" s="25">
        <v>44521</v>
      </c>
      <c r="BI156" s="37">
        <v>291</v>
      </c>
    </row>
    <row r="157" spans="1:61" x14ac:dyDescent="0.2">
      <c r="A157" s="3">
        <v>156</v>
      </c>
      <c r="B157" s="73">
        <v>44338</v>
      </c>
      <c r="C157" s="42"/>
      <c r="D157" s="42" t="str">
        <f t="shared" ca="1" si="6"/>
        <v>NA</v>
      </c>
      <c r="E157" s="75" t="str">
        <f t="shared" ca="1" si="7"/>
        <v>NA</v>
      </c>
      <c r="F157" s="70"/>
      <c r="G157" s="72" t="str">
        <f ca="1">IF(B156&lt;TODAY(), AVERAGE(A$9:A157), "NA")</f>
        <v>NA</v>
      </c>
      <c r="H157" s="75" t="str">
        <f ca="1">IF(B156&lt;TODAY(), AVERAGE(E$9:E157), "NA")</f>
        <v>NA</v>
      </c>
      <c r="I157" s="82" t="str">
        <f ca="1">IF(B156&lt;TODAY(), (SUMPRODUCT(A$9:A157,E$9:E157) - G157*SUM(E$9:E157) - H157*SUM(A$9:A157) + (A157-7)*G157*H157)/(SUMPRODUCT(A$9:A157,A$9:A157) - 2*G157*SUM(A$9:A157) + (A157-7)*G157*G157), "NA")</f>
        <v>NA</v>
      </c>
      <c r="J157" s="95" t="str">
        <f t="shared" ca="1" si="8"/>
        <v>NA</v>
      </c>
      <c r="L157" s="50"/>
      <c r="M157" s="89"/>
      <c r="N157" s="89"/>
      <c r="O157" s="89"/>
      <c r="P157" s="89"/>
      <c r="Q157" s="89"/>
      <c r="R157" s="89"/>
      <c r="S157" s="89"/>
      <c r="T157" s="89"/>
      <c r="U157" s="89"/>
      <c r="W157" s="89"/>
      <c r="X157" s="89"/>
      <c r="Y157" s="89"/>
      <c r="Z157" s="89"/>
      <c r="AA157" s="89"/>
      <c r="AB157" s="89"/>
      <c r="AC157" s="89"/>
      <c r="AD157" s="89"/>
      <c r="AE157" s="89"/>
      <c r="AG157" s="89"/>
      <c r="AH157" s="89"/>
      <c r="AI157" s="89"/>
      <c r="AJ157" s="89"/>
      <c r="AK157" s="89"/>
      <c r="AL157" s="89"/>
      <c r="AM157" s="89"/>
      <c r="AN157" s="89"/>
      <c r="AO157" s="89"/>
      <c r="AQ157" s="84"/>
      <c r="AR157" s="84"/>
      <c r="AS157" s="84"/>
      <c r="AT157" s="84"/>
      <c r="AU157" s="84"/>
      <c r="AV157" s="84"/>
      <c r="AW157" s="84"/>
      <c r="AX157" s="84"/>
      <c r="AY157" s="84"/>
      <c r="BA157" s="84"/>
      <c r="BB157" s="84"/>
      <c r="BC157" s="84"/>
      <c r="BD157" s="84"/>
      <c r="BE157" s="84"/>
      <c r="BF157" s="84"/>
      <c r="BG157" s="84"/>
      <c r="BH157" s="84"/>
      <c r="BI157" s="84"/>
    </row>
    <row r="158" spans="1:61" x14ac:dyDescent="0.2">
      <c r="A158" s="3">
        <v>157</v>
      </c>
      <c r="B158" s="73">
        <v>44339</v>
      </c>
      <c r="C158" s="42"/>
      <c r="D158" s="42" t="str">
        <f t="shared" ca="1" si="6"/>
        <v>NA</v>
      </c>
      <c r="E158" s="75" t="str">
        <f t="shared" ca="1" si="7"/>
        <v>NA</v>
      </c>
      <c r="F158" s="70"/>
      <c r="G158" s="72" t="str">
        <f ca="1">IF(B157&lt;TODAY(), AVERAGE(A$9:A158), "NA")</f>
        <v>NA</v>
      </c>
      <c r="H158" s="75" t="str">
        <f ca="1">IF(B157&lt;TODAY(), AVERAGE(E$9:E158), "NA")</f>
        <v>NA</v>
      </c>
      <c r="I158" s="82" t="str">
        <f ca="1">IF(B157&lt;TODAY(), (SUMPRODUCT(A$9:A158,E$9:E158) - G158*SUM(E$9:E158) - H158*SUM(A$9:A158) + (A158-7)*G158*H158)/(SUMPRODUCT(A$9:A158,A$9:A158) - 2*G158*SUM(A$9:A158) + (A158-7)*G158*G158), "NA")</f>
        <v>NA</v>
      </c>
      <c r="J158" s="95" t="str">
        <f t="shared" ca="1" si="8"/>
        <v>NA</v>
      </c>
      <c r="L158" s="142">
        <v>44228</v>
      </c>
      <c r="M158" s="142"/>
      <c r="N158" s="142"/>
      <c r="O158" s="142"/>
      <c r="P158" s="142"/>
      <c r="Q158" s="142"/>
      <c r="R158" s="142"/>
      <c r="S158" s="142"/>
      <c r="T158" s="142"/>
      <c r="U158" s="71"/>
      <c r="V158" s="55"/>
      <c r="W158" s="55"/>
      <c r="X158" s="55"/>
      <c r="Y158" s="55"/>
      <c r="Z158" s="55"/>
      <c r="AA158" s="55"/>
      <c r="AB158" s="55"/>
      <c r="AC158" s="55"/>
      <c r="AD158" s="55"/>
      <c r="AE158" s="55"/>
      <c r="AF158" s="55"/>
      <c r="AG158" s="55"/>
      <c r="AH158" s="55"/>
      <c r="AI158" s="55"/>
      <c r="AJ158" s="55"/>
      <c r="AK158" s="55"/>
      <c r="AL158" s="55"/>
      <c r="AM158" s="55"/>
      <c r="AN158" s="55"/>
      <c r="AO158" s="55"/>
      <c r="AP158" s="55"/>
      <c r="AQ158" s="55"/>
      <c r="AR158" s="55"/>
      <c r="AS158" s="55"/>
      <c r="AT158" s="55"/>
      <c r="AU158" s="55"/>
      <c r="AV158" s="55"/>
      <c r="AW158" s="55"/>
      <c r="AX158" s="55"/>
      <c r="AY158" s="55"/>
      <c r="AZ158" s="55"/>
      <c r="BA158" s="55"/>
      <c r="BB158" s="55"/>
      <c r="BC158" s="55"/>
      <c r="BD158" s="55"/>
      <c r="BE158" s="55"/>
      <c r="BF158" s="55"/>
      <c r="BG158" s="55"/>
      <c r="BH158" s="55"/>
      <c r="BI158" s="55"/>
    </row>
    <row r="159" spans="1:61" x14ac:dyDescent="0.2">
      <c r="A159" s="3">
        <v>158</v>
      </c>
      <c r="B159" s="73">
        <v>44340</v>
      </c>
      <c r="C159" s="42"/>
      <c r="D159" s="42" t="str">
        <f t="shared" ca="1" si="6"/>
        <v>NA</v>
      </c>
      <c r="E159" s="75" t="str">
        <f t="shared" ca="1" si="7"/>
        <v>NA</v>
      </c>
      <c r="F159" s="70"/>
      <c r="G159" s="72" t="str">
        <f ca="1">IF(B158&lt;TODAY(), AVERAGE(A$9:A159), "NA")</f>
        <v>NA</v>
      </c>
      <c r="H159" s="75" t="str">
        <f ca="1">IF(B158&lt;TODAY(), AVERAGE(E$9:E159), "NA")</f>
        <v>NA</v>
      </c>
      <c r="I159" s="82" t="str">
        <f ca="1">IF(B158&lt;TODAY(), (SUMPRODUCT(A$9:A159,E$9:E159) - G159*SUM(E$9:E159) - H159*SUM(A$9:A159) + (A159-7)*G159*H159)/(SUMPRODUCT(A$9:A159,A$9:A159) - 2*G159*SUM(A$9:A159) + (A159-7)*G159*G159), "NA")</f>
        <v>NA</v>
      </c>
      <c r="J159" s="95" t="str">
        <f t="shared" ca="1" si="8"/>
        <v>NA</v>
      </c>
      <c r="L159" s="128" t="s">
        <v>36</v>
      </c>
      <c r="M159" s="129"/>
      <c r="N159" s="130"/>
      <c r="O159" s="31" t="s">
        <v>7</v>
      </c>
      <c r="P159" s="32" t="s">
        <v>17</v>
      </c>
      <c r="Q159" s="33" t="s">
        <v>18</v>
      </c>
      <c r="R159" s="31" t="s">
        <v>7</v>
      </c>
      <c r="S159" s="32" t="s">
        <v>17</v>
      </c>
      <c r="T159" s="33" t="s">
        <v>18</v>
      </c>
      <c r="U159" s="48"/>
      <c r="V159" s="48"/>
      <c r="W159" s="128" t="s">
        <v>36</v>
      </c>
      <c r="X159" s="129"/>
      <c r="Y159" s="130"/>
      <c r="Z159" s="33" t="s">
        <v>7</v>
      </c>
      <c r="AA159" s="32" t="s">
        <v>17</v>
      </c>
      <c r="AB159" s="33" t="s">
        <v>18</v>
      </c>
      <c r="AC159" s="31" t="s">
        <v>7</v>
      </c>
      <c r="AD159" s="32" t="s">
        <v>17</v>
      </c>
      <c r="AE159" s="33" t="s">
        <v>18</v>
      </c>
      <c r="AG159" s="128" t="s">
        <v>36</v>
      </c>
      <c r="AH159" s="129"/>
      <c r="AI159" s="130"/>
      <c r="AJ159" s="33" t="s">
        <v>7</v>
      </c>
      <c r="AK159" s="32" t="s">
        <v>17</v>
      </c>
      <c r="AL159" s="33" t="s">
        <v>18</v>
      </c>
      <c r="AM159" s="31" t="s">
        <v>7</v>
      </c>
      <c r="AN159" s="32" t="s">
        <v>17</v>
      </c>
      <c r="AO159" s="33" t="s">
        <v>18</v>
      </c>
      <c r="AQ159" s="128" t="s">
        <v>36</v>
      </c>
      <c r="AR159" s="129"/>
      <c r="AS159" s="130"/>
      <c r="AT159" s="33" t="s">
        <v>7</v>
      </c>
      <c r="AU159" s="32" t="s">
        <v>17</v>
      </c>
      <c r="AV159" s="33" t="s">
        <v>18</v>
      </c>
      <c r="AW159" s="31" t="s">
        <v>7</v>
      </c>
      <c r="AX159" s="32" t="s">
        <v>17</v>
      </c>
      <c r="AY159" s="33" t="s">
        <v>18</v>
      </c>
      <c r="BA159" s="128" t="s">
        <v>36</v>
      </c>
      <c r="BB159" s="129"/>
      <c r="BC159" s="130"/>
      <c r="BD159" s="33" t="s">
        <v>7</v>
      </c>
      <c r="BE159" s="32" t="s">
        <v>17</v>
      </c>
      <c r="BF159" s="33" t="s">
        <v>18</v>
      </c>
      <c r="BG159" s="31" t="s">
        <v>7</v>
      </c>
      <c r="BH159" s="32" t="s">
        <v>17</v>
      </c>
      <c r="BI159" s="33" t="s">
        <v>18</v>
      </c>
    </row>
    <row r="160" spans="1:61" x14ac:dyDescent="0.2">
      <c r="A160" s="3">
        <v>159</v>
      </c>
      <c r="B160" s="73">
        <v>44341</v>
      </c>
      <c r="C160" s="42"/>
      <c r="D160" s="42" t="str">
        <f t="shared" ca="1" si="6"/>
        <v>NA</v>
      </c>
      <c r="E160" s="75" t="str">
        <f t="shared" ca="1" si="7"/>
        <v>NA</v>
      </c>
      <c r="F160" s="70"/>
      <c r="G160" s="72" t="str">
        <f ca="1">IF(B159&lt;TODAY(), AVERAGE(A$9:A160), "NA")</f>
        <v>NA</v>
      </c>
      <c r="H160" s="75" t="str">
        <f ca="1">IF(B159&lt;TODAY(), AVERAGE(E$9:E160), "NA")</f>
        <v>NA</v>
      </c>
      <c r="I160" s="82" t="str">
        <f ca="1">IF(B159&lt;TODAY(), (SUMPRODUCT(A$9:A160,E$9:E160) - G160*SUM(E$9:E160) - H160*SUM(A$9:A160) + (A160-7)*G160*H160)/(SUMPRODUCT(A$9:A160,A$9:A160) - 2*G160*SUM(A$9:A160) + (A160-7)*G160*G160), "NA")</f>
        <v>NA</v>
      </c>
      <c r="J160" s="95" t="str">
        <f t="shared" ca="1" si="8"/>
        <v>NA</v>
      </c>
      <c r="L160" s="131" t="s">
        <v>3</v>
      </c>
      <c r="M160" s="132"/>
      <c r="N160" s="28">
        <v>44228</v>
      </c>
      <c r="O160" s="52" t="s">
        <v>38</v>
      </c>
      <c r="P160" s="26">
        <v>44249</v>
      </c>
      <c r="Q160" s="34">
        <v>21</v>
      </c>
      <c r="R160" s="52" t="s">
        <v>39</v>
      </c>
      <c r="S160" s="26">
        <v>44261</v>
      </c>
      <c r="T160" s="34">
        <v>33</v>
      </c>
      <c r="U160" s="48"/>
      <c r="V160" s="48"/>
      <c r="W160" s="131" t="s">
        <v>3</v>
      </c>
      <c r="X160" s="132"/>
      <c r="Y160" s="28">
        <v>44228</v>
      </c>
      <c r="Z160" s="53" t="s">
        <v>38</v>
      </c>
      <c r="AA160" s="26">
        <v>44249</v>
      </c>
      <c r="AB160" s="34">
        <v>21</v>
      </c>
      <c r="AC160" s="52" t="s">
        <v>39</v>
      </c>
      <c r="AD160" s="26">
        <v>44261</v>
      </c>
      <c r="AE160" s="34">
        <v>33</v>
      </c>
      <c r="AG160" s="131" t="s">
        <v>3</v>
      </c>
      <c r="AH160" s="132"/>
      <c r="AI160" s="28">
        <v>44228</v>
      </c>
      <c r="AJ160" s="53" t="s">
        <v>38</v>
      </c>
      <c r="AK160" s="26">
        <v>44249</v>
      </c>
      <c r="AL160" s="34">
        <v>21</v>
      </c>
      <c r="AM160" s="52" t="s">
        <v>39</v>
      </c>
      <c r="AN160" s="26">
        <v>44261</v>
      </c>
      <c r="AO160" s="34">
        <v>33</v>
      </c>
      <c r="AQ160" s="131" t="s">
        <v>3</v>
      </c>
      <c r="AR160" s="132"/>
      <c r="AS160" s="28">
        <v>44228</v>
      </c>
      <c r="AT160" s="53" t="s">
        <v>38</v>
      </c>
      <c r="AU160" s="26">
        <v>44249</v>
      </c>
      <c r="AV160" s="34">
        <v>21</v>
      </c>
      <c r="AW160" s="52" t="s">
        <v>39</v>
      </c>
      <c r="AX160" s="26">
        <v>44261</v>
      </c>
      <c r="AY160" s="34">
        <v>33</v>
      </c>
      <c r="BA160" s="131" t="s">
        <v>3</v>
      </c>
      <c r="BB160" s="132"/>
      <c r="BC160" s="28">
        <v>44228</v>
      </c>
      <c r="BD160" s="53" t="s">
        <v>38</v>
      </c>
      <c r="BE160" s="26">
        <v>44249</v>
      </c>
      <c r="BF160" s="34">
        <v>21</v>
      </c>
      <c r="BG160" s="52" t="s">
        <v>39</v>
      </c>
      <c r="BH160" s="26">
        <v>44260</v>
      </c>
      <c r="BI160" s="34">
        <v>32</v>
      </c>
    </row>
    <row r="161" spans="1:61" x14ac:dyDescent="0.2">
      <c r="A161" s="3">
        <v>160</v>
      </c>
      <c r="B161" s="73">
        <v>44342</v>
      </c>
      <c r="C161" s="42"/>
      <c r="D161" s="42" t="str">
        <f t="shared" ca="1" si="6"/>
        <v>NA</v>
      </c>
      <c r="E161" s="75" t="str">
        <f t="shared" ca="1" si="7"/>
        <v>NA</v>
      </c>
      <c r="F161" s="70"/>
      <c r="G161" s="72" t="str">
        <f ca="1">IF(B160&lt;TODAY(), AVERAGE(A$9:A161), "NA")</f>
        <v>NA</v>
      </c>
      <c r="H161" s="75" t="str">
        <f ca="1">IF(B160&lt;TODAY(), AVERAGE(E$9:E161), "NA")</f>
        <v>NA</v>
      </c>
      <c r="I161" s="82" t="str">
        <f ca="1">IF(B160&lt;TODAY(), (SUMPRODUCT(A$9:A161,E$9:E161) - G161*SUM(E$9:E161) - H161*SUM(A$9:A161) + (A161-7)*G161*H161)/(SUMPRODUCT(A$9:A161,A$9:A161) - 2*G161*SUM(A$9:A161) + (A161-7)*G161*G161), "NA")</f>
        <v>NA</v>
      </c>
      <c r="J161" s="95" t="str">
        <f t="shared" ca="1" si="8"/>
        <v>NA</v>
      </c>
      <c r="L161" s="125" t="s">
        <v>19</v>
      </c>
      <c r="M161" s="126"/>
      <c r="N161" s="29">
        <v>1348</v>
      </c>
      <c r="O161" s="35" t="s">
        <v>20</v>
      </c>
      <c r="P161" s="24">
        <v>44308</v>
      </c>
      <c r="Q161" s="36">
        <v>80</v>
      </c>
      <c r="R161" s="35" t="s">
        <v>10</v>
      </c>
      <c r="S161" s="24">
        <v>44337</v>
      </c>
      <c r="T161" s="36">
        <v>109</v>
      </c>
      <c r="U161" s="48"/>
      <c r="V161" s="48"/>
      <c r="W161" s="125" t="s">
        <v>19</v>
      </c>
      <c r="X161" s="126"/>
      <c r="Y161" s="29">
        <v>1348</v>
      </c>
      <c r="Z161" s="36" t="s">
        <v>20</v>
      </c>
      <c r="AA161" s="24">
        <v>44300</v>
      </c>
      <c r="AB161" s="36">
        <v>72</v>
      </c>
      <c r="AC161" s="35" t="s">
        <v>10</v>
      </c>
      <c r="AD161" s="24">
        <v>44326</v>
      </c>
      <c r="AE161" s="36">
        <v>98</v>
      </c>
      <c r="AG161" s="125" t="s">
        <v>19</v>
      </c>
      <c r="AH161" s="126"/>
      <c r="AI161" s="29">
        <v>1348</v>
      </c>
      <c r="AJ161" s="36" t="s">
        <v>20</v>
      </c>
      <c r="AK161" s="24">
        <v>44296</v>
      </c>
      <c r="AL161" s="36">
        <v>68</v>
      </c>
      <c r="AM161" s="35" t="s">
        <v>10</v>
      </c>
      <c r="AN161" s="24">
        <v>44316</v>
      </c>
      <c r="AO161" s="36">
        <v>88</v>
      </c>
      <c r="AQ161" s="125" t="s">
        <v>19</v>
      </c>
      <c r="AR161" s="126"/>
      <c r="AS161" s="29">
        <v>1348</v>
      </c>
      <c r="AT161" s="36" t="s">
        <v>20</v>
      </c>
      <c r="AU161" s="24">
        <v>44296</v>
      </c>
      <c r="AV161" s="36">
        <v>68</v>
      </c>
      <c r="AW161" s="35" t="s">
        <v>10</v>
      </c>
      <c r="AX161" s="24">
        <v>44317</v>
      </c>
      <c r="AY161" s="36">
        <v>89</v>
      </c>
      <c r="BA161" s="125" t="s">
        <v>19</v>
      </c>
      <c r="BB161" s="126"/>
      <c r="BC161" s="29">
        <v>1348</v>
      </c>
      <c r="BD161" s="36" t="s">
        <v>20</v>
      </c>
      <c r="BE161" s="24">
        <v>44291</v>
      </c>
      <c r="BF161" s="36">
        <v>63</v>
      </c>
      <c r="BG161" s="35" t="s">
        <v>10</v>
      </c>
      <c r="BH161" s="24">
        <v>44304</v>
      </c>
      <c r="BI161" s="36">
        <v>76</v>
      </c>
    </row>
    <row r="162" spans="1:61" x14ac:dyDescent="0.2">
      <c r="A162" s="3">
        <v>161</v>
      </c>
      <c r="B162" s="73">
        <v>44343</v>
      </c>
      <c r="C162" s="42"/>
      <c r="D162" s="42" t="str">
        <f t="shared" ca="1" si="6"/>
        <v>NA</v>
      </c>
      <c r="E162" s="75" t="str">
        <f t="shared" ca="1" si="7"/>
        <v>NA</v>
      </c>
      <c r="F162" s="70"/>
      <c r="G162" s="72" t="str">
        <f ca="1">IF(B161&lt;TODAY(), AVERAGE(A$9:A162), "NA")</f>
        <v>NA</v>
      </c>
      <c r="H162" s="75" t="str">
        <f ca="1">IF(B161&lt;TODAY(), AVERAGE(E$9:E162), "NA")</f>
        <v>NA</v>
      </c>
      <c r="I162" s="82" t="str">
        <f ca="1">IF(B161&lt;TODAY(), (SUMPRODUCT(A$9:A162,E$9:E162) - G162*SUM(E$9:E162) - H162*SUM(A$9:A162) + (A162-7)*G162*H162)/(SUMPRODUCT(A$9:A162,A$9:A162) - 2*G162*SUM(A$9:A162) + (A162-7)*G162*G162), "NA")</f>
        <v>NA</v>
      </c>
      <c r="J162" s="95" t="str">
        <f t="shared" ca="1" si="8"/>
        <v>NA</v>
      </c>
      <c r="L162" s="125" t="s">
        <v>32</v>
      </c>
      <c r="M162" s="126"/>
      <c r="N162" s="38" t="s">
        <v>5</v>
      </c>
      <c r="O162" s="35" t="s">
        <v>21</v>
      </c>
      <c r="P162" s="24">
        <v>44403</v>
      </c>
      <c r="Q162" s="36">
        <v>175</v>
      </c>
      <c r="R162" s="35" t="s">
        <v>8</v>
      </c>
      <c r="S162" s="24">
        <v>44458</v>
      </c>
      <c r="T162" s="36">
        <v>230</v>
      </c>
      <c r="U162" s="48"/>
      <c r="V162" s="48"/>
      <c r="W162" s="125" t="s">
        <v>32</v>
      </c>
      <c r="X162" s="126"/>
      <c r="Y162" s="30">
        <v>500</v>
      </c>
      <c r="Z162" s="36" t="s">
        <v>21</v>
      </c>
      <c r="AA162" s="24">
        <v>44374</v>
      </c>
      <c r="AB162" s="36">
        <v>146</v>
      </c>
      <c r="AC162" s="35" t="s">
        <v>8</v>
      </c>
      <c r="AD162" s="24">
        <v>44413</v>
      </c>
      <c r="AE162" s="36">
        <v>185</v>
      </c>
      <c r="AG162" s="125" t="s">
        <v>32</v>
      </c>
      <c r="AH162" s="126"/>
      <c r="AI162" s="30">
        <v>1000</v>
      </c>
      <c r="AJ162" s="36" t="s">
        <v>21</v>
      </c>
      <c r="AK162" s="24">
        <v>44354</v>
      </c>
      <c r="AL162" s="36">
        <v>126</v>
      </c>
      <c r="AM162" s="35" t="s">
        <v>8</v>
      </c>
      <c r="AN162" s="24">
        <v>44387</v>
      </c>
      <c r="AO162" s="36">
        <v>159</v>
      </c>
      <c r="AQ162" s="125" t="s">
        <v>32</v>
      </c>
      <c r="AR162" s="126"/>
      <c r="AS162" s="30">
        <v>500</v>
      </c>
      <c r="AT162" s="36" t="s">
        <v>21</v>
      </c>
      <c r="AU162" s="24">
        <v>44367</v>
      </c>
      <c r="AV162" s="36">
        <v>139</v>
      </c>
      <c r="AW162" s="35" t="s">
        <v>8</v>
      </c>
      <c r="AX162" s="24">
        <v>44404</v>
      </c>
      <c r="AY162" s="36">
        <v>176</v>
      </c>
      <c r="BA162" s="125" t="s">
        <v>32</v>
      </c>
      <c r="BB162" s="126"/>
      <c r="BC162" s="30">
        <v>1000</v>
      </c>
      <c r="BD162" s="36" t="s">
        <v>21</v>
      </c>
      <c r="BE162" s="24">
        <v>44344</v>
      </c>
      <c r="BF162" s="36">
        <v>116</v>
      </c>
      <c r="BG162" s="35" t="s">
        <v>8</v>
      </c>
      <c r="BH162" s="24">
        <v>44377</v>
      </c>
      <c r="BI162" s="36">
        <v>149</v>
      </c>
    </row>
    <row r="163" spans="1:61" x14ac:dyDescent="0.2">
      <c r="A163" s="3">
        <v>162</v>
      </c>
      <c r="B163" s="73">
        <v>44344</v>
      </c>
      <c r="C163" s="42"/>
      <c r="D163" s="42" t="str">
        <f t="shared" ca="1" si="6"/>
        <v>NA</v>
      </c>
      <c r="E163" s="75" t="str">
        <f t="shared" ca="1" si="7"/>
        <v>NA</v>
      </c>
      <c r="F163" s="70"/>
      <c r="G163" s="72" t="str">
        <f ca="1">IF(B162&lt;TODAY(), AVERAGE(A$9:A163), "NA")</f>
        <v>NA</v>
      </c>
      <c r="H163" s="75" t="str">
        <f ca="1">IF(B162&lt;TODAY(), AVERAGE(E$9:E163), "NA")</f>
        <v>NA</v>
      </c>
      <c r="I163" s="82" t="str">
        <f ca="1">IF(B162&lt;TODAY(), (SUMPRODUCT(A$9:A163,E$9:E163) - G163*SUM(E$9:E163) - H163*SUM(A$9:A163) + (A163-7)*G163*H163)/(SUMPRODUCT(A$9:A163,A$9:A163) - 2*G163*SUM(A$9:A163) + (A163-7)*G163*G163), "NA")</f>
        <v>NA</v>
      </c>
      <c r="J163" s="95" t="str">
        <f t="shared" ca="1" si="8"/>
        <v>NA</v>
      </c>
      <c r="L163" s="125" t="s">
        <v>31</v>
      </c>
      <c r="M163" s="126"/>
      <c r="N163" s="38" t="s">
        <v>5</v>
      </c>
      <c r="O163" s="35" t="s">
        <v>22</v>
      </c>
      <c r="P163" s="24">
        <v>44497</v>
      </c>
      <c r="Q163" s="36">
        <v>269</v>
      </c>
      <c r="R163" s="35" t="s">
        <v>9</v>
      </c>
      <c r="S163" s="24">
        <v>44580</v>
      </c>
      <c r="T163" s="36">
        <v>352</v>
      </c>
      <c r="U163" s="48"/>
      <c r="V163" s="48"/>
      <c r="W163" s="125" t="s">
        <v>31</v>
      </c>
      <c r="X163" s="126"/>
      <c r="Y163" s="30">
        <v>100</v>
      </c>
      <c r="Z163" s="36" t="s">
        <v>22</v>
      </c>
      <c r="AA163" s="24">
        <v>44440</v>
      </c>
      <c r="AB163" s="36">
        <v>212</v>
      </c>
      <c r="AC163" s="35" t="s">
        <v>9</v>
      </c>
      <c r="AD163" s="24">
        <v>44500</v>
      </c>
      <c r="AE163" s="36">
        <v>272</v>
      </c>
      <c r="AG163" s="125" t="s">
        <v>31</v>
      </c>
      <c r="AH163" s="126"/>
      <c r="AI163" s="30">
        <v>100</v>
      </c>
      <c r="AJ163" s="36" t="s">
        <v>22</v>
      </c>
      <c r="AK163" s="24">
        <v>44409</v>
      </c>
      <c r="AL163" s="36">
        <v>181</v>
      </c>
      <c r="AM163" s="35" t="s">
        <v>9</v>
      </c>
      <c r="AN163" s="24">
        <v>44454</v>
      </c>
      <c r="AO163" s="36">
        <v>226</v>
      </c>
      <c r="AQ163" s="125" t="s">
        <v>31</v>
      </c>
      <c r="AR163" s="126"/>
      <c r="AS163" s="30">
        <v>50</v>
      </c>
      <c r="AT163" s="36" t="s">
        <v>22</v>
      </c>
      <c r="AU163" s="24">
        <v>44435</v>
      </c>
      <c r="AV163" s="36">
        <v>207</v>
      </c>
      <c r="AW163" s="35" t="s">
        <v>9</v>
      </c>
      <c r="AX163" s="24">
        <v>44493</v>
      </c>
      <c r="AY163" s="36">
        <v>265</v>
      </c>
      <c r="BA163" s="125" t="s">
        <v>31</v>
      </c>
      <c r="BB163" s="126"/>
      <c r="BC163" s="30">
        <v>50</v>
      </c>
      <c r="BD163" s="36" t="s">
        <v>22</v>
      </c>
      <c r="BE163" s="24">
        <v>44398</v>
      </c>
      <c r="BF163" s="36">
        <v>170</v>
      </c>
      <c r="BG163" s="35" t="s">
        <v>9</v>
      </c>
      <c r="BH163" s="24">
        <v>44444</v>
      </c>
      <c r="BI163" s="36">
        <v>216</v>
      </c>
    </row>
    <row r="164" spans="1:61" x14ac:dyDescent="0.2">
      <c r="A164" s="3">
        <v>163</v>
      </c>
      <c r="B164" s="73">
        <v>44345</v>
      </c>
      <c r="C164" s="42"/>
      <c r="D164" s="42" t="str">
        <f t="shared" ca="1" si="6"/>
        <v>NA</v>
      </c>
      <c r="E164" s="75" t="str">
        <f t="shared" ca="1" si="7"/>
        <v>NA</v>
      </c>
      <c r="F164" s="70"/>
      <c r="G164" s="72" t="str">
        <f ca="1">IF(B163&lt;TODAY(), AVERAGE(A$9:A164), "NA")</f>
        <v>NA</v>
      </c>
      <c r="H164" s="75" t="str">
        <f ca="1">IF(B163&lt;TODAY(), AVERAGE(E$9:E164), "NA")</f>
        <v>NA</v>
      </c>
      <c r="I164" s="82" t="str">
        <f ca="1">IF(B163&lt;TODAY(), (SUMPRODUCT(A$9:A164,E$9:E164) - G164*SUM(E$9:E164) - H164*SUM(A$9:A164) + (A164-7)*G164*H164)/(SUMPRODUCT(A$9:A164,A$9:A164) - 2*G164*SUM(A$9:A164) + (A164-7)*G164*G164), "NA")</f>
        <v>NA</v>
      </c>
      <c r="J164" s="95" t="str">
        <f t="shared" ca="1" si="8"/>
        <v>NA</v>
      </c>
      <c r="L164" s="122" t="s">
        <v>119</v>
      </c>
      <c r="M164" s="123"/>
      <c r="N164" s="87" t="s">
        <v>5</v>
      </c>
      <c r="O164" s="27" t="s">
        <v>40</v>
      </c>
      <c r="P164" s="25">
        <v>44277</v>
      </c>
      <c r="Q164" s="37">
        <v>49</v>
      </c>
      <c r="R164" s="27" t="s">
        <v>26</v>
      </c>
      <c r="S164" s="25">
        <v>44704</v>
      </c>
      <c r="T164" s="37">
        <v>476</v>
      </c>
      <c r="U164" s="48"/>
      <c r="V164" s="48"/>
      <c r="W164" s="122" t="s">
        <v>119</v>
      </c>
      <c r="X164" s="123"/>
      <c r="Y164" s="87">
        <v>1848</v>
      </c>
      <c r="Z164" s="19" t="s">
        <v>40</v>
      </c>
      <c r="AA164" s="25">
        <v>44273</v>
      </c>
      <c r="AB164" s="37">
        <v>45</v>
      </c>
      <c r="AC164" s="27" t="s">
        <v>26</v>
      </c>
      <c r="AD164" s="25">
        <v>44588</v>
      </c>
      <c r="AE164" s="37">
        <v>360</v>
      </c>
      <c r="AG164" s="122" t="s">
        <v>119</v>
      </c>
      <c r="AH164" s="123"/>
      <c r="AI164" s="87">
        <v>2348</v>
      </c>
      <c r="AJ164" s="19" t="s">
        <v>40</v>
      </c>
      <c r="AK164" s="25">
        <v>44270</v>
      </c>
      <c r="AL164" s="37">
        <v>42</v>
      </c>
      <c r="AM164" s="27" t="s">
        <v>26</v>
      </c>
      <c r="AN164" s="25">
        <v>44527</v>
      </c>
      <c r="AO164" s="37">
        <v>299</v>
      </c>
      <c r="AQ164" s="122" t="s">
        <v>119</v>
      </c>
      <c r="AR164" s="123"/>
      <c r="AS164" s="87">
        <v>1848</v>
      </c>
      <c r="AT164" s="19" t="s">
        <v>40</v>
      </c>
      <c r="AU164" s="25">
        <v>44270</v>
      </c>
      <c r="AV164" s="37">
        <v>42</v>
      </c>
      <c r="AW164" s="27" t="s">
        <v>26</v>
      </c>
      <c r="AX164" s="25">
        <v>44583</v>
      </c>
      <c r="AY164" s="37">
        <v>355</v>
      </c>
      <c r="BA164" s="122" t="s">
        <v>119</v>
      </c>
      <c r="BB164" s="123"/>
      <c r="BC164" s="87">
        <v>2348</v>
      </c>
      <c r="BD164" s="19" t="s">
        <v>40</v>
      </c>
      <c r="BE164" s="25">
        <v>44266</v>
      </c>
      <c r="BF164" s="37">
        <v>38</v>
      </c>
      <c r="BG164" s="27" t="s">
        <v>26</v>
      </c>
      <c r="BH164" s="25">
        <v>44517</v>
      </c>
      <c r="BI164" s="37">
        <v>289</v>
      </c>
    </row>
    <row r="165" spans="1:61" x14ac:dyDescent="0.2">
      <c r="A165" s="3">
        <v>164</v>
      </c>
      <c r="B165" s="73">
        <v>44346</v>
      </c>
      <c r="C165" s="42"/>
      <c r="D165" s="42" t="str">
        <f t="shared" ca="1" si="6"/>
        <v>NA</v>
      </c>
      <c r="E165" s="75" t="str">
        <f t="shared" ca="1" si="7"/>
        <v>NA</v>
      </c>
      <c r="F165" s="70"/>
      <c r="G165" s="72" t="str">
        <f ca="1">IF(B164&lt;TODAY(), AVERAGE(A$9:A165), "NA")</f>
        <v>NA</v>
      </c>
      <c r="H165" s="75" t="str">
        <f ca="1">IF(B164&lt;TODAY(), AVERAGE(E$9:E165), "NA")</f>
        <v>NA</v>
      </c>
      <c r="I165" s="82" t="str">
        <f ca="1">IF(B164&lt;TODAY(), (SUMPRODUCT(A$9:A165,E$9:E165) - G165*SUM(E$9:E165) - H165*SUM(A$9:A165) + (A165-7)*G165*H165)/(SUMPRODUCT(A$9:A165,A$9:A165) - 2*G165*SUM(A$9:A165) + (A165-7)*G165*G165), "NA")</f>
        <v>NA</v>
      </c>
      <c r="J165" s="95" t="str">
        <f t="shared" ca="1" si="8"/>
        <v>NA</v>
      </c>
      <c r="L165" s="50"/>
      <c r="M165" s="89"/>
      <c r="N165" s="89"/>
      <c r="O165" s="89"/>
      <c r="P165" s="89"/>
      <c r="Q165" s="89"/>
      <c r="R165" s="89"/>
      <c r="S165" s="89"/>
      <c r="T165" s="89"/>
      <c r="U165" s="89"/>
      <c r="W165" s="89"/>
      <c r="X165" s="89"/>
      <c r="Y165" s="89"/>
      <c r="Z165" s="89"/>
      <c r="AA165" s="89"/>
      <c r="AB165" s="89"/>
      <c r="AC165" s="89"/>
      <c r="AD165" s="89"/>
      <c r="AE165" s="89"/>
      <c r="AG165" s="89"/>
      <c r="AH165" s="89"/>
      <c r="AI165" s="89"/>
      <c r="AJ165" s="89"/>
      <c r="AK165" s="89"/>
      <c r="AL165" s="89"/>
      <c r="AM165" s="89"/>
      <c r="AN165" s="89"/>
      <c r="AO165" s="89"/>
      <c r="AQ165" s="84"/>
      <c r="AR165" s="84"/>
      <c r="AS165" s="84"/>
      <c r="AT165" s="84"/>
      <c r="AU165" s="84"/>
      <c r="AV165" s="84"/>
      <c r="AW165" s="84"/>
      <c r="AX165" s="84"/>
      <c r="AY165" s="84"/>
      <c r="BA165" s="84"/>
      <c r="BB165" s="84"/>
      <c r="BC165" s="84"/>
      <c r="BD165" s="84"/>
      <c r="BE165" s="84"/>
      <c r="BF165" s="84"/>
      <c r="BG165" s="84"/>
      <c r="BH165" s="84"/>
      <c r="BI165" s="84"/>
    </row>
    <row r="166" spans="1:61" x14ac:dyDescent="0.2">
      <c r="A166" s="3">
        <v>165</v>
      </c>
      <c r="B166" s="73">
        <v>44347</v>
      </c>
      <c r="C166" s="42"/>
      <c r="D166" s="42" t="str">
        <f t="shared" ca="1" si="6"/>
        <v>NA</v>
      </c>
      <c r="E166" s="75" t="str">
        <f t="shared" ca="1" si="7"/>
        <v>NA</v>
      </c>
      <c r="F166" s="70"/>
      <c r="G166" s="72" t="str">
        <f ca="1">IF(B165&lt;TODAY(), AVERAGE(A$9:A166), "NA")</f>
        <v>NA</v>
      </c>
      <c r="H166" s="75" t="str">
        <f ca="1">IF(B165&lt;TODAY(), AVERAGE(E$9:E166), "NA")</f>
        <v>NA</v>
      </c>
      <c r="I166" s="82" t="str">
        <f ca="1">IF(B165&lt;TODAY(), (SUMPRODUCT(A$9:A166,E$9:E166) - G166*SUM(E$9:E166) - H166*SUM(A$9:A166) + (A166-7)*G166*H166)/(SUMPRODUCT(A$9:A166,A$9:A166) - 2*G166*SUM(A$9:A166) + (A166-7)*G166*G166), "NA")</f>
        <v>NA</v>
      </c>
      <c r="J166" s="95" t="str">
        <f t="shared" ca="1" si="8"/>
        <v>NA</v>
      </c>
      <c r="L166" s="142">
        <v>44227</v>
      </c>
      <c r="M166" s="142"/>
      <c r="N166" s="142"/>
      <c r="O166" s="142"/>
      <c r="P166" s="142"/>
      <c r="Q166" s="142"/>
      <c r="R166" s="142"/>
      <c r="S166" s="142"/>
      <c r="T166" s="142"/>
      <c r="U166" s="71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  <c r="BI166" s="55"/>
    </row>
    <row r="167" spans="1:61" x14ac:dyDescent="0.2">
      <c r="A167" s="3">
        <v>166</v>
      </c>
      <c r="B167" s="73">
        <v>44348</v>
      </c>
      <c r="C167" s="42"/>
      <c r="D167" s="42" t="str">
        <f t="shared" ca="1" si="6"/>
        <v>NA</v>
      </c>
      <c r="E167" s="75" t="str">
        <f t="shared" ca="1" si="7"/>
        <v>NA</v>
      </c>
      <c r="F167" s="70"/>
      <c r="G167" s="72" t="str">
        <f ca="1">IF(B166&lt;TODAY(), AVERAGE(A$9:A167), "NA")</f>
        <v>NA</v>
      </c>
      <c r="H167" s="75" t="str">
        <f ca="1">IF(B166&lt;TODAY(), AVERAGE(E$9:E167), "NA")</f>
        <v>NA</v>
      </c>
      <c r="I167" s="82" t="str">
        <f ca="1">IF(B166&lt;TODAY(), (SUMPRODUCT(A$9:A167,E$9:E167) - G167*SUM(E$9:E167) - H167*SUM(A$9:A167) + (A167-7)*G167*H167)/(SUMPRODUCT(A$9:A167,A$9:A167) - 2*G167*SUM(A$9:A167) + (A167-7)*G167*G167), "NA")</f>
        <v>NA</v>
      </c>
      <c r="J167" s="95" t="str">
        <f t="shared" ca="1" si="8"/>
        <v>NA</v>
      </c>
      <c r="L167" s="128" t="s">
        <v>36</v>
      </c>
      <c r="M167" s="129"/>
      <c r="N167" s="130"/>
      <c r="O167" s="31" t="s">
        <v>7</v>
      </c>
      <c r="P167" s="32" t="s">
        <v>17</v>
      </c>
      <c r="Q167" s="33" t="s">
        <v>18</v>
      </c>
      <c r="R167" s="31" t="s">
        <v>7</v>
      </c>
      <c r="S167" s="32" t="s">
        <v>17</v>
      </c>
      <c r="T167" s="33" t="s">
        <v>18</v>
      </c>
      <c r="U167" s="48"/>
      <c r="V167" s="48"/>
      <c r="W167" s="128" t="s">
        <v>36</v>
      </c>
      <c r="X167" s="129"/>
      <c r="Y167" s="130"/>
      <c r="Z167" s="33" t="s">
        <v>7</v>
      </c>
      <c r="AA167" s="32" t="s">
        <v>17</v>
      </c>
      <c r="AB167" s="33" t="s">
        <v>18</v>
      </c>
      <c r="AC167" s="31" t="s">
        <v>7</v>
      </c>
      <c r="AD167" s="32" t="s">
        <v>17</v>
      </c>
      <c r="AE167" s="33" t="s">
        <v>18</v>
      </c>
      <c r="AG167" s="128" t="s">
        <v>36</v>
      </c>
      <c r="AH167" s="129"/>
      <c r="AI167" s="130"/>
      <c r="AJ167" s="33" t="s">
        <v>7</v>
      </c>
      <c r="AK167" s="32" t="s">
        <v>17</v>
      </c>
      <c r="AL167" s="33" t="s">
        <v>18</v>
      </c>
      <c r="AM167" s="31" t="s">
        <v>7</v>
      </c>
      <c r="AN167" s="32" t="s">
        <v>17</v>
      </c>
      <c r="AO167" s="33" t="s">
        <v>18</v>
      </c>
      <c r="AQ167" s="128" t="s">
        <v>36</v>
      </c>
      <c r="AR167" s="129"/>
      <c r="AS167" s="130"/>
      <c r="AT167" s="33" t="s">
        <v>7</v>
      </c>
      <c r="AU167" s="32" t="s">
        <v>17</v>
      </c>
      <c r="AV167" s="33" t="s">
        <v>18</v>
      </c>
      <c r="AW167" s="31" t="s">
        <v>7</v>
      </c>
      <c r="AX167" s="32" t="s">
        <v>17</v>
      </c>
      <c r="AY167" s="33" t="s">
        <v>18</v>
      </c>
      <c r="BA167" s="128" t="s">
        <v>36</v>
      </c>
      <c r="BB167" s="129"/>
      <c r="BC167" s="130"/>
      <c r="BD167" s="33" t="s">
        <v>7</v>
      </c>
      <c r="BE167" s="32" t="s">
        <v>17</v>
      </c>
      <c r="BF167" s="33" t="s">
        <v>18</v>
      </c>
      <c r="BG167" s="31" t="s">
        <v>7</v>
      </c>
      <c r="BH167" s="32" t="s">
        <v>17</v>
      </c>
      <c r="BI167" s="33" t="s">
        <v>18</v>
      </c>
    </row>
    <row r="168" spans="1:61" x14ac:dyDescent="0.2">
      <c r="A168" s="3">
        <v>167</v>
      </c>
      <c r="B168" s="73">
        <v>44349</v>
      </c>
      <c r="C168" s="42"/>
      <c r="D168" s="42" t="str">
        <f t="shared" ca="1" si="6"/>
        <v>NA</v>
      </c>
      <c r="E168" s="75" t="str">
        <f t="shared" ca="1" si="7"/>
        <v>NA</v>
      </c>
      <c r="F168" s="70"/>
      <c r="G168" s="72" t="str">
        <f ca="1">IF(B167&lt;TODAY(), AVERAGE(A$9:A168), "NA")</f>
        <v>NA</v>
      </c>
      <c r="H168" s="75" t="str">
        <f ca="1">IF(B167&lt;TODAY(), AVERAGE(E$9:E168), "NA")</f>
        <v>NA</v>
      </c>
      <c r="I168" s="82" t="str">
        <f ca="1">IF(B167&lt;TODAY(), (SUMPRODUCT(A$9:A168,E$9:E168) - G168*SUM(E$9:E168) - H168*SUM(A$9:A168) + (A168-7)*G168*H168)/(SUMPRODUCT(A$9:A168,A$9:A168) - 2*G168*SUM(A$9:A168) + (A168-7)*G168*G168), "NA")</f>
        <v>NA</v>
      </c>
      <c r="J168" s="95" t="str">
        <f t="shared" ca="1" si="8"/>
        <v>NA</v>
      </c>
      <c r="L168" s="131" t="s">
        <v>3</v>
      </c>
      <c r="M168" s="132"/>
      <c r="N168" s="28">
        <v>44227</v>
      </c>
      <c r="O168" s="52" t="s">
        <v>38</v>
      </c>
      <c r="P168" s="26">
        <v>44249</v>
      </c>
      <c r="Q168" s="34">
        <v>22</v>
      </c>
      <c r="R168" s="52" t="s">
        <v>39</v>
      </c>
      <c r="S168" s="26">
        <v>44261</v>
      </c>
      <c r="T168" s="34">
        <v>34</v>
      </c>
      <c r="U168" s="48"/>
      <c r="V168" s="48"/>
      <c r="W168" s="131" t="s">
        <v>3</v>
      </c>
      <c r="X168" s="132"/>
      <c r="Y168" s="28">
        <v>44227</v>
      </c>
      <c r="Z168" s="53" t="s">
        <v>38</v>
      </c>
      <c r="AA168" s="26">
        <v>44249</v>
      </c>
      <c r="AB168" s="34">
        <v>22</v>
      </c>
      <c r="AC168" s="52" t="s">
        <v>39</v>
      </c>
      <c r="AD168" s="26">
        <v>44261</v>
      </c>
      <c r="AE168" s="34">
        <v>34</v>
      </c>
      <c r="AG168" s="131" t="s">
        <v>3</v>
      </c>
      <c r="AH168" s="132"/>
      <c r="AI168" s="28">
        <v>44227</v>
      </c>
      <c r="AJ168" s="53" t="s">
        <v>38</v>
      </c>
      <c r="AK168" s="26">
        <v>44249</v>
      </c>
      <c r="AL168" s="34">
        <v>22</v>
      </c>
      <c r="AM168" s="52" t="s">
        <v>39</v>
      </c>
      <c r="AN168" s="26">
        <v>44260</v>
      </c>
      <c r="AO168" s="34">
        <v>33</v>
      </c>
      <c r="AQ168" s="131" t="s">
        <v>3</v>
      </c>
      <c r="AR168" s="132"/>
      <c r="AS168" s="28">
        <v>44227</v>
      </c>
      <c r="AT168" s="53" t="s">
        <v>38</v>
      </c>
      <c r="AU168" s="26">
        <v>44249</v>
      </c>
      <c r="AV168" s="34">
        <v>22</v>
      </c>
      <c r="AW168" s="52" t="s">
        <v>39</v>
      </c>
      <c r="AX168" s="26">
        <v>44260</v>
      </c>
      <c r="AY168" s="34">
        <v>33</v>
      </c>
      <c r="BA168" s="131" t="s">
        <v>3</v>
      </c>
      <c r="BB168" s="132"/>
      <c r="BC168" s="28">
        <v>44227</v>
      </c>
      <c r="BD168" s="53" t="s">
        <v>38</v>
      </c>
      <c r="BE168" s="26">
        <v>44249</v>
      </c>
      <c r="BF168" s="34">
        <v>22</v>
      </c>
      <c r="BG168" s="52" t="s">
        <v>39</v>
      </c>
      <c r="BH168" s="26">
        <v>44260</v>
      </c>
      <c r="BI168" s="34">
        <v>33</v>
      </c>
    </row>
    <row r="169" spans="1:61" x14ac:dyDescent="0.2">
      <c r="A169" s="3">
        <v>168</v>
      </c>
      <c r="B169" s="73">
        <v>44350</v>
      </c>
      <c r="C169" s="42"/>
      <c r="D169" s="42" t="str">
        <f t="shared" ca="1" si="6"/>
        <v>NA</v>
      </c>
      <c r="E169" s="75" t="str">
        <f t="shared" ca="1" si="7"/>
        <v>NA</v>
      </c>
      <c r="F169" s="70"/>
      <c r="G169" s="72" t="str">
        <f ca="1">IF(B168&lt;TODAY(), AVERAGE(A$9:A169), "NA")</f>
        <v>NA</v>
      </c>
      <c r="H169" s="75" t="str">
        <f ca="1">IF(B168&lt;TODAY(), AVERAGE(E$9:E169), "NA")</f>
        <v>NA</v>
      </c>
      <c r="I169" s="82" t="str">
        <f ca="1">IF(B168&lt;TODAY(), (SUMPRODUCT(A$9:A169,E$9:E169) - G169*SUM(E$9:E169) - H169*SUM(A$9:A169) + (A169-7)*G169*H169)/(SUMPRODUCT(A$9:A169,A$9:A169) - 2*G169*SUM(A$9:A169) + (A169-7)*G169*G169), "NA")</f>
        <v>NA</v>
      </c>
      <c r="J169" s="95" t="str">
        <f t="shared" ca="1" si="8"/>
        <v>NA</v>
      </c>
      <c r="L169" s="125" t="s">
        <v>19</v>
      </c>
      <c r="M169" s="126"/>
      <c r="N169" s="29">
        <v>1349</v>
      </c>
      <c r="O169" s="35" t="s">
        <v>20</v>
      </c>
      <c r="P169" s="24">
        <v>44307</v>
      </c>
      <c r="Q169" s="36">
        <v>80</v>
      </c>
      <c r="R169" s="35" t="s">
        <v>10</v>
      </c>
      <c r="S169" s="24">
        <v>44337</v>
      </c>
      <c r="T169" s="36">
        <v>110</v>
      </c>
      <c r="U169" s="48"/>
      <c r="V169" s="48"/>
      <c r="W169" s="125" t="s">
        <v>19</v>
      </c>
      <c r="X169" s="126"/>
      <c r="Y169" s="29">
        <v>1349</v>
      </c>
      <c r="Z169" s="36" t="s">
        <v>20</v>
      </c>
      <c r="AA169" s="24">
        <v>44300</v>
      </c>
      <c r="AB169" s="36">
        <v>73</v>
      </c>
      <c r="AC169" s="35" t="s">
        <v>10</v>
      </c>
      <c r="AD169" s="24">
        <v>44325</v>
      </c>
      <c r="AE169" s="36">
        <v>98</v>
      </c>
      <c r="AG169" s="125" t="s">
        <v>19</v>
      </c>
      <c r="AH169" s="126"/>
      <c r="AI169" s="29">
        <v>1349</v>
      </c>
      <c r="AJ169" s="36" t="s">
        <v>20</v>
      </c>
      <c r="AK169" s="24">
        <v>44296</v>
      </c>
      <c r="AL169" s="36">
        <v>69</v>
      </c>
      <c r="AM169" s="35" t="s">
        <v>10</v>
      </c>
      <c r="AN169" s="24">
        <v>44315</v>
      </c>
      <c r="AO169" s="36">
        <v>88</v>
      </c>
      <c r="AQ169" s="125" t="s">
        <v>19</v>
      </c>
      <c r="AR169" s="126"/>
      <c r="AS169" s="29">
        <v>1349</v>
      </c>
      <c r="AT169" s="36" t="s">
        <v>20</v>
      </c>
      <c r="AU169" s="24">
        <v>44296</v>
      </c>
      <c r="AV169" s="36">
        <v>69</v>
      </c>
      <c r="AW169" s="35" t="s">
        <v>10</v>
      </c>
      <c r="AX169" s="24">
        <v>44317</v>
      </c>
      <c r="AY169" s="36">
        <v>90</v>
      </c>
      <c r="BA169" s="125" t="s">
        <v>19</v>
      </c>
      <c r="BB169" s="126"/>
      <c r="BC169" s="29">
        <v>1349</v>
      </c>
      <c r="BD169" s="36" t="s">
        <v>20</v>
      </c>
      <c r="BE169" s="24">
        <v>44290</v>
      </c>
      <c r="BF169" s="36">
        <v>63</v>
      </c>
      <c r="BG169" s="35" t="s">
        <v>10</v>
      </c>
      <c r="BH169" s="24">
        <v>44304</v>
      </c>
      <c r="BI169" s="36">
        <v>77</v>
      </c>
    </row>
    <row r="170" spans="1:61" x14ac:dyDescent="0.2">
      <c r="A170" s="3">
        <v>169</v>
      </c>
      <c r="B170" s="73">
        <v>44351</v>
      </c>
      <c r="C170" s="42"/>
      <c r="D170" s="42" t="str">
        <f t="shared" ca="1" si="6"/>
        <v>NA</v>
      </c>
      <c r="E170" s="75" t="str">
        <f t="shared" ca="1" si="7"/>
        <v>NA</v>
      </c>
      <c r="F170" s="70"/>
      <c r="G170" s="72" t="str">
        <f ca="1">IF(B169&lt;TODAY(), AVERAGE(A$9:A170), "NA")</f>
        <v>NA</v>
      </c>
      <c r="H170" s="75" t="str">
        <f ca="1">IF(B169&lt;TODAY(), AVERAGE(E$9:E170), "NA")</f>
        <v>NA</v>
      </c>
      <c r="I170" s="82" t="str">
        <f ca="1">IF(B169&lt;TODAY(), (SUMPRODUCT(A$9:A170,E$9:E170) - G170*SUM(E$9:E170) - H170*SUM(A$9:A170) + (A170-7)*G170*H170)/(SUMPRODUCT(A$9:A170,A$9:A170) - 2*G170*SUM(A$9:A170) + (A170-7)*G170*G170), "NA")</f>
        <v>NA</v>
      </c>
      <c r="J170" s="95" t="str">
        <f t="shared" ca="1" si="8"/>
        <v>NA</v>
      </c>
      <c r="L170" s="125" t="s">
        <v>32</v>
      </c>
      <c r="M170" s="126"/>
      <c r="N170" s="38" t="s">
        <v>5</v>
      </c>
      <c r="O170" s="35" t="s">
        <v>21</v>
      </c>
      <c r="P170" s="24">
        <v>44403</v>
      </c>
      <c r="Q170" s="36">
        <v>176</v>
      </c>
      <c r="R170" s="35" t="s">
        <v>8</v>
      </c>
      <c r="S170" s="24">
        <v>44458</v>
      </c>
      <c r="T170" s="36">
        <v>231</v>
      </c>
      <c r="U170" s="48"/>
      <c r="V170" s="48"/>
      <c r="W170" s="125" t="s">
        <v>32</v>
      </c>
      <c r="X170" s="126"/>
      <c r="Y170" s="30">
        <v>500</v>
      </c>
      <c r="Z170" s="36" t="s">
        <v>21</v>
      </c>
      <c r="AA170" s="24">
        <v>44374</v>
      </c>
      <c r="AB170" s="36">
        <v>147</v>
      </c>
      <c r="AC170" s="35" t="s">
        <v>8</v>
      </c>
      <c r="AD170" s="24">
        <v>44412</v>
      </c>
      <c r="AE170" s="36">
        <v>185</v>
      </c>
      <c r="AG170" s="125" t="s">
        <v>32</v>
      </c>
      <c r="AH170" s="126"/>
      <c r="AI170" s="30">
        <v>1000</v>
      </c>
      <c r="AJ170" s="36" t="s">
        <v>21</v>
      </c>
      <c r="AK170" s="24">
        <v>44354</v>
      </c>
      <c r="AL170" s="36">
        <v>127</v>
      </c>
      <c r="AM170" s="35" t="s">
        <v>8</v>
      </c>
      <c r="AN170" s="24">
        <v>44386</v>
      </c>
      <c r="AO170" s="36">
        <v>159</v>
      </c>
      <c r="AQ170" s="125" t="s">
        <v>32</v>
      </c>
      <c r="AR170" s="126"/>
      <c r="AS170" s="30">
        <v>500</v>
      </c>
      <c r="AT170" s="36" t="s">
        <v>21</v>
      </c>
      <c r="AU170" s="24">
        <v>44366</v>
      </c>
      <c r="AV170" s="36">
        <v>139</v>
      </c>
      <c r="AW170" s="35" t="s">
        <v>8</v>
      </c>
      <c r="AX170" s="24">
        <v>44404</v>
      </c>
      <c r="AY170" s="36">
        <v>177</v>
      </c>
      <c r="BA170" s="125" t="s">
        <v>32</v>
      </c>
      <c r="BB170" s="126"/>
      <c r="BC170" s="30">
        <v>1000</v>
      </c>
      <c r="BD170" s="36" t="s">
        <v>21</v>
      </c>
      <c r="BE170" s="24">
        <v>44343</v>
      </c>
      <c r="BF170" s="36">
        <v>116</v>
      </c>
      <c r="BG170" s="35" t="s">
        <v>8</v>
      </c>
      <c r="BH170" s="24">
        <v>44376</v>
      </c>
      <c r="BI170" s="36">
        <v>149</v>
      </c>
    </row>
    <row r="171" spans="1:61" x14ac:dyDescent="0.2">
      <c r="A171" s="3">
        <v>170</v>
      </c>
      <c r="B171" s="73">
        <v>44352</v>
      </c>
      <c r="C171" s="42"/>
      <c r="D171" s="42" t="str">
        <f t="shared" ca="1" si="6"/>
        <v>NA</v>
      </c>
      <c r="E171" s="75" t="str">
        <f t="shared" ca="1" si="7"/>
        <v>NA</v>
      </c>
      <c r="F171" s="70"/>
      <c r="G171" s="72" t="str">
        <f ca="1">IF(B170&lt;TODAY(), AVERAGE(A$9:A171), "NA")</f>
        <v>NA</v>
      </c>
      <c r="H171" s="75" t="str">
        <f ca="1">IF(B170&lt;TODAY(), AVERAGE(E$9:E171), "NA")</f>
        <v>NA</v>
      </c>
      <c r="I171" s="82" t="str">
        <f ca="1">IF(B170&lt;TODAY(), (SUMPRODUCT(A$9:A171,E$9:E171) - G171*SUM(E$9:E171) - H171*SUM(A$9:A171) + (A171-7)*G171*H171)/(SUMPRODUCT(A$9:A171,A$9:A171) - 2*G171*SUM(A$9:A171) + (A171-7)*G171*G171), "NA")</f>
        <v>NA</v>
      </c>
      <c r="J171" s="95" t="str">
        <f t="shared" ca="1" si="8"/>
        <v>NA</v>
      </c>
      <c r="L171" s="125" t="s">
        <v>31</v>
      </c>
      <c r="M171" s="126"/>
      <c r="N171" s="38" t="s">
        <v>5</v>
      </c>
      <c r="O171" s="35" t="s">
        <v>22</v>
      </c>
      <c r="P171" s="24">
        <v>44496</v>
      </c>
      <c r="Q171" s="36">
        <v>269</v>
      </c>
      <c r="R171" s="35" t="s">
        <v>9</v>
      </c>
      <c r="S171" s="24">
        <v>44580</v>
      </c>
      <c r="T171" s="36">
        <v>353</v>
      </c>
      <c r="U171" s="48"/>
      <c r="V171" s="48"/>
      <c r="W171" s="125" t="s">
        <v>31</v>
      </c>
      <c r="X171" s="126"/>
      <c r="Y171" s="30">
        <v>100</v>
      </c>
      <c r="Z171" s="36" t="s">
        <v>22</v>
      </c>
      <c r="AA171" s="24">
        <v>44440</v>
      </c>
      <c r="AB171" s="36">
        <v>213</v>
      </c>
      <c r="AC171" s="35" t="s">
        <v>9</v>
      </c>
      <c r="AD171" s="24">
        <v>44499</v>
      </c>
      <c r="AE171" s="36">
        <v>272</v>
      </c>
      <c r="AG171" s="125" t="s">
        <v>31</v>
      </c>
      <c r="AH171" s="126"/>
      <c r="AI171" s="30">
        <v>100</v>
      </c>
      <c r="AJ171" s="36" t="s">
        <v>22</v>
      </c>
      <c r="AK171" s="24">
        <v>44408</v>
      </c>
      <c r="AL171" s="36">
        <v>181</v>
      </c>
      <c r="AM171" s="35" t="s">
        <v>9</v>
      </c>
      <c r="AN171" s="24">
        <v>44454</v>
      </c>
      <c r="AO171" s="36">
        <v>227</v>
      </c>
      <c r="AQ171" s="125" t="s">
        <v>31</v>
      </c>
      <c r="AR171" s="126"/>
      <c r="AS171" s="30">
        <v>50</v>
      </c>
      <c r="AT171" s="36" t="s">
        <v>22</v>
      </c>
      <c r="AU171" s="24">
        <v>44435</v>
      </c>
      <c r="AV171" s="36">
        <v>208</v>
      </c>
      <c r="AW171" s="35" t="s">
        <v>9</v>
      </c>
      <c r="AX171" s="24">
        <v>44492</v>
      </c>
      <c r="AY171" s="36">
        <v>265</v>
      </c>
      <c r="BA171" s="125" t="s">
        <v>31</v>
      </c>
      <c r="BB171" s="126"/>
      <c r="BC171" s="30">
        <v>50</v>
      </c>
      <c r="BD171" s="36" t="s">
        <v>22</v>
      </c>
      <c r="BE171" s="24">
        <v>44397</v>
      </c>
      <c r="BF171" s="36">
        <v>170</v>
      </c>
      <c r="BG171" s="35" t="s">
        <v>9</v>
      </c>
      <c r="BH171" s="24">
        <v>44443</v>
      </c>
      <c r="BI171" s="36">
        <v>216</v>
      </c>
    </row>
    <row r="172" spans="1:61" x14ac:dyDescent="0.2">
      <c r="A172" s="3">
        <v>171</v>
      </c>
      <c r="B172" s="73">
        <v>44353</v>
      </c>
      <c r="C172" s="42"/>
      <c r="D172" s="42" t="str">
        <f t="shared" ca="1" si="6"/>
        <v>NA</v>
      </c>
      <c r="E172" s="75" t="str">
        <f t="shared" ca="1" si="7"/>
        <v>NA</v>
      </c>
      <c r="F172" s="70"/>
      <c r="G172" s="72" t="str">
        <f ca="1">IF(B171&lt;TODAY(), AVERAGE(A$9:A172), "NA")</f>
        <v>NA</v>
      </c>
      <c r="H172" s="75" t="str">
        <f ca="1">IF(B171&lt;TODAY(), AVERAGE(E$9:E172), "NA")</f>
        <v>NA</v>
      </c>
      <c r="I172" s="82" t="str">
        <f ca="1">IF(B171&lt;TODAY(), (SUMPRODUCT(A$9:A172,E$9:E172) - G172*SUM(E$9:E172) - H172*SUM(A$9:A172) + (A172-7)*G172*H172)/(SUMPRODUCT(A$9:A172,A$9:A172) - 2*G172*SUM(A$9:A172) + (A172-7)*G172*G172), "NA")</f>
        <v>NA</v>
      </c>
      <c r="J172" s="95" t="str">
        <f t="shared" ca="1" si="8"/>
        <v>NA</v>
      </c>
      <c r="L172" s="122" t="s">
        <v>119</v>
      </c>
      <c r="M172" s="123"/>
      <c r="N172" s="87" t="s">
        <v>5</v>
      </c>
      <c r="O172" s="27" t="s">
        <v>40</v>
      </c>
      <c r="P172" s="25">
        <v>44277</v>
      </c>
      <c r="Q172" s="37">
        <v>50</v>
      </c>
      <c r="R172" s="27" t="s">
        <v>26</v>
      </c>
      <c r="S172" s="25">
        <v>44702</v>
      </c>
      <c r="T172" s="37">
        <v>475</v>
      </c>
      <c r="U172" s="48"/>
      <c r="V172" s="48"/>
      <c r="W172" s="122" t="s">
        <v>119</v>
      </c>
      <c r="X172" s="123"/>
      <c r="Y172" s="87">
        <v>1849</v>
      </c>
      <c r="Z172" s="19" t="s">
        <v>40</v>
      </c>
      <c r="AA172" s="25">
        <v>44273</v>
      </c>
      <c r="AB172" s="37">
        <v>46</v>
      </c>
      <c r="AC172" s="27" t="s">
        <v>26</v>
      </c>
      <c r="AD172" s="25">
        <v>44588</v>
      </c>
      <c r="AE172" s="37">
        <v>361</v>
      </c>
      <c r="AG172" s="122" t="s">
        <v>119</v>
      </c>
      <c r="AH172" s="123"/>
      <c r="AI172" s="87">
        <v>2349</v>
      </c>
      <c r="AJ172" s="19" t="s">
        <v>40</v>
      </c>
      <c r="AK172" s="25">
        <v>44270</v>
      </c>
      <c r="AL172" s="37">
        <v>43</v>
      </c>
      <c r="AM172" s="27" t="s">
        <v>26</v>
      </c>
      <c r="AN172" s="25">
        <v>44527</v>
      </c>
      <c r="AO172" s="37">
        <v>300</v>
      </c>
      <c r="AQ172" s="122" t="s">
        <v>119</v>
      </c>
      <c r="AR172" s="123"/>
      <c r="AS172" s="87">
        <v>1849</v>
      </c>
      <c r="AT172" s="19" t="s">
        <v>40</v>
      </c>
      <c r="AU172" s="25">
        <v>44270</v>
      </c>
      <c r="AV172" s="37">
        <v>43</v>
      </c>
      <c r="AW172" s="27" t="s">
        <v>26</v>
      </c>
      <c r="AX172" s="25">
        <v>44583</v>
      </c>
      <c r="AY172" s="37">
        <v>356</v>
      </c>
      <c r="BA172" s="122" t="s">
        <v>119</v>
      </c>
      <c r="BB172" s="123"/>
      <c r="BC172" s="87">
        <v>2349</v>
      </c>
      <c r="BD172" s="19" t="s">
        <v>40</v>
      </c>
      <c r="BE172" s="25">
        <v>44265</v>
      </c>
      <c r="BF172" s="37">
        <v>38</v>
      </c>
      <c r="BG172" s="27" t="s">
        <v>26</v>
      </c>
      <c r="BH172" s="25">
        <v>44516</v>
      </c>
      <c r="BI172" s="37">
        <v>289</v>
      </c>
    </row>
    <row r="173" spans="1:61" x14ac:dyDescent="0.2">
      <c r="A173" s="3">
        <v>172</v>
      </c>
      <c r="B173" s="73">
        <v>44354</v>
      </c>
      <c r="C173" s="42"/>
      <c r="D173" s="42" t="str">
        <f t="shared" ca="1" si="6"/>
        <v>NA</v>
      </c>
      <c r="E173" s="75" t="str">
        <f t="shared" ca="1" si="7"/>
        <v>NA</v>
      </c>
      <c r="F173" s="70"/>
      <c r="G173" s="72" t="str">
        <f ca="1">IF(B172&lt;TODAY(), AVERAGE(A$9:A173), "NA")</f>
        <v>NA</v>
      </c>
      <c r="H173" s="75" t="str">
        <f ca="1">IF(B172&lt;TODAY(), AVERAGE(E$9:E173), "NA")</f>
        <v>NA</v>
      </c>
      <c r="I173" s="82" t="str">
        <f ca="1">IF(B172&lt;TODAY(), (SUMPRODUCT(A$9:A173,E$9:E173) - G173*SUM(E$9:E173) - H173*SUM(A$9:A173) + (A173-7)*G173*H173)/(SUMPRODUCT(A$9:A173,A$9:A173) - 2*G173*SUM(A$9:A173) + (A173-7)*G173*G173), "NA")</f>
        <v>NA</v>
      </c>
      <c r="J173" s="95" t="str">
        <f t="shared" ca="1" si="8"/>
        <v>NA</v>
      </c>
      <c r="L173" s="50"/>
      <c r="M173" s="89"/>
      <c r="N173" s="89"/>
      <c r="O173" s="89"/>
      <c r="P173" s="89"/>
      <c r="Q173" s="89"/>
      <c r="R173" s="89"/>
      <c r="S173" s="89"/>
      <c r="T173" s="89"/>
      <c r="U173" s="89"/>
      <c r="W173" s="89"/>
      <c r="X173" s="89"/>
      <c r="Y173" s="89"/>
      <c r="Z173" s="89"/>
      <c r="AA173" s="89"/>
      <c r="AB173" s="89"/>
      <c r="AC173" s="89"/>
      <c r="AD173" s="89"/>
      <c r="AE173" s="89"/>
      <c r="AG173" s="89"/>
      <c r="AH173" s="89"/>
      <c r="AI173" s="89"/>
      <c r="AJ173" s="89"/>
      <c r="AK173" s="89"/>
      <c r="AL173" s="89"/>
      <c r="AM173" s="89"/>
      <c r="AN173" s="89"/>
      <c r="AO173" s="89"/>
      <c r="AQ173" s="84"/>
      <c r="AR173" s="84"/>
      <c r="AS173" s="84"/>
      <c r="AT173" s="84"/>
      <c r="AU173" s="84"/>
      <c r="AV173" s="84"/>
      <c r="AW173" s="84"/>
      <c r="AX173" s="84"/>
      <c r="AY173" s="84"/>
      <c r="BA173" s="84"/>
      <c r="BB173" s="84"/>
      <c r="BC173" s="84"/>
      <c r="BD173" s="84"/>
      <c r="BE173" s="84"/>
      <c r="BF173" s="84"/>
      <c r="BG173" s="84"/>
      <c r="BH173" s="84"/>
      <c r="BI173" s="84"/>
    </row>
    <row r="174" spans="1:61" x14ac:dyDescent="0.2">
      <c r="A174" s="3">
        <v>173</v>
      </c>
      <c r="B174" s="73">
        <v>44355</v>
      </c>
      <c r="C174" s="42"/>
      <c r="D174" s="42" t="str">
        <f t="shared" ca="1" si="6"/>
        <v>NA</v>
      </c>
      <c r="E174" s="75" t="str">
        <f t="shared" ca="1" si="7"/>
        <v>NA</v>
      </c>
      <c r="F174" s="70"/>
      <c r="G174" s="72" t="str">
        <f ca="1">IF(B173&lt;TODAY(), AVERAGE(A$9:A174), "NA")</f>
        <v>NA</v>
      </c>
      <c r="H174" s="75" t="str">
        <f ca="1">IF(B173&lt;TODAY(), AVERAGE(E$9:E174), "NA")</f>
        <v>NA</v>
      </c>
      <c r="I174" s="82" t="str">
        <f ca="1">IF(B173&lt;TODAY(), (SUMPRODUCT(A$9:A174,E$9:E174) - G174*SUM(E$9:E174) - H174*SUM(A$9:A174) + (A174-7)*G174*H174)/(SUMPRODUCT(A$9:A174,A$9:A174) - 2*G174*SUM(A$9:A174) + (A174-7)*G174*G174), "NA")</f>
        <v>NA</v>
      </c>
      <c r="J174" s="95" t="str">
        <f t="shared" ca="1" si="8"/>
        <v>NA</v>
      </c>
      <c r="L174" s="142">
        <v>44226</v>
      </c>
      <c r="M174" s="142"/>
      <c r="N174" s="142"/>
      <c r="O174" s="142"/>
      <c r="P174" s="142"/>
      <c r="Q174" s="142"/>
      <c r="R174" s="142"/>
      <c r="S174" s="142"/>
      <c r="T174" s="142"/>
      <c r="U174" s="71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  <c r="BI174" s="55"/>
    </row>
    <row r="175" spans="1:61" x14ac:dyDescent="0.2">
      <c r="A175" s="3">
        <v>174</v>
      </c>
      <c r="B175" s="73">
        <v>44356</v>
      </c>
      <c r="C175" s="42"/>
      <c r="D175" s="42" t="str">
        <f t="shared" ca="1" si="6"/>
        <v>NA</v>
      </c>
      <c r="E175" s="75" t="str">
        <f t="shared" ca="1" si="7"/>
        <v>NA</v>
      </c>
      <c r="F175" s="70"/>
      <c r="G175" s="72" t="str">
        <f ca="1">IF(B174&lt;TODAY(), AVERAGE(A$9:A175), "NA")</f>
        <v>NA</v>
      </c>
      <c r="H175" s="75" t="str">
        <f ca="1">IF(B174&lt;TODAY(), AVERAGE(E$9:E175), "NA")</f>
        <v>NA</v>
      </c>
      <c r="I175" s="82" t="str">
        <f ca="1">IF(B174&lt;TODAY(), (SUMPRODUCT(A$9:A175,E$9:E175) - G175*SUM(E$9:E175) - H175*SUM(A$9:A175) + (A175-7)*G175*H175)/(SUMPRODUCT(A$9:A175,A$9:A175) - 2*G175*SUM(A$9:A175) + (A175-7)*G175*G175), "NA")</f>
        <v>NA</v>
      </c>
      <c r="J175" s="95" t="str">
        <f t="shared" ca="1" si="8"/>
        <v>NA</v>
      </c>
      <c r="L175" s="128" t="s">
        <v>36</v>
      </c>
      <c r="M175" s="129"/>
      <c r="N175" s="130"/>
      <c r="O175" s="31" t="s">
        <v>7</v>
      </c>
      <c r="P175" s="32" t="s">
        <v>17</v>
      </c>
      <c r="Q175" s="33" t="s">
        <v>18</v>
      </c>
      <c r="R175" s="31" t="s">
        <v>7</v>
      </c>
      <c r="S175" s="32" t="s">
        <v>17</v>
      </c>
      <c r="T175" s="33" t="s">
        <v>18</v>
      </c>
      <c r="U175" s="48"/>
      <c r="V175" s="48"/>
      <c r="W175" s="128" t="s">
        <v>36</v>
      </c>
      <c r="X175" s="129"/>
      <c r="Y175" s="130"/>
      <c r="Z175" s="33" t="s">
        <v>7</v>
      </c>
      <c r="AA175" s="32" t="s">
        <v>17</v>
      </c>
      <c r="AB175" s="33" t="s">
        <v>18</v>
      </c>
      <c r="AC175" s="31" t="s">
        <v>7</v>
      </c>
      <c r="AD175" s="32" t="s">
        <v>17</v>
      </c>
      <c r="AE175" s="33" t="s">
        <v>18</v>
      </c>
      <c r="AG175" s="128" t="s">
        <v>36</v>
      </c>
      <c r="AH175" s="129"/>
      <c r="AI175" s="130"/>
      <c r="AJ175" s="33" t="s">
        <v>7</v>
      </c>
      <c r="AK175" s="32" t="s">
        <v>17</v>
      </c>
      <c r="AL175" s="33" t="s">
        <v>18</v>
      </c>
      <c r="AM175" s="31" t="s">
        <v>7</v>
      </c>
      <c r="AN175" s="32" t="s">
        <v>17</v>
      </c>
      <c r="AO175" s="33" t="s">
        <v>18</v>
      </c>
      <c r="AQ175" s="128" t="s">
        <v>36</v>
      </c>
      <c r="AR175" s="129"/>
      <c r="AS175" s="130"/>
      <c r="AT175" s="33" t="s">
        <v>7</v>
      </c>
      <c r="AU175" s="32" t="s">
        <v>17</v>
      </c>
      <c r="AV175" s="33" t="s">
        <v>18</v>
      </c>
      <c r="AW175" s="31" t="s">
        <v>7</v>
      </c>
      <c r="AX175" s="32" t="s">
        <v>17</v>
      </c>
      <c r="AY175" s="33" t="s">
        <v>18</v>
      </c>
      <c r="BA175" s="128" t="s">
        <v>36</v>
      </c>
      <c r="BB175" s="129"/>
      <c r="BC175" s="130"/>
      <c r="BD175" s="33" t="s">
        <v>7</v>
      </c>
      <c r="BE175" s="32" t="s">
        <v>17</v>
      </c>
      <c r="BF175" s="33" t="s">
        <v>18</v>
      </c>
      <c r="BG175" s="31" t="s">
        <v>7</v>
      </c>
      <c r="BH175" s="32" t="s">
        <v>17</v>
      </c>
      <c r="BI175" s="33" t="s">
        <v>18</v>
      </c>
    </row>
    <row r="176" spans="1:61" x14ac:dyDescent="0.2">
      <c r="A176" s="3">
        <v>175</v>
      </c>
      <c r="B176" s="73">
        <v>44357</v>
      </c>
      <c r="C176" s="42"/>
      <c r="D176" s="42" t="str">
        <f t="shared" ca="1" si="6"/>
        <v>NA</v>
      </c>
      <c r="E176" s="75" t="str">
        <f t="shared" ca="1" si="7"/>
        <v>NA</v>
      </c>
      <c r="F176" s="70"/>
      <c r="G176" s="72" t="str">
        <f ca="1">IF(B175&lt;TODAY(), AVERAGE(A$9:A176), "NA")</f>
        <v>NA</v>
      </c>
      <c r="H176" s="75" t="str">
        <f ca="1">IF(B175&lt;TODAY(), AVERAGE(E$9:E176), "NA")</f>
        <v>NA</v>
      </c>
      <c r="I176" s="82" t="str">
        <f ca="1">IF(B175&lt;TODAY(), (SUMPRODUCT(A$9:A176,E$9:E176) - G176*SUM(E$9:E176) - H176*SUM(A$9:A176) + (A176-7)*G176*H176)/(SUMPRODUCT(A$9:A176,A$9:A176) - 2*G176*SUM(A$9:A176) + (A176-7)*G176*G176), "NA")</f>
        <v>NA</v>
      </c>
      <c r="J176" s="95" t="str">
        <f t="shared" ca="1" si="8"/>
        <v>NA</v>
      </c>
      <c r="L176" s="131" t="s">
        <v>3</v>
      </c>
      <c r="M176" s="132"/>
      <c r="N176" s="28">
        <v>44226</v>
      </c>
      <c r="O176" s="52" t="s">
        <v>38</v>
      </c>
      <c r="P176" s="26">
        <v>44250</v>
      </c>
      <c r="Q176" s="34">
        <v>24</v>
      </c>
      <c r="R176" s="52" t="s">
        <v>39</v>
      </c>
      <c r="S176" s="26">
        <v>44262</v>
      </c>
      <c r="T176" s="34">
        <v>36</v>
      </c>
      <c r="U176" s="48"/>
      <c r="V176" s="48"/>
      <c r="W176" s="131" t="s">
        <v>3</v>
      </c>
      <c r="X176" s="132"/>
      <c r="Y176" s="28">
        <v>44226</v>
      </c>
      <c r="Z176" s="53" t="s">
        <v>38</v>
      </c>
      <c r="AA176" s="26">
        <v>44250</v>
      </c>
      <c r="AB176" s="34">
        <v>24</v>
      </c>
      <c r="AC176" s="52" t="s">
        <v>39</v>
      </c>
      <c r="AD176" s="26">
        <v>44262</v>
      </c>
      <c r="AE176" s="34">
        <v>36</v>
      </c>
      <c r="AG176" s="131" t="s">
        <v>3</v>
      </c>
      <c r="AH176" s="132"/>
      <c r="AI176" s="28">
        <v>44226</v>
      </c>
      <c r="AJ176" s="53" t="s">
        <v>38</v>
      </c>
      <c r="AK176" s="26">
        <v>44250</v>
      </c>
      <c r="AL176" s="34">
        <v>24</v>
      </c>
      <c r="AM176" s="52" t="s">
        <v>39</v>
      </c>
      <c r="AN176" s="26">
        <v>44261</v>
      </c>
      <c r="AO176" s="34">
        <v>35</v>
      </c>
      <c r="AQ176" s="131" t="s">
        <v>3</v>
      </c>
      <c r="AR176" s="132"/>
      <c r="AS176" s="28">
        <v>44226</v>
      </c>
      <c r="AT176" s="53" t="s">
        <v>38</v>
      </c>
      <c r="AU176" s="26">
        <v>44250</v>
      </c>
      <c r="AV176" s="34">
        <v>24</v>
      </c>
      <c r="AW176" s="52" t="s">
        <v>39</v>
      </c>
      <c r="AX176" s="26">
        <v>44261</v>
      </c>
      <c r="AY176" s="34">
        <v>35</v>
      </c>
      <c r="BA176" s="131" t="s">
        <v>3</v>
      </c>
      <c r="BB176" s="132"/>
      <c r="BC176" s="28">
        <v>44226</v>
      </c>
      <c r="BD176" s="53" t="s">
        <v>38</v>
      </c>
      <c r="BE176" s="26">
        <v>44250</v>
      </c>
      <c r="BF176" s="34">
        <v>24</v>
      </c>
      <c r="BG176" s="52" t="s">
        <v>39</v>
      </c>
      <c r="BH176" s="26">
        <v>44261</v>
      </c>
      <c r="BI176" s="34">
        <v>35</v>
      </c>
    </row>
    <row r="177" spans="1:61" x14ac:dyDescent="0.2">
      <c r="A177" s="3">
        <v>176</v>
      </c>
      <c r="B177" s="73">
        <v>44358</v>
      </c>
      <c r="C177" s="42"/>
      <c r="D177" s="42" t="str">
        <f t="shared" ca="1" si="6"/>
        <v>NA</v>
      </c>
      <c r="E177" s="75" t="str">
        <f t="shared" ca="1" si="7"/>
        <v>NA</v>
      </c>
      <c r="F177" s="70"/>
      <c r="G177" s="72" t="str">
        <f ca="1">IF(B176&lt;TODAY(), AVERAGE(A$9:A177), "NA")</f>
        <v>NA</v>
      </c>
      <c r="H177" s="75" t="str">
        <f ca="1">IF(B176&lt;TODAY(), AVERAGE(E$9:E177), "NA")</f>
        <v>NA</v>
      </c>
      <c r="I177" s="82" t="str">
        <f ca="1">IF(B176&lt;TODAY(), (SUMPRODUCT(A$9:A177,E$9:E177) - G177*SUM(E$9:E177) - H177*SUM(A$9:A177) + (A177-7)*G177*H177)/(SUMPRODUCT(A$9:A177,A$9:A177) - 2*G177*SUM(A$9:A177) + (A177-7)*G177*G177), "NA")</f>
        <v>NA</v>
      </c>
      <c r="J177" s="95" t="str">
        <f t="shared" ca="1" si="8"/>
        <v>NA</v>
      </c>
      <c r="L177" s="125" t="s">
        <v>19</v>
      </c>
      <c r="M177" s="126"/>
      <c r="N177" s="29">
        <v>1301</v>
      </c>
      <c r="O177" s="35" t="s">
        <v>20</v>
      </c>
      <c r="P177" s="24">
        <v>44310</v>
      </c>
      <c r="Q177" s="36">
        <v>84</v>
      </c>
      <c r="R177" s="35" t="s">
        <v>10</v>
      </c>
      <c r="S177" s="24">
        <v>44340</v>
      </c>
      <c r="T177" s="36">
        <v>114</v>
      </c>
      <c r="U177" s="48"/>
      <c r="V177" s="48"/>
      <c r="W177" s="125" t="s">
        <v>19</v>
      </c>
      <c r="X177" s="126"/>
      <c r="Y177" s="29">
        <v>1301</v>
      </c>
      <c r="Z177" s="36" t="s">
        <v>20</v>
      </c>
      <c r="AA177" s="24">
        <v>44302</v>
      </c>
      <c r="AB177" s="36">
        <v>76</v>
      </c>
      <c r="AC177" s="35" t="s">
        <v>10</v>
      </c>
      <c r="AD177" s="24">
        <v>44327</v>
      </c>
      <c r="AE177" s="36">
        <v>101</v>
      </c>
      <c r="AG177" s="125" t="s">
        <v>19</v>
      </c>
      <c r="AH177" s="126"/>
      <c r="AI177" s="29">
        <v>1301</v>
      </c>
      <c r="AJ177" s="36" t="s">
        <v>20</v>
      </c>
      <c r="AK177" s="24">
        <v>44296</v>
      </c>
      <c r="AL177" s="36">
        <v>70</v>
      </c>
      <c r="AM177" s="35" t="s">
        <v>10</v>
      </c>
      <c r="AN177" s="24">
        <v>44317</v>
      </c>
      <c r="AO177" s="36">
        <v>91</v>
      </c>
      <c r="AQ177" s="125" t="s">
        <v>19</v>
      </c>
      <c r="AR177" s="126"/>
      <c r="AS177" s="29">
        <v>1301</v>
      </c>
      <c r="AT177" s="36" t="s">
        <v>20</v>
      </c>
      <c r="AU177" s="24">
        <v>44296</v>
      </c>
      <c r="AV177" s="36">
        <v>70</v>
      </c>
      <c r="AW177" s="35" t="s">
        <v>10</v>
      </c>
      <c r="AX177" s="24">
        <v>44321</v>
      </c>
      <c r="AY177" s="36">
        <v>95</v>
      </c>
      <c r="BA177" s="125" t="s">
        <v>19</v>
      </c>
      <c r="BB177" s="126"/>
      <c r="BC177" s="29">
        <v>1301</v>
      </c>
      <c r="BD177" s="36" t="s">
        <v>20</v>
      </c>
      <c r="BE177" s="24">
        <v>44291</v>
      </c>
      <c r="BF177" s="36">
        <v>65</v>
      </c>
      <c r="BG177" s="35" t="s">
        <v>10</v>
      </c>
      <c r="BH177" s="24">
        <v>44305</v>
      </c>
      <c r="BI177" s="36">
        <v>79</v>
      </c>
    </row>
    <row r="178" spans="1:61" x14ac:dyDescent="0.2">
      <c r="A178" s="3">
        <v>177</v>
      </c>
      <c r="B178" s="73">
        <v>44359</v>
      </c>
      <c r="C178" s="42"/>
      <c r="D178" s="42" t="str">
        <f t="shared" ca="1" si="6"/>
        <v>NA</v>
      </c>
      <c r="E178" s="75" t="str">
        <f t="shared" ca="1" si="7"/>
        <v>NA</v>
      </c>
      <c r="F178" s="70"/>
      <c r="G178" s="72" t="str">
        <f ca="1">IF(B177&lt;TODAY(), AVERAGE(A$9:A178), "NA")</f>
        <v>NA</v>
      </c>
      <c r="H178" s="75" t="str">
        <f ca="1">IF(B177&lt;TODAY(), AVERAGE(E$9:E178), "NA")</f>
        <v>NA</v>
      </c>
      <c r="I178" s="82" t="str">
        <f ca="1">IF(B177&lt;TODAY(), (SUMPRODUCT(A$9:A178,E$9:E178) - G178*SUM(E$9:E178) - H178*SUM(A$9:A178) + (A178-7)*G178*H178)/(SUMPRODUCT(A$9:A178,A$9:A178) - 2*G178*SUM(A$9:A178) + (A178-7)*G178*G178), "NA")</f>
        <v>NA</v>
      </c>
      <c r="J178" s="95" t="str">
        <f t="shared" ca="1" si="8"/>
        <v>NA</v>
      </c>
      <c r="L178" s="125" t="s">
        <v>32</v>
      </c>
      <c r="M178" s="126"/>
      <c r="N178" s="38" t="s">
        <v>5</v>
      </c>
      <c r="O178" s="35" t="s">
        <v>21</v>
      </c>
      <c r="P178" s="24">
        <v>44410</v>
      </c>
      <c r="Q178" s="36">
        <v>184</v>
      </c>
      <c r="R178" s="35" t="s">
        <v>8</v>
      </c>
      <c r="S178" s="24">
        <v>44469</v>
      </c>
      <c r="T178" s="36">
        <v>243</v>
      </c>
      <c r="U178" s="48"/>
      <c r="V178" s="48"/>
      <c r="W178" s="125" t="s">
        <v>32</v>
      </c>
      <c r="X178" s="126"/>
      <c r="Y178" s="30">
        <v>500</v>
      </c>
      <c r="Z178" s="36" t="s">
        <v>21</v>
      </c>
      <c r="AA178" s="24">
        <v>44378</v>
      </c>
      <c r="AB178" s="36">
        <v>152</v>
      </c>
      <c r="AC178" s="35" t="s">
        <v>8</v>
      </c>
      <c r="AD178" s="24">
        <v>44419</v>
      </c>
      <c r="AE178" s="36">
        <v>193</v>
      </c>
      <c r="AG178" s="125" t="s">
        <v>32</v>
      </c>
      <c r="AH178" s="126"/>
      <c r="AI178" s="30">
        <v>1000</v>
      </c>
      <c r="AJ178" s="36" t="s">
        <v>21</v>
      </c>
      <c r="AK178" s="24">
        <v>44356</v>
      </c>
      <c r="AL178" s="36">
        <v>130</v>
      </c>
      <c r="AM178" s="35" t="s">
        <v>8</v>
      </c>
      <c r="AN178" s="24">
        <v>44388</v>
      </c>
      <c r="AO178" s="36">
        <v>162</v>
      </c>
      <c r="AQ178" s="125" t="s">
        <v>32</v>
      </c>
      <c r="AR178" s="126"/>
      <c r="AS178" s="30">
        <v>500</v>
      </c>
      <c r="AT178" s="36" t="s">
        <v>21</v>
      </c>
      <c r="AU178" s="24">
        <v>44371</v>
      </c>
      <c r="AV178" s="36">
        <v>145</v>
      </c>
      <c r="AW178" s="35" t="s">
        <v>8</v>
      </c>
      <c r="AX178" s="24">
        <v>44409</v>
      </c>
      <c r="AY178" s="36">
        <v>183</v>
      </c>
      <c r="BA178" s="125" t="s">
        <v>32</v>
      </c>
      <c r="BB178" s="126"/>
      <c r="BC178" s="30">
        <v>1000</v>
      </c>
      <c r="BD178" s="36" t="s">
        <v>21</v>
      </c>
      <c r="BE178" s="24">
        <v>44344</v>
      </c>
      <c r="BF178" s="36">
        <v>118</v>
      </c>
      <c r="BG178" s="35" t="s">
        <v>8</v>
      </c>
      <c r="BH178" s="24">
        <v>44378</v>
      </c>
      <c r="BI178" s="36">
        <v>152</v>
      </c>
    </row>
    <row r="179" spans="1:61" x14ac:dyDescent="0.2">
      <c r="A179" s="3">
        <v>178</v>
      </c>
      <c r="B179" s="73">
        <v>44360</v>
      </c>
      <c r="C179" s="42"/>
      <c r="D179" s="42" t="str">
        <f t="shared" ca="1" si="6"/>
        <v>NA</v>
      </c>
      <c r="E179" s="75" t="str">
        <f t="shared" ca="1" si="7"/>
        <v>NA</v>
      </c>
      <c r="F179" s="70"/>
      <c r="G179" s="72" t="str">
        <f ca="1">IF(B178&lt;TODAY(), AVERAGE(A$9:A179), "NA")</f>
        <v>NA</v>
      </c>
      <c r="H179" s="75" t="str">
        <f ca="1">IF(B178&lt;TODAY(), AVERAGE(E$9:E179), "NA")</f>
        <v>NA</v>
      </c>
      <c r="I179" s="82" t="str">
        <f ca="1">IF(B178&lt;TODAY(), (SUMPRODUCT(A$9:A179,E$9:E179) - G179*SUM(E$9:E179) - H179*SUM(A$9:A179) + (A179-7)*G179*H179)/(SUMPRODUCT(A$9:A179,A$9:A179) - 2*G179*SUM(A$9:A179) + (A179-7)*G179*G179), "NA")</f>
        <v>NA</v>
      </c>
      <c r="J179" s="95" t="str">
        <f t="shared" ca="1" si="8"/>
        <v>NA</v>
      </c>
      <c r="L179" s="125" t="s">
        <v>31</v>
      </c>
      <c r="M179" s="126"/>
      <c r="N179" s="38" t="s">
        <v>5</v>
      </c>
      <c r="O179" s="35" t="s">
        <v>22</v>
      </c>
      <c r="P179" s="24">
        <v>44509</v>
      </c>
      <c r="Q179" s="36">
        <v>283</v>
      </c>
      <c r="R179" s="35" t="s">
        <v>9</v>
      </c>
      <c r="S179" s="24">
        <v>44590</v>
      </c>
      <c r="T179" s="36">
        <v>364</v>
      </c>
      <c r="U179" s="48"/>
      <c r="V179" s="48"/>
      <c r="W179" s="125" t="s">
        <v>31</v>
      </c>
      <c r="X179" s="126"/>
      <c r="Y179" s="30">
        <v>100</v>
      </c>
      <c r="Z179" s="36" t="s">
        <v>22</v>
      </c>
      <c r="AA179" s="24">
        <v>44445</v>
      </c>
      <c r="AB179" s="36">
        <v>219</v>
      </c>
      <c r="AC179" s="35" t="s">
        <v>9</v>
      </c>
      <c r="AD179" s="24">
        <v>44508</v>
      </c>
      <c r="AE179" s="36">
        <v>282</v>
      </c>
      <c r="AG179" s="125" t="s">
        <v>31</v>
      </c>
      <c r="AH179" s="126"/>
      <c r="AI179" s="30">
        <v>100</v>
      </c>
      <c r="AJ179" s="36" t="s">
        <v>22</v>
      </c>
      <c r="AK179" s="24">
        <v>44412</v>
      </c>
      <c r="AL179" s="36">
        <v>186</v>
      </c>
      <c r="AM179" s="35" t="s">
        <v>9</v>
      </c>
      <c r="AN179" s="24">
        <v>44460</v>
      </c>
      <c r="AO179" s="36">
        <v>234</v>
      </c>
      <c r="AQ179" s="125" t="s">
        <v>31</v>
      </c>
      <c r="AR179" s="126"/>
      <c r="AS179" s="30">
        <v>50</v>
      </c>
      <c r="AT179" s="36" t="s">
        <v>22</v>
      </c>
      <c r="AU179" s="24">
        <v>44439</v>
      </c>
      <c r="AV179" s="36">
        <v>213</v>
      </c>
      <c r="AW179" s="35" t="s">
        <v>9</v>
      </c>
      <c r="AX179" s="24">
        <v>44499</v>
      </c>
      <c r="AY179" s="36">
        <v>273</v>
      </c>
      <c r="BA179" s="125" t="s">
        <v>31</v>
      </c>
      <c r="BB179" s="126"/>
      <c r="BC179" s="30">
        <v>50</v>
      </c>
      <c r="BD179" s="36" t="s">
        <v>22</v>
      </c>
      <c r="BE179" s="24">
        <v>44400</v>
      </c>
      <c r="BF179" s="36">
        <v>174</v>
      </c>
      <c r="BG179" s="35" t="s">
        <v>9</v>
      </c>
      <c r="BH179" s="24">
        <v>44448</v>
      </c>
      <c r="BI179" s="36">
        <v>222</v>
      </c>
    </row>
    <row r="180" spans="1:61" x14ac:dyDescent="0.2">
      <c r="A180" s="3">
        <v>179</v>
      </c>
      <c r="B180" s="73">
        <v>44361</v>
      </c>
      <c r="C180" s="42"/>
      <c r="D180" s="42" t="str">
        <f t="shared" ca="1" si="6"/>
        <v>NA</v>
      </c>
      <c r="E180" s="75" t="str">
        <f t="shared" ca="1" si="7"/>
        <v>NA</v>
      </c>
      <c r="F180" s="70"/>
      <c r="G180" s="72" t="str">
        <f ca="1">IF(B179&lt;TODAY(), AVERAGE(A$9:A180), "NA")</f>
        <v>NA</v>
      </c>
      <c r="H180" s="75" t="str">
        <f ca="1">IF(B179&lt;TODAY(), AVERAGE(E$9:E180), "NA")</f>
        <v>NA</v>
      </c>
      <c r="I180" s="82" t="str">
        <f ca="1">IF(B179&lt;TODAY(), (SUMPRODUCT(A$9:A180,E$9:E180) - G180*SUM(E$9:E180) - H180*SUM(A$9:A180) + (A180-7)*G180*H180)/(SUMPRODUCT(A$9:A180,A$9:A180) - 2*G180*SUM(A$9:A180) + (A180-7)*G180*G180), "NA")</f>
        <v>NA</v>
      </c>
      <c r="J180" s="95" t="str">
        <f t="shared" ca="1" si="8"/>
        <v>NA</v>
      </c>
      <c r="L180" s="122" t="s">
        <v>119</v>
      </c>
      <c r="M180" s="123"/>
      <c r="N180" s="87" t="s">
        <v>5</v>
      </c>
      <c r="O180" s="27" t="s">
        <v>40</v>
      </c>
      <c r="P180" s="25">
        <v>44279</v>
      </c>
      <c r="Q180" s="37">
        <v>53</v>
      </c>
      <c r="R180" s="27" t="s">
        <v>26</v>
      </c>
      <c r="S180" s="25">
        <v>44720</v>
      </c>
      <c r="T180" s="37">
        <v>494</v>
      </c>
      <c r="U180" s="48"/>
      <c r="V180" s="48"/>
      <c r="W180" s="122" t="s">
        <v>119</v>
      </c>
      <c r="X180" s="123"/>
      <c r="Y180" s="87">
        <v>1801</v>
      </c>
      <c r="Z180" s="19" t="s">
        <v>40</v>
      </c>
      <c r="AA180" s="25">
        <v>44274</v>
      </c>
      <c r="AB180" s="37">
        <v>48</v>
      </c>
      <c r="AC180" s="27" t="s">
        <v>26</v>
      </c>
      <c r="AD180" s="25">
        <v>44597</v>
      </c>
      <c r="AE180" s="37">
        <v>371</v>
      </c>
      <c r="AG180" s="122" t="s">
        <v>119</v>
      </c>
      <c r="AH180" s="123"/>
      <c r="AI180" s="87">
        <v>2301</v>
      </c>
      <c r="AJ180" s="19" t="s">
        <v>40</v>
      </c>
      <c r="AK180" s="25">
        <v>44271</v>
      </c>
      <c r="AL180" s="37">
        <v>45</v>
      </c>
      <c r="AM180" s="27" t="s">
        <v>26</v>
      </c>
      <c r="AN180" s="25">
        <v>44531</v>
      </c>
      <c r="AO180" s="37">
        <v>305</v>
      </c>
      <c r="AQ180" s="122" t="s">
        <v>119</v>
      </c>
      <c r="AR180" s="123"/>
      <c r="AS180" s="87">
        <v>1801</v>
      </c>
      <c r="AT180" s="19" t="s">
        <v>40</v>
      </c>
      <c r="AU180" s="25">
        <v>44271</v>
      </c>
      <c r="AV180" s="37">
        <v>45</v>
      </c>
      <c r="AW180" s="27" t="s">
        <v>26</v>
      </c>
      <c r="AX180" s="25">
        <v>44591</v>
      </c>
      <c r="AY180" s="37">
        <v>365</v>
      </c>
      <c r="BA180" s="122" t="s">
        <v>119</v>
      </c>
      <c r="BB180" s="123"/>
      <c r="BC180" s="87">
        <v>2301</v>
      </c>
      <c r="BD180" s="19" t="s">
        <v>40</v>
      </c>
      <c r="BE180" s="25">
        <v>44266</v>
      </c>
      <c r="BF180" s="37">
        <v>40</v>
      </c>
      <c r="BG180" s="27" t="s">
        <v>26</v>
      </c>
      <c r="BH180" s="25">
        <v>44521</v>
      </c>
      <c r="BI180" s="37">
        <v>295</v>
      </c>
    </row>
    <row r="181" spans="1:61" x14ac:dyDescent="0.2">
      <c r="A181" s="3">
        <v>180</v>
      </c>
      <c r="B181" s="73">
        <v>44362</v>
      </c>
      <c r="C181" s="42"/>
      <c r="D181" s="42" t="str">
        <f t="shared" ca="1" si="6"/>
        <v>NA</v>
      </c>
      <c r="E181" s="75" t="str">
        <f t="shared" ca="1" si="7"/>
        <v>NA</v>
      </c>
      <c r="F181" s="70"/>
      <c r="G181" s="72" t="str">
        <f ca="1">IF(B180&lt;TODAY(), AVERAGE(A$9:A181), "NA")</f>
        <v>NA</v>
      </c>
      <c r="H181" s="75" t="str">
        <f ca="1">IF(B180&lt;TODAY(), AVERAGE(E$9:E181), "NA")</f>
        <v>NA</v>
      </c>
      <c r="I181" s="82" t="str">
        <f ca="1">IF(B180&lt;TODAY(), (SUMPRODUCT(A$9:A181,E$9:E181) - G181*SUM(E$9:E181) - H181*SUM(A$9:A181) + (A181-7)*G181*H181)/(SUMPRODUCT(A$9:A181,A$9:A181) - 2*G181*SUM(A$9:A181) + (A181-7)*G181*G181), "NA")</f>
        <v>NA</v>
      </c>
      <c r="J181" s="95" t="str">
        <f t="shared" ca="1" si="8"/>
        <v>NA</v>
      </c>
      <c r="L181" s="50"/>
      <c r="M181" s="89"/>
      <c r="N181" s="89"/>
      <c r="O181" s="89"/>
      <c r="P181" s="89"/>
      <c r="Q181" s="89"/>
      <c r="R181" s="89"/>
      <c r="S181" s="89"/>
      <c r="T181" s="89"/>
      <c r="U181" s="89"/>
      <c r="W181" s="89"/>
      <c r="X181" s="89"/>
      <c r="Y181" s="89"/>
      <c r="Z181" s="89"/>
      <c r="AA181" s="89"/>
      <c r="AB181" s="89"/>
      <c r="AC181" s="89"/>
      <c r="AD181" s="89"/>
      <c r="AE181" s="89"/>
      <c r="AG181" s="89"/>
      <c r="AH181" s="89"/>
      <c r="AI181" s="89"/>
      <c r="AJ181" s="89"/>
      <c r="AK181" s="89"/>
      <c r="AL181" s="89"/>
      <c r="AM181" s="89"/>
      <c r="AN181" s="89"/>
      <c r="AO181" s="89"/>
      <c r="AQ181" s="84"/>
      <c r="AR181" s="84"/>
      <c r="AS181" s="84"/>
      <c r="AT181" s="84"/>
      <c r="AU181" s="84"/>
      <c r="AV181" s="84"/>
      <c r="AW181" s="84"/>
      <c r="AX181" s="84"/>
      <c r="AY181" s="84"/>
      <c r="BA181" s="84"/>
      <c r="BB181" s="84"/>
      <c r="BC181" s="84"/>
      <c r="BD181" s="84"/>
      <c r="BE181" s="84"/>
      <c r="BF181" s="84"/>
      <c r="BG181" s="84"/>
      <c r="BH181" s="84"/>
      <c r="BI181" s="84"/>
    </row>
    <row r="182" spans="1:61" x14ac:dyDescent="0.2">
      <c r="A182" s="3">
        <v>181</v>
      </c>
      <c r="B182" s="73">
        <v>44363</v>
      </c>
      <c r="C182" s="42"/>
      <c r="D182" s="42" t="str">
        <f t="shared" ca="1" si="6"/>
        <v>NA</v>
      </c>
      <c r="E182" s="75" t="str">
        <f t="shared" ca="1" si="7"/>
        <v>NA</v>
      </c>
      <c r="F182" s="70"/>
      <c r="G182" s="72" t="str">
        <f ca="1">IF(B181&lt;TODAY(), AVERAGE(A$9:A182), "NA")</f>
        <v>NA</v>
      </c>
      <c r="H182" s="75" t="str">
        <f ca="1">IF(B181&lt;TODAY(), AVERAGE(E$9:E182), "NA")</f>
        <v>NA</v>
      </c>
      <c r="I182" s="82" t="str">
        <f ca="1">IF(B181&lt;TODAY(), (SUMPRODUCT(A$9:A182,E$9:E182) - G182*SUM(E$9:E182) - H182*SUM(A$9:A182) + (A182-7)*G182*H182)/(SUMPRODUCT(A$9:A182,A$9:A182) - 2*G182*SUM(A$9:A182) + (A182-7)*G182*G182), "NA")</f>
        <v>NA</v>
      </c>
      <c r="J182" s="95" t="str">
        <f t="shared" ca="1" si="8"/>
        <v>NA</v>
      </c>
      <c r="L182" s="142">
        <v>44225</v>
      </c>
      <c r="M182" s="142"/>
      <c r="N182" s="142"/>
      <c r="O182" s="142"/>
      <c r="P182" s="142"/>
      <c r="Q182" s="142"/>
      <c r="R182" s="142"/>
      <c r="S182" s="142"/>
      <c r="T182" s="142"/>
      <c r="U182" s="71"/>
      <c r="V182" s="55"/>
      <c r="W182" s="55"/>
      <c r="X182" s="55"/>
      <c r="Y182" s="55"/>
      <c r="Z182" s="55"/>
      <c r="AA182" s="55"/>
      <c r="AB182" s="55"/>
      <c r="AC182" s="55"/>
      <c r="AD182" s="55"/>
      <c r="AE182" s="55"/>
      <c r="AF182" s="55"/>
      <c r="AG182" s="55"/>
      <c r="AH182" s="55"/>
      <c r="AI182" s="55"/>
      <c r="AJ182" s="55"/>
      <c r="AK182" s="55"/>
      <c r="AL182" s="55"/>
      <c r="AM182" s="55"/>
      <c r="AN182" s="55"/>
      <c r="AO182" s="55"/>
      <c r="AP182" s="55"/>
      <c r="AQ182" s="55"/>
      <c r="AR182" s="55"/>
      <c r="AS182" s="55"/>
      <c r="AT182" s="55"/>
      <c r="AU182" s="55"/>
      <c r="AV182" s="55"/>
      <c r="AW182" s="55"/>
      <c r="AX182" s="55"/>
      <c r="AY182" s="55"/>
      <c r="AZ182" s="55"/>
      <c r="BA182" s="55"/>
      <c r="BB182" s="55"/>
      <c r="BC182" s="55"/>
      <c r="BD182" s="55"/>
      <c r="BE182" s="55"/>
      <c r="BF182" s="55"/>
      <c r="BG182" s="55"/>
      <c r="BH182" s="55"/>
      <c r="BI182" s="55"/>
    </row>
    <row r="183" spans="1:61" x14ac:dyDescent="0.2">
      <c r="A183" s="3">
        <v>182</v>
      </c>
      <c r="B183" s="73">
        <v>44364</v>
      </c>
      <c r="C183" s="42"/>
      <c r="D183" s="42" t="str">
        <f t="shared" ca="1" si="6"/>
        <v>NA</v>
      </c>
      <c r="E183" s="75" t="str">
        <f t="shared" ca="1" si="7"/>
        <v>NA</v>
      </c>
      <c r="F183" s="70"/>
      <c r="G183" s="72" t="str">
        <f ca="1">IF(B182&lt;TODAY(), AVERAGE(A$9:A183), "NA")</f>
        <v>NA</v>
      </c>
      <c r="H183" s="75" t="str">
        <f ca="1">IF(B182&lt;TODAY(), AVERAGE(E$9:E183), "NA")</f>
        <v>NA</v>
      </c>
      <c r="I183" s="82" t="str">
        <f ca="1">IF(B182&lt;TODAY(), (SUMPRODUCT(A$9:A183,E$9:E183) - G183*SUM(E$9:E183) - H183*SUM(A$9:A183) + (A183-7)*G183*H183)/(SUMPRODUCT(A$9:A183,A$9:A183) - 2*G183*SUM(A$9:A183) + (A183-7)*G183*G183), "NA")</f>
        <v>NA</v>
      </c>
      <c r="J183" s="95" t="str">
        <f t="shared" ca="1" si="8"/>
        <v>NA</v>
      </c>
      <c r="L183" s="128" t="s">
        <v>36</v>
      </c>
      <c r="M183" s="129"/>
      <c r="N183" s="130"/>
      <c r="O183" s="31" t="s">
        <v>7</v>
      </c>
      <c r="P183" s="32" t="s">
        <v>17</v>
      </c>
      <c r="Q183" s="33" t="s">
        <v>18</v>
      </c>
      <c r="R183" s="31" t="s">
        <v>7</v>
      </c>
      <c r="S183" s="32" t="s">
        <v>17</v>
      </c>
      <c r="T183" s="33" t="s">
        <v>18</v>
      </c>
      <c r="U183" s="48"/>
      <c r="V183" s="48"/>
      <c r="W183" s="128" t="s">
        <v>36</v>
      </c>
      <c r="X183" s="129"/>
      <c r="Y183" s="130"/>
      <c r="Z183" s="33" t="s">
        <v>7</v>
      </c>
      <c r="AA183" s="32" t="s">
        <v>17</v>
      </c>
      <c r="AB183" s="33" t="s">
        <v>18</v>
      </c>
      <c r="AC183" s="31" t="s">
        <v>7</v>
      </c>
      <c r="AD183" s="32" t="s">
        <v>17</v>
      </c>
      <c r="AE183" s="33" t="s">
        <v>18</v>
      </c>
      <c r="AG183" s="128" t="s">
        <v>36</v>
      </c>
      <c r="AH183" s="129"/>
      <c r="AI183" s="130"/>
      <c r="AJ183" s="33" t="s">
        <v>7</v>
      </c>
      <c r="AK183" s="32" t="s">
        <v>17</v>
      </c>
      <c r="AL183" s="33" t="s">
        <v>18</v>
      </c>
      <c r="AM183" s="31" t="s">
        <v>7</v>
      </c>
      <c r="AN183" s="32" t="s">
        <v>17</v>
      </c>
      <c r="AO183" s="33" t="s">
        <v>18</v>
      </c>
      <c r="AQ183" s="128" t="s">
        <v>36</v>
      </c>
      <c r="AR183" s="129"/>
      <c r="AS183" s="130"/>
      <c r="AT183" s="33" t="s">
        <v>7</v>
      </c>
      <c r="AU183" s="32" t="s">
        <v>17</v>
      </c>
      <c r="AV183" s="33" t="s">
        <v>18</v>
      </c>
      <c r="AW183" s="31" t="s">
        <v>7</v>
      </c>
      <c r="AX183" s="32" t="s">
        <v>17</v>
      </c>
      <c r="AY183" s="33" t="s">
        <v>18</v>
      </c>
      <c r="BA183" s="128" t="s">
        <v>36</v>
      </c>
      <c r="BB183" s="129"/>
      <c r="BC183" s="130"/>
      <c r="BD183" s="33" t="s">
        <v>7</v>
      </c>
      <c r="BE183" s="32" t="s">
        <v>17</v>
      </c>
      <c r="BF183" s="33" t="s">
        <v>18</v>
      </c>
      <c r="BG183" s="31" t="s">
        <v>7</v>
      </c>
      <c r="BH183" s="32" t="s">
        <v>17</v>
      </c>
      <c r="BI183" s="33" t="s">
        <v>18</v>
      </c>
    </row>
    <row r="184" spans="1:61" x14ac:dyDescent="0.2">
      <c r="A184" s="3">
        <v>183</v>
      </c>
      <c r="B184" s="73">
        <v>44365</v>
      </c>
      <c r="C184" s="42"/>
      <c r="D184" s="42" t="str">
        <f t="shared" ca="1" si="6"/>
        <v>NA</v>
      </c>
      <c r="E184" s="75" t="str">
        <f t="shared" ca="1" si="7"/>
        <v>NA</v>
      </c>
      <c r="F184" s="70"/>
      <c r="G184" s="72" t="str">
        <f ca="1">IF(B183&lt;TODAY(), AVERAGE(A$9:A184), "NA")</f>
        <v>NA</v>
      </c>
      <c r="H184" s="75" t="str">
        <f ca="1">IF(B183&lt;TODAY(), AVERAGE(E$9:E184), "NA")</f>
        <v>NA</v>
      </c>
      <c r="I184" s="82" t="str">
        <f ca="1">IF(B183&lt;TODAY(), (SUMPRODUCT(A$9:A184,E$9:E184) - G184*SUM(E$9:E184) - H184*SUM(A$9:A184) + (A184-7)*G184*H184)/(SUMPRODUCT(A$9:A184,A$9:A184) - 2*G184*SUM(A$9:A184) + (A184-7)*G184*G184), "NA")</f>
        <v>NA</v>
      </c>
      <c r="J184" s="95" t="str">
        <f t="shared" ca="1" si="8"/>
        <v>NA</v>
      </c>
      <c r="L184" s="131" t="s">
        <v>3</v>
      </c>
      <c r="M184" s="132"/>
      <c r="N184" s="28">
        <v>44225</v>
      </c>
      <c r="O184" s="52" t="s">
        <v>38</v>
      </c>
      <c r="P184" s="26">
        <v>44251</v>
      </c>
      <c r="Q184" s="34">
        <v>26</v>
      </c>
      <c r="R184" s="52" t="s">
        <v>39</v>
      </c>
      <c r="S184" s="26">
        <v>44266</v>
      </c>
      <c r="T184" s="34">
        <v>41</v>
      </c>
      <c r="U184" s="48"/>
      <c r="V184" s="48"/>
      <c r="W184" s="131" t="s">
        <v>3</v>
      </c>
      <c r="X184" s="132"/>
      <c r="Y184" s="28">
        <v>44225</v>
      </c>
      <c r="Z184" s="53" t="s">
        <v>38</v>
      </c>
      <c r="AA184" s="26">
        <v>44251</v>
      </c>
      <c r="AB184" s="34">
        <v>26</v>
      </c>
      <c r="AC184" s="52" t="s">
        <v>39</v>
      </c>
      <c r="AD184" s="26">
        <v>44262</v>
      </c>
      <c r="AE184" s="34">
        <v>37</v>
      </c>
      <c r="AG184" s="131" t="s">
        <v>3</v>
      </c>
      <c r="AH184" s="132"/>
      <c r="AI184" s="28">
        <v>44225</v>
      </c>
      <c r="AJ184" s="53" t="s">
        <v>38</v>
      </c>
      <c r="AK184" s="26">
        <v>44251</v>
      </c>
      <c r="AL184" s="34">
        <v>26</v>
      </c>
      <c r="AM184" s="52" t="s">
        <v>39</v>
      </c>
      <c r="AN184" s="26">
        <v>44262</v>
      </c>
      <c r="AO184" s="34">
        <v>37</v>
      </c>
      <c r="AQ184" s="131" t="s">
        <v>3</v>
      </c>
      <c r="AR184" s="132"/>
      <c r="AS184" s="28">
        <v>44225</v>
      </c>
      <c r="AT184" s="53" t="s">
        <v>38</v>
      </c>
      <c r="AU184" s="26">
        <v>44251</v>
      </c>
      <c r="AV184" s="34">
        <v>26</v>
      </c>
      <c r="AW184" s="52" t="s">
        <v>39</v>
      </c>
      <c r="AX184" s="26">
        <v>44262</v>
      </c>
      <c r="AY184" s="34">
        <v>37</v>
      </c>
      <c r="BA184" s="131" t="s">
        <v>3</v>
      </c>
      <c r="BB184" s="132"/>
      <c r="BC184" s="28">
        <v>44225</v>
      </c>
      <c r="BD184" s="53" t="s">
        <v>38</v>
      </c>
      <c r="BE184" s="26">
        <v>44251</v>
      </c>
      <c r="BF184" s="34">
        <v>26</v>
      </c>
      <c r="BG184" s="52" t="s">
        <v>39</v>
      </c>
      <c r="BH184" s="26">
        <v>44261</v>
      </c>
      <c r="BI184" s="34">
        <v>36</v>
      </c>
    </row>
    <row r="185" spans="1:61" x14ac:dyDescent="0.2">
      <c r="A185" s="3">
        <v>184</v>
      </c>
      <c r="B185" s="73">
        <v>44366</v>
      </c>
      <c r="C185" s="42"/>
      <c r="D185" s="42" t="str">
        <f t="shared" ca="1" si="6"/>
        <v>NA</v>
      </c>
      <c r="E185" s="75" t="str">
        <f t="shared" ca="1" si="7"/>
        <v>NA</v>
      </c>
      <c r="F185" s="70"/>
      <c r="G185" s="72" t="str">
        <f ca="1">IF(B184&lt;TODAY(), AVERAGE(A$9:A185), "NA")</f>
        <v>NA</v>
      </c>
      <c r="H185" s="75" t="str">
        <f ca="1">IF(B184&lt;TODAY(), AVERAGE(E$9:E185), "NA")</f>
        <v>NA</v>
      </c>
      <c r="I185" s="82" t="str">
        <f ca="1">IF(B184&lt;TODAY(), (SUMPRODUCT(A$9:A185,E$9:E185) - G185*SUM(E$9:E185) - H185*SUM(A$9:A185) + (A185-7)*G185*H185)/(SUMPRODUCT(A$9:A185,A$9:A185) - 2*G185*SUM(A$9:A185) + (A185-7)*G185*G185), "NA")</f>
        <v>NA</v>
      </c>
      <c r="J185" s="95" t="str">
        <f t="shared" ca="1" si="8"/>
        <v>NA</v>
      </c>
      <c r="L185" s="125" t="s">
        <v>19</v>
      </c>
      <c r="M185" s="126"/>
      <c r="N185" s="29">
        <v>1265</v>
      </c>
      <c r="O185" s="35" t="s">
        <v>20</v>
      </c>
      <c r="P185" s="24">
        <v>44316</v>
      </c>
      <c r="Q185" s="36">
        <v>91</v>
      </c>
      <c r="R185" s="35" t="s">
        <v>10</v>
      </c>
      <c r="S185" s="24">
        <v>44342</v>
      </c>
      <c r="T185" s="36">
        <v>117</v>
      </c>
      <c r="U185" s="48"/>
      <c r="V185" s="48"/>
      <c r="W185" s="125" t="s">
        <v>19</v>
      </c>
      <c r="X185" s="126"/>
      <c r="Y185" s="29">
        <v>1265</v>
      </c>
      <c r="Z185" s="36" t="s">
        <v>20</v>
      </c>
      <c r="AA185" s="24">
        <v>44304</v>
      </c>
      <c r="AB185" s="36">
        <v>79</v>
      </c>
      <c r="AC185" s="35" t="s">
        <v>10</v>
      </c>
      <c r="AD185" s="24">
        <v>44329</v>
      </c>
      <c r="AE185" s="36">
        <v>104</v>
      </c>
      <c r="AG185" s="125" t="s">
        <v>19</v>
      </c>
      <c r="AH185" s="126"/>
      <c r="AI185" s="29">
        <v>1265</v>
      </c>
      <c r="AJ185" s="36" t="s">
        <v>20</v>
      </c>
      <c r="AK185" s="24">
        <v>44297</v>
      </c>
      <c r="AL185" s="36">
        <v>72</v>
      </c>
      <c r="AM185" s="35" t="s">
        <v>10</v>
      </c>
      <c r="AN185" s="24">
        <v>44320</v>
      </c>
      <c r="AO185" s="36">
        <v>95</v>
      </c>
      <c r="AQ185" s="125" t="s">
        <v>19</v>
      </c>
      <c r="AR185" s="126"/>
      <c r="AS185" s="29">
        <v>1265</v>
      </c>
      <c r="AT185" s="36" t="s">
        <v>20</v>
      </c>
      <c r="AU185" s="24">
        <v>44297</v>
      </c>
      <c r="AV185" s="36">
        <v>72</v>
      </c>
      <c r="AW185" s="35" t="s">
        <v>10</v>
      </c>
      <c r="AX185" s="24">
        <v>44323</v>
      </c>
      <c r="AY185" s="36">
        <v>98</v>
      </c>
      <c r="BA185" s="125" t="s">
        <v>19</v>
      </c>
      <c r="BB185" s="126"/>
      <c r="BC185" s="29">
        <v>1265</v>
      </c>
      <c r="BD185" s="36" t="s">
        <v>20</v>
      </c>
      <c r="BE185" s="24">
        <v>44291</v>
      </c>
      <c r="BF185" s="36">
        <v>66</v>
      </c>
      <c r="BG185" s="35" t="s">
        <v>10</v>
      </c>
      <c r="BH185" s="24">
        <v>44306</v>
      </c>
      <c r="BI185" s="36">
        <v>81</v>
      </c>
    </row>
    <row r="186" spans="1:61" x14ac:dyDescent="0.2">
      <c r="A186" s="3">
        <v>185</v>
      </c>
      <c r="B186" s="73">
        <v>44367</v>
      </c>
      <c r="C186" s="42"/>
      <c r="D186" s="42" t="str">
        <f t="shared" ca="1" si="6"/>
        <v>NA</v>
      </c>
      <c r="E186" s="75" t="str">
        <f t="shared" ca="1" si="7"/>
        <v>NA</v>
      </c>
      <c r="F186" s="70"/>
      <c r="G186" s="72" t="str">
        <f ca="1">IF(B185&lt;TODAY(), AVERAGE(A$9:A186), "NA")</f>
        <v>NA</v>
      </c>
      <c r="H186" s="75" t="str">
        <f ca="1">IF(B185&lt;TODAY(), AVERAGE(E$9:E186), "NA")</f>
        <v>NA</v>
      </c>
      <c r="I186" s="82" t="str">
        <f ca="1">IF(B185&lt;TODAY(), (SUMPRODUCT(A$9:A186,E$9:E186) - G186*SUM(E$9:E186) - H186*SUM(A$9:A186) + (A186-7)*G186*H186)/(SUMPRODUCT(A$9:A186,A$9:A186) - 2*G186*SUM(A$9:A186) + (A186-7)*G186*G186), "NA")</f>
        <v>NA</v>
      </c>
      <c r="J186" s="95" t="str">
        <f t="shared" ca="1" si="8"/>
        <v>NA</v>
      </c>
      <c r="L186" s="125" t="s">
        <v>32</v>
      </c>
      <c r="M186" s="126"/>
      <c r="N186" s="38" t="s">
        <v>5</v>
      </c>
      <c r="O186" s="35" t="s">
        <v>21</v>
      </c>
      <c r="P186" s="24">
        <v>44419</v>
      </c>
      <c r="Q186" s="36">
        <v>194</v>
      </c>
      <c r="R186" s="35" t="s">
        <v>8</v>
      </c>
      <c r="S186" s="24">
        <v>44475</v>
      </c>
      <c r="T186" s="36">
        <v>250</v>
      </c>
      <c r="U186" s="48"/>
      <c r="V186" s="48"/>
      <c r="W186" s="125" t="s">
        <v>32</v>
      </c>
      <c r="X186" s="126"/>
      <c r="Y186" s="30">
        <v>500</v>
      </c>
      <c r="Z186" s="36" t="s">
        <v>21</v>
      </c>
      <c r="AA186" s="24">
        <v>44380</v>
      </c>
      <c r="AB186" s="36">
        <v>155</v>
      </c>
      <c r="AC186" s="35" t="s">
        <v>8</v>
      </c>
      <c r="AD186" s="24">
        <v>44422</v>
      </c>
      <c r="AE186" s="36">
        <v>197</v>
      </c>
      <c r="AG186" s="125" t="s">
        <v>32</v>
      </c>
      <c r="AH186" s="126"/>
      <c r="AI186" s="30">
        <v>1000</v>
      </c>
      <c r="AJ186" s="36" t="s">
        <v>21</v>
      </c>
      <c r="AK186" s="24">
        <v>44357</v>
      </c>
      <c r="AL186" s="36">
        <v>132</v>
      </c>
      <c r="AM186" s="35" t="s">
        <v>8</v>
      </c>
      <c r="AN186" s="24">
        <v>44390</v>
      </c>
      <c r="AO186" s="36">
        <v>165</v>
      </c>
      <c r="AQ186" s="125" t="s">
        <v>32</v>
      </c>
      <c r="AR186" s="126"/>
      <c r="AS186" s="30">
        <v>500</v>
      </c>
      <c r="AT186" s="36" t="s">
        <v>21</v>
      </c>
      <c r="AU186" s="24">
        <v>44374</v>
      </c>
      <c r="AV186" s="36">
        <v>149</v>
      </c>
      <c r="AW186" s="35" t="s">
        <v>8</v>
      </c>
      <c r="AX186" s="24">
        <v>44414</v>
      </c>
      <c r="AY186" s="36">
        <v>189</v>
      </c>
      <c r="BA186" s="125" t="s">
        <v>32</v>
      </c>
      <c r="BB186" s="126"/>
      <c r="BC186" s="30">
        <v>1000</v>
      </c>
      <c r="BD186" s="36" t="s">
        <v>21</v>
      </c>
      <c r="BE186" s="24">
        <v>44346</v>
      </c>
      <c r="BF186" s="36">
        <v>121</v>
      </c>
      <c r="BG186" s="35" t="s">
        <v>8</v>
      </c>
      <c r="BH186" s="24">
        <v>44381</v>
      </c>
      <c r="BI186" s="36">
        <v>156</v>
      </c>
    </row>
    <row r="187" spans="1:61" x14ac:dyDescent="0.2">
      <c r="A187" s="3">
        <v>186</v>
      </c>
      <c r="B187" s="73">
        <v>44368</v>
      </c>
      <c r="C187" s="42"/>
      <c r="D187" s="42" t="str">
        <f t="shared" ca="1" si="6"/>
        <v>NA</v>
      </c>
      <c r="E187" s="75" t="str">
        <f t="shared" ca="1" si="7"/>
        <v>NA</v>
      </c>
      <c r="F187" s="70"/>
      <c r="G187" s="72" t="str">
        <f ca="1">IF(B186&lt;TODAY(), AVERAGE(A$9:A187), "NA")</f>
        <v>NA</v>
      </c>
      <c r="H187" s="75" t="str">
        <f ca="1">IF(B186&lt;TODAY(), AVERAGE(E$9:E187), "NA")</f>
        <v>NA</v>
      </c>
      <c r="I187" s="82" t="str">
        <f ca="1">IF(B186&lt;TODAY(), (SUMPRODUCT(A$9:A187,E$9:E187) - G187*SUM(E$9:E187) - H187*SUM(A$9:A187) + (A187-7)*G187*H187)/(SUMPRODUCT(A$9:A187,A$9:A187) - 2*G187*SUM(A$9:A187) + (A187-7)*G187*G187), "NA")</f>
        <v>NA</v>
      </c>
      <c r="J187" s="95" t="str">
        <f t="shared" ca="1" si="8"/>
        <v>NA</v>
      </c>
      <c r="L187" s="125" t="s">
        <v>31</v>
      </c>
      <c r="M187" s="126"/>
      <c r="N187" s="38" t="s">
        <v>5</v>
      </c>
      <c r="O187" s="35" t="s">
        <v>22</v>
      </c>
      <c r="P187" s="24">
        <v>44519</v>
      </c>
      <c r="Q187" s="36">
        <v>294</v>
      </c>
      <c r="R187" s="35" t="s">
        <v>9</v>
      </c>
      <c r="S187" s="24">
        <v>44604</v>
      </c>
      <c r="T187" s="36">
        <v>379</v>
      </c>
      <c r="U187" s="48"/>
      <c r="V187" s="48"/>
      <c r="W187" s="125" t="s">
        <v>31</v>
      </c>
      <c r="X187" s="126"/>
      <c r="Y187" s="30">
        <v>100</v>
      </c>
      <c r="Z187" s="36" t="s">
        <v>22</v>
      </c>
      <c r="AA187" s="24">
        <v>44450</v>
      </c>
      <c r="AB187" s="36">
        <v>225</v>
      </c>
      <c r="AC187" s="35" t="s">
        <v>9</v>
      </c>
      <c r="AD187" s="24">
        <v>44515</v>
      </c>
      <c r="AE187" s="36">
        <v>290</v>
      </c>
      <c r="AG187" s="125" t="s">
        <v>31</v>
      </c>
      <c r="AH187" s="126"/>
      <c r="AI187" s="30">
        <v>100</v>
      </c>
      <c r="AJ187" s="36" t="s">
        <v>22</v>
      </c>
      <c r="AK187" s="24">
        <v>44416</v>
      </c>
      <c r="AL187" s="36">
        <v>191</v>
      </c>
      <c r="AM187" s="35" t="s">
        <v>9</v>
      </c>
      <c r="AN187" s="24">
        <v>44465</v>
      </c>
      <c r="AO187" s="36">
        <v>240</v>
      </c>
      <c r="AQ187" s="125" t="s">
        <v>31</v>
      </c>
      <c r="AR187" s="126"/>
      <c r="AS187" s="30">
        <v>50</v>
      </c>
      <c r="AT187" s="36" t="s">
        <v>22</v>
      </c>
      <c r="AU187" s="24">
        <v>44442</v>
      </c>
      <c r="AV187" s="36">
        <v>217</v>
      </c>
      <c r="AW187" s="35" t="s">
        <v>9</v>
      </c>
      <c r="AX187" s="24">
        <v>44506</v>
      </c>
      <c r="AY187" s="36">
        <v>281</v>
      </c>
      <c r="BA187" s="125" t="s">
        <v>31</v>
      </c>
      <c r="BB187" s="126"/>
      <c r="BC187" s="30">
        <v>50</v>
      </c>
      <c r="BD187" s="36" t="s">
        <v>22</v>
      </c>
      <c r="BE187" s="24">
        <v>44403</v>
      </c>
      <c r="BF187" s="36">
        <v>178</v>
      </c>
      <c r="BG187" s="35" t="s">
        <v>9</v>
      </c>
      <c r="BH187" s="24">
        <v>44451</v>
      </c>
      <c r="BI187" s="36">
        <v>226</v>
      </c>
    </row>
    <row r="188" spans="1:61" x14ac:dyDescent="0.2">
      <c r="A188" s="3">
        <v>187</v>
      </c>
      <c r="B188" s="73">
        <v>44369</v>
      </c>
      <c r="C188" s="42"/>
      <c r="D188" s="42" t="str">
        <f t="shared" ca="1" si="6"/>
        <v>NA</v>
      </c>
      <c r="E188" s="75" t="str">
        <f t="shared" ca="1" si="7"/>
        <v>NA</v>
      </c>
      <c r="F188" s="70"/>
      <c r="G188" s="72" t="str">
        <f ca="1">IF(B187&lt;TODAY(), AVERAGE(A$9:A188), "NA")</f>
        <v>NA</v>
      </c>
      <c r="H188" s="75" t="str">
        <f ca="1">IF(B187&lt;TODAY(), AVERAGE(E$9:E188), "NA")</f>
        <v>NA</v>
      </c>
      <c r="I188" s="82" t="str">
        <f ca="1">IF(B187&lt;TODAY(), (SUMPRODUCT(A$9:A188,E$9:E188) - G188*SUM(E$9:E188) - H188*SUM(A$9:A188) + (A188-7)*G188*H188)/(SUMPRODUCT(A$9:A188,A$9:A188) - 2*G188*SUM(A$9:A188) + (A188-7)*G188*G188), "NA")</f>
        <v>NA</v>
      </c>
      <c r="J188" s="95" t="str">
        <f t="shared" ca="1" si="8"/>
        <v>NA</v>
      </c>
      <c r="L188" s="122" t="s">
        <v>119</v>
      </c>
      <c r="M188" s="123"/>
      <c r="N188" s="87" t="s">
        <v>5</v>
      </c>
      <c r="O188" s="27" t="s">
        <v>40</v>
      </c>
      <c r="P188" s="25">
        <v>44281</v>
      </c>
      <c r="Q188" s="37">
        <v>56</v>
      </c>
      <c r="R188" s="27" t="s">
        <v>26</v>
      </c>
      <c r="S188" s="25">
        <v>44729</v>
      </c>
      <c r="T188" s="37">
        <v>504</v>
      </c>
      <c r="U188" s="48"/>
      <c r="V188" s="48"/>
      <c r="W188" s="122" t="s">
        <v>119</v>
      </c>
      <c r="X188" s="123"/>
      <c r="Y188" s="87">
        <v>1765</v>
      </c>
      <c r="Z188" s="19" t="s">
        <v>40</v>
      </c>
      <c r="AA188" s="25">
        <v>44276</v>
      </c>
      <c r="AB188" s="37">
        <v>51</v>
      </c>
      <c r="AC188" s="27" t="s">
        <v>26</v>
      </c>
      <c r="AD188" s="25">
        <v>44609</v>
      </c>
      <c r="AE188" s="37">
        <v>384</v>
      </c>
      <c r="AG188" s="122" t="s">
        <v>119</v>
      </c>
      <c r="AH188" s="123"/>
      <c r="AI188" s="87">
        <v>2265</v>
      </c>
      <c r="AJ188" s="19" t="s">
        <v>40</v>
      </c>
      <c r="AK188" s="25">
        <v>44272</v>
      </c>
      <c r="AL188" s="37">
        <v>47</v>
      </c>
      <c r="AM188" s="27" t="s">
        <v>26</v>
      </c>
      <c r="AN188" s="25">
        <v>44535</v>
      </c>
      <c r="AO188" s="37">
        <v>310</v>
      </c>
      <c r="AQ188" s="122" t="s">
        <v>119</v>
      </c>
      <c r="AR188" s="123"/>
      <c r="AS188" s="87">
        <v>1765</v>
      </c>
      <c r="AT188" s="19" t="s">
        <v>40</v>
      </c>
      <c r="AU188" s="25">
        <v>44272</v>
      </c>
      <c r="AV188" s="37">
        <v>47</v>
      </c>
      <c r="AW188" s="27" t="s">
        <v>26</v>
      </c>
      <c r="AX188" s="25">
        <v>44598</v>
      </c>
      <c r="AY188" s="37">
        <v>373</v>
      </c>
      <c r="BA188" s="122" t="s">
        <v>119</v>
      </c>
      <c r="BB188" s="123"/>
      <c r="BC188" s="87">
        <v>2265</v>
      </c>
      <c r="BD188" s="19" t="s">
        <v>40</v>
      </c>
      <c r="BE188" s="25">
        <v>44267</v>
      </c>
      <c r="BF188" s="37">
        <v>42</v>
      </c>
      <c r="BG188" s="27" t="s">
        <v>26</v>
      </c>
      <c r="BH188" s="25">
        <v>44526</v>
      </c>
      <c r="BI188" s="37">
        <v>301</v>
      </c>
    </row>
    <row r="189" spans="1:61" x14ac:dyDescent="0.2">
      <c r="A189" s="3">
        <v>188</v>
      </c>
      <c r="B189" s="73">
        <v>44370</v>
      </c>
      <c r="C189" s="42"/>
      <c r="D189" s="42" t="str">
        <f t="shared" ca="1" si="6"/>
        <v>NA</v>
      </c>
      <c r="E189" s="75" t="str">
        <f t="shared" ca="1" si="7"/>
        <v>NA</v>
      </c>
      <c r="F189" s="70"/>
      <c r="G189" s="72" t="str">
        <f ca="1">IF(B188&lt;TODAY(), AVERAGE(A$9:A189), "NA")</f>
        <v>NA</v>
      </c>
      <c r="H189" s="75" t="str">
        <f ca="1">IF(B188&lt;TODAY(), AVERAGE(E$9:E189), "NA")</f>
        <v>NA</v>
      </c>
      <c r="I189" s="82" t="str">
        <f ca="1">IF(B188&lt;TODAY(), (SUMPRODUCT(A$9:A189,E$9:E189) - G189*SUM(E$9:E189) - H189*SUM(A$9:A189) + (A189-7)*G189*H189)/(SUMPRODUCT(A$9:A189,A$9:A189) - 2*G189*SUM(A$9:A189) + (A189-7)*G189*G189), "NA")</f>
        <v>NA</v>
      </c>
      <c r="J189" s="95" t="str">
        <f t="shared" ca="1" si="8"/>
        <v>NA</v>
      </c>
      <c r="L189" s="50"/>
      <c r="M189" s="89"/>
      <c r="N189" s="89"/>
      <c r="O189" s="89"/>
      <c r="P189" s="89"/>
      <c r="Q189" s="89"/>
      <c r="R189" s="89"/>
      <c r="S189" s="89"/>
      <c r="T189" s="89"/>
      <c r="U189" s="89"/>
      <c r="W189" s="89"/>
      <c r="X189" s="89"/>
      <c r="Y189" s="89"/>
      <c r="Z189" s="89"/>
      <c r="AA189" s="89"/>
      <c r="AB189" s="89"/>
      <c r="AC189" s="89"/>
      <c r="AD189" s="89"/>
      <c r="AE189" s="89"/>
      <c r="AG189" s="89"/>
      <c r="AH189" s="89"/>
      <c r="AI189" s="89"/>
      <c r="AJ189" s="89"/>
      <c r="AK189" s="89"/>
      <c r="AL189" s="89"/>
      <c r="AM189" s="89"/>
      <c r="AN189" s="89"/>
      <c r="AO189" s="89"/>
      <c r="AQ189" s="84"/>
      <c r="AR189" s="84"/>
      <c r="AS189" s="84"/>
      <c r="AT189" s="84"/>
      <c r="AU189" s="84"/>
      <c r="AV189" s="84"/>
      <c r="AW189" s="84"/>
      <c r="AX189" s="84"/>
      <c r="AY189" s="84"/>
      <c r="BA189" s="84"/>
      <c r="BB189" s="84"/>
      <c r="BC189" s="84"/>
      <c r="BD189" s="84"/>
      <c r="BE189" s="84"/>
      <c r="BF189" s="84"/>
      <c r="BG189" s="84"/>
      <c r="BH189" s="84"/>
      <c r="BI189" s="84"/>
    </row>
    <row r="190" spans="1:61" x14ac:dyDescent="0.2">
      <c r="A190" s="3">
        <v>189</v>
      </c>
      <c r="B190" s="73">
        <v>44371</v>
      </c>
      <c r="C190" s="42"/>
      <c r="D190" s="42" t="str">
        <f t="shared" ca="1" si="6"/>
        <v>NA</v>
      </c>
      <c r="E190" s="75" t="str">
        <f t="shared" ca="1" si="7"/>
        <v>NA</v>
      </c>
      <c r="F190" s="70"/>
      <c r="G190" s="72" t="str">
        <f ca="1">IF(B189&lt;TODAY(), AVERAGE(A$9:A190), "NA")</f>
        <v>NA</v>
      </c>
      <c r="H190" s="75" t="str">
        <f ca="1">IF(B189&lt;TODAY(), AVERAGE(E$9:E190), "NA")</f>
        <v>NA</v>
      </c>
      <c r="I190" s="82" t="str">
        <f ca="1">IF(B189&lt;TODAY(), (SUMPRODUCT(A$9:A190,E$9:E190) - G190*SUM(E$9:E190) - H190*SUM(A$9:A190) + (A190-7)*G190*H190)/(SUMPRODUCT(A$9:A190,A$9:A190) - 2*G190*SUM(A$9:A190) + (A190-7)*G190*G190), "NA")</f>
        <v>NA</v>
      </c>
      <c r="J190" s="95" t="str">
        <f t="shared" ca="1" si="8"/>
        <v>NA</v>
      </c>
      <c r="L190" s="142">
        <v>44224</v>
      </c>
      <c r="M190" s="142"/>
      <c r="N190" s="142"/>
      <c r="O190" s="142"/>
      <c r="P190" s="142"/>
      <c r="Q190" s="142"/>
      <c r="R190" s="142"/>
      <c r="S190" s="142"/>
      <c r="T190" s="142"/>
      <c r="U190" s="71"/>
      <c r="V190" s="55"/>
      <c r="W190" s="55"/>
      <c r="X190" s="55"/>
      <c r="Y190" s="55"/>
      <c r="Z190" s="55"/>
      <c r="AA190" s="55"/>
      <c r="AB190" s="55"/>
      <c r="AC190" s="55"/>
      <c r="AD190" s="55"/>
      <c r="AE190" s="55"/>
      <c r="AF190" s="55"/>
      <c r="AG190" s="55"/>
      <c r="AH190" s="55"/>
      <c r="AI190" s="55"/>
      <c r="AJ190" s="55"/>
      <c r="AK190" s="55"/>
      <c r="AL190" s="55"/>
      <c r="AM190" s="55"/>
      <c r="AN190" s="55"/>
      <c r="AO190" s="55"/>
      <c r="AP190" s="55"/>
      <c r="AQ190" s="55"/>
      <c r="AR190" s="55"/>
      <c r="AS190" s="55"/>
      <c r="AT190" s="55"/>
      <c r="AU190" s="55"/>
      <c r="AV190" s="55"/>
      <c r="AW190" s="55"/>
      <c r="AX190" s="55"/>
      <c r="AY190" s="55"/>
      <c r="AZ190" s="55"/>
      <c r="BA190" s="55"/>
      <c r="BB190" s="55"/>
      <c r="BC190" s="55"/>
      <c r="BD190" s="55"/>
      <c r="BE190" s="55"/>
      <c r="BF190" s="55"/>
      <c r="BG190" s="55"/>
      <c r="BH190" s="55"/>
      <c r="BI190" s="55"/>
    </row>
    <row r="191" spans="1:61" x14ac:dyDescent="0.2">
      <c r="A191" s="3">
        <v>190</v>
      </c>
      <c r="B191" s="73">
        <v>44372</v>
      </c>
      <c r="C191" s="42"/>
      <c r="D191" s="42" t="str">
        <f t="shared" ca="1" si="6"/>
        <v>NA</v>
      </c>
      <c r="E191" s="75" t="str">
        <f t="shared" ca="1" si="7"/>
        <v>NA</v>
      </c>
      <c r="F191" s="70"/>
      <c r="G191" s="72" t="str">
        <f ca="1">IF(B190&lt;TODAY(), AVERAGE(A$9:A191), "NA")</f>
        <v>NA</v>
      </c>
      <c r="H191" s="75" t="str">
        <f ca="1">IF(B190&lt;TODAY(), AVERAGE(E$9:E191), "NA")</f>
        <v>NA</v>
      </c>
      <c r="I191" s="82" t="str">
        <f ca="1">IF(B190&lt;TODAY(), (SUMPRODUCT(A$9:A191,E$9:E191) - G191*SUM(E$9:E191) - H191*SUM(A$9:A191) + (A191-7)*G191*H191)/(SUMPRODUCT(A$9:A191,A$9:A191) - 2*G191*SUM(A$9:A191) + (A191-7)*G191*G191), "NA")</f>
        <v>NA</v>
      </c>
      <c r="J191" s="95" t="str">
        <f t="shared" ca="1" si="8"/>
        <v>NA</v>
      </c>
      <c r="L191" s="128" t="s">
        <v>36</v>
      </c>
      <c r="M191" s="129"/>
      <c r="N191" s="130"/>
      <c r="O191" s="31" t="s">
        <v>7</v>
      </c>
      <c r="P191" s="32" t="s">
        <v>17</v>
      </c>
      <c r="Q191" s="33" t="s">
        <v>18</v>
      </c>
      <c r="R191" s="31" t="s">
        <v>7</v>
      </c>
      <c r="S191" s="32" t="s">
        <v>17</v>
      </c>
      <c r="T191" s="33" t="s">
        <v>18</v>
      </c>
      <c r="U191" s="48"/>
      <c r="V191" s="48"/>
      <c r="W191" s="128" t="s">
        <v>36</v>
      </c>
      <c r="X191" s="129"/>
      <c r="Y191" s="130"/>
      <c r="Z191" s="33" t="s">
        <v>7</v>
      </c>
      <c r="AA191" s="32" t="s">
        <v>17</v>
      </c>
      <c r="AB191" s="33" t="s">
        <v>18</v>
      </c>
      <c r="AC191" s="31" t="s">
        <v>7</v>
      </c>
      <c r="AD191" s="32" t="s">
        <v>17</v>
      </c>
      <c r="AE191" s="33" t="s">
        <v>18</v>
      </c>
      <c r="AG191" s="128" t="s">
        <v>36</v>
      </c>
      <c r="AH191" s="129"/>
      <c r="AI191" s="130"/>
      <c r="AJ191" s="33" t="s">
        <v>7</v>
      </c>
      <c r="AK191" s="32" t="s">
        <v>17</v>
      </c>
      <c r="AL191" s="33" t="s">
        <v>18</v>
      </c>
      <c r="AM191" s="31" t="s">
        <v>7</v>
      </c>
      <c r="AN191" s="32" t="s">
        <v>17</v>
      </c>
      <c r="AO191" s="33" t="s">
        <v>18</v>
      </c>
      <c r="AQ191" s="128" t="s">
        <v>36</v>
      </c>
      <c r="AR191" s="129"/>
      <c r="AS191" s="130"/>
      <c r="AT191" s="33" t="s">
        <v>7</v>
      </c>
      <c r="AU191" s="32" t="s">
        <v>17</v>
      </c>
      <c r="AV191" s="33" t="s">
        <v>18</v>
      </c>
      <c r="AW191" s="31" t="s">
        <v>7</v>
      </c>
      <c r="AX191" s="32" t="s">
        <v>17</v>
      </c>
      <c r="AY191" s="33" t="s">
        <v>18</v>
      </c>
      <c r="BA191" s="128" t="s">
        <v>36</v>
      </c>
      <c r="BB191" s="129"/>
      <c r="BC191" s="130"/>
      <c r="BD191" s="33" t="s">
        <v>7</v>
      </c>
      <c r="BE191" s="32" t="s">
        <v>17</v>
      </c>
      <c r="BF191" s="33" t="s">
        <v>18</v>
      </c>
      <c r="BG191" s="31" t="s">
        <v>7</v>
      </c>
      <c r="BH191" s="32" t="s">
        <v>17</v>
      </c>
      <c r="BI191" s="33" t="s">
        <v>18</v>
      </c>
    </row>
    <row r="192" spans="1:61" x14ac:dyDescent="0.2">
      <c r="A192" s="3">
        <v>191</v>
      </c>
      <c r="B192" s="73">
        <v>44373</v>
      </c>
      <c r="C192" s="42"/>
      <c r="D192" s="42" t="str">
        <f t="shared" ca="1" si="6"/>
        <v>NA</v>
      </c>
      <c r="E192" s="75" t="str">
        <f t="shared" ca="1" si="7"/>
        <v>NA</v>
      </c>
      <c r="F192" s="70"/>
      <c r="G192" s="72" t="str">
        <f ca="1">IF(B191&lt;TODAY(), AVERAGE(A$9:A192), "NA")</f>
        <v>NA</v>
      </c>
      <c r="H192" s="75" t="str">
        <f ca="1">IF(B191&lt;TODAY(), AVERAGE(E$9:E192), "NA")</f>
        <v>NA</v>
      </c>
      <c r="I192" s="82" t="str">
        <f ca="1">IF(B191&lt;TODAY(), (SUMPRODUCT(A$9:A192,E$9:E192) - G192*SUM(E$9:E192) - H192*SUM(A$9:A192) + (A192-7)*G192*H192)/(SUMPRODUCT(A$9:A192,A$9:A192) - 2*G192*SUM(A$9:A192) + (A192-7)*G192*G192), "NA")</f>
        <v>NA</v>
      </c>
      <c r="J192" s="95" t="str">
        <f t="shared" ca="1" si="8"/>
        <v>NA</v>
      </c>
      <c r="L192" s="131" t="s">
        <v>3</v>
      </c>
      <c r="M192" s="132"/>
      <c r="N192" s="28">
        <v>44224</v>
      </c>
      <c r="O192" s="52" t="s">
        <v>38</v>
      </c>
      <c r="P192" s="26">
        <v>44252</v>
      </c>
      <c r="Q192" s="34">
        <v>28</v>
      </c>
      <c r="R192" s="52" t="s">
        <v>39</v>
      </c>
      <c r="S192" s="26">
        <v>44270</v>
      </c>
      <c r="T192" s="34">
        <v>46</v>
      </c>
      <c r="U192" s="48"/>
      <c r="V192" s="48"/>
      <c r="W192" s="131" t="s">
        <v>3</v>
      </c>
      <c r="X192" s="132"/>
      <c r="Y192" s="28">
        <v>44224</v>
      </c>
      <c r="Z192" s="53" t="s">
        <v>38</v>
      </c>
      <c r="AA192" s="26">
        <v>44252</v>
      </c>
      <c r="AB192" s="34">
        <v>28</v>
      </c>
      <c r="AC192" s="52" t="s">
        <v>39</v>
      </c>
      <c r="AD192" s="26">
        <v>44267</v>
      </c>
      <c r="AE192" s="34">
        <v>43</v>
      </c>
      <c r="AG192" s="131" t="s">
        <v>3</v>
      </c>
      <c r="AH192" s="132"/>
      <c r="AI192" s="28">
        <v>44224</v>
      </c>
      <c r="AJ192" s="53" t="s">
        <v>38</v>
      </c>
      <c r="AK192" s="26">
        <v>44252</v>
      </c>
      <c r="AL192" s="34">
        <v>28</v>
      </c>
      <c r="AM192" s="52" t="s">
        <v>39</v>
      </c>
      <c r="AN192" s="26">
        <v>44266</v>
      </c>
      <c r="AO192" s="34">
        <v>42</v>
      </c>
      <c r="AQ192" s="131" t="s">
        <v>3</v>
      </c>
      <c r="AR192" s="132"/>
      <c r="AS192" s="28">
        <v>44224</v>
      </c>
      <c r="AT192" s="53" t="s">
        <v>38</v>
      </c>
      <c r="AU192" s="26">
        <v>44252</v>
      </c>
      <c r="AV192" s="34">
        <v>28</v>
      </c>
      <c r="AW192" s="52" t="s">
        <v>39</v>
      </c>
      <c r="AX192" s="26">
        <v>44266</v>
      </c>
      <c r="AY192" s="34">
        <v>42</v>
      </c>
      <c r="BA192" s="131" t="s">
        <v>3</v>
      </c>
      <c r="BB192" s="132"/>
      <c r="BC192" s="28">
        <v>44224</v>
      </c>
      <c r="BD192" s="53" t="s">
        <v>38</v>
      </c>
      <c r="BE192" s="26">
        <v>44252</v>
      </c>
      <c r="BF192" s="34">
        <v>28</v>
      </c>
      <c r="BG192" s="52" t="s">
        <v>39</v>
      </c>
      <c r="BH192" s="26">
        <v>44262</v>
      </c>
      <c r="BI192" s="34">
        <v>38</v>
      </c>
    </row>
    <row r="193" spans="1:61" x14ac:dyDescent="0.2">
      <c r="A193" s="3">
        <v>192</v>
      </c>
      <c r="B193" s="73">
        <v>44374</v>
      </c>
      <c r="C193" s="42"/>
      <c r="D193" s="42" t="str">
        <f t="shared" ca="1" si="6"/>
        <v>NA</v>
      </c>
      <c r="E193" s="75" t="str">
        <f t="shared" ca="1" si="7"/>
        <v>NA</v>
      </c>
      <c r="F193" s="70"/>
      <c r="G193" s="72" t="str">
        <f ca="1">IF(B192&lt;TODAY(), AVERAGE(A$9:A193), "NA")</f>
        <v>NA</v>
      </c>
      <c r="H193" s="75" t="str">
        <f ca="1">IF(B192&lt;TODAY(), AVERAGE(E$9:E193), "NA")</f>
        <v>NA</v>
      </c>
      <c r="I193" s="82" t="str">
        <f ca="1">IF(B192&lt;TODAY(), (SUMPRODUCT(A$9:A193,E$9:E193) - G193*SUM(E$9:E193) - H193*SUM(A$9:A193) + (A193-7)*G193*H193)/(SUMPRODUCT(A$9:A193,A$9:A193) - 2*G193*SUM(A$9:A193) + (A193-7)*G193*G193), "NA")</f>
        <v>NA</v>
      </c>
      <c r="J193" s="95" t="str">
        <f t="shared" ca="1" si="8"/>
        <v>NA</v>
      </c>
      <c r="L193" s="125" t="s">
        <v>19</v>
      </c>
      <c r="M193" s="126"/>
      <c r="N193" s="29">
        <v>1210</v>
      </c>
      <c r="O193" s="35" t="s">
        <v>20</v>
      </c>
      <c r="P193" s="24">
        <v>44322</v>
      </c>
      <c r="Q193" s="36">
        <v>98</v>
      </c>
      <c r="R193" s="35" t="s">
        <v>10</v>
      </c>
      <c r="S193" s="24">
        <v>44345</v>
      </c>
      <c r="T193" s="36">
        <v>121</v>
      </c>
      <c r="U193" s="48"/>
      <c r="V193" s="48"/>
      <c r="W193" s="125" t="s">
        <v>19</v>
      </c>
      <c r="X193" s="126"/>
      <c r="Y193" s="29">
        <v>1210</v>
      </c>
      <c r="Z193" s="36" t="s">
        <v>20</v>
      </c>
      <c r="AA193" s="24">
        <v>44307</v>
      </c>
      <c r="AB193" s="36">
        <v>83</v>
      </c>
      <c r="AC193" s="35" t="s">
        <v>10</v>
      </c>
      <c r="AD193" s="24">
        <v>44331</v>
      </c>
      <c r="AE193" s="36">
        <v>107</v>
      </c>
      <c r="AG193" s="125" t="s">
        <v>19</v>
      </c>
      <c r="AH193" s="126"/>
      <c r="AI193" s="29">
        <v>1210</v>
      </c>
      <c r="AJ193" s="36" t="s">
        <v>20</v>
      </c>
      <c r="AK193" s="24">
        <v>44299</v>
      </c>
      <c r="AL193" s="36">
        <v>75</v>
      </c>
      <c r="AM193" s="35" t="s">
        <v>10</v>
      </c>
      <c r="AN193" s="24">
        <v>44322</v>
      </c>
      <c r="AO193" s="36">
        <v>98</v>
      </c>
      <c r="AQ193" s="125" t="s">
        <v>19</v>
      </c>
      <c r="AR193" s="126"/>
      <c r="AS193" s="29">
        <v>1210</v>
      </c>
      <c r="AT193" s="36" t="s">
        <v>20</v>
      </c>
      <c r="AU193" s="24">
        <v>44299</v>
      </c>
      <c r="AV193" s="36">
        <v>75</v>
      </c>
      <c r="AW193" s="35" t="s">
        <v>10</v>
      </c>
      <c r="AX193" s="24">
        <v>44325</v>
      </c>
      <c r="AY193" s="36">
        <v>101</v>
      </c>
      <c r="BA193" s="125" t="s">
        <v>19</v>
      </c>
      <c r="BB193" s="126"/>
      <c r="BC193" s="29">
        <v>1210</v>
      </c>
      <c r="BD193" s="36" t="s">
        <v>20</v>
      </c>
      <c r="BE193" s="24">
        <v>44291</v>
      </c>
      <c r="BF193" s="36">
        <v>67</v>
      </c>
      <c r="BG193" s="35" t="s">
        <v>10</v>
      </c>
      <c r="BH193" s="24">
        <v>44308</v>
      </c>
      <c r="BI193" s="36">
        <v>84</v>
      </c>
    </row>
    <row r="194" spans="1:61" x14ac:dyDescent="0.2">
      <c r="A194" s="3">
        <v>193</v>
      </c>
      <c r="B194" s="73">
        <v>44375</v>
      </c>
      <c r="C194" s="42"/>
      <c r="D194" s="42" t="str">
        <f t="shared" ca="1" si="6"/>
        <v>NA</v>
      </c>
      <c r="E194" s="75" t="str">
        <f t="shared" ca="1" si="7"/>
        <v>NA</v>
      </c>
      <c r="F194" s="70"/>
      <c r="G194" s="72" t="str">
        <f ca="1">IF(B193&lt;TODAY(), AVERAGE(A$9:A194), "NA")</f>
        <v>NA</v>
      </c>
      <c r="H194" s="75" t="str">
        <f ca="1">IF(B193&lt;TODAY(), AVERAGE(E$9:E194), "NA")</f>
        <v>NA</v>
      </c>
      <c r="I194" s="82" t="str">
        <f ca="1">IF(B193&lt;TODAY(), (SUMPRODUCT(A$9:A194,E$9:E194) - G194*SUM(E$9:E194) - H194*SUM(A$9:A194) + (A194-7)*G194*H194)/(SUMPRODUCT(A$9:A194,A$9:A194) - 2*G194*SUM(A$9:A194) + (A194-7)*G194*G194), "NA")</f>
        <v>NA</v>
      </c>
      <c r="J194" s="95" t="str">
        <f t="shared" ca="1" si="8"/>
        <v>NA</v>
      </c>
      <c r="L194" s="125" t="s">
        <v>32</v>
      </c>
      <c r="M194" s="126"/>
      <c r="N194" s="38" t="s">
        <v>5</v>
      </c>
      <c r="O194" s="35" t="s">
        <v>21</v>
      </c>
      <c r="P194" s="24">
        <v>44426</v>
      </c>
      <c r="Q194" s="36">
        <v>202</v>
      </c>
      <c r="R194" s="35" t="s">
        <v>8</v>
      </c>
      <c r="S194" s="24">
        <v>44483</v>
      </c>
      <c r="T194" s="36">
        <v>259</v>
      </c>
      <c r="U194" s="48"/>
      <c r="V194" s="48"/>
      <c r="W194" s="125" t="s">
        <v>32</v>
      </c>
      <c r="X194" s="126"/>
      <c r="Y194" s="30">
        <v>500</v>
      </c>
      <c r="Z194" s="36" t="s">
        <v>21</v>
      </c>
      <c r="AA194" s="24">
        <v>44384</v>
      </c>
      <c r="AB194" s="36">
        <v>160</v>
      </c>
      <c r="AC194" s="35" t="s">
        <v>8</v>
      </c>
      <c r="AD194" s="24">
        <v>44427</v>
      </c>
      <c r="AE194" s="36">
        <v>203</v>
      </c>
      <c r="AG194" s="125" t="s">
        <v>32</v>
      </c>
      <c r="AH194" s="126"/>
      <c r="AI194" s="30">
        <v>1000</v>
      </c>
      <c r="AJ194" s="36" t="s">
        <v>21</v>
      </c>
      <c r="AK194" s="24">
        <v>44362</v>
      </c>
      <c r="AL194" s="36">
        <v>138</v>
      </c>
      <c r="AM194" s="35" t="s">
        <v>8</v>
      </c>
      <c r="AN194" s="24">
        <v>44392</v>
      </c>
      <c r="AO194" s="36">
        <v>168</v>
      </c>
      <c r="AQ194" s="125" t="s">
        <v>32</v>
      </c>
      <c r="AR194" s="126"/>
      <c r="AS194" s="30">
        <v>500</v>
      </c>
      <c r="AT194" s="36" t="s">
        <v>21</v>
      </c>
      <c r="AU194" s="24">
        <v>44377</v>
      </c>
      <c r="AV194" s="36">
        <v>153</v>
      </c>
      <c r="AW194" s="35" t="s">
        <v>8</v>
      </c>
      <c r="AX194" s="24">
        <v>44421</v>
      </c>
      <c r="AY194" s="36">
        <v>197</v>
      </c>
      <c r="BA194" s="125" t="s">
        <v>32</v>
      </c>
      <c r="BB194" s="126"/>
      <c r="BC194" s="30">
        <v>1000</v>
      </c>
      <c r="BD194" s="36" t="s">
        <v>21</v>
      </c>
      <c r="BE194" s="24">
        <v>44348</v>
      </c>
      <c r="BF194" s="36">
        <v>124</v>
      </c>
      <c r="BG194" s="35" t="s">
        <v>8</v>
      </c>
      <c r="BH194" s="24">
        <v>44384</v>
      </c>
      <c r="BI194" s="36">
        <v>160</v>
      </c>
    </row>
    <row r="195" spans="1:61" x14ac:dyDescent="0.2">
      <c r="A195" s="3">
        <v>194</v>
      </c>
      <c r="B195" s="73">
        <v>44376</v>
      </c>
      <c r="C195" s="42"/>
      <c r="D195" s="42" t="str">
        <f t="shared" ca="1" si="6"/>
        <v>NA</v>
      </c>
      <c r="E195" s="75" t="str">
        <f t="shared" ca="1" si="7"/>
        <v>NA</v>
      </c>
      <c r="F195" s="70"/>
      <c r="G195" s="72" t="str">
        <f ca="1">IF(B194&lt;TODAY(), AVERAGE(A$9:A195), "NA")</f>
        <v>NA</v>
      </c>
      <c r="H195" s="75" t="str">
        <f ca="1">IF(B194&lt;TODAY(), AVERAGE(E$9:E195), "NA")</f>
        <v>NA</v>
      </c>
      <c r="I195" s="82" t="str">
        <f ca="1">IF(B194&lt;TODAY(), (SUMPRODUCT(A$9:A195,E$9:E195) - G195*SUM(E$9:E195) - H195*SUM(A$9:A195) + (A195-7)*G195*H195)/(SUMPRODUCT(A$9:A195,A$9:A195) - 2*G195*SUM(A$9:A195) + (A195-7)*G195*G195), "NA")</f>
        <v>NA</v>
      </c>
      <c r="J195" s="95" t="str">
        <f t="shared" ca="1" si="8"/>
        <v>NA</v>
      </c>
      <c r="L195" s="125" t="s">
        <v>31</v>
      </c>
      <c r="M195" s="126"/>
      <c r="N195" s="38" t="s">
        <v>5</v>
      </c>
      <c r="O195" s="35" t="s">
        <v>22</v>
      </c>
      <c r="P195" s="24">
        <v>44529</v>
      </c>
      <c r="Q195" s="36">
        <v>305</v>
      </c>
      <c r="R195" s="35" t="s">
        <v>9</v>
      </c>
      <c r="S195" s="24">
        <v>44623</v>
      </c>
      <c r="T195" s="36">
        <v>399</v>
      </c>
      <c r="U195" s="48"/>
      <c r="V195" s="48"/>
      <c r="W195" s="125" t="s">
        <v>31</v>
      </c>
      <c r="X195" s="126"/>
      <c r="Y195" s="30">
        <v>100</v>
      </c>
      <c r="Z195" s="36" t="s">
        <v>22</v>
      </c>
      <c r="AA195" s="24">
        <v>44459</v>
      </c>
      <c r="AB195" s="36">
        <v>235</v>
      </c>
      <c r="AC195" s="35" t="s">
        <v>9</v>
      </c>
      <c r="AD195" s="24">
        <v>44523</v>
      </c>
      <c r="AE195" s="36">
        <v>299</v>
      </c>
      <c r="AG195" s="125" t="s">
        <v>31</v>
      </c>
      <c r="AH195" s="126"/>
      <c r="AI195" s="30">
        <v>100</v>
      </c>
      <c r="AJ195" s="36" t="s">
        <v>22</v>
      </c>
      <c r="AK195" s="24">
        <v>44421</v>
      </c>
      <c r="AL195" s="36">
        <v>197</v>
      </c>
      <c r="AM195" s="35" t="s">
        <v>9</v>
      </c>
      <c r="AN195" s="24">
        <v>44470</v>
      </c>
      <c r="AO195" s="36">
        <v>246</v>
      </c>
      <c r="AQ195" s="125" t="s">
        <v>31</v>
      </c>
      <c r="AR195" s="126"/>
      <c r="AS195" s="30">
        <v>50</v>
      </c>
      <c r="AT195" s="36" t="s">
        <v>22</v>
      </c>
      <c r="AU195" s="24">
        <v>44450</v>
      </c>
      <c r="AV195" s="36">
        <v>226</v>
      </c>
      <c r="AW195" s="35" t="s">
        <v>9</v>
      </c>
      <c r="AX195" s="24">
        <v>44517</v>
      </c>
      <c r="AY195" s="36">
        <v>293</v>
      </c>
      <c r="BA195" s="125" t="s">
        <v>31</v>
      </c>
      <c r="BB195" s="126"/>
      <c r="BC195" s="30">
        <v>50</v>
      </c>
      <c r="BD195" s="36" t="s">
        <v>22</v>
      </c>
      <c r="BE195" s="24">
        <v>44406</v>
      </c>
      <c r="BF195" s="36">
        <v>182</v>
      </c>
      <c r="BG195" s="35" t="s">
        <v>9</v>
      </c>
      <c r="BH195" s="24">
        <v>44458</v>
      </c>
      <c r="BI195" s="36">
        <v>234</v>
      </c>
    </row>
    <row r="196" spans="1:61" x14ac:dyDescent="0.2">
      <c r="A196" s="3">
        <v>195</v>
      </c>
      <c r="B196" s="73">
        <v>44377</v>
      </c>
      <c r="C196" s="42"/>
      <c r="D196" s="42" t="str">
        <f t="shared" ref="D196:D259" ca="1" si="9">IF(B196&lt;TODAY(), C196-C195, "NA")</f>
        <v>NA</v>
      </c>
      <c r="E196" s="75" t="str">
        <f t="shared" ca="1" si="7"/>
        <v>NA</v>
      </c>
      <c r="F196" s="70"/>
      <c r="G196" s="72" t="str">
        <f ca="1">IF(B195&lt;TODAY(), AVERAGE(A$9:A196), "NA")</f>
        <v>NA</v>
      </c>
      <c r="H196" s="75" t="str">
        <f ca="1">IF(B195&lt;TODAY(), AVERAGE(E$9:E196), "NA")</f>
        <v>NA</v>
      </c>
      <c r="I196" s="82" t="str">
        <f ca="1">IF(B195&lt;TODAY(), (SUMPRODUCT(A$9:A196,E$9:E196) - G196*SUM(E$9:E196) - H196*SUM(A$9:A196) + (A196-7)*G196*H196)/(SUMPRODUCT(A$9:A196,A$9:A196) - 2*G196*SUM(A$9:A196) + (A196-7)*G196*G196), "NA")</f>
        <v>NA</v>
      </c>
      <c r="J196" s="95" t="str">
        <f t="shared" ca="1" si="8"/>
        <v>NA</v>
      </c>
      <c r="L196" s="122" t="s">
        <v>119</v>
      </c>
      <c r="M196" s="123"/>
      <c r="N196" s="87" t="s">
        <v>5</v>
      </c>
      <c r="O196" s="27" t="s">
        <v>40</v>
      </c>
      <c r="P196" s="25">
        <v>44284</v>
      </c>
      <c r="Q196" s="37">
        <v>60</v>
      </c>
      <c r="R196" s="27" t="s">
        <v>26</v>
      </c>
      <c r="S196" s="25">
        <v>44758</v>
      </c>
      <c r="T196" s="37">
        <v>534</v>
      </c>
      <c r="U196" s="48"/>
      <c r="V196" s="48"/>
      <c r="W196" s="122" t="s">
        <v>119</v>
      </c>
      <c r="X196" s="123"/>
      <c r="Y196" s="87">
        <v>1710</v>
      </c>
      <c r="Z196" s="19" t="s">
        <v>40</v>
      </c>
      <c r="AA196" s="25">
        <v>44278</v>
      </c>
      <c r="AB196" s="37">
        <v>54</v>
      </c>
      <c r="AC196" s="27" t="s">
        <v>26</v>
      </c>
      <c r="AD196" s="25">
        <v>44619</v>
      </c>
      <c r="AE196" s="37">
        <v>395</v>
      </c>
      <c r="AG196" s="122" t="s">
        <v>119</v>
      </c>
      <c r="AH196" s="123"/>
      <c r="AI196" s="87">
        <v>2210</v>
      </c>
      <c r="AJ196" s="19" t="s">
        <v>40</v>
      </c>
      <c r="AK196" s="25">
        <v>44273</v>
      </c>
      <c r="AL196" s="37">
        <v>49</v>
      </c>
      <c r="AM196" s="27" t="s">
        <v>26</v>
      </c>
      <c r="AN196" s="25">
        <v>44541</v>
      </c>
      <c r="AO196" s="37">
        <v>317</v>
      </c>
      <c r="AQ196" s="122" t="s">
        <v>119</v>
      </c>
      <c r="AR196" s="123"/>
      <c r="AS196" s="87">
        <v>1710</v>
      </c>
      <c r="AT196" s="19" t="s">
        <v>40</v>
      </c>
      <c r="AU196" s="25">
        <v>44273</v>
      </c>
      <c r="AV196" s="37">
        <v>49</v>
      </c>
      <c r="AW196" s="27" t="s">
        <v>26</v>
      </c>
      <c r="AX196" s="25">
        <v>44613</v>
      </c>
      <c r="AY196" s="37">
        <v>389</v>
      </c>
      <c r="BA196" s="122" t="s">
        <v>119</v>
      </c>
      <c r="BB196" s="123"/>
      <c r="BC196" s="87">
        <v>2210</v>
      </c>
      <c r="BD196" s="19" t="s">
        <v>40</v>
      </c>
      <c r="BE196" s="25">
        <v>44268</v>
      </c>
      <c r="BF196" s="37">
        <v>44</v>
      </c>
      <c r="BG196" s="27" t="s">
        <v>26</v>
      </c>
      <c r="BH196" s="25">
        <v>44531</v>
      </c>
      <c r="BI196" s="37">
        <v>307</v>
      </c>
    </row>
    <row r="197" spans="1:61" x14ac:dyDescent="0.2">
      <c r="A197" s="3">
        <v>196</v>
      </c>
      <c r="B197" s="73">
        <v>44378</v>
      </c>
      <c r="C197" s="42"/>
      <c r="D197" s="42" t="str">
        <f t="shared" ca="1" si="9"/>
        <v>NA</v>
      </c>
      <c r="E197" s="75" t="str">
        <f t="shared" ca="1" si="7"/>
        <v>NA</v>
      </c>
      <c r="F197" s="70"/>
      <c r="G197" s="72" t="str">
        <f ca="1">IF(B196&lt;TODAY(), AVERAGE(A$9:A197), "NA")</f>
        <v>NA</v>
      </c>
      <c r="H197" s="75" t="str">
        <f ca="1">IF(B196&lt;TODAY(), AVERAGE(E$9:E197), "NA")</f>
        <v>NA</v>
      </c>
      <c r="I197" s="82" t="str">
        <f ca="1">IF(B196&lt;TODAY(), (SUMPRODUCT(A$9:A197,E$9:E197) - G197*SUM(E$9:E197) - H197*SUM(A$9:A197) + (A197-7)*G197*H197)/(SUMPRODUCT(A$9:A197,A$9:A197) - 2*G197*SUM(A$9:A197) + (A197-7)*G197*G197), "NA")</f>
        <v>NA</v>
      </c>
      <c r="J197" s="95" t="str">
        <f t="shared" ca="1" si="8"/>
        <v>NA</v>
      </c>
      <c r="L197" s="50"/>
      <c r="M197" s="89"/>
      <c r="N197" s="89"/>
      <c r="O197" s="89"/>
      <c r="P197" s="89"/>
      <c r="Q197" s="89"/>
      <c r="R197" s="89"/>
      <c r="S197" s="89"/>
      <c r="T197" s="89"/>
      <c r="U197" s="89"/>
      <c r="W197" s="89"/>
      <c r="X197" s="89"/>
      <c r="Y197" s="89"/>
      <c r="Z197" s="89"/>
      <c r="AA197" s="89"/>
      <c r="AB197" s="89"/>
      <c r="AC197" s="89"/>
      <c r="AD197" s="89"/>
      <c r="AE197" s="89"/>
      <c r="AG197" s="89"/>
      <c r="AH197" s="89"/>
      <c r="AI197" s="89"/>
      <c r="AJ197" s="89"/>
      <c r="AK197" s="89"/>
      <c r="AL197" s="89"/>
      <c r="AM197" s="89"/>
      <c r="AN197" s="89"/>
      <c r="AO197" s="89"/>
      <c r="AQ197" s="84"/>
      <c r="AR197" s="84"/>
      <c r="AS197" s="84"/>
      <c r="AT197" s="84"/>
      <c r="AU197" s="84"/>
      <c r="AV197" s="84"/>
      <c r="AW197" s="84"/>
      <c r="AX197" s="84"/>
      <c r="AY197" s="84"/>
      <c r="BA197" s="84"/>
      <c r="BB197" s="84"/>
      <c r="BC197" s="84"/>
      <c r="BD197" s="84"/>
      <c r="BE197" s="84"/>
      <c r="BF197" s="84"/>
      <c r="BG197" s="84"/>
      <c r="BH197" s="84"/>
      <c r="BI197" s="84"/>
    </row>
    <row r="198" spans="1:61" x14ac:dyDescent="0.2">
      <c r="A198" s="3">
        <v>197</v>
      </c>
      <c r="B198" s="73">
        <v>44379</v>
      </c>
      <c r="C198" s="42"/>
      <c r="D198" s="42" t="str">
        <f t="shared" ca="1" si="9"/>
        <v>NA</v>
      </c>
      <c r="E198" s="75" t="str">
        <f t="shared" ca="1" si="7"/>
        <v>NA</v>
      </c>
      <c r="F198" s="70"/>
      <c r="G198" s="72" t="str">
        <f ca="1">IF(B197&lt;TODAY(), AVERAGE(A$9:A198), "NA")</f>
        <v>NA</v>
      </c>
      <c r="H198" s="75" t="str">
        <f ca="1">IF(B197&lt;TODAY(), AVERAGE(E$9:E198), "NA")</f>
        <v>NA</v>
      </c>
      <c r="I198" s="82" t="str">
        <f ca="1">IF(B197&lt;TODAY(), (SUMPRODUCT(A$9:A198,E$9:E198) - G198*SUM(E$9:E198) - H198*SUM(A$9:A198) + (A198-7)*G198*H198)/(SUMPRODUCT(A$9:A198,A$9:A198) - 2*G198*SUM(A$9:A198) + (A198-7)*G198*G198), "NA")</f>
        <v>NA</v>
      </c>
      <c r="J198" s="95" t="str">
        <f t="shared" ca="1" si="8"/>
        <v>NA</v>
      </c>
      <c r="L198" s="142">
        <v>44223</v>
      </c>
      <c r="M198" s="142"/>
      <c r="N198" s="142"/>
      <c r="O198" s="142"/>
      <c r="P198" s="142"/>
      <c r="Q198" s="142"/>
      <c r="R198" s="142"/>
      <c r="S198" s="142"/>
      <c r="T198" s="142"/>
      <c r="U198" s="71"/>
      <c r="V198" s="55"/>
      <c r="W198" s="55"/>
      <c r="X198" s="55"/>
      <c r="Y198" s="55"/>
      <c r="Z198" s="55"/>
      <c r="AA198" s="55"/>
      <c r="AB198" s="55"/>
      <c r="AC198" s="55"/>
      <c r="AD198" s="55"/>
      <c r="AE198" s="55"/>
      <c r="AF198" s="55"/>
      <c r="AG198" s="55"/>
      <c r="AH198" s="55"/>
      <c r="AI198" s="55"/>
      <c r="AJ198" s="55"/>
      <c r="AK198" s="55"/>
      <c r="AL198" s="55"/>
      <c r="AM198" s="55"/>
      <c r="AN198" s="55"/>
      <c r="AO198" s="55"/>
      <c r="AP198" s="55"/>
      <c r="AQ198" s="55"/>
      <c r="AR198" s="55"/>
      <c r="AS198" s="55"/>
      <c r="AT198" s="55"/>
      <c r="AU198" s="55"/>
      <c r="AV198" s="55"/>
      <c r="AW198" s="55"/>
      <c r="AX198" s="55"/>
      <c r="AY198" s="55"/>
      <c r="AZ198" s="55"/>
      <c r="BA198" s="55"/>
      <c r="BB198" s="55"/>
      <c r="BC198" s="55"/>
      <c r="BD198" s="55"/>
      <c r="BE198" s="55"/>
      <c r="BF198" s="55"/>
      <c r="BG198" s="55"/>
      <c r="BH198" s="55"/>
      <c r="BI198" s="55"/>
    </row>
    <row r="199" spans="1:61" x14ac:dyDescent="0.2">
      <c r="A199" s="3">
        <v>198</v>
      </c>
      <c r="B199" s="73">
        <v>44380</v>
      </c>
      <c r="C199" s="42"/>
      <c r="D199" s="42" t="str">
        <f t="shared" ca="1" si="9"/>
        <v>NA</v>
      </c>
      <c r="E199" s="75" t="str">
        <f t="shared" ca="1" si="7"/>
        <v>NA</v>
      </c>
      <c r="F199" s="70"/>
      <c r="G199" s="72" t="str">
        <f ca="1">IF(B198&lt;TODAY(), AVERAGE(A$9:A199), "NA")</f>
        <v>NA</v>
      </c>
      <c r="H199" s="75" t="str">
        <f ca="1">IF(B198&lt;TODAY(), AVERAGE(E$9:E199), "NA")</f>
        <v>NA</v>
      </c>
      <c r="I199" s="82" t="str">
        <f ca="1">IF(B198&lt;TODAY(), (SUMPRODUCT(A$9:A199,E$9:E199) - G199*SUM(E$9:E199) - H199*SUM(A$9:A199) + (A199-7)*G199*H199)/(SUMPRODUCT(A$9:A199,A$9:A199) - 2*G199*SUM(A$9:A199) + (A199-7)*G199*G199), "NA")</f>
        <v>NA</v>
      </c>
      <c r="J199" s="95" t="str">
        <f t="shared" ca="1" si="8"/>
        <v>NA</v>
      </c>
      <c r="L199" s="128" t="s">
        <v>36</v>
      </c>
      <c r="M199" s="129"/>
      <c r="N199" s="130"/>
      <c r="O199" s="31" t="s">
        <v>7</v>
      </c>
      <c r="P199" s="32" t="s">
        <v>17</v>
      </c>
      <c r="Q199" s="33" t="s">
        <v>18</v>
      </c>
      <c r="R199" s="31" t="s">
        <v>7</v>
      </c>
      <c r="S199" s="32" t="s">
        <v>17</v>
      </c>
      <c r="T199" s="33" t="s">
        <v>18</v>
      </c>
      <c r="U199" s="48"/>
      <c r="V199" s="48"/>
      <c r="W199" s="128" t="s">
        <v>36</v>
      </c>
      <c r="X199" s="129"/>
      <c r="Y199" s="130"/>
      <c r="Z199" s="33" t="s">
        <v>7</v>
      </c>
      <c r="AA199" s="32" t="s">
        <v>17</v>
      </c>
      <c r="AB199" s="33" t="s">
        <v>18</v>
      </c>
      <c r="AC199" s="31" t="s">
        <v>7</v>
      </c>
      <c r="AD199" s="32" t="s">
        <v>17</v>
      </c>
      <c r="AE199" s="33" t="s">
        <v>18</v>
      </c>
      <c r="AG199" s="128" t="s">
        <v>36</v>
      </c>
      <c r="AH199" s="129"/>
      <c r="AI199" s="130"/>
      <c r="AJ199" s="33" t="s">
        <v>7</v>
      </c>
      <c r="AK199" s="32" t="s">
        <v>17</v>
      </c>
      <c r="AL199" s="33" t="s">
        <v>18</v>
      </c>
      <c r="AM199" s="31" t="s">
        <v>7</v>
      </c>
      <c r="AN199" s="32" t="s">
        <v>17</v>
      </c>
      <c r="AO199" s="33" t="s">
        <v>18</v>
      </c>
      <c r="AQ199" s="128" t="s">
        <v>36</v>
      </c>
      <c r="AR199" s="129"/>
      <c r="AS199" s="130"/>
      <c r="AT199" s="33" t="s">
        <v>7</v>
      </c>
      <c r="AU199" s="32" t="s">
        <v>17</v>
      </c>
      <c r="AV199" s="33" t="s">
        <v>18</v>
      </c>
      <c r="AW199" s="31" t="s">
        <v>7</v>
      </c>
      <c r="AX199" s="32" t="s">
        <v>17</v>
      </c>
      <c r="AY199" s="33" t="s">
        <v>18</v>
      </c>
      <c r="BA199" s="128" t="s">
        <v>36</v>
      </c>
      <c r="BB199" s="129"/>
      <c r="BC199" s="130"/>
      <c r="BD199" s="33" t="s">
        <v>7</v>
      </c>
      <c r="BE199" s="32" t="s">
        <v>17</v>
      </c>
      <c r="BF199" s="33" t="s">
        <v>18</v>
      </c>
      <c r="BG199" s="31" t="s">
        <v>7</v>
      </c>
      <c r="BH199" s="32" t="s">
        <v>17</v>
      </c>
      <c r="BI199" s="33" t="s">
        <v>18</v>
      </c>
    </row>
    <row r="200" spans="1:61" x14ac:dyDescent="0.2">
      <c r="A200" s="3">
        <v>199</v>
      </c>
      <c r="B200" s="73">
        <v>44381</v>
      </c>
      <c r="C200" s="42"/>
      <c r="D200" s="42" t="str">
        <f t="shared" ca="1" si="9"/>
        <v>NA</v>
      </c>
      <c r="E200" s="75" t="str">
        <f t="shared" ca="1" si="7"/>
        <v>NA</v>
      </c>
      <c r="F200" s="70"/>
      <c r="G200" s="72" t="str">
        <f ca="1">IF(B199&lt;TODAY(), AVERAGE(A$9:A200), "NA")</f>
        <v>NA</v>
      </c>
      <c r="H200" s="75" t="str">
        <f ca="1">IF(B199&lt;TODAY(), AVERAGE(E$9:E200), "NA")</f>
        <v>NA</v>
      </c>
      <c r="I200" s="82" t="str">
        <f ca="1">IF(B199&lt;TODAY(), (SUMPRODUCT(A$9:A200,E$9:E200) - G200*SUM(E$9:E200) - H200*SUM(A$9:A200) + (A200-7)*G200*H200)/(SUMPRODUCT(A$9:A200,A$9:A200) - 2*G200*SUM(A$9:A200) + (A200-7)*G200*G200), "NA")</f>
        <v>NA</v>
      </c>
      <c r="J200" s="95" t="str">
        <f t="shared" ca="1" si="8"/>
        <v>NA</v>
      </c>
      <c r="L200" s="131" t="s">
        <v>3</v>
      </c>
      <c r="M200" s="132"/>
      <c r="N200" s="28">
        <v>44223</v>
      </c>
      <c r="O200" s="52" t="s">
        <v>38</v>
      </c>
      <c r="P200" s="26">
        <v>44252</v>
      </c>
      <c r="Q200" s="34">
        <v>29</v>
      </c>
      <c r="R200" s="52" t="s">
        <v>39</v>
      </c>
      <c r="S200" s="26">
        <v>44266</v>
      </c>
      <c r="T200" s="34">
        <v>43</v>
      </c>
      <c r="U200" s="48"/>
      <c r="V200" s="48"/>
      <c r="W200" s="131" t="s">
        <v>3</v>
      </c>
      <c r="X200" s="132"/>
      <c r="Y200" s="28">
        <v>44223</v>
      </c>
      <c r="Z200" s="53" t="s">
        <v>38</v>
      </c>
      <c r="AA200" s="26">
        <v>44251</v>
      </c>
      <c r="AB200" s="34">
        <v>28</v>
      </c>
      <c r="AC200" s="52" t="s">
        <v>39</v>
      </c>
      <c r="AD200" s="26">
        <v>44262</v>
      </c>
      <c r="AE200" s="34">
        <v>39</v>
      </c>
      <c r="AG200" s="131" t="s">
        <v>3</v>
      </c>
      <c r="AH200" s="132"/>
      <c r="AI200" s="28">
        <v>44223</v>
      </c>
      <c r="AJ200" s="53" t="s">
        <v>38</v>
      </c>
      <c r="AK200" s="26">
        <v>44251</v>
      </c>
      <c r="AL200" s="34">
        <v>28</v>
      </c>
      <c r="AM200" s="52" t="s">
        <v>39</v>
      </c>
      <c r="AN200" s="26">
        <v>44262</v>
      </c>
      <c r="AO200" s="34">
        <v>39</v>
      </c>
      <c r="AQ200" s="131" t="s">
        <v>3</v>
      </c>
      <c r="AR200" s="132"/>
      <c r="AS200" s="28">
        <v>44223</v>
      </c>
      <c r="AT200" s="53" t="s">
        <v>38</v>
      </c>
      <c r="AU200" s="26">
        <v>44251</v>
      </c>
      <c r="AV200" s="34">
        <v>28</v>
      </c>
      <c r="AW200" s="52" t="s">
        <v>39</v>
      </c>
      <c r="AX200" s="26">
        <v>44262</v>
      </c>
      <c r="AY200" s="34">
        <v>39</v>
      </c>
      <c r="BA200" s="131" t="s">
        <v>3</v>
      </c>
      <c r="BB200" s="132"/>
      <c r="BC200" s="28">
        <v>44223</v>
      </c>
      <c r="BD200" s="53" t="s">
        <v>38</v>
      </c>
      <c r="BE200" s="26">
        <v>44251</v>
      </c>
      <c r="BF200" s="34">
        <v>28</v>
      </c>
      <c r="BG200" s="52" t="s">
        <v>39</v>
      </c>
      <c r="BH200" s="26">
        <v>44261</v>
      </c>
      <c r="BI200" s="34">
        <v>38</v>
      </c>
    </row>
    <row r="201" spans="1:61" x14ac:dyDescent="0.2">
      <c r="A201" s="3">
        <v>200</v>
      </c>
      <c r="B201" s="73">
        <v>44382</v>
      </c>
      <c r="C201" s="42"/>
      <c r="D201" s="42" t="str">
        <f t="shared" ca="1" si="9"/>
        <v>NA</v>
      </c>
      <c r="E201" s="75" t="str">
        <f t="shared" ref="E201:E264" ca="1" si="10">IF(B201&lt;TODAY(), AVERAGE(D195:D201), "NA")</f>
        <v>NA</v>
      </c>
      <c r="F201" s="70"/>
      <c r="G201" s="72" t="str">
        <f ca="1">IF(B200&lt;TODAY(), AVERAGE(A$9:A201), "NA")</f>
        <v>NA</v>
      </c>
      <c r="H201" s="75" t="str">
        <f ca="1">IF(B200&lt;TODAY(), AVERAGE(E$9:E201), "NA")</f>
        <v>NA</v>
      </c>
      <c r="I201" s="82" t="str">
        <f ca="1">IF(B200&lt;TODAY(), (SUMPRODUCT(A$9:A201,E$9:E201) - G201*SUM(E$9:E201) - H201*SUM(A$9:A201) + (A201-7)*G201*H201)/(SUMPRODUCT(A$9:A201,A$9:A201) - 2*G201*SUM(A$9:A201) + (A201-7)*G201*G201), "NA")</f>
        <v>NA</v>
      </c>
      <c r="J201" s="95" t="str">
        <f t="shared" ca="1" si="8"/>
        <v>NA</v>
      </c>
      <c r="L201" s="125" t="s">
        <v>19</v>
      </c>
      <c r="M201" s="126"/>
      <c r="N201" s="29">
        <v>1271</v>
      </c>
      <c r="O201" s="35" t="s">
        <v>20</v>
      </c>
      <c r="P201" s="24">
        <v>44316</v>
      </c>
      <c r="Q201" s="36">
        <v>93</v>
      </c>
      <c r="R201" s="35" t="s">
        <v>10</v>
      </c>
      <c r="S201" s="24">
        <v>44342</v>
      </c>
      <c r="T201" s="36">
        <v>119</v>
      </c>
      <c r="U201" s="48"/>
      <c r="V201" s="48"/>
      <c r="W201" s="125" t="s">
        <v>19</v>
      </c>
      <c r="X201" s="126"/>
      <c r="Y201" s="29">
        <v>1271</v>
      </c>
      <c r="Z201" s="36" t="s">
        <v>20</v>
      </c>
      <c r="AA201" s="24">
        <v>44304</v>
      </c>
      <c r="AB201" s="36">
        <v>81</v>
      </c>
      <c r="AC201" s="35" t="s">
        <v>10</v>
      </c>
      <c r="AD201" s="24">
        <v>44328</v>
      </c>
      <c r="AE201" s="36">
        <v>105</v>
      </c>
      <c r="AG201" s="125" t="s">
        <v>19</v>
      </c>
      <c r="AH201" s="126"/>
      <c r="AI201" s="29">
        <v>1271</v>
      </c>
      <c r="AJ201" s="36" t="s">
        <v>20</v>
      </c>
      <c r="AK201" s="24">
        <v>44297</v>
      </c>
      <c r="AL201" s="36">
        <v>74</v>
      </c>
      <c r="AM201" s="35" t="s">
        <v>10</v>
      </c>
      <c r="AN201" s="24">
        <v>44318</v>
      </c>
      <c r="AO201" s="36">
        <v>95</v>
      </c>
      <c r="AQ201" s="125" t="s">
        <v>19</v>
      </c>
      <c r="AR201" s="126"/>
      <c r="AS201" s="29">
        <v>1271</v>
      </c>
      <c r="AT201" s="36" t="s">
        <v>20</v>
      </c>
      <c r="AU201" s="24">
        <v>44297</v>
      </c>
      <c r="AV201" s="36">
        <v>74</v>
      </c>
      <c r="AW201" s="35" t="s">
        <v>10</v>
      </c>
      <c r="AX201" s="24">
        <v>44322</v>
      </c>
      <c r="AY201" s="36">
        <v>99</v>
      </c>
      <c r="BA201" s="125" t="s">
        <v>19</v>
      </c>
      <c r="BB201" s="126"/>
      <c r="BC201" s="29">
        <v>1271</v>
      </c>
      <c r="BD201" s="36" t="s">
        <v>20</v>
      </c>
      <c r="BE201" s="24">
        <v>44290</v>
      </c>
      <c r="BF201" s="36">
        <v>67</v>
      </c>
      <c r="BG201" s="35" t="s">
        <v>10</v>
      </c>
      <c r="BH201" s="24">
        <v>44305</v>
      </c>
      <c r="BI201" s="36">
        <v>82</v>
      </c>
    </row>
    <row r="202" spans="1:61" x14ac:dyDescent="0.2">
      <c r="A202" s="3">
        <v>201</v>
      </c>
      <c r="B202" s="73">
        <v>44383</v>
      </c>
      <c r="C202" s="42"/>
      <c r="D202" s="42" t="str">
        <f t="shared" ca="1" si="9"/>
        <v>NA</v>
      </c>
      <c r="E202" s="75" t="str">
        <f t="shared" ca="1" si="10"/>
        <v>NA</v>
      </c>
      <c r="F202" s="70"/>
      <c r="G202" s="72" t="str">
        <f ca="1">IF(B201&lt;TODAY(), AVERAGE(A$9:A202), "NA")</f>
        <v>NA</v>
      </c>
      <c r="H202" s="75" t="str">
        <f ca="1">IF(B201&lt;TODAY(), AVERAGE(E$9:E202), "NA")</f>
        <v>NA</v>
      </c>
      <c r="I202" s="82" t="str">
        <f ca="1">IF(B201&lt;TODAY(), (SUMPRODUCT(A$9:A202,E$9:E202) - G202*SUM(E$9:E202) - H202*SUM(A$9:A202) + (A202-7)*G202*H202)/(SUMPRODUCT(A$9:A202,A$9:A202) - 2*G202*SUM(A$9:A202) + (A202-7)*G202*G202), "NA")</f>
        <v>NA</v>
      </c>
      <c r="J202" s="95" t="str">
        <f t="shared" ca="1" si="8"/>
        <v>NA</v>
      </c>
      <c r="L202" s="125" t="s">
        <v>32</v>
      </c>
      <c r="M202" s="126"/>
      <c r="N202" s="38" t="s">
        <v>5</v>
      </c>
      <c r="O202" s="35" t="s">
        <v>21</v>
      </c>
      <c r="P202" s="24">
        <v>44418</v>
      </c>
      <c r="Q202" s="36">
        <v>195</v>
      </c>
      <c r="R202" s="35" t="s">
        <v>8</v>
      </c>
      <c r="S202" s="24">
        <v>44474</v>
      </c>
      <c r="T202" s="36">
        <v>251</v>
      </c>
      <c r="U202" s="48"/>
      <c r="V202" s="48"/>
      <c r="W202" s="125" t="s">
        <v>32</v>
      </c>
      <c r="X202" s="126"/>
      <c r="Y202" s="30">
        <v>500</v>
      </c>
      <c r="Z202" s="36" t="s">
        <v>21</v>
      </c>
      <c r="AA202" s="24">
        <v>44379</v>
      </c>
      <c r="AB202" s="36">
        <v>156</v>
      </c>
      <c r="AC202" s="35" t="s">
        <v>8</v>
      </c>
      <c r="AD202" s="24">
        <v>44421</v>
      </c>
      <c r="AE202" s="36">
        <v>198</v>
      </c>
      <c r="AG202" s="125" t="s">
        <v>32</v>
      </c>
      <c r="AH202" s="126"/>
      <c r="AI202" s="30">
        <v>1000</v>
      </c>
      <c r="AJ202" s="36" t="s">
        <v>21</v>
      </c>
      <c r="AK202" s="24">
        <v>44356</v>
      </c>
      <c r="AL202" s="36">
        <v>133</v>
      </c>
      <c r="AM202" s="35" t="s">
        <v>8</v>
      </c>
      <c r="AN202" s="24">
        <v>44389</v>
      </c>
      <c r="AO202" s="36">
        <v>166</v>
      </c>
      <c r="AQ202" s="125" t="s">
        <v>32</v>
      </c>
      <c r="AR202" s="126"/>
      <c r="AS202" s="30">
        <v>500</v>
      </c>
      <c r="AT202" s="36" t="s">
        <v>21</v>
      </c>
      <c r="AU202" s="24">
        <v>44373</v>
      </c>
      <c r="AV202" s="36">
        <v>150</v>
      </c>
      <c r="AW202" s="35" t="s">
        <v>8</v>
      </c>
      <c r="AX202" s="24">
        <v>44413</v>
      </c>
      <c r="AY202" s="36">
        <v>190</v>
      </c>
      <c r="BA202" s="125" t="s">
        <v>32</v>
      </c>
      <c r="BB202" s="126"/>
      <c r="BC202" s="30">
        <v>1000</v>
      </c>
      <c r="BD202" s="36" t="s">
        <v>21</v>
      </c>
      <c r="BE202" s="24">
        <v>44345</v>
      </c>
      <c r="BF202" s="36">
        <v>122</v>
      </c>
      <c r="BG202" s="35" t="s">
        <v>8</v>
      </c>
      <c r="BH202" s="24">
        <v>44379</v>
      </c>
      <c r="BI202" s="36">
        <v>156</v>
      </c>
    </row>
    <row r="203" spans="1:61" x14ac:dyDescent="0.2">
      <c r="A203" s="3">
        <v>202</v>
      </c>
      <c r="B203" s="73">
        <v>44384</v>
      </c>
      <c r="C203" s="42"/>
      <c r="D203" s="42" t="str">
        <f t="shared" ca="1" si="9"/>
        <v>NA</v>
      </c>
      <c r="E203" s="75" t="str">
        <f t="shared" ca="1" si="10"/>
        <v>NA</v>
      </c>
      <c r="F203" s="70"/>
      <c r="G203" s="72" t="str">
        <f ca="1">IF(B202&lt;TODAY(), AVERAGE(A$9:A203), "NA")</f>
        <v>NA</v>
      </c>
      <c r="H203" s="75" t="str">
        <f ca="1">IF(B202&lt;TODAY(), AVERAGE(E$9:E203), "NA")</f>
        <v>NA</v>
      </c>
      <c r="I203" s="82" t="str">
        <f ca="1">IF(B202&lt;TODAY(), (SUMPRODUCT(A$9:A203,E$9:E203) - G203*SUM(E$9:E203) - H203*SUM(A$9:A203) + (A203-7)*G203*H203)/(SUMPRODUCT(A$9:A203,A$9:A203) - 2*G203*SUM(A$9:A203) + (A203-7)*G203*G203), "NA")</f>
        <v>NA</v>
      </c>
      <c r="J203" s="95" t="str">
        <f t="shared" ref="J203:J266" ca="1" si="11">IF(B202&lt;TODAY(), H203-I203*G203, "NA")</f>
        <v>NA</v>
      </c>
      <c r="L203" s="125" t="s">
        <v>31</v>
      </c>
      <c r="M203" s="126"/>
      <c r="N203" s="38" t="s">
        <v>5</v>
      </c>
      <c r="O203" s="35" t="s">
        <v>22</v>
      </c>
      <c r="P203" s="24">
        <v>44518</v>
      </c>
      <c r="Q203" s="36">
        <v>295</v>
      </c>
      <c r="R203" s="35" t="s">
        <v>9</v>
      </c>
      <c r="S203" s="24">
        <v>44602</v>
      </c>
      <c r="T203" s="36">
        <v>379</v>
      </c>
      <c r="U203" s="48"/>
      <c r="V203" s="48"/>
      <c r="W203" s="125" t="s">
        <v>31</v>
      </c>
      <c r="X203" s="126"/>
      <c r="Y203" s="30">
        <v>100</v>
      </c>
      <c r="Z203" s="36" t="s">
        <v>22</v>
      </c>
      <c r="AA203" s="24">
        <v>44449</v>
      </c>
      <c r="AB203" s="36">
        <v>226</v>
      </c>
      <c r="AC203" s="35" t="s">
        <v>9</v>
      </c>
      <c r="AD203" s="24">
        <v>44514</v>
      </c>
      <c r="AE203" s="36">
        <v>291</v>
      </c>
      <c r="AG203" s="125" t="s">
        <v>31</v>
      </c>
      <c r="AH203" s="126"/>
      <c r="AI203" s="30">
        <v>100</v>
      </c>
      <c r="AJ203" s="36" t="s">
        <v>22</v>
      </c>
      <c r="AK203" s="24">
        <v>44415</v>
      </c>
      <c r="AL203" s="36">
        <v>192</v>
      </c>
      <c r="AM203" s="35" t="s">
        <v>9</v>
      </c>
      <c r="AN203" s="24">
        <v>44463</v>
      </c>
      <c r="AO203" s="36">
        <v>240</v>
      </c>
      <c r="AQ203" s="125" t="s">
        <v>31</v>
      </c>
      <c r="AR203" s="126"/>
      <c r="AS203" s="30">
        <v>50</v>
      </c>
      <c r="AT203" s="36" t="s">
        <v>22</v>
      </c>
      <c r="AU203" s="24">
        <v>44441</v>
      </c>
      <c r="AV203" s="36">
        <v>218</v>
      </c>
      <c r="AW203" s="35" t="s">
        <v>9</v>
      </c>
      <c r="AX203" s="24">
        <v>44504</v>
      </c>
      <c r="AY203" s="36">
        <v>281</v>
      </c>
      <c r="BA203" s="125" t="s">
        <v>31</v>
      </c>
      <c r="BB203" s="126"/>
      <c r="BC203" s="30">
        <v>50</v>
      </c>
      <c r="BD203" s="36" t="s">
        <v>22</v>
      </c>
      <c r="BE203" s="24">
        <v>44402</v>
      </c>
      <c r="BF203" s="36">
        <v>179</v>
      </c>
      <c r="BG203" s="35" t="s">
        <v>9</v>
      </c>
      <c r="BH203" s="24">
        <v>44450</v>
      </c>
      <c r="BI203" s="36">
        <v>227</v>
      </c>
    </row>
    <row r="204" spans="1:61" x14ac:dyDescent="0.2">
      <c r="A204" s="3">
        <v>203</v>
      </c>
      <c r="B204" s="73">
        <v>44385</v>
      </c>
      <c r="C204" s="42"/>
      <c r="D204" s="42" t="str">
        <f t="shared" ca="1" si="9"/>
        <v>NA</v>
      </c>
      <c r="E204" s="75" t="str">
        <f t="shared" ca="1" si="10"/>
        <v>NA</v>
      </c>
      <c r="F204" s="70"/>
      <c r="G204" s="72" t="str">
        <f ca="1">IF(B203&lt;TODAY(), AVERAGE(A$9:A204), "NA")</f>
        <v>NA</v>
      </c>
      <c r="H204" s="75" t="str">
        <f ca="1">IF(B203&lt;TODAY(), AVERAGE(E$9:E204), "NA")</f>
        <v>NA</v>
      </c>
      <c r="I204" s="82" t="str">
        <f ca="1">IF(B203&lt;TODAY(), (SUMPRODUCT(A$9:A204,E$9:E204) - G204*SUM(E$9:E204) - H204*SUM(A$9:A204) + (A204-7)*G204*H204)/(SUMPRODUCT(A$9:A204,A$9:A204) - 2*G204*SUM(A$9:A204) + (A204-7)*G204*G204), "NA")</f>
        <v>NA</v>
      </c>
      <c r="J204" s="95" t="str">
        <f t="shared" ca="1" si="11"/>
        <v>NA</v>
      </c>
      <c r="L204" s="122" t="s">
        <v>119</v>
      </c>
      <c r="M204" s="123"/>
      <c r="N204" s="87" t="s">
        <v>5</v>
      </c>
      <c r="O204" s="27" t="s">
        <v>40</v>
      </c>
      <c r="P204" s="25">
        <v>44281</v>
      </c>
      <c r="Q204" s="37">
        <v>58</v>
      </c>
      <c r="R204" s="27" t="s">
        <v>26</v>
      </c>
      <c r="S204" s="25">
        <v>44728</v>
      </c>
      <c r="T204" s="37">
        <v>505</v>
      </c>
      <c r="U204" s="48"/>
      <c r="V204" s="48"/>
      <c r="W204" s="122" t="s">
        <v>119</v>
      </c>
      <c r="X204" s="123"/>
      <c r="Y204" s="87">
        <v>1771</v>
      </c>
      <c r="Z204" s="19" t="s">
        <v>40</v>
      </c>
      <c r="AA204" s="25">
        <v>44275</v>
      </c>
      <c r="AB204" s="37">
        <v>52</v>
      </c>
      <c r="AC204" s="27" t="s">
        <v>26</v>
      </c>
      <c r="AD204" s="25">
        <v>44605</v>
      </c>
      <c r="AE204" s="37">
        <v>382</v>
      </c>
      <c r="AG204" s="122" t="s">
        <v>119</v>
      </c>
      <c r="AH204" s="123"/>
      <c r="AI204" s="87">
        <v>2271</v>
      </c>
      <c r="AJ204" s="19" t="s">
        <v>40</v>
      </c>
      <c r="AK204" s="25">
        <v>44271</v>
      </c>
      <c r="AL204" s="37">
        <v>48</v>
      </c>
      <c r="AM204" s="27" t="s">
        <v>26</v>
      </c>
      <c r="AN204" s="25">
        <v>44533</v>
      </c>
      <c r="AO204" s="37">
        <v>310</v>
      </c>
      <c r="AQ204" s="122" t="s">
        <v>119</v>
      </c>
      <c r="AR204" s="123"/>
      <c r="AS204" s="87">
        <v>1771</v>
      </c>
      <c r="AT204" s="19" t="s">
        <v>40</v>
      </c>
      <c r="AU204" s="25">
        <v>44271</v>
      </c>
      <c r="AV204" s="37">
        <v>48</v>
      </c>
      <c r="AW204" s="27" t="s">
        <v>26</v>
      </c>
      <c r="AX204" s="25">
        <v>44596</v>
      </c>
      <c r="AY204" s="37">
        <v>373</v>
      </c>
      <c r="BA204" s="122" t="s">
        <v>119</v>
      </c>
      <c r="BB204" s="123"/>
      <c r="BC204" s="87">
        <v>2271</v>
      </c>
      <c r="BD204" s="19" t="s">
        <v>40</v>
      </c>
      <c r="BE204" s="25">
        <v>44266</v>
      </c>
      <c r="BF204" s="37">
        <v>43</v>
      </c>
      <c r="BG204" s="27" t="s">
        <v>26</v>
      </c>
      <c r="BH204" s="25">
        <v>44524</v>
      </c>
      <c r="BI204" s="37">
        <v>301</v>
      </c>
    </row>
    <row r="205" spans="1:61" x14ac:dyDescent="0.2">
      <c r="A205" s="3">
        <v>204</v>
      </c>
      <c r="B205" s="73">
        <v>44386</v>
      </c>
      <c r="C205" s="42"/>
      <c r="D205" s="42" t="str">
        <f t="shared" ca="1" si="9"/>
        <v>NA</v>
      </c>
      <c r="E205" s="75" t="str">
        <f t="shared" ca="1" si="10"/>
        <v>NA</v>
      </c>
      <c r="F205" s="70"/>
      <c r="G205" s="72" t="str">
        <f ca="1">IF(B204&lt;TODAY(), AVERAGE(A$9:A205), "NA")</f>
        <v>NA</v>
      </c>
      <c r="H205" s="75" t="str">
        <f ca="1">IF(B204&lt;TODAY(), AVERAGE(E$9:E205), "NA")</f>
        <v>NA</v>
      </c>
      <c r="I205" s="82" t="str">
        <f ca="1">IF(B204&lt;TODAY(), (SUMPRODUCT(A$9:A205,E$9:E205) - G205*SUM(E$9:E205) - H205*SUM(A$9:A205) + (A205-7)*G205*H205)/(SUMPRODUCT(A$9:A205,A$9:A205) - 2*G205*SUM(A$9:A205) + (A205-7)*G205*G205), "NA")</f>
        <v>NA</v>
      </c>
      <c r="J205" s="95" t="str">
        <f t="shared" ca="1" si="11"/>
        <v>NA</v>
      </c>
      <c r="L205" s="50"/>
      <c r="M205" s="89"/>
      <c r="N205" s="89"/>
      <c r="O205" s="89"/>
      <c r="P205" s="89"/>
      <c r="Q205" s="89"/>
      <c r="R205" s="89"/>
      <c r="S205" s="89"/>
      <c r="T205" s="89"/>
      <c r="U205" s="89"/>
      <c r="W205" s="89"/>
      <c r="X205" s="89"/>
      <c r="Y205" s="89"/>
      <c r="Z205" s="89"/>
      <c r="AA205" s="89"/>
      <c r="AB205" s="89"/>
      <c r="AC205" s="89"/>
      <c r="AD205" s="89"/>
      <c r="AE205" s="89"/>
      <c r="AG205" s="89"/>
      <c r="AH205" s="89"/>
      <c r="AI205" s="89"/>
      <c r="AJ205" s="89"/>
      <c r="AK205" s="89"/>
      <c r="AL205" s="89"/>
      <c r="AM205" s="89"/>
      <c r="AN205" s="89"/>
      <c r="AO205" s="89"/>
      <c r="AQ205" s="84"/>
      <c r="AR205" s="84"/>
      <c r="AS205" s="84"/>
      <c r="AT205" s="84"/>
      <c r="AU205" s="84"/>
      <c r="AV205" s="84"/>
      <c r="AW205" s="84"/>
      <c r="AX205" s="84"/>
      <c r="AY205" s="84"/>
      <c r="BA205" s="84"/>
      <c r="BB205" s="84"/>
      <c r="BC205" s="84"/>
      <c r="BD205" s="84"/>
      <c r="BE205" s="84"/>
      <c r="BF205" s="84"/>
      <c r="BG205" s="84"/>
      <c r="BH205" s="84"/>
      <c r="BI205" s="84"/>
    </row>
    <row r="206" spans="1:61" x14ac:dyDescent="0.2">
      <c r="A206" s="3">
        <v>205</v>
      </c>
      <c r="B206" s="73">
        <v>44387</v>
      </c>
      <c r="C206" s="42"/>
      <c r="D206" s="42" t="str">
        <f t="shared" ca="1" si="9"/>
        <v>NA</v>
      </c>
      <c r="E206" s="75" t="str">
        <f t="shared" ca="1" si="10"/>
        <v>NA</v>
      </c>
      <c r="F206" s="70"/>
      <c r="G206" s="72" t="str">
        <f ca="1">IF(B205&lt;TODAY(), AVERAGE(A$9:A206), "NA")</f>
        <v>NA</v>
      </c>
      <c r="H206" s="75" t="str">
        <f ca="1">IF(B205&lt;TODAY(), AVERAGE(E$9:E206), "NA")</f>
        <v>NA</v>
      </c>
      <c r="I206" s="82" t="str">
        <f ca="1">IF(B205&lt;TODAY(), (SUMPRODUCT(A$9:A206,E$9:E206) - G206*SUM(E$9:E206) - H206*SUM(A$9:A206) + (A206-7)*G206*H206)/(SUMPRODUCT(A$9:A206,A$9:A206) - 2*G206*SUM(A$9:A206) + (A206-7)*G206*G206), "NA")</f>
        <v>NA</v>
      </c>
      <c r="J206" s="95" t="str">
        <f t="shared" ca="1" si="11"/>
        <v>NA</v>
      </c>
      <c r="L206" s="142">
        <v>44222</v>
      </c>
      <c r="M206" s="142"/>
      <c r="N206" s="142"/>
      <c r="O206" s="142"/>
      <c r="P206" s="142"/>
      <c r="Q206" s="142"/>
      <c r="R206" s="142"/>
      <c r="S206" s="142"/>
      <c r="T206" s="142"/>
      <c r="U206" s="71"/>
      <c r="V206" s="55"/>
      <c r="W206" s="55"/>
      <c r="X206" s="55"/>
      <c r="Y206" s="55"/>
      <c r="Z206" s="55"/>
      <c r="AA206" s="55"/>
      <c r="AB206" s="55"/>
      <c r="AC206" s="55"/>
      <c r="AD206" s="55"/>
      <c r="AE206" s="55"/>
      <c r="AF206" s="55"/>
      <c r="AG206" s="55"/>
      <c r="AH206" s="55"/>
      <c r="AI206" s="55"/>
      <c r="AJ206" s="55"/>
      <c r="AK206" s="55"/>
      <c r="AL206" s="55"/>
      <c r="AM206" s="55"/>
      <c r="AN206" s="55"/>
      <c r="AO206" s="55"/>
      <c r="AP206" s="55"/>
      <c r="AQ206" s="55"/>
      <c r="AR206" s="55"/>
      <c r="AS206" s="55"/>
      <c r="AT206" s="55"/>
      <c r="AU206" s="55"/>
      <c r="AV206" s="55"/>
      <c r="AW206" s="55"/>
      <c r="AX206" s="55"/>
      <c r="AY206" s="55"/>
      <c r="AZ206" s="55"/>
      <c r="BA206" s="55"/>
      <c r="BB206" s="55"/>
      <c r="BC206" s="55"/>
      <c r="BD206" s="55"/>
      <c r="BE206" s="55"/>
      <c r="BF206" s="55"/>
      <c r="BG206" s="55"/>
      <c r="BH206" s="55"/>
      <c r="BI206" s="55"/>
    </row>
    <row r="207" spans="1:61" x14ac:dyDescent="0.2">
      <c r="A207" s="3">
        <v>206</v>
      </c>
      <c r="B207" s="73">
        <v>44388</v>
      </c>
      <c r="C207" s="42"/>
      <c r="D207" s="42" t="str">
        <f t="shared" ca="1" si="9"/>
        <v>NA</v>
      </c>
      <c r="E207" s="75" t="str">
        <f t="shared" ca="1" si="10"/>
        <v>NA</v>
      </c>
      <c r="F207" s="70"/>
      <c r="G207" s="72" t="str">
        <f ca="1">IF(B206&lt;TODAY(), AVERAGE(A$9:A207), "NA")</f>
        <v>NA</v>
      </c>
      <c r="H207" s="75" t="str">
        <f ca="1">IF(B206&lt;TODAY(), AVERAGE(E$9:E207), "NA")</f>
        <v>NA</v>
      </c>
      <c r="I207" s="82" t="str">
        <f ca="1">IF(B206&lt;TODAY(), (SUMPRODUCT(A$9:A207,E$9:E207) - G207*SUM(E$9:E207) - H207*SUM(A$9:A207) + (A207-7)*G207*H207)/(SUMPRODUCT(A$9:A207,A$9:A207) - 2*G207*SUM(A$9:A207) + (A207-7)*G207*G207), "NA")</f>
        <v>NA</v>
      </c>
      <c r="J207" s="95" t="str">
        <f t="shared" ca="1" si="11"/>
        <v>NA</v>
      </c>
      <c r="L207" s="128" t="s">
        <v>36</v>
      </c>
      <c r="M207" s="129"/>
      <c r="N207" s="130"/>
      <c r="O207" s="31" t="s">
        <v>7</v>
      </c>
      <c r="P207" s="32" t="s">
        <v>17</v>
      </c>
      <c r="Q207" s="33" t="s">
        <v>18</v>
      </c>
      <c r="R207" s="31" t="s">
        <v>7</v>
      </c>
      <c r="S207" s="32" t="s">
        <v>17</v>
      </c>
      <c r="T207" s="33" t="s">
        <v>18</v>
      </c>
      <c r="U207" s="48"/>
      <c r="V207" s="48"/>
      <c r="W207" s="128" t="s">
        <v>36</v>
      </c>
      <c r="X207" s="129"/>
      <c r="Y207" s="130"/>
      <c r="Z207" s="33" t="s">
        <v>7</v>
      </c>
      <c r="AA207" s="32" t="s">
        <v>17</v>
      </c>
      <c r="AB207" s="33" t="s">
        <v>18</v>
      </c>
      <c r="AC207" s="31" t="s">
        <v>7</v>
      </c>
      <c r="AD207" s="32" t="s">
        <v>17</v>
      </c>
      <c r="AE207" s="33" t="s">
        <v>18</v>
      </c>
      <c r="AG207" s="128" t="s">
        <v>36</v>
      </c>
      <c r="AH207" s="129"/>
      <c r="AI207" s="130"/>
      <c r="AJ207" s="33" t="s">
        <v>7</v>
      </c>
      <c r="AK207" s="32" t="s">
        <v>17</v>
      </c>
      <c r="AL207" s="33" t="s">
        <v>18</v>
      </c>
      <c r="AM207" s="31" t="s">
        <v>7</v>
      </c>
      <c r="AN207" s="32" t="s">
        <v>17</v>
      </c>
      <c r="AO207" s="33" t="s">
        <v>18</v>
      </c>
      <c r="AQ207" s="128" t="s">
        <v>36</v>
      </c>
      <c r="AR207" s="129"/>
      <c r="AS207" s="130"/>
      <c r="AT207" s="33" t="s">
        <v>7</v>
      </c>
      <c r="AU207" s="32" t="s">
        <v>17</v>
      </c>
      <c r="AV207" s="33" t="s">
        <v>18</v>
      </c>
      <c r="AW207" s="31" t="s">
        <v>7</v>
      </c>
      <c r="AX207" s="32" t="s">
        <v>17</v>
      </c>
      <c r="AY207" s="33" t="s">
        <v>18</v>
      </c>
      <c r="BA207" s="128" t="s">
        <v>36</v>
      </c>
      <c r="BB207" s="129"/>
      <c r="BC207" s="130"/>
      <c r="BD207" s="33" t="s">
        <v>7</v>
      </c>
      <c r="BE207" s="32" t="s">
        <v>17</v>
      </c>
      <c r="BF207" s="33" t="s">
        <v>18</v>
      </c>
      <c r="BG207" s="31" t="s">
        <v>7</v>
      </c>
      <c r="BH207" s="32" t="s">
        <v>17</v>
      </c>
      <c r="BI207" s="33" t="s">
        <v>18</v>
      </c>
    </row>
    <row r="208" spans="1:61" x14ac:dyDescent="0.2">
      <c r="A208" s="3">
        <v>207</v>
      </c>
      <c r="B208" s="73">
        <v>44389</v>
      </c>
      <c r="C208" s="42"/>
      <c r="D208" s="42" t="str">
        <f t="shared" ca="1" si="9"/>
        <v>NA</v>
      </c>
      <c r="E208" s="75" t="str">
        <f t="shared" ca="1" si="10"/>
        <v>NA</v>
      </c>
      <c r="F208" s="70"/>
      <c r="G208" s="72" t="str">
        <f ca="1">IF(B207&lt;TODAY(), AVERAGE(A$9:A208), "NA")</f>
        <v>NA</v>
      </c>
      <c r="H208" s="75" t="str">
        <f ca="1">IF(B207&lt;TODAY(), AVERAGE(E$9:E208), "NA")</f>
        <v>NA</v>
      </c>
      <c r="I208" s="82" t="str">
        <f ca="1">IF(B207&lt;TODAY(), (SUMPRODUCT(A$9:A208,E$9:E208) - G208*SUM(E$9:E208) - H208*SUM(A$9:A208) + (A208-7)*G208*H208)/(SUMPRODUCT(A$9:A208,A$9:A208) - 2*G208*SUM(A$9:A208) + (A208-7)*G208*G208), "NA")</f>
        <v>NA</v>
      </c>
      <c r="J208" s="95" t="str">
        <f t="shared" ca="1" si="11"/>
        <v>NA</v>
      </c>
      <c r="L208" s="131" t="s">
        <v>3</v>
      </c>
      <c r="M208" s="132"/>
      <c r="N208" s="28">
        <v>44222</v>
      </c>
      <c r="O208" s="52" t="s">
        <v>38</v>
      </c>
      <c r="P208" s="26">
        <v>44251</v>
      </c>
      <c r="Q208" s="34">
        <v>29</v>
      </c>
      <c r="R208" s="52" t="s">
        <v>39</v>
      </c>
      <c r="S208" s="26">
        <v>44266</v>
      </c>
      <c r="T208" s="34">
        <v>44</v>
      </c>
      <c r="U208" s="48"/>
      <c r="V208" s="48"/>
      <c r="W208" s="131" t="s">
        <v>3</v>
      </c>
      <c r="X208" s="132"/>
      <c r="Y208" s="28">
        <v>44222</v>
      </c>
      <c r="Z208" s="53" t="s">
        <v>38</v>
      </c>
      <c r="AA208" s="26">
        <v>44251</v>
      </c>
      <c r="AB208" s="34">
        <v>29</v>
      </c>
      <c r="AC208" s="52" t="s">
        <v>39</v>
      </c>
      <c r="AD208" s="26">
        <v>44262</v>
      </c>
      <c r="AE208" s="34">
        <v>40</v>
      </c>
      <c r="AG208" s="131" t="s">
        <v>3</v>
      </c>
      <c r="AH208" s="132"/>
      <c r="AI208" s="28">
        <v>44222</v>
      </c>
      <c r="AJ208" s="53" t="s">
        <v>38</v>
      </c>
      <c r="AK208" s="26">
        <v>44251</v>
      </c>
      <c r="AL208" s="34">
        <v>29</v>
      </c>
      <c r="AM208" s="52" t="s">
        <v>39</v>
      </c>
      <c r="AN208" s="26">
        <v>44262</v>
      </c>
      <c r="AO208" s="34">
        <v>40</v>
      </c>
      <c r="AQ208" s="131" t="s">
        <v>3</v>
      </c>
      <c r="AR208" s="132"/>
      <c r="AS208" s="28">
        <v>44222</v>
      </c>
      <c r="AT208" s="53" t="s">
        <v>38</v>
      </c>
      <c r="AU208" s="26">
        <v>44251</v>
      </c>
      <c r="AV208" s="34">
        <v>29</v>
      </c>
      <c r="AW208" s="52" t="s">
        <v>39</v>
      </c>
      <c r="AX208" s="26">
        <v>44262</v>
      </c>
      <c r="AY208" s="34">
        <v>40</v>
      </c>
      <c r="BA208" s="131" t="s">
        <v>3</v>
      </c>
      <c r="BB208" s="132"/>
      <c r="BC208" s="28">
        <v>44222</v>
      </c>
      <c r="BD208" s="53" t="s">
        <v>38</v>
      </c>
      <c r="BE208" s="26">
        <v>44251</v>
      </c>
      <c r="BF208" s="34">
        <v>29</v>
      </c>
      <c r="BG208" s="52" t="s">
        <v>39</v>
      </c>
      <c r="BH208" s="26">
        <v>44261</v>
      </c>
      <c r="BI208" s="34">
        <v>39</v>
      </c>
    </row>
    <row r="209" spans="1:61" x14ac:dyDescent="0.2">
      <c r="A209" s="3">
        <v>208</v>
      </c>
      <c r="B209" s="73">
        <v>44390</v>
      </c>
      <c r="C209" s="42"/>
      <c r="D209" s="42" t="str">
        <f t="shared" ca="1" si="9"/>
        <v>NA</v>
      </c>
      <c r="E209" s="75" t="str">
        <f t="shared" ca="1" si="10"/>
        <v>NA</v>
      </c>
      <c r="F209" s="70"/>
      <c r="G209" s="72" t="str">
        <f ca="1">IF(B208&lt;TODAY(), AVERAGE(A$9:A209), "NA")</f>
        <v>NA</v>
      </c>
      <c r="H209" s="75" t="str">
        <f ca="1">IF(B208&lt;TODAY(), AVERAGE(E$9:E209), "NA")</f>
        <v>NA</v>
      </c>
      <c r="I209" s="82" t="str">
        <f ca="1">IF(B208&lt;TODAY(), (SUMPRODUCT(A$9:A209,E$9:E209) - G209*SUM(E$9:E209) - H209*SUM(A$9:A209) + (A209-7)*G209*H209)/(SUMPRODUCT(A$9:A209,A$9:A209) - 2*G209*SUM(A$9:A209) + (A209-7)*G209*G209), "NA")</f>
        <v>NA</v>
      </c>
      <c r="J209" s="95" t="str">
        <f t="shared" ca="1" si="11"/>
        <v>NA</v>
      </c>
      <c r="L209" s="125" t="s">
        <v>19</v>
      </c>
      <c r="M209" s="126"/>
      <c r="N209" s="29">
        <v>1251</v>
      </c>
      <c r="O209" s="35" t="s">
        <v>20</v>
      </c>
      <c r="P209" s="24">
        <v>44317</v>
      </c>
      <c r="Q209" s="36">
        <v>95</v>
      </c>
      <c r="R209" s="35" t="s">
        <v>10</v>
      </c>
      <c r="S209" s="24">
        <v>44342</v>
      </c>
      <c r="T209" s="36">
        <v>120</v>
      </c>
      <c r="U209" s="48"/>
      <c r="V209" s="48"/>
      <c r="W209" s="125" t="s">
        <v>19</v>
      </c>
      <c r="X209" s="126"/>
      <c r="Y209" s="29">
        <v>1251</v>
      </c>
      <c r="Z209" s="36" t="s">
        <v>20</v>
      </c>
      <c r="AA209" s="24">
        <v>44304</v>
      </c>
      <c r="AB209" s="36">
        <v>82</v>
      </c>
      <c r="AC209" s="35" t="s">
        <v>10</v>
      </c>
      <c r="AD209" s="24">
        <v>44329</v>
      </c>
      <c r="AE209" s="36">
        <v>107</v>
      </c>
      <c r="AG209" s="125" t="s">
        <v>19</v>
      </c>
      <c r="AH209" s="126"/>
      <c r="AI209" s="29">
        <v>1251</v>
      </c>
      <c r="AJ209" s="36" t="s">
        <v>20</v>
      </c>
      <c r="AK209" s="24">
        <v>44297</v>
      </c>
      <c r="AL209" s="36">
        <v>75</v>
      </c>
      <c r="AM209" s="35" t="s">
        <v>10</v>
      </c>
      <c r="AN209" s="24">
        <v>44319</v>
      </c>
      <c r="AO209" s="36">
        <v>97</v>
      </c>
      <c r="AQ209" s="125" t="s">
        <v>19</v>
      </c>
      <c r="AR209" s="126"/>
      <c r="AS209" s="29">
        <v>1251</v>
      </c>
      <c r="AT209" s="36" t="s">
        <v>20</v>
      </c>
      <c r="AU209" s="24">
        <v>44297</v>
      </c>
      <c r="AV209" s="36">
        <v>75</v>
      </c>
      <c r="AW209" s="35" t="s">
        <v>10</v>
      </c>
      <c r="AX209" s="24">
        <v>44323</v>
      </c>
      <c r="AY209" s="36">
        <v>101</v>
      </c>
      <c r="BA209" s="125" t="s">
        <v>19</v>
      </c>
      <c r="BB209" s="126"/>
      <c r="BC209" s="29">
        <v>1251</v>
      </c>
      <c r="BD209" s="36" t="s">
        <v>20</v>
      </c>
      <c r="BE209" s="24">
        <v>44290</v>
      </c>
      <c r="BF209" s="36">
        <v>68</v>
      </c>
      <c r="BG209" s="35" t="s">
        <v>10</v>
      </c>
      <c r="BH209" s="24">
        <v>44305</v>
      </c>
      <c r="BI209" s="36">
        <v>83</v>
      </c>
    </row>
    <row r="210" spans="1:61" x14ac:dyDescent="0.2">
      <c r="A210" s="3">
        <v>209</v>
      </c>
      <c r="B210" s="73">
        <v>44391</v>
      </c>
      <c r="C210" s="42"/>
      <c r="D210" s="42" t="str">
        <f t="shared" ca="1" si="9"/>
        <v>NA</v>
      </c>
      <c r="E210" s="75" t="str">
        <f t="shared" ca="1" si="10"/>
        <v>NA</v>
      </c>
      <c r="F210" s="70"/>
      <c r="G210" s="72" t="str">
        <f ca="1">IF(B209&lt;TODAY(), AVERAGE(A$9:A210), "NA")</f>
        <v>NA</v>
      </c>
      <c r="H210" s="75" t="str">
        <f ca="1">IF(B209&lt;TODAY(), AVERAGE(E$9:E210), "NA")</f>
        <v>NA</v>
      </c>
      <c r="I210" s="82" t="str">
        <f ca="1">IF(B209&lt;TODAY(), (SUMPRODUCT(A$9:A210,E$9:E210) - G210*SUM(E$9:E210) - H210*SUM(A$9:A210) + (A210-7)*G210*H210)/(SUMPRODUCT(A$9:A210,A$9:A210) - 2*G210*SUM(A$9:A210) + (A210-7)*G210*G210), "NA")</f>
        <v>NA</v>
      </c>
      <c r="J210" s="95" t="str">
        <f t="shared" ca="1" si="11"/>
        <v>NA</v>
      </c>
      <c r="L210" s="125" t="s">
        <v>32</v>
      </c>
      <c r="M210" s="126"/>
      <c r="N210" s="38" t="s">
        <v>5</v>
      </c>
      <c r="O210" s="35" t="s">
        <v>21</v>
      </c>
      <c r="P210" s="24">
        <v>44421</v>
      </c>
      <c r="Q210" s="36">
        <v>199</v>
      </c>
      <c r="R210" s="35" t="s">
        <v>8</v>
      </c>
      <c r="S210" s="24">
        <v>44479</v>
      </c>
      <c r="T210" s="36">
        <v>257</v>
      </c>
      <c r="U210" s="48"/>
      <c r="V210" s="48"/>
      <c r="W210" s="125" t="s">
        <v>32</v>
      </c>
      <c r="X210" s="126"/>
      <c r="Y210" s="30">
        <v>500</v>
      </c>
      <c r="Z210" s="36" t="s">
        <v>21</v>
      </c>
      <c r="AA210" s="24">
        <v>44381</v>
      </c>
      <c r="AB210" s="36">
        <v>159</v>
      </c>
      <c r="AC210" s="35" t="s">
        <v>8</v>
      </c>
      <c r="AD210" s="24">
        <v>44422</v>
      </c>
      <c r="AE210" s="36">
        <v>200</v>
      </c>
      <c r="AG210" s="125" t="s">
        <v>32</v>
      </c>
      <c r="AH210" s="126"/>
      <c r="AI210" s="30">
        <v>1000</v>
      </c>
      <c r="AJ210" s="36" t="s">
        <v>21</v>
      </c>
      <c r="AK210" s="24">
        <v>44357</v>
      </c>
      <c r="AL210" s="36">
        <v>135</v>
      </c>
      <c r="AM210" s="35" t="s">
        <v>8</v>
      </c>
      <c r="AN210" s="24">
        <v>44390</v>
      </c>
      <c r="AO210" s="36">
        <v>168</v>
      </c>
      <c r="AQ210" s="125" t="s">
        <v>32</v>
      </c>
      <c r="AR210" s="126"/>
      <c r="AS210" s="30">
        <v>500</v>
      </c>
      <c r="AT210" s="36" t="s">
        <v>21</v>
      </c>
      <c r="AU210" s="24">
        <v>44374</v>
      </c>
      <c r="AV210" s="36">
        <v>152</v>
      </c>
      <c r="AW210" s="35" t="s">
        <v>8</v>
      </c>
      <c r="AX210" s="24">
        <v>44416</v>
      </c>
      <c r="AY210" s="36">
        <v>194</v>
      </c>
      <c r="BA210" s="125" t="s">
        <v>32</v>
      </c>
      <c r="BB210" s="126"/>
      <c r="BC210" s="30">
        <v>1000</v>
      </c>
      <c r="BD210" s="36" t="s">
        <v>21</v>
      </c>
      <c r="BE210" s="24">
        <v>44345</v>
      </c>
      <c r="BF210" s="36">
        <v>123</v>
      </c>
      <c r="BG210" s="35" t="s">
        <v>8</v>
      </c>
      <c r="BH210" s="24">
        <v>44380</v>
      </c>
      <c r="BI210" s="36">
        <v>158</v>
      </c>
    </row>
    <row r="211" spans="1:61" x14ac:dyDescent="0.2">
      <c r="A211" s="3">
        <v>210</v>
      </c>
      <c r="B211" s="73">
        <v>44392</v>
      </c>
      <c r="C211" s="42"/>
      <c r="D211" s="42" t="str">
        <f t="shared" ca="1" si="9"/>
        <v>NA</v>
      </c>
      <c r="E211" s="75" t="str">
        <f t="shared" ca="1" si="10"/>
        <v>NA</v>
      </c>
      <c r="F211" s="70"/>
      <c r="G211" s="72" t="str">
        <f ca="1">IF(B210&lt;TODAY(), AVERAGE(A$9:A211), "NA")</f>
        <v>NA</v>
      </c>
      <c r="H211" s="75" t="str">
        <f ca="1">IF(B210&lt;TODAY(), AVERAGE(E$9:E211), "NA")</f>
        <v>NA</v>
      </c>
      <c r="I211" s="82" t="str">
        <f ca="1">IF(B210&lt;TODAY(), (SUMPRODUCT(A$9:A211,E$9:E211) - G211*SUM(E$9:E211) - H211*SUM(A$9:A211) + (A211-7)*G211*H211)/(SUMPRODUCT(A$9:A211,A$9:A211) - 2*G211*SUM(A$9:A211) + (A211-7)*G211*G211), "NA")</f>
        <v>NA</v>
      </c>
      <c r="J211" s="95" t="str">
        <f t="shared" ca="1" si="11"/>
        <v>NA</v>
      </c>
      <c r="L211" s="125" t="s">
        <v>31</v>
      </c>
      <c r="M211" s="126"/>
      <c r="N211" s="38" t="s">
        <v>5</v>
      </c>
      <c r="O211" s="35" t="s">
        <v>22</v>
      </c>
      <c r="P211" s="24">
        <v>44522</v>
      </c>
      <c r="Q211" s="36">
        <v>300</v>
      </c>
      <c r="R211" s="35" t="s">
        <v>9</v>
      </c>
      <c r="S211" s="24">
        <v>44611</v>
      </c>
      <c r="T211" s="36">
        <v>389</v>
      </c>
      <c r="U211" s="48"/>
      <c r="V211" s="48"/>
      <c r="W211" s="125" t="s">
        <v>31</v>
      </c>
      <c r="X211" s="126"/>
      <c r="Y211" s="30">
        <v>100</v>
      </c>
      <c r="Z211" s="36" t="s">
        <v>22</v>
      </c>
      <c r="AA211" s="24">
        <v>44451</v>
      </c>
      <c r="AB211" s="36">
        <v>229</v>
      </c>
      <c r="AC211" s="35" t="s">
        <v>9</v>
      </c>
      <c r="AD211" s="24">
        <v>44517</v>
      </c>
      <c r="AE211" s="36">
        <v>295</v>
      </c>
      <c r="AG211" s="125" t="s">
        <v>31</v>
      </c>
      <c r="AH211" s="126"/>
      <c r="AI211" s="30">
        <v>100</v>
      </c>
      <c r="AJ211" s="36" t="s">
        <v>22</v>
      </c>
      <c r="AK211" s="24">
        <v>44416</v>
      </c>
      <c r="AL211" s="36">
        <v>194</v>
      </c>
      <c r="AM211" s="35" t="s">
        <v>9</v>
      </c>
      <c r="AN211" s="24">
        <v>44465</v>
      </c>
      <c r="AO211" s="36">
        <v>243</v>
      </c>
      <c r="AQ211" s="125" t="s">
        <v>31</v>
      </c>
      <c r="AR211" s="126"/>
      <c r="AS211" s="30">
        <v>50</v>
      </c>
      <c r="AT211" s="36" t="s">
        <v>22</v>
      </c>
      <c r="AU211" s="24">
        <v>44443</v>
      </c>
      <c r="AV211" s="36">
        <v>221</v>
      </c>
      <c r="AW211" s="35" t="s">
        <v>9</v>
      </c>
      <c r="AX211" s="24">
        <v>44508</v>
      </c>
      <c r="AY211" s="36">
        <v>286</v>
      </c>
      <c r="BA211" s="125" t="s">
        <v>31</v>
      </c>
      <c r="BB211" s="126"/>
      <c r="BC211" s="30">
        <v>50</v>
      </c>
      <c r="BD211" s="36" t="s">
        <v>22</v>
      </c>
      <c r="BE211" s="24">
        <v>44403</v>
      </c>
      <c r="BF211" s="36">
        <v>181</v>
      </c>
      <c r="BG211" s="35" t="s">
        <v>9</v>
      </c>
      <c r="BH211" s="24">
        <v>44451</v>
      </c>
      <c r="BI211" s="36">
        <v>229</v>
      </c>
    </row>
    <row r="212" spans="1:61" x14ac:dyDescent="0.2">
      <c r="A212" s="3">
        <v>211</v>
      </c>
      <c r="B212" s="73">
        <v>44393</v>
      </c>
      <c r="C212" s="42"/>
      <c r="D212" s="42" t="str">
        <f t="shared" ca="1" si="9"/>
        <v>NA</v>
      </c>
      <c r="E212" s="75" t="str">
        <f t="shared" ca="1" si="10"/>
        <v>NA</v>
      </c>
      <c r="F212" s="70"/>
      <c r="G212" s="72" t="str">
        <f ca="1">IF(B211&lt;TODAY(), AVERAGE(A$9:A212), "NA")</f>
        <v>NA</v>
      </c>
      <c r="H212" s="75" t="str">
        <f ca="1">IF(B211&lt;TODAY(), AVERAGE(E$9:E212), "NA")</f>
        <v>NA</v>
      </c>
      <c r="I212" s="82" t="str">
        <f ca="1">IF(B211&lt;TODAY(), (SUMPRODUCT(A$9:A212,E$9:E212) - G212*SUM(E$9:E212) - H212*SUM(A$9:A212) + (A212-7)*G212*H212)/(SUMPRODUCT(A$9:A212,A$9:A212) - 2*G212*SUM(A$9:A212) + (A212-7)*G212*G212), "NA")</f>
        <v>NA</v>
      </c>
      <c r="J212" s="95" t="str">
        <f t="shared" ca="1" si="11"/>
        <v>NA</v>
      </c>
      <c r="L212" s="122" t="s">
        <v>119</v>
      </c>
      <c r="M212" s="123"/>
      <c r="N212" s="87" t="s">
        <v>5</v>
      </c>
      <c r="O212" s="27" t="s">
        <v>40</v>
      </c>
      <c r="P212" s="25">
        <v>44282</v>
      </c>
      <c r="Q212" s="37">
        <v>60</v>
      </c>
      <c r="R212" s="27" t="s">
        <v>26</v>
      </c>
      <c r="S212" s="25">
        <v>44736</v>
      </c>
      <c r="T212" s="37">
        <v>514</v>
      </c>
      <c r="U212" s="48"/>
      <c r="V212" s="48"/>
      <c r="W212" s="122" t="s">
        <v>119</v>
      </c>
      <c r="X212" s="123"/>
      <c r="Y212" s="87">
        <v>1751</v>
      </c>
      <c r="Z212" s="19" t="s">
        <v>40</v>
      </c>
      <c r="AA212" s="25">
        <v>44276</v>
      </c>
      <c r="AB212" s="37">
        <v>54</v>
      </c>
      <c r="AC212" s="27" t="s">
        <v>26</v>
      </c>
      <c r="AD212" s="25">
        <v>44611</v>
      </c>
      <c r="AE212" s="37">
        <v>389</v>
      </c>
      <c r="AG212" s="122" t="s">
        <v>119</v>
      </c>
      <c r="AH212" s="123"/>
      <c r="AI212" s="87">
        <v>2251</v>
      </c>
      <c r="AJ212" s="19" t="s">
        <v>40</v>
      </c>
      <c r="AK212" s="25">
        <v>44271</v>
      </c>
      <c r="AL212" s="37">
        <v>49</v>
      </c>
      <c r="AM212" s="27" t="s">
        <v>26</v>
      </c>
      <c r="AN212" s="25">
        <v>44535</v>
      </c>
      <c r="AO212" s="37">
        <v>313</v>
      </c>
      <c r="AQ212" s="122" t="s">
        <v>119</v>
      </c>
      <c r="AR212" s="123"/>
      <c r="AS212" s="87">
        <v>1751</v>
      </c>
      <c r="AT212" s="19" t="s">
        <v>40</v>
      </c>
      <c r="AU212" s="25">
        <v>44271</v>
      </c>
      <c r="AV212" s="37">
        <v>49</v>
      </c>
      <c r="AW212" s="27" t="s">
        <v>26</v>
      </c>
      <c r="AX212" s="25">
        <v>44601</v>
      </c>
      <c r="AY212" s="37">
        <v>379</v>
      </c>
      <c r="BA212" s="122" t="s">
        <v>119</v>
      </c>
      <c r="BB212" s="123"/>
      <c r="BC212" s="87">
        <v>2251</v>
      </c>
      <c r="BD212" s="19" t="s">
        <v>40</v>
      </c>
      <c r="BE212" s="25">
        <v>44266</v>
      </c>
      <c r="BF212" s="37">
        <v>44</v>
      </c>
      <c r="BG212" s="27" t="s">
        <v>26</v>
      </c>
      <c r="BH212" s="25">
        <v>44527</v>
      </c>
      <c r="BI212" s="37">
        <v>305</v>
      </c>
    </row>
    <row r="213" spans="1:61" x14ac:dyDescent="0.2">
      <c r="A213" s="3">
        <v>212</v>
      </c>
      <c r="B213" s="73">
        <v>44394</v>
      </c>
      <c r="C213" s="42"/>
      <c r="D213" s="42" t="str">
        <f t="shared" ca="1" si="9"/>
        <v>NA</v>
      </c>
      <c r="E213" s="75" t="str">
        <f t="shared" ca="1" si="10"/>
        <v>NA</v>
      </c>
      <c r="F213" s="70"/>
      <c r="G213" s="72" t="str">
        <f ca="1">IF(B212&lt;TODAY(), AVERAGE(A$9:A213), "NA")</f>
        <v>NA</v>
      </c>
      <c r="H213" s="75" t="str">
        <f ca="1">IF(B212&lt;TODAY(), AVERAGE(E$9:E213), "NA")</f>
        <v>NA</v>
      </c>
      <c r="I213" s="82" t="str">
        <f ca="1">IF(B212&lt;TODAY(), (SUMPRODUCT(A$9:A213,E$9:E213) - G213*SUM(E$9:E213) - H213*SUM(A$9:A213) + (A213-7)*G213*H213)/(SUMPRODUCT(A$9:A213,A$9:A213) - 2*G213*SUM(A$9:A213) + (A213-7)*G213*G213), "NA")</f>
        <v>NA</v>
      </c>
      <c r="J213" s="95" t="str">
        <f t="shared" ca="1" si="11"/>
        <v>NA</v>
      </c>
      <c r="L213" s="50"/>
      <c r="M213" s="89"/>
      <c r="N213" s="89"/>
      <c r="O213" s="89"/>
      <c r="P213" s="89"/>
      <c r="Q213" s="89"/>
      <c r="R213" s="89"/>
      <c r="S213" s="89"/>
      <c r="T213" s="89"/>
      <c r="U213" s="89"/>
      <c r="W213" s="89"/>
      <c r="X213" s="89"/>
      <c r="Y213" s="89"/>
      <c r="Z213" s="89"/>
      <c r="AA213" s="89"/>
      <c r="AB213" s="89"/>
      <c r="AC213" s="89"/>
      <c r="AD213" s="89"/>
      <c r="AE213" s="89"/>
      <c r="AG213" s="89"/>
      <c r="AH213" s="89"/>
      <c r="AI213" s="89"/>
      <c r="AJ213" s="89"/>
      <c r="AK213" s="89"/>
      <c r="AL213" s="89"/>
      <c r="AM213" s="89"/>
      <c r="AN213" s="89"/>
      <c r="AO213" s="89"/>
      <c r="AQ213" s="84"/>
      <c r="AR213" s="84"/>
      <c r="AS213" s="84"/>
      <c r="AT213" s="84"/>
      <c r="AU213" s="84"/>
      <c r="AV213" s="84"/>
      <c r="AW213" s="84"/>
      <c r="AX213" s="84"/>
      <c r="AY213" s="84"/>
      <c r="BA213" s="84"/>
      <c r="BB213" s="84"/>
      <c r="BC213" s="84"/>
      <c r="BD213" s="84"/>
      <c r="BE213" s="84"/>
      <c r="BF213" s="84"/>
      <c r="BG213" s="84"/>
      <c r="BH213" s="84"/>
      <c r="BI213" s="84"/>
    </row>
    <row r="214" spans="1:61" x14ac:dyDescent="0.2">
      <c r="A214" s="3">
        <v>213</v>
      </c>
      <c r="B214" s="73">
        <v>44395</v>
      </c>
      <c r="C214" s="42"/>
      <c r="D214" s="42" t="str">
        <f t="shared" ca="1" si="9"/>
        <v>NA</v>
      </c>
      <c r="E214" s="75" t="str">
        <f t="shared" ca="1" si="10"/>
        <v>NA</v>
      </c>
      <c r="F214" s="70"/>
      <c r="G214" s="72" t="str">
        <f ca="1">IF(B213&lt;TODAY(), AVERAGE(A$9:A214), "NA")</f>
        <v>NA</v>
      </c>
      <c r="H214" s="75" t="str">
        <f ca="1">IF(B213&lt;TODAY(), AVERAGE(E$9:E214), "NA")</f>
        <v>NA</v>
      </c>
      <c r="I214" s="82" t="str">
        <f ca="1">IF(B213&lt;TODAY(), (SUMPRODUCT(A$9:A214,E$9:E214) - G214*SUM(E$9:E214) - H214*SUM(A$9:A214) + (A214-7)*G214*H214)/(SUMPRODUCT(A$9:A214,A$9:A214) - 2*G214*SUM(A$9:A214) + (A214-7)*G214*G214), "NA")</f>
        <v>NA</v>
      </c>
      <c r="J214" s="95" t="str">
        <f t="shared" ca="1" si="11"/>
        <v>NA</v>
      </c>
      <c r="L214" s="142">
        <v>44221</v>
      </c>
      <c r="M214" s="142"/>
      <c r="N214" s="142"/>
      <c r="O214" s="142"/>
      <c r="P214" s="142"/>
      <c r="Q214" s="142"/>
      <c r="R214" s="142"/>
      <c r="S214" s="142"/>
      <c r="T214" s="142"/>
      <c r="U214" s="71"/>
      <c r="V214" s="55"/>
      <c r="W214" s="55"/>
      <c r="X214" s="55"/>
      <c r="Y214" s="55"/>
      <c r="Z214" s="55"/>
      <c r="AA214" s="55"/>
      <c r="AB214" s="55"/>
      <c r="AC214" s="55"/>
      <c r="AD214" s="55"/>
      <c r="AE214" s="55"/>
      <c r="AF214" s="55"/>
      <c r="AG214" s="55"/>
      <c r="AH214" s="55"/>
      <c r="AI214" s="55"/>
      <c r="AJ214" s="55"/>
      <c r="AK214" s="55"/>
      <c r="AL214" s="55"/>
      <c r="AM214" s="55"/>
      <c r="AN214" s="55"/>
      <c r="AO214" s="55"/>
      <c r="AP214" s="55"/>
      <c r="AQ214" s="55"/>
      <c r="AR214" s="55"/>
      <c r="AS214" s="55"/>
      <c r="AT214" s="55"/>
      <c r="AU214" s="55"/>
      <c r="AV214" s="55"/>
      <c r="AW214" s="55"/>
      <c r="AX214" s="55"/>
      <c r="AY214" s="55"/>
      <c r="AZ214" s="55"/>
      <c r="BA214" s="55"/>
      <c r="BB214" s="55"/>
      <c r="BC214" s="55"/>
      <c r="BD214" s="55"/>
      <c r="BE214" s="55"/>
      <c r="BF214" s="55"/>
      <c r="BG214" s="55"/>
      <c r="BH214" s="55"/>
      <c r="BI214" s="55"/>
    </row>
    <row r="215" spans="1:61" x14ac:dyDescent="0.2">
      <c r="A215" s="3">
        <v>214</v>
      </c>
      <c r="B215" s="73">
        <v>44396</v>
      </c>
      <c r="C215" s="42"/>
      <c r="D215" s="42" t="str">
        <f t="shared" ca="1" si="9"/>
        <v>NA</v>
      </c>
      <c r="E215" s="75" t="str">
        <f t="shared" ca="1" si="10"/>
        <v>NA</v>
      </c>
      <c r="F215" s="70"/>
      <c r="G215" s="72" t="str">
        <f ca="1">IF(B214&lt;TODAY(), AVERAGE(A$9:A215), "NA")</f>
        <v>NA</v>
      </c>
      <c r="H215" s="75" t="str">
        <f ca="1">IF(B214&lt;TODAY(), AVERAGE(E$9:E215), "NA")</f>
        <v>NA</v>
      </c>
      <c r="I215" s="82" t="str">
        <f ca="1">IF(B214&lt;TODAY(), (SUMPRODUCT(A$9:A215,E$9:E215) - G215*SUM(E$9:E215) - H215*SUM(A$9:A215) + (A215-7)*G215*H215)/(SUMPRODUCT(A$9:A215,A$9:A215) - 2*G215*SUM(A$9:A215) + (A215-7)*G215*G215), "NA")</f>
        <v>NA</v>
      </c>
      <c r="J215" s="95" t="str">
        <f t="shared" ca="1" si="11"/>
        <v>NA</v>
      </c>
      <c r="L215" s="128" t="s">
        <v>36</v>
      </c>
      <c r="M215" s="129"/>
      <c r="N215" s="130"/>
      <c r="O215" s="31" t="s">
        <v>7</v>
      </c>
      <c r="P215" s="32" t="s">
        <v>17</v>
      </c>
      <c r="Q215" s="33" t="s">
        <v>18</v>
      </c>
      <c r="R215" s="31" t="s">
        <v>7</v>
      </c>
      <c r="S215" s="32" t="s">
        <v>17</v>
      </c>
      <c r="T215" s="33" t="s">
        <v>18</v>
      </c>
      <c r="U215" s="48"/>
      <c r="V215" s="48"/>
      <c r="W215" s="128" t="s">
        <v>36</v>
      </c>
      <c r="X215" s="129"/>
      <c r="Y215" s="130"/>
      <c r="Z215" s="33" t="s">
        <v>7</v>
      </c>
      <c r="AA215" s="32" t="s">
        <v>17</v>
      </c>
      <c r="AB215" s="33" t="s">
        <v>18</v>
      </c>
      <c r="AC215" s="31" t="s">
        <v>7</v>
      </c>
      <c r="AD215" s="32" t="s">
        <v>17</v>
      </c>
      <c r="AE215" s="33" t="s">
        <v>18</v>
      </c>
      <c r="AG215" s="128" t="s">
        <v>36</v>
      </c>
      <c r="AH215" s="129"/>
      <c r="AI215" s="130"/>
      <c r="AJ215" s="33" t="s">
        <v>7</v>
      </c>
      <c r="AK215" s="32" t="s">
        <v>17</v>
      </c>
      <c r="AL215" s="33" t="s">
        <v>18</v>
      </c>
      <c r="AM215" s="31" t="s">
        <v>7</v>
      </c>
      <c r="AN215" s="32" t="s">
        <v>17</v>
      </c>
      <c r="AO215" s="33" t="s">
        <v>18</v>
      </c>
      <c r="AQ215" s="128" t="s">
        <v>36</v>
      </c>
      <c r="AR215" s="129"/>
      <c r="AS215" s="130"/>
      <c r="AT215" s="33" t="s">
        <v>7</v>
      </c>
      <c r="AU215" s="32" t="s">
        <v>17</v>
      </c>
      <c r="AV215" s="33" t="s">
        <v>18</v>
      </c>
      <c r="AW215" s="31" t="s">
        <v>7</v>
      </c>
      <c r="AX215" s="32" t="s">
        <v>17</v>
      </c>
      <c r="AY215" s="33" t="s">
        <v>18</v>
      </c>
      <c r="BA215" s="128" t="s">
        <v>36</v>
      </c>
      <c r="BB215" s="129"/>
      <c r="BC215" s="130"/>
      <c r="BD215" s="33" t="s">
        <v>7</v>
      </c>
      <c r="BE215" s="32" t="s">
        <v>17</v>
      </c>
      <c r="BF215" s="33" t="s">
        <v>18</v>
      </c>
      <c r="BG215" s="31" t="s">
        <v>7</v>
      </c>
      <c r="BH215" s="32" t="s">
        <v>17</v>
      </c>
      <c r="BI215" s="33" t="s">
        <v>18</v>
      </c>
    </row>
    <row r="216" spans="1:61" x14ac:dyDescent="0.2">
      <c r="A216" s="3">
        <v>215</v>
      </c>
      <c r="B216" s="73">
        <v>44397</v>
      </c>
      <c r="C216" s="42"/>
      <c r="D216" s="42" t="str">
        <f t="shared" ca="1" si="9"/>
        <v>NA</v>
      </c>
      <c r="E216" s="75" t="str">
        <f t="shared" ca="1" si="10"/>
        <v>NA</v>
      </c>
      <c r="F216" s="70"/>
      <c r="G216" s="72" t="str">
        <f ca="1">IF(B215&lt;TODAY(), AVERAGE(A$9:A216), "NA")</f>
        <v>NA</v>
      </c>
      <c r="H216" s="75" t="str">
        <f ca="1">IF(B215&lt;TODAY(), AVERAGE(E$9:E216), "NA")</f>
        <v>NA</v>
      </c>
      <c r="I216" s="82" t="str">
        <f ca="1">IF(B215&lt;TODAY(), (SUMPRODUCT(A$9:A216,E$9:E216) - G216*SUM(E$9:E216) - H216*SUM(A$9:A216) + (A216-7)*G216*H216)/(SUMPRODUCT(A$9:A216,A$9:A216) - 2*G216*SUM(A$9:A216) + (A216-7)*G216*G216), "NA")</f>
        <v>NA</v>
      </c>
      <c r="J216" s="95" t="str">
        <f t="shared" ca="1" si="11"/>
        <v>NA</v>
      </c>
      <c r="L216" s="131" t="s">
        <v>3</v>
      </c>
      <c r="M216" s="132"/>
      <c r="N216" s="28">
        <v>44221</v>
      </c>
      <c r="O216" s="52" t="s">
        <v>38</v>
      </c>
      <c r="P216" s="26">
        <v>44252</v>
      </c>
      <c r="Q216" s="34">
        <v>31</v>
      </c>
      <c r="R216" s="52" t="s">
        <v>39</v>
      </c>
      <c r="S216" s="26">
        <v>44274</v>
      </c>
      <c r="T216" s="34">
        <v>53</v>
      </c>
      <c r="U216" s="48"/>
      <c r="V216" s="48"/>
      <c r="W216" s="131" t="s">
        <v>3</v>
      </c>
      <c r="X216" s="132"/>
      <c r="Y216" s="28">
        <v>44221</v>
      </c>
      <c r="Z216" s="53" t="s">
        <v>38</v>
      </c>
      <c r="AA216" s="26">
        <v>44252</v>
      </c>
      <c r="AB216" s="34">
        <v>31</v>
      </c>
      <c r="AC216" s="52" t="s">
        <v>39</v>
      </c>
      <c r="AD216" s="26">
        <v>44269</v>
      </c>
      <c r="AE216" s="34">
        <v>48</v>
      </c>
      <c r="AG216" s="131" t="s">
        <v>3</v>
      </c>
      <c r="AH216" s="132"/>
      <c r="AI216" s="28">
        <v>44221</v>
      </c>
      <c r="AJ216" s="53" t="s">
        <v>38</v>
      </c>
      <c r="AK216" s="26">
        <v>44252</v>
      </c>
      <c r="AL216" s="34">
        <v>31</v>
      </c>
      <c r="AM216" s="52" t="s">
        <v>39</v>
      </c>
      <c r="AN216" s="26">
        <v>44266</v>
      </c>
      <c r="AO216" s="34">
        <v>45</v>
      </c>
      <c r="AQ216" s="131" t="s">
        <v>3</v>
      </c>
      <c r="AR216" s="132"/>
      <c r="AS216" s="28">
        <v>44221</v>
      </c>
      <c r="AT216" s="53" t="s">
        <v>38</v>
      </c>
      <c r="AU216" s="26">
        <v>44252</v>
      </c>
      <c r="AV216" s="34">
        <v>31</v>
      </c>
      <c r="AW216" s="52" t="s">
        <v>39</v>
      </c>
      <c r="AX216" s="26">
        <v>44266</v>
      </c>
      <c r="AY216" s="34">
        <v>45</v>
      </c>
      <c r="BA216" s="131" t="s">
        <v>3</v>
      </c>
      <c r="BB216" s="132"/>
      <c r="BC216" s="28">
        <v>44221</v>
      </c>
      <c r="BD216" s="53" t="s">
        <v>38</v>
      </c>
      <c r="BE216" s="26">
        <v>44251</v>
      </c>
      <c r="BF216" s="34">
        <v>30</v>
      </c>
      <c r="BG216" s="52" t="s">
        <v>39</v>
      </c>
      <c r="BH216" s="26">
        <v>44262</v>
      </c>
      <c r="BI216" s="34">
        <v>41</v>
      </c>
    </row>
    <row r="217" spans="1:61" x14ac:dyDescent="0.2">
      <c r="A217" s="3">
        <v>216</v>
      </c>
      <c r="B217" s="73">
        <v>44398</v>
      </c>
      <c r="C217" s="42"/>
      <c r="D217" s="42" t="str">
        <f t="shared" ca="1" si="9"/>
        <v>NA</v>
      </c>
      <c r="E217" s="75" t="str">
        <f t="shared" ca="1" si="10"/>
        <v>NA</v>
      </c>
      <c r="F217" s="70"/>
      <c r="G217" s="72" t="str">
        <f ca="1">IF(B216&lt;TODAY(), AVERAGE(A$9:A217), "NA")</f>
        <v>NA</v>
      </c>
      <c r="H217" s="75" t="str">
        <f ca="1">IF(B216&lt;TODAY(), AVERAGE(E$9:E217), "NA")</f>
        <v>NA</v>
      </c>
      <c r="I217" s="82" t="str">
        <f ca="1">IF(B216&lt;TODAY(), (SUMPRODUCT(A$9:A217,E$9:E217) - G217*SUM(E$9:E217) - H217*SUM(A$9:A217) + (A217-7)*G217*H217)/(SUMPRODUCT(A$9:A217,A$9:A217) - 2*G217*SUM(A$9:A217) + (A217-7)*G217*G217), "NA")</f>
        <v>NA</v>
      </c>
      <c r="J217" s="95" t="str">
        <f t="shared" ca="1" si="11"/>
        <v>NA</v>
      </c>
      <c r="L217" s="125" t="s">
        <v>19</v>
      </c>
      <c r="M217" s="126"/>
      <c r="N217" s="29">
        <v>1156</v>
      </c>
      <c r="O217" s="35" t="s">
        <v>20</v>
      </c>
      <c r="P217" s="24">
        <v>44326</v>
      </c>
      <c r="Q217" s="36">
        <v>105</v>
      </c>
      <c r="R217" s="35" t="s">
        <v>10</v>
      </c>
      <c r="S217" s="24">
        <v>44352</v>
      </c>
      <c r="T217" s="36">
        <v>131</v>
      </c>
      <c r="U217" s="48"/>
      <c r="V217" s="48"/>
      <c r="W217" s="125" t="s">
        <v>19</v>
      </c>
      <c r="X217" s="126"/>
      <c r="Y217" s="29">
        <v>1156</v>
      </c>
      <c r="Z217" s="36" t="s">
        <v>20</v>
      </c>
      <c r="AA217" s="24">
        <v>44309</v>
      </c>
      <c r="AB217" s="36">
        <v>88</v>
      </c>
      <c r="AC217" s="35" t="s">
        <v>10</v>
      </c>
      <c r="AD217" s="24">
        <v>44334</v>
      </c>
      <c r="AE217" s="36">
        <v>113</v>
      </c>
      <c r="AG217" s="125" t="s">
        <v>19</v>
      </c>
      <c r="AH217" s="126"/>
      <c r="AI217" s="29">
        <v>1156</v>
      </c>
      <c r="AJ217" s="36" t="s">
        <v>20</v>
      </c>
      <c r="AK217" s="24">
        <v>44300</v>
      </c>
      <c r="AL217" s="36">
        <v>79</v>
      </c>
      <c r="AM217" s="35" t="s">
        <v>10</v>
      </c>
      <c r="AN217" s="24">
        <v>44323</v>
      </c>
      <c r="AO217" s="36">
        <v>102</v>
      </c>
      <c r="AQ217" s="125" t="s">
        <v>19</v>
      </c>
      <c r="AR217" s="126"/>
      <c r="AS217" s="29">
        <v>1156</v>
      </c>
      <c r="AT217" s="36" t="s">
        <v>20</v>
      </c>
      <c r="AU217" s="24">
        <v>44300</v>
      </c>
      <c r="AV217" s="36">
        <v>79</v>
      </c>
      <c r="AW217" s="35" t="s">
        <v>10</v>
      </c>
      <c r="AX217" s="24">
        <v>44327</v>
      </c>
      <c r="AY217" s="36">
        <v>106</v>
      </c>
      <c r="BA217" s="125" t="s">
        <v>19</v>
      </c>
      <c r="BB217" s="126"/>
      <c r="BC217" s="29">
        <v>1156</v>
      </c>
      <c r="BD217" s="36" t="s">
        <v>20</v>
      </c>
      <c r="BE217" s="24">
        <v>44291</v>
      </c>
      <c r="BF217" s="36">
        <v>70</v>
      </c>
      <c r="BG217" s="35" t="s">
        <v>10</v>
      </c>
      <c r="BH217" s="24">
        <v>44308</v>
      </c>
      <c r="BI217" s="36">
        <v>87</v>
      </c>
    </row>
    <row r="218" spans="1:61" x14ac:dyDescent="0.2">
      <c r="A218" s="3">
        <v>217</v>
      </c>
      <c r="B218" s="73">
        <v>44399</v>
      </c>
      <c r="C218" s="42"/>
      <c r="D218" s="42" t="str">
        <f t="shared" ca="1" si="9"/>
        <v>NA</v>
      </c>
      <c r="E218" s="75" t="str">
        <f t="shared" ca="1" si="10"/>
        <v>NA</v>
      </c>
      <c r="F218" s="70"/>
      <c r="G218" s="72" t="str">
        <f ca="1">IF(B217&lt;TODAY(), AVERAGE(A$9:A218), "NA")</f>
        <v>NA</v>
      </c>
      <c r="H218" s="75" t="str">
        <f ca="1">IF(B217&lt;TODAY(), AVERAGE(E$9:E218), "NA")</f>
        <v>NA</v>
      </c>
      <c r="I218" s="82" t="str">
        <f ca="1">IF(B217&lt;TODAY(), (SUMPRODUCT(A$9:A218,E$9:E218) - G218*SUM(E$9:E218) - H218*SUM(A$9:A218) + (A218-7)*G218*H218)/(SUMPRODUCT(A$9:A218,A$9:A218) - 2*G218*SUM(A$9:A218) + (A218-7)*G218*G218), "NA")</f>
        <v>NA</v>
      </c>
      <c r="J218" s="95" t="str">
        <f t="shared" ca="1" si="11"/>
        <v>NA</v>
      </c>
      <c r="L218" s="125" t="s">
        <v>32</v>
      </c>
      <c r="M218" s="126"/>
      <c r="N218" s="38" t="s">
        <v>5</v>
      </c>
      <c r="O218" s="35" t="s">
        <v>21</v>
      </c>
      <c r="P218" s="24">
        <v>44433</v>
      </c>
      <c r="Q218" s="36">
        <v>212</v>
      </c>
      <c r="R218" s="35" t="s">
        <v>8</v>
      </c>
      <c r="S218" s="24">
        <v>44492</v>
      </c>
      <c r="T218" s="36">
        <v>271</v>
      </c>
      <c r="U218" s="48"/>
      <c r="V218" s="48"/>
      <c r="W218" s="125" t="s">
        <v>32</v>
      </c>
      <c r="X218" s="126"/>
      <c r="Y218" s="30">
        <v>500</v>
      </c>
      <c r="Z218" s="36" t="s">
        <v>21</v>
      </c>
      <c r="AA218" s="24">
        <v>44387</v>
      </c>
      <c r="AB218" s="36">
        <v>166</v>
      </c>
      <c r="AC218" s="35" t="s">
        <v>8</v>
      </c>
      <c r="AD218" s="24">
        <v>44432</v>
      </c>
      <c r="AE218" s="36">
        <v>211</v>
      </c>
      <c r="AG218" s="125" t="s">
        <v>32</v>
      </c>
      <c r="AH218" s="126"/>
      <c r="AI218" s="30">
        <v>1000</v>
      </c>
      <c r="AJ218" s="36" t="s">
        <v>21</v>
      </c>
      <c r="AK218" s="24">
        <v>44364</v>
      </c>
      <c r="AL218" s="36">
        <v>143</v>
      </c>
      <c r="AM218" s="35" t="s">
        <v>8</v>
      </c>
      <c r="AN218" s="24">
        <v>44395</v>
      </c>
      <c r="AO218" s="36">
        <v>174</v>
      </c>
      <c r="AQ218" s="125" t="s">
        <v>32</v>
      </c>
      <c r="AR218" s="126"/>
      <c r="AS218" s="30">
        <v>500</v>
      </c>
      <c r="AT218" s="36" t="s">
        <v>21</v>
      </c>
      <c r="AU218" s="24">
        <v>44381</v>
      </c>
      <c r="AV218" s="36">
        <v>160</v>
      </c>
      <c r="AW218" s="35" t="s">
        <v>8</v>
      </c>
      <c r="AX218" s="24">
        <v>44425</v>
      </c>
      <c r="AY218" s="36">
        <v>204</v>
      </c>
      <c r="BA218" s="125" t="s">
        <v>32</v>
      </c>
      <c r="BB218" s="126"/>
      <c r="BC218" s="30">
        <v>1000</v>
      </c>
      <c r="BD218" s="36" t="s">
        <v>21</v>
      </c>
      <c r="BE218" s="24">
        <v>44350</v>
      </c>
      <c r="BF218" s="36">
        <v>129</v>
      </c>
      <c r="BG218" s="35" t="s">
        <v>8</v>
      </c>
      <c r="BH218" s="24">
        <v>44385</v>
      </c>
      <c r="BI218" s="36">
        <v>164</v>
      </c>
    </row>
    <row r="219" spans="1:61" x14ac:dyDescent="0.2">
      <c r="A219" s="3">
        <v>218</v>
      </c>
      <c r="B219" s="73">
        <v>44400</v>
      </c>
      <c r="C219" s="42"/>
      <c r="D219" s="42" t="str">
        <f t="shared" ca="1" si="9"/>
        <v>NA</v>
      </c>
      <c r="E219" s="75" t="str">
        <f t="shared" ca="1" si="10"/>
        <v>NA</v>
      </c>
      <c r="F219" s="70"/>
      <c r="G219" s="72" t="str">
        <f ca="1">IF(B218&lt;TODAY(), AVERAGE(A$9:A219), "NA")</f>
        <v>NA</v>
      </c>
      <c r="H219" s="75" t="str">
        <f ca="1">IF(B218&lt;TODAY(), AVERAGE(E$9:E219), "NA")</f>
        <v>NA</v>
      </c>
      <c r="I219" s="82" t="str">
        <f ca="1">IF(B218&lt;TODAY(), (SUMPRODUCT(A$9:A219,E$9:E219) - G219*SUM(E$9:E219) - H219*SUM(A$9:A219) + (A219-7)*G219*H219)/(SUMPRODUCT(A$9:A219,A$9:A219) - 2*G219*SUM(A$9:A219) + (A219-7)*G219*G219), "NA")</f>
        <v>NA</v>
      </c>
      <c r="J219" s="95" t="str">
        <f t="shared" ca="1" si="11"/>
        <v>NA</v>
      </c>
      <c r="L219" s="125" t="s">
        <v>31</v>
      </c>
      <c r="M219" s="126"/>
      <c r="N219" s="38" t="s">
        <v>5</v>
      </c>
      <c r="O219" s="35" t="s">
        <v>22</v>
      </c>
      <c r="P219" s="24">
        <v>44539</v>
      </c>
      <c r="Q219" s="36">
        <v>318</v>
      </c>
      <c r="R219" s="35" t="s">
        <v>9</v>
      </c>
      <c r="S219" s="24">
        <v>44633</v>
      </c>
      <c r="T219" s="36">
        <v>412</v>
      </c>
      <c r="U219" s="48"/>
      <c r="V219" s="48"/>
      <c r="W219" s="125" t="s">
        <v>31</v>
      </c>
      <c r="X219" s="126"/>
      <c r="Y219" s="30">
        <v>100</v>
      </c>
      <c r="Z219" s="36" t="s">
        <v>22</v>
      </c>
      <c r="AA219" s="24">
        <v>44467</v>
      </c>
      <c r="AB219" s="36">
        <v>246</v>
      </c>
      <c r="AC219" s="35" t="s">
        <v>9</v>
      </c>
      <c r="AD219" s="24">
        <v>44530</v>
      </c>
      <c r="AE219" s="36">
        <v>309</v>
      </c>
      <c r="AG219" s="125" t="s">
        <v>31</v>
      </c>
      <c r="AH219" s="126"/>
      <c r="AI219" s="30">
        <v>100</v>
      </c>
      <c r="AJ219" s="36" t="s">
        <v>22</v>
      </c>
      <c r="AK219" s="24">
        <v>44423</v>
      </c>
      <c r="AL219" s="36">
        <v>202</v>
      </c>
      <c r="AM219" s="35" t="s">
        <v>9</v>
      </c>
      <c r="AN219" s="24">
        <v>44474</v>
      </c>
      <c r="AO219" s="36">
        <v>253</v>
      </c>
      <c r="AQ219" s="125" t="s">
        <v>31</v>
      </c>
      <c r="AR219" s="126"/>
      <c r="AS219" s="30">
        <v>50</v>
      </c>
      <c r="AT219" s="36" t="s">
        <v>22</v>
      </c>
      <c r="AU219" s="24">
        <v>44457</v>
      </c>
      <c r="AV219" s="36">
        <v>236</v>
      </c>
      <c r="AW219" s="35" t="s">
        <v>9</v>
      </c>
      <c r="AX219" s="24">
        <v>44524</v>
      </c>
      <c r="AY219" s="36">
        <v>303</v>
      </c>
      <c r="BA219" s="125" t="s">
        <v>31</v>
      </c>
      <c r="BB219" s="126"/>
      <c r="BC219" s="30">
        <v>50</v>
      </c>
      <c r="BD219" s="36" t="s">
        <v>22</v>
      </c>
      <c r="BE219" s="24">
        <v>44411</v>
      </c>
      <c r="BF219" s="36">
        <v>190</v>
      </c>
      <c r="BG219" s="35" t="s">
        <v>9</v>
      </c>
      <c r="BH219" s="24">
        <v>44463</v>
      </c>
      <c r="BI219" s="36">
        <v>242</v>
      </c>
    </row>
    <row r="220" spans="1:61" x14ac:dyDescent="0.2">
      <c r="A220" s="3">
        <v>219</v>
      </c>
      <c r="B220" s="73">
        <v>44401</v>
      </c>
      <c r="C220" s="42"/>
      <c r="D220" s="42" t="str">
        <f t="shared" ca="1" si="9"/>
        <v>NA</v>
      </c>
      <c r="E220" s="75" t="str">
        <f t="shared" ca="1" si="10"/>
        <v>NA</v>
      </c>
      <c r="F220" s="70"/>
      <c r="G220" s="72" t="str">
        <f ca="1">IF(B219&lt;TODAY(), AVERAGE(A$9:A220), "NA")</f>
        <v>NA</v>
      </c>
      <c r="H220" s="75" t="str">
        <f ca="1">IF(B219&lt;TODAY(), AVERAGE(E$9:E220), "NA")</f>
        <v>NA</v>
      </c>
      <c r="I220" s="82" t="str">
        <f ca="1">IF(B219&lt;TODAY(), (SUMPRODUCT(A$9:A220,E$9:E220) - G220*SUM(E$9:E220) - H220*SUM(A$9:A220) + (A220-7)*G220*H220)/(SUMPRODUCT(A$9:A220,A$9:A220) - 2*G220*SUM(A$9:A220) + (A220-7)*G220*G220), "NA")</f>
        <v>NA</v>
      </c>
      <c r="J220" s="95" t="str">
        <f t="shared" ca="1" si="11"/>
        <v>NA</v>
      </c>
      <c r="L220" s="122" t="s">
        <v>119</v>
      </c>
      <c r="M220" s="123"/>
      <c r="N220" s="87" t="s">
        <v>5</v>
      </c>
      <c r="O220" s="27" t="s">
        <v>40</v>
      </c>
      <c r="P220" s="25">
        <v>44287</v>
      </c>
      <c r="Q220" s="37">
        <v>66</v>
      </c>
      <c r="R220" s="27" t="s">
        <v>26</v>
      </c>
      <c r="S220" s="25">
        <v>44776</v>
      </c>
      <c r="T220" s="37">
        <v>555</v>
      </c>
      <c r="U220" s="48"/>
      <c r="V220" s="48"/>
      <c r="W220" s="122" t="s">
        <v>119</v>
      </c>
      <c r="X220" s="123"/>
      <c r="Y220" s="87">
        <v>1656</v>
      </c>
      <c r="Z220" s="19" t="s">
        <v>40</v>
      </c>
      <c r="AA220" s="25">
        <v>44279</v>
      </c>
      <c r="AB220" s="37">
        <v>58</v>
      </c>
      <c r="AC220" s="27" t="s">
        <v>26</v>
      </c>
      <c r="AD220" s="25">
        <v>44628</v>
      </c>
      <c r="AE220" s="37">
        <v>407</v>
      </c>
      <c r="AG220" s="122" t="s">
        <v>119</v>
      </c>
      <c r="AH220" s="123"/>
      <c r="AI220" s="87">
        <v>2156</v>
      </c>
      <c r="AJ220" s="19" t="s">
        <v>40</v>
      </c>
      <c r="AK220" s="25">
        <v>44274</v>
      </c>
      <c r="AL220" s="37">
        <v>53</v>
      </c>
      <c r="AM220" s="27" t="s">
        <v>26</v>
      </c>
      <c r="AN220" s="25">
        <v>44548</v>
      </c>
      <c r="AO220" s="37">
        <v>327</v>
      </c>
      <c r="AQ220" s="122" t="s">
        <v>119</v>
      </c>
      <c r="AR220" s="123"/>
      <c r="AS220" s="87">
        <v>1656</v>
      </c>
      <c r="AT220" s="19" t="s">
        <v>40</v>
      </c>
      <c r="AU220" s="25">
        <v>44274</v>
      </c>
      <c r="AV220" s="37">
        <v>53</v>
      </c>
      <c r="AW220" s="27" t="s">
        <v>26</v>
      </c>
      <c r="AX220" s="25">
        <v>44623</v>
      </c>
      <c r="AY220" s="37">
        <v>402</v>
      </c>
      <c r="BA220" s="122" t="s">
        <v>119</v>
      </c>
      <c r="BB220" s="123"/>
      <c r="BC220" s="87">
        <v>2156</v>
      </c>
      <c r="BD220" s="19" t="s">
        <v>40</v>
      </c>
      <c r="BE220" s="25">
        <v>44267</v>
      </c>
      <c r="BF220" s="37">
        <v>46</v>
      </c>
      <c r="BG220" s="27" t="s">
        <v>26</v>
      </c>
      <c r="BH220" s="25">
        <v>44535</v>
      </c>
      <c r="BI220" s="37">
        <v>314</v>
      </c>
    </row>
    <row r="221" spans="1:61" x14ac:dyDescent="0.2">
      <c r="A221" s="3">
        <v>220</v>
      </c>
      <c r="B221" s="73">
        <v>44402</v>
      </c>
      <c r="C221" s="42"/>
      <c r="D221" s="42" t="str">
        <f t="shared" ca="1" si="9"/>
        <v>NA</v>
      </c>
      <c r="E221" s="75" t="str">
        <f t="shared" ca="1" si="10"/>
        <v>NA</v>
      </c>
      <c r="F221" s="70"/>
      <c r="G221" s="72" t="str">
        <f ca="1">IF(B220&lt;TODAY(), AVERAGE(A$9:A221), "NA")</f>
        <v>NA</v>
      </c>
      <c r="H221" s="75" t="str">
        <f ca="1">IF(B220&lt;TODAY(), AVERAGE(E$9:E221), "NA")</f>
        <v>NA</v>
      </c>
      <c r="I221" s="82" t="str">
        <f ca="1">IF(B220&lt;TODAY(), (SUMPRODUCT(A$9:A221,E$9:E221) - G221*SUM(E$9:E221) - H221*SUM(A$9:A221) + (A221-7)*G221*H221)/(SUMPRODUCT(A$9:A221,A$9:A221) - 2*G221*SUM(A$9:A221) + (A221-7)*G221*G221), "NA")</f>
        <v>NA</v>
      </c>
      <c r="J221" s="95" t="str">
        <f t="shared" ca="1" si="11"/>
        <v>NA</v>
      </c>
      <c r="L221" s="50"/>
      <c r="M221" s="89"/>
      <c r="N221" s="89"/>
      <c r="O221" s="89"/>
      <c r="P221" s="89"/>
      <c r="Q221" s="89"/>
      <c r="R221" s="89"/>
      <c r="S221" s="89"/>
      <c r="T221" s="89"/>
      <c r="U221" s="89"/>
      <c r="W221" s="89"/>
      <c r="X221" s="89"/>
      <c r="Y221" s="89"/>
      <c r="Z221" s="89"/>
      <c r="AA221" s="89"/>
      <c r="AB221" s="89"/>
      <c r="AC221" s="89"/>
      <c r="AD221" s="89"/>
      <c r="AE221" s="89"/>
      <c r="AG221" s="89"/>
      <c r="AH221" s="89"/>
      <c r="AI221" s="89"/>
      <c r="AJ221" s="89"/>
      <c r="AK221" s="89"/>
      <c r="AL221" s="89"/>
      <c r="AM221" s="89"/>
      <c r="AN221" s="89"/>
      <c r="AO221" s="89"/>
      <c r="AQ221" s="84"/>
      <c r="AR221" s="84"/>
      <c r="AS221" s="84"/>
      <c r="AT221" s="84"/>
      <c r="AU221" s="84"/>
      <c r="AV221" s="84"/>
      <c r="AW221" s="84"/>
      <c r="AX221" s="84"/>
      <c r="AY221" s="84"/>
      <c r="BA221" s="84"/>
      <c r="BB221" s="84"/>
      <c r="BC221" s="84"/>
      <c r="BD221" s="84"/>
      <c r="BE221" s="84"/>
      <c r="BF221" s="84"/>
      <c r="BG221" s="84"/>
      <c r="BH221" s="84"/>
      <c r="BI221" s="84"/>
    </row>
    <row r="222" spans="1:61" x14ac:dyDescent="0.2">
      <c r="A222" s="3">
        <v>221</v>
      </c>
      <c r="B222" s="73">
        <v>44403</v>
      </c>
      <c r="C222" s="42"/>
      <c r="D222" s="42" t="str">
        <f t="shared" ca="1" si="9"/>
        <v>NA</v>
      </c>
      <c r="E222" s="75" t="str">
        <f t="shared" ca="1" si="10"/>
        <v>NA</v>
      </c>
      <c r="F222" s="70"/>
      <c r="G222" s="72" t="str">
        <f ca="1">IF(B221&lt;TODAY(), AVERAGE(A$9:A222), "NA")</f>
        <v>NA</v>
      </c>
      <c r="H222" s="75" t="str">
        <f ca="1">IF(B221&lt;TODAY(), AVERAGE(E$9:E222), "NA")</f>
        <v>NA</v>
      </c>
      <c r="I222" s="82" t="str">
        <f ca="1">IF(B221&lt;TODAY(), (SUMPRODUCT(A$9:A222,E$9:E222) - G222*SUM(E$9:E222) - H222*SUM(A$9:A222) + (A222-7)*G222*H222)/(SUMPRODUCT(A$9:A222,A$9:A222) - 2*G222*SUM(A$9:A222) + (A222-7)*G222*G222), "NA")</f>
        <v>NA</v>
      </c>
      <c r="J222" s="95" t="str">
        <f t="shared" ca="1" si="11"/>
        <v>NA</v>
      </c>
      <c r="L222" s="142">
        <v>44220</v>
      </c>
      <c r="M222" s="142"/>
      <c r="N222" s="142"/>
      <c r="O222" s="142"/>
      <c r="P222" s="142"/>
      <c r="Q222" s="142"/>
      <c r="R222" s="142"/>
      <c r="S222" s="142"/>
      <c r="T222" s="142"/>
      <c r="U222" s="71"/>
      <c r="V222" s="55"/>
      <c r="W222" s="55"/>
      <c r="X222" s="55"/>
      <c r="Y222" s="55"/>
      <c r="Z222" s="55"/>
      <c r="AA222" s="55"/>
      <c r="AB222" s="55"/>
      <c r="AC222" s="55"/>
      <c r="AD222" s="55"/>
      <c r="AE222" s="55"/>
      <c r="AF222" s="55"/>
      <c r="AG222" s="55"/>
      <c r="AH222" s="55"/>
      <c r="AI222" s="55"/>
      <c r="AJ222" s="55"/>
      <c r="AK222" s="55"/>
      <c r="AL222" s="55"/>
      <c r="AM222" s="55"/>
      <c r="AN222" s="55"/>
      <c r="AO222" s="55"/>
      <c r="AP222" s="55"/>
      <c r="AQ222" s="55"/>
      <c r="AR222" s="55"/>
      <c r="AS222" s="55"/>
      <c r="AT222" s="55"/>
      <c r="AU222" s="55"/>
      <c r="AV222" s="55"/>
      <c r="AW222" s="55"/>
      <c r="AX222" s="55"/>
      <c r="AY222" s="55"/>
      <c r="AZ222" s="55"/>
      <c r="BA222" s="55"/>
      <c r="BB222" s="55"/>
      <c r="BC222" s="55"/>
      <c r="BD222" s="55"/>
      <c r="BE222" s="55"/>
      <c r="BF222" s="55"/>
      <c r="BG222" s="55"/>
      <c r="BH222" s="55"/>
      <c r="BI222" s="55"/>
    </row>
    <row r="223" spans="1:61" x14ac:dyDescent="0.2">
      <c r="A223" s="3">
        <v>222</v>
      </c>
      <c r="B223" s="73">
        <v>44404</v>
      </c>
      <c r="C223" s="42"/>
      <c r="D223" s="42" t="str">
        <f t="shared" ca="1" si="9"/>
        <v>NA</v>
      </c>
      <c r="E223" s="75" t="str">
        <f t="shared" ca="1" si="10"/>
        <v>NA</v>
      </c>
      <c r="F223" s="70"/>
      <c r="G223" s="72" t="str">
        <f ca="1">IF(B222&lt;TODAY(), AVERAGE(A$9:A223), "NA")</f>
        <v>NA</v>
      </c>
      <c r="H223" s="75" t="str">
        <f ca="1">IF(B222&lt;TODAY(), AVERAGE(E$9:E223), "NA")</f>
        <v>NA</v>
      </c>
      <c r="I223" s="82" t="str">
        <f ca="1">IF(B222&lt;TODAY(), (SUMPRODUCT(A$9:A223,E$9:E223) - G223*SUM(E$9:E223) - H223*SUM(A$9:A223) + (A223-7)*G223*H223)/(SUMPRODUCT(A$9:A223,A$9:A223) - 2*G223*SUM(A$9:A223) + (A223-7)*G223*G223), "NA")</f>
        <v>NA</v>
      </c>
      <c r="J223" s="95" t="str">
        <f t="shared" ca="1" si="11"/>
        <v>NA</v>
      </c>
      <c r="L223" s="128" t="s">
        <v>36</v>
      </c>
      <c r="M223" s="129"/>
      <c r="N223" s="130"/>
      <c r="O223" s="31" t="s">
        <v>7</v>
      </c>
      <c r="P223" s="32" t="s">
        <v>17</v>
      </c>
      <c r="Q223" s="33" t="s">
        <v>18</v>
      </c>
      <c r="R223" s="31" t="s">
        <v>7</v>
      </c>
      <c r="S223" s="32" t="s">
        <v>17</v>
      </c>
      <c r="T223" s="33" t="s">
        <v>18</v>
      </c>
      <c r="U223" s="48"/>
      <c r="V223" s="48"/>
      <c r="W223" s="128" t="s">
        <v>36</v>
      </c>
      <c r="X223" s="129"/>
      <c r="Y223" s="130"/>
      <c r="Z223" s="33" t="s">
        <v>7</v>
      </c>
      <c r="AA223" s="32" t="s">
        <v>17</v>
      </c>
      <c r="AB223" s="33" t="s">
        <v>18</v>
      </c>
      <c r="AC223" s="31" t="s">
        <v>7</v>
      </c>
      <c r="AD223" s="32" t="s">
        <v>17</v>
      </c>
      <c r="AE223" s="33" t="s">
        <v>18</v>
      </c>
      <c r="AG223" s="128" t="s">
        <v>36</v>
      </c>
      <c r="AH223" s="129"/>
      <c r="AI223" s="130"/>
      <c r="AJ223" s="33" t="s">
        <v>7</v>
      </c>
      <c r="AK223" s="32" t="s">
        <v>17</v>
      </c>
      <c r="AL223" s="33" t="s">
        <v>18</v>
      </c>
      <c r="AM223" s="31" t="s">
        <v>7</v>
      </c>
      <c r="AN223" s="32" t="s">
        <v>17</v>
      </c>
      <c r="AO223" s="33" t="s">
        <v>18</v>
      </c>
      <c r="AQ223" s="128" t="s">
        <v>36</v>
      </c>
      <c r="AR223" s="129"/>
      <c r="AS223" s="130"/>
      <c r="AT223" s="33" t="s">
        <v>7</v>
      </c>
      <c r="AU223" s="32" t="s">
        <v>17</v>
      </c>
      <c r="AV223" s="33" t="s">
        <v>18</v>
      </c>
      <c r="AW223" s="31" t="s">
        <v>7</v>
      </c>
      <c r="AX223" s="32" t="s">
        <v>17</v>
      </c>
      <c r="AY223" s="33" t="s">
        <v>18</v>
      </c>
      <c r="BA223" s="128" t="s">
        <v>36</v>
      </c>
      <c r="BB223" s="129"/>
      <c r="BC223" s="130"/>
      <c r="BD223" s="33" t="s">
        <v>7</v>
      </c>
      <c r="BE223" s="32" t="s">
        <v>17</v>
      </c>
      <c r="BF223" s="33" t="s">
        <v>18</v>
      </c>
      <c r="BG223" s="31" t="s">
        <v>7</v>
      </c>
      <c r="BH223" s="32" t="s">
        <v>17</v>
      </c>
      <c r="BI223" s="33" t="s">
        <v>18</v>
      </c>
    </row>
    <row r="224" spans="1:61" x14ac:dyDescent="0.2">
      <c r="A224" s="3">
        <v>223</v>
      </c>
      <c r="B224" s="73">
        <v>44405</v>
      </c>
      <c r="C224" s="42"/>
      <c r="D224" s="42" t="str">
        <f t="shared" ca="1" si="9"/>
        <v>NA</v>
      </c>
      <c r="E224" s="75" t="str">
        <f t="shared" ca="1" si="10"/>
        <v>NA</v>
      </c>
      <c r="F224" s="70"/>
      <c r="G224" s="72" t="str">
        <f ca="1">IF(B223&lt;TODAY(), AVERAGE(A$9:A224), "NA")</f>
        <v>NA</v>
      </c>
      <c r="H224" s="75" t="str">
        <f ca="1">IF(B223&lt;TODAY(), AVERAGE(E$9:E224), "NA")</f>
        <v>NA</v>
      </c>
      <c r="I224" s="82" t="str">
        <f ca="1">IF(B223&lt;TODAY(), (SUMPRODUCT(A$9:A224,E$9:E224) - G224*SUM(E$9:E224) - H224*SUM(A$9:A224) + (A224-7)*G224*H224)/(SUMPRODUCT(A$9:A224,A$9:A224) - 2*G224*SUM(A$9:A224) + (A224-7)*G224*G224), "NA")</f>
        <v>NA</v>
      </c>
      <c r="J224" s="95" t="str">
        <f t="shared" ca="1" si="11"/>
        <v>NA</v>
      </c>
      <c r="L224" s="131" t="s">
        <v>3</v>
      </c>
      <c r="M224" s="132"/>
      <c r="N224" s="28">
        <v>44220</v>
      </c>
      <c r="O224" s="52" t="s">
        <v>38</v>
      </c>
      <c r="P224" s="26">
        <v>44256</v>
      </c>
      <c r="Q224" s="34">
        <v>36</v>
      </c>
      <c r="R224" s="52" t="s">
        <v>39</v>
      </c>
      <c r="S224" s="26">
        <v>44277</v>
      </c>
      <c r="T224" s="34">
        <v>57</v>
      </c>
      <c r="U224" s="48"/>
      <c r="V224" s="48"/>
      <c r="W224" s="131" t="s">
        <v>3</v>
      </c>
      <c r="X224" s="132"/>
      <c r="Y224" s="28">
        <v>44220</v>
      </c>
      <c r="Z224" s="53" t="s">
        <v>38</v>
      </c>
      <c r="AA224" s="26">
        <v>44255</v>
      </c>
      <c r="AB224" s="34">
        <v>35</v>
      </c>
      <c r="AC224" s="52" t="s">
        <v>39</v>
      </c>
      <c r="AD224" s="26">
        <v>44274</v>
      </c>
      <c r="AE224" s="34">
        <v>54</v>
      </c>
      <c r="AG224" s="131" t="s">
        <v>3</v>
      </c>
      <c r="AH224" s="132"/>
      <c r="AI224" s="28">
        <v>44220</v>
      </c>
      <c r="AJ224" s="53" t="s">
        <v>38</v>
      </c>
      <c r="AK224" s="26">
        <v>44255</v>
      </c>
      <c r="AL224" s="34">
        <v>35</v>
      </c>
      <c r="AM224" s="52" t="s">
        <v>39</v>
      </c>
      <c r="AN224" s="26">
        <v>44270</v>
      </c>
      <c r="AO224" s="34">
        <v>50</v>
      </c>
      <c r="AQ224" s="131" t="s">
        <v>3</v>
      </c>
      <c r="AR224" s="132"/>
      <c r="AS224" s="28">
        <v>44220</v>
      </c>
      <c r="AT224" s="53" t="s">
        <v>38</v>
      </c>
      <c r="AU224" s="26">
        <v>44255</v>
      </c>
      <c r="AV224" s="34">
        <v>35</v>
      </c>
      <c r="AW224" s="52" t="s">
        <v>39</v>
      </c>
      <c r="AX224" s="26">
        <v>44270</v>
      </c>
      <c r="AY224" s="34">
        <v>50</v>
      </c>
      <c r="BA224" s="131" t="s">
        <v>3</v>
      </c>
      <c r="BB224" s="132"/>
      <c r="BC224" s="28">
        <v>44220</v>
      </c>
      <c r="BD224" s="53" t="s">
        <v>38</v>
      </c>
      <c r="BE224" s="26">
        <v>44253</v>
      </c>
      <c r="BF224" s="34">
        <v>33</v>
      </c>
      <c r="BG224" s="52" t="s">
        <v>39</v>
      </c>
      <c r="BH224" s="26">
        <v>44265</v>
      </c>
      <c r="BI224" s="34">
        <v>45</v>
      </c>
    </row>
    <row r="225" spans="1:61" x14ac:dyDescent="0.2">
      <c r="A225" s="3">
        <v>224</v>
      </c>
      <c r="B225" s="73">
        <v>44406</v>
      </c>
      <c r="C225" s="42"/>
      <c r="D225" s="42" t="str">
        <f t="shared" ca="1" si="9"/>
        <v>NA</v>
      </c>
      <c r="E225" s="75" t="str">
        <f t="shared" ca="1" si="10"/>
        <v>NA</v>
      </c>
      <c r="F225" s="70"/>
      <c r="G225" s="72" t="str">
        <f ca="1">IF(B224&lt;TODAY(), AVERAGE(A$9:A225), "NA")</f>
        <v>NA</v>
      </c>
      <c r="H225" s="75" t="str">
        <f ca="1">IF(B224&lt;TODAY(), AVERAGE(E$9:E225), "NA")</f>
        <v>NA</v>
      </c>
      <c r="I225" s="82" t="str">
        <f ca="1">IF(B224&lt;TODAY(), (SUMPRODUCT(A$9:A225,E$9:E225) - G225*SUM(E$9:E225) - H225*SUM(A$9:A225) + (A225-7)*G225*H225)/(SUMPRODUCT(A$9:A225,A$9:A225) - 2*G225*SUM(A$9:A225) + (A225-7)*G225*G225), "NA")</f>
        <v>NA</v>
      </c>
      <c r="J225" s="95" t="str">
        <f t="shared" ca="1" si="11"/>
        <v>NA</v>
      </c>
      <c r="L225" s="125" t="s">
        <v>19</v>
      </c>
      <c r="M225" s="126"/>
      <c r="N225" s="29">
        <v>1062</v>
      </c>
      <c r="O225" s="35" t="s">
        <v>20</v>
      </c>
      <c r="P225" s="24">
        <v>44332</v>
      </c>
      <c r="Q225" s="36">
        <v>112</v>
      </c>
      <c r="R225" s="35" t="s">
        <v>10</v>
      </c>
      <c r="S225" s="24">
        <v>44370</v>
      </c>
      <c r="T225" s="36">
        <v>150</v>
      </c>
      <c r="U225" s="48"/>
      <c r="V225" s="48"/>
      <c r="W225" s="125" t="s">
        <v>19</v>
      </c>
      <c r="X225" s="126"/>
      <c r="Y225" s="29">
        <v>1062</v>
      </c>
      <c r="Z225" s="36" t="s">
        <v>20</v>
      </c>
      <c r="AA225" s="24">
        <v>44317</v>
      </c>
      <c r="AB225" s="36">
        <v>97</v>
      </c>
      <c r="AC225" s="35" t="s">
        <v>10</v>
      </c>
      <c r="AD225" s="24">
        <v>44337</v>
      </c>
      <c r="AE225" s="36">
        <v>117</v>
      </c>
      <c r="AG225" s="125" t="s">
        <v>19</v>
      </c>
      <c r="AH225" s="126"/>
      <c r="AI225" s="29">
        <v>1062</v>
      </c>
      <c r="AJ225" s="36" t="s">
        <v>20</v>
      </c>
      <c r="AK225" s="24">
        <v>44304</v>
      </c>
      <c r="AL225" s="36">
        <v>84</v>
      </c>
      <c r="AM225" s="35" t="s">
        <v>10</v>
      </c>
      <c r="AN225" s="24">
        <v>44326</v>
      </c>
      <c r="AO225" s="36">
        <v>106</v>
      </c>
      <c r="AQ225" s="125" t="s">
        <v>19</v>
      </c>
      <c r="AR225" s="126"/>
      <c r="AS225" s="29">
        <v>1062</v>
      </c>
      <c r="AT225" s="36" t="s">
        <v>20</v>
      </c>
      <c r="AU225" s="24">
        <v>44306</v>
      </c>
      <c r="AV225" s="36">
        <v>86</v>
      </c>
      <c r="AW225" s="35" t="s">
        <v>10</v>
      </c>
      <c r="AX225" s="24">
        <v>44331</v>
      </c>
      <c r="AY225" s="36">
        <v>111</v>
      </c>
      <c r="BA225" s="125" t="s">
        <v>19</v>
      </c>
      <c r="BB225" s="126"/>
      <c r="BC225" s="29">
        <v>1062</v>
      </c>
      <c r="BD225" s="36" t="s">
        <v>20</v>
      </c>
      <c r="BE225" s="24">
        <v>44293</v>
      </c>
      <c r="BF225" s="36">
        <v>73</v>
      </c>
      <c r="BG225" s="35" t="s">
        <v>10</v>
      </c>
      <c r="BH225" s="24">
        <v>44313</v>
      </c>
      <c r="BI225" s="36">
        <v>93</v>
      </c>
    </row>
    <row r="226" spans="1:61" x14ac:dyDescent="0.2">
      <c r="A226" s="3">
        <v>225</v>
      </c>
      <c r="B226" s="73">
        <v>44407</v>
      </c>
      <c r="C226" s="42"/>
      <c r="D226" s="42" t="str">
        <f t="shared" ca="1" si="9"/>
        <v>NA</v>
      </c>
      <c r="E226" s="75" t="str">
        <f t="shared" ca="1" si="10"/>
        <v>NA</v>
      </c>
      <c r="F226" s="70"/>
      <c r="G226" s="72" t="str">
        <f ca="1">IF(B225&lt;TODAY(), AVERAGE(A$9:A226), "NA")</f>
        <v>NA</v>
      </c>
      <c r="H226" s="75" t="str">
        <f ca="1">IF(B225&lt;TODAY(), AVERAGE(E$9:E226), "NA")</f>
        <v>NA</v>
      </c>
      <c r="I226" s="82" t="str">
        <f ca="1">IF(B225&lt;TODAY(), (SUMPRODUCT(A$9:A226,E$9:E226) - G226*SUM(E$9:E226) - H226*SUM(A$9:A226) + (A226-7)*G226*H226)/(SUMPRODUCT(A$9:A226,A$9:A226) - 2*G226*SUM(A$9:A226) + (A226-7)*G226*G226), "NA")</f>
        <v>NA</v>
      </c>
      <c r="J226" s="95" t="str">
        <f t="shared" ca="1" si="11"/>
        <v>NA</v>
      </c>
      <c r="L226" s="125" t="s">
        <v>32</v>
      </c>
      <c r="M226" s="126"/>
      <c r="N226" s="38" t="s">
        <v>5</v>
      </c>
      <c r="O226" s="35" t="s">
        <v>21</v>
      </c>
      <c r="P226" s="24">
        <v>44448</v>
      </c>
      <c r="Q226" s="36">
        <v>228</v>
      </c>
      <c r="R226" s="35" t="s">
        <v>8</v>
      </c>
      <c r="S226" s="24">
        <v>44521</v>
      </c>
      <c r="T226" s="36">
        <v>301</v>
      </c>
      <c r="U226" s="48"/>
      <c r="V226" s="48"/>
      <c r="W226" s="125" t="s">
        <v>32</v>
      </c>
      <c r="X226" s="126"/>
      <c r="Y226" s="30">
        <v>500</v>
      </c>
      <c r="Z226" s="36" t="s">
        <v>21</v>
      </c>
      <c r="AA226" s="24">
        <v>44393</v>
      </c>
      <c r="AB226" s="36">
        <v>173</v>
      </c>
      <c r="AC226" s="35" t="s">
        <v>8</v>
      </c>
      <c r="AD226" s="24">
        <v>44440</v>
      </c>
      <c r="AE226" s="36">
        <v>220</v>
      </c>
      <c r="AG226" s="125" t="s">
        <v>32</v>
      </c>
      <c r="AH226" s="126"/>
      <c r="AI226" s="30">
        <v>1000</v>
      </c>
      <c r="AJ226" s="36" t="s">
        <v>21</v>
      </c>
      <c r="AK226" s="24">
        <v>44371</v>
      </c>
      <c r="AL226" s="36">
        <v>151</v>
      </c>
      <c r="AM226" s="35" t="s">
        <v>8</v>
      </c>
      <c r="AN226" s="24">
        <v>44403</v>
      </c>
      <c r="AO226" s="36">
        <v>183</v>
      </c>
      <c r="AQ226" s="125" t="s">
        <v>32</v>
      </c>
      <c r="AR226" s="126"/>
      <c r="AS226" s="30">
        <v>500</v>
      </c>
      <c r="AT226" s="36" t="s">
        <v>21</v>
      </c>
      <c r="AU226" s="24">
        <v>44387</v>
      </c>
      <c r="AV226" s="36">
        <v>167</v>
      </c>
      <c r="AW226" s="35" t="s">
        <v>8</v>
      </c>
      <c r="AX226" s="24">
        <v>44434</v>
      </c>
      <c r="AY226" s="36">
        <v>214</v>
      </c>
      <c r="BA226" s="125" t="s">
        <v>32</v>
      </c>
      <c r="BB226" s="126"/>
      <c r="BC226" s="30">
        <v>1000</v>
      </c>
      <c r="BD226" s="36" t="s">
        <v>21</v>
      </c>
      <c r="BE226" s="24">
        <v>44356</v>
      </c>
      <c r="BF226" s="36">
        <v>136</v>
      </c>
      <c r="BG226" s="35" t="s">
        <v>8</v>
      </c>
      <c r="BH226" s="24">
        <v>44390</v>
      </c>
      <c r="BI226" s="36">
        <v>170</v>
      </c>
    </row>
    <row r="227" spans="1:61" x14ac:dyDescent="0.2">
      <c r="A227" s="3">
        <v>226</v>
      </c>
      <c r="B227" s="73">
        <v>44408</v>
      </c>
      <c r="C227" s="42"/>
      <c r="D227" s="42" t="str">
        <f t="shared" ca="1" si="9"/>
        <v>NA</v>
      </c>
      <c r="E227" s="75" t="str">
        <f t="shared" ca="1" si="10"/>
        <v>NA</v>
      </c>
      <c r="F227" s="70"/>
      <c r="G227" s="72" t="str">
        <f ca="1">IF(B226&lt;TODAY(), AVERAGE(A$9:A227), "NA")</f>
        <v>NA</v>
      </c>
      <c r="H227" s="75" t="str">
        <f ca="1">IF(B226&lt;TODAY(), AVERAGE(E$9:E227), "NA")</f>
        <v>NA</v>
      </c>
      <c r="I227" s="82" t="str">
        <f ca="1">IF(B226&lt;TODAY(), (SUMPRODUCT(A$9:A227,E$9:E227) - G227*SUM(E$9:E227) - H227*SUM(A$9:A227) + (A227-7)*G227*H227)/(SUMPRODUCT(A$9:A227,A$9:A227) - 2*G227*SUM(A$9:A227) + (A227-7)*G227*G227), "NA")</f>
        <v>NA</v>
      </c>
      <c r="J227" s="95" t="str">
        <f t="shared" ca="1" si="11"/>
        <v>NA</v>
      </c>
      <c r="L227" s="125" t="s">
        <v>31</v>
      </c>
      <c r="M227" s="126"/>
      <c r="N227" s="38" t="s">
        <v>5</v>
      </c>
      <c r="O227" s="35" t="s">
        <v>22</v>
      </c>
      <c r="P227" s="24">
        <v>44572</v>
      </c>
      <c r="Q227" s="36">
        <v>352</v>
      </c>
      <c r="R227" s="35" t="s">
        <v>9</v>
      </c>
      <c r="S227" s="24">
        <v>44673</v>
      </c>
      <c r="T227" s="36">
        <v>453</v>
      </c>
      <c r="U227" s="48"/>
      <c r="V227" s="48"/>
      <c r="W227" s="125" t="s">
        <v>31</v>
      </c>
      <c r="X227" s="126"/>
      <c r="Y227" s="30">
        <v>100</v>
      </c>
      <c r="Z227" s="36" t="s">
        <v>22</v>
      </c>
      <c r="AA227" s="24">
        <v>44479</v>
      </c>
      <c r="AB227" s="36">
        <v>259</v>
      </c>
      <c r="AC227" s="35" t="s">
        <v>9</v>
      </c>
      <c r="AD227" s="24">
        <v>44547</v>
      </c>
      <c r="AE227" s="36">
        <v>327</v>
      </c>
      <c r="AG227" s="125" t="s">
        <v>31</v>
      </c>
      <c r="AH227" s="126"/>
      <c r="AI227" s="30">
        <v>100</v>
      </c>
      <c r="AJ227" s="36" t="s">
        <v>22</v>
      </c>
      <c r="AK227" s="24">
        <v>44431</v>
      </c>
      <c r="AL227" s="36">
        <v>211</v>
      </c>
      <c r="AM227" s="35" t="s">
        <v>9</v>
      </c>
      <c r="AN227" s="24">
        <v>44483</v>
      </c>
      <c r="AO227" s="36">
        <v>263</v>
      </c>
      <c r="AQ227" s="125" t="s">
        <v>31</v>
      </c>
      <c r="AR227" s="126"/>
      <c r="AS227" s="30">
        <v>50</v>
      </c>
      <c r="AT227" s="36" t="s">
        <v>22</v>
      </c>
      <c r="AU227" s="24">
        <v>44472</v>
      </c>
      <c r="AV227" s="36">
        <v>252</v>
      </c>
      <c r="AW227" s="35" t="s">
        <v>9</v>
      </c>
      <c r="AX227" s="24">
        <v>44537</v>
      </c>
      <c r="AY227" s="36">
        <v>317</v>
      </c>
      <c r="BA227" s="125" t="s">
        <v>31</v>
      </c>
      <c r="BB227" s="126"/>
      <c r="BC227" s="30">
        <v>50</v>
      </c>
      <c r="BD227" s="36" t="s">
        <v>22</v>
      </c>
      <c r="BE227" s="24">
        <v>44420</v>
      </c>
      <c r="BF227" s="36">
        <v>200</v>
      </c>
      <c r="BG227" s="35" t="s">
        <v>9</v>
      </c>
      <c r="BH227" s="24">
        <v>44473</v>
      </c>
      <c r="BI227" s="36">
        <v>253</v>
      </c>
    </row>
    <row r="228" spans="1:61" x14ac:dyDescent="0.2">
      <c r="A228" s="3">
        <v>227</v>
      </c>
      <c r="B228" s="73">
        <v>44409</v>
      </c>
      <c r="C228" s="42"/>
      <c r="D228" s="42" t="str">
        <f t="shared" ca="1" si="9"/>
        <v>NA</v>
      </c>
      <c r="E228" s="75" t="str">
        <f t="shared" ca="1" si="10"/>
        <v>NA</v>
      </c>
      <c r="F228" s="70"/>
      <c r="G228" s="72" t="str">
        <f ca="1">IF(B227&lt;TODAY(), AVERAGE(A$9:A228), "NA")</f>
        <v>NA</v>
      </c>
      <c r="H228" s="75" t="str">
        <f ca="1">IF(B227&lt;TODAY(), AVERAGE(E$9:E228), "NA")</f>
        <v>NA</v>
      </c>
      <c r="I228" s="82" t="str">
        <f ca="1">IF(B227&lt;TODAY(), (SUMPRODUCT(A$9:A228,E$9:E228) - G228*SUM(E$9:E228) - H228*SUM(A$9:A228) + (A228-7)*G228*H228)/(SUMPRODUCT(A$9:A228,A$9:A228) - 2*G228*SUM(A$9:A228) + (A228-7)*G228*G228), "NA")</f>
        <v>NA</v>
      </c>
      <c r="J228" s="95" t="str">
        <f t="shared" ca="1" si="11"/>
        <v>NA</v>
      </c>
      <c r="L228" s="122" t="s">
        <v>119</v>
      </c>
      <c r="M228" s="123"/>
      <c r="N228" s="87" t="s">
        <v>5</v>
      </c>
      <c r="O228" s="27" t="s">
        <v>40</v>
      </c>
      <c r="P228" s="25">
        <v>44293</v>
      </c>
      <c r="Q228" s="37">
        <v>73</v>
      </c>
      <c r="R228" s="27" t="s">
        <v>26</v>
      </c>
      <c r="S228" s="25">
        <v>44824</v>
      </c>
      <c r="T228" s="37">
        <v>604</v>
      </c>
      <c r="U228" s="48"/>
      <c r="V228" s="48"/>
      <c r="W228" s="122" t="s">
        <v>119</v>
      </c>
      <c r="X228" s="123"/>
      <c r="Y228" s="87">
        <v>1562</v>
      </c>
      <c r="Z228" s="19" t="s">
        <v>40</v>
      </c>
      <c r="AA228" s="25">
        <v>44283</v>
      </c>
      <c r="AB228" s="37">
        <v>63</v>
      </c>
      <c r="AC228" s="27" t="s">
        <v>26</v>
      </c>
      <c r="AD228" s="25">
        <v>44657</v>
      </c>
      <c r="AE228" s="37">
        <v>437</v>
      </c>
      <c r="AG228" s="122" t="s">
        <v>119</v>
      </c>
      <c r="AH228" s="123"/>
      <c r="AI228" s="87">
        <v>2062</v>
      </c>
      <c r="AJ228" s="19" t="s">
        <v>40</v>
      </c>
      <c r="AK228" s="25">
        <v>44277</v>
      </c>
      <c r="AL228" s="37">
        <v>57</v>
      </c>
      <c r="AM228" s="27" t="s">
        <v>26</v>
      </c>
      <c r="AN228" s="25">
        <v>44565</v>
      </c>
      <c r="AO228" s="37">
        <v>345</v>
      </c>
      <c r="AQ228" s="122" t="s">
        <v>119</v>
      </c>
      <c r="AR228" s="123"/>
      <c r="AS228" s="87">
        <v>1562</v>
      </c>
      <c r="AT228" s="19" t="s">
        <v>40</v>
      </c>
      <c r="AU228" s="25">
        <v>44277</v>
      </c>
      <c r="AV228" s="37">
        <v>57</v>
      </c>
      <c r="AW228" s="27" t="s">
        <v>26</v>
      </c>
      <c r="AX228" s="25">
        <v>44645</v>
      </c>
      <c r="AY228" s="37">
        <v>425</v>
      </c>
      <c r="BA228" s="122" t="s">
        <v>119</v>
      </c>
      <c r="BB228" s="123"/>
      <c r="BC228" s="87">
        <v>2062</v>
      </c>
      <c r="BD228" s="19" t="s">
        <v>40</v>
      </c>
      <c r="BE228" s="25">
        <v>44269</v>
      </c>
      <c r="BF228" s="37">
        <v>49</v>
      </c>
      <c r="BG228" s="27" t="s">
        <v>26</v>
      </c>
      <c r="BH228" s="25">
        <v>44550</v>
      </c>
      <c r="BI228" s="37">
        <v>330</v>
      </c>
    </row>
    <row r="229" spans="1:61" x14ac:dyDescent="0.2">
      <c r="A229" s="3">
        <v>228</v>
      </c>
      <c r="B229" s="73">
        <v>44410</v>
      </c>
      <c r="C229" s="42"/>
      <c r="D229" s="42" t="str">
        <f t="shared" ca="1" si="9"/>
        <v>NA</v>
      </c>
      <c r="E229" s="75" t="str">
        <f t="shared" ca="1" si="10"/>
        <v>NA</v>
      </c>
      <c r="F229" s="70"/>
      <c r="G229" s="72" t="str">
        <f ca="1">IF(B228&lt;TODAY(), AVERAGE(A$9:A229), "NA")</f>
        <v>NA</v>
      </c>
      <c r="H229" s="75" t="str">
        <f ca="1">IF(B228&lt;TODAY(), AVERAGE(E$9:E229), "NA")</f>
        <v>NA</v>
      </c>
      <c r="I229" s="82" t="str">
        <f ca="1">IF(B228&lt;TODAY(), (SUMPRODUCT(A$9:A229,E$9:E229) - G229*SUM(E$9:E229) - H229*SUM(A$9:A229) + (A229-7)*G229*H229)/(SUMPRODUCT(A$9:A229,A$9:A229) - 2*G229*SUM(A$9:A229) + (A229-7)*G229*G229), "NA")</f>
        <v>NA</v>
      </c>
      <c r="J229" s="95" t="str">
        <f t="shared" ca="1" si="11"/>
        <v>NA</v>
      </c>
      <c r="L229" s="50"/>
      <c r="M229" s="89"/>
      <c r="N229" s="89"/>
      <c r="O229" s="89"/>
      <c r="P229" s="89"/>
      <c r="Q229" s="89"/>
      <c r="R229" s="89"/>
      <c r="S229" s="89"/>
      <c r="T229" s="89"/>
      <c r="U229" s="89"/>
      <c r="W229" s="89"/>
      <c r="X229" s="89"/>
      <c r="Y229" s="89"/>
      <c r="Z229" s="89"/>
      <c r="AA229" s="89"/>
      <c r="AB229" s="89"/>
      <c r="AC229" s="89"/>
      <c r="AD229" s="89"/>
      <c r="AE229" s="89"/>
      <c r="AG229" s="89"/>
      <c r="AH229" s="89"/>
      <c r="AI229" s="89"/>
      <c r="AJ229" s="89"/>
      <c r="AK229" s="89"/>
      <c r="AL229" s="89"/>
      <c r="AM229" s="89"/>
      <c r="AN229" s="89"/>
      <c r="AO229" s="89"/>
      <c r="AQ229" s="84"/>
      <c r="AR229" s="84"/>
      <c r="AS229" s="84"/>
      <c r="AT229" s="84"/>
      <c r="AU229" s="84"/>
      <c r="AV229" s="84"/>
      <c r="AW229" s="84"/>
      <c r="AX229" s="84"/>
      <c r="AY229" s="84"/>
      <c r="BA229" s="84"/>
      <c r="BB229" s="84"/>
      <c r="BC229" s="84"/>
      <c r="BD229" s="84"/>
      <c r="BE229" s="84"/>
      <c r="BF229" s="84"/>
      <c r="BG229" s="84"/>
      <c r="BH229" s="84"/>
      <c r="BI229" s="84"/>
    </row>
    <row r="230" spans="1:61" x14ac:dyDescent="0.2">
      <c r="A230" s="3">
        <v>229</v>
      </c>
      <c r="B230" s="73">
        <v>44411</v>
      </c>
      <c r="C230" s="42"/>
      <c r="D230" s="42" t="str">
        <f t="shared" ca="1" si="9"/>
        <v>NA</v>
      </c>
      <c r="E230" s="75" t="str">
        <f t="shared" ca="1" si="10"/>
        <v>NA</v>
      </c>
      <c r="F230" s="70"/>
      <c r="G230" s="72" t="str">
        <f ca="1">IF(B229&lt;TODAY(), AVERAGE(A$9:A230), "NA")</f>
        <v>NA</v>
      </c>
      <c r="H230" s="75" t="str">
        <f ca="1">IF(B229&lt;TODAY(), AVERAGE(E$9:E230), "NA")</f>
        <v>NA</v>
      </c>
      <c r="I230" s="82" t="str">
        <f ca="1">IF(B229&lt;TODAY(), (SUMPRODUCT(A$9:A230,E$9:E230) - G230*SUM(E$9:E230) - H230*SUM(A$9:A230) + (A230-7)*G230*H230)/(SUMPRODUCT(A$9:A230,A$9:A230) - 2*G230*SUM(A$9:A230) + (A230-7)*G230*G230), "NA")</f>
        <v>NA</v>
      </c>
      <c r="J230" s="95" t="str">
        <f t="shared" ca="1" si="11"/>
        <v>NA</v>
      </c>
      <c r="L230" s="142">
        <v>44219</v>
      </c>
      <c r="M230" s="142"/>
      <c r="N230" s="142"/>
      <c r="O230" s="142"/>
      <c r="P230" s="142"/>
      <c r="Q230" s="142"/>
      <c r="R230" s="142"/>
      <c r="S230" s="142"/>
      <c r="T230" s="142"/>
      <c r="U230" s="71"/>
      <c r="V230" s="55"/>
      <c r="W230" s="55"/>
      <c r="X230" s="55"/>
      <c r="Y230" s="55"/>
      <c r="Z230" s="55"/>
      <c r="AA230" s="55"/>
      <c r="AB230" s="55"/>
      <c r="AC230" s="55"/>
      <c r="AD230" s="55"/>
      <c r="AE230" s="55"/>
      <c r="AF230" s="55"/>
      <c r="AG230" s="55"/>
      <c r="AH230" s="55"/>
      <c r="AI230" s="55"/>
      <c r="AJ230" s="55"/>
      <c r="AK230" s="55"/>
      <c r="AL230" s="55"/>
      <c r="AM230" s="55"/>
      <c r="AN230" s="55"/>
      <c r="AO230" s="55"/>
      <c r="AP230" s="55"/>
      <c r="AQ230" s="55"/>
      <c r="AR230" s="55"/>
      <c r="AS230" s="55"/>
      <c r="AT230" s="55"/>
      <c r="AU230" s="55"/>
      <c r="AV230" s="55"/>
      <c r="AW230" s="55"/>
      <c r="AX230" s="55"/>
      <c r="AY230" s="55"/>
      <c r="AZ230" s="55"/>
      <c r="BA230" s="55"/>
      <c r="BB230" s="55"/>
      <c r="BC230" s="55"/>
      <c r="BD230" s="55"/>
      <c r="BE230" s="55"/>
      <c r="BF230" s="55"/>
      <c r="BG230" s="55"/>
      <c r="BH230" s="55"/>
      <c r="BI230" s="55"/>
    </row>
    <row r="231" spans="1:61" x14ac:dyDescent="0.2">
      <c r="A231" s="3">
        <v>230</v>
      </c>
      <c r="B231" s="73">
        <v>44412</v>
      </c>
      <c r="C231" s="42"/>
      <c r="D231" s="42" t="str">
        <f t="shared" ca="1" si="9"/>
        <v>NA</v>
      </c>
      <c r="E231" s="75" t="str">
        <f t="shared" ca="1" si="10"/>
        <v>NA</v>
      </c>
      <c r="F231" s="70"/>
      <c r="G231" s="72" t="str">
        <f ca="1">IF(B230&lt;TODAY(), AVERAGE(A$9:A231), "NA")</f>
        <v>NA</v>
      </c>
      <c r="H231" s="75" t="str">
        <f ca="1">IF(B230&lt;TODAY(), AVERAGE(E$9:E231), "NA")</f>
        <v>NA</v>
      </c>
      <c r="I231" s="82" t="str">
        <f ca="1">IF(B230&lt;TODAY(), (SUMPRODUCT(A$9:A231,E$9:E231) - G231*SUM(E$9:E231) - H231*SUM(A$9:A231) + (A231-7)*G231*H231)/(SUMPRODUCT(A$9:A231,A$9:A231) - 2*G231*SUM(A$9:A231) + (A231-7)*G231*G231), "NA")</f>
        <v>NA</v>
      </c>
      <c r="J231" s="95" t="str">
        <f t="shared" ca="1" si="11"/>
        <v>NA</v>
      </c>
      <c r="L231" s="128" t="s">
        <v>36</v>
      </c>
      <c r="M231" s="129"/>
      <c r="N231" s="130"/>
      <c r="O231" s="31" t="s">
        <v>7</v>
      </c>
      <c r="P231" s="32" t="s">
        <v>17</v>
      </c>
      <c r="Q231" s="33" t="s">
        <v>18</v>
      </c>
      <c r="R231" s="31" t="s">
        <v>7</v>
      </c>
      <c r="S231" s="32" t="s">
        <v>17</v>
      </c>
      <c r="T231" s="33" t="s">
        <v>18</v>
      </c>
      <c r="U231" s="48"/>
      <c r="V231" s="48"/>
      <c r="W231" s="128" t="s">
        <v>36</v>
      </c>
      <c r="X231" s="129"/>
      <c r="Y231" s="130"/>
      <c r="Z231" s="33" t="s">
        <v>7</v>
      </c>
      <c r="AA231" s="32" t="s">
        <v>17</v>
      </c>
      <c r="AB231" s="33" t="s">
        <v>18</v>
      </c>
      <c r="AC231" s="31" t="s">
        <v>7</v>
      </c>
      <c r="AD231" s="32" t="s">
        <v>17</v>
      </c>
      <c r="AE231" s="33" t="s">
        <v>18</v>
      </c>
      <c r="AG231" s="128" t="s">
        <v>36</v>
      </c>
      <c r="AH231" s="129"/>
      <c r="AI231" s="130"/>
      <c r="AJ231" s="33" t="s">
        <v>7</v>
      </c>
      <c r="AK231" s="32" t="s">
        <v>17</v>
      </c>
      <c r="AL231" s="33" t="s">
        <v>18</v>
      </c>
      <c r="AM231" s="31" t="s">
        <v>7</v>
      </c>
      <c r="AN231" s="32" t="s">
        <v>17</v>
      </c>
      <c r="AO231" s="33" t="s">
        <v>18</v>
      </c>
      <c r="AQ231" s="128" t="s">
        <v>36</v>
      </c>
      <c r="AR231" s="129"/>
      <c r="AS231" s="130"/>
      <c r="AT231" s="33" t="s">
        <v>7</v>
      </c>
      <c r="AU231" s="32" t="s">
        <v>17</v>
      </c>
      <c r="AV231" s="33" t="s">
        <v>18</v>
      </c>
      <c r="AW231" s="31" t="s">
        <v>7</v>
      </c>
      <c r="AX231" s="32" t="s">
        <v>17</v>
      </c>
      <c r="AY231" s="33" t="s">
        <v>18</v>
      </c>
      <c r="BA231" s="128" t="s">
        <v>36</v>
      </c>
      <c r="BB231" s="129"/>
      <c r="BC231" s="130"/>
      <c r="BD231" s="33" t="s">
        <v>7</v>
      </c>
      <c r="BE231" s="32" t="s">
        <v>17</v>
      </c>
      <c r="BF231" s="33" t="s">
        <v>18</v>
      </c>
      <c r="BG231" s="31" t="s">
        <v>7</v>
      </c>
      <c r="BH231" s="32" t="s">
        <v>17</v>
      </c>
      <c r="BI231" s="33" t="s">
        <v>18</v>
      </c>
    </row>
    <row r="232" spans="1:61" x14ac:dyDescent="0.2">
      <c r="A232" s="3">
        <v>231</v>
      </c>
      <c r="B232" s="73">
        <v>44413</v>
      </c>
      <c r="C232" s="42"/>
      <c r="D232" s="42" t="str">
        <f t="shared" ca="1" si="9"/>
        <v>NA</v>
      </c>
      <c r="E232" s="75" t="str">
        <f t="shared" ca="1" si="10"/>
        <v>NA</v>
      </c>
      <c r="F232" s="70"/>
      <c r="G232" s="72" t="str">
        <f ca="1">IF(B231&lt;TODAY(), AVERAGE(A$9:A232), "NA")</f>
        <v>NA</v>
      </c>
      <c r="H232" s="75" t="str">
        <f ca="1">IF(B231&lt;TODAY(), AVERAGE(E$9:E232), "NA")</f>
        <v>NA</v>
      </c>
      <c r="I232" s="82" t="str">
        <f ca="1">IF(B231&lt;TODAY(), (SUMPRODUCT(A$9:A232,E$9:E232) - G232*SUM(E$9:E232) - H232*SUM(A$9:A232) + (A232-7)*G232*H232)/(SUMPRODUCT(A$9:A232,A$9:A232) - 2*G232*SUM(A$9:A232) + (A232-7)*G232*G232), "NA")</f>
        <v>NA</v>
      </c>
      <c r="J232" s="95" t="str">
        <f t="shared" ca="1" si="11"/>
        <v>NA</v>
      </c>
      <c r="L232" s="131" t="s">
        <v>3</v>
      </c>
      <c r="M232" s="132"/>
      <c r="N232" s="28">
        <v>44219</v>
      </c>
      <c r="O232" s="52" t="s">
        <v>38</v>
      </c>
      <c r="P232" s="26">
        <v>44261</v>
      </c>
      <c r="Q232" s="34">
        <v>42</v>
      </c>
      <c r="R232" s="52" t="s">
        <v>39</v>
      </c>
      <c r="S232" s="26">
        <v>44279</v>
      </c>
      <c r="T232" s="34">
        <v>60</v>
      </c>
      <c r="U232" s="48"/>
      <c r="V232" s="48"/>
      <c r="W232" s="131" t="s">
        <v>3</v>
      </c>
      <c r="X232" s="132"/>
      <c r="Y232" s="28">
        <v>44219</v>
      </c>
      <c r="Z232" s="53" t="s">
        <v>38</v>
      </c>
      <c r="AA232" s="26">
        <v>44259</v>
      </c>
      <c r="AB232" s="34">
        <v>40</v>
      </c>
      <c r="AC232" s="52" t="s">
        <v>39</v>
      </c>
      <c r="AD232" s="26">
        <v>44276</v>
      </c>
      <c r="AE232" s="34">
        <v>57</v>
      </c>
      <c r="AG232" s="131" t="s">
        <v>3</v>
      </c>
      <c r="AH232" s="132"/>
      <c r="AI232" s="28">
        <v>44219</v>
      </c>
      <c r="AJ232" s="53" t="s">
        <v>38</v>
      </c>
      <c r="AK232" s="26">
        <v>44258</v>
      </c>
      <c r="AL232" s="34">
        <v>39</v>
      </c>
      <c r="AM232" s="52" t="s">
        <v>39</v>
      </c>
      <c r="AN232" s="26">
        <v>44273</v>
      </c>
      <c r="AO232" s="34">
        <v>54</v>
      </c>
      <c r="AQ232" s="131" t="s">
        <v>3</v>
      </c>
      <c r="AR232" s="132"/>
      <c r="AS232" s="28">
        <v>44219</v>
      </c>
      <c r="AT232" s="53" t="s">
        <v>38</v>
      </c>
      <c r="AU232" s="26">
        <v>44258</v>
      </c>
      <c r="AV232" s="34">
        <v>39</v>
      </c>
      <c r="AW232" s="52" t="s">
        <v>39</v>
      </c>
      <c r="AX232" s="26">
        <v>44273</v>
      </c>
      <c r="AY232" s="34">
        <v>54</v>
      </c>
      <c r="BA232" s="131" t="s">
        <v>3</v>
      </c>
      <c r="BB232" s="132"/>
      <c r="BC232" s="28">
        <v>44219</v>
      </c>
      <c r="BD232" s="53" t="s">
        <v>38</v>
      </c>
      <c r="BE232" s="26">
        <v>44255</v>
      </c>
      <c r="BF232" s="34">
        <v>36</v>
      </c>
      <c r="BG232" s="52" t="s">
        <v>39</v>
      </c>
      <c r="BH232" s="26">
        <v>44267</v>
      </c>
      <c r="BI232" s="34">
        <v>48</v>
      </c>
    </row>
    <row r="233" spans="1:61" x14ac:dyDescent="0.2">
      <c r="A233" s="3">
        <v>232</v>
      </c>
      <c r="B233" s="73">
        <v>44414</v>
      </c>
      <c r="C233" s="42"/>
      <c r="D233" s="42" t="str">
        <f t="shared" ca="1" si="9"/>
        <v>NA</v>
      </c>
      <c r="E233" s="75" t="str">
        <f t="shared" ca="1" si="10"/>
        <v>NA</v>
      </c>
      <c r="F233" s="70"/>
      <c r="G233" s="72" t="str">
        <f ca="1">IF(B232&lt;TODAY(), AVERAGE(A$9:A233), "NA")</f>
        <v>NA</v>
      </c>
      <c r="H233" s="75" t="str">
        <f ca="1">IF(B232&lt;TODAY(), AVERAGE(E$9:E233), "NA")</f>
        <v>NA</v>
      </c>
      <c r="I233" s="82" t="str">
        <f ca="1">IF(B232&lt;TODAY(), (SUMPRODUCT(A$9:A233,E$9:E233) - G233*SUM(E$9:E233) - H233*SUM(A$9:A233) + (A233-7)*G233*H233)/(SUMPRODUCT(A$9:A233,A$9:A233) - 2*G233*SUM(A$9:A233) + (A233-7)*G233*G233), "NA")</f>
        <v>NA</v>
      </c>
      <c r="J233" s="95" t="str">
        <f t="shared" ca="1" si="11"/>
        <v>NA</v>
      </c>
      <c r="L233" s="125" t="s">
        <v>19</v>
      </c>
      <c r="M233" s="126"/>
      <c r="N233" s="29">
        <v>983</v>
      </c>
      <c r="O233" s="35" t="s">
        <v>20</v>
      </c>
      <c r="P233" s="24">
        <v>44338</v>
      </c>
      <c r="Q233" s="36">
        <v>119</v>
      </c>
      <c r="R233" s="35" t="s">
        <v>10</v>
      </c>
      <c r="S233" s="24">
        <v>44378</v>
      </c>
      <c r="T233" s="36">
        <v>159</v>
      </c>
      <c r="U233" s="48"/>
      <c r="V233" s="48"/>
      <c r="W233" s="125" t="s">
        <v>19</v>
      </c>
      <c r="X233" s="126"/>
      <c r="Y233" s="29">
        <v>983</v>
      </c>
      <c r="Z233" s="36" t="s">
        <v>20</v>
      </c>
      <c r="AA233" s="24">
        <v>44323</v>
      </c>
      <c r="AB233" s="36">
        <v>104</v>
      </c>
      <c r="AC233" s="35" t="s">
        <v>10</v>
      </c>
      <c r="AD233" s="24">
        <v>44341</v>
      </c>
      <c r="AE233" s="36">
        <v>122</v>
      </c>
      <c r="AG233" s="125" t="s">
        <v>19</v>
      </c>
      <c r="AH233" s="126"/>
      <c r="AI233" s="29">
        <v>983</v>
      </c>
      <c r="AJ233" s="36" t="s">
        <v>20</v>
      </c>
      <c r="AK233" s="24">
        <v>44309</v>
      </c>
      <c r="AL233" s="36">
        <v>90</v>
      </c>
      <c r="AM233" s="35" t="s">
        <v>10</v>
      </c>
      <c r="AN233" s="24">
        <v>44329</v>
      </c>
      <c r="AO233" s="36">
        <v>110</v>
      </c>
      <c r="AQ233" s="125" t="s">
        <v>19</v>
      </c>
      <c r="AR233" s="126"/>
      <c r="AS233" s="29">
        <v>983</v>
      </c>
      <c r="AT233" s="36" t="s">
        <v>20</v>
      </c>
      <c r="AU233" s="24">
        <v>44310</v>
      </c>
      <c r="AV233" s="36">
        <v>91</v>
      </c>
      <c r="AW233" s="35" t="s">
        <v>10</v>
      </c>
      <c r="AX233" s="24">
        <v>44335</v>
      </c>
      <c r="AY233" s="36">
        <v>116</v>
      </c>
      <c r="BA233" s="125" t="s">
        <v>19</v>
      </c>
      <c r="BB233" s="126"/>
      <c r="BC233" s="29">
        <v>983</v>
      </c>
      <c r="BD233" s="36" t="s">
        <v>20</v>
      </c>
      <c r="BE233" s="24">
        <v>44294</v>
      </c>
      <c r="BF233" s="36">
        <v>75</v>
      </c>
      <c r="BG233" s="35" t="s">
        <v>10</v>
      </c>
      <c r="BH233" s="24">
        <v>44317</v>
      </c>
      <c r="BI233" s="36">
        <v>98</v>
      </c>
    </row>
    <row r="234" spans="1:61" x14ac:dyDescent="0.2">
      <c r="A234" s="3">
        <v>233</v>
      </c>
      <c r="B234" s="73">
        <v>44415</v>
      </c>
      <c r="C234" s="42"/>
      <c r="D234" s="42" t="str">
        <f t="shared" ca="1" si="9"/>
        <v>NA</v>
      </c>
      <c r="E234" s="75" t="str">
        <f t="shared" ca="1" si="10"/>
        <v>NA</v>
      </c>
      <c r="F234" s="70"/>
      <c r="G234" s="72" t="str">
        <f ca="1">IF(B233&lt;TODAY(), AVERAGE(A$9:A234), "NA")</f>
        <v>NA</v>
      </c>
      <c r="H234" s="75" t="str">
        <f ca="1">IF(B233&lt;TODAY(), AVERAGE(E$9:E234), "NA")</f>
        <v>NA</v>
      </c>
      <c r="I234" s="82" t="str">
        <f ca="1">IF(B233&lt;TODAY(), (SUMPRODUCT(A$9:A234,E$9:E234) - G234*SUM(E$9:E234) - H234*SUM(A$9:A234) + (A234-7)*G234*H234)/(SUMPRODUCT(A$9:A234,A$9:A234) - 2*G234*SUM(A$9:A234) + (A234-7)*G234*G234), "NA")</f>
        <v>NA</v>
      </c>
      <c r="J234" s="95" t="str">
        <f t="shared" ca="1" si="11"/>
        <v>NA</v>
      </c>
      <c r="L234" s="125" t="s">
        <v>32</v>
      </c>
      <c r="M234" s="126"/>
      <c r="N234" s="38" t="s">
        <v>5</v>
      </c>
      <c r="O234" s="35" t="s">
        <v>21</v>
      </c>
      <c r="P234" s="24">
        <v>44471</v>
      </c>
      <c r="Q234" s="36">
        <v>252</v>
      </c>
      <c r="R234" s="35" t="s">
        <v>8</v>
      </c>
      <c r="S234" s="24">
        <v>44537</v>
      </c>
      <c r="T234" s="36">
        <v>318</v>
      </c>
      <c r="U234" s="48"/>
      <c r="V234" s="48"/>
      <c r="W234" s="125" t="s">
        <v>32</v>
      </c>
      <c r="X234" s="126"/>
      <c r="Y234" s="30">
        <v>500</v>
      </c>
      <c r="Z234" s="36" t="s">
        <v>21</v>
      </c>
      <c r="AA234" s="24">
        <v>44405</v>
      </c>
      <c r="AB234" s="36">
        <v>186</v>
      </c>
      <c r="AC234" s="35" t="s">
        <v>8</v>
      </c>
      <c r="AD234" s="24">
        <v>44454</v>
      </c>
      <c r="AE234" s="36">
        <v>235</v>
      </c>
      <c r="AG234" s="125" t="s">
        <v>32</v>
      </c>
      <c r="AH234" s="126"/>
      <c r="AI234" s="30">
        <v>1000</v>
      </c>
      <c r="AJ234" s="36" t="s">
        <v>21</v>
      </c>
      <c r="AK234" s="24">
        <v>44375</v>
      </c>
      <c r="AL234" s="36">
        <v>156</v>
      </c>
      <c r="AM234" s="35" t="s">
        <v>8</v>
      </c>
      <c r="AN234" s="24">
        <v>44412</v>
      </c>
      <c r="AO234" s="36">
        <v>193</v>
      </c>
      <c r="AQ234" s="125" t="s">
        <v>32</v>
      </c>
      <c r="AR234" s="126"/>
      <c r="AS234" s="30">
        <v>500</v>
      </c>
      <c r="AT234" s="36" t="s">
        <v>21</v>
      </c>
      <c r="AU234" s="24">
        <v>44393</v>
      </c>
      <c r="AV234" s="36">
        <v>174</v>
      </c>
      <c r="AW234" s="35" t="s">
        <v>8</v>
      </c>
      <c r="AX234" s="24">
        <v>44443</v>
      </c>
      <c r="AY234" s="36">
        <v>224</v>
      </c>
      <c r="BA234" s="125" t="s">
        <v>32</v>
      </c>
      <c r="BB234" s="126"/>
      <c r="BC234" s="30">
        <v>1000</v>
      </c>
      <c r="BD234" s="36" t="s">
        <v>21</v>
      </c>
      <c r="BE234" s="24">
        <v>44362</v>
      </c>
      <c r="BF234" s="36">
        <v>143</v>
      </c>
      <c r="BG234" s="35" t="s">
        <v>8</v>
      </c>
      <c r="BH234" s="24">
        <v>44396</v>
      </c>
      <c r="BI234" s="36">
        <v>177</v>
      </c>
    </row>
    <row r="235" spans="1:61" x14ac:dyDescent="0.2">
      <c r="A235" s="3">
        <v>234</v>
      </c>
      <c r="B235" s="73">
        <v>44416</v>
      </c>
      <c r="C235" s="42"/>
      <c r="D235" s="42" t="str">
        <f t="shared" ca="1" si="9"/>
        <v>NA</v>
      </c>
      <c r="E235" s="75" t="str">
        <f t="shared" ca="1" si="10"/>
        <v>NA</v>
      </c>
      <c r="F235" s="70"/>
      <c r="G235" s="72" t="str">
        <f ca="1">IF(B234&lt;TODAY(), AVERAGE(A$9:A235), "NA")</f>
        <v>NA</v>
      </c>
      <c r="H235" s="75" t="str">
        <f ca="1">IF(B234&lt;TODAY(), AVERAGE(E$9:E235), "NA")</f>
        <v>NA</v>
      </c>
      <c r="I235" s="82" t="str">
        <f ca="1">IF(B234&lt;TODAY(), (SUMPRODUCT(A$9:A235,E$9:E235) - G235*SUM(E$9:E235) - H235*SUM(A$9:A235) + (A235-7)*G235*H235)/(SUMPRODUCT(A$9:A235,A$9:A235) - 2*G235*SUM(A$9:A235) + (A235-7)*G235*G235), "NA")</f>
        <v>NA</v>
      </c>
      <c r="J235" s="95" t="str">
        <f t="shared" ca="1" si="11"/>
        <v>NA</v>
      </c>
      <c r="L235" s="125" t="s">
        <v>31</v>
      </c>
      <c r="M235" s="126"/>
      <c r="N235" s="38" t="s">
        <v>5</v>
      </c>
      <c r="O235" s="35" t="s">
        <v>22</v>
      </c>
      <c r="P235" s="24">
        <v>44598</v>
      </c>
      <c r="Q235" s="36">
        <v>379</v>
      </c>
      <c r="R235" s="35" t="s">
        <v>9</v>
      </c>
      <c r="S235" s="24">
        <v>44713</v>
      </c>
      <c r="T235" s="36">
        <v>494</v>
      </c>
      <c r="U235" s="48"/>
      <c r="V235" s="48"/>
      <c r="W235" s="125" t="s">
        <v>31</v>
      </c>
      <c r="X235" s="126"/>
      <c r="Y235" s="30">
        <v>100</v>
      </c>
      <c r="Z235" s="36" t="s">
        <v>22</v>
      </c>
      <c r="AA235" s="24">
        <v>44488</v>
      </c>
      <c r="AB235" s="36">
        <v>269</v>
      </c>
      <c r="AC235" s="35" t="s">
        <v>9</v>
      </c>
      <c r="AD235" s="24">
        <v>44567</v>
      </c>
      <c r="AE235" s="36">
        <v>348</v>
      </c>
      <c r="AG235" s="125" t="s">
        <v>31</v>
      </c>
      <c r="AH235" s="126"/>
      <c r="AI235" s="30">
        <v>100</v>
      </c>
      <c r="AJ235" s="36" t="s">
        <v>22</v>
      </c>
      <c r="AK235" s="24">
        <v>44436</v>
      </c>
      <c r="AL235" s="36">
        <v>217</v>
      </c>
      <c r="AM235" s="35" t="s">
        <v>9</v>
      </c>
      <c r="AN235" s="24">
        <v>44491</v>
      </c>
      <c r="AO235" s="36">
        <v>272</v>
      </c>
      <c r="AQ235" s="125" t="s">
        <v>31</v>
      </c>
      <c r="AR235" s="126"/>
      <c r="AS235" s="30">
        <v>50</v>
      </c>
      <c r="AT235" s="36" t="s">
        <v>22</v>
      </c>
      <c r="AU235" s="24">
        <v>44481</v>
      </c>
      <c r="AV235" s="36">
        <v>262</v>
      </c>
      <c r="AW235" s="35" t="s">
        <v>9</v>
      </c>
      <c r="AX235" s="24">
        <v>44561</v>
      </c>
      <c r="AY235" s="36">
        <v>342</v>
      </c>
      <c r="BA235" s="125" t="s">
        <v>31</v>
      </c>
      <c r="BB235" s="126"/>
      <c r="BC235" s="30">
        <v>50</v>
      </c>
      <c r="BD235" s="36" t="s">
        <v>22</v>
      </c>
      <c r="BE235" s="24">
        <v>44426</v>
      </c>
      <c r="BF235" s="36">
        <v>207</v>
      </c>
      <c r="BG235" s="35" t="s">
        <v>9</v>
      </c>
      <c r="BH235" s="24">
        <v>44480</v>
      </c>
      <c r="BI235" s="36">
        <v>261</v>
      </c>
    </row>
    <row r="236" spans="1:61" x14ac:dyDescent="0.2">
      <c r="A236" s="3">
        <v>235</v>
      </c>
      <c r="B236" s="73">
        <v>44417</v>
      </c>
      <c r="C236" s="42"/>
      <c r="D236" s="42" t="str">
        <f t="shared" ca="1" si="9"/>
        <v>NA</v>
      </c>
      <c r="E236" s="75" t="str">
        <f t="shared" ca="1" si="10"/>
        <v>NA</v>
      </c>
      <c r="F236" s="70"/>
      <c r="G236" s="72" t="str">
        <f ca="1">IF(B235&lt;TODAY(), AVERAGE(A$9:A236), "NA")</f>
        <v>NA</v>
      </c>
      <c r="H236" s="75" t="str">
        <f ca="1">IF(B235&lt;TODAY(), AVERAGE(E$9:E236), "NA")</f>
        <v>NA</v>
      </c>
      <c r="I236" s="82" t="str">
        <f ca="1">IF(B235&lt;TODAY(), (SUMPRODUCT(A$9:A236,E$9:E236) - G236*SUM(E$9:E236) - H236*SUM(A$9:A236) + (A236-7)*G236*H236)/(SUMPRODUCT(A$9:A236,A$9:A236) - 2*G236*SUM(A$9:A236) + (A236-7)*G236*G236), "NA")</f>
        <v>NA</v>
      </c>
      <c r="J236" s="95" t="str">
        <f t="shared" ca="1" si="11"/>
        <v>NA</v>
      </c>
      <c r="L236" s="122" t="s">
        <v>119</v>
      </c>
      <c r="M236" s="123"/>
      <c r="N236" s="87" t="s">
        <v>5</v>
      </c>
      <c r="O236" s="27" t="s">
        <v>40</v>
      </c>
      <c r="P236" s="25">
        <v>44299</v>
      </c>
      <c r="Q236" s="37">
        <v>80</v>
      </c>
      <c r="R236" s="27" t="s">
        <v>26</v>
      </c>
      <c r="S236" s="25">
        <v>44871</v>
      </c>
      <c r="T236" s="37">
        <v>652</v>
      </c>
      <c r="U236" s="48"/>
      <c r="V236" s="48"/>
      <c r="W236" s="122" t="s">
        <v>119</v>
      </c>
      <c r="X236" s="123"/>
      <c r="Y236" s="87">
        <v>1483</v>
      </c>
      <c r="Z236" s="19" t="s">
        <v>40</v>
      </c>
      <c r="AA236" s="25">
        <v>44287</v>
      </c>
      <c r="AB236" s="37">
        <v>68</v>
      </c>
      <c r="AC236" s="27" t="s">
        <v>26</v>
      </c>
      <c r="AD236" s="25">
        <v>44674</v>
      </c>
      <c r="AE236" s="37">
        <v>455</v>
      </c>
      <c r="AG236" s="122" t="s">
        <v>119</v>
      </c>
      <c r="AH236" s="123"/>
      <c r="AI236" s="87">
        <v>1983</v>
      </c>
      <c r="AJ236" s="19" t="s">
        <v>40</v>
      </c>
      <c r="AK236" s="25">
        <v>44280</v>
      </c>
      <c r="AL236" s="37">
        <v>61</v>
      </c>
      <c r="AM236" s="27" t="s">
        <v>26</v>
      </c>
      <c r="AN236" s="25">
        <v>44576</v>
      </c>
      <c r="AO236" s="37">
        <v>357</v>
      </c>
      <c r="AQ236" s="122" t="s">
        <v>119</v>
      </c>
      <c r="AR236" s="123"/>
      <c r="AS236" s="87">
        <v>1483</v>
      </c>
      <c r="AT236" s="19" t="s">
        <v>40</v>
      </c>
      <c r="AU236" s="25">
        <v>44280</v>
      </c>
      <c r="AV236" s="37">
        <v>61</v>
      </c>
      <c r="AW236" s="27" t="s">
        <v>26</v>
      </c>
      <c r="AX236" s="25">
        <v>44668</v>
      </c>
      <c r="AY236" s="37">
        <v>449</v>
      </c>
      <c r="BA236" s="122" t="s">
        <v>119</v>
      </c>
      <c r="BB236" s="123"/>
      <c r="BC236" s="87">
        <v>1983</v>
      </c>
      <c r="BD236" s="19" t="s">
        <v>40</v>
      </c>
      <c r="BE236" s="25">
        <v>44271</v>
      </c>
      <c r="BF236" s="37">
        <v>52</v>
      </c>
      <c r="BG236" s="27" t="s">
        <v>26</v>
      </c>
      <c r="BH236" s="25">
        <v>44565</v>
      </c>
      <c r="BI236" s="37">
        <v>346</v>
      </c>
    </row>
    <row r="237" spans="1:61" x14ac:dyDescent="0.2">
      <c r="A237" s="3">
        <v>236</v>
      </c>
      <c r="B237" s="73">
        <v>44418</v>
      </c>
      <c r="C237" s="42"/>
      <c r="D237" s="42" t="str">
        <f t="shared" ca="1" si="9"/>
        <v>NA</v>
      </c>
      <c r="E237" s="75" t="str">
        <f t="shared" ca="1" si="10"/>
        <v>NA</v>
      </c>
      <c r="F237" s="70"/>
      <c r="G237" s="72" t="str">
        <f ca="1">IF(B236&lt;TODAY(), AVERAGE(A$9:A237), "NA")</f>
        <v>NA</v>
      </c>
      <c r="H237" s="75" t="str">
        <f ca="1">IF(B236&lt;TODAY(), AVERAGE(E$9:E237), "NA")</f>
        <v>NA</v>
      </c>
      <c r="I237" s="82" t="str">
        <f ca="1">IF(B236&lt;TODAY(), (SUMPRODUCT(A$9:A237,E$9:E237) - G237*SUM(E$9:E237) - H237*SUM(A$9:A237) + (A237-7)*G237*H237)/(SUMPRODUCT(A$9:A237,A$9:A237) - 2*G237*SUM(A$9:A237) + (A237-7)*G237*G237), "NA")</f>
        <v>NA</v>
      </c>
      <c r="J237" s="95" t="str">
        <f t="shared" ca="1" si="11"/>
        <v>NA</v>
      </c>
      <c r="L237" s="50"/>
      <c r="M237" s="89"/>
      <c r="N237" s="89"/>
      <c r="O237" s="89"/>
      <c r="P237" s="89"/>
      <c r="Q237" s="89"/>
      <c r="R237" s="89"/>
      <c r="S237" s="89"/>
      <c r="T237" s="89"/>
      <c r="U237" s="89"/>
      <c r="W237" s="89"/>
      <c r="X237" s="89"/>
      <c r="Y237" s="89"/>
      <c r="Z237" s="89"/>
      <c r="AA237" s="89"/>
      <c r="AB237" s="89"/>
      <c r="AC237" s="89"/>
      <c r="AD237" s="89"/>
      <c r="AE237" s="89"/>
      <c r="AG237" s="89"/>
      <c r="AH237" s="89"/>
      <c r="AI237" s="89"/>
      <c r="AJ237" s="89"/>
      <c r="AK237" s="89"/>
      <c r="AL237" s="89"/>
      <c r="AM237" s="89"/>
      <c r="AN237" s="89"/>
      <c r="AO237" s="89"/>
      <c r="AQ237" s="84"/>
      <c r="AR237" s="84"/>
      <c r="AS237" s="84"/>
      <c r="AT237" s="84"/>
      <c r="AU237" s="84"/>
      <c r="AV237" s="84"/>
      <c r="AW237" s="84"/>
      <c r="AX237" s="84"/>
      <c r="AY237" s="84"/>
      <c r="BA237" s="84"/>
      <c r="BB237" s="84"/>
      <c r="BC237" s="84"/>
      <c r="BD237" s="84"/>
      <c r="BE237" s="84"/>
      <c r="BF237" s="84"/>
      <c r="BG237" s="84"/>
      <c r="BH237" s="84"/>
      <c r="BI237" s="84"/>
    </row>
    <row r="238" spans="1:61" x14ac:dyDescent="0.2">
      <c r="A238" s="3">
        <v>237</v>
      </c>
      <c r="B238" s="73">
        <v>44419</v>
      </c>
      <c r="C238" s="42"/>
      <c r="D238" s="42" t="str">
        <f t="shared" ca="1" si="9"/>
        <v>NA</v>
      </c>
      <c r="E238" s="75" t="str">
        <f t="shared" ca="1" si="10"/>
        <v>NA</v>
      </c>
      <c r="F238" s="70"/>
      <c r="G238" s="72" t="str">
        <f ca="1">IF(B237&lt;TODAY(), AVERAGE(A$9:A238), "NA")</f>
        <v>NA</v>
      </c>
      <c r="H238" s="75" t="str">
        <f ca="1">IF(B237&lt;TODAY(), AVERAGE(E$9:E238), "NA")</f>
        <v>NA</v>
      </c>
      <c r="I238" s="82" t="str">
        <f ca="1">IF(B237&lt;TODAY(), (SUMPRODUCT(A$9:A238,E$9:E238) - G238*SUM(E$9:E238) - H238*SUM(A$9:A238) + (A238-7)*G238*H238)/(SUMPRODUCT(A$9:A238,A$9:A238) - 2*G238*SUM(A$9:A238) + (A238-7)*G238*G238), "NA")</f>
        <v>NA</v>
      </c>
      <c r="J238" s="95" t="str">
        <f t="shared" ca="1" si="11"/>
        <v>NA</v>
      </c>
      <c r="L238" s="142">
        <v>44218</v>
      </c>
      <c r="M238" s="142"/>
      <c r="N238" s="142"/>
      <c r="O238" s="142"/>
      <c r="P238" s="142"/>
      <c r="Q238" s="142"/>
      <c r="R238" s="142"/>
      <c r="S238" s="142"/>
      <c r="T238" s="142"/>
      <c r="U238" s="71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55"/>
      <c r="AM238" s="55"/>
      <c r="AN238" s="55"/>
      <c r="AO238" s="55"/>
      <c r="AP238" s="55"/>
      <c r="AQ238" s="55"/>
      <c r="AR238" s="55"/>
      <c r="AS238" s="55"/>
      <c r="AT238" s="55"/>
      <c r="AU238" s="55"/>
      <c r="AV238" s="55"/>
      <c r="AW238" s="55"/>
      <c r="AX238" s="55"/>
      <c r="AY238" s="55"/>
      <c r="AZ238" s="55"/>
      <c r="BA238" s="55"/>
      <c r="BB238" s="55"/>
      <c r="BC238" s="55"/>
      <c r="BD238" s="55"/>
      <c r="BE238" s="55"/>
      <c r="BF238" s="55"/>
      <c r="BG238" s="55"/>
      <c r="BH238" s="55"/>
      <c r="BI238" s="55"/>
    </row>
    <row r="239" spans="1:61" x14ac:dyDescent="0.2">
      <c r="A239" s="3">
        <v>238</v>
      </c>
      <c r="B239" s="73">
        <v>44420</v>
      </c>
      <c r="C239" s="42"/>
      <c r="D239" s="42" t="str">
        <f t="shared" ca="1" si="9"/>
        <v>NA</v>
      </c>
      <c r="E239" s="75" t="str">
        <f t="shared" ca="1" si="10"/>
        <v>NA</v>
      </c>
      <c r="F239" s="70"/>
      <c r="G239" s="72" t="str">
        <f ca="1">IF(B238&lt;TODAY(), AVERAGE(A$9:A239), "NA")</f>
        <v>NA</v>
      </c>
      <c r="H239" s="75" t="str">
        <f ca="1">IF(B238&lt;TODAY(), AVERAGE(E$9:E239), "NA")</f>
        <v>NA</v>
      </c>
      <c r="I239" s="82" t="str">
        <f ca="1">IF(B238&lt;TODAY(), (SUMPRODUCT(A$9:A239,E$9:E239) - G239*SUM(E$9:E239) - H239*SUM(A$9:A239) + (A239-7)*G239*H239)/(SUMPRODUCT(A$9:A239,A$9:A239) - 2*G239*SUM(A$9:A239) + (A239-7)*G239*G239), "NA")</f>
        <v>NA</v>
      </c>
      <c r="J239" s="95" t="str">
        <f t="shared" ca="1" si="11"/>
        <v>NA</v>
      </c>
      <c r="L239" s="128" t="s">
        <v>36</v>
      </c>
      <c r="M239" s="129"/>
      <c r="N239" s="130"/>
      <c r="O239" s="31" t="s">
        <v>7</v>
      </c>
      <c r="P239" s="32" t="s">
        <v>17</v>
      </c>
      <c r="Q239" s="33" t="s">
        <v>18</v>
      </c>
      <c r="R239" s="31" t="s">
        <v>7</v>
      </c>
      <c r="S239" s="32" t="s">
        <v>17</v>
      </c>
      <c r="T239" s="33" t="s">
        <v>18</v>
      </c>
      <c r="U239" s="48"/>
      <c r="V239" s="48"/>
      <c r="W239" s="128" t="s">
        <v>36</v>
      </c>
      <c r="X239" s="129"/>
      <c r="Y239" s="130"/>
      <c r="Z239" s="33" t="s">
        <v>7</v>
      </c>
      <c r="AA239" s="32" t="s">
        <v>17</v>
      </c>
      <c r="AB239" s="33" t="s">
        <v>18</v>
      </c>
      <c r="AC239" s="31" t="s">
        <v>7</v>
      </c>
      <c r="AD239" s="32" t="s">
        <v>17</v>
      </c>
      <c r="AE239" s="33" t="s">
        <v>18</v>
      </c>
      <c r="AG239" s="128" t="s">
        <v>36</v>
      </c>
      <c r="AH239" s="129"/>
      <c r="AI239" s="130"/>
      <c r="AJ239" s="33" t="s">
        <v>7</v>
      </c>
      <c r="AK239" s="32" t="s">
        <v>17</v>
      </c>
      <c r="AL239" s="33" t="s">
        <v>18</v>
      </c>
      <c r="AM239" s="31" t="s">
        <v>7</v>
      </c>
      <c r="AN239" s="32" t="s">
        <v>17</v>
      </c>
      <c r="AO239" s="33" t="s">
        <v>18</v>
      </c>
      <c r="AQ239" s="128" t="s">
        <v>36</v>
      </c>
      <c r="AR239" s="129"/>
      <c r="AS239" s="130"/>
      <c r="AT239" s="33" t="s">
        <v>7</v>
      </c>
      <c r="AU239" s="32" t="s">
        <v>17</v>
      </c>
      <c r="AV239" s="33" t="s">
        <v>18</v>
      </c>
      <c r="AW239" s="31" t="s">
        <v>7</v>
      </c>
      <c r="AX239" s="32" t="s">
        <v>17</v>
      </c>
      <c r="AY239" s="33" t="s">
        <v>18</v>
      </c>
      <c r="BA239" s="128" t="s">
        <v>36</v>
      </c>
      <c r="BB239" s="129"/>
      <c r="BC239" s="130"/>
      <c r="BD239" s="33" t="s">
        <v>7</v>
      </c>
      <c r="BE239" s="32" t="s">
        <v>17</v>
      </c>
      <c r="BF239" s="33" t="s">
        <v>18</v>
      </c>
      <c r="BG239" s="31" t="s">
        <v>7</v>
      </c>
      <c r="BH239" s="32" t="s">
        <v>17</v>
      </c>
      <c r="BI239" s="33" t="s">
        <v>18</v>
      </c>
    </row>
    <row r="240" spans="1:61" x14ac:dyDescent="0.2">
      <c r="A240" s="3">
        <v>239</v>
      </c>
      <c r="B240" s="73">
        <v>44421</v>
      </c>
      <c r="C240" s="42"/>
      <c r="D240" s="42" t="str">
        <f t="shared" ca="1" si="9"/>
        <v>NA</v>
      </c>
      <c r="E240" s="75" t="str">
        <f t="shared" ca="1" si="10"/>
        <v>NA</v>
      </c>
      <c r="F240" s="70"/>
      <c r="G240" s="72" t="str">
        <f ca="1">IF(B239&lt;TODAY(), AVERAGE(A$9:A240), "NA")</f>
        <v>NA</v>
      </c>
      <c r="H240" s="75" t="str">
        <f ca="1">IF(B239&lt;TODAY(), AVERAGE(E$9:E240), "NA")</f>
        <v>NA</v>
      </c>
      <c r="I240" s="82" t="str">
        <f ca="1">IF(B239&lt;TODAY(), (SUMPRODUCT(A$9:A240,E$9:E240) - G240*SUM(E$9:E240) - H240*SUM(A$9:A240) + (A240-7)*G240*H240)/(SUMPRODUCT(A$9:A240,A$9:A240) - 2*G240*SUM(A$9:A240) + (A240-7)*G240*G240), "NA")</f>
        <v>NA</v>
      </c>
      <c r="J240" s="95" t="str">
        <f t="shared" ca="1" si="11"/>
        <v>NA</v>
      </c>
      <c r="L240" s="131" t="s">
        <v>3</v>
      </c>
      <c r="M240" s="132"/>
      <c r="N240" s="28">
        <v>44218</v>
      </c>
      <c r="O240" s="52" t="s">
        <v>38</v>
      </c>
      <c r="P240" s="26">
        <v>44266</v>
      </c>
      <c r="Q240" s="34">
        <v>48</v>
      </c>
      <c r="R240" s="52" t="s">
        <v>39</v>
      </c>
      <c r="S240" s="26">
        <v>44281</v>
      </c>
      <c r="T240" s="34">
        <v>63</v>
      </c>
      <c r="U240" s="48"/>
      <c r="V240" s="48"/>
      <c r="W240" s="131" t="s">
        <v>3</v>
      </c>
      <c r="X240" s="132"/>
      <c r="Y240" s="28">
        <v>44218</v>
      </c>
      <c r="Z240" s="53" t="s">
        <v>38</v>
      </c>
      <c r="AA240" s="26">
        <v>44261</v>
      </c>
      <c r="AB240" s="34">
        <v>43</v>
      </c>
      <c r="AC240" s="52" t="s">
        <v>39</v>
      </c>
      <c r="AD240" s="26">
        <v>44277</v>
      </c>
      <c r="AE240" s="34">
        <v>59</v>
      </c>
      <c r="AG240" s="131" t="s">
        <v>3</v>
      </c>
      <c r="AH240" s="132"/>
      <c r="AI240" s="28">
        <v>44218</v>
      </c>
      <c r="AJ240" s="53" t="s">
        <v>38</v>
      </c>
      <c r="AK240" s="26">
        <v>44260</v>
      </c>
      <c r="AL240" s="34">
        <v>42</v>
      </c>
      <c r="AM240" s="52" t="s">
        <v>39</v>
      </c>
      <c r="AN240" s="26">
        <v>44274</v>
      </c>
      <c r="AO240" s="34">
        <v>56</v>
      </c>
      <c r="AQ240" s="131" t="s">
        <v>3</v>
      </c>
      <c r="AR240" s="132"/>
      <c r="AS240" s="28">
        <v>44218</v>
      </c>
      <c r="AT240" s="53" t="s">
        <v>38</v>
      </c>
      <c r="AU240" s="26">
        <v>44260</v>
      </c>
      <c r="AV240" s="34">
        <v>42</v>
      </c>
      <c r="AW240" s="52" t="s">
        <v>39</v>
      </c>
      <c r="AX240" s="26">
        <v>44274</v>
      </c>
      <c r="AY240" s="34">
        <v>56</v>
      </c>
      <c r="BA240" s="131" t="s">
        <v>3</v>
      </c>
      <c r="BB240" s="132"/>
      <c r="BC240" s="28">
        <v>44218</v>
      </c>
      <c r="BD240" s="53" t="s">
        <v>38</v>
      </c>
      <c r="BE240" s="26">
        <v>44256</v>
      </c>
      <c r="BF240" s="34">
        <v>38</v>
      </c>
      <c r="BG240" s="52" t="s">
        <v>39</v>
      </c>
      <c r="BH240" s="26">
        <v>44268</v>
      </c>
      <c r="BI240" s="34">
        <v>50</v>
      </c>
    </row>
    <row r="241" spans="1:61" x14ac:dyDescent="0.2">
      <c r="A241" s="3">
        <v>240</v>
      </c>
      <c r="B241" s="73">
        <v>44422</v>
      </c>
      <c r="C241" s="42"/>
      <c r="D241" s="42" t="str">
        <f t="shared" ca="1" si="9"/>
        <v>NA</v>
      </c>
      <c r="E241" s="75" t="str">
        <f t="shared" ca="1" si="10"/>
        <v>NA</v>
      </c>
      <c r="F241" s="70"/>
      <c r="G241" s="72" t="str">
        <f ca="1">IF(B240&lt;TODAY(), AVERAGE(A$9:A241), "NA")</f>
        <v>NA</v>
      </c>
      <c r="H241" s="75" t="str">
        <f ca="1">IF(B240&lt;TODAY(), AVERAGE(E$9:E241), "NA")</f>
        <v>NA</v>
      </c>
      <c r="I241" s="82" t="str">
        <f ca="1">IF(B240&lt;TODAY(), (SUMPRODUCT(A$9:A241,E$9:E241) - G241*SUM(E$9:E241) - H241*SUM(A$9:A241) + (A241-7)*G241*H241)/(SUMPRODUCT(A$9:A241,A$9:A241) - 2*G241*SUM(A$9:A241) + (A241-7)*G241*G241), "NA")</f>
        <v>NA</v>
      </c>
      <c r="J241" s="95" t="str">
        <f t="shared" ca="1" si="11"/>
        <v>NA</v>
      </c>
      <c r="L241" s="125" t="s">
        <v>19</v>
      </c>
      <c r="M241" s="126"/>
      <c r="N241" s="29">
        <v>940</v>
      </c>
      <c r="O241" s="35" t="s">
        <v>20</v>
      </c>
      <c r="P241" s="24">
        <v>44340</v>
      </c>
      <c r="Q241" s="36">
        <v>122</v>
      </c>
      <c r="R241" s="35" t="s">
        <v>10</v>
      </c>
      <c r="S241" s="24">
        <v>44383</v>
      </c>
      <c r="T241" s="36">
        <v>165</v>
      </c>
      <c r="U241" s="48"/>
      <c r="V241" s="48"/>
      <c r="W241" s="125" t="s">
        <v>19</v>
      </c>
      <c r="X241" s="126"/>
      <c r="Y241" s="29">
        <v>940</v>
      </c>
      <c r="Z241" s="36" t="s">
        <v>20</v>
      </c>
      <c r="AA241" s="24">
        <v>44325</v>
      </c>
      <c r="AB241" s="36">
        <v>107</v>
      </c>
      <c r="AC241" s="35" t="s">
        <v>10</v>
      </c>
      <c r="AD241" s="24">
        <v>44344</v>
      </c>
      <c r="AE241" s="36">
        <v>126</v>
      </c>
      <c r="AG241" s="125" t="s">
        <v>19</v>
      </c>
      <c r="AH241" s="126"/>
      <c r="AI241" s="29">
        <v>940</v>
      </c>
      <c r="AJ241" s="36" t="s">
        <v>20</v>
      </c>
      <c r="AK241" s="24">
        <v>44310</v>
      </c>
      <c r="AL241" s="36">
        <v>92</v>
      </c>
      <c r="AM241" s="35" t="s">
        <v>10</v>
      </c>
      <c r="AN241" s="24">
        <v>44330</v>
      </c>
      <c r="AO241" s="36">
        <v>112</v>
      </c>
      <c r="AQ241" s="125" t="s">
        <v>19</v>
      </c>
      <c r="AR241" s="126"/>
      <c r="AS241" s="29">
        <v>940</v>
      </c>
      <c r="AT241" s="36" t="s">
        <v>20</v>
      </c>
      <c r="AU241" s="24">
        <v>44316</v>
      </c>
      <c r="AV241" s="36">
        <v>98</v>
      </c>
      <c r="AW241" s="35" t="s">
        <v>10</v>
      </c>
      <c r="AX241" s="24">
        <v>44337</v>
      </c>
      <c r="AY241" s="36">
        <v>119</v>
      </c>
      <c r="BA241" s="125" t="s">
        <v>19</v>
      </c>
      <c r="BB241" s="126"/>
      <c r="BC241" s="29">
        <v>940</v>
      </c>
      <c r="BD241" s="36" t="s">
        <v>20</v>
      </c>
      <c r="BE241" s="24">
        <v>44295</v>
      </c>
      <c r="BF241" s="36">
        <v>77</v>
      </c>
      <c r="BG241" s="35" t="s">
        <v>10</v>
      </c>
      <c r="BH241" s="24">
        <v>44319</v>
      </c>
      <c r="BI241" s="36">
        <v>101</v>
      </c>
    </row>
    <row r="242" spans="1:61" x14ac:dyDescent="0.2">
      <c r="A242" s="3">
        <v>241</v>
      </c>
      <c r="B242" s="73">
        <v>44423</v>
      </c>
      <c r="C242" s="42"/>
      <c r="D242" s="42" t="str">
        <f t="shared" ca="1" si="9"/>
        <v>NA</v>
      </c>
      <c r="E242" s="75" t="str">
        <f t="shared" ca="1" si="10"/>
        <v>NA</v>
      </c>
      <c r="F242" s="70"/>
      <c r="G242" s="72" t="str">
        <f ca="1">IF(B241&lt;TODAY(), AVERAGE(A$9:A242), "NA")</f>
        <v>NA</v>
      </c>
      <c r="H242" s="75" t="str">
        <f ca="1">IF(B241&lt;TODAY(), AVERAGE(E$9:E242), "NA")</f>
        <v>NA</v>
      </c>
      <c r="I242" s="82" t="str">
        <f ca="1">IF(B241&lt;TODAY(), (SUMPRODUCT(A$9:A242,E$9:E242) - G242*SUM(E$9:E242) - H242*SUM(A$9:A242) + (A242-7)*G242*H242)/(SUMPRODUCT(A$9:A242,A$9:A242) - 2*G242*SUM(A$9:A242) + (A242-7)*G242*G242), "NA")</f>
        <v>NA</v>
      </c>
      <c r="J242" s="95" t="str">
        <f t="shared" ca="1" si="11"/>
        <v>NA</v>
      </c>
      <c r="L242" s="125" t="s">
        <v>32</v>
      </c>
      <c r="M242" s="126"/>
      <c r="N242" s="38" t="s">
        <v>5</v>
      </c>
      <c r="O242" s="35" t="s">
        <v>21</v>
      </c>
      <c r="P242" s="24">
        <v>44480</v>
      </c>
      <c r="Q242" s="36">
        <v>262</v>
      </c>
      <c r="R242" s="35" t="s">
        <v>8</v>
      </c>
      <c r="S242" s="24">
        <v>44563</v>
      </c>
      <c r="T242" s="36">
        <v>345</v>
      </c>
      <c r="U242" s="48"/>
      <c r="V242" s="48"/>
      <c r="W242" s="125" t="s">
        <v>32</v>
      </c>
      <c r="X242" s="126"/>
      <c r="Y242" s="30">
        <v>500</v>
      </c>
      <c r="Z242" s="36" t="s">
        <v>21</v>
      </c>
      <c r="AA242" s="24">
        <v>44413</v>
      </c>
      <c r="AB242" s="36">
        <v>195</v>
      </c>
      <c r="AC242" s="35" t="s">
        <v>8</v>
      </c>
      <c r="AD242" s="24">
        <v>44465</v>
      </c>
      <c r="AE242" s="36">
        <v>247</v>
      </c>
      <c r="AG242" s="125" t="s">
        <v>32</v>
      </c>
      <c r="AH242" s="126"/>
      <c r="AI242" s="30">
        <v>1000</v>
      </c>
      <c r="AJ242" s="36" t="s">
        <v>21</v>
      </c>
      <c r="AK242" s="24">
        <v>44377</v>
      </c>
      <c r="AL242" s="36">
        <v>159</v>
      </c>
      <c r="AM242" s="35" t="s">
        <v>8</v>
      </c>
      <c r="AN242" s="24">
        <v>44417</v>
      </c>
      <c r="AO242" s="36">
        <v>199</v>
      </c>
      <c r="AQ242" s="125" t="s">
        <v>32</v>
      </c>
      <c r="AR242" s="126"/>
      <c r="AS242" s="30">
        <v>500</v>
      </c>
      <c r="AT242" s="36" t="s">
        <v>21</v>
      </c>
      <c r="AU242" s="24">
        <v>44401</v>
      </c>
      <c r="AV242" s="36">
        <v>183</v>
      </c>
      <c r="AW242" s="35" t="s">
        <v>8</v>
      </c>
      <c r="AX242" s="24">
        <v>44453</v>
      </c>
      <c r="AY242" s="36">
        <v>235</v>
      </c>
      <c r="BA242" s="125" t="s">
        <v>32</v>
      </c>
      <c r="BB242" s="126"/>
      <c r="BC242" s="30">
        <v>1000</v>
      </c>
      <c r="BD242" s="36" t="s">
        <v>21</v>
      </c>
      <c r="BE242" s="24">
        <v>44366</v>
      </c>
      <c r="BF242" s="36">
        <v>148</v>
      </c>
      <c r="BG242" s="35" t="s">
        <v>8</v>
      </c>
      <c r="BH242" s="24">
        <v>44400</v>
      </c>
      <c r="BI242" s="36">
        <v>182</v>
      </c>
    </row>
    <row r="243" spans="1:61" x14ac:dyDescent="0.2">
      <c r="A243" s="3">
        <v>242</v>
      </c>
      <c r="B243" s="73">
        <v>44424</v>
      </c>
      <c r="C243" s="42"/>
      <c r="D243" s="42" t="str">
        <f t="shared" ca="1" si="9"/>
        <v>NA</v>
      </c>
      <c r="E243" s="75" t="str">
        <f t="shared" ca="1" si="10"/>
        <v>NA</v>
      </c>
      <c r="F243" s="70"/>
      <c r="G243" s="72" t="str">
        <f ca="1">IF(B242&lt;TODAY(), AVERAGE(A$9:A243), "NA")</f>
        <v>NA</v>
      </c>
      <c r="H243" s="75" t="str">
        <f ca="1">IF(B242&lt;TODAY(), AVERAGE(E$9:E243), "NA")</f>
        <v>NA</v>
      </c>
      <c r="I243" s="82" t="str">
        <f ca="1">IF(B242&lt;TODAY(), (SUMPRODUCT(A$9:A243,E$9:E243) - G243*SUM(E$9:E243) - H243*SUM(A$9:A243) + (A243-7)*G243*H243)/(SUMPRODUCT(A$9:A243,A$9:A243) - 2*G243*SUM(A$9:A243) + (A243-7)*G243*G243), "NA")</f>
        <v>NA</v>
      </c>
      <c r="J243" s="95" t="str">
        <f t="shared" ca="1" si="11"/>
        <v>NA</v>
      </c>
      <c r="L243" s="125" t="s">
        <v>31</v>
      </c>
      <c r="M243" s="126"/>
      <c r="N243" s="38" t="s">
        <v>5</v>
      </c>
      <c r="O243" s="35" t="s">
        <v>22</v>
      </c>
      <c r="P243" s="24">
        <v>44617</v>
      </c>
      <c r="Q243" s="36">
        <v>399</v>
      </c>
      <c r="R243" s="35" t="s">
        <v>9</v>
      </c>
      <c r="S243" s="24">
        <v>44727</v>
      </c>
      <c r="T243" s="36">
        <v>509</v>
      </c>
      <c r="U243" s="48"/>
      <c r="V243" s="48"/>
      <c r="W243" s="125" t="s">
        <v>31</v>
      </c>
      <c r="X243" s="126"/>
      <c r="Y243" s="30">
        <v>100</v>
      </c>
      <c r="Z243" s="36" t="s">
        <v>22</v>
      </c>
      <c r="AA243" s="24">
        <v>44499</v>
      </c>
      <c r="AB243" s="36">
        <v>281</v>
      </c>
      <c r="AC243" s="35" t="s">
        <v>9</v>
      </c>
      <c r="AD243" s="24">
        <v>44575</v>
      </c>
      <c r="AE243" s="36">
        <v>357</v>
      </c>
      <c r="AG243" s="125" t="s">
        <v>31</v>
      </c>
      <c r="AH243" s="126"/>
      <c r="AI243" s="30">
        <v>100</v>
      </c>
      <c r="AJ243" s="36" t="s">
        <v>22</v>
      </c>
      <c r="AK243" s="24">
        <v>44440</v>
      </c>
      <c r="AL243" s="36">
        <v>222</v>
      </c>
      <c r="AM243" s="35" t="s">
        <v>9</v>
      </c>
      <c r="AN243" s="24">
        <v>44499</v>
      </c>
      <c r="AO243" s="36">
        <v>281</v>
      </c>
      <c r="AQ243" s="125" t="s">
        <v>31</v>
      </c>
      <c r="AR243" s="126"/>
      <c r="AS243" s="30">
        <v>50</v>
      </c>
      <c r="AT243" s="36" t="s">
        <v>22</v>
      </c>
      <c r="AU243" s="24">
        <v>44487</v>
      </c>
      <c r="AV243" s="36">
        <v>269</v>
      </c>
      <c r="AW243" s="35" t="s">
        <v>9</v>
      </c>
      <c r="AX243" s="24">
        <v>44568</v>
      </c>
      <c r="AY243" s="36">
        <v>350</v>
      </c>
      <c r="BA243" s="125" t="s">
        <v>31</v>
      </c>
      <c r="BB243" s="126"/>
      <c r="BC243" s="30">
        <v>50</v>
      </c>
      <c r="BD243" s="36" t="s">
        <v>22</v>
      </c>
      <c r="BE243" s="24">
        <v>44430</v>
      </c>
      <c r="BF243" s="36">
        <v>212</v>
      </c>
      <c r="BG243" s="35" t="s">
        <v>9</v>
      </c>
      <c r="BH243" s="24">
        <v>44484</v>
      </c>
      <c r="BI243" s="36">
        <v>266</v>
      </c>
    </row>
    <row r="244" spans="1:61" x14ac:dyDescent="0.2">
      <c r="A244" s="3">
        <v>243</v>
      </c>
      <c r="B244" s="73">
        <v>44425</v>
      </c>
      <c r="C244" s="42"/>
      <c r="D244" s="42" t="str">
        <f t="shared" ca="1" si="9"/>
        <v>NA</v>
      </c>
      <c r="E244" s="75" t="str">
        <f t="shared" ca="1" si="10"/>
        <v>NA</v>
      </c>
      <c r="F244" s="70"/>
      <c r="G244" s="72" t="str">
        <f ca="1">IF(B243&lt;TODAY(), AVERAGE(A$9:A244), "NA")</f>
        <v>NA</v>
      </c>
      <c r="H244" s="75" t="str">
        <f ca="1">IF(B243&lt;TODAY(), AVERAGE(E$9:E244), "NA")</f>
        <v>NA</v>
      </c>
      <c r="I244" s="82" t="str">
        <f ca="1">IF(B243&lt;TODAY(), (SUMPRODUCT(A$9:A244,E$9:E244) - G244*SUM(E$9:E244) - H244*SUM(A$9:A244) + (A244-7)*G244*H244)/(SUMPRODUCT(A$9:A244,A$9:A244) - 2*G244*SUM(A$9:A244) + (A244-7)*G244*G244), "NA")</f>
        <v>NA</v>
      </c>
      <c r="J244" s="95" t="str">
        <f t="shared" ca="1" si="11"/>
        <v>NA</v>
      </c>
      <c r="L244" s="122" t="s">
        <v>119</v>
      </c>
      <c r="M244" s="123"/>
      <c r="N244" s="87" t="s">
        <v>5</v>
      </c>
      <c r="O244" s="27" t="s">
        <v>40</v>
      </c>
      <c r="P244" s="25">
        <v>44303</v>
      </c>
      <c r="Q244" s="37">
        <v>85</v>
      </c>
      <c r="R244" s="27" t="s">
        <v>26</v>
      </c>
      <c r="S244" s="25">
        <v>44907</v>
      </c>
      <c r="T244" s="37">
        <v>689</v>
      </c>
      <c r="U244" s="48"/>
      <c r="V244" s="48"/>
      <c r="W244" s="122" t="s">
        <v>119</v>
      </c>
      <c r="X244" s="123"/>
      <c r="Y244" s="87">
        <v>1440</v>
      </c>
      <c r="Z244" s="19" t="s">
        <v>40</v>
      </c>
      <c r="AA244" s="25">
        <v>44289</v>
      </c>
      <c r="AB244" s="37">
        <v>71</v>
      </c>
      <c r="AC244" s="27" t="s">
        <v>26</v>
      </c>
      <c r="AD244" s="25">
        <v>44688</v>
      </c>
      <c r="AE244" s="37">
        <v>470</v>
      </c>
      <c r="AG244" s="122" t="s">
        <v>119</v>
      </c>
      <c r="AH244" s="123"/>
      <c r="AI244" s="87">
        <v>1940</v>
      </c>
      <c r="AJ244" s="19" t="s">
        <v>40</v>
      </c>
      <c r="AK244" s="25">
        <v>44281</v>
      </c>
      <c r="AL244" s="37">
        <v>63</v>
      </c>
      <c r="AM244" s="27" t="s">
        <v>26</v>
      </c>
      <c r="AN244" s="25">
        <v>44581</v>
      </c>
      <c r="AO244" s="37">
        <v>363</v>
      </c>
      <c r="AQ244" s="122" t="s">
        <v>119</v>
      </c>
      <c r="AR244" s="123"/>
      <c r="AS244" s="87">
        <v>1440</v>
      </c>
      <c r="AT244" s="19" t="s">
        <v>40</v>
      </c>
      <c r="AU244" s="25">
        <v>44282</v>
      </c>
      <c r="AV244" s="37">
        <v>64</v>
      </c>
      <c r="AW244" s="27" t="s">
        <v>26</v>
      </c>
      <c r="AX244" s="25">
        <v>44678</v>
      </c>
      <c r="AY244" s="37">
        <v>460</v>
      </c>
      <c r="BA244" s="122" t="s">
        <v>119</v>
      </c>
      <c r="BB244" s="123"/>
      <c r="BC244" s="87">
        <v>1940</v>
      </c>
      <c r="BD244" s="19" t="s">
        <v>40</v>
      </c>
      <c r="BE244" s="25">
        <v>44272</v>
      </c>
      <c r="BF244" s="37">
        <v>54</v>
      </c>
      <c r="BG244" s="27" t="s">
        <v>26</v>
      </c>
      <c r="BH244" s="25">
        <v>44570</v>
      </c>
      <c r="BI244" s="37">
        <v>352</v>
      </c>
    </row>
    <row r="245" spans="1:61" x14ac:dyDescent="0.2">
      <c r="A245" s="3">
        <v>244</v>
      </c>
      <c r="B245" s="73">
        <v>44426</v>
      </c>
      <c r="C245" s="42"/>
      <c r="D245" s="42" t="str">
        <f t="shared" ca="1" si="9"/>
        <v>NA</v>
      </c>
      <c r="E245" s="75" t="str">
        <f t="shared" ca="1" si="10"/>
        <v>NA</v>
      </c>
      <c r="F245" s="70"/>
      <c r="G245" s="72" t="str">
        <f ca="1">IF(B244&lt;TODAY(), AVERAGE(A$9:A245), "NA")</f>
        <v>NA</v>
      </c>
      <c r="H245" s="75" t="str">
        <f ca="1">IF(B244&lt;TODAY(), AVERAGE(E$9:E245), "NA")</f>
        <v>NA</v>
      </c>
      <c r="I245" s="82" t="str">
        <f ca="1">IF(B244&lt;TODAY(), (SUMPRODUCT(A$9:A245,E$9:E245) - G245*SUM(E$9:E245) - H245*SUM(A$9:A245) + (A245-7)*G245*H245)/(SUMPRODUCT(A$9:A245,A$9:A245) - 2*G245*SUM(A$9:A245) + (A245-7)*G245*G245), "NA")</f>
        <v>NA</v>
      </c>
      <c r="J245" s="95" t="str">
        <f t="shared" ca="1" si="11"/>
        <v>NA</v>
      </c>
      <c r="L245" s="50"/>
      <c r="M245" s="89"/>
      <c r="N245" s="89"/>
      <c r="O245" s="89"/>
      <c r="P245" s="89"/>
      <c r="Q245" s="89"/>
      <c r="R245" s="89"/>
      <c r="S245" s="89"/>
      <c r="T245" s="89"/>
      <c r="U245" s="89"/>
      <c r="W245" s="89"/>
      <c r="X245" s="89"/>
      <c r="Y245" s="89"/>
      <c r="Z245" s="89"/>
      <c r="AA245" s="89"/>
      <c r="AB245" s="89"/>
      <c r="AC245" s="89"/>
      <c r="AD245" s="89"/>
      <c r="AE245" s="89"/>
      <c r="AG245" s="89"/>
      <c r="AH245" s="89"/>
      <c r="AI245" s="89"/>
      <c r="AJ245" s="89"/>
      <c r="AK245" s="89"/>
      <c r="AL245" s="89"/>
      <c r="AM245" s="89"/>
      <c r="AN245" s="89"/>
      <c r="AO245" s="89"/>
      <c r="AQ245" s="84"/>
      <c r="AR245" s="84"/>
      <c r="AS245" s="84"/>
      <c r="AT245" s="84"/>
      <c r="AU245" s="84"/>
      <c r="AV245" s="84"/>
      <c r="AW245" s="84"/>
      <c r="AX245" s="84"/>
      <c r="AY245" s="84"/>
      <c r="BA245" s="84"/>
      <c r="BB245" s="84"/>
      <c r="BC245" s="84"/>
      <c r="BD245" s="84"/>
      <c r="BE245" s="84"/>
      <c r="BF245" s="84"/>
      <c r="BG245" s="84"/>
      <c r="BH245" s="84"/>
      <c r="BI245" s="84"/>
    </row>
    <row r="246" spans="1:61" x14ac:dyDescent="0.2">
      <c r="A246" s="3">
        <v>245</v>
      </c>
      <c r="B246" s="73">
        <v>44427</v>
      </c>
      <c r="C246" s="42"/>
      <c r="D246" s="42" t="str">
        <f t="shared" ca="1" si="9"/>
        <v>NA</v>
      </c>
      <c r="E246" s="75" t="str">
        <f t="shared" ca="1" si="10"/>
        <v>NA</v>
      </c>
      <c r="F246" s="70"/>
      <c r="G246" s="72" t="str">
        <f ca="1">IF(B245&lt;TODAY(), AVERAGE(A$9:A246), "NA")</f>
        <v>NA</v>
      </c>
      <c r="H246" s="75" t="str">
        <f ca="1">IF(B245&lt;TODAY(), AVERAGE(E$9:E246), "NA")</f>
        <v>NA</v>
      </c>
      <c r="I246" s="82" t="str">
        <f ca="1">IF(B245&lt;TODAY(), (SUMPRODUCT(A$9:A246,E$9:E246) - G246*SUM(E$9:E246) - H246*SUM(A$9:A246) + (A246-7)*G246*H246)/(SUMPRODUCT(A$9:A246,A$9:A246) - 2*G246*SUM(A$9:A246) + (A246-7)*G246*G246), "NA")</f>
        <v>NA</v>
      </c>
      <c r="J246" s="95" t="str">
        <f t="shared" ca="1" si="11"/>
        <v>NA</v>
      </c>
    </row>
    <row r="247" spans="1:61" x14ac:dyDescent="0.2">
      <c r="A247" s="3">
        <v>246</v>
      </c>
      <c r="B247" s="73">
        <v>44428</v>
      </c>
      <c r="C247" s="42"/>
      <c r="D247" s="42" t="str">
        <f t="shared" ca="1" si="9"/>
        <v>NA</v>
      </c>
      <c r="E247" s="75" t="str">
        <f t="shared" ca="1" si="10"/>
        <v>NA</v>
      </c>
      <c r="F247" s="70"/>
      <c r="G247" s="72" t="str">
        <f ca="1">IF(B246&lt;TODAY(), AVERAGE(A$9:A247), "NA")</f>
        <v>NA</v>
      </c>
      <c r="H247" s="75" t="str">
        <f ca="1">IF(B246&lt;TODAY(), AVERAGE(E$9:E247), "NA")</f>
        <v>NA</v>
      </c>
      <c r="I247" s="82" t="str">
        <f ca="1">IF(B246&lt;TODAY(), (SUMPRODUCT(A$9:A247,E$9:E247) - G247*SUM(E$9:E247) - H247*SUM(A$9:A247) + (A247-7)*G247*H247)/(SUMPRODUCT(A$9:A247,A$9:A247) - 2*G247*SUM(A$9:A247) + (A247-7)*G247*G247), "NA")</f>
        <v>NA</v>
      </c>
      <c r="J247" s="95" t="str">
        <f t="shared" ca="1" si="11"/>
        <v>NA</v>
      </c>
    </row>
    <row r="248" spans="1:61" x14ac:dyDescent="0.2">
      <c r="A248" s="3">
        <v>247</v>
      </c>
      <c r="B248" s="73">
        <v>44429</v>
      </c>
      <c r="C248" s="42"/>
      <c r="D248" s="42" t="str">
        <f t="shared" ca="1" si="9"/>
        <v>NA</v>
      </c>
      <c r="E248" s="75" t="str">
        <f t="shared" ca="1" si="10"/>
        <v>NA</v>
      </c>
      <c r="F248" s="70"/>
      <c r="G248" s="72" t="str">
        <f ca="1">IF(B247&lt;TODAY(), AVERAGE(A$9:A248), "NA")</f>
        <v>NA</v>
      </c>
      <c r="H248" s="75" t="str">
        <f ca="1">IF(B247&lt;TODAY(), AVERAGE(E$9:E248), "NA")</f>
        <v>NA</v>
      </c>
      <c r="I248" s="82" t="str">
        <f ca="1">IF(B247&lt;TODAY(), (SUMPRODUCT(A$9:A248,E$9:E248) - G248*SUM(E$9:E248) - H248*SUM(A$9:A248) + (A248-7)*G248*H248)/(SUMPRODUCT(A$9:A248,A$9:A248) - 2*G248*SUM(A$9:A248) + (A248-7)*G248*G248), "NA")</f>
        <v>NA</v>
      </c>
      <c r="J248" s="95" t="str">
        <f t="shared" ca="1" si="11"/>
        <v>NA</v>
      </c>
    </row>
    <row r="249" spans="1:61" x14ac:dyDescent="0.2">
      <c r="A249" s="3">
        <v>248</v>
      </c>
      <c r="B249" s="73">
        <v>44430</v>
      </c>
      <c r="C249" s="42"/>
      <c r="D249" s="42" t="str">
        <f t="shared" ca="1" si="9"/>
        <v>NA</v>
      </c>
      <c r="E249" s="75" t="str">
        <f t="shared" ca="1" si="10"/>
        <v>NA</v>
      </c>
      <c r="F249" s="70"/>
      <c r="G249" s="72" t="str">
        <f ca="1">IF(B248&lt;TODAY(), AVERAGE(A$9:A249), "NA")</f>
        <v>NA</v>
      </c>
      <c r="H249" s="75" t="str">
        <f ca="1">IF(B248&lt;TODAY(), AVERAGE(E$9:E249), "NA")</f>
        <v>NA</v>
      </c>
      <c r="I249" s="82" t="str">
        <f ca="1">IF(B248&lt;TODAY(), (SUMPRODUCT(A$9:A249,E$9:E249) - G249*SUM(E$9:E249) - H249*SUM(A$9:A249) + (A249-7)*G249*H249)/(SUMPRODUCT(A$9:A249,A$9:A249) - 2*G249*SUM(A$9:A249) + (A249-7)*G249*G249), "NA")</f>
        <v>NA</v>
      </c>
      <c r="J249" s="95" t="str">
        <f t="shared" ca="1" si="11"/>
        <v>NA</v>
      </c>
    </row>
    <row r="250" spans="1:61" x14ac:dyDescent="0.2">
      <c r="A250" s="3">
        <v>249</v>
      </c>
      <c r="B250" s="73">
        <v>44431</v>
      </c>
      <c r="C250" s="42"/>
      <c r="D250" s="42" t="str">
        <f t="shared" ca="1" si="9"/>
        <v>NA</v>
      </c>
      <c r="E250" s="75" t="str">
        <f t="shared" ca="1" si="10"/>
        <v>NA</v>
      </c>
      <c r="F250" s="70"/>
      <c r="G250" s="72" t="str">
        <f ca="1">IF(B249&lt;TODAY(), AVERAGE(A$9:A250), "NA")</f>
        <v>NA</v>
      </c>
      <c r="H250" s="75" t="str">
        <f ca="1">IF(B249&lt;TODAY(), AVERAGE(E$9:E250), "NA")</f>
        <v>NA</v>
      </c>
      <c r="I250" s="82" t="str">
        <f ca="1">IF(B249&lt;TODAY(), (SUMPRODUCT(A$9:A250,E$9:E250) - G250*SUM(E$9:E250) - H250*SUM(A$9:A250) + (A250-7)*G250*H250)/(SUMPRODUCT(A$9:A250,A$9:A250) - 2*G250*SUM(A$9:A250) + (A250-7)*G250*G250), "NA")</f>
        <v>NA</v>
      </c>
      <c r="J250" s="95" t="str">
        <f t="shared" ca="1" si="11"/>
        <v>NA</v>
      </c>
    </row>
    <row r="251" spans="1:61" x14ac:dyDescent="0.2">
      <c r="A251" s="3">
        <v>250</v>
      </c>
      <c r="B251" s="73">
        <v>44432</v>
      </c>
      <c r="C251" s="42"/>
      <c r="D251" s="42" t="str">
        <f t="shared" ca="1" si="9"/>
        <v>NA</v>
      </c>
      <c r="E251" s="75" t="str">
        <f t="shared" ca="1" si="10"/>
        <v>NA</v>
      </c>
      <c r="F251" s="70"/>
      <c r="G251" s="72" t="str">
        <f ca="1">IF(B250&lt;TODAY(), AVERAGE(A$9:A251), "NA")</f>
        <v>NA</v>
      </c>
      <c r="H251" s="75" t="str">
        <f ca="1">IF(B250&lt;TODAY(), AVERAGE(E$9:E251), "NA")</f>
        <v>NA</v>
      </c>
      <c r="I251" s="82" t="str">
        <f ca="1">IF(B250&lt;TODAY(), (SUMPRODUCT(A$9:A251,E$9:E251) - G251*SUM(E$9:E251) - H251*SUM(A$9:A251) + (A251-7)*G251*H251)/(SUMPRODUCT(A$9:A251,A$9:A251) - 2*G251*SUM(A$9:A251) + (A251-7)*G251*G251), "NA")</f>
        <v>NA</v>
      </c>
      <c r="J251" s="95" t="str">
        <f t="shared" ca="1" si="11"/>
        <v>NA</v>
      </c>
    </row>
    <row r="252" spans="1:61" x14ac:dyDescent="0.2">
      <c r="A252" s="3">
        <v>251</v>
      </c>
      <c r="B252" s="73">
        <v>44433</v>
      </c>
      <c r="C252" s="42"/>
      <c r="D252" s="42" t="str">
        <f t="shared" ca="1" si="9"/>
        <v>NA</v>
      </c>
      <c r="E252" s="75" t="str">
        <f t="shared" ca="1" si="10"/>
        <v>NA</v>
      </c>
      <c r="F252" s="70"/>
      <c r="G252" s="72" t="str">
        <f ca="1">IF(B251&lt;TODAY(), AVERAGE(A$9:A252), "NA")</f>
        <v>NA</v>
      </c>
      <c r="H252" s="75" t="str">
        <f ca="1">IF(B251&lt;TODAY(), AVERAGE(E$9:E252), "NA")</f>
        <v>NA</v>
      </c>
      <c r="I252" s="82" t="str">
        <f ca="1">IF(B251&lt;TODAY(), (SUMPRODUCT(A$9:A252,E$9:E252) - G252*SUM(E$9:E252) - H252*SUM(A$9:A252) + (A252-7)*G252*H252)/(SUMPRODUCT(A$9:A252,A$9:A252) - 2*G252*SUM(A$9:A252) + (A252-7)*G252*G252), "NA")</f>
        <v>NA</v>
      </c>
      <c r="J252" s="95" t="str">
        <f t="shared" ca="1" si="11"/>
        <v>NA</v>
      </c>
    </row>
    <row r="253" spans="1:61" x14ac:dyDescent="0.2">
      <c r="A253" s="3">
        <v>252</v>
      </c>
      <c r="B253" s="73">
        <v>44434</v>
      </c>
      <c r="C253" s="42"/>
      <c r="D253" s="42" t="str">
        <f t="shared" ca="1" si="9"/>
        <v>NA</v>
      </c>
      <c r="E253" s="75" t="str">
        <f t="shared" ca="1" si="10"/>
        <v>NA</v>
      </c>
      <c r="F253" s="70"/>
      <c r="G253" s="72" t="str">
        <f ca="1">IF(B252&lt;TODAY(), AVERAGE(A$9:A253), "NA")</f>
        <v>NA</v>
      </c>
      <c r="H253" s="75" t="str">
        <f ca="1">IF(B252&lt;TODAY(), AVERAGE(E$9:E253), "NA")</f>
        <v>NA</v>
      </c>
      <c r="I253" s="82" t="str">
        <f ca="1">IF(B252&lt;TODAY(), (SUMPRODUCT(A$9:A253,E$9:E253) - G253*SUM(E$9:E253) - H253*SUM(A$9:A253) + (A253-7)*G253*H253)/(SUMPRODUCT(A$9:A253,A$9:A253) - 2*G253*SUM(A$9:A253) + (A253-7)*G253*G253), "NA")</f>
        <v>NA</v>
      </c>
      <c r="J253" s="95" t="str">
        <f t="shared" ca="1" si="11"/>
        <v>NA</v>
      </c>
    </row>
    <row r="254" spans="1:61" x14ac:dyDescent="0.2">
      <c r="A254" s="3">
        <v>253</v>
      </c>
      <c r="B254" s="73">
        <v>44435</v>
      </c>
      <c r="C254" s="42"/>
      <c r="D254" s="42" t="str">
        <f t="shared" ca="1" si="9"/>
        <v>NA</v>
      </c>
      <c r="E254" s="75" t="str">
        <f t="shared" ca="1" si="10"/>
        <v>NA</v>
      </c>
      <c r="F254" s="70"/>
      <c r="G254" s="72" t="str">
        <f ca="1">IF(B253&lt;TODAY(), AVERAGE(A$9:A254), "NA")</f>
        <v>NA</v>
      </c>
      <c r="H254" s="75" t="str">
        <f ca="1">IF(B253&lt;TODAY(), AVERAGE(E$9:E254), "NA")</f>
        <v>NA</v>
      </c>
      <c r="I254" s="82" t="str">
        <f ca="1">IF(B253&lt;TODAY(), (SUMPRODUCT(A$9:A254,E$9:E254) - G254*SUM(E$9:E254) - H254*SUM(A$9:A254) + (A254-7)*G254*H254)/(SUMPRODUCT(A$9:A254,A$9:A254) - 2*G254*SUM(A$9:A254) + (A254-7)*G254*G254), "NA")</f>
        <v>NA</v>
      </c>
      <c r="J254" s="95" t="str">
        <f t="shared" ca="1" si="11"/>
        <v>NA</v>
      </c>
    </row>
    <row r="255" spans="1:61" x14ac:dyDescent="0.2">
      <c r="A255" s="3">
        <v>254</v>
      </c>
      <c r="B255" s="73">
        <v>44436</v>
      </c>
      <c r="C255" s="42"/>
      <c r="D255" s="42" t="str">
        <f t="shared" ca="1" si="9"/>
        <v>NA</v>
      </c>
      <c r="E255" s="75" t="str">
        <f t="shared" ca="1" si="10"/>
        <v>NA</v>
      </c>
      <c r="F255" s="70"/>
      <c r="G255" s="72" t="str">
        <f ca="1">IF(B254&lt;TODAY(), AVERAGE(A$9:A255), "NA")</f>
        <v>NA</v>
      </c>
      <c r="H255" s="75" t="str">
        <f ca="1">IF(B254&lt;TODAY(), AVERAGE(E$9:E255), "NA")</f>
        <v>NA</v>
      </c>
      <c r="I255" s="82" t="str">
        <f ca="1">IF(B254&lt;TODAY(), (SUMPRODUCT(A$9:A255,E$9:E255) - G255*SUM(E$9:E255) - H255*SUM(A$9:A255) + (A255-7)*G255*H255)/(SUMPRODUCT(A$9:A255,A$9:A255) - 2*G255*SUM(A$9:A255) + (A255-7)*G255*G255), "NA")</f>
        <v>NA</v>
      </c>
      <c r="J255" s="95" t="str">
        <f t="shared" ca="1" si="11"/>
        <v>NA</v>
      </c>
    </row>
    <row r="256" spans="1:61" x14ac:dyDescent="0.2">
      <c r="A256" s="3">
        <v>255</v>
      </c>
      <c r="B256" s="73">
        <v>44437</v>
      </c>
      <c r="C256" s="42"/>
      <c r="D256" s="42" t="str">
        <f t="shared" ca="1" si="9"/>
        <v>NA</v>
      </c>
      <c r="E256" s="75" t="str">
        <f t="shared" ca="1" si="10"/>
        <v>NA</v>
      </c>
      <c r="F256" s="70"/>
      <c r="G256" s="72" t="str">
        <f ca="1">IF(B255&lt;TODAY(), AVERAGE(A$9:A256), "NA")</f>
        <v>NA</v>
      </c>
      <c r="H256" s="75" t="str">
        <f ca="1">IF(B255&lt;TODAY(), AVERAGE(E$9:E256), "NA")</f>
        <v>NA</v>
      </c>
      <c r="I256" s="82" t="str">
        <f ca="1">IF(B255&lt;TODAY(), (SUMPRODUCT(A$9:A256,E$9:E256) - G256*SUM(E$9:E256) - H256*SUM(A$9:A256) + (A256-7)*G256*H256)/(SUMPRODUCT(A$9:A256,A$9:A256) - 2*G256*SUM(A$9:A256) + (A256-7)*G256*G256), "NA")</f>
        <v>NA</v>
      </c>
      <c r="J256" s="95" t="str">
        <f t="shared" ca="1" si="11"/>
        <v>NA</v>
      </c>
    </row>
    <row r="257" spans="1:10" x14ac:dyDescent="0.2">
      <c r="A257" s="3">
        <v>256</v>
      </c>
      <c r="B257" s="73">
        <v>44438</v>
      </c>
      <c r="C257" s="42"/>
      <c r="D257" s="42" t="str">
        <f t="shared" ca="1" si="9"/>
        <v>NA</v>
      </c>
      <c r="E257" s="75" t="str">
        <f t="shared" ca="1" si="10"/>
        <v>NA</v>
      </c>
      <c r="F257" s="70"/>
      <c r="G257" s="72" t="str">
        <f ca="1">IF(B256&lt;TODAY(), AVERAGE(A$9:A257), "NA")</f>
        <v>NA</v>
      </c>
      <c r="H257" s="75" t="str">
        <f ca="1">IF(B256&lt;TODAY(), AVERAGE(E$9:E257), "NA")</f>
        <v>NA</v>
      </c>
      <c r="I257" s="82" t="str">
        <f ca="1">IF(B256&lt;TODAY(), (SUMPRODUCT(A$9:A257,E$9:E257) - G257*SUM(E$9:E257) - H257*SUM(A$9:A257) + (A257-7)*G257*H257)/(SUMPRODUCT(A$9:A257,A$9:A257) - 2*G257*SUM(A$9:A257) + (A257-7)*G257*G257), "NA")</f>
        <v>NA</v>
      </c>
      <c r="J257" s="95" t="str">
        <f t="shared" ca="1" si="11"/>
        <v>NA</v>
      </c>
    </row>
    <row r="258" spans="1:10" x14ac:dyDescent="0.2">
      <c r="A258" s="3">
        <v>257</v>
      </c>
      <c r="B258" s="73">
        <v>44439</v>
      </c>
      <c r="C258" s="42"/>
      <c r="D258" s="42" t="str">
        <f t="shared" ca="1" si="9"/>
        <v>NA</v>
      </c>
      <c r="E258" s="75" t="str">
        <f t="shared" ca="1" si="10"/>
        <v>NA</v>
      </c>
      <c r="F258" s="70"/>
      <c r="G258" s="72" t="str">
        <f ca="1">IF(B257&lt;TODAY(), AVERAGE(A$9:A258), "NA")</f>
        <v>NA</v>
      </c>
      <c r="H258" s="75" t="str">
        <f ca="1">IF(B257&lt;TODAY(), AVERAGE(E$9:E258), "NA")</f>
        <v>NA</v>
      </c>
      <c r="I258" s="82" t="str">
        <f ca="1">IF(B257&lt;TODAY(), (SUMPRODUCT(A$9:A258,E$9:E258) - G258*SUM(E$9:E258) - H258*SUM(A$9:A258) + (A258-7)*G258*H258)/(SUMPRODUCT(A$9:A258,A$9:A258) - 2*G258*SUM(A$9:A258) + (A258-7)*G258*G258), "NA")</f>
        <v>NA</v>
      </c>
      <c r="J258" s="95" t="str">
        <f t="shared" ca="1" si="11"/>
        <v>NA</v>
      </c>
    </row>
    <row r="259" spans="1:10" x14ac:dyDescent="0.2">
      <c r="A259" s="3">
        <v>258</v>
      </c>
      <c r="B259" s="73">
        <v>44440</v>
      </c>
      <c r="C259" s="42"/>
      <c r="D259" s="42" t="str">
        <f t="shared" ca="1" si="9"/>
        <v>NA</v>
      </c>
      <c r="E259" s="75" t="str">
        <f t="shared" ca="1" si="10"/>
        <v>NA</v>
      </c>
      <c r="F259" s="70"/>
      <c r="G259" s="72" t="str">
        <f ca="1">IF(B258&lt;TODAY(), AVERAGE(A$9:A259), "NA")</f>
        <v>NA</v>
      </c>
      <c r="H259" s="75" t="str">
        <f ca="1">IF(B258&lt;TODAY(), AVERAGE(E$9:E259), "NA")</f>
        <v>NA</v>
      </c>
      <c r="I259" s="82" t="str">
        <f ca="1">IF(B258&lt;TODAY(), (SUMPRODUCT(A$9:A259,E$9:E259) - G259*SUM(E$9:E259) - H259*SUM(A$9:A259) + (A259-7)*G259*H259)/(SUMPRODUCT(A$9:A259,A$9:A259) - 2*G259*SUM(A$9:A259) + (A259-7)*G259*G259), "NA")</f>
        <v>NA</v>
      </c>
      <c r="J259" s="95" t="str">
        <f t="shared" ca="1" si="11"/>
        <v>NA</v>
      </c>
    </row>
    <row r="260" spans="1:10" x14ac:dyDescent="0.2">
      <c r="A260" s="3">
        <v>259</v>
      </c>
      <c r="B260" s="73">
        <v>44441</v>
      </c>
      <c r="C260" s="42"/>
      <c r="D260" s="42" t="str">
        <f t="shared" ref="D260:D323" ca="1" si="12">IF(B260&lt;TODAY(), C260-C259, "NA")</f>
        <v>NA</v>
      </c>
      <c r="E260" s="75" t="str">
        <f t="shared" ca="1" si="10"/>
        <v>NA</v>
      </c>
      <c r="F260" s="70"/>
      <c r="G260" s="72" t="str">
        <f ca="1">IF(B259&lt;TODAY(), AVERAGE(A$9:A260), "NA")</f>
        <v>NA</v>
      </c>
      <c r="H260" s="75" t="str">
        <f ca="1">IF(B259&lt;TODAY(), AVERAGE(E$9:E260), "NA")</f>
        <v>NA</v>
      </c>
      <c r="I260" s="82" t="str">
        <f ca="1">IF(B259&lt;TODAY(), (SUMPRODUCT(A$9:A260,E$9:E260) - G260*SUM(E$9:E260) - H260*SUM(A$9:A260) + (A260-7)*G260*H260)/(SUMPRODUCT(A$9:A260,A$9:A260) - 2*G260*SUM(A$9:A260) + (A260-7)*G260*G260), "NA")</f>
        <v>NA</v>
      </c>
      <c r="J260" s="95" t="str">
        <f t="shared" ca="1" si="11"/>
        <v>NA</v>
      </c>
    </row>
    <row r="261" spans="1:10" x14ac:dyDescent="0.2">
      <c r="A261" s="3">
        <v>260</v>
      </c>
      <c r="B261" s="73">
        <v>44442</v>
      </c>
      <c r="C261" s="42"/>
      <c r="D261" s="42" t="str">
        <f t="shared" ca="1" si="12"/>
        <v>NA</v>
      </c>
      <c r="E261" s="75" t="str">
        <f t="shared" ca="1" si="10"/>
        <v>NA</v>
      </c>
      <c r="F261" s="70"/>
      <c r="G261" s="72" t="str">
        <f ca="1">IF(B260&lt;TODAY(), AVERAGE(A$9:A261), "NA")</f>
        <v>NA</v>
      </c>
      <c r="H261" s="75" t="str">
        <f ca="1">IF(B260&lt;TODAY(), AVERAGE(E$9:E261), "NA")</f>
        <v>NA</v>
      </c>
      <c r="I261" s="82" t="str">
        <f ca="1">IF(B260&lt;TODAY(), (SUMPRODUCT(A$9:A261,E$9:E261) - G261*SUM(E$9:E261) - H261*SUM(A$9:A261) + (A261-7)*G261*H261)/(SUMPRODUCT(A$9:A261,A$9:A261) - 2*G261*SUM(A$9:A261) + (A261-7)*G261*G261), "NA")</f>
        <v>NA</v>
      </c>
      <c r="J261" s="95" t="str">
        <f t="shared" ca="1" si="11"/>
        <v>NA</v>
      </c>
    </row>
    <row r="262" spans="1:10" x14ac:dyDescent="0.2">
      <c r="A262" s="3">
        <v>261</v>
      </c>
      <c r="B262" s="73">
        <v>44443</v>
      </c>
      <c r="C262" s="42"/>
      <c r="D262" s="42" t="str">
        <f t="shared" ca="1" si="12"/>
        <v>NA</v>
      </c>
      <c r="E262" s="75" t="str">
        <f t="shared" ca="1" si="10"/>
        <v>NA</v>
      </c>
      <c r="F262" s="70"/>
      <c r="G262" s="72" t="str">
        <f ca="1">IF(B261&lt;TODAY(), AVERAGE(A$9:A262), "NA")</f>
        <v>NA</v>
      </c>
      <c r="H262" s="75" t="str">
        <f ca="1">IF(B261&lt;TODAY(), AVERAGE(E$9:E262), "NA")</f>
        <v>NA</v>
      </c>
      <c r="I262" s="82" t="str">
        <f ca="1">IF(B261&lt;TODAY(), (SUMPRODUCT(A$9:A262,E$9:E262) - G262*SUM(E$9:E262) - H262*SUM(A$9:A262) + (A262-7)*G262*H262)/(SUMPRODUCT(A$9:A262,A$9:A262) - 2*G262*SUM(A$9:A262) + (A262-7)*G262*G262), "NA")</f>
        <v>NA</v>
      </c>
      <c r="J262" s="95" t="str">
        <f t="shared" ca="1" si="11"/>
        <v>NA</v>
      </c>
    </row>
    <row r="263" spans="1:10" x14ac:dyDescent="0.2">
      <c r="A263" s="3">
        <v>262</v>
      </c>
      <c r="B263" s="73">
        <v>44444</v>
      </c>
      <c r="C263" s="42"/>
      <c r="D263" s="42" t="str">
        <f t="shared" ca="1" si="12"/>
        <v>NA</v>
      </c>
      <c r="E263" s="75" t="str">
        <f t="shared" ca="1" si="10"/>
        <v>NA</v>
      </c>
      <c r="F263" s="70"/>
      <c r="G263" s="72" t="str">
        <f ca="1">IF(B262&lt;TODAY(), AVERAGE(A$9:A263), "NA")</f>
        <v>NA</v>
      </c>
      <c r="H263" s="75" t="str">
        <f ca="1">IF(B262&lt;TODAY(), AVERAGE(E$9:E263), "NA")</f>
        <v>NA</v>
      </c>
      <c r="I263" s="82" t="str">
        <f ca="1">IF(B262&lt;TODAY(), (SUMPRODUCT(A$9:A263,E$9:E263) - G263*SUM(E$9:E263) - H263*SUM(A$9:A263) + (A263-7)*G263*H263)/(SUMPRODUCT(A$9:A263,A$9:A263) - 2*G263*SUM(A$9:A263) + (A263-7)*G263*G263), "NA")</f>
        <v>NA</v>
      </c>
      <c r="J263" s="95" t="str">
        <f t="shared" ca="1" si="11"/>
        <v>NA</v>
      </c>
    </row>
    <row r="264" spans="1:10" x14ac:dyDescent="0.2">
      <c r="A264" s="3">
        <v>263</v>
      </c>
      <c r="B264" s="73">
        <v>44445</v>
      </c>
      <c r="C264" s="42"/>
      <c r="D264" s="42" t="str">
        <f t="shared" ca="1" si="12"/>
        <v>NA</v>
      </c>
      <c r="E264" s="75" t="str">
        <f t="shared" ca="1" si="10"/>
        <v>NA</v>
      </c>
      <c r="F264" s="70"/>
      <c r="G264" s="72" t="str">
        <f ca="1">IF(B263&lt;TODAY(), AVERAGE(A$9:A264), "NA")</f>
        <v>NA</v>
      </c>
      <c r="H264" s="75" t="str">
        <f ca="1">IF(B263&lt;TODAY(), AVERAGE(E$9:E264), "NA")</f>
        <v>NA</v>
      </c>
      <c r="I264" s="82" t="str">
        <f ca="1">IF(B263&lt;TODAY(), (SUMPRODUCT(A$9:A264,E$9:E264) - G264*SUM(E$9:E264) - H264*SUM(A$9:A264) + (A264-7)*G264*H264)/(SUMPRODUCT(A$9:A264,A$9:A264) - 2*G264*SUM(A$9:A264) + (A264-7)*G264*G264), "NA")</f>
        <v>NA</v>
      </c>
      <c r="J264" s="95" t="str">
        <f t="shared" ca="1" si="11"/>
        <v>NA</v>
      </c>
    </row>
    <row r="265" spans="1:10" x14ac:dyDescent="0.2">
      <c r="A265" s="3">
        <v>264</v>
      </c>
      <c r="B265" s="73">
        <v>44446</v>
      </c>
      <c r="C265" s="42"/>
      <c r="D265" s="42" t="str">
        <f t="shared" ca="1" si="12"/>
        <v>NA</v>
      </c>
      <c r="E265" s="75" t="str">
        <f t="shared" ref="E265:E328" ca="1" si="13">IF(B265&lt;TODAY(), AVERAGE(D259:D265), "NA")</f>
        <v>NA</v>
      </c>
      <c r="F265" s="70"/>
      <c r="G265" s="72" t="str">
        <f ca="1">IF(B264&lt;TODAY(), AVERAGE(A$9:A265), "NA")</f>
        <v>NA</v>
      </c>
      <c r="H265" s="75" t="str">
        <f ca="1">IF(B264&lt;TODAY(), AVERAGE(E$9:E265), "NA")</f>
        <v>NA</v>
      </c>
      <c r="I265" s="82" t="str">
        <f ca="1">IF(B264&lt;TODAY(), (SUMPRODUCT(A$9:A265,E$9:E265) - G265*SUM(E$9:E265) - H265*SUM(A$9:A265) + (A265-7)*G265*H265)/(SUMPRODUCT(A$9:A265,A$9:A265) - 2*G265*SUM(A$9:A265) + (A265-7)*G265*G265), "NA")</f>
        <v>NA</v>
      </c>
      <c r="J265" s="95" t="str">
        <f t="shared" ca="1" si="11"/>
        <v>NA</v>
      </c>
    </row>
    <row r="266" spans="1:10" x14ac:dyDescent="0.2">
      <c r="A266" s="3">
        <v>265</v>
      </c>
      <c r="B266" s="73">
        <v>44447</v>
      </c>
      <c r="C266" s="42"/>
      <c r="D266" s="42" t="str">
        <f t="shared" ca="1" si="12"/>
        <v>NA</v>
      </c>
      <c r="E266" s="75" t="str">
        <f t="shared" ca="1" si="13"/>
        <v>NA</v>
      </c>
      <c r="F266" s="70"/>
      <c r="G266" s="72" t="str">
        <f ca="1">IF(B265&lt;TODAY(), AVERAGE(A$9:A266), "NA")</f>
        <v>NA</v>
      </c>
      <c r="H266" s="75" t="str">
        <f ca="1">IF(B265&lt;TODAY(), AVERAGE(E$9:E266), "NA")</f>
        <v>NA</v>
      </c>
      <c r="I266" s="82" t="str">
        <f ca="1">IF(B265&lt;TODAY(), (SUMPRODUCT(A$9:A266,E$9:E266) - G266*SUM(E$9:E266) - H266*SUM(A$9:A266) + (A266-7)*G266*H266)/(SUMPRODUCT(A$9:A266,A$9:A266) - 2*G266*SUM(A$9:A266) + (A266-7)*G266*G266), "NA")</f>
        <v>NA</v>
      </c>
      <c r="J266" s="95" t="str">
        <f t="shared" ca="1" si="11"/>
        <v>NA</v>
      </c>
    </row>
    <row r="267" spans="1:10" x14ac:dyDescent="0.2">
      <c r="A267" s="3">
        <v>266</v>
      </c>
      <c r="B267" s="73">
        <v>44448</v>
      </c>
      <c r="C267" s="42"/>
      <c r="D267" s="42" t="str">
        <f t="shared" ca="1" si="12"/>
        <v>NA</v>
      </c>
      <c r="E267" s="75" t="str">
        <f t="shared" ca="1" si="13"/>
        <v>NA</v>
      </c>
      <c r="F267" s="70"/>
      <c r="G267" s="72" t="str">
        <f ca="1">IF(B266&lt;TODAY(), AVERAGE(A$9:A267), "NA")</f>
        <v>NA</v>
      </c>
      <c r="H267" s="75" t="str">
        <f ca="1">IF(B266&lt;TODAY(), AVERAGE(E$9:E267), "NA")</f>
        <v>NA</v>
      </c>
      <c r="I267" s="82" t="str">
        <f ca="1">IF(B266&lt;TODAY(), (SUMPRODUCT(A$9:A267,E$9:E267) - G267*SUM(E$9:E267) - H267*SUM(A$9:A267) + (A267-7)*G267*H267)/(SUMPRODUCT(A$9:A267,A$9:A267) - 2*G267*SUM(A$9:A267) + (A267-7)*G267*G267), "NA")</f>
        <v>NA</v>
      </c>
      <c r="J267" s="95" t="str">
        <f t="shared" ref="J267:J330" ca="1" si="14">IF(B266&lt;TODAY(), H267-I267*G267, "NA")</f>
        <v>NA</v>
      </c>
    </row>
    <row r="268" spans="1:10" x14ac:dyDescent="0.2">
      <c r="A268" s="3">
        <v>267</v>
      </c>
      <c r="B268" s="73">
        <v>44449</v>
      </c>
      <c r="C268" s="42"/>
      <c r="D268" s="42" t="str">
        <f t="shared" ca="1" si="12"/>
        <v>NA</v>
      </c>
      <c r="E268" s="75" t="str">
        <f t="shared" ca="1" si="13"/>
        <v>NA</v>
      </c>
      <c r="F268" s="70"/>
      <c r="G268" s="72" t="str">
        <f ca="1">IF(B267&lt;TODAY(), AVERAGE(A$9:A268), "NA")</f>
        <v>NA</v>
      </c>
      <c r="H268" s="75" t="str">
        <f ca="1">IF(B267&lt;TODAY(), AVERAGE(E$9:E268), "NA")</f>
        <v>NA</v>
      </c>
      <c r="I268" s="82" t="str">
        <f ca="1">IF(B267&lt;TODAY(), (SUMPRODUCT(A$9:A268,E$9:E268) - G268*SUM(E$9:E268) - H268*SUM(A$9:A268) + (A268-7)*G268*H268)/(SUMPRODUCT(A$9:A268,A$9:A268) - 2*G268*SUM(A$9:A268) + (A268-7)*G268*G268), "NA")</f>
        <v>NA</v>
      </c>
      <c r="J268" s="95" t="str">
        <f t="shared" ca="1" si="14"/>
        <v>NA</v>
      </c>
    </row>
    <row r="269" spans="1:10" x14ac:dyDescent="0.2">
      <c r="A269" s="3">
        <v>268</v>
      </c>
      <c r="B269" s="73">
        <v>44450</v>
      </c>
      <c r="C269" s="42"/>
      <c r="D269" s="42" t="str">
        <f t="shared" ca="1" si="12"/>
        <v>NA</v>
      </c>
      <c r="E269" s="75" t="str">
        <f t="shared" ca="1" si="13"/>
        <v>NA</v>
      </c>
      <c r="F269" s="70"/>
      <c r="G269" s="72" t="str">
        <f ca="1">IF(B268&lt;TODAY(), AVERAGE(A$9:A269), "NA")</f>
        <v>NA</v>
      </c>
      <c r="H269" s="75" t="str">
        <f ca="1">IF(B268&lt;TODAY(), AVERAGE(E$9:E269), "NA")</f>
        <v>NA</v>
      </c>
      <c r="I269" s="82" t="str">
        <f ca="1">IF(B268&lt;TODAY(), (SUMPRODUCT(A$9:A269,E$9:E269) - G269*SUM(E$9:E269) - H269*SUM(A$9:A269) + (A269-7)*G269*H269)/(SUMPRODUCT(A$9:A269,A$9:A269) - 2*G269*SUM(A$9:A269) + (A269-7)*G269*G269), "NA")</f>
        <v>NA</v>
      </c>
      <c r="J269" s="95" t="str">
        <f t="shared" ca="1" si="14"/>
        <v>NA</v>
      </c>
    </row>
    <row r="270" spans="1:10" x14ac:dyDescent="0.2">
      <c r="A270" s="3">
        <v>269</v>
      </c>
      <c r="B270" s="73">
        <v>44451</v>
      </c>
      <c r="C270" s="42"/>
      <c r="D270" s="42" t="str">
        <f t="shared" ca="1" si="12"/>
        <v>NA</v>
      </c>
      <c r="E270" s="75" t="str">
        <f t="shared" ca="1" si="13"/>
        <v>NA</v>
      </c>
      <c r="F270" s="70"/>
      <c r="G270" s="72" t="str">
        <f ca="1">IF(B269&lt;TODAY(), AVERAGE(A$9:A270), "NA")</f>
        <v>NA</v>
      </c>
      <c r="H270" s="75" t="str">
        <f ca="1">IF(B269&lt;TODAY(), AVERAGE(E$9:E270), "NA")</f>
        <v>NA</v>
      </c>
      <c r="I270" s="82" t="str">
        <f ca="1">IF(B269&lt;TODAY(), (SUMPRODUCT(A$9:A270,E$9:E270) - G270*SUM(E$9:E270) - H270*SUM(A$9:A270) + (A270-7)*G270*H270)/(SUMPRODUCT(A$9:A270,A$9:A270) - 2*G270*SUM(A$9:A270) + (A270-7)*G270*G270), "NA")</f>
        <v>NA</v>
      </c>
      <c r="J270" s="95" t="str">
        <f t="shared" ca="1" si="14"/>
        <v>NA</v>
      </c>
    </row>
    <row r="271" spans="1:10" x14ac:dyDescent="0.2">
      <c r="A271" s="3">
        <v>270</v>
      </c>
      <c r="B271" s="73">
        <v>44452</v>
      </c>
      <c r="C271" s="42"/>
      <c r="D271" s="42" t="str">
        <f t="shared" ca="1" si="12"/>
        <v>NA</v>
      </c>
      <c r="E271" s="75" t="str">
        <f t="shared" ca="1" si="13"/>
        <v>NA</v>
      </c>
      <c r="F271" s="70"/>
      <c r="G271" s="72" t="str">
        <f ca="1">IF(B270&lt;TODAY(), AVERAGE(A$9:A271), "NA")</f>
        <v>NA</v>
      </c>
      <c r="H271" s="75" t="str">
        <f ca="1">IF(B270&lt;TODAY(), AVERAGE(E$9:E271), "NA")</f>
        <v>NA</v>
      </c>
      <c r="I271" s="82" t="str">
        <f ca="1">IF(B270&lt;TODAY(), (SUMPRODUCT(A$9:A271,E$9:E271) - G271*SUM(E$9:E271) - H271*SUM(A$9:A271) + (A271-7)*G271*H271)/(SUMPRODUCT(A$9:A271,A$9:A271) - 2*G271*SUM(A$9:A271) + (A271-7)*G271*G271), "NA")</f>
        <v>NA</v>
      </c>
      <c r="J271" s="95" t="str">
        <f t="shared" ca="1" si="14"/>
        <v>NA</v>
      </c>
    </row>
    <row r="272" spans="1:10" x14ac:dyDescent="0.2">
      <c r="A272" s="3">
        <v>271</v>
      </c>
      <c r="B272" s="73">
        <v>44453</v>
      </c>
      <c r="C272" s="42"/>
      <c r="D272" s="42" t="str">
        <f t="shared" ca="1" si="12"/>
        <v>NA</v>
      </c>
      <c r="E272" s="75" t="str">
        <f t="shared" ca="1" si="13"/>
        <v>NA</v>
      </c>
      <c r="F272" s="70"/>
      <c r="G272" s="72" t="str">
        <f ca="1">IF(B271&lt;TODAY(), AVERAGE(A$9:A272), "NA")</f>
        <v>NA</v>
      </c>
      <c r="H272" s="75" t="str">
        <f ca="1">IF(B271&lt;TODAY(), AVERAGE(E$9:E272), "NA")</f>
        <v>NA</v>
      </c>
      <c r="I272" s="82" t="str">
        <f ca="1">IF(B271&lt;TODAY(), (SUMPRODUCT(A$9:A272,E$9:E272) - G272*SUM(E$9:E272) - H272*SUM(A$9:A272) + (A272-7)*G272*H272)/(SUMPRODUCT(A$9:A272,A$9:A272) - 2*G272*SUM(A$9:A272) + (A272-7)*G272*G272), "NA")</f>
        <v>NA</v>
      </c>
      <c r="J272" s="95" t="str">
        <f t="shared" ca="1" si="14"/>
        <v>NA</v>
      </c>
    </row>
    <row r="273" spans="1:10" x14ac:dyDescent="0.2">
      <c r="A273" s="3">
        <v>272</v>
      </c>
      <c r="B273" s="73">
        <v>44454</v>
      </c>
      <c r="C273" s="42"/>
      <c r="D273" s="42" t="str">
        <f t="shared" ca="1" si="12"/>
        <v>NA</v>
      </c>
      <c r="E273" s="75" t="str">
        <f t="shared" ca="1" si="13"/>
        <v>NA</v>
      </c>
      <c r="F273" s="70"/>
      <c r="G273" s="72" t="str">
        <f ca="1">IF(B272&lt;TODAY(), AVERAGE(A$9:A273), "NA")</f>
        <v>NA</v>
      </c>
      <c r="H273" s="75" t="str">
        <f ca="1">IF(B272&lt;TODAY(), AVERAGE(E$9:E273), "NA")</f>
        <v>NA</v>
      </c>
      <c r="I273" s="82" t="str">
        <f ca="1">IF(B272&lt;TODAY(), (SUMPRODUCT(A$9:A273,E$9:E273) - G273*SUM(E$9:E273) - H273*SUM(A$9:A273) + (A273-7)*G273*H273)/(SUMPRODUCT(A$9:A273,A$9:A273) - 2*G273*SUM(A$9:A273) + (A273-7)*G273*G273), "NA")</f>
        <v>NA</v>
      </c>
      <c r="J273" s="95" t="str">
        <f t="shared" ca="1" si="14"/>
        <v>NA</v>
      </c>
    </row>
    <row r="274" spans="1:10" x14ac:dyDescent="0.2">
      <c r="A274" s="3">
        <v>273</v>
      </c>
      <c r="B274" s="73">
        <v>44455</v>
      </c>
      <c r="C274" s="42"/>
      <c r="D274" s="42" t="str">
        <f t="shared" ca="1" si="12"/>
        <v>NA</v>
      </c>
      <c r="E274" s="75" t="str">
        <f t="shared" ca="1" si="13"/>
        <v>NA</v>
      </c>
      <c r="F274" s="70"/>
      <c r="G274" s="72" t="str">
        <f ca="1">IF(B273&lt;TODAY(), AVERAGE(A$9:A274), "NA")</f>
        <v>NA</v>
      </c>
      <c r="H274" s="75" t="str">
        <f ca="1">IF(B273&lt;TODAY(), AVERAGE(E$9:E274), "NA")</f>
        <v>NA</v>
      </c>
      <c r="I274" s="82" t="str">
        <f ca="1">IF(B273&lt;TODAY(), (SUMPRODUCT(A$9:A274,E$9:E274) - G274*SUM(E$9:E274) - H274*SUM(A$9:A274) + (A274-7)*G274*H274)/(SUMPRODUCT(A$9:A274,A$9:A274) - 2*G274*SUM(A$9:A274) + (A274-7)*G274*G274), "NA")</f>
        <v>NA</v>
      </c>
      <c r="J274" s="95" t="str">
        <f t="shared" ca="1" si="14"/>
        <v>NA</v>
      </c>
    </row>
    <row r="275" spans="1:10" x14ac:dyDescent="0.2">
      <c r="A275" s="3">
        <v>274</v>
      </c>
      <c r="B275" s="73">
        <v>44456</v>
      </c>
      <c r="C275" s="42"/>
      <c r="D275" s="42" t="str">
        <f t="shared" ca="1" si="12"/>
        <v>NA</v>
      </c>
      <c r="E275" s="75" t="str">
        <f t="shared" ca="1" si="13"/>
        <v>NA</v>
      </c>
      <c r="F275" s="70"/>
      <c r="G275" s="72" t="str">
        <f ca="1">IF(B274&lt;TODAY(), AVERAGE(A$9:A275), "NA")</f>
        <v>NA</v>
      </c>
      <c r="H275" s="75" t="str">
        <f ca="1">IF(B274&lt;TODAY(), AVERAGE(E$9:E275), "NA")</f>
        <v>NA</v>
      </c>
      <c r="I275" s="82" t="str">
        <f ca="1">IF(B274&lt;TODAY(), (SUMPRODUCT(A$9:A275,E$9:E275) - G275*SUM(E$9:E275) - H275*SUM(A$9:A275) + (A275-7)*G275*H275)/(SUMPRODUCT(A$9:A275,A$9:A275) - 2*G275*SUM(A$9:A275) + (A275-7)*G275*G275), "NA")</f>
        <v>NA</v>
      </c>
      <c r="J275" s="95" t="str">
        <f t="shared" ca="1" si="14"/>
        <v>NA</v>
      </c>
    </row>
    <row r="276" spans="1:10" x14ac:dyDescent="0.2">
      <c r="A276" s="3">
        <v>275</v>
      </c>
      <c r="B276" s="73">
        <v>44457</v>
      </c>
      <c r="C276" s="42"/>
      <c r="D276" s="42" t="str">
        <f t="shared" ca="1" si="12"/>
        <v>NA</v>
      </c>
      <c r="E276" s="75" t="str">
        <f t="shared" ca="1" si="13"/>
        <v>NA</v>
      </c>
      <c r="F276" s="70"/>
      <c r="G276" s="72" t="str">
        <f ca="1">IF(B275&lt;TODAY(), AVERAGE(A$9:A276), "NA")</f>
        <v>NA</v>
      </c>
      <c r="H276" s="75" t="str">
        <f ca="1">IF(B275&lt;TODAY(), AVERAGE(E$9:E276), "NA")</f>
        <v>NA</v>
      </c>
      <c r="I276" s="82" t="str">
        <f ca="1">IF(B275&lt;TODAY(), (SUMPRODUCT(A$9:A276,E$9:E276) - G276*SUM(E$9:E276) - H276*SUM(A$9:A276) + (A276-7)*G276*H276)/(SUMPRODUCT(A$9:A276,A$9:A276) - 2*G276*SUM(A$9:A276) + (A276-7)*G276*G276), "NA")</f>
        <v>NA</v>
      </c>
      <c r="J276" s="95" t="str">
        <f t="shared" ca="1" si="14"/>
        <v>NA</v>
      </c>
    </row>
    <row r="277" spans="1:10" x14ac:dyDescent="0.2">
      <c r="A277" s="3">
        <v>276</v>
      </c>
      <c r="B277" s="73">
        <v>44458</v>
      </c>
      <c r="C277" s="42"/>
      <c r="D277" s="42" t="str">
        <f t="shared" ca="1" si="12"/>
        <v>NA</v>
      </c>
      <c r="E277" s="75" t="str">
        <f t="shared" ca="1" si="13"/>
        <v>NA</v>
      </c>
      <c r="F277" s="70"/>
      <c r="G277" s="72" t="str">
        <f ca="1">IF(B276&lt;TODAY(), AVERAGE(A$9:A277), "NA")</f>
        <v>NA</v>
      </c>
      <c r="H277" s="75" t="str">
        <f ca="1">IF(B276&lt;TODAY(), AVERAGE(E$9:E277), "NA")</f>
        <v>NA</v>
      </c>
      <c r="I277" s="82" t="str">
        <f ca="1">IF(B276&lt;TODAY(), (SUMPRODUCT(A$9:A277,E$9:E277) - G277*SUM(E$9:E277) - H277*SUM(A$9:A277) + (A277-7)*G277*H277)/(SUMPRODUCT(A$9:A277,A$9:A277) - 2*G277*SUM(A$9:A277) + (A277-7)*G277*G277), "NA")</f>
        <v>NA</v>
      </c>
      <c r="J277" s="95" t="str">
        <f t="shared" ca="1" si="14"/>
        <v>NA</v>
      </c>
    </row>
    <row r="278" spans="1:10" x14ac:dyDescent="0.2">
      <c r="A278" s="3">
        <v>277</v>
      </c>
      <c r="B278" s="73">
        <v>44459</v>
      </c>
      <c r="C278" s="42"/>
      <c r="D278" s="42" t="str">
        <f t="shared" ca="1" si="12"/>
        <v>NA</v>
      </c>
      <c r="E278" s="75" t="str">
        <f t="shared" ca="1" si="13"/>
        <v>NA</v>
      </c>
      <c r="F278" s="70"/>
      <c r="G278" s="72" t="str">
        <f ca="1">IF(B277&lt;TODAY(), AVERAGE(A$9:A278), "NA")</f>
        <v>NA</v>
      </c>
      <c r="H278" s="75" t="str">
        <f ca="1">IF(B277&lt;TODAY(), AVERAGE(E$9:E278), "NA")</f>
        <v>NA</v>
      </c>
      <c r="I278" s="82" t="str">
        <f ca="1">IF(B277&lt;TODAY(), (SUMPRODUCT(A$9:A278,E$9:E278) - G278*SUM(E$9:E278) - H278*SUM(A$9:A278) + (A278-7)*G278*H278)/(SUMPRODUCT(A$9:A278,A$9:A278) - 2*G278*SUM(A$9:A278) + (A278-7)*G278*G278), "NA")</f>
        <v>NA</v>
      </c>
      <c r="J278" s="95" t="str">
        <f t="shared" ca="1" si="14"/>
        <v>NA</v>
      </c>
    </row>
    <row r="279" spans="1:10" x14ac:dyDescent="0.2">
      <c r="A279" s="3">
        <v>278</v>
      </c>
      <c r="B279" s="73">
        <v>44460</v>
      </c>
      <c r="C279" s="42"/>
      <c r="D279" s="42" t="str">
        <f t="shared" ca="1" si="12"/>
        <v>NA</v>
      </c>
      <c r="E279" s="75" t="str">
        <f t="shared" ca="1" si="13"/>
        <v>NA</v>
      </c>
      <c r="F279" s="70"/>
      <c r="G279" s="72" t="str">
        <f ca="1">IF(B278&lt;TODAY(), AVERAGE(A$9:A279), "NA")</f>
        <v>NA</v>
      </c>
      <c r="H279" s="75" t="str">
        <f ca="1">IF(B278&lt;TODAY(), AVERAGE(E$9:E279), "NA")</f>
        <v>NA</v>
      </c>
      <c r="I279" s="82" t="str">
        <f ca="1">IF(B278&lt;TODAY(), (SUMPRODUCT(A$9:A279,E$9:E279) - G279*SUM(E$9:E279) - H279*SUM(A$9:A279) + (A279-7)*G279*H279)/(SUMPRODUCT(A$9:A279,A$9:A279) - 2*G279*SUM(A$9:A279) + (A279-7)*G279*G279), "NA")</f>
        <v>NA</v>
      </c>
      <c r="J279" s="95" t="str">
        <f t="shared" ca="1" si="14"/>
        <v>NA</v>
      </c>
    </row>
    <row r="280" spans="1:10" x14ac:dyDescent="0.2">
      <c r="A280" s="3">
        <v>279</v>
      </c>
      <c r="B280" s="73">
        <v>44461</v>
      </c>
      <c r="C280" s="42"/>
      <c r="D280" s="42" t="str">
        <f t="shared" ca="1" si="12"/>
        <v>NA</v>
      </c>
      <c r="E280" s="75" t="str">
        <f t="shared" ca="1" si="13"/>
        <v>NA</v>
      </c>
      <c r="F280" s="70"/>
      <c r="G280" s="72" t="str">
        <f ca="1">IF(B279&lt;TODAY(), AVERAGE(A$9:A280), "NA")</f>
        <v>NA</v>
      </c>
      <c r="H280" s="75" t="str">
        <f ca="1">IF(B279&lt;TODAY(), AVERAGE(E$9:E280), "NA")</f>
        <v>NA</v>
      </c>
      <c r="I280" s="82" t="str">
        <f ca="1">IF(B279&lt;TODAY(), (SUMPRODUCT(A$9:A280,E$9:E280) - G280*SUM(E$9:E280) - H280*SUM(A$9:A280) + (A280-7)*G280*H280)/(SUMPRODUCT(A$9:A280,A$9:A280) - 2*G280*SUM(A$9:A280) + (A280-7)*G280*G280), "NA")</f>
        <v>NA</v>
      </c>
      <c r="J280" s="95" t="str">
        <f t="shared" ca="1" si="14"/>
        <v>NA</v>
      </c>
    </row>
    <row r="281" spans="1:10" x14ac:dyDescent="0.2">
      <c r="A281" s="3">
        <v>280</v>
      </c>
      <c r="B281" s="73">
        <v>44462</v>
      </c>
      <c r="C281" s="42"/>
      <c r="D281" s="42" t="str">
        <f t="shared" ca="1" si="12"/>
        <v>NA</v>
      </c>
      <c r="E281" s="75" t="str">
        <f t="shared" ca="1" si="13"/>
        <v>NA</v>
      </c>
      <c r="F281" s="70"/>
      <c r="G281" s="72" t="str">
        <f ca="1">IF(B280&lt;TODAY(), AVERAGE(A$9:A281), "NA")</f>
        <v>NA</v>
      </c>
      <c r="H281" s="75" t="str">
        <f ca="1">IF(B280&lt;TODAY(), AVERAGE(E$9:E281), "NA")</f>
        <v>NA</v>
      </c>
      <c r="I281" s="82" t="str">
        <f ca="1">IF(B280&lt;TODAY(), (SUMPRODUCT(A$9:A281,E$9:E281) - G281*SUM(E$9:E281) - H281*SUM(A$9:A281) + (A281-7)*G281*H281)/(SUMPRODUCT(A$9:A281,A$9:A281) - 2*G281*SUM(A$9:A281) + (A281-7)*G281*G281), "NA")</f>
        <v>NA</v>
      </c>
      <c r="J281" s="95" t="str">
        <f t="shared" ca="1" si="14"/>
        <v>NA</v>
      </c>
    </row>
    <row r="282" spans="1:10" x14ac:dyDescent="0.2">
      <c r="A282" s="3">
        <v>281</v>
      </c>
      <c r="B282" s="73">
        <v>44463</v>
      </c>
      <c r="C282" s="42"/>
      <c r="D282" s="42" t="str">
        <f t="shared" ca="1" si="12"/>
        <v>NA</v>
      </c>
      <c r="E282" s="75" t="str">
        <f t="shared" ca="1" si="13"/>
        <v>NA</v>
      </c>
      <c r="F282" s="70"/>
      <c r="G282" s="72" t="str">
        <f ca="1">IF(B281&lt;TODAY(), AVERAGE(A$9:A282), "NA")</f>
        <v>NA</v>
      </c>
      <c r="H282" s="75" t="str">
        <f ca="1">IF(B281&lt;TODAY(), AVERAGE(E$9:E282), "NA")</f>
        <v>NA</v>
      </c>
      <c r="I282" s="82" t="str">
        <f ca="1">IF(B281&lt;TODAY(), (SUMPRODUCT(A$9:A282,E$9:E282) - G282*SUM(E$9:E282) - H282*SUM(A$9:A282) + (A282-7)*G282*H282)/(SUMPRODUCT(A$9:A282,A$9:A282) - 2*G282*SUM(A$9:A282) + (A282-7)*G282*G282), "NA")</f>
        <v>NA</v>
      </c>
      <c r="J282" s="95" t="str">
        <f t="shared" ca="1" si="14"/>
        <v>NA</v>
      </c>
    </row>
    <row r="283" spans="1:10" x14ac:dyDescent="0.2">
      <c r="A283" s="3">
        <v>282</v>
      </c>
      <c r="B283" s="73">
        <v>44464</v>
      </c>
      <c r="C283" s="42"/>
      <c r="D283" s="42" t="str">
        <f t="shared" ca="1" si="12"/>
        <v>NA</v>
      </c>
      <c r="E283" s="75" t="str">
        <f t="shared" ca="1" si="13"/>
        <v>NA</v>
      </c>
      <c r="F283" s="70"/>
      <c r="G283" s="72" t="str">
        <f ca="1">IF(B282&lt;TODAY(), AVERAGE(A$9:A283), "NA")</f>
        <v>NA</v>
      </c>
      <c r="H283" s="75" t="str">
        <f ca="1">IF(B282&lt;TODAY(), AVERAGE(E$9:E283), "NA")</f>
        <v>NA</v>
      </c>
      <c r="I283" s="82" t="str">
        <f ca="1">IF(B282&lt;TODAY(), (SUMPRODUCT(A$9:A283,E$9:E283) - G283*SUM(E$9:E283) - H283*SUM(A$9:A283) + (A283-7)*G283*H283)/(SUMPRODUCT(A$9:A283,A$9:A283) - 2*G283*SUM(A$9:A283) + (A283-7)*G283*G283), "NA")</f>
        <v>NA</v>
      </c>
      <c r="J283" s="95" t="str">
        <f t="shared" ca="1" si="14"/>
        <v>NA</v>
      </c>
    </row>
    <row r="284" spans="1:10" x14ac:dyDescent="0.2">
      <c r="A284" s="3">
        <v>283</v>
      </c>
      <c r="B284" s="73">
        <v>44465</v>
      </c>
      <c r="C284" s="42"/>
      <c r="D284" s="42" t="str">
        <f t="shared" ca="1" si="12"/>
        <v>NA</v>
      </c>
      <c r="E284" s="75" t="str">
        <f t="shared" ca="1" si="13"/>
        <v>NA</v>
      </c>
      <c r="F284" s="70"/>
      <c r="G284" s="72" t="str">
        <f ca="1">IF(B283&lt;TODAY(), AVERAGE(A$9:A284), "NA")</f>
        <v>NA</v>
      </c>
      <c r="H284" s="75" t="str">
        <f ca="1">IF(B283&lt;TODAY(), AVERAGE(E$9:E284), "NA")</f>
        <v>NA</v>
      </c>
      <c r="I284" s="82" t="str">
        <f ca="1">IF(B283&lt;TODAY(), (SUMPRODUCT(A$9:A284,E$9:E284) - G284*SUM(E$9:E284) - H284*SUM(A$9:A284) + (A284-7)*G284*H284)/(SUMPRODUCT(A$9:A284,A$9:A284) - 2*G284*SUM(A$9:A284) + (A284-7)*G284*G284), "NA")</f>
        <v>NA</v>
      </c>
      <c r="J284" s="95" t="str">
        <f t="shared" ca="1" si="14"/>
        <v>NA</v>
      </c>
    </row>
    <row r="285" spans="1:10" x14ac:dyDescent="0.2">
      <c r="A285" s="3">
        <v>284</v>
      </c>
      <c r="B285" s="73">
        <v>44466</v>
      </c>
      <c r="C285" s="42"/>
      <c r="D285" s="42" t="str">
        <f t="shared" ca="1" si="12"/>
        <v>NA</v>
      </c>
      <c r="E285" s="75" t="str">
        <f t="shared" ca="1" si="13"/>
        <v>NA</v>
      </c>
      <c r="F285" s="70"/>
      <c r="G285" s="72" t="str">
        <f ca="1">IF(B284&lt;TODAY(), AVERAGE(A$9:A285), "NA")</f>
        <v>NA</v>
      </c>
      <c r="H285" s="75" t="str">
        <f ca="1">IF(B284&lt;TODAY(), AVERAGE(E$9:E285), "NA")</f>
        <v>NA</v>
      </c>
      <c r="I285" s="82" t="str">
        <f ca="1">IF(B284&lt;TODAY(), (SUMPRODUCT(A$9:A285,E$9:E285) - G285*SUM(E$9:E285) - H285*SUM(A$9:A285) + (A285-7)*G285*H285)/(SUMPRODUCT(A$9:A285,A$9:A285) - 2*G285*SUM(A$9:A285) + (A285-7)*G285*G285), "NA")</f>
        <v>NA</v>
      </c>
      <c r="J285" s="95" t="str">
        <f t="shared" ca="1" si="14"/>
        <v>NA</v>
      </c>
    </row>
    <row r="286" spans="1:10" x14ac:dyDescent="0.2">
      <c r="A286" s="3">
        <v>285</v>
      </c>
      <c r="B286" s="73">
        <v>44467</v>
      </c>
      <c r="C286" s="42"/>
      <c r="D286" s="42" t="str">
        <f t="shared" ca="1" si="12"/>
        <v>NA</v>
      </c>
      <c r="E286" s="75" t="str">
        <f t="shared" ca="1" si="13"/>
        <v>NA</v>
      </c>
      <c r="F286" s="70"/>
      <c r="G286" s="72" t="str">
        <f ca="1">IF(B285&lt;TODAY(), AVERAGE(A$9:A286), "NA")</f>
        <v>NA</v>
      </c>
      <c r="H286" s="75" t="str">
        <f ca="1">IF(B285&lt;TODAY(), AVERAGE(E$9:E286), "NA")</f>
        <v>NA</v>
      </c>
      <c r="I286" s="82" t="str">
        <f ca="1">IF(B285&lt;TODAY(), (SUMPRODUCT(A$9:A286,E$9:E286) - G286*SUM(E$9:E286) - H286*SUM(A$9:A286) + (A286-7)*G286*H286)/(SUMPRODUCT(A$9:A286,A$9:A286) - 2*G286*SUM(A$9:A286) + (A286-7)*G286*G286), "NA")</f>
        <v>NA</v>
      </c>
      <c r="J286" s="95" t="str">
        <f t="shared" ca="1" si="14"/>
        <v>NA</v>
      </c>
    </row>
    <row r="287" spans="1:10" x14ac:dyDescent="0.2">
      <c r="A287" s="3">
        <v>286</v>
      </c>
      <c r="B287" s="73">
        <v>44468</v>
      </c>
      <c r="C287" s="42"/>
      <c r="D287" s="42" t="str">
        <f t="shared" ca="1" si="12"/>
        <v>NA</v>
      </c>
      <c r="E287" s="75" t="str">
        <f t="shared" ca="1" si="13"/>
        <v>NA</v>
      </c>
      <c r="F287" s="70"/>
      <c r="G287" s="72" t="str">
        <f ca="1">IF(B286&lt;TODAY(), AVERAGE(A$9:A287), "NA")</f>
        <v>NA</v>
      </c>
      <c r="H287" s="75" t="str">
        <f ca="1">IF(B286&lt;TODAY(), AVERAGE(E$9:E287), "NA")</f>
        <v>NA</v>
      </c>
      <c r="I287" s="82" t="str">
        <f ca="1">IF(B286&lt;TODAY(), (SUMPRODUCT(A$9:A287,E$9:E287) - G287*SUM(E$9:E287) - H287*SUM(A$9:A287) + (A287-7)*G287*H287)/(SUMPRODUCT(A$9:A287,A$9:A287) - 2*G287*SUM(A$9:A287) + (A287-7)*G287*G287), "NA")</f>
        <v>NA</v>
      </c>
      <c r="J287" s="95" t="str">
        <f t="shared" ca="1" si="14"/>
        <v>NA</v>
      </c>
    </row>
    <row r="288" spans="1:10" x14ac:dyDescent="0.2">
      <c r="A288" s="3">
        <v>287</v>
      </c>
      <c r="B288" s="73">
        <v>44469</v>
      </c>
      <c r="C288" s="42"/>
      <c r="D288" s="42" t="str">
        <f t="shared" ca="1" si="12"/>
        <v>NA</v>
      </c>
      <c r="E288" s="75" t="str">
        <f t="shared" ca="1" si="13"/>
        <v>NA</v>
      </c>
      <c r="F288" s="70"/>
      <c r="G288" s="72" t="str">
        <f ca="1">IF(B287&lt;TODAY(), AVERAGE(A$9:A288), "NA")</f>
        <v>NA</v>
      </c>
      <c r="H288" s="75" t="str">
        <f ca="1">IF(B287&lt;TODAY(), AVERAGE(E$9:E288), "NA")</f>
        <v>NA</v>
      </c>
      <c r="I288" s="82" t="str">
        <f ca="1">IF(B287&lt;TODAY(), (SUMPRODUCT(A$9:A288,E$9:E288) - G288*SUM(E$9:E288) - H288*SUM(A$9:A288) + (A288-7)*G288*H288)/(SUMPRODUCT(A$9:A288,A$9:A288) - 2*G288*SUM(A$9:A288) + (A288-7)*G288*G288), "NA")</f>
        <v>NA</v>
      </c>
      <c r="J288" s="95" t="str">
        <f t="shared" ca="1" si="14"/>
        <v>NA</v>
      </c>
    </row>
    <row r="289" spans="1:61" x14ac:dyDescent="0.2">
      <c r="A289" s="3">
        <v>288</v>
      </c>
      <c r="B289" s="73">
        <v>44470</v>
      </c>
      <c r="C289" s="42"/>
      <c r="D289" s="42" t="str">
        <f t="shared" ca="1" si="12"/>
        <v>NA</v>
      </c>
      <c r="E289" s="75" t="str">
        <f t="shared" ca="1" si="13"/>
        <v>NA</v>
      </c>
      <c r="F289" s="70"/>
      <c r="G289" s="72" t="str">
        <f ca="1">IF(B288&lt;TODAY(), AVERAGE(A$9:A289), "NA")</f>
        <v>NA</v>
      </c>
      <c r="H289" s="75" t="str">
        <f ca="1">IF(B288&lt;TODAY(), AVERAGE(E$9:E289), "NA")</f>
        <v>NA</v>
      </c>
      <c r="I289" s="82" t="str">
        <f ca="1">IF(B288&lt;TODAY(), (SUMPRODUCT(A$9:A289,E$9:E289) - G289*SUM(E$9:E289) - H289*SUM(A$9:A289) + (A289-7)*G289*H289)/(SUMPRODUCT(A$9:A289,A$9:A289) - 2*G289*SUM(A$9:A289) + (A289-7)*G289*G289), "NA")</f>
        <v>NA</v>
      </c>
      <c r="J289" s="95" t="str">
        <f t="shared" ca="1" si="14"/>
        <v>NA</v>
      </c>
    </row>
    <row r="290" spans="1:61" x14ac:dyDescent="0.2">
      <c r="A290" s="3">
        <v>289</v>
      </c>
      <c r="B290" s="73">
        <v>44471</v>
      </c>
      <c r="C290" s="42"/>
      <c r="D290" s="42" t="str">
        <f t="shared" ca="1" si="12"/>
        <v>NA</v>
      </c>
      <c r="E290" s="75" t="str">
        <f t="shared" ca="1" si="13"/>
        <v>NA</v>
      </c>
      <c r="F290" s="70"/>
      <c r="G290" s="72" t="str">
        <f ca="1">IF(B289&lt;TODAY(), AVERAGE(A$9:A290), "NA")</f>
        <v>NA</v>
      </c>
      <c r="H290" s="75" t="str">
        <f ca="1">IF(B289&lt;TODAY(), AVERAGE(E$9:E290), "NA")</f>
        <v>NA</v>
      </c>
      <c r="I290" s="82" t="str">
        <f ca="1">IF(B289&lt;TODAY(), (SUMPRODUCT(A$9:A290,E$9:E290) - G290*SUM(E$9:E290) - H290*SUM(A$9:A290) + (A290-7)*G290*H290)/(SUMPRODUCT(A$9:A290,A$9:A290) - 2*G290*SUM(A$9:A290) + (A290-7)*G290*G290), "NA")</f>
        <v>NA</v>
      </c>
      <c r="J290" s="95" t="str">
        <f t="shared" ca="1" si="14"/>
        <v>NA</v>
      </c>
    </row>
    <row r="291" spans="1:61" x14ac:dyDescent="0.2">
      <c r="A291" s="3">
        <v>290</v>
      </c>
      <c r="B291" s="73">
        <v>44472</v>
      </c>
      <c r="C291" s="42"/>
      <c r="D291" s="42" t="str">
        <f t="shared" ca="1" si="12"/>
        <v>NA</v>
      </c>
      <c r="E291" s="75" t="str">
        <f t="shared" ca="1" si="13"/>
        <v>NA</v>
      </c>
      <c r="F291" s="70"/>
      <c r="G291" s="72" t="str">
        <f ca="1">IF(B290&lt;TODAY(), AVERAGE(A$9:A291), "NA")</f>
        <v>NA</v>
      </c>
      <c r="H291" s="75" t="str">
        <f ca="1">IF(B290&lt;TODAY(), AVERAGE(E$9:E291), "NA")</f>
        <v>NA</v>
      </c>
      <c r="I291" s="82" t="str">
        <f ca="1">IF(B290&lt;TODAY(), (SUMPRODUCT(A$9:A291,E$9:E291) - G291*SUM(E$9:E291) - H291*SUM(A$9:A291) + (A291-7)*G291*H291)/(SUMPRODUCT(A$9:A291,A$9:A291) - 2*G291*SUM(A$9:A291) + (A291-7)*G291*G291), "NA")</f>
        <v>NA</v>
      </c>
      <c r="J291" s="95" t="str">
        <f t="shared" ca="1" si="14"/>
        <v>NA</v>
      </c>
    </row>
    <row r="292" spans="1:61" x14ac:dyDescent="0.2">
      <c r="A292" s="3">
        <v>291</v>
      </c>
      <c r="B292" s="73">
        <v>44473</v>
      </c>
      <c r="C292" s="42"/>
      <c r="D292" s="42" t="str">
        <f t="shared" ca="1" si="12"/>
        <v>NA</v>
      </c>
      <c r="E292" s="75" t="str">
        <f t="shared" ca="1" si="13"/>
        <v>NA</v>
      </c>
      <c r="F292" s="70"/>
      <c r="G292" s="72" t="str">
        <f ca="1">IF(B291&lt;TODAY(), AVERAGE(A$9:A292), "NA")</f>
        <v>NA</v>
      </c>
      <c r="H292" s="75" t="str">
        <f ca="1">IF(B291&lt;TODAY(), AVERAGE(E$9:E292), "NA")</f>
        <v>NA</v>
      </c>
      <c r="I292" s="82" t="str">
        <f ca="1">IF(B291&lt;TODAY(), (SUMPRODUCT(A$9:A292,E$9:E292) - G292*SUM(E$9:E292) - H292*SUM(A$9:A292) + (A292-7)*G292*H292)/(SUMPRODUCT(A$9:A292,A$9:A292) - 2*G292*SUM(A$9:A292) + (A292-7)*G292*G292), "NA")</f>
        <v>NA</v>
      </c>
      <c r="J292" s="95" t="str">
        <f t="shared" ca="1" si="14"/>
        <v>NA</v>
      </c>
    </row>
    <row r="293" spans="1:61" x14ac:dyDescent="0.2">
      <c r="A293" s="3">
        <v>292</v>
      </c>
      <c r="B293" s="73">
        <v>44474</v>
      </c>
      <c r="C293" s="42"/>
      <c r="D293" s="42" t="str">
        <f t="shared" ca="1" si="12"/>
        <v>NA</v>
      </c>
      <c r="E293" s="75" t="str">
        <f t="shared" ca="1" si="13"/>
        <v>NA</v>
      </c>
      <c r="F293" s="70"/>
      <c r="G293" s="72" t="str">
        <f ca="1">IF(B292&lt;TODAY(), AVERAGE(A$9:A293), "NA")</f>
        <v>NA</v>
      </c>
      <c r="H293" s="75" t="str">
        <f ca="1">IF(B292&lt;TODAY(), AVERAGE(E$9:E293), "NA")</f>
        <v>NA</v>
      </c>
      <c r="I293" s="82" t="str">
        <f ca="1">IF(B292&lt;TODAY(), (SUMPRODUCT(A$9:A293,E$9:E293) - G293*SUM(E$9:E293) - H293*SUM(A$9:A293) + (A293-7)*G293*H293)/(SUMPRODUCT(A$9:A293,A$9:A293) - 2*G293*SUM(A$9:A293) + (A293-7)*G293*G293), "NA")</f>
        <v>NA</v>
      </c>
      <c r="J293" s="95" t="str">
        <f t="shared" ca="1" si="14"/>
        <v>NA</v>
      </c>
    </row>
    <row r="294" spans="1:61" x14ac:dyDescent="0.2">
      <c r="A294" s="3">
        <v>293</v>
      </c>
      <c r="B294" s="73">
        <v>44475</v>
      </c>
      <c r="C294" s="42"/>
      <c r="D294" s="42" t="str">
        <f t="shared" ca="1" si="12"/>
        <v>NA</v>
      </c>
      <c r="E294" s="75" t="str">
        <f t="shared" ca="1" si="13"/>
        <v>NA</v>
      </c>
      <c r="F294" s="70"/>
      <c r="G294" s="72" t="str">
        <f ca="1">IF(B293&lt;TODAY(), AVERAGE(A$9:A294), "NA")</f>
        <v>NA</v>
      </c>
      <c r="H294" s="75" t="str">
        <f ca="1">IF(B293&lt;TODAY(), AVERAGE(E$9:E294), "NA")</f>
        <v>NA</v>
      </c>
      <c r="I294" s="82" t="str">
        <f ca="1">IF(B293&lt;TODAY(), (SUMPRODUCT(A$9:A294,E$9:E294) - G294*SUM(E$9:E294) - H294*SUM(A$9:A294) + (A294-7)*G294*H294)/(SUMPRODUCT(A$9:A294,A$9:A294) - 2*G294*SUM(A$9:A294) + (A294-7)*G294*G294), "NA")</f>
        <v>NA</v>
      </c>
      <c r="J294" s="95" t="str">
        <f t="shared" ca="1" si="14"/>
        <v>NA</v>
      </c>
    </row>
    <row r="295" spans="1:61" x14ac:dyDescent="0.2">
      <c r="A295" s="3">
        <v>294</v>
      </c>
      <c r="B295" s="73">
        <v>44476</v>
      </c>
      <c r="C295" s="42"/>
      <c r="D295" s="42" t="str">
        <f t="shared" ca="1" si="12"/>
        <v>NA</v>
      </c>
      <c r="E295" s="75" t="str">
        <f t="shared" ca="1" si="13"/>
        <v>NA</v>
      </c>
      <c r="F295" s="70"/>
      <c r="G295" s="72" t="str">
        <f ca="1">IF(B294&lt;TODAY(), AVERAGE(A$9:A295), "NA")</f>
        <v>NA</v>
      </c>
      <c r="H295" s="75" t="str">
        <f ca="1">IF(B294&lt;TODAY(), AVERAGE(E$9:E295), "NA")</f>
        <v>NA</v>
      </c>
      <c r="I295" s="82" t="str">
        <f ca="1">IF(B294&lt;TODAY(), (SUMPRODUCT(A$9:A295,E$9:E295) - G295*SUM(E$9:E295) - H295*SUM(A$9:A295) + (A295-7)*G295*H295)/(SUMPRODUCT(A$9:A295,A$9:A295) - 2*G295*SUM(A$9:A295) + (A295-7)*G295*G295), "NA")</f>
        <v>NA</v>
      </c>
      <c r="J295" s="95" t="str">
        <f t="shared" ca="1" si="14"/>
        <v>NA</v>
      </c>
    </row>
    <row r="296" spans="1:61" x14ac:dyDescent="0.2">
      <c r="A296" s="3">
        <v>295</v>
      </c>
      <c r="B296" s="73">
        <v>44477</v>
      </c>
      <c r="C296" s="42"/>
      <c r="D296" s="42" t="str">
        <f t="shared" ca="1" si="12"/>
        <v>NA</v>
      </c>
      <c r="E296" s="75" t="str">
        <f t="shared" ca="1" si="13"/>
        <v>NA</v>
      </c>
      <c r="F296" s="70"/>
      <c r="G296" s="72" t="str">
        <f ca="1">IF(B295&lt;TODAY(), AVERAGE(A$9:A296), "NA")</f>
        <v>NA</v>
      </c>
      <c r="H296" s="75" t="str">
        <f ca="1">IF(B295&lt;TODAY(), AVERAGE(E$9:E296), "NA")</f>
        <v>NA</v>
      </c>
      <c r="I296" s="82" t="str">
        <f ca="1">IF(B295&lt;TODAY(), (SUMPRODUCT(A$9:A296,E$9:E296) - G296*SUM(E$9:E296) - H296*SUM(A$9:A296) + (A296-7)*G296*H296)/(SUMPRODUCT(A$9:A296,A$9:A296) - 2*G296*SUM(A$9:A296) + (A296-7)*G296*G296), "NA")</f>
        <v>NA</v>
      </c>
      <c r="J296" s="95" t="str">
        <f t="shared" ca="1" si="14"/>
        <v>NA</v>
      </c>
    </row>
    <row r="297" spans="1:61" x14ac:dyDescent="0.2">
      <c r="A297" s="3">
        <v>296</v>
      </c>
      <c r="B297" s="73">
        <v>44478</v>
      </c>
      <c r="C297" s="42"/>
      <c r="D297" s="42" t="str">
        <f t="shared" ca="1" si="12"/>
        <v>NA</v>
      </c>
      <c r="E297" s="75" t="str">
        <f t="shared" ca="1" si="13"/>
        <v>NA</v>
      </c>
      <c r="F297" s="70"/>
      <c r="G297" s="72" t="str">
        <f ca="1">IF(B296&lt;TODAY(), AVERAGE(A$9:A297), "NA")</f>
        <v>NA</v>
      </c>
      <c r="H297" s="75" t="str">
        <f ca="1">IF(B296&lt;TODAY(), AVERAGE(E$9:E297), "NA")</f>
        <v>NA</v>
      </c>
      <c r="I297" s="82" t="str">
        <f ca="1">IF(B296&lt;TODAY(), (SUMPRODUCT(A$9:A297,E$9:E297) - G297*SUM(E$9:E297) - H297*SUM(A$9:A297) + (A297-7)*G297*H297)/(SUMPRODUCT(A$9:A297,A$9:A297) - 2*G297*SUM(A$9:A297) + (A297-7)*G297*G297), "NA")</f>
        <v>NA</v>
      </c>
      <c r="J297" s="95" t="str">
        <f t="shared" ca="1" si="14"/>
        <v>NA</v>
      </c>
    </row>
    <row r="298" spans="1:61" x14ac:dyDescent="0.2">
      <c r="A298" s="3">
        <v>297</v>
      </c>
      <c r="B298" s="73">
        <v>44479</v>
      </c>
      <c r="C298" s="42"/>
      <c r="D298" s="42" t="str">
        <f t="shared" ca="1" si="12"/>
        <v>NA</v>
      </c>
      <c r="E298" s="75" t="str">
        <f t="shared" ca="1" si="13"/>
        <v>NA</v>
      </c>
      <c r="F298" s="70"/>
      <c r="G298" s="72" t="str">
        <f ca="1">IF(B297&lt;TODAY(), AVERAGE(A$9:A298), "NA")</f>
        <v>NA</v>
      </c>
      <c r="H298" s="75" t="str">
        <f ca="1">IF(B297&lt;TODAY(), AVERAGE(E$9:E298), "NA")</f>
        <v>NA</v>
      </c>
      <c r="I298" s="82" t="str">
        <f ca="1">IF(B297&lt;TODAY(), (SUMPRODUCT(A$9:A298,E$9:E298) - G298*SUM(E$9:E298) - H298*SUM(A$9:A298) + (A298-7)*G298*H298)/(SUMPRODUCT(A$9:A298,A$9:A298) - 2*G298*SUM(A$9:A298) + (A298-7)*G298*G298), "NA")</f>
        <v>NA</v>
      </c>
      <c r="J298" s="95" t="str">
        <f t="shared" ca="1" si="14"/>
        <v>NA</v>
      </c>
    </row>
    <row r="299" spans="1:61" x14ac:dyDescent="0.2">
      <c r="A299" s="3">
        <v>298</v>
      </c>
      <c r="B299" s="73">
        <v>44480</v>
      </c>
      <c r="C299" s="42"/>
      <c r="D299" s="42" t="str">
        <f t="shared" ca="1" si="12"/>
        <v>NA</v>
      </c>
      <c r="E299" s="75" t="str">
        <f t="shared" ca="1" si="13"/>
        <v>NA</v>
      </c>
      <c r="F299" s="70"/>
      <c r="G299" s="72" t="str">
        <f ca="1">IF(B298&lt;TODAY(), AVERAGE(A$9:A299), "NA")</f>
        <v>NA</v>
      </c>
      <c r="H299" s="75" t="str">
        <f ca="1">IF(B298&lt;TODAY(), AVERAGE(E$9:E299), "NA")</f>
        <v>NA</v>
      </c>
      <c r="I299" s="82" t="str">
        <f ca="1">IF(B298&lt;TODAY(), (SUMPRODUCT(A$9:A299,E$9:E299) - G299*SUM(E$9:E299) - H299*SUM(A$9:A299) + (A299-7)*G299*H299)/(SUMPRODUCT(A$9:A299,A$9:A299) - 2*G299*SUM(A$9:A299) + (A299-7)*G299*G299), "NA")</f>
        <v>NA</v>
      </c>
      <c r="J299" s="95" t="str">
        <f t="shared" ca="1" si="14"/>
        <v>NA</v>
      </c>
    </row>
    <row r="300" spans="1:61" x14ac:dyDescent="0.2">
      <c r="A300" s="3">
        <v>299</v>
      </c>
      <c r="B300" s="73">
        <v>44481</v>
      </c>
      <c r="C300" s="42"/>
      <c r="D300" s="42" t="str">
        <f t="shared" ca="1" si="12"/>
        <v>NA</v>
      </c>
      <c r="E300" s="75" t="str">
        <f t="shared" ca="1" si="13"/>
        <v>NA</v>
      </c>
      <c r="F300" s="70"/>
      <c r="G300" s="72" t="str">
        <f ca="1">IF(B299&lt;TODAY(), AVERAGE(A$9:A300), "NA")</f>
        <v>NA</v>
      </c>
      <c r="H300" s="75" t="str">
        <f ca="1">IF(B299&lt;TODAY(), AVERAGE(E$9:E300), "NA")</f>
        <v>NA</v>
      </c>
      <c r="I300" s="82" t="str">
        <f ca="1">IF(B299&lt;TODAY(), (SUMPRODUCT(A$9:A300,E$9:E300) - G300*SUM(E$9:E300) - H300*SUM(A$9:A300) + (A300-7)*G300*H300)/(SUMPRODUCT(A$9:A300,A$9:A300) - 2*G300*SUM(A$9:A300) + (A300-7)*G300*G300), "NA")</f>
        <v>NA</v>
      </c>
      <c r="J300" s="95" t="str">
        <f t="shared" ca="1" si="14"/>
        <v>NA</v>
      </c>
    </row>
    <row r="301" spans="1:61" x14ac:dyDescent="0.2">
      <c r="A301" s="3">
        <v>300</v>
      </c>
      <c r="B301" s="73">
        <v>44482</v>
      </c>
      <c r="C301" s="42"/>
      <c r="D301" s="42" t="str">
        <f t="shared" ca="1" si="12"/>
        <v>NA</v>
      </c>
      <c r="E301" s="75" t="str">
        <f t="shared" ca="1" si="13"/>
        <v>NA</v>
      </c>
      <c r="F301" s="70"/>
      <c r="G301" s="72" t="str">
        <f ca="1">IF(B300&lt;TODAY(), AVERAGE(A$9:A301), "NA")</f>
        <v>NA</v>
      </c>
      <c r="H301" s="75" t="str">
        <f ca="1">IF(B300&lt;TODAY(), AVERAGE(E$9:E301), "NA")</f>
        <v>NA</v>
      </c>
      <c r="I301" s="82" t="str">
        <f ca="1">IF(B300&lt;TODAY(), (SUMPRODUCT(A$9:A301,E$9:E301) - G301*SUM(E$9:E301) - H301*SUM(A$9:A301) + (A301-7)*G301*H301)/(SUMPRODUCT(A$9:A301,A$9:A301) - 2*G301*SUM(A$9:A301) + (A301-7)*G301*G301), "NA")</f>
        <v>NA</v>
      </c>
      <c r="J301" s="95" t="str">
        <f t="shared" ca="1" si="14"/>
        <v>NA</v>
      </c>
      <c r="L301" s="50"/>
      <c r="M301" s="89"/>
      <c r="N301" s="89"/>
      <c r="O301" s="89"/>
      <c r="P301" s="89"/>
      <c r="Q301" s="89"/>
      <c r="R301" s="89"/>
      <c r="S301" s="89"/>
      <c r="T301" s="89"/>
      <c r="U301" s="89"/>
      <c r="W301" s="89"/>
      <c r="X301" s="89"/>
      <c r="Y301" s="89"/>
      <c r="Z301" s="89"/>
      <c r="AA301" s="89"/>
      <c r="AB301" s="89"/>
      <c r="AC301" s="89"/>
      <c r="AD301" s="89"/>
      <c r="AE301" s="89"/>
      <c r="AG301" s="89"/>
      <c r="AH301" s="89"/>
      <c r="AI301" s="89"/>
      <c r="AJ301" s="89"/>
      <c r="AK301" s="89"/>
      <c r="AL301" s="89"/>
      <c r="AM301" s="89"/>
      <c r="AN301" s="89"/>
      <c r="AO301" s="89"/>
      <c r="AQ301" s="84"/>
      <c r="AR301" s="84"/>
      <c r="AS301" s="84"/>
      <c r="AT301" s="84"/>
      <c r="AU301" s="84"/>
      <c r="AV301" s="84"/>
      <c r="AW301" s="84"/>
      <c r="AX301" s="84"/>
      <c r="AY301" s="84"/>
      <c r="BA301" s="84"/>
      <c r="BB301" s="84"/>
      <c r="BC301" s="84"/>
      <c r="BD301" s="84"/>
      <c r="BE301" s="84"/>
      <c r="BF301" s="84"/>
      <c r="BG301" s="84"/>
      <c r="BH301" s="84"/>
      <c r="BI301" s="84"/>
    </row>
    <row r="302" spans="1:61" x14ac:dyDescent="0.2">
      <c r="A302" s="3">
        <v>301</v>
      </c>
      <c r="B302" s="73">
        <v>44483</v>
      </c>
      <c r="C302" s="42"/>
      <c r="D302" s="42" t="str">
        <f t="shared" ca="1" si="12"/>
        <v>NA</v>
      </c>
      <c r="E302" s="75" t="str">
        <f t="shared" ca="1" si="13"/>
        <v>NA</v>
      </c>
      <c r="F302" s="70"/>
      <c r="G302" s="72" t="str">
        <f ca="1">IF(B301&lt;TODAY(), AVERAGE(A$9:A302), "NA")</f>
        <v>NA</v>
      </c>
      <c r="H302" s="75" t="str">
        <f ca="1">IF(B301&lt;TODAY(), AVERAGE(E$9:E302), "NA")</f>
        <v>NA</v>
      </c>
      <c r="I302" s="82" t="str">
        <f ca="1">IF(B301&lt;TODAY(), (SUMPRODUCT(A$9:A302,E$9:E302) - G302*SUM(E$9:E302) - H302*SUM(A$9:A302) + (A302-7)*G302*H302)/(SUMPRODUCT(A$9:A302,A$9:A302) - 2*G302*SUM(A$9:A302) + (A302-7)*G302*G302), "NA")</f>
        <v>NA</v>
      </c>
      <c r="J302" s="95" t="str">
        <f t="shared" ca="1" si="14"/>
        <v>NA</v>
      </c>
    </row>
    <row r="303" spans="1:61" x14ac:dyDescent="0.2">
      <c r="A303" s="3">
        <v>302</v>
      </c>
      <c r="B303" s="73">
        <v>44484</v>
      </c>
      <c r="C303" s="42"/>
      <c r="D303" s="42" t="str">
        <f t="shared" ca="1" si="12"/>
        <v>NA</v>
      </c>
      <c r="E303" s="75" t="str">
        <f t="shared" ca="1" si="13"/>
        <v>NA</v>
      </c>
      <c r="F303" s="70"/>
      <c r="G303" s="72" t="str">
        <f ca="1">IF(B302&lt;TODAY(), AVERAGE(A$9:A303), "NA")</f>
        <v>NA</v>
      </c>
      <c r="H303" s="75" t="str">
        <f ca="1">IF(B302&lt;TODAY(), AVERAGE(E$9:E303), "NA")</f>
        <v>NA</v>
      </c>
      <c r="I303" s="82" t="str">
        <f ca="1">IF(B302&lt;TODAY(), (SUMPRODUCT(A$9:A303,E$9:E303) - G303*SUM(E$9:E303) - H303*SUM(A$9:A303) + (A303-7)*G303*H303)/(SUMPRODUCT(A$9:A303,A$9:A303) - 2*G303*SUM(A$9:A303) + (A303-7)*G303*G303), "NA")</f>
        <v>NA</v>
      </c>
      <c r="J303" s="95" t="str">
        <f t="shared" ca="1" si="14"/>
        <v>NA</v>
      </c>
    </row>
    <row r="304" spans="1:61" x14ac:dyDescent="0.2">
      <c r="A304" s="3">
        <v>303</v>
      </c>
      <c r="B304" s="73">
        <v>44485</v>
      </c>
      <c r="C304" s="42"/>
      <c r="D304" s="42" t="str">
        <f t="shared" ca="1" si="12"/>
        <v>NA</v>
      </c>
      <c r="E304" s="75" t="str">
        <f t="shared" ca="1" si="13"/>
        <v>NA</v>
      </c>
      <c r="F304" s="70"/>
      <c r="G304" s="72" t="str">
        <f ca="1">IF(B303&lt;TODAY(), AVERAGE(A$9:A304), "NA")</f>
        <v>NA</v>
      </c>
      <c r="H304" s="75" t="str">
        <f ca="1">IF(B303&lt;TODAY(), AVERAGE(E$9:E304), "NA")</f>
        <v>NA</v>
      </c>
      <c r="I304" s="82" t="str">
        <f ca="1">IF(B303&lt;TODAY(), (SUMPRODUCT(A$9:A304,E$9:E304) - G304*SUM(E$9:E304) - H304*SUM(A$9:A304) + (A304-7)*G304*H304)/(SUMPRODUCT(A$9:A304,A$9:A304) - 2*G304*SUM(A$9:A304) + (A304-7)*G304*G304), "NA")</f>
        <v>NA</v>
      </c>
      <c r="J304" s="95" t="str">
        <f t="shared" ca="1" si="14"/>
        <v>NA</v>
      </c>
    </row>
    <row r="305" spans="1:60" x14ac:dyDescent="0.2">
      <c r="A305" s="3">
        <v>304</v>
      </c>
      <c r="B305" s="73">
        <v>44486</v>
      </c>
      <c r="C305" s="42"/>
      <c r="D305" s="42" t="str">
        <f t="shared" ca="1" si="12"/>
        <v>NA</v>
      </c>
      <c r="E305" s="75" t="str">
        <f t="shared" ca="1" si="13"/>
        <v>NA</v>
      </c>
      <c r="F305" s="70"/>
      <c r="G305" s="72" t="str">
        <f ca="1">IF(B304&lt;TODAY(), AVERAGE(A$9:A305), "NA")</f>
        <v>NA</v>
      </c>
      <c r="H305" s="75" t="str">
        <f ca="1">IF(B304&lt;TODAY(), AVERAGE(E$9:E305), "NA")</f>
        <v>NA</v>
      </c>
      <c r="I305" s="82" t="str">
        <f ca="1">IF(B304&lt;TODAY(), (SUMPRODUCT(A$9:A305,E$9:E305) - G305*SUM(E$9:E305) - H305*SUM(A$9:A305) + (A305-7)*G305*H305)/(SUMPRODUCT(A$9:A305,A$9:A305) - 2*G305*SUM(A$9:A305) + (A305-7)*G305*G305), "NA")</f>
        <v>NA</v>
      </c>
      <c r="J305" s="95" t="str">
        <f t="shared" ca="1" si="14"/>
        <v>NA</v>
      </c>
    </row>
    <row r="306" spans="1:60" x14ac:dyDescent="0.2">
      <c r="A306" s="3">
        <v>305</v>
      </c>
      <c r="B306" s="73">
        <v>44487</v>
      </c>
      <c r="C306" s="42"/>
      <c r="D306" s="42" t="str">
        <f t="shared" ca="1" si="12"/>
        <v>NA</v>
      </c>
      <c r="E306" s="75" t="str">
        <f t="shared" ca="1" si="13"/>
        <v>NA</v>
      </c>
      <c r="F306" s="70"/>
      <c r="G306" s="72" t="str">
        <f ca="1">IF(B305&lt;TODAY(), AVERAGE(A$9:A306), "NA")</f>
        <v>NA</v>
      </c>
      <c r="H306" s="75" t="str">
        <f ca="1">IF(B305&lt;TODAY(), AVERAGE(E$9:E306), "NA")</f>
        <v>NA</v>
      </c>
      <c r="I306" s="82" t="str">
        <f ca="1">IF(B305&lt;TODAY(), (SUMPRODUCT(A$9:A306,E$9:E306) - G306*SUM(E$9:E306) - H306*SUM(A$9:A306) + (A306-7)*G306*H306)/(SUMPRODUCT(A$9:A306,A$9:A306) - 2*G306*SUM(A$9:A306) + (A306-7)*G306*G306), "NA")</f>
        <v>NA</v>
      </c>
      <c r="J306" s="95" t="str">
        <f t="shared" ca="1" si="14"/>
        <v>NA</v>
      </c>
    </row>
    <row r="307" spans="1:60" x14ac:dyDescent="0.2">
      <c r="A307" s="3">
        <v>306</v>
      </c>
      <c r="B307" s="73">
        <v>44488</v>
      </c>
      <c r="C307" s="42"/>
      <c r="D307" s="42" t="str">
        <f t="shared" ca="1" si="12"/>
        <v>NA</v>
      </c>
      <c r="E307" s="75" t="str">
        <f t="shared" ca="1" si="13"/>
        <v>NA</v>
      </c>
      <c r="F307" s="70"/>
      <c r="G307" s="72" t="str">
        <f ca="1">IF(B306&lt;TODAY(), AVERAGE(A$9:A307), "NA")</f>
        <v>NA</v>
      </c>
      <c r="H307" s="75" t="str">
        <f ca="1">IF(B306&lt;TODAY(), AVERAGE(E$9:E307), "NA")</f>
        <v>NA</v>
      </c>
      <c r="I307" s="82" t="str">
        <f ca="1">IF(B306&lt;TODAY(), (SUMPRODUCT(A$9:A307,E$9:E307) - G307*SUM(E$9:E307) - H307*SUM(A$9:A307) + (A307-7)*G307*H307)/(SUMPRODUCT(A$9:A307,A$9:A307) - 2*G307*SUM(A$9:A307) + (A307-7)*G307*G307), "NA")</f>
        <v>NA</v>
      </c>
      <c r="J307" s="95" t="str">
        <f t="shared" ca="1" si="14"/>
        <v>NA</v>
      </c>
    </row>
    <row r="308" spans="1:60" x14ac:dyDescent="0.2">
      <c r="A308" s="3">
        <v>307</v>
      </c>
      <c r="B308" s="73">
        <v>44489</v>
      </c>
      <c r="C308" s="42"/>
      <c r="D308" s="42" t="str">
        <f t="shared" ca="1" si="12"/>
        <v>NA</v>
      </c>
      <c r="E308" s="75" t="str">
        <f t="shared" ca="1" si="13"/>
        <v>NA</v>
      </c>
      <c r="F308" s="70"/>
      <c r="G308" s="72" t="str">
        <f ca="1">IF(B307&lt;TODAY(), AVERAGE(A$9:A308), "NA")</f>
        <v>NA</v>
      </c>
      <c r="H308" s="75" t="str">
        <f ca="1">IF(B307&lt;TODAY(), AVERAGE(E$9:E308), "NA")</f>
        <v>NA</v>
      </c>
      <c r="I308" s="82" t="str">
        <f ca="1">IF(B307&lt;TODAY(), (SUMPRODUCT(A$9:A308,E$9:E308) - G308*SUM(E$9:E308) - H308*SUM(A$9:A308) + (A308-7)*G308*H308)/(SUMPRODUCT(A$9:A308,A$9:A308) - 2*G308*SUM(A$9:A308) + (A308-7)*G308*G308), "NA")</f>
        <v>NA</v>
      </c>
      <c r="J308" s="95" t="str">
        <f t="shared" ca="1" si="14"/>
        <v>NA</v>
      </c>
    </row>
    <row r="309" spans="1:60" x14ac:dyDescent="0.2">
      <c r="A309" s="3">
        <v>308</v>
      </c>
      <c r="B309" s="73">
        <v>44490</v>
      </c>
      <c r="C309" s="42"/>
      <c r="D309" s="42" t="str">
        <f t="shared" ca="1" si="12"/>
        <v>NA</v>
      </c>
      <c r="E309" s="75" t="str">
        <f t="shared" ca="1" si="13"/>
        <v>NA</v>
      </c>
      <c r="F309" s="70"/>
      <c r="G309" s="72" t="str">
        <f ca="1">IF(B308&lt;TODAY(), AVERAGE(A$9:A309), "NA")</f>
        <v>NA</v>
      </c>
      <c r="H309" s="75" t="str">
        <f ca="1">IF(B308&lt;TODAY(), AVERAGE(E$9:E309), "NA")</f>
        <v>NA</v>
      </c>
      <c r="I309" s="82" t="str">
        <f ca="1">IF(B308&lt;TODAY(), (SUMPRODUCT(A$9:A309,E$9:E309) - G309*SUM(E$9:E309) - H309*SUM(A$9:A309) + (A309-7)*G309*H309)/(SUMPRODUCT(A$9:A309,A$9:A309) - 2*G309*SUM(A$9:A309) + (A309-7)*G309*G309), "NA")</f>
        <v>NA</v>
      </c>
      <c r="J309" s="95" t="str">
        <f t="shared" ca="1" si="14"/>
        <v>NA</v>
      </c>
    </row>
    <row r="310" spans="1:60" x14ac:dyDescent="0.2">
      <c r="A310" s="3">
        <v>309</v>
      </c>
      <c r="B310" s="73">
        <v>44491</v>
      </c>
      <c r="C310" s="42"/>
      <c r="D310" s="42" t="str">
        <f t="shared" ca="1" si="12"/>
        <v>NA</v>
      </c>
      <c r="E310" s="75" t="str">
        <f t="shared" ca="1" si="13"/>
        <v>NA</v>
      </c>
      <c r="F310" s="70"/>
      <c r="G310" s="72" t="str">
        <f ca="1">IF(B309&lt;TODAY(), AVERAGE(A$9:A310), "NA")</f>
        <v>NA</v>
      </c>
      <c r="H310" s="75" t="str">
        <f ca="1">IF(B309&lt;TODAY(), AVERAGE(E$9:E310), "NA")</f>
        <v>NA</v>
      </c>
      <c r="I310" s="82" t="str">
        <f ca="1">IF(B309&lt;TODAY(), (SUMPRODUCT(A$9:A310,E$9:E310) - G310*SUM(E$9:E310) - H310*SUM(A$9:A310) + (A310-7)*G310*H310)/(SUMPRODUCT(A$9:A310,A$9:A310) - 2*G310*SUM(A$9:A310) + (A310-7)*G310*G310), "NA")</f>
        <v>NA</v>
      </c>
      <c r="J310" s="95" t="str">
        <f t="shared" ca="1" si="14"/>
        <v>NA</v>
      </c>
    </row>
    <row r="311" spans="1:60" x14ac:dyDescent="0.2">
      <c r="A311" s="3">
        <v>310</v>
      </c>
      <c r="B311" s="73">
        <v>44492</v>
      </c>
      <c r="C311" s="42"/>
      <c r="D311" s="42" t="str">
        <f t="shared" ca="1" si="12"/>
        <v>NA</v>
      </c>
      <c r="E311" s="75" t="str">
        <f t="shared" ca="1" si="13"/>
        <v>NA</v>
      </c>
      <c r="F311" s="70"/>
      <c r="G311" s="72" t="str">
        <f ca="1">IF(B310&lt;TODAY(), AVERAGE(A$9:A311), "NA")</f>
        <v>NA</v>
      </c>
      <c r="H311" s="75" t="str">
        <f ca="1">IF(B310&lt;TODAY(), AVERAGE(E$9:E311), "NA")</f>
        <v>NA</v>
      </c>
      <c r="I311" s="82" t="str">
        <f ca="1">IF(B310&lt;TODAY(), (SUMPRODUCT(A$9:A311,E$9:E311) - G311*SUM(E$9:E311) - H311*SUM(A$9:A311) + (A311-7)*G311*H311)/(SUMPRODUCT(A$9:A311,A$9:A311) - 2*G311*SUM(A$9:A311) + (A311-7)*G311*G311), "NA")</f>
        <v>NA</v>
      </c>
      <c r="J311" s="95" t="str">
        <f t="shared" ca="1" si="14"/>
        <v>NA</v>
      </c>
    </row>
    <row r="312" spans="1:60" x14ac:dyDescent="0.2">
      <c r="A312" s="3">
        <v>311</v>
      </c>
      <c r="B312" s="73">
        <v>44493</v>
      </c>
      <c r="C312" s="42"/>
      <c r="D312" s="42" t="str">
        <f t="shared" ca="1" si="12"/>
        <v>NA</v>
      </c>
      <c r="E312" s="75" t="str">
        <f t="shared" ca="1" si="13"/>
        <v>NA</v>
      </c>
      <c r="F312" s="70"/>
      <c r="G312" s="72" t="str">
        <f ca="1">IF(B311&lt;TODAY(), AVERAGE(A$9:A312), "NA")</f>
        <v>NA</v>
      </c>
      <c r="H312" s="75" t="str">
        <f ca="1">IF(B311&lt;TODAY(), AVERAGE(E$9:E312), "NA")</f>
        <v>NA</v>
      </c>
      <c r="I312" s="82" t="str">
        <f ca="1">IF(B311&lt;TODAY(), (SUMPRODUCT(A$9:A312,E$9:E312) - G312*SUM(E$9:E312) - H312*SUM(A$9:A312) + (A312-7)*G312*H312)/(SUMPRODUCT(A$9:A312,A$9:A312) - 2*G312*SUM(A$9:A312) + (A312-7)*G312*G312), "NA")</f>
        <v>NA</v>
      </c>
      <c r="J312" s="95" t="str">
        <f t="shared" ca="1" si="14"/>
        <v>NA</v>
      </c>
    </row>
    <row r="313" spans="1:60" x14ac:dyDescent="0.2">
      <c r="A313" s="3">
        <v>312</v>
      </c>
      <c r="B313" s="73">
        <v>44494</v>
      </c>
      <c r="C313" s="42"/>
      <c r="D313" s="42" t="str">
        <f t="shared" ca="1" si="12"/>
        <v>NA</v>
      </c>
      <c r="E313" s="75" t="str">
        <f t="shared" ca="1" si="13"/>
        <v>NA</v>
      </c>
      <c r="F313" s="70"/>
      <c r="G313" s="72" t="str">
        <f ca="1">IF(B312&lt;TODAY(), AVERAGE(A$9:A313), "NA")</f>
        <v>NA</v>
      </c>
      <c r="H313" s="75" t="str">
        <f ca="1">IF(B312&lt;TODAY(), AVERAGE(E$9:E313), "NA")</f>
        <v>NA</v>
      </c>
      <c r="I313" s="82" t="str">
        <f ca="1">IF(B312&lt;TODAY(), (SUMPRODUCT(A$9:A313,E$9:E313) - G313*SUM(E$9:E313) - H313*SUM(A$9:A313) + (A313-7)*G313*H313)/(SUMPRODUCT(A$9:A313,A$9:A313) - 2*G313*SUM(A$9:A313) + (A313-7)*G313*G313), "NA")</f>
        <v>NA</v>
      </c>
      <c r="J313" s="95" t="str">
        <f t="shared" ca="1" si="14"/>
        <v>NA</v>
      </c>
    </row>
    <row r="314" spans="1:60" x14ac:dyDescent="0.2">
      <c r="A314" s="3">
        <v>313</v>
      </c>
      <c r="B314" s="73">
        <v>44495</v>
      </c>
      <c r="C314" s="42"/>
      <c r="D314" s="42" t="str">
        <f t="shared" ca="1" si="12"/>
        <v>NA</v>
      </c>
      <c r="E314" s="75" t="str">
        <f t="shared" ca="1" si="13"/>
        <v>NA</v>
      </c>
      <c r="F314" s="70"/>
      <c r="G314" s="72" t="str">
        <f ca="1">IF(B313&lt;TODAY(), AVERAGE(A$9:A314), "NA")</f>
        <v>NA</v>
      </c>
      <c r="H314" s="75" t="str">
        <f ca="1">IF(B313&lt;TODAY(), AVERAGE(E$9:E314), "NA")</f>
        <v>NA</v>
      </c>
      <c r="I314" s="82" t="str">
        <f ca="1">IF(B313&lt;TODAY(), (SUMPRODUCT(A$9:A314,E$9:E314) - G314*SUM(E$9:E314) - H314*SUM(A$9:A314) + (A314-7)*G314*H314)/(SUMPRODUCT(A$9:A314,A$9:A314) - 2*G314*SUM(A$9:A314) + (A314-7)*G314*G314), "NA")</f>
        <v>NA</v>
      </c>
      <c r="J314" s="95" t="str">
        <f t="shared" ca="1" si="14"/>
        <v>NA</v>
      </c>
    </row>
    <row r="315" spans="1:60" x14ac:dyDescent="0.2">
      <c r="A315" s="3">
        <v>314</v>
      </c>
      <c r="B315" s="73">
        <v>44496</v>
      </c>
      <c r="C315" s="42"/>
      <c r="D315" s="42" t="str">
        <f t="shared" ca="1" si="12"/>
        <v>NA</v>
      </c>
      <c r="E315" s="75" t="str">
        <f t="shared" ca="1" si="13"/>
        <v>NA</v>
      </c>
      <c r="F315" s="70"/>
      <c r="G315" s="72" t="str">
        <f ca="1">IF(B314&lt;TODAY(), AVERAGE(A$9:A315), "NA")</f>
        <v>NA</v>
      </c>
      <c r="H315" s="75" t="str">
        <f ca="1">IF(B314&lt;TODAY(), AVERAGE(E$9:E315), "NA")</f>
        <v>NA</v>
      </c>
      <c r="I315" s="82" t="str">
        <f ca="1">IF(B314&lt;TODAY(), (SUMPRODUCT(A$9:A315,E$9:E315) - G315*SUM(E$9:E315) - H315*SUM(A$9:A315) + (A315-7)*G315*H315)/(SUMPRODUCT(A$9:A315,A$9:A315) - 2*G315*SUM(A$9:A315) + (A315-7)*G315*G315), "NA")</f>
        <v>NA</v>
      </c>
      <c r="J315" s="95" t="str">
        <f t="shared" ca="1" si="14"/>
        <v>NA</v>
      </c>
    </row>
    <row r="316" spans="1:60" x14ac:dyDescent="0.2">
      <c r="A316" s="3">
        <v>315</v>
      </c>
      <c r="B316" s="73">
        <v>44497</v>
      </c>
      <c r="C316" s="42"/>
      <c r="D316" s="42" t="str">
        <f t="shared" ca="1" si="12"/>
        <v>NA</v>
      </c>
      <c r="E316" s="75" t="str">
        <f t="shared" ca="1" si="13"/>
        <v>NA</v>
      </c>
      <c r="F316" s="70"/>
      <c r="G316" s="72" t="str">
        <f ca="1">IF(B315&lt;TODAY(), AVERAGE(A$9:A316), "NA")</f>
        <v>NA</v>
      </c>
      <c r="H316" s="75" t="str">
        <f ca="1">IF(B315&lt;TODAY(), AVERAGE(E$9:E316), "NA")</f>
        <v>NA</v>
      </c>
      <c r="I316" s="82" t="str">
        <f ca="1">IF(B315&lt;TODAY(), (SUMPRODUCT(A$9:A316,E$9:E316) - G316*SUM(E$9:E316) - H316*SUM(A$9:A316) + (A316-7)*G316*H316)/(SUMPRODUCT(A$9:A316,A$9:A316) - 2*G316*SUM(A$9:A316) + (A316-7)*G316*G316), "NA")</f>
        <v>NA</v>
      </c>
      <c r="J316" s="95" t="str">
        <f t="shared" ca="1" si="14"/>
        <v>NA</v>
      </c>
    </row>
    <row r="317" spans="1:60" x14ac:dyDescent="0.2">
      <c r="A317" s="3">
        <v>316</v>
      </c>
      <c r="B317" s="73">
        <v>44498</v>
      </c>
      <c r="C317" s="42"/>
      <c r="D317" s="42" t="str">
        <f t="shared" ca="1" si="12"/>
        <v>NA</v>
      </c>
      <c r="E317" s="75" t="str">
        <f t="shared" ca="1" si="13"/>
        <v>NA</v>
      </c>
      <c r="F317" s="70"/>
      <c r="G317" s="72" t="str">
        <f ca="1">IF(B316&lt;TODAY(), AVERAGE(A$9:A317), "NA")</f>
        <v>NA</v>
      </c>
      <c r="H317" s="75" t="str">
        <f ca="1">IF(B316&lt;TODAY(), AVERAGE(E$9:E317), "NA")</f>
        <v>NA</v>
      </c>
      <c r="I317" s="82" t="str">
        <f ca="1">IF(B316&lt;TODAY(), (SUMPRODUCT(A$9:A317,E$9:E317) - G317*SUM(E$9:E317) - H317*SUM(A$9:A317) + (A317-7)*G317*H317)/(SUMPRODUCT(A$9:A317,A$9:A317) - 2*G317*SUM(A$9:A317) + (A317-7)*G317*G317), "NA")</f>
        <v>NA</v>
      </c>
      <c r="J317" s="95" t="str">
        <f t="shared" ca="1" si="14"/>
        <v>NA</v>
      </c>
      <c r="L317" s="50"/>
      <c r="M317" s="89"/>
      <c r="N317" s="89"/>
      <c r="O317" s="89"/>
      <c r="P317" s="89"/>
      <c r="Q317" s="89"/>
      <c r="R317" s="89"/>
      <c r="S317" s="89"/>
      <c r="T317" s="89"/>
      <c r="U317" s="89"/>
      <c r="W317" s="89"/>
      <c r="X317" s="89"/>
      <c r="Y317" s="89"/>
      <c r="Z317" s="89"/>
      <c r="AA317" s="89"/>
      <c r="AB317" s="89"/>
      <c r="AC317" s="89"/>
      <c r="AD317" s="89"/>
      <c r="AE317" s="89"/>
      <c r="AG317" s="89"/>
      <c r="AH317" s="89"/>
      <c r="AI317" s="89"/>
      <c r="AJ317" s="89"/>
      <c r="AK317" s="89"/>
      <c r="AL317" s="89"/>
      <c r="AM317" s="89"/>
      <c r="AN317" s="89"/>
      <c r="AO317" s="89"/>
      <c r="AQ317" s="84"/>
      <c r="AR317" s="84"/>
      <c r="AS317" s="84"/>
      <c r="AT317" s="84"/>
      <c r="AU317" s="84"/>
      <c r="AV317" s="84"/>
      <c r="AW317" s="84"/>
      <c r="AX317" s="84"/>
      <c r="AY317" s="84"/>
      <c r="BA317" s="84"/>
      <c r="BB317" s="84"/>
      <c r="BC317" s="84"/>
      <c r="BD317" s="84"/>
      <c r="BE317" s="84"/>
      <c r="BF317" s="84"/>
      <c r="BG317" s="84"/>
      <c r="BH317" s="84"/>
    </row>
    <row r="318" spans="1:60" x14ac:dyDescent="0.2">
      <c r="A318" s="3">
        <v>317</v>
      </c>
      <c r="B318" s="73">
        <v>44499</v>
      </c>
      <c r="C318" s="42"/>
      <c r="D318" s="42" t="str">
        <f t="shared" ca="1" si="12"/>
        <v>NA</v>
      </c>
      <c r="E318" s="75" t="str">
        <f t="shared" ca="1" si="13"/>
        <v>NA</v>
      </c>
      <c r="F318" s="70"/>
      <c r="G318" s="72" t="str">
        <f ca="1">IF(B317&lt;TODAY(), AVERAGE(A$9:A318), "NA")</f>
        <v>NA</v>
      </c>
      <c r="H318" s="75" t="str">
        <f ca="1">IF(B317&lt;TODAY(), AVERAGE(E$9:E318), "NA")</f>
        <v>NA</v>
      </c>
      <c r="I318" s="82" t="str">
        <f ca="1">IF(B317&lt;TODAY(), (SUMPRODUCT(A$9:A318,E$9:E318) - G318*SUM(E$9:E318) - H318*SUM(A$9:A318) + (A318-7)*G318*H318)/(SUMPRODUCT(A$9:A318,A$9:A318) - 2*G318*SUM(A$9:A318) + (A318-7)*G318*G318), "NA")</f>
        <v>NA</v>
      </c>
      <c r="J318" s="95" t="str">
        <f t="shared" ca="1" si="14"/>
        <v>NA</v>
      </c>
    </row>
    <row r="319" spans="1:60" x14ac:dyDescent="0.2">
      <c r="A319" s="3">
        <v>318</v>
      </c>
      <c r="B319" s="73">
        <v>44500</v>
      </c>
      <c r="C319" s="42"/>
      <c r="D319" s="42" t="str">
        <f t="shared" ca="1" si="12"/>
        <v>NA</v>
      </c>
      <c r="E319" s="75" t="str">
        <f t="shared" ca="1" si="13"/>
        <v>NA</v>
      </c>
      <c r="F319" s="70"/>
      <c r="G319" s="72" t="str">
        <f ca="1">IF(B318&lt;TODAY(), AVERAGE(A$9:A319), "NA")</f>
        <v>NA</v>
      </c>
      <c r="H319" s="75" t="str">
        <f ca="1">IF(B318&lt;TODAY(), AVERAGE(E$9:E319), "NA")</f>
        <v>NA</v>
      </c>
      <c r="I319" s="82" t="str">
        <f ca="1">IF(B318&lt;TODAY(), (SUMPRODUCT(A$9:A319,E$9:E319) - G319*SUM(E$9:E319) - H319*SUM(A$9:A319) + (A319-7)*G319*H319)/(SUMPRODUCT(A$9:A319,A$9:A319) - 2*G319*SUM(A$9:A319) + (A319-7)*G319*G319), "NA")</f>
        <v>NA</v>
      </c>
      <c r="J319" s="95" t="str">
        <f t="shared" ca="1" si="14"/>
        <v>NA</v>
      </c>
    </row>
    <row r="320" spans="1:60" x14ac:dyDescent="0.2">
      <c r="A320" s="3">
        <v>319</v>
      </c>
      <c r="B320" s="73">
        <v>44501</v>
      </c>
      <c r="C320" s="42"/>
      <c r="D320" s="42" t="str">
        <f t="shared" ca="1" si="12"/>
        <v>NA</v>
      </c>
      <c r="E320" s="75" t="str">
        <f t="shared" ca="1" si="13"/>
        <v>NA</v>
      </c>
      <c r="F320" s="70"/>
      <c r="G320" s="72" t="str">
        <f ca="1">IF(B319&lt;TODAY(), AVERAGE(A$9:A320), "NA")</f>
        <v>NA</v>
      </c>
      <c r="H320" s="75" t="str">
        <f ca="1">IF(B319&lt;TODAY(), AVERAGE(E$9:E320), "NA")</f>
        <v>NA</v>
      </c>
      <c r="I320" s="82" t="str">
        <f ca="1">IF(B319&lt;TODAY(), (SUMPRODUCT(A$9:A320,E$9:E320) - G320*SUM(E$9:E320) - H320*SUM(A$9:A320) + (A320-7)*G320*H320)/(SUMPRODUCT(A$9:A320,A$9:A320) - 2*G320*SUM(A$9:A320) + (A320-7)*G320*G320), "NA")</f>
        <v>NA</v>
      </c>
      <c r="J320" s="95" t="str">
        <f t="shared" ca="1" si="14"/>
        <v>NA</v>
      </c>
    </row>
    <row r="321" spans="1:10" x14ac:dyDescent="0.2">
      <c r="A321" s="3">
        <v>320</v>
      </c>
      <c r="B321" s="73">
        <v>44502</v>
      </c>
      <c r="C321" s="42"/>
      <c r="D321" s="42" t="str">
        <f t="shared" ca="1" si="12"/>
        <v>NA</v>
      </c>
      <c r="E321" s="75" t="str">
        <f t="shared" ca="1" si="13"/>
        <v>NA</v>
      </c>
      <c r="F321" s="70"/>
      <c r="G321" s="72" t="str">
        <f ca="1">IF(B320&lt;TODAY(), AVERAGE(A$9:A321), "NA")</f>
        <v>NA</v>
      </c>
      <c r="H321" s="75" t="str">
        <f ca="1">IF(B320&lt;TODAY(), AVERAGE(E$9:E321), "NA")</f>
        <v>NA</v>
      </c>
      <c r="I321" s="82" t="str">
        <f ca="1">IF(B320&lt;TODAY(), (SUMPRODUCT(A$9:A321,E$9:E321) - G321*SUM(E$9:E321) - H321*SUM(A$9:A321) + (A321-7)*G321*H321)/(SUMPRODUCT(A$9:A321,A$9:A321) - 2*G321*SUM(A$9:A321) + (A321-7)*G321*G321), "NA")</f>
        <v>NA</v>
      </c>
      <c r="J321" s="95" t="str">
        <f t="shared" ca="1" si="14"/>
        <v>NA</v>
      </c>
    </row>
    <row r="322" spans="1:10" x14ac:dyDescent="0.2">
      <c r="A322" s="3">
        <v>321</v>
      </c>
      <c r="B322" s="73">
        <v>44503</v>
      </c>
      <c r="C322" s="42"/>
      <c r="D322" s="42" t="str">
        <f t="shared" ca="1" si="12"/>
        <v>NA</v>
      </c>
      <c r="E322" s="75" t="str">
        <f t="shared" ca="1" si="13"/>
        <v>NA</v>
      </c>
      <c r="F322" s="70"/>
      <c r="G322" s="72" t="str">
        <f ca="1">IF(B321&lt;TODAY(), AVERAGE(A$9:A322), "NA")</f>
        <v>NA</v>
      </c>
      <c r="H322" s="75" t="str">
        <f ca="1">IF(B321&lt;TODAY(), AVERAGE(E$9:E322), "NA")</f>
        <v>NA</v>
      </c>
      <c r="I322" s="82" t="str">
        <f ca="1">IF(B321&lt;TODAY(), (SUMPRODUCT(A$9:A322,E$9:E322) - G322*SUM(E$9:E322) - H322*SUM(A$9:A322) + (A322-7)*G322*H322)/(SUMPRODUCT(A$9:A322,A$9:A322) - 2*G322*SUM(A$9:A322) + (A322-7)*G322*G322), "NA")</f>
        <v>NA</v>
      </c>
      <c r="J322" s="95" t="str">
        <f t="shared" ca="1" si="14"/>
        <v>NA</v>
      </c>
    </row>
    <row r="323" spans="1:10" x14ac:dyDescent="0.2">
      <c r="A323" s="3">
        <v>322</v>
      </c>
      <c r="B323" s="73">
        <v>44504</v>
      </c>
      <c r="C323" s="42"/>
      <c r="D323" s="42" t="str">
        <f t="shared" ca="1" si="12"/>
        <v>NA</v>
      </c>
      <c r="E323" s="75" t="str">
        <f t="shared" ca="1" si="13"/>
        <v>NA</v>
      </c>
      <c r="F323" s="70"/>
      <c r="G323" s="72" t="str">
        <f ca="1">IF(B322&lt;TODAY(), AVERAGE(A$9:A323), "NA")</f>
        <v>NA</v>
      </c>
      <c r="H323" s="75" t="str">
        <f ca="1">IF(B322&lt;TODAY(), AVERAGE(E$9:E323), "NA")</f>
        <v>NA</v>
      </c>
      <c r="I323" s="82" t="str">
        <f ca="1">IF(B322&lt;TODAY(), (SUMPRODUCT(A$9:A323,E$9:E323) - G323*SUM(E$9:E323) - H323*SUM(A$9:A323) + (A323-7)*G323*H323)/(SUMPRODUCT(A$9:A323,A$9:A323) - 2*G323*SUM(A$9:A323) + (A323-7)*G323*G323), "NA")</f>
        <v>NA</v>
      </c>
      <c r="J323" s="95" t="str">
        <f t="shared" ca="1" si="14"/>
        <v>NA</v>
      </c>
    </row>
    <row r="324" spans="1:10" x14ac:dyDescent="0.2">
      <c r="A324" s="3">
        <v>323</v>
      </c>
      <c r="B324" s="73">
        <v>44505</v>
      </c>
      <c r="C324" s="42"/>
      <c r="D324" s="42" t="str">
        <f t="shared" ref="D324:D387" ca="1" si="15">IF(B324&lt;TODAY(), C324-C323, "NA")</f>
        <v>NA</v>
      </c>
      <c r="E324" s="75" t="str">
        <f t="shared" ca="1" si="13"/>
        <v>NA</v>
      </c>
      <c r="F324" s="70"/>
      <c r="G324" s="72" t="str">
        <f ca="1">IF(B323&lt;TODAY(), AVERAGE(A$9:A324), "NA")</f>
        <v>NA</v>
      </c>
      <c r="H324" s="75" t="str">
        <f ca="1">IF(B323&lt;TODAY(), AVERAGE(E$9:E324), "NA")</f>
        <v>NA</v>
      </c>
      <c r="I324" s="82" t="str">
        <f ca="1">IF(B323&lt;TODAY(), (SUMPRODUCT(A$9:A324,E$9:E324) - G324*SUM(E$9:E324) - H324*SUM(A$9:A324) + (A324-7)*G324*H324)/(SUMPRODUCT(A$9:A324,A$9:A324) - 2*G324*SUM(A$9:A324) + (A324-7)*G324*G324), "NA")</f>
        <v>NA</v>
      </c>
      <c r="J324" s="95" t="str">
        <f t="shared" ca="1" si="14"/>
        <v>NA</v>
      </c>
    </row>
    <row r="325" spans="1:10" x14ac:dyDescent="0.2">
      <c r="A325" s="3">
        <v>324</v>
      </c>
      <c r="B325" s="73">
        <v>44506</v>
      </c>
      <c r="C325" s="42"/>
      <c r="D325" s="42" t="str">
        <f t="shared" ca="1" si="15"/>
        <v>NA</v>
      </c>
      <c r="E325" s="75" t="str">
        <f t="shared" ca="1" si="13"/>
        <v>NA</v>
      </c>
      <c r="F325" s="70"/>
      <c r="G325" s="72" t="str">
        <f ca="1">IF(B324&lt;TODAY(), AVERAGE(A$9:A325), "NA")</f>
        <v>NA</v>
      </c>
      <c r="H325" s="75" t="str">
        <f ca="1">IF(B324&lt;TODAY(), AVERAGE(E$9:E325), "NA")</f>
        <v>NA</v>
      </c>
      <c r="I325" s="82" t="str">
        <f ca="1">IF(B324&lt;TODAY(), (SUMPRODUCT(A$9:A325,E$9:E325) - G325*SUM(E$9:E325) - H325*SUM(A$9:A325) + (A325-7)*G325*H325)/(SUMPRODUCT(A$9:A325,A$9:A325) - 2*G325*SUM(A$9:A325) + (A325-7)*G325*G325), "NA")</f>
        <v>NA</v>
      </c>
      <c r="J325" s="95" t="str">
        <f t="shared" ca="1" si="14"/>
        <v>NA</v>
      </c>
    </row>
    <row r="326" spans="1:10" x14ac:dyDescent="0.2">
      <c r="A326" s="3">
        <v>325</v>
      </c>
      <c r="B326" s="73">
        <v>44507</v>
      </c>
      <c r="C326" s="42"/>
      <c r="D326" s="42" t="str">
        <f t="shared" ca="1" si="15"/>
        <v>NA</v>
      </c>
      <c r="E326" s="75" t="str">
        <f t="shared" ca="1" si="13"/>
        <v>NA</v>
      </c>
      <c r="F326" s="70"/>
      <c r="G326" s="72" t="str">
        <f ca="1">IF(B325&lt;TODAY(), AVERAGE(A$9:A326), "NA")</f>
        <v>NA</v>
      </c>
      <c r="H326" s="75" t="str">
        <f ca="1">IF(B325&lt;TODAY(), AVERAGE(E$9:E326), "NA")</f>
        <v>NA</v>
      </c>
      <c r="I326" s="82" t="str">
        <f ca="1">IF(B325&lt;TODAY(), (SUMPRODUCT(A$9:A326,E$9:E326) - G326*SUM(E$9:E326) - H326*SUM(A$9:A326) + (A326-7)*G326*H326)/(SUMPRODUCT(A$9:A326,A$9:A326) - 2*G326*SUM(A$9:A326) + (A326-7)*G326*G326), "NA")</f>
        <v>NA</v>
      </c>
      <c r="J326" s="95" t="str">
        <f t="shared" ca="1" si="14"/>
        <v>NA</v>
      </c>
    </row>
    <row r="327" spans="1:10" x14ac:dyDescent="0.2">
      <c r="A327" s="3">
        <v>326</v>
      </c>
      <c r="B327" s="73">
        <v>44508</v>
      </c>
      <c r="C327" s="42"/>
      <c r="D327" s="42" t="str">
        <f t="shared" ca="1" si="15"/>
        <v>NA</v>
      </c>
      <c r="E327" s="75" t="str">
        <f t="shared" ca="1" si="13"/>
        <v>NA</v>
      </c>
      <c r="F327" s="70"/>
      <c r="G327" s="72" t="str">
        <f ca="1">IF(B326&lt;TODAY(), AVERAGE(A$9:A327), "NA")</f>
        <v>NA</v>
      </c>
      <c r="H327" s="75" t="str">
        <f ca="1">IF(B326&lt;TODAY(), AVERAGE(E$9:E327), "NA")</f>
        <v>NA</v>
      </c>
      <c r="I327" s="82" t="str">
        <f ca="1">IF(B326&lt;TODAY(), (SUMPRODUCT(A$9:A327,E$9:E327) - G327*SUM(E$9:E327) - H327*SUM(A$9:A327) + (A327-7)*G327*H327)/(SUMPRODUCT(A$9:A327,A$9:A327) - 2*G327*SUM(A$9:A327) + (A327-7)*G327*G327), "NA")</f>
        <v>NA</v>
      </c>
      <c r="J327" s="95" t="str">
        <f t="shared" ca="1" si="14"/>
        <v>NA</v>
      </c>
    </row>
    <row r="328" spans="1:10" x14ac:dyDescent="0.2">
      <c r="A328" s="3">
        <v>327</v>
      </c>
      <c r="B328" s="73">
        <v>44509</v>
      </c>
      <c r="C328" s="42"/>
      <c r="D328" s="42" t="str">
        <f t="shared" ca="1" si="15"/>
        <v>NA</v>
      </c>
      <c r="E328" s="75" t="str">
        <f t="shared" ca="1" si="13"/>
        <v>NA</v>
      </c>
      <c r="F328" s="70"/>
      <c r="G328" s="72" t="str">
        <f ca="1">IF(B327&lt;TODAY(), AVERAGE(A$9:A328), "NA")</f>
        <v>NA</v>
      </c>
      <c r="H328" s="75" t="str">
        <f ca="1">IF(B327&lt;TODAY(), AVERAGE(E$9:E328), "NA")</f>
        <v>NA</v>
      </c>
      <c r="I328" s="82" t="str">
        <f ca="1">IF(B327&lt;TODAY(), (SUMPRODUCT(A$9:A328,E$9:E328) - G328*SUM(E$9:E328) - H328*SUM(A$9:A328) + (A328-7)*G328*H328)/(SUMPRODUCT(A$9:A328,A$9:A328) - 2*G328*SUM(A$9:A328) + (A328-7)*G328*G328), "NA")</f>
        <v>NA</v>
      </c>
      <c r="J328" s="95" t="str">
        <f t="shared" ca="1" si="14"/>
        <v>NA</v>
      </c>
    </row>
    <row r="329" spans="1:10" x14ac:dyDescent="0.2">
      <c r="A329" s="3">
        <v>328</v>
      </c>
      <c r="B329" s="73">
        <v>44510</v>
      </c>
      <c r="C329" s="42"/>
      <c r="D329" s="42" t="str">
        <f t="shared" ca="1" si="15"/>
        <v>NA</v>
      </c>
      <c r="E329" s="75" t="str">
        <f t="shared" ref="E329:E392" ca="1" si="16">IF(B329&lt;TODAY(), AVERAGE(D323:D329), "NA")</f>
        <v>NA</v>
      </c>
      <c r="F329" s="70"/>
      <c r="G329" s="72" t="str">
        <f ca="1">IF(B328&lt;TODAY(), AVERAGE(A$9:A329), "NA")</f>
        <v>NA</v>
      </c>
      <c r="H329" s="75" t="str">
        <f ca="1">IF(B328&lt;TODAY(), AVERAGE(E$9:E329), "NA")</f>
        <v>NA</v>
      </c>
      <c r="I329" s="82" t="str">
        <f ca="1">IF(B328&lt;TODAY(), (SUMPRODUCT(A$9:A329,E$9:E329) - G329*SUM(E$9:E329) - H329*SUM(A$9:A329) + (A329-7)*G329*H329)/(SUMPRODUCT(A$9:A329,A$9:A329) - 2*G329*SUM(A$9:A329) + (A329-7)*G329*G329), "NA")</f>
        <v>NA</v>
      </c>
      <c r="J329" s="95" t="str">
        <f t="shared" ca="1" si="14"/>
        <v>NA</v>
      </c>
    </row>
    <row r="330" spans="1:10" x14ac:dyDescent="0.2">
      <c r="A330" s="3">
        <v>329</v>
      </c>
      <c r="B330" s="73">
        <v>44511</v>
      </c>
      <c r="C330" s="42"/>
      <c r="D330" s="42" t="str">
        <f t="shared" ca="1" si="15"/>
        <v>NA</v>
      </c>
      <c r="E330" s="75" t="str">
        <f t="shared" ca="1" si="16"/>
        <v>NA</v>
      </c>
      <c r="F330" s="70"/>
      <c r="G330" s="72" t="str">
        <f ca="1">IF(B329&lt;TODAY(), AVERAGE(A$9:A330), "NA")</f>
        <v>NA</v>
      </c>
      <c r="H330" s="75" t="str">
        <f ca="1">IF(B329&lt;TODAY(), AVERAGE(E$9:E330), "NA")</f>
        <v>NA</v>
      </c>
      <c r="I330" s="82" t="str">
        <f ca="1">IF(B329&lt;TODAY(), (SUMPRODUCT(A$9:A330,E$9:E330) - G330*SUM(E$9:E330) - H330*SUM(A$9:A330) + (A330-7)*G330*H330)/(SUMPRODUCT(A$9:A330,A$9:A330) - 2*G330*SUM(A$9:A330) + (A330-7)*G330*G330), "NA")</f>
        <v>NA</v>
      </c>
      <c r="J330" s="95" t="str">
        <f t="shared" ca="1" si="14"/>
        <v>NA</v>
      </c>
    </row>
    <row r="331" spans="1:10" x14ac:dyDescent="0.2">
      <c r="A331" s="3">
        <v>330</v>
      </c>
      <c r="B331" s="73">
        <v>44512</v>
      </c>
      <c r="C331" s="42"/>
      <c r="D331" s="42" t="str">
        <f t="shared" ca="1" si="15"/>
        <v>NA</v>
      </c>
      <c r="E331" s="75" t="str">
        <f t="shared" ca="1" si="16"/>
        <v>NA</v>
      </c>
      <c r="F331" s="70"/>
      <c r="G331" s="72" t="str">
        <f ca="1">IF(B330&lt;TODAY(), AVERAGE(A$9:A331), "NA")</f>
        <v>NA</v>
      </c>
      <c r="H331" s="75" t="str">
        <f ca="1">IF(B330&lt;TODAY(), AVERAGE(E$9:E331), "NA")</f>
        <v>NA</v>
      </c>
      <c r="I331" s="82" t="str">
        <f ca="1">IF(B330&lt;TODAY(), (SUMPRODUCT(A$9:A331,E$9:E331) - G331*SUM(E$9:E331) - H331*SUM(A$9:A331) + (A331-7)*G331*H331)/(SUMPRODUCT(A$9:A331,A$9:A331) - 2*G331*SUM(A$9:A331) + (A331-7)*G331*G331), "NA")</f>
        <v>NA</v>
      </c>
      <c r="J331" s="95" t="str">
        <f t="shared" ref="J331:J394" ca="1" si="17">IF(B330&lt;TODAY(), H331-I331*G331, "NA")</f>
        <v>NA</v>
      </c>
    </row>
    <row r="332" spans="1:10" x14ac:dyDescent="0.2">
      <c r="A332" s="3">
        <v>331</v>
      </c>
      <c r="B332" s="73">
        <v>44513</v>
      </c>
      <c r="C332" s="42"/>
      <c r="D332" s="42" t="str">
        <f t="shared" ca="1" si="15"/>
        <v>NA</v>
      </c>
      <c r="E332" s="75" t="str">
        <f t="shared" ca="1" si="16"/>
        <v>NA</v>
      </c>
      <c r="F332" s="70"/>
      <c r="G332" s="72" t="str">
        <f ca="1">IF(B331&lt;TODAY(), AVERAGE(A$9:A332), "NA")</f>
        <v>NA</v>
      </c>
      <c r="H332" s="75" t="str">
        <f ca="1">IF(B331&lt;TODAY(), AVERAGE(E$9:E332), "NA")</f>
        <v>NA</v>
      </c>
      <c r="I332" s="82" t="str">
        <f ca="1">IF(B331&lt;TODAY(), (SUMPRODUCT(A$9:A332,E$9:E332) - G332*SUM(E$9:E332) - H332*SUM(A$9:A332) + (A332-7)*G332*H332)/(SUMPRODUCT(A$9:A332,A$9:A332) - 2*G332*SUM(A$9:A332) + (A332-7)*G332*G332), "NA")</f>
        <v>NA</v>
      </c>
      <c r="J332" s="95" t="str">
        <f t="shared" ca="1" si="17"/>
        <v>NA</v>
      </c>
    </row>
    <row r="333" spans="1:10" x14ac:dyDescent="0.2">
      <c r="A333" s="3">
        <v>332</v>
      </c>
      <c r="B333" s="73">
        <v>44514</v>
      </c>
      <c r="C333" s="42"/>
      <c r="D333" s="42" t="str">
        <f t="shared" ca="1" si="15"/>
        <v>NA</v>
      </c>
      <c r="E333" s="75" t="str">
        <f t="shared" ca="1" si="16"/>
        <v>NA</v>
      </c>
      <c r="F333" s="70"/>
      <c r="G333" s="72" t="str">
        <f ca="1">IF(B332&lt;TODAY(), AVERAGE(A$9:A333), "NA")</f>
        <v>NA</v>
      </c>
      <c r="H333" s="75" t="str">
        <f ca="1">IF(B332&lt;TODAY(), AVERAGE(E$9:E333), "NA")</f>
        <v>NA</v>
      </c>
      <c r="I333" s="82" t="str">
        <f ca="1">IF(B332&lt;TODAY(), (SUMPRODUCT(A$9:A333,E$9:E333) - G333*SUM(E$9:E333) - H333*SUM(A$9:A333) + (A333-7)*G333*H333)/(SUMPRODUCT(A$9:A333,A$9:A333) - 2*G333*SUM(A$9:A333) + (A333-7)*G333*G333), "NA")</f>
        <v>NA</v>
      </c>
      <c r="J333" s="95" t="str">
        <f t="shared" ca="1" si="17"/>
        <v>NA</v>
      </c>
    </row>
    <row r="334" spans="1:10" x14ac:dyDescent="0.2">
      <c r="A334" s="3">
        <v>333</v>
      </c>
      <c r="B334" s="73">
        <v>44515</v>
      </c>
      <c r="C334" s="42"/>
      <c r="D334" s="42" t="str">
        <f t="shared" ca="1" si="15"/>
        <v>NA</v>
      </c>
      <c r="E334" s="75" t="str">
        <f t="shared" ca="1" si="16"/>
        <v>NA</v>
      </c>
      <c r="F334" s="70"/>
      <c r="G334" s="72" t="str">
        <f ca="1">IF(B333&lt;TODAY(), AVERAGE(A$9:A334), "NA")</f>
        <v>NA</v>
      </c>
      <c r="H334" s="75" t="str">
        <f ca="1">IF(B333&lt;TODAY(), AVERAGE(E$9:E334), "NA")</f>
        <v>NA</v>
      </c>
      <c r="I334" s="82" t="str">
        <f ca="1">IF(B333&lt;TODAY(), (SUMPRODUCT(A$9:A334,E$9:E334) - G334*SUM(E$9:E334) - H334*SUM(A$9:A334) + (A334-7)*G334*H334)/(SUMPRODUCT(A$9:A334,A$9:A334) - 2*G334*SUM(A$9:A334) + (A334-7)*G334*G334), "NA")</f>
        <v>NA</v>
      </c>
      <c r="J334" s="95" t="str">
        <f t="shared" ca="1" si="17"/>
        <v>NA</v>
      </c>
    </row>
    <row r="335" spans="1:10" x14ac:dyDescent="0.2">
      <c r="A335" s="3">
        <v>334</v>
      </c>
      <c r="B335" s="73">
        <v>44516</v>
      </c>
      <c r="C335" s="42"/>
      <c r="D335" s="42" t="str">
        <f t="shared" ca="1" si="15"/>
        <v>NA</v>
      </c>
      <c r="E335" s="75" t="str">
        <f t="shared" ca="1" si="16"/>
        <v>NA</v>
      </c>
      <c r="F335" s="70"/>
      <c r="G335" s="72" t="str">
        <f ca="1">IF(B334&lt;TODAY(), AVERAGE(A$9:A335), "NA")</f>
        <v>NA</v>
      </c>
      <c r="H335" s="75" t="str">
        <f ca="1">IF(B334&lt;TODAY(), AVERAGE(E$9:E335), "NA")</f>
        <v>NA</v>
      </c>
      <c r="I335" s="82" t="str">
        <f ca="1">IF(B334&lt;TODAY(), (SUMPRODUCT(A$9:A335,E$9:E335) - G335*SUM(E$9:E335) - H335*SUM(A$9:A335) + (A335-7)*G335*H335)/(SUMPRODUCT(A$9:A335,A$9:A335) - 2*G335*SUM(A$9:A335) + (A335-7)*G335*G335), "NA")</f>
        <v>NA</v>
      </c>
      <c r="J335" s="95" t="str">
        <f t="shared" ca="1" si="17"/>
        <v>NA</v>
      </c>
    </row>
    <row r="336" spans="1:10" x14ac:dyDescent="0.2">
      <c r="A336" s="3">
        <v>335</v>
      </c>
      <c r="B336" s="73">
        <v>44517</v>
      </c>
      <c r="C336" s="42"/>
      <c r="D336" s="42" t="str">
        <f t="shared" ca="1" si="15"/>
        <v>NA</v>
      </c>
      <c r="E336" s="75" t="str">
        <f t="shared" ca="1" si="16"/>
        <v>NA</v>
      </c>
      <c r="F336" s="70"/>
      <c r="G336" s="72" t="str">
        <f ca="1">IF(B335&lt;TODAY(), AVERAGE(A$9:A336), "NA")</f>
        <v>NA</v>
      </c>
      <c r="H336" s="75" t="str">
        <f ca="1">IF(B335&lt;TODAY(), AVERAGE(E$9:E336), "NA")</f>
        <v>NA</v>
      </c>
      <c r="I336" s="82" t="str">
        <f ca="1">IF(B335&lt;TODAY(), (SUMPRODUCT(A$9:A336,E$9:E336) - G336*SUM(E$9:E336) - H336*SUM(A$9:A336) + (A336-7)*G336*H336)/(SUMPRODUCT(A$9:A336,A$9:A336) - 2*G336*SUM(A$9:A336) + (A336-7)*G336*G336), "NA")</f>
        <v>NA</v>
      </c>
      <c r="J336" s="95" t="str">
        <f t="shared" ca="1" si="17"/>
        <v>NA</v>
      </c>
    </row>
    <row r="337" spans="1:10" x14ac:dyDescent="0.2">
      <c r="A337" s="3">
        <v>336</v>
      </c>
      <c r="B337" s="73">
        <v>44518</v>
      </c>
      <c r="C337" s="42"/>
      <c r="D337" s="42" t="str">
        <f t="shared" ca="1" si="15"/>
        <v>NA</v>
      </c>
      <c r="E337" s="75" t="str">
        <f t="shared" ca="1" si="16"/>
        <v>NA</v>
      </c>
      <c r="F337" s="70"/>
      <c r="G337" s="72" t="str">
        <f ca="1">IF(B336&lt;TODAY(), AVERAGE(A$9:A337), "NA")</f>
        <v>NA</v>
      </c>
      <c r="H337" s="75" t="str">
        <f ca="1">IF(B336&lt;TODAY(), AVERAGE(E$9:E337), "NA")</f>
        <v>NA</v>
      </c>
      <c r="I337" s="82" t="str">
        <f ca="1">IF(B336&lt;TODAY(), (SUMPRODUCT(A$9:A337,E$9:E337) - G337*SUM(E$9:E337) - H337*SUM(A$9:A337) + (A337-7)*G337*H337)/(SUMPRODUCT(A$9:A337,A$9:A337) - 2*G337*SUM(A$9:A337) + (A337-7)*G337*G337), "NA")</f>
        <v>NA</v>
      </c>
      <c r="J337" s="95" t="str">
        <f t="shared" ca="1" si="17"/>
        <v>NA</v>
      </c>
    </row>
    <row r="338" spans="1:10" x14ac:dyDescent="0.2">
      <c r="A338" s="3">
        <v>337</v>
      </c>
      <c r="B338" s="73">
        <v>44519</v>
      </c>
      <c r="C338" s="42"/>
      <c r="D338" s="42" t="str">
        <f t="shared" ca="1" si="15"/>
        <v>NA</v>
      </c>
      <c r="E338" s="75" t="str">
        <f t="shared" ca="1" si="16"/>
        <v>NA</v>
      </c>
      <c r="F338" s="70"/>
      <c r="G338" s="72" t="str">
        <f ca="1">IF(B337&lt;TODAY(), AVERAGE(A$9:A338), "NA")</f>
        <v>NA</v>
      </c>
      <c r="H338" s="75" t="str">
        <f ca="1">IF(B337&lt;TODAY(), AVERAGE(E$9:E338), "NA")</f>
        <v>NA</v>
      </c>
      <c r="I338" s="82" t="str">
        <f ca="1">IF(B337&lt;TODAY(), (SUMPRODUCT(A$9:A338,E$9:E338) - G338*SUM(E$9:E338) - H338*SUM(A$9:A338) + (A338-7)*G338*H338)/(SUMPRODUCT(A$9:A338,A$9:A338) - 2*G338*SUM(A$9:A338) + (A338-7)*G338*G338), "NA")</f>
        <v>NA</v>
      </c>
      <c r="J338" s="95" t="str">
        <f t="shared" ca="1" si="17"/>
        <v>NA</v>
      </c>
    </row>
    <row r="339" spans="1:10" x14ac:dyDescent="0.2">
      <c r="A339" s="3">
        <v>338</v>
      </c>
      <c r="B339" s="73">
        <v>44520</v>
      </c>
      <c r="C339" s="42"/>
      <c r="D339" s="42" t="str">
        <f t="shared" ca="1" si="15"/>
        <v>NA</v>
      </c>
      <c r="E339" s="75" t="str">
        <f t="shared" ca="1" si="16"/>
        <v>NA</v>
      </c>
      <c r="F339" s="70"/>
      <c r="G339" s="72" t="str">
        <f ca="1">IF(B338&lt;TODAY(), AVERAGE(A$9:A339), "NA")</f>
        <v>NA</v>
      </c>
      <c r="H339" s="75" t="str">
        <f ca="1">IF(B338&lt;TODAY(), AVERAGE(E$9:E339), "NA")</f>
        <v>NA</v>
      </c>
      <c r="I339" s="82" t="str">
        <f ca="1">IF(B338&lt;TODAY(), (SUMPRODUCT(A$9:A339,E$9:E339) - G339*SUM(E$9:E339) - H339*SUM(A$9:A339) + (A339-7)*G339*H339)/(SUMPRODUCT(A$9:A339,A$9:A339) - 2*G339*SUM(A$9:A339) + (A339-7)*G339*G339), "NA")</f>
        <v>NA</v>
      </c>
      <c r="J339" s="95" t="str">
        <f t="shared" ca="1" si="17"/>
        <v>NA</v>
      </c>
    </row>
    <row r="340" spans="1:10" x14ac:dyDescent="0.2">
      <c r="A340" s="3">
        <v>339</v>
      </c>
      <c r="B340" s="73">
        <v>44521</v>
      </c>
      <c r="C340" s="42"/>
      <c r="D340" s="42" t="str">
        <f t="shared" ca="1" si="15"/>
        <v>NA</v>
      </c>
      <c r="E340" s="75" t="str">
        <f t="shared" ca="1" si="16"/>
        <v>NA</v>
      </c>
      <c r="F340" s="70"/>
      <c r="G340" s="72" t="str">
        <f ca="1">IF(B339&lt;TODAY(), AVERAGE(A$9:A340), "NA")</f>
        <v>NA</v>
      </c>
      <c r="H340" s="75" t="str">
        <f ca="1">IF(B339&lt;TODAY(), AVERAGE(E$9:E340), "NA")</f>
        <v>NA</v>
      </c>
      <c r="I340" s="82" t="str">
        <f ca="1">IF(B339&lt;TODAY(), (SUMPRODUCT(A$9:A340,E$9:E340) - G340*SUM(E$9:E340) - H340*SUM(A$9:A340) + (A340-7)*G340*H340)/(SUMPRODUCT(A$9:A340,A$9:A340) - 2*G340*SUM(A$9:A340) + (A340-7)*G340*G340), "NA")</f>
        <v>NA</v>
      </c>
      <c r="J340" s="95" t="str">
        <f t="shared" ca="1" si="17"/>
        <v>NA</v>
      </c>
    </row>
    <row r="341" spans="1:10" x14ac:dyDescent="0.2">
      <c r="A341" s="3">
        <v>340</v>
      </c>
      <c r="B341" s="73">
        <v>44522</v>
      </c>
      <c r="C341" s="42"/>
      <c r="D341" s="42" t="str">
        <f t="shared" ca="1" si="15"/>
        <v>NA</v>
      </c>
      <c r="E341" s="75" t="str">
        <f t="shared" ca="1" si="16"/>
        <v>NA</v>
      </c>
      <c r="F341" s="70"/>
      <c r="G341" s="72" t="str">
        <f ca="1">IF(B340&lt;TODAY(), AVERAGE(A$9:A341), "NA")</f>
        <v>NA</v>
      </c>
      <c r="H341" s="75" t="str">
        <f ca="1">IF(B340&lt;TODAY(), AVERAGE(E$9:E341), "NA")</f>
        <v>NA</v>
      </c>
      <c r="I341" s="82" t="str">
        <f ca="1">IF(B340&lt;TODAY(), (SUMPRODUCT(A$9:A341,E$9:E341) - G341*SUM(E$9:E341) - H341*SUM(A$9:A341) + (A341-7)*G341*H341)/(SUMPRODUCT(A$9:A341,A$9:A341) - 2*G341*SUM(A$9:A341) + (A341-7)*G341*G341), "NA")</f>
        <v>NA</v>
      </c>
      <c r="J341" s="95" t="str">
        <f t="shared" ca="1" si="17"/>
        <v>NA</v>
      </c>
    </row>
    <row r="342" spans="1:10" x14ac:dyDescent="0.2">
      <c r="A342" s="3">
        <v>341</v>
      </c>
      <c r="B342" s="73">
        <v>44523</v>
      </c>
      <c r="C342" s="42"/>
      <c r="D342" s="42" t="str">
        <f t="shared" ca="1" si="15"/>
        <v>NA</v>
      </c>
      <c r="E342" s="75" t="str">
        <f t="shared" ca="1" si="16"/>
        <v>NA</v>
      </c>
      <c r="F342" s="70"/>
      <c r="G342" s="72" t="str">
        <f ca="1">IF(B341&lt;TODAY(), AVERAGE(A$9:A342), "NA")</f>
        <v>NA</v>
      </c>
      <c r="H342" s="75" t="str">
        <f ca="1">IF(B341&lt;TODAY(), AVERAGE(E$9:E342), "NA")</f>
        <v>NA</v>
      </c>
      <c r="I342" s="82" t="str">
        <f ca="1">IF(B341&lt;TODAY(), (SUMPRODUCT(A$9:A342,E$9:E342) - G342*SUM(E$9:E342) - H342*SUM(A$9:A342) + (A342-7)*G342*H342)/(SUMPRODUCT(A$9:A342,A$9:A342) - 2*G342*SUM(A$9:A342) + (A342-7)*G342*G342), "NA")</f>
        <v>NA</v>
      </c>
      <c r="J342" s="95" t="str">
        <f t="shared" ca="1" si="17"/>
        <v>NA</v>
      </c>
    </row>
    <row r="343" spans="1:10" x14ac:dyDescent="0.2">
      <c r="A343" s="3">
        <v>342</v>
      </c>
      <c r="B343" s="73">
        <v>44524</v>
      </c>
      <c r="C343" s="42"/>
      <c r="D343" s="42" t="str">
        <f t="shared" ca="1" si="15"/>
        <v>NA</v>
      </c>
      <c r="E343" s="75" t="str">
        <f t="shared" ca="1" si="16"/>
        <v>NA</v>
      </c>
      <c r="F343" s="70"/>
      <c r="G343" s="72" t="str">
        <f ca="1">IF(B342&lt;TODAY(), AVERAGE(A$9:A343), "NA")</f>
        <v>NA</v>
      </c>
      <c r="H343" s="75" t="str">
        <f ca="1">IF(B342&lt;TODAY(), AVERAGE(E$9:E343), "NA")</f>
        <v>NA</v>
      </c>
      <c r="I343" s="82" t="str">
        <f ca="1">IF(B342&lt;TODAY(), (SUMPRODUCT(A$9:A343,E$9:E343) - G343*SUM(E$9:E343) - H343*SUM(A$9:A343) + (A343-7)*G343*H343)/(SUMPRODUCT(A$9:A343,A$9:A343) - 2*G343*SUM(A$9:A343) + (A343-7)*G343*G343), "NA")</f>
        <v>NA</v>
      </c>
      <c r="J343" s="95" t="str">
        <f t="shared" ca="1" si="17"/>
        <v>NA</v>
      </c>
    </row>
    <row r="344" spans="1:10" x14ac:dyDescent="0.2">
      <c r="A344" s="3">
        <v>343</v>
      </c>
      <c r="B344" s="73">
        <v>44525</v>
      </c>
      <c r="C344" s="42"/>
      <c r="D344" s="42" t="str">
        <f t="shared" ca="1" si="15"/>
        <v>NA</v>
      </c>
      <c r="E344" s="75" t="str">
        <f t="shared" ca="1" si="16"/>
        <v>NA</v>
      </c>
      <c r="F344" s="70"/>
      <c r="G344" s="72" t="str">
        <f ca="1">IF(B343&lt;TODAY(), AVERAGE(A$9:A344), "NA")</f>
        <v>NA</v>
      </c>
      <c r="H344" s="75" t="str">
        <f ca="1">IF(B343&lt;TODAY(), AVERAGE(E$9:E344), "NA")</f>
        <v>NA</v>
      </c>
      <c r="I344" s="82" t="str">
        <f ca="1">IF(B343&lt;TODAY(), (SUMPRODUCT(A$9:A344,E$9:E344) - G344*SUM(E$9:E344) - H344*SUM(A$9:A344) + (A344-7)*G344*H344)/(SUMPRODUCT(A$9:A344,A$9:A344) - 2*G344*SUM(A$9:A344) + (A344-7)*G344*G344), "NA")</f>
        <v>NA</v>
      </c>
      <c r="J344" s="95" t="str">
        <f t="shared" ca="1" si="17"/>
        <v>NA</v>
      </c>
    </row>
    <row r="345" spans="1:10" x14ac:dyDescent="0.2">
      <c r="A345" s="3">
        <v>344</v>
      </c>
      <c r="B345" s="73">
        <v>44526</v>
      </c>
      <c r="C345" s="42"/>
      <c r="D345" s="42" t="str">
        <f t="shared" ca="1" si="15"/>
        <v>NA</v>
      </c>
      <c r="E345" s="75" t="str">
        <f t="shared" ca="1" si="16"/>
        <v>NA</v>
      </c>
      <c r="F345" s="70"/>
      <c r="G345" s="72" t="str">
        <f ca="1">IF(B344&lt;TODAY(), AVERAGE(A$9:A345), "NA")</f>
        <v>NA</v>
      </c>
      <c r="H345" s="75" t="str">
        <f ca="1">IF(B344&lt;TODAY(), AVERAGE(E$9:E345), "NA")</f>
        <v>NA</v>
      </c>
      <c r="I345" s="82" t="str">
        <f ca="1">IF(B344&lt;TODAY(), (SUMPRODUCT(A$9:A345,E$9:E345) - G345*SUM(E$9:E345) - H345*SUM(A$9:A345) + (A345-7)*G345*H345)/(SUMPRODUCT(A$9:A345,A$9:A345) - 2*G345*SUM(A$9:A345) + (A345-7)*G345*G345), "NA")</f>
        <v>NA</v>
      </c>
      <c r="J345" s="95" t="str">
        <f t="shared" ca="1" si="17"/>
        <v>NA</v>
      </c>
    </row>
    <row r="346" spans="1:10" x14ac:dyDescent="0.2">
      <c r="A346" s="3">
        <v>345</v>
      </c>
      <c r="B346" s="73">
        <v>44527</v>
      </c>
      <c r="C346" s="42"/>
      <c r="D346" s="42" t="str">
        <f t="shared" ca="1" si="15"/>
        <v>NA</v>
      </c>
      <c r="E346" s="75" t="str">
        <f t="shared" ca="1" si="16"/>
        <v>NA</v>
      </c>
      <c r="F346" s="70"/>
      <c r="G346" s="72" t="str">
        <f ca="1">IF(B345&lt;TODAY(), AVERAGE(A$9:A346), "NA")</f>
        <v>NA</v>
      </c>
      <c r="H346" s="75" t="str">
        <f ca="1">IF(B345&lt;TODAY(), AVERAGE(E$9:E346), "NA")</f>
        <v>NA</v>
      </c>
      <c r="I346" s="82" t="str">
        <f ca="1">IF(B345&lt;TODAY(), (SUMPRODUCT(A$9:A346,E$9:E346) - G346*SUM(E$9:E346) - H346*SUM(A$9:A346) + (A346-7)*G346*H346)/(SUMPRODUCT(A$9:A346,A$9:A346) - 2*G346*SUM(A$9:A346) + (A346-7)*G346*G346), "NA")</f>
        <v>NA</v>
      </c>
      <c r="J346" s="95" t="str">
        <f t="shared" ca="1" si="17"/>
        <v>NA</v>
      </c>
    </row>
    <row r="347" spans="1:10" x14ac:dyDescent="0.2">
      <c r="A347" s="3">
        <v>346</v>
      </c>
      <c r="B347" s="73">
        <v>44528</v>
      </c>
      <c r="C347" s="42"/>
      <c r="D347" s="42" t="str">
        <f t="shared" ca="1" si="15"/>
        <v>NA</v>
      </c>
      <c r="E347" s="75" t="str">
        <f t="shared" ca="1" si="16"/>
        <v>NA</v>
      </c>
      <c r="F347" s="70"/>
      <c r="G347" s="72" t="str">
        <f ca="1">IF(B346&lt;TODAY(), AVERAGE(A$9:A347), "NA")</f>
        <v>NA</v>
      </c>
      <c r="H347" s="75" t="str">
        <f ca="1">IF(B346&lt;TODAY(), AVERAGE(E$9:E347), "NA")</f>
        <v>NA</v>
      </c>
      <c r="I347" s="82" t="str">
        <f ca="1">IF(B346&lt;TODAY(), (SUMPRODUCT(A$9:A347,E$9:E347) - G347*SUM(E$9:E347) - H347*SUM(A$9:A347) + (A347-7)*G347*H347)/(SUMPRODUCT(A$9:A347,A$9:A347) - 2*G347*SUM(A$9:A347) + (A347-7)*G347*G347), "NA")</f>
        <v>NA</v>
      </c>
      <c r="J347" s="95" t="str">
        <f t="shared" ca="1" si="17"/>
        <v>NA</v>
      </c>
    </row>
    <row r="348" spans="1:10" x14ac:dyDescent="0.2">
      <c r="A348" s="3">
        <v>347</v>
      </c>
      <c r="B348" s="73">
        <v>44529</v>
      </c>
      <c r="C348" s="42"/>
      <c r="D348" s="42" t="str">
        <f t="shared" ca="1" si="15"/>
        <v>NA</v>
      </c>
      <c r="E348" s="75" t="str">
        <f t="shared" ca="1" si="16"/>
        <v>NA</v>
      </c>
      <c r="F348" s="70"/>
      <c r="G348" s="72" t="str">
        <f ca="1">IF(B347&lt;TODAY(), AVERAGE(A$9:A348), "NA")</f>
        <v>NA</v>
      </c>
      <c r="H348" s="75" t="str">
        <f ca="1">IF(B347&lt;TODAY(), AVERAGE(E$9:E348), "NA")</f>
        <v>NA</v>
      </c>
      <c r="I348" s="82" t="str">
        <f ca="1">IF(B347&lt;TODAY(), (SUMPRODUCT(A$9:A348,E$9:E348) - G348*SUM(E$9:E348) - H348*SUM(A$9:A348) + (A348-7)*G348*H348)/(SUMPRODUCT(A$9:A348,A$9:A348) - 2*G348*SUM(A$9:A348) + (A348-7)*G348*G348), "NA")</f>
        <v>NA</v>
      </c>
      <c r="J348" s="95" t="str">
        <f t="shared" ca="1" si="17"/>
        <v>NA</v>
      </c>
    </row>
    <row r="349" spans="1:10" x14ac:dyDescent="0.2">
      <c r="A349" s="3">
        <v>348</v>
      </c>
      <c r="B349" s="73">
        <v>44530</v>
      </c>
      <c r="C349" s="42"/>
      <c r="D349" s="42" t="str">
        <f t="shared" ca="1" si="15"/>
        <v>NA</v>
      </c>
      <c r="E349" s="75" t="str">
        <f t="shared" ca="1" si="16"/>
        <v>NA</v>
      </c>
      <c r="F349" s="70"/>
      <c r="G349" s="72" t="str">
        <f ca="1">IF(B348&lt;TODAY(), AVERAGE(A$9:A349), "NA")</f>
        <v>NA</v>
      </c>
      <c r="H349" s="75" t="str">
        <f ca="1">IF(B348&lt;TODAY(), AVERAGE(E$9:E349), "NA")</f>
        <v>NA</v>
      </c>
      <c r="I349" s="82" t="str">
        <f ca="1">IF(B348&lt;TODAY(), (SUMPRODUCT(A$9:A349,E$9:E349) - G349*SUM(E$9:E349) - H349*SUM(A$9:A349) + (A349-7)*G349*H349)/(SUMPRODUCT(A$9:A349,A$9:A349) - 2*G349*SUM(A$9:A349) + (A349-7)*G349*G349), "NA")</f>
        <v>NA</v>
      </c>
      <c r="J349" s="95" t="str">
        <f t="shared" ca="1" si="17"/>
        <v>NA</v>
      </c>
    </row>
    <row r="350" spans="1:10" x14ac:dyDescent="0.2">
      <c r="A350" s="3">
        <v>349</v>
      </c>
      <c r="B350" s="73">
        <v>44531</v>
      </c>
      <c r="C350" s="42"/>
      <c r="D350" s="42" t="str">
        <f t="shared" ca="1" si="15"/>
        <v>NA</v>
      </c>
      <c r="E350" s="75" t="str">
        <f t="shared" ca="1" si="16"/>
        <v>NA</v>
      </c>
      <c r="F350" s="70"/>
      <c r="G350" s="72" t="str">
        <f ca="1">IF(B349&lt;TODAY(), AVERAGE(A$9:A350), "NA")</f>
        <v>NA</v>
      </c>
      <c r="H350" s="75" t="str">
        <f ca="1">IF(B349&lt;TODAY(), AVERAGE(E$9:E350), "NA")</f>
        <v>NA</v>
      </c>
      <c r="I350" s="82" t="str">
        <f ca="1">IF(B349&lt;TODAY(), (SUMPRODUCT(A$9:A350,E$9:E350) - G350*SUM(E$9:E350) - H350*SUM(A$9:A350) + (A350-7)*G350*H350)/(SUMPRODUCT(A$9:A350,A$9:A350) - 2*G350*SUM(A$9:A350) + (A350-7)*G350*G350), "NA")</f>
        <v>NA</v>
      </c>
      <c r="J350" s="95" t="str">
        <f t="shared" ca="1" si="17"/>
        <v>NA</v>
      </c>
    </row>
    <row r="351" spans="1:10" x14ac:dyDescent="0.2">
      <c r="A351" s="3">
        <v>350</v>
      </c>
      <c r="B351" s="73">
        <v>44532</v>
      </c>
      <c r="C351" s="42"/>
      <c r="D351" s="42" t="str">
        <f t="shared" ca="1" si="15"/>
        <v>NA</v>
      </c>
      <c r="E351" s="75" t="str">
        <f t="shared" ca="1" si="16"/>
        <v>NA</v>
      </c>
      <c r="F351" s="70"/>
      <c r="G351" s="72" t="str">
        <f ca="1">IF(B350&lt;TODAY(), AVERAGE(A$9:A351), "NA")</f>
        <v>NA</v>
      </c>
      <c r="H351" s="75" t="str">
        <f ca="1">IF(B350&lt;TODAY(), AVERAGE(E$9:E351), "NA")</f>
        <v>NA</v>
      </c>
      <c r="I351" s="82" t="str">
        <f ca="1">IF(B350&lt;TODAY(), (SUMPRODUCT(A$9:A351,E$9:E351) - G351*SUM(E$9:E351) - H351*SUM(A$9:A351) + (A351-7)*G351*H351)/(SUMPRODUCT(A$9:A351,A$9:A351) - 2*G351*SUM(A$9:A351) + (A351-7)*G351*G351), "NA")</f>
        <v>NA</v>
      </c>
      <c r="J351" s="95" t="str">
        <f t="shared" ca="1" si="17"/>
        <v>NA</v>
      </c>
    </row>
    <row r="352" spans="1:10" x14ac:dyDescent="0.2">
      <c r="A352" s="3">
        <v>351</v>
      </c>
      <c r="B352" s="73">
        <v>44533</v>
      </c>
      <c r="C352" s="42"/>
      <c r="D352" s="42" t="str">
        <f t="shared" ca="1" si="15"/>
        <v>NA</v>
      </c>
      <c r="E352" s="75" t="str">
        <f t="shared" ca="1" si="16"/>
        <v>NA</v>
      </c>
      <c r="F352" s="70"/>
      <c r="G352" s="72" t="str">
        <f ca="1">IF(B351&lt;TODAY(), AVERAGE(A$9:A352), "NA")</f>
        <v>NA</v>
      </c>
      <c r="H352" s="75" t="str">
        <f ca="1">IF(B351&lt;TODAY(), AVERAGE(E$9:E352), "NA")</f>
        <v>NA</v>
      </c>
      <c r="I352" s="82" t="str">
        <f ca="1">IF(B351&lt;TODAY(), (SUMPRODUCT(A$9:A352,E$9:E352) - G352*SUM(E$9:E352) - H352*SUM(A$9:A352) + (A352-7)*G352*H352)/(SUMPRODUCT(A$9:A352,A$9:A352) - 2*G352*SUM(A$9:A352) + (A352-7)*G352*G352), "NA")</f>
        <v>NA</v>
      </c>
      <c r="J352" s="95" t="str">
        <f t="shared" ca="1" si="17"/>
        <v>NA</v>
      </c>
    </row>
    <row r="353" spans="1:10" x14ac:dyDescent="0.2">
      <c r="A353" s="3">
        <v>352</v>
      </c>
      <c r="B353" s="73">
        <v>44534</v>
      </c>
      <c r="C353" s="42"/>
      <c r="D353" s="42" t="str">
        <f t="shared" ca="1" si="15"/>
        <v>NA</v>
      </c>
      <c r="E353" s="75" t="str">
        <f t="shared" ca="1" si="16"/>
        <v>NA</v>
      </c>
      <c r="F353" s="70"/>
      <c r="G353" s="72" t="str">
        <f ca="1">IF(B352&lt;TODAY(), AVERAGE(A$9:A353), "NA")</f>
        <v>NA</v>
      </c>
      <c r="H353" s="75" t="str">
        <f ca="1">IF(B352&lt;TODAY(), AVERAGE(E$9:E353), "NA")</f>
        <v>NA</v>
      </c>
      <c r="I353" s="82" t="str">
        <f ca="1">IF(B352&lt;TODAY(), (SUMPRODUCT(A$9:A353,E$9:E353) - G353*SUM(E$9:E353) - H353*SUM(A$9:A353) + (A353-7)*G353*H353)/(SUMPRODUCT(A$9:A353,A$9:A353) - 2*G353*SUM(A$9:A353) + (A353-7)*G353*G353), "NA")</f>
        <v>NA</v>
      </c>
      <c r="J353" s="95" t="str">
        <f t="shared" ca="1" si="17"/>
        <v>NA</v>
      </c>
    </row>
    <row r="354" spans="1:10" x14ac:dyDescent="0.2">
      <c r="A354" s="3">
        <v>353</v>
      </c>
      <c r="B354" s="73">
        <v>44535</v>
      </c>
      <c r="C354" s="42"/>
      <c r="D354" s="42" t="str">
        <f t="shared" ca="1" si="15"/>
        <v>NA</v>
      </c>
      <c r="E354" s="75" t="str">
        <f t="shared" ca="1" si="16"/>
        <v>NA</v>
      </c>
      <c r="F354" s="70"/>
      <c r="G354" s="72" t="str">
        <f ca="1">IF(B353&lt;TODAY(), AVERAGE(A$9:A354), "NA")</f>
        <v>NA</v>
      </c>
      <c r="H354" s="75" t="str">
        <f ca="1">IF(B353&lt;TODAY(), AVERAGE(E$9:E354), "NA")</f>
        <v>NA</v>
      </c>
      <c r="I354" s="82" t="str">
        <f ca="1">IF(B353&lt;TODAY(), (SUMPRODUCT(A$9:A354,E$9:E354) - G354*SUM(E$9:E354) - H354*SUM(A$9:A354) + (A354-7)*G354*H354)/(SUMPRODUCT(A$9:A354,A$9:A354) - 2*G354*SUM(A$9:A354) + (A354-7)*G354*G354), "NA")</f>
        <v>NA</v>
      </c>
      <c r="J354" s="95" t="str">
        <f t="shared" ca="1" si="17"/>
        <v>NA</v>
      </c>
    </row>
    <row r="355" spans="1:10" x14ac:dyDescent="0.2">
      <c r="A355" s="3">
        <v>354</v>
      </c>
      <c r="B355" s="73">
        <v>44536</v>
      </c>
      <c r="C355" s="42"/>
      <c r="D355" s="42" t="str">
        <f t="shared" ca="1" si="15"/>
        <v>NA</v>
      </c>
      <c r="E355" s="75" t="str">
        <f t="shared" ca="1" si="16"/>
        <v>NA</v>
      </c>
      <c r="F355" s="70"/>
      <c r="G355" s="72" t="str">
        <f ca="1">IF(B354&lt;TODAY(), AVERAGE(A$9:A355), "NA")</f>
        <v>NA</v>
      </c>
      <c r="H355" s="75" t="str">
        <f ca="1">IF(B354&lt;TODAY(), AVERAGE(E$9:E355), "NA")</f>
        <v>NA</v>
      </c>
      <c r="I355" s="82" t="str">
        <f ca="1">IF(B354&lt;TODAY(), (SUMPRODUCT(A$9:A355,E$9:E355) - G355*SUM(E$9:E355) - H355*SUM(A$9:A355) + (A355-7)*G355*H355)/(SUMPRODUCT(A$9:A355,A$9:A355) - 2*G355*SUM(A$9:A355) + (A355-7)*G355*G355), "NA")</f>
        <v>NA</v>
      </c>
      <c r="J355" s="95" t="str">
        <f t="shared" ca="1" si="17"/>
        <v>NA</v>
      </c>
    </row>
    <row r="356" spans="1:10" x14ac:dyDescent="0.2">
      <c r="A356" s="3">
        <v>355</v>
      </c>
      <c r="B356" s="73">
        <v>44537</v>
      </c>
      <c r="C356" s="42"/>
      <c r="D356" s="42" t="str">
        <f t="shared" ca="1" si="15"/>
        <v>NA</v>
      </c>
      <c r="E356" s="75" t="str">
        <f t="shared" ca="1" si="16"/>
        <v>NA</v>
      </c>
      <c r="F356" s="70"/>
      <c r="G356" s="72" t="str">
        <f ca="1">IF(B355&lt;TODAY(), AVERAGE(A$9:A356), "NA")</f>
        <v>NA</v>
      </c>
      <c r="H356" s="75" t="str">
        <f ca="1">IF(B355&lt;TODAY(), AVERAGE(E$9:E356), "NA")</f>
        <v>NA</v>
      </c>
      <c r="I356" s="82" t="str">
        <f ca="1">IF(B355&lt;TODAY(), (SUMPRODUCT(A$9:A356,E$9:E356) - G356*SUM(E$9:E356) - H356*SUM(A$9:A356) + (A356-7)*G356*H356)/(SUMPRODUCT(A$9:A356,A$9:A356) - 2*G356*SUM(A$9:A356) + (A356-7)*G356*G356), "NA")</f>
        <v>NA</v>
      </c>
      <c r="J356" s="95" t="str">
        <f t="shared" ca="1" si="17"/>
        <v>NA</v>
      </c>
    </row>
    <row r="357" spans="1:10" x14ac:dyDescent="0.2">
      <c r="A357" s="3">
        <v>356</v>
      </c>
      <c r="B357" s="73">
        <v>44538</v>
      </c>
      <c r="C357" s="42"/>
      <c r="D357" s="42" t="str">
        <f t="shared" ca="1" si="15"/>
        <v>NA</v>
      </c>
      <c r="E357" s="75" t="str">
        <f t="shared" ca="1" si="16"/>
        <v>NA</v>
      </c>
      <c r="F357" s="70"/>
      <c r="G357" s="72" t="str">
        <f ca="1">IF(B356&lt;TODAY(), AVERAGE(A$9:A357), "NA")</f>
        <v>NA</v>
      </c>
      <c r="H357" s="75" t="str">
        <f ca="1">IF(B356&lt;TODAY(), AVERAGE(E$9:E357), "NA")</f>
        <v>NA</v>
      </c>
      <c r="I357" s="82" t="str">
        <f ca="1">IF(B356&lt;TODAY(), (SUMPRODUCT(A$9:A357,E$9:E357) - G357*SUM(E$9:E357) - H357*SUM(A$9:A357) + (A357-7)*G357*H357)/(SUMPRODUCT(A$9:A357,A$9:A357) - 2*G357*SUM(A$9:A357) + (A357-7)*G357*G357), "NA")</f>
        <v>NA</v>
      </c>
      <c r="J357" s="95" t="str">
        <f t="shared" ca="1" si="17"/>
        <v>NA</v>
      </c>
    </row>
    <row r="358" spans="1:10" x14ac:dyDescent="0.2">
      <c r="A358" s="3">
        <v>357</v>
      </c>
      <c r="B358" s="73">
        <v>44539</v>
      </c>
      <c r="C358" s="42"/>
      <c r="D358" s="42" t="str">
        <f t="shared" ca="1" si="15"/>
        <v>NA</v>
      </c>
      <c r="E358" s="75" t="str">
        <f t="shared" ca="1" si="16"/>
        <v>NA</v>
      </c>
      <c r="F358" s="70"/>
      <c r="G358" s="72" t="str">
        <f ca="1">IF(B357&lt;TODAY(), AVERAGE(A$9:A358), "NA")</f>
        <v>NA</v>
      </c>
      <c r="H358" s="75" t="str">
        <f ca="1">IF(B357&lt;TODAY(), AVERAGE(E$9:E358), "NA")</f>
        <v>NA</v>
      </c>
      <c r="I358" s="82" t="str">
        <f ca="1">IF(B357&lt;TODAY(), (SUMPRODUCT(A$9:A358,E$9:E358) - G358*SUM(E$9:E358) - H358*SUM(A$9:A358) + (A358-7)*G358*H358)/(SUMPRODUCT(A$9:A358,A$9:A358) - 2*G358*SUM(A$9:A358) + (A358-7)*G358*G358), "NA")</f>
        <v>NA</v>
      </c>
      <c r="J358" s="95" t="str">
        <f t="shared" ca="1" si="17"/>
        <v>NA</v>
      </c>
    </row>
    <row r="359" spans="1:10" x14ac:dyDescent="0.2">
      <c r="A359" s="3">
        <v>358</v>
      </c>
      <c r="B359" s="73">
        <v>44540</v>
      </c>
      <c r="C359" s="42"/>
      <c r="D359" s="42" t="str">
        <f t="shared" ca="1" si="15"/>
        <v>NA</v>
      </c>
      <c r="E359" s="75" t="str">
        <f t="shared" ca="1" si="16"/>
        <v>NA</v>
      </c>
      <c r="F359" s="70"/>
      <c r="G359" s="72" t="str">
        <f ca="1">IF(B358&lt;TODAY(), AVERAGE(A$9:A359), "NA")</f>
        <v>NA</v>
      </c>
      <c r="H359" s="75" t="str">
        <f ca="1">IF(B358&lt;TODAY(), AVERAGE(E$9:E359), "NA")</f>
        <v>NA</v>
      </c>
      <c r="I359" s="82" t="str">
        <f ca="1">IF(B358&lt;TODAY(), (SUMPRODUCT(A$9:A359,E$9:E359) - G359*SUM(E$9:E359) - H359*SUM(A$9:A359) + (A359-7)*G359*H359)/(SUMPRODUCT(A$9:A359,A$9:A359) - 2*G359*SUM(A$9:A359) + (A359-7)*G359*G359), "NA")</f>
        <v>NA</v>
      </c>
      <c r="J359" s="95" t="str">
        <f t="shared" ca="1" si="17"/>
        <v>NA</v>
      </c>
    </row>
    <row r="360" spans="1:10" x14ac:dyDescent="0.2">
      <c r="A360" s="3">
        <v>359</v>
      </c>
      <c r="B360" s="73">
        <v>44541</v>
      </c>
      <c r="C360" s="42"/>
      <c r="D360" s="42" t="str">
        <f t="shared" ca="1" si="15"/>
        <v>NA</v>
      </c>
      <c r="E360" s="75" t="str">
        <f t="shared" ca="1" si="16"/>
        <v>NA</v>
      </c>
      <c r="F360" s="70"/>
      <c r="G360" s="72" t="str">
        <f ca="1">IF(B359&lt;TODAY(), AVERAGE(A$9:A360), "NA")</f>
        <v>NA</v>
      </c>
      <c r="H360" s="75" t="str">
        <f ca="1">IF(B359&lt;TODAY(), AVERAGE(E$9:E360), "NA")</f>
        <v>NA</v>
      </c>
      <c r="I360" s="82" t="str">
        <f ca="1">IF(B359&lt;TODAY(), (SUMPRODUCT(A$9:A360,E$9:E360) - G360*SUM(E$9:E360) - H360*SUM(A$9:A360) + (A360-7)*G360*H360)/(SUMPRODUCT(A$9:A360,A$9:A360) - 2*G360*SUM(A$9:A360) + (A360-7)*G360*G360), "NA")</f>
        <v>NA</v>
      </c>
      <c r="J360" s="95" t="str">
        <f t="shared" ca="1" si="17"/>
        <v>NA</v>
      </c>
    </row>
    <row r="361" spans="1:10" x14ac:dyDescent="0.2">
      <c r="A361" s="3">
        <v>360</v>
      </c>
      <c r="B361" s="73">
        <v>44542</v>
      </c>
      <c r="C361" s="42"/>
      <c r="D361" s="42" t="str">
        <f t="shared" ca="1" si="15"/>
        <v>NA</v>
      </c>
      <c r="E361" s="75" t="str">
        <f t="shared" ca="1" si="16"/>
        <v>NA</v>
      </c>
      <c r="F361" s="70"/>
      <c r="G361" s="72" t="str">
        <f ca="1">IF(B360&lt;TODAY(), AVERAGE(A$9:A361), "NA")</f>
        <v>NA</v>
      </c>
      <c r="H361" s="75" t="str">
        <f ca="1">IF(B360&lt;TODAY(), AVERAGE(E$9:E361), "NA")</f>
        <v>NA</v>
      </c>
      <c r="I361" s="82" t="str">
        <f ca="1">IF(B360&lt;TODAY(), (SUMPRODUCT(A$9:A361,E$9:E361) - G361*SUM(E$9:E361) - H361*SUM(A$9:A361) + (A361-7)*G361*H361)/(SUMPRODUCT(A$9:A361,A$9:A361) - 2*G361*SUM(A$9:A361) + (A361-7)*G361*G361), "NA")</f>
        <v>NA</v>
      </c>
      <c r="J361" s="95" t="str">
        <f t="shared" ca="1" si="17"/>
        <v>NA</v>
      </c>
    </row>
    <row r="362" spans="1:10" x14ac:dyDescent="0.2">
      <c r="A362" s="3">
        <v>361</v>
      </c>
      <c r="B362" s="73">
        <v>44543</v>
      </c>
      <c r="C362" s="42"/>
      <c r="D362" s="42" t="str">
        <f t="shared" ca="1" si="15"/>
        <v>NA</v>
      </c>
      <c r="E362" s="75" t="str">
        <f t="shared" ca="1" si="16"/>
        <v>NA</v>
      </c>
      <c r="F362" s="70"/>
      <c r="G362" s="72" t="str">
        <f ca="1">IF(B361&lt;TODAY(), AVERAGE(A$9:A362), "NA")</f>
        <v>NA</v>
      </c>
      <c r="H362" s="75" t="str">
        <f ca="1">IF(B361&lt;TODAY(), AVERAGE(E$9:E362), "NA")</f>
        <v>NA</v>
      </c>
      <c r="I362" s="82" t="str">
        <f ca="1">IF(B361&lt;TODAY(), (SUMPRODUCT(A$9:A362,E$9:E362) - G362*SUM(E$9:E362) - H362*SUM(A$9:A362) + (A362-7)*G362*H362)/(SUMPRODUCT(A$9:A362,A$9:A362) - 2*G362*SUM(A$9:A362) + (A362-7)*G362*G362), "NA")</f>
        <v>NA</v>
      </c>
      <c r="J362" s="95" t="str">
        <f t="shared" ca="1" si="17"/>
        <v>NA</v>
      </c>
    </row>
    <row r="363" spans="1:10" x14ac:dyDescent="0.2">
      <c r="A363" s="3">
        <v>362</v>
      </c>
      <c r="B363" s="73">
        <v>44544</v>
      </c>
      <c r="C363" s="42"/>
      <c r="D363" s="42" t="str">
        <f t="shared" ca="1" si="15"/>
        <v>NA</v>
      </c>
      <c r="E363" s="75" t="str">
        <f t="shared" ca="1" si="16"/>
        <v>NA</v>
      </c>
      <c r="F363" s="70"/>
      <c r="G363" s="72" t="str">
        <f ca="1">IF(B362&lt;TODAY(), AVERAGE(A$9:A363), "NA")</f>
        <v>NA</v>
      </c>
      <c r="H363" s="75" t="str">
        <f ca="1">IF(B362&lt;TODAY(), AVERAGE(E$9:E363), "NA")</f>
        <v>NA</v>
      </c>
      <c r="I363" s="82" t="str">
        <f ca="1">IF(B362&lt;TODAY(), (SUMPRODUCT(A$9:A363,E$9:E363) - G363*SUM(E$9:E363) - H363*SUM(A$9:A363) + (A363-7)*G363*H363)/(SUMPRODUCT(A$9:A363,A$9:A363) - 2*G363*SUM(A$9:A363) + (A363-7)*G363*G363), "NA")</f>
        <v>NA</v>
      </c>
      <c r="J363" s="95" t="str">
        <f t="shared" ca="1" si="17"/>
        <v>NA</v>
      </c>
    </row>
    <row r="364" spans="1:10" x14ac:dyDescent="0.2">
      <c r="A364" s="3">
        <v>363</v>
      </c>
      <c r="B364" s="73">
        <v>44545</v>
      </c>
      <c r="C364" s="42"/>
      <c r="D364" s="42" t="str">
        <f t="shared" ca="1" si="15"/>
        <v>NA</v>
      </c>
      <c r="E364" s="75" t="str">
        <f t="shared" ca="1" si="16"/>
        <v>NA</v>
      </c>
      <c r="F364" s="70"/>
      <c r="G364" s="72" t="str">
        <f ca="1">IF(B363&lt;TODAY(), AVERAGE(A$9:A364), "NA")</f>
        <v>NA</v>
      </c>
      <c r="H364" s="75" t="str">
        <f ca="1">IF(B363&lt;TODAY(), AVERAGE(E$9:E364), "NA")</f>
        <v>NA</v>
      </c>
      <c r="I364" s="82" t="str">
        <f ca="1">IF(B363&lt;TODAY(), (SUMPRODUCT(A$9:A364,E$9:E364) - G364*SUM(E$9:E364) - H364*SUM(A$9:A364) + (A364-7)*G364*H364)/(SUMPRODUCT(A$9:A364,A$9:A364) - 2*G364*SUM(A$9:A364) + (A364-7)*G364*G364), "NA")</f>
        <v>NA</v>
      </c>
      <c r="J364" s="95" t="str">
        <f t="shared" ca="1" si="17"/>
        <v>NA</v>
      </c>
    </row>
    <row r="365" spans="1:10" x14ac:dyDescent="0.2">
      <c r="A365" s="3">
        <v>364</v>
      </c>
      <c r="B365" s="73">
        <v>44546</v>
      </c>
      <c r="C365" s="42"/>
      <c r="D365" s="42" t="str">
        <f t="shared" ca="1" si="15"/>
        <v>NA</v>
      </c>
      <c r="E365" s="75" t="str">
        <f t="shared" ca="1" si="16"/>
        <v>NA</v>
      </c>
      <c r="F365" s="70"/>
      <c r="G365" s="72" t="str">
        <f ca="1">IF(B364&lt;TODAY(), AVERAGE(A$9:A365), "NA")</f>
        <v>NA</v>
      </c>
      <c r="H365" s="75" t="str">
        <f ca="1">IF(B364&lt;TODAY(), AVERAGE(E$9:E365), "NA")</f>
        <v>NA</v>
      </c>
      <c r="I365" s="82" t="str">
        <f ca="1">IF(B364&lt;TODAY(), (SUMPRODUCT(A$9:A365,E$9:E365) - G365*SUM(E$9:E365) - H365*SUM(A$9:A365) + (A365-7)*G365*H365)/(SUMPRODUCT(A$9:A365,A$9:A365) - 2*G365*SUM(A$9:A365) + (A365-7)*G365*G365), "NA")</f>
        <v>NA</v>
      </c>
      <c r="J365" s="95" t="str">
        <f t="shared" ca="1" si="17"/>
        <v>NA</v>
      </c>
    </row>
    <row r="366" spans="1:10" x14ac:dyDescent="0.2">
      <c r="A366" s="3">
        <v>365</v>
      </c>
      <c r="B366" s="73">
        <v>44547</v>
      </c>
      <c r="C366" s="42"/>
      <c r="D366" s="42" t="str">
        <f t="shared" ca="1" si="15"/>
        <v>NA</v>
      </c>
      <c r="E366" s="75" t="str">
        <f t="shared" ca="1" si="16"/>
        <v>NA</v>
      </c>
      <c r="F366" s="70"/>
      <c r="G366" s="72" t="str">
        <f ca="1">IF(B365&lt;TODAY(), AVERAGE(A$9:A366), "NA")</f>
        <v>NA</v>
      </c>
      <c r="H366" s="75" t="str">
        <f ca="1">IF(B365&lt;TODAY(), AVERAGE(E$9:E366), "NA")</f>
        <v>NA</v>
      </c>
      <c r="I366" s="82" t="str">
        <f ca="1">IF(B365&lt;TODAY(), (SUMPRODUCT(A$9:A366,E$9:E366) - G366*SUM(E$9:E366) - H366*SUM(A$9:A366) + (A366-7)*G366*H366)/(SUMPRODUCT(A$9:A366,A$9:A366) - 2*G366*SUM(A$9:A366) + (A366-7)*G366*G366), "NA")</f>
        <v>NA</v>
      </c>
      <c r="J366" s="95" t="str">
        <f t="shared" ca="1" si="17"/>
        <v>NA</v>
      </c>
    </row>
    <row r="367" spans="1:10" x14ac:dyDescent="0.2">
      <c r="A367" s="3">
        <v>366</v>
      </c>
      <c r="B367" s="73">
        <v>44548</v>
      </c>
      <c r="C367" s="42"/>
      <c r="D367" s="42" t="str">
        <f t="shared" ca="1" si="15"/>
        <v>NA</v>
      </c>
      <c r="E367" s="75" t="str">
        <f t="shared" ca="1" si="16"/>
        <v>NA</v>
      </c>
      <c r="F367" s="70"/>
      <c r="G367" s="72" t="str">
        <f ca="1">IF(B366&lt;TODAY(), AVERAGE(A$9:A367), "NA")</f>
        <v>NA</v>
      </c>
      <c r="H367" s="75" t="str">
        <f ca="1">IF(B366&lt;TODAY(), AVERAGE(E$9:E367), "NA")</f>
        <v>NA</v>
      </c>
      <c r="I367" s="82" t="str">
        <f ca="1">IF(B366&lt;TODAY(), (SUMPRODUCT(A$9:A367,E$9:E367) - G367*SUM(E$9:E367) - H367*SUM(A$9:A367) + (A367-7)*G367*H367)/(SUMPRODUCT(A$9:A367,A$9:A367) - 2*G367*SUM(A$9:A367) + (A367-7)*G367*G367), "NA")</f>
        <v>NA</v>
      </c>
      <c r="J367" s="95" t="str">
        <f t="shared" ca="1" si="17"/>
        <v>NA</v>
      </c>
    </row>
    <row r="368" spans="1:10" x14ac:dyDescent="0.2">
      <c r="A368" s="3">
        <v>367</v>
      </c>
      <c r="B368" s="73">
        <v>44549</v>
      </c>
      <c r="C368" s="42"/>
      <c r="D368" s="42" t="str">
        <f t="shared" ca="1" si="15"/>
        <v>NA</v>
      </c>
      <c r="E368" s="75" t="str">
        <f t="shared" ca="1" si="16"/>
        <v>NA</v>
      </c>
      <c r="F368" s="70"/>
      <c r="G368" s="72" t="str">
        <f ca="1">IF(B367&lt;TODAY(), AVERAGE(A$9:A368), "NA")</f>
        <v>NA</v>
      </c>
      <c r="H368" s="75" t="str">
        <f ca="1">IF(B367&lt;TODAY(), AVERAGE(E$9:E368), "NA")</f>
        <v>NA</v>
      </c>
      <c r="I368" s="82" t="str">
        <f ca="1">IF(B367&lt;TODAY(), (SUMPRODUCT(A$9:A368,E$9:E368) - G368*SUM(E$9:E368) - H368*SUM(A$9:A368) + (A368-7)*G368*H368)/(SUMPRODUCT(A$9:A368,A$9:A368) - 2*G368*SUM(A$9:A368) + (A368-7)*G368*G368), "NA")</f>
        <v>NA</v>
      </c>
      <c r="J368" s="95" t="str">
        <f t="shared" ca="1" si="17"/>
        <v>NA</v>
      </c>
    </row>
    <row r="369" spans="1:10" x14ac:dyDescent="0.2">
      <c r="A369" s="3">
        <v>368</v>
      </c>
      <c r="B369" s="73">
        <v>44550</v>
      </c>
      <c r="C369" s="42"/>
      <c r="D369" s="42" t="str">
        <f t="shared" ca="1" si="15"/>
        <v>NA</v>
      </c>
      <c r="E369" s="75" t="str">
        <f t="shared" ca="1" si="16"/>
        <v>NA</v>
      </c>
      <c r="F369" s="70"/>
      <c r="G369" s="72" t="str">
        <f ca="1">IF(B368&lt;TODAY(), AVERAGE(A$9:A369), "NA")</f>
        <v>NA</v>
      </c>
      <c r="H369" s="75" t="str">
        <f ca="1">IF(B368&lt;TODAY(), AVERAGE(E$9:E369), "NA")</f>
        <v>NA</v>
      </c>
      <c r="I369" s="82" t="str">
        <f ca="1">IF(B368&lt;TODAY(), (SUMPRODUCT(A$9:A369,E$9:E369) - G369*SUM(E$9:E369) - H369*SUM(A$9:A369) + (A369-7)*G369*H369)/(SUMPRODUCT(A$9:A369,A$9:A369) - 2*G369*SUM(A$9:A369) + (A369-7)*G369*G369), "NA")</f>
        <v>NA</v>
      </c>
      <c r="J369" s="95" t="str">
        <f t="shared" ca="1" si="17"/>
        <v>NA</v>
      </c>
    </row>
    <row r="370" spans="1:10" x14ac:dyDescent="0.2">
      <c r="A370" s="3">
        <v>369</v>
      </c>
      <c r="B370" s="73">
        <v>44551</v>
      </c>
      <c r="C370" s="42"/>
      <c r="D370" s="42" t="str">
        <f t="shared" ca="1" si="15"/>
        <v>NA</v>
      </c>
      <c r="E370" s="75" t="str">
        <f t="shared" ca="1" si="16"/>
        <v>NA</v>
      </c>
      <c r="F370" s="70"/>
      <c r="G370" s="72" t="str">
        <f ca="1">IF(B369&lt;TODAY(), AVERAGE(A$9:A370), "NA")</f>
        <v>NA</v>
      </c>
      <c r="H370" s="75" t="str">
        <f ca="1">IF(B369&lt;TODAY(), AVERAGE(E$9:E370), "NA")</f>
        <v>NA</v>
      </c>
      <c r="I370" s="82" t="str">
        <f ca="1">IF(B369&lt;TODAY(), (SUMPRODUCT(A$9:A370,E$9:E370) - G370*SUM(E$9:E370) - H370*SUM(A$9:A370) + (A370-7)*G370*H370)/(SUMPRODUCT(A$9:A370,A$9:A370) - 2*G370*SUM(A$9:A370) + (A370-7)*G370*G370), "NA")</f>
        <v>NA</v>
      </c>
      <c r="J370" s="95" t="str">
        <f t="shared" ca="1" si="17"/>
        <v>NA</v>
      </c>
    </row>
    <row r="371" spans="1:10" x14ac:dyDescent="0.2">
      <c r="A371" s="3">
        <v>370</v>
      </c>
      <c r="B371" s="73">
        <v>44552</v>
      </c>
      <c r="C371" s="42"/>
      <c r="D371" s="42" t="str">
        <f t="shared" ca="1" si="15"/>
        <v>NA</v>
      </c>
      <c r="E371" s="75" t="str">
        <f t="shared" ca="1" si="16"/>
        <v>NA</v>
      </c>
      <c r="F371" s="70"/>
      <c r="G371" s="72" t="str">
        <f ca="1">IF(B370&lt;TODAY(), AVERAGE(A$9:A371), "NA")</f>
        <v>NA</v>
      </c>
      <c r="H371" s="75" t="str">
        <f ca="1">IF(B370&lt;TODAY(), AVERAGE(E$9:E371), "NA")</f>
        <v>NA</v>
      </c>
      <c r="I371" s="82" t="str">
        <f ca="1">IF(B370&lt;TODAY(), (SUMPRODUCT(A$9:A371,E$9:E371) - G371*SUM(E$9:E371) - H371*SUM(A$9:A371) + (A371-7)*G371*H371)/(SUMPRODUCT(A$9:A371,A$9:A371) - 2*G371*SUM(A$9:A371) + (A371-7)*G371*G371), "NA")</f>
        <v>NA</v>
      </c>
      <c r="J371" s="95" t="str">
        <f t="shared" ca="1" si="17"/>
        <v>NA</v>
      </c>
    </row>
    <row r="372" spans="1:10" x14ac:dyDescent="0.2">
      <c r="A372" s="3">
        <v>371</v>
      </c>
      <c r="B372" s="73">
        <v>44553</v>
      </c>
      <c r="C372" s="42"/>
      <c r="D372" s="42" t="str">
        <f t="shared" ca="1" si="15"/>
        <v>NA</v>
      </c>
      <c r="E372" s="75" t="str">
        <f t="shared" ca="1" si="16"/>
        <v>NA</v>
      </c>
      <c r="F372" s="70"/>
      <c r="G372" s="72" t="str">
        <f ca="1">IF(B371&lt;TODAY(), AVERAGE(A$9:A372), "NA")</f>
        <v>NA</v>
      </c>
      <c r="H372" s="75" t="str">
        <f ca="1">IF(B371&lt;TODAY(), AVERAGE(E$9:E372), "NA")</f>
        <v>NA</v>
      </c>
      <c r="I372" s="82" t="str">
        <f ca="1">IF(B371&lt;TODAY(), (SUMPRODUCT(A$9:A372,E$9:E372) - G372*SUM(E$9:E372) - H372*SUM(A$9:A372) + (A372-7)*G372*H372)/(SUMPRODUCT(A$9:A372,A$9:A372) - 2*G372*SUM(A$9:A372) + (A372-7)*G372*G372), "NA")</f>
        <v>NA</v>
      </c>
      <c r="J372" s="95" t="str">
        <f t="shared" ca="1" si="17"/>
        <v>NA</v>
      </c>
    </row>
    <row r="373" spans="1:10" x14ac:dyDescent="0.2">
      <c r="A373" s="3">
        <v>372</v>
      </c>
      <c r="B373" s="73">
        <v>44554</v>
      </c>
      <c r="C373" s="42"/>
      <c r="D373" s="42" t="str">
        <f t="shared" ca="1" si="15"/>
        <v>NA</v>
      </c>
      <c r="E373" s="75" t="str">
        <f t="shared" ca="1" si="16"/>
        <v>NA</v>
      </c>
      <c r="F373" s="70"/>
      <c r="G373" s="72" t="str">
        <f ca="1">IF(B372&lt;TODAY(), AVERAGE(A$9:A373), "NA")</f>
        <v>NA</v>
      </c>
      <c r="H373" s="75" t="str">
        <f ca="1">IF(B372&lt;TODAY(), AVERAGE(E$9:E373), "NA")</f>
        <v>NA</v>
      </c>
      <c r="I373" s="82" t="str">
        <f ca="1">IF(B372&lt;TODAY(), (SUMPRODUCT(A$9:A373,E$9:E373) - G373*SUM(E$9:E373) - H373*SUM(A$9:A373) + (A373-7)*G373*H373)/(SUMPRODUCT(A$9:A373,A$9:A373) - 2*G373*SUM(A$9:A373) + (A373-7)*G373*G373), "NA")</f>
        <v>NA</v>
      </c>
      <c r="J373" s="95" t="str">
        <f t="shared" ca="1" si="17"/>
        <v>NA</v>
      </c>
    </row>
    <row r="374" spans="1:10" x14ac:dyDescent="0.2">
      <c r="A374" s="3">
        <v>373</v>
      </c>
      <c r="B374" s="73">
        <v>44555</v>
      </c>
      <c r="C374" s="42"/>
      <c r="D374" s="42" t="str">
        <f t="shared" ca="1" si="15"/>
        <v>NA</v>
      </c>
      <c r="E374" s="75" t="str">
        <f t="shared" ca="1" si="16"/>
        <v>NA</v>
      </c>
      <c r="F374" s="70"/>
      <c r="G374" s="72" t="str">
        <f ca="1">IF(B373&lt;TODAY(), AVERAGE(A$9:A374), "NA")</f>
        <v>NA</v>
      </c>
      <c r="H374" s="75" t="str">
        <f ca="1">IF(B373&lt;TODAY(), AVERAGE(E$9:E374), "NA")</f>
        <v>NA</v>
      </c>
      <c r="I374" s="82" t="str">
        <f ca="1">IF(B373&lt;TODAY(), (SUMPRODUCT(A$9:A374,E$9:E374) - G374*SUM(E$9:E374) - H374*SUM(A$9:A374) + (A374-7)*G374*H374)/(SUMPRODUCT(A$9:A374,A$9:A374) - 2*G374*SUM(A$9:A374) + (A374-7)*G374*G374), "NA")</f>
        <v>NA</v>
      </c>
      <c r="J374" s="95" t="str">
        <f t="shared" ca="1" si="17"/>
        <v>NA</v>
      </c>
    </row>
    <row r="375" spans="1:10" x14ac:dyDescent="0.2">
      <c r="A375" s="3">
        <v>374</v>
      </c>
      <c r="B375" s="73">
        <v>44556</v>
      </c>
      <c r="C375" s="42"/>
      <c r="D375" s="42" t="str">
        <f t="shared" ca="1" si="15"/>
        <v>NA</v>
      </c>
      <c r="E375" s="75" t="str">
        <f t="shared" ca="1" si="16"/>
        <v>NA</v>
      </c>
      <c r="F375" s="70"/>
      <c r="G375" s="72" t="str">
        <f ca="1">IF(B374&lt;TODAY(), AVERAGE(A$9:A375), "NA")</f>
        <v>NA</v>
      </c>
      <c r="H375" s="75" t="str">
        <f ca="1">IF(B374&lt;TODAY(), AVERAGE(E$9:E375), "NA")</f>
        <v>NA</v>
      </c>
      <c r="I375" s="82" t="str">
        <f ca="1">IF(B374&lt;TODAY(), (SUMPRODUCT(A$9:A375,E$9:E375) - G375*SUM(E$9:E375) - H375*SUM(A$9:A375) + (A375-7)*G375*H375)/(SUMPRODUCT(A$9:A375,A$9:A375) - 2*G375*SUM(A$9:A375) + (A375-7)*G375*G375), "NA")</f>
        <v>NA</v>
      </c>
      <c r="J375" s="95" t="str">
        <f t="shared" ca="1" si="17"/>
        <v>NA</v>
      </c>
    </row>
    <row r="376" spans="1:10" x14ac:dyDescent="0.2">
      <c r="A376" s="3">
        <v>375</v>
      </c>
      <c r="B376" s="73">
        <v>44557</v>
      </c>
      <c r="C376" s="42"/>
      <c r="D376" s="42" t="str">
        <f t="shared" ca="1" si="15"/>
        <v>NA</v>
      </c>
      <c r="E376" s="75" t="str">
        <f t="shared" ca="1" si="16"/>
        <v>NA</v>
      </c>
      <c r="F376" s="70"/>
      <c r="G376" s="72" t="str">
        <f ca="1">IF(B375&lt;TODAY(), AVERAGE(A$9:A376), "NA")</f>
        <v>NA</v>
      </c>
      <c r="H376" s="75" t="str">
        <f ca="1">IF(B375&lt;TODAY(), AVERAGE(E$9:E376), "NA")</f>
        <v>NA</v>
      </c>
      <c r="I376" s="82" t="str">
        <f ca="1">IF(B375&lt;TODAY(), (SUMPRODUCT(A$9:A376,E$9:E376) - G376*SUM(E$9:E376) - H376*SUM(A$9:A376) + (A376-7)*G376*H376)/(SUMPRODUCT(A$9:A376,A$9:A376) - 2*G376*SUM(A$9:A376) + (A376-7)*G376*G376), "NA")</f>
        <v>NA</v>
      </c>
      <c r="J376" s="95" t="str">
        <f t="shared" ca="1" si="17"/>
        <v>NA</v>
      </c>
    </row>
    <row r="377" spans="1:10" x14ac:dyDescent="0.2">
      <c r="A377" s="3">
        <v>376</v>
      </c>
      <c r="B377" s="73">
        <v>44558</v>
      </c>
      <c r="C377" s="42"/>
      <c r="D377" s="42" t="str">
        <f t="shared" ca="1" si="15"/>
        <v>NA</v>
      </c>
      <c r="E377" s="75" t="str">
        <f t="shared" ca="1" si="16"/>
        <v>NA</v>
      </c>
      <c r="F377" s="70"/>
      <c r="G377" s="72" t="str">
        <f ca="1">IF(B376&lt;TODAY(), AVERAGE(A$9:A377), "NA")</f>
        <v>NA</v>
      </c>
      <c r="H377" s="75" t="str">
        <f ca="1">IF(B376&lt;TODAY(), AVERAGE(E$9:E377), "NA")</f>
        <v>NA</v>
      </c>
      <c r="I377" s="82" t="str">
        <f ca="1">IF(B376&lt;TODAY(), (SUMPRODUCT(A$9:A377,E$9:E377) - G377*SUM(E$9:E377) - H377*SUM(A$9:A377) + (A377-7)*G377*H377)/(SUMPRODUCT(A$9:A377,A$9:A377) - 2*G377*SUM(A$9:A377) + (A377-7)*G377*G377), "NA")</f>
        <v>NA</v>
      </c>
      <c r="J377" s="95" t="str">
        <f t="shared" ca="1" si="17"/>
        <v>NA</v>
      </c>
    </row>
    <row r="378" spans="1:10" x14ac:dyDescent="0.2">
      <c r="A378" s="3">
        <v>377</v>
      </c>
      <c r="B378" s="73">
        <v>44559</v>
      </c>
      <c r="C378" s="42"/>
      <c r="D378" s="42" t="str">
        <f t="shared" ca="1" si="15"/>
        <v>NA</v>
      </c>
      <c r="E378" s="75" t="str">
        <f t="shared" ca="1" si="16"/>
        <v>NA</v>
      </c>
      <c r="F378" s="70"/>
      <c r="G378" s="72" t="str">
        <f ca="1">IF(B377&lt;TODAY(), AVERAGE(A$9:A378), "NA")</f>
        <v>NA</v>
      </c>
      <c r="H378" s="75" t="str">
        <f ca="1">IF(B377&lt;TODAY(), AVERAGE(E$9:E378), "NA")</f>
        <v>NA</v>
      </c>
      <c r="I378" s="82" t="str">
        <f ca="1">IF(B377&lt;TODAY(), (SUMPRODUCT(A$9:A378,E$9:E378) - G378*SUM(E$9:E378) - H378*SUM(A$9:A378) + (A378-7)*G378*H378)/(SUMPRODUCT(A$9:A378,A$9:A378) - 2*G378*SUM(A$9:A378) + (A378-7)*G378*G378), "NA")</f>
        <v>NA</v>
      </c>
      <c r="J378" s="95" t="str">
        <f t="shared" ca="1" si="17"/>
        <v>NA</v>
      </c>
    </row>
    <row r="379" spans="1:10" x14ac:dyDescent="0.2">
      <c r="A379" s="3">
        <v>378</v>
      </c>
      <c r="B379" s="73">
        <v>44560</v>
      </c>
      <c r="C379" s="42"/>
      <c r="D379" s="42" t="str">
        <f t="shared" ca="1" si="15"/>
        <v>NA</v>
      </c>
      <c r="E379" s="75" t="str">
        <f t="shared" ca="1" si="16"/>
        <v>NA</v>
      </c>
      <c r="F379" s="70"/>
      <c r="G379" s="72" t="str">
        <f ca="1">IF(B378&lt;TODAY(), AVERAGE(A$9:A379), "NA")</f>
        <v>NA</v>
      </c>
      <c r="H379" s="75" t="str">
        <f ca="1">IF(B378&lt;TODAY(), AVERAGE(E$9:E379), "NA")</f>
        <v>NA</v>
      </c>
      <c r="I379" s="82" t="str">
        <f ca="1">IF(B378&lt;TODAY(), (SUMPRODUCT(A$9:A379,E$9:E379) - G379*SUM(E$9:E379) - H379*SUM(A$9:A379) + (A379-7)*G379*H379)/(SUMPRODUCT(A$9:A379,A$9:A379) - 2*G379*SUM(A$9:A379) + (A379-7)*G379*G379), "NA")</f>
        <v>NA</v>
      </c>
      <c r="J379" s="95" t="str">
        <f t="shared" ca="1" si="17"/>
        <v>NA</v>
      </c>
    </row>
    <row r="380" spans="1:10" x14ac:dyDescent="0.2">
      <c r="A380" s="3">
        <v>379</v>
      </c>
      <c r="B380" s="73">
        <v>44561</v>
      </c>
      <c r="C380" s="42"/>
      <c r="D380" s="42" t="str">
        <f t="shared" ca="1" si="15"/>
        <v>NA</v>
      </c>
      <c r="E380" s="75" t="str">
        <f t="shared" ca="1" si="16"/>
        <v>NA</v>
      </c>
      <c r="F380" s="70"/>
      <c r="G380" s="72" t="str">
        <f ca="1">IF(B379&lt;TODAY(), AVERAGE(A$9:A380), "NA")</f>
        <v>NA</v>
      </c>
      <c r="H380" s="75" t="str">
        <f ca="1">IF(B379&lt;TODAY(), AVERAGE(E$9:E380), "NA")</f>
        <v>NA</v>
      </c>
      <c r="I380" s="82" t="str">
        <f ca="1">IF(B379&lt;TODAY(), (SUMPRODUCT(A$9:A380,E$9:E380) - G380*SUM(E$9:E380) - H380*SUM(A$9:A380) + (A380-7)*G380*H380)/(SUMPRODUCT(A$9:A380,A$9:A380) - 2*G380*SUM(A$9:A380) + (A380-7)*G380*G380), "NA")</f>
        <v>NA</v>
      </c>
      <c r="J380" s="95" t="str">
        <f t="shared" ca="1" si="17"/>
        <v>NA</v>
      </c>
    </row>
    <row r="381" spans="1:10" x14ac:dyDescent="0.2">
      <c r="A381" s="3">
        <v>380</v>
      </c>
      <c r="B381" s="73">
        <v>44562</v>
      </c>
      <c r="C381" s="42"/>
      <c r="D381" s="42" t="str">
        <f t="shared" ca="1" si="15"/>
        <v>NA</v>
      </c>
      <c r="E381" s="75" t="str">
        <f t="shared" ca="1" si="16"/>
        <v>NA</v>
      </c>
      <c r="F381" s="70"/>
      <c r="G381" s="72" t="str">
        <f ca="1">IF(B380&lt;TODAY(), AVERAGE(A$9:A381), "NA")</f>
        <v>NA</v>
      </c>
      <c r="H381" s="75" t="str">
        <f ca="1">IF(B380&lt;TODAY(), AVERAGE(E$9:E381), "NA")</f>
        <v>NA</v>
      </c>
      <c r="I381" s="82" t="str">
        <f ca="1">IF(B380&lt;TODAY(), (SUMPRODUCT(A$9:A381,E$9:E381) - G381*SUM(E$9:E381) - H381*SUM(A$9:A381) + (A381-7)*G381*H381)/(SUMPRODUCT(A$9:A381,A$9:A381) - 2*G381*SUM(A$9:A381) + (A381-7)*G381*G381), "NA")</f>
        <v>NA</v>
      </c>
      <c r="J381" s="95" t="str">
        <f t="shared" ca="1" si="17"/>
        <v>NA</v>
      </c>
    </row>
    <row r="382" spans="1:10" x14ac:dyDescent="0.2">
      <c r="A382" s="3">
        <v>381</v>
      </c>
      <c r="B382" s="73">
        <v>44563</v>
      </c>
      <c r="C382" s="42"/>
      <c r="D382" s="42" t="str">
        <f t="shared" ca="1" si="15"/>
        <v>NA</v>
      </c>
      <c r="E382" s="75" t="str">
        <f t="shared" ca="1" si="16"/>
        <v>NA</v>
      </c>
      <c r="F382" s="70"/>
      <c r="G382" s="72" t="str">
        <f ca="1">IF(B381&lt;TODAY(), AVERAGE(A$9:A382), "NA")</f>
        <v>NA</v>
      </c>
      <c r="H382" s="75" t="str">
        <f ca="1">IF(B381&lt;TODAY(), AVERAGE(E$9:E382), "NA")</f>
        <v>NA</v>
      </c>
      <c r="I382" s="82" t="str">
        <f ca="1">IF(B381&lt;TODAY(), (SUMPRODUCT(A$9:A382,E$9:E382) - G382*SUM(E$9:E382) - H382*SUM(A$9:A382) + (A382-7)*G382*H382)/(SUMPRODUCT(A$9:A382,A$9:A382) - 2*G382*SUM(A$9:A382) + (A382-7)*G382*G382), "NA")</f>
        <v>NA</v>
      </c>
      <c r="J382" s="95" t="str">
        <f t="shared" ca="1" si="17"/>
        <v>NA</v>
      </c>
    </row>
    <row r="383" spans="1:10" x14ac:dyDescent="0.2">
      <c r="A383" s="3">
        <v>382</v>
      </c>
      <c r="B383" s="73">
        <v>44564</v>
      </c>
      <c r="C383" s="42"/>
      <c r="D383" s="42" t="str">
        <f t="shared" ca="1" si="15"/>
        <v>NA</v>
      </c>
      <c r="E383" s="75" t="str">
        <f t="shared" ca="1" si="16"/>
        <v>NA</v>
      </c>
      <c r="F383" s="70"/>
      <c r="G383" s="72" t="str">
        <f ca="1">IF(B382&lt;TODAY(), AVERAGE(A$9:A383), "NA")</f>
        <v>NA</v>
      </c>
      <c r="H383" s="75" t="str">
        <f ca="1">IF(B382&lt;TODAY(), AVERAGE(E$9:E383), "NA")</f>
        <v>NA</v>
      </c>
      <c r="I383" s="82" t="str">
        <f ca="1">IF(B382&lt;TODAY(), (SUMPRODUCT(A$9:A383,E$9:E383) - G383*SUM(E$9:E383) - H383*SUM(A$9:A383) + (A383-7)*G383*H383)/(SUMPRODUCT(A$9:A383,A$9:A383) - 2*G383*SUM(A$9:A383) + (A383-7)*G383*G383), "NA")</f>
        <v>NA</v>
      </c>
      <c r="J383" s="95" t="str">
        <f t="shared" ca="1" si="17"/>
        <v>NA</v>
      </c>
    </row>
    <row r="384" spans="1:10" x14ac:dyDescent="0.2">
      <c r="A384" s="3">
        <v>383</v>
      </c>
      <c r="B384" s="73">
        <v>44565</v>
      </c>
      <c r="C384" s="42"/>
      <c r="D384" s="42" t="str">
        <f t="shared" ca="1" si="15"/>
        <v>NA</v>
      </c>
      <c r="E384" s="75" t="str">
        <f t="shared" ca="1" si="16"/>
        <v>NA</v>
      </c>
      <c r="F384" s="70"/>
      <c r="G384" s="72" t="str">
        <f ca="1">IF(B383&lt;TODAY(), AVERAGE(A$9:A384), "NA")</f>
        <v>NA</v>
      </c>
      <c r="H384" s="75" t="str">
        <f ca="1">IF(B383&lt;TODAY(), AVERAGE(E$9:E384), "NA")</f>
        <v>NA</v>
      </c>
      <c r="I384" s="82" t="str">
        <f ca="1">IF(B383&lt;TODAY(), (SUMPRODUCT(A$9:A384,E$9:E384) - G384*SUM(E$9:E384) - H384*SUM(A$9:A384) + (A384-7)*G384*H384)/(SUMPRODUCT(A$9:A384,A$9:A384) - 2*G384*SUM(A$9:A384) + (A384-7)*G384*G384), "NA")</f>
        <v>NA</v>
      </c>
      <c r="J384" s="95" t="str">
        <f t="shared" ca="1" si="17"/>
        <v>NA</v>
      </c>
    </row>
    <row r="385" spans="1:10" x14ac:dyDescent="0.2">
      <c r="A385" s="3">
        <v>384</v>
      </c>
      <c r="B385" s="73">
        <v>44566</v>
      </c>
      <c r="C385" s="42"/>
      <c r="D385" s="42" t="str">
        <f t="shared" ca="1" si="15"/>
        <v>NA</v>
      </c>
      <c r="E385" s="75" t="str">
        <f t="shared" ca="1" si="16"/>
        <v>NA</v>
      </c>
      <c r="F385" s="70"/>
      <c r="G385" s="72" t="str">
        <f ca="1">IF(B384&lt;TODAY(), AVERAGE(A$9:A385), "NA")</f>
        <v>NA</v>
      </c>
      <c r="H385" s="75" t="str">
        <f ca="1">IF(B384&lt;TODAY(), AVERAGE(E$9:E385), "NA")</f>
        <v>NA</v>
      </c>
      <c r="I385" s="82" t="str">
        <f ca="1">IF(B384&lt;TODAY(), (SUMPRODUCT(A$9:A385,E$9:E385) - G385*SUM(E$9:E385) - H385*SUM(A$9:A385) + (A385-7)*G385*H385)/(SUMPRODUCT(A$9:A385,A$9:A385) - 2*G385*SUM(A$9:A385) + (A385-7)*G385*G385), "NA")</f>
        <v>NA</v>
      </c>
      <c r="J385" s="95" t="str">
        <f t="shared" ca="1" si="17"/>
        <v>NA</v>
      </c>
    </row>
    <row r="386" spans="1:10" x14ac:dyDescent="0.2">
      <c r="A386" s="3">
        <v>385</v>
      </c>
      <c r="B386" s="73">
        <v>44567</v>
      </c>
      <c r="C386" s="42"/>
      <c r="D386" s="42" t="str">
        <f t="shared" ca="1" si="15"/>
        <v>NA</v>
      </c>
      <c r="E386" s="75" t="str">
        <f t="shared" ca="1" si="16"/>
        <v>NA</v>
      </c>
      <c r="F386" s="70"/>
      <c r="G386" s="72" t="str">
        <f ca="1">IF(B385&lt;TODAY(), AVERAGE(A$9:A386), "NA")</f>
        <v>NA</v>
      </c>
      <c r="H386" s="75" t="str">
        <f ca="1">IF(B385&lt;TODAY(), AVERAGE(E$9:E386), "NA")</f>
        <v>NA</v>
      </c>
      <c r="I386" s="82" t="str">
        <f ca="1">IF(B385&lt;TODAY(), (SUMPRODUCT(A$9:A386,E$9:E386) - G386*SUM(E$9:E386) - H386*SUM(A$9:A386) + (A386-7)*G386*H386)/(SUMPRODUCT(A$9:A386,A$9:A386) - 2*G386*SUM(A$9:A386) + (A386-7)*G386*G386), "NA")</f>
        <v>NA</v>
      </c>
      <c r="J386" s="95" t="str">
        <f t="shared" ca="1" si="17"/>
        <v>NA</v>
      </c>
    </row>
    <row r="387" spans="1:10" x14ac:dyDescent="0.2">
      <c r="A387" s="3">
        <v>386</v>
      </c>
      <c r="B387" s="73">
        <v>44568</v>
      </c>
      <c r="C387" s="42"/>
      <c r="D387" s="42" t="str">
        <f t="shared" ca="1" si="15"/>
        <v>NA</v>
      </c>
      <c r="E387" s="75" t="str">
        <f t="shared" ca="1" si="16"/>
        <v>NA</v>
      </c>
      <c r="F387" s="70"/>
      <c r="G387" s="72" t="str">
        <f ca="1">IF(B386&lt;TODAY(), AVERAGE(A$9:A387), "NA")</f>
        <v>NA</v>
      </c>
      <c r="H387" s="75" t="str">
        <f ca="1">IF(B386&lt;TODAY(), AVERAGE(E$9:E387), "NA")</f>
        <v>NA</v>
      </c>
      <c r="I387" s="82" t="str">
        <f ca="1">IF(B386&lt;TODAY(), (SUMPRODUCT(A$9:A387,E$9:E387) - G387*SUM(E$9:E387) - H387*SUM(A$9:A387) + (A387-7)*G387*H387)/(SUMPRODUCT(A$9:A387,A$9:A387) - 2*G387*SUM(A$9:A387) + (A387-7)*G387*G387), "NA")</f>
        <v>NA</v>
      </c>
      <c r="J387" s="95" t="str">
        <f t="shared" ca="1" si="17"/>
        <v>NA</v>
      </c>
    </row>
    <row r="388" spans="1:10" x14ac:dyDescent="0.2">
      <c r="A388" s="3">
        <v>387</v>
      </c>
      <c r="B388" s="73">
        <v>44569</v>
      </c>
      <c r="C388" s="42"/>
      <c r="D388" s="42" t="str">
        <f t="shared" ref="D388:D451" ca="1" si="18">IF(B388&lt;TODAY(), C388-C387, "NA")</f>
        <v>NA</v>
      </c>
      <c r="E388" s="75" t="str">
        <f t="shared" ca="1" si="16"/>
        <v>NA</v>
      </c>
      <c r="F388" s="70"/>
      <c r="G388" s="72" t="str">
        <f ca="1">IF(B387&lt;TODAY(), AVERAGE(A$9:A388), "NA")</f>
        <v>NA</v>
      </c>
      <c r="H388" s="75" t="str">
        <f ca="1">IF(B387&lt;TODAY(), AVERAGE(E$9:E388), "NA")</f>
        <v>NA</v>
      </c>
      <c r="I388" s="82" t="str">
        <f ca="1">IF(B387&lt;TODAY(), (SUMPRODUCT(A$9:A388,E$9:E388) - G388*SUM(E$9:E388) - H388*SUM(A$9:A388) + (A388-7)*G388*H388)/(SUMPRODUCT(A$9:A388,A$9:A388) - 2*G388*SUM(A$9:A388) + (A388-7)*G388*G388), "NA")</f>
        <v>NA</v>
      </c>
      <c r="J388" s="95" t="str">
        <f t="shared" ca="1" si="17"/>
        <v>NA</v>
      </c>
    </row>
    <row r="389" spans="1:10" x14ac:dyDescent="0.2">
      <c r="A389" s="3">
        <v>388</v>
      </c>
      <c r="B389" s="73">
        <v>44570</v>
      </c>
      <c r="C389" s="42"/>
      <c r="D389" s="42" t="str">
        <f t="shared" ca="1" si="18"/>
        <v>NA</v>
      </c>
      <c r="E389" s="75" t="str">
        <f t="shared" ca="1" si="16"/>
        <v>NA</v>
      </c>
      <c r="F389" s="70"/>
      <c r="G389" s="72" t="str">
        <f ca="1">IF(B388&lt;TODAY(), AVERAGE(A$9:A389), "NA")</f>
        <v>NA</v>
      </c>
      <c r="H389" s="75" t="str">
        <f ca="1">IF(B388&lt;TODAY(), AVERAGE(E$9:E389), "NA")</f>
        <v>NA</v>
      </c>
      <c r="I389" s="82" t="str">
        <f ca="1">IF(B388&lt;TODAY(), (SUMPRODUCT(A$9:A389,E$9:E389) - G389*SUM(E$9:E389) - H389*SUM(A$9:A389) + (A389-7)*G389*H389)/(SUMPRODUCT(A$9:A389,A$9:A389) - 2*G389*SUM(A$9:A389) + (A389-7)*G389*G389), "NA")</f>
        <v>NA</v>
      </c>
      <c r="J389" s="95" t="str">
        <f t="shared" ca="1" si="17"/>
        <v>NA</v>
      </c>
    </row>
    <row r="390" spans="1:10" x14ac:dyDescent="0.2">
      <c r="A390" s="3">
        <v>389</v>
      </c>
      <c r="B390" s="73">
        <v>44571</v>
      </c>
      <c r="C390" s="42"/>
      <c r="D390" s="42" t="str">
        <f t="shared" ca="1" si="18"/>
        <v>NA</v>
      </c>
      <c r="E390" s="75" t="str">
        <f t="shared" ca="1" si="16"/>
        <v>NA</v>
      </c>
      <c r="F390" s="70"/>
      <c r="G390" s="72" t="str">
        <f ca="1">IF(B389&lt;TODAY(), AVERAGE(A$9:A390), "NA")</f>
        <v>NA</v>
      </c>
      <c r="H390" s="75" t="str">
        <f ca="1">IF(B389&lt;TODAY(), AVERAGE(E$9:E390), "NA")</f>
        <v>NA</v>
      </c>
      <c r="I390" s="82" t="str">
        <f ca="1">IF(B389&lt;TODAY(), (SUMPRODUCT(A$9:A390,E$9:E390) - G390*SUM(E$9:E390) - H390*SUM(A$9:A390) + (A390-7)*G390*H390)/(SUMPRODUCT(A$9:A390,A$9:A390) - 2*G390*SUM(A$9:A390) + (A390-7)*G390*G390), "NA")</f>
        <v>NA</v>
      </c>
      <c r="J390" s="95" t="str">
        <f t="shared" ca="1" si="17"/>
        <v>NA</v>
      </c>
    </row>
    <row r="391" spans="1:10" x14ac:dyDescent="0.2">
      <c r="A391" s="3">
        <v>390</v>
      </c>
      <c r="B391" s="73">
        <v>44572</v>
      </c>
      <c r="C391" s="42"/>
      <c r="D391" s="42" t="str">
        <f t="shared" ca="1" si="18"/>
        <v>NA</v>
      </c>
      <c r="E391" s="75" t="str">
        <f t="shared" ca="1" si="16"/>
        <v>NA</v>
      </c>
      <c r="F391" s="70"/>
      <c r="G391" s="72" t="str">
        <f ca="1">IF(B390&lt;TODAY(), AVERAGE(A$9:A391), "NA")</f>
        <v>NA</v>
      </c>
      <c r="H391" s="75" t="str">
        <f ca="1">IF(B390&lt;TODAY(), AVERAGE(E$9:E391), "NA")</f>
        <v>NA</v>
      </c>
      <c r="I391" s="82" t="str">
        <f ca="1">IF(B390&lt;TODAY(), (SUMPRODUCT(A$9:A391,E$9:E391) - G391*SUM(E$9:E391) - H391*SUM(A$9:A391) + (A391-7)*G391*H391)/(SUMPRODUCT(A$9:A391,A$9:A391) - 2*G391*SUM(A$9:A391) + (A391-7)*G391*G391), "NA")</f>
        <v>NA</v>
      </c>
      <c r="J391" s="95" t="str">
        <f t="shared" ca="1" si="17"/>
        <v>NA</v>
      </c>
    </row>
    <row r="392" spans="1:10" x14ac:dyDescent="0.2">
      <c r="A392" s="3">
        <v>391</v>
      </c>
      <c r="B392" s="73">
        <v>44573</v>
      </c>
      <c r="C392" s="42"/>
      <c r="D392" s="42" t="str">
        <f t="shared" ca="1" si="18"/>
        <v>NA</v>
      </c>
      <c r="E392" s="75" t="str">
        <f t="shared" ca="1" si="16"/>
        <v>NA</v>
      </c>
      <c r="F392" s="70"/>
      <c r="G392" s="72" t="str">
        <f ca="1">IF(B391&lt;TODAY(), AVERAGE(A$9:A392), "NA")</f>
        <v>NA</v>
      </c>
      <c r="H392" s="75" t="str">
        <f ca="1">IF(B391&lt;TODAY(), AVERAGE(E$9:E392), "NA")</f>
        <v>NA</v>
      </c>
      <c r="I392" s="82" t="str">
        <f ca="1">IF(B391&lt;TODAY(), (SUMPRODUCT(A$9:A392,E$9:E392) - G392*SUM(E$9:E392) - H392*SUM(A$9:A392) + (A392-7)*G392*H392)/(SUMPRODUCT(A$9:A392,A$9:A392) - 2*G392*SUM(A$9:A392) + (A392-7)*G392*G392), "NA")</f>
        <v>NA</v>
      </c>
      <c r="J392" s="95" t="str">
        <f t="shared" ca="1" si="17"/>
        <v>NA</v>
      </c>
    </row>
    <row r="393" spans="1:10" x14ac:dyDescent="0.2">
      <c r="A393" s="3">
        <v>392</v>
      </c>
      <c r="B393" s="73">
        <v>44574</v>
      </c>
      <c r="C393" s="42"/>
      <c r="D393" s="42" t="str">
        <f t="shared" ca="1" si="18"/>
        <v>NA</v>
      </c>
      <c r="E393" s="75" t="str">
        <f t="shared" ref="E393:E456" ca="1" si="19">IF(B393&lt;TODAY(), AVERAGE(D387:D393), "NA")</f>
        <v>NA</v>
      </c>
      <c r="F393" s="70"/>
      <c r="G393" s="72" t="str">
        <f ca="1">IF(B392&lt;TODAY(), AVERAGE(A$9:A393), "NA")</f>
        <v>NA</v>
      </c>
      <c r="H393" s="75" t="str">
        <f ca="1">IF(B392&lt;TODAY(), AVERAGE(E$9:E393), "NA")</f>
        <v>NA</v>
      </c>
      <c r="I393" s="82" t="str">
        <f ca="1">IF(B392&lt;TODAY(), (SUMPRODUCT(A$9:A393,E$9:E393) - G393*SUM(E$9:E393) - H393*SUM(A$9:A393) + (A393-7)*G393*H393)/(SUMPRODUCT(A$9:A393,A$9:A393) - 2*G393*SUM(A$9:A393) + (A393-7)*G393*G393), "NA")</f>
        <v>NA</v>
      </c>
      <c r="J393" s="95" t="str">
        <f t="shared" ca="1" si="17"/>
        <v>NA</v>
      </c>
    </row>
    <row r="394" spans="1:10" x14ac:dyDescent="0.2">
      <c r="A394" s="3">
        <v>393</v>
      </c>
      <c r="B394" s="73">
        <v>44575</v>
      </c>
      <c r="C394" s="42"/>
      <c r="D394" s="42" t="str">
        <f t="shared" ca="1" si="18"/>
        <v>NA</v>
      </c>
      <c r="E394" s="75" t="str">
        <f t="shared" ca="1" si="19"/>
        <v>NA</v>
      </c>
      <c r="F394" s="70"/>
      <c r="G394" s="72" t="str">
        <f ca="1">IF(B393&lt;TODAY(), AVERAGE(A$9:A394), "NA")</f>
        <v>NA</v>
      </c>
      <c r="H394" s="75" t="str">
        <f ca="1">IF(B393&lt;TODAY(), AVERAGE(E$9:E394), "NA")</f>
        <v>NA</v>
      </c>
      <c r="I394" s="82" t="str">
        <f ca="1">IF(B393&lt;TODAY(), (SUMPRODUCT(A$9:A394,E$9:E394) - G394*SUM(E$9:E394) - H394*SUM(A$9:A394) + (A394-7)*G394*H394)/(SUMPRODUCT(A$9:A394,A$9:A394) - 2*G394*SUM(A$9:A394) + (A394-7)*G394*G394), "NA")</f>
        <v>NA</v>
      </c>
      <c r="J394" s="95" t="str">
        <f t="shared" ca="1" si="17"/>
        <v>NA</v>
      </c>
    </row>
    <row r="395" spans="1:10" x14ac:dyDescent="0.2">
      <c r="A395" s="3">
        <v>394</v>
      </c>
      <c r="B395" s="73">
        <v>44576</v>
      </c>
      <c r="C395" s="42"/>
      <c r="D395" s="42" t="str">
        <f t="shared" ca="1" si="18"/>
        <v>NA</v>
      </c>
      <c r="E395" s="75" t="str">
        <f t="shared" ca="1" si="19"/>
        <v>NA</v>
      </c>
      <c r="F395" s="70"/>
      <c r="G395" s="72" t="str">
        <f ca="1">IF(B394&lt;TODAY(), AVERAGE(A$9:A395), "NA")</f>
        <v>NA</v>
      </c>
      <c r="H395" s="75" t="str">
        <f ca="1">IF(B394&lt;TODAY(), AVERAGE(E$9:E395), "NA")</f>
        <v>NA</v>
      </c>
      <c r="I395" s="82" t="str">
        <f ca="1">IF(B394&lt;TODAY(), (SUMPRODUCT(A$9:A395,E$9:E395) - G395*SUM(E$9:E395) - H395*SUM(A$9:A395) + (A395-7)*G395*H395)/(SUMPRODUCT(A$9:A395,A$9:A395) - 2*G395*SUM(A$9:A395) + (A395-7)*G395*G395), "NA")</f>
        <v>NA</v>
      </c>
      <c r="J395" s="95" t="str">
        <f t="shared" ref="J395:J458" ca="1" si="20">IF(B394&lt;TODAY(), H395-I395*G395, "NA")</f>
        <v>NA</v>
      </c>
    </row>
    <row r="396" spans="1:10" x14ac:dyDescent="0.2">
      <c r="A396" s="3">
        <v>395</v>
      </c>
      <c r="B396" s="73">
        <v>44577</v>
      </c>
      <c r="C396" s="42"/>
      <c r="D396" s="42" t="str">
        <f t="shared" ca="1" si="18"/>
        <v>NA</v>
      </c>
      <c r="E396" s="75" t="str">
        <f t="shared" ca="1" si="19"/>
        <v>NA</v>
      </c>
      <c r="F396" s="70"/>
      <c r="G396" s="72" t="str">
        <f ca="1">IF(B395&lt;TODAY(), AVERAGE(A$9:A396), "NA")</f>
        <v>NA</v>
      </c>
      <c r="H396" s="75" t="str">
        <f ca="1">IF(B395&lt;TODAY(), AVERAGE(E$9:E396), "NA")</f>
        <v>NA</v>
      </c>
      <c r="I396" s="82" t="str">
        <f ca="1">IF(B395&lt;TODAY(), (SUMPRODUCT(A$9:A396,E$9:E396) - G396*SUM(E$9:E396) - H396*SUM(A$9:A396) + (A396-7)*G396*H396)/(SUMPRODUCT(A$9:A396,A$9:A396) - 2*G396*SUM(A$9:A396) + (A396-7)*G396*G396), "NA")</f>
        <v>NA</v>
      </c>
      <c r="J396" s="95" t="str">
        <f t="shared" ca="1" si="20"/>
        <v>NA</v>
      </c>
    </row>
    <row r="397" spans="1:10" x14ac:dyDescent="0.2">
      <c r="A397" s="3">
        <v>396</v>
      </c>
      <c r="B397" s="73">
        <v>44578</v>
      </c>
      <c r="C397" s="42"/>
      <c r="D397" s="42" t="str">
        <f t="shared" ca="1" si="18"/>
        <v>NA</v>
      </c>
      <c r="E397" s="75" t="str">
        <f t="shared" ca="1" si="19"/>
        <v>NA</v>
      </c>
      <c r="F397" s="70"/>
      <c r="G397" s="72" t="str">
        <f ca="1">IF(B396&lt;TODAY(), AVERAGE(A$9:A397), "NA")</f>
        <v>NA</v>
      </c>
      <c r="H397" s="75" t="str">
        <f ca="1">IF(B396&lt;TODAY(), AVERAGE(E$9:E397), "NA")</f>
        <v>NA</v>
      </c>
      <c r="I397" s="82" t="str">
        <f ca="1">IF(B396&lt;TODAY(), (SUMPRODUCT(A$9:A397,E$9:E397) - G397*SUM(E$9:E397) - H397*SUM(A$9:A397) + (A397-7)*G397*H397)/(SUMPRODUCT(A$9:A397,A$9:A397) - 2*G397*SUM(A$9:A397) + (A397-7)*G397*G397), "NA")</f>
        <v>NA</v>
      </c>
      <c r="J397" s="95" t="str">
        <f t="shared" ca="1" si="20"/>
        <v>NA</v>
      </c>
    </row>
    <row r="398" spans="1:10" x14ac:dyDescent="0.2">
      <c r="A398" s="3">
        <v>397</v>
      </c>
      <c r="B398" s="73">
        <v>44579</v>
      </c>
      <c r="C398" s="42"/>
      <c r="D398" s="42" t="str">
        <f t="shared" ca="1" si="18"/>
        <v>NA</v>
      </c>
      <c r="E398" s="75" t="str">
        <f t="shared" ca="1" si="19"/>
        <v>NA</v>
      </c>
      <c r="F398" s="70"/>
      <c r="G398" s="72" t="str">
        <f ca="1">IF(B397&lt;TODAY(), AVERAGE(A$9:A398), "NA")</f>
        <v>NA</v>
      </c>
      <c r="H398" s="75" t="str">
        <f ca="1">IF(B397&lt;TODAY(), AVERAGE(E$9:E398), "NA")</f>
        <v>NA</v>
      </c>
      <c r="I398" s="82" t="str">
        <f ca="1">IF(B397&lt;TODAY(), (SUMPRODUCT(A$9:A398,E$9:E398) - G398*SUM(E$9:E398) - H398*SUM(A$9:A398) + (A398-7)*G398*H398)/(SUMPRODUCT(A$9:A398,A$9:A398) - 2*G398*SUM(A$9:A398) + (A398-7)*G398*G398), "NA")</f>
        <v>NA</v>
      </c>
      <c r="J398" s="95" t="str">
        <f t="shared" ca="1" si="20"/>
        <v>NA</v>
      </c>
    </row>
    <row r="399" spans="1:10" x14ac:dyDescent="0.2">
      <c r="A399" s="3">
        <v>398</v>
      </c>
      <c r="B399" s="73">
        <v>44580</v>
      </c>
      <c r="C399" s="42"/>
      <c r="D399" s="42" t="str">
        <f t="shared" ca="1" si="18"/>
        <v>NA</v>
      </c>
      <c r="E399" s="75" t="str">
        <f t="shared" ca="1" si="19"/>
        <v>NA</v>
      </c>
      <c r="F399" s="70"/>
      <c r="G399" s="72" t="str">
        <f ca="1">IF(B398&lt;TODAY(), AVERAGE(A$9:A399), "NA")</f>
        <v>NA</v>
      </c>
      <c r="H399" s="75" t="str">
        <f ca="1">IF(B398&lt;TODAY(), AVERAGE(E$9:E399), "NA")</f>
        <v>NA</v>
      </c>
      <c r="I399" s="82" t="str">
        <f ca="1">IF(B398&lt;TODAY(), (SUMPRODUCT(A$9:A399,E$9:E399) - G399*SUM(E$9:E399) - H399*SUM(A$9:A399) + (A399-7)*G399*H399)/(SUMPRODUCT(A$9:A399,A$9:A399) - 2*G399*SUM(A$9:A399) + (A399-7)*G399*G399), "NA")</f>
        <v>NA</v>
      </c>
      <c r="J399" s="95" t="str">
        <f t="shared" ca="1" si="20"/>
        <v>NA</v>
      </c>
    </row>
    <row r="400" spans="1:10" x14ac:dyDescent="0.2">
      <c r="A400" s="3">
        <v>399</v>
      </c>
      <c r="B400" s="73">
        <v>44581</v>
      </c>
      <c r="C400" s="42"/>
      <c r="D400" s="42" t="str">
        <f t="shared" ca="1" si="18"/>
        <v>NA</v>
      </c>
      <c r="E400" s="75" t="str">
        <f t="shared" ca="1" si="19"/>
        <v>NA</v>
      </c>
      <c r="F400" s="70"/>
      <c r="G400" s="72" t="str">
        <f ca="1">IF(B399&lt;TODAY(), AVERAGE(A$9:A400), "NA")</f>
        <v>NA</v>
      </c>
      <c r="H400" s="75" t="str">
        <f ca="1">IF(B399&lt;TODAY(), AVERAGE(E$9:E400), "NA")</f>
        <v>NA</v>
      </c>
      <c r="I400" s="82" t="str">
        <f ca="1">IF(B399&lt;TODAY(), (SUMPRODUCT(A$9:A400,E$9:E400) - G400*SUM(E$9:E400) - H400*SUM(A$9:A400) + (A400-7)*G400*H400)/(SUMPRODUCT(A$9:A400,A$9:A400) - 2*G400*SUM(A$9:A400) + (A400-7)*G400*G400), "NA")</f>
        <v>NA</v>
      </c>
      <c r="J400" s="95" t="str">
        <f t="shared" ca="1" si="20"/>
        <v>NA</v>
      </c>
    </row>
    <row r="401" spans="1:10" x14ac:dyDescent="0.2">
      <c r="A401" s="3">
        <v>400</v>
      </c>
      <c r="B401" s="73">
        <v>44582</v>
      </c>
      <c r="C401" s="42"/>
      <c r="D401" s="42" t="str">
        <f t="shared" ca="1" si="18"/>
        <v>NA</v>
      </c>
      <c r="E401" s="75" t="str">
        <f t="shared" ca="1" si="19"/>
        <v>NA</v>
      </c>
      <c r="F401" s="70"/>
      <c r="G401" s="72" t="str">
        <f ca="1">IF(B400&lt;TODAY(), AVERAGE(A$9:A401), "NA")</f>
        <v>NA</v>
      </c>
      <c r="H401" s="75" t="str">
        <f ca="1">IF(B400&lt;TODAY(), AVERAGE(E$9:E401), "NA")</f>
        <v>NA</v>
      </c>
      <c r="I401" s="82" t="str">
        <f ca="1">IF(B400&lt;TODAY(), (SUMPRODUCT(A$9:A401,E$9:E401) - G401*SUM(E$9:E401) - H401*SUM(A$9:A401) + (A401-7)*G401*H401)/(SUMPRODUCT(A$9:A401,A$9:A401) - 2*G401*SUM(A$9:A401) + (A401-7)*G401*G401), "NA")</f>
        <v>NA</v>
      </c>
      <c r="J401" s="95" t="str">
        <f t="shared" ca="1" si="20"/>
        <v>NA</v>
      </c>
    </row>
    <row r="402" spans="1:10" x14ac:dyDescent="0.2">
      <c r="A402" s="3">
        <v>401</v>
      </c>
      <c r="B402" s="73">
        <v>44583</v>
      </c>
      <c r="C402" s="42"/>
      <c r="D402" s="42" t="str">
        <f t="shared" ca="1" si="18"/>
        <v>NA</v>
      </c>
      <c r="E402" s="75" t="str">
        <f t="shared" ca="1" si="19"/>
        <v>NA</v>
      </c>
      <c r="F402" s="70"/>
      <c r="G402" s="72" t="str">
        <f ca="1">IF(B401&lt;TODAY(), AVERAGE(A$9:A402), "NA")</f>
        <v>NA</v>
      </c>
      <c r="H402" s="75" t="str">
        <f ca="1">IF(B401&lt;TODAY(), AVERAGE(E$9:E402), "NA")</f>
        <v>NA</v>
      </c>
      <c r="I402" s="82" t="str">
        <f ca="1">IF(B401&lt;TODAY(), (SUMPRODUCT(A$9:A402,E$9:E402) - G402*SUM(E$9:E402) - H402*SUM(A$9:A402) + (A402-7)*G402*H402)/(SUMPRODUCT(A$9:A402,A$9:A402) - 2*G402*SUM(A$9:A402) + (A402-7)*G402*G402), "NA")</f>
        <v>NA</v>
      </c>
      <c r="J402" s="95" t="str">
        <f t="shared" ca="1" si="20"/>
        <v>NA</v>
      </c>
    </row>
    <row r="403" spans="1:10" x14ac:dyDescent="0.2">
      <c r="A403" s="3">
        <v>402</v>
      </c>
      <c r="B403" s="73">
        <v>44584</v>
      </c>
      <c r="C403" s="42"/>
      <c r="D403" s="42" t="str">
        <f t="shared" ca="1" si="18"/>
        <v>NA</v>
      </c>
      <c r="E403" s="75" t="str">
        <f t="shared" ca="1" si="19"/>
        <v>NA</v>
      </c>
      <c r="F403" s="70"/>
      <c r="G403" s="72" t="str">
        <f ca="1">IF(B402&lt;TODAY(), AVERAGE(A$9:A403), "NA")</f>
        <v>NA</v>
      </c>
      <c r="H403" s="75" t="str">
        <f ca="1">IF(B402&lt;TODAY(), AVERAGE(E$9:E403), "NA")</f>
        <v>NA</v>
      </c>
      <c r="I403" s="82" t="str">
        <f ca="1">IF(B402&lt;TODAY(), (SUMPRODUCT(A$9:A403,E$9:E403) - G403*SUM(E$9:E403) - H403*SUM(A$9:A403) + (A403-7)*G403*H403)/(SUMPRODUCT(A$9:A403,A$9:A403) - 2*G403*SUM(A$9:A403) + (A403-7)*G403*G403), "NA")</f>
        <v>NA</v>
      </c>
      <c r="J403" s="95" t="str">
        <f t="shared" ca="1" si="20"/>
        <v>NA</v>
      </c>
    </row>
    <row r="404" spans="1:10" x14ac:dyDescent="0.2">
      <c r="A404" s="3">
        <v>403</v>
      </c>
      <c r="B404" s="73">
        <v>44585</v>
      </c>
      <c r="C404" s="42"/>
      <c r="D404" s="42" t="str">
        <f t="shared" ca="1" si="18"/>
        <v>NA</v>
      </c>
      <c r="E404" s="75" t="str">
        <f t="shared" ca="1" si="19"/>
        <v>NA</v>
      </c>
      <c r="F404" s="70"/>
      <c r="G404" s="72" t="str">
        <f ca="1">IF(B403&lt;TODAY(), AVERAGE(A$9:A404), "NA")</f>
        <v>NA</v>
      </c>
      <c r="H404" s="75" t="str">
        <f ca="1">IF(B403&lt;TODAY(), AVERAGE(E$9:E404), "NA")</f>
        <v>NA</v>
      </c>
      <c r="I404" s="82" t="str">
        <f ca="1">IF(B403&lt;TODAY(), (SUMPRODUCT(A$9:A404,E$9:E404) - G404*SUM(E$9:E404) - H404*SUM(A$9:A404) + (A404-7)*G404*H404)/(SUMPRODUCT(A$9:A404,A$9:A404) - 2*G404*SUM(A$9:A404) + (A404-7)*G404*G404), "NA")</f>
        <v>NA</v>
      </c>
      <c r="J404" s="95" t="str">
        <f t="shared" ca="1" si="20"/>
        <v>NA</v>
      </c>
    </row>
    <row r="405" spans="1:10" x14ac:dyDescent="0.2">
      <c r="A405" s="3">
        <v>404</v>
      </c>
      <c r="B405" s="73">
        <v>44586</v>
      </c>
      <c r="C405" s="42"/>
      <c r="D405" s="42" t="str">
        <f t="shared" ca="1" si="18"/>
        <v>NA</v>
      </c>
      <c r="E405" s="75" t="str">
        <f t="shared" ca="1" si="19"/>
        <v>NA</v>
      </c>
      <c r="F405" s="70"/>
      <c r="G405" s="72" t="str">
        <f ca="1">IF(B404&lt;TODAY(), AVERAGE(A$9:A405), "NA")</f>
        <v>NA</v>
      </c>
      <c r="H405" s="75" t="str">
        <f ca="1">IF(B404&lt;TODAY(), AVERAGE(E$9:E405), "NA")</f>
        <v>NA</v>
      </c>
      <c r="I405" s="82" t="str">
        <f ca="1">IF(B404&lt;TODAY(), (SUMPRODUCT(A$9:A405,E$9:E405) - G405*SUM(E$9:E405) - H405*SUM(A$9:A405) + (A405-7)*G405*H405)/(SUMPRODUCT(A$9:A405,A$9:A405) - 2*G405*SUM(A$9:A405) + (A405-7)*G405*G405), "NA")</f>
        <v>NA</v>
      </c>
      <c r="J405" s="95" t="str">
        <f t="shared" ca="1" si="20"/>
        <v>NA</v>
      </c>
    </row>
    <row r="406" spans="1:10" x14ac:dyDescent="0.2">
      <c r="A406" s="3">
        <v>405</v>
      </c>
      <c r="B406" s="73">
        <v>44587</v>
      </c>
      <c r="C406" s="42"/>
      <c r="D406" s="42" t="str">
        <f t="shared" ca="1" si="18"/>
        <v>NA</v>
      </c>
      <c r="E406" s="75" t="str">
        <f t="shared" ca="1" si="19"/>
        <v>NA</v>
      </c>
      <c r="F406" s="70"/>
      <c r="G406" s="72" t="str">
        <f ca="1">IF(B405&lt;TODAY(), AVERAGE(A$9:A406), "NA")</f>
        <v>NA</v>
      </c>
      <c r="H406" s="75" t="str">
        <f ca="1">IF(B405&lt;TODAY(), AVERAGE(E$9:E406), "NA")</f>
        <v>NA</v>
      </c>
      <c r="I406" s="82" t="str">
        <f ca="1">IF(B405&lt;TODAY(), (SUMPRODUCT(A$9:A406,E$9:E406) - G406*SUM(E$9:E406) - H406*SUM(A$9:A406) + (A406-7)*G406*H406)/(SUMPRODUCT(A$9:A406,A$9:A406) - 2*G406*SUM(A$9:A406) + (A406-7)*G406*G406), "NA")</f>
        <v>NA</v>
      </c>
      <c r="J406" s="95" t="str">
        <f t="shared" ca="1" si="20"/>
        <v>NA</v>
      </c>
    </row>
    <row r="407" spans="1:10" x14ac:dyDescent="0.2">
      <c r="A407" s="3">
        <v>406</v>
      </c>
      <c r="B407" s="73">
        <v>44588</v>
      </c>
      <c r="C407" s="42"/>
      <c r="D407" s="42" t="str">
        <f t="shared" ca="1" si="18"/>
        <v>NA</v>
      </c>
      <c r="E407" s="75" t="str">
        <f t="shared" ca="1" si="19"/>
        <v>NA</v>
      </c>
      <c r="F407" s="70"/>
      <c r="G407" s="72" t="str">
        <f ca="1">IF(B406&lt;TODAY(), AVERAGE(A$9:A407), "NA")</f>
        <v>NA</v>
      </c>
      <c r="H407" s="75" t="str">
        <f ca="1">IF(B406&lt;TODAY(), AVERAGE(E$9:E407), "NA")</f>
        <v>NA</v>
      </c>
      <c r="I407" s="82" t="str">
        <f ca="1">IF(B406&lt;TODAY(), (SUMPRODUCT(A$9:A407,E$9:E407) - G407*SUM(E$9:E407) - H407*SUM(A$9:A407) + (A407-7)*G407*H407)/(SUMPRODUCT(A$9:A407,A$9:A407) - 2*G407*SUM(A$9:A407) + (A407-7)*G407*G407), "NA")</f>
        <v>NA</v>
      </c>
      <c r="J407" s="95" t="str">
        <f t="shared" ca="1" si="20"/>
        <v>NA</v>
      </c>
    </row>
    <row r="408" spans="1:10" x14ac:dyDescent="0.2">
      <c r="A408" s="3">
        <v>407</v>
      </c>
      <c r="B408" s="73">
        <v>44589</v>
      </c>
      <c r="C408" s="42"/>
      <c r="D408" s="42" t="str">
        <f t="shared" ca="1" si="18"/>
        <v>NA</v>
      </c>
      <c r="E408" s="75" t="str">
        <f t="shared" ca="1" si="19"/>
        <v>NA</v>
      </c>
      <c r="F408" s="70"/>
      <c r="G408" s="72" t="str">
        <f ca="1">IF(B407&lt;TODAY(), AVERAGE(A$9:A408), "NA")</f>
        <v>NA</v>
      </c>
      <c r="H408" s="75" t="str">
        <f ca="1">IF(B407&lt;TODAY(), AVERAGE(E$9:E408), "NA")</f>
        <v>NA</v>
      </c>
      <c r="I408" s="82" t="str">
        <f ca="1">IF(B407&lt;TODAY(), (SUMPRODUCT(A$9:A408,E$9:E408) - G408*SUM(E$9:E408) - H408*SUM(A$9:A408) + (A408-7)*G408*H408)/(SUMPRODUCT(A$9:A408,A$9:A408) - 2*G408*SUM(A$9:A408) + (A408-7)*G408*G408), "NA")</f>
        <v>NA</v>
      </c>
      <c r="J408" s="95" t="str">
        <f t="shared" ca="1" si="20"/>
        <v>NA</v>
      </c>
    </row>
    <row r="409" spans="1:10" x14ac:dyDescent="0.2">
      <c r="A409" s="3">
        <v>408</v>
      </c>
      <c r="B409" s="73">
        <v>44590</v>
      </c>
      <c r="C409" s="42"/>
      <c r="D409" s="42" t="str">
        <f t="shared" ca="1" si="18"/>
        <v>NA</v>
      </c>
      <c r="E409" s="75" t="str">
        <f t="shared" ca="1" si="19"/>
        <v>NA</v>
      </c>
      <c r="F409" s="70"/>
      <c r="G409" s="72" t="str">
        <f ca="1">IF(B408&lt;TODAY(), AVERAGE(A$9:A409), "NA")</f>
        <v>NA</v>
      </c>
      <c r="H409" s="75" t="str">
        <f ca="1">IF(B408&lt;TODAY(), AVERAGE(E$9:E409), "NA")</f>
        <v>NA</v>
      </c>
      <c r="I409" s="82" t="str">
        <f ca="1">IF(B408&lt;TODAY(), (SUMPRODUCT(A$9:A409,E$9:E409) - G409*SUM(E$9:E409) - H409*SUM(A$9:A409) + (A409-7)*G409*H409)/(SUMPRODUCT(A$9:A409,A$9:A409) - 2*G409*SUM(A$9:A409) + (A409-7)*G409*G409), "NA")</f>
        <v>NA</v>
      </c>
      <c r="J409" s="95" t="str">
        <f t="shared" ca="1" si="20"/>
        <v>NA</v>
      </c>
    </row>
    <row r="410" spans="1:10" x14ac:dyDescent="0.2">
      <c r="A410" s="3">
        <v>409</v>
      </c>
      <c r="B410" s="73">
        <v>44591</v>
      </c>
      <c r="C410" s="42"/>
      <c r="D410" s="42" t="str">
        <f t="shared" ca="1" si="18"/>
        <v>NA</v>
      </c>
      <c r="E410" s="75" t="str">
        <f t="shared" ca="1" si="19"/>
        <v>NA</v>
      </c>
      <c r="F410" s="70"/>
      <c r="G410" s="72" t="str">
        <f ca="1">IF(B409&lt;TODAY(), AVERAGE(A$9:A410), "NA")</f>
        <v>NA</v>
      </c>
      <c r="H410" s="75" t="str">
        <f ca="1">IF(B409&lt;TODAY(), AVERAGE(E$9:E410), "NA")</f>
        <v>NA</v>
      </c>
      <c r="I410" s="82" t="str">
        <f ca="1">IF(B409&lt;TODAY(), (SUMPRODUCT(A$9:A410,E$9:E410) - G410*SUM(E$9:E410) - H410*SUM(A$9:A410) + (A410-7)*G410*H410)/(SUMPRODUCT(A$9:A410,A$9:A410) - 2*G410*SUM(A$9:A410) + (A410-7)*G410*G410), "NA")</f>
        <v>NA</v>
      </c>
      <c r="J410" s="95" t="str">
        <f t="shared" ca="1" si="20"/>
        <v>NA</v>
      </c>
    </row>
    <row r="411" spans="1:10" x14ac:dyDescent="0.2">
      <c r="A411" s="3">
        <v>410</v>
      </c>
      <c r="B411" s="73">
        <v>44592</v>
      </c>
      <c r="C411" s="42"/>
      <c r="D411" s="42" t="str">
        <f t="shared" ca="1" si="18"/>
        <v>NA</v>
      </c>
      <c r="E411" s="75" t="str">
        <f t="shared" ca="1" si="19"/>
        <v>NA</v>
      </c>
      <c r="F411" s="70"/>
      <c r="G411" s="72" t="str">
        <f ca="1">IF(B410&lt;TODAY(), AVERAGE(A$9:A411), "NA")</f>
        <v>NA</v>
      </c>
      <c r="H411" s="75" t="str">
        <f ca="1">IF(B410&lt;TODAY(), AVERAGE(E$9:E411), "NA")</f>
        <v>NA</v>
      </c>
      <c r="I411" s="82" t="str">
        <f ca="1">IF(B410&lt;TODAY(), (SUMPRODUCT(A$9:A411,E$9:E411) - G411*SUM(E$9:E411) - H411*SUM(A$9:A411) + (A411-7)*G411*H411)/(SUMPRODUCT(A$9:A411,A$9:A411) - 2*G411*SUM(A$9:A411) + (A411-7)*G411*G411), "NA")</f>
        <v>NA</v>
      </c>
      <c r="J411" s="95" t="str">
        <f t="shared" ca="1" si="20"/>
        <v>NA</v>
      </c>
    </row>
    <row r="412" spans="1:10" x14ac:dyDescent="0.2">
      <c r="A412" s="3">
        <v>411</v>
      </c>
      <c r="B412" s="73">
        <v>44593</v>
      </c>
      <c r="C412" s="42"/>
      <c r="D412" s="42" t="str">
        <f t="shared" ca="1" si="18"/>
        <v>NA</v>
      </c>
      <c r="E412" s="75" t="str">
        <f t="shared" ca="1" si="19"/>
        <v>NA</v>
      </c>
      <c r="F412" s="70"/>
      <c r="G412" s="72" t="str">
        <f ca="1">IF(B411&lt;TODAY(), AVERAGE(A$9:A412), "NA")</f>
        <v>NA</v>
      </c>
      <c r="H412" s="75" t="str">
        <f ca="1">IF(B411&lt;TODAY(), AVERAGE(E$9:E412), "NA")</f>
        <v>NA</v>
      </c>
      <c r="I412" s="82" t="str">
        <f ca="1">IF(B411&lt;TODAY(), (SUMPRODUCT(A$9:A412,E$9:E412) - G412*SUM(E$9:E412) - H412*SUM(A$9:A412) + (A412-7)*G412*H412)/(SUMPRODUCT(A$9:A412,A$9:A412) - 2*G412*SUM(A$9:A412) + (A412-7)*G412*G412), "NA")</f>
        <v>NA</v>
      </c>
      <c r="J412" s="95" t="str">
        <f t="shared" ca="1" si="20"/>
        <v>NA</v>
      </c>
    </row>
    <row r="413" spans="1:10" x14ac:dyDescent="0.2">
      <c r="A413" s="3">
        <v>412</v>
      </c>
      <c r="B413" s="73">
        <v>44594</v>
      </c>
      <c r="C413" s="42"/>
      <c r="D413" s="42" t="str">
        <f t="shared" ca="1" si="18"/>
        <v>NA</v>
      </c>
      <c r="E413" s="75" t="str">
        <f t="shared" ca="1" si="19"/>
        <v>NA</v>
      </c>
      <c r="F413" s="70"/>
      <c r="G413" s="72" t="str">
        <f ca="1">IF(B412&lt;TODAY(), AVERAGE(A$9:A413), "NA")</f>
        <v>NA</v>
      </c>
      <c r="H413" s="75" t="str">
        <f ca="1">IF(B412&lt;TODAY(), AVERAGE(E$9:E413), "NA")</f>
        <v>NA</v>
      </c>
      <c r="I413" s="82" t="str">
        <f ca="1">IF(B412&lt;TODAY(), (SUMPRODUCT(A$9:A413,E$9:E413) - G413*SUM(E$9:E413) - H413*SUM(A$9:A413) + (A413-7)*G413*H413)/(SUMPRODUCT(A$9:A413,A$9:A413) - 2*G413*SUM(A$9:A413) + (A413-7)*G413*G413), "NA")</f>
        <v>NA</v>
      </c>
      <c r="J413" s="95" t="str">
        <f t="shared" ca="1" si="20"/>
        <v>NA</v>
      </c>
    </row>
    <row r="414" spans="1:10" x14ac:dyDescent="0.2">
      <c r="A414" s="3">
        <v>413</v>
      </c>
      <c r="B414" s="73">
        <v>44595</v>
      </c>
      <c r="C414" s="42"/>
      <c r="D414" s="42" t="str">
        <f t="shared" ca="1" si="18"/>
        <v>NA</v>
      </c>
      <c r="E414" s="75" t="str">
        <f t="shared" ca="1" si="19"/>
        <v>NA</v>
      </c>
      <c r="F414" s="70"/>
      <c r="G414" s="72" t="str">
        <f ca="1">IF(B413&lt;TODAY(), AVERAGE(A$9:A414), "NA")</f>
        <v>NA</v>
      </c>
      <c r="H414" s="75" t="str">
        <f ca="1">IF(B413&lt;TODAY(), AVERAGE(E$9:E414), "NA")</f>
        <v>NA</v>
      </c>
      <c r="I414" s="82" t="str">
        <f ca="1">IF(B413&lt;TODAY(), (SUMPRODUCT(A$9:A414,E$9:E414) - G414*SUM(E$9:E414) - H414*SUM(A$9:A414) + (A414-7)*G414*H414)/(SUMPRODUCT(A$9:A414,A$9:A414) - 2*G414*SUM(A$9:A414) + (A414-7)*G414*G414), "NA")</f>
        <v>NA</v>
      </c>
      <c r="J414" s="95" t="str">
        <f t="shared" ca="1" si="20"/>
        <v>NA</v>
      </c>
    </row>
    <row r="415" spans="1:10" x14ac:dyDescent="0.2">
      <c r="A415" s="3">
        <v>414</v>
      </c>
      <c r="B415" s="73">
        <v>44596</v>
      </c>
      <c r="C415" s="42"/>
      <c r="D415" s="42" t="str">
        <f t="shared" ca="1" si="18"/>
        <v>NA</v>
      </c>
      <c r="E415" s="75" t="str">
        <f t="shared" ca="1" si="19"/>
        <v>NA</v>
      </c>
      <c r="F415" s="70"/>
      <c r="G415" s="72" t="str">
        <f ca="1">IF(B414&lt;TODAY(), AVERAGE(A$9:A415), "NA")</f>
        <v>NA</v>
      </c>
      <c r="H415" s="75" t="str">
        <f ca="1">IF(B414&lt;TODAY(), AVERAGE(E$9:E415), "NA")</f>
        <v>NA</v>
      </c>
      <c r="I415" s="82" t="str">
        <f ca="1">IF(B414&lt;TODAY(), (SUMPRODUCT(A$9:A415,E$9:E415) - G415*SUM(E$9:E415) - H415*SUM(A$9:A415) + (A415-7)*G415*H415)/(SUMPRODUCT(A$9:A415,A$9:A415) - 2*G415*SUM(A$9:A415) + (A415-7)*G415*G415), "NA")</f>
        <v>NA</v>
      </c>
      <c r="J415" s="95" t="str">
        <f t="shared" ca="1" si="20"/>
        <v>NA</v>
      </c>
    </row>
    <row r="416" spans="1:10" x14ac:dyDescent="0.2">
      <c r="A416" s="3">
        <v>415</v>
      </c>
      <c r="B416" s="73">
        <v>44597</v>
      </c>
      <c r="C416" s="42"/>
      <c r="D416" s="42" t="str">
        <f t="shared" ca="1" si="18"/>
        <v>NA</v>
      </c>
      <c r="E416" s="75" t="str">
        <f t="shared" ca="1" si="19"/>
        <v>NA</v>
      </c>
      <c r="F416" s="70"/>
      <c r="G416" s="72" t="str">
        <f ca="1">IF(B415&lt;TODAY(), AVERAGE(A$9:A416), "NA")</f>
        <v>NA</v>
      </c>
      <c r="H416" s="75" t="str">
        <f ca="1">IF(B415&lt;TODAY(), AVERAGE(E$9:E416), "NA")</f>
        <v>NA</v>
      </c>
      <c r="I416" s="82" t="str">
        <f ca="1">IF(B415&lt;TODAY(), (SUMPRODUCT(A$9:A416,E$9:E416) - G416*SUM(E$9:E416) - H416*SUM(A$9:A416) + (A416-7)*G416*H416)/(SUMPRODUCT(A$9:A416,A$9:A416) - 2*G416*SUM(A$9:A416) + (A416-7)*G416*G416), "NA")</f>
        <v>NA</v>
      </c>
      <c r="J416" s="95" t="str">
        <f t="shared" ca="1" si="20"/>
        <v>NA</v>
      </c>
    </row>
    <row r="417" spans="1:10" x14ac:dyDescent="0.2">
      <c r="A417" s="3">
        <v>416</v>
      </c>
      <c r="B417" s="73">
        <v>44598</v>
      </c>
      <c r="C417" s="42"/>
      <c r="D417" s="42" t="str">
        <f t="shared" ca="1" si="18"/>
        <v>NA</v>
      </c>
      <c r="E417" s="75" t="str">
        <f t="shared" ca="1" si="19"/>
        <v>NA</v>
      </c>
      <c r="F417" s="70"/>
      <c r="G417" s="72" t="str">
        <f ca="1">IF(B416&lt;TODAY(), AVERAGE(A$9:A417), "NA")</f>
        <v>NA</v>
      </c>
      <c r="H417" s="75" t="str">
        <f ca="1">IF(B416&lt;TODAY(), AVERAGE(E$9:E417), "NA")</f>
        <v>NA</v>
      </c>
      <c r="I417" s="82" t="str">
        <f ca="1">IF(B416&lt;TODAY(), (SUMPRODUCT(A$9:A417,E$9:E417) - G417*SUM(E$9:E417) - H417*SUM(A$9:A417) + (A417-7)*G417*H417)/(SUMPRODUCT(A$9:A417,A$9:A417) - 2*G417*SUM(A$9:A417) + (A417-7)*G417*G417), "NA")</f>
        <v>NA</v>
      </c>
      <c r="J417" s="95" t="str">
        <f t="shared" ca="1" si="20"/>
        <v>NA</v>
      </c>
    </row>
    <row r="418" spans="1:10" x14ac:dyDescent="0.2">
      <c r="A418" s="3">
        <v>417</v>
      </c>
      <c r="B418" s="73">
        <v>44599</v>
      </c>
      <c r="C418" s="42"/>
      <c r="D418" s="42" t="str">
        <f t="shared" ca="1" si="18"/>
        <v>NA</v>
      </c>
      <c r="E418" s="75" t="str">
        <f t="shared" ca="1" si="19"/>
        <v>NA</v>
      </c>
      <c r="F418" s="70"/>
      <c r="G418" s="72" t="str">
        <f ca="1">IF(B417&lt;TODAY(), AVERAGE(A$9:A418), "NA")</f>
        <v>NA</v>
      </c>
      <c r="H418" s="75" t="str">
        <f ca="1">IF(B417&lt;TODAY(), AVERAGE(E$9:E418), "NA")</f>
        <v>NA</v>
      </c>
      <c r="I418" s="82" t="str">
        <f ca="1">IF(B417&lt;TODAY(), (SUMPRODUCT(A$9:A418,E$9:E418) - G418*SUM(E$9:E418) - H418*SUM(A$9:A418) + (A418-7)*G418*H418)/(SUMPRODUCT(A$9:A418,A$9:A418) - 2*G418*SUM(A$9:A418) + (A418-7)*G418*G418), "NA")</f>
        <v>NA</v>
      </c>
      <c r="J418" s="95" t="str">
        <f t="shared" ca="1" si="20"/>
        <v>NA</v>
      </c>
    </row>
    <row r="419" spans="1:10" x14ac:dyDescent="0.2">
      <c r="A419" s="3">
        <v>418</v>
      </c>
      <c r="B419" s="73">
        <v>44600</v>
      </c>
      <c r="C419" s="42"/>
      <c r="D419" s="42" t="str">
        <f t="shared" ca="1" si="18"/>
        <v>NA</v>
      </c>
      <c r="E419" s="75" t="str">
        <f t="shared" ca="1" si="19"/>
        <v>NA</v>
      </c>
      <c r="F419" s="70"/>
      <c r="G419" s="72" t="str">
        <f ca="1">IF(B418&lt;TODAY(), AVERAGE(A$9:A419), "NA")</f>
        <v>NA</v>
      </c>
      <c r="H419" s="75" t="str">
        <f ca="1">IF(B418&lt;TODAY(), AVERAGE(E$9:E419), "NA")</f>
        <v>NA</v>
      </c>
      <c r="I419" s="82" t="str">
        <f ca="1">IF(B418&lt;TODAY(), (SUMPRODUCT(A$9:A419,E$9:E419) - G419*SUM(E$9:E419) - H419*SUM(A$9:A419) + (A419-7)*G419*H419)/(SUMPRODUCT(A$9:A419,A$9:A419) - 2*G419*SUM(A$9:A419) + (A419-7)*G419*G419), "NA")</f>
        <v>NA</v>
      </c>
      <c r="J419" s="95" t="str">
        <f t="shared" ca="1" si="20"/>
        <v>NA</v>
      </c>
    </row>
    <row r="420" spans="1:10" x14ac:dyDescent="0.2">
      <c r="A420" s="3">
        <v>419</v>
      </c>
      <c r="B420" s="73">
        <v>44601</v>
      </c>
      <c r="C420" s="42"/>
      <c r="D420" s="42" t="str">
        <f t="shared" ca="1" si="18"/>
        <v>NA</v>
      </c>
      <c r="E420" s="75" t="str">
        <f t="shared" ca="1" si="19"/>
        <v>NA</v>
      </c>
      <c r="F420" s="70"/>
      <c r="G420" s="72" t="str">
        <f ca="1">IF(B419&lt;TODAY(), AVERAGE(A$9:A420), "NA")</f>
        <v>NA</v>
      </c>
      <c r="H420" s="75" t="str">
        <f ca="1">IF(B419&lt;TODAY(), AVERAGE(E$9:E420), "NA")</f>
        <v>NA</v>
      </c>
      <c r="I420" s="82" t="str">
        <f ca="1">IF(B419&lt;TODAY(), (SUMPRODUCT(A$9:A420,E$9:E420) - G420*SUM(E$9:E420) - H420*SUM(A$9:A420) + (A420-7)*G420*H420)/(SUMPRODUCT(A$9:A420,A$9:A420) - 2*G420*SUM(A$9:A420) + (A420-7)*G420*G420), "NA")</f>
        <v>NA</v>
      </c>
      <c r="J420" s="95" t="str">
        <f t="shared" ca="1" si="20"/>
        <v>NA</v>
      </c>
    </row>
    <row r="421" spans="1:10" x14ac:dyDescent="0.2">
      <c r="A421" s="3">
        <v>420</v>
      </c>
      <c r="B421" s="73">
        <v>44602</v>
      </c>
      <c r="C421" s="42"/>
      <c r="D421" s="42" t="str">
        <f t="shared" ca="1" si="18"/>
        <v>NA</v>
      </c>
      <c r="E421" s="75" t="str">
        <f t="shared" ca="1" si="19"/>
        <v>NA</v>
      </c>
      <c r="F421" s="70"/>
      <c r="G421" s="72" t="str">
        <f ca="1">IF(B420&lt;TODAY(), AVERAGE(A$9:A421), "NA")</f>
        <v>NA</v>
      </c>
      <c r="H421" s="75" t="str">
        <f ca="1">IF(B420&lt;TODAY(), AVERAGE(E$9:E421), "NA")</f>
        <v>NA</v>
      </c>
      <c r="I421" s="82" t="str">
        <f ca="1">IF(B420&lt;TODAY(), (SUMPRODUCT(A$9:A421,E$9:E421) - G421*SUM(E$9:E421) - H421*SUM(A$9:A421) + (A421-7)*G421*H421)/(SUMPRODUCT(A$9:A421,A$9:A421) - 2*G421*SUM(A$9:A421) + (A421-7)*G421*G421), "NA")</f>
        <v>NA</v>
      </c>
      <c r="J421" s="95" t="str">
        <f t="shared" ca="1" si="20"/>
        <v>NA</v>
      </c>
    </row>
    <row r="422" spans="1:10" x14ac:dyDescent="0.2">
      <c r="A422" s="3">
        <v>421</v>
      </c>
      <c r="B422" s="73">
        <v>44603</v>
      </c>
      <c r="C422" s="42"/>
      <c r="D422" s="42" t="str">
        <f t="shared" ca="1" si="18"/>
        <v>NA</v>
      </c>
      <c r="E422" s="75" t="str">
        <f t="shared" ca="1" si="19"/>
        <v>NA</v>
      </c>
      <c r="F422" s="70"/>
      <c r="G422" s="72" t="str">
        <f ca="1">IF(B421&lt;TODAY(), AVERAGE(A$9:A422), "NA")</f>
        <v>NA</v>
      </c>
      <c r="H422" s="75" t="str">
        <f ca="1">IF(B421&lt;TODAY(), AVERAGE(E$9:E422), "NA")</f>
        <v>NA</v>
      </c>
      <c r="I422" s="82" t="str">
        <f ca="1">IF(B421&lt;TODAY(), (SUMPRODUCT(A$9:A422,E$9:E422) - G422*SUM(E$9:E422) - H422*SUM(A$9:A422) + (A422-7)*G422*H422)/(SUMPRODUCT(A$9:A422,A$9:A422) - 2*G422*SUM(A$9:A422) + (A422-7)*G422*G422), "NA")</f>
        <v>NA</v>
      </c>
      <c r="J422" s="95" t="str">
        <f t="shared" ca="1" si="20"/>
        <v>NA</v>
      </c>
    </row>
    <row r="423" spans="1:10" x14ac:dyDescent="0.2">
      <c r="A423" s="3">
        <v>422</v>
      </c>
      <c r="B423" s="73">
        <v>44604</v>
      </c>
      <c r="C423" s="42"/>
      <c r="D423" s="42" t="str">
        <f t="shared" ca="1" si="18"/>
        <v>NA</v>
      </c>
      <c r="E423" s="75" t="str">
        <f t="shared" ca="1" si="19"/>
        <v>NA</v>
      </c>
      <c r="F423" s="70"/>
      <c r="G423" s="72" t="str">
        <f ca="1">IF(B422&lt;TODAY(), AVERAGE(A$9:A423), "NA")</f>
        <v>NA</v>
      </c>
      <c r="H423" s="75" t="str">
        <f ca="1">IF(B422&lt;TODAY(), AVERAGE(E$9:E423), "NA")</f>
        <v>NA</v>
      </c>
      <c r="I423" s="82" t="str">
        <f ca="1">IF(B422&lt;TODAY(), (SUMPRODUCT(A$9:A423,E$9:E423) - G423*SUM(E$9:E423) - H423*SUM(A$9:A423) + (A423-7)*G423*H423)/(SUMPRODUCT(A$9:A423,A$9:A423) - 2*G423*SUM(A$9:A423) + (A423-7)*G423*G423), "NA")</f>
        <v>NA</v>
      </c>
      <c r="J423" s="95" t="str">
        <f t="shared" ca="1" si="20"/>
        <v>NA</v>
      </c>
    </row>
    <row r="424" spans="1:10" x14ac:dyDescent="0.2">
      <c r="A424" s="3">
        <v>423</v>
      </c>
      <c r="B424" s="73">
        <v>44605</v>
      </c>
      <c r="C424" s="42"/>
      <c r="D424" s="42" t="str">
        <f t="shared" ca="1" si="18"/>
        <v>NA</v>
      </c>
      <c r="E424" s="75" t="str">
        <f t="shared" ca="1" si="19"/>
        <v>NA</v>
      </c>
      <c r="F424" s="70"/>
      <c r="G424" s="72" t="str">
        <f ca="1">IF(B423&lt;TODAY(), AVERAGE(A$9:A424), "NA")</f>
        <v>NA</v>
      </c>
      <c r="H424" s="75" t="str">
        <f ca="1">IF(B423&lt;TODAY(), AVERAGE(E$9:E424), "NA")</f>
        <v>NA</v>
      </c>
      <c r="I424" s="82" t="str">
        <f ca="1">IF(B423&lt;TODAY(), (SUMPRODUCT(A$9:A424,E$9:E424) - G424*SUM(E$9:E424) - H424*SUM(A$9:A424) + (A424-7)*G424*H424)/(SUMPRODUCT(A$9:A424,A$9:A424) - 2*G424*SUM(A$9:A424) + (A424-7)*G424*G424), "NA")</f>
        <v>NA</v>
      </c>
      <c r="J424" s="95" t="str">
        <f t="shared" ca="1" si="20"/>
        <v>NA</v>
      </c>
    </row>
    <row r="425" spans="1:10" x14ac:dyDescent="0.2">
      <c r="A425" s="3">
        <v>424</v>
      </c>
      <c r="B425" s="73">
        <v>44606</v>
      </c>
      <c r="C425" s="42"/>
      <c r="D425" s="42" t="str">
        <f t="shared" ca="1" si="18"/>
        <v>NA</v>
      </c>
      <c r="E425" s="75" t="str">
        <f t="shared" ca="1" si="19"/>
        <v>NA</v>
      </c>
      <c r="F425" s="70"/>
      <c r="G425" s="72" t="str">
        <f ca="1">IF(B424&lt;TODAY(), AVERAGE(A$9:A425), "NA")</f>
        <v>NA</v>
      </c>
      <c r="H425" s="75" t="str">
        <f ca="1">IF(B424&lt;TODAY(), AVERAGE(E$9:E425), "NA")</f>
        <v>NA</v>
      </c>
      <c r="I425" s="82" t="str">
        <f ca="1">IF(B424&lt;TODAY(), (SUMPRODUCT(A$9:A425,E$9:E425) - G425*SUM(E$9:E425) - H425*SUM(A$9:A425) + (A425-7)*G425*H425)/(SUMPRODUCT(A$9:A425,A$9:A425) - 2*G425*SUM(A$9:A425) + (A425-7)*G425*G425), "NA")</f>
        <v>NA</v>
      </c>
      <c r="J425" s="95" t="str">
        <f t="shared" ca="1" si="20"/>
        <v>NA</v>
      </c>
    </row>
    <row r="426" spans="1:10" x14ac:dyDescent="0.2">
      <c r="A426" s="3">
        <v>425</v>
      </c>
      <c r="B426" s="73">
        <v>44607</v>
      </c>
      <c r="C426" s="42"/>
      <c r="D426" s="42" t="str">
        <f t="shared" ca="1" si="18"/>
        <v>NA</v>
      </c>
      <c r="E426" s="75" t="str">
        <f t="shared" ca="1" si="19"/>
        <v>NA</v>
      </c>
      <c r="F426" s="70"/>
      <c r="G426" s="72" t="str">
        <f ca="1">IF(B425&lt;TODAY(), AVERAGE(A$9:A426), "NA")</f>
        <v>NA</v>
      </c>
      <c r="H426" s="75" t="str">
        <f ca="1">IF(B425&lt;TODAY(), AVERAGE(E$9:E426), "NA")</f>
        <v>NA</v>
      </c>
      <c r="I426" s="82" t="str">
        <f ca="1">IF(B425&lt;TODAY(), (SUMPRODUCT(A$9:A426,E$9:E426) - G426*SUM(E$9:E426) - H426*SUM(A$9:A426) + (A426-7)*G426*H426)/(SUMPRODUCT(A$9:A426,A$9:A426) - 2*G426*SUM(A$9:A426) + (A426-7)*G426*G426), "NA")</f>
        <v>NA</v>
      </c>
      <c r="J426" s="95" t="str">
        <f t="shared" ca="1" si="20"/>
        <v>NA</v>
      </c>
    </row>
    <row r="427" spans="1:10" x14ac:dyDescent="0.2">
      <c r="A427" s="3">
        <v>426</v>
      </c>
      <c r="B427" s="73">
        <v>44608</v>
      </c>
      <c r="C427" s="42"/>
      <c r="D427" s="42" t="str">
        <f t="shared" ca="1" si="18"/>
        <v>NA</v>
      </c>
      <c r="E427" s="75" t="str">
        <f t="shared" ca="1" si="19"/>
        <v>NA</v>
      </c>
      <c r="F427" s="70"/>
      <c r="G427" s="72" t="str">
        <f ca="1">IF(B426&lt;TODAY(), AVERAGE(A$9:A427), "NA")</f>
        <v>NA</v>
      </c>
      <c r="H427" s="75" t="str">
        <f ca="1">IF(B426&lt;TODAY(), AVERAGE(E$9:E427), "NA")</f>
        <v>NA</v>
      </c>
      <c r="I427" s="82" t="str">
        <f ca="1">IF(B426&lt;TODAY(), (SUMPRODUCT(A$9:A427,E$9:E427) - G427*SUM(E$9:E427) - H427*SUM(A$9:A427) + (A427-7)*G427*H427)/(SUMPRODUCT(A$9:A427,A$9:A427) - 2*G427*SUM(A$9:A427) + (A427-7)*G427*G427), "NA")</f>
        <v>NA</v>
      </c>
      <c r="J427" s="95" t="str">
        <f t="shared" ca="1" si="20"/>
        <v>NA</v>
      </c>
    </row>
    <row r="428" spans="1:10" x14ac:dyDescent="0.2">
      <c r="A428" s="3">
        <v>427</v>
      </c>
      <c r="B428" s="73">
        <v>44609</v>
      </c>
      <c r="C428" s="42"/>
      <c r="D428" s="42" t="str">
        <f t="shared" ca="1" si="18"/>
        <v>NA</v>
      </c>
      <c r="E428" s="75" t="str">
        <f t="shared" ca="1" si="19"/>
        <v>NA</v>
      </c>
      <c r="F428" s="70"/>
      <c r="G428" s="72" t="str">
        <f ca="1">IF(B427&lt;TODAY(), AVERAGE(A$9:A428), "NA")</f>
        <v>NA</v>
      </c>
      <c r="H428" s="75" t="str">
        <f ca="1">IF(B427&lt;TODAY(), AVERAGE(E$9:E428), "NA")</f>
        <v>NA</v>
      </c>
      <c r="I428" s="82" t="str">
        <f ca="1">IF(B427&lt;TODAY(), (SUMPRODUCT(A$9:A428,E$9:E428) - G428*SUM(E$9:E428) - H428*SUM(A$9:A428) + (A428-7)*G428*H428)/(SUMPRODUCT(A$9:A428,A$9:A428) - 2*G428*SUM(A$9:A428) + (A428-7)*G428*G428), "NA")</f>
        <v>NA</v>
      </c>
      <c r="J428" s="95" t="str">
        <f t="shared" ca="1" si="20"/>
        <v>NA</v>
      </c>
    </row>
    <row r="429" spans="1:10" x14ac:dyDescent="0.2">
      <c r="A429" s="3">
        <v>428</v>
      </c>
      <c r="B429" s="73">
        <v>44610</v>
      </c>
      <c r="C429" s="42"/>
      <c r="D429" s="42" t="str">
        <f t="shared" ca="1" si="18"/>
        <v>NA</v>
      </c>
      <c r="E429" s="75" t="str">
        <f t="shared" ca="1" si="19"/>
        <v>NA</v>
      </c>
      <c r="F429" s="70"/>
      <c r="G429" s="72" t="str">
        <f ca="1">IF(B428&lt;TODAY(), AVERAGE(A$9:A429), "NA")</f>
        <v>NA</v>
      </c>
      <c r="H429" s="75" t="str">
        <f ca="1">IF(B428&lt;TODAY(), AVERAGE(E$9:E429), "NA")</f>
        <v>NA</v>
      </c>
      <c r="I429" s="82" t="str">
        <f ca="1">IF(B428&lt;TODAY(), (SUMPRODUCT(A$9:A429,E$9:E429) - G429*SUM(E$9:E429) - H429*SUM(A$9:A429) + (A429-7)*G429*H429)/(SUMPRODUCT(A$9:A429,A$9:A429) - 2*G429*SUM(A$9:A429) + (A429-7)*G429*G429), "NA")</f>
        <v>NA</v>
      </c>
      <c r="J429" s="95" t="str">
        <f t="shared" ca="1" si="20"/>
        <v>NA</v>
      </c>
    </row>
    <row r="430" spans="1:10" x14ac:dyDescent="0.2">
      <c r="A430" s="3">
        <v>429</v>
      </c>
      <c r="B430" s="73">
        <v>44611</v>
      </c>
      <c r="C430" s="42"/>
      <c r="D430" s="42" t="str">
        <f t="shared" ca="1" si="18"/>
        <v>NA</v>
      </c>
      <c r="E430" s="75" t="str">
        <f t="shared" ca="1" si="19"/>
        <v>NA</v>
      </c>
      <c r="F430" s="70"/>
      <c r="G430" s="72" t="str">
        <f ca="1">IF(B429&lt;TODAY(), AVERAGE(A$9:A430), "NA")</f>
        <v>NA</v>
      </c>
      <c r="H430" s="75" t="str">
        <f ca="1">IF(B429&lt;TODAY(), AVERAGE(E$9:E430), "NA")</f>
        <v>NA</v>
      </c>
      <c r="I430" s="82" t="str">
        <f ca="1">IF(B429&lt;TODAY(), (SUMPRODUCT(A$9:A430,E$9:E430) - G430*SUM(E$9:E430) - H430*SUM(A$9:A430) + (A430-7)*G430*H430)/(SUMPRODUCT(A$9:A430,A$9:A430) - 2*G430*SUM(A$9:A430) + (A430-7)*G430*G430), "NA")</f>
        <v>NA</v>
      </c>
      <c r="J430" s="95" t="str">
        <f t="shared" ca="1" si="20"/>
        <v>NA</v>
      </c>
    </row>
    <row r="431" spans="1:10" x14ac:dyDescent="0.2">
      <c r="A431" s="3">
        <v>430</v>
      </c>
      <c r="B431" s="73">
        <v>44612</v>
      </c>
      <c r="C431" s="42"/>
      <c r="D431" s="42" t="str">
        <f t="shared" ca="1" si="18"/>
        <v>NA</v>
      </c>
      <c r="E431" s="75" t="str">
        <f t="shared" ca="1" si="19"/>
        <v>NA</v>
      </c>
      <c r="F431" s="70"/>
      <c r="G431" s="72" t="str">
        <f ca="1">IF(B430&lt;TODAY(), AVERAGE(A$9:A431), "NA")</f>
        <v>NA</v>
      </c>
      <c r="H431" s="75" t="str">
        <f ca="1">IF(B430&lt;TODAY(), AVERAGE(E$9:E431), "NA")</f>
        <v>NA</v>
      </c>
      <c r="I431" s="82" t="str">
        <f ca="1">IF(B430&lt;TODAY(), (SUMPRODUCT(A$9:A431,E$9:E431) - G431*SUM(E$9:E431) - H431*SUM(A$9:A431) + (A431-7)*G431*H431)/(SUMPRODUCT(A$9:A431,A$9:A431) - 2*G431*SUM(A$9:A431) + (A431-7)*G431*G431), "NA")</f>
        <v>NA</v>
      </c>
      <c r="J431" s="95" t="str">
        <f t="shared" ca="1" si="20"/>
        <v>NA</v>
      </c>
    </row>
    <row r="432" spans="1:10" x14ac:dyDescent="0.2">
      <c r="A432" s="3">
        <v>431</v>
      </c>
      <c r="B432" s="73">
        <v>44613</v>
      </c>
      <c r="C432" s="42"/>
      <c r="D432" s="42" t="str">
        <f t="shared" ca="1" si="18"/>
        <v>NA</v>
      </c>
      <c r="E432" s="75" t="str">
        <f t="shared" ca="1" si="19"/>
        <v>NA</v>
      </c>
      <c r="F432" s="70"/>
      <c r="G432" s="72" t="str">
        <f ca="1">IF(B431&lt;TODAY(), AVERAGE(A$9:A432), "NA")</f>
        <v>NA</v>
      </c>
      <c r="H432" s="75" t="str">
        <f ca="1">IF(B431&lt;TODAY(), AVERAGE(E$9:E432), "NA")</f>
        <v>NA</v>
      </c>
      <c r="I432" s="82" t="str">
        <f ca="1">IF(B431&lt;TODAY(), (SUMPRODUCT(A$9:A432,E$9:E432) - G432*SUM(E$9:E432) - H432*SUM(A$9:A432) + (A432-7)*G432*H432)/(SUMPRODUCT(A$9:A432,A$9:A432) - 2*G432*SUM(A$9:A432) + (A432-7)*G432*G432), "NA")</f>
        <v>NA</v>
      </c>
      <c r="J432" s="95" t="str">
        <f t="shared" ca="1" si="20"/>
        <v>NA</v>
      </c>
    </row>
    <row r="433" spans="1:10" x14ac:dyDescent="0.2">
      <c r="A433" s="3">
        <v>432</v>
      </c>
      <c r="B433" s="73">
        <v>44614</v>
      </c>
      <c r="C433" s="42"/>
      <c r="D433" s="42" t="str">
        <f t="shared" ca="1" si="18"/>
        <v>NA</v>
      </c>
      <c r="E433" s="75" t="str">
        <f t="shared" ca="1" si="19"/>
        <v>NA</v>
      </c>
      <c r="F433" s="70"/>
      <c r="G433" s="72" t="str">
        <f ca="1">IF(B432&lt;TODAY(), AVERAGE(A$9:A433), "NA")</f>
        <v>NA</v>
      </c>
      <c r="H433" s="75" t="str">
        <f ca="1">IF(B432&lt;TODAY(), AVERAGE(E$9:E433), "NA")</f>
        <v>NA</v>
      </c>
      <c r="I433" s="82" t="str">
        <f ca="1">IF(B432&lt;TODAY(), (SUMPRODUCT(A$9:A433,E$9:E433) - G433*SUM(E$9:E433) - H433*SUM(A$9:A433) + (A433-7)*G433*H433)/(SUMPRODUCT(A$9:A433,A$9:A433) - 2*G433*SUM(A$9:A433) + (A433-7)*G433*G433), "NA")</f>
        <v>NA</v>
      </c>
      <c r="J433" s="95" t="str">
        <f t="shared" ca="1" si="20"/>
        <v>NA</v>
      </c>
    </row>
    <row r="434" spans="1:10" x14ac:dyDescent="0.2">
      <c r="A434" s="3">
        <v>433</v>
      </c>
      <c r="B434" s="73">
        <v>44615</v>
      </c>
      <c r="C434" s="42"/>
      <c r="D434" s="42" t="str">
        <f t="shared" ca="1" si="18"/>
        <v>NA</v>
      </c>
      <c r="E434" s="75" t="str">
        <f t="shared" ca="1" si="19"/>
        <v>NA</v>
      </c>
      <c r="F434" s="70"/>
      <c r="G434" s="72" t="str">
        <f ca="1">IF(B433&lt;TODAY(), AVERAGE(A$9:A434), "NA")</f>
        <v>NA</v>
      </c>
      <c r="H434" s="75" t="str">
        <f ca="1">IF(B433&lt;TODAY(), AVERAGE(E$9:E434), "NA")</f>
        <v>NA</v>
      </c>
      <c r="I434" s="82" t="str">
        <f ca="1">IF(B433&lt;TODAY(), (SUMPRODUCT(A$9:A434,E$9:E434) - G434*SUM(E$9:E434) - H434*SUM(A$9:A434) + (A434-7)*G434*H434)/(SUMPRODUCT(A$9:A434,A$9:A434) - 2*G434*SUM(A$9:A434) + (A434-7)*G434*G434), "NA")</f>
        <v>NA</v>
      </c>
      <c r="J434" s="95" t="str">
        <f t="shared" ca="1" si="20"/>
        <v>NA</v>
      </c>
    </row>
    <row r="435" spans="1:10" x14ac:dyDescent="0.2">
      <c r="A435" s="3">
        <v>434</v>
      </c>
      <c r="B435" s="73">
        <v>44616</v>
      </c>
      <c r="C435" s="42"/>
      <c r="D435" s="42" t="str">
        <f t="shared" ca="1" si="18"/>
        <v>NA</v>
      </c>
      <c r="E435" s="75" t="str">
        <f t="shared" ca="1" si="19"/>
        <v>NA</v>
      </c>
      <c r="F435" s="70"/>
      <c r="G435" s="72" t="str">
        <f ca="1">IF(B434&lt;TODAY(), AVERAGE(A$9:A435), "NA")</f>
        <v>NA</v>
      </c>
      <c r="H435" s="75" t="str">
        <f ca="1">IF(B434&lt;TODAY(), AVERAGE(E$9:E435), "NA")</f>
        <v>NA</v>
      </c>
      <c r="I435" s="82" t="str">
        <f ca="1">IF(B434&lt;TODAY(), (SUMPRODUCT(A$9:A435,E$9:E435) - G435*SUM(E$9:E435) - H435*SUM(A$9:A435) + (A435-7)*G435*H435)/(SUMPRODUCT(A$9:A435,A$9:A435) - 2*G435*SUM(A$9:A435) + (A435-7)*G435*G435), "NA")</f>
        <v>NA</v>
      </c>
      <c r="J435" s="95" t="str">
        <f t="shared" ca="1" si="20"/>
        <v>NA</v>
      </c>
    </row>
    <row r="436" spans="1:10" x14ac:dyDescent="0.2">
      <c r="A436" s="3">
        <v>435</v>
      </c>
      <c r="B436" s="73">
        <v>44617</v>
      </c>
      <c r="C436" s="42"/>
      <c r="D436" s="42" t="str">
        <f t="shared" ca="1" si="18"/>
        <v>NA</v>
      </c>
      <c r="E436" s="75" t="str">
        <f t="shared" ca="1" si="19"/>
        <v>NA</v>
      </c>
      <c r="F436" s="70"/>
      <c r="G436" s="72" t="str">
        <f ca="1">IF(B435&lt;TODAY(), AVERAGE(A$9:A436), "NA")</f>
        <v>NA</v>
      </c>
      <c r="H436" s="75" t="str">
        <f ca="1">IF(B435&lt;TODAY(), AVERAGE(E$9:E436), "NA")</f>
        <v>NA</v>
      </c>
      <c r="I436" s="82" t="str">
        <f ca="1">IF(B435&lt;TODAY(), (SUMPRODUCT(A$9:A436,E$9:E436) - G436*SUM(E$9:E436) - H436*SUM(A$9:A436) + (A436-7)*G436*H436)/(SUMPRODUCT(A$9:A436,A$9:A436) - 2*G436*SUM(A$9:A436) + (A436-7)*G436*G436), "NA")</f>
        <v>NA</v>
      </c>
      <c r="J436" s="95" t="str">
        <f t="shared" ca="1" si="20"/>
        <v>NA</v>
      </c>
    </row>
    <row r="437" spans="1:10" x14ac:dyDescent="0.2">
      <c r="A437" s="3">
        <v>436</v>
      </c>
      <c r="B437" s="73">
        <v>44618</v>
      </c>
      <c r="C437" s="42"/>
      <c r="D437" s="42" t="str">
        <f t="shared" ca="1" si="18"/>
        <v>NA</v>
      </c>
      <c r="E437" s="75" t="str">
        <f t="shared" ca="1" si="19"/>
        <v>NA</v>
      </c>
      <c r="F437" s="70"/>
      <c r="G437" s="72" t="str">
        <f ca="1">IF(B436&lt;TODAY(), AVERAGE(A$9:A437), "NA")</f>
        <v>NA</v>
      </c>
      <c r="H437" s="75" t="str">
        <f ca="1">IF(B436&lt;TODAY(), AVERAGE(E$9:E437), "NA")</f>
        <v>NA</v>
      </c>
      <c r="I437" s="82" t="str">
        <f ca="1">IF(B436&lt;TODAY(), (SUMPRODUCT(A$9:A437,E$9:E437) - G437*SUM(E$9:E437) - H437*SUM(A$9:A437) + (A437-7)*G437*H437)/(SUMPRODUCT(A$9:A437,A$9:A437) - 2*G437*SUM(A$9:A437) + (A437-7)*G437*G437), "NA")</f>
        <v>NA</v>
      </c>
      <c r="J437" s="95" t="str">
        <f t="shared" ca="1" si="20"/>
        <v>NA</v>
      </c>
    </row>
    <row r="438" spans="1:10" x14ac:dyDescent="0.2">
      <c r="A438" s="3">
        <v>437</v>
      </c>
      <c r="B438" s="73">
        <v>44619</v>
      </c>
      <c r="C438" s="42"/>
      <c r="D438" s="42" t="str">
        <f t="shared" ca="1" si="18"/>
        <v>NA</v>
      </c>
      <c r="E438" s="75" t="str">
        <f t="shared" ca="1" si="19"/>
        <v>NA</v>
      </c>
      <c r="F438" s="70"/>
      <c r="G438" s="72" t="str">
        <f ca="1">IF(B437&lt;TODAY(), AVERAGE(A$9:A438), "NA")</f>
        <v>NA</v>
      </c>
      <c r="H438" s="75" t="str">
        <f ca="1">IF(B437&lt;TODAY(), AVERAGE(E$9:E438), "NA")</f>
        <v>NA</v>
      </c>
      <c r="I438" s="82" t="str">
        <f ca="1">IF(B437&lt;TODAY(), (SUMPRODUCT(A$9:A438,E$9:E438) - G438*SUM(E$9:E438) - H438*SUM(A$9:A438) + (A438-7)*G438*H438)/(SUMPRODUCT(A$9:A438,A$9:A438) - 2*G438*SUM(A$9:A438) + (A438-7)*G438*G438), "NA")</f>
        <v>NA</v>
      </c>
      <c r="J438" s="95" t="str">
        <f t="shared" ca="1" si="20"/>
        <v>NA</v>
      </c>
    </row>
    <row r="439" spans="1:10" x14ac:dyDescent="0.2">
      <c r="A439" s="3">
        <v>438</v>
      </c>
      <c r="B439" s="73">
        <v>44620</v>
      </c>
      <c r="C439" s="42"/>
      <c r="D439" s="42" t="str">
        <f t="shared" ca="1" si="18"/>
        <v>NA</v>
      </c>
      <c r="E439" s="75" t="str">
        <f t="shared" ca="1" si="19"/>
        <v>NA</v>
      </c>
      <c r="F439" s="70"/>
      <c r="G439" s="72" t="str">
        <f ca="1">IF(B438&lt;TODAY(), AVERAGE(A$9:A439), "NA")</f>
        <v>NA</v>
      </c>
      <c r="H439" s="75" t="str">
        <f ca="1">IF(B438&lt;TODAY(), AVERAGE(E$9:E439), "NA")</f>
        <v>NA</v>
      </c>
      <c r="I439" s="82" t="str">
        <f ca="1">IF(B438&lt;TODAY(), (SUMPRODUCT(A$9:A439,E$9:E439) - G439*SUM(E$9:E439) - H439*SUM(A$9:A439) + (A439-7)*G439*H439)/(SUMPRODUCT(A$9:A439,A$9:A439) - 2*G439*SUM(A$9:A439) + (A439-7)*G439*G439), "NA")</f>
        <v>NA</v>
      </c>
      <c r="J439" s="95" t="str">
        <f t="shared" ca="1" si="20"/>
        <v>NA</v>
      </c>
    </row>
    <row r="440" spans="1:10" x14ac:dyDescent="0.2">
      <c r="A440" s="3">
        <v>439</v>
      </c>
      <c r="B440" s="73">
        <v>44621</v>
      </c>
      <c r="C440" s="42"/>
      <c r="D440" s="42" t="str">
        <f t="shared" ca="1" si="18"/>
        <v>NA</v>
      </c>
      <c r="E440" s="75" t="str">
        <f t="shared" ca="1" si="19"/>
        <v>NA</v>
      </c>
      <c r="F440" s="70"/>
      <c r="G440" s="72" t="str">
        <f ca="1">IF(B439&lt;TODAY(), AVERAGE(A$9:A440), "NA")</f>
        <v>NA</v>
      </c>
      <c r="H440" s="75" t="str">
        <f ca="1">IF(B439&lt;TODAY(), AVERAGE(E$9:E440), "NA")</f>
        <v>NA</v>
      </c>
      <c r="I440" s="82" t="str">
        <f ca="1">IF(B439&lt;TODAY(), (SUMPRODUCT(A$9:A440,E$9:E440) - G440*SUM(E$9:E440) - H440*SUM(A$9:A440) + (A440-7)*G440*H440)/(SUMPRODUCT(A$9:A440,A$9:A440) - 2*G440*SUM(A$9:A440) + (A440-7)*G440*G440), "NA")</f>
        <v>NA</v>
      </c>
      <c r="J440" s="95" t="str">
        <f t="shared" ca="1" si="20"/>
        <v>NA</v>
      </c>
    </row>
    <row r="441" spans="1:10" x14ac:dyDescent="0.2">
      <c r="A441" s="3">
        <v>440</v>
      </c>
      <c r="B441" s="73">
        <v>44622</v>
      </c>
      <c r="C441" s="42"/>
      <c r="D441" s="42" t="str">
        <f t="shared" ca="1" si="18"/>
        <v>NA</v>
      </c>
      <c r="E441" s="75" t="str">
        <f t="shared" ca="1" si="19"/>
        <v>NA</v>
      </c>
      <c r="F441" s="70"/>
      <c r="G441" s="72" t="str">
        <f ca="1">IF(B440&lt;TODAY(), AVERAGE(A$9:A441), "NA")</f>
        <v>NA</v>
      </c>
      <c r="H441" s="75" t="str">
        <f ca="1">IF(B440&lt;TODAY(), AVERAGE(E$9:E441), "NA")</f>
        <v>NA</v>
      </c>
      <c r="I441" s="82" t="str">
        <f ca="1">IF(B440&lt;TODAY(), (SUMPRODUCT(A$9:A441,E$9:E441) - G441*SUM(E$9:E441) - H441*SUM(A$9:A441) + (A441-7)*G441*H441)/(SUMPRODUCT(A$9:A441,A$9:A441) - 2*G441*SUM(A$9:A441) + (A441-7)*G441*G441), "NA")</f>
        <v>NA</v>
      </c>
      <c r="J441" s="95" t="str">
        <f t="shared" ca="1" si="20"/>
        <v>NA</v>
      </c>
    </row>
    <row r="442" spans="1:10" x14ac:dyDescent="0.2">
      <c r="A442" s="3">
        <v>441</v>
      </c>
      <c r="B442" s="73">
        <v>44623</v>
      </c>
      <c r="C442" s="42"/>
      <c r="D442" s="42" t="str">
        <f t="shared" ca="1" si="18"/>
        <v>NA</v>
      </c>
      <c r="E442" s="75" t="str">
        <f t="shared" ca="1" si="19"/>
        <v>NA</v>
      </c>
      <c r="F442" s="70"/>
      <c r="G442" s="72" t="str">
        <f ca="1">IF(B441&lt;TODAY(), AVERAGE(A$9:A442), "NA")</f>
        <v>NA</v>
      </c>
      <c r="H442" s="75" t="str">
        <f ca="1">IF(B441&lt;TODAY(), AVERAGE(E$9:E442), "NA")</f>
        <v>NA</v>
      </c>
      <c r="I442" s="82" t="str">
        <f ca="1">IF(B441&lt;TODAY(), (SUMPRODUCT(A$9:A442,E$9:E442) - G442*SUM(E$9:E442) - H442*SUM(A$9:A442) + (A442-7)*G442*H442)/(SUMPRODUCT(A$9:A442,A$9:A442) - 2*G442*SUM(A$9:A442) + (A442-7)*G442*G442), "NA")</f>
        <v>NA</v>
      </c>
      <c r="J442" s="95" t="str">
        <f t="shared" ca="1" si="20"/>
        <v>NA</v>
      </c>
    </row>
    <row r="443" spans="1:10" x14ac:dyDescent="0.2">
      <c r="A443" s="3">
        <v>442</v>
      </c>
      <c r="B443" s="73">
        <v>44624</v>
      </c>
      <c r="C443" s="42"/>
      <c r="D443" s="42" t="str">
        <f t="shared" ca="1" si="18"/>
        <v>NA</v>
      </c>
      <c r="E443" s="75" t="str">
        <f t="shared" ca="1" si="19"/>
        <v>NA</v>
      </c>
      <c r="F443" s="70"/>
      <c r="G443" s="72" t="str">
        <f ca="1">IF(B442&lt;TODAY(), AVERAGE(A$9:A443), "NA")</f>
        <v>NA</v>
      </c>
      <c r="H443" s="75" t="str">
        <f ca="1">IF(B442&lt;TODAY(), AVERAGE(E$9:E443), "NA")</f>
        <v>NA</v>
      </c>
      <c r="I443" s="82" t="str">
        <f ca="1">IF(B442&lt;TODAY(), (SUMPRODUCT(A$9:A443,E$9:E443) - G443*SUM(E$9:E443) - H443*SUM(A$9:A443) + (A443-7)*G443*H443)/(SUMPRODUCT(A$9:A443,A$9:A443) - 2*G443*SUM(A$9:A443) + (A443-7)*G443*G443), "NA")</f>
        <v>NA</v>
      </c>
      <c r="J443" s="95" t="str">
        <f t="shared" ca="1" si="20"/>
        <v>NA</v>
      </c>
    </row>
    <row r="444" spans="1:10" x14ac:dyDescent="0.2">
      <c r="A444" s="3">
        <v>443</v>
      </c>
      <c r="B444" s="73">
        <v>44625</v>
      </c>
      <c r="C444" s="42"/>
      <c r="D444" s="42" t="str">
        <f t="shared" ca="1" si="18"/>
        <v>NA</v>
      </c>
      <c r="E444" s="75" t="str">
        <f t="shared" ca="1" si="19"/>
        <v>NA</v>
      </c>
      <c r="F444" s="70"/>
      <c r="G444" s="72" t="str">
        <f ca="1">IF(B443&lt;TODAY(), AVERAGE(A$9:A444), "NA")</f>
        <v>NA</v>
      </c>
      <c r="H444" s="75" t="str">
        <f ca="1">IF(B443&lt;TODAY(), AVERAGE(E$9:E444), "NA")</f>
        <v>NA</v>
      </c>
      <c r="I444" s="82" t="str">
        <f ca="1">IF(B443&lt;TODAY(), (SUMPRODUCT(A$9:A444,E$9:E444) - G444*SUM(E$9:E444) - H444*SUM(A$9:A444) + (A444-7)*G444*H444)/(SUMPRODUCT(A$9:A444,A$9:A444) - 2*G444*SUM(A$9:A444) + (A444-7)*G444*G444), "NA")</f>
        <v>NA</v>
      </c>
      <c r="J444" s="95" t="str">
        <f t="shared" ca="1" si="20"/>
        <v>NA</v>
      </c>
    </row>
    <row r="445" spans="1:10" x14ac:dyDescent="0.2">
      <c r="A445" s="3">
        <v>444</v>
      </c>
      <c r="B445" s="73">
        <v>44626</v>
      </c>
      <c r="C445" s="42"/>
      <c r="D445" s="42" t="str">
        <f t="shared" ca="1" si="18"/>
        <v>NA</v>
      </c>
      <c r="E445" s="75" t="str">
        <f t="shared" ca="1" si="19"/>
        <v>NA</v>
      </c>
      <c r="F445" s="70"/>
      <c r="G445" s="72" t="str">
        <f ca="1">IF(B444&lt;TODAY(), AVERAGE(A$9:A445), "NA")</f>
        <v>NA</v>
      </c>
      <c r="H445" s="75" t="str">
        <f ca="1">IF(B444&lt;TODAY(), AVERAGE(E$9:E445), "NA")</f>
        <v>NA</v>
      </c>
      <c r="I445" s="82" t="str">
        <f ca="1">IF(B444&lt;TODAY(), (SUMPRODUCT(A$9:A445,E$9:E445) - G445*SUM(E$9:E445) - H445*SUM(A$9:A445) + (A445-7)*G445*H445)/(SUMPRODUCT(A$9:A445,A$9:A445) - 2*G445*SUM(A$9:A445) + (A445-7)*G445*G445), "NA")</f>
        <v>NA</v>
      </c>
      <c r="J445" s="95" t="str">
        <f t="shared" ca="1" si="20"/>
        <v>NA</v>
      </c>
    </row>
    <row r="446" spans="1:10" x14ac:dyDescent="0.2">
      <c r="A446" s="3">
        <v>445</v>
      </c>
      <c r="B446" s="73">
        <v>44627</v>
      </c>
      <c r="C446" s="42"/>
      <c r="D446" s="42" t="str">
        <f t="shared" ca="1" si="18"/>
        <v>NA</v>
      </c>
      <c r="E446" s="75" t="str">
        <f t="shared" ca="1" si="19"/>
        <v>NA</v>
      </c>
      <c r="F446" s="70"/>
      <c r="G446" s="72" t="str">
        <f ca="1">IF(B445&lt;TODAY(), AVERAGE(A$9:A446), "NA")</f>
        <v>NA</v>
      </c>
      <c r="H446" s="75" t="str">
        <f ca="1">IF(B445&lt;TODAY(), AVERAGE(E$9:E446), "NA")</f>
        <v>NA</v>
      </c>
      <c r="I446" s="82" t="str">
        <f ca="1">IF(B445&lt;TODAY(), (SUMPRODUCT(A$9:A446,E$9:E446) - G446*SUM(E$9:E446) - H446*SUM(A$9:A446) + (A446-7)*G446*H446)/(SUMPRODUCT(A$9:A446,A$9:A446) - 2*G446*SUM(A$9:A446) + (A446-7)*G446*G446), "NA")</f>
        <v>NA</v>
      </c>
      <c r="J446" s="95" t="str">
        <f t="shared" ca="1" si="20"/>
        <v>NA</v>
      </c>
    </row>
    <row r="447" spans="1:10" x14ac:dyDescent="0.2">
      <c r="A447" s="3">
        <v>446</v>
      </c>
      <c r="B447" s="73">
        <v>44628</v>
      </c>
      <c r="C447" s="42"/>
      <c r="D447" s="42" t="str">
        <f t="shared" ca="1" si="18"/>
        <v>NA</v>
      </c>
      <c r="E447" s="75" t="str">
        <f t="shared" ca="1" si="19"/>
        <v>NA</v>
      </c>
      <c r="F447" s="70"/>
      <c r="G447" s="72" t="str">
        <f ca="1">IF(B446&lt;TODAY(), AVERAGE(A$9:A447), "NA")</f>
        <v>NA</v>
      </c>
      <c r="H447" s="75" t="str">
        <f ca="1">IF(B446&lt;TODAY(), AVERAGE(E$9:E447), "NA")</f>
        <v>NA</v>
      </c>
      <c r="I447" s="82" t="str">
        <f ca="1">IF(B446&lt;TODAY(), (SUMPRODUCT(A$9:A447,E$9:E447) - G447*SUM(E$9:E447) - H447*SUM(A$9:A447) + (A447-7)*G447*H447)/(SUMPRODUCT(A$9:A447,A$9:A447) - 2*G447*SUM(A$9:A447) + (A447-7)*G447*G447), "NA")</f>
        <v>NA</v>
      </c>
      <c r="J447" s="95" t="str">
        <f t="shared" ca="1" si="20"/>
        <v>NA</v>
      </c>
    </row>
    <row r="448" spans="1:10" x14ac:dyDescent="0.2">
      <c r="A448" s="3">
        <v>447</v>
      </c>
      <c r="B448" s="73">
        <v>44629</v>
      </c>
      <c r="C448" s="42"/>
      <c r="D448" s="42" t="str">
        <f t="shared" ca="1" si="18"/>
        <v>NA</v>
      </c>
      <c r="E448" s="75" t="str">
        <f t="shared" ca="1" si="19"/>
        <v>NA</v>
      </c>
      <c r="F448" s="70"/>
      <c r="G448" s="72" t="str">
        <f ca="1">IF(B447&lt;TODAY(), AVERAGE(A$9:A448), "NA")</f>
        <v>NA</v>
      </c>
      <c r="H448" s="75" t="str">
        <f ca="1">IF(B447&lt;TODAY(), AVERAGE(E$9:E448), "NA")</f>
        <v>NA</v>
      </c>
      <c r="I448" s="82" t="str">
        <f ca="1">IF(B447&lt;TODAY(), (SUMPRODUCT(A$9:A448,E$9:E448) - G448*SUM(E$9:E448) - H448*SUM(A$9:A448) + (A448-7)*G448*H448)/(SUMPRODUCT(A$9:A448,A$9:A448) - 2*G448*SUM(A$9:A448) + (A448-7)*G448*G448), "NA")</f>
        <v>NA</v>
      </c>
      <c r="J448" s="95" t="str">
        <f t="shared" ca="1" si="20"/>
        <v>NA</v>
      </c>
    </row>
    <row r="449" spans="1:10" x14ac:dyDescent="0.2">
      <c r="A449" s="3">
        <v>448</v>
      </c>
      <c r="B449" s="73">
        <v>44630</v>
      </c>
      <c r="C449" s="42"/>
      <c r="D449" s="42" t="str">
        <f t="shared" ca="1" si="18"/>
        <v>NA</v>
      </c>
      <c r="E449" s="75" t="str">
        <f t="shared" ca="1" si="19"/>
        <v>NA</v>
      </c>
      <c r="F449" s="70"/>
      <c r="G449" s="72" t="str">
        <f ca="1">IF(B448&lt;TODAY(), AVERAGE(A$9:A449), "NA")</f>
        <v>NA</v>
      </c>
      <c r="H449" s="75" t="str">
        <f ca="1">IF(B448&lt;TODAY(), AVERAGE(E$9:E449), "NA")</f>
        <v>NA</v>
      </c>
      <c r="I449" s="82" t="str">
        <f ca="1">IF(B448&lt;TODAY(), (SUMPRODUCT(A$9:A449,E$9:E449) - G449*SUM(E$9:E449) - H449*SUM(A$9:A449) + (A449-7)*G449*H449)/(SUMPRODUCT(A$9:A449,A$9:A449) - 2*G449*SUM(A$9:A449) + (A449-7)*G449*G449), "NA")</f>
        <v>NA</v>
      </c>
      <c r="J449" s="95" t="str">
        <f t="shared" ca="1" si="20"/>
        <v>NA</v>
      </c>
    </row>
    <row r="450" spans="1:10" x14ac:dyDescent="0.2">
      <c r="A450" s="3">
        <v>449</v>
      </c>
      <c r="B450" s="73">
        <v>44631</v>
      </c>
      <c r="C450" s="42"/>
      <c r="D450" s="42" t="str">
        <f t="shared" ca="1" si="18"/>
        <v>NA</v>
      </c>
      <c r="E450" s="75" t="str">
        <f t="shared" ca="1" si="19"/>
        <v>NA</v>
      </c>
      <c r="F450" s="70"/>
      <c r="G450" s="72" t="str">
        <f ca="1">IF(B449&lt;TODAY(), AVERAGE(A$9:A450), "NA")</f>
        <v>NA</v>
      </c>
      <c r="H450" s="75" t="str">
        <f ca="1">IF(B449&lt;TODAY(), AVERAGE(E$9:E450), "NA")</f>
        <v>NA</v>
      </c>
      <c r="I450" s="82" t="str">
        <f ca="1">IF(B449&lt;TODAY(), (SUMPRODUCT(A$9:A450,E$9:E450) - G450*SUM(E$9:E450) - H450*SUM(A$9:A450) + (A450-7)*G450*H450)/(SUMPRODUCT(A$9:A450,A$9:A450) - 2*G450*SUM(A$9:A450) + (A450-7)*G450*G450), "NA")</f>
        <v>NA</v>
      </c>
      <c r="J450" s="95" t="str">
        <f t="shared" ca="1" si="20"/>
        <v>NA</v>
      </c>
    </row>
    <row r="451" spans="1:10" x14ac:dyDescent="0.2">
      <c r="A451" s="3">
        <v>450</v>
      </c>
      <c r="B451" s="73">
        <v>44632</v>
      </c>
      <c r="C451" s="42"/>
      <c r="D451" s="42" t="str">
        <f t="shared" ca="1" si="18"/>
        <v>NA</v>
      </c>
      <c r="E451" s="75" t="str">
        <f t="shared" ca="1" si="19"/>
        <v>NA</v>
      </c>
      <c r="F451" s="70"/>
      <c r="G451" s="72" t="str">
        <f ca="1">IF(B450&lt;TODAY(), AVERAGE(A$9:A451), "NA")</f>
        <v>NA</v>
      </c>
      <c r="H451" s="75" t="str">
        <f ca="1">IF(B450&lt;TODAY(), AVERAGE(E$9:E451), "NA")</f>
        <v>NA</v>
      </c>
      <c r="I451" s="82" t="str">
        <f ca="1">IF(B450&lt;TODAY(), (SUMPRODUCT(A$9:A451,E$9:E451) - G451*SUM(E$9:E451) - H451*SUM(A$9:A451) + (A451-7)*G451*H451)/(SUMPRODUCT(A$9:A451,A$9:A451) - 2*G451*SUM(A$9:A451) + (A451-7)*G451*G451), "NA")</f>
        <v>NA</v>
      </c>
      <c r="J451" s="95" t="str">
        <f t="shared" ca="1" si="20"/>
        <v>NA</v>
      </c>
    </row>
    <row r="452" spans="1:10" x14ac:dyDescent="0.2">
      <c r="A452" s="3">
        <v>451</v>
      </c>
      <c r="B452" s="73">
        <v>44633</v>
      </c>
      <c r="C452" s="42"/>
      <c r="D452" s="42" t="str">
        <f t="shared" ref="D452:D515" ca="1" si="21">IF(B452&lt;TODAY(), C452-C451, "NA")</f>
        <v>NA</v>
      </c>
      <c r="E452" s="75" t="str">
        <f t="shared" ca="1" si="19"/>
        <v>NA</v>
      </c>
      <c r="F452" s="70"/>
      <c r="G452" s="72" t="str">
        <f ca="1">IF(B451&lt;TODAY(), AVERAGE(A$9:A452), "NA")</f>
        <v>NA</v>
      </c>
      <c r="H452" s="75" t="str">
        <f ca="1">IF(B451&lt;TODAY(), AVERAGE(E$9:E452), "NA")</f>
        <v>NA</v>
      </c>
      <c r="I452" s="82" t="str">
        <f ca="1">IF(B451&lt;TODAY(), (SUMPRODUCT(A$9:A452,E$9:E452) - G452*SUM(E$9:E452) - H452*SUM(A$9:A452) + (A452-7)*G452*H452)/(SUMPRODUCT(A$9:A452,A$9:A452) - 2*G452*SUM(A$9:A452) + (A452-7)*G452*G452), "NA")</f>
        <v>NA</v>
      </c>
      <c r="J452" s="95" t="str">
        <f t="shared" ca="1" si="20"/>
        <v>NA</v>
      </c>
    </row>
    <row r="453" spans="1:10" x14ac:dyDescent="0.2">
      <c r="A453" s="3">
        <v>452</v>
      </c>
      <c r="B453" s="73">
        <v>44634</v>
      </c>
      <c r="C453" s="42"/>
      <c r="D453" s="42" t="str">
        <f t="shared" ca="1" si="21"/>
        <v>NA</v>
      </c>
      <c r="E453" s="75" t="str">
        <f t="shared" ca="1" si="19"/>
        <v>NA</v>
      </c>
      <c r="F453" s="70"/>
      <c r="G453" s="72" t="str">
        <f ca="1">IF(B452&lt;TODAY(), AVERAGE(A$9:A453), "NA")</f>
        <v>NA</v>
      </c>
      <c r="H453" s="75" t="str">
        <f ca="1">IF(B452&lt;TODAY(), AVERAGE(E$9:E453), "NA")</f>
        <v>NA</v>
      </c>
      <c r="I453" s="82" t="str">
        <f ca="1">IF(B452&lt;TODAY(), (SUMPRODUCT(A$9:A453,E$9:E453) - G453*SUM(E$9:E453) - H453*SUM(A$9:A453) + (A453-7)*G453*H453)/(SUMPRODUCT(A$9:A453,A$9:A453) - 2*G453*SUM(A$9:A453) + (A453-7)*G453*G453), "NA")</f>
        <v>NA</v>
      </c>
      <c r="J453" s="95" t="str">
        <f t="shared" ca="1" si="20"/>
        <v>NA</v>
      </c>
    </row>
    <row r="454" spans="1:10" x14ac:dyDescent="0.2">
      <c r="A454" s="3">
        <v>453</v>
      </c>
      <c r="B454" s="73">
        <v>44635</v>
      </c>
      <c r="C454" s="42"/>
      <c r="D454" s="42" t="str">
        <f t="shared" ca="1" si="21"/>
        <v>NA</v>
      </c>
      <c r="E454" s="75" t="str">
        <f t="shared" ca="1" si="19"/>
        <v>NA</v>
      </c>
      <c r="F454" s="70"/>
      <c r="G454" s="72" t="str">
        <f ca="1">IF(B453&lt;TODAY(), AVERAGE(A$9:A454), "NA")</f>
        <v>NA</v>
      </c>
      <c r="H454" s="75" t="str">
        <f ca="1">IF(B453&lt;TODAY(), AVERAGE(E$9:E454), "NA")</f>
        <v>NA</v>
      </c>
      <c r="I454" s="82" t="str">
        <f ca="1">IF(B453&lt;TODAY(), (SUMPRODUCT(A$9:A454,E$9:E454) - G454*SUM(E$9:E454) - H454*SUM(A$9:A454) + (A454-7)*G454*H454)/(SUMPRODUCT(A$9:A454,A$9:A454) - 2*G454*SUM(A$9:A454) + (A454-7)*G454*G454), "NA")</f>
        <v>NA</v>
      </c>
      <c r="J454" s="95" t="str">
        <f t="shared" ca="1" si="20"/>
        <v>NA</v>
      </c>
    </row>
    <row r="455" spans="1:10" x14ac:dyDescent="0.2">
      <c r="A455" s="3">
        <v>454</v>
      </c>
      <c r="B455" s="73">
        <v>44636</v>
      </c>
      <c r="C455" s="42"/>
      <c r="D455" s="42" t="str">
        <f t="shared" ca="1" si="21"/>
        <v>NA</v>
      </c>
      <c r="E455" s="75" t="str">
        <f t="shared" ca="1" si="19"/>
        <v>NA</v>
      </c>
      <c r="F455" s="70"/>
      <c r="G455" s="72" t="str">
        <f ca="1">IF(B454&lt;TODAY(), AVERAGE(A$9:A455), "NA")</f>
        <v>NA</v>
      </c>
      <c r="H455" s="75" t="str">
        <f ca="1">IF(B454&lt;TODAY(), AVERAGE(E$9:E455), "NA")</f>
        <v>NA</v>
      </c>
      <c r="I455" s="82" t="str">
        <f ca="1">IF(B454&lt;TODAY(), (SUMPRODUCT(A$9:A455,E$9:E455) - G455*SUM(E$9:E455) - H455*SUM(A$9:A455) + (A455-7)*G455*H455)/(SUMPRODUCT(A$9:A455,A$9:A455) - 2*G455*SUM(A$9:A455) + (A455-7)*G455*G455), "NA")</f>
        <v>NA</v>
      </c>
      <c r="J455" s="95" t="str">
        <f t="shared" ca="1" si="20"/>
        <v>NA</v>
      </c>
    </row>
    <row r="456" spans="1:10" x14ac:dyDescent="0.2">
      <c r="A456" s="3">
        <v>455</v>
      </c>
      <c r="B456" s="73">
        <v>44637</v>
      </c>
      <c r="C456" s="42"/>
      <c r="D456" s="42" t="str">
        <f t="shared" ca="1" si="21"/>
        <v>NA</v>
      </c>
      <c r="E456" s="75" t="str">
        <f t="shared" ca="1" si="19"/>
        <v>NA</v>
      </c>
      <c r="F456" s="70"/>
      <c r="G456" s="72" t="str">
        <f ca="1">IF(B455&lt;TODAY(), AVERAGE(A$9:A456), "NA")</f>
        <v>NA</v>
      </c>
      <c r="H456" s="75" t="str">
        <f ca="1">IF(B455&lt;TODAY(), AVERAGE(E$9:E456), "NA")</f>
        <v>NA</v>
      </c>
      <c r="I456" s="82" t="str">
        <f ca="1">IF(B455&lt;TODAY(), (SUMPRODUCT(A$9:A456,E$9:E456) - G456*SUM(E$9:E456) - H456*SUM(A$9:A456) + (A456-7)*G456*H456)/(SUMPRODUCT(A$9:A456,A$9:A456) - 2*G456*SUM(A$9:A456) + (A456-7)*G456*G456), "NA")</f>
        <v>NA</v>
      </c>
      <c r="J456" s="95" t="str">
        <f t="shared" ca="1" si="20"/>
        <v>NA</v>
      </c>
    </row>
    <row r="457" spans="1:10" x14ac:dyDescent="0.2">
      <c r="A457" s="3">
        <v>456</v>
      </c>
      <c r="B457" s="73">
        <v>44638</v>
      </c>
      <c r="C457" s="42"/>
      <c r="D457" s="42" t="str">
        <f t="shared" ca="1" si="21"/>
        <v>NA</v>
      </c>
      <c r="E457" s="75" t="str">
        <f t="shared" ref="E457:E520" ca="1" si="22">IF(B457&lt;TODAY(), AVERAGE(D451:D457), "NA")</f>
        <v>NA</v>
      </c>
      <c r="F457" s="70"/>
      <c r="G457" s="72" t="str">
        <f ca="1">IF(B456&lt;TODAY(), AVERAGE(A$9:A457), "NA")</f>
        <v>NA</v>
      </c>
      <c r="H457" s="75" t="str">
        <f ca="1">IF(B456&lt;TODAY(), AVERAGE(E$9:E457), "NA")</f>
        <v>NA</v>
      </c>
      <c r="I457" s="82" t="str">
        <f ca="1">IF(B456&lt;TODAY(), (SUMPRODUCT(A$9:A457,E$9:E457) - G457*SUM(E$9:E457) - H457*SUM(A$9:A457) + (A457-7)*G457*H457)/(SUMPRODUCT(A$9:A457,A$9:A457) - 2*G457*SUM(A$9:A457) + (A457-7)*G457*G457), "NA")</f>
        <v>NA</v>
      </c>
      <c r="J457" s="95" t="str">
        <f t="shared" ca="1" si="20"/>
        <v>NA</v>
      </c>
    </row>
    <row r="458" spans="1:10" x14ac:dyDescent="0.2">
      <c r="A458" s="3">
        <v>457</v>
      </c>
      <c r="B458" s="73">
        <v>44639</v>
      </c>
      <c r="C458" s="42"/>
      <c r="D458" s="42" t="str">
        <f t="shared" ca="1" si="21"/>
        <v>NA</v>
      </c>
      <c r="E458" s="75" t="str">
        <f t="shared" ca="1" si="22"/>
        <v>NA</v>
      </c>
      <c r="F458" s="70"/>
      <c r="G458" s="72" t="str">
        <f ca="1">IF(B457&lt;TODAY(), AVERAGE(A$9:A458), "NA")</f>
        <v>NA</v>
      </c>
      <c r="H458" s="75" t="str">
        <f ca="1">IF(B457&lt;TODAY(), AVERAGE(E$9:E458), "NA")</f>
        <v>NA</v>
      </c>
      <c r="I458" s="82" t="str">
        <f ca="1">IF(B457&lt;TODAY(), (SUMPRODUCT(A$9:A458,E$9:E458) - G458*SUM(E$9:E458) - H458*SUM(A$9:A458) + (A458-7)*G458*H458)/(SUMPRODUCT(A$9:A458,A$9:A458) - 2*G458*SUM(A$9:A458) + (A458-7)*G458*G458), "NA")</f>
        <v>NA</v>
      </c>
      <c r="J458" s="95" t="str">
        <f t="shared" ca="1" si="20"/>
        <v>NA</v>
      </c>
    </row>
    <row r="459" spans="1:10" x14ac:dyDescent="0.2">
      <c r="A459" s="3">
        <v>458</v>
      </c>
      <c r="B459" s="73">
        <v>44640</v>
      </c>
      <c r="C459" s="42"/>
      <c r="D459" s="42" t="str">
        <f t="shared" ca="1" si="21"/>
        <v>NA</v>
      </c>
      <c r="E459" s="75" t="str">
        <f t="shared" ca="1" si="22"/>
        <v>NA</v>
      </c>
      <c r="F459" s="70"/>
      <c r="G459" s="72" t="str">
        <f ca="1">IF(B458&lt;TODAY(), AVERAGE(A$9:A459), "NA")</f>
        <v>NA</v>
      </c>
      <c r="H459" s="75" t="str">
        <f ca="1">IF(B458&lt;TODAY(), AVERAGE(E$9:E459), "NA")</f>
        <v>NA</v>
      </c>
      <c r="I459" s="82" t="str">
        <f ca="1">IF(B458&lt;TODAY(), (SUMPRODUCT(A$9:A459,E$9:E459) - G459*SUM(E$9:E459) - H459*SUM(A$9:A459) + (A459-7)*G459*H459)/(SUMPRODUCT(A$9:A459,A$9:A459) - 2*G459*SUM(A$9:A459) + (A459-7)*G459*G459), "NA")</f>
        <v>NA</v>
      </c>
      <c r="J459" s="95" t="str">
        <f t="shared" ref="J459:J522" ca="1" si="23">IF(B458&lt;TODAY(), H459-I459*G459, "NA")</f>
        <v>NA</v>
      </c>
    </row>
    <row r="460" spans="1:10" x14ac:dyDescent="0.2">
      <c r="A460" s="3">
        <v>459</v>
      </c>
      <c r="B460" s="73">
        <v>44641</v>
      </c>
      <c r="C460" s="42"/>
      <c r="D460" s="42" t="str">
        <f t="shared" ca="1" si="21"/>
        <v>NA</v>
      </c>
      <c r="E460" s="75" t="str">
        <f t="shared" ca="1" si="22"/>
        <v>NA</v>
      </c>
      <c r="F460" s="70"/>
      <c r="G460" s="72" t="str">
        <f ca="1">IF(B459&lt;TODAY(), AVERAGE(A$9:A460), "NA")</f>
        <v>NA</v>
      </c>
      <c r="H460" s="75" t="str">
        <f ca="1">IF(B459&lt;TODAY(), AVERAGE(E$9:E460), "NA")</f>
        <v>NA</v>
      </c>
      <c r="I460" s="82" t="str">
        <f ca="1">IF(B459&lt;TODAY(), (SUMPRODUCT(A$9:A460,E$9:E460) - G460*SUM(E$9:E460) - H460*SUM(A$9:A460) + (A460-7)*G460*H460)/(SUMPRODUCT(A$9:A460,A$9:A460) - 2*G460*SUM(A$9:A460) + (A460-7)*G460*G460), "NA")</f>
        <v>NA</v>
      </c>
      <c r="J460" s="95" t="str">
        <f t="shared" ca="1" si="23"/>
        <v>NA</v>
      </c>
    </row>
    <row r="461" spans="1:10" x14ac:dyDescent="0.2">
      <c r="A461" s="3">
        <v>460</v>
      </c>
      <c r="B461" s="73">
        <v>44642</v>
      </c>
      <c r="C461" s="42"/>
      <c r="D461" s="42" t="str">
        <f t="shared" ca="1" si="21"/>
        <v>NA</v>
      </c>
      <c r="E461" s="75" t="str">
        <f t="shared" ca="1" si="22"/>
        <v>NA</v>
      </c>
      <c r="F461" s="70"/>
      <c r="G461" s="72" t="str">
        <f ca="1">IF(B460&lt;TODAY(), AVERAGE(A$9:A461), "NA")</f>
        <v>NA</v>
      </c>
      <c r="H461" s="75" t="str">
        <f ca="1">IF(B460&lt;TODAY(), AVERAGE(E$9:E461), "NA")</f>
        <v>NA</v>
      </c>
      <c r="I461" s="82" t="str">
        <f ca="1">IF(B460&lt;TODAY(), (SUMPRODUCT(A$9:A461,E$9:E461) - G461*SUM(E$9:E461) - H461*SUM(A$9:A461) + (A461-7)*G461*H461)/(SUMPRODUCT(A$9:A461,A$9:A461) - 2*G461*SUM(A$9:A461) + (A461-7)*G461*G461), "NA")</f>
        <v>NA</v>
      </c>
      <c r="J461" s="95" t="str">
        <f t="shared" ca="1" si="23"/>
        <v>NA</v>
      </c>
    </row>
    <row r="462" spans="1:10" x14ac:dyDescent="0.2">
      <c r="A462" s="3">
        <v>461</v>
      </c>
      <c r="B462" s="73">
        <v>44643</v>
      </c>
      <c r="C462" s="42"/>
      <c r="D462" s="42" t="str">
        <f t="shared" ca="1" si="21"/>
        <v>NA</v>
      </c>
      <c r="E462" s="75" t="str">
        <f t="shared" ca="1" si="22"/>
        <v>NA</v>
      </c>
      <c r="F462" s="70"/>
      <c r="G462" s="72" t="str">
        <f ca="1">IF(B461&lt;TODAY(), AVERAGE(A$9:A462), "NA")</f>
        <v>NA</v>
      </c>
      <c r="H462" s="75" t="str">
        <f ca="1">IF(B461&lt;TODAY(), AVERAGE(E$9:E462), "NA")</f>
        <v>NA</v>
      </c>
      <c r="I462" s="82" t="str">
        <f ca="1">IF(B461&lt;TODAY(), (SUMPRODUCT(A$9:A462,E$9:E462) - G462*SUM(E$9:E462) - H462*SUM(A$9:A462) + (A462-7)*G462*H462)/(SUMPRODUCT(A$9:A462,A$9:A462) - 2*G462*SUM(A$9:A462) + (A462-7)*G462*G462), "NA")</f>
        <v>NA</v>
      </c>
      <c r="J462" s="95" t="str">
        <f t="shared" ca="1" si="23"/>
        <v>NA</v>
      </c>
    </row>
    <row r="463" spans="1:10" x14ac:dyDescent="0.2">
      <c r="A463" s="3">
        <v>462</v>
      </c>
      <c r="B463" s="73">
        <v>44644</v>
      </c>
      <c r="C463" s="42"/>
      <c r="D463" s="42" t="str">
        <f t="shared" ca="1" si="21"/>
        <v>NA</v>
      </c>
      <c r="E463" s="75" t="str">
        <f t="shared" ca="1" si="22"/>
        <v>NA</v>
      </c>
      <c r="F463" s="70"/>
      <c r="G463" s="72" t="str">
        <f ca="1">IF(B462&lt;TODAY(), AVERAGE(A$9:A463), "NA")</f>
        <v>NA</v>
      </c>
      <c r="H463" s="75" t="str">
        <f ca="1">IF(B462&lt;TODAY(), AVERAGE(E$9:E463), "NA")</f>
        <v>NA</v>
      </c>
      <c r="I463" s="82" t="str">
        <f ca="1">IF(B462&lt;TODAY(), (SUMPRODUCT(A$9:A463,E$9:E463) - G463*SUM(E$9:E463) - H463*SUM(A$9:A463) + (A463-7)*G463*H463)/(SUMPRODUCT(A$9:A463,A$9:A463) - 2*G463*SUM(A$9:A463) + (A463-7)*G463*G463), "NA")</f>
        <v>NA</v>
      </c>
      <c r="J463" s="95" t="str">
        <f t="shared" ca="1" si="23"/>
        <v>NA</v>
      </c>
    </row>
    <row r="464" spans="1:10" x14ac:dyDescent="0.2">
      <c r="A464" s="3">
        <v>463</v>
      </c>
      <c r="B464" s="73">
        <v>44645</v>
      </c>
      <c r="C464" s="42"/>
      <c r="D464" s="42" t="str">
        <f t="shared" ca="1" si="21"/>
        <v>NA</v>
      </c>
      <c r="E464" s="75" t="str">
        <f t="shared" ca="1" si="22"/>
        <v>NA</v>
      </c>
      <c r="F464" s="70"/>
      <c r="G464" s="72" t="str">
        <f ca="1">IF(B463&lt;TODAY(), AVERAGE(A$9:A464), "NA")</f>
        <v>NA</v>
      </c>
      <c r="H464" s="75" t="str">
        <f ca="1">IF(B463&lt;TODAY(), AVERAGE(E$9:E464), "NA")</f>
        <v>NA</v>
      </c>
      <c r="I464" s="82" t="str">
        <f ca="1">IF(B463&lt;TODAY(), (SUMPRODUCT(A$9:A464,E$9:E464) - G464*SUM(E$9:E464) - H464*SUM(A$9:A464) + (A464-7)*G464*H464)/(SUMPRODUCT(A$9:A464,A$9:A464) - 2*G464*SUM(A$9:A464) + (A464-7)*G464*G464), "NA")</f>
        <v>NA</v>
      </c>
      <c r="J464" s="95" t="str">
        <f t="shared" ca="1" si="23"/>
        <v>NA</v>
      </c>
    </row>
    <row r="465" spans="1:10" x14ac:dyDescent="0.2">
      <c r="A465" s="3">
        <v>464</v>
      </c>
      <c r="B465" s="73">
        <v>44646</v>
      </c>
      <c r="C465" s="42"/>
      <c r="D465" s="42" t="str">
        <f t="shared" ca="1" si="21"/>
        <v>NA</v>
      </c>
      <c r="E465" s="75" t="str">
        <f t="shared" ca="1" si="22"/>
        <v>NA</v>
      </c>
      <c r="F465" s="70"/>
      <c r="G465" s="72" t="str">
        <f ca="1">IF(B464&lt;TODAY(), AVERAGE(A$9:A465), "NA")</f>
        <v>NA</v>
      </c>
      <c r="H465" s="75" t="str">
        <f ca="1">IF(B464&lt;TODAY(), AVERAGE(E$9:E465), "NA")</f>
        <v>NA</v>
      </c>
      <c r="I465" s="82" t="str">
        <f ca="1">IF(B464&lt;TODAY(), (SUMPRODUCT(A$9:A465,E$9:E465) - G465*SUM(E$9:E465) - H465*SUM(A$9:A465) + (A465-7)*G465*H465)/(SUMPRODUCT(A$9:A465,A$9:A465) - 2*G465*SUM(A$9:A465) + (A465-7)*G465*G465), "NA")</f>
        <v>NA</v>
      </c>
      <c r="J465" s="95" t="str">
        <f t="shared" ca="1" si="23"/>
        <v>NA</v>
      </c>
    </row>
    <row r="466" spans="1:10" x14ac:dyDescent="0.2">
      <c r="A466" s="3">
        <v>465</v>
      </c>
      <c r="B466" s="73">
        <v>44647</v>
      </c>
      <c r="C466" s="42"/>
      <c r="D466" s="42" t="str">
        <f t="shared" ca="1" si="21"/>
        <v>NA</v>
      </c>
      <c r="E466" s="75" t="str">
        <f t="shared" ca="1" si="22"/>
        <v>NA</v>
      </c>
      <c r="F466" s="70"/>
      <c r="G466" s="72" t="str">
        <f ca="1">IF(B465&lt;TODAY(), AVERAGE(A$9:A466), "NA")</f>
        <v>NA</v>
      </c>
      <c r="H466" s="75" t="str">
        <f ca="1">IF(B465&lt;TODAY(), AVERAGE(E$9:E466), "NA")</f>
        <v>NA</v>
      </c>
      <c r="I466" s="82" t="str">
        <f ca="1">IF(B465&lt;TODAY(), (SUMPRODUCT(A$9:A466,E$9:E466) - G466*SUM(E$9:E466) - H466*SUM(A$9:A466) + (A466-7)*G466*H466)/(SUMPRODUCT(A$9:A466,A$9:A466) - 2*G466*SUM(A$9:A466) + (A466-7)*G466*G466), "NA")</f>
        <v>NA</v>
      </c>
      <c r="J466" s="95" t="str">
        <f t="shared" ca="1" si="23"/>
        <v>NA</v>
      </c>
    </row>
    <row r="467" spans="1:10" x14ac:dyDescent="0.2">
      <c r="A467" s="3">
        <v>466</v>
      </c>
      <c r="B467" s="73">
        <v>44648</v>
      </c>
      <c r="C467" s="42"/>
      <c r="D467" s="42" t="str">
        <f t="shared" ca="1" si="21"/>
        <v>NA</v>
      </c>
      <c r="E467" s="75" t="str">
        <f t="shared" ca="1" si="22"/>
        <v>NA</v>
      </c>
      <c r="F467" s="70"/>
      <c r="G467" s="72" t="str">
        <f ca="1">IF(B466&lt;TODAY(), AVERAGE(A$9:A467), "NA")</f>
        <v>NA</v>
      </c>
      <c r="H467" s="75" t="str">
        <f ca="1">IF(B466&lt;TODAY(), AVERAGE(E$9:E467), "NA")</f>
        <v>NA</v>
      </c>
      <c r="I467" s="82" t="str">
        <f ca="1">IF(B466&lt;TODAY(), (SUMPRODUCT(A$9:A467,E$9:E467) - G467*SUM(E$9:E467) - H467*SUM(A$9:A467) + (A467-7)*G467*H467)/(SUMPRODUCT(A$9:A467,A$9:A467) - 2*G467*SUM(A$9:A467) + (A467-7)*G467*G467), "NA")</f>
        <v>NA</v>
      </c>
      <c r="J467" s="95" t="str">
        <f t="shared" ca="1" si="23"/>
        <v>NA</v>
      </c>
    </row>
    <row r="468" spans="1:10" x14ac:dyDescent="0.2">
      <c r="A468" s="3">
        <v>467</v>
      </c>
      <c r="B468" s="73">
        <v>44649</v>
      </c>
      <c r="C468" s="42"/>
      <c r="D468" s="42" t="str">
        <f t="shared" ca="1" si="21"/>
        <v>NA</v>
      </c>
      <c r="E468" s="75" t="str">
        <f t="shared" ca="1" si="22"/>
        <v>NA</v>
      </c>
      <c r="F468" s="70"/>
      <c r="G468" s="72" t="str">
        <f ca="1">IF(B467&lt;TODAY(), AVERAGE(A$9:A468), "NA")</f>
        <v>NA</v>
      </c>
      <c r="H468" s="75" t="str">
        <f ca="1">IF(B467&lt;TODAY(), AVERAGE(E$9:E468), "NA")</f>
        <v>NA</v>
      </c>
      <c r="I468" s="82" t="str">
        <f ca="1">IF(B467&lt;TODAY(), (SUMPRODUCT(A$9:A468,E$9:E468) - G468*SUM(E$9:E468) - H468*SUM(A$9:A468) + (A468-7)*G468*H468)/(SUMPRODUCT(A$9:A468,A$9:A468) - 2*G468*SUM(A$9:A468) + (A468-7)*G468*G468), "NA")</f>
        <v>NA</v>
      </c>
      <c r="J468" s="95" t="str">
        <f t="shared" ca="1" si="23"/>
        <v>NA</v>
      </c>
    </row>
    <row r="469" spans="1:10" x14ac:dyDescent="0.2">
      <c r="A469" s="3">
        <v>468</v>
      </c>
      <c r="B469" s="73">
        <v>44650</v>
      </c>
      <c r="C469" s="42"/>
      <c r="D469" s="42" t="str">
        <f t="shared" ca="1" si="21"/>
        <v>NA</v>
      </c>
      <c r="E469" s="75" t="str">
        <f t="shared" ca="1" si="22"/>
        <v>NA</v>
      </c>
      <c r="F469" s="70"/>
      <c r="G469" s="72" t="str">
        <f ca="1">IF(B468&lt;TODAY(), AVERAGE(A$9:A469), "NA")</f>
        <v>NA</v>
      </c>
      <c r="H469" s="75" t="str">
        <f ca="1">IF(B468&lt;TODAY(), AVERAGE(E$9:E469), "NA")</f>
        <v>NA</v>
      </c>
      <c r="I469" s="82" t="str">
        <f ca="1">IF(B468&lt;TODAY(), (SUMPRODUCT(A$9:A469,E$9:E469) - G469*SUM(E$9:E469) - H469*SUM(A$9:A469) + (A469-7)*G469*H469)/(SUMPRODUCT(A$9:A469,A$9:A469) - 2*G469*SUM(A$9:A469) + (A469-7)*G469*G469), "NA")</f>
        <v>NA</v>
      </c>
      <c r="J469" s="95" t="str">
        <f t="shared" ca="1" si="23"/>
        <v>NA</v>
      </c>
    </row>
    <row r="470" spans="1:10" x14ac:dyDescent="0.2">
      <c r="A470" s="3">
        <v>469</v>
      </c>
      <c r="B470" s="73">
        <v>44651</v>
      </c>
      <c r="C470" s="42"/>
      <c r="D470" s="42" t="str">
        <f t="shared" ca="1" si="21"/>
        <v>NA</v>
      </c>
      <c r="E470" s="75" t="str">
        <f t="shared" ca="1" si="22"/>
        <v>NA</v>
      </c>
      <c r="F470" s="70"/>
      <c r="G470" s="72" t="str">
        <f ca="1">IF(B469&lt;TODAY(), AVERAGE(A$9:A470), "NA")</f>
        <v>NA</v>
      </c>
      <c r="H470" s="75" t="str">
        <f ca="1">IF(B469&lt;TODAY(), AVERAGE(E$9:E470), "NA")</f>
        <v>NA</v>
      </c>
      <c r="I470" s="82" t="str">
        <f ca="1">IF(B469&lt;TODAY(), (SUMPRODUCT(A$9:A470,E$9:E470) - G470*SUM(E$9:E470) - H470*SUM(A$9:A470) + (A470-7)*G470*H470)/(SUMPRODUCT(A$9:A470,A$9:A470) - 2*G470*SUM(A$9:A470) + (A470-7)*G470*G470), "NA")</f>
        <v>NA</v>
      </c>
      <c r="J470" s="95" t="str">
        <f t="shared" ca="1" si="23"/>
        <v>NA</v>
      </c>
    </row>
    <row r="471" spans="1:10" x14ac:dyDescent="0.2">
      <c r="A471" s="3">
        <v>470</v>
      </c>
      <c r="B471" s="73">
        <v>44652</v>
      </c>
      <c r="C471" s="42"/>
      <c r="D471" s="42" t="str">
        <f t="shared" ca="1" si="21"/>
        <v>NA</v>
      </c>
      <c r="E471" s="75" t="str">
        <f t="shared" ca="1" si="22"/>
        <v>NA</v>
      </c>
      <c r="F471" s="70"/>
      <c r="G471" s="72" t="str">
        <f ca="1">IF(B470&lt;TODAY(), AVERAGE(A$9:A471), "NA")</f>
        <v>NA</v>
      </c>
      <c r="H471" s="75" t="str">
        <f ca="1">IF(B470&lt;TODAY(), AVERAGE(E$9:E471), "NA")</f>
        <v>NA</v>
      </c>
      <c r="I471" s="82" t="str">
        <f ca="1">IF(B470&lt;TODAY(), (SUMPRODUCT(A$9:A471,E$9:E471) - G471*SUM(E$9:E471) - H471*SUM(A$9:A471) + (A471-7)*G471*H471)/(SUMPRODUCT(A$9:A471,A$9:A471) - 2*G471*SUM(A$9:A471) + (A471-7)*G471*G471), "NA")</f>
        <v>NA</v>
      </c>
      <c r="J471" s="95" t="str">
        <f t="shared" ca="1" si="23"/>
        <v>NA</v>
      </c>
    </row>
    <row r="472" spans="1:10" x14ac:dyDescent="0.2">
      <c r="A472" s="3">
        <v>471</v>
      </c>
      <c r="B472" s="73">
        <v>44653</v>
      </c>
      <c r="C472" s="42"/>
      <c r="D472" s="42" t="str">
        <f t="shared" ca="1" si="21"/>
        <v>NA</v>
      </c>
      <c r="E472" s="75" t="str">
        <f t="shared" ca="1" si="22"/>
        <v>NA</v>
      </c>
      <c r="F472" s="70"/>
      <c r="G472" s="72" t="str">
        <f ca="1">IF(B471&lt;TODAY(), AVERAGE(A$9:A472), "NA")</f>
        <v>NA</v>
      </c>
      <c r="H472" s="75" t="str">
        <f ca="1">IF(B471&lt;TODAY(), AVERAGE(E$9:E472), "NA")</f>
        <v>NA</v>
      </c>
      <c r="I472" s="82" t="str">
        <f ca="1">IF(B471&lt;TODAY(), (SUMPRODUCT(A$9:A472,E$9:E472) - G472*SUM(E$9:E472) - H472*SUM(A$9:A472) + (A472-7)*G472*H472)/(SUMPRODUCT(A$9:A472,A$9:A472) - 2*G472*SUM(A$9:A472) + (A472-7)*G472*G472), "NA")</f>
        <v>NA</v>
      </c>
      <c r="J472" s="95" t="str">
        <f t="shared" ca="1" si="23"/>
        <v>NA</v>
      </c>
    </row>
    <row r="473" spans="1:10" x14ac:dyDescent="0.2">
      <c r="A473" s="3">
        <v>472</v>
      </c>
      <c r="B473" s="73">
        <v>44654</v>
      </c>
      <c r="C473" s="42"/>
      <c r="D473" s="42" t="str">
        <f t="shared" ca="1" si="21"/>
        <v>NA</v>
      </c>
      <c r="E473" s="75" t="str">
        <f t="shared" ca="1" si="22"/>
        <v>NA</v>
      </c>
      <c r="F473" s="70"/>
      <c r="G473" s="72" t="str">
        <f ca="1">IF(B472&lt;TODAY(), AVERAGE(A$9:A473), "NA")</f>
        <v>NA</v>
      </c>
      <c r="H473" s="75" t="str">
        <f ca="1">IF(B472&lt;TODAY(), AVERAGE(E$9:E473), "NA")</f>
        <v>NA</v>
      </c>
      <c r="I473" s="82" t="str">
        <f ca="1">IF(B472&lt;TODAY(), (SUMPRODUCT(A$9:A473,E$9:E473) - G473*SUM(E$9:E473) - H473*SUM(A$9:A473) + (A473-7)*G473*H473)/(SUMPRODUCT(A$9:A473,A$9:A473) - 2*G473*SUM(A$9:A473) + (A473-7)*G473*G473), "NA")</f>
        <v>NA</v>
      </c>
      <c r="J473" s="95" t="str">
        <f t="shared" ca="1" si="23"/>
        <v>NA</v>
      </c>
    </row>
    <row r="474" spans="1:10" x14ac:dyDescent="0.2">
      <c r="A474" s="3">
        <v>473</v>
      </c>
      <c r="B474" s="73">
        <v>44655</v>
      </c>
      <c r="C474" s="42"/>
      <c r="D474" s="42" t="str">
        <f t="shared" ca="1" si="21"/>
        <v>NA</v>
      </c>
      <c r="E474" s="75" t="str">
        <f t="shared" ca="1" si="22"/>
        <v>NA</v>
      </c>
      <c r="F474" s="70"/>
      <c r="G474" s="72" t="str">
        <f ca="1">IF(B473&lt;TODAY(), AVERAGE(A$9:A474), "NA")</f>
        <v>NA</v>
      </c>
      <c r="H474" s="75" t="str">
        <f ca="1">IF(B473&lt;TODAY(), AVERAGE(E$9:E474), "NA")</f>
        <v>NA</v>
      </c>
      <c r="I474" s="82" t="str">
        <f ca="1">IF(B473&lt;TODAY(), (SUMPRODUCT(A$9:A474,E$9:E474) - G474*SUM(E$9:E474) - H474*SUM(A$9:A474) + (A474-7)*G474*H474)/(SUMPRODUCT(A$9:A474,A$9:A474) - 2*G474*SUM(A$9:A474) + (A474-7)*G474*G474), "NA")</f>
        <v>NA</v>
      </c>
      <c r="J474" s="95" t="str">
        <f t="shared" ca="1" si="23"/>
        <v>NA</v>
      </c>
    </row>
    <row r="475" spans="1:10" x14ac:dyDescent="0.2">
      <c r="A475" s="3">
        <v>474</v>
      </c>
      <c r="B475" s="73">
        <v>44656</v>
      </c>
      <c r="C475" s="42"/>
      <c r="D475" s="42" t="str">
        <f t="shared" ca="1" si="21"/>
        <v>NA</v>
      </c>
      <c r="E475" s="75" t="str">
        <f t="shared" ca="1" si="22"/>
        <v>NA</v>
      </c>
      <c r="F475" s="70"/>
      <c r="G475" s="72" t="str">
        <f ca="1">IF(B474&lt;TODAY(), AVERAGE(A$9:A475), "NA")</f>
        <v>NA</v>
      </c>
      <c r="H475" s="75" t="str">
        <f ca="1">IF(B474&lt;TODAY(), AVERAGE(E$9:E475), "NA")</f>
        <v>NA</v>
      </c>
      <c r="I475" s="82" t="str">
        <f ca="1">IF(B474&lt;TODAY(), (SUMPRODUCT(A$9:A475,E$9:E475) - G475*SUM(E$9:E475) - H475*SUM(A$9:A475) + (A475-7)*G475*H475)/(SUMPRODUCT(A$9:A475,A$9:A475) - 2*G475*SUM(A$9:A475) + (A475-7)*G475*G475), "NA")</f>
        <v>NA</v>
      </c>
      <c r="J475" s="95" t="str">
        <f t="shared" ca="1" si="23"/>
        <v>NA</v>
      </c>
    </row>
    <row r="476" spans="1:10" x14ac:dyDescent="0.2">
      <c r="A476" s="3">
        <v>475</v>
      </c>
      <c r="B476" s="73">
        <v>44657</v>
      </c>
      <c r="C476" s="42"/>
      <c r="D476" s="42" t="str">
        <f t="shared" ca="1" si="21"/>
        <v>NA</v>
      </c>
      <c r="E476" s="75" t="str">
        <f t="shared" ca="1" si="22"/>
        <v>NA</v>
      </c>
      <c r="F476" s="70"/>
      <c r="G476" s="72" t="str">
        <f ca="1">IF(B475&lt;TODAY(), AVERAGE(A$9:A476), "NA")</f>
        <v>NA</v>
      </c>
      <c r="H476" s="75" t="str">
        <f ca="1">IF(B475&lt;TODAY(), AVERAGE(E$9:E476), "NA")</f>
        <v>NA</v>
      </c>
      <c r="I476" s="82" t="str">
        <f ca="1">IF(B475&lt;TODAY(), (SUMPRODUCT(A$9:A476,E$9:E476) - G476*SUM(E$9:E476) - H476*SUM(A$9:A476) + (A476-7)*G476*H476)/(SUMPRODUCT(A$9:A476,A$9:A476) - 2*G476*SUM(A$9:A476) + (A476-7)*G476*G476), "NA")</f>
        <v>NA</v>
      </c>
      <c r="J476" s="95" t="str">
        <f t="shared" ca="1" si="23"/>
        <v>NA</v>
      </c>
    </row>
    <row r="477" spans="1:10" x14ac:dyDescent="0.2">
      <c r="A477" s="3">
        <v>476</v>
      </c>
      <c r="B477" s="73">
        <v>44658</v>
      </c>
      <c r="C477" s="42"/>
      <c r="D477" s="42" t="str">
        <f t="shared" ca="1" si="21"/>
        <v>NA</v>
      </c>
      <c r="E477" s="75" t="str">
        <f t="shared" ca="1" si="22"/>
        <v>NA</v>
      </c>
      <c r="F477" s="70"/>
      <c r="G477" s="72" t="str">
        <f ca="1">IF(B476&lt;TODAY(), AVERAGE(A$9:A477), "NA")</f>
        <v>NA</v>
      </c>
      <c r="H477" s="75" t="str">
        <f ca="1">IF(B476&lt;TODAY(), AVERAGE(E$9:E477), "NA")</f>
        <v>NA</v>
      </c>
      <c r="I477" s="82" t="str">
        <f ca="1">IF(B476&lt;TODAY(), (SUMPRODUCT(A$9:A477,E$9:E477) - G477*SUM(E$9:E477) - H477*SUM(A$9:A477) + (A477-7)*G477*H477)/(SUMPRODUCT(A$9:A477,A$9:A477) - 2*G477*SUM(A$9:A477) + (A477-7)*G477*G477), "NA")</f>
        <v>NA</v>
      </c>
      <c r="J477" s="95" t="str">
        <f t="shared" ca="1" si="23"/>
        <v>NA</v>
      </c>
    </row>
    <row r="478" spans="1:10" x14ac:dyDescent="0.2">
      <c r="A478" s="3">
        <v>477</v>
      </c>
      <c r="B478" s="73">
        <v>44659</v>
      </c>
      <c r="C478" s="42"/>
      <c r="D478" s="42" t="str">
        <f t="shared" ca="1" si="21"/>
        <v>NA</v>
      </c>
      <c r="E478" s="75" t="str">
        <f t="shared" ca="1" si="22"/>
        <v>NA</v>
      </c>
      <c r="F478" s="70"/>
      <c r="G478" s="72" t="str">
        <f ca="1">IF(B477&lt;TODAY(), AVERAGE(A$9:A478), "NA")</f>
        <v>NA</v>
      </c>
      <c r="H478" s="75" t="str">
        <f ca="1">IF(B477&lt;TODAY(), AVERAGE(E$9:E478), "NA")</f>
        <v>NA</v>
      </c>
      <c r="I478" s="82" t="str">
        <f ca="1">IF(B477&lt;TODAY(), (SUMPRODUCT(A$9:A478,E$9:E478) - G478*SUM(E$9:E478) - H478*SUM(A$9:A478) + (A478-7)*G478*H478)/(SUMPRODUCT(A$9:A478,A$9:A478) - 2*G478*SUM(A$9:A478) + (A478-7)*G478*G478), "NA")</f>
        <v>NA</v>
      </c>
      <c r="J478" s="95" t="str">
        <f t="shared" ca="1" si="23"/>
        <v>NA</v>
      </c>
    </row>
    <row r="479" spans="1:10" x14ac:dyDescent="0.2">
      <c r="A479" s="3">
        <v>478</v>
      </c>
      <c r="B479" s="73">
        <v>44660</v>
      </c>
      <c r="C479" s="42"/>
      <c r="D479" s="42" t="str">
        <f t="shared" ca="1" si="21"/>
        <v>NA</v>
      </c>
      <c r="E479" s="75" t="str">
        <f t="shared" ca="1" si="22"/>
        <v>NA</v>
      </c>
      <c r="F479" s="70"/>
      <c r="G479" s="72" t="str">
        <f ca="1">IF(B478&lt;TODAY(), AVERAGE(A$9:A479), "NA")</f>
        <v>NA</v>
      </c>
      <c r="H479" s="75" t="str">
        <f ca="1">IF(B478&lt;TODAY(), AVERAGE(E$9:E479), "NA")</f>
        <v>NA</v>
      </c>
      <c r="I479" s="82" t="str">
        <f ca="1">IF(B478&lt;TODAY(), (SUMPRODUCT(A$9:A479,E$9:E479) - G479*SUM(E$9:E479) - H479*SUM(A$9:A479) + (A479-7)*G479*H479)/(SUMPRODUCT(A$9:A479,A$9:A479) - 2*G479*SUM(A$9:A479) + (A479-7)*G479*G479), "NA")</f>
        <v>NA</v>
      </c>
      <c r="J479" s="95" t="str">
        <f t="shared" ca="1" si="23"/>
        <v>NA</v>
      </c>
    </row>
    <row r="480" spans="1:10" x14ac:dyDescent="0.2">
      <c r="A480" s="3">
        <v>479</v>
      </c>
      <c r="B480" s="73">
        <v>44661</v>
      </c>
      <c r="C480" s="42"/>
      <c r="D480" s="42" t="str">
        <f t="shared" ca="1" si="21"/>
        <v>NA</v>
      </c>
      <c r="E480" s="75" t="str">
        <f t="shared" ca="1" si="22"/>
        <v>NA</v>
      </c>
      <c r="F480" s="70"/>
      <c r="G480" s="72" t="str">
        <f ca="1">IF(B479&lt;TODAY(), AVERAGE(A$9:A480), "NA")</f>
        <v>NA</v>
      </c>
      <c r="H480" s="75" t="str">
        <f ca="1">IF(B479&lt;TODAY(), AVERAGE(E$9:E480), "NA")</f>
        <v>NA</v>
      </c>
      <c r="I480" s="82" t="str">
        <f ca="1">IF(B479&lt;TODAY(), (SUMPRODUCT(A$9:A480,E$9:E480) - G480*SUM(E$9:E480) - H480*SUM(A$9:A480) + (A480-7)*G480*H480)/(SUMPRODUCT(A$9:A480,A$9:A480) - 2*G480*SUM(A$9:A480) + (A480-7)*G480*G480), "NA")</f>
        <v>NA</v>
      </c>
      <c r="J480" s="95" t="str">
        <f t="shared" ca="1" si="23"/>
        <v>NA</v>
      </c>
    </row>
    <row r="481" spans="1:10" x14ac:dyDescent="0.2">
      <c r="A481" s="3">
        <v>480</v>
      </c>
      <c r="B481" s="73">
        <v>44662</v>
      </c>
      <c r="C481" s="42"/>
      <c r="D481" s="42" t="str">
        <f t="shared" ca="1" si="21"/>
        <v>NA</v>
      </c>
      <c r="E481" s="75" t="str">
        <f t="shared" ca="1" si="22"/>
        <v>NA</v>
      </c>
      <c r="F481" s="70"/>
      <c r="G481" s="72" t="str">
        <f ca="1">IF(B480&lt;TODAY(), AVERAGE(A$9:A481), "NA")</f>
        <v>NA</v>
      </c>
      <c r="H481" s="75" t="str">
        <f ca="1">IF(B480&lt;TODAY(), AVERAGE(E$9:E481), "NA")</f>
        <v>NA</v>
      </c>
      <c r="I481" s="82" t="str">
        <f ca="1">IF(B480&lt;TODAY(), (SUMPRODUCT(A$9:A481,E$9:E481) - G481*SUM(E$9:E481) - H481*SUM(A$9:A481) + (A481-7)*G481*H481)/(SUMPRODUCT(A$9:A481,A$9:A481) - 2*G481*SUM(A$9:A481) + (A481-7)*G481*G481), "NA")</f>
        <v>NA</v>
      </c>
      <c r="J481" s="95" t="str">
        <f t="shared" ca="1" si="23"/>
        <v>NA</v>
      </c>
    </row>
    <row r="482" spans="1:10" x14ac:dyDescent="0.2">
      <c r="A482" s="3">
        <v>481</v>
      </c>
      <c r="B482" s="73">
        <v>44663</v>
      </c>
      <c r="C482" s="42"/>
      <c r="D482" s="42" t="str">
        <f t="shared" ca="1" si="21"/>
        <v>NA</v>
      </c>
      <c r="E482" s="75" t="str">
        <f t="shared" ca="1" si="22"/>
        <v>NA</v>
      </c>
      <c r="F482" s="70"/>
      <c r="G482" s="72" t="str">
        <f ca="1">IF(B481&lt;TODAY(), AVERAGE(A$9:A482), "NA")</f>
        <v>NA</v>
      </c>
      <c r="H482" s="75" t="str">
        <f ca="1">IF(B481&lt;TODAY(), AVERAGE(E$9:E482), "NA")</f>
        <v>NA</v>
      </c>
      <c r="I482" s="82" t="str">
        <f ca="1">IF(B481&lt;TODAY(), (SUMPRODUCT(A$9:A482,E$9:E482) - G482*SUM(E$9:E482) - H482*SUM(A$9:A482) + (A482-7)*G482*H482)/(SUMPRODUCT(A$9:A482,A$9:A482) - 2*G482*SUM(A$9:A482) + (A482-7)*G482*G482), "NA")</f>
        <v>NA</v>
      </c>
      <c r="J482" s="95" t="str">
        <f t="shared" ca="1" si="23"/>
        <v>NA</v>
      </c>
    </row>
    <row r="483" spans="1:10" x14ac:dyDescent="0.2">
      <c r="A483" s="3">
        <v>482</v>
      </c>
      <c r="B483" s="73">
        <v>44664</v>
      </c>
      <c r="C483" s="42"/>
      <c r="D483" s="42" t="str">
        <f t="shared" ca="1" si="21"/>
        <v>NA</v>
      </c>
      <c r="E483" s="75" t="str">
        <f t="shared" ca="1" si="22"/>
        <v>NA</v>
      </c>
      <c r="F483" s="70"/>
      <c r="G483" s="72" t="str">
        <f ca="1">IF(B482&lt;TODAY(), AVERAGE(A$9:A483), "NA")</f>
        <v>NA</v>
      </c>
      <c r="H483" s="75" t="str">
        <f ca="1">IF(B482&lt;TODAY(), AVERAGE(E$9:E483), "NA")</f>
        <v>NA</v>
      </c>
      <c r="I483" s="82" t="str">
        <f ca="1">IF(B482&lt;TODAY(), (SUMPRODUCT(A$9:A483,E$9:E483) - G483*SUM(E$9:E483) - H483*SUM(A$9:A483) + (A483-7)*G483*H483)/(SUMPRODUCT(A$9:A483,A$9:A483) - 2*G483*SUM(A$9:A483) + (A483-7)*G483*G483), "NA")</f>
        <v>NA</v>
      </c>
      <c r="J483" s="95" t="str">
        <f t="shared" ca="1" si="23"/>
        <v>NA</v>
      </c>
    </row>
    <row r="484" spans="1:10" x14ac:dyDescent="0.2">
      <c r="A484" s="3">
        <v>483</v>
      </c>
      <c r="B484" s="73">
        <v>44665</v>
      </c>
      <c r="C484" s="42"/>
      <c r="D484" s="42" t="str">
        <f t="shared" ca="1" si="21"/>
        <v>NA</v>
      </c>
      <c r="E484" s="75" t="str">
        <f t="shared" ca="1" si="22"/>
        <v>NA</v>
      </c>
      <c r="F484" s="70"/>
      <c r="G484" s="72" t="str">
        <f ca="1">IF(B483&lt;TODAY(), AVERAGE(A$9:A484), "NA")</f>
        <v>NA</v>
      </c>
      <c r="H484" s="75" t="str">
        <f ca="1">IF(B483&lt;TODAY(), AVERAGE(E$9:E484), "NA")</f>
        <v>NA</v>
      </c>
      <c r="I484" s="82" t="str">
        <f ca="1">IF(B483&lt;TODAY(), (SUMPRODUCT(A$9:A484,E$9:E484) - G484*SUM(E$9:E484) - H484*SUM(A$9:A484) + (A484-7)*G484*H484)/(SUMPRODUCT(A$9:A484,A$9:A484) - 2*G484*SUM(A$9:A484) + (A484-7)*G484*G484), "NA")</f>
        <v>NA</v>
      </c>
      <c r="J484" s="95" t="str">
        <f t="shared" ca="1" si="23"/>
        <v>NA</v>
      </c>
    </row>
    <row r="485" spans="1:10" x14ac:dyDescent="0.2">
      <c r="A485" s="3">
        <v>484</v>
      </c>
      <c r="B485" s="73">
        <v>44666</v>
      </c>
      <c r="C485" s="42"/>
      <c r="D485" s="42" t="str">
        <f t="shared" ca="1" si="21"/>
        <v>NA</v>
      </c>
      <c r="E485" s="75" t="str">
        <f t="shared" ca="1" si="22"/>
        <v>NA</v>
      </c>
      <c r="F485" s="70"/>
      <c r="G485" s="72" t="str">
        <f ca="1">IF(B484&lt;TODAY(), AVERAGE(A$9:A485), "NA")</f>
        <v>NA</v>
      </c>
      <c r="H485" s="75" t="str">
        <f ca="1">IF(B484&lt;TODAY(), AVERAGE(E$9:E485), "NA")</f>
        <v>NA</v>
      </c>
      <c r="I485" s="82" t="str">
        <f ca="1">IF(B484&lt;TODAY(), (SUMPRODUCT(A$9:A485,E$9:E485) - G485*SUM(E$9:E485) - H485*SUM(A$9:A485) + (A485-7)*G485*H485)/(SUMPRODUCT(A$9:A485,A$9:A485) - 2*G485*SUM(A$9:A485) + (A485-7)*G485*G485), "NA")</f>
        <v>NA</v>
      </c>
      <c r="J485" s="95" t="str">
        <f t="shared" ca="1" si="23"/>
        <v>NA</v>
      </c>
    </row>
    <row r="486" spans="1:10" x14ac:dyDescent="0.2">
      <c r="A486" s="3">
        <v>485</v>
      </c>
      <c r="B486" s="73">
        <v>44667</v>
      </c>
      <c r="C486" s="42"/>
      <c r="D486" s="42" t="str">
        <f t="shared" ca="1" si="21"/>
        <v>NA</v>
      </c>
      <c r="E486" s="75" t="str">
        <f t="shared" ca="1" si="22"/>
        <v>NA</v>
      </c>
      <c r="F486" s="70"/>
      <c r="G486" s="72" t="str">
        <f ca="1">IF(B485&lt;TODAY(), AVERAGE(A$9:A486), "NA")</f>
        <v>NA</v>
      </c>
      <c r="H486" s="75" t="str">
        <f ca="1">IF(B485&lt;TODAY(), AVERAGE(E$9:E486), "NA")</f>
        <v>NA</v>
      </c>
      <c r="I486" s="82" t="str">
        <f ca="1">IF(B485&lt;TODAY(), (SUMPRODUCT(A$9:A486,E$9:E486) - G486*SUM(E$9:E486) - H486*SUM(A$9:A486) + (A486-7)*G486*H486)/(SUMPRODUCT(A$9:A486,A$9:A486) - 2*G486*SUM(A$9:A486) + (A486-7)*G486*G486), "NA")</f>
        <v>NA</v>
      </c>
      <c r="J486" s="95" t="str">
        <f t="shared" ca="1" si="23"/>
        <v>NA</v>
      </c>
    </row>
    <row r="487" spans="1:10" x14ac:dyDescent="0.2">
      <c r="A487" s="3">
        <v>486</v>
      </c>
      <c r="B487" s="73">
        <v>44668</v>
      </c>
      <c r="C487" s="42"/>
      <c r="D487" s="42" t="str">
        <f t="shared" ca="1" si="21"/>
        <v>NA</v>
      </c>
      <c r="E487" s="75" t="str">
        <f t="shared" ca="1" si="22"/>
        <v>NA</v>
      </c>
      <c r="F487" s="70"/>
      <c r="G487" s="72" t="str">
        <f ca="1">IF(B486&lt;TODAY(), AVERAGE(A$9:A487), "NA")</f>
        <v>NA</v>
      </c>
      <c r="H487" s="75" t="str">
        <f ca="1">IF(B486&lt;TODAY(), AVERAGE(E$9:E487), "NA")</f>
        <v>NA</v>
      </c>
      <c r="I487" s="82" t="str">
        <f ca="1">IF(B486&lt;TODAY(), (SUMPRODUCT(A$9:A487,E$9:E487) - G487*SUM(E$9:E487) - H487*SUM(A$9:A487) + (A487-7)*G487*H487)/(SUMPRODUCT(A$9:A487,A$9:A487) - 2*G487*SUM(A$9:A487) + (A487-7)*G487*G487), "NA")</f>
        <v>NA</v>
      </c>
      <c r="J487" s="95" t="str">
        <f t="shared" ca="1" si="23"/>
        <v>NA</v>
      </c>
    </row>
    <row r="488" spans="1:10" x14ac:dyDescent="0.2">
      <c r="A488" s="3">
        <v>487</v>
      </c>
      <c r="B488" s="73">
        <v>44669</v>
      </c>
      <c r="C488" s="42"/>
      <c r="D488" s="42" t="str">
        <f t="shared" ca="1" si="21"/>
        <v>NA</v>
      </c>
      <c r="E488" s="75" t="str">
        <f t="shared" ca="1" si="22"/>
        <v>NA</v>
      </c>
      <c r="F488" s="70"/>
      <c r="G488" s="72" t="str">
        <f ca="1">IF(B487&lt;TODAY(), AVERAGE(A$9:A488), "NA")</f>
        <v>NA</v>
      </c>
      <c r="H488" s="75" t="str">
        <f ca="1">IF(B487&lt;TODAY(), AVERAGE(E$9:E488), "NA")</f>
        <v>NA</v>
      </c>
      <c r="I488" s="82" t="str">
        <f ca="1">IF(B487&lt;TODAY(), (SUMPRODUCT(A$9:A488,E$9:E488) - G488*SUM(E$9:E488) - H488*SUM(A$9:A488) + (A488-7)*G488*H488)/(SUMPRODUCT(A$9:A488,A$9:A488) - 2*G488*SUM(A$9:A488) + (A488-7)*G488*G488), "NA")</f>
        <v>NA</v>
      </c>
      <c r="J488" s="95" t="str">
        <f t="shared" ca="1" si="23"/>
        <v>NA</v>
      </c>
    </row>
    <row r="489" spans="1:10" x14ac:dyDescent="0.2">
      <c r="A489" s="3">
        <v>488</v>
      </c>
      <c r="B489" s="73">
        <v>44670</v>
      </c>
      <c r="C489" s="42"/>
      <c r="D489" s="42" t="str">
        <f t="shared" ca="1" si="21"/>
        <v>NA</v>
      </c>
      <c r="E489" s="75" t="str">
        <f t="shared" ca="1" si="22"/>
        <v>NA</v>
      </c>
      <c r="F489" s="70"/>
      <c r="G489" s="72" t="str">
        <f ca="1">IF(B488&lt;TODAY(), AVERAGE(A$9:A489), "NA")</f>
        <v>NA</v>
      </c>
      <c r="H489" s="75" t="str">
        <f ca="1">IF(B488&lt;TODAY(), AVERAGE(E$9:E489), "NA")</f>
        <v>NA</v>
      </c>
      <c r="I489" s="82" t="str">
        <f ca="1">IF(B488&lt;TODAY(), (SUMPRODUCT(A$9:A489,E$9:E489) - G489*SUM(E$9:E489) - H489*SUM(A$9:A489) + (A489-7)*G489*H489)/(SUMPRODUCT(A$9:A489,A$9:A489) - 2*G489*SUM(A$9:A489) + (A489-7)*G489*G489), "NA")</f>
        <v>NA</v>
      </c>
      <c r="J489" s="95" t="str">
        <f t="shared" ca="1" si="23"/>
        <v>NA</v>
      </c>
    </row>
    <row r="490" spans="1:10" x14ac:dyDescent="0.2">
      <c r="A490" s="3">
        <v>489</v>
      </c>
      <c r="B490" s="73">
        <v>44671</v>
      </c>
      <c r="C490" s="42"/>
      <c r="D490" s="42" t="str">
        <f t="shared" ca="1" si="21"/>
        <v>NA</v>
      </c>
      <c r="E490" s="75" t="str">
        <f t="shared" ca="1" si="22"/>
        <v>NA</v>
      </c>
      <c r="F490" s="70"/>
      <c r="G490" s="72" t="str">
        <f ca="1">IF(B489&lt;TODAY(), AVERAGE(A$9:A490), "NA")</f>
        <v>NA</v>
      </c>
      <c r="H490" s="75" t="str">
        <f ca="1">IF(B489&lt;TODAY(), AVERAGE(E$9:E490), "NA")</f>
        <v>NA</v>
      </c>
      <c r="I490" s="82" t="str">
        <f ca="1">IF(B489&lt;TODAY(), (SUMPRODUCT(A$9:A490,E$9:E490) - G490*SUM(E$9:E490) - H490*SUM(A$9:A490) + (A490-7)*G490*H490)/(SUMPRODUCT(A$9:A490,A$9:A490) - 2*G490*SUM(A$9:A490) + (A490-7)*G490*G490), "NA")</f>
        <v>NA</v>
      </c>
      <c r="J490" s="95" t="str">
        <f t="shared" ca="1" si="23"/>
        <v>NA</v>
      </c>
    </row>
    <row r="491" spans="1:10" x14ac:dyDescent="0.2">
      <c r="A491" s="3">
        <v>490</v>
      </c>
      <c r="B491" s="73">
        <v>44672</v>
      </c>
      <c r="C491" s="42"/>
      <c r="D491" s="42" t="str">
        <f t="shared" ca="1" si="21"/>
        <v>NA</v>
      </c>
      <c r="E491" s="75" t="str">
        <f t="shared" ca="1" si="22"/>
        <v>NA</v>
      </c>
      <c r="F491" s="70"/>
      <c r="G491" s="72" t="str">
        <f ca="1">IF(B490&lt;TODAY(), AVERAGE(A$9:A491), "NA")</f>
        <v>NA</v>
      </c>
      <c r="H491" s="75" t="str">
        <f ca="1">IF(B490&lt;TODAY(), AVERAGE(E$9:E491), "NA")</f>
        <v>NA</v>
      </c>
      <c r="I491" s="82" t="str">
        <f ca="1">IF(B490&lt;TODAY(), (SUMPRODUCT(A$9:A491,E$9:E491) - G491*SUM(E$9:E491) - H491*SUM(A$9:A491) + (A491-7)*G491*H491)/(SUMPRODUCT(A$9:A491,A$9:A491) - 2*G491*SUM(A$9:A491) + (A491-7)*G491*G491), "NA")</f>
        <v>NA</v>
      </c>
      <c r="J491" s="95" t="str">
        <f t="shared" ca="1" si="23"/>
        <v>NA</v>
      </c>
    </row>
    <row r="492" spans="1:10" x14ac:dyDescent="0.2">
      <c r="A492" s="3">
        <v>491</v>
      </c>
      <c r="B492" s="73">
        <v>44673</v>
      </c>
      <c r="C492" s="42"/>
      <c r="D492" s="42" t="str">
        <f t="shared" ca="1" si="21"/>
        <v>NA</v>
      </c>
      <c r="E492" s="75" t="str">
        <f t="shared" ca="1" si="22"/>
        <v>NA</v>
      </c>
      <c r="F492" s="70"/>
      <c r="G492" s="72" t="str">
        <f ca="1">IF(B491&lt;TODAY(), AVERAGE(A$9:A492), "NA")</f>
        <v>NA</v>
      </c>
      <c r="H492" s="75" t="str">
        <f ca="1">IF(B491&lt;TODAY(), AVERAGE(E$9:E492), "NA")</f>
        <v>NA</v>
      </c>
      <c r="I492" s="82" t="str">
        <f ca="1">IF(B491&lt;TODAY(), (SUMPRODUCT(A$9:A492,E$9:E492) - G492*SUM(E$9:E492) - H492*SUM(A$9:A492) + (A492-7)*G492*H492)/(SUMPRODUCT(A$9:A492,A$9:A492) - 2*G492*SUM(A$9:A492) + (A492-7)*G492*G492), "NA")</f>
        <v>NA</v>
      </c>
      <c r="J492" s="95" t="str">
        <f t="shared" ca="1" si="23"/>
        <v>NA</v>
      </c>
    </row>
    <row r="493" spans="1:10" x14ac:dyDescent="0.2">
      <c r="A493" s="3">
        <v>492</v>
      </c>
      <c r="B493" s="73">
        <v>44674</v>
      </c>
      <c r="C493" s="42"/>
      <c r="D493" s="42" t="str">
        <f t="shared" ca="1" si="21"/>
        <v>NA</v>
      </c>
      <c r="E493" s="75" t="str">
        <f t="shared" ca="1" si="22"/>
        <v>NA</v>
      </c>
      <c r="F493" s="70"/>
      <c r="G493" s="72" t="str">
        <f ca="1">IF(B492&lt;TODAY(), AVERAGE(A$9:A493), "NA")</f>
        <v>NA</v>
      </c>
      <c r="H493" s="75" t="str">
        <f ca="1">IF(B492&lt;TODAY(), AVERAGE(E$9:E493), "NA")</f>
        <v>NA</v>
      </c>
      <c r="I493" s="82" t="str">
        <f ca="1">IF(B492&lt;TODAY(), (SUMPRODUCT(A$9:A493,E$9:E493) - G493*SUM(E$9:E493) - H493*SUM(A$9:A493) + (A493-7)*G493*H493)/(SUMPRODUCT(A$9:A493,A$9:A493) - 2*G493*SUM(A$9:A493) + (A493-7)*G493*G493), "NA")</f>
        <v>NA</v>
      </c>
      <c r="J493" s="95" t="str">
        <f t="shared" ca="1" si="23"/>
        <v>NA</v>
      </c>
    </row>
    <row r="494" spans="1:10" x14ac:dyDescent="0.2">
      <c r="A494" s="3">
        <v>493</v>
      </c>
      <c r="B494" s="73">
        <v>44675</v>
      </c>
      <c r="C494" s="42"/>
      <c r="D494" s="42" t="str">
        <f t="shared" ca="1" si="21"/>
        <v>NA</v>
      </c>
      <c r="E494" s="75" t="str">
        <f t="shared" ca="1" si="22"/>
        <v>NA</v>
      </c>
      <c r="F494" s="70"/>
      <c r="G494" s="72" t="str">
        <f ca="1">IF(B493&lt;TODAY(), AVERAGE(A$9:A494), "NA")</f>
        <v>NA</v>
      </c>
      <c r="H494" s="75" t="str">
        <f ca="1">IF(B493&lt;TODAY(), AVERAGE(E$9:E494), "NA")</f>
        <v>NA</v>
      </c>
      <c r="I494" s="82" t="str">
        <f ca="1">IF(B493&lt;TODAY(), (SUMPRODUCT(A$9:A494,E$9:E494) - G494*SUM(E$9:E494) - H494*SUM(A$9:A494) + (A494-7)*G494*H494)/(SUMPRODUCT(A$9:A494,A$9:A494) - 2*G494*SUM(A$9:A494) + (A494-7)*G494*G494), "NA")</f>
        <v>NA</v>
      </c>
      <c r="J494" s="95" t="str">
        <f t="shared" ca="1" si="23"/>
        <v>NA</v>
      </c>
    </row>
    <row r="495" spans="1:10" x14ac:dyDescent="0.2">
      <c r="A495" s="3">
        <v>494</v>
      </c>
      <c r="B495" s="73">
        <v>44676</v>
      </c>
      <c r="C495" s="42"/>
      <c r="D495" s="42" t="str">
        <f t="shared" ca="1" si="21"/>
        <v>NA</v>
      </c>
      <c r="E495" s="75" t="str">
        <f t="shared" ca="1" si="22"/>
        <v>NA</v>
      </c>
      <c r="F495" s="70"/>
      <c r="G495" s="72" t="str">
        <f ca="1">IF(B494&lt;TODAY(), AVERAGE(A$9:A495), "NA")</f>
        <v>NA</v>
      </c>
      <c r="H495" s="75" t="str">
        <f ca="1">IF(B494&lt;TODAY(), AVERAGE(E$9:E495), "NA")</f>
        <v>NA</v>
      </c>
      <c r="I495" s="82" t="str">
        <f ca="1">IF(B494&lt;TODAY(), (SUMPRODUCT(A$9:A495,E$9:E495) - G495*SUM(E$9:E495) - H495*SUM(A$9:A495) + (A495-7)*G495*H495)/(SUMPRODUCT(A$9:A495,A$9:A495) - 2*G495*SUM(A$9:A495) + (A495-7)*G495*G495), "NA")</f>
        <v>NA</v>
      </c>
      <c r="J495" s="95" t="str">
        <f t="shared" ca="1" si="23"/>
        <v>NA</v>
      </c>
    </row>
    <row r="496" spans="1:10" x14ac:dyDescent="0.2">
      <c r="A496" s="3">
        <v>495</v>
      </c>
      <c r="B496" s="73">
        <v>44677</v>
      </c>
      <c r="C496" s="42"/>
      <c r="D496" s="42" t="str">
        <f t="shared" ca="1" si="21"/>
        <v>NA</v>
      </c>
      <c r="E496" s="75" t="str">
        <f t="shared" ca="1" si="22"/>
        <v>NA</v>
      </c>
      <c r="F496" s="70"/>
      <c r="G496" s="72" t="str">
        <f ca="1">IF(B495&lt;TODAY(), AVERAGE(A$9:A496), "NA")</f>
        <v>NA</v>
      </c>
      <c r="H496" s="75" t="str">
        <f ca="1">IF(B495&lt;TODAY(), AVERAGE(E$9:E496), "NA")</f>
        <v>NA</v>
      </c>
      <c r="I496" s="82" t="str">
        <f ca="1">IF(B495&lt;TODAY(), (SUMPRODUCT(A$9:A496,E$9:E496) - G496*SUM(E$9:E496) - H496*SUM(A$9:A496) + (A496-7)*G496*H496)/(SUMPRODUCT(A$9:A496,A$9:A496) - 2*G496*SUM(A$9:A496) + (A496-7)*G496*G496), "NA")</f>
        <v>NA</v>
      </c>
      <c r="J496" s="95" t="str">
        <f t="shared" ca="1" si="23"/>
        <v>NA</v>
      </c>
    </row>
    <row r="497" spans="1:10" x14ac:dyDescent="0.2">
      <c r="A497" s="3">
        <v>496</v>
      </c>
      <c r="B497" s="73">
        <v>44678</v>
      </c>
      <c r="C497" s="42"/>
      <c r="D497" s="42" t="str">
        <f t="shared" ca="1" si="21"/>
        <v>NA</v>
      </c>
      <c r="E497" s="75" t="str">
        <f t="shared" ca="1" si="22"/>
        <v>NA</v>
      </c>
      <c r="F497" s="70"/>
      <c r="G497" s="72" t="str">
        <f ca="1">IF(B496&lt;TODAY(), AVERAGE(A$9:A497), "NA")</f>
        <v>NA</v>
      </c>
      <c r="H497" s="75" t="str">
        <f ca="1">IF(B496&lt;TODAY(), AVERAGE(E$9:E497), "NA")</f>
        <v>NA</v>
      </c>
      <c r="I497" s="82" t="str">
        <f ca="1">IF(B496&lt;TODAY(), (SUMPRODUCT(A$9:A497,E$9:E497) - G497*SUM(E$9:E497) - H497*SUM(A$9:A497) + (A497-7)*G497*H497)/(SUMPRODUCT(A$9:A497,A$9:A497) - 2*G497*SUM(A$9:A497) + (A497-7)*G497*G497), "NA")</f>
        <v>NA</v>
      </c>
      <c r="J497" s="95" t="str">
        <f t="shared" ca="1" si="23"/>
        <v>NA</v>
      </c>
    </row>
    <row r="498" spans="1:10" x14ac:dyDescent="0.2">
      <c r="A498" s="3">
        <v>497</v>
      </c>
      <c r="B498" s="73">
        <v>44679</v>
      </c>
      <c r="C498" s="42"/>
      <c r="D498" s="42" t="str">
        <f t="shared" ca="1" si="21"/>
        <v>NA</v>
      </c>
      <c r="E498" s="75" t="str">
        <f t="shared" ca="1" si="22"/>
        <v>NA</v>
      </c>
      <c r="F498" s="70"/>
      <c r="G498" s="72" t="str">
        <f ca="1">IF(B497&lt;TODAY(), AVERAGE(A$9:A498), "NA")</f>
        <v>NA</v>
      </c>
      <c r="H498" s="75" t="str">
        <f ca="1">IF(B497&lt;TODAY(), AVERAGE(E$9:E498), "NA")</f>
        <v>NA</v>
      </c>
      <c r="I498" s="82" t="str">
        <f ca="1">IF(B497&lt;TODAY(), (SUMPRODUCT(A$9:A498,E$9:E498) - G498*SUM(E$9:E498) - H498*SUM(A$9:A498) + (A498-7)*G498*H498)/(SUMPRODUCT(A$9:A498,A$9:A498) - 2*G498*SUM(A$9:A498) + (A498-7)*G498*G498), "NA")</f>
        <v>NA</v>
      </c>
      <c r="J498" s="95" t="str">
        <f t="shared" ca="1" si="23"/>
        <v>NA</v>
      </c>
    </row>
    <row r="499" spans="1:10" x14ac:dyDescent="0.2">
      <c r="A499" s="3">
        <v>498</v>
      </c>
      <c r="B499" s="73">
        <v>44680</v>
      </c>
      <c r="C499" s="42"/>
      <c r="D499" s="42" t="str">
        <f t="shared" ca="1" si="21"/>
        <v>NA</v>
      </c>
      <c r="E499" s="75" t="str">
        <f t="shared" ca="1" si="22"/>
        <v>NA</v>
      </c>
      <c r="F499" s="70"/>
      <c r="G499" s="72" t="str">
        <f ca="1">IF(B498&lt;TODAY(), AVERAGE(A$9:A499), "NA")</f>
        <v>NA</v>
      </c>
      <c r="H499" s="75" t="str">
        <f ca="1">IF(B498&lt;TODAY(), AVERAGE(E$9:E499), "NA")</f>
        <v>NA</v>
      </c>
      <c r="I499" s="82" t="str">
        <f ca="1">IF(B498&lt;TODAY(), (SUMPRODUCT(A$9:A499,E$9:E499) - G499*SUM(E$9:E499) - H499*SUM(A$9:A499) + (A499-7)*G499*H499)/(SUMPRODUCT(A$9:A499,A$9:A499) - 2*G499*SUM(A$9:A499) + (A499-7)*G499*G499), "NA")</f>
        <v>NA</v>
      </c>
      <c r="J499" s="95" t="str">
        <f t="shared" ca="1" si="23"/>
        <v>NA</v>
      </c>
    </row>
    <row r="500" spans="1:10" x14ac:dyDescent="0.2">
      <c r="A500" s="3">
        <v>499</v>
      </c>
      <c r="B500" s="73">
        <v>44681</v>
      </c>
      <c r="C500" s="42"/>
      <c r="D500" s="42" t="str">
        <f t="shared" ca="1" si="21"/>
        <v>NA</v>
      </c>
      <c r="E500" s="75" t="str">
        <f t="shared" ca="1" si="22"/>
        <v>NA</v>
      </c>
      <c r="F500" s="70"/>
      <c r="G500" s="72" t="str">
        <f ca="1">IF(B499&lt;TODAY(), AVERAGE(A$9:A500), "NA")</f>
        <v>NA</v>
      </c>
      <c r="H500" s="75" t="str">
        <f ca="1">IF(B499&lt;TODAY(), AVERAGE(E$9:E500), "NA")</f>
        <v>NA</v>
      </c>
      <c r="I500" s="82" t="str">
        <f ca="1">IF(B499&lt;TODAY(), (SUMPRODUCT(A$9:A500,E$9:E500) - G500*SUM(E$9:E500) - H500*SUM(A$9:A500) + (A500-7)*G500*H500)/(SUMPRODUCT(A$9:A500,A$9:A500) - 2*G500*SUM(A$9:A500) + (A500-7)*G500*G500), "NA")</f>
        <v>NA</v>
      </c>
      <c r="J500" s="95" t="str">
        <f t="shared" ca="1" si="23"/>
        <v>NA</v>
      </c>
    </row>
    <row r="501" spans="1:10" x14ac:dyDescent="0.2">
      <c r="A501" s="3">
        <v>500</v>
      </c>
      <c r="B501" s="73">
        <v>44682</v>
      </c>
      <c r="C501" s="42"/>
      <c r="D501" s="42" t="str">
        <f t="shared" ca="1" si="21"/>
        <v>NA</v>
      </c>
      <c r="E501" s="75" t="str">
        <f t="shared" ca="1" si="22"/>
        <v>NA</v>
      </c>
      <c r="F501" s="70"/>
      <c r="G501" s="72" t="str">
        <f ca="1">IF(B500&lt;TODAY(), AVERAGE(A$9:A501), "NA")</f>
        <v>NA</v>
      </c>
      <c r="H501" s="75" t="str">
        <f ca="1">IF(B500&lt;TODAY(), AVERAGE(E$9:E501), "NA")</f>
        <v>NA</v>
      </c>
      <c r="I501" s="82" t="str">
        <f ca="1">IF(B500&lt;TODAY(), (SUMPRODUCT(A$9:A501,E$9:E501) - G501*SUM(E$9:E501) - H501*SUM(A$9:A501) + (A501-7)*G501*H501)/(SUMPRODUCT(A$9:A501,A$9:A501) - 2*G501*SUM(A$9:A501) + (A501-7)*G501*G501), "NA")</f>
        <v>NA</v>
      </c>
      <c r="J501" s="95" t="str">
        <f t="shared" ca="1" si="23"/>
        <v>NA</v>
      </c>
    </row>
    <row r="502" spans="1:10" x14ac:dyDescent="0.2">
      <c r="A502" s="3">
        <v>501</v>
      </c>
      <c r="B502" s="73">
        <v>44683</v>
      </c>
      <c r="C502" s="42"/>
      <c r="D502" s="42" t="str">
        <f t="shared" ca="1" si="21"/>
        <v>NA</v>
      </c>
      <c r="E502" s="75" t="str">
        <f t="shared" ca="1" si="22"/>
        <v>NA</v>
      </c>
      <c r="F502" s="70"/>
      <c r="G502" s="72" t="str">
        <f ca="1">IF(B501&lt;TODAY(), AVERAGE(A$9:A502), "NA")</f>
        <v>NA</v>
      </c>
      <c r="H502" s="75" t="str">
        <f ca="1">IF(B501&lt;TODAY(), AVERAGE(E$9:E502), "NA")</f>
        <v>NA</v>
      </c>
      <c r="I502" s="82" t="str">
        <f ca="1">IF(B501&lt;TODAY(), (SUMPRODUCT(A$9:A502,E$9:E502) - G502*SUM(E$9:E502) - H502*SUM(A$9:A502) + (A502-7)*G502*H502)/(SUMPRODUCT(A$9:A502,A$9:A502) - 2*G502*SUM(A$9:A502) + (A502-7)*G502*G502), "NA")</f>
        <v>NA</v>
      </c>
      <c r="J502" s="95" t="str">
        <f t="shared" ca="1" si="23"/>
        <v>NA</v>
      </c>
    </row>
    <row r="503" spans="1:10" x14ac:dyDescent="0.2">
      <c r="A503" s="3">
        <v>502</v>
      </c>
      <c r="B503" s="73">
        <v>44684</v>
      </c>
      <c r="C503" s="42"/>
      <c r="D503" s="42" t="str">
        <f t="shared" ca="1" si="21"/>
        <v>NA</v>
      </c>
      <c r="E503" s="75" t="str">
        <f t="shared" ca="1" si="22"/>
        <v>NA</v>
      </c>
      <c r="F503" s="70"/>
      <c r="G503" s="72" t="str">
        <f ca="1">IF(B502&lt;TODAY(), AVERAGE(A$9:A503), "NA")</f>
        <v>NA</v>
      </c>
      <c r="H503" s="75" t="str">
        <f ca="1">IF(B502&lt;TODAY(), AVERAGE(E$9:E503), "NA")</f>
        <v>NA</v>
      </c>
      <c r="I503" s="82" t="str">
        <f ca="1">IF(B502&lt;TODAY(), (SUMPRODUCT(A$9:A503,E$9:E503) - G503*SUM(E$9:E503) - H503*SUM(A$9:A503) + (A503-7)*G503*H503)/(SUMPRODUCT(A$9:A503,A$9:A503) - 2*G503*SUM(A$9:A503) + (A503-7)*G503*G503), "NA")</f>
        <v>NA</v>
      </c>
      <c r="J503" s="95" t="str">
        <f t="shared" ca="1" si="23"/>
        <v>NA</v>
      </c>
    </row>
    <row r="504" spans="1:10" x14ac:dyDescent="0.2">
      <c r="A504" s="3">
        <v>503</v>
      </c>
      <c r="B504" s="73">
        <v>44685</v>
      </c>
      <c r="C504" s="42"/>
      <c r="D504" s="42" t="str">
        <f t="shared" ca="1" si="21"/>
        <v>NA</v>
      </c>
      <c r="E504" s="75" t="str">
        <f t="shared" ca="1" si="22"/>
        <v>NA</v>
      </c>
      <c r="F504" s="70"/>
      <c r="G504" s="72" t="str">
        <f ca="1">IF(B503&lt;TODAY(), AVERAGE(A$9:A504), "NA")</f>
        <v>NA</v>
      </c>
      <c r="H504" s="75" t="str">
        <f ca="1">IF(B503&lt;TODAY(), AVERAGE(E$9:E504), "NA")</f>
        <v>NA</v>
      </c>
      <c r="I504" s="82" t="str">
        <f ca="1">IF(B503&lt;TODAY(), (SUMPRODUCT(A$9:A504,E$9:E504) - G504*SUM(E$9:E504) - H504*SUM(A$9:A504) + (A504-7)*G504*H504)/(SUMPRODUCT(A$9:A504,A$9:A504) - 2*G504*SUM(A$9:A504) + (A504-7)*G504*G504), "NA")</f>
        <v>NA</v>
      </c>
      <c r="J504" s="95" t="str">
        <f t="shared" ca="1" si="23"/>
        <v>NA</v>
      </c>
    </row>
    <row r="505" spans="1:10" x14ac:dyDescent="0.2">
      <c r="A505" s="3">
        <v>504</v>
      </c>
      <c r="B505" s="73">
        <v>44686</v>
      </c>
      <c r="C505" s="42"/>
      <c r="D505" s="42" t="str">
        <f t="shared" ca="1" si="21"/>
        <v>NA</v>
      </c>
      <c r="E505" s="75" t="str">
        <f t="shared" ca="1" si="22"/>
        <v>NA</v>
      </c>
      <c r="F505" s="70"/>
      <c r="G505" s="72" t="str">
        <f ca="1">IF(B504&lt;TODAY(), AVERAGE(A$9:A505), "NA")</f>
        <v>NA</v>
      </c>
      <c r="H505" s="75" t="str">
        <f ca="1">IF(B504&lt;TODAY(), AVERAGE(E$9:E505), "NA")</f>
        <v>NA</v>
      </c>
      <c r="I505" s="82" t="str">
        <f ca="1">IF(B504&lt;TODAY(), (SUMPRODUCT(A$9:A505,E$9:E505) - G505*SUM(E$9:E505) - H505*SUM(A$9:A505) + (A505-7)*G505*H505)/(SUMPRODUCT(A$9:A505,A$9:A505) - 2*G505*SUM(A$9:A505) + (A505-7)*G505*G505), "NA")</f>
        <v>NA</v>
      </c>
      <c r="J505" s="95" t="str">
        <f t="shared" ca="1" si="23"/>
        <v>NA</v>
      </c>
    </row>
    <row r="506" spans="1:10" x14ac:dyDescent="0.2">
      <c r="A506" s="3">
        <v>505</v>
      </c>
      <c r="B506" s="73">
        <v>44687</v>
      </c>
      <c r="C506" s="42"/>
      <c r="D506" s="42" t="str">
        <f t="shared" ca="1" si="21"/>
        <v>NA</v>
      </c>
      <c r="E506" s="75" t="str">
        <f t="shared" ca="1" si="22"/>
        <v>NA</v>
      </c>
      <c r="F506" s="70"/>
      <c r="G506" s="72" t="str">
        <f ca="1">IF(B505&lt;TODAY(), AVERAGE(A$9:A506), "NA")</f>
        <v>NA</v>
      </c>
      <c r="H506" s="75" t="str">
        <f ca="1">IF(B505&lt;TODAY(), AVERAGE(E$9:E506), "NA")</f>
        <v>NA</v>
      </c>
      <c r="I506" s="82" t="str">
        <f ca="1">IF(B505&lt;TODAY(), (SUMPRODUCT(A$9:A506,E$9:E506) - G506*SUM(E$9:E506) - H506*SUM(A$9:A506) + (A506-7)*G506*H506)/(SUMPRODUCT(A$9:A506,A$9:A506) - 2*G506*SUM(A$9:A506) + (A506-7)*G506*G506), "NA")</f>
        <v>NA</v>
      </c>
      <c r="J506" s="95" t="str">
        <f t="shared" ca="1" si="23"/>
        <v>NA</v>
      </c>
    </row>
    <row r="507" spans="1:10" x14ac:dyDescent="0.2">
      <c r="A507" s="3">
        <v>506</v>
      </c>
      <c r="B507" s="73">
        <v>44688</v>
      </c>
      <c r="C507" s="42"/>
      <c r="D507" s="42" t="str">
        <f t="shared" ca="1" si="21"/>
        <v>NA</v>
      </c>
      <c r="E507" s="75" t="str">
        <f t="shared" ca="1" si="22"/>
        <v>NA</v>
      </c>
      <c r="F507" s="70"/>
      <c r="G507" s="72" t="str">
        <f ca="1">IF(B506&lt;TODAY(), AVERAGE(A$9:A507), "NA")</f>
        <v>NA</v>
      </c>
      <c r="H507" s="75" t="str">
        <f ca="1">IF(B506&lt;TODAY(), AVERAGE(E$9:E507), "NA")</f>
        <v>NA</v>
      </c>
      <c r="I507" s="82" t="str">
        <f ca="1">IF(B506&lt;TODAY(), (SUMPRODUCT(A$9:A507,E$9:E507) - G507*SUM(E$9:E507) - H507*SUM(A$9:A507) + (A507-7)*G507*H507)/(SUMPRODUCT(A$9:A507,A$9:A507) - 2*G507*SUM(A$9:A507) + (A507-7)*G507*G507), "NA")</f>
        <v>NA</v>
      </c>
      <c r="J507" s="95" t="str">
        <f t="shared" ca="1" si="23"/>
        <v>NA</v>
      </c>
    </row>
    <row r="508" spans="1:10" x14ac:dyDescent="0.2">
      <c r="A508" s="3">
        <v>507</v>
      </c>
      <c r="B508" s="73">
        <v>44689</v>
      </c>
      <c r="C508" s="42"/>
      <c r="D508" s="42" t="str">
        <f t="shared" ca="1" si="21"/>
        <v>NA</v>
      </c>
      <c r="E508" s="75" t="str">
        <f t="shared" ca="1" si="22"/>
        <v>NA</v>
      </c>
      <c r="F508" s="70"/>
      <c r="G508" s="72" t="str">
        <f ca="1">IF(B507&lt;TODAY(), AVERAGE(A$9:A508), "NA")</f>
        <v>NA</v>
      </c>
      <c r="H508" s="75" t="str">
        <f ca="1">IF(B507&lt;TODAY(), AVERAGE(E$9:E508), "NA")</f>
        <v>NA</v>
      </c>
      <c r="I508" s="82" t="str">
        <f ca="1">IF(B507&lt;TODAY(), (SUMPRODUCT(A$9:A508,E$9:E508) - G508*SUM(E$9:E508) - H508*SUM(A$9:A508) + (A508-7)*G508*H508)/(SUMPRODUCT(A$9:A508,A$9:A508) - 2*G508*SUM(A$9:A508) + (A508-7)*G508*G508), "NA")</f>
        <v>NA</v>
      </c>
      <c r="J508" s="95" t="str">
        <f t="shared" ca="1" si="23"/>
        <v>NA</v>
      </c>
    </row>
    <row r="509" spans="1:10" x14ac:dyDescent="0.2">
      <c r="A509" s="3">
        <v>508</v>
      </c>
      <c r="B509" s="73">
        <v>44690</v>
      </c>
      <c r="C509" s="42"/>
      <c r="D509" s="42" t="str">
        <f t="shared" ca="1" si="21"/>
        <v>NA</v>
      </c>
      <c r="E509" s="75" t="str">
        <f t="shared" ca="1" si="22"/>
        <v>NA</v>
      </c>
      <c r="F509" s="70"/>
      <c r="G509" s="72" t="str">
        <f ca="1">IF(B508&lt;TODAY(), AVERAGE(A$9:A509), "NA")</f>
        <v>NA</v>
      </c>
      <c r="H509" s="75" t="str">
        <f ca="1">IF(B508&lt;TODAY(), AVERAGE(E$9:E509), "NA")</f>
        <v>NA</v>
      </c>
      <c r="I509" s="82" t="str">
        <f ca="1">IF(B508&lt;TODAY(), (SUMPRODUCT(A$9:A509,E$9:E509) - G509*SUM(E$9:E509) - H509*SUM(A$9:A509) + (A509-7)*G509*H509)/(SUMPRODUCT(A$9:A509,A$9:A509) - 2*G509*SUM(A$9:A509) + (A509-7)*G509*G509), "NA")</f>
        <v>NA</v>
      </c>
      <c r="J509" s="95" t="str">
        <f t="shared" ca="1" si="23"/>
        <v>NA</v>
      </c>
    </row>
    <row r="510" spans="1:10" x14ac:dyDescent="0.2">
      <c r="A510" s="3">
        <v>509</v>
      </c>
      <c r="B510" s="73">
        <v>44691</v>
      </c>
      <c r="C510" s="42"/>
      <c r="D510" s="42" t="str">
        <f t="shared" ca="1" si="21"/>
        <v>NA</v>
      </c>
      <c r="E510" s="75" t="str">
        <f t="shared" ca="1" si="22"/>
        <v>NA</v>
      </c>
      <c r="F510" s="70"/>
      <c r="G510" s="72" t="str">
        <f ca="1">IF(B509&lt;TODAY(), AVERAGE(A$9:A510), "NA")</f>
        <v>NA</v>
      </c>
      <c r="H510" s="75" t="str">
        <f ca="1">IF(B509&lt;TODAY(), AVERAGE(E$9:E510), "NA")</f>
        <v>NA</v>
      </c>
      <c r="I510" s="82" t="str">
        <f ca="1">IF(B509&lt;TODAY(), (SUMPRODUCT(A$9:A510,E$9:E510) - G510*SUM(E$9:E510) - H510*SUM(A$9:A510) + (A510-7)*G510*H510)/(SUMPRODUCT(A$9:A510,A$9:A510) - 2*G510*SUM(A$9:A510) + (A510-7)*G510*G510), "NA")</f>
        <v>NA</v>
      </c>
      <c r="J510" s="95" t="str">
        <f t="shared" ca="1" si="23"/>
        <v>NA</v>
      </c>
    </row>
    <row r="511" spans="1:10" x14ac:dyDescent="0.2">
      <c r="A511" s="3">
        <v>510</v>
      </c>
      <c r="B511" s="73">
        <v>44692</v>
      </c>
      <c r="C511" s="42"/>
      <c r="D511" s="42" t="str">
        <f t="shared" ca="1" si="21"/>
        <v>NA</v>
      </c>
      <c r="E511" s="75" t="str">
        <f t="shared" ca="1" si="22"/>
        <v>NA</v>
      </c>
      <c r="F511" s="70"/>
      <c r="G511" s="72" t="str">
        <f ca="1">IF(B510&lt;TODAY(), AVERAGE(A$9:A511), "NA")</f>
        <v>NA</v>
      </c>
      <c r="H511" s="75" t="str">
        <f ca="1">IF(B510&lt;TODAY(), AVERAGE(E$9:E511), "NA")</f>
        <v>NA</v>
      </c>
      <c r="I511" s="82" t="str">
        <f ca="1">IF(B510&lt;TODAY(), (SUMPRODUCT(A$9:A511,E$9:E511) - G511*SUM(E$9:E511) - H511*SUM(A$9:A511) + (A511-7)*G511*H511)/(SUMPRODUCT(A$9:A511,A$9:A511) - 2*G511*SUM(A$9:A511) + (A511-7)*G511*G511), "NA")</f>
        <v>NA</v>
      </c>
      <c r="J511" s="95" t="str">
        <f t="shared" ca="1" si="23"/>
        <v>NA</v>
      </c>
    </row>
    <row r="512" spans="1:10" x14ac:dyDescent="0.2">
      <c r="A512" s="3">
        <v>511</v>
      </c>
      <c r="B512" s="73">
        <v>44693</v>
      </c>
      <c r="C512" s="42"/>
      <c r="D512" s="42" t="str">
        <f t="shared" ca="1" si="21"/>
        <v>NA</v>
      </c>
      <c r="E512" s="75" t="str">
        <f t="shared" ca="1" si="22"/>
        <v>NA</v>
      </c>
      <c r="F512" s="70"/>
      <c r="G512" s="72" t="str">
        <f ca="1">IF(B511&lt;TODAY(), AVERAGE(A$9:A512), "NA")</f>
        <v>NA</v>
      </c>
      <c r="H512" s="75" t="str">
        <f ca="1">IF(B511&lt;TODAY(), AVERAGE(E$9:E512), "NA")</f>
        <v>NA</v>
      </c>
      <c r="I512" s="82" t="str">
        <f ca="1">IF(B511&lt;TODAY(), (SUMPRODUCT(A$9:A512,E$9:E512) - G512*SUM(E$9:E512) - H512*SUM(A$9:A512) + (A512-7)*G512*H512)/(SUMPRODUCT(A$9:A512,A$9:A512) - 2*G512*SUM(A$9:A512) + (A512-7)*G512*G512), "NA")</f>
        <v>NA</v>
      </c>
      <c r="J512" s="95" t="str">
        <f t="shared" ca="1" si="23"/>
        <v>NA</v>
      </c>
    </row>
    <row r="513" spans="1:10" x14ac:dyDescent="0.2">
      <c r="A513" s="3">
        <v>512</v>
      </c>
      <c r="B513" s="73">
        <v>44694</v>
      </c>
      <c r="C513" s="42"/>
      <c r="D513" s="42" t="str">
        <f t="shared" ca="1" si="21"/>
        <v>NA</v>
      </c>
      <c r="E513" s="75" t="str">
        <f t="shared" ca="1" si="22"/>
        <v>NA</v>
      </c>
      <c r="F513" s="70"/>
      <c r="G513" s="72" t="str">
        <f ca="1">IF(B512&lt;TODAY(), AVERAGE(A$9:A513), "NA")</f>
        <v>NA</v>
      </c>
      <c r="H513" s="75" t="str">
        <f ca="1">IF(B512&lt;TODAY(), AVERAGE(E$9:E513), "NA")</f>
        <v>NA</v>
      </c>
      <c r="I513" s="82" t="str">
        <f ca="1">IF(B512&lt;TODAY(), (SUMPRODUCT(A$9:A513,E$9:E513) - G513*SUM(E$9:E513) - H513*SUM(A$9:A513) + (A513-7)*G513*H513)/(SUMPRODUCT(A$9:A513,A$9:A513) - 2*G513*SUM(A$9:A513) + (A513-7)*G513*G513), "NA")</f>
        <v>NA</v>
      </c>
      <c r="J513" s="95" t="str">
        <f t="shared" ca="1" si="23"/>
        <v>NA</v>
      </c>
    </row>
    <row r="514" spans="1:10" x14ac:dyDescent="0.2">
      <c r="A514" s="3">
        <v>513</v>
      </c>
      <c r="B514" s="73">
        <v>44695</v>
      </c>
      <c r="C514" s="42"/>
      <c r="D514" s="42" t="str">
        <f t="shared" ca="1" si="21"/>
        <v>NA</v>
      </c>
      <c r="E514" s="75" t="str">
        <f t="shared" ca="1" si="22"/>
        <v>NA</v>
      </c>
      <c r="F514" s="70"/>
      <c r="G514" s="72" t="str">
        <f ca="1">IF(B513&lt;TODAY(), AVERAGE(A$9:A514), "NA")</f>
        <v>NA</v>
      </c>
      <c r="H514" s="75" t="str">
        <f ca="1">IF(B513&lt;TODAY(), AVERAGE(E$9:E514), "NA")</f>
        <v>NA</v>
      </c>
      <c r="I514" s="82" t="str">
        <f ca="1">IF(B513&lt;TODAY(), (SUMPRODUCT(A$9:A514,E$9:E514) - G514*SUM(E$9:E514) - H514*SUM(A$9:A514) + (A514-7)*G514*H514)/(SUMPRODUCT(A$9:A514,A$9:A514) - 2*G514*SUM(A$9:A514) + (A514-7)*G514*G514), "NA")</f>
        <v>NA</v>
      </c>
      <c r="J514" s="95" t="str">
        <f t="shared" ca="1" si="23"/>
        <v>NA</v>
      </c>
    </row>
    <row r="515" spans="1:10" x14ac:dyDescent="0.2">
      <c r="A515" s="3">
        <v>514</v>
      </c>
      <c r="B515" s="73">
        <v>44696</v>
      </c>
      <c r="C515" s="42"/>
      <c r="D515" s="42" t="str">
        <f t="shared" ca="1" si="21"/>
        <v>NA</v>
      </c>
      <c r="E515" s="75" t="str">
        <f t="shared" ca="1" si="22"/>
        <v>NA</v>
      </c>
      <c r="F515" s="70"/>
      <c r="G515" s="72" t="str">
        <f ca="1">IF(B514&lt;TODAY(), AVERAGE(A$9:A515), "NA")</f>
        <v>NA</v>
      </c>
      <c r="H515" s="75" t="str">
        <f ca="1">IF(B514&lt;TODAY(), AVERAGE(E$9:E515), "NA")</f>
        <v>NA</v>
      </c>
      <c r="I515" s="82" t="str">
        <f ca="1">IF(B514&lt;TODAY(), (SUMPRODUCT(A$9:A515,E$9:E515) - G515*SUM(E$9:E515) - H515*SUM(A$9:A515) + (A515-7)*G515*H515)/(SUMPRODUCT(A$9:A515,A$9:A515) - 2*G515*SUM(A$9:A515) + (A515-7)*G515*G515), "NA")</f>
        <v>NA</v>
      </c>
      <c r="J515" s="95" t="str">
        <f t="shared" ca="1" si="23"/>
        <v>NA</v>
      </c>
    </row>
    <row r="516" spans="1:10" x14ac:dyDescent="0.2">
      <c r="A516" s="3">
        <v>515</v>
      </c>
      <c r="B516" s="73">
        <v>44697</v>
      </c>
      <c r="C516" s="42"/>
      <c r="D516" s="42" t="str">
        <f t="shared" ref="D516:D579" ca="1" si="24">IF(B516&lt;TODAY(), C516-C515, "NA")</f>
        <v>NA</v>
      </c>
      <c r="E516" s="75" t="str">
        <f t="shared" ca="1" si="22"/>
        <v>NA</v>
      </c>
      <c r="F516" s="70"/>
      <c r="G516" s="72" t="str">
        <f ca="1">IF(B515&lt;TODAY(), AVERAGE(A$9:A516), "NA")</f>
        <v>NA</v>
      </c>
      <c r="H516" s="75" t="str">
        <f ca="1">IF(B515&lt;TODAY(), AVERAGE(E$9:E516), "NA")</f>
        <v>NA</v>
      </c>
      <c r="I516" s="82" t="str">
        <f ca="1">IF(B515&lt;TODAY(), (SUMPRODUCT(A$9:A516,E$9:E516) - G516*SUM(E$9:E516) - H516*SUM(A$9:A516) + (A516-7)*G516*H516)/(SUMPRODUCT(A$9:A516,A$9:A516) - 2*G516*SUM(A$9:A516) + (A516-7)*G516*G516), "NA")</f>
        <v>NA</v>
      </c>
      <c r="J516" s="95" t="str">
        <f t="shared" ca="1" si="23"/>
        <v>NA</v>
      </c>
    </row>
    <row r="517" spans="1:10" x14ac:dyDescent="0.2">
      <c r="A517" s="3">
        <v>516</v>
      </c>
      <c r="B517" s="73">
        <v>44698</v>
      </c>
      <c r="C517" s="42"/>
      <c r="D517" s="42" t="str">
        <f t="shared" ca="1" si="24"/>
        <v>NA</v>
      </c>
      <c r="E517" s="75" t="str">
        <f t="shared" ca="1" si="22"/>
        <v>NA</v>
      </c>
      <c r="F517" s="70"/>
      <c r="G517" s="72" t="str">
        <f ca="1">IF(B516&lt;TODAY(), AVERAGE(A$9:A517), "NA")</f>
        <v>NA</v>
      </c>
      <c r="H517" s="75" t="str">
        <f ca="1">IF(B516&lt;TODAY(), AVERAGE(E$9:E517), "NA")</f>
        <v>NA</v>
      </c>
      <c r="I517" s="82" t="str">
        <f ca="1">IF(B516&lt;TODAY(), (SUMPRODUCT(A$9:A517,E$9:E517) - G517*SUM(E$9:E517) - H517*SUM(A$9:A517) + (A517-7)*G517*H517)/(SUMPRODUCT(A$9:A517,A$9:A517) - 2*G517*SUM(A$9:A517) + (A517-7)*G517*G517), "NA")</f>
        <v>NA</v>
      </c>
      <c r="J517" s="95" t="str">
        <f t="shared" ca="1" si="23"/>
        <v>NA</v>
      </c>
    </row>
    <row r="518" spans="1:10" x14ac:dyDescent="0.2">
      <c r="A518" s="3">
        <v>517</v>
      </c>
      <c r="B518" s="73">
        <v>44699</v>
      </c>
      <c r="C518" s="42"/>
      <c r="D518" s="42" t="str">
        <f t="shared" ca="1" si="24"/>
        <v>NA</v>
      </c>
      <c r="E518" s="75" t="str">
        <f t="shared" ca="1" si="22"/>
        <v>NA</v>
      </c>
      <c r="F518" s="70"/>
      <c r="G518" s="72" t="str">
        <f ca="1">IF(B517&lt;TODAY(), AVERAGE(A$9:A518), "NA")</f>
        <v>NA</v>
      </c>
      <c r="H518" s="75" t="str">
        <f ca="1">IF(B517&lt;TODAY(), AVERAGE(E$9:E518), "NA")</f>
        <v>NA</v>
      </c>
      <c r="I518" s="82" t="str">
        <f ca="1">IF(B517&lt;TODAY(), (SUMPRODUCT(A$9:A518,E$9:E518) - G518*SUM(E$9:E518) - H518*SUM(A$9:A518) + (A518-7)*G518*H518)/(SUMPRODUCT(A$9:A518,A$9:A518) - 2*G518*SUM(A$9:A518) + (A518-7)*G518*G518), "NA")</f>
        <v>NA</v>
      </c>
      <c r="J518" s="95" t="str">
        <f t="shared" ca="1" si="23"/>
        <v>NA</v>
      </c>
    </row>
    <row r="519" spans="1:10" x14ac:dyDescent="0.2">
      <c r="A519" s="3">
        <v>518</v>
      </c>
      <c r="B519" s="73">
        <v>44700</v>
      </c>
      <c r="C519" s="42"/>
      <c r="D519" s="42" t="str">
        <f t="shared" ca="1" si="24"/>
        <v>NA</v>
      </c>
      <c r="E519" s="75" t="str">
        <f t="shared" ca="1" si="22"/>
        <v>NA</v>
      </c>
      <c r="F519" s="70"/>
      <c r="G519" s="72" t="str">
        <f ca="1">IF(B518&lt;TODAY(), AVERAGE(A$9:A519), "NA")</f>
        <v>NA</v>
      </c>
      <c r="H519" s="75" t="str">
        <f ca="1">IF(B518&lt;TODAY(), AVERAGE(E$9:E519), "NA")</f>
        <v>NA</v>
      </c>
      <c r="I519" s="82" t="str">
        <f ca="1">IF(B518&lt;TODAY(), (SUMPRODUCT(A$9:A519,E$9:E519) - G519*SUM(E$9:E519) - H519*SUM(A$9:A519) + (A519-7)*G519*H519)/(SUMPRODUCT(A$9:A519,A$9:A519) - 2*G519*SUM(A$9:A519) + (A519-7)*G519*G519), "NA")</f>
        <v>NA</v>
      </c>
      <c r="J519" s="95" t="str">
        <f t="shared" ca="1" si="23"/>
        <v>NA</v>
      </c>
    </row>
    <row r="520" spans="1:10" x14ac:dyDescent="0.2">
      <c r="A520" s="3">
        <v>519</v>
      </c>
      <c r="B520" s="73">
        <v>44701</v>
      </c>
      <c r="C520" s="42"/>
      <c r="D520" s="42" t="str">
        <f t="shared" ca="1" si="24"/>
        <v>NA</v>
      </c>
      <c r="E520" s="75" t="str">
        <f t="shared" ca="1" si="22"/>
        <v>NA</v>
      </c>
      <c r="F520" s="70"/>
      <c r="G520" s="72" t="str">
        <f ca="1">IF(B519&lt;TODAY(), AVERAGE(A$9:A520), "NA")</f>
        <v>NA</v>
      </c>
      <c r="H520" s="75" t="str">
        <f ca="1">IF(B519&lt;TODAY(), AVERAGE(E$9:E520), "NA")</f>
        <v>NA</v>
      </c>
      <c r="I520" s="82" t="str">
        <f ca="1">IF(B519&lt;TODAY(), (SUMPRODUCT(A$9:A520,E$9:E520) - G520*SUM(E$9:E520) - H520*SUM(A$9:A520) + (A520-7)*G520*H520)/(SUMPRODUCT(A$9:A520,A$9:A520) - 2*G520*SUM(A$9:A520) + (A520-7)*G520*G520), "NA")</f>
        <v>NA</v>
      </c>
      <c r="J520" s="95" t="str">
        <f t="shared" ca="1" si="23"/>
        <v>NA</v>
      </c>
    </row>
    <row r="521" spans="1:10" x14ac:dyDescent="0.2">
      <c r="A521" s="3">
        <v>520</v>
      </c>
      <c r="B521" s="73">
        <v>44702</v>
      </c>
      <c r="C521" s="42"/>
      <c r="D521" s="42" t="str">
        <f t="shared" ca="1" si="24"/>
        <v>NA</v>
      </c>
      <c r="E521" s="75" t="str">
        <f t="shared" ref="E521:E584" ca="1" si="25">IF(B521&lt;TODAY(), AVERAGE(D515:D521), "NA")</f>
        <v>NA</v>
      </c>
      <c r="F521" s="70"/>
      <c r="G521" s="72" t="str">
        <f ca="1">IF(B520&lt;TODAY(), AVERAGE(A$9:A521), "NA")</f>
        <v>NA</v>
      </c>
      <c r="H521" s="75" t="str">
        <f ca="1">IF(B520&lt;TODAY(), AVERAGE(E$9:E521), "NA")</f>
        <v>NA</v>
      </c>
      <c r="I521" s="82" t="str">
        <f ca="1">IF(B520&lt;TODAY(), (SUMPRODUCT(A$9:A521,E$9:E521) - G521*SUM(E$9:E521) - H521*SUM(A$9:A521) + (A521-7)*G521*H521)/(SUMPRODUCT(A$9:A521,A$9:A521) - 2*G521*SUM(A$9:A521) + (A521-7)*G521*G521), "NA")</f>
        <v>NA</v>
      </c>
      <c r="J521" s="95" t="str">
        <f t="shared" ca="1" si="23"/>
        <v>NA</v>
      </c>
    </row>
    <row r="522" spans="1:10" x14ac:dyDescent="0.2">
      <c r="A522" s="3">
        <v>521</v>
      </c>
      <c r="B522" s="73">
        <v>44703</v>
      </c>
      <c r="C522" s="42"/>
      <c r="D522" s="42" t="str">
        <f t="shared" ca="1" si="24"/>
        <v>NA</v>
      </c>
      <c r="E522" s="75" t="str">
        <f t="shared" ca="1" si="25"/>
        <v>NA</v>
      </c>
      <c r="F522" s="70"/>
      <c r="G522" s="72" t="str">
        <f ca="1">IF(B521&lt;TODAY(), AVERAGE(A$9:A522), "NA")</f>
        <v>NA</v>
      </c>
      <c r="H522" s="75" t="str">
        <f ca="1">IF(B521&lt;TODAY(), AVERAGE(E$9:E522), "NA")</f>
        <v>NA</v>
      </c>
      <c r="I522" s="82" t="str">
        <f ca="1">IF(B521&lt;TODAY(), (SUMPRODUCT(A$9:A522,E$9:E522) - G522*SUM(E$9:E522) - H522*SUM(A$9:A522) + (A522-7)*G522*H522)/(SUMPRODUCT(A$9:A522,A$9:A522) - 2*G522*SUM(A$9:A522) + (A522-7)*G522*G522), "NA")</f>
        <v>NA</v>
      </c>
      <c r="J522" s="95" t="str">
        <f t="shared" ca="1" si="23"/>
        <v>NA</v>
      </c>
    </row>
    <row r="523" spans="1:10" x14ac:dyDescent="0.2">
      <c r="A523" s="3">
        <v>522</v>
      </c>
      <c r="B523" s="73">
        <v>44704</v>
      </c>
      <c r="C523" s="42"/>
      <c r="D523" s="42" t="str">
        <f t="shared" ca="1" si="24"/>
        <v>NA</v>
      </c>
      <c r="E523" s="75" t="str">
        <f t="shared" ca="1" si="25"/>
        <v>NA</v>
      </c>
      <c r="F523" s="70"/>
      <c r="G523" s="72" t="str">
        <f ca="1">IF(B522&lt;TODAY(), AVERAGE(A$9:A523), "NA")</f>
        <v>NA</v>
      </c>
      <c r="H523" s="75" t="str">
        <f ca="1">IF(B522&lt;TODAY(), AVERAGE(E$9:E523), "NA")</f>
        <v>NA</v>
      </c>
      <c r="I523" s="82" t="str">
        <f ca="1">IF(B522&lt;TODAY(), (SUMPRODUCT(A$9:A523,E$9:E523) - G523*SUM(E$9:E523) - H523*SUM(A$9:A523) + (A523-7)*G523*H523)/(SUMPRODUCT(A$9:A523,A$9:A523) - 2*G523*SUM(A$9:A523) + (A523-7)*G523*G523), "NA")</f>
        <v>NA</v>
      </c>
      <c r="J523" s="95" t="str">
        <f t="shared" ref="J523:J586" ca="1" si="26">IF(B522&lt;TODAY(), H523-I523*G523, "NA")</f>
        <v>NA</v>
      </c>
    </row>
    <row r="524" spans="1:10" x14ac:dyDescent="0.2">
      <c r="A524" s="3">
        <v>523</v>
      </c>
      <c r="B524" s="73">
        <v>44705</v>
      </c>
      <c r="C524" s="42"/>
      <c r="D524" s="42" t="str">
        <f t="shared" ca="1" si="24"/>
        <v>NA</v>
      </c>
      <c r="E524" s="75" t="str">
        <f t="shared" ca="1" si="25"/>
        <v>NA</v>
      </c>
      <c r="F524" s="70"/>
      <c r="G524" s="72" t="str">
        <f ca="1">IF(B523&lt;TODAY(), AVERAGE(A$9:A524), "NA")</f>
        <v>NA</v>
      </c>
      <c r="H524" s="75" t="str">
        <f ca="1">IF(B523&lt;TODAY(), AVERAGE(E$9:E524), "NA")</f>
        <v>NA</v>
      </c>
      <c r="I524" s="82" t="str">
        <f ca="1">IF(B523&lt;TODAY(), (SUMPRODUCT(A$9:A524,E$9:E524) - G524*SUM(E$9:E524) - H524*SUM(A$9:A524) + (A524-7)*G524*H524)/(SUMPRODUCT(A$9:A524,A$9:A524) - 2*G524*SUM(A$9:A524) + (A524-7)*G524*G524), "NA")</f>
        <v>NA</v>
      </c>
      <c r="J524" s="95" t="str">
        <f t="shared" ca="1" si="26"/>
        <v>NA</v>
      </c>
    </row>
    <row r="525" spans="1:10" x14ac:dyDescent="0.2">
      <c r="A525" s="3">
        <v>524</v>
      </c>
      <c r="B525" s="73">
        <v>44706</v>
      </c>
      <c r="C525" s="42"/>
      <c r="D525" s="42" t="str">
        <f t="shared" ca="1" si="24"/>
        <v>NA</v>
      </c>
      <c r="E525" s="75" t="str">
        <f t="shared" ca="1" si="25"/>
        <v>NA</v>
      </c>
      <c r="F525" s="70"/>
      <c r="G525" s="72" t="str">
        <f ca="1">IF(B524&lt;TODAY(), AVERAGE(A$9:A525), "NA")</f>
        <v>NA</v>
      </c>
      <c r="H525" s="75" t="str">
        <f ca="1">IF(B524&lt;TODAY(), AVERAGE(E$9:E525), "NA")</f>
        <v>NA</v>
      </c>
      <c r="I525" s="82" t="str">
        <f ca="1">IF(B524&lt;TODAY(), (SUMPRODUCT(A$9:A525,E$9:E525) - G525*SUM(E$9:E525) - H525*SUM(A$9:A525) + (A525-7)*G525*H525)/(SUMPRODUCT(A$9:A525,A$9:A525) - 2*G525*SUM(A$9:A525) + (A525-7)*G525*G525), "NA")</f>
        <v>NA</v>
      </c>
      <c r="J525" s="95" t="str">
        <f t="shared" ca="1" si="26"/>
        <v>NA</v>
      </c>
    </row>
    <row r="526" spans="1:10" x14ac:dyDescent="0.2">
      <c r="A526" s="3">
        <v>525</v>
      </c>
      <c r="B526" s="73">
        <v>44707</v>
      </c>
      <c r="C526" s="42"/>
      <c r="D526" s="42" t="str">
        <f t="shared" ca="1" si="24"/>
        <v>NA</v>
      </c>
      <c r="E526" s="75" t="str">
        <f t="shared" ca="1" si="25"/>
        <v>NA</v>
      </c>
      <c r="F526" s="70"/>
      <c r="G526" s="72" t="str">
        <f ca="1">IF(B525&lt;TODAY(), AVERAGE(A$9:A526), "NA")</f>
        <v>NA</v>
      </c>
      <c r="H526" s="75" t="str">
        <f ca="1">IF(B525&lt;TODAY(), AVERAGE(E$9:E526), "NA")</f>
        <v>NA</v>
      </c>
      <c r="I526" s="82" t="str">
        <f ca="1">IF(B525&lt;TODAY(), (SUMPRODUCT(A$9:A526,E$9:E526) - G526*SUM(E$9:E526) - H526*SUM(A$9:A526) + (A526-7)*G526*H526)/(SUMPRODUCT(A$9:A526,A$9:A526) - 2*G526*SUM(A$9:A526) + (A526-7)*G526*G526), "NA")</f>
        <v>NA</v>
      </c>
      <c r="J526" s="95" t="str">
        <f t="shared" ca="1" si="26"/>
        <v>NA</v>
      </c>
    </row>
    <row r="527" spans="1:10" x14ac:dyDescent="0.2">
      <c r="A527" s="3">
        <v>526</v>
      </c>
      <c r="B527" s="73">
        <v>44708</v>
      </c>
      <c r="C527" s="42"/>
      <c r="D527" s="42" t="str">
        <f t="shared" ca="1" si="24"/>
        <v>NA</v>
      </c>
      <c r="E527" s="75" t="str">
        <f t="shared" ca="1" si="25"/>
        <v>NA</v>
      </c>
      <c r="F527" s="70"/>
      <c r="G527" s="72" t="str">
        <f ca="1">IF(B526&lt;TODAY(), AVERAGE(A$9:A527), "NA")</f>
        <v>NA</v>
      </c>
      <c r="H527" s="75" t="str">
        <f ca="1">IF(B526&lt;TODAY(), AVERAGE(E$9:E527), "NA")</f>
        <v>NA</v>
      </c>
      <c r="I527" s="82" t="str">
        <f ca="1">IF(B526&lt;TODAY(), (SUMPRODUCT(A$9:A527,E$9:E527) - G527*SUM(E$9:E527) - H527*SUM(A$9:A527) + (A527-7)*G527*H527)/(SUMPRODUCT(A$9:A527,A$9:A527) - 2*G527*SUM(A$9:A527) + (A527-7)*G527*G527), "NA")</f>
        <v>NA</v>
      </c>
      <c r="J527" s="95" t="str">
        <f t="shared" ca="1" si="26"/>
        <v>NA</v>
      </c>
    </row>
    <row r="528" spans="1:10" x14ac:dyDescent="0.2">
      <c r="A528" s="3">
        <v>527</v>
      </c>
      <c r="B528" s="73">
        <v>44709</v>
      </c>
      <c r="C528" s="42"/>
      <c r="D528" s="42" t="str">
        <f t="shared" ca="1" si="24"/>
        <v>NA</v>
      </c>
      <c r="E528" s="75" t="str">
        <f t="shared" ca="1" si="25"/>
        <v>NA</v>
      </c>
      <c r="F528" s="70"/>
      <c r="G528" s="72" t="str">
        <f ca="1">IF(B527&lt;TODAY(), AVERAGE(A$9:A528), "NA")</f>
        <v>NA</v>
      </c>
      <c r="H528" s="75" t="str">
        <f ca="1">IF(B527&lt;TODAY(), AVERAGE(E$9:E528), "NA")</f>
        <v>NA</v>
      </c>
      <c r="I528" s="82" t="str">
        <f ca="1">IF(B527&lt;TODAY(), (SUMPRODUCT(A$9:A528,E$9:E528) - G528*SUM(E$9:E528) - H528*SUM(A$9:A528) + (A528-7)*G528*H528)/(SUMPRODUCT(A$9:A528,A$9:A528) - 2*G528*SUM(A$9:A528) + (A528-7)*G528*G528), "NA")</f>
        <v>NA</v>
      </c>
      <c r="J528" s="95" t="str">
        <f t="shared" ca="1" si="26"/>
        <v>NA</v>
      </c>
    </row>
    <row r="529" spans="1:10" x14ac:dyDescent="0.2">
      <c r="A529" s="3">
        <v>528</v>
      </c>
      <c r="B529" s="73">
        <v>44710</v>
      </c>
      <c r="C529" s="42"/>
      <c r="D529" s="42" t="str">
        <f t="shared" ca="1" si="24"/>
        <v>NA</v>
      </c>
      <c r="E529" s="75" t="str">
        <f t="shared" ca="1" si="25"/>
        <v>NA</v>
      </c>
      <c r="F529" s="70"/>
      <c r="G529" s="72" t="str">
        <f ca="1">IF(B528&lt;TODAY(), AVERAGE(A$9:A529), "NA")</f>
        <v>NA</v>
      </c>
      <c r="H529" s="75" t="str">
        <f ca="1">IF(B528&lt;TODAY(), AVERAGE(E$9:E529), "NA")</f>
        <v>NA</v>
      </c>
      <c r="I529" s="82" t="str">
        <f ca="1">IF(B528&lt;TODAY(), (SUMPRODUCT(A$9:A529,E$9:E529) - G529*SUM(E$9:E529) - H529*SUM(A$9:A529) + (A529-7)*G529*H529)/(SUMPRODUCT(A$9:A529,A$9:A529) - 2*G529*SUM(A$9:A529) + (A529-7)*G529*G529), "NA")</f>
        <v>NA</v>
      </c>
      <c r="J529" s="95" t="str">
        <f t="shared" ca="1" si="26"/>
        <v>NA</v>
      </c>
    </row>
    <row r="530" spans="1:10" x14ac:dyDescent="0.2">
      <c r="A530" s="3">
        <v>529</v>
      </c>
      <c r="B530" s="73">
        <v>44711</v>
      </c>
      <c r="C530" s="42"/>
      <c r="D530" s="42" t="str">
        <f t="shared" ca="1" si="24"/>
        <v>NA</v>
      </c>
      <c r="E530" s="75" t="str">
        <f t="shared" ca="1" si="25"/>
        <v>NA</v>
      </c>
      <c r="F530" s="70"/>
      <c r="G530" s="72" t="str">
        <f ca="1">IF(B529&lt;TODAY(), AVERAGE(A$9:A530), "NA")</f>
        <v>NA</v>
      </c>
      <c r="H530" s="75" t="str">
        <f ca="1">IF(B529&lt;TODAY(), AVERAGE(E$9:E530), "NA")</f>
        <v>NA</v>
      </c>
      <c r="I530" s="82" t="str">
        <f ca="1">IF(B529&lt;TODAY(), (SUMPRODUCT(A$9:A530,E$9:E530) - G530*SUM(E$9:E530) - H530*SUM(A$9:A530) + (A530-7)*G530*H530)/(SUMPRODUCT(A$9:A530,A$9:A530) - 2*G530*SUM(A$9:A530) + (A530-7)*G530*G530), "NA")</f>
        <v>NA</v>
      </c>
      <c r="J530" s="95" t="str">
        <f t="shared" ca="1" si="26"/>
        <v>NA</v>
      </c>
    </row>
    <row r="531" spans="1:10" x14ac:dyDescent="0.2">
      <c r="A531" s="3">
        <v>530</v>
      </c>
      <c r="B531" s="73">
        <v>44712</v>
      </c>
      <c r="C531" s="42"/>
      <c r="D531" s="42" t="str">
        <f t="shared" ca="1" si="24"/>
        <v>NA</v>
      </c>
      <c r="E531" s="75" t="str">
        <f t="shared" ca="1" si="25"/>
        <v>NA</v>
      </c>
      <c r="F531" s="70"/>
      <c r="G531" s="72" t="str">
        <f ca="1">IF(B530&lt;TODAY(), AVERAGE(A$9:A531), "NA")</f>
        <v>NA</v>
      </c>
      <c r="H531" s="75" t="str">
        <f ca="1">IF(B530&lt;TODAY(), AVERAGE(E$9:E531), "NA")</f>
        <v>NA</v>
      </c>
      <c r="I531" s="82" t="str">
        <f ca="1">IF(B530&lt;TODAY(), (SUMPRODUCT(A$9:A531,E$9:E531) - G531*SUM(E$9:E531) - H531*SUM(A$9:A531) + (A531-7)*G531*H531)/(SUMPRODUCT(A$9:A531,A$9:A531) - 2*G531*SUM(A$9:A531) + (A531-7)*G531*G531), "NA")</f>
        <v>NA</v>
      </c>
      <c r="J531" s="95" t="str">
        <f t="shared" ca="1" si="26"/>
        <v>NA</v>
      </c>
    </row>
    <row r="532" spans="1:10" x14ac:dyDescent="0.2">
      <c r="A532" s="3">
        <v>531</v>
      </c>
      <c r="B532" s="73">
        <v>44713</v>
      </c>
      <c r="C532" s="42"/>
      <c r="D532" s="42" t="str">
        <f t="shared" ca="1" si="24"/>
        <v>NA</v>
      </c>
      <c r="E532" s="75" t="str">
        <f t="shared" ca="1" si="25"/>
        <v>NA</v>
      </c>
      <c r="F532" s="70"/>
      <c r="G532" s="72" t="str">
        <f ca="1">IF(B531&lt;TODAY(), AVERAGE(A$9:A532), "NA")</f>
        <v>NA</v>
      </c>
      <c r="H532" s="75" t="str">
        <f ca="1">IF(B531&lt;TODAY(), AVERAGE(E$9:E532), "NA")</f>
        <v>NA</v>
      </c>
      <c r="I532" s="82" t="str">
        <f ca="1">IF(B531&lt;TODAY(), (SUMPRODUCT(A$9:A532,E$9:E532) - G532*SUM(E$9:E532) - H532*SUM(A$9:A532) + (A532-7)*G532*H532)/(SUMPRODUCT(A$9:A532,A$9:A532) - 2*G532*SUM(A$9:A532) + (A532-7)*G532*G532), "NA")</f>
        <v>NA</v>
      </c>
      <c r="J532" s="95" t="str">
        <f t="shared" ca="1" si="26"/>
        <v>NA</v>
      </c>
    </row>
    <row r="533" spans="1:10" x14ac:dyDescent="0.2">
      <c r="A533" s="3">
        <v>532</v>
      </c>
      <c r="B533" s="73">
        <v>44714</v>
      </c>
      <c r="C533" s="42"/>
      <c r="D533" s="42" t="str">
        <f t="shared" ca="1" si="24"/>
        <v>NA</v>
      </c>
      <c r="E533" s="75" t="str">
        <f t="shared" ca="1" si="25"/>
        <v>NA</v>
      </c>
      <c r="F533" s="70"/>
      <c r="G533" s="72" t="str">
        <f ca="1">IF(B532&lt;TODAY(), AVERAGE(A$9:A533), "NA")</f>
        <v>NA</v>
      </c>
      <c r="H533" s="75" t="str">
        <f ca="1">IF(B532&lt;TODAY(), AVERAGE(E$9:E533), "NA")</f>
        <v>NA</v>
      </c>
      <c r="I533" s="82" t="str">
        <f ca="1">IF(B532&lt;TODAY(), (SUMPRODUCT(A$9:A533,E$9:E533) - G533*SUM(E$9:E533) - H533*SUM(A$9:A533) + (A533-7)*G533*H533)/(SUMPRODUCT(A$9:A533,A$9:A533) - 2*G533*SUM(A$9:A533) + (A533-7)*G533*G533), "NA")</f>
        <v>NA</v>
      </c>
      <c r="J533" s="95" t="str">
        <f t="shared" ca="1" si="26"/>
        <v>NA</v>
      </c>
    </row>
    <row r="534" spans="1:10" x14ac:dyDescent="0.2">
      <c r="A534" s="3">
        <v>533</v>
      </c>
      <c r="B534" s="73">
        <v>44715</v>
      </c>
      <c r="C534" s="42"/>
      <c r="D534" s="42" t="str">
        <f t="shared" ca="1" si="24"/>
        <v>NA</v>
      </c>
      <c r="E534" s="75" t="str">
        <f t="shared" ca="1" si="25"/>
        <v>NA</v>
      </c>
      <c r="F534" s="70"/>
      <c r="G534" s="72" t="str">
        <f ca="1">IF(B533&lt;TODAY(), AVERAGE(A$9:A534), "NA")</f>
        <v>NA</v>
      </c>
      <c r="H534" s="75" t="str">
        <f ca="1">IF(B533&lt;TODAY(), AVERAGE(E$9:E534), "NA")</f>
        <v>NA</v>
      </c>
      <c r="I534" s="82" t="str">
        <f ca="1">IF(B533&lt;TODAY(), (SUMPRODUCT(A$9:A534,E$9:E534) - G534*SUM(E$9:E534) - H534*SUM(A$9:A534) + (A534-7)*G534*H534)/(SUMPRODUCT(A$9:A534,A$9:A534) - 2*G534*SUM(A$9:A534) + (A534-7)*G534*G534), "NA")</f>
        <v>NA</v>
      </c>
      <c r="J534" s="95" t="str">
        <f t="shared" ca="1" si="26"/>
        <v>NA</v>
      </c>
    </row>
    <row r="535" spans="1:10" x14ac:dyDescent="0.2">
      <c r="A535" s="3">
        <v>534</v>
      </c>
      <c r="B535" s="73">
        <v>44716</v>
      </c>
      <c r="C535" s="42"/>
      <c r="D535" s="42" t="str">
        <f t="shared" ca="1" si="24"/>
        <v>NA</v>
      </c>
      <c r="E535" s="75" t="str">
        <f t="shared" ca="1" si="25"/>
        <v>NA</v>
      </c>
      <c r="F535" s="70"/>
      <c r="G535" s="72" t="str">
        <f ca="1">IF(B534&lt;TODAY(), AVERAGE(A$9:A535), "NA")</f>
        <v>NA</v>
      </c>
      <c r="H535" s="75" t="str">
        <f ca="1">IF(B534&lt;TODAY(), AVERAGE(E$9:E535), "NA")</f>
        <v>NA</v>
      </c>
      <c r="I535" s="82" t="str">
        <f ca="1">IF(B534&lt;TODAY(), (SUMPRODUCT(A$9:A535,E$9:E535) - G535*SUM(E$9:E535) - H535*SUM(A$9:A535) + (A535-7)*G535*H535)/(SUMPRODUCT(A$9:A535,A$9:A535) - 2*G535*SUM(A$9:A535) + (A535-7)*G535*G535), "NA")</f>
        <v>NA</v>
      </c>
      <c r="J535" s="95" t="str">
        <f t="shared" ca="1" si="26"/>
        <v>NA</v>
      </c>
    </row>
    <row r="536" spans="1:10" x14ac:dyDescent="0.2">
      <c r="A536" s="3">
        <v>535</v>
      </c>
      <c r="B536" s="73">
        <v>44717</v>
      </c>
      <c r="C536" s="42"/>
      <c r="D536" s="42" t="str">
        <f t="shared" ca="1" si="24"/>
        <v>NA</v>
      </c>
      <c r="E536" s="75" t="str">
        <f t="shared" ca="1" si="25"/>
        <v>NA</v>
      </c>
      <c r="F536" s="70"/>
      <c r="G536" s="72" t="str">
        <f ca="1">IF(B535&lt;TODAY(), AVERAGE(A$9:A536), "NA")</f>
        <v>NA</v>
      </c>
      <c r="H536" s="75" t="str">
        <f ca="1">IF(B535&lt;TODAY(), AVERAGE(E$9:E536), "NA")</f>
        <v>NA</v>
      </c>
      <c r="I536" s="82" t="str">
        <f ca="1">IF(B535&lt;TODAY(), (SUMPRODUCT(A$9:A536,E$9:E536) - G536*SUM(E$9:E536) - H536*SUM(A$9:A536) + (A536-7)*G536*H536)/(SUMPRODUCT(A$9:A536,A$9:A536) - 2*G536*SUM(A$9:A536) + (A536-7)*G536*G536), "NA")</f>
        <v>NA</v>
      </c>
      <c r="J536" s="95" t="str">
        <f t="shared" ca="1" si="26"/>
        <v>NA</v>
      </c>
    </row>
    <row r="537" spans="1:10" x14ac:dyDescent="0.2">
      <c r="A537" s="3">
        <v>536</v>
      </c>
      <c r="B537" s="73">
        <v>44718</v>
      </c>
      <c r="C537" s="42"/>
      <c r="D537" s="42" t="str">
        <f t="shared" ca="1" si="24"/>
        <v>NA</v>
      </c>
      <c r="E537" s="75" t="str">
        <f t="shared" ca="1" si="25"/>
        <v>NA</v>
      </c>
      <c r="F537" s="70"/>
      <c r="G537" s="72" t="str">
        <f ca="1">IF(B536&lt;TODAY(), AVERAGE(A$9:A537), "NA")</f>
        <v>NA</v>
      </c>
      <c r="H537" s="75" t="str">
        <f ca="1">IF(B536&lt;TODAY(), AVERAGE(E$9:E537), "NA")</f>
        <v>NA</v>
      </c>
      <c r="I537" s="82" t="str">
        <f ca="1">IF(B536&lt;TODAY(), (SUMPRODUCT(A$9:A537,E$9:E537) - G537*SUM(E$9:E537) - H537*SUM(A$9:A537) + (A537-7)*G537*H537)/(SUMPRODUCT(A$9:A537,A$9:A537) - 2*G537*SUM(A$9:A537) + (A537-7)*G537*G537), "NA")</f>
        <v>NA</v>
      </c>
      <c r="J537" s="95" t="str">
        <f t="shared" ca="1" si="26"/>
        <v>NA</v>
      </c>
    </row>
    <row r="538" spans="1:10" x14ac:dyDescent="0.2">
      <c r="A538" s="3">
        <v>537</v>
      </c>
      <c r="B538" s="73">
        <v>44719</v>
      </c>
      <c r="C538" s="42"/>
      <c r="D538" s="42" t="str">
        <f t="shared" ca="1" si="24"/>
        <v>NA</v>
      </c>
      <c r="E538" s="75" t="str">
        <f t="shared" ca="1" si="25"/>
        <v>NA</v>
      </c>
      <c r="F538" s="70"/>
      <c r="G538" s="72" t="str">
        <f ca="1">IF(B537&lt;TODAY(), AVERAGE(A$9:A538), "NA")</f>
        <v>NA</v>
      </c>
      <c r="H538" s="75" t="str">
        <f ca="1">IF(B537&lt;TODAY(), AVERAGE(E$9:E538), "NA")</f>
        <v>NA</v>
      </c>
      <c r="I538" s="82" t="str">
        <f ca="1">IF(B537&lt;TODAY(), (SUMPRODUCT(A$9:A538,E$9:E538) - G538*SUM(E$9:E538) - H538*SUM(A$9:A538) + (A538-7)*G538*H538)/(SUMPRODUCT(A$9:A538,A$9:A538) - 2*G538*SUM(A$9:A538) + (A538-7)*G538*G538), "NA")</f>
        <v>NA</v>
      </c>
      <c r="J538" s="95" t="str">
        <f t="shared" ca="1" si="26"/>
        <v>NA</v>
      </c>
    </row>
    <row r="539" spans="1:10" x14ac:dyDescent="0.2">
      <c r="A539" s="3">
        <v>538</v>
      </c>
      <c r="B539" s="73">
        <v>44720</v>
      </c>
      <c r="C539" s="42"/>
      <c r="D539" s="42" t="str">
        <f t="shared" ca="1" si="24"/>
        <v>NA</v>
      </c>
      <c r="E539" s="75" t="str">
        <f t="shared" ca="1" si="25"/>
        <v>NA</v>
      </c>
      <c r="F539" s="70"/>
      <c r="G539" s="72" t="str">
        <f ca="1">IF(B538&lt;TODAY(), AVERAGE(A$9:A539), "NA")</f>
        <v>NA</v>
      </c>
      <c r="H539" s="75" t="str">
        <f ca="1">IF(B538&lt;TODAY(), AVERAGE(E$9:E539), "NA")</f>
        <v>NA</v>
      </c>
      <c r="I539" s="82" t="str">
        <f ca="1">IF(B538&lt;TODAY(), (SUMPRODUCT(A$9:A539,E$9:E539) - G539*SUM(E$9:E539) - H539*SUM(A$9:A539) + (A539-7)*G539*H539)/(SUMPRODUCT(A$9:A539,A$9:A539) - 2*G539*SUM(A$9:A539) + (A539-7)*G539*G539), "NA")</f>
        <v>NA</v>
      </c>
      <c r="J539" s="95" t="str">
        <f t="shared" ca="1" si="26"/>
        <v>NA</v>
      </c>
    </row>
    <row r="540" spans="1:10" x14ac:dyDescent="0.2">
      <c r="A540" s="3">
        <v>539</v>
      </c>
      <c r="B540" s="73">
        <v>44721</v>
      </c>
      <c r="C540" s="42"/>
      <c r="D540" s="42" t="str">
        <f t="shared" ca="1" si="24"/>
        <v>NA</v>
      </c>
      <c r="E540" s="75" t="str">
        <f t="shared" ca="1" si="25"/>
        <v>NA</v>
      </c>
      <c r="F540" s="70"/>
      <c r="G540" s="72" t="str">
        <f ca="1">IF(B539&lt;TODAY(), AVERAGE(A$9:A540), "NA")</f>
        <v>NA</v>
      </c>
      <c r="H540" s="75" t="str">
        <f ca="1">IF(B539&lt;TODAY(), AVERAGE(E$9:E540), "NA")</f>
        <v>NA</v>
      </c>
      <c r="I540" s="82" t="str">
        <f ca="1">IF(B539&lt;TODAY(), (SUMPRODUCT(A$9:A540,E$9:E540) - G540*SUM(E$9:E540) - H540*SUM(A$9:A540) + (A540-7)*G540*H540)/(SUMPRODUCT(A$9:A540,A$9:A540) - 2*G540*SUM(A$9:A540) + (A540-7)*G540*G540), "NA")</f>
        <v>NA</v>
      </c>
      <c r="J540" s="95" t="str">
        <f t="shared" ca="1" si="26"/>
        <v>NA</v>
      </c>
    </row>
    <row r="541" spans="1:10" x14ac:dyDescent="0.2">
      <c r="A541" s="3">
        <v>540</v>
      </c>
      <c r="B541" s="73">
        <v>44722</v>
      </c>
      <c r="C541" s="42"/>
      <c r="D541" s="42" t="str">
        <f t="shared" ca="1" si="24"/>
        <v>NA</v>
      </c>
      <c r="E541" s="75" t="str">
        <f t="shared" ca="1" si="25"/>
        <v>NA</v>
      </c>
      <c r="F541" s="70"/>
      <c r="G541" s="72" t="str">
        <f ca="1">IF(B540&lt;TODAY(), AVERAGE(A$9:A541), "NA")</f>
        <v>NA</v>
      </c>
      <c r="H541" s="75" t="str">
        <f ca="1">IF(B540&lt;TODAY(), AVERAGE(E$9:E541), "NA")</f>
        <v>NA</v>
      </c>
      <c r="I541" s="82" t="str">
        <f ca="1">IF(B540&lt;TODAY(), (SUMPRODUCT(A$9:A541,E$9:E541) - G541*SUM(E$9:E541) - H541*SUM(A$9:A541) + (A541-7)*G541*H541)/(SUMPRODUCT(A$9:A541,A$9:A541) - 2*G541*SUM(A$9:A541) + (A541-7)*G541*G541), "NA")</f>
        <v>NA</v>
      </c>
      <c r="J541" s="95" t="str">
        <f t="shared" ca="1" si="26"/>
        <v>NA</v>
      </c>
    </row>
    <row r="542" spans="1:10" x14ac:dyDescent="0.2">
      <c r="A542" s="3">
        <v>541</v>
      </c>
      <c r="B542" s="73">
        <v>44723</v>
      </c>
      <c r="C542" s="42"/>
      <c r="D542" s="42" t="str">
        <f t="shared" ca="1" si="24"/>
        <v>NA</v>
      </c>
      <c r="E542" s="75" t="str">
        <f t="shared" ca="1" si="25"/>
        <v>NA</v>
      </c>
      <c r="F542" s="70"/>
      <c r="G542" s="72" t="str">
        <f ca="1">IF(B541&lt;TODAY(), AVERAGE(A$9:A542), "NA")</f>
        <v>NA</v>
      </c>
      <c r="H542" s="75" t="str">
        <f ca="1">IF(B541&lt;TODAY(), AVERAGE(E$9:E542), "NA")</f>
        <v>NA</v>
      </c>
      <c r="I542" s="82" t="str">
        <f ca="1">IF(B541&lt;TODAY(), (SUMPRODUCT(A$9:A542,E$9:E542) - G542*SUM(E$9:E542) - H542*SUM(A$9:A542) + (A542-7)*G542*H542)/(SUMPRODUCT(A$9:A542,A$9:A542) - 2*G542*SUM(A$9:A542) + (A542-7)*G542*G542), "NA")</f>
        <v>NA</v>
      </c>
      <c r="J542" s="95" t="str">
        <f t="shared" ca="1" si="26"/>
        <v>NA</v>
      </c>
    </row>
    <row r="543" spans="1:10" x14ac:dyDescent="0.2">
      <c r="A543" s="3">
        <v>542</v>
      </c>
      <c r="B543" s="73">
        <v>44724</v>
      </c>
      <c r="C543" s="42"/>
      <c r="D543" s="42" t="str">
        <f t="shared" ca="1" si="24"/>
        <v>NA</v>
      </c>
      <c r="E543" s="75" t="str">
        <f t="shared" ca="1" si="25"/>
        <v>NA</v>
      </c>
      <c r="F543" s="70"/>
      <c r="G543" s="72" t="str">
        <f ca="1">IF(B542&lt;TODAY(), AVERAGE(A$9:A543), "NA")</f>
        <v>NA</v>
      </c>
      <c r="H543" s="75" t="str">
        <f ca="1">IF(B542&lt;TODAY(), AVERAGE(E$9:E543), "NA")</f>
        <v>NA</v>
      </c>
      <c r="I543" s="82" t="str">
        <f ca="1">IF(B542&lt;TODAY(), (SUMPRODUCT(A$9:A543,E$9:E543) - G543*SUM(E$9:E543) - H543*SUM(A$9:A543) + (A543-7)*G543*H543)/(SUMPRODUCT(A$9:A543,A$9:A543) - 2*G543*SUM(A$9:A543) + (A543-7)*G543*G543), "NA")</f>
        <v>NA</v>
      </c>
      <c r="J543" s="95" t="str">
        <f t="shared" ca="1" si="26"/>
        <v>NA</v>
      </c>
    </row>
    <row r="544" spans="1:10" x14ac:dyDescent="0.2">
      <c r="A544" s="3">
        <v>543</v>
      </c>
      <c r="B544" s="73">
        <v>44725</v>
      </c>
      <c r="C544" s="42"/>
      <c r="D544" s="42" t="str">
        <f t="shared" ca="1" si="24"/>
        <v>NA</v>
      </c>
      <c r="E544" s="75" t="str">
        <f t="shared" ca="1" si="25"/>
        <v>NA</v>
      </c>
      <c r="F544" s="70"/>
      <c r="G544" s="72" t="str">
        <f ca="1">IF(B543&lt;TODAY(), AVERAGE(A$9:A544), "NA")</f>
        <v>NA</v>
      </c>
      <c r="H544" s="75" t="str">
        <f ca="1">IF(B543&lt;TODAY(), AVERAGE(E$9:E544), "NA")</f>
        <v>NA</v>
      </c>
      <c r="I544" s="82" t="str">
        <f ca="1">IF(B543&lt;TODAY(), (SUMPRODUCT(A$9:A544,E$9:E544) - G544*SUM(E$9:E544) - H544*SUM(A$9:A544) + (A544-7)*G544*H544)/(SUMPRODUCT(A$9:A544,A$9:A544) - 2*G544*SUM(A$9:A544) + (A544-7)*G544*G544), "NA")</f>
        <v>NA</v>
      </c>
      <c r="J544" s="95" t="str">
        <f t="shared" ca="1" si="26"/>
        <v>NA</v>
      </c>
    </row>
    <row r="545" spans="1:10" x14ac:dyDescent="0.2">
      <c r="A545" s="3">
        <v>544</v>
      </c>
      <c r="B545" s="73">
        <v>44726</v>
      </c>
      <c r="C545" s="42"/>
      <c r="D545" s="42" t="str">
        <f t="shared" ca="1" si="24"/>
        <v>NA</v>
      </c>
      <c r="E545" s="75" t="str">
        <f t="shared" ca="1" si="25"/>
        <v>NA</v>
      </c>
      <c r="F545" s="70"/>
      <c r="G545" s="72" t="str">
        <f ca="1">IF(B544&lt;TODAY(), AVERAGE(A$9:A545), "NA")</f>
        <v>NA</v>
      </c>
      <c r="H545" s="75" t="str">
        <f ca="1">IF(B544&lt;TODAY(), AVERAGE(E$9:E545), "NA")</f>
        <v>NA</v>
      </c>
      <c r="I545" s="82" t="str">
        <f ca="1">IF(B544&lt;TODAY(), (SUMPRODUCT(A$9:A545,E$9:E545) - G545*SUM(E$9:E545) - H545*SUM(A$9:A545) + (A545-7)*G545*H545)/(SUMPRODUCT(A$9:A545,A$9:A545) - 2*G545*SUM(A$9:A545) + (A545-7)*G545*G545), "NA")</f>
        <v>NA</v>
      </c>
      <c r="J545" s="95" t="str">
        <f t="shared" ca="1" si="26"/>
        <v>NA</v>
      </c>
    </row>
    <row r="546" spans="1:10" x14ac:dyDescent="0.2">
      <c r="A546" s="3">
        <v>545</v>
      </c>
      <c r="B546" s="73">
        <v>44727</v>
      </c>
      <c r="C546" s="42"/>
      <c r="D546" s="42" t="str">
        <f t="shared" ca="1" si="24"/>
        <v>NA</v>
      </c>
      <c r="E546" s="75" t="str">
        <f t="shared" ca="1" si="25"/>
        <v>NA</v>
      </c>
      <c r="F546" s="70"/>
      <c r="G546" s="72" t="str">
        <f ca="1">IF(B545&lt;TODAY(), AVERAGE(A$9:A546), "NA")</f>
        <v>NA</v>
      </c>
      <c r="H546" s="75" t="str">
        <f ca="1">IF(B545&lt;TODAY(), AVERAGE(E$9:E546), "NA")</f>
        <v>NA</v>
      </c>
      <c r="I546" s="82" t="str">
        <f ca="1">IF(B545&lt;TODAY(), (SUMPRODUCT(A$9:A546,E$9:E546) - G546*SUM(E$9:E546) - H546*SUM(A$9:A546) + (A546-7)*G546*H546)/(SUMPRODUCT(A$9:A546,A$9:A546) - 2*G546*SUM(A$9:A546) + (A546-7)*G546*G546), "NA")</f>
        <v>NA</v>
      </c>
      <c r="J546" s="95" t="str">
        <f t="shared" ca="1" si="26"/>
        <v>NA</v>
      </c>
    </row>
    <row r="547" spans="1:10" x14ac:dyDescent="0.2">
      <c r="A547" s="3">
        <v>546</v>
      </c>
      <c r="B547" s="73">
        <v>44728</v>
      </c>
      <c r="C547" s="42"/>
      <c r="D547" s="42" t="str">
        <f t="shared" ca="1" si="24"/>
        <v>NA</v>
      </c>
      <c r="E547" s="75" t="str">
        <f t="shared" ca="1" si="25"/>
        <v>NA</v>
      </c>
      <c r="F547" s="70"/>
      <c r="G547" s="72" t="str">
        <f ca="1">IF(B546&lt;TODAY(), AVERAGE(A$9:A547), "NA")</f>
        <v>NA</v>
      </c>
      <c r="H547" s="75" t="str">
        <f ca="1">IF(B546&lt;TODAY(), AVERAGE(E$9:E547), "NA")</f>
        <v>NA</v>
      </c>
      <c r="I547" s="82" t="str">
        <f ca="1">IF(B546&lt;TODAY(), (SUMPRODUCT(A$9:A547,E$9:E547) - G547*SUM(E$9:E547) - H547*SUM(A$9:A547) + (A547-7)*G547*H547)/(SUMPRODUCT(A$9:A547,A$9:A547) - 2*G547*SUM(A$9:A547) + (A547-7)*G547*G547), "NA")</f>
        <v>NA</v>
      </c>
      <c r="J547" s="95" t="str">
        <f t="shared" ca="1" si="26"/>
        <v>NA</v>
      </c>
    </row>
    <row r="548" spans="1:10" x14ac:dyDescent="0.2">
      <c r="A548" s="3">
        <v>547</v>
      </c>
      <c r="B548" s="73">
        <v>44729</v>
      </c>
      <c r="C548" s="42"/>
      <c r="D548" s="42" t="str">
        <f t="shared" ca="1" si="24"/>
        <v>NA</v>
      </c>
      <c r="E548" s="75" t="str">
        <f t="shared" ca="1" si="25"/>
        <v>NA</v>
      </c>
      <c r="F548" s="70"/>
      <c r="G548" s="72" t="str">
        <f ca="1">IF(B547&lt;TODAY(), AVERAGE(A$9:A548), "NA")</f>
        <v>NA</v>
      </c>
      <c r="H548" s="75" t="str">
        <f ca="1">IF(B547&lt;TODAY(), AVERAGE(E$9:E548), "NA")</f>
        <v>NA</v>
      </c>
      <c r="I548" s="82" t="str">
        <f ca="1">IF(B547&lt;TODAY(), (SUMPRODUCT(A$9:A548,E$9:E548) - G548*SUM(E$9:E548) - H548*SUM(A$9:A548) + (A548-7)*G548*H548)/(SUMPRODUCT(A$9:A548,A$9:A548) - 2*G548*SUM(A$9:A548) + (A548-7)*G548*G548), "NA")</f>
        <v>NA</v>
      </c>
      <c r="J548" s="95" t="str">
        <f t="shared" ca="1" si="26"/>
        <v>NA</v>
      </c>
    </row>
    <row r="549" spans="1:10" x14ac:dyDescent="0.2">
      <c r="A549" s="3">
        <v>548</v>
      </c>
      <c r="B549" s="73">
        <v>44730</v>
      </c>
      <c r="C549" s="42"/>
      <c r="D549" s="42" t="str">
        <f t="shared" ca="1" si="24"/>
        <v>NA</v>
      </c>
      <c r="E549" s="75" t="str">
        <f t="shared" ca="1" si="25"/>
        <v>NA</v>
      </c>
      <c r="F549" s="70"/>
      <c r="G549" s="72" t="str">
        <f ca="1">IF(B548&lt;TODAY(), AVERAGE(A$9:A549), "NA")</f>
        <v>NA</v>
      </c>
      <c r="H549" s="75" t="str">
        <f ca="1">IF(B548&lt;TODAY(), AVERAGE(E$9:E549), "NA")</f>
        <v>NA</v>
      </c>
      <c r="I549" s="82" t="str">
        <f ca="1">IF(B548&lt;TODAY(), (SUMPRODUCT(A$9:A549,E$9:E549) - G549*SUM(E$9:E549) - H549*SUM(A$9:A549) + (A549-7)*G549*H549)/(SUMPRODUCT(A$9:A549,A$9:A549) - 2*G549*SUM(A$9:A549) + (A549-7)*G549*G549), "NA")</f>
        <v>NA</v>
      </c>
      <c r="J549" s="95" t="str">
        <f t="shared" ca="1" si="26"/>
        <v>NA</v>
      </c>
    </row>
    <row r="550" spans="1:10" x14ac:dyDescent="0.2">
      <c r="A550" s="3">
        <v>549</v>
      </c>
      <c r="B550" s="73">
        <v>44731</v>
      </c>
      <c r="C550" s="42"/>
      <c r="D550" s="42" t="str">
        <f t="shared" ca="1" si="24"/>
        <v>NA</v>
      </c>
      <c r="E550" s="75" t="str">
        <f t="shared" ca="1" si="25"/>
        <v>NA</v>
      </c>
      <c r="F550" s="70"/>
      <c r="G550" s="72" t="str">
        <f ca="1">IF(B549&lt;TODAY(), AVERAGE(A$9:A550), "NA")</f>
        <v>NA</v>
      </c>
      <c r="H550" s="75" t="str">
        <f ca="1">IF(B549&lt;TODAY(), AVERAGE(E$9:E550), "NA")</f>
        <v>NA</v>
      </c>
      <c r="I550" s="82" t="str">
        <f ca="1">IF(B549&lt;TODAY(), (SUMPRODUCT(A$9:A550,E$9:E550) - G550*SUM(E$9:E550) - H550*SUM(A$9:A550) + (A550-7)*G550*H550)/(SUMPRODUCT(A$9:A550,A$9:A550) - 2*G550*SUM(A$9:A550) + (A550-7)*G550*G550), "NA")</f>
        <v>NA</v>
      </c>
      <c r="J550" s="95" t="str">
        <f t="shared" ca="1" si="26"/>
        <v>NA</v>
      </c>
    </row>
    <row r="551" spans="1:10" x14ac:dyDescent="0.2">
      <c r="A551" s="3">
        <v>550</v>
      </c>
      <c r="B551" s="73">
        <v>44732</v>
      </c>
      <c r="C551" s="42"/>
      <c r="D551" s="42" t="str">
        <f t="shared" ca="1" si="24"/>
        <v>NA</v>
      </c>
      <c r="E551" s="75" t="str">
        <f t="shared" ca="1" si="25"/>
        <v>NA</v>
      </c>
      <c r="F551" s="70"/>
      <c r="G551" s="72" t="str">
        <f ca="1">IF(B550&lt;TODAY(), AVERAGE(A$9:A551), "NA")</f>
        <v>NA</v>
      </c>
      <c r="H551" s="75" t="str">
        <f ca="1">IF(B550&lt;TODAY(), AVERAGE(E$9:E551), "NA")</f>
        <v>NA</v>
      </c>
      <c r="I551" s="82" t="str">
        <f ca="1">IF(B550&lt;TODAY(), (SUMPRODUCT(A$9:A551,E$9:E551) - G551*SUM(E$9:E551) - H551*SUM(A$9:A551) + (A551-7)*G551*H551)/(SUMPRODUCT(A$9:A551,A$9:A551) - 2*G551*SUM(A$9:A551) + (A551-7)*G551*G551), "NA")</f>
        <v>NA</v>
      </c>
      <c r="J551" s="95" t="str">
        <f t="shared" ca="1" si="26"/>
        <v>NA</v>
      </c>
    </row>
    <row r="552" spans="1:10" x14ac:dyDescent="0.2">
      <c r="A552" s="3">
        <v>551</v>
      </c>
      <c r="B552" s="73">
        <v>44733</v>
      </c>
      <c r="C552" s="42"/>
      <c r="D552" s="42" t="str">
        <f t="shared" ca="1" si="24"/>
        <v>NA</v>
      </c>
      <c r="E552" s="75" t="str">
        <f t="shared" ca="1" si="25"/>
        <v>NA</v>
      </c>
      <c r="F552" s="70"/>
      <c r="G552" s="72" t="str">
        <f ca="1">IF(B551&lt;TODAY(), AVERAGE(A$9:A552), "NA")</f>
        <v>NA</v>
      </c>
      <c r="H552" s="75" t="str">
        <f ca="1">IF(B551&lt;TODAY(), AVERAGE(E$9:E552), "NA")</f>
        <v>NA</v>
      </c>
      <c r="I552" s="82" t="str">
        <f ca="1">IF(B551&lt;TODAY(), (SUMPRODUCT(A$9:A552,E$9:E552) - G552*SUM(E$9:E552) - H552*SUM(A$9:A552) + (A552-7)*G552*H552)/(SUMPRODUCT(A$9:A552,A$9:A552) - 2*G552*SUM(A$9:A552) + (A552-7)*G552*G552), "NA")</f>
        <v>NA</v>
      </c>
      <c r="J552" s="95" t="str">
        <f t="shared" ca="1" si="26"/>
        <v>NA</v>
      </c>
    </row>
    <row r="553" spans="1:10" x14ac:dyDescent="0.2">
      <c r="A553" s="3">
        <v>552</v>
      </c>
      <c r="B553" s="73">
        <v>44734</v>
      </c>
      <c r="C553" s="42"/>
      <c r="D553" s="42" t="str">
        <f t="shared" ca="1" si="24"/>
        <v>NA</v>
      </c>
      <c r="E553" s="75" t="str">
        <f t="shared" ca="1" si="25"/>
        <v>NA</v>
      </c>
      <c r="F553" s="70"/>
      <c r="G553" s="72" t="str">
        <f ca="1">IF(B552&lt;TODAY(), AVERAGE(A$9:A553), "NA")</f>
        <v>NA</v>
      </c>
      <c r="H553" s="75" t="str">
        <f ca="1">IF(B552&lt;TODAY(), AVERAGE(E$9:E553), "NA")</f>
        <v>NA</v>
      </c>
      <c r="I553" s="82" t="str">
        <f ca="1">IF(B552&lt;TODAY(), (SUMPRODUCT(A$9:A553,E$9:E553) - G553*SUM(E$9:E553) - H553*SUM(A$9:A553) + (A553-7)*G553*H553)/(SUMPRODUCT(A$9:A553,A$9:A553) - 2*G553*SUM(A$9:A553) + (A553-7)*G553*G553), "NA")</f>
        <v>NA</v>
      </c>
      <c r="J553" s="95" t="str">
        <f t="shared" ca="1" si="26"/>
        <v>NA</v>
      </c>
    </row>
    <row r="554" spans="1:10" x14ac:dyDescent="0.2">
      <c r="A554" s="3">
        <v>553</v>
      </c>
      <c r="B554" s="73">
        <v>44735</v>
      </c>
      <c r="C554" s="42"/>
      <c r="D554" s="42" t="str">
        <f t="shared" ca="1" si="24"/>
        <v>NA</v>
      </c>
      <c r="E554" s="75" t="str">
        <f t="shared" ca="1" si="25"/>
        <v>NA</v>
      </c>
      <c r="F554" s="70"/>
      <c r="G554" s="72" t="str">
        <f ca="1">IF(B553&lt;TODAY(), AVERAGE(A$9:A554), "NA")</f>
        <v>NA</v>
      </c>
      <c r="H554" s="75" t="str">
        <f ca="1">IF(B553&lt;TODAY(), AVERAGE(E$9:E554), "NA")</f>
        <v>NA</v>
      </c>
      <c r="I554" s="82" t="str">
        <f ca="1">IF(B553&lt;TODAY(), (SUMPRODUCT(A$9:A554,E$9:E554) - G554*SUM(E$9:E554) - H554*SUM(A$9:A554) + (A554-7)*G554*H554)/(SUMPRODUCT(A$9:A554,A$9:A554) - 2*G554*SUM(A$9:A554) + (A554-7)*G554*G554), "NA")</f>
        <v>NA</v>
      </c>
      <c r="J554" s="95" t="str">
        <f t="shared" ca="1" si="26"/>
        <v>NA</v>
      </c>
    </row>
    <row r="555" spans="1:10" x14ac:dyDescent="0.2">
      <c r="A555" s="3">
        <v>554</v>
      </c>
      <c r="B555" s="73">
        <v>44736</v>
      </c>
      <c r="C555" s="42"/>
      <c r="D555" s="42" t="str">
        <f t="shared" ca="1" si="24"/>
        <v>NA</v>
      </c>
      <c r="E555" s="75" t="str">
        <f t="shared" ca="1" si="25"/>
        <v>NA</v>
      </c>
      <c r="F555" s="70"/>
      <c r="G555" s="72" t="str">
        <f ca="1">IF(B554&lt;TODAY(), AVERAGE(A$9:A555), "NA")</f>
        <v>NA</v>
      </c>
      <c r="H555" s="75" t="str">
        <f ca="1">IF(B554&lt;TODAY(), AVERAGE(E$9:E555), "NA")</f>
        <v>NA</v>
      </c>
      <c r="I555" s="82" t="str">
        <f ca="1">IF(B554&lt;TODAY(), (SUMPRODUCT(A$9:A555,E$9:E555) - G555*SUM(E$9:E555) - H555*SUM(A$9:A555) + (A555-7)*G555*H555)/(SUMPRODUCT(A$9:A555,A$9:A555) - 2*G555*SUM(A$9:A555) + (A555-7)*G555*G555), "NA")</f>
        <v>NA</v>
      </c>
      <c r="J555" s="95" t="str">
        <f t="shared" ca="1" si="26"/>
        <v>NA</v>
      </c>
    </row>
    <row r="556" spans="1:10" x14ac:dyDescent="0.2">
      <c r="A556" s="3">
        <v>555</v>
      </c>
      <c r="B556" s="73">
        <v>44737</v>
      </c>
      <c r="C556" s="42"/>
      <c r="D556" s="42" t="str">
        <f t="shared" ca="1" si="24"/>
        <v>NA</v>
      </c>
      <c r="E556" s="75" t="str">
        <f t="shared" ca="1" si="25"/>
        <v>NA</v>
      </c>
      <c r="F556" s="70"/>
      <c r="G556" s="72" t="str">
        <f ca="1">IF(B555&lt;TODAY(), AVERAGE(A$9:A556), "NA")</f>
        <v>NA</v>
      </c>
      <c r="H556" s="75" t="str">
        <f ca="1">IF(B555&lt;TODAY(), AVERAGE(E$9:E556), "NA")</f>
        <v>NA</v>
      </c>
      <c r="I556" s="82" t="str">
        <f ca="1">IF(B555&lt;TODAY(), (SUMPRODUCT(A$9:A556,E$9:E556) - G556*SUM(E$9:E556) - H556*SUM(A$9:A556) + (A556-7)*G556*H556)/(SUMPRODUCT(A$9:A556,A$9:A556) - 2*G556*SUM(A$9:A556) + (A556-7)*G556*G556), "NA")</f>
        <v>NA</v>
      </c>
      <c r="J556" s="95" t="str">
        <f t="shared" ca="1" si="26"/>
        <v>NA</v>
      </c>
    </row>
    <row r="557" spans="1:10" x14ac:dyDescent="0.2">
      <c r="A557" s="3">
        <v>556</v>
      </c>
      <c r="B557" s="73">
        <v>44738</v>
      </c>
      <c r="C557" s="42"/>
      <c r="D557" s="42" t="str">
        <f t="shared" ca="1" si="24"/>
        <v>NA</v>
      </c>
      <c r="E557" s="75" t="str">
        <f t="shared" ca="1" si="25"/>
        <v>NA</v>
      </c>
      <c r="F557" s="70"/>
      <c r="G557" s="72" t="str">
        <f ca="1">IF(B556&lt;TODAY(), AVERAGE(A$9:A557), "NA")</f>
        <v>NA</v>
      </c>
      <c r="H557" s="75" t="str">
        <f ca="1">IF(B556&lt;TODAY(), AVERAGE(E$9:E557), "NA")</f>
        <v>NA</v>
      </c>
      <c r="I557" s="82" t="str">
        <f ca="1">IF(B556&lt;TODAY(), (SUMPRODUCT(A$9:A557,E$9:E557) - G557*SUM(E$9:E557) - H557*SUM(A$9:A557) + (A557-7)*G557*H557)/(SUMPRODUCT(A$9:A557,A$9:A557) - 2*G557*SUM(A$9:A557) + (A557-7)*G557*G557), "NA")</f>
        <v>NA</v>
      </c>
      <c r="J557" s="95" t="str">
        <f t="shared" ca="1" si="26"/>
        <v>NA</v>
      </c>
    </row>
    <row r="558" spans="1:10" x14ac:dyDescent="0.2">
      <c r="A558" s="3">
        <v>557</v>
      </c>
      <c r="B558" s="73">
        <v>44739</v>
      </c>
      <c r="C558" s="42"/>
      <c r="D558" s="42" t="str">
        <f t="shared" ca="1" si="24"/>
        <v>NA</v>
      </c>
      <c r="E558" s="75" t="str">
        <f t="shared" ca="1" si="25"/>
        <v>NA</v>
      </c>
      <c r="F558" s="70"/>
      <c r="G558" s="72" t="str">
        <f ca="1">IF(B557&lt;TODAY(), AVERAGE(A$9:A558), "NA")</f>
        <v>NA</v>
      </c>
      <c r="H558" s="75" t="str">
        <f ca="1">IF(B557&lt;TODAY(), AVERAGE(E$9:E558), "NA")</f>
        <v>NA</v>
      </c>
      <c r="I558" s="82" t="str">
        <f ca="1">IF(B557&lt;TODAY(), (SUMPRODUCT(A$9:A558,E$9:E558) - G558*SUM(E$9:E558) - H558*SUM(A$9:A558) + (A558-7)*G558*H558)/(SUMPRODUCT(A$9:A558,A$9:A558) - 2*G558*SUM(A$9:A558) + (A558-7)*G558*G558), "NA")</f>
        <v>NA</v>
      </c>
      <c r="J558" s="95" t="str">
        <f t="shared" ca="1" si="26"/>
        <v>NA</v>
      </c>
    </row>
    <row r="559" spans="1:10" x14ac:dyDescent="0.2">
      <c r="A559" s="3">
        <v>558</v>
      </c>
      <c r="B559" s="73">
        <v>44740</v>
      </c>
      <c r="C559" s="42"/>
      <c r="D559" s="42" t="str">
        <f t="shared" ca="1" si="24"/>
        <v>NA</v>
      </c>
      <c r="E559" s="75" t="str">
        <f t="shared" ca="1" si="25"/>
        <v>NA</v>
      </c>
      <c r="F559" s="70"/>
      <c r="G559" s="72" t="str">
        <f ca="1">IF(B558&lt;TODAY(), AVERAGE(A$9:A559), "NA")</f>
        <v>NA</v>
      </c>
      <c r="H559" s="75" t="str">
        <f ca="1">IF(B558&lt;TODAY(), AVERAGE(E$9:E559), "NA")</f>
        <v>NA</v>
      </c>
      <c r="I559" s="82" t="str">
        <f ca="1">IF(B558&lt;TODAY(), (SUMPRODUCT(A$9:A559,E$9:E559) - G559*SUM(E$9:E559) - H559*SUM(A$9:A559) + (A559-7)*G559*H559)/(SUMPRODUCT(A$9:A559,A$9:A559) - 2*G559*SUM(A$9:A559) + (A559-7)*G559*G559), "NA")</f>
        <v>NA</v>
      </c>
      <c r="J559" s="95" t="str">
        <f t="shared" ca="1" si="26"/>
        <v>NA</v>
      </c>
    </row>
    <row r="560" spans="1:10" x14ac:dyDescent="0.2">
      <c r="A560" s="3">
        <v>559</v>
      </c>
      <c r="B560" s="73">
        <v>44741</v>
      </c>
      <c r="C560" s="42"/>
      <c r="D560" s="42" t="str">
        <f t="shared" ca="1" si="24"/>
        <v>NA</v>
      </c>
      <c r="E560" s="75" t="str">
        <f t="shared" ca="1" si="25"/>
        <v>NA</v>
      </c>
      <c r="F560" s="70"/>
      <c r="G560" s="72" t="str">
        <f ca="1">IF(B559&lt;TODAY(), AVERAGE(A$9:A560), "NA")</f>
        <v>NA</v>
      </c>
      <c r="H560" s="75" t="str">
        <f ca="1">IF(B559&lt;TODAY(), AVERAGE(E$9:E560), "NA")</f>
        <v>NA</v>
      </c>
      <c r="I560" s="82" t="str">
        <f ca="1">IF(B559&lt;TODAY(), (SUMPRODUCT(A$9:A560,E$9:E560) - G560*SUM(E$9:E560) - H560*SUM(A$9:A560) + (A560-7)*G560*H560)/(SUMPRODUCT(A$9:A560,A$9:A560) - 2*G560*SUM(A$9:A560) + (A560-7)*G560*G560), "NA")</f>
        <v>NA</v>
      </c>
      <c r="J560" s="95" t="str">
        <f t="shared" ca="1" si="26"/>
        <v>NA</v>
      </c>
    </row>
    <row r="561" spans="1:10" x14ac:dyDescent="0.2">
      <c r="A561" s="3">
        <v>560</v>
      </c>
      <c r="B561" s="73">
        <v>44742</v>
      </c>
      <c r="C561" s="42"/>
      <c r="D561" s="42" t="str">
        <f t="shared" ca="1" si="24"/>
        <v>NA</v>
      </c>
      <c r="E561" s="75" t="str">
        <f t="shared" ca="1" si="25"/>
        <v>NA</v>
      </c>
      <c r="F561" s="70"/>
      <c r="G561" s="72" t="str">
        <f ca="1">IF(B560&lt;TODAY(), AVERAGE(A$9:A561), "NA")</f>
        <v>NA</v>
      </c>
      <c r="H561" s="75" t="str">
        <f ca="1">IF(B560&lt;TODAY(), AVERAGE(E$9:E561), "NA")</f>
        <v>NA</v>
      </c>
      <c r="I561" s="82" t="str">
        <f ca="1">IF(B560&lt;TODAY(), (SUMPRODUCT(A$9:A561,E$9:E561) - G561*SUM(E$9:E561) - H561*SUM(A$9:A561) + (A561-7)*G561*H561)/(SUMPRODUCT(A$9:A561,A$9:A561) - 2*G561*SUM(A$9:A561) + (A561-7)*G561*G561), "NA")</f>
        <v>NA</v>
      </c>
      <c r="J561" s="95" t="str">
        <f t="shared" ca="1" si="26"/>
        <v>NA</v>
      </c>
    </row>
    <row r="562" spans="1:10" x14ac:dyDescent="0.2">
      <c r="A562" s="3">
        <v>561</v>
      </c>
      <c r="B562" s="73">
        <v>44743</v>
      </c>
      <c r="C562" s="42"/>
      <c r="D562" s="42" t="str">
        <f t="shared" ca="1" si="24"/>
        <v>NA</v>
      </c>
      <c r="E562" s="75" t="str">
        <f t="shared" ca="1" si="25"/>
        <v>NA</v>
      </c>
      <c r="F562" s="70"/>
      <c r="G562" s="72" t="str">
        <f ca="1">IF(B561&lt;TODAY(), AVERAGE(A$9:A562), "NA")</f>
        <v>NA</v>
      </c>
      <c r="H562" s="75" t="str">
        <f ca="1">IF(B561&lt;TODAY(), AVERAGE(E$9:E562), "NA")</f>
        <v>NA</v>
      </c>
      <c r="I562" s="82" t="str">
        <f ca="1">IF(B561&lt;TODAY(), (SUMPRODUCT(A$9:A562,E$9:E562) - G562*SUM(E$9:E562) - H562*SUM(A$9:A562) + (A562-7)*G562*H562)/(SUMPRODUCT(A$9:A562,A$9:A562) - 2*G562*SUM(A$9:A562) + (A562-7)*G562*G562), "NA")</f>
        <v>NA</v>
      </c>
      <c r="J562" s="95" t="str">
        <f t="shared" ca="1" si="26"/>
        <v>NA</v>
      </c>
    </row>
    <row r="563" spans="1:10" x14ac:dyDescent="0.2">
      <c r="A563" s="3">
        <v>562</v>
      </c>
      <c r="B563" s="73">
        <v>44744</v>
      </c>
      <c r="C563" s="42"/>
      <c r="D563" s="42" t="str">
        <f t="shared" ca="1" si="24"/>
        <v>NA</v>
      </c>
      <c r="E563" s="75" t="str">
        <f t="shared" ca="1" si="25"/>
        <v>NA</v>
      </c>
      <c r="F563" s="70"/>
      <c r="G563" s="72" t="str">
        <f ca="1">IF(B562&lt;TODAY(), AVERAGE(A$9:A563), "NA")</f>
        <v>NA</v>
      </c>
      <c r="H563" s="75" t="str">
        <f ca="1">IF(B562&lt;TODAY(), AVERAGE(E$9:E563), "NA")</f>
        <v>NA</v>
      </c>
      <c r="I563" s="82" t="str">
        <f ca="1">IF(B562&lt;TODAY(), (SUMPRODUCT(A$9:A563,E$9:E563) - G563*SUM(E$9:E563) - H563*SUM(A$9:A563) + (A563-7)*G563*H563)/(SUMPRODUCT(A$9:A563,A$9:A563) - 2*G563*SUM(A$9:A563) + (A563-7)*G563*G563), "NA")</f>
        <v>NA</v>
      </c>
      <c r="J563" s="95" t="str">
        <f t="shared" ca="1" si="26"/>
        <v>NA</v>
      </c>
    </row>
    <row r="564" spans="1:10" x14ac:dyDescent="0.2">
      <c r="A564" s="3">
        <v>563</v>
      </c>
      <c r="B564" s="73">
        <v>44745</v>
      </c>
      <c r="C564" s="42"/>
      <c r="D564" s="42" t="str">
        <f t="shared" ca="1" si="24"/>
        <v>NA</v>
      </c>
      <c r="E564" s="75" t="str">
        <f t="shared" ca="1" si="25"/>
        <v>NA</v>
      </c>
      <c r="F564" s="70"/>
      <c r="G564" s="72" t="str">
        <f ca="1">IF(B563&lt;TODAY(), AVERAGE(A$9:A564), "NA")</f>
        <v>NA</v>
      </c>
      <c r="H564" s="75" t="str">
        <f ca="1">IF(B563&lt;TODAY(), AVERAGE(E$9:E564), "NA")</f>
        <v>NA</v>
      </c>
      <c r="I564" s="82" t="str">
        <f ca="1">IF(B563&lt;TODAY(), (SUMPRODUCT(A$9:A564,E$9:E564) - G564*SUM(E$9:E564) - H564*SUM(A$9:A564) + (A564-7)*G564*H564)/(SUMPRODUCT(A$9:A564,A$9:A564) - 2*G564*SUM(A$9:A564) + (A564-7)*G564*G564), "NA")</f>
        <v>NA</v>
      </c>
      <c r="J564" s="95" t="str">
        <f t="shared" ca="1" si="26"/>
        <v>NA</v>
      </c>
    </row>
    <row r="565" spans="1:10" x14ac:dyDescent="0.2">
      <c r="A565" s="3">
        <v>564</v>
      </c>
      <c r="B565" s="73">
        <v>44746</v>
      </c>
      <c r="C565" s="42"/>
      <c r="D565" s="42" t="str">
        <f t="shared" ca="1" si="24"/>
        <v>NA</v>
      </c>
      <c r="E565" s="75" t="str">
        <f t="shared" ca="1" si="25"/>
        <v>NA</v>
      </c>
      <c r="F565" s="70"/>
      <c r="G565" s="72" t="str">
        <f ca="1">IF(B564&lt;TODAY(), AVERAGE(A$9:A565), "NA")</f>
        <v>NA</v>
      </c>
      <c r="H565" s="75" t="str">
        <f ca="1">IF(B564&lt;TODAY(), AVERAGE(E$9:E565), "NA")</f>
        <v>NA</v>
      </c>
      <c r="I565" s="82" t="str">
        <f ca="1">IF(B564&lt;TODAY(), (SUMPRODUCT(A$9:A565,E$9:E565) - G565*SUM(E$9:E565) - H565*SUM(A$9:A565) + (A565-7)*G565*H565)/(SUMPRODUCT(A$9:A565,A$9:A565) - 2*G565*SUM(A$9:A565) + (A565-7)*G565*G565), "NA")</f>
        <v>NA</v>
      </c>
      <c r="J565" s="95" t="str">
        <f t="shared" ca="1" si="26"/>
        <v>NA</v>
      </c>
    </row>
    <row r="566" spans="1:10" x14ac:dyDescent="0.2">
      <c r="A566" s="3">
        <v>565</v>
      </c>
      <c r="B566" s="73">
        <v>44747</v>
      </c>
      <c r="C566" s="42"/>
      <c r="D566" s="42" t="str">
        <f t="shared" ca="1" si="24"/>
        <v>NA</v>
      </c>
      <c r="E566" s="75" t="str">
        <f t="shared" ca="1" si="25"/>
        <v>NA</v>
      </c>
      <c r="F566" s="70"/>
      <c r="G566" s="72" t="str">
        <f ca="1">IF(B565&lt;TODAY(), AVERAGE(A$9:A566), "NA")</f>
        <v>NA</v>
      </c>
      <c r="H566" s="75" t="str">
        <f ca="1">IF(B565&lt;TODAY(), AVERAGE(E$9:E566), "NA")</f>
        <v>NA</v>
      </c>
      <c r="I566" s="82" t="str">
        <f ca="1">IF(B565&lt;TODAY(), (SUMPRODUCT(A$9:A566,E$9:E566) - G566*SUM(E$9:E566) - H566*SUM(A$9:A566) + (A566-7)*G566*H566)/(SUMPRODUCT(A$9:A566,A$9:A566) - 2*G566*SUM(A$9:A566) + (A566-7)*G566*G566), "NA")</f>
        <v>NA</v>
      </c>
      <c r="J566" s="95" t="str">
        <f t="shared" ca="1" si="26"/>
        <v>NA</v>
      </c>
    </row>
    <row r="567" spans="1:10" x14ac:dyDescent="0.2">
      <c r="A567" s="3">
        <v>566</v>
      </c>
      <c r="B567" s="73">
        <v>44748</v>
      </c>
      <c r="C567" s="42"/>
      <c r="D567" s="42" t="str">
        <f t="shared" ca="1" si="24"/>
        <v>NA</v>
      </c>
      <c r="E567" s="75" t="str">
        <f t="shared" ca="1" si="25"/>
        <v>NA</v>
      </c>
      <c r="F567" s="70"/>
      <c r="G567" s="72" t="str">
        <f ca="1">IF(B566&lt;TODAY(), AVERAGE(A$9:A567), "NA")</f>
        <v>NA</v>
      </c>
      <c r="H567" s="75" t="str">
        <f ca="1">IF(B566&lt;TODAY(), AVERAGE(E$9:E567), "NA")</f>
        <v>NA</v>
      </c>
      <c r="I567" s="82" t="str">
        <f ca="1">IF(B566&lt;TODAY(), (SUMPRODUCT(A$9:A567,E$9:E567) - G567*SUM(E$9:E567) - H567*SUM(A$9:A567) + (A567-7)*G567*H567)/(SUMPRODUCT(A$9:A567,A$9:A567) - 2*G567*SUM(A$9:A567) + (A567-7)*G567*G567), "NA")</f>
        <v>NA</v>
      </c>
      <c r="J567" s="95" t="str">
        <f t="shared" ca="1" si="26"/>
        <v>NA</v>
      </c>
    </row>
    <row r="568" spans="1:10" x14ac:dyDescent="0.2">
      <c r="A568" s="3">
        <v>567</v>
      </c>
      <c r="B568" s="73">
        <v>44749</v>
      </c>
      <c r="C568" s="42"/>
      <c r="D568" s="42" t="str">
        <f t="shared" ca="1" si="24"/>
        <v>NA</v>
      </c>
      <c r="E568" s="75" t="str">
        <f t="shared" ca="1" si="25"/>
        <v>NA</v>
      </c>
      <c r="F568" s="70"/>
      <c r="G568" s="72" t="str">
        <f ca="1">IF(B567&lt;TODAY(), AVERAGE(A$9:A568), "NA")</f>
        <v>NA</v>
      </c>
      <c r="H568" s="75" t="str">
        <f ca="1">IF(B567&lt;TODAY(), AVERAGE(E$9:E568), "NA")</f>
        <v>NA</v>
      </c>
      <c r="I568" s="82" t="str">
        <f ca="1">IF(B567&lt;TODAY(), (SUMPRODUCT(A$9:A568,E$9:E568) - G568*SUM(E$9:E568) - H568*SUM(A$9:A568) + (A568-7)*G568*H568)/(SUMPRODUCT(A$9:A568,A$9:A568) - 2*G568*SUM(A$9:A568) + (A568-7)*G568*G568), "NA")</f>
        <v>NA</v>
      </c>
      <c r="J568" s="95" t="str">
        <f t="shared" ca="1" si="26"/>
        <v>NA</v>
      </c>
    </row>
    <row r="569" spans="1:10" x14ac:dyDescent="0.2">
      <c r="A569" s="3">
        <v>568</v>
      </c>
      <c r="B569" s="73">
        <v>44750</v>
      </c>
      <c r="C569" s="42"/>
      <c r="D569" s="42" t="str">
        <f t="shared" ca="1" si="24"/>
        <v>NA</v>
      </c>
      <c r="E569" s="75" t="str">
        <f t="shared" ca="1" si="25"/>
        <v>NA</v>
      </c>
      <c r="F569" s="70"/>
      <c r="G569" s="72" t="str">
        <f ca="1">IF(B568&lt;TODAY(), AVERAGE(A$9:A569), "NA")</f>
        <v>NA</v>
      </c>
      <c r="H569" s="75" t="str">
        <f ca="1">IF(B568&lt;TODAY(), AVERAGE(E$9:E569), "NA")</f>
        <v>NA</v>
      </c>
      <c r="I569" s="82" t="str">
        <f ca="1">IF(B568&lt;TODAY(), (SUMPRODUCT(A$9:A569,E$9:E569) - G569*SUM(E$9:E569) - H569*SUM(A$9:A569) + (A569-7)*G569*H569)/(SUMPRODUCT(A$9:A569,A$9:A569) - 2*G569*SUM(A$9:A569) + (A569-7)*G569*G569), "NA")</f>
        <v>NA</v>
      </c>
      <c r="J569" s="95" t="str">
        <f t="shared" ca="1" si="26"/>
        <v>NA</v>
      </c>
    </row>
    <row r="570" spans="1:10" x14ac:dyDescent="0.2">
      <c r="A570" s="3">
        <v>569</v>
      </c>
      <c r="B570" s="73">
        <v>44751</v>
      </c>
      <c r="C570" s="42"/>
      <c r="D570" s="42" t="str">
        <f t="shared" ca="1" si="24"/>
        <v>NA</v>
      </c>
      <c r="E570" s="75" t="str">
        <f t="shared" ca="1" si="25"/>
        <v>NA</v>
      </c>
      <c r="F570" s="70"/>
      <c r="G570" s="72" t="str">
        <f ca="1">IF(B569&lt;TODAY(), AVERAGE(A$9:A570), "NA")</f>
        <v>NA</v>
      </c>
      <c r="H570" s="75" t="str">
        <f ca="1">IF(B569&lt;TODAY(), AVERAGE(E$9:E570), "NA")</f>
        <v>NA</v>
      </c>
      <c r="I570" s="82" t="str">
        <f ca="1">IF(B569&lt;TODAY(), (SUMPRODUCT(A$9:A570,E$9:E570) - G570*SUM(E$9:E570) - H570*SUM(A$9:A570) + (A570-7)*G570*H570)/(SUMPRODUCT(A$9:A570,A$9:A570) - 2*G570*SUM(A$9:A570) + (A570-7)*G570*G570), "NA")</f>
        <v>NA</v>
      </c>
      <c r="J570" s="95" t="str">
        <f t="shared" ca="1" si="26"/>
        <v>NA</v>
      </c>
    </row>
    <row r="571" spans="1:10" x14ac:dyDescent="0.2">
      <c r="A571" s="3">
        <v>570</v>
      </c>
      <c r="B571" s="73">
        <v>44752</v>
      </c>
      <c r="C571" s="42"/>
      <c r="D571" s="42" t="str">
        <f t="shared" ca="1" si="24"/>
        <v>NA</v>
      </c>
      <c r="E571" s="75" t="str">
        <f t="shared" ca="1" si="25"/>
        <v>NA</v>
      </c>
      <c r="F571" s="70"/>
      <c r="G571" s="72" t="str">
        <f ca="1">IF(B570&lt;TODAY(), AVERAGE(A$9:A571), "NA")</f>
        <v>NA</v>
      </c>
      <c r="H571" s="75" t="str">
        <f ca="1">IF(B570&lt;TODAY(), AVERAGE(E$9:E571), "NA")</f>
        <v>NA</v>
      </c>
      <c r="I571" s="82" t="str">
        <f ca="1">IF(B570&lt;TODAY(), (SUMPRODUCT(A$9:A571,E$9:E571) - G571*SUM(E$9:E571) - H571*SUM(A$9:A571) + (A571-7)*G571*H571)/(SUMPRODUCT(A$9:A571,A$9:A571) - 2*G571*SUM(A$9:A571) + (A571-7)*G571*G571), "NA")</f>
        <v>NA</v>
      </c>
      <c r="J571" s="95" t="str">
        <f t="shared" ca="1" si="26"/>
        <v>NA</v>
      </c>
    </row>
    <row r="572" spans="1:10" x14ac:dyDescent="0.2">
      <c r="A572" s="3">
        <v>571</v>
      </c>
      <c r="B572" s="73">
        <v>44753</v>
      </c>
      <c r="C572" s="42"/>
      <c r="D572" s="42" t="str">
        <f t="shared" ca="1" si="24"/>
        <v>NA</v>
      </c>
      <c r="E572" s="75" t="str">
        <f t="shared" ca="1" si="25"/>
        <v>NA</v>
      </c>
      <c r="F572" s="70"/>
      <c r="G572" s="72" t="str">
        <f ca="1">IF(B571&lt;TODAY(), AVERAGE(A$9:A572), "NA")</f>
        <v>NA</v>
      </c>
      <c r="H572" s="75" t="str">
        <f ca="1">IF(B571&lt;TODAY(), AVERAGE(E$9:E572), "NA")</f>
        <v>NA</v>
      </c>
      <c r="I572" s="82" t="str">
        <f ca="1">IF(B571&lt;TODAY(), (SUMPRODUCT(A$9:A572,E$9:E572) - G572*SUM(E$9:E572) - H572*SUM(A$9:A572) + (A572-7)*G572*H572)/(SUMPRODUCT(A$9:A572,A$9:A572) - 2*G572*SUM(A$9:A572) + (A572-7)*G572*G572), "NA")</f>
        <v>NA</v>
      </c>
      <c r="J572" s="95" t="str">
        <f t="shared" ca="1" si="26"/>
        <v>NA</v>
      </c>
    </row>
    <row r="573" spans="1:10" x14ac:dyDescent="0.2">
      <c r="A573" s="3">
        <v>572</v>
      </c>
      <c r="B573" s="73">
        <v>44754</v>
      </c>
      <c r="C573" s="42"/>
      <c r="D573" s="42" t="str">
        <f t="shared" ca="1" si="24"/>
        <v>NA</v>
      </c>
      <c r="E573" s="75" t="str">
        <f t="shared" ca="1" si="25"/>
        <v>NA</v>
      </c>
      <c r="F573" s="70"/>
      <c r="G573" s="72" t="str">
        <f ca="1">IF(B572&lt;TODAY(), AVERAGE(A$9:A573), "NA")</f>
        <v>NA</v>
      </c>
      <c r="H573" s="75" t="str">
        <f ca="1">IF(B572&lt;TODAY(), AVERAGE(E$9:E573), "NA")</f>
        <v>NA</v>
      </c>
      <c r="I573" s="82" t="str">
        <f ca="1">IF(B572&lt;TODAY(), (SUMPRODUCT(A$9:A573,E$9:E573) - G573*SUM(E$9:E573) - H573*SUM(A$9:A573) + (A573-7)*G573*H573)/(SUMPRODUCT(A$9:A573,A$9:A573) - 2*G573*SUM(A$9:A573) + (A573-7)*G573*G573), "NA")</f>
        <v>NA</v>
      </c>
      <c r="J573" s="95" t="str">
        <f t="shared" ca="1" si="26"/>
        <v>NA</v>
      </c>
    </row>
    <row r="574" spans="1:10" x14ac:dyDescent="0.2">
      <c r="A574" s="3">
        <v>573</v>
      </c>
      <c r="B574" s="73">
        <v>44755</v>
      </c>
      <c r="C574" s="42"/>
      <c r="D574" s="42" t="str">
        <f t="shared" ca="1" si="24"/>
        <v>NA</v>
      </c>
      <c r="E574" s="75" t="str">
        <f t="shared" ca="1" si="25"/>
        <v>NA</v>
      </c>
      <c r="F574" s="70"/>
      <c r="G574" s="72" t="str">
        <f ca="1">IF(B573&lt;TODAY(), AVERAGE(A$9:A574), "NA")</f>
        <v>NA</v>
      </c>
      <c r="H574" s="75" t="str">
        <f ca="1">IF(B573&lt;TODAY(), AVERAGE(E$9:E574), "NA")</f>
        <v>NA</v>
      </c>
      <c r="I574" s="82" t="str">
        <f ca="1">IF(B573&lt;TODAY(), (SUMPRODUCT(A$9:A574,E$9:E574) - G574*SUM(E$9:E574) - H574*SUM(A$9:A574) + (A574-7)*G574*H574)/(SUMPRODUCT(A$9:A574,A$9:A574) - 2*G574*SUM(A$9:A574) + (A574-7)*G574*G574), "NA")</f>
        <v>NA</v>
      </c>
      <c r="J574" s="95" t="str">
        <f t="shared" ca="1" si="26"/>
        <v>NA</v>
      </c>
    </row>
    <row r="575" spans="1:10" x14ac:dyDescent="0.2">
      <c r="A575" s="3">
        <v>574</v>
      </c>
      <c r="B575" s="73">
        <v>44756</v>
      </c>
      <c r="C575" s="42"/>
      <c r="D575" s="42" t="str">
        <f t="shared" ca="1" si="24"/>
        <v>NA</v>
      </c>
      <c r="E575" s="75" t="str">
        <f t="shared" ca="1" si="25"/>
        <v>NA</v>
      </c>
      <c r="F575" s="70"/>
      <c r="G575" s="72" t="str">
        <f ca="1">IF(B574&lt;TODAY(), AVERAGE(A$9:A575), "NA")</f>
        <v>NA</v>
      </c>
      <c r="H575" s="75" t="str">
        <f ca="1">IF(B574&lt;TODAY(), AVERAGE(E$9:E575), "NA")</f>
        <v>NA</v>
      </c>
      <c r="I575" s="82" t="str">
        <f ca="1">IF(B574&lt;TODAY(), (SUMPRODUCT(A$9:A575,E$9:E575) - G575*SUM(E$9:E575) - H575*SUM(A$9:A575) + (A575-7)*G575*H575)/(SUMPRODUCT(A$9:A575,A$9:A575) - 2*G575*SUM(A$9:A575) + (A575-7)*G575*G575), "NA")</f>
        <v>NA</v>
      </c>
      <c r="J575" s="95" t="str">
        <f t="shared" ca="1" si="26"/>
        <v>NA</v>
      </c>
    </row>
    <row r="576" spans="1:10" x14ac:dyDescent="0.2">
      <c r="A576" s="3">
        <v>575</v>
      </c>
      <c r="B576" s="73">
        <v>44757</v>
      </c>
      <c r="C576" s="42"/>
      <c r="D576" s="42" t="str">
        <f t="shared" ca="1" si="24"/>
        <v>NA</v>
      </c>
      <c r="E576" s="75" t="str">
        <f t="shared" ca="1" si="25"/>
        <v>NA</v>
      </c>
      <c r="F576" s="70"/>
      <c r="G576" s="72" t="str">
        <f ca="1">IF(B575&lt;TODAY(), AVERAGE(A$9:A576), "NA")</f>
        <v>NA</v>
      </c>
      <c r="H576" s="75" t="str">
        <f ca="1">IF(B575&lt;TODAY(), AVERAGE(E$9:E576), "NA")</f>
        <v>NA</v>
      </c>
      <c r="I576" s="82" t="str">
        <f ca="1">IF(B575&lt;TODAY(), (SUMPRODUCT(A$9:A576,E$9:E576) - G576*SUM(E$9:E576) - H576*SUM(A$9:A576) + (A576-7)*G576*H576)/(SUMPRODUCT(A$9:A576,A$9:A576) - 2*G576*SUM(A$9:A576) + (A576-7)*G576*G576), "NA")</f>
        <v>NA</v>
      </c>
      <c r="J576" s="95" t="str">
        <f t="shared" ca="1" si="26"/>
        <v>NA</v>
      </c>
    </row>
    <row r="577" spans="1:10" x14ac:dyDescent="0.2">
      <c r="A577" s="3">
        <v>576</v>
      </c>
      <c r="B577" s="73">
        <v>44758</v>
      </c>
      <c r="C577" s="42"/>
      <c r="D577" s="42" t="str">
        <f t="shared" ca="1" si="24"/>
        <v>NA</v>
      </c>
      <c r="E577" s="75" t="str">
        <f t="shared" ca="1" si="25"/>
        <v>NA</v>
      </c>
      <c r="F577" s="70"/>
      <c r="G577" s="72" t="str">
        <f ca="1">IF(B576&lt;TODAY(), AVERAGE(A$9:A577), "NA")</f>
        <v>NA</v>
      </c>
      <c r="H577" s="75" t="str">
        <f ca="1">IF(B576&lt;TODAY(), AVERAGE(E$9:E577), "NA")</f>
        <v>NA</v>
      </c>
      <c r="I577" s="82" t="str">
        <f ca="1">IF(B576&lt;TODAY(), (SUMPRODUCT(A$9:A577,E$9:E577) - G577*SUM(E$9:E577) - H577*SUM(A$9:A577) + (A577-7)*G577*H577)/(SUMPRODUCT(A$9:A577,A$9:A577) - 2*G577*SUM(A$9:A577) + (A577-7)*G577*G577), "NA")</f>
        <v>NA</v>
      </c>
      <c r="J577" s="95" t="str">
        <f t="shared" ca="1" si="26"/>
        <v>NA</v>
      </c>
    </row>
    <row r="578" spans="1:10" x14ac:dyDescent="0.2">
      <c r="A578" s="3">
        <v>577</v>
      </c>
      <c r="B578" s="73">
        <v>44759</v>
      </c>
      <c r="C578" s="42"/>
      <c r="D578" s="42" t="str">
        <f t="shared" ca="1" si="24"/>
        <v>NA</v>
      </c>
      <c r="E578" s="75" t="str">
        <f t="shared" ca="1" si="25"/>
        <v>NA</v>
      </c>
      <c r="F578" s="70"/>
      <c r="G578" s="72" t="str">
        <f ca="1">IF(B577&lt;TODAY(), AVERAGE(A$9:A578), "NA")</f>
        <v>NA</v>
      </c>
      <c r="H578" s="75" t="str">
        <f ca="1">IF(B577&lt;TODAY(), AVERAGE(E$9:E578), "NA")</f>
        <v>NA</v>
      </c>
      <c r="I578" s="82" t="str">
        <f ca="1">IF(B577&lt;TODAY(), (SUMPRODUCT(A$9:A578,E$9:E578) - G578*SUM(E$9:E578) - H578*SUM(A$9:A578) + (A578-7)*G578*H578)/(SUMPRODUCT(A$9:A578,A$9:A578) - 2*G578*SUM(A$9:A578) + (A578-7)*G578*G578), "NA")</f>
        <v>NA</v>
      </c>
      <c r="J578" s="95" t="str">
        <f t="shared" ca="1" si="26"/>
        <v>NA</v>
      </c>
    </row>
    <row r="579" spans="1:10" x14ac:dyDescent="0.2">
      <c r="A579" s="3">
        <v>578</v>
      </c>
      <c r="B579" s="73">
        <v>44760</v>
      </c>
      <c r="C579" s="42"/>
      <c r="D579" s="42" t="str">
        <f t="shared" ca="1" si="24"/>
        <v>NA</v>
      </c>
      <c r="E579" s="75" t="str">
        <f t="shared" ca="1" si="25"/>
        <v>NA</v>
      </c>
      <c r="F579" s="70"/>
      <c r="G579" s="72" t="str">
        <f ca="1">IF(B578&lt;TODAY(), AVERAGE(A$9:A579), "NA")</f>
        <v>NA</v>
      </c>
      <c r="H579" s="75" t="str">
        <f ca="1">IF(B578&lt;TODAY(), AVERAGE(E$9:E579), "NA")</f>
        <v>NA</v>
      </c>
      <c r="I579" s="82" t="str">
        <f ca="1">IF(B578&lt;TODAY(), (SUMPRODUCT(A$9:A579,E$9:E579) - G579*SUM(E$9:E579) - H579*SUM(A$9:A579) + (A579-7)*G579*H579)/(SUMPRODUCT(A$9:A579,A$9:A579) - 2*G579*SUM(A$9:A579) + (A579-7)*G579*G579), "NA")</f>
        <v>NA</v>
      </c>
      <c r="J579" s="95" t="str">
        <f t="shared" ca="1" si="26"/>
        <v>NA</v>
      </c>
    </row>
    <row r="580" spans="1:10" x14ac:dyDescent="0.2">
      <c r="A580" s="3">
        <v>579</v>
      </c>
      <c r="B580" s="73">
        <v>44761</v>
      </c>
      <c r="C580" s="42"/>
      <c r="D580" s="42" t="str">
        <f t="shared" ref="D580:D643" ca="1" si="27">IF(B580&lt;TODAY(), C580-C579, "NA")</f>
        <v>NA</v>
      </c>
      <c r="E580" s="75" t="str">
        <f t="shared" ca="1" si="25"/>
        <v>NA</v>
      </c>
      <c r="F580" s="70"/>
      <c r="G580" s="72" t="str">
        <f ca="1">IF(B579&lt;TODAY(), AVERAGE(A$9:A580), "NA")</f>
        <v>NA</v>
      </c>
      <c r="H580" s="75" t="str">
        <f ca="1">IF(B579&lt;TODAY(), AVERAGE(E$9:E580), "NA")</f>
        <v>NA</v>
      </c>
      <c r="I580" s="82" t="str">
        <f ca="1">IF(B579&lt;TODAY(), (SUMPRODUCT(A$9:A580,E$9:E580) - G580*SUM(E$9:E580) - H580*SUM(A$9:A580) + (A580-7)*G580*H580)/(SUMPRODUCT(A$9:A580,A$9:A580) - 2*G580*SUM(A$9:A580) + (A580-7)*G580*G580), "NA")</f>
        <v>NA</v>
      </c>
      <c r="J580" s="95" t="str">
        <f t="shared" ca="1" si="26"/>
        <v>NA</v>
      </c>
    </row>
    <row r="581" spans="1:10" x14ac:dyDescent="0.2">
      <c r="A581" s="3">
        <v>580</v>
      </c>
      <c r="B581" s="73">
        <v>44762</v>
      </c>
      <c r="C581" s="42"/>
      <c r="D581" s="42" t="str">
        <f t="shared" ca="1" si="27"/>
        <v>NA</v>
      </c>
      <c r="E581" s="75" t="str">
        <f t="shared" ca="1" si="25"/>
        <v>NA</v>
      </c>
      <c r="F581" s="70"/>
      <c r="G581" s="72" t="str">
        <f ca="1">IF(B580&lt;TODAY(), AVERAGE(A$9:A581), "NA")</f>
        <v>NA</v>
      </c>
      <c r="H581" s="75" t="str">
        <f ca="1">IF(B580&lt;TODAY(), AVERAGE(E$9:E581), "NA")</f>
        <v>NA</v>
      </c>
      <c r="I581" s="82" t="str">
        <f ca="1">IF(B580&lt;TODAY(), (SUMPRODUCT(A$9:A581,E$9:E581) - G581*SUM(E$9:E581) - H581*SUM(A$9:A581) + (A581-7)*G581*H581)/(SUMPRODUCT(A$9:A581,A$9:A581) - 2*G581*SUM(A$9:A581) + (A581-7)*G581*G581), "NA")</f>
        <v>NA</v>
      </c>
      <c r="J581" s="95" t="str">
        <f t="shared" ca="1" si="26"/>
        <v>NA</v>
      </c>
    </row>
    <row r="582" spans="1:10" x14ac:dyDescent="0.2">
      <c r="A582" s="3">
        <v>581</v>
      </c>
      <c r="B582" s="73">
        <v>44763</v>
      </c>
      <c r="C582" s="42"/>
      <c r="D582" s="42" t="str">
        <f t="shared" ca="1" si="27"/>
        <v>NA</v>
      </c>
      <c r="E582" s="75" t="str">
        <f t="shared" ca="1" si="25"/>
        <v>NA</v>
      </c>
      <c r="F582" s="70"/>
      <c r="G582" s="72" t="str">
        <f ca="1">IF(B581&lt;TODAY(), AVERAGE(A$9:A582), "NA")</f>
        <v>NA</v>
      </c>
      <c r="H582" s="75" t="str">
        <f ca="1">IF(B581&lt;TODAY(), AVERAGE(E$9:E582), "NA")</f>
        <v>NA</v>
      </c>
      <c r="I582" s="82" t="str">
        <f ca="1">IF(B581&lt;TODAY(), (SUMPRODUCT(A$9:A582,E$9:E582) - G582*SUM(E$9:E582) - H582*SUM(A$9:A582) + (A582-7)*G582*H582)/(SUMPRODUCT(A$9:A582,A$9:A582) - 2*G582*SUM(A$9:A582) + (A582-7)*G582*G582), "NA")</f>
        <v>NA</v>
      </c>
      <c r="J582" s="95" t="str">
        <f t="shared" ca="1" si="26"/>
        <v>NA</v>
      </c>
    </row>
    <row r="583" spans="1:10" x14ac:dyDescent="0.2">
      <c r="A583" s="3">
        <v>582</v>
      </c>
      <c r="B583" s="73">
        <v>44764</v>
      </c>
      <c r="C583" s="42"/>
      <c r="D583" s="42" t="str">
        <f t="shared" ca="1" si="27"/>
        <v>NA</v>
      </c>
      <c r="E583" s="75" t="str">
        <f t="shared" ca="1" si="25"/>
        <v>NA</v>
      </c>
      <c r="F583" s="70"/>
      <c r="G583" s="72" t="str">
        <f ca="1">IF(B582&lt;TODAY(), AVERAGE(A$9:A583), "NA")</f>
        <v>NA</v>
      </c>
      <c r="H583" s="75" t="str">
        <f ca="1">IF(B582&lt;TODAY(), AVERAGE(E$9:E583), "NA")</f>
        <v>NA</v>
      </c>
      <c r="I583" s="82" t="str">
        <f ca="1">IF(B582&lt;TODAY(), (SUMPRODUCT(A$9:A583,E$9:E583) - G583*SUM(E$9:E583) - H583*SUM(A$9:A583) + (A583-7)*G583*H583)/(SUMPRODUCT(A$9:A583,A$9:A583) - 2*G583*SUM(A$9:A583) + (A583-7)*G583*G583), "NA")</f>
        <v>NA</v>
      </c>
      <c r="J583" s="95" t="str">
        <f t="shared" ca="1" si="26"/>
        <v>NA</v>
      </c>
    </row>
    <row r="584" spans="1:10" x14ac:dyDescent="0.2">
      <c r="A584" s="3">
        <v>583</v>
      </c>
      <c r="B584" s="73">
        <v>44765</v>
      </c>
      <c r="C584" s="42"/>
      <c r="D584" s="42" t="str">
        <f t="shared" ca="1" si="27"/>
        <v>NA</v>
      </c>
      <c r="E584" s="75" t="str">
        <f t="shared" ca="1" si="25"/>
        <v>NA</v>
      </c>
      <c r="F584" s="70"/>
      <c r="G584" s="72" t="str">
        <f ca="1">IF(B583&lt;TODAY(), AVERAGE(A$9:A584), "NA")</f>
        <v>NA</v>
      </c>
      <c r="H584" s="75" t="str">
        <f ca="1">IF(B583&lt;TODAY(), AVERAGE(E$9:E584), "NA")</f>
        <v>NA</v>
      </c>
      <c r="I584" s="82" t="str">
        <f ca="1">IF(B583&lt;TODAY(), (SUMPRODUCT(A$9:A584,E$9:E584) - G584*SUM(E$9:E584) - H584*SUM(A$9:A584) + (A584-7)*G584*H584)/(SUMPRODUCT(A$9:A584,A$9:A584) - 2*G584*SUM(A$9:A584) + (A584-7)*G584*G584), "NA")</f>
        <v>NA</v>
      </c>
      <c r="J584" s="95" t="str">
        <f t="shared" ca="1" si="26"/>
        <v>NA</v>
      </c>
    </row>
    <row r="585" spans="1:10" x14ac:dyDescent="0.2">
      <c r="A585" s="3">
        <v>584</v>
      </c>
      <c r="B585" s="73">
        <v>44766</v>
      </c>
      <c r="C585" s="42"/>
      <c r="D585" s="42" t="str">
        <f t="shared" ca="1" si="27"/>
        <v>NA</v>
      </c>
      <c r="E585" s="75" t="str">
        <f t="shared" ref="E585:E648" ca="1" si="28">IF(B585&lt;TODAY(), AVERAGE(D579:D585), "NA")</f>
        <v>NA</v>
      </c>
      <c r="F585" s="70"/>
      <c r="G585" s="72" t="str">
        <f ca="1">IF(B584&lt;TODAY(), AVERAGE(A$9:A585), "NA")</f>
        <v>NA</v>
      </c>
      <c r="H585" s="75" t="str">
        <f ca="1">IF(B584&lt;TODAY(), AVERAGE(E$9:E585), "NA")</f>
        <v>NA</v>
      </c>
      <c r="I585" s="82" t="str">
        <f ca="1">IF(B584&lt;TODAY(), (SUMPRODUCT(A$9:A585,E$9:E585) - G585*SUM(E$9:E585) - H585*SUM(A$9:A585) + (A585-7)*G585*H585)/(SUMPRODUCT(A$9:A585,A$9:A585) - 2*G585*SUM(A$9:A585) + (A585-7)*G585*G585), "NA")</f>
        <v>NA</v>
      </c>
      <c r="J585" s="95" t="str">
        <f t="shared" ca="1" si="26"/>
        <v>NA</v>
      </c>
    </row>
    <row r="586" spans="1:10" x14ac:dyDescent="0.2">
      <c r="A586" s="3">
        <v>585</v>
      </c>
      <c r="B586" s="73">
        <v>44767</v>
      </c>
      <c r="C586" s="42"/>
      <c r="D586" s="42" t="str">
        <f t="shared" ca="1" si="27"/>
        <v>NA</v>
      </c>
      <c r="E586" s="75" t="str">
        <f t="shared" ca="1" si="28"/>
        <v>NA</v>
      </c>
      <c r="F586" s="70"/>
      <c r="G586" s="72" t="str">
        <f ca="1">IF(B585&lt;TODAY(), AVERAGE(A$9:A586), "NA")</f>
        <v>NA</v>
      </c>
      <c r="H586" s="75" t="str">
        <f ca="1">IF(B585&lt;TODAY(), AVERAGE(E$9:E586), "NA")</f>
        <v>NA</v>
      </c>
      <c r="I586" s="82" t="str">
        <f ca="1">IF(B585&lt;TODAY(), (SUMPRODUCT(A$9:A586,E$9:E586) - G586*SUM(E$9:E586) - H586*SUM(A$9:A586) + (A586-7)*G586*H586)/(SUMPRODUCT(A$9:A586,A$9:A586) - 2*G586*SUM(A$9:A586) + (A586-7)*G586*G586), "NA")</f>
        <v>NA</v>
      </c>
      <c r="J586" s="95" t="str">
        <f t="shared" ca="1" si="26"/>
        <v>NA</v>
      </c>
    </row>
    <row r="587" spans="1:10" x14ac:dyDescent="0.2">
      <c r="A587" s="3">
        <v>586</v>
      </c>
      <c r="B587" s="73">
        <v>44768</v>
      </c>
      <c r="C587" s="42"/>
      <c r="D587" s="42" t="str">
        <f t="shared" ca="1" si="27"/>
        <v>NA</v>
      </c>
      <c r="E587" s="75" t="str">
        <f t="shared" ca="1" si="28"/>
        <v>NA</v>
      </c>
      <c r="F587" s="70"/>
      <c r="G587" s="72" t="str">
        <f ca="1">IF(B586&lt;TODAY(), AVERAGE(A$9:A587), "NA")</f>
        <v>NA</v>
      </c>
      <c r="H587" s="75" t="str">
        <f ca="1">IF(B586&lt;TODAY(), AVERAGE(E$9:E587), "NA")</f>
        <v>NA</v>
      </c>
      <c r="I587" s="82" t="str">
        <f ca="1">IF(B586&lt;TODAY(), (SUMPRODUCT(A$9:A587,E$9:E587) - G587*SUM(E$9:E587) - H587*SUM(A$9:A587) + (A587-7)*G587*H587)/(SUMPRODUCT(A$9:A587,A$9:A587) - 2*G587*SUM(A$9:A587) + (A587-7)*G587*G587), "NA")</f>
        <v>NA</v>
      </c>
      <c r="J587" s="95" t="str">
        <f t="shared" ref="J587:J650" ca="1" si="29">IF(B586&lt;TODAY(), H587-I587*G587, "NA")</f>
        <v>NA</v>
      </c>
    </row>
    <row r="588" spans="1:10" x14ac:dyDescent="0.2">
      <c r="A588" s="3">
        <v>587</v>
      </c>
      <c r="B588" s="73">
        <v>44769</v>
      </c>
      <c r="C588" s="42"/>
      <c r="D588" s="42" t="str">
        <f t="shared" ca="1" si="27"/>
        <v>NA</v>
      </c>
      <c r="E588" s="75" t="str">
        <f t="shared" ca="1" si="28"/>
        <v>NA</v>
      </c>
      <c r="F588" s="70"/>
      <c r="G588" s="72" t="str">
        <f ca="1">IF(B587&lt;TODAY(), AVERAGE(A$9:A588), "NA")</f>
        <v>NA</v>
      </c>
      <c r="H588" s="75" t="str">
        <f ca="1">IF(B587&lt;TODAY(), AVERAGE(E$9:E588), "NA")</f>
        <v>NA</v>
      </c>
      <c r="I588" s="82" t="str">
        <f ca="1">IF(B587&lt;TODAY(), (SUMPRODUCT(A$9:A588,E$9:E588) - G588*SUM(E$9:E588) - H588*SUM(A$9:A588) + (A588-7)*G588*H588)/(SUMPRODUCT(A$9:A588,A$9:A588) - 2*G588*SUM(A$9:A588) + (A588-7)*G588*G588), "NA")</f>
        <v>NA</v>
      </c>
      <c r="J588" s="95" t="str">
        <f t="shared" ca="1" si="29"/>
        <v>NA</v>
      </c>
    </row>
    <row r="589" spans="1:10" x14ac:dyDescent="0.2">
      <c r="A589" s="3">
        <v>588</v>
      </c>
      <c r="B589" s="73">
        <v>44770</v>
      </c>
      <c r="C589" s="42"/>
      <c r="D589" s="42" t="str">
        <f t="shared" ca="1" si="27"/>
        <v>NA</v>
      </c>
      <c r="E589" s="75" t="str">
        <f t="shared" ca="1" si="28"/>
        <v>NA</v>
      </c>
      <c r="F589" s="70"/>
      <c r="G589" s="72" t="str">
        <f ca="1">IF(B588&lt;TODAY(), AVERAGE(A$9:A589), "NA")</f>
        <v>NA</v>
      </c>
      <c r="H589" s="75" t="str">
        <f ca="1">IF(B588&lt;TODAY(), AVERAGE(E$9:E589), "NA")</f>
        <v>NA</v>
      </c>
      <c r="I589" s="82" t="str">
        <f ca="1">IF(B588&lt;TODAY(), (SUMPRODUCT(A$9:A589,E$9:E589) - G589*SUM(E$9:E589) - H589*SUM(A$9:A589) + (A589-7)*G589*H589)/(SUMPRODUCT(A$9:A589,A$9:A589) - 2*G589*SUM(A$9:A589) + (A589-7)*G589*G589), "NA")</f>
        <v>NA</v>
      </c>
      <c r="J589" s="95" t="str">
        <f t="shared" ca="1" si="29"/>
        <v>NA</v>
      </c>
    </row>
    <row r="590" spans="1:10" x14ac:dyDescent="0.2">
      <c r="A590" s="3">
        <v>589</v>
      </c>
      <c r="B590" s="73">
        <v>44771</v>
      </c>
      <c r="C590" s="42"/>
      <c r="D590" s="42" t="str">
        <f t="shared" ca="1" si="27"/>
        <v>NA</v>
      </c>
      <c r="E590" s="75" t="str">
        <f t="shared" ca="1" si="28"/>
        <v>NA</v>
      </c>
      <c r="F590" s="70"/>
      <c r="G590" s="72" t="str">
        <f ca="1">IF(B589&lt;TODAY(), AVERAGE(A$9:A590), "NA")</f>
        <v>NA</v>
      </c>
      <c r="H590" s="75" t="str">
        <f ca="1">IF(B589&lt;TODAY(), AVERAGE(E$9:E590), "NA")</f>
        <v>NA</v>
      </c>
      <c r="I590" s="82" t="str">
        <f ca="1">IF(B589&lt;TODAY(), (SUMPRODUCT(A$9:A590,E$9:E590) - G590*SUM(E$9:E590) - H590*SUM(A$9:A590) + (A590-7)*G590*H590)/(SUMPRODUCT(A$9:A590,A$9:A590) - 2*G590*SUM(A$9:A590) + (A590-7)*G590*G590), "NA")</f>
        <v>NA</v>
      </c>
      <c r="J590" s="95" t="str">
        <f t="shared" ca="1" si="29"/>
        <v>NA</v>
      </c>
    </row>
    <row r="591" spans="1:10" x14ac:dyDescent="0.2">
      <c r="A591" s="3">
        <v>590</v>
      </c>
      <c r="B591" s="73">
        <v>44772</v>
      </c>
      <c r="C591" s="42"/>
      <c r="D591" s="42" t="str">
        <f t="shared" ca="1" si="27"/>
        <v>NA</v>
      </c>
      <c r="E591" s="75" t="str">
        <f t="shared" ca="1" si="28"/>
        <v>NA</v>
      </c>
      <c r="F591" s="70"/>
      <c r="G591" s="72" t="str">
        <f ca="1">IF(B590&lt;TODAY(), AVERAGE(A$9:A591), "NA")</f>
        <v>NA</v>
      </c>
      <c r="H591" s="75" t="str">
        <f ca="1">IF(B590&lt;TODAY(), AVERAGE(E$9:E591), "NA")</f>
        <v>NA</v>
      </c>
      <c r="I591" s="82" t="str">
        <f ca="1">IF(B590&lt;TODAY(), (SUMPRODUCT(A$9:A591,E$9:E591) - G591*SUM(E$9:E591) - H591*SUM(A$9:A591) + (A591-7)*G591*H591)/(SUMPRODUCT(A$9:A591,A$9:A591) - 2*G591*SUM(A$9:A591) + (A591-7)*G591*G591), "NA")</f>
        <v>NA</v>
      </c>
      <c r="J591" s="95" t="str">
        <f t="shared" ca="1" si="29"/>
        <v>NA</v>
      </c>
    </row>
    <row r="592" spans="1:10" x14ac:dyDescent="0.2">
      <c r="A592" s="3">
        <v>591</v>
      </c>
      <c r="B592" s="73">
        <v>44773</v>
      </c>
      <c r="C592" s="42"/>
      <c r="D592" s="42" t="str">
        <f t="shared" ca="1" si="27"/>
        <v>NA</v>
      </c>
      <c r="E592" s="75" t="str">
        <f t="shared" ca="1" si="28"/>
        <v>NA</v>
      </c>
      <c r="F592" s="70"/>
      <c r="G592" s="72" t="str">
        <f ca="1">IF(B591&lt;TODAY(), AVERAGE(A$9:A592), "NA")</f>
        <v>NA</v>
      </c>
      <c r="H592" s="75" t="str">
        <f ca="1">IF(B591&lt;TODAY(), AVERAGE(E$9:E592), "NA")</f>
        <v>NA</v>
      </c>
      <c r="I592" s="82" t="str">
        <f ca="1">IF(B591&lt;TODAY(), (SUMPRODUCT(A$9:A592,E$9:E592) - G592*SUM(E$9:E592) - H592*SUM(A$9:A592) + (A592-7)*G592*H592)/(SUMPRODUCT(A$9:A592,A$9:A592) - 2*G592*SUM(A$9:A592) + (A592-7)*G592*G592), "NA")</f>
        <v>NA</v>
      </c>
      <c r="J592" s="95" t="str">
        <f t="shared" ca="1" si="29"/>
        <v>NA</v>
      </c>
    </row>
    <row r="593" spans="1:10" x14ac:dyDescent="0.2">
      <c r="A593" s="3">
        <v>592</v>
      </c>
      <c r="B593" s="73">
        <v>44774</v>
      </c>
      <c r="C593" s="42"/>
      <c r="D593" s="42" t="str">
        <f t="shared" ca="1" si="27"/>
        <v>NA</v>
      </c>
      <c r="E593" s="75" t="str">
        <f t="shared" ca="1" si="28"/>
        <v>NA</v>
      </c>
      <c r="F593" s="70"/>
      <c r="G593" s="72" t="str">
        <f ca="1">IF(B592&lt;TODAY(), AVERAGE(A$9:A593), "NA")</f>
        <v>NA</v>
      </c>
      <c r="H593" s="75" t="str">
        <f ca="1">IF(B592&lt;TODAY(), AVERAGE(E$9:E593), "NA")</f>
        <v>NA</v>
      </c>
      <c r="I593" s="82" t="str">
        <f ca="1">IF(B592&lt;TODAY(), (SUMPRODUCT(A$9:A593,E$9:E593) - G593*SUM(E$9:E593) - H593*SUM(A$9:A593) + (A593-7)*G593*H593)/(SUMPRODUCT(A$9:A593,A$9:A593) - 2*G593*SUM(A$9:A593) + (A593-7)*G593*G593), "NA")</f>
        <v>NA</v>
      </c>
      <c r="J593" s="95" t="str">
        <f t="shared" ca="1" si="29"/>
        <v>NA</v>
      </c>
    </row>
    <row r="594" spans="1:10" x14ac:dyDescent="0.2">
      <c r="A594" s="3">
        <v>593</v>
      </c>
      <c r="B594" s="73">
        <v>44775</v>
      </c>
      <c r="C594" s="42"/>
      <c r="D594" s="42" t="str">
        <f t="shared" ca="1" si="27"/>
        <v>NA</v>
      </c>
      <c r="E594" s="75" t="str">
        <f t="shared" ca="1" si="28"/>
        <v>NA</v>
      </c>
      <c r="F594" s="70"/>
      <c r="G594" s="72" t="str">
        <f ca="1">IF(B593&lt;TODAY(), AVERAGE(A$9:A594), "NA")</f>
        <v>NA</v>
      </c>
      <c r="H594" s="75" t="str">
        <f ca="1">IF(B593&lt;TODAY(), AVERAGE(E$9:E594), "NA")</f>
        <v>NA</v>
      </c>
      <c r="I594" s="82" t="str">
        <f ca="1">IF(B593&lt;TODAY(), (SUMPRODUCT(A$9:A594,E$9:E594) - G594*SUM(E$9:E594) - H594*SUM(A$9:A594) + (A594-7)*G594*H594)/(SUMPRODUCT(A$9:A594,A$9:A594) - 2*G594*SUM(A$9:A594) + (A594-7)*G594*G594), "NA")</f>
        <v>NA</v>
      </c>
      <c r="J594" s="95" t="str">
        <f t="shared" ca="1" si="29"/>
        <v>NA</v>
      </c>
    </row>
    <row r="595" spans="1:10" x14ac:dyDescent="0.2">
      <c r="A595" s="3">
        <v>594</v>
      </c>
      <c r="B595" s="73">
        <v>44776</v>
      </c>
      <c r="C595" s="42"/>
      <c r="D595" s="42" t="str">
        <f t="shared" ca="1" si="27"/>
        <v>NA</v>
      </c>
      <c r="E595" s="75" t="str">
        <f t="shared" ca="1" si="28"/>
        <v>NA</v>
      </c>
      <c r="F595" s="70"/>
      <c r="G595" s="72" t="str">
        <f ca="1">IF(B594&lt;TODAY(), AVERAGE(A$9:A595), "NA")</f>
        <v>NA</v>
      </c>
      <c r="H595" s="75" t="str">
        <f ca="1">IF(B594&lt;TODAY(), AVERAGE(E$9:E595), "NA")</f>
        <v>NA</v>
      </c>
      <c r="I595" s="82" t="str">
        <f ca="1">IF(B594&lt;TODAY(), (SUMPRODUCT(A$9:A595,E$9:E595) - G595*SUM(E$9:E595) - H595*SUM(A$9:A595) + (A595-7)*G595*H595)/(SUMPRODUCT(A$9:A595,A$9:A595) - 2*G595*SUM(A$9:A595) + (A595-7)*G595*G595), "NA")</f>
        <v>NA</v>
      </c>
      <c r="J595" s="95" t="str">
        <f t="shared" ca="1" si="29"/>
        <v>NA</v>
      </c>
    </row>
    <row r="596" spans="1:10" x14ac:dyDescent="0.2">
      <c r="A596" s="3">
        <v>595</v>
      </c>
      <c r="B596" s="73">
        <v>44777</v>
      </c>
      <c r="C596" s="42"/>
      <c r="D596" s="42" t="str">
        <f t="shared" ca="1" si="27"/>
        <v>NA</v>
      </c>
      <c r="E596" s="75" t="str">
        <f t="shared" ca="1" si="28"/>
        <v>NA</v>
      </c>
      <c r="F596" s="70"/>
      <c r="G596" s="72" t="str">
        <f ca="1">IF(B595&lt;TODAY(), AVERAGE(A$9:A596), "NA")</f>
        <v>NA</v>
      </c>
      <c r="H596" s="75" t="str">
        <f ca="1">IF(B595&lt;TODAY(), AVERAGE(E$9:E596), "NA")</f>
        <v>NA</v>
      </c>
      <c r="I596" s="82" t="str">
        <f ca="1">IF(B595&lt;TODAY(), (SUMPRODUCT(A$9:A596,E$9:E596) - G596*SUM(E$9:E596) - H596*SUM(A$9:A596) + (A596-7)*G596*H596)/(SUMPRODUCT(A$9:A596,A$9:A596) - 2*G596*SUM(A$9:A596) + (A596-7)*G596*G596), "NA")</f>
        <v>NA</v>
      </c>
      <c r="J596" s="95" t="str">
        <f t="shared" ca="1" si="29"/>
        <v>NA</v>
      </c>
    </row>
    <row r="597" spans="1:10" x14ac:dyDescent="0.2">
      <c r="A597" s="3">
        <v>596</v>
      </c>
      <c r="B597" s="73">
        <v>44778</v>
      </c>
      <c r="C597" s="42"/>
      <c r="D597" s="42" t="str">
        <f t="shared" ca="1" si="27"/>
        <v>NA</v>
      </c>
      <c r="E597" s="75" t="str">
        <f t="shared" ca="1" si="28"/>
        <v>NA</v>
      </c>
      <c r="F597" s="70"/>
      <c r="G597" s="72" t="str">
        <f ca="1">IF(B596&lt;TODAY(), AVERAGE(A$9:A597), "NA")</f>
        <v>NA</v>
      </c>
      <c r="H597" s="75" t="str">
        <f ca="1">IF(B596&lt;TODAY(), AVERAGE(E$9:E597), "NA")</f>
        <v>NA</v>
      </c>
      <c r="I597" s="82" t="str">
        <f ca="1">IF(B596&lt;TODAY(), (SUMPRODUCT(A$9:A597,E$9:E597) - G597*SUM(E$9:E597) - H597*SUM(A$9:A597) + (A597-7)*G597*H597)/(SUMPRODUCT(A$9:A597,A$9:A597) - 2*G597*SUM(A$9:A597) + (A597-7)*G597*G597), "NA")</f>
        <v>NA</v>
      </c>
      <c r="J597" s="95" t="str">
        <f t="shared" ca="1" si="29"/>
        <v>NA</v>
      </c>
    </row>
    <row r="598" spans="1:10" x14ac:dyDescent="0.2">
      <c r="A598" s="3">
        <v>597</v>
      </c>
      <c r="B598" s="73">
        <v>44779</v>
      </c>
      <c r="C598" s="42"/>
      <c r="D598" s="42" t="str">
        <f t="shared" ca="1" si="27"/>
        <v>NA</v>
      </c>
      <c r="E598" s="75" t="str">
        <f t="shared" ca="1" si="28"/>
        <v>NA</v>
      </c>
      <c r="F598" s="70"/>
      <c r="G598" s="72" t="str">
        <f ca="1">IF(B597&lt;TODAY(), AVERAGE(A$9:A598), "NA")</f>
        <v>NA</v>
      </c>
      <c r="H598" s="75" t="str">
        <f ca="1">IF(B597&lt;TODAY(), AVERAGE(E$9:E598), "NA")</f>
        <v>NA</v>
      </c>
      <c r="I598" s="82" t="str">
        <f ca="1">IF(B597&lt;TODAY(), (SUMPRODUCT(A$9:A598,E$9:E598) - G598*SUM(E$9:E598) - H598*SUM(A$9:A598) + (A598-7)*G598*H598)/(SUMPRODUCT(A$9:A598,A$9:A598) - 2*G598*SUM(A$9:A598) + (A598-7)*G598*G598), "NA")</f>
        <v>NA</v>
      </c>
      <c r="J598" s="95" t="str">
        <f t="shared" ca="1" si="29"/>
        <v>NA</v>
      </c>
    </row>
    <row r="599" spans="1:10" x14ac:dyDescent="0.2">
      <c r="A599" s="3">
        <v>598</v>
      </c>
      <c r="B599" s="73">
        <v>44780</v>
      </c>
      <c r="C599" s="42"/>
      <c r="D599" s="42" t="str">
        <f t="shared" ca="1" si="27"/>
        <v>NA</v>
      </c>
      <c r="E599" s="75" t="str">
        <f t="shared" ca="1" si="28"/>
        <v>NA</v>
      </c>
      <c r="F599" s="70"/>
      <c r="G599" s="72" t="str">
        <f ca="1">IF(B598&lt;TODAY(), AVERAGE(A$9:A599), "NA")</f>
        <v>NA</v>
      </c>
      <c r="H599" s="75" t="str">
        <f ca="1">IF(B598&lt;TODAY(), AVERAGE(E$9:E599), "NA")</f>
        <v>NA</v>
      </c>
      <c r="I599" s="82" t="str">
        <f ca="1">IF(B598&lt;TODAY(), (SUMPRODUCT(A$9:A599,E$9:E599) - G599*SUM(E$9:E599) - H599*SUM(A$9:A599) + (A599-7)*G599*H599)/(SUMPRODUCT(A$9:A599,A$9:A599) - 2*G599*SUM(A$9:A599) + (A599-7)*G599*G599), "NA")</f>
        <v>NA</v>
      </c>
      <c r="J599" s="95" t="str">
        <f t="shared" ca="1" si="29"/>
        <v>NA</v>
      </c>
    </row>
    <row r="600" spans="1:10" x14ac:dyDescent="0.2">
      <c r="A600" s="3">
        <v>599</v>
      </c>
      <c r="B600" s="73">
        <v>44781</v>
      </c>
      <c r="C600" s="42"/>
      <c r="D600" s="42" t="str">
        <f t="shared" ca="1" si="27"/>
        <v>NA</v>
      </c>
      <c r="E600" s="75" t="str">
        <f t="shared" ca="1" si="28"/>
        <v>NA</v>
      </c>
      <c r="F600" s="70"/>
      <c r="G600" s="72" t="str">
        <f ca="1">IF(B599&lt;TODAY(), AVERAGE(A$9:A600), "NA")</f>
        <v>NA</v>
      </c>
      <c r="H600" s="75" t="str">
        <f ca="1">IF(B599&lt;TODAY(), AVERAGE(E$9:E600), "NA")</f>
        <v>NA</v>
      </c>
      <c r="I600" s="82" t="str">
        <f ca="1">IF(B599&lt;TODAY(), (SUMPRODUCT(A$9:A600,E$9:E600) - G600*SUM(E$9:E600) - H600*SUM(A$9:A600) + (A600-7)*G600*H600)/(SUMPRODUCT(A$9:A600,A$9:A600) - 2*G600*SUM(A$9:A600) + (A600-7)*G600*G600), "NA")</f>
        <v>NA</v>
      </c>
      <c r="J600" s="95" t="str">
        <f t="shared" ca="1" si="29"/>
        <v>NA</v>
      </c>
    </row>
    <row r="601" spans="1:10" x14ac:dyDescent="0.2">
      <c r="A601" s="3">
        <v>600</v>
      </c>
      <c r="B601" s="73">
        <v>44782</v>
      </c>
      <c r="C601" s="42"/>
      <c r="D601" s="42" t="str">
        <f t="shared" ca="1" si="27"/>
        <v>NA</v>
      </c>
      <c r="E601" s="75" t="str">
        <f t="shared" ca="1" si="28"/>
        <v>NA</v>
      </c>
      <c r="F601" s="70"/>
      <c r="G601" s="72" t="str">
        <f ca="1">IF(B600&lt;TODAY(), AVERAGE(A$9:A601), "NA")</f>
        <v>NA</v>
      </c>
      <c r="H601" s="75" t="str">
        <f ca="1">IF(B600&lt;TODAY(), AVERAGE(E$9:E601), "NA")</f>
        <v>NA</v>
      </c>
      <c r="I601" s="82" t="str">
        <f ca="1">IF(B600&lt;TODAY(), (SUMPRODUCT(A$9:A601,E$9:E601) - G601*SUM(E$9:E601) - H601*SUM(A$9:A601) + (A601-7)*G601*H601)/(SUMPRODUCT(A$9:A601,A$9:A601) - 2*G601*SUM(A$9:A601) + (A601-7)*G601*G601), "NA")</f>
        <v>NA</v>
      </c>
      <c r="J601" s="95" t="str">
        <f t="shared" ca="1" si="29"/>
        <v>NA</v>
      </c>
    </row>
    <row r="602" spans="1:10" x14ac:dyDescent="0.2">
      <c r="A602" s="3">
        <v>601</v>
      </c>
      <c r="B602" s="73">
        <v>44783</v>
      </c>
      <c r="C602" s="42"/>
      <c r="D602" s="42" t="str">
        <f t="shared" ca="1" si="27"/>
        <v>NA</v>
      </c>
      <c r="E602" s="75" t="str">
        <f t="shared" ca="1" si="28"/>
        <v>NA</v>
      </c>
      <c r="F602" s="70"/>
      <c r="G602" s="72" t="str">
        <f ca="1">IF(B601&lt;TODAY(), AVERAGE(A$9:A602), "NA")</f>
        <v>NA</v>
      </c>
      <c r="H602" s="75" t="str">
        <f ca="1">IF(B601&lt;TODAY(), AVERAGE(E$9:E602), "NA")</f>
        <v>NA</v>
      </c>
      <c r="I602" s="82" t="str">
        <f ca="1">IF(B601&lt;TODAY(), (SUMPRODUCT(A$9:A602,E$9:E602) - G602*SUM(E$9:E602) - H602*SUM(A$9:A602) + (A602-7)*G602*H602)/(SUMPRODUCT(A$9:A602,A$9:A602) - 2*G602*SUM(A$9:A602) + (A602-7)*G602*G602), "NA")</f>
        <v>NA</v>
      </c>
      <c r="J602" s="95" t="str">
        <f t="shared" ca="1" si="29"/>
        <v>NA</v>
      </c>
    </row>
    <row r="603" spans="1:10" x14ac:dyDescent="0.2">
      <c r="A603" s="3">
        <v>602</v>
      </c>
      <c r="B603" s="73">
        <v>44784</v>
      </c>
      <c r="C603" s="42"/>
      <c r="D603" s="42" t="str">
        <f t="shared" ca="1" si="27"/>
        <v>NA</v>
      </c>
      <c r="E603" s="75" t="str">
        <f t="shared" ca="1" si="28"/>
        <v>NA</v>
      </c>
      <c r="F603" s="70"/>
      <c r="G603" s="72" t="str">
        <f ca="1">IF(B602&lt;TODAY(), AVERAGE(A$9:A603), "NA")</f>
        <v>NA</v>
      </c>
      <c r="H603" s="75" t="str">
        <f ca="1">IF(B602&lt;TODAY(), AVERAGE(E$9:E603), "NA")</f>
        <v>NA</v>
      </c>
      <c r="I603" s="82" t="str">
        <f ca="1">IF(B602&lt;TODAY(), (SUMPRODUCT(A$9:A603,E$9:E603) - G603*SUM(E$9:E603) - H603*SUM(A$9:A603) + (A603-7)*G603*H603)/(SUMPRODUCT(A$9:A603,A$9:A603) - 2*G603*SUM(A$9:A603) + (A603-7)*G603*G603), "NA")</f>
        <v>NA</v>
      </c>
      <c r="J603" s="95" t="str">
        <f t="shared" ca="1" si="29"/>
        <v>NA</v>
      </c>
    </row>
    <row r="604" spans="1:10" x14ac:dyDescent="0.2">
      <c r="A604" s="3">
        <v>603</v>
      </c>
      <c r="B604" s="73">
        <v>44785</v>
      </c>
      <c r="C604" s="42"/>
      <c r="D604" s="42" t="str">
        <f t="shared" ca="1" si="27"/>
        <v>NA</v>
      </c>
      <c r="E604" s="75" t="str">
        <f t="shared" ca="1" si="28"/>
        <v>NA</v>
      </c>
      <c r="F604" s="70"/>
      <c r="G604" s="72" t="str">
        <f ca="1">IF(B603&lt;TODAY(), AVERAGE(A$9:A604), "NA")</f>
        <v>NA</v>
      </c>
      <c r="H604" s="75" t="str">
        <f ca="1">IF(B603&lt;TODAY(), AVERAGE(E$9:E604), "NA")</f>
        <v>NA</v>
      </c>
      <c r="I604" s="82" t="str">
        <f ca="1">IF(B603&lt;TODAY(), (SUMPRODUCT(A$9:A604,E$9:E604) - G604*SUM(E$9:E604) - H604*SUM(A$9:A604) + (A604-7)*G604*H604)/(SUMPRODUCT(A$9:A604,A$9:A604) - 2*G604*SUM(A$9:A604) + (A604-7)*G604*G604), "NA")</f>
        <v>NA</v>
      </c>
      <c r="J604" s="95" t="str">
        <f t="shared" ca="1" si="29"/>
        <v>NA</v>
      </c>
    </row>
    <row r="605" spans="1:10" x14ac:dyDescent="0.2">
      <c r="A605" s="3">
        <v>604</v>
      </c>
      <c r="B605" s="73">
        <v>44786</v>
      </c>
      <c r="C605" s="42"/>
      <c r="D605" s="42" t="str">
        <f t="shared" ca="1" si="27"/>
        <v>NA</v>
      </c>
      <c r="E605" s="75" t="str">
        <f t="shared" ca="1" si="28"/>
        <v>NA</v>
      </c>
      <c r="F605" s="70"/>
      <c r="G605" s="72" t="str">
        <f ca="1">IF(B604&lt;TODAY(), AVERAGE(A$9:A605), "NA")</f>
        <v>NA</v>
      </c>
      <c r="H605" s="75" t="str">
        <f ca="1">IF(B604&lt;TODAY(), AVERAGE(E$9:E605), "NA")</f>
        <v>NA</v>
      </c>
      <c r="I605" s="82" t="str">
        <f ca="1">IF(B604&lt;TODAY(), (SUMPRODUCT(A$9:A605,E$9:E605) - G605*SUM(E$9:E605) - H605*SUM(A$9:A605) + (A605-7)*G605*H605)/(SUMPRODUCT(A$9:A605,A$9:A605) - 2*G605*SUM(A$9:A605) + (A605-7)*G605*G605), "NA")</f>
        <v>NA</v>
      </c>
      <c r="J605" s="95" t="str">
        <f t="shared" ca="1" si="29"/>
        <v>NA</v>
      </c>
    </row>
    <row r="606" spans="1:10" x14ac:dyDescent="0.2">
      <c r="A606" s="3">
        <v>605</v>
      </c>
      <c r="B606" s="73">
        <v>44787</v>
      </c>
      <c r="C606" s="42"/>
      <c r="D606" s="42" t="str">
        <f t="shared" ca="1" si="27"/>
        <v>NA</v>
      </c>
      <c r="E606" s="75" t="str">
        <f t="shared" ca="1" si="28"/>
        <v>NA</v>
      </c>
      <c r="F606" s="70"/>
      <c r="G606" s="72" t="str">
        <f ca="1">IF(B605&lt;TODAY(), AVERAGE(A$9:A606), "NA")</f>
        <v>NA</v>
      </c>
      <c r="H606" s="75" t="str">
        <f ca="1">IF(B605&lt;TODAY(), AVERAGE(E$9:E606), "NA")</f>
        <v>NA</v>
      </c>
      <c r="I606" s="82" t="str">
        <f ca="1">IF(B605&lt;TODAY(), (SUMPRODUCT(A$9:A606,E$9:E606) - G606*SUM(E$9:E606) - H606*SUM(A$9:A606) + (A606-7)*G606*H606)/(SUMPRODUCT(A$9:A606,A$9:A606) - 2*G606*SUM(A$9:A606) + (A606-7)*G606*G606), "NA")</f>
        <v>NA</v>
      </c>
      <c r="J606" s="95" t="str">
        <f t="shared" ca="1" si="29"/>
        <v>NA</v>
      </c>
    </row>
    <row r="607" spans="1:10" x14ac:dyDescent="0.2">
      <c r="A607" s="3">
        <v>606</v>
      </c>
      <c r="B607" s="73">
        <v>44788</v>
      </c>
      <c r="C607" s="42"/>
      <c r="D607" s="42" t="str">
        <f t="shared" ca="1" si="27"/>
        <v>NA</v>
      </c>
      <c r="E607" s="75" t="str">
        <f t="shared" ca="1" si="28"/>
        <v>NA</v>
      </c>
      <c r="F607" s="70"/>
      <c r="G607" s="72" t="str">
        <f ca="1">IF(B606&lt;TODAY(), AVERAGE(A$9:A607), "NA")</f>
        <v>NA</v>
      </c>
      <c r="H607" s="75" t="str">
        <f ca="1">IF(B606&lt;TODAY(), AVERAGE(E$9:E607), "NA")</f>
        <v>NA</v>
      </c>
      <c r="I607" s="82" t="str">
        <f ca="1">IF(B606&lt;TODAY(), (SUMPRODUCT(A$9:A607,E$9:E607) - G607*SUM(E$9:E607) - H607*SUM(A$9:A607) + (A607-7)*G607*H607)/(SUMPRODUCT(A$9:A607,A$9:A607) - 2*G607*SUM(A$9:A607) + (A607-7)*G607*G607), "NA")</f>
        <v>NA</v>
      </c>
      <c r="J607" s="95" t="str">
        <f t="shared" ca="1" si="29"/>
        <v>NA</v>
      </c>
    </row>
    <row r="608" spans="1:10" x14ac:dyDescent="0.2">
      <c r="A608" s="3">
        <v>607</v>
      </c>
      <c r="B608" s="73">
        <v>44789</v>
      </c>
      <c r="C608" s="42"/>
      <c r="D608" s="42" t="str">
        <f t="shared" ca="1" si="27"/>
        <v>NA</v>
      </c>
      <c r="E608" s="75" t="str">
        <f t="shared" ca="1" si="28"/>
        <v>NA</v>
      </c>
      <c r="F608" s="70"/>
      <c r="G608" s="72" t="str">
        <f ca="1">IF(B607&lt;TODAY(), AVERAGE(A$9:A608), "NA")</f>
        <v>NA</v>
      </c>
      <c r="H608" s="75" t="str">
        <f ca="1">IF(B607&lt;TODAY(), AVERAGE(E$9:E608), "NA")</f>
        <v>NA</v>
      </c>
      <c r="I608" s="82" t="str">
        <f ca="1">IF(B607&lt;TODAY(), (SUMPRODUCT(A$9:A608,E$9:E608) - G608*SUM(E$9:E608) - H608*SUM(A$9:A608) + (A608-7)*G608*H608)/(SUMPRODUCT(A$9:A608,A$9:A608) - 2*G608*SUM(A$9:A608) + (A608-7)*G608*G608), "NA")</f>
        <v>NA</v>
      </c>
      <c r="J608" s="95" t="str">
        <f t="shared" ca="1" si="29"/>
        <v>NA</v>
      </c>
    </row>
    <row r="609" spans="1:10" x14ac:dyDescent="0.2">
      <c r="A609" s="3">
        <v>608</v>
      </c>
      <c r="B609" s="73">
        <v>44790</v>
      </c>
      <c r="C609" s="42"/>
      <c r="D609" s="42" t="str">
        <f t="shared" ca="1" si="27"/>
        <v>NA</v>
      </c>
      <c r="E609" s="75" t="str">
        <f t="shared" ca="1" si="28"/>
        <v>NA</v>
      </c>
      <c r="F609" s="70"/>
      <c r="G609" s="72" t="str">
        <f ca="1">IF(B608&lt;TODAY(), AVERAGE(A$9:A609), "NA")</f>
        <v>NA</v>
      </c>
      <c r="H609" s="75" t="str">
        <f ca="1">IF(B608&lt;TODAY(), AVERAGE(E$9:E609), "NA")</f>
        <v>NA</v>
      </c>
      <c r="I609" s="82" t="str">
        <f ca="1">IF(B608&lt;TODAY(), (SUMPRODUCT(A$9:A609,E$9:E609) - G609*SUM(E$9:E609) - H609*SUM(A$9:A609) + (A609-7)*G609*H609)/(SUMPRODUCT(A$9:A609,A$9:A609) - 2*G609*SUM(A$9:A609) + (A609-7)*G609*G609), "NA")</f>
        <v>NA</v>
      </c>
      <c r="J609" s="95" t="str">
        <f t="shared" ca="1" si="29"/>
        <v>NA</v>
      </c>
    </row>
    <row r="610" spans="1:10" x14ac:dyDescent="0.2">
      <c r="A610" s="3">
        <v>609</v>
      </c>
      <c r="B610" s="73">
        <v>44791</v>
      </c>
      <c r="C610" s="42"/>
      <c r="D610" s="42" t="str">
        <f t="shared" ca="1" si="27"/>
        <v>NA</v>
      </c>
      <c r="E610" s="75" t="str">
        <f t="shared" ca="1" si="28"/>
        <v>NA</v>
      </c>
      <c r="F610" s="70"/>
      <c r="G610" s="72" t="str">
        <f ca="1">IF(B609&lt;TODAY(), AVERAGE(A$9:A610), "NA")</f>
        <v>NA</v>
      </c>
      <c r="H610" s="75" t="str">
        <f ca="1">IF(B609&lt;TODAY(), AVERAGE(E$9:E610), "NA")</f>
        <v>NA</v>
      </c>
      <c r="I610" s="82" t="str">
        <f ca="1">IF(B609&lt;TODAY(), (SUMPRODUCT(A$9:A610,E$9:E610) - G610*SUM(E$9:E610) - H610*SUM(A$9:A610) + (A610-7)*G610*H610)/(SUMPRODUCT(A$9:A610,A$9:A610) - 2*G610*SUM(A$9:A610) + (A610-7)*G610*G610), "NA")</f>
        <v>NA</v>
      </c>
      <c r="J610" s="95" t="str">
        <f t="shared" ca="1" si="29"/>
        <v>NA</v>
      </c>
    </row>
    <row r="611" spans="1:10" x14ac:dyDescent="0.2">
      <c r="A611" s="3">
        <v>610</v>
      </c>
      <c r="B611" s="73">
        <v>44792</v>
      </c>
      <c r="C611" s="42"/>
      <c r="D611" s="42" t="str">
        <f t="shared" ca="1" si="27"/>
        <v>NA</v>
      </c>
      <c r="E611" s="75" t="str">
        <f t="shared" ca="1" si="28"/>
        <v>NA</v>
      </c>
      <c r="F611" s="70"/>
      <c r="G611" s="72" t="str">
        <f ca="1">IF(B610&lt;TODAY(), AVERAGE(A$9:A611), "NA")</f>
        <v>NA</v>
      </c>
      <c r="H611" s="75" t="str">
        <f ca="1">IF(B610&lt;TODAY(), AVERAGE(E$9:E611), "NA")</f>
        <v>NA</v>
      </c>
      <c r="I611" s="82" t="str">
        <f ca="1">IF(B610&lt;TODAY(), (SUMPRODUCT(A$9:A611,E$9:E611) - G611*SUM(E$9:E611) - H611*SUM(A$9:A611) + (A611-7)*G611*H611)/(SUMPRODUCT(A$9:A611,A$9:A611) - 2*G611*SUM(A$9:A611) + (A611-7)*G611*G611), "NA")</f>
        <v>NA</v>
      </c>
      <c r="J611" s="95" t="str">
        <f t="shared" ca="1" si="29"/>
        <v>NA</v>
      </c>
    </row>
    <row r="612" spans="1:10" x14ac:dyDescent="0.2">
      <c r="A612" s="3">
        <v>611</v>
      </c>
      <c r="B612" s="73">
        <v>44793</v>
      </c>
      <c r="C612" s="42"/>
      <c r="D612" s="42" t="str">
        <f t="shared" ca="1" si="27"/>
        <v>NA</v>
      </c>
      <c r="E612" s="75" t="str">
        <f t="shared" ca="1" si="28"/>
        <v>NA</v>
      </c>
      <c r="F612" s="70"/>
      <c r="G612" s="72" t="str">
        <f ca="1">IF(B611&lt;TODAY(), AVERAGE(A$9:A612), "NA")</f>
        <v>NA</v>
      </c>
      <c r="H612" s="75" t="str">
        <f ca="1">IF(B611&lt;TODAY(), AVERAGE(E$9:E612), "NA")</f>
        <v>NA</v>
      </c>
      <c r="I612" s="82" t="str">
        <f ca="1">IF(B611&lt;TODAY(), (SUMPRODUCT(A$9:A612,E$9:E612) - G612*SUM(E$9:E612) - H612*SUM(A$9:A612) + (A612-7)*G612*H612)/(SUMPRODUCT(A$9:A612,A$9:A612) - 2*G612*SUM(A$9:A612) + (A612-7)*G612*G612), "NA")</f>
        <v>NA</v>
      </c>
      <c r="J612" s="95" t="str">
        <f t="shared" ca="1" si="29"/>
        <v>NA</v>
      </c>
    </row>
    <row r="613" spans="1:10" x14ac:dyDescent="0.2">
      <c r="A613" s="3">
        <v>612</v>
      </c>
      <c r="B613" s="73">
        <v>44794</v>
      </c>
      <c r="C613" s="42"/>
      <c r="D613" s="42" t="str">
        <f t="shared" ca="1" si="27"/>
        <v>NA</v>
      </c>
      <c r="E613" s="75" t="str">
        <f t="shared" ca="1" si="28"/>
        <v>NA</v>
      </c>
      <c r="F613" s="70"/>
      <c r="G613" s="72" t="str">
        <f ca="1">IF(B612&lt;TODAY(), AVERAGE(A$9:A613), "NA")</f>
        <v>NA</v>
      </c>
      <c r="H613" s="75" t="str">
        <f ca="1">IF(B612&lt;TODAY(), AVERAGE(E$9:E613), "NA")</f>
        <v>NA</v>
      </c>
      <c r="I613" s="82" t="str">
        <f ca="1">IF(B612&lt;TODAY(), (SUMPRODUCT(A$9:A613,E$9:E613) - G613*SUM(E$9:E613) - H613*SUM(A$9:A613) + (A613-7)*G613*H613)/(SUMPRODUCT(A$9:A613,A$9:A613) - 2*G613*SUM(A$9:A613) + (A613-7)*G613*G613), "NA")</f>
        <v>NA</v>
      </c>
      <c r="J613" s="95" t="str">
        <f t="shared" ca="1" si="29"/>
        <v>NA</v>
      </c>
    </row>
    <row r="614" spans="1:10" x14ac:dyDescent="0.2">
      <c r="A614" s="3">
        <v>613</v>
      </c>
      <c r="B614" s="73">
        <v>44795</v>
      </c>
      <c r="C614" s="42"/>
      <c r="D614" s="42" t="str">
        <f t="shared" ca="1" si="27"/>
        <v>NA</v>
      </c>
      <c r="E614" s="75" t="str">
        <f t="shared" ca="1" si="28"/>
        <v>NA</v>
      </c>
      <c r="F614" s="70"/>
      <c r="G614" s="72" t="str">
        <f ca="1">IF(B613&lt;TODAY(), AVERAGE(A$9:A614), "NA")</f>
        <v>NA</v>
      </c>
      <c r="H614" s="75" t="str">
        <f ca="1">IF(B613&lt;TODAY(), AVERAGE(E$9:E614), "NA")</f>
        <v>NA</v>
      </c>
      <c r="I614" s="82" t="str">
        <f ca="1">IF(B613&lt;TODAY(), (SUMPRODUCT(A$9:A614,E$9:E614) - G614*SUM(E$9:E614) - H614*SUM(A$9:A614) + (A614-7)*G614*H614)/(SUMPRODUCT(A$9:A614,A$9:A614) - 2*G614*SUM(A$9:A614) + (A614-7)*G614*G614), "NA")</f>
        <v>NA</v>
      </c>
      <c r="J614" s="95" t="str">
        <f t="shared" ca="1" si="29"/>
        <v>NA</v>
      </c>
    </row>
    <row r="615" spans="1:10" x14ac:dyDescent="0.2">
      <c r="A615" s="3">
        <v>614</v>
      </c>
      <c r="B615" s="73">
        <v>44796</v>
      </c>
      <c r="C615" s="42"/>
      <c r="D615" s="42" t="str">
        <f t="shared" ca="1" si="27"/>
        <v>NA</v>
      </c>
      <c r="E615" s="75" t="str">
        <f t="shared" ca="1" si="28"/>
        <v>NA</v>
      </c>
      <c r="F615" s="70"/>
      <c r="G615" s="72" t="str">
        <f ca="1">IF(B614&lt;TODAY(), AVERAGE(A$9:A615), "NA")</f>
        <v>NA</v>
      </c>
      <c r="H615" s="75" t="str">
        <f ca="1">IF(B614&lt;TODAY(), AVERAGE(E$9:E615), "NA")</f>
        <v>NA</v>
      </c>
      <c r="I615" s="82" t="str">
        <f ca="1">IF(B614&lt;TODAY(), (SUMPRODUCT(A$9:A615,E$9:E615) - G615*SUM(E$9:E615) - H615*SUM(A$9:A615) + (A615-7)*G615*H615)/(SUMPRODUCT(A$9:A615,A$9:A615) - 2*G615*SUM(A$9:A615) + (A615-7)*G615*G615), "NA")</f>
        <v>NA</v>
      </c>
      <c r="J615" s="95" t="str">
        <f t="shared" ca="1" si="29"/>
        <v>NA</v>
      </c>
    </row>
    <row r="616" spans="1:10" x14ac:dyDescent="0.2">
      <c r="A616" s="3">
        <v>615</v>
      </c>
      <c r="B616" s="73">
        <v>44797</v>
      </c>
      <c r="C616" s="42"/>
      <c r="D616" s="42" t="str">
        <f t="shared" ca="1" si="27"/>
        <v>NA</v>
      </c>
      <c r="E616" s="75" t="str">
        <f t="shared" ca="1" si="28"/>
        <v>NA</v>
      </c>
      <c r="F616" s="70"/>
      <c r="G616" s="72" t="str">
        <f ca="1">IF(B615&lt;TODAY(), AVERAGE(A$9:A616), "NA")</f>
        <v>NA</v>
      </c>
      <c r="H616" s="75" t="str">
        <f ca="1">IF(B615&lt;TODAY(), AVERAGE(E$9:E616), "NA")</f>
        <v>NA</v>
      </c>
      <c r="I616" s="82" t="str">
        <f ca="1">IF(B615&lt;TODAY(), (SUMPRODUCT(A$9:A616,E$9:E616) - G616*SUM(E$9:E616) - H616*SUM(A$9:A616) + (A616-7)*G616*H616)/(SUMPRODUCT(A$9:A616,A$9:A616) - 2*G616*SUM(A$9:A616) + (A616-7)*G616*G616), "NA")</f>
        <v>NA</v>
      </c>
      <c r="J616" s="95" t="str">
        <f t="shared" ca="1" si="29"/>
        <v>NA</v>
      </c>
    </row>
    <row r="617" spans="1:10" x14ac:dyDescent="0.2">
      <c r="A617" s="3">
        <v>616</v>
      </c>
      <c r="B617" s="73">
        <v>44798</v>
      </c>
      <c r="C617" s="42"/>
      <c r="D617" s="42" t="str">
        <f t="shared" ca="1" si="27"/>
        <v>NA</v>
      </c>
      <c r="E617" s="75" t="str">
        <f t="shared" ca="1" si="28"/>
        <v>NA</v>
      </c>
      <c r="F617" s="70"/>
      <c r="G617" s="72" t="str">
        <f ca="1">IF(B616&lt;TODAY(), AVERAGE(A$9:A617), "NA")</f>
        <v>NA</v>
      </c>
      <c r="H617" s="75" t="str">
        <f ca="1">IF(B616&lt;TODAY(), AVERAGE(E$9:E617), "NA")</f>
        <v>NA</v>
      </c>
      <c r="I617" s="82" t="str">
        <f ca="1">IF(B616&lt;TODAY(), (SUMPRODUCT(A$9:A617,E$9:E617) - G617*SUM(E$9:E617) - H617*SUM(A$9:A617) + (A617-7)*G617*H617)/(SUMPRODUCT(A$9:A617,A$9:A617) - 2*G617*SUM(A$9:A617) + (A617-7)*G617*G617), "NA")</f>
        <v>NA</v>
      </c>
      <c r="J617" s="95" t="str">
        <f t="shared" ca="1" si="29"/>
        <v>NA</v>
      </c>
    </row>
    <row r="618" spans="1:10" x14ac:dyDescent="0.2">
      <c r="A618" s="3">
        <v>617</v>
      </c>
      <c r="B618" s="73">
        <v>44799</v>
      </c>
      <c r="C618" s="42"/>
      <c r="D618" s="42" t="str">
        <f t="shared" ca="1" si="27"/>
        <v>NA</v>
      </c>
      <c r="E618" s="75" t="str">
        <f t="shared" ca="1" si="28"/>
        <v>NA</v>
      </c>
      <c r="F618" s="70"/>
      <c r="G618" s="72" t="str">
        <f ca="1">IF(B617&lt;TODAY(), AVERAGE(A$9:A618), "NA")</f>
        <v>NA</v>
      </c>
      <c r="H618" s="75" t="str">
        <f ca="1">IF(B617&lt;TODAY(), AVERAGE(E$9:E618), "NA")</f>
        <v>NA</v>
      </c>
      <c r="I618" s="82" t="str">
        <f ca="1">IF(B617&lt;TODAY(), (SUMPRODUCT(A$9:A618,E$9:E618) - G618*SUM(E$9:E618) - H618*SUM(A$9:A618) + (A618-7)*G618*H618)/(SUMPRODUCT(A$9:A618,A$9:A618) - 2*G618*SUM(A$9:A618) + (A618-7)*G618*G618), "NA")</f>
        <v>NA</v>
      </c>
      <c r="J618" s="95" t="str">
        <f t="shared" ca="1" si="29"/>
        <v>NA</v>
      </c>
    </row>
    <row r="619" spans="1:10" x14ac:dyDescent="0.2">
      <c r="A619" s="3">
        <v>618</v>
      </c>
      <c r="B619" s="73">
        <v>44800</v>
      </c>
      <c r="C619" s="42"/>
      <c r="D619" s="42" t="str">
        <f t="shared" ca="1" si="27"/>
        <v>NA</v>
      </c>
      <c r="E619" s="75" t="str">
        <f t="shared" ca="1" si="28"/>
        <v>NA</v>
      </c>
      <c r="F619" s="70"/>
      <c r="G619" s="72" t="str">
        <f ca="1">IF(B618&lt;TODAY(), AVERAGE(A$9:A619), "NA")</f>
        <v>NA</v>
      </c>
      <c r="H619" s="75" t="str">
        <f ca="1">IF(B618&lt;TODAY(), AVERAGE(E$9:E619), "NA")</f>
        <v>NA</v>
      </c>
      <c r="I619" s="82" t="str">
        <f ca="1">IF(B618&lt;TODAY(), (SUMPRODUCT(A$9:A619,E$9:E619) - G619*SUM(E$9:E619) - H619*SUM(A$9:A619) + (A619-7)*G619*H619)/(SUMPRODUCT(A$9:A619,A$9:A619) - 2*G619*SUM(A$9:A619) + (A619-7)*G619*G619), "NA")</f>
        <v>NA</v>
      </c>
      <c r="J619" s="95" t="str">
        <f t="shared" ca="1" si="29"/>
        <v>NA</v>
      </c>
    </row>
    <row r="620" spans="1:10" x14ac:dyDescent="0.2">
      <c r="A620" s="3">
        <v>619</v>
      </c>
      <c r="B620" s="73">
        <v>44801</v>
      </c>
      <c r="C620" s="42"/>
      <c r="D620" s="42" t="str">
        <f t="shared" ca="1" si="27"/>
        <v>NA</v>
      </c>
      <c r="E620" s="75" t="str">
        <f t="shared" ca="1" si="28"/>
        <v>NA</v>
      </c>
      <c r="F620" s="70"/>
      <c r="G620" s="72" t="str">
        <f ca="1">IF(B619&lt;TODAY(), AVERAGE(A$9:A620), "NA")</f>
        <v>NA</v>
      </c>
      <c r="H620" s="75" t="str">
        <f ca="1">IF(B619&lt;TODAY(), AVERAGE(E$9:E620), "NA")</f>
        <v>NA</v>
      </c>
      <c r="I620" s="82" t="str">
        <f ca="1">IF(B619&lt;TODAY(), (SUMPRODUCT(A$9:A620,E$9:E620) - G620*SUM(E$9:E620) - H620*SUM(A$9:A620) + (A620-7)*G620*H620)/(SUMPRODUCT(A$9:A620,A$9:A620) - 2*G620*SUM(A$9:A620) + (A620-7)*G620*G620), "NA")</f>
        <v>NA</v>
      </c>
      <c r="J620" s="95" t="str">
        <f t="shared" ca="1" si="29"/>
        <v>NA</v>
      </c>
    </row>
    <row r="621" spans="1:10" x14ac:dyDescent="0.2">
      <c r="A621" s="3">
        <v>620</v>
      </c>
      <c r="B621" s="73">
        <v>44802</v>
      </c>
      <c r="C621" s="42"/>
      <c r="D621" s="42" t="str">
        <f t="shared" ca="1" si="27"/>
        <v>NA</v>
      </c>
      <c r="E621" s="75" t="str">
        <f t="shared" ca="1" si="28"/>
        <v>NA</v>
      </c>
      <c r="F621" s="70"/>
      <c r="G621" s="72" t="str">
        <f ca="1">IF(B620&lt;TODAY(), AVERAGE(A$9:A621), "NA")</f>
        <v>NA</v>
      </c>
      <c r="H621" s="75" t="str">
        <f ca="1">IF(B620&lt;TODAY(), AVERAGE(E$9:E621), "NA")</f>
        <v>NA</v>
      </c>
      <c r="I621" s="82" t="str">
        <f ca="1">IF(B620&lt;TODAY(), (SUMPRODUCT(A$9:A621,E$9:E621) - G621*SUM(E$9:E621) - H621*SUM(A$9:A621) + (A621-7)*G621*H621)/(SUMPRODUCT(A$9:A621,A$9:A621) - 2*G621*SUM(A$9:A621) + (A621-7)*G621*G621), "NA")</f>
        <v>NA</v>
      </c>
      <c r="J621" s="95" t="str">
        <f t="shared" ca="1" si="29"/>
        <v>NA</v>
      </c>
    </row>
    <row r="622" spans="1:10" x14ac:dyDescent="0.2">
      <c r="A622" s="3">
        <v>621</v>
      </c>
      <c r="B622" s="73">
        <v>44803</v>
      </c>
      <c r="C622" s="42"/>
      <c r="D622" s="42" t="str">
        <f t="shared" ca="1" si="27"/>
        <v>NA</v>
      </c>
      <c r="E622" s="75" t="str">
        <f t="shared" ca="1" si="28"/>
        <v>NA</v>
      </c>
      <c r="F622" s="70"/>
      <c r="G622" s="72" t="str">
        <f ca="1">IF(B621&lt;TODAY(), AVERAGE(A$9:A622), "NA")</f>
        <v>NA</v>
      </c>
      <c r="H622" s="75" t="str">
        <f ca="1">IF(B621&lt;TODAY(), AVERAGE(E$9:E622), "NA")</f>
        <v>NA</v>
      </c>
      <c r="I622" s="82" t="str">
        <f ca="1">IF(B621&lt;TODAY(), (SUMPRODUCT(A$9:A622,E$9:E622) - G622*SUM(E$9:E622) - H622*SUM(A$9:A622) + (A622-7)*G622*H622)/(SUMPRODUCT(A$9:A622,A$9:A622) - 2*G622*SUM(A$9:A622) + (A622-7)*G622*G622), "NA")</f>
        <v>NA</v>
      </c>
      <c r="J622" s="95" t="str">
        <f t="shared" ca="1" si="29"/>
        <v>NA</v>
      </c>
    </row>
    <row r="623" spans="1:10" x14ac:dyDescent="0.2">
      <c r="A623" s="3">
        <v>622</v>
      </c>
      <c r="B623" s="73">
        <v>44804</v>
      </c>
      <c r="C623" s="42"/>
      <c r="D623" s="42" t="str">
        <f t="shared" ca="1" si="27"/>
        <v>NA</v>
      </c>
      <c r="E623" s="75" t="str">
        <f t="shared" ca="1" si="28"/>
        <v>NA</v>
      </c>
      <c r="F623" s="70"/>
      <c r="G623" s="72" t="str">
        <f ca="1">IF(B622&lt;TODAY(), AVERAGE(A$9:A623), "NA")</f>
        <v>NA</v>
      </c>
      <c r="H623" s="75" t="str">
        <f ca="1">IF(B622&lt;TODAY(), AVERAGE(E$9:E623), "NA")</f>
        <v>NA</v>
      </c>
      <c r="I623" s="82" t="str">
        <f ca="1">IF(B622&lt;TODAY(), (SUMPRODUCT(A$9:A623,E$9:E623) - G623*SUM(E$9:E623) - H623*SUM(A$9:A623) + (A623-7)*G623*H623)/(SUMPRODUCT(A$9:A623,A$9:A623) - 2*G623*SUM(A$9:A623) + (A623-7)*G623*G623), "NA")</f>
        <v>NA</v>
      </c>
      <c r="J623" s="95" t="str">
        <f t="shared" ca="1" si="29"/>
        <v>NA</v>
      </c>
    </row>
    <row r="624" spans="1:10" x14ac:dyDescent="0.2">
      <c r="A624" s="3">
        <v>623</v>
      </c>
      <c r="B624" s="73">
        <v>44805</v>
      </c>
      <c r="C624" s="42"/>
      <c r="D624" s="42" t="str">
        <f t="shared" ca="1" si="27"/>
        <v>NA</v>
      </c>
      <c r="E624" s="75" t="str">
        <f t="shared" ca="1" si="28"/>
        <v>NA</v>
      </c>
      <c r="F624" s="70"/>
      <c r="G624" s="72" t="str">
        <f ca="1">IF(B623&lt;TODAY(), AVERAGE(A$9:A624), "NA")</f>
        <v>NA</v>
      </c>
      <c r="H624" s="75" t="str">
        <f ca="1">IF(B623&lt;TODAY(), AVERAGE(E$9:E624), "NA")</f>
        <v>NA</v>
      </c>
      <c r="I624" s="82" t="str">
        <f ca="1">IF(B623&lt;TODAY(), (SUMPRODUCT(A$9:A624,E$9:E624) - G624*SUM(E$9:E624) - H624*SUM(A$9:A624) + (A624-7)*G624*H624)/(SUMPRODUCT(A$9:A624,A$9:A624) - 2*G624*SUM(A$9:A624) + (A624-7)*G624*G624), "NA")</f>
        <v>NA</v>
      </c>
      <c r="J624" s="95" t="str">
        <f t="shared" ca="1" si="29"/>
        <v>NA</v>
      </c>
    </row>
    <row r="625" spans="1:10" x14ac:dyDescent="0.2">
      <c r="A625" s="3">
        <v>624</v>
      </c>
      <c r="B625" s="73">
        <v>44806</v>
      </c>
      <c r="C625" s="42"/>
      <c r="D625" s="42" t="str">
        <f t="shared" ca="1" si="27"/>
        <v>NA</v>
      </c>
      <c r="E625" s="75" t="str">
        <f t="shared" ca="1" si="28"/>
        <v>NA</v>
      </c>
      <c r="F625" s="70"/>
      <c r="G625" s="72" t="str">
        <f ca="1">IF(B624&lt;TODAY(), AVERAGE(A$9:A625), "NA")</f>
        <v>NA</v>
      </c>
      <c r="H625" s="75" t="str">
        <f ca="1">IF(B624&lt;TODAY(), AVERAGE(E$9:E625), "NA")</f>
        <v>NA</v>
      </c>
      <c r="I625" s="82" t="str">
        <f ca="1">IF(B624&lt;TODAY(), (SUMPRODUCT(A$9:A625,E$9:E625) - G625*SUM(E$9:E625) - H625*SUM(A$9:A625) + (A625-7)*G625*H625)/(SUMPRODUCT(A$9:A625,A$9:A625) - 2*G625*SUM(A$9:A625) + (A625-7)*G625*G625), "NA")</f>
        <v>NA</v>
      </c>
      <c r="J625" s="95" t="str">
        <f t="shared" ca="1" si="29"/>
        <v>NA</v>
      </c>
    </row>
    <row r="626" spans="1:10" x14ac:dyDescent="0.2">
      <c r="A626" s="3">
        <v>625</v>
      </c>
      <c r="B626" s="73">
        <v>44807</v>
      </c>
      <c r="C626" s="42"/>
      <c r="D626" s="42" t="str">
        <f t="shared" ca="1" si="27"/>
        <v>NA</v>
      </c>
      <c r="E626" s="75" t="str">
        <f t="shared" ca="1" si="28"/>
        <v>NA</v>
      </c>
      <c r="F626" s="70"/>
      <c r="G626" s="72" t="str">
        <f ca="1">IF(B625&lt;TODAY(), AVERAGE(A$9:A626), "NA")</f>
        <v>NA</v>
      </c>
      <c r="H626" s="75" t="str">
        <f ca="1">IF(B625&lt;TODAY(), AVERAGE(E$9:E626), "NA")</f>
        <v>NA</v>
      </c>
      <c r="I626" s="82" t="str">
        <f ca="1">IF(B625&lt;TODAY(), (SUMPRODUCT(A$9:A626,E$9:E626) - G626*SUM(E$9:E626) - H626*SUM(A$9:A626) + (A626-7)*G626*H626)/(SUMPRODUCT(A$9:A626,A$9:A626) - 2*G626*SUM(A$9:A626) + (A626-7)*G626*G626), "NA")</f>
        <v>NA</v>
      </c>
      <c r="J626" s="95" t="str">
        <f t="shared" ca="1" si="29"/>
        <v>NA</v>
      </c>
    </row>
    <row r="627" spans="1:10" x14ac:dyDescent="0.2">
      <c r="A627" s="3">
        <v>626</v>
      </c>
      <c r="B627" s="73">
        <v>44808</v>
      </c>
      <c r="C627" s="42"/>
      <c r="D627" s="42" t="str">
        <f t="shared" ca="1" si="27"/>
        <v>NA</v>
      </c>
      <c r="E627" s="75" t="str">
        <f t="shared" ca="1" si="28"/>
        <v>NA</v>
      </c>
      <c r="F627" s="70"/>
      <c r="G627" s="72" t="str">
        <f ca="1">IF(B626&lt;TODAY(), AVERAGE(A$9:A627), "NA")</f>
        <v>NA</v>
      </c>
      <c r="H627" s="75" t="str">
        <f ca="1">IF(B626&lt;TODAY(), AVERAGE(E$9:E627), "NA")</f>
        <v>NA</v>
      </c>
      <c r="I627" s="82" t="str">
        <f ca="1">IF(B626&lt;TODAY(), (SUMPRODUCT(A$9:A627,E$9:E627) - G627*SUM(E$9:E627) - H627*SUM(A$9:A627) + (A627-7)*G627*H627)/(SUMPRODUCT(A$9:A627,A$9:A627) - 2*G627*SUM(A$9:A627) + (A627-7)*G627*G627), "NA")</f>
        <v>NA</v>
      </c>
      <c r="J627" s="95" t="str">
        <f t="shared" ca="1" si="29"/>
        <v>NA</v>
      </c>
    </row>
    <row r="628" spans="1:10" x14ac:dyDescent="0.2">
      <c r="A628" s="3">
        <v>627</v>
      </c>
      <c r="B628" s="73">
        <v>44809</v>
      </c>
      <c r="C628" s="42"/>
      <c r="D628" s="42" t="str">
        <f t="shared" ca="1" si="27"/>
        <v>NA</v>
      </c>
      <c r="E628" s="75" t="str">
        <f t="shared" ca="1" si="28"/>
        <v>NA</v>
      </c>
      <c r="F628" s="70"/>
      <c r="G628" s="72" t="str">
        <f ca="1">IF(B627&lt;TODAY(), AVERAGE(A$9:A628), "NA")</f>
        <v>NA</v>
      </c>
      <c r="H628" s="75" t="str">
        <f ca="1">IF(B627&lt;TODAY(), AVERAGE(E$9:E628), "NA")</f>
        <v>NA</v>
      </c>
      <c r="I628" s="82" t="str">
        <f ca="1">IF(B627&lt;TODAY(), (SUMPRODUCT(A$9:A628,E$9:E628) - G628*SUM(E$9:E628) - H628*SUM(A$9:A628) + (A628-7)*G628*H628)/(SUMPRODUCT(A$9:A628,A$9:A628) - 2*G628*SUM(A$9:A628) + (A628-7)*G628*G628), "NA")</f>
        <v>NA</v>
      </c>
      <c r="J628" s="95" t="str">
        <f t="shared" ca="1" si="29"/>
        <v>NA</v>
      </c>
    </row>
    <row r="629" spans="1:10" x14ac:dyDescent="0.2">
      <c r="A629" s="3">
        <v>628</v>
      </c>
      <c r="B629" s="73">
        <v>44810</v>
      </c>
      <c r="C629" s="42"/>
      <c r="D629" s="42" t="str">
        <f t="shared" ca="1" si="27"/>
        <v>NA</v>
      </c>
      <c r="E629" s="75" t="str">
        <f t="shared" ca="1" si="28"/>
        <v>NA</v>
      </c>
      <c r="F629" s="70"/>
      <c r="G629" s="72" t="str">
        <f ca="1">IF(B628&lt;TODAY(), AVERAGE(A$9:A629), "NA")</f>
        <v>NA</v>
      </c>
      <c r="H629" s="75" t="str">
        <f ca="1">IF(B628&lt;TODAY(), AVERAGE(E$9:E629), "NA")</f>
        <v>NA</v>
      </c>
      <c r="I629" s="82" t="str">
        <f ca="1">IF(B628&lt;TODAY(), (SUMPRODUCT(A$9:A629,E$9:E629) - G629*SUM(E$9:E629) - H629*SUM(A$9:A629) + (A629-7)*G629*H629)/(SUMPRODUCT(A$9:A629,A$9:A629) - 2*G629*SUM(A$9:A629) + (A629-7)*G629*G629), "NA")</f>
        <v>NA</v>
      </c>
      <c r="J629" s="95" t="str">
        <f t="shared" ca="1" si="29"/>
        <v>NA</v>
      </c>
    </row>
    <row r="630" spans="1:10" x14ac:dyDescent="0.2">
      <c r="A630" s="3">
        <v>629</v>
      </c>
      <c r="B630" s="73">
        <v>44811</v>
      </c>
      <c r="C630" s="42"/>
      <c r="D630" s="42" t="str">
        <f t="shared" ca="1" si="27"/>
        <v>NA</v>
      </c>
      <c r="E630" s="75" t="str">
        <f t="shared" ca="1" si="28"/>
        <v>NA</v>
      </c>
      <c r="F630" s="70"/>
      <c r="G630" s="72" t="str">
        <f ca="1">IF(B629&lt;TODAY(), AVERAGE(A$9:A630), "NA")</f>
        <v>NA</v>
      </c>
      <c r="H630" s="75" t="str">
        <f ca="1">IF(B629&lt;TODAY(), AVERAGE(E$9:E630), "NA")</f>
        <v>NA</v>
      </c>
      <c r="I630" s="82" t="str">
        <f ca="1">IF(B629&lt;TODAY(), (SUMPRODUCT(A$9:A630,E$9:E630) - G630*SUM(E$9:E630) - H630*SUM(A$9:A630) + (A630-7)*G630*H630)/(SUMPRODUCT(A$9:A630,A$9:A630) - 2*G630*SUM(A$9:A630) + (A630-7)*G630*G630), "NA")</f>
        <v>NA</v>
      </c>
      <c r="J630" s="95" t="str">
        <f t="shared" ca="1" si="29"/>
        <v>NA</v>
      </c>
    </row>
    <row r="631" spans="1:10" x14ac:dyDescent="0.2">
      <c r="A631" s="3">
        <v>630</v>
      </c>
      <c r="B631" s="73">
        <v>44812</v>
      </c>
      <c r="C631" s="42"/>
      <c r="D631" s="42" t="str">
        <f t="shared" ca="1" si="27"/>
        <v>NA</v>
      </c>
      <c r="E631" s="75" t="str">
        <f t="shared" ca="1" si="28"/>
        <v>NA</v>
      </c>
      <c r="F631" s="70"/>
      <c r="G631" s="72" t="str">
        <f ca="1">IF(B630&lt;TODAY(), AVERAGE(A$9:A631), "NA")</f>
        <v>NA</v>
      </c>
      <c r="H631" s="75" t="str">
        <f ca="1">IF(B630&lt;TODAY(), AVERAGE(E$9:E631), "NA")</f>
        <v>NA</v>
      </c>
      <c r="I631" s="82" t="str">
        <f ca="1">IF(B630&lt;TODAY(), (SUMPRODUCT(A$9:A631,E$9:E631) - G631*SUM(E$9:E631) - H631*SUM(A$9:A631) + (A631-7)*G631*H631)/(SUMPRODUCT(A$9:A631,A$9:A631) - 2*G631*SUM(A$9:A631) + (A631-7)*G631*G631), "NA")</f>
        <v>NA</v>
      </c>
      <c r="J631" s="95" t="str">
        <f t="shared" ca="1" si="29"/>
        <v>NA</v>
      </c>
    </row>
    <row r="632" spans="1:10" x14ac:dyDescent="0.2">
      <c r="A632" s="3">
        <v>631</v>
      </c>
      <c r="B632" s="73">
        <v>44813</v>
      </c>
      <c r="C632" s="42"/>
      <c r="D632" s="42" t="str">
        <f t="shared" ca="1" si="27"/>
        <v>NA</v>
      </c>
      <c r="E632" s="75" t="str">
        <f t="shared" ca="1" si="28"/>
        <v>NA</v>
      </c>
      <c r="F632" s="70"/>
      <c r="G632" s="72" t="str">
        <f ca="1">IF(B631&lt;TODAY(), AVERAGE(A$9:A632), "NA")</f>
        <v>NA</v>
      </c>
      <c r="H632" s="75" t="str">
        <f ca="1">IF(B631&lt;TODAY(), AVERAGE(E$9:E632), "NA")</f>
        <v>NA</v>
      </c>
      <c r="I632" s="82" t="str">
        <f ca="1">IF(B631&lt;TODAY(), (SUMPRODUCT(A$9:A632,E$9:E632) - G632*SUM(E$9:E632) - H632*SUM(A$9:A632) + (A632-7)*G632*H632)/(SUMPRODUCT(A$9:A632,A$9:A632) - 2*G632*SUM(A$9:A632) + (A632-7)*G632*G632), "NA")</f>
        <v>NA</v>
      </c>
      <c r="J632" s="95" t="str">
        <f t="shared" ca="1" si="29"/>
        <v>NA</v>
      </c>
    </row>
    <row r="633" spans="1:10" x14ac:dyDescent="0.2">
      <c r="A633" s="3">
        <v>632</v>
      </c>
      <c r="B633" s="73">
        <v>44814</v>
      </c>
      <c r="C633" s="42"/>
      <c r="D633" s="42" t="str">
        <f t="shared" ca="1" si="27"/>
        <v>NA</v>
      </c>
      <c r="E633" s="75" t="str">
        <f t="shared" ca="1" si="28"/>
        <v>NA</v>
      </c>
      <c r="F633" s="70"/>
      <c r="G633" s="72" t="str">
        <f ca="1">IF(B632&lt;TODAY(), AVERAGE(A$9:A633), "NA")</f>
        <v>NA</v>
      </c>
      <c r="H633" s="75" t="str">
        <f ca="1">IF(B632&lt;TODAY(), AVERAGE(E$9:E633), "NA")</f>
        <v>NA</v>
      </c>
      <c r="I633" s="82" t="str">
        <f ca="1">IF(B632&lt;TODAY(), (SUMPRODUCT(A$9:A633,E$9:E633) - G633*SUM(E$9:E633) - H633*SUM(A$9:A633) + (A633-7)*G633*H633)/(SUMPRODUCT(A$9:A633,A$9:A633) - 2*G633*SUM(A$9:A633) + (A633-7)*G633*G633), "NA")</f>
        <v>NA</v>
      </c>
      <c r="J633" s="95" t="str">
        <f t="shared" ca="1" si="29"/>
        <v>NA</v>
      </c>
    </row>
    <row r="634" spans="1:10" x14ac:dyDescent="0.2">
      <c r="A634" s="3">
        <v>633</v>
      </c>
      <c r="B634" s="73">
        <v>44815</v>
      </c>
      <c r="C634" s="42"/>
      <c r="D634" s="42" t="str">
        <f t="shared" ca="1" si="27"/>
        <v>NA</v>
      </c>
      <c r="E634" s="75" t="str">
        <f t="shared" ca="1" si="28"/>
        <v>NA</v>
      </c>
      <c r="F634" s="70"/>
      <c r="G634" s="72" t="str">
        <f ca="1">IF(B633&lt;TODAY(), AVERAGE(A$9:A634), "NA")</f>
        <v>NA</v>
      </c>
      <c r="H634" s="75" t="str">
        <f ca="1">IF(B633&lt;TODAY(), AVERAGE(E$9:E634), "NA")</f>
        <v>NA</v>
      </c>
      <c r="I634" s="82" t="str">
        <f ca="1">IF(B633&lt;TODAY(), (SUMPRODUCT(A$9:A634,E$9:E634) - G634*SUM(E$9:E634) - H634*SUM(A$9:A634) + (A634-7)*G634*H634)/(SUMPRODUCT(A$9:A634,A$9:A634) - 2*G634*SUM(A$9:A634) + (A634-7)*G634*G634), "NA")</f>
        <v>NA</v>
      </c>
      <c r="J634" s="95" t="str">
        <f t="shared" ca="1" si="29"/>
        <v>NA</v>
      </c>
    </row>
    <row r="635" spans="1:10" x14ac:dyDescent="0.2">
      <c r="A635" s="3">
        <v>634</v>
      </c>
      <c r="B635" s="73">
        <v>44816</v>
      </c>
      <c r="C635" s="42"/>
      <c r="D635" s="42" t="str">
        <f t="shared" ca="1" si="27"/>
        <v>NA</v>
      </c>
      <c r="E635" s="75" t="str">
        <f t="shared" ca="1" si="28"/>
        <v>NA</v>
      </c>
      <c r="F635" s="70"/>
      <c r="G635" s="72" t="str">
        <f ca="1">IF(B634&lt;TODAY(), AVERAGE(A$9:A635), "NA")</f>
        <v>NA</v>
      </c>
      <c r="H635" s="75" t="str">
        <f ca="1">IF(B634&lt;TODAY(), AVERAGE(E$9:E635), "NA")</f>
        <v>NA</v>
      </c>
      <c r="I635" s="82" t="str">
        <f ca="1">IF(B634&lt;TODAY(), (SUMPRODUCT(A$9:A635,E$9:E635) - G635*SUM(E$9:E635) - H635*SUM(A$9:A635) + (A635-7)*G635*H635)/(SUMPRODUCT(A$9:A635,A$9:A635) - 2*G635*SUM(A$9:A635) + (A635-7)*G635*G635), "NA")</f>
        <v>NA</v>
      </c>
      <c r="J635" s="95" t="str">
        <f t="shared" ca="1" si="29"/>
        <v>NA</v>
      </c>
    </row>
    <row r="636" spans="1:10" x14ac:dyDescent="0.2">
      <c r="A636" s="3">
        <v>635</v>
      </c>
      <c r="B636" s="73">
        <v>44817</v>
      </c>
      <c r="C636" s="42"/>
      <c r="D636" s="42" t="str">
        <f t="shared" ca="1" si="27"/>
        <v>NA</v>
      </c>
      <c r="E636" s="75" t="str">
        <f t="shared" ca="1" si="28"/>
        <v>NA</v>
      </c>
      <c r="F636" s="70"/>
      <c r="G636" s="72" t="str">
        <f ca="1">IF(B635&lt;TODAY(), AVERAGE(A$9:A636), "NA")</f>
        <v>NA</v>
      </c>
      <c r="H636" s="75" t="str">
        <f ca="1">IF(B635&lt;TODAY(), AVERAGE(E$9:E636), "NA")</f>
        <v>NA</v>
      </c>
      <c r="I636" s="82" t="str">
        <f ca="1">IF(B635&lt;TODAY(), (SUMPRODUCT(A$9:A636,E$9:E636) - G636*SUM(E$9:E636) - H636*SUM(A$9:A636) + (A636-7)*G636*H636)/(SUMPRODUCT(A$9:A636,A$9:A636) - 2*G636*SUM(A$9:A636) + (A636-7)*G636*G636), "NA")</f>
        <v>NA</v>
      </c>
      <c r="J636" s="95" t="str">
        <f t="shared" ca="1" si="29"/>
        <v>NA</v>
      </c>
    </row>
    <row r="637" spans="1:10" x14ac:dyDescent="0.2">
      <c r="A637" s="3">
        <v>636</v>
      </c>
      <c r="B637" s="73">
        <v>44818</v>
      </c>
      <c r="C637" s="42"/>
      <c r="D637" s="42" t="str">
        <f t="shared" ca="1" si="27"/>
        <v>NA</v>
      </c>
      <c r="E637" s="75" t="str">
        <f t="shared" ca="1" si="28"/>
        <v>NA</v>
      </c>
      <c r="F637" s="70"/>
      <c r="G637" s="72" t="str">
        <f ca="1">IF(B636&lt;TODAY(), AVERAGE(A$9:A637), "NA")</f>
        <v>NA</v>
      </c>
      <c r="H637" s="75" t="str">
        <f ca="1">IF(B636&lt;TODAY(), AVERAGE(E$9:E637), "NA")</f>
        <v>NA</v>
      </c>
      <c r="I637" s="82" t="str">
        <f ca="1">IF(B636&lt;TODAY(), (SUMPRODUCT(A$9:A637,E$9:E637) - G637*SUM(E$9:E637) - H637*SUM(A$9:A637) + (A637-7)*G637*H637)/(SUMPRODUCT(A$9:A637,A$9:A637) - 2*G637*SUM(A$9:A637) + (A637-7)*G637*G637), "NA")</f>
        <v>NA</v>
      </c>
      <c r="J637" s="95" t="str">
        <f t="shared" ca="1" si="29"/>
        <v>NA</v>
      </c>
    </row>
    <row r="638" spans="1:10" x14ac:dyDescent="0.2">
      <c r="A638" s="3">
        <v>637</v>
      </c>
      <c r="B638" s="73">
        <v>44819</v>
      </c>
      <c r="C638" s="42"/>
      <c r="D638" s="42" t="str">
        <f t="shared" ca="1" si="27"/>
        <v>NA</v>
      </c>
      <c r="E638" s="75" t="str">
        <f t="shared" ca="1" si="28"/>
        <v>NA</v>
      </c>
      <c r="F638" s="70"/>
      <c r="G638" s="72" t="str">
        <f ca="1">IF(B637&lt;TODAY(), AVERAGE(A$9:A638), "NA")</f>
        <v>NA</v>
      </c>
      <c r="H638" s="75" t="str">
        <f ca="1">IF(B637&lt;TODAY(), AVERAGE(E$9:E638), "NA")</f>
        <v>NA</v>
      </c>
      <c r="I638" s="82" t="str">
        <f ca="1">IF(B637&lt;TODAY(), (SUMPRODUCT(A$9:A638,E$9:E638) - G638*SUM(E$9:E638) - H638*SUM(A$9:A638) + (A638-7)*G638*H638)/(SUMPRODUCT(A$9:A638,A$9:A638) - 2*G638*SUM(A$9:A638) + (A638-7)*G638*G638), "NA")</f>
        <v>NA</v>
      </c>
      <c r="J638" s="95" t="str">
        <f t="shared" ca="1" si="29"/>
        <v>NA</v>
      </c>
    </row>
    <row r="639" spans="1:10" x14ac:dyDescent="0.2">
      <c r="A639" s="3">
        <v>638</v>
      </c>
      <c r="B639" s="73">
        <v>44820</v>
      </c>
      <c r="C639" s="42"/>
      <c r="D639" s="42" t="str">
        <f t="shared" ca="1" si="27"/>
        <v>NA</v>
      </c>
      <c r="E639" s="75" t="str">
        <f t="shared" ca="1" si="28"/>
        <v>NA</v>
      </c>
      <c r="F639" s="70"/>
      <c r="G639" s="72" t="str">
        <f ca="1">IF(B638&lt;TODAY(), AVERAGE(A$9:A639), "NA")</f>
        <v>NA</v>
      </c>
      <c r="H639" s="75" t="str">
        <f ca="1">IF(B638&lt;TODAY(), AVERAGE(E$9:E639), "NA")</f>
        <v>NA</v>
      </c>
      <c r="I639" s="82" t="str">
        <f ca="1">IF(B638&lt;TODAY(), (SUMPRODUCT(A$9:A639,E$9:E639) - G639*SUM(E$9:E639) - H639*SUM(A$9:A639) + (A639-7)*G639*H639)/(SUMPRODUCT(A$9:A639,A$9:A639) - 2*G639*SUM(A$9:A639) + (A639-7)*G639*G639), "NA")</f>
        <v>NA</v>
      </c>
      <c r="J639" s="95" t="str">
        <f t="shared" ca="1" si="29"/>
        <v>NA</v>
      </c>
    </row>
    <row r="640" spans="1:10" x14ac:dyDescent="0.2">
      <c r="A640" s="3">
        <v>639</v>
      </c>
      <c r="B640" s="73">
        <v>44821</v>
      </c>
      <c r="C640" s="42"/>
      <c r="D640" s="42" t="str">
        <f t="shared" ca="1" si="27"/>
        <v>NA</v>
      </c>
      <c r="E640" s="75" t="str">
        <f t="shared" ca="1" si="28"/>
        <v>NA</v>
      </c>
      <c r="F640" s="70"/>
      <c r="G640" s="72" t="str">
        <f ca="1">IF(B639&lt;TODAY(), AVERAGE(A$9:A640), "NA")</f>
        <v>NA</v>
      </c>
      <c r="H640" s="75" t="str">
        <f ca="1">IF(B639&lt;TODAY(), AVERAGE(E$9:E640), "NA")</f>
        <v>NA</v>
      </c>
      <c r="I640" s="82" t="str">
        <f ca="1">IF(B639&lt;TODAY(), (SUMPRODUCT(A$9:A640,E$9:E640) - G640*SUM(E$9:E640) - H640*SUM(A$9:A640) + (A640-7)*G640*H640)/(SUMPRODUCT(A$9:A640,A$9:A640) - 2*G640*SUM(A$9:A640) + (A640-7)*G640*G640), "NA")</f>
        <v>NA</v>
      </c>
      <c r="J640" s="95" t="str">
        <f t="shared" ca="1" si="29"/>
        <v>NA</v>
      </c>
    </row>
    <row r="641" spans="1:10" x14ac:dyDescent="0.2">
      <c r="A641" s="3">
        <v>640</v>
      </c>
      <c r="B641" s="73">
        <v>44822</v>
      </c>
      <c r="C641" s="42"/>
      <c r="D641" s="42" t="str">
        <f t="shared" ca="1" si="27"/>
        <v>NA</v>
      </c>
      <c r="E641" s="75" t="str">
        <f t="shared" ca="1" si="28"/>
        <v>NA</v>
      </c>
      <c r="F641" s="70"/>
      <c r="G641" s="72" t="str">
        <f ca="1">IF(B640&lt;TODAY(), AVERAGE(A$9:A641), "NA")</f>
        <v>NA</v>
      </c>
      <c r="H641" s="75" t="str">
        <f ca="1">IF(B640&lt;TODAY(), AVERAGE(E$9:E641), "NA")</f>
        <v>NA</v>
      </c>
      <c r="I641" s="82" t="str">
        <f ca="1">IF(B640&lt;TODAY(), (SUMPRODUCT(A$9:A641,E$9:E641) - G641*SUM(E$9:E641) - H641*SUM(A$9:A641) + (A641-7)*G641*H641)/(SUMPRODUCT(A$9:A641,A$9:A641) - 2*G641*SUM(A$9:A641) + (A641-7)*G641*G641), "NA")</f>
        <v>NA</v>
      </c>
      <c r="J641" s="95" t="str">
        <f t="shared" ca="1" si="29"/>
        <v>NA</v>
      </c>
    </row>
    <row r="642" spans="1:10" x14ac:dyDescent="0.2">
      <c r="A642" s="3">
        <v>641</v>
      </c>
      <c r="B642" s="73">
        <v>44823</v>
      </c>
      <c r="C642" s="42"/>
      <c r="D642" s="42" t="str">
        <f t="shared" ca="1" si="27"/>
        <v>NA</v>
      </c>
      <c r="E642" s="75" t="str">
        <f t="shared" ca="1" si="28"/>
        <v>NA</v>
      </c>
      <c r="F642" s="70"/>
      <c r="G642" s="72" t="str">
        <f ca="1">IF(B641&lt;TODAY(), AVERAGE(A$9:A642), "NA")</f>
        <v>NA</v>
      </c>
      <c r="H642" s="75" t="str">
        <f ca="1">IF(B641&lt;TODAY(), AVERAGE(E$9:E642), "NA")</f>
        <v>NA</v>
      </c>
      <c r="I642" s="82" t="str">
        <f ca="1">IF(B641&lt;TODAY(), (SUMPRODUCT(A$9:A642,E$9:E642) - G642*SUM(E$9:E642) - H642*SUM(A$9:A642) + (A642-7)*G642*H642)/(SUMPRODUCT(A$9:A642,A$9:A642) - 2*G642*SUM(A$9:A642) + (A642-7)*G642*G642), "NA")</f>
        <v>NA</v>
      </c>
      <c r="J642" s="95" t="str">
        <f t="shared" ca="1" si="29"/>
        <v>NA</v>
      </c>
    </row>
    <row r="643" spans="1:10" x14ac:dyDescent="0.2">
      <c r="A643" s="3">
        <v>642</v>
      </c>
      <c r="B643" s="73">
        <v>44824</v>
      </c>
      <c r="C643" s="42"/>
      <c r="D643" s="42" t="str">
        <f t="shared" ca="1" si="27"/>
        <v>NA</v>
      </c>
      <c r="E643" s="75" t="str">
        <f t="shared" ca="1" si="28"/>
        <v>NA</v>
      </c>
      <c r="F643" s="70"/>
      <c r="G643" s="72" t="str">
        <f ca="1">IF(B642&lt;TODAY(), AVERAGE(A$9:A643), "NA")</f>
        <v>NA</v>
      </c>
      <c r="H643" s="75" t="str">
        <f ca="1">IF(B642&lt;TODAY(), AVERAGE(E$9:E643), "NA")</f>
        <v>NA</v>
      </c>
      <c r="I643" s="82" t="str">
        <f ca="1">IF(B642&lt;TODAY(), (SUMPRODUCT(A$9:A643,E$9:E643) - G643*SUM(E$9:E643) - H643*SUM(A$9:A643) + (A643-7)*G643*H643)/(SUMPRODUCT(A$9:A643,A$9:A643) - 2*G643*SUM(A$9:A643) + (A643-7)*G643*G643), "NA")</f>
        <v>NA</v>
      </c>
      <c r="J643" s="95" t="str">
        <f t="shared" ca="1" si="29"/>
        <v>NA</v>
      </c>
    </row>
    <row r="644" spans="1:10" x14ac:dyDescent="0.2">
      <c r="A644" s="3">
        <v>643</v>
      </c>
      <c r="B644" s="73">
        <v>44825</v>
      </c>
      <c r="C644" s="42"/>
      <c r="D644" s="42" t="str">
        <f t="shared" ref="D644:D707" ca="1" si="30">IF(B644&lt;TODAY(), C644-C643, "NA")</f>
        <v>NA</v>
      </c>
      <c r="E644" s="75" t="str">
        <f t="shared" ca="1" si="28"/>
        <v>NA</v>
      </c>
      <c r="F644" s="70"/>
      <c r="G644" s="72" t="str">
        <f ca="1">IF(B643&lt;TODAY(), AVERAGE(A$9:A644), "NA")</f>
        <v>NA</v>
      </c>
      <c r="H644" s="75" t="str">
        <f ca="1">IF(B643&lt;TODAY(), AVERAGE(E$9:E644), "NA")</f>
        <v>NA</v>
      </c>
      <c r="I644" s="82" t="str">
        <f ca="1">IF(B643&lt;TODAY(), (SUMPRODUCT(A$9:A644,E$9:E644) - G644*SUM(E$9:E644) - H644*SUM(A$9:A644) + (A644-7)*G644*H644)/(SUMPRODUCT(A$9:A644,A$9:A644) - 2*G644*SUM(A$9:A644) + (A644-7)*G644*G644), "NA")</f>
        <v>NA</v>
      </c>
      <c r="J644" s="95" t="str">
        <f t="shared" ca="1" si="29"/>
        <v>NA</v>
      </c>
    </row>
    <row r="645" spans="1:10" x14ac:dyDescent="0.2">
      <c r="A645" s="3">
        <v>644</v>
      </c>
      <c r="B645" s="73">
        <v>44826</v>
      </c>
      <c r="C645" s="42"/>
      <c r="D645" s="42" t="str">
        <f t="shared" ca="1" si="30"/>
        <v>NA</v>
      </c>
      <c r="E645" s="75" t="str">
        <f t="shared" ca="1" si="28"/>
        <v>NA</v>
      </c>
      <c r="F645" s="70"/>
      <c r="G645" s="72" t="str">
        <f ca="1">IF(B644&lt;TODAY(), AVERAGE(A$9:A645), "NA")</f>
        <v>NA</v>
      </c>
      <c r="H645" s="75" t="str">
        <f ca="1">IF(B644&lt;TODAY(), AVERAGE(E$9:E645), "NA")</f>
        <v>NA</v>
      </c>
      <c r="I645" s="82" t="str">
        <f ca="1">IF(B644&lt;TODAY(), (SUMPRODUCT(A$9:A645,E$9:E645) - G645*SUM(E$9:E645) - H645*SUM(A$9:A645) + (A645-7)*G645*H645)/(SUMPRODUCT(A$9:A645,A$9:A645) - 2*G645*SUM(A$9:A645) + (A645-7)*G645*G645), "NA")</f>
        <v>NA</v>
      </c>
      <c r="J645" s="95" t="str">
        <f t="shared" ca="1" si="29"/>
        <v>NA</v>
      </c>
    </row>
    <row r="646" spans="1:10" x14ac:dyDescent="0.2">
      <c r="A646" s="3">
        <v>645</v>
      </c>
      <c r="B646" s="73">
        <v>44827</v>
      </c>
      <c r="C646" s="42"/>
      <c r="D646" s="42" t="str">
        <f t="shared" ca="1" si="30"/>
        <v>NA</v>
      </c>
      <c r="E646" s="75" t="str">
        <f t="shared" ca="1" si="28"/>
        <v>NA</v>
      </c>
      <c r="F646" s="70"/>
      <c r="G646" s="72" t="str">
        <f ca="1">IF(B645&lt;TODAY(), AVERAGE(A$9:A646), "NA")</f>
        <v>NA</v>
      </c>
      <c r="H646" s="75" t="str">
        <f ca="1">IF(B645&lt;TODAY(), AVERAGE(E$9:E646), "NA")</f>
        <v>NA</v>
      </c>
      <c r="I646" s="82" t="str">
        <f ca="1">IF(B645&lt;TODAY(), (SUMPRODUCT(A$9:A646,E$9:E646) - G646*SUM(E$9:E646) - H646*SUM(A$9:A646) + (A646-7)*G646*H646)/(SUMPRODUCT(A$9:A646,A$9:A646) - 2*G646*SUM(A$9:A646) + (A646-7)*G646*G646), "NA")</f>
        <v>NA</v>
      </c>
      <c r="J646" s="95" t="str">
        <f t="shared" ca="1" si="29"/>
        <v>NA</v>
      </c>
    </row>
    <row r="647" spans="1:10" x14ac:dyDescent="0.2">
      <c r="A647" s="3">
        <v>646</v>
      </c>
      <c r="B647" s="73">
        <v>44828</v>
      </c>
      <c r="C647" s="42"/>
      <c r="D647" s="42" t="str">
        <f t="shared" ca="1" si="30"/>
        <v>NA</v>
      </c>
      <c r="E647" s="75" t="str">
        <f t="shared" ca="1" si="28"/>
        <v>NA</v>
      </c>
      <c r="F647" s="70"/>
      <c r="G647" s="72" t="str">
        <f ca="1">IF(B646&lt;TODAY(), AVERAGE(A$9:A647), "NA")</f>
        <v>NA</v>
      </c>
      <c r="H647" s="75" t="str">
        <f ca="1">IF(B646&lt;TODAY(), AVERAGE(E$9:E647), "NA")</f>
        <v>NA</v>
      </c>
      <c r="I647" s="82" t="str">
        <f ca="1">IF(B646&lt;TODAY(), (SUMPRODUCT(A$9:A647,E$9:E647) - G647*SUM(E$9:E647) - H647*SUM(A$9:A647) + (A647-7)*G647*H647)/(SUMPRODUCT(A$9:A647,A$9:A647) - 2*G647*SUM(A$9:A647) + (A647-7)*G647*G647), "NA")</f>
        <v>NA</v>
      </c>
      <c r="J647" s="95" t="str">
        <f t="shared" ca="1" si="29"/>
        <v>NA</v>
      </c>
    </row>
    <row r="648" spans="1:10" x14ac:dyDescent="0.2">
      <c r="A648" s="3">
        <v>647</v>
      </c>
      <c r="B648" s="73">
        <v>44829</v>
      </c>
      <c r="C648" s="42"/>
      <c r="D648" s="42" t="str">
        <f t="shared" ca="1" si="30"/>
        <v>NA</v>
      </c>
      <c r="E648" s="75" t="str">
        <f t="shared" ca="1" si="28"/>
        <v>NA</v>
      </c>
      <c r="F648" s="70"/>
      <c r="G648" s="72" t="str">
        <f ca="1">IF(B647&lt;TODAY(), AVERAGE(A$9:A648), "NA")</f>
        <v>NA</v>
      </c>
      <c r="H648" s="75" t="str">
        <f ca="1">IF(B647&lt;TODAY(), AVERAGE(E$9:E648), "NA")</f>
        <v>NA</v>
      </c>
      <c r="I648" s="82" t="str">
        <f ca="1">IF(B647&lt;TODAY(), (SUMPRODUCT(A$9:A648,E$9:E648) - G648*SUM(E$9:E648) - H648*SUM(A$9:A648) + (A648-7)*G648*H648)/(SUMPRODUCT(A$9:A648,A$9:A648) - 2*G648*SUM(A$9:A648) + (A648-7)*G648*G648), "NA")</f>
        <v>NA</v>
      </c>
      <c r="J648" s="95" t="str">
        <f t="shared" ca="1" si="29"/>
        <v>NA</v>
      </c>
    </row>
    <row r="649" spans="1:10" x14ac:dyDescent="0.2">
      <c r="A649" s="3">
        <v>648</v>
      </c>
      <c r="B649" s="73">
        <v>44830</v>
      </c>
      <c r="C649" s="42"/>
      <c r="D649" s="42" t="str">
        <f t="shared" ca="1" si="30"/>
        <v>NA</v>
      </c>
      <c r="E649" s="75" t="str">
        <f t="shared" ref="E649:E712" ca="1" si="31">IF(B649&lt;TODAY(), AVERAGE(D643:D649), "NA")</f>
        <v>NA</v>
      </c>
      <c r="F649" s="70"/>
      <c r="G649" s="72" t="str">
        <f ca="1">IF(B648&lt;TODAY(), AVERAGE(A$9:A649), "NA")</f>
        <v>NA</v>
      </c>
      <c r="H649" s="75" t="str">
        <f ca="1">IF(B648&lt;TODAY(), AVERAGE(E$9:E649), "NA")</f>
        <v>NA</v>
      </c>
      <c r="I649" s="82" t="str">
        <f ca="1">IF(B648&lt;TODAY(), (SUMPRODUCT(A$9:A649,E$9:E649) - G649*SUM(E$9:E649) - H649*SUM(A$9:A649) + (A649-7)*G649*H649)/(SUMPRODUCT(A$9:A649,A$9:A649) - 2*G649*SUM(A$9:A649) + (A649-7)*G649*G649), "NA")</f>
        <v>NA</v>
      </c>
      <c r="J649" s="95" t="str">
        <f t="shared" ca="1" si="29"/>
        <v>NA</v>
      </c>
    </row>
    <row r="650" spans="1:10" x14ac:dyDescent="0.2">
      <c r="A650" s="3">
        <v>649</v>
      </c>
      <c r="B650" s="73">
        <v>44831</v>
      </c>
      <c r="C650" s="42"/>
      <c r="D650" s="42" t="str">
        <f t="shared" ca="1" si="30"/>
        <v>NA</v>
      </c>
      <c r="E650" s="75" t="str">
        <f t="shared" ca="1" si="31"/>
        <v>NA</v>
      </c>
      <c r="F650" s="70"/>
      <c r="G650" s="72" t="str">
        <f ca="1">IF(B649&lt;TODAY(), AVERAGE(A$9:A650), "NA")</f>
        <v>NA</v>
      </c>
      <c r="H650" s="75" t="str">
        <f ca="1">IF(B649&lt;TODAY(), AVERAGE(E$9:E650), "NA")</f>
        <v>NA</v>
      </c>
      <c r="I650" s="82" t="str">
        <f ca="1">IF(B649&lt;TODAY(), (SUMPRODUCT(A$9:A650,E$9:E650) - G650*SUM(E$9:E650) - H650*SUM(A$9:A650) + (A650-7)*G650*H650)/(SUMPRODUCT(A$9:A650,A$9:A650) - 2*G650*SUM(A$9:A650) + (A650-7)*G650*G650), "NA")</f>
        <v>NA</v>
      </c>
      <c r="J650" s="95" t="str">
        <f t="shared" ca="1" si="29"/>
        <v>NA</v>
      </c>
    </row>
    <row r="651" spans="1:10" x14ac:dyDescent="0.2">
      <c r="A651" s="3">
        <v>650</v>
      </c>
      <c r="B651" s="73">
        <v>44832</v>
      </c>
      <c r="C651" s="42"/>
      <c r="D651" s="42" t="str">
        <f t="shared" ca="1" si="30"/>
        <v>NA</v>
      </c>
      <c r="E651" s="75" t="str">
        <f t="shared" ca="1" si="31"/>
        <v>NA</v>
      </c>
      <c r="F651" s="70"/>
      <c r="G651" s="72" t="str">
        <f ca="1">IF(B650&lt;TODAY(), AVERAGE(A$9:A651), "NA")</f>
        <v>NA</v>
      </c>
      <c r="H651" s="75" t="str">
        <f ca="1">IF(B650&lt;TODAY(), AVERAGE(E$9:E651), "NA")</f>
        <v>NA</v>
      </c>
      <c r="I651" s="82" t="str">
        <f ca="1">IF(B650&lt;TODAY(), (SUMPRODUCT(A$9:A651,E$9:E651) - G651*SUM(E$9:E651) - H651*SUM(A$9:A651) + (A651-7)*G651*H651)/(SUMPRODUCT(A$9:A651,A$9:A651) - 2*G651*SUM(A$9:A651) + (A651-7)*G651*G651), "NA")</f>
        <v>NA</v>
      </c>
      <c r="J651" s="95" t="str">
        <f t="shared" ref="J651:J714" ca="1" si="32">IF(B650&lt;TODAY(), H651-I651*G651, "NA")</f>
        <v>NA</v>
      </c>
    </row>
    <row r="652" spans="1:10" x14ac:dyDescent="0.2">
      <c r="A652" s="3">
        <v>651</v>
      </c>
      <c r="B652" s="73">
        <v>44833</v>
      </c>
      <c r="C652" s="42"/>
      <c r="D652" s="42" t="str">
        <f t="shared" ca="1" si="30"/>
        <v>NA</v>
      </c>
      <c r="E652" s="75" t="str">
        <f t="shared" ca="1" si="31"/>
        <v>NA</v>
      </c>
      <c r="F652" s="70"/>
      <c r="G652" s="72" t="str">
        <f ca="1">IF(B651&lt;TODAY(), AVERAGE(A$9:A652), "NA")</f>
        <v>NA</v>
      </c>
      <c r="H652" s="75" t="str">
        <f ca="1">IF(B651&lt;TODAY(), AVERAGE(E$9:E652), "NA")</f>
        <v>NA</v>
      </c>
      <c r="I652" s="82" t="str">
        <f ca="1">IF(B651&lt;TODAY(), (SUMPRODUCT(A$9:A652,E$9:E652) - G652*SUM(E$9:E652) - H652*SUM(A$9:A652) + (A652-7)*G652*H652)/(SUMPRODUCT(A$9:A652,A$9:A652) - 2*G652*SUM(A$9:A652) + (A652-7)*G652*G652), "NA")</f>
        <v>NA</v>
      </c>
      <c r="J652" s="95" t="str">
        <f t="shared" ca="1" si="32"/>
        <v>NA</v>
      </c>
    </row>
    <row r="653" spans="1:10" x14ac:dyDescent="0.2">
      <c r="A653" s="3">
        <v>652</v>
      </c>
      <c r="B653" s="73">
        <v>44834</v>
      </c>
      <c r="C653" s="42"/>
      <c r="D653" s="42" t="str">
        <f t="shared" ca="1" si="30"/>
        <v>NA</v>
      </c>
      <c r="E653" s="75" t="str">
        <f t="shared" ca="1" si="31"/>
        <v>NA</v>
      </c>
      <c r="F653" s="70"/>
      <c r="G653" s="72" t="str">
        <f ca="1">IF(B652&lt;TODAY(), AVERAGE(A$9:A653), "NA")</f>
        <v>NA</v>
      </c>
      <c r="H653" s="75" t="str">
        <f ca="1">IF(B652&lt;TODAY(), AVERAGE(E$9:E653), "NA")</f>
        <v>NA</v>
      </c>
      <c r="I653" s="82" t="str">
        <f ca="1">IF(B652&lt;TODAY(), (SUMPRODUCT(A$9:A653,E$9:E653) - G653*SUM(E$9:E653) - H653*SUM(A$9:A653) + (A653-7)*G653*H653)/(SUMPRODUCT(A$9:A653,A$9:A653) - 2*G653*SUM(A$9:A653) + (A653-7)*G653*G653), "NA")</f>
        <v>NA</v>
      </c>
      <c r="J653" s="95" t="str">
        <f t="shared" ca="1" si="32"/>
        <v>NA</v>
      </c>
    </row>
    <row r="654" spans="1:10" x14ac:dyDescent="0.2">
      <c r="A654" s="3">
        <v>653</v>
      </c>
      <c r="B654" s="73">
        <v>44835</v>
      </c>
      <c r="C654" s="42"/>
      <c r="D654" s="42" t="str">
        <f t="shared" ca="1" si="30"/>
        <v>NA</v>
      </c>
      <c r="E654" s="75" t="str">
        <f t="shared" ca="1" si="31"/>
        <v>NA</v>
      </c>
      <c r="F654" s="70"/>
      <c r="G654" s="72" t="str">
        <f ca="1">IF(B653&lt;TODAY(), AVERAGE(A$9:A654), "NA")</f>
        <v>NA</v>
      </c>
      <c r="H654" s="75" t="str">
        <f ca="1">IF(B653&lt;TODAY(), AVERAGE(E$9:E654), "NA")</f>
        <v>NA</v>
      </c>
      <c r="I654" s="82" t="str">
        <f ca="1">IF(B653&lt;TODAY(), (SUMPRODUCT(A$9:A654,E$9:E654) - G654*SUM(E$9:E654) - H654*SUM(A$9:A654) + (A654-7)*G654*H654)/(SUMPRODUCT(A$9:A654,A$9:A654) - 2*G654*SUM(A$9:A654) + (A654-7)*G654*G654), "NA")</f>
        <v>NA</v>
      </c>
      <c r="J654" s="95" t="str">
        <f t="shared" ca="1" si="32"/>
        <v>NA</v>
      </c>
    </row>
    <row r="655" spans="1:10" x14ac:dyDescent="0.2">
      <c r="A655" s="3">
        <v>654</v>
      </c>
      <c r="B655" s="73">
        <v>44836</v>
      </c>
      <c r="C655" s="42"/>
      <c r="D655" s="42" t="str">
        <f t="shared" ca="1" si="30"/>
        <v>NA</v>
      </c>
      <c r="E655" s="75" t="str">
        <f t="shared" ca="1" si="31"/>
        <v>NA</v>
      </c>
      <c r="F655" s="70"/>
      <c r="G655" s="72" t="str">
        <f ca="1">IF(B654&lt;TODAY(), AVERAGE(A$9:A655), "NA")</f>
        <v>NA</v>
      </c>
      <c r="H655" s="75" t="str">
        <f ca="1">IF(B654&lt;TODAY(), AVERAGE(E$9:E655), "NA")</f>
        <v>NA</v>
      </c>
      <c r="I655" s="82" t="str">
        <f ca="1">IF(B654&lt;TODAY(), (SUMPRODUCT(A$9:A655,E$9:E655) - G655*SUM(E$9:E655) - H655*SUM(A$9:A655) + (A655-7)*G655*H655)/(SUMPRODUCT(A$9:A655,A$9:A655) - 2*G655*SUM(A$9:A655) + (A655-7)*G655*G655), "NA")</f>
        <v>NA</v>
      </c>
      <c r="J655" s="95" t="str">
        <f t="shared" ca="1" si="32"/>
        <v>NA</v>
      </c>
    </row>
    <row r="656" spans="1:10" x14ac:dyDescent="0.2">
      <c r="A656" s="3">
        <v>655</v>
      </c>
      <c r="B656" s="73">
        <v>44837</v>
      </c>
      <c r="C656" s="42"/>
      <c r="D656" s="42" t="str">
        <f t="shared" ca="1" si="30"/>
        <v>NA</v>
      </c>
      <c r="E656" s="75" t="str">
        <f t="shared" ca="1" si="31"/>
        <v>NA</v>
      </c>
      <c r="F656" s="70"/>
      <c r="G656" s="72" t="str">
        <f ca="1">IF(B655&lt;TODAY(), AVERAGE(A$9:A656), "NA")</f>
        <v>NA</v>
      </c>
      <c r="H656" s="75" t="str">
        <f ca="1">IF(B655&lt;TODAY(), AVERAGE(E$9:E656), "NA")</f>
        <v>NA</v>
      </c>
      <c r="I656" s="82" t="str">
        <f ca="1">IF(B655&lt;TODAY(), (SUMPRODUCT(A$9:A656,E$9:E656) - G656*SUM(E$9:E656) - H656*SUM(A$9:A656) + (A656-7)*G656*H656)/(SUMPRODUCT(A$9:A656,A$9:A656) - 2*G656*SUM(A$9:A656) + (A656-7)*G656*G656), "NA")</f>
        <v>NA</v>
      </c>
      <c r="J656" s="95" t="str">
        <f t="shared" ca="1" si="32"/>
        <v>NA</v>
      </c>
    </row>
    <row r="657" spans="1:10" x14ac:dyDescent="0.2">
      <c r="A657" s="3">
        <v>656</v>
      </c>
      <c r="B657" s="73">
        <v>44838</v>
      </c>
      <c r="C657" s="42"/>
      <c r="D657" s="42" t="str">
        <f t="shared" ca="1" si="30"/>
        <v>NA</v>
      </c>
      <c r="E657" s="75" t="str">
        <f t="shared" ca="1" si="31"/>
        <v>NA</v>
      </c>
      <c r="F657" s="70"/>
      <c r="G657" s="72" t="str">
        <f ca="1">IF(B656&lt;TODAY(), AVERAGE(A$9:A657), "NA")</f>
        <v>NA</v>
      </c>
      <c r="H657" s="75" t="str">
        <f ca="1">IF(B656&lt;TODAY(), AVERAGE(E$9:E657), "NA")</f>
        <v>NA</v>
      </c>
      <c r="I657" s="82" t="str">
        <f ca="1">IF(B656&lt;TODAY(), (SUMPRODUCT(A$9:A657,E$9:E657) - G657*SUM(E$9:E657) - H657*SUM(A$9:A657) + (A657-7)*G657*H657)/(SUMPRODUCT(A$9:A657,A$9:A657) - 2*G657*SUM(A$9:A657) + (A657-7)*G657*G657), "NA")</f>
        <v>NA</v>
      </c>
      <c r="J657" s="95" t="str">
        <f t="shared" ca="1" si="32"/>
        <v>NA</v>
      </c>
    </row>
    <row r="658" spans="1:10" x14ac:dyDescent="0.2">
      <c r="A658" s="3">
        <v>657</v>
      </c>
      <c r="B658" s="73">
        <v>44839</v>
      </c>
      <c r="C658" s="42"/>
      <c r="D658" s="42" t="str">
        <f t="shared" ca="1" si="30"/>
        <v>NA</v>
      </c>
      <c r="E658" s="75" t="str">
        <f t="shared" ca="1" si="31"/>
        <v>NA</v>
      </c>
      <c r="F658" s="70"/>
      <c r="G658" s="72" t="str">
        <f ca="1">IF(B657&lt;TODAY(), AVERAGE(A$9:A658), "NA")</f>
        <v>NA</v>
      </c>
      <c r="H658" s="75" t="str">
        <f ca="1">IF(B657&lt;TODAY(), AVERAGE(E$9:E658), "NA")</f>
        <v>NA</v>
      </c>
      <c r="I658" s="82" t="str">
        <f ca="1">IF(B657&lt;TODAY(), (SUMPRODUCT(A$9:A658,E$9:E658) - G658*SUM(E$9:E658) - H658*SUM(A$9:A658) + (A658-7)*G658*H658)/(SUMPRODUCT(A$9:A658,A$9:A658) - 2*G658*SUM(A$9:A658) + (A658-7)*G658*G658), "NA")</f>
        <v>NA</v>
      </c>
      <c r="J658" s="95" t="str">
        <f t="shared" ca="1" si="32"/>
        <v>NA</v>
      </c>
    </row>
    <row r="659" spans="1:10" x14ac:dyDescent="0.2">
      <c r="A659" s="3">
        <v>658</v>
      </c>
      <c r="B659" s="73">
        <v>44840</v>
      </c>
      <c r="C659" s="42"/>
      <c r="D659" s="42" t="str">
        <f t="shared" ca="1" si="30"/>
        <v>NA</v>
      </c>
      <c r="E659" s="75" t="str">
        <f t="shared" ca="1" si="31"/>
        <v>NA</v>
      </c>
      <c r="F659" s="70"/>
      <c r="G659" s="72" t="str">
        <f ca="1">IF(B658&lt;TODAY(), AVERAGE(A$9:A659), "NA")</f>
        <v>NA</v>
      </c>
      <c r="H659" s="75" t="str">
        <f ca="1">IF(B658&lt;TODAY(), AVERAGE(E$9:E659), "NA")</f>
        <v>NA</v>
      </c>
      <c r="I659" s="82" t="str">
        <f ca="1">IF(B658&lt;TODAY(), (SUMPRODUCT(A$9:A659,E$9:E659) - G659*SUM(E$9:E659) - H659*SUM(A$9:A659) + (A659-7)*G659*H659)/(SUMPRODUCT(A$9:A659,A$9:A659) - 2*G659*SUM(A$9:A659) + (A659-7)*G659*G659), "NA")</f>
        <v>NA</v>
      </c>
      <c r="J659" s="95" t="str">
        <f t="shared" ca="1" si="32"/>
        <v>NA</v>
      </c>
    </row>
    <row r="660" spans="1:10" x14ac:dyDescent="0.2">
      <c r="A660" s="3">
        <v>659</v>
      </c>
      <c r="B660" s="73">
        <v>44841</v>
      </c>
      <c r="C660" s="42"/>
      <c r="D660" s="42" t="str">
        <f t="shared" ca="1" si="30"/>
        <v>NA</v>
      </c>
      <c r="E660" s="75" t="str">
        <f t="shared" ca="1" si="31"/>
        <v>NA</v>
      </c>
      <c r="F660" s="70"/>
      <c r="G660" s="72" t="str">
        <f ca="1">IF(B659&lt;TODAY(), AVERAGE(A$9:A660), "NA")</f>
        <v>NA</v>
      </c>
      <c r="H660" s="75" t="str">
        <f ca="1">IF(B659&lt;TODAY(), AVERAGE(E$9:E660), "NA")</f>
        <v>NA</v>
      </c>
      <c r="I660" s="82" t="str">
        <f ca="1">IF(B659&lt;TODAY(), (SUMPRODUCT(A$9:A660,E$9:E660) - G660*SUM(E$9:E660) - H660*SUM(A$9:A660) + (A660-7)*G660*H660)/(SUMPRODUCT(A$9:A660,A$9:A660) - 2*G660*SUM(A$9:A660) + (A660-7)*G660*G660), "NA")</f>
        <v>NA</v>
      </c>
      <c r="J660" s="95" t="str">
        <f t="shared" ca="1" si="32"/>
        <v>NA</v>
      </c>
    </row>
    <row r="661" spans="1:10" x14ac:dyDescent="0.2">
      <c r="A661" s="3">
        <v>660</v>
      </c>
      <c r="B661" s="73">
        <v>44842</v>
      </c>
      <c r="C661" s="42"/>
      <c r="D661" s="42" t="str">
        <f t="shared" ca="1" si="30"/>
        <v>NA</v>
      </c>
      <c r="E661" s="75" t="str">
        <f t="shared" ca="1" si="31"/>
        <v>NA</v>
      </c>
      <c r="F661" s="70"/>
      <c r="G661" s="72" t="str">
        <f ca="1">IF(B660&lt;TODAY(), AVERAGE(A$9:A661), "NA")</f>
        <v>NA</v>
      </c>
      <c r="H661" s="75" t="str">
        <f ca="1">IF(B660&lt;TODAY(), AVERAGE(E$9:E661), "NA")</f>
        <v>NA</v>
      </c>
      <c r="I661" s="82" t="str">
        <f ca="1">IF(B660&lt;TODAY(), (SUMPRODUCT(A$9:A661,E$9:E661) - G661*SUM(E$9:E661) - H661*SUM(A$9:A661) + (A661-7)*G661*H661)/(SUMPRODUCT(A$9:A661,A$9:A661) - 2*G661*SUM(A$9:A661) + (A661-7)*G661*G661), "NA")</f>
        <v>NA</v>
      </c>
      <c r="J661" s="95" t="str">
        <f t="shared" ca="1" si="32"/>
        <v>NA</v>
      </c>
    </row>
    <row r="662" spans="1:10" x14ac:dyDescent="0.2">
      <c r="A662" s="3">
        <v>661</v>
      </c>
      <c r="B662" s="73">
        <v>44843</v>
      </c>
      <c r="C662" s="42"/>
      <c r="D662" s="42" t="str">
        <f t="shared" ca="1" si="30"/>
        <v>NA</v>
      </c>
      <c r="E662" s="75" t="str">
        <f t="shared" ca="1" si="31"/>
        <v>NA</v>
      </c>
      <c r="F662" s="70"/>
      <c r="G662" s="72" t="str">
        <f ca="1">IF(B661&lt;TODAY(), AVERAGE(A$9:A662), "NA")</f>
        <v>NA</v>
      </c>
      <c r="H662" s="75" t="str">
        <f ca="1">IF(B661&lt;TODAY(), AVERAGE(E$9:E662), "NA")</f>
        <v>NA</v>
      </c>
      <c r="I662" s="82" t="str">
        <f ca="1">IF(B661&lt;TODAY(), (SUMPRODUCT(A$9:A662,E$9:E662) - G662*SUM(E$9:E662) - H662*SUM(A$9:A662) + (A662-7)*G662*H662)/(SUMPRODUCT(A$9:A662,A$9:A662) - 2*G662*SUM(A$9:A662) + (A662-7)*G662*G662), "NA")</f>
        <v>NA</v>
      </c>
      <c r="J662" s="95" t="str">
        <f t="shared" ca="1" si="32"/>
        <v>NA</v>
      </c>
    </row>
    <row r="663" spans="1:10" x14ac:dyDescent="0.2">
      <c r="A663" s="3">
        <v>662</v>
      </c>
      <c r="B663" s="73">
        <v>44844</v>
      </c>
      <c r="C663" s="42"/>
      <c r="D663" s="42" t="str">
        <f t="shared" ca="1" si="30"/>
        <v>NA</v>
      </c>
      <c r="E663" s="75" t="str">
        <f t="shared" ca="1" si="31"/>
        <v>NA</v>
      </c>
      <c r="F663" s="70"/>
      <c r="G663" s="72" t="str">
        <f ca="1">IF(B662&lt;TODAY(), AVERAGE(A$9:A663), "NA")</f>
        <v>NA</v>
      </c>
      <c r="H663" s="75" t="str">
        <f ca="1">IF(B662&lt;TODAY(), AVERAGE(E$9:E663), "NA")</f>
        <v>NA</v>
      </c>
      <c r="I663" s="82" t="str">
        <f ca="1">IF(B662&lt;TODAY(), (SUMPRODUCT(A$9:A663,E$9:E663) - G663*SUM(E$9:E663) - H663*SUM(A$9:A663) + (A663-7)*G663*H663)/(SUMPRODUCT(A$9:A663,A$9:A663) - 2*G663*SUM(A$9:A663) + (A663-7)*G663*G663), "NA")</f>
        <v>NA</v>
      </c>
      <c r="J663" s="95" t="str">
        <f t="shared" ca="1" si="32"/>
        <v>NA</v>
      </c>
    </row>
    <row r="664" spans="1:10" x14ac:dyDescent="0.2">
      <c r="A664" s="3">
        <v>663</v>
      </c>
      <c r="B664" s="73">
        <v>44845</v>
      </c>
      <c r="C664" s="42"/>
      <c r="D664" s="42" t="str">
        <f t="shared" ca="1" si="30"/>
        <v>NA</v>
      </c>
      <c r="E664" s="75" t="str">
        <f t="shared" ca="1" si="31"/>
        <v>NA</v>
      </c>
      <c r="F664" s="70"/>
      <c r="G664" s="72" t="str">
        <f ca="1">IF(B663&lt;TODAY(), AVERAGE(A$9:A664), "NA")</f>
        <v>NA</v>
      </c>
      <c r="H664" s="75" t="str">
        <f ca="1">IF(B663&lt;TODAY(), AVERAGE(E$9:E664), "NA")</f>
        <v>NA</v>
      </c>
      <c r="I664" s="82" t="str">
        <f ca="1">IF(B663&lt;TODAY(), (SUMPRODUCT(A$9:A664,E$9:E664) - G664*SUM(E$9:E664) - H664*SUM(A$9:A664) + (A664-7)*G664*H664)/(SUMPRODUCT(A$9:A664,A$9:A664) - 2*G664*SUM(A$9:A664) + (A664-7)*G664*G664), "NA")</f>
        <v>NA</v>
      </c>
      <c r="J664" s="95" t="str">
        <f t="shared" ca="1" si="32"/>
        <v>NA</v>
      </c>
    </row>
    <row r="665" spans="1:10" x14ac:dyDescent="0.2">
      <c r="A665" s="3">
        <v>664</v>
      </c>
      <c r="B665" s="73">
        <v>44846</v>
      </c>
      <c r="C665" s="42"/>
      <c r="D665" s="42" t="str">
        <f t="shared" ca="1" si="30"/>
        <v>NA</v>
      </c>
      <c r="E665" s="75" t="str">
        <f t="shared" ca="1" si="31"/>
        <v>NA</v>
      </c>
      <c r="F665" s="70"/>
      <c r="G665" s="72" t="str">
        <f ca="1">IF(B664&lt;TODAY(), AVERAGE(A$9:A665), "NA")</f>
        <v>NA</v>
      </c>
      <c r="H665" s="75" t="str">
        <f ca="1">IF(B664&lt;TODAY(), AVERAGE(E$9:E665), "NA")</f>
        <v>NA</v>
      </c>
      <c r="I665" s="82" t="str">
        <f ca="1">IF(B664&lt;TODAY(), (SUMPRODUCT(A$9:A665,E$9:E665) - G665*SUM(E$9:E665) - H665*SUM(A$9:A665) + (A665-7)*G665*H665)/(SUMPRODUCT(A$9:A665,A$9:A665) - 2*G665*SUM(A$9:A665) + (A665-7)*G665*G665), "NA")</f>
        <v>NA</v>
      </c>
      <c r="J665" s="95" t="str">
        <f t="shared" ca="1" si="32"/>
        <v>NA</v>
      </c>
    </row>
    <row r="666" spans="1:10" x14ac:dyDescent="0.2">
      <c r="A666" s="3">
        <v>665</v>
      </c>
      <c r="B666" s="73">
        <v>44847</v>
      </c>
      <c r="C666" s="42"/>
      <c r="D666" s="42" t="str">
        <f t="shared" ca="1" si="30"/>
        <v>NA</v>
      </c>
      <c r="E666" s="75" t="str">
        <f t="shared" ca="1" si="31"/>
        <v>NA</v>
      </c>
      <c r="F666" s="70"/>
      <c r="G666" s="72" t="str">
        <f ca="1">IF(B665&lt;TODAY(), AVERAGE(A$9:A666), "NA")</f>
        <v>NA</v>
      </c>
      <c r="H666" s="75" t="str">
        <f ca="1">IF(B665&lt;TODAY(), AVERAGE(E$9:E666), "NA")</f>
        <v>NA</v>
      </c>
      <c r="I666" s="82" t="str">
        <f ca="1">IF(B665&lt;TODAY(), (SUMPRODUCT(A$9:A666,E$9:E666) - G666*SUM(E$9:E666) - H666*SUM(A$9:A666) + (A666-7)*G666*H666)/(SUMPRODUCT(A$9:A666,A$9:A666) - 2*G666*SUM(A$9:A666) + (A666-7)*G666*G666), "NA")</f>
        <v>NA</v>
      </c>
      <c r="J666" s="95" t="str">
        <f t="shared" ca="1" si="32"/>
        <v>NA</v>
      </c>
    </row>
    <row r="667" spans="1:10" x14ac:dyDescent="0.2">
      <c r="A667" s="3">
        <v>666</v>
      </c>
      <c r="B667" s="73">
        <v>44848</v>
      </c>
      <c r="C667" s="42"/>
      <c r="D667" s="42" t="str">
        <f t="shared" ca="1" si="30"/>
        <v>NA</v>
      </c>
      <c r="E667" s="75" t="str">
        <f t="shared" ca="1" si="31"/>
        <v>NA</v>
      </c>
      <c r="F667" s="70"/>
      <c r="G667" s="72" t="str">
        <f ca="1">IF(B666&lt;TODAY(), AVERAGE(A$9:A667), "NA")</f>
        <v>NA</v>
      </c>
      <c r="H667" s="75" t="str">
        <f ca="1">IF(B666&lt;TODAY(), AVERAGE(E$9:E667), "NA")</f>
        <v>NA</v>
      </c>
      <c r="I667" s="82" t="str">
        <f ca="1">IF(B666&lt;TODAY(), (SUMPRODUCT(A$9:A667,E$9:E667) - G667*SUM(E$9:E667) - H667*SUM(A$9:A667) + (A667-7)*G667*H667)/(SUMPRODUCT(A$9:A667,A$9:A667) - 2*G667*SUM(A$9:A667) + (A667-7)*G667*G667), "NA")</f>
        <v>NA</v>
      </c>
      <c r="J667" s="95" t="str">
        <f t="shared" ca="1" si="32"/>
        <v>NA</v>
      </c>
    </row>
    <row r="668" spans="1:10" x14ac:dyDescent="0.2">
      <c r="A668" s="3">
        <v>667</v>
      </c>
      <c r="B668" s="73">
        <v>44849</v>
      </c>
      <c r="C668" s="42"/>
      <c r="D668" s="42" t="str">
        <f t="shared" ca="1" si="30"/>
        <v>NA</v>
      </c>
      <c r="E668" s="75" t="str">
        <f t="shared" ca="1" si="31"/>
        <v>NA</v>
      </c>
      <c r="F668" s="70"/>
      <c r="G668" s="72" t="str">
        <f ca="1">IF(B667&lt;TODAY(), AVERAGE(A$9:A668), "NA")</f>
        <v>NA</v>
      </c>
      <c r="H668" s="75" t="str">
        <f ca="1">IF(B667&lt;TODAY(), AVERAGE(E$9:E668), "NA")</f>
        <v>NA</v>
      </c>
      <c r="I668" s="82" t="str">
        <f ca="1">IF(B667&lt;TODAY(), (SUMPRODUCT(A$9:A668,E$9:E668) - G668*SUM(E$9:E668) - H668*SUM(A$9:A668) + (A668-7)*G668*H668)/(SUMPRODUCT(A$9:A668,A$9:A668) - 2*G668*SUM(A$9:A668) + (A668-7)*G668*G668), "NA")</f>
        <v>NA</v>
      </c>
      <c r="J668" s="95" t="str">
        <f t="shared" ca="1" si="32"/>
        <v>NA</v>
      </c>
    </row>
    <row r="669" spans="1:10" x14ac:dyDescent="0.2">
      <c r="A669" s="3">
        <v>668</v>
      </c>
      <c r="B669" s="73">
        <v>44850</v>
      </c>
      <c r="C669" s="42"/>
      <c r="D669" s="42" t="str">
        <f t="shared" ca="1" si="30"/>
        <v>NA</v>
      </c>
      <c r="E669" s="75" t="str">
        <f t="shared" ca="1" si="31"/>
        <v>NA</v>
      </c>
      <c r="F669" s="70"/>
      <c r="G669" s="72" t="str">
        <f ca="1">IF(B668&lt;TODAY(), AVERAGE(A$9:A669), "NA")</f>
        <v>NA</v>
      </c>
      <c r="H669" s="75" t="str">
        <f ca="1">IF(B668&lt;TODAY(), AVERAGE(E$9:E669), "NA")</f>
        <v>NA</v>
      </c>
      <c r="I669" s="82" t="str">
        <f ca="1">IF(B668&lt;TODAY(), (SUMPRODUCT(A$9:A669,E$9:E669) - G669*SUM(E$9:E669) - H669*SUM(A$9:A669) + (A669-7)*G669*H669)/(SUMPRODUCT(A$9:A669,A$9:A669) - 2*G669*SUM(A$9:A669) + (A669-7)*G669*G669), "NA")</f>
        <v>NA</v>
      </c>
      <c r="J669" s="95" t="str">
        <f t="shared" ca="1" si="32"/>
        <v>NA</v>
      </c>
    </row>
    <row r="670" spans="1:10" x14ac:dyDescent="0.2">
      <c r="A670" s="3">
        <v>669</v>
      </c>
      <c r="B670" s="73">
        <v>44851</v>
      </c>
      <c r="C670" s="42"/>
      <c r="D670" s="42" t="str">
        <f t="shared" ca="1" si="30"/>
        <v>NA</v>
      </c>
      <c r="E670" s="75" t="str">
        <f t="shared" ca="1" si="31"/>
        <v>NA</v>
      </c>
      <c r="F670" s="70"/>
      <c r="G670" s="72" t="str">
        <f ca="1">IF(B669&lt;TODAY(), AVERAGE(A$9:A670), "NA")</f>
        <v>NA</v>
      </c>
      <c r="H670" s="75" t="str">
        <f ca="1">IF(B669&lt;TODAY(), AVERAGE(E$9:E670), "NA")</f>
        <v>NA</v>
      </c>
      <c r="I670" s="82" t="str">
        <f ca="1">IF(B669&lt;TODAY(), (SUMPRODUCT(A$9:A670,E$9:E670) - G670*SUM(E$9:E670) - H670*SUM(A$9:A670) + (A670-7)*G670*H670)/(SUMPRODUCT(A$9:A670,A$9:A670) - 2*G670*SUM(A$9:A670) + (A670-7)*G670*G670), "NA")</f>
        <v>NA</v>
      </c>
      <c r="J670" s="95" t="str">
        <f t="shared" ca="1" si="32"/>
        <v>NA</v>
      </c>
    </row>
    <row r="671" spans="1:10" x14ac:dyDescent="0.2">
      <c r="A671" s="3">
        <v>670</v>
      </c>
      <c r="B671" s="73">
        <v>44852</v>
      </c>
      <c r="C671" s="42"/>
      <c r="D671" s="42" t="str">
        <f t="shared" ca="1" si="30"/>
        <v>NA</v>
      </c>
      <c r="E671" s="75" t="str">
        <f t="shared" ca="1" si="31"/>
        <v>NA</v>
      </c>
      <c r="F671" s="70"/>
      <c r="G671" s="72" t="str">
        <f ca="1">IF(B670&lt;TODAY(), AVERAGE(A$9:A671), "NA")</f>
        <v>NA</v>
      </c>
      <c r="H671" s="75" t="str">
        <f ca="1">IF(B670&lt;TODAY(), AVERAGE(E$9:E671), "NA")</f>
        <v>NA</v>
      </c>
      <c r="I671" s="82" t="str">
        <f ca="1">IF(B670&lt;TODAY(), (SUMPRODUCT(A$9:A671,E$9:E671) - G671*SUM(E$9:E671) - H671*SUM(A$9:A671) + (A671-7)*G671*H671)/(SUMPRODUCT(A$9:A671,A$9:A671) - 2*G671*SUM(A$9:A671) + (A671-7)*G671*G671), "NA")</f>
        <v>NA</v>
      </c>
      <c r="J671" s="95" t="str">
        <f t="shared" ca="1" si="32"/>
        <v>NA</v>
      </c>
    </row>
    <row r="672" spans="1:10" x14ac:dyDescent="0.2">
      <c r="A672" s="3">
        <v>671</v>
      </c>
      <c r="B672" s="73">
        <v>44853</v>
      </c>
      <c r="C672" s="42"/>
      <c r="D672" s="42" t="str">
        <f t="shared" ca="1" si="30"/>
        <v>NA</v>
      </c>
      <c r="E672" s="75" t="str">
        <f t="shared" ca="1" si="31"/>
        <v>NA</v>
      </c>
      <c r="F672" s="70"/>
      <c r="G672" s="72" t="str">
        <f ca="1">IF(B671&lt;TODAY(), AVERAGE(A$9:A672), "NA")</f>
        <v>NA</v>
      </c>
      <c r="H672" s="75" t="str">
        <f ca="1">IF(B671&lt;TODAY(), AVERAGE(E$9:E672), "NA")</f>
        <v>NA</v>
      </c>
      <c r="I672" s="82" t="str">
        <f ca="1">IF(B671&lt;TODAY(), (SUMPRODUCT(A$9:A672,E$9:E672) - G672*SUM(E$9:E672) - H672*SUM(A$9:A672) + (A672-7)*G672*H672)/(SUMPRODUCT(A$9:A672,A$9:A672) - 2*G672*SUM(A$9:A672) + (A672-7)*G672*G672), "NA")</f>
        <v>NA</v>
      </c>
      <c r="J672" s="95" t="str">
        <f t="shared" ca="1" si="32"/>
        <v>NA</v>
      </c>
    </row>
    <row r="673" spans="1:10" x14ac:dyDescent="0.2">
      <c r="A673" s="3">
        <v>672</v>
      </c>
      <c r="B673" s="73">
        <v>44854</v>
      </c>
      <c r="C673" s="42"/>
      <c r="D673" s="42" t="str">
        <f t="shared" ca="1" si="30"/>
        <v>NA</v>
      </c>
      <c r="E673" s="75" t="str">
        <f t="shared" ca="1" si="31"/>
        <v>NA</v>
      </c>
      <c r="F673" s="70"/>
      <c r="G673" s="72" t="str">
        <f ca="1">IF(B672&lt;TODAY(), AVERAGE(A$9:A673), "NA")</f>
        <v>NA</v>
      </c>
      <c r="H673" s="75" t="str">
        <f ca="1">IF(B672&lt;TODAY(), AVERAGE(E$9:E673), "NA")</f>
        <v>NA</v>
      </c>
      <c r="I673" s="82" t="str">
        <f ca="1">IF(B672&lt;TODAY(), (SUMPRODUCT(A$9:A673,E$9:E673) - G673*SUM(E$9:E673) - H673*SUM(A$9:A673) + (A673-7)*G673*H673)/(SUMPRODUCT(A$9:A673,A$9:A673) - 2*G673*SUM(A$9:A673) + (A673-7)*G673*G673), "NA")</f>
        <v>NA</v>
      </c>
      <c r="J673" s="95" t="str">
        <f t="shared" ca="1" si="32"/>
        <v>NA</v>
      </c>
    </row>
    <row r="674" spans="1:10" x14ac:dyDescent="0.2">
      <c r="A674" s="3">
        <v>673</v>
      </c>
      <c r="B674" s="73">
        <v>44855</v>
      </c>
      <c r="C674" s="42"/>
      <c r="D674" s="42" t="str">
        <f t="shared" ca="1" si="30"/>
        <v>NA</v>
      </c>
      <c r="E674" s="75" t="str">
        <f t="shared" ca="1" si="31"/>
        <v>NA</v>
      </c>
      <c r="F674" s="70"/>
      <c r="G674" s="72" t="str">
        <f ca="1">IF(B673&lt;TODAY(), AVERAGE(A$9:A674), "NA")</f>
        <v>NA</v>
      </c>
      <c r="H674" s="75" t="str">
        <f ca="1">IF(B673&lt;TODAY(), AVERAGE(E$9:E674), "NA")</f>
        <v>NA</v>
      </c>
      <c r="I674" s="82" t="str">
        <f ca="1">IF(B673&lt;TODAY(), (SUMPRODUCT(A$9:A674,E$9:E674) - G674*SUM(E$9:E674) - H674*SUM(A$9:A674) + (A674-7)*G674*H674)/(SUMPRODUCT(A$9:A674,A$9:A674) - 2*G674*SUM(A$9:A674) + (A674-7)*G674*G674), "NA")</f>
        <v>NA</v>
      </c>
      <c r="J674" s="95" t="str">
        <f t="shared" ca="1" si="32"/>
        <v>NA</v>
      </c>
    </row>
    <row r="675" spans="1:10" x14ac:dyDescent="0.2">
      <c r="A675" s="3">
        <v>674</v>
      </c>
      <c r="B675" s="73">
        <v>44856</v>
      </c>
      <c r="C675" s="42"/>
      <c r="D675" s="42" t="str">
        <f t="shared" ca="1" si="30"/>
        <v>NA</v>
      </c>
      <c r="E675" s="75" t="str">
        <f t="shared" ca="1" si="31"/>
        <v>NA</v>
      </c>
      <c r="F675" s="70"/>
      <c r="G675" s="72" t="str">
        <f ca="1">IF(B674&lt;TODAY(), AVERAGE(A$9:A675), "NA")</f>
        <v>NA</v>
      </c>
      <c r="H675" s="75" t="str">
        <f ca="1">IF(B674&lt;TODAY(), AVERAGE(E$9:E675), "NA")</f>
        <v>NA</v>
      </c>
      <c r="I675" s="82" t="str">
        <f ca="1">IF(B674&lt;TODAY(), (SUMPRODUCT(A$9:A675,E$9:E675) - G675*SUM(E$9:E675) - H675*SUM(A$9:A675) + (A675-7)*G675*H675)/(SUMPRODUCT(A$9:A675,A$9:A675) - 2*G675*SUM(A$9:A675) + (A675-7)*G675*G675), "NA")</f>
        <v>NA</v>
      </c>
      <c r="J675" s="95" t="str">
        <f t="shared" ca="1" si="32"/>
        <v>NA</v>
      </c>
    </row>
    <row r="676" spans="1:10" x14ac:dyDescent="0.2">
      <c r="A676" s="3">
        <v>675</v>
      </c>
      <c r="B676" s="73">
        <v>44857</v>
      </c>
      <c r="C676" s="42"/>
      <c r="D676" s="42" t="str">
        <f t="shared" ca="1" si="30"/>
        <v>NA</v>
      </c>
      <c r="E676" s="75" t="str">
        <f t="shared" ca="1" si="31"/>
        <v>NA</v>
      </c>
      <c r="F676" s="70"/>
      <c r="G676" s="72" t="str">
        <f ca="1">IF(B675&lt;TODAY(), AVERAGE(A$9:A676), "NA")</f>
        <v>NA</v>
      </c>
      <c r="H676" s="75" t="str">
        <f ca="1">IF(B675&lt;TODAY(), AVERAGE(E$9:E676), "NA")</f>
        <v>NA</v>
      </c>
      <c r="I676" s="82" t="str">
        <f ca="1">IF(B675&lt;TODAY(), (SUMPRODUCT(A$9:A676,E$9:E676) - G676*SUM(E$9:E676) - H676*SUM(A$9:A676) + (A676-7)*G676*H676)/(SUMPRODUCT(A$9:A676,A$9:A676) - 2*G676*SUM(A$9:A676) + (A676-7)*G676*G676), "NA")</f>
        <v>NA</v>
      </c>
      <c r="J676" s="95" t="str">
        <f t="shared" ca="1" si="32"/>
        <v>NA</v>
      </c>
    </row>
    <row r="677" spans="1:10" x14ac:dyDescent="0.2">
      <c r="A677" s="3">
        <v>676</v>
      </c>
      <c r="B677" s="73">
        <v>44858</v>
      </c>
      <c r="C677" s="42"/>
      <c r="D677" s="42" t="str">
        <f t="shared" ca="1" si="30"/>
        <v>NA</v>
      </c>
      <c r="E677" s="75" t="str">
        <f t="shared" ca="1" si="31"/>
        <v>NA</v>
      </c>
      <c r="F677" s="70"/>
      <c r="G677" s="72" t="str">
        <f ca="1">IF(B676&lt;TODAY(), AVERAGE(A$9:A677), "NA")</f>
        <v>NA</v>
      </c>
      <c r="H677" s="75" t="str">
        <f ca="1">IF(B676&lt;TODAY(), AVERAGE(E$9:E677), "NA")</f>
        <v>NA</v>
      </c>
      <c r="I677" s="82" t="str">
        <f ca="1">IF(B676&lt;TODAY(), (SUMPRODUCT(A$9:A677,E$9:E677) - G677*SUM(E$9:E677) - H677*SUM(A$9:A677) + (A677-7)*G677*H677)/(SUMPRODUCT(A$9:A677,A$9:A677) - 2*G677*SUM(A$9:A677) + (A677-7)*G677*G677), "NA")</f>
        <v>NA</v>
      </c>
      <c r="J677" s="95" t="str">
        <f t="shared" ca="1" si="32"/>
        <v>NA</v>
      </c>
    </row>
    <row r="678" spans="1:10" x14ac:dyDescent="0.2">
      <c r="A678" s="3">
        <v>677</v>
      </c>
      <c r="B678" s="73">
        <v>44859</v>
      </c>
      <c r="C678" s="42"/>
      <c r="D678" s="42" t="str">
        <f t="shared" ca="1" si="30"/>
        <v>NA</v>
      </c>
      <c r="E678" s="75" t="str">
        <f t="shared" ca="1" si="31"/>
        <v>NA</v>
      </c>
      <c r="F678" s="70"/>
      <c r="G678" s="72" t="str">
        <f ca="1">IF(B677&lt;TODAY(), AVERAGE(A$9:A678), "NA")</f>
        <v>NA</v>
      </c>
      <c r="H678" s="75" t="str">
        <f ca="1">IF(B677&lt;TODAY(), AVERAGE(E$9:E678), "NA")</f>
        <v>NA</v>
      </c>
      <c r="I678" s="82" t="str">
        <f ca="1">IF(B677&lt;TODAY(), (SUMPRODUCT(A$9:A678,E$9:E678) - G678*SUM(E$9:E678) - H678*SUM(A$9:A678) + (A678-7)*G678*H678)/(SUMPRODUCT(A$9:A678,A$9:A678) - 2*G678*SUM(A$9:A678) + (A678-7)*G678*G678), "NA")</f>
        <v>NA</v>
      </c>
      <c r="J678" s="95" t="str">
        <f t="shared" ca="1" si="32"/>
        <v>NA</v>
      </c>
    </row>
    <row r="679" spans="1:10" x14ac:dyDescent="0.2">
      <c r="A679" s="3">
        <v>678</v>
      </c>
      <c r="B679" s="73">
        <v>44860</v>
      </c>
      <c r="C679" s="42"/>
      <c r="D679" s="42" t="str">
        <f t="shared" ca="1" si="30"/>
        <v>NA</v>
      </c>
      <c r="E679" s="75" t="str">
        <f t="shared" ca="1" si="31"/>
        <v>NA</v>
      </c>
      <c r="F679" s="70"/>
      <c r="G679" s="72" t="str">
        <f ca="1">IF(B678&lt;TODAY(), AVERAGE(A$9:A679), "NA")</f>
        <v>NA</v>
      </c>
      <c r="H679" s="75" t="str">
        <f ca="1">IF(B678&lt;TODAY(), AVERAGE(E$9:E679), "NA")</f>
        <v>NA</v>
      </c>
      <c r="I679" s="82" t="str">
        <f ca="1">IF(B678&lt;TODAY(), (SUMPRODUCT(A$9:A679,E$9:E679) - G679*SUM(E$9:E679) - H679*SUM(A$9:A679) + (A679-7)*G679*H679)/(SUMPRODUCT(A$9:A679,A$9:A679) - 2*G679*SUM(A$9:A679) + (A679-7)*G679*G679), "NA")</f>
        <v>NA</v>
      </c>
      <c r="J679" s="95" t="str">
        <f t="shared" ca="1" si="32"/>
        <v>NA</v>
      </c>
    </row>
    <row r="680" spans="1:10" x14ac:dyDescent="0.2">
      <c r="A680" s="3">
        <v>679</v>
      </c>
      <c r="B680" s="73">
        <v>44861</v>
      </c>
      <c r="C680" s="42"/>
      <c r="D680" s="42" t="str">
        <f t="shared" ca="1" si="30"/>
        <v>NA</v>
      </c>
      <c r="E680" s="75" t="str">
        <f t="shared" ca="1" si="31"/>
        <v>NA</v>
      </c>
      <c r="F680" s="70"/>
      <c r="G680" s="72" t="str">
        <f ca="1">IF(B679&lt;TODAY(), AVERAGE(A$9:A680), "NA")</f>
        <v>NA</v>
      </c>
      <c r="H680" s="75" t="str">
        <f ca="1">IF(B679&lt;TODAY(), AVERAGE(E$9:E680), "NA")</f>
        <v>NA</v>
      </c>
      <c r="I680" s="82" t="str">
        <f ca="1">IF(B679&lt;TODAY(), (SUMPRODUCT(A$9:A680,E$9:E680) - G680*SUM(E$9:E680) - H680*SUM(A$9:A680) + (A680-7)*G680*H680)/(SUMPRODUCT(A$9:A680,A$9:A680) - 2*G680*SUM(A$9:A680) + (A680-7)*G680*G680), "NA")</f>
        <v>NA</v>
      </c>
      <c r="J680" s="95" t="str">
        <f t="shared" ca="1" si="32"/>
        <v>NA</v>
      </c>
    </row>
    <row r="681" spans="1:10" x14ac:dyDescent="0.2">
      <c r="A681" s="3">
        <v>680</v>
      </c>
      <c r="B681" s="73">
        <v>44862</v>
      </c>
      <c r="C681" s="42"/>
      <c r="D681" s="42" t="str">
        <f t="shared" ca="1" si="30"/>
        <v>NA</v>
      </c>
      <c r="E681" s="75" t="str">
        <f t="shared" ca="1" si="31"/>
        <v>NA</v>
      </c>
      <c r="F681" s="70"/>
      <c r="G681" s="72" t="str">
        <f ca="1">IF(B680&lt;TODAY(), AVERAGE(A$9:A681), "NA")</f>
        <v>NA</v>
      </c>
      <c r="H681" s="75" t="str">
        <f ca="1">IF(B680&lt;TODAY(), AVERAGE(E$9:E681), "NA")</f>
        <v>NA</v>
      </c>
      <c r="I681" s="82" t="str">
        <f ca="1">IF(B680&lt;TODAY(), (SUMPRODUCT(A$9:A681,E$9:E681) - G681*SUM(E$9:E681) - H681*SUM(A$9:A681) + (A681-7)*G681*H681)/(SUMPRODUCT(A$9:A681,A$9:A681) - 2*G681*SUM(A$9:A681) + (A681-7)*G681*G681), "NA")</f>
        <v>NA</v>
      </c>
      <c r="J681" s="95" t="str">
        <f t="shared" ca="1" si="32"/>
        <v>NA</v>
      </c>
    </row>
    <row r="682" spans="1:10" x14ac:dyDescent="0.2">
      <c r="A682" s="3">
        <v>681</v>
      </c>
      <c r="B682" s="73">
        <v>44863</v>
      </c>
      <c r="C682" s="42"/>
      <c r="D682" s="42" t="str">
        <f t="shared" ca="1" si="30"/>
        <v>NA</v>
      </c>
      <c r="E682" s="75" t="str">
        <f t="shared" ca="1" si="31"/>
        <v>NA</v>
      </c>
      <c r="F682" s="70"/>
      <c r="G682" s="72" t="str">
        <f ca="1">IF(B681&lt;TODAY(), AVERAGE(A$9:A682), "NA")</f>
        <v>NA</v>
      </c>
      <c r="H682" s="75" t="str">
        <f ca="1">IF(B681&lt;TODAY(), AVERAGE(E$9:E682), "NA")</f>
        <v>NA</v>
      </c>
      <c r="I682" s="82" t="str">
        <f ca="1">IF(B681&lt;TODAY(), (SUMPRODUCT(A$9:A682,E$9:E682) - G682*SUM(E$9:E682) - H682*SUM(A$9:A682) + (A682-7)*G682*H682)/(SUMPRODUCT(A$9:A682,A$9:A682) - 2*G682*SUM(A$9:A682) + (A682-7)*G682*G682), "NA")</f>
        <v>NA</v>
      </c>
      <c r="J682" s="95" t="str">
        <f t="shared" ca="1" si="32"/>
        <v>NA</v>
      </c>
    </row>
    <row r="683" spans="1:10" x14ac:dyDescent="0.2">
      <c r="A683" s="3">
        <v>682</v>
      </c>
      <c r="B683" s="73">
        <v>44864</v>
      </c>
      <c r="C683" s="42"/>
      <c r="D683" s="42" t="str">
        <f t="shared" ca="1" si="30"/>
        <v>NA</v>
      </c>
      <c r="E683" s="75" t="str">
        <f t="shared" ca="1" si="31"/>
        <v>NA</v>
      </c>
      <c r="F683" s="70"/>
      <c r="G683" s="72" t="str">
        <f ca="1">IF(B682&lt;TODAY(), AVERAGE(A$9:A683), "NA")</f>
        <v>NA</v>
      </c>
      <c r="H683" s="75" t="str">
        <f ca="1">IF(B682&lt;TODAY(), AVERAGE(E$9:E683), "NA")</f>
        <v>NA</v>
      </c>
      <c r="I683" s="82" t="str">
        <f ca="1">IF(B682&lt;TODAY(), (SUMPRODUCT(A$9:A683,E$9:E683) - G683*SUM(E$9:E683) - H683*SUM(A$9:A683) + (A683-7)*G683*H683)/(SUMPRODUCT(A$9:A683,A$9:A683) - 2*G683*SUM(A$9:A683) + (A683-7)*G683*G683), "NA")</f>
        <v>NA</v>
      </c>
      <c r="J683" s="95" t="str">
        <f t="shared" ca="1" si="32"/>
        <v>NA</v>
      </c>
    </row>
    <row r="684" spans="1:10" x14ac:dyDescent="0.2">
      <c r="A684" s="3">
        <v>683</v>
      </c>
      <c r="B684" s="73">
        <v>44865</v>
      </c>
      <c r="C684" s="42"/>
      <c r="D684" s="42" t="str">
        <f t="shared" ca="1" si="30"/>
        <v>NA</v>
      </c>
      <c r="E684" s="75" t="str">
        <f t="shared" ca="1" si="31"/>
        <v>NA</v>
      </c>
      <c r="F684" s="70"/>
      <c r="G684" s="72" t="str">
        <f ca="1">IF(B683&lt;TODAY(), AVERAGE(A$9:A684), "NA")</f>
        <v>NA</v>
      </c>
      <c r="H684" s="75" t="str">
        <f ca="1">IF(B683&lt;TODAY(), AVERAGE(E$9:E684), "NA")</f>
        <v>NA</v>
      </c>
      <c r="I684" s="82" t="str">
        <f ca="1">IF(B683&lt;TODAY(), (SUMPRODUCT(A$9:A684,E$9:E684) - G684*SUM(E$9:E684) - H684*SUM(A$9:A684) + (A684-7)*G684*H684)/(SUMPRODUCT(A$9:A684,A$9:A684) - 2*G684*SUM(A$9:A684) + (A684-7)*G684*G684), "NA")</f>
        <v>NA</v>
      </c>
      <c r="J684" s="95" t="str">
        <f t="shared" ca="1" si="32"/>
        <v>NA</v>
      </c>
    </row>
    <row r="685" spans="1:10" x14ac:dyDescent="0.2">
      <c r="A685" s="3">
        <v>684</v>
      </c>
      <c r="B685" s="73">
        <v>44866</v>
      </c>
      <c r="C685" s="42"/>
      <c r="D685" s="42" t="str">
        <f t="shared" ca="1" si="30"/>
        <v>NA</v>
      </c>
      <c r="E685" s="75" t="str">
        <f t="shared" ca="1" si="31"/>
        <v>NA</v>
      </c>
      <c r="F685" s="70"/>
      <c r="G685" s="72" t="str">
        <f ca="1">IF(B684&lt;TODAY(), AVERAGE(A$9:A685), "NA")</f>
        <v>NA</v>
      </c>
      <c r="H685" s="75" t="str">
        <f ca="1">IF(B684&lt;TODAY(), AVERAGE(E$9:E685), "NA")</f>
        <v>NA</v>
      </c>
      <c r="I685" s="82" t="str">
        <f ca="1">IF(B684&lt;TODAY(), (SUMPRODUCT(A$9:A685,E$9:E685) - G685*SUM(E$9:E685) - H685*SUM(A$9:A685) + (A685-7)*G685*H685)/(SUMPRODUCT(A$9:A685,A$9:A685) - 2*G685*SUM(A$9:A685) + (A685-7)*G685*G685), "NA")</f>
        <v>NA</v>
      </c>
      <c r="J685" s="95" t="str">
        <f t="shared" ca="1" si="32"/>
        <v>NA</v>
      </c>
    </row>
    <row r="686" spans="1:10" x14ac:dyDescent="0.2">
      <c r="A686" s="3">
        <v>685</v>
      </c>
      <c r="B686" s="73">
        <v>44867</v>
      </c>
      <c r="C686" s="42"/>
      <c r="D686" s="42" t="str">
        <f t="shared" ca="1" si="30"/>
        <v>NA</v>
      </c>
      <c r="E686" s="75" t="str">
        <f t="shared" ca="1" si="31"/>
        <v>NA</v>
      </c>
      <c r="F686" s="70"/>
      <c r="G686" s="72" t="str">
        <f ca="1">IF(B685&lt;TODAY(), AVERAGE(A$9:A686), "NA")</f>
        <v>NA</v>
      </c>
      <c r="H686" s="75" t="str">
        <f ca="1">IF(B685&lt;TODAY(), AVERAGE(E$9:E686), "NA")</f>
        <v>NA</v>
      </c>
      <c r="I686" s="82" t="str">
        <f ca="1">IF(B685&lt;TODAY(), (SUMPRODUCT(A$9:A686,E$9:E686) - G686*SUM(E$9:E686) - H686*SUM(A$9:A686) + (A686-7)*G686*H686)/(SUMPRODUCT(A$9:A686,A$9:A686) - 2*G686*SUM(A$9:A686) + (A686-7)*G686*G686), "NA")</f>
        <v>NA</v>
      </c>
      <c r="J686" s="95" t="str">
        <f t="shared" ca="1" si="32"/>
        <v>NA</v>
      </c>
    </row>
    <row r="687" spans="1:10" x14ac:dyDescent="0.2">
      <c r="A687" s="3">
        <v>686</v>
      </c>
      <c r="B687" s="73">
        <v>44868</v>
      </c>
      <c r="C687" s="42"/>
      <c r="D687" s="42" t="str">
        <f t="shared" ca="1" si="30"/>
        <v>NA</v>
      </c>
      <c r="E687" s="75" t="str">
        <f t="shared" ca="1" si="31"/>
        <v>NA</v>
      </c>
      <c r="F687" s="70"/>
      <c r="G687" s="72" t="str">
        <f ca="1">IF(B686&lt;TODAY(), AVERAGE(A$9:A687), "NA")</f>
        <v>NA</v>
      </c>
      <c r="H687" s="75" t="str">
        <f ca="1">IF(B686&lt;TODAY(), AVERAGE(E$9:E687), "NA")</f>
        <v>NA</v>
      </c>
      <c r="I687" s="82" t="str">
        <f ca="1">IF(B686&lt;TODAY(), (SUMPRODUCT(A$9:A687,E$9:E687) - G687*SUM(E$9:E687) - H687*SUM(A$9:A687) + (A687-7)*G687*H687)/(SUMPRODUCT(A$9:A687,A$9:A687) - 2*G687*SUM(A$9:A687) + (A687-7)*G687*G687), "NA")</f>
        <v>NA</v>
      </c>
      <c r="J687" s="95" t="str">
        <f t="shared" ca="1" si="32"/>
        <v>NA</v>
      </c>
    </row>
    <row r="688" spans="1:10" x14ac:dyDescent="0.2">
      <c r="A688" s="3">
        <v>687</v>
      </c>
      <c r="B688" s="73">
        <v>44869</v>
      </c>
      <c r="C688" s="42"/>
      <c r="D688" s="42" t="str">
        <f t="shared" ca="1" si="30"/>
        <v>NA</v>
      </c>
      <c r="E688" s="75" t="str">
        <f t="shared" ca="1" si="31"/>
        <v>NA</v>
      </c>
      <c r="F688" s="70"/>
      <c r="G688" s="72" t="str">
        <f ca="1">IF(B687&lt;TODAY(), AVERAGE(A$9:A688), "NA")</f>
        <v>NA</v>
      </c>
      <c r="H688" s="75" t="str">
        <f ca="1">IF(B687&lt;TODAY(), AVERAGE(E$9:E688), "NA")</f>
        <v>NA</v>
      </c>
      <c r="I688" s="82" t="str">
        <f ca="1">IF(B687&lt;TODAY(), (SUMPRODUCT(A$9:A688,E$9:E688) - G688*SUM(E$9:E688) - H688*SUM(A$9:A688) + (A688-7)*G688*H688)/(SUMPRODUCT(A$9:A688,A$9:A688) - 2*G688*SUM(A$9:A688) + (A688-7)*G688*G688), "NA")</f>
        <v>NA</v>
      </c>
      <c r="J688" s="95" t="str">
        <f t="shared" ca="1" si="32"/>
        <v>NA</v>
      </c>
    </row>
    <row r="689" spans="1:10" x14ac:dyDescent="0.2">
      <c r="A689" s="3">
        <v>688</v>
      </c>
      <c r="B689" s="73">
        <v>44870</v>
      </c>
      <c r="C689" s="42"/>
      <c r="D689" s="42" t="str">
        <f t="shared" ca="1" si="30"/>
        <v>NA</v>
      </c>
      <c r="E689" s="75" t="str">
        <f t="shared" ca="1" si="31"/>
        <v>NA</v>
      </c>
      <c r="F689" s="70"/>
      <c r="G689" s="72" t="str">
        <f ca="1">IF(B688&lt;TODAY(), AVERAGE(A$9:A689), "NA")</f>
        <v>NA</v>
      </c>
      <c r="H689" s="75" t="str">
        <f ca="1">IF(B688&lt;TODAY(), AVERAGE(E$9:E689), "NA")</f>
        <v>NA</v>
      </c>
      <c r="I689" s="82" t="str">
        <f ca="1">IF(B688&lt;TODAY(), (SUMPRODUCT(A$9:A689,E$9:E689) - G689*SUM(E$9:E689) - H689*SUM(A$9:A689) + (A689-7)*G689*H689)/(SUMPRODUCT(A$9:A689,A$9:A689) - 2*G689*SUM(A$9:A689) + (A689-7)*G689*G689), "NA")</f>
        <v>NA</v>
      </c>
      <c r="J689" s="95" t="str">
        <f t="shared" ca="1" si="32"/>
        <v>NA</v>
      </c>
    </row>
    <row r="690" spans="1:10" x14ac:dyDescent="0.2">
      <c r="A690" s="3">
        <v>689</v>
      </c>
      <c r="B690" s="73">
        <v>44871</v>
      </c>
      <c r="C690" s="42"/>
      <c r="D690" s="42" t="str">
        <f t="shared" ca="1" si="30"/>
        <v>NA</v>
      </c>
      <c r="E690" s="75" t="str">
        <f t="shared" ca="1" si="31"/>
        <v>NA</v>
      </c>
      <c r="F690" s="70"/>
      <c r="G690" s="72" t="str">
        <f ca="1">IF(B689&lt;TODAY(), AVERAGE(A$9:A690), "NA")</f>
        <v>NA</v>
      </c>
      <c r="H690" s="75" t="str">
        <f ca="1">IF(B689&lt;TODAY(), AVERAGE(E$9:E690), "NA")</f>
        <v>NA</v>
      </c>
      <c r="I690" s="82" t="str">
        <f ca="1">IF(B689&lt;TODAY(), (SUMPRODUCT(A$9:A690,E$9:E690) - G690*SUM(E$9:E690) - H690*SUM(A$9:A690) + (A690-7)*G690*H690)/(SUMPRODUCT(A$9:A690,A$9:A690) - 2*G690*SUM(A$9:A690) + (A690-7)*G690*G690), "NA")</f>
        <v>NA</v>
      </c>
      <c r="J690" s="95" t="str">
        <f t="shared" ca="1" si="32"/>
        <v>NA</v>
      </c>
    </row>
    <row r="691" spans="1:10" x14ac:dyDescent="0.2">
      <c r="A691" s="3">
        <v>690</v>
      </c>
      <c r="B691" s="73">
        <v>44872</v>
      </c>
      <c r="C691" s="42"/>
      <c r="D691" s="42" t="str">
        <f t="shared" ca="1" si="30"/>
        <v>NA</v>
      </c>
      <c r="E691" s="75" t="str">
        <f t="shared" ca="1" si="31"/>
        <v>NA</v>
      </c>
      <c r="F691" s="70"/>
      <c r="G691" s="72" t="str">
        <f ca="1">IF(B690&lt;TODAY(), AVERAGE(A$9:A691), "NA")</f>
        <v>NA</v>
      </c>
      <c r="H691" s="75" t="str">
        <f ca="1">IF(B690&lt;TODAY(), AVERAGE(E$9:E691), "NA")</f>
        <v>NA</v>
      </c>
      <c r="I691" s="82" t="str">
        <f ca="1">IF(B690&lt;TODAY(), (SUMPRODUCT(A$9:A691,E$9:E691) - G691*SUM(E$9:E691) - H691*SUM(A$9:A691) + (A691-7)*G691*H691)/(SUMPRODUCT(A$9:A691,A$9:A691) - 2*G691*SUM(A$9:A691) + (A691-7)*G691*G691), "NA")</f>
        <v>NA</v>
      </c>
      <c r="J691" s="95" t="str">
        <f t="shared" ca="1" si="32"/>
        <v>NA</v>
      </c>
    </row>
    <row r="692" spans="1:10" x14ac:dyDescent="0.2">
      <c r="A692" s="3">
        <v>691</v>
      </c>
      <c r="B692" s="73">
        <v>44873</v>
      </c>
      <c r="C692" s="42"/>
      <c r="D692" s="42" t="str">
        <f t="shared" ca="1" si="30"/>
        <v>NA</v>
      </c>
      <c r="E692" s="75" t="str">
        <f t="shared" ca="1" si="31"/>
        <v>NA</v>
      </c>
      <c r="F692" s="70"/>
      <c r="G692" s="72" t="str">
        <f ca="1">IF(B691&lt;TODAY(), AVERAGE(A$9:A692), "NA")</f>
        <v>NA</v>
      </c>
      <c r="H692" s="75" t="str">
        <f ca="1">IF(B691&lt;TODAY(), AVERAGE(E$9:E692), "NA")</f>
        <v>NA</v>
      </c>
      <c r="I692" s="82" t="str">
        <f ca="1">IF(B691&lt;TODAY(), (SUMPRODUCT(A$9:A692,E$9:E692) - G692*SUM(E$9:E692) - H692*SUM(A$9:A692) + (A692-7)*G692*H692)/(SUMPRODUCT(A$9:A692,A$9:A692) - 2*G692*SUM(A$9:A692) + (A692-7)*G692*G692), "NA")</f>
        <v>NA</v>
      </c>
      <c r="J692" s="95" t="str">
        <f t="shared" ca="1" si="32"/>
        <v>NA</v>
      </c>
    </row>
    <row r="693" spans="1:10" x14ac:dyDescent="0.2">
      <c r="A693" s="3">
        <v>692</v>
      </c>
      <c r="B693" s="73">
        <v>44874</v>
      </c>
      <c r="C693" s="42"/>
      <c r="D693" s="42" t="str">
        <f t="shared" ca="1" si="30"/>
        <v>NA</v>
      </c>
      <c r="E693" s="75" t="str">
        <f t="shared" ca="1" si="31"/>
        <v>NA</v>
      </c>
      <c r="F693" s="70"/>
      <c r="G693" s="72" t="str">
        <f ca="1">IF(B692&lt;TODAY(), AVERAGE(A$9:A693), "NA")</f>
        <v>NA</v>
      </c>
      <c r="H693" s="75" t="str">
        <f ca="1">IF(B692&lt;TODAY(), AVERAGE(E$9:E693), "NA")</f>
        <v>NA</v>
      </c>
      <c r="I693" s="82" t="str">
        <f ca="1">IF(B692&lt;TODAY(), (SUMPRODUCT(A$9:A693,E$9:E693) - G693*SUM(E$9:E693) - H693*SUM(A$9:A693) + (A693-7)*G693*H693)/(SUMPRODUCT(A$9:A693,A$9:A693) - 2*G693*SUM(A$9:A693) + (A693-7)*G693*G693), "NA")</f>
        <v>NA</v>
      </c>
      <c r="J693" s="95" t="str">
        <f t="shared" ca="1" si="32"/>
        <v>NA</v>
      </c>
    </row>
    <row r="694" spans="1:10" x14ac:dyDescent="0.2">
      <c r="A694" s="3">
        <v>693</v>
      </c>
      <c r="B694" s="73">
        <v>44875</v>
      </c>
      <c r="C694" s="42"/>
      <c r="D694" s="42" t="str">
        <f t="shared" ca="1" si="30"/>
        <v>NA</v>
      </c>
      <c r="E694" s="75" t="str">
        <f t="shared" ca="1" si="31"/>
        <v>NA</v>
      </c>
      <c r="F694" s="70"/>
      <c r="G694" s="72" t="str">
        <f ca="1">IF(B693&lt;TODAY(), AVERAGE(A$9:A694), "NA")</f>
        <v>NA</v>
      </c>
      <c r="H694" s="75" t="str">
        <f ca="1">IF(B693&lt;TODAY(), AVERAGE(E$9:E694), "NA")</f>
        <v>NA</v>
      </c>
      <c r="I694" s="82" t="str">
        <f ca="1">IF(B693&lt;TODAY(), (SUMPRODUCT(A$9:A694,E$9:E694) - G694*SUM(E$9:E694) - H694*SUM(A$9:A694) + (A694-7)*G694*H694)/(SUMPRODUCT(A$9:A694,A$9:A694) - 2*G694*SUM(A$9:A694) + (A694-7)*G694*G694), "NA")</f>
        <v>NA</v>
      </c>
      <c r="J694" s="95" t="str">
        <f t="shared" ca="1" si="32"/>
        <v>NA</v>
      </c>
    </row>
    <row r="695" spans="1:10" x14ac:dyDescent="0.2">
      <c r="A695" s="3">
        <v>694</v>
      </c>
      <c r="B695" s="73">
        <v>44876</v>
      </c>
      <c r="C695" s="42"/>
      <c r="D695" s="42" t="str">
        <f t="shared" ca="1" si="30"/>
        <v>NA</v>
      </c>
      <c r="E695" s="75" t="str">
        <f t="shared" ca="1" si="31"/>
        <v>NA</v>
      </c>
      <c r="F695" s="70"/>
      <c r="G695" s="72" t="str">
        <f ca="1">IF(B694&lt;TODAY(), AVERAGE(A$9:A695), "NA")</f>
        <v>NA</v>
      </c>
      <c r="H695" s="75" t="str">
        <f ca="1">IF(B694&lt;TODAY(), AVERAGE(E$9:E695), "NA")</f>
        <v>NA</v>
      </c>
      <c r="I695" s="82" t="str">
        <f ca="1">IF(B694&lt;TODAY(), (SUMPRODUCT(A$9:A695,E$9:E695) - G695*SUM(E$9:E695) - H695*SUM(A$9:A695) + (A695-7)*G695*H695)/(SUMPRODUCT(A$9:A695,A$9:A695) - 2*G695*SUM(A$9:A695) + (A695-7)*G695*G695), "NA")</f>
        <v>NA</v>
      </c>
      <c r="J695" s="95" t="str">
        <f t="shared" ca="1" si="32"/>
        <v>NA</v>
      </c>
    </row>
    <row r="696" spans="1:10" x14ac:dyDescent="0.2">
      <c r="A696" s="3">
        <v>695</v>
      </c>
      <c r="B696" s="73">
        <v>44877</v>
      </c>
      <c r="C696" s="42"/>
      <c r="D696" s="42" t="str">
        <f t="shared" ca="1" si="30"/>
        <v>NA</v>
      </c>
      <c r="E696" s="75" t="str">
        <f t="shared" ca="1" si="31"/>
        <v>NA</v>
      </c>
      <c r="F696" s="70"/>
      <c r="G696" s="72" t="str">
        <f ca="1">IF(B695&lt;TODAY(), AVERAGE(A$9:A696), "NA")</f>
        <v>NA</v>
      </c>
      <c r="H696" s="75" t="str">
        <f ca="1">IF(B695&lt;TODAY(), AVERAGE(E$9:E696), "NA")</f>
        <v>NA</v>
      </c>
      <c r="I696" s="82" t="str">
        <f ca="1">IF(B695&lt;TODAY(), (SUMPRODUCT(A$9:A696,E$9:E696) - G696*SUM(E$9:E696) - H696*SUM(A$9:A696) + (A696-7)*G696*H696)/(SUMPRODUCT(A$9:A696,A$9:A696) - 2*G696*SUM(A$9:A696) + (A696-7)*G696*G696), "NA")</f>
        <v>NA</v>
      </c>
      <c r="J696" s="95" t="str">
        <f t="shared" ca="1" si="32"/>
        <v>NA</v>
      </c>
    </row>
    <row r="697" spans="1:10" x14ac:dyDescent="0.2">
      <c r="A697" s="3">
        <v>696</v>
      </c>
      <c r="B697" s="73">
        <v>44878</v>
      </c>
      <c r="C697" s="42"/>
      <c r="D697" s="42" t="str">
        <f t="shared" ca="1" si="30"/>
        <v>NA</v>
      </c>
      <c r="E697" s="75" t="str">
        <f t="shared" ca="1" si="31"/>
        <v>NA</v>
      </c>
      <c r="F697" s="70"/>
      <c r="G697" s="72" t="str">
        <f ca="1">IF(B696&lt;TODAY(), AVERAGE(A$9:A697), "NA")</f>
        <v>NA</v>
      </c>
      <c r="H697" s="75" t="str">
        <f ca="1">IF(B696&lt;TODAY(), AVERAGE(E$9:E697), "NA")</f>
        <v>NA</v>
      </c>
      <c r="I697" s="82" t="str">
        <f ca="1">IF(B696&lt;TODAY(), (SUMPRODUCT(A$9:A697,E$9:E697) - G697*SUM(E$9:E697) - H697*SUM(A$9:A697) + (A697-7)*G697*H697)/(SUMPRODUCT(A$9:A697,A$9:A697) - 2*G697*SUM(A$9:A697) + (A697-7)*G697*G697), "NA")</f>
        <v>NA</v>
      </c>
      <c r="J697" s="95" t="str">
        <f t="shared" ca="1" si="32"/>
        <v>NA</v>
      </c>
    </row>
    <row r="698" spans="1:10" x14ac:dyDescent="0.2">
      <c r="A698" s="3">
        <v>697</v>
      </c>
      <c r="B698" s="73">
        <v>44879</v>
      </c>
      <c r="C698" s="42"/>
      <c r="D698" s="42" t="str">
        <f t="shared" ca="1" si="30"/>
        <v>NA</v>
      </c>
      <c r="E698" s="75" t="str">
        <f t="shared" ca="1" si="31"/>
        <v>NA</v>
      </c>
      <c r="F698" s="70"/>
      <c r="G698" s="72" t="str">
        <f ca="1">IF(B697&lt;TODAY(), AVERAGE(A$9:A698), "NA")</f>
        <v>NA</v>
      </c>
      <c r="H698" s="75" t="str">
        <f ca="1">IF(B697&lt;TODAY(), AVERAGE(E$9:E698), "NA")</f>
        <v>NA</v>
      </c>
      <c r="I698" s="82" t="str">
        <f ca="1">IF(B697&lt;TODAY(), (SUMPRODUCT(A$9:A698,E$9:E698) - G698*SUM(E$9:E698) - H698*SUM(A$9:A698) + (A698-7)*G698*H698)/(SUMPRODUCT(A$9:A698,A$9:A698) - 2*G698*SUM(A$9:A698) + (A698-7)*G698*G698), "NA")</f>
        <v>NA</v>
      </c>
      <c r="J698" s="95" t="str">
        <f t="shared" ca="1" si="32"/>
        <v>NA</v>
      </c>
    </row>
    <row r="699" spans="1:10" x14ac:dyDescent="0.2">
      <c r="A699" s="3">
        <v>698</v>
      </c>
      <c r="B699" s="73">
        <v>44880</v>
      </c>
      <c r="C699" s="42"/>
      <c r="D699" s="42" t="str">
        <f t="shared" ca="1" si="30"/>
        <v>NA</v>
      </c>
      <c r="E699" s="75" t="str">
        <f t="shared" ca="1" si="31"/>
        <v>NA</v>
      </c>
      <c r="F699" s="70"/>
      <c r="G699" s="72" t="str">
        <f ca="1">IF(B698&lt;TODAY(), AVERAGE(A$9:A699), "NA")</f>
        <v>NA</v>
      </c>
      <c r="H699" s="75" t="str">
        <f ca="1">IF(B698&lt;TODAY(), AVERAGE(E$9:E699), "NA")</f>
        <v>NA</v>
      </c>
      <c r="I699" s="82" t="str">
        <f ca="1">IF(B698&lt;TODAY(), (SUMPRODUCT(A$9:A699,E$9:E699) - G699*SUM(E$9:E699) - H699*SUM(A$9:A699) + (A699-7)*G699*H699)/(SUMPRODUCT(A$9:A699,A$9:A699) - 2*G699*SUM(A$9:A699) + (A699-7)*G699*G699), "NA")</f>
        <v>NA</v>
      </c>
      <c r="J699" s="95" t="str">
        <f t="shared" ca="1" si="32"/>
        <v>NA</v>
      </c>
    </row>
    <row r="700" spans="1:10" x14ac:dyDescent="0.2">
      <c r="A700" s="3">
        <v>699</v>
      </c>
      <c r="B700" s="73">
        <v>44881</v>
      </c>
      <c r="C700" s="42"/>
      <c r="D700" s="42" t="str">
        <f t="shared" ca="1" si="30"/>
        <v>NA</v>
      </c>
      <c r="E700" s="75" t="str">
        <f t="shared" ca="1" si="31"/>
        <v>NA</v>
      </c>
      <c r="F700" s="70"/>
      <c r="G700" s="72" t="str">
        <f ca="1">IF(B699&lt;TODAY(), AVERAGE(A$9:A700), "NA")</f>
        <v>NA</v>
      </c>
      <c r="H700" s="75" t="str">
        <f ca="1">IF(B699&lt;TODAY(), AVERAGE(E$9:E700), "NA")</f>
        <v>NA</v>
      </c>
      <c r="I700" s="82" t="str">
        <f ca="1">IF(B699&lt;TODAY(), (SUMPRODUCT(A$9:A700,E$9:E700) - G700*SUM(E$9:E700) - H700*SUM(A$9:A700) + (A700-7)*G700*H700)/(SUMPRODUCT(A$9:A700,A$9:A700) - 2*G700*SUM(A$9:A700) + (A700-7)*G700*G700), "NA")</f>
        <v>NA</v>
      </c>
      <c r="J700" s="95" t="str">
        <f t="shared" ca="1" si="32"/>
        <v>NA</v>
      </c>
    </row>
    <row r="701" spans="1:10" x14ac:dyDescent="0.2">
      <c r="A701" s="3">
        <v>700</v>
      </c>
      <c r="B701" s="73">
        <v>44882</v>
      </c>
      <c r="C701" s="42"/>
      <c r="D701" s="42" t="str">
        <f t="shared" ca="1" si="30"/>
        <v>NA</v>
      </c>
      <c r="E701" s="75" t="str">
        <f t="shared" ca="1" si="31"/>
        <v>NA</v>
      </c>
      <c r="F701" s="70"/>
      <c r="G701" s="72" t="str">
        <f ca="1">IF(B700&lt;TODAY(), AVERAGE(A$9:A701), "NA")</f>
        <v>NA</v>
      </c>
      <c r="H701" s="75" t="str">
        <f ca="1">IF(B700&lt;TODAY(), AVERAGE(E$9:E701), "NA")</f>
        <v>NA</v>
      </c>
      <c r="I701" s="82" t="str">
        <f ca="1">IF(B700&lt;TODAY(), (SUMPRODUCT(A$9:A701,E$9:E701) - G701*SUM(E$9:E701) - H701*SUM(A$9:A701) + (A701-7)*G701*H701)/(SUMPRODUCT(A$9:A701,A$9:A701) - 2*G701*SUM(A$9:A701) + (A701-7)*G701*G701), "NA")</f>
        <v>NA</v>
      </c>
      <c r="J701" s="95" t="str">
        <f t="shared" ca="1" si="32"/>
        <v>NA</v>
      </c>
    </row>
    <row r="702" spans="1:10" x14ac:dyDescent="0.2">
      <c r="A702" s="3">
        <v>701</v>
      </c>
      <c r="B702" s="73">
        <v>44883</v>
      </c>
      <c r="C702" s="42"/>
      <c r="D702" s="42" t="str">
        <f t="shared" ca="1" si="30"/>
        <v>NA</v>
      </c>
      <c r="E702" s="75" t="str">
        <f t="shared" ca="1" si="31"/>
        <v>NA</v>
      </c>
      <c r="F702" s="70"/>
      <c r="G702" s="72" t="str">
        <f ca="1">IF(B701&lt;TODAY(), AVERAGE(A$9:A702), "NA")</f>
        <v>NA</v>
      </c>
      <c r="H702" s="75" t="str">
        <f ca="1">IF(B701&lt;TODAY(), AVERAGE(E$9:E702), "NA")</f>
        <v>NA</v>
      </c>
      <c r="I702" s="82" t="str">
        <f ca="1">IF(B701&lt;TODAY(), (SUMPRODUCT(A$9:A702,E$9:E702) - G702*SUM(E$9:E702) - H702*SUM(A$9:A702) + (A702-7)*G702*H702)/(SUMPRODUCT(A$9:A702,A$9:A702) - 2*G702*SUM(A$9:A702) + (A702-7)*G702*G702), "NA")</f>
        <v>NA</v>
      </c>
      <c r="J702" s="95" t="str">
        <f t="shared" ca="1" si="32"/>
        <v>NA</v>
      </c>
    </row>
    <row r="703" spans="1:10" x14ac:dyDescent="0.2">
      <c r="A703" s="3">
        <v>702</v>
      </c>
      <c r="B703" s="73">
        <v>44884</v>
      </c>
      <c r="C703" s="42"/>
      <c r="D703" s="42" t="str">
        <f t="shared" ca="1" si="30"/>
        <v>NA</v>
      </c>
      <c r="E703" s="75" t="str">
        <f t="shared" ca="1" si="31"/>
        <v>NA</v>
      </c>
      <c r="F703" s="70"/>
      <c r="G703" s="72" t="str">
        <f ca="1">IF(B702&lt;TODAY(), AVERAGE(A$9:A703), "NA")</f>
        <v>NA</v>
      </c>
      <c r="H703" s="75" t="str">
        <f ca="1">IF(B702&lt;TODAY(), AVERAGE(E$9:E703), "NA")</f>
        <v>NA</v>
      </c>
      <c r="I703" s="82" t="str">
        <f ca="1">IF(B702&lt;TODAY(), (SUMPRODUCT(A$9:A703,E$9:E703) - G703*SUM(E$9:E703) - H703*SUM(A$9:A703) + (A703-7)*G703*H703)/(SUMPRODUCT(A$9:A703,A$9:A703) - 2*G703*SUM(A$9:A703) + (A703-7)*G703*G703), "NA")</f>
        <v>NA</v>
      </c>
      <c r="J703" s="95" t="str">
        <f t="shared" ca="1" si="32"/>
        <v>NA</v>
      </c>
    </row>
    <row r="704" spans="1:10" x14ac:dyDescent="0.2">
      <c r="A704" s="3">
        <v>703</v>
      </c>
      <c r="B704" s="73">
        <v>44885</v>
      </c>
      <c r="C704" s="42"/>
      <c r="D704" s="42" t="str">
        <f t="shared" ca="1" si="30"/>
        <v>NA</v>
      </c>
      <c r="E704" s="75" t="str">
        <f t="shared" ca="1" si="31"/>
        <v>NA</v>
      </c>
      <c r="F704" s="70"/>
      <c r="G704" s="72" t="str">
        <f ca="1">IF(B703&lt;TODAY(), AVERAGE(A$9:A704), "NA")</f>
        <v>NA</v>
      </c>
      <c r="H704" s="75" t="str">
        <f ca="1">IF(B703&lt;TODAY(), AVERAGE(E$9:E704), "NA")</f>
        <v>NA</v>
      </c>
      <c r="I704" s="82" t="str">
        <f ca="1">IF(B703&lt;TODAY(), (SUMPRODUCT(A$9:A704,E$9:E704) - G704*SUM(E$9:E704) - H704*SUM(A$9:A704) + (A704-7)*G704*H704)/(SUMPRODUCT(A$9:A704,A$9:A704) - 2*G704*SUM(A$9:A704) + (A704-7)*G704*G704), "NA")</f>
        <v>NA</v>
      </c>
      <c r="J704" s="95" t="str">
        <f t="shared" ca="1" si="32"/>
        <v>NA</v>
      </c>
    </row>
    <row r="705" spans="1:10" x14ac:dyDescent="0.2">
      <c r="A705" s="3">
        <v>704</v>
      </c>
      <c r="B705" s="73">
        <v>44886</v>
      </c>
      <c r="C705" s="42"/>
      <c r="D705" s="42" t="str">
        <f t="shared" ca="1" si="30"/>
        <v>NA</v>
      </c>
      <c r="E705" s="75" t="str">
        <f t="shared" ca="1" si="31"/>
        <v>NA</v>
      </c>
      <c r="F705" s="70"/>
      <c r="G705" s="72" t="str">
        <f ca="1">IF(B704&lt;TODAY(), AVERAGE(A$9:A705), "NA")</f>
        <v>NA</v>
      </c>
      <c r="H705" s="75" t="str">
        <f ca="1">IF(B704&lt;TODAY(), AVERAGE(E$9:E705), "NA")</f>
        <v>NA</v>
      </c>
      <c r="I705" s="82" t="str">
        <f ca="1">IF(B704&lt;TODAY(), (SUMPRODUCT(A$9:A705,E$9:E705) - G705*SUM(E$9:E705) - H705*SUM(A$9:A705) + (A705-7)*G705*H705)/(SUMPRODUCT(A$9:A705,A$9:A705) - 2*G705*SUM(A$9:A705) + (A705-7)*G705*G705), "NA")</f>
        <v>NA</v>
      </c>
      <c r="J705" s="95" t="str">
        <f t="shared" ca="1" si="32"/>
        <v>NA</v>
      </c>
    </row>
    <row r="706" spans="1:10" x14ac:dyDescent="0.2">
      <c r="A706" s="3">
        <v>705</v>
      </c>
      <c r="B706" s="73">
        <v>44887</v>
      </c>
      <c r="C706" s="42"/>
      <c r="D706" s="42" t="str">
        <f t="shared" ca="1" si="30"/>
        <v>NA</v>
      </c>
      <c r="E706" s="75" t="str">
        <f t="shared" ca="1" si="31"/>
        <v>NA</v>
      </c>
      <c r="F706" s="70"/>
      <c r="G706" s="72" t="str">
        <f ca="1">IF(B705&lt;TODAY(), AVERAGE(A$9:A706), "NA")</f>
        <v>NA</v>
      </c>
      <c r="H706" s="75" t="str">
        <f ca="1">IF(B705&lt;TODAY(), AVERAGE(E$9:E706), "NA")</f>
        <v>NA</v>
      </c>
      <c r="I706" s="82" t="str">
        <f ca="1">IF(B705&lt;TODAY(), (SUMPRODUCT(A$9:A706,E$9:E706) - G706*SUM(E$9:E706) - H706*SUM(A$9:A706) + (A706-7)*G706*H706)/(SUMPRODUCT(A$9:A706,A$9:A706) - 2*G706*SUM(A$9:A706) + (A706-7)*G706*G706), "NA")</f>
        <v>NA</v>
      </c>
      <c r="J706" s="95" t="str">
        <f t="shared" ca="1" si="32"/>
        <v>NA</v>
      </c>
    </row>
    <row r="707" spans="1:10" x14ac:dyDescent="0.2">
      <c r="A707" s="3">
        <v>706</v>
      </c>
      <c r="B707" s="73">
        <v>44888</v>
      </c>
      <c r="C707" s="42"/>
      <c r="D707" s="42" t="str">
        <f t="shared" ca="1" si="30"/>
        <v>NA</v>
      </c>
      <c r="E707" s="75" t="str">
        <f t="shared" ca="1" si="31"/>
        <v>NA</v>
      </c>
      <c r="F707" s="70"/>
      <c r="G707" s="72" t="str">
        <f ca="1">IF(B706&lt;TODAY(), AVERAGE(A$9:A707), "NA")</f>
        <v>NA</v>
      </c>
      <c r="H707" s="75" t="str">
        <f ca="1">IF(B706&lt;TODAY(), AVERAGE(E$9:E707), "NA")</f>
        <v>NA</v>
      </c>
      <c r="I707" s="82" t="str">
        <f ca="1">IF(B706&lt;TODAY(), (SUMPRODUCT(A$9:A707,E$9:E707) - G707*SUM(E$9:E707) - H707*SUM(A$9:A707) + (A707-7)*G707*H707)/(SUMPRODUCT(A$9:A707,A$9:A707) - 2*G707*SUM(A$9:A707) + (A707-7)*G707*G707), "NA")</f>
        <v>NA</v>
      </c>
      <c r="J707" s="95" t="str">
        <f t="shared" ca="1" si="32"/>
        <v>NA</v>
      </c>
    </row>
    <row r="708" spans="1:10" x14ac:dyDescent="0.2">
      <c r="A708" s="3">
        <v>707</v>
      </c>
      <c r="B708" s="73">
        <v>44889</v>
      </c>
      <c r="C708" s="42"/>
      <c r="D708" s="42" t="str">
        <f t="shared" ref="D708:D745" ca="1" si="33">IF(B708&lt;TODAY(), C708-C707, "NA")</f>
        <v>NA</v>
      </c>
      <c r="E708" s="75" t="str">
        <f t="shared" ca="1" si="31"/>
        <v>NA</v>
      </c>
      <c r="F708" s="70"/>
      <c r="G708" s="72" t="str">
        <f ca="1">IF(B707&lt;TODAY(), AVERAGE(A$9:A708), "NA")</f>
        <v>NA</v>
      </c>
      <c r="H708" s="75" t="str">
        <f ca="1">IF(B707&lt;TODAY(), AVERAGE(E$9:E708), "NA")</f>
        <v>NA</v>
      </c>
      <c r="I708" s="82" t="str">
        <f ca="1">IF(B707&lt;TODAY(), (SUMPRODUCT(A$9:A708,E$9:E708) - G708*SUM(E$9:E708) - H708*SUM(A$9:A708) + (A708-7)*G708*H708)/(SUMPRODUCT(A$9:A708,A$9:A708) - 2*G708*SUM(A$9:A708) + (A708-7)*G708*G708), "NA")</f>
        <v>NA</v>
      </c>
      <c r="J708" s="95" t="str">
        <f t="shared" ca="1" si="32"/>
        <v>NA</v>
      </c>
    </row>
    <row r="709" spans="1:10" x14ac:dyDescent="0.2">
      <c r="A709" s="3">
        <v>708</v>
      </c>
      <c r="B709" s="73">
        <v>44890</v>
      </c>
      <c r="C709" s="42"/>
      <c r="D709" s="42" t="str">
        <f t="shared" ca="1" si="33"/>
        <v>NA</v>
      </c>
      <c r="E709" s="75" t="str">
        <f t="shared" ca="1" si="31"/>
        <v>NA</v>
      </c>
      <c r="F709" s="70"/>
      <c r="G709" s="72" t="str">
        <f ca="1">IF(B708&lt;TODAY(), AVERAGE(A$9:A709), "NA")</f>
        <v>NA</v>
      </c>
      <c r="H709" s="75" t="str">
        <f ca="1">IF(B708&lt;TODAY(), AVERAGE(E$9:E709), "NA")</f>
        <v>NA</v>
      </c>
      <c r="I709" s="82" t="str">
        <f ca="1">IF(B708&lt;TODAY(), (SUMPRODUCT(A$9:A709,E$9:E709) - G709*SUM(E$9:E709) - H709*SUM(A$9:A709) + (A709-7)*G709*H709)/(SUMPRODUCT(A$9:A709,A$9:A709) - 2*G709*SUM(A$9:A709) + (A709-7)*G709*G709), "NA")</f>
        <v>NA</v>
      </c>
      <c r="J709" s="95" t="str">
        <f t="shared" ca="1" si="32"/>
        <v>NA</v>
      </c>
    </row>
    <row r="710" spans="1:10" x14ac:dyDescent="0.2">
      <c r="A710" s="3">
        <v>709</v>
      </c>
      <c r="B710" s="73">
        <v>44891</v>
      </c>
      <c r="C710" s="42"/>
      <c r="D710" s="42" t="str">
        <f t="shared" ca="1" si="33"/>
        <v>NA</v>
      </c>
      <c r="E710" s="75" t="str">
        <f t="shared" ca="1" si="31"/>
        <v>NA</v>
      </c>
      <c r="F710" s="70"/>
      <c r="G710" s="72" t="str">
        <f ca="1">IF(B709&lt;TODAY(), AVERAGE(A$9:A710), "NA")</f>
        <v>NA</v>
      </c>
      <c r="H710" s="75" t="str">
        <f ca="1">IF(B709&lt;TODAY(), AVERAGE(E$9:E710), "NA")</f>
        <v>NA</v>
      </c>
      <c r="I710" s="82" t="str">
        <f ca="1">IF(B709&lt;TODAY(), (SUMPRODUCT(A$9:A710,E$9:E710) - G710*SUM(E$9:E710) - H710*SUM(A$9:A710) + (A710-7)*G710*H710)/(SUMPRODUCT(A$9:A710,A$9:A710) - 2*G710*SUM(A$9:A710) + (A710-7)*G710*G710), "NA")</f>
        <v>NA</v>
      </c>
      <c r="J710" s="95" t="str">
        <f t="shared" ca="1" si="32"/>
        <v>NA</v>
      </c>
    </row>
    <row r="711" spans="1:10" x14ac:dyDescent="0.2">
      <c r="A711" s="3">
        <v>710</v>
      </c>
      <c r="B711" s="73">
        <v>44892</v>
      </c>
      <c r="C711" s="42"/>
      <c r="D711" s="42" t="str">
        <f t="shared" ca="1" si="33"/>
        <v>NA</v>
      </c>
      <c r="E711" s="75" t="str">
        <f t="shared" ca="1" si="31"/>
        <v>NA</v>
      </c>
      <c r="F711" s="70"/>
      <c r="G711" s="72" t="str">
        <f ca="1">IF(B710&lt;TODAY(), AVERAGE(A$9:A711), "NA")</f>
        <v>NA</v>
      </c>
      <c r="H711" s="75" t="str">
        <f ca="1">IF(B710&lt;TODAY(), AVERAGE(E$9:E711), "NA")</f>
        <v>NA</v>
      </c>
      <c r="I711" s="82" t="str">
        <f ca="1">IF(B710&lt;TODAY(), (SUMPRODUCT(A$9:A711,E$9:E711) - G711*SUM(E$9:E711) - H711*SUM(A$9:A711) + (A711-7)*G711*H711)/(SUMPRODUCT(A$9:A711,A$9:A711) - 2*G711*SUM(A$9:A711) + (A711-7)*G711*G711), "NA")</f>
        <v>NA</v>
      </c>
      <c r="J711" s="95" t="str">
        <f t="shared" ca="1" si="32"/>
        <v>NA</v>
      </c>
    </row>
    <row r="712" spans="1:10" x14ac:dyDescent="0.2">
      <c r="A712" s="3">
        <v>711</v>
      </c>
      <c r="B712" s="73">
        <v>44893</v>
      </c>
      <c r="C712" s="42"/>
      <c r="D712" s="42" t="str">
        <f t="shared" ca="1" si="33"/>
        <v>NA</v>
      </c>
      <c r="E712" s="75" t="str">
        <f t="shared" ca="1" si="31"/>
        <v>NA</v>
      </c>
      <c r="F712" s="70"/>
      <c r="G712" s="72" t="str">
        <f ca="1">IF(B711&lt;TODAY(), AVERAGE(A$9:A712), "NA")</f>
        <v>NA</v>
      </c>
      <c r="H712" s="75" t="str">
        <f ca="1">IF(B711&lt;TODAY(), AVERAGE(E$9:E712), "NA")</f>
        <v>NA</v>
      </c>
      <c r="I712" s="82" t="str">
        <f ca="1">IF(B711&lt;TODAY(), (SUMPRODUCT(A$9:A712,E$9:E712) - G712*SUM(E$9:E712) - H712*SUM(A$9:A712) + (A712-7)*G712*H712)/(SUMPRODUCT(A$9:A712,A$9:A712) - 2*G712*SUM(A$9:A712) + (A712-7)*G712*G712), "NA")</f>
        <v>NA</v>
      </c>
      <c r="J712" s="95" t="str">
        <f t="shared" ca="1" si="32"/>
        <v>NA</v>
      </c>
    </row>
    <row r="713" spans="1:10" x14ac:dyDescent="0.2">
      <c r="A713" s="3">
        <v>712</v>
      </c>
      <c r="B713" s="73">
        <v>44894</v>
      </c>
      <c r="C713" s="42"/>
      <c r="D713" s="42" t="str">
        <f t="shared" ca="1" si="33"/>
        <v>NA</v>
      </c>
      <c r="E713" s="75" t="str">
        <f t="shared" ref="E713:E745" ca="1" si="34">IF(B713&lt;TODAY(), AVERAGE(D707:D713), "NA")</f>
        <v>NA</v>
      </c>
      <c r="F713" s="70"/>
      <c r="G713" s="72" t="str">
        <f ca="1">IF(B712&lt;TODAY(), AVERAGE(A$9:A713), "NA")</f>
        <v>NA</v>
      </c>
      <c r="H713" s="75" t="str">
        <f ca="1">IF(B712&lt;TODAY(), AVERAGE(E$9:E713), "NA")</f>
        <v>NA</v>
      </c>
      <c r="I713" s="82" t="str">
        <f ca="1">IF(B712&lt;TODAY(), (SUMPRODUCT(A$9:A713,E$9:E713) - G713*SUM(E$9:E713) - H713*SUM(A$9:A713) + (A713-7)*G713*H713)/(SUMPRODUCT(A$9:A713,A$9:A713) - 2*G713*SUM(A$9:A713) + (A713-7)*G713*G713), "NA")</f>
        <v>NA</v>
      </c>
      <c r="J713" s="95" t="str">
        <f t="shared" ca="1" si="32"/>
        <v>NA</v>
      </c>
    </row>
    <row r="714" spans="1:10" x14ac:dyDescent="0.2">
      <c r="A714" s="3">
        <v>713</v>
      </c>
      <c r="B714" s="73">
        <v>44895</v>
      </c>
      <c r="C714" s="42"/>
      <c r="D714" s="42" t="str">
        <f t="shared" ca="1" si="33"/>
        <v>NA</v>
      </c>
      <c r="E714" s="75" t="str">
        <f t="shared" ca="1" si="34"/>
        <v>NA</v>
      </c>
      <c r="F714" s="70"/>
      <c r="G714" s="72" t="str">
        <f ca="1">IF(B713&lt;TODAY(), AVERAGE(A$9:A714), "NA")</f>
        <v>NA</v>
      </c>
      <c r="H714" s="75" t="str">
        <f ca="1">IF(B713&lt;TODAY(), AVERAGE(E$9:E714), "NA")</f>
        <v>NA</v>
      </c>
      <c r="I714" s="82" t="str">
        <f ca="1">IF(B713&lt;TODAY(), (SUMPRODUCT(A$9:A714,E$9:E714) - G714*SUM(E$9:E714) - H714*SUM(A$9:A714) + (A714-7)*G714*H714)/(SUMPRODUCT(A$9:A714,A$9:A714) - 2*G714*SUM(A$9:A714) + (A714-7)*G714*G714), "NA")</f>
        <v>NA</v>
      </c>
      <c r="J714" s="95" t="str">
        <f t="shared" ca="1" si="32"/>
        <v>NA</v>
      </c>
    </row>
    <row r="715" spans="1:10" x14ac:dyDescent="0.2">
      <c r="A715" s="3">
        <v>714</v>
      </c>
      <c r="B715" s="73">
        <v>44896</v>
      </c>
      <c r="C715" s="42"/>
      <c r="D715" s="42" t="str">
        <f t="shared" ca="1" si="33"/>
        <v>NA</v>
      </c>
      <c r="E715" s="75" t="str">
        <f t="shared" ca="1" si="34"/>
        <v>NA</v>
      </c>
      <c r="F715" s="70"/>
      <c r="G715" s="72" t="str">
        <f ca="1">IF(B714&lt;TODAY(), AVERAGE(A$9:A715), "NA")</f>
        <v>NA</v>
      </c>
      <c r="H715" s="75" t="str">
        <f ca="1">IF(B714&lt;TODAY(), AVERAGE(E$9:E715), "NA")</f>
        <v>NA</v>
      </c>
      <c r="I715" s="82" t="str">
        <f ca="1">IF(B714&lt;TODAY(), (SUMPRODUCT(A$9:A715,E$9:E715) - G715*SUM(E$9:E715) - H715*SUM(A$9:A715) + (A715-7)*G715*H715)/(SUMPRODUCT(A$9:A715,A$9:A715) - 2*G715*SUM(A$9:A715) + (A715-7)*G715*G715), "NA")</f>
        <v>NA</v>
      </c>
      <c r="J715" s="95" t="str">
        <f t="shared" ref="J715:J745" ca="1" si="35">IF(B714&lt;TODAY(), H715-I715*G715, "NA")</f>
        <v>NA</v>
      </c>
    </row>
    <row r="716" spans="1:10" x14ac:dyDescent="0.2">
      <c r="A716" s="3">
        <v>715</v>
      </c>
      <c r="B716" s="73">
        <v>44897</v>
      </c>
      <c r="C716" s="42"/>
      <c r="D716" s="42" t="str">
        <f t="shared" ca="1" si="33"/>
        <v>NA</v>
      </c>
      <c r="E716" s="75" t="str">
        <f t="shared" ca="1" si="34"/>
        <v>NA</v>
      </c>
      <c r="F716" s="70"/>
      <c r="G716" s="72" t="str">
        <f ca="1">IF(B715&lt;TODAY(), AVERAGE(A$9:A716), "NA")</f>
        <v>NA</v>
      </c>
      <c r="H716" s="75" t="str">
        <f ca="1">IF(B715&lt;TODAY(), AVERAGE(E$9:E716), "NA")</f>
        <v>NA</v>
      </c>
      <c r="I716" s="82" t="str">
        <f ca="1">IF(B715&lt;TODAY(), (SUMPRODUCT(A$9:A716,E$9:E716) - G716*SUM(E$9:E716) - H716*SUM(A$9:A716) + (A716-7)*G716*H716)/(SUMPRODUCT(A$9:A716,A$9:A716) - 2*G716*SUM(A$9:A716) + (A716-7)*G716*G716), "NA")</f>
        <v>NA</v>
      </c>
      <c r="J716" s="95" t="str">
        <f t="shared" ca="1" si="35"/>
        <v>NA</v>
      </c>
    </row>
    <row r="717" spans="1:10" x14ac:dyDescent="0.2">
      <c r="A717" s="3">
        <v>716</v>
      </c>
      <c r="B717" s="73">
        <v>44898</v>
      </c>
      <c r="C717" s="42"/>
      <c r="D717" s="42" t="str">
        <f t="shared" ca="1" si="33"/>
        <v>NA</v>
      </c>
      <c r="E717" s="75" t="str">
        <f t="shared" ca="1" si="34"/>
        <v>NA</v>
      </c>
      <c r="F717" s="70"/>
      <c r="G717" s="72" t="str">
        <f ca="1">IF(B716&lt;TODAY(), AVERAGE(A$9:A717), "NA")</f>
        <v>NA</v>
      </c>
      <c r="H717" s="75" t="str">
        <f ca="1">IF(B716&lt;TODAY(), AVERAGE(E$9:E717), "NA")</f>
        <v>NA</v>
      </c>
      <c r="I717" s="82" t="str">
        <f ca="1">IF(B716&lt;TODAY(), (SUMPRODUCT(A$9:A717,E$9:E717) - G717*SUM(E$9:E717) - H717*SUM(A$9:A717) + (A717-7)*G717*H717)/(SUMPRODUCT(A$9:A717,A$9:A717) - 2*G717*SUM(A$9:A717) + (A717-7)*G717*G717), "NA")</f>
        <v>NA</v>
      </c>
      <c r="J717" s="95" t="str">
        <f t="shared" ca="1" si="35"/>
        <v>NA</v>
      </c>
    </row>
    <row r="718" spans="1:10" x14ac:dyDescent="0.2">
      <c r="A718" s="3">
        <v>717</v>
      </c>
      <c r="B718" s="73">
        <v>44899</v>
      </c>
      <c r="C718" s="42"/>
      <c r="D718" s="42" t="str">
        <f t="shared" ca="1" si="33"/>
        <v>NA</v>
      </c>
      <c r="E718" s="75" t="str">
        <f t="shared" ca="1" si="34"/>
        <v>NA</v>
      </c>
      <c r="F718" s="70"/>
      <c r="G718" s="72" t="str">
        <f ca="1">IF(B717&lt;TODAY(), AVERAGE(A$9:A718), "NA")</f>
        <v>NA</v>
      </c>
      <c r="H718" s="75" t="str">
        <f ca="1">IF(B717&lt;TODAY(), AVERAGE(E$9:E718), "NA")</f>
        <v>NA</v>
      </c>
      <c r="I718" s="82" t="str">
        <f ca="1">IF(B717&lt;TODAY(), (SUMPRODUCT(A$9:A718,E$9:E718) - G718*SUM(E$9:E718) - H718*SUM(A$9:A718) + (A718-7)*G718*H718)/(SUMPRODUCT(A$9:A718,A$9:A718) - 2*G718*SUM(A$9:A718) + (A718-7)*G718*G718), "NA")</f>
        <v>NA</v>
      </c>
      <c r="J718" s="95" t="str">
        <f t="shared" ca="1" si="35"/>
        <v>NA</v>
      </c>
    </row>
    <row r="719" spans="1:10" x14ac:dyDescent="0.2">
      <c r="A719" s="3">
        <v>718</v>
      </c>
      <c r="B719" s="73">
        <v>44900</v>
      </c>
      <c r="C719" s="42"/>
      <c r="D719" s="42" t="str">
        <f t="shared" ca="1" si="33"/>
        <v>NA</v>
      </c>
      <c r="E719" s="75" t="str">
        <f t="shared" ca="1" si="34"/>
        <v>NA</v>
      </c>
      <c r="F719" s="70"/>
      <c r="G719" s="72" t="str">
        <f ca="1">IF(B718&lt;TODAY(), AVERAGE(A$9:A719), "NA")</f>
        <v>NA</v>
      </c>
      <c r="H719" s="75" t="str">
        <f ca="1">IF(B718&lt;TODAY(), AVERAGE(E$9:E719), "NA")</f>
        <v>NA</v>
      </c>
      <c r="I719" s="82" t="str">
        <f ca="1">IF(B718&lt;TODAY(), (SUMPRODUCT(A$9:A719,E$9:E719) - G719*SUM(E$9:E719) - H719*SUM(A$9:A719) + (A719-7)*G719*H719)/(SUMPRODUCT(A$9:A719,A$9:A719) - 2*G719*SUM(A$9:A719) + (A719-7)*G719*G719), "NA")</f>
        <v>NA</v>
      </c>
      <c r="J719" s="95" t="str">
        <f t="shared" ca="1" si="35"/>
        <v>NA</v>
      </c>
    </row>
    <row r="720" spans="1:10" x14ac:dyDescent="0.2">
      <c r="A720" s="3">
        <v>719</v>
      </c>
      <c r="B720" s="73">
        <v>44901</v>
      </c>
      <c r="C720" s="42"/>
      <c r="D720" s="42" t="str">
        <f t="shared" ca="1" si="33"/>
        <v>NA</v>
      </c>
      <c r="E720" s="75" t="str">
        <f t="shared" ca="1" si="34"/>
        <v>NA</v>
      </c>
      <c r="F720" s="70"/>
      <c r="G720" s="72" t="str">
        <f ca="1">IF(B719&lt;TODAY(), AVERAGE(A$9:A720), "NA")</f>
        <v>NA</v>
      </c>
      <c r="H720" s="75" t="str">
        <f ca="1">IF(B719&lt;TODAY(), AVERAGE(E$9:E720), "NA")</f>
        <v>NA</v>
      </c>
      <c r="I720" s="82" t="str">
        <f ca="1">IF(B719&lt;TODAY(), (SUMPRODUCT(A$9:A720,E$9:E720) - G720*SUM(E$9:E720) - H720*SUM(A$9:A720) + (A720-7)*G720*H720)/(SUMPRODUCT(A$9:A720,A$9:A720) - 2*G720*SUM(A$9:A720) + (A720-7)*G720*G720), "NA")</f>
        <v>NA</v>
      </c>
      <c r="J720" s="95" t="str">
        <f t="shared" ca="1" si="35"/>
        <v>NA</v>
      </c>
    </row>
    <row r="721" spans="1:10" x14ac:dyDescent="0.2">
      <c r="A721" s="3">
        <v>720</v>
      </c>
      <c r="B721" s="73">
        <v>44902</v>
      </c>
      <c r="C721" s="42"/>
      <c r="D721" s="42" t="str">
        <f t="shared" ca="1" si="33"/>
        <v>NA</v>
      </c>
      <c r="E721" s="75" t="str">
        <f t="shared" ca="1" si="34"/>
        <v>NA</v>
      </c>
      <c r="F721" s="70"/>
      <c r="G721" s="72" t="str">
        <f ca="1">IF(B720&lt;TODAY(), AVERAGE(A$9:A721), "NA")</f>
        <v>NA</v>
      </c>
      <c r="H721" s="75" t="str">
        <f ca="1">IF(B720&lt;TODAY(), AVERAGE(E$9:E721), "NA")</f>
        <v>NA</v>
      </c>
      <c r="I721" s="82" t="str">
        <f ca="1">IF(B720&lt;TODAY(), (SUMPRODUCT(A$9:A721,E$9:E721) - G721*SUM(E$9:E721) - H721*SUM(A$9:A721) + (A721-7)*G721*H721)/(SUMPRODUCT(A$9:A721,A$9:A721) - 2*G721*SUM(A$9:A721) + (A721-7)*G721*G721), "NA")</f>
        <v>NA</v>
      </c>
      <c r="J721" s="95" t="str">
        <f t="shared" ca="1" si="35"/>
        <v>NA</v>
      </c>
    </row>
    <row r="722" spans="1:10" x14ac:dyDescent="0.2">
      <c r="A722" s="3">
        <v>721</v>
      </c>
      <c r="B722" s="73">
        <v>44903</v>
      </c>
      <c r="C722" s="42"/>
      <c r="D722" s="42" t="str">
        <f t="shared" ca="1" si="33"/>
        <v>NA</v>
      </c>
      <c r="E722" s="75" t="str">
        <f t="shared" ca="1" si="34"/>
        <v>NA</v>
      </c>
      <c r="F722" s="70"/>
      <c r="G722" s="72" t="str">
        <f ca="1">IF(B721&lt;TODAY(), AVERAGE(A$9:A722), "NA")</f>
        <v>NA</v>
      </c>
      <c r="H722" s="75" t="str">
        <f ca="1">IF(B721&lt;TODAY(), AVERAGE(E$9:E722), "NA")</f>
        <v>NA</v>
      </c>
      <c r="I722" s="82" t="str">
        <f ca="1">IF(B721&lt;TODAY(), (SUMPRODUCT(A$9:A722,E$9:E722) - G722*SUM(E$9:E722) - H722*SUM(A$9:A722) + (A722-7)*G722*H722)/(SUMPRODUCT(A$9:A722,A$9:A722) - 2*G722*SUM(A$9:A722) + (A722-7)*G722*G722), "NA")</f>
        <v>NA</v>
      </c>
      <c r="J722" s="95" t="str">
        <f t="shared" ca="1" si="35"/>
        <v>NA</v>
      </c>
    </row>
    <row r="723" spans="1:10" x14ac:dyDescent="0.2">
      <c r="A723" s="3">
        <v>722</v>
      </c>
      <c r="B723" s="73">
        <v>44904</v>
      </c>
      <c r="C723" s="42"/>
      <c r="D723" s="42" t="str">
        <f t="shared" ca="1" si="33"/>
        <v>NA</v>
      </c>
      <c r="E723" s="75" t="str">
        <f t="shared" ca="1" si="34"/>
        <v>NA</v>
      </c>
      <c r="F723" s="70"/>
      <c r="G723" s="72" t="str">
        <f ca="1">IF(B722&lt;TODAY(), AVERAGE(A$9:A723), "NA")</f>
        <v>NA</v>
      </c>
      <c r="H723" s="75" t="str">
        <f ca="1">IF(B722&lt;TODAY(), AVERAGE(E$9:E723), "NA")</f>
        <v>NA</v>
      </c>
      <c r="I723" s="82" t="str">
        <f ca="1">IF(B722&lt;TODAY(), (SUMPRODUCT(A$9:A723,E$9:E723) - G723*SUM(E$9:E723) - H723*SUM(A$9:A723) + (A723-7)*G723*H723)/(SUMPRODUCT(A$9:A723,A$9:A723) - 2*G723*SUM(A$9:A723) + (A723-7)*G723*G723), "NA")</f>
        <v>NA</v>
      </c>
      <c r="J723" s="95" t="str">
        <f t="shared" ca="1" si="35"/>
        <v>NA</v>
      </c>
    </row>
    <row r="724" spans="1:10" x14ac:dyDescent="0.2">
      <c r="A724" s="3">
        <v>723</v>
      </c>
      <c r="B724" s="73">
        <v>44905</v>
      </c>
      <c r="C724" s="42"/>
      <c r="D724" s="42" t="str">
        <f t="shared" ca="1" si="33"/>
        <v>NA</v>
      </c>
      <c r="E724" s="75" t="str">
        <f t="shared" ca="1" si="34"/>
        <v>NA</v>
      </c>
      <c r="F724" s="70"/>
      <c r="G724" s="72" t="str">
        <f ca="1">IF(B723&lt;TODAY(), AVERAGE(A$9:A724), "NA")</f>
        <v>NA</v>
      </c>
      <c r="H724" s="75" t="str">
        <f ca="1">IF(B723&lt;TODAY(), AVERAGE(E$9:E724), "NA")</f>
        <v>NA</v>
      </c>
      <c r="I724" s="82" t="str">
        <f ca="1">IF(B723&lt;TODAY(), (SUMPRODUCT(A$9:A724,E$9:E724) - G724*SUM(E$9:E724) - H724*SUM(A$9:A724) + (A724-7)*G724*H724)/(SUMPRODUCT(A$9:A724,A$9:A724) - 2*G724*SUM(A$9:A724) + (A724-7)*G724*G724), "NA")</f>
        <v>NA</v>
      </c>
      <c r="J724" s="95" t="str">
        <f t="shared" ca="1" si="35"/>
        <v>NA</v>
      </c>
    </row>
    <row r="725" spans="1:10" x14ac:dyDescent="0.2">
      <c r="A725" s="3">
        <v>724</v>
      </c>
      <c r="B725" s="73">
        <v>44906</v>
      </c>
      <c r="C725" s="42"/>
      <c r="D725" s="42" t="str">
        <f t="shared" ca="1" si="33"/>
        <v>NA</v>
      </c>
      <c r="E725" s="75" t="str">
        <f t="shared" ca="1" si="34"/>
        <v>NA</v>
      </c>
      <c r="F725" s="70"/>
      <c r="G725" s="72" t="str">
        <f ca="1">IF(B724&lt;TODAY(), AVERAGE(A$9:A725), "NA")</f>
        <v>NA</v>
      </c>
      <c r="H725" s="75" t="str">
        <f ca="1">IF(B724&lt;TODAY(), AVERAGE(E$9:E725), "NA")</f>
        <v>NA</v>
      </c>
      <c r="I725" s="82" t="str">
        <f ca="1">IF(B724&lt;TODAY(), (SUMPRODUCT(A$9:A725,E$9:E725) - G725*SUM(E$9:E725) - H725*SUM(A$9:A725) + (A725-7)*G725*H725)/(SUMPRODUCT(A$9:A725,A$9:A725) - 2*G725*SUM(A$9:A725) + (A725-7)*G725*G725), "NA")</f>
        <v>NA</v>
      </c>
      <c r="J725" s="95" t="str">
        <f t="shared" ca="1" si="35"/>
        <v>NA</v>
      </c>
    </row>
    <row r="726" spans="1:10" x14ac:dyDescent="0.2">
      <c r="A726" s="3">
        <v>725</v>
      </c>
      <c r="B726" s="73">
        <v>44907</v>
      </c>
      <c r="C726" s="42"/>
      <c r="D726" s="42" t="str">
        <f t="shared" ca="1" si="33"/>
        <v>NA</v>
      </c>
      <c r="E726" s="75" t="str">
        <f t="shared" ca="1" si="34"/>
        <v>NA</v>
      </c>
      <c r="F726" s="70"/>
      <c r="G726" s="72" t="str">
        <f ca="1">IF(B725&lt;TODAY(), AVERAGE(A$9:A726), "NA")</f>
        <v>NA</v>
      </c>
      <c r="H726" s="75" t="str">
        <f ca="1">IF(B725&lt;TODAY(), AVERAGE(E$9:E726), "NA")</f>
        <v>NA</v>
      </c>
      <c r="I726" s="82" t="str">
        <f ca="1">IF(B725&lt;TODAY(), (SUMPRODUCT(A$9:A726,E$9:E726) - G726*SUM(E$9:E726) - H726*SUM(A$9:A726) + (A726-7)*G726*H726)/(SUMPRODUCT(A$9:A726,A$9:A726) - 2*G726*SUM(A$9:A726) + (A726-7)*G726*G726), "NA")</f>
        <v>NA</v>
      </c>
      <c r="J726" s="95" t="str">
        <f t="shared" ca="1" si="35"/>
        <v>NA</v>
      </c>
    </row>
    <row r="727" spans="1:10" x14ac:dyDescent="0.2">
      <c r="A727" s="3">
        <v>726</v>
      </c>
      <c r="B727" s="73">
        <v>44908</v>
      </c>
      <c r="C727" s="42"/>
      <c r="D727" s="42" t="str">
        <f t="shared" ca="1" si="33"/>
        <v>NA</v>
      </c>
      <c r="E727" s="75" t="str">
        <f t="shared" ca="1" si="34"/>
        <v>NA</v>
      </c>
      <c r="F727" s="70"/>
      <c r="G727" s="72" t="str">
        <f ca="1">IF(B726&lt;TODAY(), AVERAGE(A$9:A727), "NA")</f>
        <v>NA</v>
      </c>
      <c r="H727" s="75" t="str">
        <f ca="1">IF(B726&lt;TODAY(), AVERAGE(E$9:E727), "NA")</f>
        <v>NA</v>
      </c>
      <c r="I727" s="82" t="str">
        <f ca="1">IF(B726&lt;TODAY(), (SUMPRODUCT(A$9:A727,E$9:E727) - G727*SUM(E$9:E727) - H727*SUM(A$9:A727) + (A727-7)*G727*H727)/(SUMPRODUCT(A$9:A727,A$9:A727) - 2*G727*SUM(A$9:A727) + (A727-7)*G727*G727), "NA")</f>
        <v>NA</v>
      </c>
      <c r="J727" s="95" t="str">
        <f t="shared" ca="1" si="35"/>
        <v>NA</v>
      </c>
    </row>
    <row r="728" spans="1:10" x14ac:dyDescent="0.2">
      <c r="A728" s="3">
        <v>727</v>
      </c>
      <c r="B728" s="73">
        <v>44909</v>
      </c>
      <c r="C728" s="42"/>
      <c r="D728" s="42" t="str">
        <f t="shared" ca="1" si="33"/>
        <v>NA</v>
      </c>
      <c r="E728" s="75" t="str">
        <f t="shared" ca="1" si="34"/>
        <v>NA</v>
      </c>
      <c r="F728" s="70"/>
      <c r="G728" s="72" t="str">
        <f ca="1">IF(B727&lt;TODAY(), AVERAGE(A$9:A728), "NA")</f>
        <v>NA</v>
      </c>
      <c r="H728" s="75" t="str">
        <f ca="1">IF(B727&lt;TODAY(), AVERAGE(E$9:E728), "NA")</f>
        <v>NA</v>
      </c>
      <c r="I728" s="82" t="str">
        <f ca="1">IF(B727&lt;TODAY(), (SUMPRODUCT(A$9:A728,E$9:E728) - G728*SUM(E$9:E728) - H728*SUM(A$9:A728) + (A728-7)*G728*H728)/(SUMPRODUCT(A$9:A728,A$9:A728) - 2*G728*SUM(A$9:A728) + (A728-7)*G728*G728), "NA")</f>
        <v>NA</v>
      </c>
      <c r="J728" s="95" t="str">
        <f t="shared" ca="1" si="35"/>
        <v>NA</v>
      </c>
    </row>
    <row r="729" spans="1:10" x14ac:dyDescent="0.2">
      <c r="A729" s="3">
        <v>728</v>
      </c>
      <c r="B729" s="73">
        <v>44910</v>
      </c>
      <c r="C729" s="42"/>
      <c r="D729" s="42" t="str">
        <f t="shared" ca="1" si="33"/>
        <v>NA</v>
      </c>
      <c r="E729" s="75" t="str">
        <f t="shared" ca="1" si="34"/>
        <v>NA</v>
      </c>
      <c r="F729" s="70"/>
      <c r="G729" s="72" t="str">
        <f ca="1">IF(B728&lt;TODAY(), AVERAGE(A$9:A729), "NA")</f>
        <v>NA</v>
      </c>
      <c r="H729" s="75" t="str">
        <f ca="1">IF(B728&lt;TODAY(), AVERAGE(E$9:E729), "NA")</f>
        <v>NA</v>
      </c>
      <c r="I729" s="82" t="str">
        <f ca="1">IF(B728&lt;TODAY(), (SUMPRODUCT(A$9:A729,E$9:E729) - G729*SUM(E$9:E729) - H729*SUM(A$9:A729) + (A729-7)*G729*H729)/(SUMPRODUCT(A$9:A729,A$9:A729) - 2*G729*SUM(A$9:A729) + (A729-7)*G729*G729), "NA")</f>
        <v>NA</v>
      </c>
      <c r="J729" s="95" t="str">
        <f t="shared" ca="1" si="35"/>
        <v>NA</v>
      </c>
    </row>
    <row r="730" spans="1:10" x14ac:dyDescent="0.2">
      <c r="A730" s="3">
        <v>729</v>
      </c>
      <c r="B730" s="73">
        <v>44911</v>
      </c>
      <c r="C730" s="42"/>
      <c r="D730" s="42" t="str">
        <f t="shared" ca="1" si="33"/>
        <v>NA</v>
      </c>
      <c r="E730" s="75" t="str">
        <f t="shared" ca="1" si="34"/>
        <v>NA</v>
      </c>
      <c r="F730" s="70"/>
      <c r="G730" s="72" t="str">
        <f ca="1">IF(B729&lt;TODAY(), AVERAGE(A$9:A730), "NA")</f>
        <v>NA</v>
      </c>
      <c r="H730" s="75" t="str">
        <f ca="1">IF(B729&lt;TODAY(), AVERAGE(E$9:E730), "NA")</f>
        <v>NA</v>
      </c>
      <c r="I730" s="82" t="str">
        <f ca="1">IF(B729&lt;TODAY(), (SUMPRODUCT(A$9:A730,E$9:E730) - G730*SUM(E$9:E730) - H730*SUM(A$9:A730) + (A730-7)*G730*H730)/(SUMPRODUCT(A$9:A730,A$9:A730) - 2*G730*SUM(A$9:A730) + (A730-7)*G730*G730), "NA")</f>
        <v>NA</v>
      </c>
      <c r="J730" s="95" t="str">
        <f t="shared" ca="1" si="35"/>
        <v>NA</v>
      </c>
    </row>
    <row r="731" spans="1:10" x14ac:dyDescent="0.2">
      <c r="A731" s="3">
        <v>730</v>
      </c>
      <c r="B731" s="73">
        <v>44912</v>
      </c>
      <c r="C731" s="42"/>
      <c r="D731" s="42" t="str">
        <f t="shared" ca="1" si="33"/>
        <v>NA</v>
      </c>
      <c r="E731" s="75" t="str">
        <f t="shared" ca="1" si="34"/>
        <v>NA</v>
      </c>
      <c r="F731" s="70"/>
      <c r="G731" s="72" t="str">
        <f ca="1">IF(B730&lt;TODAY(), AVERAGE(A$9:A731), "NA")</f>
        <v>NA</v>
      </c>
      <c r="H731" s="75" t="str">
        <f ca="1">IF(B730&lt;TODAY(), AVERAGE(E$9:E731), "NA")</f>
        <v>NA</v>
      </c>
      <c r="I731" s="82" t="str">
        <f ca="1">IF(B730&lt;TODAY(), (SUMPRODUCT(A$9:A731,E$9:E731) - G731*SUM(E$9:E731) - H731*SUM(A$9:A731) + (A731-7)*G731*H731)/(SUMPRODUCT(A$9:A731,A$9:A731) - 2*G731*SUM(A$9:A731) + (A731-7)*G731*G731), "NA")</f>
        <v>NA</v>
      </c>
      <c r="J731" s="95" t="str">
        <f t="shared" ca="1" si="35"/>
        <v>NA</v>
      </c>
    </row>
    <row r="732" spans="1:10" x14ac:dyDescent="0.2">
      <c r="A732" s="3">
        <v>731</v>
      </c>
      <c r="B732" s="73">
        <v>44913</v>
      </c>
      <c r="C732" s="42"/>
      <c r="D732" s="42" t="str">
        <f t="shared" ca="1" si="33"/>
        <v>NA</v>
      </c>
      <c r="E732" s="75" t="str">
        <f t="shared" ca="1" si="34"/>
        <v>NA</v>
      </c>
      <c r="F732" s="70"/>
      <c r="G732" s="72" t="str">
        <f ca="1">IF(B731&lt;TODAY(), AVERAGE(A$9:A732), "NA")</f>
        <v>NA</v>
      </c>
      <c r="H732" s="75" t="str">
        <f ca="1">IF(B731&lt;TODAY(), AVERAGE(E$9:E732), "NA")</f>
        <v>NA</v>
      </c>
      <c r="I732" s="82" t="str">
        <f ca="1">IF(B731&lt;TODAY(), (SUMPRODUCT(A$9:A732,E$9:E732) - G732*SUM(E$9:E732) - H732*SUM(A$9:A732) + (A732-7)*G732*H732)/(SUMPRODUCT(A$9:A732,A$9:A732) - 2*G732*SUM(A$9:A732) + (A732-7)*G732*G732), "NA")</f>
        <v>NA</v>
      </c>
      <c r="J732" s="95" t="str">
        <f t="shared" ca="1" si="35"/>
        <v>NA</v>
      </c>
    </row>
    <row r="733" spans="1:10" x14ac:dyDescent="0.2">
      <c r="A733" s="3">
        <v>732</v>
      </c>
      <c r="B733" s="73">
        <v>44914</v>
      </c>
      <c r="C733" s="42"/>
      <c r="D733" s="42" t="str">
        <f t="shared" ca="1" si="33"/>
        <v>NA</v>
      </c>
      <c r="E733" s="75" t="str">
        <f t="shared" ca="1" si="34"/>
        <v>NA</v>
      </c>
      <c r="F733" s="70"/>
      <c r="G733" s="72" t="str">
        <f ca="1">IF(B732&lt;TODAY(), AVERAGE(A$9:A733), "NA")</f>
        <v>NA</v>
      </c>
      <c r="H733" s="75" t="str">
        <f ca="1">IF(B732&lt;TODAY(), AVERAGE(E$9:E733), "NA")</f>
        <v>NA</v>
      </c>
      <c r="I733" s="82" t="str">
        <f ca="1">IF(B732&lt;TODAY(), (SUMPRODUCT(A$9:A733,E$9:E733) - G733*SUM(E$9:E733) - H733*SUM(A$9:A733) + (A733-7)*G733*H733)/(SUMPRODUCT(A$9:A733,A$9:A733) - 2*G733*SUM(A$9:A733) + (A733-7)*G733*G733), "NA")</f>
        <v>NA</v>
      </c>
      <c r="J733" s="95" t="str">
        <f t="shared" ca="1" si="35"/>
        <v>NA</v>
      </c>
    </row>
    <row r="734" spans="1:10" x14ac:dyDescent="0.2">
      <c r="A734" s="3">
        <v>733</v>
      </c>
      <c r="B734" s="73">
        <v>44915</v>
      </c>
      <c r="C734" s="42"/>
      <c r="D734" s="42" t="str">
        <f t="shared" ca="1" si="33"/>
        <v>NA</v>
      </c>
      <c r="E734" s="75" t="str">
        <f t="shared" ca="1" si="34"/>
        <v>NA</v>
      </c>
      <c r="F734" s="70"/>
      <c r="G734" s="72" t="str">
        <f ca="1">IF(B733&lt;TODAY(), AVERAGE(A$9:A734), "NA")</f>
        <v>NA</v>
      </c>
      <c r="H734" s="75" t="str">
        <f ca="1">IF(B733&lt;TODAY(), AVERAGE(E$9:E734), "NA")</f>
        <v>NA</v>
      </c>
      <c r="I734" s="82" t="str">
        <f ca="1">IF(B733&lt;TODAY(), (SUMPRODUCT(A$9:A734,E$9:E734) - G734*SUM(E$9:E734) - H734*SUM(A$9:A734) + (A734-7)*G734*H734)/(SUMPRODUCT(A$9:A734,A$9:A734) - 2*G734*SUM(A$9:A734) + (A734-7)*G734*G734), "NA")</f>
        <v>NA</v>
      </c>
      <c r="J734" s="95" t="str">
        <f t="shared" ca="1" si="35"/>
        <v>NA</v>
      </c>
    </row>
    <row r="735" spans="1:10" x14ac:dyDescent="0.2">
      <c r="A735" s="3">
        <v>734</v>
      </c>
      <c r="B735" s="73">
        <v>44916</v>
      </c>
      <c r="C735" s="42"/>
      <c r="D735" s="42" t="str">
        <f t="shared" ca="1" si="33"/>
        <v>NA</v>
      </c>
      <c r="E735" s="75" t="str">
        <f t="shared" ca="1" si="34"/>
        <v>NA</v>
      </c>
      <c r="F735" s="70"/>
      <c r="G735" s="72" t="str">
        <f ca="1">IF(B734&lt;TODAY(), AVERAGE(A$9:A735), "NA")</f>
        <v>NA</v>
      </c>
      <c r="H735" s="75" t="str">
        <f ca="1">IF(B734&lt;TODAY(), AVERAGE(E$9:E735), "NA")</f>
        <v>NA</v>
      </c>
      <c r="I735" s="82" t="str">
        <f ca="1">IF(B734&lt;TODAY(), (SUMPRODUCT(A$9:A735,E$9:E735) - G735*SUM(E$9:E735) - H735*SUM(A$9:A735) + (A735-7)*G735*H735)/(SUMPRODUCT(A$9:A735,A$9:A735) - 2*G735*SUM(A$9:A735) + (A735-7)*G735*G735), "NA")</f>
        <v>NA</v>
      </c>
      <c r="J735" s="95" t="str">
        <f t="shared" ca="1" si="35"/>
        <v>NA</v>
      </c>
    </row>
    <row r="736" spans="1:10" x14ac:dyDescent="0.2">
      <c r="A736" s="3">
        <v>735</v>
      </c>
      <c r="B736" s="73">
        <v>44917</v>
      </c>
      <c r="C736" s="42"/>
      <c r="D736" s="42" t="str">
        <f t="shared" ca="1" si="33"/>
        <v>NA</v>
      </c>
      <c r="E736" s="75" t="str">
        <f t="shared" ca="1" si="34"/>
        <v>NA</v>
      </c>
      <c r="F736" s="70"/>
      <c r="G736" s="72" t="str">
        <f ca="1">IF(B735&lt;TODAY(), AVERAGE(A$9:A736), "NA")</f>
        <v>NA</v>
      </c>
      <c r="H736" s="75" t="str">
        <f ca="1">IF(B735&lt;TODAY(), AVERAGE(E$9:E736), "NA")</f>
        <v>NA</v>
      </c>
      <c r="I736" s="82" t="str">
        <f ca="1">IF(B735&lt;TODAY(), (SUMPRODUCT(A$9:A736,E$9:E736) - G736*SUM(E$9:E736) - H736*SUM(A$9:A736) + (A736-7)*G736*H736)/(SUMPRODUCT(A$9:A736,A$9:A736) - 2*G736*SUM(A$9:A736) + (A736-7)*G736*G736), "NA")</f>
        <v>NA</v>
      </c>
      <c r="J736" s="95" t="str">
        <f t="shared" ca="1" si="35"/>
        <v>NA</v>
      </c>
    </row>
    <row r="737" spans="1:10" x14ac:dyDescent="0.2">
      <c r="A737" s="3">
        <v>736</v>
      </c>
      <c r="B737" s="73">
        <v>44918</v>
      </c>
      <c r="C737" s="42"/>
      <c r="D737" s="42" t="str">
        <f t="shared" ca="1" si="33"/>
        <v>NA</v>
      </c>
      <c r="E737" s="75" t="str">
        <f t="shared" ca="1" si="34"/>
        <v>NA</v>
      </c>
      <c r="F737" s="70"/>
      <c r="G737" s="72" t="str">
        <f ca="1">IF(B736&lt;TODAY(), AVERAGE(A$9:A737), "NA")</f>
        <v>NA</v>
      </c>
      <c r="H737" s="75" t="str">
        <f ca="1">IF(B736&lt;TODAY(), AVERAGE(E$9:E737), "NA")</f>
        <v>NA</v>
      </c>
      <c r="I737" s="82" t="str">
        <f ca="1">IF(B736&lt;TODAY(), (SUMPRODUCT(A$9:A737,E$9:E737) - G737*SUM(E$9:E737) - H737*SUM(A$9:A737) + (A737-7)*G737*H737)/(SUMPRODUCT(A$9:A737,A$9:A737) - 2*G737*SUM(A$9:A737) + (A737-7)*G737*G737), "NA")</f>
        <v>NA</v>
      </c>
      <c r="J737" s="95" t="str">
        <f t="shared" ca="1" si="35"/>
        <v>NA</v>
      </c>
    </row>
    <row r="738" spans="1:10" x14ac:dyDescent="0.2">
      <c r="A738" s="3">
        <v>737</v>
      </c>
      <c r="B738" s="73">
        <v>44919</v>
      </c>
      <c r="C738" s="42"/>
      <c r="D738" s="42" t="str">
        <f t="shared" ca="1" si="33"/>
        <v>NA</v>
      </c>
      <c r="E738" s="75" t="str">
        <f t="shared" ca="1" si="34"/>
        <v>NA</v>
      </c>
      <c r="F738" s="70"/>
      <c r="G738" s="72" t="str">
        <f ca="1">IF(B737&lt;TODAY(), AVERAGE(A$9:A738), "NA")</f>
        <v>NA</v>
      </c>
      <c r="H738" s="75" t="str">
        <f ca="1">IF(B737&lt;TODAY(), AVERAGE(E$9:E738), "NA")</f>
        <v>NA</v>
      </c>
      <c r="I738" s="82" t="str">
        <f ca="1">IF(B737&lt;TODAY(), (SUMPRODUCT(A$9:A738,E$9:E738) - G738*SUM(E$9:E738) - H738*SUM(A$9:A738) + (A738-7)*G738*H738)/(SUMPRODUCT(A$9:A738,A$9:A738) - 2*G738*SUM(A$9:A738) + (A738-7)*G738*G738), "NA")</f>
        <v>NA</v>
      </c>
      <c r="J738" s="95" t="str">
        <f t="shared" ca="1" si="35"/>
        <v>NA</v>
      </c>
    </row>
    <row r="739" spans="1:10" x14ac:dyDescent="0.2">
      <c r="A739" s="3">
        <v>738</v>
      </c>
      <c r="B739" s="73">
        <v>44920</v>
      </c>
      <c r="C739" s="42"/>
      <c r="D739" s="42" t="str">
        <f t="shared" ca="1" si="33"/>
        <v>NA</v>
      </c>
      <c r="E739" s="75" t="str">
        <f t="shared" ca="1" si="34"/>
        <v>NA</v>
      </c>
      <c r="F739" s="70"/>
      <c r="G739" s="72" t="str">
        <f ca="1">IF(B738&lt;TODAY(), AVERAGE(A$9:A739), "NA")</f>
        <v>NA</v>
      </c>
      <c r="H739" s="75" t="str">
        <f ca="1">IF(B738&lt;TODAY(), AVERAGE(E$9:E739), "NA")</f>
        <v>NA</v>
      </c>
      <c r="I739" s="82" t="str">
        <f ca="1">IF(B738&lt;TODAY(), (SUMPRODUCT(A$9:A739,E$9:E739) - G739*SUM(E$9:E739) - H739*SUM(A$9:A739) + (A739-7)*G739*H739)/(SUMPRODUCT(A$9:A739,A$9:A739) - 2*G739*SUM(A$9:A739) + (A739-7)*G739*G739), "NA")</f>
        <v>NA</v>
      </c>
      <c r="J739" s="95" t="str">
        <f t="shared" ca="1" si="35"/>
        <v>NA</v>
      </c>
    </row>
    <row r="740" spans="1:10" x14ac:dyDescent="0.2">
      <c r="A740" s="3">
        <v>739</v>
      </c>
      <c r="B740" s="73">
        <v>44921</v>
      </c>
      <c r="C740" s="42"/>
      <c r="D740" s="42" t="str">
        <f t="shared" ca="1" si="33"/>
        <v>NA</v>
      </c>
      <c r="E740" s="75" t="str">
        <f t="shared" ca="1" si="34"/>
        <v>NA</v>
      </c>
      <c r="F740" s="70"/>
      <c r="G740" s="72" t="str">
        <f ca="1">IF(B739&lt;TODAY(), AVERAGE(A$9:A740), "NA")</f>
        <v>NA</v>
      </c>
      <c r="H740" s="75" t="str">
        <f ca="1">IF(B739&lt;TODAY(), AVERAGE(E$9:E740), "NA")</f>
        <v>NA</v>
      </c>
      <c r="I740" s="82" t="str">
        <f ca="1">IF(B739&lt;TODAY(), (SUMPRODUCT(A$9:A740,E$9:E740) - G740*SUM(E$9:E740) - H740*SUM(A$9:A740) + (A740-7)*G740*H740)/(SUMPRODUCT(A$9:A740,A$9:A740) - 2*G740*SUM(A$9:A740) + (A740-7)*G740*G740), "NA")</f>
        <v>NA</v>
      </c>
      <c r="J740" s="95" t="str">
        <f t="shared" ca="1" si="35"/>
        <v>NA</v>
      </c>
    </row>
    <row r="741" spans="1:10" x14ac:dyDescent="0.2">
      <c r="A741" s="3">
        <v>740</v>
      </c>
      <c r="B741" s="73">
        <v>44922</v>
      </c>
      <c r="C741" s="42"/>
      <c r="D741" s="42" t="str">
        <f t="shared" ca="1" si="33"/>
        <v>NA</v>
      </c>
      <c r="E741" s="75" t="str">
        <f t="shared" ca="1" si="34"/>
        <v>NA</v>
      </c>
      <c r="F741" s="70"/>
      <c r="G741" s="72" t="str">
        <f ca="1">IF(B740&lt;TODAY(), AVERAGE(A$9:A741), "NA")</f>
        <v>NA</v>
      </c>
      <c r="H741" s="75" t="str">
        <f ca="1">IF(B740&lt;TODAY(), AVERAGE(E$9:E741), "NA")</f>
        <v>NA</v>
      </c>
      <c r="I741" s="82" t="str">
        <f ca="1">IF(B740&lt;TODAY(), (SUMPRODUCT(A$9:A741,E$9:E741) - G741*SUM(E$9:E741) - H741*SUM(A$9:A741) + (A741-7)*G741*H741)/(SUMPRODUCT(A$9:A741,A$9:A741) - 2*G741*SUM(A$9:A741) + (A741-7)*G741*G741), "NA")</f>
        <v>NA</v>
      </c>
      <c r="J741" s="95" t="str">
        <f t="shared" ca="1" si="35"/>
        <v>NA</v>
      </c>
    </row>
    <row r="742" spans="1:10" x14ac:dyDescent="0.2">
      <c r="A742" s="3">
        <v>741</v>
      </c>
      <c r="B742" s="73">
        <v>44923</v>
      </c>
      <c r="C742" s="42"/>
      <c r="D742" s="42" t="str">
        <f t="shared" ca="1" si="33"/>
        <v>NA</v>
      </c>
      <c r="E742" s="75" t="str">
        <f t="shared" ca="1" si="34"/>
        <v>NA</v>
      </c>
      <c r="F742" s="70"/>
      <c r="G742" s="72" t="str">
        <f ca="1">IF(B741&lt;TODAY(), AVERAGE(A$9:A742), "NA")</f>
        <v>NA</v>
      </c>
      <c r="H742" s="75" t="str">
        <f ca="1">IF(B741&lt;TODAY(), AVERAGE(E$9:E742), "NA")</f>
        <v>NA</v>
      </c>
      <c r="I742" s="82" t="str">
        <f ca="1">IF(B741&lt;TODAY(), (SUMPRODUCT(A$9:A742,E$9:E742) - G742*SUM(E$9:E742) - H742*SUM(A$9:A742) + (A742-7)*G742*H742)/(SUMPRODUCT(A$9:A742,A$9:A742) - 2*G742*SUM(A$9:A742) + (A742-7)*G742*G742), "NA")</f>
        <v>NA</v>
      </c>
      <c r="J742" s="95" t="str">
        <f t="shared" ca="1" si="35"/>
        <v>NA</v>
      </c>
    </row>
    <row r="743" spans="1:10" x14ac:dyDescent="0.2">
      <c r="A743" s="3">
        <v>742</v>
      </c>
      <c r="B743" s="73">
        <v>44924</v>
      </c>
      <c r="C743" s="42"/>
      <c r="D743" s="42" t="str">
        <f t="shared" ca="1" si="33"/>
        <v>NA</v>
      </c>
      <c r="E743" s="75" t="str">
        <f t="shared" ca="1" si="34"/>
        <v>NA</v>
      </c>
      <c r="F743" s="70"/>
      <c r="G743" s="72" t="str">
        <f ca="1">IF(B742&lt;TODAY(), AVERAGE(A$9:A743), "NA")</f>
        <v>NA</v>
      </c>
      <c r="H743" s="75" t="str">
        <f ca="1">IF(B742&lt;TODAY(), AVERAGE(E$9:E743), "NA")</f>
        <v>NA</v>
      </c>
      <c r="I743" s="82" t="str">
        <f ca="1">IF(B742&lt;TODAY(), (SUMPRODUCT(A$9:A743,E$9:E743) - G743*SUM(E$9:E743) - H743*SUM(A$9:A743) + (A743-7)*G743*H743)/(SUMPRODUCT(A$9:A743,A$9:A743) - 2*G743*SUM(A$9:A743) + (A743-7)*G743*G743), "NA")</f>
        <v>NA</v>
      </c>
      <c r="J743" s="95" t="str">
        <f t="shared" ca="1" si="35"/>
        <v>NA</v>
      </c>
    </row>
    <row r="744" spans="1:10" x14ac:dyDescent="0.2">
      <c r="A744" s="3">
        <v>743</v>
      </c>
      <c r="B744" s="73">
        <v>44925</v>
      </c>
      <c r="C744" s="42"/>
      <c r="D744" s="42" t="str">
        <f t="shared" ca="1" si="33"/>
        <v>NA</v>
      </c>
      <c r="E744" s="75" t="str">
        <f t="shared" ca="1" si="34"/>
        <v>NA</v>
      </c>
      <c r="F744" s="70"/>
      <c r="G744" s="72" t="str">
        <f ca="1">IF(B743&lt;TODAY(), AVERAGE(A$9:A744), "NA")</f>
        <v>NA</v>
      </c>
      <c r="H744" s="75" t="str">
        <f ca="1">IF(B743&lt;TODAY(), AVERAGE(E$9:E744), "NA")</f>
        <v>NA</v>
      </c>
      <c r="I744" s="82" t="str">
        <f ca="1">IF(B743&lt;TODAY(), (SUMPRODUCT(A$9:A744,E$9:E744) - G744*SUM(E$9:E744) - H744*SUM(A$9:A744) + (A744-7)*G744*H744)/(SUMPRODUCT(A$9:A744,A$9:A744) - 2*G744*SUM(A$9:A744) + (A744-7)*G744*G744), "NA")</f>
        <v>NA</v>
      </c>
      <c r="J744" s="95" t="str">
        <f t="shared" ca="1" si="35"/>
        <v>NA</v>
      </c>
    </row>
    <row r="745" spans="1:10" x14ac:dyDescent="0.2">
      <c r="A745" s="3">
        <v>744</v>
      </c>
      <c r="B745" s="73">
        <v>44926</v>
      </c>
      <c r="C745" s="42" t="s">
        <v>41</v>
      </c>
      <c r="D745" s="42" t="str">
        <f t="shared" ca="1" si="33"/>
        <v>NA</v>
      </c>
      <c r="E745" s="75" t="str">
        <f t="shared" ca="1" si="34"/>
        <v>NA</v>
      </c>
      <c r="F745" s="42"/>
      <c r="G745" s="72" t="str">
        <f ca="1">IF(B744&lt;TODAY(), AVERAGE(A$9:A745), "NA")</f>
        <v>NA</v>
      </c>
      <c r="H745" s="75" t="str">
        <f ca="1">IF(B744&lt;TODAY(), AVERAGE(E$9:E745), "NA")</f>
        <v>NA</v>
      </c>
      <c r="I745" s="82" t="str">
        <f ca="1">IF(B744&lt;TODAY(), (SUMPRODUCT(A$9:A745,E$9:E745) - G745*SUM(E$9:E745) - H745*SUM(A$9:A745) + (A745-7)*G745*H745)/(SUMPRODUCT(A$9:A745,A$9:A745) - 2*G745*SUM(A$9:A745) + (A745-7)*G745*G745), "NA")</f>
        <v>NA</v>
      </c>
      <c r="J745" s="95" t="str">
        <f t="shared" ca="1" si="35"/>
        <v>NA</v>
      </c>
    </row>
  </sheetData>
  <mergeCells count="936">
    <mergeCell ref="L6:T6"/>
    <mergeCell ref="L7:N7"/>
    <mergeCell ref="W7:Y7"/>
    <mergeCell ref="AG7:AI7"/>
    <mergeCell ref="AQ7:AS7"/>
    <mergeCell ref="BA7:BC7"/>
    <mergeCell ref="L1:T1"/>
    <mergeCell ref="L3:T4"/>
    <mergeCell ref="W3:AE4"/>
    <mergeCell ref="AG3:AO4"/>
    <mergeCell ref="AQ3:AY4"/>
    <mergeCell ref="BA3:BI4"/>
    <mergeCell ref="L8:M8"/>
    <mergeCell ref="W8:X8"/>
    <mergeCell ref="AG8:AH8"/>
    <mergeCell ref="AQ8:AR8"/>
    <mergeCell ref="BA8:BB8"/>
    <mergeCell ref="L9:M9"/>
    <mergeCell ref="W9:X9"/>
    <mergeCell ref="AG9:AH9"/>
    <mergeCell ref="AQ9:AR9"/>
    <mergeCell ref="BA9:BB9"/>
    <mergeCell ref="L12:M12"/>
    <mergeCell ref="W12:X12"/>
    <mergeCell ref="AG12:AH12"/>
    <mergeCell ref="AQ12:AR12"/>
    <mergeCell ref="BA12:BB12"/>
    <mergeCell ref="L14:T14"/>
    <mergeCell ref="L10:M10"/>
    <mergeCell ref="W10:X10"/>
    <mergeCell ref="AG10:AH10"/>
    <mergeCell ref="AQ10:AR10"/>
    <mergeCell ref="BA10:BB10"/>
    <mergeCell ref="L11:M11"/>
    <mergeCell ref="W11:X11"/>
    <mergeCell ref="AG11:AH11"/>
    <mergeCell ref="AQ11:AR11"/>
    <mergeCell ref="BA11:BB11"/>
    <mergeCell ref="L15:N15"/>
    <mergeCell ref="W15:Y15"/>
    <mergeCell ref="AG15:AI15"/>
    <mergeCell ref="AQ15:AS15"/>
    <mergeCell ref="BA15:BC15"/>
    <mergeCell ref="L16:M16"/>
    <mergeCell ref="W16:X16"/>
    <mergeCell ref="AG16:AH16"/>
    <mergeCell ref="AQ16:AR16"/>
    <mergeCell ref="BA16:BB16"/>
    <mergeCell ref="L17:M17"/>
    <mergeCell ref="W17:X17"/>
    <mergeCell ref="AG17:AH17"/>
    <mergeCell ref="AQ17:AR17"/>
    <mergeCell ref="BA17:BB17"/>
    <mergeCell ref="L18:M18"/>
    <mergeCell ref="W18:X18"/>
    <mergeCell ref="AG18:AH18"/>
    <mergeCell ref="AQ18:AR18"/>
    <mergeCell ref="BA18:BB18"/>
    <mergeCell ref="L22:T22"/>
    <mergeCell ref="L23:N23"/>
    <mergeCell ref="W23:Y23"/>
    <mergeCell ref="AG23:AI23"/>
    <mergeCell ref="AQ23:AS23"/>
    <mergeCell ref="BA23:BC23"/>
    <mergeCell ref="L19:M19"/>
    <mergeCell ref="W19:X19"/>
    <mergeCell ref="AG19:AH19"/>
    <mergeCell ref="AQ19:AR19"/>
    <mergeCell ref="BA19:BB19"/>
    <mergeCell ref="L20:M20"/>
    <mergeCell ref="W20:X20"/>
    <mergeCell ref="AG20:AH20"/>
    <mergeCell ref="AQ20:AR20"/>
    <mergeCell ref="BA20:BB20"/>
    <mergeCell ref="L24:M24"/>
    <mergeCell ref="W24:X24"/>
    <mergeCell ref="AG24:AH24"/>
    <mergeCell ref="AQ24:AR24"/>
    <mergeCell ref="BA24:BB24"/>
    <mergeCell ref="L25:M25"/>
    <mergeCell ref="W25:X25"/>
    <mergeCell ref="AG25:AH25"/>
    <mergeCell ref="AQ25:AR25"/>
    <mergeCell ref="BA25:BB25"/>
    <mergeCell ref="L28:M28"/>
    <mergeCell ref="W28:X28"/>
    <mergeCell ref="AG28:AH28"/>
    <mergeCell ref="AQ28:AR28"/>
    <mergeCell ref="BA28:BB28"/>
    <mergeCell ref="L30:T30"/>
    <mergeCell ref="L26:M26"/>
    <mergeCell ref="W26:X26"/>
    <mergeCell ref="AG26:AH26"/>
    <mergeCell ref="AQ26:AR26"/>
    <mergeCell ref="BA26:BB26"/>
    <mergeCell ref="L27:M27"/>
    <mergeCell ref="W27:X27"/>
    <mergeCell ref="AG27:AH27"/>
    <mergeCell ref="AQ27:AR27"/>
    <mergeCell ref="BA27:BB27"/>
    <mergeCell ref="L31:N31"/>
    <mergeCell ref="W31:Y31"/>
    <mergeCell ref="AG31:AI31"/>
    <mergeCell ref="AQ31:AS31"/>
    <mergeCell ref="BA31:BC31"/>
    <mergeCell ref="L32:M32"/>
    <mergeCell ref="W32:X32"/>
    <mergeCell ref="AG32:AH32"/>
    <mergeCell ref="AQ32:AR32"/>
    <mergeCell ref="BA32:BB32"/>
    <mergeCell ref="L33:M33"/>
    <mergeCell ref="W33:X33"/>
    <mergeCell ref="AG33:AH33"/>
    <mergeCell ref="AQ33:AR33"/>
    <mergeCell ref="BA33:BB33"/>
    <mergeCell ref="L34:M34"/>
    <mergeCell ref="W34:X34"/>
    <mergeCell ref="AG34:AH34"/>
    <mergeCell ref="AQ34:AR34"/>
    <mergeCell ref="BA34:BB34"/>
    <mergeCell ref="L38:T38"/>
    <mergeCell ref="L39:N39"/>
    <mergeCell ref="W39:Y39"/>
    <mergeCell ref="AG39:AI39"/>
    <mergeCell ref="AQ39:AS39"/>
    <mergeCell ref="BA39:BC39"/>
    <mergeCell ref="L35:M35"/>
    <mergeCell ref="W35:X35"/>
    <mergeCell ref="AG35:AH35"/>
    <mergeCell ref="AQ35:AR35"/>
    <mergeCell ref="BA35:BB35"/>
    <mergeCell ref="L36:M36"/>
    <mergeCell ref="W36:X36"/>
    <mergeCell ref="AG36:AH36"/>
    <mergeCell ref="AQ36:AR36"/>
    <mergeCell ref="BA36:BB36"/>
    <mergeCell ref="L40:M40"/>
    <mergeCell ref="W40:X40"/>
    <mergeCell ref="AG40:AH40"/>
    <mergeCell ref="AQ40:AR40"/>
    <mergeCell ref="BA40:BB40"/>
    <mergeCell ref="L41:M41"/>
    <mergeCell ref="W41:X41"/>
    <mergeCell ref="AG41:AH41"/>
    <mergeCell ref="AQ41:AR41"/>
    <mergeCell ref="BA41:BB41"/>
    <mergeCell ref="L44:M44"/>
    <mergeCell ref="W44:X44"/>
    <mergeCell ref="AG44:AH44"/>
    <mergeCell ref="AQ44:AR44"/>
    <mergeCell ref="BA44:BB44"/>
    <mergeCell ref="L46:T46"/>
    <mergeCell ref="L42:M42"/>
    <mergeCell ref="W42:X42"/>
    <mergeCell ref="AG42:AH42"/>
    <mergeCell ref="AQ42:AR42"/>
    <mergeCell ref="BA42:BB42"/>
    <mergeCell ref="L43:M43"/>
    <mergeCell ref="W43:X43"/>
    <mergeCell ref="AG43:AH43"/>
    <mergeCell ref="AQ43:AR43"/>
    <mergeCell ref="BA43:BB43"/>
    <mergeCell ref="L47:N47"/>
    <mergeCell ref="W47:Y47"/>
    <mergeCell ref="AG47:AI47"/>
    <mergeCell ref="AQ47:AS47"/>
    <mergeCell ref="BA47:BC47"/>
    <mergeCell ref="L48:M48"/>
    <mergeCell ref="W48:X48"/>
    <mergeCell ref="AG48:AH48"/>
    <mergeCell ref="AQ48:AR48"/>
    <mergeCell ref="BA48:BB48"/>
    <mergeCell ref="L49:M49"/>
    <mergeCell ref="W49:X49"/>
    <mergeCell ref="AG49:AH49"/>
    <mergeCell ref="AQ49:AR49"/>
    <mergeCell ref="BA49:BB49"/>
    <mergeCell ref="L50:M50"/>
    <mergeCell ref="W50:X50"/>
    <mergeCell ref="AG50:AH50"/>
    <mergeCell ref="AQ50:AR50"/>
    <mergeCell ref="BA50:BB50"/>
    <mergeCell ref="L54:T54"/>
    <mergeCell ref="L55:N55"/>
    <mergeCell ref="W55:Y55"/>
    <mergeCell ref="AG55:AI55"/>
    <mergeCell ref="AQ55:AS55"/>
    <mergeCell ref="BA55:BC55"/>
    <mergeCell ref="L51:M51"/>
    <mergeCell ref="W51:X51"/>
    <mergeCell ref="AG51:AH51"/>
    <mergeCell ref="AQ51:AR51"/>
    <mergeCell ref="BA51:BB51"/>
    <mergeCell ref="L52:M52"/>
    <mergeCell ref="W52:X52"/>
    <mergeCell ref="AG52:AH52"/>
    <mergeCell ref="AQ52:AR52"/>
    <mergeCell ref="BA52:BB52"/>
    <mergeCell ref="L56:M56"/>
    <mergeCell ref="W56:X56"/>
    <mergeCell ref="AG56:AH56"/>
    <mergeCell ref="AQ56:AR56"/>
    <mergeCell ref="BA56:BB56"/>
    <mergeCell ref="L57:M57"/>
    <mergeCell ref="W57:X57"/>
    <mergeCell ref="AG57:AH57"/>
    <mergeCell ref="AQ57:AR57"/>
    <mergeCell ref="BA57:BB57"/>
    <mergeCell ref="L60:M60"/>
    <mergeCell ref="W60:X60"/>
    <mergeCell ref="AG60:AH60"/>
    <mergeCell ref="AQ60:AR60"/>
    <mergeCell ref="BA60:BB60"/>
    <mergeCell ref="L62:T62"/>
    <mergeCell ref="L58:M58"/>
    <mergeCell ref="W58:X58"/>
    <mergeCell ref="AG58:AH58"/>
    <mergeCell ref="AQ58:AR58"/>
    <mergeCell ref="BA58:BB58"/>
    <mergeCell ref="L59:M59"/>
    <mergeCell ref="W59:X59"/>
    <mergeCell ref="AG59:AH59"/>
    <mergeCell ref="AQ59:AR59"/>
    <mergeCell ref="BA59:BB59"/>
    <mergeCell ref="L63:N63"/>
    <mergeCell ref="W63:Y63"/>
    <mergeCell ref="AG63:AI63"/>
    <mergeCell ref="AQ63:AS63"/>
    <mergeCell ref="BA63:BC63"/>
    <mergeCell ref="L64:M64"/>
    <mergeCell ref="W64:X64"/>
    <mergeCell ref="AG64:AH64"/>
    <mergeCell ref="AQ64:AR64"/>
    <mergeCell ref="BA64:BB64"/>
    <mergeCell ref="L65:M65"/>
    <mergeCell ref="W65:X65"/>
    <mergeCell ref="AG65:AH65"/>
    <mergeCell ref="AQ65:AR65"/>
    <mergeCell ref="BA65:BB65"/>
    <mergeCell ref="L66:M66"/>
    <mergeCell ref="W66:X66"/>
    <mergeCell ref="AG66:AH66"/>
    <mergeCell ref="AQ66:AR66"/>
    <mergeCell ref="BA66:BB66"/>
    <mergeCell ref="L70:T70"/>
    <mergeCell ref="L71:N71"/>
    <mergeCell ref="W71:Y71"/>
    <mergeCell ref="AG71:AI71"/>
    <mergeCell ref="AQ71:AS71"/>
    <mergeCell ref="BA71:BC71"/>
    <mergeCell ref="L67:M67"/>
    <mergeCell ref="W67:X67"/>
    <mergeCell ref="AG67:AH67"/>
    <mergeCell ref="AQ67:AR67"/>
    <mergeCell ref="BA67:BB67"/>
    <mergeCell ref="L68:M68"/>
    <mergeCell ref="W68:X68"/>
    <mergeCell ref="AG68:AH68"/>
    <mergeCell ref="AQ68:AR68"/>
    <mergeCell ref="BA68:BB68"/>
    <mergeCell ref="L72:M72"/>
    <mergeCell ref="W72:X72"/>
    <mergeCell ref="AG72:AH72"/>
    <mergeCell ref="AQ72:AR72"/>
    <mergeCell ref="BA72:BB72"/>
    <mergeCell ref="L73:M73"/>
    <mergeCell ref="W73:X73"/>
    <mergeCell ref="AG73:AH73"/>
    <mergeCell ref="AQ73:AR73"/>
    <mergeCell ref="BA73:BB73"/>
    <mergeCell ref="L76:M76"/>
    <mergeCell ref="W76:X76"/>
    <mergeCell ref="AG76:AH76"/>
    <mergeCell ref="AQ76:AR76"/>
    <mergeCell ref="BA76:BB76"/>
    <mergeCell ref="L78:T78"/>
    <mergeCell ref="L74:M74"/>
    <mergeCell ref="W74:X74"/>
    <mergeCell ref="AG74:AH74"/>
    <mergeCell ref="AQ74:AR74"/>
    <mergeCell ref="BA74:BB74"/>
    <mergeCell ref="L75:M75"/>
    <mergeCell ref="W75:X75"/>
    <mergeCell ref="AG75:AH75"/>
    <mergeCell ref="AQ75:AR75"/>
    <mergeCell ref="BA75:BB75"/>
    <mergeCell ref="L79:N79"/>
    <mergeCell ref="W79:Y79"/>
    <mergeCell ref="AG79:AI79"/>
    <mergeCell ref="AQ79:AS79"/>
    <mergeCell ref="BA79:BC79"/>
    <mergeCell ref="L80:M80"/>
    <mergeCell ref="W80:X80"/>
    <mergeCell ref="AG80:AH80"/>
    <mergeCell ref="AQ80:AR80"/>
    <mergeCell ref="BA80:BB80"/>
    <mergeCell ref="L81:M81"/>
    <mergeCell ref="W81:X81"/>
    <mergeCell ref="AG81:AH81"/>
    <mergeCell ref="AQ81:AR81"/>
    <mergeCell ref="BA81:BB81"/>
    <mergeCell ref="L82:M82"/>
    <mergeCell ref="W82:X82"/>
    <mergeCell ref="AG82:AH82"/>
    <mergeCell ref="AQ82:AR82"/>
    <mergeCell ref="BA82:BB82"/>
    <mergeCell ref="L86:T86"/>
    <mergeCell ref="L87:N87"/>
    <mergeCell ref="W87:Y87"/>
    <mergeCell ref="AG87:AI87"/>
    <mergeCell ref="AQ87:AS87"/>
    <mergeCell ref="BA87:BC87"/>
    <mergeCell ref="L83:M83"/>
    <mergeCell ref="W83:X83"/>
    <mergeCell ref="AG83:AH83"/>
    <mergeCell ref="AQ83:AR83"/>
    <mergeCell ref="BA83:BB83"/>
    <mergeCell ref="L84:M84"/>
    <mergeCell ref="W84:X84"/>
    <mergeCell ref="AG84:AH84"/>
    <mergeCell ref="AQ84:AR84"/>
    <mergeCell ref="BA84:BB84"/>
    <mergeCell ref="L88:M88"/>
    <mergeCell ref="W88:X88"/>
    <mergeCell ref="AG88:AH88"/>
    <mergeCell ref="AQ88:AR88"/>
    <mergeCell ref="BA88:BB88"/>
    <mergeCell ref="L89:M89"/>
    <mergeCell ref="W89:X89"/>
    <mergeCell ref="AG89:AH89"/>
    <mergeCell ref="AQ89:AR89"/>
    <mergeCell ref="BA89:BB89"/>
    <mergeCell ref="L92:M92"/>
    <mergeCell ref="W92:X92"/>
    <mergeCell ref="AG92:AH92"/>
    <mergeCell ref="AQ92:AR92"/>
    <mergeCell ref="BA92:BB92"/>
    <mergeCell ref="L94:T94"/>
    <mergeCell ref="L90:M90"/>
    <mergeCell ref="W90:X90"/>
    <mergeCell ref="AG90:AH90"/>
    <mergeCell ref="AQ90:AR90"/>
    <mergeCell ref="BA90:BB90"/>
    <mergeCell ref="L91:M91"/>
    <mergeCell ref="W91:X91"/>
    <mergeCell ref="AG91:AH91"/>
    <mergeCell ref="AQ91:AR91"/>
    <mergeCell ref="BA91:BB91"/>
    <mergeCell ref="L95:N95"/>
    <mergeCell ref="W95:Y95"/>
    <mergeCell ref="AG95:AI95"/>
    <mergeCell ref="AQ95:AS95"/>
    <mergeCell ref="BA95:BC95"/>
    <mergeCell ref="L96:M96"/>
    <mergeCell ref="W96:X96"/>
    <mergeCell ref="AG96:AH96"/>
    <mergeCell ref="AQ96:AR96"/>
    <mergeCell ref="BA96:BB96"/>
    <mergeCell ref="L97:M97"/>
    <mergeCell ref="W97:X97"/>
    <mergeCell ref="AG97:AH97"/>
    <mergeCell ref="AQ97:AR97"/>
    <mergeCell ref="BA97:BB97"/>
    <mergeCell ref="L98:M98"/>
    <mergeCell ref="W98:X98"/>
    <mergeCell ref="AG98:AH98"/>
    <mergeCell ref="AQ98:AR98"/>
    <mergeCell ref="BA98:BB98"/>
    <mergeCell ref="L102:T102"/>
    <mergeCell ref="L103:N103"/>
    <mergeCell ref="W103:Y103"/>
    <mergeCell ref="AG103:AI103"/>
    <mergeCell ref="AQ103:AS103"/>
    <mergeCell ref="BA103:BC103"/>
    <mergeCell ref="L99:M99"/>
    <mergeCell ref="W99:X99"/>
    <mergeCell ref="AG99:AH99"/>
    <mergeCell ref="AQ99:AR99"/>
    <mergeCell ref="BA99:BB99"/>
    <mergeCell ref="L100:M100"/>
    <mergeCell ref="W100:X100"/>
    <mergeCell ref="AG100:AH100"/>
    <mergeCell ref="AQ100:AR100"/>
    <mergeCell ref="BA100:BB100"/>
    <mergeCell ref="L104:M104"/>
    <mergeCell ref="W104:X104"/>
    <mergeCell ref="AG104:AH104"/>
    <mergeCell ref="AQ104:AR104"/>
    <mergeCell ref="BA104:BB104"/>
    <mergeCell ref="L105:M105"/>
    <mergeCell ref="W105:X105"/>
    <mergeCell ref="AG105:AH105"/>
    <mergeCell ref="AQ105:AR105"/>
    <mergeCell ref="BA105:BB105"/>
    <mergeCell ref="L108:M108"/>
    <mergeCell ref="W108:X108"/>
    <mergeCell ref="AG108:AH108"/>
    <mergeCell ref="AQ108:AR108"/>
    <mergeCell ref="BA108:BB108"/>
    <mergeCell ref="L110:T110"/>
    <mergeCell ref="L106:M106"/>
    <mergeCell ref="W106:X106"/>
    <mergeCell ref="AG106:AH106"/>
    <mergeCell ref="AQ106:AR106"/>
    <mergeCell ref="BA106:BB106"/>
    <mergeCell ref="L107:M107"/>
    <mergeCell ref="W107:X107"/>
    <mergeCell ref="AG107:AH107"/>
    <mergeCell ref="AQ107:AR107"/>
    <mergeCell ref="BA107:BB107"/>
    <mergeCell ref="L111:N111"/>
    <mergeCell ref="W111:Y111"/>
    <mergeCell ref="AG111:AI111"/>
    <mergeCell ref="AQ111:AS111"/>
    <mergeCell ref="BA111:BC111"/>
    <mergeCell ref="L112:M112"/>
    <mergeCell ref="W112:X112"/>
    <mergeCell ref="AG112:AH112"/>
    <mergeCell ref="AQ112:AR112"/>
    <mergeCell ref="BA112:BB112"/>
    <mergeCell ref="L113:M113"/>
    <mergeCell ref="W113:X113"/>
    <mergeCell ref="AG113:AH113"/>
    <mergeCell ref="AQ113:AR113"/>
    <mergeCell ref="BA113:BB113"/>
    <mergeCell ref="L114:M114"/>
    <mergeCell ref="W114:X114"/>
    <mergeCell ref="AG114:AH114"/>
    <mergeCell ref="AQ114:AR114"/>
    <mergeCell ref="BA114:BB114"/>
    <mergeCell ref="L118:T118"/>
    <mergeCell ref="L119:N119"/>
    <mergeCell ref="W119:Y119"/>
    <mergeCell ref="AG119:AI119"/>
    <mergeCell ref="AQ119:AS119"/>
    <mergeCell ref="BA119:BC119"/>
    <mergeCell ref="L115:M115"/>
    <mergeCell ref="W115:X115"/>
    <mergeCell ref="AG115:AH115"/>
    <mergeCell ref="AQ115:AR115"/>
    <mergeCell ref="BA115:BB115"/>
    <mergeCell ref="L116:M116"/>
    <mergeCell ref="W116:X116"/>
    <mergeCell ref="AG116:AH116"/>
    <mergeCell ref="AQ116:AR116"/>
    <mergeCell ref="BA116:BB116"/>
    <mergeCell ref="L120:M120"/>
    <mergeCell ref="W120:X120"/>
    <mergeCell ref="AG120:AH120"/>
    <mergeCell ref="AQ120:AR120"/>
    <mergeCell ref="BA120:BB120"/>
    <mergeCell ref="L121:M121"/>
    <mergeCell ref="W121:X121"/>
    <mergeCell ref="AG121:AH121"/>
    <mergeCell ref="AQ121:AR121"/>
    <mergeCell ref="BA121:BB121"/>
    <mergeCell ref="L124:M124"/>
    <mergeCell ref="W124:X124"/>
    <mergeCell ref="AG124:AH124"/>
    <mergeCell ref="AQ124:AR124"/>
    <mergeCell ref="BA124:BB124"/>
    <mergeCell ref="L126:T126"/>
    <mergeCell ref="L122:M122"/>
    <mergeCell ref="W122:X122"/>
    <mergeCell ref="AG122:AH122"/>
    <mergeCell ref="AQ122:AR122"/>
    <mergeCell ref="BA122:BB122"/>
    <mergeCell ref="L123:M123"/>
    <mergeCell ref="W123:X123"/>
    <mergeCell ref="AG123:AH123"/>
    <mergeCell ref="AQ123:AR123"/>
    <mergeCell ref="BA123:BB123"/>
    <mergeCell ref="L127:N127"/>
    <mergeCell ref="W127:Y127"/>
    <mergeCell ref="AG127:AI127"/>
    <mergeCell ref="AQ127:AS127"/>
    <mergeCell ref="BA127:BC127"/>
    <mergeCell ref="L128:M128"/>
    <mergeCell ref="W128:X128"/>
    <mergeCell ref="AG128:AH128"/>
    <mergeCell ref="AQ128:AR128"/>
    <mergeCell ref="BA128:BB128"/>
    <mergeCell ref="L129:M129"/>
    <mergeCell ref="W129:X129"/>
    <mergeCell ref="AG129:AH129"/>
    <mergeCell ref="AQ129:AR129"/>
    <mergeCell ref="BA129:BB129"/>
    <mergeCell ref="L130:M130"/>
    <mergeCell ref="W130:X130"/>
    <mergeCell ref="AG130:AH130"/>
    <mergeCell ref="AQ130:AR130"/>
    <mergeCell ref="BA130:BB130"/>
    <mergeCell ref="L134:T134"/>
    <mergeCell ref="L135:N135"/>
    <mergeCell ref="W135:Y135"/>
    <mergeCell ref="AG135:AI135"/>
    <mergeCell ref="AQ135:AS135"/>
    <mergeCell ref="BA135:BC135"/>
    <mergeCell ref="L131:M131"/>
    <mergeCell ref="W131:X131"/>
    <mergeCell ref="AG131:AH131"/>
    <mergeCell ref="AQ131:AR131"/>
    <mergeCell ref="BA131:BB131"/>
    <mergeCell ref="L132:M132"/>
    <mergeCell ref="W132:X132"/>
    <mergeCell ref="AG132:AH132"/>
    <mergeCell ref="AQ132:AR132"/>
    <mergeCell ref="BA132:BB132"/>
    <mergeCell ref="L136:M136"/>
    <mergeCell ref="W136:X136"/>
    <mergeCell ref="AG136:AH136"/>
    <mergeCell ref="AQ136:AR136"/>
    <mergeCell ref="BA136:BB136"/>
    <mergeCell ref="L137:M137"/>
    <mergeCell ref="W137:X137"/>
    <mergeCell ref="AG137:AH137"/>
    <mergeCell ref="AQ137:AR137"/>
    <mergeCell ref="BA137:BB137"/>
    <mergeCell ref="L140:M140"/>
    <mergeCell ref="W140:X140"/>
    <mergeCell ref="AG140:AH140"/>
    <mergeCell ref="AQ140:AR140"/>
    <mergeCell ref="BA140:BB140"/>
    <mergeCell ref="L142:T142"/>
    <mergeCell ref="L138:M138"/>
    <mergeCell ref="W138:X138"/>
    <mergeCell ref="AG138:AH138"/>
    <mergeCell ref="AQ138:AR138"/>
    <mergeCell ref="BA138:BB138"/>
    <mergeCell ref="L139:M139"/>
    <mergeCell ref="W139:X139"/>
    <mergeCell ref="AG139:AH139"/>
    <mergeCell ref="AQ139:AR139"/>
    <mergeCell ref="BA139:BB139"/>
    <mergeCell ref="L143:N143"/>
    <mergeCell ref="W143:Y143"/>
    <mergeCell ref="AG143:AI143"/>
    <mergeCell ref="AQ143:AS143"/>
    <mergeCell ref="BA143:BC143"/>
    <mergeCell ref="L144:M144"/>
    <mergeCell ref="W144:X144"/>
    <mergeCell ref="AG144:AH144"/>
    <mergeCell ref="AQ144:AR144"/>
    <mergeCell ref="BA144:BB144"/>
    <mergeCell ref="L145:M145"/>
    <mergeCell ref="W145:X145"/>
    <mergeCell ref="AG145:AH145"/>
    <mergeCell ref="AQ145:AR145"/>
    <mergeCell ref="BA145:BB145"/>
    <mergeCell ref="L146:M146"/>
    <mergeCell ref="W146:X146"/>
    <mergeCell ref="AG146:AH146"/>
    <mergeCell ref="AQ146:AR146"/>
    <mergeCell ref="BA146:BB146"/>
    <mergeCell ref="L150:T150"/>
    <mergeCell ref="L151:N151"/>
    <mergeCell ref="W151:Y151"/>
    <mergeCell ref="AG151:AI151"/>
    <mergeCell ref="AQ151:AS151"/>
    <mergeCell ref="BA151:BC151"/>
    <mergeCell ref="L147:M147"/>
    <mergeCell ref="W147:X147"/>
    <mergeCell ref="AG147:AH147"/>
    <mergeCell ref="AQ147:AR147"/>
    <mergeCell ref="BA147:BB147"/>
    <mergeCell ref="L148:M148"/>
    <mergeCell ref="W148:X148"/>
    <mergeCell ref="AG148:AH148"/>
    <mergeCell ref="AQ148:AR148"/>
    <mergeCell ref="BA148:BB148"/>
    <mergeCell ref="L152:M152"/>
    <mergeCell ref="W152:X152"/>
    <mergeCell ref="AG152:AH152"/>
    <mergeCell ref="AQ152:AR152"/>
    <mergeCell ref="BA152:BB152"/>
    <mergeCell ref="L153:M153"/>
    <mergeCell ref="W153:X153"/>
    <mergeCell ref="AG153:AH153"/>
    <mergeCell ref="AQ153:AR153"/>
    <mergeCell ref="BA153:BB153"/>
    <mergeCell ref="L156:M156"/>
    <mergeCell ref="W156:X156"/>
    <mergeCell ref="AG156:AH156"/>
    <mergeCell ref="AQ156:AR156"/>
    <mergeCell ref="BA156:BB156"/>
    <mergeCell ref="L158:T158"/>
    <mergeCell ref="L154:M154"/>
    <mergeCell ref="W154:X154"/>
    <mergeCell ref="AG154:AH154"/>
    <mergeCell ref="AQ154:AR154"/>
    <mergeCell ref="BA154:BB154"/>
    <mergeCell ref="L155:M155"/>
    <mergeCell ref="W155:X155"/>
    <mergeCell ref="AG155:AH155"/>
    <mergeCell ref="AQ155:AR155"/>
    <mergeCell ref="BA155:BB155"/>
    <mergeCell ref="L159:N159"/>
    <mergeCell ref="W159:Y159"/>
    <mergeCell ref="AG159:AI159"/>
    <mergeCell ref="AQ159:AS159"/>
    <mergeCell ref="BA159:BC159"/>
    <mergeCell ref="L160:M160"/>
    <mergeCell ref="W160:X160"/>
    <mergeCell ref="AG160:AH160"/>
    <mergeCell ref="AQ160:AR160"/>
    <mergeCell ref="BA160:BB160"/>
    <mergeCell ref="L161:M161"/>
    <mergeCell ref="W161:X161"/>
    <mergeCell ref="AG161:AH161"/>
    <mergeCell ref="AQ161:AR161"/>
    <mergeCell ref="BA161:BB161"/>
    <mergeCell ref="L162:M162"/>
    <mergeCell ref="W162:X162"/>
    <mergeCell ref="AG162:AH162"/>
    <mergeCell ref="AQ162:AR162"/>
    <mergeCell ref="BA162:BB162"/>
    <mergeCell ref="L166:T166"/>
    <mergeCell ref="L167:N167"/>
    <mergeCell ref="W167:Y167"/>
    <mergeCell ref="AG167:AI167"/>
    <mergeCell ref="AQ167:AS167"/>
    <mergeCell ref="BA167:BC167"/>
    <mergeCell ref="L163:M163"/>
    <mergeCell ref="W163:X163"/>
    <mergeCell ref="AG163:AH163"/>
    <mergeCell ref="AQ163:AR163"/>
    <mergeCell ref="BA163:BB163"/>
    <mergeCell ref="L164:M164"/>
    <mergeCell ref="W164:X164"/>
    <mergeCell ref="AG164:AH164"/>
    <mergeCell ref="AQ164:AR164"/>
    <mergeCell ref="BA164:BB164"/>
    <mergeCell ref="L168:M168"/>
    <mergeCell ref="W168:X168"/>
    <mergeCell ref="AG168:AH168"/>
    <mergeCell ref="AQ168:AR168"/>
    <mergeCell ref="BA168:BB168"/>
    <mergeCell ref="L169:M169"/>
    <mergeCell ref="W169:X169"/>
    <mergeCell ref="AG169:AH169"/>
    <mergeCell ref="AQ169:AR169"/>
    <mergeCell ref="BA169:BB169"/>
    <mergeCell ref="L172:M172"/>
    <mergeCell ref="W172:X172"/>
    <mergeCell ref="AG172:AH172"/>
    <mergeCell ref="AQ172:AR172"/>
    <mergeCell ref="BA172:BB172"/>
    <mergeCell ref="L174:T174"/>
    <mergeCell ref="L170:M170"/>
    <mergeCell ref="W170:X170"/>
    <mergeCell ref="AG170:AH170"/>
    <mergeCell ref="AQ170:AR170"/>
    <mergeCell ref="BA170:BB170"/>
    <mergeCell ref="L171:M171"/>
    <mergeCell ref="W171:X171"/>
    <mergeCell ref="AG171:AH171"/>
    <mergeCell ref="AQ171:AR171"/>
    <mergeCell ref="BA171:BB171"/>
    <mergeCell ref="L175:N175"/>
    <mergeCell ref="W175:Y175"/>
    <mergeCell ref="AG175:AI175"/>
    <mergeCell ref="AQ175:AS175"/>
    <mergeCell ref="BA175:BC175"/>
    <mergeCell ref="L176:M176"/>
    <mergeCell ref="W176:X176"/>
    <mergeCell ref="AG176:AH176"/>
    <mergeCell ref="AQ176:AR176"/>
    <mergeCell ref="BA176:BB176"/>
    <mergeCell ref="L177:M177"/>
    <mergeCell ref="W177:X177"/>
    <mergeCell ref="AG177:AH177"/>
    <mergeCell ref="AQ177:AR177"/>
    <mergeCell ref="BA177:BB177"/>
    <mergeCell ref="L178:M178"/>
    <mergeCell ref="W178:X178"/>
    <mergeCell ref="AG178:AH178"/>
    <mergeCell ref="AQ178:AR178"/>
    <mergeCell ref="BA178:BB178"/>
    <mergeCell ref="L182:T182"/>
    <mergeCell ref="L183:N183"/>
    <mergeCell ref="W183:Y183"/>
    <mergeCell ref="AG183:AI183"/>
    <mergeCell ref="AQ183:AS183"/>
    <mergeCell ref="BA183:BC183"/>
    <mergeCell ref="L179:M179"/>
    <mergeCell ref="W179:X179"/>
    <mergeCell ref="AG179:AH179"/>
    <mergeCell ref="AQ179:AR179"/>
    <mergeCell ref="BA179:BB179"/>
    <mergeCell ref="L180:M180"/>
    <mergeCell ref="W180:X180"/>
    <mergeCell ref="AG180:AH180"/>
    <mergeCell ref="AQ180:AR180"/>
    <mergeCell ref="BA180:BB180"/>
    <mergeCell ref="L184:M184"/>
    <mergeCell ref="W184:X184"/>
    <mergeCell ref="AG184:AH184"/>
    <mergeCell ref="AQ184:AR184"/>
    <mergeCell ref="BA184:BB184"/>
    <mergeCell ref="L185:M185"/>
    <mergeCell ref="W185:X185"/>
    <mergeCell ref="AG185:AH185"/>
    <mergeCell ref="AQ185:AR185"/>
    <mergeCell ref="BA185:BB185"/>
    <mergeCell ref="L188:M188"/>
    <mergeCell ref="W188:X188"/>
    <mergeCell ref="AG188:AH188"/>
    <mergeCell ref="AQ188:AR188"/>
    <mergeCell ref="BA188:BB188"/>
    <mergeCell ref="L190:T190"/>
    <mergeCell ref="L186:M186"/>
    <mergeCell ref="W186:X186"/>
    <mergeCell ref="AG186:AH186"/>
    <mergeCell ref="AQ186:AR186"/>
    <mergeCell ref="BA186:BB186"/>
    <mergeCell ref="L187:M187"/>
    <mergeCell ref="W187:X187"/>
    <mergeCell ref="AG187:AH187"/>
    <mergeCell ref="AQ187:AR187"/>
    <mergeCell ref="BA187:BB187"/>
    <mergeCell ref="L191:N191"/>
    <mergeCell ref="W191:Y191"/>
    <mergeCell ref="AG191:AI191"/>
    <mergeCell ref="AQ191:AS191"/>
    <mergeCell ref="BA191:BC191"/>
    <mergeCell ref="L192:M192"/>
    <mergeCell ref="W192:X192"/>
    <mergeCell ref="AG192:AH192"/>
    <mergeCell ref="AQ192:AR192"/>
    <mergeCell ref="BA192:BB192"/>
    <mergeCell ref="L193:M193"/>
    <mergeCell ref="W193:X193"/>
    <mergeCell ref="AG193:AH193"/>
    <mergeCell ref="AQ193:AR193"/>
    <mergeCell ref="BA193:BB193"/>
    <mergeCell ref="L194:M194"/>
    <mergeCell ref="W194:X194"/>
    <mergeCell ref="AG194:AH194"/>
    <mergeCell ref="AQ194:AR194"/>
    <mergeCell ref="BA194:BB194"/>
    <mergeCell ref="L198:T198"/>
    <mergeCell ref="L199:N199"/>
    <mergeCell ref="W199:Y199"/>
    <mergeCell ref="AG199:AI199"/>
    <mergeCell ref="AQ199:AS199"/>
    <mergeCell ref="BA199:BC199"/>
    <mergeCell ref="L195:M195"/>
    <mergeCell ref="W195:X195"/>
    <mergeCell ref="AG195:AH195"/>
    <mergeCell ref="AQ195:AR195"/>
    <mergeCell ref="BA195:BB195"/>
    <mergeCell ref="L196:M196"/>
    <mergeCell ref="W196:X196"/>
    <mergeCell ref="AG196:AH196"/>
    <mergeCell ref="AQ196:AR196"/>
    <mergeCell ref="BA196:BB196"/>
    <mergeCell ref="L200:M200"/>
    <mergeCell ref="W200:X200"/>
    <mergeCell ref="AG200:AH200"/>
    <mergeCell ref="AQ200:AR200"/>
    <mergeCell ref="BA200:BB200"/>
    <mergeCell ref="L201:M201"/>
    <mergeCell ref="W201:X201"/>
    <mergeCell ref="AG201:AH201"/>
    <mergeCell ref="AQ201:AR201"/>
    <mergeCell ref="BA201:BB201"/>
    <mergeCell ref="L204:M204"/>
    <mergeCell ref="W204:X204"/>
    <mergeCell ref="AG204:AH204"/>
    <mergeCell ref="AQ204:AR204"/>
    <mergeCell ref="BA204:BB204"/>
    <mergeCell ref="L206:T206"/>
    <mergeCell ref="L202:M202"/>
    <mergeCell ref="W202:X202"/>
    <mergeCell ref="AG202:AH202"/>
    <mergeCell ref="AQ202:AR202"/>
    <mergeCell ref="BA202:BB202"/>
    <mergeCell ref="L203:M203"/>
    <mergeCell ref="W203:X203"/>
    <mergeCell ref="AG203:AH203"/>
    <mergeCell ref="AQ203:AR203"/>
    <mergeCell ref="BA203:BB203"/>
    <mergeCell ref="L207:N207"/>
    <mergeCell ref="W207:Y207"/>
    <mergeCell ref="AG207:AI207"/>
    <mergeCell ref="AQ207:AS207"/>
    <mergeCell ref="BA207:BC207"/>
    <mergeCell ref="L208:M208"/>
    <mergeCell ref="W208:X208"/>
    <mergeCell ref="AG208:AH208"/>
    <mergeCell ref="AQ208:AR208"/>
    <mergeCell ref="BA208:BB208"/>
    <mergeCell ref="L209:M209"/>
    <mergeCell ref="W209:X209"/>
    <mergeCell ref="AG209:AH209"/>
    <mergeCell ref="AQ209:AR209"/>
    <mergeCell ref="BA209:BB209"/>
    <mergeCell ref="L210:M210"/>
    <mergeCell ref="W210:X210"/>
    <mergeCell ref="AG210:AH210"/>
    <mergeCell ref="AQ210:AR210"/>
    <mergeCell ref="BA210:BB210"/>
    <mergeCell ref="L214:T214"/>
    <mergeCell ref="L215:N215"/>
    <mergeCell ref="W215:Y215"/>
    <mergeCell ref="AG215:AI215"/>
    <mergeCell ref="AQ215:AS215"/>
    <mergeCell ref="BA215:BC215"/>
    <mergeCell ref="L211:M211"/>
    <mergeCell ref="W211:X211"/>
    <mergeCell ref="AG211:AH211"/>
    <mergeCell ref="AQ211:AR211"/>
    <mergeCell ref="BA211:BB211"/>
    <mergeCell ref="L212:M212"/>
    <mergeCell ref="W212:X212"/>
    <mergeCell ref="AG212:AH212"/>
    <mergeCell ref="AQ212:AR212"/>
    <mergeCell ref="BA212:BB212"/>
    <mergeCell ref="L216:M216"/>
    <mergeCell ref="W216:X216"/>
    <mergeCell ref="AG216:AH216"/>
    <mergeCell ref="AQ216:AR216"/>
    <mergeCell ref="BA216:BB216"/>
    <mergeCell ref="L217:M217"/>
    <mergeCell ref="W217:X217"/>
    <mergeCell ref="AG217:AH217"/>
    <mergeCell ref="AQ217:AR217"/>
    <mergeCell ref="BA217:BB217"/>
    <mergeCell ref="L220:M220"/>
    <mergeCell ref="W220:X220"/>
    <mergeCell ref="AG220:AH220"/>
    <mergeCell ref="AQ220:AR220"/>
    <mergeCell ref="BA220:BB220"/>
    <mergeCell ref="L222:T222"/>
    <mergeCell ref="L218:M218"/>
    <mergeCell ref="W218:X218"/>
    <mergeCell ref="AG218:AH218"/>
    <mergeCell ref="AQ218:AR218"/>
    <mergeCell ref="BA218:BB218"/>
    <mergeCell ref="L219:M219"/>
    <mergeCell ref="W219:X219"/>
    <mergeCell ref="AG219:AH219"/>
    <mergeCell ref="AQ219:AR219"/>
    <mergeCell ref="BA219:BB219"/>
    <mergeCell ref="L223:N223"/>
    <mergeCell ref="W223:Y223"/>
    <mergeCell ref="AG223:AI223"/>
    <mergeCell ref="AQ223:AS223"/>
    <mergeCell ref="BA223:BC223"/>
    <mergeCell ref="L224:M224"/>
    <mergeCell ref="W224:X224"/>
    <mergeCell ref="AG224:AH224"/>
    <mergeCell ref="AQ224:AR224"/>
    <mergeCell ref="BA224:BB224"/>
    <mergeCell ref="L225:M225"/>
    <mergeCell ref="W225:X225"/>
    <mergeCell ref="AG225:AH225"/>
    <mergeCell ref="AQ225:AR225"/>
    <mergeCell ref="BA225:BB225"/>
    <mergeCell ref="L226:M226"/>
    <mergeCell ref="W226:X226"/>
    <mergeCell ref="AG226:AH226"/>
    <mergeCell ref="AQ226:AR226"/>
    <mergeCell ref="BA226:BB226"/>
    <mergeCell ref="L230:T230"/>
    <mergeCell ref="L231:N231"/>
    <mergeCell ref="W231:Y231"/>
    <mergeCell ref="AG231:AI231"/>
    <mergeCell ref="AQ231:AS231"/>
    <mergeCell ref="BA231:BC231"/>
    <mergeCell ref="L227:M227"/>
    <mergeCell ref="W227:X227"/>
    <mergeCell ref="AG227:AH227"/>
    <mergeCell ref="AQ227:AR227"/>
    <mergeCell ref="BA227:BB227"/>
    <mergeCell ref="L228:M228"/>
    <mergeCell ref="W228:X228"/>
    <mergeCell ref="AG228:AH228"/>
    <mergeCell ref="AQ228:AR228"/>
    <mergeCell ref="BA228:BB228"/>
    <mergeCell ref="L232:M232"/>
    <mergeCell ref="W232:X232"/>
    <mergeCell ref="AG232:AH232"/>
    <mergeCell ref="AQ232:AR232"/>
    <mergeCell ref="BA232:BB232"/>
    <mergeCell ref="L233:M233"/>
    <mergeCell ref="W233:X233"/>
    <mergeCell ref="AG233:AH233"/>
    <mergeCell ref="AQ233:AR233"/>
    <mergeCell ref="BA233:BB233"/>
    <mergeCell ref="L236:M236"/>
    <mergeCell ref="W236:X236"/>
    <mergeCell ref="AG236:AH236"/>
    <mergeCell ref="AQ236:AR236"/>
    <mergeCell ref="BA236:BB236"/>
    <mergeCell ref="L238:T238"/>
    <mergeCell ref="L234:M234"/>
    <mergeCell ref="W234:X234"/>
    <mergeCell ref="AG234:AH234"/>
    <mergeCell ref="AQ234:AR234"/>
    <mergeCell ref="BA234:BB234"/>
    <mergeCell ref="L235:M235"/>
    <mergeCell ref="W235:X235"/>
    <mergeCell ref="AG235:AH235"/>
    <mergeCell ref="AQ235:AR235"/>
    <mergeCell ref="BA235:BB235"/>
    <mergeCell ref="L239:N239"/>
    <mergeCell ref="W239:Y239"/>
    <mergeCell ref="AG239:AI239"/>
    <mergeCell ref="AQ239:AS239"/>
    <mergeCell ref="BA239:BC239"/>
    <mergeCell ref="L240:M240"/>
    <mergeCell ref="W240:X240"/>
    <mergeCell ref="AG240:AH240"/>
    <mergeCell ref="AQ240:AR240"/>
    <mergeCell ref="BA240:BB240"/>
    <mergeCell ref="L241:M241"/>
    <mergeCell ref="W241:X241"/>
    <mergeCell ref="AG241:AH241"/>
    <mergeCell ref="AQ241:AR241"/>
    <mergeCell ref="BA241:BB241"/>
    <mergeCell ref="L242:M242"/>
    <mergeCell ref="W242:X242"/>
    <mergeCell ref="AG242:AH242"/>
    <mergeCell ref="AQ242:AR242"/>
    <mergeCell ref="BA242:BB242"/>
    <mergeCell ref="L243:M243"/>
    <mergeCell ref="W243:X243"/>
    <mergeCell ref="AG243:AH243"/>
    <mergeCell ref="AQ243:AR243"/>
    <mergeCell ref="BA243:BB243"/>
    <mergeCell ref="L244:M244"/>
    <mergeCell ref="W244:X244"/>
    <mergeCell ref="AG244:AH244"/>
    <mergeCell ref="AQ244:AR244"/>
    <mergeCell ref="BA244:BB244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Projections</vt:lpstr>
      <vt:lpstr>Historical Data</vt:lpstr>
      <vt:lpstr>Bloomberg Distribution Table</vt:lpstr>
      <vt:lpstr>Target Amounts</vt:lpstr>
      <vt:lpstr>Original Projection Method</vt:lpstr>
      <vt:lpstr>Original Projection History</vt:lpstr>
    </vt:vector>
  </TitlesOfParts>
  <Company>Bureau of Labor Statistics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Kelley, Reid - BLS</dc:creator>
  <cp:lastModifiedBy>Reid Kelley</cp:lastModifiedBy>
  <dcterms:created xsi:type="dcterms:W3CDTF">2021-01-22T15:17:38Z</dcterms:created>
  <dcterms:modified xsi:type="dcterms:W3CDTF">2021-02-25T06:02:09Z</dcterms:modified>
</cp:coreProperties>
</file>